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t\Downloads\"/>
    </mc:Choice>
  </mc:AlternateContent>
  <xr:revisionPtr revIDLastSave="0" documentId="13_ncr:1_{30674591-6A1E-46B4-A82A-4E85831BD0B5}" xr6:coauthVersionLast="47" xr6:coauthVersionMax="47" xr10:uidLastSave="{00000000-0000-0000-0000-000000000000}"/>
  <bookViews>
    <workbookView xWindow="-108" yWindow="-108" windowWidth="23256" windowHeight="12456" tabRatio="833" firstSheet="3" activeTab="9" xr2:uid="{00000000-000D-0000-FFFF-FFFF00000000}"/>
  </bookViews>
  <sheets>
    <sheet name="MASTER DATA" sheetId="52" state="hidden" r:id="rId1"/>
    <sheet name="data level A" sheetId="67" state="hidden" r:id="rId2"/>
    <sheet name="summary near expired" sheetId="62" r:id="rId3"/>
    <sheet name="RAMCO" sheetId="68" r:id="rId4"/>
    <sheet name="SAP_17 Septber vs fisik_unrest" sheetId="31" r:id="rId5"/>
    <sheet name="data putaway" sheetId="4" r:id="rId6"/>
    <sheet name="WMS" sheetId="1" r:id="rId7"/>
    <sheet name="picking of the day" sheetId="64" r:id="rId8"/>
    <sheet name="rahamn re cek,.idiosta" sheetId="70" state="hidden" r:id="rId9"/>
    <sheet name="Schedule of the day" sheetId="63" r:id="rId10"/>
    <sheet name="warehouse mapping" sheetId="66" r:id="rId11"/>
    <sheet name="staging" sheetId="69" r:id="rId12"/>
    <sheet name="SAP_4Juli  vs fisik_block" sheetId="65" state="hidden" r:id="rId13"/>
    <sheet name="Master SKU" sheetId="39" state="hidden" r:id="rId14"/>
    <sheet name="Block_pdated" sheetId="50" state="hidden" r:id="rId15"/>
    <sheet name="Block" sheetId="43" state="hidden" r:id="rId16"/>
    <sheet name="bawah tangga" sheetId="45" state="hidden" r:id="rId17"/>
    <sheet name="pendign GI" sheetId="49" state="hidden" r:id="rId18"/>
    <sheet name="discrepancy" sheetId="38" state="hidden" r:id="rId19"/>
    <sheet name="descrep" sheetId="46" state="hidden" r:id="rId20"/>
    <sheet name="pending GI" sheetId="47" state="hidden" r:id="rId21"/>
    <sheet name="Sheet1" sheetId="34" state="hidden" r:id="rId22"/>
    <sheet name="STO_25 _JAN" sheetId="32" state="hidden" r:id="rId23"/>
    <sheet name="selisih" sheetId="37" state="hidden" r:id="rId24"/>
  </sheets>
  <externalReferences>
    <externalReference r:id="rId25"/>
    <externalReference r:id="rId26"/>
  </externalReferences>
  <definedNames>
    <definedName name="_xlnm._FilterDatabase" localSheetId="16" hidden="1">'bawah tangga'!$A$2:$K$8</definedName>
    <definedName name="_xlnm._FilterDatabase" localSheetId="15" hidden="1">Block!$A$2:$K$25</definedName>
    <definedName name="_xlnm._FilterDatabase" localSheetId="14" hidden="1">Block_pdated!$A$2:$K$32</definedName>
    <definedName name="_xlnm._FilterDatabase" localSheetId="5" hidden="1">'data putaway'!$A$1:$F$144</definedName>
    <definedName name="_xlnm._FilterDatabase" localSheetId="18" hidden="1">discrepancy!$A$3:$M$12</definedName>
    <definedName name="_xlnm._FilterDatabase" localSheetId="0" hidden="1">'MASTER DATA'!$A$1:$F$192</definedName>
    <definedName name="_xlnm._FilterDatabase" localSheetId="13" hidden="1">'Master SKU'!$A$2:$N$367</definedName>
    <definedName name="_xlnm._FilterDatabase" localSheetId="20" hidden="1">'pending GI'!$W$3:$Z$36</definedName>
    <definedName name="_xlnm._FilterDatabase" localSheetId="7" hidden="1">'picking of the day'!$A$3:$I$358</definedName>
    <definedName name="_xlnm._FilterDatabase" localSheetId="8" hidden="1">'rahamn re cek,.idiosta'!$F$4:$F$2564</definedName>
    <definedName name="_xlnm._FilterDatabase" localSheetId="4" hidden="1">'SAP_17 Septber vs fisik_unrest'!$A$7:$AF$106</definedName>
    <definedName name="_xlnm._FilterDatabase" localSheetId="9" hidden="1">'Schedule of the day'!$A$1:$Z$36</definedName>
    <definedName name="_xlnm._FilterDatabase" localSheetId="6" hidden="1">WMS!$A$1:$AO$2619</definedName>
    <definedName name="_xlnm.Print_Area" localSheetId="15">Block!$B$2:$H$25</definedName>
    <definedName name="_xlnm.Print_Area" localSheetId="1">'data level A'!$A$5:$D$267</definedName>
    <definedName name="_xlnm.Print_Area" localSheetId="5">'data putaway'!$A$1:$E$81</definedName>
    <definedName name="_xlnm.Print_Area" localSheetId="4">'SAP_17 Septber vs fisik_unrest'!$B$7:$H$18</definedName>
    <definedName name="_xlnm.Print_Area" localSheetId="6">WMS!$H$4:$V$1758</definedName>
    <definedName name="_xlnm.Print_Titles" localSheetId="1">'data level A'!$4:$5</definedName>
    <definedName name="_xlnm.Print_Titles" localSheetId="6">WMS!$1:$4</definedName>
  </definedNames>
  <calcPr calcId="191029"/>
  <pivotCaches>
    <pivotCache cacheId="0" r:id="rId27"/>
    <pivotCache cacheId="1" r:id="rId28"/>
    <pivotCache cacheId="2" r:id="rId29"/>
    <pivotCache cacheId="3" r:id="rId30"/>
    <pivotCache cacheId="4" r:id="rId31"/>
    <pivotCache cacheId="5" r:id="rId32"/>
    <pivotCache cacheId="6" r:id="rId3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6" i="31" l="1"/>
  <c r="J105" i="31"/>
  <c r="Y1772" i="1"/>
  <c r="AA1772" i="1" s="1"/>
  <c r="Z1772" i="1"/>
  <c r="Y1773" i="1"/>
  <c r="AA1773" i="1" s="1"/>
  <c r="Z1773" i="1"/>
  <c r="J104" i="31" l="1"/>
  <c r="N104" i="31" s="1"/>
  <c r="K104" i="31"/>
  <c r="L104" i="31"/>
  <c r="R104" i="31" s="1"/>
  <c r="X104" i="31"/>
  <c r="AD104" i="31" l="1"/>
  <c r="Q104" i="31"/>
  <c r="AC104" i="31" s="1"/>
  <c r="P104" i="31"/>
  <c r="M499" i="1"/>
  <c r="M1910" i="1"/>
  <c r="F144" i="4" l="1"/>
  <c r="U1616" i="1" l="1"/>
  <c r="X103" i="31" l="1"/>
  <c r="L103" i="31"/>
  <c r="R103" i="31" s="1"/>
  <c r="K103" i="31"/>
  <c r="Q103" i="31" s="1"/>
  <c r="J103" i="31"/>
  <c r="N103" i="31" s="1"/>
  <c r="AC103" i="31" l="1"/>
  <c r="P103" i="31"/>
  <c r="AD103" i="31"/>
  <c r="J102" i="31" l="1"/>
  <c r="N102" i="31" s="1"/>
  <c r="J101" i="31"/>
  <c r="J100" i="31"/>
  <c r="J99" i="31"/>
  <c r="N99" i="31" s="1"/>
  <c r="J98" i="31"/>
  <c r="N98" i="31" s="1"/>
  <c r="J97" i="31"/>
  <c r="N97" i="31" s="1"/>
  <c r="J96" i="31"/>
  <c r="N96" i="31" s="1"/>
  <c r="J95" i="31"/>
  <c r="J94" i="31"/>
  <c r="N94" i="31" s="1"/>
  <c r="J93" i="31"/>
  <c r="N93" i="31" s="1"/>
  <c r="J92" i="31"/>
  <c r="J91" i="31"/>
  <c r="N91" i="31" s="1"/>
  <c r="J90" i="31"/>
  <c r="J89" i="31"/>
  <c r="N89" i="31" s="1"/>
  <c r="J88" i="31"/>
  <c r="J87" i="31"/>
  <c r="N87" i="31" s="1"/>
  <c r="J86" i="31"/>
  <c r="J85" i="31"/>
  <c r="N85" i="31" s="1"/>
  <c r="J84" i="31"/>
  <c r="J83" i="31"/>
  <c r="J82" i="31"/>
  <c r="J81" i="31"/>
  <c r="N81" i="31" s="1"/>
  <c r="J80" i="31"/>
  <c r="N80" i="31" s="1"/>
  <c r="J79" i="31"/>
  <c r="J78" i="31"/>
  <c r="N78" i="31" s="1"/>
  <c r="J77" i="31"/>
  <c r="N77" i="31" s="1"/>
  <c r="J76" i="31"/>
  <c r="N76" i="31" s="1"/>
  <c r="J75" i="31"/>
  <c r="N75" i="31" s="1"/>
  <c r="J74" i="31"/>
  <c r="J73" i="31"/>
  <c r="J72" i="31"/>
  <c r="N72" i="31" s="1"/>
  <c r="J71" i="31"/>
  <c r="N71" i="31" s="1"/>
  <c r="J70" i="31"/>
  <c r="N70" i="31" s="1"/>
  <c r="J69" i="31"/>
  <c r="N69" i="31" s="1"/>
  <c r="J68" i="31"/>
  <c r="N68" i="31" s="1"/>
  <c r="J67" i="31"/>
  <c r="N67" i="31" s="1"/>
  <c r="J66" i="31"/>
  <c r="J65" i="31"/>
  <c r="J64" i="31"/>
  <c r="N64" i="31" s="1"/>
  <c r="J63" i="31"/>
  <c r="J62" i="31"/>
  <c r="J61" i="31"/>
  <c r="N61" i="31" s="1"/>
  <c r="J60" i="31"/>
  <c r="J59" i="31"/>
  <c r="N59" i="31" s="1"/>
  <c r="J58" i="31"/>
  <c r="J57" i="31"/>
  <c r="N57" i="31" s="1"/>
  <c r="J56" i="31"/>
  <c r="N56" i="31" s="1"/>
  <c r="J55" i="31"/>
  <c r="J54" i="31"/>
  <c r="N54" i="31" s="1"/>
  <c r="J53" i="31"/>
  <c r="J52" i="31"/>
  <c r="J51" i="31"/>
  <c r="N51" i="31" s="1"/>
  <c r="J50" i="31"/>
  <c r="J49" i="31"/>
  <c r="J48" i="31"/>
  <c r="N48" i="31" s="1"/>
  <c r="J47" i="31"/>
  <c r="N47" i="31" s="1"/>
  <c r="J46" i="31"/>
  <c r="N46" i="31" s="1"/>
  <c r="J45" i="31"/>
  <c r="N45" i="31" s="1"/>
  <c r="J44" i="31"/>
  <c r="J43" i="31"/>
  <c r="J42" i="31"/>
  <c r="N42" i="31" s="1"/>
  <c r="J41" i="31"/>
  <c r="J40" i="31"/>
  <c r="N40" i="31" s="1"/>
  <c r="J39" i="31"/>
  <c r="N39" i="31" s="1"/>
  <c r="J38" i="31"/>
  <c r="N38" i="31" s="1"/>
  <c r="J37" i="31"/>
  <c r="N37" i="31" s="1"/>
  <c r="J36" i="31"/>
  <c r="N36" i="31" s="1"/>
  <c r="J35" i="31"/>
  <c r="J34" i="31"/>
  <c r="N34" i="31" s="1"/>
  <c r="J33" i="31"/>
  <c r="J32" i="31"/>
  <c r="J31" i="31"/>
  <c r="J30" i="31"/>
  <c r="J29" i="31"/>
  <c r="J28" i="31"/>
  <c r="J27" i="31"/>
  <c r="J26" i="31"/>
  <c r="J25" i="31"/>
  <c r="N25" i="31" s="1"/>
  <c r="J24" i="31"/>
  <c r="J23" i="31"/>
  <c r="J22" i="31"/>
  <c r="N22" i="31" s="1"/>
  <c r="J21" i="31"/>
  <c r="N21" i="31" s="1"/>
  <c r="AM2619" i="1"/>
  <c r="AD2619" i="1"/>
  <c r="AC2619" i="1"/>
  <c r="Z2619" i="1"/>
  <c r="Y2619" i="1"/>
  <c r="AA2619" i="1" s="1"/>
  <c r="W2619" i="1"/>
  <c r="X2619" i="1" s="1"/>
  <c r="U2619" i="1"/>
  <c r="AE2619" i="1" s="1"/>
  <c r="Q2619" i="1"/>
  <c r="M2619" i="1"/>
  <c r="G2619" i="1"/>
  <c r="F2619" i="1"/>
  <c r="E2619" i="1"/>
  <c r="D2619" i="1"/>
  <c r="AI2619" i="1" s="1"/>
  <c r="AM2618" i="1"/>
  <c r="AD2618" i="1"/>
  <c r="AC2618" i="1"/>
  <c r="Z2618" i="1"/>
  <c r="Y2618" i="1"/>
  <c r="AA2618" i="1" s="1"/>
  <c r="W2618" i="1"/>
  <c r="X2618" i="1" s="1"/>
  <c r="U2618" i="1"/>
  <c r="AE2618" i="1" s="1"/>
  <c r="AH2618" i="1" s="1"/>
  <c r="Q2618" i="1"/>
  <c r="M2618" i="1"/>
  <c r="G2618" i="1"/>
  <c r="F2618" i="1"/>
  <c r="E2618" i="1"/>
  <c r="D2618" i="1"/>
  <c r="AI2618" i="1" s="1"/>
  <c r="AM2617" i="1"/>
  <c r="AD2617" i="1"/>
  <c r="AC2617" i="1"/>
  <c r="Z2617" i="1"/>
  <c r="Y2617" i="1"/>
  <c r="AA2617" i="1" s="1"/>
  <c r="W2617" i="1"/>
  <c r="X2617" i="1" s="1"/>
  <c r="U2617" i="1"/>
  <c r="AE2617" i="1" s="1"/>
  <c r="AH2617" i="1" s="1"/>
  <c r="Q2617" i="1"/>
  <c r="M2617" i="1"/>
  <c r="G2617" i="1"/>
  <c r="F2617" i="1"/>
  <c r="E2617" i="1"/>
  <c r="D2617" i="1"/>
  <c r="AI2617" i="1" s="1"/>
  <c r="AM2616" i="1"/>
  <c r="AD2616" i="1"/>
  <c r="AC2616" i="1"/>
  <c r="Z2616" i="1"/>
  <c r="Y2616" i="1"/>
  <c r="AA2616" i="1" s="1"/>
  <c r="W2616" i="1"/>
  <c r="X2616" i="1" s="1"/>
  <c r="U2616" i="1"/>
  <c r="Q2616" i="1"/>
  <c r="M2616" i="1"/>
  <c r="G2616" i="1"/>
  <c r="F2616" i="1"/>
  <c r="E2616" i="1"/>
  <c r="D2616" i="1"/>
  <c r="AI2616" i="1" s="1"/>
  <c r="AM2615" i="1"/>
  <c r="AD2615" i="1"/>
  <c r="AC2615" i="1"/>
  <c r="Z2615" i="1"/>
  <c r="Y2615" i="1"/>
  <c r="AA2615" i="1" s="1"/>
  <c r="W2615" i="1"/>
  <c r="X2615" i="1" s="1"/>
  <c r="U2615" i="1"/>
  <c r="AE2615" i="1" s="1"/>
  <c r="AH2615" i="1" s="1"/>
  <c r="Q2615" i="1"/>
  <c r="M2615" i="1"/>
  <c r="G2615" i="1"/>
  <c r="F2615" i="1"/>
  <c r="E2615" i="1"/>
  <c r="D2615" i="1"/>
  <c r="AI2615" i="1" s="1"/>
  <c r="AM2614" i="1"/>
  <c r="AD2614" i="1"/>
  <c r="AC2614" i="1"/>
  <c r="Z2614" i="1"/>
  <c r="Y2614" i="1"/>
  <c r="AA2614" i="1" s="1"/>
  <c r="W2614" i="1"/>
  <c r="X2614" i="1" s="1"/>
  <c r="U2614" i="1"/>
  <c r="AE2614" i="1" s="1"/>
  <c r="Q2614" i="1"/>
  <c r="M2614" i="1"/>
  <c r="G2614" i="1"/>
  <c r="F2614" i="1"/>
  <c r="E2614" i="1"/>
  <c r="D2614" i="1"/>
  <c r="AI2614" i="1" s="1"/>
  <c r="AM2613" i="1"/>
  <c r="AI2613" i="1"/>
  <c r="AE2613" i="1"/>
  <c r="AD2613" i="1"/>
  <c r="AC2613" i="1"/>
  <c r="Z2613" i="1"/>
  <c r="Y2613" i="1"/>
  <c r="AA2613" i="1" s="1"/>
  <c r="W2613" i="1"/>
  <c r="G2613" i="1"/>
  <c r="AM2612" i="1"/>
  <c r="AI2612" i="1"/>
  <c r="AE2612" i="1"/>
  <c r="AD2612" i="1"/>
  <c r="AC2612" i="1"/>
  <c r="Z2612" i="1"/>
  <c r="Y2612" i="1"/>
  <c r="AA2612" i="1" s="1"/>
  <c r="W2612" i="1"/>
  <c r="G2612" i="1"/>
  <c r="AM2611" i="1"/>
  <c r="AD2611" i="1"/>
  <c r="AC2611" i="1"/>
  <c r="Z2611" i="1"/>
  <c r="Y2611" i="1"/>
  <c r="AA2611" i="1" s="1"/>
  <c r="W2611" i="1"/>
  <c r="X2611" i="1" s="1"/>
  <c r="U2611" i="1"/>
  <c r="AE2611" i="1" s="1"/>
  <c r="Q2611" i="1"/>
  <c r="M2611" i="1"/>
  <c r="G2611" i="1"/>
  <c r="F2611" i="1"/>
  <c r="E2611" i="1"/>
  <c r="D2611" i="1"/>
  <c r="AI2611" i="1" s="1"/>
  <c r="AM2610" i="1"/>
  <c r="AD2610" i="1"/>
  <c r="AC2610" i="1"/>
  <c r="Z2610" i="1"/>
  <c r="Y2610" i="1"/>
  <c r="AA2610" i="1" s="1"/>
  <c r="W2610" i="1"/>
  <c r="X2610" i="1" s="1"/>
  <c r="U2610" i="1"/>
  <c r="AE2610" i="1" s="1"/>
  <c r="AH2610" i="1" s="1"/>
  <c r="Q2610" i="1"/>
  <c r="M2610" i="1"/>
  <c r="G2610" i="1"/>
  <c r="F2610" i="1"/>
  <c r="E2610" i="1"/>
  <c r="D2610" i="1"/>
  <c r="AI2610" i="1" s="1"/>
  <c r="AM2609" i="1"/>
  <c r="AD2609" i="1"/>
  <c r="AC2609" i="1"/>
  <c r="Z2609" i="1"/>
  <c r="Y2609" i="1"/>
  <c r="AA2609" i="1" s="1"/>
  <c r="W2609" i="1"/>
  <c r="X2609" i="1" s="1"/>
  <c r="U2609" i="1"/>
  <c r="Q2609" i="1"/>
  <c r="M2609" i="1"/>
  <c r="G2609" i="1"/>
  <c r="F2609" i="1"/>
  <c r="E2609" i="1"/>
  <c r="D2609" i="1"/>
  <c r="AI2609" i="1" s="1"/>
  <c r="AM2608" i="1"/>
  <c r="AD2608" i="1"/>
  <c r="AC2608" i="1"/>
  <c r="Z2608" i="1"/>
  <c r="Y2608" i="1"/>
  <c r="AA2608" i="1" s="1"/>
  <c r="W2608" i="1"/>
  <c r="X2608" i="1" s="1"/>
  <c r="U2608" i="1"/>
  <c r="AE2608" i="1" s="1"/>
  <c r="AH2608" i="1" s="1"/>
  <c r="Q2608" i="1"/>
  <c r="M2608" i="1"/>
  <c r="G2608" i="1"/>
  <c r="F2608" i="1"/>
  <c r="E2608" i="1"/>
  <c r="D2608" i="1"/>
  <c r="AI2608" i="1" s="1"/>
  <c r="AM2607" i="1"/>
  <c r="AD2607" i="1"/>
  <c r="AC2607" i="1"/>
  <c r="Z2607" i="1"/>
  <c r="Y2607" i="1"/>
  <c r="AA2607" i="1" s="1"/>
  <c r="W2607" i="1"/>
  <c r="X2607" i="1" s="1"/>
  <c r="U2607" i="1"/>
  <c r="Q2607" i="1"/>
  <c r="M2607" i="1"/>
  <c r="G2607" i="1"/>
  <c r="F2607" i="1"/>
  <c r="E2607" i="1"/>
  <c r="D2607" i="1"/>
  <c r="AI2607" i="1" s="1"/>
  <c r="K8" i="31"/>
  <c r="Q8" i="31" s="1"/>
  <c r="L8" i="31"/>
  <c r="R8" i="31" s="1"/>
  <c r="X8" i="31"/>
  <c r="K9" i="31"/>
  <c r="Q9" i="31" s="1"/>
  <c r="L9" i="31"/>
  <c r="R9" i="31" s="1"/>
  <c r="X9" i="31"/>
  <c r="K10" i="31"/>
  <c r="Q10" i="31" s="1"/>
  <c r="L10" i="31"/>
  <c r="X10" i="31"/>
  <c r="K11" i="31"/>
  <c r="L11" i="31"/>
  <c r="R11" i="31" s="1"/>
  <c r="X11" i="31"/>
  <c r="K12" i="31"/>
  <c r="L12" i="31"/>
  <c r="R12" i="31" s="1"/>
  <c r="X12" i="31"/>
  <c r="K13" i="31"/>
  <c r="Q13" i="31" s="1"/>
  <c r="L13" i="31"/>
  <c r="X13" i="31"/>
  <c r="K14" i="31"/>
  <c r="Q14" i="31" s="1"/>
  <c r="L14" i="31"/>
  <c r="X14" i="31"/>
  <c r="K15" i="31"/>
  <c r="Q15" i="31" s="1"/>
  <c r="L15" i="31"/>
  <c r="R15" i="31" s="1"/>
  <c r="X15" i="31"/>
  <c r="K16" i="31"/>
  <c r="Q16" i="31" s="1"/>
  <c r="L16" i="31"/>
  <c r="X16" i="31"/>
  <c r="K17" i="31"/>
  <c r="Q17" i="31" s="1"/>
  <c r="L17" i="31"/>
  <c r="R17" i="31" s="1"/>
  <c r="X17" i="31"/>
  <c r="K18" i="31"/>
  <c r="Q18" i="31" s="1"/>
  <c r="L18" i="31"/>
  <c r="R18" i="31" s="1"/>
  <c r="X18" i="31"/>
  <c r="K19" i="31"/>
  <c r="Q19" i="31" s="1"/>
  <c r="L19" i="31"/>
  <c r="R19" i="31" s="1"/>
  <c r="X19" i="31"/>
  <c r="K20" i="31"/>
  <c r="Q20" i="31" s="1"/>
  <c r="L20" i="31"/>
  <c r="X20" i="31"/>
  <c r="K21" i="31"/>
  <c r="L21" i="31"/>
  <c r="R21" i="31" s="1"/>
  <c r="X21" i="31"/>
  <c r="K22" i="31"/>
  <c r="L22" i="31"/>
  <c r="R22" i="31" s="1"/>
  <c r="X22" i="31"/>
  <c r="K23" i="31"/>
  <c r="L23" i="31"/>
  <c r="R23" i="31" s="1"/>
  <c r="X23" i="31"/>
  <c r="K24" i="31"/>
  <c r="Q24" i="31" s="1"/>
  <c r="L24" i="31"/>
  <c r="R24" i="31" s="1"/>
  <c r="X24" i="31"/>
  <c r="K25" i="31"/>
  <c r="Q25" i="31" s="1"/>
  <c r="L25" i="31"/>
  <c r="R25" i="31" s="1"/>
  <c r="X25" i="31"/>
  <c r="K26" i="31"/>
  <c r="Q26" i="31" s="1"/>
  <c r="L26" i="31"/>
  <c r="R26" i="31" s="1"/>
  <c r="X26" i="31"/>
  <c r="K27" i="31"/>
  <c r="L27" i="31"/>
  <c r="R27" i="31" s="1"/>
  <c r="X27" i="31"/>
  <c r="K28" i="31"/>
  <c r="Q28" i="31" s="1"/>
  <c r="L28" i="31"/>
  <c r="R28" i="31" s="1"/>
  <c r="X28" i="31"/>
  <c r="K29" i="31"/>
  <c r="Q29" i="31" s="1"/>
  <c r="L29" i="31"/>
  <c r="R29" i="31" s="1"/>
  <c r="X29" i="31"/>
  <c r="K30" i="31"/>
  <c r="L30" i="31"/>
  <c r="R30" i="31" s="1"/>
  <c r="X30" i="31"/>
  <c r="K31" i="31"/>
  <c r="Q31" i="31" s="1"/>
  <c r="L31" i="31"/>
  <c r="X31" i="31"/>
  <c r="K32" i="31"/>
  <c r="Q32" i="31" s="1"/>
  <c r="L32" i="31"/>
  <c r="R32" i="31" s="1"/>
  <c r="X32" i="31"/>
  <c r="K33" i="31"/>
  <c r="Q33" i="31" s="1"/>
  <c r="L33" i="31"/>
  <c r="R33" i="31" s="1"/>
  <c r="X33" i="31"/>
  <c r="K34" i="31"/>
  <c r="Q34" i="31" s="1"/>
  <c r="L34" i="31"/>
  <c r="R34" i="31" s="1"/>
  <c r="X34" i="31"/>
  <c r="K35" i="31"/>
  <c r="Q35" i="31" s="1"/>
  <c r="L35" i="31"/>
  <c r="R35" i="31" s="1"/>
  <c r="X35" i="31"/>
  <c r="K36" i="31"/>
  <c r="Q36" i="31" s="1"/>
  <c r="L36" i="31"/>
  <c r="X36" i="31"/>
  <c r="K37" i="31"/>
  <c r="Q37" i="31" s="1"/>
  <c r="L37" i="31"/>
  <c r="R37" i="31" s="1"/>
  <c r="X37" i="31"/>
  <c r="K38" i="31"/>
  <c r="Q38" i="31" s="1"/>
  <c r="L38" i="31"/>
  <c r="X38" i="31"/>
  <c r="K39" i="31"/>
  <c r="Q39" i="31" s="1"/>
  <c r="L39" i="31"/>
  <c r="R39" i="31" s="1"/>
  <c r="X39" i="31"/>
  <c r="K40" i="31"/>
  <c r="Q40" i="31" s="1"/>
  <c r="L40" i="31"/>
  <c r="X40" i="31"/>
  <c r="K41" i="31"/>
  <c r="Q41" i="31" s="1"/>
  <c r="L41" i="31"/>
  <c r="R41" i="31" s="1"/>
  <c r="X41" i="31"/>
  <c r="K42" i="31"/>
  <c r="L42" i="31"/>
  <c r="R42" i="31" s="1"/>
  <c r="X42" i="31"/>
  <c r="K43" i="31"/>
  <c r="L43" i="31"/>
  <c r="R43" i="31" s="1"/>
  <c r="X43" i="31"/>
  <c r="K44" i="31"/>
  <c r="Q44" i="31" s="1"/>
  <c r="L44" i="31"/>
  <c r="R44" i="31" s="1"/>
  <c r="X44" i="31"/>
  <c r="K45" i="31"/>
  <c r="L45" i="31"/>
  <c r="R45" i="31" s="1"/>
  <c r="X45" i="31"/>
  <c r="K46" i="31"/>
  <c r="L46" i="31"/>
  <c r="R46" i="31" s="1"/>
  <c r="X46" i="31"/>
  <c r="K47" i="31"/>
  <c r="Q47" i="31" s="1"/>
  <c r="L47" i="31"/>
  <c r="R47" i="31" s="1"/>
  <c r="X47" i="31"/>
  <c r="K48" i="31"/>
  <c r="L48" i="31"/>
  <c r="R48" i="31" s="1"/>
  <c r="X48" i="31"/>
  <c r="K49" i="31"/>
  <c r="Q49" i="31" s="1"/>
  <c r="L49" i="31"/>
  <c r="R49" i="31" s="1"/>
  <c r="X49" i="31"/>
  <c r="K50" i="31"/>
  <c r="Q50" i="31" s="1"/>
  <c r="L50" i="31"/>
  <c r="R50" i="31" s="1"/>
  <c r="X50" i="31"/>
  <c r="K51" i="31"/>
  <c r="L51" i="31"/>
  <c r="R51" i="31" s="1"/>
  <c r="X51" i="31"/>
  <c r="K52" i="31"/>
  <c r="Q52" i="31" s="1"/>
  <c r="L52" i="31"/>
  <c r="R52" i="31" s="1"/>
  <c r="X52" i="31"/>
  <c r="K53" i="31"/>
  <c r="Q53" i="31" s="1"/>
  <c r="L53" i="31"/>
  <c r="R53" i="31" s="1"/>
  <c r="X53" i="31"/>
  <c r="K54" i="31"/>
  <c r="Q54" i="31" s="1"/>
  <c r="L54" i="31"/>
  <c r="R54" i="31" s="1"/>
  <c r="X54" i="31"/>
  <c r="K55" i="31"/>
  <c r="Q55" i="31" s="1"/>
  <c r="L55" i="31"/>
  <c r="R55" i="31" s="1"/>
  <c r="X55" i="31"/>
  <c r="K56" i="31"/>
  <c r="Q56" i="31" s="1"/>
  <c r="L56" i="31"/>
  <c r="R56" i="31" s="1"/>
  <c r="X56" i="31"/>
  <c r="K57" i="31"/>
  <c r="Q57" i="31" s="1"/>
  <c r="L57" i="31"/>
  <c r="R57" i="31" s="1"/>
  <c r="X57" i="31"/>
  <c r="K58" i="31"/>
  <c r="L58" i="31"/>
  <c r="R58" i="31" s="1"/>
  <c r="X58" i="31"/>
  <c r="K59" i="31"/>
  <c r="L59" i="31"/>
  <c r="R59" i="31" s="1"/>
  <c r="X59" i="31"/>
  <c r="K60" i="31"/>
  <c r="L60" i="31"/>
  <c r="R60" i="31" s="1"/>
  <c r="X60" i="31"/>
  <c r="K61" i="31"/>
  <c r="Q61" i="31" s="1"/>
  <c r="L61" i="31"/>
  <c r="R61" i="31" s="1"/>
  <c r="X61" i="31"/>
  <c r="K62" i="31"/>
  <c r="L62" i="31"/>
  <c r="R62" i="31" s="1"/>
  <c r="X62" i="31"/>
  <c r="K63" i="31"/>
  <c r="Q63" i="31" s="1"/>
  <c r="L63" i="31"/>
  <c r="R63" i="31" s="1"/>
  <c r="X63" i="31"/>
  <c r="K64" i="31"/>
  <c r="Q64" i="31" s="1"/>
  <c r="L64" i="31"/>
  <c r="R64" i="31" s="1"/>
  <c r="X64" i="31"/>
  <c r="K65" i="31"/>
  <c r="Q65" i="31" s="1"/>
  <c r="L65" i="31"/>
  <c r="R65" i="31" s="1"/>
  <c r="X65" i="31"/>
  <c r="K66" i="31"/>
  <c r="Q66" i="31" s="1"/>
  <c r="L66" i="31"/>
  <c r="R66" i="31" s="1"/>
  <c r="X66" i="31"/>
  <c r="K67" i="31"/>
  <c r="Q67" i="31" s="1"/>
  <c r="L67" i="31"/>
  <c r="R67" i="31" s="1"/>
  <c r="X67" i="31"/>
  <c r="K68" i="31"/>
  <c r="Q68" i="31" s="1"/>
  <c r="L68" i="31"/>
  <c r="R68" i="31" s="1"/>
  <c r="X68" i="31"/>
  <c r="K69" i="31"/>
  <c r="L69" i="31"/>
  <c r="R69" i="31" s="1"/>
  <c r="X69" i="31"/>
  <c r="K70" i="31"/>
  <c r="L70" i="31"/>
  <c r="R70" i="31" s="1"/>
  <c r="X70" i="31"/>
  <c r="K71" i="31"/>
  <c r="Q71" i="31" s="1"/>
  <c r="L71" i="31"/>
  <c r="X71" i="31"/>
  <c r="K72" i="31"/>
  <c r="Q72" i="31" s="1"/>
  <c r="L72" i="31"/>
  <c r="R72" i="31" s="1"/>
  <c r="X72" i="31"/>
  <c r="K73" i="31"/>
  <c r="Q73" i="31" s="1"/>
  <c r="L73" i="31"/>
  <c r="R73" i="31" s="1"/>
  <c r="X73" i="31"/>
  <c r="K74" i="31"/>
  <c r="Q74" i="31" s="1"/>
  <c r="L74" i="31"/>
  <c r="R74" i="31" s="1"/>
  <c r="X74" i="31"/>
  <c r="K75" i="31"/>
  <c r="Q75" i="31" s="1"/>
  <c r="L75" i="31"/>
  <c r="R75" i="31" s="1"/>
  <c r="X75" i="31"/>
  <c r="K76" i="31"/>
  <c r="Q76" i="31" s="1"/>
  <c r="L76" i="31"/>
  <c r="R76" i="31" s="1"/>
  <c r="X76" i="31"/>
  <c r="K77" i="31"/>
  <c r="Q77" i="31" s="1"/>
  <c r="L77" i="31"/>
  <c r="R77" i="31" s="1"/>
  <c r="X77" i="31"/>
  <c r="K78" i="31"/>
  <c r="Q78" i="31" s="1"/>
  <c r="L78" i="31"/>
  <c r="R78" i="31" s="1"/>
  <c r="X78" i="31"/>
  <c r="K79" i="31"/>
  <c r="Q79" i="31" s="1"/>
  <c r="L79" i="31"/>
  <c r="R79" i="31" s="1"/>
  <c r="X79" i="31"/>
  <c r="K80" i="31"/>
  <c r="Q80" i="31" s="1"/>
  <c r="L80" i="31"/>
  <c r="R80" i="31" s="1"/>
  <c r="X80" i="31"/>
  <c r="K81" i="31"/>
  <c r="Q81" i="31" s="1"/>
  <c r="L81" i="31"/>
  <c r="R81" i="31" s="1"/>
  <c r="X81" i="31"/>
  <c r="K82" i="31"/>
  <c r="Q82" i="31" s="1"/>
  <c r="L82" i="31"/>
  <c r="R82" i="31" s="1"/>
  <c r="X82" i="31"/>
  <c r="K83" i="31"/>
  <c r="Q83" i="31" s="1"/>
  <c r="L83" i="31"/>
  <c r="R83" i="31" s="1"/>
  <c r="X83" i="31"/>
  <c r="K84" i="31"/>
  <c r="Q84" i="31" s="1"/>
  <c r="L84" i="31"/>
  <c r="X84" i="31"/>
  <c r="K85" i="31"/>
  <c r="Q85" i="31" s="1"/>
  <c r="L85" i="31"/>
  <c r="R85" i="31" s="1"/>
  <c r="X85" i="31"/>
  <c r="K86" i="31"/>
  <c r="L86" i="31"/>
  <c r="R86" i="31" s="1"/>
  <c r="X86" i="31"/>
  <c r="K87" i="31"/>
  <c r="L87" i="31"/>
  <c r="X87" i="31"/>
  <c r="K88" i="31"/>
  <c r="Q88" i="31" s="1"/>
  <c r="L88" i="31"/>
  <c r="R88" i="31" s="1"/>
  <c r="X88" i="31"/>
  <c r="K89" i="31"/>
  <c r="Q89" i="31" s="1"/>
  <c r="L89" i="31"/>
  <c r="R89" i="31" s="1"/>
  <c r="X89" i="31"/>
  <c r="K90" i="31"/>
  <c r="Q90" i="31" s="1"/>
  <c r="L90" i="31"/>
  <c r="R90" i="31" s="1"/>
  <c r="X90" i="31"/>
  <c r="K91" i="31"/>
  <c r="Q91" i="31" s="1"/>
  <c r="L91" i="31"/>
  <c r="R91" i="31" s="1"/>
  <c r="X91" i="31"/>
  <c r="K92" i="31"/>
  <c r="Q92" i="31" s="1"/>
  <c r="L92" i="31"/>
  <c r="R92" i="31" s="1"/>
  <c r="X92" i="31"/>
  <c r="K93" i="31"/>
  <c r="Q93" i="31" s="1"/>
  <c r="L93" i="31"/>
  <c r="X93" i="31"/>
  <c r="K94" i="31"/>
  <c r="L94" i="31"/>
  <c r="R94" i="31" s="1"/>
  <c r="X94" i="31"/>
  <c r="K95" i="31"/>
  <c r="Q95" i="31" s="1"/>
  <c r="L95" i="31"/>
  <c r="R95" i="31" s="1"/>
  <c r="X95" i="31"/>
  <c r="K96" i="31"/>
  <c r="Q96" i="31" s="1"/>
  <c r="L96" i="31"/>
  <c r="R96" i="31" s="1"/>
  <c r="X96" i="31"/>
  <c r="K97" i="31"/>
  <c r="L97" i="31"/>
  <c r="R97" i="31" s="1"/>
  <c r="X97" i="31"/>
  <c r="K98" i="31"/>
  <c r="L98" i="31"/>
  <c r="R98" i="31" s="1"/>
  <c r="X98" i="31"/>
  <c r="K99" i="31"/>
  <c r="Q99" i="31" s="1"/>
  <c r="L99" i="31"/>
  <c r="R99" i="31" s="1"/>
  <c r="X99" i="31"/>
  <c r="K100" i="31"/>
  <c r="Q100" i="31" s="1"/>
  <c r="L100" i="31"/>
  <c r="R100" i="31" s="1"/>
  <c r="X100" i="31"/>
  <c r="K101" i="31"/>
  <c r="L101" i="31"/>
  <c r="R101" i="31" s="1"/>
  <c r="X101" i="31"/>
  <c r="K102" i="31"/>
  <c r="Q102" i="31" s="1"/>
  <c r="L102" i="31"/>
  <c r="R102" i="31" s="1"/>
  <c r="X102" i="31"/>
  <c r="U1749" i="1"/>
  <c r="M2567" i="1"/>
  <c r="J20" i="31" l="1"/>
  <c r="AC55" i="31"/>
  <c r="AC82" i="31"/>
  <c r="AC39" i="31"/>
  <c r="AC96" i="31"/>
  <c r="P55" i="31"/>
  <c r="AC95" i="31"/>
  <c r="AC76" i="31"/>
  <c r="AC61" i="31"/>
  <c r="AD84" i="31"/>
  <c r="AD60" i="31"/>
  <c r="AD43" i="31"/>
  <c r="P53" i="31"/>
  <c r="AC26" i="31"/>
  <c r="AD9" i="31"/>
  <c r="AC85" i="31"/>
  <c r="AC91" i="31"/>
  <c r="AC81" i="31"/>
  <c r="AC18" i="31"/>
  <c r="AC68" i="31"/>
  <c r="AC90" i="31"/>
  <c r="Q60" i="31"/>
  <c r="AC60" i="31" s="1"/>
  <c r="P50" i="31"/>
  <c r="AH2614" i="1"/>
  <c r="J13" i="31"/>
  <c r="AH2619" i="1"/>
  <c r="J8" i="31"/>
  <c r="AH2611" i="1"/>
  <c r="J12" i="31"/>
  <c r="J9" i="31"/>
  <c r="J14" i="31"/>
  <c r="J15" i="31"/>
  <c r="P38" i="31"/>
  <c r="AG2611" i="1"/>
  <c r="J18" i="31"/>
  <c r="J19" i="31"/>
  <c r="AC52" i="31"/>
  <c r="AD95" i="31"/>
  <c r="AD31" i="31"/>
  <c r="R84" i="31"/>
  <c r="AC84" i="31" s="1"/>
  <c r="AD34" i="31"/>
  <c r="AD55" i="31"/>
  <c r="AG2614" i="1"/>
  <c r="AG2607" i="1"/>
  <c r="AE2607" i="1"/>
  <c r="AG2610" i="1"/>
  <c r="AG2618" i="1"/>
  <c r="AG2608" i="1"/>
  <c r="AG2617" i="1"/>
  <c r="AG2615" i="1"/>
  <c r="AG2619" i="1"/>
  <c r="AE2616" i="1"/>
  <c r="AE2609" i="1"/>
  <c r="J10" i="31" s="1"/>
  <c r="AG2616" i="1"/>
  <c r="AG2609" i="1"/>
  <c r="AC66" i="31"/>
  <c r="P24" i="31"/>
  <c r="AC49" i="31"/>
  <c r="AD77" i="31"/>
  <c r="P67" i="31"/>
  <c r="N53" i="31"/>
  <c r="AC25" i="31"/>
  <c r="AC33" i="31"/>
  <c r="P25" i="31"/>
  <c r="AD18" i="31"/>
  <c r="AD81" i="31"/>
  <c r="AD67" i="31"/>
  <c r="AD10" i="31"/>
  <c r="AD74" i="31"/>
  <c r="AD56" i="31"/>
  <c r="N50" i="31"/>
  <c r="AD80" i="31"/>
  <c r="AC32" i="31"/>
  <c r="AD22" i="31"/>
  <c r="P68" i="31"/>
  <c r="P91" i="31"/>
  <c r="P77" i="31"/>
  <c r="P70" i="31"/>
  <c r="P56" i="31"/>
  <c r="P22" i="31"/>
  <c r="P99" i="31"/>
  <c r="N24" i="31"/>
  <c r="P64" i="31"/>
  <c r="N60" i="31"/>
  <c r="P60" i="31"/>
  <c r="N28" i="31"/>
  <c r="P28" i="31"/>
  <c r="N44" i="31"/>
  <c r="P44" i="31"/>
  <c r="P87" i="31"/>
  <c r="P61" i="31"/>
  <c r="P37" i="31"/>
  <c r="P21" i="31"/>
  <c r="Q101" i="31"/>
  <c r="AC101" i="31" s="1"/>
  <c r="AD101" i="31"/>
  <c r="N95" i="31"/>
  <c r="P95" i="31"/>
  <c r="P58" i="31"/>
  <c r="N58" i="31"/>
  <c r="Q46" i="31"/>
  <c r="AC46" i="31" s="1"/>
  <c r="P101" i="31"/>
  <c r="N101" i="31"/>
  <c r="AC83" i="31"/>
  <c r="AC35" i="31"/>
  <c r="N83" i="31"/>
  <c r="P83" i="31"/>
  <c r="AD52" i="31"/>
  <c r="N35" i="31"/>
  <c r="P35" i="31"/>
  <c r="Q86" i="31"/>
  <c r="AC86" i="31" s="1"/>
  <c r="AC102" i="31"/>
  <c r="AD70" i="31"/>
  <c r="Q70" i="31"/>
  <c r="AC70" i="31" s="1"/>
  <c r="Q59" i="31"/>
  <c r="AC59" i="31" s="1"/>
  <c r="AD59" i="31"/>
  <c r="Q45" i="31"/>
  <c r="AC45" i="31" s="1"/>
  <c r="AD45" i="31"/>
  <c r="R20" i="31"/>
  <c r="AC20" i="31" s="1"/>
  <c r="AD20" i="31"/>
  <c r="R14" i="31"/>
  <c r="AC14" i="31" s="1"/>
  <c r="P62" i="31"/>
  <c r="N62" i="31"/>
  <c r="AD27" i="31"/>
  <c r="Q27" i="31"/>
  <c r="AC27" i="31" s="1"/>
  <c r="AD97" i="31"/>
  <c r="Q97" i="31"/>
  <c r="AC97" i="31" s="1"/>
  <c r="N27" i="31"/>
  <c r="P27" i="31"/>
  <c r="P75" i="31"/>
  <c r="AC73" i="31"/>
  <c r="AC17" i="31"/>
  <c r="N65" i="31"/>
  <c r="P65" i="31"/>
  <c r="AC63" i="31"/>
  <c r="AD30" i="31"/>
  <c r="Q30" i="31"/>
  <c r="AC30" i="31" s="1"/>
  <c r="AC77" i="31"/>
  <c r="Q58" i="31"/>
  <c r="AC58" i="31" s="1"/>
  <c r="AD58" i="31"/>
  <c r="N41" i="31"/>
  <c r="N32" i="31"/>
  <c r="P32" i="31"/>
  <c r="Q23" i="31"/>
  <c r="AC23" i="31" s="1"/>
  <c r="AD23" i="31"/>
  <c r="AC28" i="31"/>
  <c r="AD11" i="31"/>
  <c r="Q11" i="31"/>
  <c r="AC11" i="31" s="1"/>
  <c r="N63" i="31"/>
  <c r="P63" i="31"/>
  <c r="P46" i="31"/>
  <c r="AD76" i="31"/>
  <c r="AC53" i="31"/>
  <c r="AD25" i="31"/>
  <c r="AC37" i="31"/>
  <c r="AD21" i="31"/>
  <c r="Q21" i="31"/>
  <c r="AC21" i="31" s="1"/>
  <c r="AC19" i="31"/>
  <c r="AC100" i="31"/>
  <c r="AC74" i="31"/>
  <c r="AC64" i="31"/>
  <c r="AC34" i="31"/>
  <c r="AC29" i="31"/>
  <c r="P100" i="31"/>
  <c r="AD89" i="31"/>
  <c r="AD61" i="31"/>
  <c r="AD37" i="31"/>
  <c r="P31" i="31"/>
  <c r="AC92" i="31"/>
  <c r="AD82" i="31"/>
  <c r="AC72" i="31"/>
  <c r="AD96" i="31"/>
  <c r="P81" i="31"/>
  <c r="N74" i="31"/>
  <c r="P74" i="31"/>
  <c r="P72" i="31"/>
  <c r="AC65" i="31"/>
  <c r="AD54" i="31"/>
  <c r="AD99" i="31"/>
  <c r="P89" i="31"/>
  <c r="AC79" i="31"/>
  <c r="P34" i="31"/>
  <c r="AD41" i="31"/>
  <c r="AD26" i="31"/>
  <c r="AC24" i="31"/>
  <c r="P93" i="31"/>
  <c r="P71" i="31"/>
  <c r="AD68" i="31"/>
  <c r="P54" i="31"/>
  <c r="AC88" i="31"/>
  <c r="AC57" i="31"/>
  <c r="AD50" i="31"/>
  <c r="AC75" i="31"/>
  <c r="AD51" i="31"/>
  <c r="Q51" i="31"/>
  <c r="AC51" i="31" s="1"/>
  <c r="P43" i="31"/>
  <c r="N43" i="31"/>
  <c r="N20" i="31"/>
  <c r="P20" i="31"/>
  <c r="AD100" i="31"/>
  <c r="N88" i="31"/>
  <c r="P88" i="31"/>
  <c r="AC78" i="31"/>
  <c r="AD94" i="31"/>
  <c r="Q94" i="31"/>
  <c r="AC94" i="31" s="1"/>
  <c r="AD88" i="31"/>
  <c r="P79" i="31"/>
  <c r="N52" i="31"/>
  <c r="P52" i="31"/>
  <c r="P94" i="31"/>
  <c r="P49" i="31"/>
  <c r="N49" i="31"/>
  <c r="R40" i="31"/>
  <c r="AC40" i="31" s="1"/>
  <c r="P40" i="31"/>
  <c r="AC8" i="31"/>
  <c r="Q98" i="31"/>
  <c r="AC98" i="31" s="1"/>
  <c r="AD87" i="31"/>
  <c r="N86" i="31"/>
  <c r="P86" i="31"/>
  <c r="AD79" i="31"/>
  <c r="P57" i="31"/>
  <c r="Q48" i="31"/>
  <c r="AC48" i="31" s="1"/>
  <c r="AD42" i="31"/>
  <c r="AD39" i="31"/>
  <c r="AD38" i="31"/>
  <c r="R16" i="31"/>
  <c r="AC16" i="31" s="1"/>
  <c r="P102" i="31"/>
  <c r="P98" i="31"/>
  <c r="N92" i="31"/>
  <c r="P92" i="31"/>
  <c r="AC89" i="31"/>
  <c r="AD86" i="31"/>
  <c r="AD75" i="31"/>
  <c r="N73" i="31"/>
  <c r="P73" i="31"/>
  <c r="Q69" i="31"/>
  <c r="AC69" i="31" s="1"/>
  <c r="AD57" i="31"/>
  <c r="AD49" i="31"/>
  <c r="AC47" i="31"/>
  <c r="AC44" i="31"/>
  <c r="P39" i="31"/>
  <c r="P36" i="31"/>
  <c r="R36" i="31"/>
  <c r="AC36" i="31" s="1"/>
  <c r="N33" i="31"/>
  <c r="P33" i="31"/>
  <c r="P30" i="31"/>
  <c r="N30" i="31"/>
  <c r="N29" i="31"/>
  <c r="P29" i="31"/>
  <c r="N26" i="31"/>
  <c r="P26" i="31"/>
  <c r="AC15" i="31"/>
  <c r="R13" i="31"/>
  <c r="AC13" i="31" s="1"/>
  <c r="AD102" i="31"/>
  <c r="N84" i="31"/>
  <c r="P84" i="31"/>
  <c r="P69" i="31"/>
  <c r="P66" i="31"/>
  <c r="N66" i="31"/>
  <c r="AD64" i="31"/>
  <c r="AD62" i="31"/>
  <c r="Q62" i="31"/>
  <c r="AC62" i="31" s="1"/>
  <c r="AD19" i="31"/>
  <c r="AD98" i="31"/>
  <c r="AD93" i="31"/>
  <c r="AD92" i="31"/>
  <c r="R87" i="31"/>
  <c r="P76" i="31"/>
  <c r="AD72" i="31"/>
  <c r="N55" i="31"/>
  <c r="AC50" i="31"/>
  <c r="AD48" i="31"/>
  <c r="AD40" i="31"/>
  <c r="AD29" i="31"/>
  <c r="Q12" i="31"/>
  <c r="AC12" i="31" s="1"/>
  <c r="Q87" i="31"/>
  <c r="AD85" i="31"/>
  <c r="N82" i="31"/>
  <c r="P82" i="31"/>
  <c r="AC80" i="31"/>
  <c r="AD66" i="31"/>
  <c r="P51" i="31"/>
  <c r="Q42" i="31"/>
  <c r="AC42" i="31" s="1"/>
  <c r="AD33" i="31"/>
  <c r="AD32" i="31"/>
  <c r="AC9" i="31"/>
  <c r="N100" i="31"/>
  <c r="AC99" i="31"/>
  <c r="R93" i="31"/>
  <c r="AC93" i="31" s="1"/>
  <c r="AD91" i="31"/>
  <c r="N90" i="31"/>
  <c r="P90" i="31"/>
  <c r="P80" i="31"/>
  <c r="AD73" i="31"/>
  <c r="AD69" i="31"/>
  <c r="R38" i="31"/>
  <c r="AC38" i="31" s="1"/>
  <c r="AD35" i="31"/>
  <c r="AD28" i="31"/>
  <c r="R10" i="31"/>
  <c r="AC10" i="31" s="1"/>
  <c r="AD83" i="31"/>
  <c r="N79" i="31"/>
  <c r="R71" i="31"/>
  <c r="AC71" i="31" s="1"/>
  <c r="AD65" i="31"/>
  <c r="AD46" i="31"/>
  <c r="P45" i="31"/>
  <c r="AC41" i="31"/>
  <c r="AD36" i="31"/>
  <c r="R31" i="31"/>
  <c r="AC31" i="31" s="1"/>
  <c r="N23" i="31"/>
  <c r="P23" i="31"/>
  <c r="Q22" i="31"/>
  <c r="AC22" i="31" s="1"/>
  <c r="AD15" i="31"/>
  <c r="AD13" i="31"/>
  <c r="P96" i="31"/>
  <c r="AD90" i="31"/>
  <c r="AC67" i="31"/>
  <c r="P59" i="31"/>
  <c r="AC56" i="31"/>
  <c r="P48" i="31"/>
  <c r="Q43" i="31"/>
  <c r="AC43" i="31" s="1"/>
  <c r="AD12" i="31"/>
  <c r="P85" i="31"/>
  <c r="AD78" i="31"/>
  <c r="P78" i="31"/>
  <c r="AD71" i="31"/>
  <c r="AD53" i="31"/>
  <c r="N31" i="31"/>
  <c r="P97" i="31"/>
  <c r="AD47" i="31"/>
  <c r="P47" i="31"/>
  <c r="AD44" i="31"/>
  <c r="P41" i="31"/>
  <c r="AD24" i="31"/>
  <c r="AD14" i="31"/>
  <c r="AD8" i="31"/>
  <c r="AD63" i="31"/>
  <c r="AC54" i="31"/>
  <c r="AD17" i="31"/>
  <c r="P42" i="31"/>
  <c r="AD16" i="31"/>
  <c r="U268" i="1"/>
  <c r="W268" i="1"/>
  <c r="X268" i="1" s="1"/>
  <c r="AH2609" i="1" l="1"/>
  <c r="J11" i="31"/>
  <c r="AH2616" i="1"/>
  <c r="J16" i="31"/>
  <c r="AH2607" i="1"/>
  <c r="J17" i="31"/>
  <c r="AC87" i="31"/>
  <c r="F2564" i="70"/>
  <c r="F2563" i="70"/>
  <c r="F2562" i="70"/>
  <c r="F2561" i="70"/>
  <c r="F2560" i="70"/>
  <c r="F2559" i="70"/>
  <c r="F2558" i="70"/>
  <c r="F2557" i="70"/>
  <c r="F2556" i="70"/>
  <c r="F2555" i="70"/>
  <c r="F2554" i="70"/>
  <c r="F2553" i="70"/>
  <c r="F2552" i="70"/>
  <c r="F2551" i="70"/>
  <c r="F2550" i="70"/>
  <c r="F2549" i="70"/>
  <c r="F2548" i="70"/>
  <c r="F2547" i="70"/>
  <c r="F2546" i="70"/>
  <c r="F2545" i="70"/>
  <c r="F2544" i="70"/>
  <c r="F2543" i="70"/>
  <c r="F2542" i="70"/>
  <c r="F2541" i="70"/>
  <c r="F2540" i="70"/>
  <c r="F2539" i="70"/>
  <c r="F2538" i="70"/>
  <c r="F2537" i="70"/>
  <c r="F2536" i="70"/>
  <c r="F2535" i="70"/>
  <c r="F2534" i="70"/>
  <c r="F2533" i="70"/>
  <c r="F2532" i="70"/>
  <c r="F2531" i="70"/>
  <c r="F2530" i="70"/>
  <c r="F2529" i="70"/>
  <c r="F2528" i="70"/>
  <c r="F2527" i="70"/>
  <c r="F2526" i="70"/>
  <c r="F2525" i="70"/>
  <c r="F2524" i="70"/>
  <c r="F2523" i="70"/>
  <c r="F2522" i="70"/>
  <c r="F2521" i="70"/>
  <c r="F2520" i="70"/>
  <c r="F2519" i="70"/>
  <c r="F2518" i="70"/>
  <c r="F2517" i="70"/>
  <c r="F2516" i="70"/>
  <c r="F2515" i="70"/>
  <c r="F2514" i="70"/>
  <c r="F2513" i="70"/>
  <c r="F2512" i="70"/>
  <c r="F2511" i="70"/>
  <c r="F2510" i="70"/>
  <c r="F2509" i="70"/>
  <c r="F2508" i="70"/>
  <c r="F2507" i="70"/>
  <c r="F2506" i="70"/>
  <c r="F2505" i="70"/>
  <c r="F2504" i="70"/>
  <c r="F2503" i="70"/>
  <c r="F2502" i="70"/>
  <c r="F2501" i="70"/>
  <c r="F2500" i="70"/>
  <c r="F2499" i="70"/>
  <c r="F2498" i="70"/>
  <c r="F2497" i="70"/>
  <c r="F2496" i="70"/>
  <c r="F2495" i="70"/>
  <c r="F2494" i="70"/>
  <c r="F2493" i="70"/>
  <c r="F2492" i="70"/>
  <c r="F2491" i="70"/>
  <c r="F2490" i="70"/>
  <c r="F2489" i="70"/>
  <c r="F2488" i="70"/>
  <c r="F2487" i="70"/>
  <c r="F2486" i="70"/>
  <c r="F2485" i="70"/>
  <c r="F2484" i="70"/>
  <c r="F2483" i="70"/>
  <c r="F2482" i="70"/>
  <c r="F2481" i="70"/>
  <c r="F2480" i="70"/>
  <c r="F2479" i="70"/>
  <c r="F2478" i="70"/>
  <c r="F2477" i="70"/>
  <c r="F2476" i="70"/>
  <c r="F2475" i="70"/>
  <c r="F2474" i="70"/>
  <c r="F2473" i="70"/>
  <c r="F2472" i="70"/>
  <c r="F2471" i="70"/>
  <c r="F2470" i="70"/>
  <c r="F2469" i="70"/>
  <c r="F2468" i="70"/>
  <c r="F2467" i="70"/>
  <c r="F2466" i="70"/>
  <c r="F2465" i="70"/>
  <c r="F2464" i="70"/>
  <c r="F2463" i="70"/>
  <c r="F2462" i="70"/>
  <c r="F2461" i="70"/>
  <c r="F2460" i="70"/>
  <c r="F2459" i="70"/>
  <c r="F2458" i="70"/>
  <c r="F2457" i="70"/>
  <c r="F2456" i="70"/>
  <c r="F2455" i="70"/>
  <c r="F2454" i="70"/>
  <c r="F2453" i="70"/>
  <c r="F2452" i="70"/>
  <c r="F2451" i="70"/>
  <c r="F2450" i="70"/>
  <c r="F2449" i="70"/>
  <c r="F2448" i="70"/>
  <c r="F2447" i="70"/>
  <c r="F2446" i="70"/>
  <c r="F2445" i="70"/>
  <c r="F2444" i="70"/>
  <c r="F2443" i="70"/>
  <c r="F2442" i="70"/>
  <c r="F2441" i="70"/>
  <c r="F2440" i="70"/>
  <c r="F2439" i="70"/>
  <c r="F2438" i="70"/>
  <c r="F2437" i="70"/>
  <c r="F2436" i="70"/>
  <c r="F2435" i="70"/>
  <c r="F2434" i="70"/>
  <c r="F2433" i="70"/>
  <c r="F2432" i="70"/>
  <c r="F2431" i="70"/>
  <c r="F2430" i="70"/>
  <c r="F2429" i="70"/>
  <c r="F2428" i="70"/>
  <c r="F2427" i="70"/>
  <c r="F2426" i="70"/>
  <c r="F2425" i="70"/>
  <c r="F2424" i="70"/>
  <c r="F2423" i="70"/>
  <c r="F2422" i="70"/>
  <c r="F2421" i="70"/>
  <c r="F2420" i="70"/>
  <c r="F2419" i="70"/>
  <c r="F2418" i="70"/>
  <c r="F2417" i="70"/>
  <c r="F2416" i="70"/>
  <c r="F2415" i="70"/>
  <c r="F2414" i="70"/>
  <c r="F2413" i="70"/>
  <c r="F2412" i="70"/>
  <c r="F2411" i="70"/>
  <c r="F2410" i="70"/>
  <c r="F2409" i="70"/>
  <c r="F2408" i="70"/>
  <c r="F2407" i="70"/>
  <c r="F2406" i="70"/>
  <c r="F2405" i="70"/>
  <c r="F2404" i="70"/>
  <c r="F2403" i="70"/>
  <c r="F2402" i="70"/>
  <c r="F2401" i="70"/>
  <c r="F2400" i="70"/>
  <c r="F2399" i="70"/>
  <c r="F2398" i="70"/>
  <c r="F2397" i="70"/>
  <c r="F2396" i="70"/>
  <c r="F2395" i="70"/>
  <c r="F2394" i="70"/>
  <c r="F2393" i="70"/>
  <c r="F2392" i="70"/>
  <c r="F2391" i="70"/>
  <c r="F2390" i="70"/>
  <c r="F2389" i="70"/>
  <c r="F2388" i="70"/>
  <c r="F2387" i="70"/>
  <c r="F2386" i="70"/>
  <c r="F2385" i="70"/>
  <c r="F2384" i="70"/>
  <c r="F2383" i="70"/>
  <c r="F2382" i="70"/>
  <c r="F2381" i="70"/>
  <c r="F2380" i="70"/>
  <c r="F2379" i="70"/>
  <c r="F2378" i="70"/>
  <c r="F2377" i="70"/>
  <c r="F2376" i="70"/>
  <c r="F2375" i="70"/>
  <c r="F2374" i="70"/>
  <c r="F2373" i="70"/>
  <c r="F2372" i="70"/>
  <c r="F2371" i="70"/>
  <c r="F2370" i="70"/>
  <c r="F2369" i="70"/>
  <c r="F2368" i="70"/>
  <c r="F2367" i="70"/>
  <c r="F2366" i="70"/>
  <c r="F2365" i="70"/>
  <c r="F2364" i="70"/>
  <c r="F2363" i="70"/>
  <c r="F2362" i="70"/>
  <c r="F2361" i="70"/>
  <c r="F2360" i="70"/>
  <c r="F2359" i="70"/>
  <c r="F2358" i="70"/>
  <c r="F2357" i="70"/>
  <c r="F2356" i="70"/>
  <c r="F2355" i="70"/>
  <c r="F2354" i="70"/>
  <c r="F2353" i="70"/>
  <c r="F2352" i="70"/>
  <c r="F2351" i="70"/>
  <c r="F2350" i="70"/>
  <c r="F2349" i="70"/>
  <c r="F2348" i="70"/>
  <c r="F2347" i="70"/>
  <c r="F2346" i="70"/>
  <c r="F2345" i="70"/>
  <c r="F2344" i="70"/>
  <c r="F2343" i="70"/>
  <c r="F2342" i="70"/>
  <c r="F2341" i="70"/>
  <c r="F2340" i="70"/>
  <c r="F2339" i="70"/>
  <c r="F2338" i="70"/>
  <c r="F2337" i="70"/>
  <c r="F2336" i="70"/>
  <c r="F2335" i="70"/>
  <c r="F2334" i="70"/>
  <c r="F2333" i="70"/>
  <c r="F2332" i="70"/>
  <c r="F2331" i="70"/>
  <c r="F2330" i="70"/>
  <c r="F2329" i="70"/>
  <c r="F2328" i="70"/>
  <c r="F2327" i="70"/>
  <c r="F2326" i="70"/>
  <c r="F2325" i="70"/>
  <c r="F2324" i="70"/>
  <c r="F2323" i="70"/>
  <c r="F2322" i="70"/>
  <c r="F2321" i="70"/>
  <c r="F2320" i="70"/>
  <c r="F2319" i="70"/>
  <c r="F2318" i="70"/>
  <c r="F2317" i="70"/>
  <c r="F2316" i="70"/>
  <c r="F2315" i="70"/>
  <c r="F2314" i="70"/>
  <c r="F2313" i="70"/>
  <c r="F2312" i="70"/>
  <c r="F2311" i="70"/>
  <c r="F2310" i="70"/>
  <c r="F2309" i="70"/>
  <c r="F2308" i="70"/>
  <c r="F2307" i="70"/>
  <c r="F2306" i="70"/>
  <c r="F2305" i="70"/>
  <c r="F2304" i="70"/>
  <c r="F2303" i="70"/>
  <c r="F2302" i="70"/>
  <c r="F2301" i="70"/>
  <c r="F2300" i="70"/>
  <c r="F2299" i="70"/>
  <c r="F2298" i="70"/>
  <c r="F2297" i="70"/>
  <c r="F2296" i="70"/>
  <c r="F2295" i="70"/>
  <c r="F2294" i="70"/>
  <c r="F2293" i="70"/>
  <c r="F2292" i="70"/>
  <c r="F2291" i="70"/>
  <c r="F2290" i="70"/>
  <c r="F2289" i="70"/>
  <c r="F2288" i="70"/>
  <c r="F2287" i="70"/>
  <c r="F2286" i="70"/>
  <c r="F2285" i="70"/>
  <c r="F2284" i="70"/>
  <c r="F2283" i="70"/>
  <c r="F2282" i="70"/>
  <c r="F2281" i="70"/>
  <c r="F2280" i="70"/>
  <c r="F2279" i="70"/>
  <c r="F2278" i="70"/>
  <c r="F2277" i="70"/>
  <c r="F2276" i="70"/>
  <c r="F2275" i="70"/>
  <c r="F2274" i="70"/>
  <c r="F2273" i="70"/>
  <c r="F2272" i="70"/>
  <c r="F2271" i="70"/>
  <c r="F2270" i="70"/>
  <c r="F2269" i="70"/>
  <c r="F2268" i="70"/>
  <c r="F2267" i="70"/>
  <c r="F2266" i="70"/>
  <c r="F2265" i="70"/>
  <c r="F2264" i="70"/>
  <c r="F2263" i="70"/>
  <c r="F2262" i="70"/>
  <c r="F2261" i="70"/>
  <c r="F2260" i="70"/>
  <c r="F2259" i="70"/>
  <c r="F2258" i="70"/>
  <c r="F2257" i="70"/>
  <c r="F2256" i="70"/>
  <c r="F2255" i="70"/>
  <c r="F2254" i="70"/>
  <c r="F2253" i="70"/>
  <c r="F2252" i="70"/>
  <c r="F2251" i="70"/>
  <c r="F2250" i="70"/>
  <c r="F2249" i="70"/>
  <c r="F2248" i="70"/>
  <c r="F2247" i="70"/>
  <c r="F2246" i="70"/>
  <c r="F2245" i="70"/>
  <c r="F2244" i="70"/>
  <c r="F2243" i="70"/>
  <c r="F2242" i="70"/>
  <c r="F2241" i="70"/>
  <c r="F2240" i="70"/>
  <c r="F2239" i="70"/>
  <c r="F2238" i="70"/>
  <c r="F2237" i="70"/>
  <c r="F2236" i="70"/>
  <c r="F2235" i="70"/>
  <c r="F2234" i="70"/>
  <c r="F2233" i="70"/>
  <c r="F2232" i="70"/>
  <c r="F2231" i="70"/>
  <c r="F2230" i="70"/>
  <c r="F2229" i="70"/>
  <c r="F2228" i="70"/>
  <c r="F2227" i="70"/>
  <c r="F2226" i="70"/>
  <c r="F2225" i="70"/>
  <c r="F2224" i="70"/>
  <c r="F2223" i="70"/>
  <c r="F2222" i="70"/>
  <c r="F2221" i="70"/>
  <c r="F2220" i="70"/>
  <c r="F2219" i="70"/>
  <c r="F2218" i="70"/>
  <c r="F2217" i="70"/>
  <c r="F2216" i="70"/>
  <c r="F2215" i="70"/>
  <c r="F2214" i="70"/>
  <c r="F2213" i="70"/>
  <c r="F2212" i="70"/>
  <c r="F2211" i="70"/>
  <c r="F2210" i="70"/>
  <c r="F2209" i="70"/>
  <c r="F2208" i="70"/>
  <c r="F2207" i="70"/>
  <c r="F2206" i="70"/>
  <c r="F2205" i="70"/>
  <c r="F2204" i="70"/>
  <c r="F2203" i="70"/>
  <c r="F2202" i="70"/>
  <c r="F2201" i="70"/>
  <c r="F2200" i="70"/>
  <c r="F2199" i="70"/>
  <c r="F2198" i="70"/>
  <c r="F2197" i="70"/>
  <c r="F2196" i="70"/>
  <c r="F2195" i="70"/>
  <c r="F2194" i="70"/>
  <c r="F2193" i="70"/>
  <c r="F2192" i="70"/>
  <c r="F2191" i="70"/>
  <c r="F2190" i="70"/>
  <c r="F2189" i="70"/>
  <c r="F2188" i="70"/>
  <c r="F2187" i="70"/>
  <c r="F2186" i="70"/>
  <c r="F2185" i="70"/>
  <c r="F2184" i="70"/>
  <c r="F2183" i="70"/>
  <c r="F2182" i="70"/>
  <c r="F2181" i="70"/>
  <c r="F2180" i="70"/>
  <c r="F2179" i="70"/>
  <c r="F2178" i="70"/>
  <c r="F2177" i="70"/>
  <c r="F2176" i="70"/>
  <c r="F2175" i="70"/>
  <c r="F2174" i="70"/>
  <c r="F2173" i="70"/>
  <c r="F2172" i="70"/>
  <c r="F2171" i="70"/>
  <c r="F2170" i="70"/>
  <c r="F2169" i="70"/>
  <c r="F2168" i="70"/>
  <c r="F2167" i="70"/>
  <c r="F2166" i="70"/>
  <c r="F2165" i="70"/>
  <c r="F2164" i="70"/>
  <c r="F2163" i="70"/>
  <c r="F2162" i="70"/>
  <c r="F2161" i="70"/>
  <c r="F2160" i="70"/>
  <c r="F2159" i="70"/>
  <c r="F2158" i="70"/>
  <c r="F2157" i="70"/>
  <c r="F2156" i="70"/>
  <c r="F2155" i="70"/>
  <c r="F2154" i="70"/>
  <c r="F2153" i="70"/>
  <c r="F2152" i="70"/>
  <c r="F2151" i="70"/>
  <c r="F2150" i="70"/>
  <c r="F2149" i="70"/>
  <c r="F2148" i="70"/>
  <c r="F2147" i="70"/>
  <c r="F2146" i="70"/>
  <c r="F2145" i="70"/>
  <c r="F2144" i="70"/>
  <c r="F2143" i="70"/>
  <c r="F2142" i="70"/>
  <c r="F2141" i="70"/>
  <c r="F2140" i="70"/>
  <c r="F2139" i="70"/>
  <c r="F2138" i="70"/>
  <c r="F2137" i="70"/>
  <c r="F2136" i="70"/>
  <c r="F2135" i="70"/>
  <c r="F2134" i="70"/>
  <c r="F2133" i="70"/>
  <c r="F2132" i="70"/>
  <c r="F2131" i="70"/>
  <c r="F2130" i="70"/>
  <c r="F2129" i="70"/>
  <c r="F2128" i="70"/>
  <c r="F2127" i="70"/>
  <c r="F2126" i="70"/>
  <c r="F2125" i="70"/>
  <c r="F2124" i="70"/>
  <c r="F2123" i="70"/>
  <c r="F2122" i="70"/>
  <c r="F2121" i="70"/>
  <c r="F2120" i="70"/>
  <c r="F2119" i="70"/>
  <c r="F2118" i="70"/>
  <c r="F2117" i="70"/>
  <c r="F2116" i="70"/>
  <c r="F2115" i="70"/>
  <c r="F2114" i="70"/>
  <c r="F2113" i="70"/>
  <c r="F2112" i="70"/>
  <c r="F2111" i="70"/>
  <c r="F2110" i="70"/>
  <c r="F2109" i="70"/>
  <c r="F2108" i="70"/>
  <c r="F2107" i="70"/>
  <c r="F2106" i="70"/>
  <c r="F2105" i="70"/>
  <c r="F2104" i="70"/>
  <c r="F2103" i="70"/>
  <c r="F2102" i="70"/>
  <c r="F2101" i="70"/>
  <c r="F2100" i="70"/>
  <c r="F2099" i="70"/>
  <c r="F2098" i="70"/>
  <c r="F2097" i="70"/>
  <c r="F2096" i="70"/>
  <c r="F2095" i="70"/>
  <c r="F2094" i="70"/>
  <c r="F2093" i="70"/>
  <c r="F2092" i="70"/>
  <c r="F2091" i="70"/>
  <c r="F2090" i="70"/>
  <c r="F2089" i="70"/>
  <c r="F2088" i="70"/>
  <c r="F2087" i="70"/>
  <c r="F2086" i="70"/>
  <c r="F2085" i="70"/>
  <c r="F2084" i="70"/>
  <c r="F2083" i="70"/>
  <c r="F2082" i="70"/>
  <c r="F2081" i="70"/>
  <c r="F2080" i="70"/>
  <c r="F2079" i="70"/>
  <c r="F2078" i="70"/>
  <c r="F2077" i="70"/>
  <c r="F2076" i="70"/>
  <c r="F2075" i="70"/>
  <c r="F2074" i="70"/>
  <c r="F2073" i="70"/>
  <c r="F2072" i="70"/>
  <c r="F2071" i="70"/>
  <c r="F2070" i="70"/>
  <c r="F2069" i="70"/>
  <c r="F2068" i="70"/>
  <c r="F2067" i="70"/>
  <c r="F2066" i="70"/>
  <c r="F2065" i="70"/>
  <c r="F2064" i="70"/>
  <c r="F2063" i="70"/>
  <c r="F2062" i="70"/>
  <c r="F2061" i="70"/>
  <c r="F2060" i="70"/>
  <c r="F2059" i="70"/>
  <c r="F2058" i="70"/>
  <c r="F2057" i="70"/>
  <c r="F2056" i="70"/>
  <c r="F2055" i="70"/>
  <c r="F2054" i="70"/>
  <c r="F2053" i="70"/>
  <c r="F2052" i="70"/>
  <c r="F2051" i="70"/>
  <c r="F2050" i="70"/>
  <c r="F2049" i="70"/>
  <c r="F2048" i="70"/>
  <c r="F2047" i="70"/>
  <c r="F2046" i="70"/>
  <c r="F2045" i="70"/>
  <c r="F2044" i="70"/>
  <c r="F2043" i="70"/>
  <c r="F2042" i="70"/>
  <c r="F2041" i="70"/>
  <c r="F2040" i="70"/>
  <c r="F2039" i="70"/>
  <c r="F2038" i="70"/>
  <c r="F2037" i="70"/>
  <c r="F2036" i="70"/>
  <c r="F2035" i="70"/>
  <c r="F2034" i="70"/>
  <c r="F2033" i="70"/>
  <c r="F2032" i="70"/>
  <c r="F2031" i="70"/>
  <c r="F2030" i="70"/>
  <c r="F2029" i="70"/>
  <c r="F2028" i="70"/>
  <c r="F2027" i="70"/>
  <c r="F2026" i="70"/>
  <c r="F2025" i="70"/>
  <c r="F2024" i="70"/>
  <c r="F2023" i="70"/>
  <c r="F2022" i="70"/>
  <c r="F2021" i="70"/>
  <c r="F2020" i="70"/>
  <c r="F2019" i="70"/>
  <c r="F2018" i="70"/>
  <c r="F2017" i="70"/>
  <c r="F2016" i="70"/>
  <c r="F2015" i="70"/>
  <c r="F2014" i="70"/>
  <c r="F2013" i="70"/>
  <c r="F2012" i="70"/>
  <c r="F2011" i="70"/>
  <c r="F2010" i="70"/>
  <c r="F2009" i="70"/>
  <c r="F2008" i="70"/>
  <c r="F2007" i="70"/>
  <c r="F2006" i="70"/>
  <c r="F2005" i="70"/>
  <c r="F2004" i="70"/>
  <c r="F2003" i="70"/>
  <c r="F2002" i="70"/>
  <c r="F2001" i="70"/>
  <c r="F2000" i="70"/>
  <c r="F1999" i="70"/>
  <c r="F1998" i="70"/>
  <c r="F1997" i="70"/>
  <c r="F1996" i="70"/>
  <c r="F1995" i="70"/>
  <c r="F1994" i="70"/>
  <c r="F1993" i="70"/>
  <c r="F1992" i="70"/>
  <c r="F1991" i="70"/>
  <c r="F1990" i="70"/>
  <c r="F1989" i="70"/>
  <c r="F1988" i="70"/>
  <c r="F1987" i="70"/>
  <c r="F1986" i="70"/>
  <c r="F1985" i="70"/>
  <c r="F1984" i="70"/>
  <c r="F1983" i="70"/>
  <c r="F1982" i="70"/>
  <c r="F1981" i="70"/>
  <c r="F1980" i="70"/>
  <c r="F1979" i="70"/>
  <c r="F1978" i="70"/>
  <c r="F1977" i="70"/>
  <c r="F1976" i="70"/>
  <c r="F1975" i="70"/>
  <c r="F1974" i="70"/>
  <c r="F1973" i="70"/>
  <c r="F1972" i="70"/>
  <c r="F1971" i="70"/>
  <c r="F1970" i="70"/>
  <c r="F1969" i="70"/>
  <c r="F1968" i="70"/>
  <c r="F1967" i="70"/>
  <c r="F1966" i="70"/>
  <c r="F1965" i="70"/>
  <c r="F1964" i="70"/>
  <c r="F1963" i="70"/>
  <c r="F1962" i="70"/>
  <c r="F1961" i="70"/>
  <c r="F1960" i="70"/>
  <c r="F1959" i="70"/>
  <c r="F1958" i="70"/>
  <c r="F1957" i="70"/>
  <c r="F1956" i="70"/>
  <c r="F1955" i="70"/>
  <c r="F1954" i="70"/>
  <c r="F1953" i="70"/>
  <c r="F1952" i="70"/>
  <c r="F1951" i="70"/>
  <c r="F1950" i="70"/>
  <c r="F1949" i="70"/>
  <c r="F1948" i="70"/>
  <c r="F1947" i="70"/>
  <c r="F1946" i="70"/>
  <c r="F1945" i="70"/>
  <c r="F1944" i="70"/>
  <c r="F1943" i="70"/>
  <c r="F1942" i="70"/>
  <c r="F1941" i="70"/>
  <c r="F1940" i="70"/>
  <c r="F1939" i="70"/>
  <c r="F1938" i="70"/>
  <c r="F1937" i="70"/>
  <c r="F1936" i="70"/>
  <c r="F1935" i="70"/>
  <c r="F1934" i="70"/>
  <c r="F1933" i="70"/>
  <c r="F1932" i="70"/>
  <c r="F1931" i="70"/>
  <c r="F1930" i="70"/>
  <c r="F1929" i="70"/>
  <c r="F1928" i="70"/>
  <c r="F1927" i="70"/>
  <c r="F1926" i="70"/>
  <c r="F1925" i="70"/>
  <c r="F1924" i="70"/>
  <c r="F1923" i="70"/>
  <c r="F1922" i="70"/>
  <c r="F1921" i="70"/>
  <c r="F1920" i="70"/>
  <c r="F1919" i="70"/>
  <c r="F1918" i="70"/>
  <c r="F1917" i="70"/>
  <c r="F1916" i="70"/>
  <c r="F1915" i="70"/>
  <c r="F1914" i="70"/>
  <c r="F1913" i="70"/>
  <c r="F1912" i="70"/>
  <c r="F1911" i="70"/>
  <c r="F1910" i="70"/>
  <c r="F1909" i="70"/>
  <c r="F1908" i="70"/>
  <c r="F1907" i="70"/>
  <c r="F1906" i="70"/>
  <c r="F1905" i="70"/>
  <c r="F1904" i="70"/>
  <c r="F1903" i="70"/>
  <c r="F1902" i="70"/>
  <c r="F1901" i="70"/>
  <c r="F1900" i="70"/>
  <c r="F1899" i="70"/>
  <c r="F1898" i="70"/>
  <c r="F1897" i="70"/>
  <c r="F1896" i="70"/>
  <c r="F1895" i="70"/>
  <c r="F1894" i="70"/>
  <c r="F1893" i="70"/>
  <c r="F1892" i="70"/>
  <c r="F1891" i="70"/>
  <c r="F1890" i="70"/>
  <c r="F1889" i="70"/>
  <c r="F1888" i="70"/>
  <c r="F1887" i="70"/>
  <c r="F1886" i="70"/>
  <c r="F1885" i="70"/>
  <c r="F1884" i="70"/>
  <c r="F1883" i="70"/>
  <c r="F1882" i="70"/>
  <c r="F1881" i="70"/>
  <c r="F1880" i="70"/>
  <c r="F1879" i="70"/>
  <c r="F1878" i="70"/>
  <c r="F1877" i="70"/>
  <c r="F1876" i="70"/>
  <c r="F1875" i="70"/>
  <c r="F1874" i="70"/>
  <c r="F1873" i="70"/>
  <c r="F1872" i="70"/>
  <c r="F1871" i="70"/>
  <c r="F1870" i="70"/>
  <c r="F1869" i="70"/>
  <c r="F1868" i="70"/>
  <c r="F1867" i="70"/>
  <c r="F1866" i="70"/>
  <c r="F1865" i="70"/>
  <c r="F1864" i="70"/>
  <c r="F1863" i="70"/>
  <c r="F1862" i="70"/>
  <c r="F1861" i="70"/>
  <c r="F1860" i="70"/>
  <c r="F1859" i="70"/>
  <c r="F1858" i="70"/>
  <c r="F1857" i="70"/>
  <c r="F1856" i="70"/>
  <c r="F1855" i="70"/>
  <c r="F1854" i="70"/>
  <c r="F1853" i="70"/>
  <c r="F1852" i="70"/>
  <c r="F1851" i="70"/>
  <c r="F1850" i="70"/>
  <c r="F1849" i="70"/>
  <c r="F1848" i="70"/>
  <c r="F1847" i="70"/>
  <c r="F1846" i="70"/>
  <c r="F1845" i="70"/>
  <c r="F1844" i="70"/>
  <c r="F1843" i="70"/>
  <c r="F1842" i="70"/>
  <c r="F1841" i="70"/>
  <c r="F1840" i="70"/>
  <c r="F1839" i="70"/>
  <c r="F1838" i="70"/>
  <c r="F1837" i="70"/>
  <c r="F1836" i="70"/>
  <c r="F1835" i="70"/>
  <c r="F1834" i="70"/>
  <c r="F1833" i="70"/>
  <c r="F1832" i="70"/>
  <c r="F1831" i="70"/>
  <c r="F1830" i="70"/>
  <c r="F1829" i="70"/>
  <c r="F1828" i="70"/>
  <c r="F1827" i="70"/>
  <c r="F1826" i="70"/>
  <c r="F1825" i="70"/>
  <c r="F1824" i="70"/>
  <c r="F1823" i="70"/>
  <c r="F1822" i="70"/>
  <c r="F1821" i="70"/>
  <c r="F1820" i="70"/>
  <c r="F1819" i="70"/>
  <c r="F1818" i="70"/>
  <c r="F1817" i="70"/>
  <c r="F1816" i="70"/>
  <c r="F1815" i="70"/>
  <c r="F1814" i="70"/>
  <c r="F1813" i="70"/>
  <c r="F1812" i="70"/>
  <c r="F1811" i="70"/>
  <c r="F1810" i="70"/>
  <c r="F1809" i="70"/>
  <c r="F1808" i="70"/>
  <c r="F1807" i="70"/>
  <c r="F1806" i="70"/>
  <c r="F1805" i="70"/>
  <c r="F1804" i="70"/>
  <c r="F1803" i="70"/>
  <c r="F1802" i="70"/>
  <c r="F1801" i="70"/>
  <c r="F1800" i="70"/>
  <c r="F1799" i="70"/>
  <c r="F1798" i="70"/>
  <c r="F1797" i="70"/>
  <c r="F1796" i="70"/>
  <c r="F1795" i="70"/>
  <c r="F1794" i="70"/>
  <c r="F1793" i="70"/>
  <c r="F1792" i="70"/>
  <c r="F1791" i="70"/>
  <c r="F1790" i="70"/>
  <c r="F1789" i="70"/>
  <c r="F1788" i="70"/>
  <c r="F1787" i="70"/>
  <c r="F1786" i="70"/>
  <c r="F1785" i="70"/>
  <c r="F1784" i="70"/>
  <c r="F1783" i="70"/>
  <c r="F1782" i="70"/>
  <c r="F1781" i="70"/>
  <c r="F1780" i="70"/>
  <c r="F1779" i="70"/>
  <c r="F1778" i="70"/>
  <c r="F1777" i="70"/>
  <c r="F1776" i="70"/>
  <c r="F1775" i="70"/>
  <c r="F1774" i="70"/>
  <c r="F1773" i="70"/>
  <c r="F1772" i="70"/>
  <c r="F1771" i="70"/>
  <c r="F1770" i="70"/>
  <c r="F1769" i="70"/>
  <c r="F1768" i="70"/>
  <c r="F1767" i="70"/>
  <c r="F1766" i="70"/>
  <c r="F1765" i="70"/>
  <c r="F1764" i="70"/>
  <c r="F1763" i="70"/>
  <c r="F1762" i="70"/>
  <c r="F1761" i="70"/>
  <c r="F1760" i="70"/>
  <c r="F1759" i="70"/>
  <c r="F1758" i="70"/>
  <c r="F1757" i="70"/>
  <c r="F1756" i="70"/>
  <c r="F1755" i="70"/>
  <c r="F1754" i="70"/>
  <c r="F1753" i="70"/>
  <c r="F1752" i="70"/>
  <c r="F1751" i="70"/>
  <c r="F1750" i="70"/>
  <c r="F1749" i="70"/>
  <c r="F1748" i="70"/>
  <c r="F1747" i="70"/>
  <c r="F1746" i="70"/>
  <c r="F1745" i="70"/>
  <c r="F1744" i="70"/>
  <c r="F1743" i="70"/>
  <c r="F1742" i="70"/>
  <c r="F1741" i="70"/>
  <c r="F1740" i="70"/>
  <c r="F1739" i="70"/>
  <c r="F1738" i="70"/>
  <c r="F1737" i="70"/>
  <c r="F1736" i="70"/>
  <c r="F1735" i="70"/>
  <c r="F1734" i="70"/>
  <c r="F1733" i="70"/>
  <c r="F1732" i="70"/>
  <c r="F1731" i="70"/>
  <c r="F1730" i="70"/>
  <c r="F1729" i="70"/>
  <c r="F1728" i="70"/>
  <c r="F1727" i="70"/>
  <c r="F1726" i="70"/>
  <c r="F1725" i="70"/>
  <c r="F1724" i="70"/>
  <c r="F1723" i="70"/>
  <c r="F1722" i="70"/>
  <c r="F1721" i="70"/>
  <c r="F1720" i="70"/>
  <c r="F1719" i="70"/>
  <c r="F1718" i="70"/>
  <c r="F1717" i="70"/>
  <c r="F1716" i="70"/>
  <c r="F1715" i="70"/>
  <c r="F1714" i="70"/>
  <c r="F1713" i="70"/>
  <c r="F1712" i="70"/>
  <c r="F1711" i="70"/>
  <c r="F1710" i="70"/>
  <c r="F1709" i="70"/>
  <c r="F1708" i="70"/>
  <c r="F1707" i="70"/>
  <c r="F1706" i="70"/>
  <c r="F1705" i="70"/>
  <c r="F1704" i="70"/>
  <c r="F1703" i="70"/>
  <c r="F1702" i="70"/>
  <c r="F1701" i="70"/>
  <c r="F1700" i="70"/>
  <c r="F1699" i="70"/>
  <c r="F1698" i="70"/>
  <c r="F1697" i="70"/>
  <c r="F1696" i="70"/>
  <c r="F1695" i="70"/>
  <c r="F1694" i="70"/>
  <c r="F1693" i="70"/>
  <c r="F1692" i="70"/>
  <c r="F1691" i="70"/>
  <c r="F1690" i="70"/>
  <c r="F1689" i="70"/>
  <c r="F1688" i="70"/>
  <c r="F1687" i="70"/>
  <c r="F1686" i="70"/>
  <c r="F1685" i="70"/>
  <c r="F1684" i="70"/>
  <c r="F1683" i="70"/>
  <c r="F1682" i="70"/>
  <c r="F1681" i="70"/>
  <c r="F1680" i="70"/>
  <c r="F1679" i="70"/>
  <c r="F1678" i="70"/>
  <c r="F1677" i="70"/>
  <c r="F1676" i="70"/>
  <c r="F1675" i="70"/>
  <c r="F1674" i="70"/>
  <c r="F1673" i="70"/>
  <c r="F1672" i="70"/>
  <c r="F1671" i="70"/>
  <c r="F1670" i="70"/>
  <c r="F1669" i="70"/>
  <c r="F1668" i="70"/>
  <c r="F1667" i="70"/>
  <c r="F1666" i="70"/>
  <c r="F1665" i="70"/>
  <c r="F1664" i="70"/>
  <c r="F1663" i="70"/>
  <c r="F1662" i="70"/>
  <c r="F1661" i="70"/>
  <c r="F1660" i="70"/>
  <c r="F1659" i="70"/>
  <c r="F1658" i="70"/>
  <c r="F1657" i="70"/>
  <c r="F1656" i="70"/>
  <c r="F1655" i="70"/>
  <c r="F1654" i="70"/>
  <c r="F1653" i="70"/>
  <c r="F1652" i="70"/>
  <c r="F1651" i="70"/>
  <c r="F1650" i="70"/>
  <c r="F1649" i="70"/>
  <c r="F1648" i="70"/>
  <c r="F1647" i="70"/>
  <c r="F1646" i="70"/>
  <c r="F1645" i="70"/>
  <c r="F1644" i="70"/>
  <c r="F1643" i="70"/>
  <c r="F1642" i="70"/>
  <c r="F1641" i="70"/>
  <c r="F1640" i="70"/>
  <c r="F1639" i="70"/>
  <c r="F1638" i="70"/>
  <c r="F1637" i="70"/>
  <c r="F1636" i="70"/>
  <c r="F1635" i="70"/>
  <c r="F1634" i="70"/>
  <c r="F1633" i="70"/>
  <c r="F1632" i="70"/>
  <c r="F1631" i="70"/>
  <c r="F1630" i="70"/>
  <c r="F1629" i="70"/>
  <c r="F1628" i="70"/>
  <c r="F1627" i="70"/>
  <c r="F1626" i="70"/>
  <c r="F1625" i="70"/>
  <c r="F1624" i="70"/>
  <c r="F1623" i="70"/>
  <c r="F1622" i="70"/>
  <c r="F1621" i="70"/>
  <c r="F1620" i="70"/>
  <c r="F1619" i="70"/>
  <c r="F1618" i="70"/>
  <c r="F1617" i="70"/>
  <c r="F1616" i="70"/>
  <c r="F1615" i="70"/>
  <c r="F1614" i="70"/>
  <c r="F1613" i="70"/>
  <c r="F1612" i="70"/>
  <c r="F1611" i="70"/>
  <c r="F1610" i="70"/>
  <c r="F1609" i="70"/>
  <c r="F1608" i="70"/>
  <c r="F1607" i="70"/>
  <c r="F1606" i="70"/>
  <c r="F1605" i="70"/>
  <c r="F1604" i="70"/>
  <c r="F1603" i="70"/>
  <c r="F1602" i="70"/>
  <c r="F1601" i="70"/>
  <c r="F1600" i="70"/>
  <c r="F1599" i="70"/>
  <c r="F1598" i="70"/>
  <c r="F1597" i="70"/>
  <c r="F1596" i="70"/>
  <c r="F1595" i="70"/>
  <c r="F1594" i="70"/>
  <c r="F1593" i="70"/>
  <c r="F1592" i="70"/>
  <c r="F1591" i="70"/>
  <c r="F1590" i="70"/>
  <c r="F1589" i="70"/>
  <c r="F1588" i="70"/>
  <c r="F1587" i="70"/>
  <c r="F1586" i="70"/>
  <c r="F1585" i="70"/>
  <c r="F1584" i="70"/>
  <c r="F1583" i="70"/>
  <c r="F1582" i="70"/>
  <c r="F1581" i="70"/>
  <c r="F1580" i="70"/>
  <c r="F1579" i="70"/>
  <c r="F1578" i="70"/>
  <c r="F1577" i="70"/>
  <c r="F1576" i="70"/>
  <c r="F1575" i="70"/>
  <c r="F1574" i="70"/>
  <c r="F1573" i="70"/>
  <c r="F1572" i="70"/>
  <c r="F1571" i="70"/>
  <c r="F1570" i="70"/>
  <c r="F1569" i="70"/>
  <c r="F1568" i="70"/>
  <c r="F1567" i="70"/>
  <c r="F1566" i="70"/>
  <c r="F1565" i="70"/>
  <c r="F1564" i="70"/>
  <c r="F1563" i="70"/>
  <c r="F1562" i="70"/>
  <c r="F1561" i="70"/>
  <c r="F1560" i="70"/>
  <c r="F1559" i="70"/>
  <c r="F1558" i="70"/>
  <c r="F1557" i="70"/>
  <c r="F1556" i="70"/>
  <c r="F1555" i="70"/>
  <c r="F1554" i="70"/>
  <c r="F1553" i="70"/>
  <c r="F1552" i="70"/>
  <c r="F1551" i="70"/>
  <c r="F1550" i="70"/>
  <c r="F1549" i="70"/>
  <c r="F1548" i="70"/>
  <c r="F1547" i="70"/>
  <c r="F1546" i="70"/>
  <c r="F1545" i="70"/>
  <c r="F1544" i="70"/>
  <c r="F1543" i="70"/>
  <c r="F1542" i="70"/>
  <c r="F1541" i="70"/>
  <c r="F1540" i="70"/>
  <c r="F1539" i="70"/>
  <c r="F1538" i="70"/>
  <c r="F1537" i="70"/>
  <c r="F1536" i="70"/>
  <c r="F1535" i="70"/>
  <c r="F1534" i="70"/>
  <c r="F1533" i="70"/>
  <c r="F1532" i="70"/>
  <c r="F1531" i="70"/>
  <c r="F1530" i="70"/>
  <c r="F1529" i="70"/>
  <c r="F1528" i="70"/>
  <c r="F1527" i="70"/>
  <c r="F1526" i="70"/>
  <c r="F1525" i="70"/>
  <c r="F1524" i="70"/>
  <c r="F1523" i="70"/>
  <c r="F1522" i="70"/>
  <c r="F1521" i="70"/>
  <c r="F1520" i="70"/>
  <c r="F1519" i="70"/>
  <c r="F1518" i="70"/>
  <c r="F1517" i="70"/>
  <c r="F1516" i="70"/>
  <c r="F1515" i="70"/>
  <c r="F1514" i="70"/>
  <c r="F1513" i="70"/>
  <c r="F1512" i="70"/>
  <c r="F1511" i="70"/>
  <c r="F1510" i="70"/>
  <c r="F1509" i="70"/>
  <c r="F1508" i="70"/>
  <c r="F1507" i="70"/>
  <c r="F1506" i="70"/>
  <c r="F1505" i="70"/>
  <c r="F1504" i="70"/>
  <c r="F1503" i="70"/>
  <c r="F1502" i="70"/>
  <c r="F1501" i="70"/>
  <c r="F1500" i="70"/>
  <c r="F1499" i="70"/>
  <c r="F1498" i="70"/>
  <c r="F1497" i="70"/>
  <c r="F1496" i="70"/>
  <c r="F1495" i="70"/>
  <c r="F1494" i="70"/>
  <c r="F1493" i="70"/>
  <c r="F1492" i="70"/>
  <c r="F1491" i="70"/>
  <c r="F1490" i="70"/>
  <c r="F1489" i="70"/>
  <c r="F1488" i="70"/>
  <c r="F1487" i="70"/>
  <c r="F1486" i="70"/>
  <c r="F1485" i="70"/>
  <c r="F1484" i="70"/>
  <c r="F1483" i="70"/>
  <c r="F1482" i="70"/>
  <c r="F1481" i="70"/>
  <c r="F1480" i="70"/>
  <c r="F1479" i="70"/>
  <c r="F1478" i="70"/>
  <c r="F1477" i="70"/>
  <c r="F1476" i="70"/>
  <c r="F1475" i="70"/>
  <c r="F1474" i="70"/>
  <c r="F1473" i="70"/>
  <c r="F1472" i="70"/>
  <c r="F1471" i="70"/>
  <c r="F1470" i="70"/>
  <c r="F1469" i="70"/>
  <c r="F1468" i="70"/>
  <c r="F1467" i="70"/>
  <c r="F1466" i="70"/>
  <c r="F1465" i="70"/>
  <c r="F1464" i="70"/>
  <c r="F1463" i="70"/>
  <c r="F1462" i="70"/>
  <c r="F1461" i="70"/>
  <c r="F1460" i="70"/>
  <c r="F1459" i="70"/>
  <c r="F1458" i="70"/>
  <c r="F1457" i="70"/>
  <c r="F1456" i="70"/>
  <c r="F1455" i="70"/>
  <c r="F1454" i="70"/>
  <c r="F1453" i="70"/>
  <c r="F1452" i="70"/>
  <c r="F1451" i="70"/>
  <c r="F1450" i="70"/>
  <c r="F1449" i="70"/>
  <c r="F1448" i="70"/>
  <c r="F1447" i="70"/>
  <c r="F1446" i="70"/>
  <c r="F1445" i="70"/>
  <c r="F1444" i="70"/>
  <c r="F1443" i="70"/>
  <c r="F1442" i="70"/>
  <c r="F1441" i="70"/>
  <c r="F1440" i="70"/>
  <c r="F1439" i="70"/>
  <c r="F1438" i="70"/>
  <c r="F1437" i="70"/>
  <c r="F1436" i="70"/>
  <c r="F1435" i="70"/>
  <c r="F1434" i="70"/>
  <c r="F1433" i="70"/>
  <c r="F1432" i="70"/>
  <c r="F1431" i="70"/>
  <c r="F1430" i="70"/>
  <c r="F1429" i="70"/>
  <c r="F1428" i="70"/>
  <c r="F1427" i="70"/>
  <c r="F1426" i="70"/>
  <c r="F1425" i="70"/>
  <c r="F1424" i="70"/>
  <c r="F1423" i="70"/>
  <c r="F1422" i="70"/>
  <c r="F1421" i="70"/>
  <c r="F1420" i="70"/>
  <c r="F1419" i="70"/>
  <c r="F1418" i="70"/>
  <c r="F1417" i="70"/>
  <c r="F1416" i="70"/>
  <c r="F1415" i="70"/>
  <c r="F1414" i="70"/>
  <c r="F1413" i="70"/>
  <c r="F1412" i="70"/>
  <c r="F1411" i="70"/>
  <c r="F1410" i="70"/>
  <c r="F1409" i="70"/>
  <c r="F1408" i="70"/>
  <c r="F1407" i="70"/>
  <c r="F1406" i="70"/>
  <c r="F1405" i="70"/>
  <c r="F1404" i="70"/>
  <c r="F1403" i="70"/>
  <c r="F1402" i="70"/>
  <c r="F1401" i="70"/>
  <c r="F1400" i="70"/>
  <c r="F1399" i="70"/>
  <c r="F1398" i="70"/>
  <c r="F1397" i="70"/>
  <c r="F1396" i="70"/>
  <c r="F1395" i="70"/>
  <c r="F1394" i="70"/>
  <c r="F1393" i="70"/>
  <c r="F1392" i="70"/>
  <c r="F1391" i="70"/>
  <c r="F1390" i="70"/>
  <c r="F1389" i="70"/>
  <c r="F1388" i="70"/>
  <c r="F1387" i="70"/>
  <c r="F1386" i="70"/>
  <c r="F1385" i="70"/>
  <c r="F1384" i="70"/>
  <c r="F1383" i="70"/>
  <c r="F1382" i="70"/>
  <c r="F1381" i="70"/>
  <c r="F1380" i="70"/>
  <c r="F1379" i="70"/>
  <c r="F1378" i="70"/>
  <c r="F1377" i="70"/>
  <c r="F1376" i="70"/>
  <c r="F1375" i="70"/>
  <c r="F1374" i="70"/>
  <c r="F1373" i="70"/>
  <c r="F1372" i="70"/>
  <c r="F1371" i="70"/>
  <c r="F1370" i="70"/>
  <c r="F1369" i="70"/>
  <c r="F1368" i="70"/>
  <c r="F1367" i="70"/>
  <c r="F1366" i="70"/>
  <c r="F1365" i="70"/>
  <c r="F1364" i="70"/>
  <c r="F1363" i="70"/>
  <c r="F1362" i="70"/>
  <c r="F1361" i="70"/>
  <c r="F1360" i="70"/>
  <c r="F1359" i="70"/>
  <c r="F1358" i="70"/>
  <c r="F1357" i="70"/>
  <c r="F1356" i="70"/>
  <c r="F1355" i="70"/>
  <c r="F1354" i="70"/>
  <c r="F1353" i="70"/>
  <c r="F1352" i="70"/>
  <c r="F1351" i="70"/>
  <c r="F1350" i="70"/>
  <c r="F1349" i="70"/>
  <c r="F1348" i="70"/>
  <c r="F1347" i="70"/>
  <c r="F1346" i="70"/>
  <c r="F1345" i="70"/>
  <c r="F1344" i="70"/>
  <c r="F1343" i="70"/>
  <c r="F1342" i="70"/>
  <c r="F1341" i="70"/>
  <c r="F1340" i="70"/>
  <c r="F1339" i="70"/>
  <c r="F1338" i="70"/>
  <c r="F1337" i="70"/>
  <c r="F1336" i="70"/>
  <c r="F1335" i="70"/>
  <c r="F1334" i="70"/>
  <c r="F1333" i="70"/>
  <c r="F1332" i="70"/>
  <c r="F1331" i="70"/>
  <c r="F1330" i="70"/>
  <c r="F1329" i="70"/>
  <c r="F1328" i="70"/>
  <c r="F1327" i="70"/>
  <c r="F1326" i="70"/>
  <c r="F1325" i="70"/>
  <c r="F1324" i="70"/>
  <c r="F1323" i="70"/>
  <c r="F1322" i="70"/>
  <c r="F1321" i="70"/>
  <c r="F1320" i="70"/>
  <c r="F1319" i="70"/>
  <c r="F1318" i="70"/>
  <c r="F1317" i="70"/>
  <c r="F1316" i="70"/>
  <c r="F1315" i="70"/>
  <c r="F1314" i="70"/>
  <c r="F1313" i="70"/>
  <c r="F1312" i="70"/>
  <c r="F1311" i="70"/>
  <c r="F1310" i="70"/>
  <c r="F1309" i="70"/>
  <c r="F1308" i="70"/>
  <c r="F1307" i="70"/>
  <c r="F1306" i="70"/>
  <c r="F1305" i="70"/>
  <c r="F1304" i="70"/>
  <c r="F1303" i="70"/>
  <c r="F1302" i="70"/>
  <c r="F1301" i="70"/>
  <c r="F1300" i="70"/>
  <c r="F1299" i="70"/>
  <c r="F1298" i="70"/>
  <c r="F1297" i="70"/>
  <c r="F1296" i="70"/>
  <c r="F1295" i="70"/>
  <c r="F1294" i="70"/>
  <c r="F1293" i="70"/>
  <c r="F1292" i="70"/>
  <c r="F1291" i="70"/>
  <c r="F1290" i="70"/>
  <c r="F1289" i="70"/>
  <c r="F1288" i="70"/>
  <c r="F1287" i="70"/>
  <c r="F1286" i="70"/>
  <c r="F1285" i="70"/>
  <c r="F1284" i="70"/>
  <c r="F1283" i="70"/>
  <c r="F1282" i="70"/>
  <c r="F1281" i="70"/>
  <c r="F1280" i="70"/>
  <c r="F1279" i="70"/>
  <c r="F1278" i="70"/>
  <c r="F1277" i="70"/>
  <c r="F1276" i="70"/>
  <c r="F1275" i="70"/>
  <c r="F1274" i="70"/>
  <c r="F1273" i="70"/>
  <c r="F1272" i="70"/>
  <c r="F1271" i="70"/>
  <c r="F1270" i="70"/>
  <c r="F1269" i="70"/>
  <c r="F1268" i="70"/>
  <c r="F1267" i="70"/>
  <c r="F1266" i="70"/>
  <c r="F1265" i="70"/>
  <c r="F1264" i="70"/>
  <c r="F1263" i="70"/>
  <c r="F1262" i="70"/>
  <c r="F1261" i="70"/>
  <c r="F1260" i="70"/>
  <c r="F1259" i="70"/>
  <c r="F1258" i="70"/>
  <c r="F1257" i="70"/>
  <c r="F1256" i="70"/>
  <c r="F1255" i="70"/>
  <c r="F1254" i="70"/>
  <c r="F1253" i="70"/>
  <c r="F1252" i="70"/>
  <c r="F1251" i="70"/>
  <c r="F1250" i="70"/>
  <c r="F1249" i="70"/>
  <c r="F1248" i="70"/>
  <c r="F1247" i="70"/>
  <c r="F1246" i="70"/>
  <c r="F1245" i="70"/>
  <c r="F1244" i="70"/>
  <c r="F1243" i="70"/>
  <c r="F1242" i="70"/>
  <c r="F1241" i="70"/>
  <c r="F1240" i="70"/>
  <c r="F1239" i="70"/>
  <c r="F1238" i="70"/>
  <c r="F1237" i="70"/>
  <c r="F1236" i="70"/>
  <c r="F1235" i="70"/>
  <c r="F1234" i="70"/>
  <c r="F1233" i="70"/>
  <c r="F1232" i="70"/>
  <c r="F1231" i="70"/>
  <c r="F1230" i="70"/>
  <c r="F1229" i="70"/>
  <c r="F1228" i="70"/>
  <c r="F1227" i="70"/>
  <c r="F1226" i="70"/>
  <c r="F1225" i="70"/>
  <c r="F1224" i="70"/>
  <c r="F1223" i="70"/>
  <c r="F1222" i="70"/>
  <c r="F1221" i="70"/>
  <c r="F1220" i="70"/>
  <c r="F1219" i="70"/>
  <c r="F1218" i="70"/>
  <c r="F1217" i="70"/>
  <c r="F1216" i="70"/>
  <c r="F1215" i="70"/>
  <c r="F1214" i="70"/>
  <c r="F1213" i="70"/>
  <c r="F1212" i="70"/>
  <c r="F1211" i="70"/>
  <c r="F1210" i="70"/>
  <c r="F1209" i="70"/>
  <c r="F1208" i="70"/>
  <c r="F1207" i="70"/>
  <c r="F1206" i="70"/>
  <c r="F1205" i="70"/>
  <c r="F1204" i="70"/>
  <c r="F1203" i="70"/>
  <c r="F1202" i="70"/>
  <c r="F1201" i="70"/>
  <c r="F1200" i="70"/>
  <c r="F1199" i="70"/>
  <c r="F1198" i="70"/>
  <c r="F1197" i="70"/>
  <c r="F1196" i="70"/>
  <c r="F1195" i="70"/>
  <c r="F1194" i="70"/>
  <c r="F1193" i="70"/>
  <c r="F1192" i="70"/>
  <c r="F1191" i="70"/>
  <c r="F1190" i="70"/>
  <c r="F1189" i="70"/>
  <c r="F1188" i="70"/>
  <c r="F1187" i="70"/>
  <c r="F1186" i="70"/>
  <c r="F1185" i="70"/>
  <c r="F1184" i="70"/>
  <c r="F1183" i="70"/>
  <c r="F1182" i="70"/>
  <c r="F1181" i="70"/>
  <c r="F1180" i="70"/>
  <c r="F1179" i="70"/>
  <c r="F1178" i="70"/>
  <c r="F1177" i="70"/>
  <c r="F1176" i="70"/>
  <c r="F1175" i="70"/>
  <c r="F1174" i="70"/>
  <c r="F1173" i="70"/>
  <c r="F1172" i="70"/>
  <c r="F1171" i="70"/>
  <c r="F1170" i="70"/>
  <c r="F1169" i="70"/>
  <c r="F1168" i="70"/>
  <c r="F1167" i="70"/>
  <c r="F1166" i="70"/>
  <c r="F1165" i="70"/>
  <c r="F1164" i="70"/>
  <c r="F1163" i="70"/>
  <c r="F1162" i="70"/>
  <c r="F1161" i="70"/>
  <c r="F1160" i="70"/>
  <c r="F1159" i="70"/>
  <c r="F1158" i="70"/>
  <c r="F1157" i="70"/>
  <c r="F1156" i="70"/>
  <c r="F1155" i="70"/>
  <c r="F1154" i="70"/>
  <c r="F1153" i="70"/>
  <c r="F1152" i="70"/>
  <c r="F1151" i="70"/>
  <c r="F1150" i="70"/>
  <c r="F1149" i="70"/>
  <c r="F1148" i="70"/>
  <c r="F1147" i="70"/>
  <c r="F1146" i="70"/>
  <c r="F1145" i="70"/>
  <c r="F1144" i="70"/>
  <c r="F1143" i="70"/>
  <c r="F1142" i="70"/>
  <c r="F1141" i="70"/>
  <c r="F1140" i="70"/>
  <c r="F1139" i="70"/>
  <c r="F1138" i="70"/>
  <c r="F1137" i="70"/>
  <c r="F1136" i="70"/>
  <c r="F1135" i="70"/>
  <c r="F1134" i="70"/>
  <c r="F1133" i="70"/>
  <c r="F1132" i="70"/>
  <c r="F1131" i="70"/>
  <c r="F1130" i="70"/>
  <c r="F1129" i="70"/>
  <c r="F1128" i="70"/>
  <c r="F1127" i="70"/>
  <c r="F1126" i="70"/>
  <c r="F1125" i="70"/>
  <c r="F1124" i="70"/>
  <c r="F1123" i="70"/>
  <c r="F1122" i="70"/>
  <c r="F1121" i="70"/>
  <c r="F1120" i="70"/>
  <c r="F1119" i="70"/>
  <c r="F1118" i="70"/>
  <c r="F1117" i="70"/>
  <c r="F1116" i="70"/>
  <c r="F1115" i="70"/>
  <c r="F1114" i="70"/>
  <c r="F1113" i="70"/>
  <c r="F1112" i="70"/>
  <c r="F1111" i="70"/>
  <c r="F1110" i="70"/>
  <c r="F1109" i="70"/>
  <c r="F1108" i="70"/>
  <c r="F1107" i="70"/>
  <c r="F1106" i="70"/>
  <c r="F1105" i="70"/>
  <c r="F1104" i="70"/>
  <c r="F1103" i="70"/>
  <c r="F1102" i="70"/>
  <c r="F1101" i="70"/>
  <c r="F1100" i="70"/>
  <c r="F1099" i="70"/>
  <c r="F1098" i="70"/>
  <c r="F1097" i="70"/>
  <c r="F1096" i="70"/>
  <c r="F1095" i="70"/>
  <c r="F1094" i="70"/>
  <c r="F1093" i="70"/>
  <c r="F1092" i="70"/>
  <c r="F1091" i="70"/>
  <c r="F1090" i="70"/>
  <c r="F1089" i="70"/>
  <c r="F1088" i="70"/>
  <c r="F1087" i="70"/>
  <c r="F1086" i="70"/>
  <c r="F1085" i="70"/>
  <c r="F1084" i="70"/>
  <c r="F1083" i="70"/>
  <c r="F1082" i="70"/>
  <c r="F1081" i="70"/>
  <c r="F1080" i="70"/>
  <c r="F1079" i="70"/>
  <c r="F1078" i="70"/>
  <c r="F1077" i="70"/>
  <c r="F1076" i="70"/>
  <c r="F1075" i="70"/>
  <c r="F1074" i="70"/>
  <c r="F1073" i="70"/>
  <c r="F1072" i="70"/>
  <c r="F1071" i="70"/>
  <c r="F1070" i="70"/>
  <c r="F1069" i="70"/>
  <c r="F1068" i="70"/>
  <c r="F1067" i="70"/>
  <c r="F1066" i="70"/>
  <c r="F1065" i="70"/>
  <c r="F1064" i="70"/>
  <c r="F1063" i="70"/>
  <c r="F1062" i="70"/>
  <c r="F1061" i="70"/>
  <c r="F1060" i="70"/>
  <c r="F1059" i="70"/>
  <c r="F1058" i="70"/>
  <c r="F1057" i="70"/>
  <c r="F1056" i="70"/>
  <c r="F1055" i="70"/>
  <c r="F1054" i="70"/>
  <c r="F1053" i="70"/>
  <c r="F1052" i="70"/>
  <c r="F1051" i="70"/>
  <c r="F1050" i="70"/>
  <c r="F1049" i="70"/>
  <c r="F1048" i="70"/>
  <c r="F1047" i="70"/>
  <c r="F1046" i="70"/>
  <c r="F1045" i="70"/>
  <c r="F1044" i="70"/>
  <c r="F1043" i="70"/>
  <c r="F1042" i="70"/>
  <c r="F1041" i="70"/>
  <c r="F1040" i="70"/>
  <c r="F1039" i="70"/>
  <c r="F1038" i="70"/>
  <c r="F1037" i="70"/>
  <c r="F1036" i="70"/>
  <c r="F1035" i="70"/>
  <c r="F1034" i="70"/>
  <c r="F1033" i="70"/>
  <c r="F1032" i="70"/>
  <c r="F1031" i="70"/>
  <c r="F1030" i="70"/>
  <c r="F1029" i="70"/>
  <c r="F1028" i="70"/>
  <c r="F1027" i="70"/>
  <c r="F1026" i="70"/>
  <c r="F1025" i="70"/>
  <c r="F1024" i="70"/>
  <c r="F1023" i="70"/>
  <c r="F1022" i="70"/>
  <c r="F1021" i="70"/>
  <c r="F1020" i="70"/>
  <c r="F1019" i="70"/>
  <c r="F1018" i="70"/>
  <c r="F1017" i="70"/>
  <c r="F1016" i="70"/>
  <c r="F1015" i="70"/>
  <c r="F1014" i="70"/>
  <c r="F1013" i="70"/>
  <c r="F1012" i="70"/>
  <c r="F1011" i="70"/>
  <c r="F1010" i="70"/>
  <c r="F1009" i="70"/>
  <c r="F1008" i="70"/>
  <c r="F1007" i="70"/>
  <c r="F1006" i="70"/>
  <c r="F1005" i="70"/>
  <c r="F1004" i="70"/>
  <c r="F1003" i="70"/>
  <c r="F1002" i="70"/>
  <c r="F1001" i="70"/>
  <c r="F1000" i="70"/>
  <c r="F999" i="70"/>
  <c r="F998" i="70"/>
  <c r="F997" i="70"/>
  <c r="F996" i="70"/>
  <c r="F995" i="70"/>
  <c r="F994" i="70"/>
  <c r="F993" i="70"/>
  <c r="F992" i="70"/>
  <c r="F991" i="70"/>
  <c r="F990" i="70"/>
  <c r="F989" i="70"/>
  <c r="F988" i="70"/>
  <c r="F987" i="70"/>
  <c r="F986" i="70"/>
  <c r="F985" i="70"/>
  <c r="F984" i="70"/>
  <c r="F983" i="70"/>
  <c r="F982" i="70"/>
  <c r="F981" i="70"/>
  <c r="F980" i="70"/>
  <c r="F979" i="70"/>
  <c r="F978" i="70"/>
  <c r="F977" i="70"/>
  <c r="F976" i="70"/>
  <c r="F975" i="70"/>
  <c r="F974" i="70"/>
  <c r="F973" i="70"/>
  <c r="F972" i="70"/>
  <c r="F971" i="70"/>
  <c r="F970" i="70"/>
  <c r="F969" i="70"/>
  <c r="F968" i="70"/>
  <c r="F967" i="70"/>
  <c r="F966" i="70"/>
  <c r="F965" i="70"/>
  <c r="F964" i="70"/>
  <c r="F963" i="70"/>
  <c r="F962" i="70"/>
  <c r="F961" i="70"/>
  <c r="F960" i="70"/>
  <c r="F959" i="70"/>
  <c r="F958" i="70"/>
  <c r="F957" i="70"/>
  <c r="F956" i="70"/>
  <c r="F955" i="70"/>
  <c r="F954" i="70"/>
  <c r="F953" i="70"/>
  <c r="F952" i="70"/>
  <c r="F951" i="70"/>
  <c r="F950" i="70"/>
  <c r="F949" i="70"/>
  <c r="F948" i="70"/>
  <c r="F947" i="70"/>
  <c r="F946" i="70"/>
  <c r="F945" i="70"/>
  <c r="F944" i="70"/>
  <c r="F943" i="70"/>
  <c r="F942" i="70"/>
  <c r="F941" i="70"/>
  <c r="F940" i="70"/>
  <c r="F939" i="70"/>
  <c r="F938" i="70"/>
  <c r="F937" i="70"/>
  <c r="F936" i="70"/>
  <c r="F935" i="70"/>
  <c r="F934" i="70"/>
  <c r="F933" i="70"/>
  <c r="F932" i="70"/>
  <c r="F931" i="70"/>
  <c r="F930" i="70"/>
  <c r="F929" i="70"/>
  <c r="F928" i="70"/>
  <c r="F927" i="70"/>
  <c r="F926" i="70"/>
  <c r="F925" i="70"/>
  <c r="F924" i="70"/>
  <c r="F923" i="70"/>
  <c r="F922" i="70"/>
  <c r="F921" i="70"/>
  <c r="F920" i="70"/>
  <c r="F919" i="70"/>
  <c r="F918" i="70"/>
  <c r="F917" i="70"/>
  <c r="F916" i="70"/>
  <c r="F915" i="70"/>
  <c r="F914" i="70"/>
  <c r="F913" i="70"/>
  <c r="F912" i="70"/>
  <c r="F911" i="70"/>
  <c r="F910" i="70"/>
  <c r="F909" i="70"/>
  <c r="F908" i="70"/>
  <c r="F907" i="70"/>
  <c r="F906" i="70"/>
  <c r="F905" i="70"/>
  <c r="F904" i="70"/>
  <c r="F903" i="70"/>
  <c r="F902" i="70"/>
  <c r="F901" i="70"/>
  <c r="F900" i="70"/>
  <c r="F899" i="70"/>
  <c r="F898" i="70"/>
  <c r="F897" i="70"/>
  <c r="F896" i="70"/>
  <c r="F895" i="70"/>
  <c r="F894" i="70"/>
  <c r="F893" i="70"/>
  <c r="F892" i="70"/>
  <c r="F891" i="70"/>
  <c r="F890" i="70"/>
  <c r="F889" i="70"/>
  <c r="F888" i="70"/>
  <c r="F887" i="70"/>
  <c r="F886" i="70"/>
  <c r="F885" i="70"/>
  <c r="F884" i="70"/>
  <c r="F883" i="70"/>
  <c r="F882" i="70"/>
  <c r="F881" i="70"/>
  <c r="F880" i="70"/>
  <c r="F879" i="70"/>
  <c r="F878" i="70"/>
  <c r="F877" i="70"/>
  <c r="F876" i="70"/>
  <c r="F875" i="70"/>
  <c r="F874" i="70"/>
  <c r="F873" i="70"/>
  <c r="F872" i="70"/>
  <c r="F871" i="70"/>
  <c r="F870" i="70"/>
  <c r="F869" i="70"/>
  <c r="F868" i="70"/>
  <c r="F867" i="70"/>
  <c r="F866" i="70"/>
  <c r="F865" i="70"/>
  <c r="F864" i="70"/>
  <c r="F863" i="70"/>
  <c r="F862" i="70"/>
  <c r="F861" i="70"/>
  <c r="F860" i="70"/>
  <c r="F859" i="70"/>
  <c r="F858" i="70"/>
  <c r="F857" i="70"/>
  <c r="F856" i="70"/>
  <c r="F855" i="70"/>
  <c r="F854" i="70"/>
  <c r="F853" i="70"/>
  <c r="F852" i="70"/>
  <c r="F851" i="70"/>
  <c r="F850" i="70"/>
  <c r="F849" i="70"/>
  <c r="F848" i="70"/>
  <c r="F847" i="70"/>
  <c r="F846" i="70"/>
  <c r="F845" i="70"/>
  <c r="F844" i="70"/>
  <c r="F843" i="70"/>
  <c r="F842" i="70"/>
  <c r="F841" i="70"/>
  <c r="F840" i="70"/>
  <c r="F839" i="70"/>
  <c r="F838" i="70"/>
  <c r="F837" i="70"/>
  <c r="F836" i="70"/>
  <c r="F835" i="70"/>
  <c r="F834" i="70"/>
  <c r="F833" i="70"/>
  <c r="F832" i="70"/>
  <c r="F831" i="70"/>
  <c r="F830" i="70"/>
  <c r="F829" i="70"/>
  <c r="F828" i="70"/>
  <c r="F827" i="70"/>
  <c r="F826" i="70"/>
  <c r="F825" i="70"/>
  <c r="F824" i="70"/>
  <c r="F823" i="70"/>
  <c r="F822" i="70"/>
  <c r="F821" i="70"/>
  <c r="F820" i="70"/>
  <c r="F819" i="70"/>
  <c r="F818" i="70"/>
  <c r="F817" i="70"/>
  <c r="F816" i="70"/>
  <c r="F815" i="70"/>
  <c r="F814" i="70"/>
  <c r="F813" i="70"/>
  <c r="F812" i="70"/>
  <c r="F811" i="70"/>
  <c r="F810" i="70"/>
  <c r="F809" i="70"/>
  <c r="F808" i="70"/>
  <c r="F807" i="70"/>
  <c r="F806" i="70"/>
  <c r="F805" i="70"/>
  <c r="F804" i="70"/>
  <c r="F803" i="70"/>
  <c r="F802" i="70"/>
  <c r="F801" i="70"/>
  <c r="F800" i="70"/>
  <c r="F799" i="70"/>
  <c r="F798" i="70"/>
  <c r="F797" i="70"/>
  <c r="F796" i="70"/>
  <c r="F795" i="70"/>
  <c r="F794" i="70"/>
  <c r="F793" i="70"/>
  <c r="F792" i="70"/>
  <c r="F791" i="70"/>
  <c r="F790" i="70"/>
  <c r="F789" i="70"/>
  <c r="F788" i="70"/>
  <c r="F787" i="70"/>
  <c r="F786" i="70"/>
  <c r="F785" i="70"/>
  <c r="F784" i="70"/>
  <c r="F783" i="70"/>
  <c r="F782" i="70"/>
  <c r="F781" i="70"/>
  <c r="F780" i="70"/>
  <c r="F779" i="70"/>
  <c r="F778" i="70"/>
  <c r="F777" i="70"/>
  <c r="F776" i="70"/>
  <c r="F775" i="70"/>
  <c r="F774" i="70"/>
  <c r="F773" i="70"/>
  <c r="F772" i="70"/>
  <c r="F771" i="70"/>
  <c r="F770" i="70"/>
  <c r="F769" i="70"/>
  <c r="F768" i="70"/>
  <c r="F767" i="70"/>
  <c r="F766" i="70"/>
  <c r="F765" i="70"/>
  <c r="F764" i="70"/>
  <c r="F763" i="70"/>
  <c r="F762" i="70"/>
  <c r="F761" i="70"/>
  <c r="F760" i="70"/>
  <c r="F759" i="70"/>
  <c r="F758" i="70"/>
  <c r="F757" i="70"/>
  <c r="F756" i="70"/>
  <c r="F755" i="70"/>
  <c r="F754" i="70"/>
  <c r="F753" i="70"/>
  <c r="F752" i="70"/>
  <c r="F751" i="70"/>
  <c r="F750" i="70"/>
  <c r="F749" i="70"/>
  <c r="F748" i="70"/>
  <c r="F747" i="70"/>
  <c r="F746" i="70"/>
  <c r="F745" i="70"/>
  <c r="F744" i="70"/>
  <c r="F743" i="70"/>
  <c r="F742" i="70"/>
  <c r="F741" i="70"/>
  <c r="F740" i="70"/>
  <c r="F739" i="70"/>
  <c r="F738" i="70"/>
  <c r="F737" i="70"/>
  <c r="F736" i="70"/>
  <c r="F735" i="70"/>
  <c r="F734" i="70"/>
  <c r="F733" i="70"/>
  <c r="F732" i="70"/>
  <c r="F731" i="70"/>
  <c r="F730" i="70"/>
  <c r="F729" i="70"/>
  <c r="F728" i="70"/>
  <c r="F727" i="70"/>
  <c r="F726" i="70"/>
  <c r="F725" i="70"/>
  <c r="F724" i="70"/>
  <c r="F723" i="70"/>
  <c r="F722" i="70"/>
  <c r="F721" i="70"/>
  <c r="F720" i="70"/>
  <c r="F719" i="70"/>
  <c r="F718" i="70"/>
  <c r="F717" i="70"/>
  <c r="F716" i="70"/>
  <c r="F715" i="70"/>
  <c r="F714" i="70"/>
  <c r="F713" i="70"/>
  <c r="F712" i="70"/>
  <c r="F711" i="70"/>
  <c r="F710" i="70"/>
  <c r="F709" i="70"/>
  <c r="F708" i="70"/>
  <c r="F707" i="70"/>
  <c r="F706" i="70"/>
  <c r="F705" i="70"/>
  <c r="F704" i="70"/>
  <c r="F703" i="70"/>
  <c r="F702" i="70"/>
  <c r="F701" i="70"/>
  <c r="F700" i="70"/>
  <c r="F699" i="70"/>
  <c r="F698" i="70"/>
  <c r="F697" i="70"/>
  <c r="F696" i="70"/>
  <c r="F695" i="70"/>
  <c r="F694" i="70"/>
  <c r="F693" i="70"/>
  <c r="F692" i="70"/>
  <c r="F691" i="70"/>
  <c r="F690" i="70"/>
  <c r="F689" i="70"/>
  <c r="F688" i="70"/>
  <c r="F687" i="70"/>
  <c r="F686" i="70"/>
  <c r="F685" i="70"/>
  <c r="F684" i="70"/>
  <c r="F683" i="70"/>
  <c r="F682" i="70"/>
  <c r="F681" i="70"/>
  <c r="F680" i="70"/>
  <c r="F679" i="70"/>
  <c r="F678" i="70"/>
  <c r="F677" i="70"/>
  <c r="F676" i="70"/>
  <c r="F675" i="70"/>
  <c r="F674" i="70"/>
  <c r="F673" i="70"/>
  <c r="F672" i="70"/>
  <c r="F671" i="70"/>
  <c r="F670" i="70"/>
  <c r="F669" i="70"/>
  <c r="F668" i="70"/>
  <c r="F667" i="70"/>
  <c r="F666" i="70"/>
  <c r="F665" i="70"/>
  <c r="F664" i="70"/>
  <c r="F663" i="70"/>
  <c r="F662" i="70"/>
  <c r="F661" i="70"/>
  <c r="F660" i="70"/>
  <c r="F659" i="70"/>
  <c r="F658" i="70"/>
  <c r="F657" i="70"/>
  <c r="F656" i="70"/>
  <c r="F655" i="70"/>
  <c r="F654" i="70"/>
  <c r="F653" i="70"/>
  <c r="F652" i="70"/>
  <c r="F651" i="70"/>
  <c r="F650" i="70"/>
  <c r="F649" i="70"/>
  <c r="F648" i="70"/>
  <c r="F647" i="70"/>
  <c r="F646" i="70"/>
  <c r="F645" i="70"/>
  <c r="F644" i="70"/>
  <c r="F643" i="70"/>
  <c r="F642" i="70"/>
  <c r="F641" i="70"/>
  <c r="F640" i="70"/>
  <c r="F639" i="70"/>
  <c r="F638" i="70"/>
  <c r="F637" i="70"/>
  <c r="F636" i="70"/>
  <c r="F635" i="70"/>
  <c r="F634" i="70"/>
  <c r="F633" i="70"/>
  <c r="F632" i="70"/>
  <c r="F631" i="70"/>
  <c r="F630" i="70"/>
  <c r="F629" i="70"/>
  <c r="F628" i="70"/>
  <c r="F627" i="70"/>
  <c r="F626" i="70"/>
  <c r="F625" i="70"/>
  <c r="F624" i="70"/>
  <c r="F623" i="70"/>
  <c r="F622" i="70"/>
  <c r="F621" i="70"/>
  <c r="F620" i="70"/>
  <c r="F619" i="70"/>
  <c r="F618" i="70"/>
  <c r="F617" i="70"/>
  <c r="F616" i="70"/>
  <c r="F615" i="70"/>
  <c r="F614" i="70"/>
  <c r="F613" i="70"/>
  <c r="F612" i="70"/>
  <c r="F611" i="70"/>
  <c r="F610" i="70"/>
  <c r="F609" i="70"/>
  <c r="F608" i="70"/>
  <c r="F607" i="70"/>
  <c r="F606" i="70"/>
  <c r="F605" i="70"/>
  <c r="F604" i="70"/>
  <c r="F603" i="70"/>
  <c r="F602" i="70"/>
  <c r="F601" i="70"/>
  <c r="F600" i="70"/>
  <c r="F599" i="70"/>
  <c r="F598" i="70"/>
  <c r="F597" i="70"/>
  <c r="F596" i="70"/>
  <c r="F595" i="70"/>
  <c r="F594" i="70"/>
  <c r="F593" i="70"/>
  <c r="F592" i="70"/>
  <c r="F591" i="70"/>
  <c r="F590" i="70"/>
  <c r="F589" i="70"/>
  <c r="F588" i="70"/>
  <c r="F587" i="70"/>
  <c r="F586" i="70"/>
  <c r="F585" i="70"/>
  <c r="F584" i="70"/>
  <c r="F583" i="70"/>
  <c r="F582" i="70"/>
  <c r="F581" i="70"/>
  <c r="F580" i="70"/>
  <c r="F579" i="70"/>
  <c r="F578" i="70"/>
  <c r="F577" i="70"/>
  <c r="F576" i="70"/>
  <c r="F575" i="70"/>
  <c r="F574" i="70"/>
  <c r="F573" i="70"/>
  <c r="F572" i="70"/>
  <c r="F571" i="70"/>
  <c r="F570" i="70"/>
  <c r="F569" i="70"/>
  <c r="F568" i="70"/>
  <c r="F567" i="70"/>
  <c r="F566" i="70"/>
  <c r="F565" i="70"/>
  <c r="F564" i="70"/>
  <c r="F563" i="70"/>
  <c r="F562" i="70"/>
  <c r="F561" i="70"/>
  <c r="F560" i="70"/>
  <c r="F559" i="70"/>
  <c r="F558" i="70"/>
  <c r="F557" i="70"/>
  <c r="F556" i="70"/>
  <c r="F555" i="70"/>
  <c r="F554" i="70"/>
  <c r="F553" i="70"/>
  <c r="F552" i="70"/>
  <c r="F551" i="70"/>
  <c r="F550" i="70"/>
  <c r="F549" i="70"/>
  <c r="F548" i="70"/>
  <c r="F547" i="70"/>
  <c r="F546" i="70"/>
  <c r="F545" i="70"/>
  <c r="F544" i="70"/>
  <c r="F543" i="70"/>
  <c r="F542" i="70"/>
  <c r="F541" i="70"/>
  <c r="F540" i="70"/>
  <c r="F539" i="70"/>
  <c r="F538" i="70"/>
  <c r="F537" i="70"/>
  <c r="F536" i="70"/>
  <c r="F535" i="70"/>
  <c r="F534" i="70"/>
  <c r="F533" i="70"/>
  <c r="F532" i="70"/>
  <c r="F531" i="70"/>
  <c r="F530" i="70"/>
  <c r="F529" i="70"/>
  <c r="F528" i="70"/>
  <c r="F527" i="70"/>
  <c r="F526" i="70"/>
  <c r="F525" i="70"/>
  <c r="F524" i="70"/>
  <c r="F523" i="70"/>
  <c r="F522" i="70"/>
  <c r="F521" i="70"/>
  <c r="F520" i="70"/>
  <c r="F519" i="70"/>
  <c r="F518" i="70"/>
  <c r="F517" i="70"/>
  <c r="F516" i="70"/>
  <c r="F515" i="70"/>
  <c r="F514" i="70"/>
  <c r="F513" i="70"/>
  <c r="F512" i="70"/>
  <c r="F511" i="70"/>
  <c r="F510" i="70"/>
  <c r="F509" i="70"/>
  <c r="F508" i="70"/>
  <c r="F507" i="70"/>
  <c r="F506" i="70"/>
  <c r="F505" i="70"/>
  <c r="F504" i="70"/>
  <c r="F503" i="70"/>
  <c r="F502" i="70"/>
  <c r="F501" i="70"/>
  <c r="F500" i="70"/>
  <c r="F499" i="70"/>
  <c r="F498" i="70"/>
  <c r="F497" i="70"/>
  <c r="F496" i="70"/>
  <c r="F495" i="70"/>
  <c r="F494" i="70"/>
  <c r="F493" i="70"/>
  <c r="F492" i="70"/>
  <c r="F491" i="70"/>
  <c r="F490" i="70"/>
  <c r="F489" i="70"/>
  <c r="F488" i="70"/>
  <c r="F487" i="70"/>
  <c r="F486" i="70"/>
  <c r="F485" i="70"/>
  <c r="F484" i="70"/>
  <c r="F483" i="70"/>
  <c r="F482" i="70"/>
  <c r="F481" i="70"/>
  <c r="F480" i="70"/>
  <c r="F479" i="70"/>
  <c r="F478" i="70"/>
  <c r="F477" i="70"/>
  <c r="F476" i="70"/>
  <c r="F475" i="70"/>
  <c r="F474" i="70"/>
  <c r="F473" i="70"/>
  <c r="F472" i="70"/>
  <c r="F471" i="70"/>
  <c r="F470" i="70"/>
  <c r="F469" i="70"/>
  <c r="F468" i="70"/>
  <c r="F467" i="70"/>
  <c r="F466" i="70"/>
  <c r="F465" i="70"/>
  <c r="F464" i="70"/>
  <c r="F463" i="70"/>
  <c r="F462" i="70"/>
  <c r="F461" i="70"/>
  <c r="F460" i="70"/>
  <c r="F459" i="70"/>
  <c r="F458" i="70"/>
  <c r="F457" i="70"/>
  <c r="F456" i="70"/>
  <c r="F455" i="70"/>
  <c r="F454" i="70"/>
  <c r="F453" i="70"/>
  <c r="F452" i="70"/>
  <c r="F451" i="70"/>
  <c r="F450" i="70"/>
  <c r="F449" i="70"/>
  <c r="F448" i="70"/>
  <c r="F447" i="70"/>
  <c r="F446" i="70"/>
  <c r="F445" i="70"/>
  <c r="F444" i="70"/>
  <c r="F443" i="70"/>
  <c r="F442" i="70"/>
  <c r="F441" i="70"/>
  <c r="F440" i="70"/>
  <c r="F439" i="70"/>
  <c r="F438" i="70"/>
  <c r="F437" i="70"/>
  <c r="F436" i="70"/>
  <c r="F435" i="70"/>
  <c r="F434" i="70"/>
  <c r="F433" i="70"/>
  <c r="F432" i="70"/>
  <c r="F431" i="70"/>
  <c r="F430" i="70"/>
  <c r="F429" i="70"/>
  <c r="F428" i="70"/>
  <c r="F427" i="70"/>
  <c r="F426" i="70"/>
  <c r="F425" i="70"/>
  <c r="F424" i="70"/>
  <c r="F423" i="70"/>
  <c r="F422" i="70"/>
  <c r="F421" i="70"/>
  <c r="F420" i="70"/>
  <c r="F419" i="70"/>
  <c r="F418" i="70"/>
  <c r="F417" i="70"/>
  <c r="F416" i="70"/>
  <c r="F415" i="70"/>
  <c r="F414" i="70"/>
  <c r="F413" i="70"/>
  <c r="F412" i="70"/>
  <c r="F411" i="70"/>
  <c r="F410" i="70"/>
  <c r="F409" i="70"/>
  <c r="F408" i="70"/>
  <c r="F407" i="70"/>
  <c r="F406" i="70"/>
  <c r="F405" i="70"/>
  <c r="F404" i="70"/>
  <c r="F403" i="70"/>
  <c r="F402" i="70"/>
  <c r="F401" i="70"/>
  <c r="F400" i="70"/>
  <c r="F399" i="70"/>
  <c r="F398" i="70"/>
  <c r="F397" i="70"/>
  <c r="F396" i="70"/>
  <c r="F395" i="70"/>
  <c r="F394" i="70"/>
  <c r="F393" i="70"/>
  <c r="F392" i="70"/>
  <c r="F391" i="70"/>
  <c r="F390" i="70"/>
  <c r="F389" i="70"/>
  <c r="F388" i="70"/>
  <c r="F387" i="70"/>
  <c r="F386" i="70"/>
  <c r="F385" i="70"/>
  <c r="F384" i="70"/>
  <c r="F383" i="70"/>
  <c r="F382" i="70"/>
  <c r="F381" i="70"/>
  <c r="F380" i="70"/>
  <c r="F379" i="70"/>
  <c r="F378" i="70"/>
  <c r="F377" i="70"/>
  <c r="F376" i="70"/>
  <c r="F375" i="70"/>
  <c r="F374" i="70"/>
  <c r="F373" i="70"/>
  <c r="F372" i="70"/>
  <c r="F371" i="70"/>
  <c r="F370" i="70"/>
  <c r="F369" i="70"/>
  <c r="F368" i="70"/>
  <c r="F367" i="70"/>
  <c r="F366" i="70"/>
  <c r="F365" i="70"/>
  <c r="F364" i="70"/>
  <c r="F363" i="70"/>
  <c r="F362" i="70"/>
  <c r="F361" i="70"/>
  <c r="F360" i="70"/>
  <c r="F359" i="70"/>
  <c r="F358" i="70"/>
  <c r="F357" i="70"/>
  <c r="F356" i="70"/>
  <c r="F355" i="70"/>
  <c r="F354" i="70"/>
  <c r="F353" i="70"/>
  <c r="F352" i="70"/>
  <c r="F351" i="70"/>
  <c r="F350" i="70"/>
  <c r="F349" i="70"/>
  <c r="F348" i="70"/>
  <c r="F347" i="70"/>
  <c r="F346" i="70"/>
  <c r="F345" i="70"/>
  <c r="F344" i="70"/>
  <c r="F343" i="70"/>
  <c r="F342" i="70"/>
  <c r="F341" i="70"/>
  <c r="F340" i="70"/>
  <c r="F339" i="70"/>
  <c r="F338" i="70"/>
  <c r="F337" i="70"/>
  <c r="F336" i="70"/>
  <c r="F335" i="70"/>
  <c r="F334" i="70"/>
  <c r="F333" i="70"/>
  <c r="F332" i="70"/>
  <c r="F331" i="70"/>
  <c r="F330" i="70"/>
  <c r="F329" i="70"/>
  <c r="F328" i="70"/>
  <c r="F327" i="70"/>
  <c r="F326" i="70"/>
  <c r="F325" i="70"/>
  <c r="F324" i="70"/>
  <c r="F323" i="70"/>
  <c r="F322" i="70"/>
  <c r="F321" i="70"/>
  <c r="F320" i="70"/>
  <c r="F319" i="70"/>
  <c r="F318" i="70"/>
  <c r="F317" i="70"/>
  <c r="F316" i="70"/>
  <c r="F315" i="70"/>
  <c r="F314" i="70"/>
  <c r="F313" i="70"/>
  <c r="F312" i="70"/>
  <c r="F311" i="70"/>
  <c r="F310" i="70"/>
  <c r="F309" i="70"/>
  <c r="F308" i="70"/>
  <c r="F307" i="70"/>
  <c r="F306" i="70"/>
  <c r="F305" i="70"/>
  <c r="F304" i="70"/>
  <c r="F303" i="70"/>
  <c r="F302" i="70"/>
  <c r="F301" i="70"/>
  <c r="F300" i="70"/>
  <c r="F299" i="70"/>
  <c r="F298" i="70"/>
  <c r="F297" i="70"/>
  <c r="F296" i="70"/>
  <c r="F295" i="70"/>
  <c r="F294" i="70"/>
  <c r="F293" i="70"/>
  <c r="F292" i="70"/>
  <c r="F291" i="70"/>
  <c r="F290" i="70"/>
  <c r="F289" i="70"/>
  <c r="F288" i="70"/>
  <c r="F287" i="70"/>
  <c r="F286" i="70"/>
  <c r="F285" i="70"/>
  <c r="F284" i="70"/>
  <c r="F283" i="70"/>
  <c r="F282" i="70"/>
  <c r="F281" i="70"/>
  <c r="F280" i="70"/>
  <c r="F279" i="70"/>
  <c r="F278" i="70"/>
  <c r="F277" i="70"/>
  <c r="F276" i="70"/>
  <c r="F275" i="70"/>
  <c r="F274" i="70"/>
  <c r="F273" i="70"/>
  <c r="F272" i="70"/>
  <c r="F271" i="70"/>
  <c r="F270" i="70"/>
  <c r="F269" i="70"/>
  <c r="F268" i="70"/>
  <c r="F267" i="70"/>
  <c r="F266" i="70"/>
  <c r="F265" i="70"/>
  <c r="F264" i="70"/>
  <c r="F263" i="70"/>
  <c r="F262" i="70"/>
  <c r="F261" i="70"/>
  <c r="F260" i="70"/>
  <c r="F259" i="70"/>
  <c r="F258" i="70"/>
  <c r="F257" i="70"/>
  <c r="F256" i="70"/>
  <c r="F255" i="70"/>
  <c r="F254" i="70"/>
  <c r="F253" i="70"/>
  <c r="F252" i="70"/>
  <c r="F251" i="70"/>
  <c r="F250" i="70"/>
  <c r="F249" i="70"/>
  <c r="F248" i="70"/>
  <c r="F247" i="70"/>
  <c r="F246" i="70"/>
  <c r="F245" i="70"/>
  <c r="F244" i="70"/>
  <c r="F243" i="70"/>
  <c r="F242" i="70"/>
  <c r="F241" i="70"/>
  <c r="F240" i="70"/>
  <c r="F239" i="70"/>
  <c r="F238" i="70"/>
  <c r="F237" i="70"/>
  <c r="F236" i="70"/>
  <c r="F235" i="70"/>
  <c r="F234" i="70"/>
  <c r="F233" i="70"/>
  <c r="F232" i="70"/>
  <c r="F231" i="70"/>
  <c r="F230" i="70"/>
  <c r="F229" i="70"/>
  <c r="F228" i="70"/>
  <c r="F227" i="70"/>
  <c r="F226" i="70"/>
  <c r="F225" i="70"/>
  <c r="F224" i="70"/>
  <c r="F223" i="70"/>
  <c r="F222" i="70"/>
  <c r="F221" i="70"/>
  <c r="F220" i="70"/>
  <c r="F219" i="70"/>
  <c r="F218" i="70"/>
  <c r="F217" i="70"/>
  <c r="F216" i="70"/>
  <c r="F215" i="70"/>
  <c r="F214" i="70"/>
  <c r="F213" i="70"/>
  <c r="F212" i="70"/>
  <c r="F211" i="70"/>
  <c r="F210" i="70"/>
  <c r="F209" i="70"/>
  <c r="F208" i="70"/>
  <c r="F207" i="70"/>
  <c r="F206" i="70"/>
  <c r="F205" i="70"/>
  <c r="F204" i="70"/>
  <c r="F203" i="70"/>
  <c r="F202" i="70"/>
  <c r="F201" i="70"/>
  <c r="F200" i="70"/>
  <c r="F199" i="70"/>
  <c r="F198" i="70"/>
  <c r="F197" i="70"/>
  <c r="F196" i="70"/>
  <c r="F195" i="70"/>
  <c r="F194" i="70"/>
  <c r="F193" i="70"/>
  <c r="F192" i="70"/>
  <c r="F191" i="70"/>
  <c r="F190" i="70"/>
  <c r="F189" i="70"/>
  <c r="F188" i="70"/>
  <c r="F187" i="70"/>
  <c r="F186" i="70"/>
  <c r="F185" i="70"/>
  <c r="F184" i="70"/>
  <c r="F183" i="70"/>
  <c r="F182" i="70"/>
  <c r="F181" i="70"/>
  <c r="F180" i="70"/>
  <c r="F179" i="70"/>
  <c r="F178" i="70"/>
  <c r="F177" i="70"/>
  <c r="F176" i="70"/>
  <c r="F175" i="70"/>
  <c r="F174" i="70"/>
  <c r="F173" i="70"/>
  <c r="F172" i="70"/>
  <c r="F171" i="70"/>
  <c r="F170" i="70"/>
  <c r="F169" i="70"/>
  <c r="F168" i="70"/>
  <c r="F167" i="70"/>
  <c r="F166" i="70"/>
  <c r="F165" i="70"/>
  <c r="F164" i="70"/>
  <c r="F163" i="70"/>
  <c r="F162" i="70"/>
  <c r="F161" i="70"/>
  <c r="F160" i="70"/>
  <c r="F159" i="70"/>
  <c r="F158" i="70"/>
  <c r="F157" i="70"/>
  <c r="F156" i="70"/>
  <c r="F155" i="70"/>
  <c r="F154" i="70"/>
  <c r="F153" i="70"/>
  <c r="F152" i="70"/>
  <c r="F151" i="70"/>
  <c r="F150" i="70"/>
  <c r="F149" i="70"/>
  <c r="F148" i="70"/>
  <c r="F147" i="70"/>
  <c r="F146" i="70"/>
  <c r="F145" i="70"/>
  <c r="F144" i="70"/>
  <c r="F143" i="70"/>
  <c r="F142" i="70"/>
  <c r="F141" i="70"/>
  <c r="F140" i="70"/>
  <c r="F139" i="70"/>
  <c r="F138" i="70"/>
  <c r="F137" i="70"/>
  <c r="F136" i="70"/>
  <c r="F135" i="70"/>
  <c r="F134" i="70"/>
  <c r="F133" i="70"/>
  <c r="F132" i="70"/>
  <c r="F131" i="70"/>
  <c r="F130" i="70"/>
  <c r="F129" i="70"/>
  <c r="F128" i="70"/>
  <c r="F127" i="70"/>
  <c r="F126" i="70"/>
  <c r="F125" i="70"/>
  <c r="F124" i="70"/>
  <c r="F123" i="70"/>
  <c r="F122" i="70"/>
  <c r="F121" i="70"/>
  <c r="F120" i="70"/>
  <c r="F119" i="70"/>
  <c r="F118" i="70"/>
  <c r="F117" i="70"/>
  <c r="F116" i="70"/>
  <c r="F115" i="70"/>
  <c r="F114" i="70"/>
  <c r="F113" i="70"/>
  <c r="F112" i="70"/>
  <c r="F111" i="70"/>
  <c r="F110" i="70"/>
  <c r="F109" i="70"/>
  <c r="F108" i="70"/>
  <c r="F107" i="70"/>
  <c r="F106" i="70"/>
  <c r="F105" i="70"/>
  <c r="F104" i="70"/>
  <c r="F103" i="70"/>
  <c r="F102" i="70"/>
  <c r="F101" i="70"/>
  <c r="F100" i="70"/>
  <c r="F99" i="70"/>
  <c r="F98" i="70"/>
  <c r="F97" i="70"/>
  <c r="F96" i="70"/>
  <c r="F95" i="70"/>
  <c r="F94" i="70"/>
  <c r="F93" i="70"/>
  <c r="F92" i="70"/>
  <c r="F91" i="70"/>
  <c r="F90" i="70"/>
  <c r="F89" i="70"/>
  <c r="F88" i="70"/>
  <c r="F87" i="70"/>
  <c r="F86" i="70"/>
  <c r="F85" i="70"/>
  <c r="F84" i="70"/>
  <c r="F83" i="70"/>
  <c r="F82" i="70"/>
  <c r="F81" i="70"/>
  <c r="F80" i="70"/>
  <c r="F79" i="70"/>
  <c r="F78" i="70"/>
  <c r="F77" i="70"/>
  <c r="F76" i="70"/>
  <c r="F75" i="70"/>
  <c r="F74" i="70"/>
  <c r="F73" i="70"/>
  <c r="F72" i="70"/>
  <c r="F71" i="70"/>
  <c r="F70" i="70"/>
  <c r="F69" i="70"/>
  <c r="F68" i="70"/>
  <c r="F67" i="70"/>
  <c r="F66" i="70"/>
  <c r="F65" i="70"/>
  <c r="F64" i="70"/>
  <c r="F63" i="70"/>
  <c r="F62" i="70"/>
  <c r="F61" i="70"/>
  <c r="F60" i="70"/>
  <c r="F59" i="70"/>
  <c r="F58" i="70"/>
  <c r="F57" i="70"/>
  <c r="F56" i="70"/>
  <c r="F55" i="70"/>
  <c r="F54" i="70"/>
  <c r="F53" i="70"/>
  <c r="F52" i="70"/>
  <c r="F51" i="70"/>
  <c r="F50" i="70"/>
  <c r="F49" i="70"/>
  <c r="F48" i="70"/>
  <c r="F47" i="70"/>
  <c r="F46" i="70"/>
  <c r="F45" i="70"/>
  <c r="F44" i="70"/>
  <c r="F43" i="70"/>
  <c r="F42" i="70"/>
  <c r="F41" i="70"/>
  <c r="F40" i="70"/>
  <c r="F39" i="70"/>
  <c r="F38" i="70"/>
  <c r="F37" i="70"/>
  <c r="F36" i="70"/>
  <c r="F35" i="70"/>
  <c r="F34" i="70"/>
  <c r="F33" i="70"/>
  <c r="F32" i="70"/>
  <c r="F31" i="70"/>
  <c r="F30" i="70"/>
  <c r="F29" i="70"/>
  <c r="F28" i="70"/>
  <c r="F27" i="70"/>
  <c r="F26" i="70"/>
  <c r="F25" i="70"/>
  <c r="F24" i="70"/>
  <c r="F23" i="70"/>
  <c r="F22" i="70"/>
  <c r="F21" i="70"/>
  <c r="F20" i="70"/>
  <c r="F19" i="70"/>
  <c r="F18" i="70"/>
  <c r="F17" i="70"/>
  <c r="F16" i="70"/>
  <c r="F15" i="70"/>
  <c r="F14" i="70"/>
  <c r="F13" i="70"/>
  <c r="F12" i="70"/>
  <c r="F11" i="70"/>
  <c r="F10" i="70"/>
  <c r="F9" i="70"/>
  <c r="F8" i="70"/>
  <c r="F7" i="70"/>
  <c r="F6" i="70"/>
  <c r="F5" i="70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A259" i="1"/>
  <c r="D259" i="1"/>
  <c r="E259" i="1"/>
  <c r="F259" i="1"/>
  <c r="M259" i="1"/>
  <c r="Q259" i="1"/>
  <c r="U259" i="1"/>
  <c r="AE259" i="1" s="1"/>
  <c r="AH259" i="1" s="1"/>
  <c r="W259" i="1"/>
  <c r="X259" i="1" s="1"/>
  <c r="Y259" i="1"/>
  <c r="AA259" i="1" s="1"/>
  <c r="Z259" i="1"/>
  <c r="AB259" i="1" s="1"/>
  <c r="AC259" i="1"/>
  <c r="AD259" i="1"/>
  <c r="AM259" i="1"/>
  <c r="AG259" i="1" l="1"/>
  <c r="C259" i="1"/>
  <c r="AI259" i="1"/>
  <c r="T2" i="63"/>
  <c r="U2" i="63"/>
  <c r="V2" i="63"/>
  <c r="T3" i="63"/>
  <c r="U3" i="63"/>
  <c r="V3" i="63"/>
  <c r="T4" i="63"/>
  <c r="U4" i="63"/>
  <c r="V4" i="63"/>
  <c r="T5" i="63"/>
  <c r="U5" i="63"/>
  <c r="V5" i="63"/>
  <c r="T6" i="63"/>
  <c r="U6" i="63"/>
  <c r="V6" i="63"/>
  <c r="T7" i="63"/>
  <c r="U7" i="63"/>
  <c r="V7" i="63"/>
  <c r="T8" i="63"/>
  <c r="U8" i="63"/>
  <c r="V8" i="63"/>
  <c r="T9" i="63"/>
  <c r="U9" i="63"/>
  <c r="V9" i="63"/>
  <c r="T10" i="63"/>
  <c r="U10" i="63"/>
  <c r="V10" i="63"/>
  <c r="T11" i="63"/>
  <c r="U11" i="63"/>
  <c r="V11" i="63"/>
  <c r="T12" i="63"/>
  <c r="U12" i="63"/>
  <c r="V12" i="63"/>
  <c r="T13" i="63"/>
  <c r="U13" i="63"/>
  <c r="V13" i="63"/>
  <c r="T14" i="63"/>
  <c r="U14" i="63"/>
  <c r="V14" i="63"/>
  <c r="T15" i="63"/>
  <c r="U15" i="63"/>
  <c r="V15" i="63"/>
  <c r="T16" i="63"/>
  <c r="U16" i="63"/>
  <c r="V16" i="63"/>
  <c r="T17" i="63"/>
  <c r="U17" i="63"/>
  <c r="V17" i="63"/>
  <c r="T18" i="63"/>
  <c r="U18" i="63"/>
  <c r="V18" i="63"/>
  <c r="T19" i="63"/>
  <c r="U19" i="63"/>
  <c r="V19" i="63"/>
  <c r="T20" i="63"/>
  <c r="U20" i="63"/>
  <c r="V20" i="63"/>
  <c r="T21" i="63"/>
  <c r="U21" i="63"/>
  <c r="V21" i="63"/>
  <c r="T22" i="63"/>
  <c r="U22" i="63"/>
  <c r="V22" i="63"/>
  <c r="T23" i="63"/>
  <c r="U23" i="63"/>
  <c r="V23" i="63"/>
  <c r="T24" i="63"/>
  <c r="U24" i="63"/>
  <c r="V24" i="63"/>
  <c r="T25" i="63"/>
  <c r="U25" i="63"/>
  <c r="V25" i="63"/>
  <c r="T26" i="63"/>
  <c r="U26" i="63"/>
  <c r="V26" i="63"/>
  <c r="T27" i="63"/>
  <c r="U27" i="63"/>
  <c r="V27" i="63"/>
  <c r="T28" i="63"/>
  <c r="U28" i="63"/>
  <c r="V28" i="63"/>
  <c r="T29" i="63"/>
  <c r="U29" i="63"/>
  <c r="V29" i="63"/>
  <c r="T30" i="63"/>
  <c r="U30" i="63"/>
  <c r="V30" i="63"/>
  <c r="T31" i="63"/>
  <c r="U31" i="63"/>
  <c r="V31" i="63"/>
  <c r="T32" i="63"/>
  <c r="U32" i="63"/>
  <c r="V32" i="63"/>
  <c r="T33" i="63"/>
  <c r="U33" i="63"/>
  <c r="V33" i="63"/>
  <c r="T34" i="63"/>
  <c r="U34" i="63"/>
  <c r="V34" i="63"/>
  <c r="T35" i="63"/>
  <c r="U35" i="63"/>
  <c r="V35" i="63"/>
  <c r="T36" i="63"/>
  <c r="U36" i="63"/>
  <c r="V36" i="63"/>
  <c r="N17" i="64" l="1"/>
  <c r="M791" i="1" l="1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X31" i="63" l="1"/>
  <c r="W31" i="63" s="1"/>
  <c r="Y31" i="63" s="1"/>
  <c r="M1" i="1" l="1"/>
  <c r="F143" i="4" l="1"/>
  <c r="F142" i="4"/>
  <c r="F141" i="4"/>
  <c r="X19" i="63"/>
  <c r="D2595" i="1"/>
  <c r="E2595" i="1"/>
  <c r="F2595" i="1"/>
  <c r="M2595" i="1"/>
  <c r="Q2595" i="1"/>
  <c r="U2595" i="1"/>
  <c r="W2595" i="1"/>
  <c r="X2595" i="1" s="1"/>
  <c r="Y2595" i="1"/>
  <c r="AA2595" i="1" s="1"/>
  <c r="Z2595" i="1"/>
  <c r="AC2595" i="1"/>
  <c r="AD2595" i="1"/>
  <c r="AM2582" i="1"/>
  <c r="D2596" i="1"/>
  <c r="E2596" i="1"/>
  <c r="F2596" i="1"/>
  <c r="M2596" i="1"/>
  <c r="Q2596" i="1"/>
  <c r="U2596" i="1"/>
  <c r="W2596" i="1"/>
  <c r="X2596" i="1" s="1"/>
  <c r="Y2596" i="1"/>
  <c r="AA2596" i="1" s="1"/>
  <c r="Z2596" i="1"/>
  <c r="AC2596" i="1"/>
  <c r="AD2596" i="1"/>
  <c r="AM2583" i="1"/>
  <c r="D2592" i="1"/>
  <c r="E2592" i="1"/>
  <c r="F2592" i="1"/>
  <c r="M2592" i="1"/>
  <c r="Q2592" i="1"/>
  <c r="U2592" i="1"/>
  <c r="W2592" i="1"/>
  <c r="X2592" i="1" s="1"/>
  <c r="Y2592" i="1"/>
  <c r="AA2592" i="1" s="1"/>
  <c r="Z2592" i="1"/>
  <c r="AC2592" i="1"/>
  <c r="AD2592" i="1"/>
  <c r="AM2579" i="1"/>
  <c r="D2593" i="1"/>
  <c r="E2593" i="1"/>
  <c r="F2593" i="1"/>
  <c r="M2593" i="1"/>
  <c r="Q2593" i="1"/>
  <c r="U2593" i="1"/>
  <c r="W2593" i="1"/>
  <c r="X2593" i="1" s="1"/>
  <c r="Y2593" i="1"/>
  <c r="AA2593" i="1" s="1"/>
  <c r="Z2593" i="1"/>
  <c r="AC2593" i="1"/>
  <c r="AD2593" i="1"/>
  <c r="AM2580" i="1"/>
  <c r="D2594" i="1"/>
  <c r="E2594" i="1"/>
  <c r="F2594" i="1"/>
  <c r="M2594" i="1"/>
  <c r="Q2594" i="1"/>
  <c r="U2594" i="1"/>
  <c r="W2594" i="1"/>
  <c r="X2594" i="1" s="1"/>
  <c r="Y2594" i="1"/>
  <c r="AA2594" i="1" s="1"/>
  <c r="Z2594" i="1"/>
  <c r="AC2594" i="1"/>
  <c r="AD2594" i="1"/>
  <c r="AM2581" i="1"/>
  <c r="D251" i="64"/>
  <c r="D252" i="64"/>
  <c r="D253" i="64"/>
  <c r="D254" i="64"/>
  <c r="D255" i="64"/>
  <c r="D256" i="64"/>
  <c r="D257" i="64"/>
  <c r="D258" i="64"/>
  <c r="D259" i="64"/>
  <c r="D260" i="64"/>
  <c r="D261" i="64"/>
  <c r="D262" i="64"/>
  <c r="D263" i="64"/>
  <c r="D264" i="64"/>
  <c r="D265" i="64"/>
  <c r="D266" i="64"/>
  <c r="D267" i="64"/>
  <c r="D268" i="64"/>
  <c r="D269" i="64"/>
  <c r="D270" i="64"/>
  <c r="D271" i="64"/>
  <c r="D272" i="64"/>
  <c r="D273" i="64"/>
  <c r="D274" i="64"/>
  <c r="D275" i="64"/>
  <c r="D276" i="64"/>
  <c r="D277" i="64"/>
  <c r="D278" i="64"/>
  <c r="D279" i="64"/>
  <c r="D280" i="64"/>
  <c r="D281" i="64"/>
  <c r="D240" i="64"/>
  <c r="D241" i="64"/>
  <c r="D242" i="64"/>
  <c r="D243" i="64"/>
  <c r="D244" i="64"/>
  <c r="D245" i="64"/>
  <c r="D246" i="64"/>
  <c r="D247" i="64"/>
  <c r="D248" i="64"/>
  <c r="D249" i="64"/>
  <c r="D250" i="64"/>
  <c r="D227" i="64"/>
  <c r="D228" i="64"/>
  <c r="D229" i="64"/>
  <c r="D230" i="64"/>
  <c r="D231" i="64"/>
  <c r="D232" i="64"/>
  <c r="D233" i="64"/>
  <c r="D234" i="64"/>
  <c r="D235" i="64"/>
  <c r="D236" i="64"/>
  <c r="D237" i="64"/>
  <c r="D238" i="64"/>
  <c r="D239" i="64"/>
  <c r="D2598" i="1"/>
  <c r="E2598" i="1"/>
  <c r="F2598" i="1"/>
  <c r="M2598" i="1"/>
  <c r="Q2598" i="1"/>
  <c r="U2598" i="1"/>
  <c r="W2598" i="1"/>
  <c r="X2598" i="1" s="1"/>
  <c r="Y2598" i="1"/>
  <c r="AA2598" i="1" s="1"/>
  <c r="Z2598" i="1"/>
  <c r="AC2598" i="1"/>
  <c r="AD2598" i="1"/>
  <c r="AM2585" i="1"/>
  <c r="D2597" i="1"/>
  <c r="E2597" i="1"/>
  <c r="F2597" i="1"/>
  <c r="M2597" i="1"/>
  <c r="Q2597" i="1"/>
  <c r="U2597" i="1"/>
  <c r="W2597" i="1"/>
  <c r="X2597" i="1" s="1"/>
  <c r="Y2597" i="1"/>
  <c r="AA2597" i="1" s="1"/>
  <c r="Z2597" i="1"/>
  <c r="AC2597" i="1"/>
  <c r="AD2597" i="1"/>
  <c r="AM2584" i="1"/>
  <c r="M2603" i="1"/>
  <c r="D2603" i="1"/>
  <c r="E2603" i="1"/>
  <c r="F2603" i="1"/>
  <c r="Q2603" i="1"/>
  <c r="W2603" i="1"/>
  <c r="X2603" i="1" s="1"/>
  <c r="Y2603" i="1"/>
  <c r="AA2603" i="1" s="1"/>
  <c r="Z2603" i="1"/>
  <c r="AC2603" i="1"/>
  <c r="AD2603" i="1"/>
  <c r="AE2603" i="1"/>
  <c r="AH2603" i="1" s="1"/>
  <c r="AM2590" i="1"/>
  <c r="D124" i="64"/>
  <c r="H124" i="64"/>
  <c r="I124" i="64"/>
  <c r="F124" i="64" s="1"/>
  <c r="D2605" i="1"/>
  <c r="E2605" i="1"/>
  <c r="F2605" i="1"/>
  <c r="M2605" i="1"/>
  <c r="Q2605" i="1"/>
  <c r="U2605" i="1"/>
  <c r="W2605" i="1"/>
  <c r="X2605" i="1" s="1"/>
  <c r="Y2605" i="1"/>
  <c r="AA2605" i="1" s="1"/>
  <c r="Z2605" i="1"/>
  <c r="AC2605" i="1"/>
  <c r="AD2605" i="1"/>
  <c r="AM2592" i="1"/>
  <c r="D2580" i="1"/>
  <c r="E2580" i="1"/>
  <c r="F2580" i="1"/>
  <c r="M2580" i="1"/>
  <c r="Q2580" i="1"/>
  <c r="U2580" i="1"/>
  <c r="W2580" i="1"/>
  <c r="X2580" i="1" s="1"/>
  <c r="Y2580" i="1"/>
  <c r="AA2580" i="1" s="1"/>
  <c r="Z2580" i="1"/>
  <c r="AC2580" i="1"/>
  <c r="AD2580" i="1"/>
  <c r="D2581" i="1"/>
  <c r="E2581" i="1"/>
  <c r="F2581" i="1"/>
  <c r="M2581" i="1"/>
  <c r="Q2581" i="1"/>
  <c r="U2581" i="1"/>
  <c r="W2581" i="1"/>
  <c r="X2581" i="1" s="1"/>
  <c r="Y2581" i="1"/>
  <c r="AA2581" i="1" s="1"/>
  <c r="Z2581" i="1"/>
  <c r="AC2581" i="1"/>
  <c r="AD2581" i="1"/>
  <c r="D2582" i="1"/>
  <c r="E2582" i="1"/>
  <c r="F2582" i="1"/>
  <c r="M2582" i="1"/>
  <c r="Q2582" i="1"/>
  <c r="U2582" i="1"/>
  <c r="W2582" i="1"/>
  <c r="X2582" i="1" s="1"/>
  <c r="Y2582" i="1"/>
  <c r="AA2582" i="1" s="1"/>
  <c r="Z2582" i="1"/>
  <c r="AC2582" i="1"/>
  <c r="AD2582" i="1"/>
  <c r="D2583" i="1"/>
  <c r="E2583" i="1"/>
  <c r="F2583" i="1"/>
  <c r="M2583" i="1"/>
  <c r="Q2583" i="1"/>
  <c r="U2583" i="1"/>
  <c r="W2583" i="1"/>
  <c r="X2583" i="1" s="1"/>
  <c r="Y2583" i="1"/>
  <c r="AA2583" i="1" s="1"/>
  <c r="Z2583" i="1"/>
  <c r="AC2583" i="1"/>
  <c r="AD2583" i="1"/>
  <c r="AM2571" i="1"/>
  <c r="D2584" i="1"/>
  <c r="E2584" i="1"/>
  <c r="F2584" i="1"/>
  <c r="M2584" i="1"/>
  <c r="Q2584" i="1"/>
  <c r="U2584" i="1"/>
  <c r="W2584" i="1"/>
  <c r="X2584" i="1" s="1"/>
  <c r="Y2584" i="1"/>
  <c r="AA2584" i="1" s="1"/>
  <c r="Z2584" i="1"/>
  <c r="AC2584" i="1"/>
  <c r="AD2584" i="1"/>
  <c r="D2585" i="1"/>
  <c r="E2585" i="1"/>
  <c r="F2585" i="1"/>
  <c r="M2585" i="1"/>
  <c r="Q2585" i="1"/>
  <c r="U2585" i="1"/>
  <c r="W2585" i="1"/>
  <c r="X2585" i="1" s="1"/>
  <c r="Y2585" i="1"/>
  <c r="AA2585" i="1" s="1"/>
  <c r="Z2585" i="1"/>
  <c r="AC2585" i="1"/>
  <c r="AD2585" i="1"/>
  <c r="AM2572" i="1"/>
  <c r="D2586" i="1"/>
  <c r="E2586" i="1"/>
  <c r="F2586" i="1"/>
  <c r="M2586" i="1"/>
  <c r="Q2586" i="1"/>
  <c r="U2586" i="1"/>
  <c r="W2586" i="1"/>
  <c r="X2586" i="1" s="1"/>
  <c r="Y2586" i="1"/>
  <c r="AA2586" i="1" s="1"/>
  <c r="Z2586" i="1"/>
  <c r="AC2586" i="1"/>
  <c r="AD2586" i="1"/>
  <c r="AM2573" i="1"/>
  <c r="D2587" i="1"/>
  <c r="E2587" i="1"/>
  <c r="F2587" i="1"/>
  <c r="M2587" i="1"/>
  <c r="Q2587" i="1"/>
  <c r="U2587" i="1"/>
  <c r="AE2587" i="1" s="1"/>
  <c r="AH2587" i="1" s="1"/>
  <c r="W2587" i="1"/>
  <c r="X2587" i="1" s="1"/>
  <c r="Y2587" i="1"/>
  <c r="AA2587" i="1" s="1"/>
  <c r="Z2587" i="1"/>
  <c r="AC2587" i="1"/>
  <c r="AD2587" i="1"/>
  <c r="AM2574" i="1"/>
  <c r="D2588" i="1"/>
  <c r="E2588" i="1"/>
  <c r="F2588" i="1"/>
  <c r="M2588" i="1"/>
  <c r="Q2588" i="1"/>
  <c r="U2588" i="1"/>
  <c r="AE2588" i="1" s="1"/>
  <c r="AH2588" i="1" s="1"/>
  <c r="W2588" i="1"/>
  <c r="X2588" i="1" s="1"/>
  <c r="Y2588" i="1"/>
  <c r="AA2588" i="1" s="1"/>
  <c r="Z2588" i="1"/>
  <c r="AC2588" i="1"/>
  <c r="AD2588" i="1"/>
  <c r="AM2575" i="1"/>
  <c r="D2589" i="1"/>
  <c r="E2589" i="1"/>
  <c r="F2589" i="1"/>
  <c r="M2589" i="1"/>
  <c r="Q2589" i="1"/>
  <c r="U2589" i="1"/>
  <c r="W2589" i="1"/>
  <c r="X2589" i="1" s="1"/>
  <c r="Y2589" i="1"/>
  <c r="AA2589" i="1" s="1"/>
  <c r="Z2589" i="1"/>
  <c r="AC2589" i="1"/>
  <c r="AD2589" i="1"/>
  <c r="AM2576" i="1"/>
  <c r="D2590" i="1"/>
  <c r="E2590" i="1"/>
  <c r="F2590" i="1"/>
  <c r="M2590" i="1"/>
  <c r="Q2590" i="1"/>
  <c r="U2590" i="1"/>
  <c r="W2590" i="1"/>
  <c r="X2590" i="1" s="1"/>
  <c r="Y2590" i="1"/>
  <c r="AA2590" i="1" s="1"/>
  <c r="Z2590" i="1"/>
  <c r="AC2590" i="1"/>
  <c r="AD2590" i="1"/>
  <c r="AM2577" i="1"/>
  <c r="AI2581" i="1" l="1"/>
  <c r="AI2580" i="1"/>
  <c r="AI2590" i="1"/>
  <c r="AI2583" i="1"/>
  <c r="AI2582" i="1"/>
  <c r="AI2584" i="1"/>
  <c r="AI2585" i="1"/>
  <c r="AI2592" i="1"/>
  <c r="AG2595" i="1"/>
  <c r="AE2581" i="1"/>
  <c r="AH2581" i="1" s="1"/>
  <c r="AE2598" i="1"/>
  <c r="AH2598" i="1" s="1"/>
  <c r="AE2596" i="1"/>
  <c r="AH2596" i="1" s="1"/>
  <c r="AE2590" i="1"/>
  <c r="AH2590" i="1" s="1"/>
  <c r="AE2583" i="1"/>
  <c r="AH2583" i="1" s="1"/>
  <c r="AE2594" i="1"/>
  <c r="AH2594" i="1" s="1"/>
  <c r="AE2582" i="1"/>
  <c r="AH2582" i="1" s="1"/>
  <c r="AE2593" i="1"/>
  <c r="AH2593" i="1" s="1"/>
  <c r="AE2589" i="1"/>
  <c r="AH2589" i="1" s="1"/>
  <c r="AE2586" i="1"/>
  <c r="AH2586" i="1" s="1"/>
  <c r="AE2585" i="1"/>
  <c r="AH2585" i="1" s="1"/>
  <c r="AE2584" i="1"/>
  <c r="AH2584" i="1" s="1"/>
  <c r="AE2605" i="1"/>
  <c r="AH2605" i="1" s="1"/>
  <c r="W19" i="63"/>
  <c r="Y19" i="63" s="1"/>
  <c r="AE2595" i="1"/>
  <c r="AH2595" i="1" s="1"/>
  <c r="AG2596" i="1"/>
  <c r="AG2592" i="1"/>
  <c r="AE2592" i="1"/>
  <c r="AH2592" i="1" s="1"/>
  <c r="AG2594" i="1"/>
  <c r="AG2593" i="1"/>
  <c r="AG2598" i="1"/>
  <c r="AG2597" i="1"/>
  <c r="AE2597" i="1"/>
  <c r="AH2597" i="1" s="1"/>
  <c r="AG2603" i="1"/>
  <c r="AG2605" i="1"/>
  <c r="AG2581" i="1"/>
  <c r="AG2580" i="1"/>
  <c r="AG2586" i="1"/>
  <c r="AG2585" i="1"/>
  <c r="AG2584" i="1"/>
  <c r="AG2582" i="1"/>
  <c r="AG2588" i="1"/>
  <c r="AG2587" i="1"/>
  <c r="AE2580" i="1"/>
  <c r="AH2580" i="1" s="1"/>
  <c r="AG2590" i="1"/>
  <c r="AG2589" i="1"/>
  <c r="AG2583" i="1"/>
  <c r="AM2606" i="1" l="1"/>
  <c r="AM2605" i="1"/>
  <c r="AM2604" i="1"/>
  <c r="AM2603" i="1"/>
  <c r="AM2602" i="1"/>
  <c r="AM2601" i="1"/>
  <c r="AM2600" i="1"/>
  <c r="AM2599" i="1"/>
  <c r="AM2598" i="1"/>
  <c r="AM2597" i="1"/>
  <c r="AM2596" i="1"/>
  <c r="AM2595" i="1"/>
  <c r="AM2594" i="1"/>
  <c r="AM2593" i="1"/>
  <c r="AM2591" i="1"/>
  <c r="AM2589" i="1"/>
  <c r="AM2588" i="1"/>
  <c r="AM2587" i="1"/>
  <c r="AM2586" i="1"/>
  <c r="AM2578" i="1"/>
  <c r="AM2570" i="1"/>
  <c r="AM2569" i="1"/>
  <c r="AM2568" i="1"/>
  <c r="AM2567" i="1"/>
  <c r="AM2566" i="1"/>
  <c r="AM2565" i="1"/>
  <c r="AM2564" i="1"/>
  <c r="AM2563" i="1"/>
  <c r="AM2562" i="1"/>
  <c r="AM2561" i="1"/>
  <c r="AM2560" i="1"/>
  <c r="AM2559" i="1"/>
  <c r="AM2558" i="1"/>
  <c r="AM2557" i="1"/>
  <c r="AM2556" i="1"/>
  <c r="AM2555" i="1"/>
  <c r="AM2554" i="1"/>
  <c r="AM2553" i="1"/>
  <c r="AM2552" i="1"/>
  <c r="AM2551" i="1"/>
  <c r="AM2550" i="1"/>
  <c r="AM2549" i="1"/>
  <c r="AM2548" i="1"/>
  <c r="AM2547" i="1"/>
  <c r="AM2546" i="1"/>
  <c r="AM2545" i="1"/>
  <c r="AM2544" i="1"/>
  <c r="AM2543" i="1"/>
  <c r="AM2542" i="1"/>
  <c r="AM2541" i="1"/>
  <c r="AM2540" i="1"/>
  <c r="AM2539" i="1"/>
  <c r="AM2538" i="1"/>
  <c r="AM2537" i="1"/>
  <c r="AM2536" i="1"/>
  <c r="AM2535" i="1"/>
  <c r="AM2534" i="1"/>
  <c r="AM2533" i="1"/>
  <c r="AM2532" i="1"/>
  <c r="AM2531" i="1"/>
  <c r="AM2530" i="1"/>
  <c r="AM2529" i="1"/>
  <c r="AM2528" i="1"/>
  <c r="AM2527" i="1"/>
  <c r="AM2526" i="1"/>
  <c r="AM2525" i="1"/>
  <c r="AM2524" i="1"/>
  <c r="AM2523" i="1"/>
  <c r="AM2522" i="1"/>
  <c r="AM2521" i="1"/>
  <c r="AM2520" i="1"/>
  <c r="AM2519" i="1"/>
  <c r="AM2518" i="1"/>
  <c r="AM2517" i="1"/>
  <c r="AM2516" i="1"/>
  <c r="AM2515" i="1"/>
  <c r="AM2514" i="1"/>
  <c r="AM2513" i="1"/>
  <c r="AM2512" i="1"/>
  <c r="AM2511" i="1"/>
  <c r="AM2510" i="1"/>
  <c r="AM2509" i="1"/>
  <c r="AM2508" i="1"/>
  <c r="AM2507" i="1"/>
  <c r="AM2506" i="1"/>
  <c r="AM2505" i="1"/>
  <c r="AM2504" i="1"/>
  <c r="AM2503" i="1"/>
  <c r="AM2502" i="1"/>
  <c r="AM2501" i="1"/>
  <c r="AM2500" i="1"/>
  <c r="AM2499" i="1"/>
  <c r="AM2498" i="1"/>
  <c r="AM2497" i="1"/>
  <c r="AM2496" i="1"/>
  <c r="AM2495" i="1"/>
  <c r="AM2494" i="1"/>
  <c r="AM2493" i="1"/>
  <c r="AM2492" i="1"/>
  <c r="AM2491" i="1"/>
  <c r="AM2490" i="1"/>
  <c r="AM2489" i="1"/>
  <c r="AM2488" i="1"/>
  <c r="AM2487" i="1"/>
  <c r="AM2486" i="1"/>
  <c r="AM2485" i="1"/>
  <c r="AM2484" i="1"/>
  <c r="AM2483" i="1"/>
  <c r="AM2482" i="1"/>
  <c r="AM2481" i="1"/>
  <c r="AM2480" i="1"/>
  <c r="AM2479" i="1"/>
  <c r="AM2478" i="1"/>
  <c r="AM2477" i="1"/>
  <c r="AM2476" i="1"/>
  <c r="AM2475" i="1"/>
  <c r="AM2474" i="1"/>
  <c r="AM2473" i="1"/>
  <c r="AM2472" i="1"/>
  <c r="AM2471" i="1"/>
  <c r="AM2470" i="1"/>
  <c r="AM2469" i="1"/>
  <c r="AM2468" i="1"/>
  <c r="AM2467" i="1"/>
  <c r="AM2466" i="1"/>
  <c r="AM2465" i="1"/>
  <c r="AM2464" i="1"/>
  <c r="AM2463" i="1"/>
  <c r="AM2462" i="1"/>
  <c r="AM2461" i="1"/>
  <c r="AM2460" i="1"/>
  <c r="AM2459" i="1"/>
  <c r="AM2458" i="1"/>
  <c r="AM2457" i="1"/>
  <c r="AM2456" i="1"/>
  <c r="AM2455" i="1"/>
  <c r="AM2454" i="1"/>
  <c r="AM2453" i="1"/>
  <c r="AM2452" i="1"/>
  <c r="AM2451" i="1"/>
  <c r="AM2450" i="1"/>
  <c r="AM2449" i="1"/>
  <c r="AM2448" i="1"/>
  <c r="AM2447" i="1"/>
  <c r="AM2446" i="1"/>
  <c r="AM2445" i="1"/>
  <c r="AM2444" i="1"/>
  <c r="AM2443" i="1"/>
  <c r="AM2442" i="1"/>
  <c r="AM2441" i="1"/>
  <c r="AM2440" i="1"/>
  <c r="AM2439" i="1"/>
  <c r="AM2438" i="1"/>
  <c r="AM2437" i="1"/>
  <c r="AM2436" i="1"/>
  <c r="AM2435" i="1"/>
  <c r="AM2434" i="1"/>
  <c r="AM2433" i="1"/>
  <c r="AM2432" i="1"/>
  <c r="AM2431" i="1"/>
  <c r="AM2430" i="1"/>
  <c r="AM2429" i="1"/>
  <c r="AM2428" i="1"/>
  <c r="AM2427" i="1"/>
  <c r="AM2426" i="1"/>
  <c r="AM2425" i="1"/>
  <c r="AM2424" i="1"/>
  <c r="AM2423" i="1"/>
  <c r="AM2422" i="1"/>
  <c r="AM2421" i="1"/>
  <c r="AM2420" i="1"/>
  <c r="AM2419" i="1"/>
  <c r="AM2418" i="1"/>
  <c r="AM2417" i="1"/>
  <c r="AM2416" i="1"/>
  <c r="AM2415" i="1"/>
  <c r="AM2414" i="1"/>
  <c r="AM2413" i="1"/>
  <c r="AM2412" i="1"/>
  <c r="AM2411" i="1"/>
  <c r="AM2410" i="1"/>
  <c r="AM2409" i="1"/>
  <c r="AM2408" i="1"/>
  <c r="AM2407" i="1"/>
  <c r="AM2406" i="1"/>
  <c r="AM2405" i="1"/>
  <c r="AM2404" i="1"/>
  <c r="AM2403" i="1"/>
  <c r="AM2402" i="1"/>
  <c r="AM2401" i="1"/>
  <c r="AM2400" i="1"/>
  <c r="AM2399" i="1"/>
  <c r="AM2398" i="1"/>
  <c r="AM2397" i="1"/>
  <c r="AM2396" i="1"/>
  <c r="AM2395" i="1"/>
  <c r="AM2394" i="1"/>
  <c r="AM2393" i="1"/>
  <c r="AM2392" i="1"/>
  <c r="AM2391" i="1"/>
  <c r="AM2390" i="1"/>
  <c r="AM2389" i="1"/>
  <c r="AM2388" i="1"/>
  <c r="AM2387" i="1"/>
  <c r="AM2386" i="1"/>
  <c r="AM2385" i="1"/>
  <c r="AM2384" i="1"/>
  <c r="AM2383" i="1"/>
  <c r="AM2382" i="1"/>
  <c r="AM2381" i="1"/>
  <c r="AM2380" i="1"/>
  <c r="AM2379" i="1"/>
  <c r="AM2378" i="1"/>
  <c r="AM2377" i="1"/>
  <c r="AM2376" i="1"/>
  <c r="AM2375" i="1"/>
  <c r="AM2374" i="1"/>
  <c r="AM2373" i="1"/>
  <c r="AM2372" i="1"/>
  <c r="AM2371" i="1"/>
  <c r="AM2370" i="1"/>
  <c r="AM2369" i="1"/>
  <c r="AM2368" i="1"/>
  <c r="AM2367" i="1"/>
  <c r="AM2366" i="1"/>
  <c r="AM2365" i="1"/>
  <c r="AM2364" i="1"/>
  <c r="AM2363" i="1"/>
  <c r="AM2362" i="1"/>
  <c r="AM2361" i="1"/>
  <c r="AM2360" i="1"/>
  <c r="AM2359" i="1"/>
  <c r="AM2358" i="1"/>
  <c r="AM2357" i="1"/>
  <c r="AM2356" i="1"/>
  <c r="AM2355" i="1"/>
  <c r="AM2354" i="1"/>
  <c r="AM2353" i="1"/>
  <c r="AM2352" i="1"/>
  <c r="AM2351" i="1"/>
  <c r="AM2350" i="1"/>
  <c r="AM2349" i="1"/>
  <c r="AM2348" i="1"/>
  <c r="AM2347" i="1"/>
  <c r="AM2346" i="1"/>
  <c r="AM2345" i="1"/>
  <c r="AM2344" i="1"/>
  <c r="AM2343" i="1"/>
  <c r="AM2342" i="1"/>
  <c r="AM2341" i="1"/>
  <c r="AM2340" i="1"/>
  <c r="AM2339" i="1"/>
  <c r="AM2338" i="1"/>
  <c r="AM2337" i="1"/>
  <c r="AM2336" i="1"/>
  <c r="AM2335" i="1"/>
  <c r="AM2334" i="1"/>
  <c r="AM2333" i="1"/>
  <c r="AM2332" i="1"/>
  <c r="AM2331" i="1"/>
  <c r="AM2330" i="1"/>
  <c r="AM2329" i="1"/>
  <c r="AM2328" i="1"/>
  <c r="AM2327" i="1"/>
  <c r="AM2326" i="1"/>
  <c r="AM2325" i="1"/>
  <c r="AM2324" i="1"/>
  <c r="AM2323" i="1"/>
  <c r="AM2322" i="1"/>
  <c r="AM2321" i="1"/>
  <c r="AM2320" i="1"/>
  <c r="AM2319" i="1"/>
  <c r="AM2318" i="1"/>
  <c r="AM2317" i="1"/>
  <c r="AM2316" i="1"/>
  <c r="AM2315" i="1"/>
  <c r="AM2314" i="1"/>
  <c r="AM2313" i="1"/>
  <c r="AM2312" i="1"/>
  <c r="AM2311" i="1"/>
  <c r="AM2310" i="1"/>
  <c r="AM2309" i="1"/>
  <c r="AM2308" i="1"/>
  <c r="AM2307" i="1"/>
  <c r="AM2306" i="1"/>
  <c r="AM2305" i="1"/>
  <c r="AM2304" i="1"/>
  <c r="AM2303" i="1"/>
  <c r="AM2302" i="1"/>
  <c r="AM2301" i="1"/>
  <c r="AM2300" i="1"/>
  <c r="AM2299" i="1"/>
  <c r="AM2298" i="1"/>
  <c r="AM2297" i="1"/>
  <c r="AM2296" i="1"/>
  <c r="AM2295" i="1"/>
  <c r="AM2294" i="1"/>
  <c r="AM2293" i="1"/>
  <c r="AM2292" i="1"/>
  <c r="AM2291" i="1"/>
  <c r="AM2290" i="1"/>
  <c r="AM2289" i="1"/>
  <c r="AM2288" i="1"/>
  <c r="AM2287" i="1"/>
  <c r="AM2286" i="1"/>
  <c r="AM2285" i="1"/>
  <c r="AM2284" i="1"/>
  <c r="AM2283" i="1"/>
  <c r="AM2282" i="1"/>
  <c r="AM2281" i="1"/>
  <c r="AM2280" i="1"/>
  <c r="AM2279" i="1"/>
  <c r="AM2278" i="1"/>
  <c r="AM2277" i="1"/>
  <c r="AM2276" i="1"/>
  <c r="AM2275" i="1"/>
  <c r="AM2274" i="1"/>
  <c r="AM2273" i="1"/>
  <c r="AM2272" i="1"/>
  <c r="AM2271" i="1"/>
  <c r="AM2270" i="1"/>
  <c r="AM2269" i="1"/>
  <c r="AM2268" i="1"/>
  <c r="AM2267" i="1"/>
  <c r="AM2266" i="1"/>
  <c r="AM2265" i="1"/>
  <c r="AM2264" i="1"/>
  <c r="AM2263" i="1"/>
  <c r="AM2262" i="1"/>
  <c r="AM2261" i="1"/>
  <c r="AM2260" i="1"/>
  <c r="AM2259" i="1"/>
  <c r="AM2258" i="1"/>
  <c r="AM2257" i="1"/>
  <c r="AM2256" i="1"/>
  <c r="AM2255" i="1"/>
  <c r="AM2254" i="1"/>
  <c r="AM2253" i="1"/>
  <c r="AM2252" i="1"/>
  <c r="AM2251" i="1"/>
  <c r="AM2250" i="1"/>
  <c r="AM2249" i="1"/>
  <c r="AM2248" i="1"/>
  <c r="AM2247" i="1"/>
  <c r="AM2246" i="1"/>
  <c r="AM2245" i="1"/>
  <c r="AM2244" i="1"/>
  <c r="AM2243" i="1"/>
  <c r="AM2242" i="1"/>
  <c r="AM2241" i="1"/>
  <c r="AM2240" i="1"/>
  <c r="AM2239" i="1"/>
  <c r="AM2238" i="1"/>
  <c r="AM2237" i="1"/>
  <c r="AM2236" i="1"/>
  <c r="AM2235" i="1"/>
  <c r="AM2234" i="1"/>
  <c r="AM2233" i="1"/>
  <c r="AM2232" i="1"/>
  <c r="AM2231" i="1"/>
  <c r="AM2230" i="1"/>
  <c r="AM2229" i="1"/>
  <c r="AM2228" i="1"/>
  <c r="AM2227" i="1"/>
  <c r="AM2226" i="1"/>
  <c r="AM2225" i="1"/>
  <c r="AM2224" i="1"/>
  <c r="AM2223" i="1"/>
  <c r="AM2222" i="1"/>
  <c r="AM2221" i="1"/>
  <c r="AM2220" i="1"/>
  <c r="AM2219" i="1"/>
  <c r="AM2218" i="1"/>
  <c r="AM2217" i="1"/>
  <c r="AM2216" i="1"/>
  <c r="AM2215" i="1"/>
  <c r="AM2214" i="1"/>
  <c r="AM2213" i="1"/>
  <c r="AM2212" i="1"/>
  <c r="AM2211" i="1"/>
  <c r="AM2210" i="1"/>
  <c r="AM2209" i="1"/>
  <c r="AM2208" i="1"/>
  <c r="AM2207" i="1"/>
  <c r="AM2206" i="1"/>
  <c r="AM2205" i="1"/>
  <c r="AM2204" i="1"/>
  <c r="AM2203" i="1"/>
  <c r="AM2202" i="1"/>
  <c r="AM2201" i="1"/>
  <c r="AM2200" i="1"/>
  <c r="AM2199" i="1"/>
  <c r="AM2198" i="1"/>
  <c r="AM2197" i="1"/>
  <c r="AM2196" i="1"/>
  <c r="AM2195" i="1"/>
  <c r="AM2194" i="1"/>
  <c r="AM2193" i="1"/>
  <c r="AM2192" i="1"/>
  <c r="AM2191" i="1"/>
  <c r="AM2190" i="1"/>
  <c r="AM2189" i="1"/>
  <c r="AM2188" i="1"/>
  <c r="AM2187" i="1"/>
  <c r="AM2186" i="1"/>
  <c r="AM2185" i="1"/>
  <c r="AM2184" i="1"/>
  <c r="AM2183" i="1"/>
  <c r="AM2182" i="1"/>
  <c r="AM2181" i="1"/>
  <c r="AM2180" i="1"/>
  <c r="AM2179" i="1"/>
  <c r="AM2178" i="1"/>
  <c r="AM2177" i="1"/>
  <c r="AM2176" i="1"/>
  <c r="AM2175" i="1"/>
  <c r="AM2174" i="1"/>
  <c r="AM2173" i="1"/>
  <c r="AM2172" i="1"/>
  <c r="AM2171" i="1"/>
  <c r="AM2170" i="1"/>
  <c r="AM2169" i="1"/>
  <c r="AM2168" i="1"/>
  <c r="AM2167" i="1"/>
  <c r="AM2166" i="1"/>
  <c r="AM2165" i="1"/>
  <c r="AM2164" i="1"/>
  <c r="AM2163" i="1"/>
  <c r="AM2162" i="1"/>
  <c r="AM2161" i="1"/>
  <c r="AM2160" i="1"/>
  <c r="AM2159" i="1"/>
  <c r="AM2158" i="1"/>
  <c r="AM2157" i="1"/>
  <c r="AM2156" i="1"/>
  <c r="AM2155" i="1"/>
  <c r="AM2154" i="1"/>
  <c r="AM2153" i="1"/>
  <c r="AM2152" i="1"/>
  <c r="AM2151" i="1"/>
  <c r="AM2150" i="1"/>
  <c r="AM2149" i="1"/>
  <c r="AM2148" i="1"/>
  <c r="AM2147" i="1"/>
  <c r="AM2146" i="1"/>
  <c r="AM2145" i="1"/>
  <c r="AM2144" i="1"/>
  <c r="AM2143" i="1"/>
  <c r="AM2142" i="1"/>
  <c r="AM2141" i="1"/>
  <c r="AM2140" i="1"/>
  <c r="AM2139" i="1"/>
  <c r="AM2138" i="1"/>
  <c r="AM2137" i="1"/>
  <c r="AM2136" i="1"/>
  <c r="AM2135" i="1"/>
  <c r="AM2134" i="1"/>
  <c r="AM2133" i="1"/>
  <c r="AM2132" i="1"/>
  <c r="AM2131" i="1"/>
  <c r="AM2130" i="1"/>
  <c r="AM2129" i="1"/>
  <c r="AM2128" i="1"/>
  <c r="AM2127" i="1"/>
  <c r="AM2126" i="1"/>
  <c r="AM2125" i="1"/>
  <c r="AM2124" i="1"/>
  <c r="AM2123" i="1"/>
  <c r="AM2122" i="1"/>
  <c r="AM2121" i="1"/>
  <c r="AM2120" i="1"/>
  <c r="AM2119" i="1"/>
  <c r="AM2118" i="1"/>
  <c r="AM2117" i="1"/>
  <c r="AM2116" i="1"/>
  <c r="AM2115" i="1"/>
  <c r="AM2114" i="1"/>
  <c r="AM2113" i="1"/>
  <c r="AM2112" i="1"/>
  <c r="AM2111" i="1"/>
  <c r="AM2110" i="1"/>
  <c r="AM2109" i="1"/>
  <c r="AM2108" i="1"/>
  <c r="AM2107" i="1"/>
  <c r="AM2106" i="1"/>
  <c r="AM2105" i="1"/>
  <c r="AM2104" i="1"/>
  <c r="AM2103" i="1"/>
  <c r="AM2102" i="1"/>
  <c r="AM2101" i="1"/>
  <c r="AM2100" i="1"/>
  <c r="AM2099" i="1"/>
  <c r="AM2098" i="1"/>
  <c r="AM2097" i="1"/>
  <c r="AM2096" i="1"/>
  <c r="AM2095" i="1"/>
  <c r="AM2094" i="1"/>
  <c r="AM2093" i="1"/>
  <c r="AM2092" i="1"/>
  <c r="AM2091" i="1"/>
  <c r="AM2090" i="1"/>
  <c r="AM2089" i="1"/>
  <c r="AM2088" i="1"/>
  <c r="AM2087" i="1"/>
  <c r="AM2086" i="1"/>
  <c r="AM2085" i="1"/>
  <c r="AM2084" i="1"/>
  <c r="AM2083" i="1"/>
  <c r="AM2082" i="1"/>
  <c r="AM2081" i="1"/>
  <c r="AM2080" i="1"/>
  <c r="AM2079" i="1"/>
  <c r="AM2078" i="1"/>
  <c r="AM2077" i="1"/>
  <c r="AM2076" i="1"/>
  <c r="AM2075" i="1"/>
  <c r="AM2074" i="1"/>
  <c r="AM2073" i="1"/>
  <c r="AM2072" i="1"/>
  <c r="AM2071" i="1"/>
  <c r="AM2070" i="1"/>
  <c r="AM2069" i="1"/>
  <c r="AM2068" i="1"/>
  <c r="AM2067" i="1"/>
  <c r="AM2066" i="1"/>
  <c r="AM2065" i="1"/>
  <c r="AM2064" i="1"/>
  <c r="AM2063" i="1"/>
  <c r="AM2062" i="1"/>
  <c r="AM2061" i="1"/>
  <c r="AM2060" i="1"/>
  <c r="AM2059" i="1"/>
  <c r="AM2058" i="1"/>
  <c r="AM2057" i="1"/>
  <c r="AM2056" i="1"/>
  <c r="AM2055" i="1"/>
  <c r="AM2054" i="1"/>
  <c r="AM2053" i="1"/>
  <c r="AM2052" i="1"/>
  <c r="AM2051" i="1"/>
  <c r="AM2050" i="1"/>
  <c r="AM2049" i="1"/>
  <c r="AM2048" i="1"/>
  <c r="AM2047" i="1"/>
  <c r="AM2046" i="1"/>
  <c r="AM2045" i="1"/>
  <c r="AM2044" i="1"/>
  <c r="AM2043" i="1"/>
  <c r="AM2042" i="1"/>
  <c r="AM2041" i="1"/>
  <c r="AM2040" i="1"/>
  <c r="AM2039" i="1"/>
  <c r="AM2038" i="1"/>
  <c r="AM2037" i="1"/>
  <c r="AM2036" i="1"/>
  <c r="AM2035" i="1"/>
  <c r="AM2034" i="1"/>
  <c r="AM2033" i="1"/>
  <c r="AM2032" i="1"/>
  <c r="AM2031" i="1"/>
  <c r="AM2030" i="1"/>
  <c r="AM2029" i="1"/>
  <c r="AM2028" i="1"/>
  <c r="AM2027" i="1"/>
  <c r="AM2026" i="1"/>
  <c r="AM2025" i="1"/>
  <c r="AM2024" i="1"/>
  <c r="AM2023" i="1"/>
  <c r="AM2022" i="1"/>
  <c r="AM2021" i="1"/>
  <c r="AM2020" i="1"/>
  <c r="AM2019" i="1"/>
  <c r="AM2018" i="1"/>
  <c r="AM2017" i="1"/>
  <c r="AM2016" i="1"/>
  <c r="AM2015" i="1"/>
  <c r="AM2014" i="1"/>
  <c r="AM2013" i="1"/>
  <c r="AM2012" i="1"/>
  <c r="AM2011" i="1"/>
  <c r="AM2010" i="1"/>
  <c r="AM2009" i="1"/>
  <c r="AM2008" i="1"/>
  <c r="AM2007" i="1"/>
  <c r="AM2006" i="1"/>
  <c r="AM2005" i="1"/>
  <c r="AM2004" i="1"/>
  <c r="AM2003" i="1"/>
  <c r="AM2002" i="1"/>
  <c r="AM2001" i="1"/>
  <c r="AM2000" i="1"/>
  <c r="AM1999" i="1"/>
  <c r="AM1998" i="1"/>
  <c r="AM1997" i="1"/>
  <c r="AM1996" i="1"/>
  <c r="AM1995" i="1"/>
  <c r="AM1994" i="1"/>
  <c r="AM1993" i="1"/>
  <c r="AM1992" i="1"/>
  <c r="AM1991" i="1"/>
  <c r="AM1990" i="1"/>
  <c r="AM1989" i="1"/>
  <c r="AM1988" i="1"/>
  <c r="AM1987" i="1"/>
  <c r="AM1986" i="1"/>
  <c r="AM1985" i="1"/>
  <c r="AM1984" i="1"/>
  <c r="AM1983" i="1"/>
  <c r="AM1982" i="1"/>
  <c r="AM1981" i="1"/>
  <c r="AM1980" i="1"/>
  <c r="AM1979" i="1"/>
  <c r="AM1978" i="1"/>
  <c r="AM1977" i="1"/>
  <c r="AM1976" i="1"/>
  <c r="AM1975" i="1"/>
  <c r="AM1974" i="1"/>
  <c r="AM1973" i="1"/>
  <c r="AM1972" i="1"/>
  <c r="AM1971" i="1"/>
  <c r="AM1970" i="1"/>
  <c r="AM1969" i="1"/>
  <c r="AM1968" i="1"/>
  <c r="AM1967" i="1"/>
  <c r="AM1966" i="1"/>
  <c r="AM1965" i="1"/>
  <c r="AM1964" i="1"/>
  <c r="AM1963" i="1"/>
  <c r="AM1962" i="1"/>
  <c r="AM1961" i="1"/>
  <c r="AM1960" i="1"/>
  <c r="AM1959" i="1"/>
  <c r="AM1958" i="1"/>
  <c r="AM1957" i="1"/>
  <c r="AM1956" i="1"/>
  <c r="AM1955" i="1"/>
  <c r="AM1954" i="1"/>
  <c r="AM1953" i="1"/>
  <c r="AM1952" i="1"/>
  <c r="AM1951" i="1"/>
  <c r="AM1950" i="1"/>
  <c r="AM1949" i="1"/>
  <c r="AM1948" i="1"/>
  <c r="AM1947" i="1"/>
  <c r="AM1946" i="1"/>
  <c r="AM1945" i="1"/>
  <c r="AM1944" i="1"/>
  <c r="AM1943" i="1"/>
  <c r="AM1942" i="1"/>
  <c r="AM1941" i="1"/>
  <c r="AM1940" i="1"/>
  <c r="AM1939" i="1"/>
  <c r="AM1938" i="1"/>
  <c r="AM1937" i="1"/>
  <c r="AM1936" i="1"/>
  <c r="AM1935" i="1"/>
  <c r="AM1934" i="1"/>
  <c r="AM1933" i="1"/>
  <c r="AM1932" i="1"/>
  <c r="AM1931" i="1"/>
  <c r="AM1930" i="1"/>
  <c r="AM1929" i="1"/>
  <c r="AM1928" i="1"/>
  <c r="AM1927" i="1"/>
  <c r="AM1926" i="1"/>
  <c r="AM1925" i="1"/>
  <c r="AM1924" i="1"/>
  <c r="AM1923" i="1"/>
  <c r="AM1922" i="1"/>
  <c r="AM1921" i="1"/>
  <c r="AM1920" i="1"/>
  <c r="AM1919" i="1"/>
  <c r="AM1918" i="1"/>
  <c r="AM1917" i="1"/>
  <c r="AM1916" i="1"/>
  <c r="AM1915" i="1"/>
  <c r="AM1914" i="1"/>
  <c r="AM1913" i="1"/>
  <c r="AM1912" i="1"/>
  <c r="AM1911" i="1"/>
  <c r="AM1910" i="1"/>
  <c r="AM1909" i="1"/>
  <c r="AM1908" i="1"/>
  <c r="AM1907" i="1"/>
  <c r="AM1906" i="1"/>
  <c r="AM1905" i="1"/>
  <c r="AM1904" i="1"/>
  <c r="AM1903" i="1"/>
  <c r="AM1902" i="1"/>
  <c r="AM1901" i="1"/>
  <c r="AM1900" i="1"/>
  <c r="AM1899" i="1"/>
  <c r="AM1898" i="1"/>
  <c r="AM1897" i="1"/>
  <c r="AM1896" i="1"/>
  <c r="AM1895" i="1"/>
  <c r="AM1894" i="1"/>
  <c r="AM1893" i="1"/>
  <c r="AM1892" i="1"/>
  <c r="AM1891" i="1"/>
  <c r="AM1890" i="1"/>
  <c r="AM1889" i="1"/>
  <c r="AM1888" i="1"/>
  <c r="AM1887" i="1"/>
  <c r="AM1886" i="1"/>
  <c r="AM1885" i="1"/>
  <c r="AM1884" i="1"/>
  <c r="AM1883" i="1"/>
  <c r="AM1882" i="1"/>
  <c r="AM1881" i="1"/>
  <c r="AM1880" i="1"/>
  <c r="AM1879" i="1"/>
  <c r="AM1878" i="1"/>
  <c r="AM1877" i="1"/>
  <c r="AM1876" i="1"/>
  <c r="AM1875" i="1"/>
  <c r="AM1874" i="1"/>
  <c r="AM1873" i="1"/>
  <c r="AM1872" i="1"/>
  <c r="AM1871" i="1"/>
  <c r="AM1870" i="1"/>
  <c r="AM1869" i="1"/>
  <c r="AM1868" i="1"/>
  <c r="AM1867" i="1"/>
  <c r="AM1866" i="1"/>
  <c r="AM1865" i="1"/>
  <c r="AM1864" i="1"/>
  <c r="AM1863" i="1"/>
  <c r="AM1862" i="1"/>
  <c r="AM1861" i="1"/>
  <c r="AM1860" i="1"/>
  <c r="AM1859" i="1"/>
  <c r="AM1858" i="1"/>
  <c r="AM1857" i="1"/>
  <c r="AM1856" i="1"/>
  <c r="AM1855" i="1"/>
  <c r="AM1854" i="1"/>
  <c r="AM1853" i="1"/>
  <c r="AM1852" i="1"/>
  <c r="AM1851" i="1"/>
  <c r="AM1850" i="1"/>
  <c r="AM1849" i="1"/>
  <c r="AM1848" i="1"/>
  <c r="AM1847" i="1"/>
  <c r="AM1846" i="1"/>
  <c r="AM1845" i="1"/>
  <c r="AM1844" i="1"/>
  <c r="AM1843" i="1"/>
  <c r="AM1842" i="1"/>
  <c r="AM1841" i="1"/>
  <c r="AM1840" i="1"/>
  <c r="AM1839" i="1"/>
  <c r="AM1838" i="1"/>
  <c r="AM1837" i="1"/>
  <c r="AM1836" i="1"/>
  <c r="AM1835" i="1"/>
  <c r="AM1834" i="1"/>
  <c r="AM1833" i="1"/>
  <c r="AM1832" i="1"/>
  <c r="AM1831" i="1"/>
  <c r="AM1830" i="1"/>
  <c r="AM1829" i="1"/>
  <c r="AM1828" i="1"/>
  <c r="AM1827" i="1"/>
  <c r="AM1826" i="1"/>
  <c r="AM1825" i="1"/>
  <c r="AM1824" i="1"/>
  <c r="AM1823" i="1"/>
  <c r="AM1822" i="1"/>
  <c r="AM1821" i="1"/>
  <c r="AM1820" i="1"/>
  <c r="AM1819" i="1"/>
  <c r="AM1818" i="1"/>
  <c r="AM1817" i="1"/>
  <c r="AM1816" i="1"/>
  <c r="AM1815" i="1"/>
  <c r="AM1814" i="1"/>
  <c r="AM1813" i="1"/>
  <c r="AM1812" i="1"/>
  <c r="AM1811" i="1"/>
  <c r="AM1810" i="1"/>
  <c r="AM1809" i="1"/>
  <c r="AM1808" i="1"/>
  <c r="AM1807" i="1"/>
  <c r="AM1806" i="1"/>
  <c r="AM1805" i="1"/>
  <c r="AM1804" i="1"/>
  <c r="AM1803" i="1"/>
  <c r="AM1802" i="1"/>
  <c r="AM1801" i="1"/>
  <c r="AM1800" i="1"/>
  <c r="AM1799" i="1"/>
  <c r="AM1798" i="1"/>
  <c r="AM1797" i="1"/>
  <c r="AM1796" i="1"/>
  <c r="AM1795" i="1"/>
  <c r="AM1794" i="1"/>
  <c r="AM1793" i="1"/>
  <c r="AM1792" i="1"/>
  <c r="AM1791" i="1"/>
  <c r="AM1790" i="1"/>
  <c r="AM1789" i="1"/>
  <c r="AM1788" i="1"/>
  <c r="AM1787" i="1"/>
  <c r="AM1786" i="1"/>
  <c r="AM1785" i="1"/>
  <c r="AM1784" i="1"/>
  <c r="AM1783" i="1"/>
  <c r="AM1782" i="1"/>
  <c r="AM1781" i="1"/>
  <c r="AM1780" i="1"/>
  <c r="AM1779" i="1"/>
  <c r="AM1778" i="1"/>
  <c r="AM1777" i="1"/>
  <c r="AM1776" i="1"/>
  <c r="AM1775" i="1"/>
  <c r="AM1774" i="1"/>
  <c r="AM1773" i="1"/>
  <c r="AM1772" i="1"/>
  <c r="AM1771" i="1"/>
  <c r="AM1770" i="1"/>
  <c r="AM1769" i="1"/>
  <c r="AM1768" i="1"/>
  <c r="AM1767" i="1"/>
  <c r="AM1766" i="1"/>
  <c r="AM1765" i="1"/>
  <c r="AM1764" i="1"/>
  <c r="AM1763" i="1"/>
  <c r="AM1762" i="1"/>
  <c r="AM1761" i="1"/>
  <c r="AM1760" i="1"/>
  <c r="AM1759" i="1"/>
  <c r="AM1758" i="1"/>
  <c r="AM1757" i="1"/>
  <c r="AM1756" i="1"/>
  <c r="AM1755" i="1"/>
  <c r="AM1754" i="1"/>
  <c r="AM1753" i="1"/>
  <c r="AM1752" i="1"/>
  <c r="AM1751" i="1"/>
  <c r="AM1750" i="1"/>
  <c r="AM1749" i="1"/>
  <c r="AM1748" i="1"/>
  <c r="AM1747" i="1"/>
  <c r="AM1746" i="1"/>
  <c r="AM1745" i="1"/>
  <c r="AM1744" i="1"/>
  <c r="AM1743" i="1"/>
  <c r="AM1742" i="1"/>
  <c r="AM1741" i="1"/>
  <c r="AM1740" i="1"/>
  <c r="AM1739" i="1"/>
  <c r="AM1738" i="1"/>
  <c r="AM1737" i="1"/>
  <c r="AM1736" i="1"/>
  <c r="AM1735" i="1"/>
  <c r="AM1734" i="1"/>
  <c r="AM1733" i="1"/>
  <c r="AM1732" i="1"/>
  <c r="AM1731" i="1"/>
  <c r="AM1730" i="1"/>
  <c r="AM1729" i="1"/>
  <c r="AM1728" i="1"/>
  <c r="AM1727" i="1"/>
  <c r="AM1726" i="1"/>
  <c r="AM1725" i="1"/>
  <c r="AM1724" i="1"/>
  <c r="AM1723" i="1"/>
  <c r="AM1722" i="1"/>
  <c r="AM1721" i="1"/>
  <c r="AM1720" i="1"/>
  <c r="AM1719" i="1"/>
  <c r="AM1718" i="1"/>
  <c r="AM1717" i="1"/>
  <c r="AM1716" i="1"/>
  <c r="AM1715" i="1"/>
  <c r="AM1714" i="1"/>
  <c r="AM1713" i="1"/>
  <c r="AM1712" i="1"/>
  <c r="AM1711" i="1"/>
  <c r="AM1710" i="1"/>
  <c r="AM1709" i="1"/>
  <c r="AM1708" i="1"/>
  <c r="AM1707" i="1"/>
  <c r="AM1706" i="1"/>
  <c r="AM1705" i="1"/>
  <c r="AM1704" i="1"/>
  <c r="AM1703" i="1"/>
  <c r="AM1702" i="1"/>
  <c r="AM1701" i="1"/>
  <c r="AM1700" i="1"/>
  <c r="AM1699" i="1"/>
  <c r="AM1698" i="1"/>
  <c r="AM1697" i="1"/>
  <c r="AM1696" i="1"/>
  <c r="AM1695" i="1"/>
  <c r="AM1694" i="1"/>
  <c r="AM1693" i="1"/>
  <c r="AM1692" i="1"/>
  <c r="AM1691" i="1"/>
  <c r="AM1690" i="1"/>
  <c r="AM1689" i="1"/>
  <c r="AM1688" i="1"/>
  <c r="AM1687" i="1"/>
  <c r="AM1686" i="1"/>
  <c r="AM1685" i="1"/>
  <c r="AM1684" i="1"/>
  <c r="AM1683" i="1"/>
  <c r="AM1682" i="1"/>
  <c r="AM1681" i="1"/>
  <c r="AM1680" i="1"/>
  <c r="AM1679" i="1"/>
  <c r="AM1678" i="1"/>
  <c r="AM1677" i="1"/>
  <c r="AM1676" i="1"/>
  <c r="AM1675" i="1"/>
  <c r="AM1674" i="1"/>
  <c r="AM1673" i="1"/>
  <c r="AM1672" i="1"/>
  <c r="AM1671" i="1"/>
  <c r="AM1670" i="1"/>
  <c r="AM1669" i="1"/>
  <c r="AM1668" i="1"/>
  <c r="AM1667" i="1"/>
  <c r="AM1666" i="1"/>
  <c r="AM1665" i="1"/>
  <c r="AM1664" i="1"/>
  <c r="AM1663" i="1"/>
  <c r="AM1662" i="1"/>
  <c r="AM1661" i="1"/>
  <c r="AM1660" i="1"/>
  <c r="AM1659" i="1"/>
  <c r="AM1658" i="1"/>
  <c r="AM1657" i="1"/>
  <c r="AM1656" i="1"/>
  <c r="AM1655" i="1"/>
  <c r="AM1654" i="1"/>
  <c r="AM1653" i="1"/>
  <c r="AM1652" i="1"/>
  <c r="AM1651" i="1"/>
  <c r="AM1650" i="1"/>
  <c r="AM1649" i="1"/>
  <c r="AM1648" i="1"/>
  <c r="AM1647" i="1"/>
  <c r="AM1646" i="1"/>
  <c r="AM1645" i="1"/>
  <c r="AM1644" i="1"/>
  <c r="AM1643" i="1"/>
  <c r="AM1642" i="1"/>
  <c r="AM1641" i="1"/>
  <c r="AM1640" i="1"/>
  <c r="AM1639" i="1"/>
  <c r="AM1638" i="1"/>
  <c r="AM1637" i="1"/>
  <c r="AM1636" i="1"/>
  <c r="AM1635" i="1"/>
  <c r="AM1634" i="1"/>
  <c r="AM1633" i="1"/>
  <c r="AM1632" i="1"/>
  <c r="AM1631" i="1"/>
  <c r="AM1630" i="1"/>
  <c r="AM1629" i="1"/>
  <c r="AM1628" i="1"/>
  <c r="AM1627" i="1"/>
  <c r="AM1626" i="1"/>
  <c r="AM1625" i="1"/>
  <c r="AM1624" i="1"/>
  <c r="AM1623" i="1"/>
  <c r="AM1622" i="1"/>
  <c r="AM1621" i="1"/>
  <c r="AM1620" i="1"/>
  <c r="AM1619" i="1"/>
  <c r="AM1618" i="1"/>
  <c r="AM1617" i="1"/>
  <c r="AM1616" i="1"/>
  <c r="AM1615" i="1"/>
  <c r="AM1614" i="1"/>
  <c r="AM1613" i="1"/>
  <c r="AM1612" i="1"/>
  <c r="AM1611" i="1"/>
  <c r="AM1610" i="1"/>
  <c r="AM1609" i="1"/>
  <c r="AM1608" i="1"/>
  <c r="AM1607" i="1"/>
  <c r="AM1606" i="1"/>
  <c r="AM1605" i="1"/>
  <c r="AM1604" i="1"/>
  <c r="AM1603" i="1"/>
  <c r="AM1602" i="1"/>
  <c r="AM1601" i="1"/>
  <c r="AM1600" i="1"/>
  <c r="AM1599" i="1"/>
  <c r="AM1598" i="1"/>
  <c r="AM1597" i="1"/>
  <c r="AM1596" i="1"/>
  <c r="AM1595" i="1"/>
  <c r="AM1594" i="1"/>
  <c r="AM1593" i="1"/>
  <c r="AM1592" i="1"/>
  <c r="AM1591" i="1"/>
  <c r="AM1590" i="1"/>
  <c r="AM1589" i="1"/>
  <c r="AM1588" i="1"/>
  <c r="AM1587" i="1"/>
  <c r="AM1586" i="1"/>
  <c r="AM1585" i="1"/>
  <c r="AM1584" i="1"/>
  <c r="AM1583" i="1"/>
  <c r="AM1582" i="1"/>
  <c r="AM1581" i="1"/>
  <c r="AM1580" i="1"/>
  <c r="AM1579" i="1"/>
  <c r="AM1578" i="1"/>
  <c r="AM1577" i="1"/>
  <c r="AM1576" i="1"/>
  <c r="AM1575" i="1"/>
  <c r="AM1574" i="1"/>
  <c r="AM1573" i="1"/>
  <c r="AM1572" i="1"/>
  <c r="AM1571" i="1"/>
  <c r="AM1570" i="1"/>
  <c r="AM1569" i="1"/>
  <c r="AM1568" i="1"/>
  <c r="AM1567" i="1"/>
  <c r="AM1566" i="1"/>
  <c r="AM1565" i="1"/>
  <c r="AM1564" i="1"/>
  <c r="AM1563" i="1"/>
  <c r="AM1562" i="1"/>
  <c r="AM1561" i="1"/>
  <c r="AM1560" i="1"/>
  <c r="AM1559" i="1"/>
  <c r="AM1558" i="1"/>
  <c r="AM1557" i="1"/>
  <c r="AM1556" i="1"/>
  <c r="AM1555" i="1"/>
  <c r="AM1554" i="1"/>
  <c r="AM1553" i="1"/>
  <c r="AM1552" i="1"/>
  <c r="AM1551" i="1"/>
  <c r="AM1550" i="1"/>
  <c r="AM1549" i="1"/>
  <c r="AM1548" i="1"/>
  <c r="AM1547" i="1"/>
  <c r="AM1546" i="1"/>
  <c r="AM1545" i="1"/>
  <c r="AM1544" i="1"/>
  <c r="AM1543" i="1"/>
  <c r="AM1542" i="1"/>
  <c r="AM1541" i="1"/>
  <c r="AM1540" i="1"/>
  <c r="AM1539" i="1"/>
  <c r="AM1538" i="1"/>
  <c r="AM1537" i="1"/>
  <c r="AM1536" i="1"/>
  <c r="AM1535" i="1"/>
  <c r="AM1534" i="1"/>
  <c r="AM1533" i="1"/>
  <c r="AM1532" i="1"/>
  <c r="AM1531" i="1"/>
  <c r="AM1530" i="1"/>
  <c r="AM1529" i="1"/>
  <c r="AM1528" i="1"/>
  <c r="AM1527" i="1"/>
  <c r="AM1526" i="1"/>
  <c r="AM1525" i="1"/>
  <c r="AM1524" i="1"/>
  <c r="AM1523" i="1"/>
  <c r="AM1522" i="1"/>
  <c r="AM1521" i="1"/>
  <c r="AM1520" i="1"/>
  <c r="AM1519" i="1"/>
  <c r="AM1518" i="1"/>
  <c r="AM1517" i="1"/>
  <c r="AM1516" i="1"/>
  <c r="AM1515" i="1"/>
  <c r="AM1514" i="1"/>
  <c r="AM1513" i="1"/>
  <c r="AM1512" i="1"/>
  <c r="AM1511" i="1"/>
  <c r="AM1510" i="1"/>
  <c r="AM1509" i="1"/>
  <c r="AM1508" i="1"/>
  <c r="AM1507" i="1"/>
  <c r="AM1506" i="1"/>
  <c r="AM1505" i="1"/>
  <c r="AM1504" i="1"/>
  <c r="AM1503" i="1"/>
  <c r="AM1502" i="1"/>
  <c r="AM1501" i="1"/>
  <c r="AM1500" i="1"/>
  <c r="AM1499" i="1"/>
  <c r="AM1498" i="1"/>
  <c r="AM1497" i="1"/>
  <c r="AM1496" i="1"/>
  <c r="AM1495" i="1"/>
  <c r="AM1494" i="1"/>
  <c r="AM1493" i="1"/>
  <c r="AM1492" i="1"/>
  <c r="AM1491" i="1"/>
  <c r="AM1490" i="1"/>
  <c r="AM1489" i="1"/>
  <c r="AM1488" i="1"/>
  <c r="AM1487" i="1"/>
  <c r="AM1486" i="1"/>
  <c r="AM1485" i="1"/>
  <c r="AM1484" i="1"/>
  <c r="AM1483" i="1"/>
  <c r="AM1482" i="1"/>
  <c r="AM1481" i="1"/>
  <c r="AM1480" i="1"/>
  <c r="AM1479" i="1"/>
  <c r="AM1478" i="1"/>
  <c r="AM1477" i="1"/>
  <c r="AM1476" i="1"/>
  <c r="AM1475" i="1"/>
  <c r="AM1474" i="1"/>
  <c r="AM1473" i="1"/>
  <c r="AM1472" i="1"/>
  <c r="AM1471" i="1"/>
  <c r="AM1470" i="1"/>
  <c r="AM1469" i="1"/>
  <c r="AM1468" i="1"/>
  <c r="AM1467" i="1"/>
  <c r="AM1466" i="1"/>
  <c r="AM1465" i="1"/>
  <c r="AM1464" i="1"/>
  <c r="AM1463" i="1"/>
  <c r="AM1462" i="1"/>
  <c r="AM1461" i="1"/>
  <c r="AM1460" i="1"/>
  <c r="AM1459" i="1"/>
  <c r="AM1458" i="1"/>
  <c r="AM1457" i="1"/>
  <c r="AM1456" i="1"/>
  <c r="AM1455" i="1"/>
  <c r="AM1454" i="1"/>
  <c r="AM1453" i="1"/>
  <c r="AM1452" i="1"/>
  <c r="AM1451" i="1"/>
  <c r="AM1450" i="1"/>
  <c r="AM1449" i="1"/>
  <c r="AM1448" i="1"/>
  <c r="AM1447" i="1"/>
  <c r="AM1446" i="1"/>
  <c r="AM1445" i="1"/>
  <c r="AM1444" i="1"/>
  <c r="AM1443" i="1"/>
  <c r="AM1442" i="1"/>
  <c r="AM1441" i="1"/>
  <c r="AM1440" i="1"/>
  <c r="AM1439" i="1"/>
  <c r="AM1438" i="1"/>
  <c r="AM1437" i="1"/>
  <c r="AM1436" i="1"/>
  <c r="AM1435" i="1"/>
  <c r="AM1434" i="1"/>
  <c r="AM1433" i="1"/>
  <c r="AM1432" i="1"/>
  <c r="AM1431" i="1"/>
  <c r="AM1430" i="1"/>
  <c r="AM1429" i="1"/>
  <c r="AM1428" i="1"/>
  <c r="AM1427" i="1"/>
  <c r="AM1426" i="1"/>
  <c r="AM1425" i="1"/>
  <c r="AM1424" i="1"/>
  <c r="AM1423" i="1"/>
  <c r="AM1422" i="1"/>
  <c r="AM1421" i="1"/>
  <c r="AM1420" i="1"/>
  <c r="AM1419" i="1"/>
  <c r="AM1418" i="1"/>
  <c r="AM1417" i="1"/>
  <c r="AM1416" i="1"/>
  <c r="AM1415" i="1"/>
  <c r="AM1414" i="1"/>
  <c r="AM1413" i="1"/>
  <c r="AM1412" i="1"/>
  <c r="AM1411" i="1"/>
  <c r="AM1410" i="1"/>
  <c r="AM1409" i="1"/>
  <c r="AM1408" i="1"/>
  <c r="AM1407" i="1"/>
  <c r="AM1406" i="1"/>
  <c r="AM1405" i="1"/>
  <c r="AM1404" i="1"/>
  <c r="AM1403" i="1"/>
  <c r="AM1402" i="1"/>
  <c r="AM1401" i="1"/>
  <c r="AM1400" i="1"/>
  <c r="AM1399" i="1"/>
  <c r="AM1398" i="1"/>
  <c r="AM1397" i="1"/>
  <c r="AM1396" i="1"/>
  <c r="AM1395" i="1"/>
  <c r="AM1394" i="1"/>
  <c r="AM1393" i="1"/>
  <c r="AM1392" i="1"/>
  <c r="AM1391" i="1"/>
  <c r="AM1390" i="1"/>
  <c r="AM1389" i="1"/>
  <c r="AM1388" i="1"/>
  <c r="AM1387" i="1"/>
  <c r="AM1386" i="1"/>
  <c r="AM1385" i="1"/>
  <c r="AM1384" i="1"/>
  <c r="AM1383" i="1"/>
  <c r="AM1382" i="1"/>
  <c r="AM1381" i="1"/>
  <c r="AM1380" i="1"/>
  <c r="AM1379" i="1"/>
  <c r="AM1378" i="1"/>
  <c r="AM1377" i="1"/>
  <c r="AM1376" i="1"/>
  <c r="AM1375" i="1"/>
  <c r="AM1374" i="1"/>
  <c r="AM1373" i="1"/>
  <c r="AM1372" i="1"/>
  <c r="AM1371" i="1"/>
  <c r="AM1370" i="1"/>
  <c r="AM1369" i="1"/>
  <c r="AM1368" i="1"/>
  <c r="AM1367" i="1"/>
  <c r="AM1366" i="1"/>
  <c r="AM1365" i="1"/>
  <c r="AM1364" i="1"/>
  <c r="AM1363" i="1"/>
  <c r="AM1362" i="1"/>
  <c r="AM1361" i="1"/>
  <c r="AM1360" i="1"/>
  <c r="AM1359" i="1"/>
  <c r="AM1358" i="1"/>
  <c r="AM1357" i="1"/>
  <c r="AM1356" i="1"/>
  <c r="AM1355" i="1"/>
  <c r="AM1354" i="1"/>
  <c r="AM1353" i="1"/>
  <c r="AM1352" i="1"/>
  <c r="AM1351" i="1"/>
  <c r="AM1350" i="1"/>
  <c r="AM1349" i="1"/>
  <c r="AM1348" i="1"/>
  <c r="AM1347" i="1"/>
  <c r="AM1346" i="1"/>
  <c r="AM1345" i="1"/>
  <c r="AM1344" i="1"/>
  <c r="AM1343" i="1"/>
  <c r="AM1342" i="1"/>
  <c r="AM1341" i="1"/>
  <c r="AM1340" i="1"/>
  <c r="AM1339" i="1"/>
  <c r="AM1338" i="1"/>
  <c r="AM1337" i="1"/>
  <c r="AM1336" i="1"/>
  <c r="AM1335" i="1"/>
  <c r="AM1334" i="1"/>
  <c r="AM1333" i="1"/>
  <c r="AM1332" i="1"/>
  <c r="AM1331" i="1"/>
  <c r="AM1330" i="1"/>
  <c r="AM1329" i="1"/>
  <c r="AM1328" i="1"/>
  <c r="AM1327" i="1"/>
  <c r="AM1326" i="1"/>
  <c r="AM1325" i="1"/>
  <c r="AM1324" i="1"/>
  <c r="AM1323" i="1"/>
  <c r="AM1322" i="1"/>
  <c r="AM1321" i="1"/>
  <c r="AM1320" i="1"/>
  <c r="AM1319" i="1"/>
  <c r="AM1318" i="1"/>
  <c r="AM1317" i="1"/>
  <c r="AM1316" i="1"/>
  <c r="AM1315" i="1"/>
  <c r="AM1314" i="1"/>
  <c r="AM1313" i="1"/>
  <c r="AM1312" i="1"/>
  <c r="AM1311" i="1"/>
  <c r="AM1310" i="1"/>
  <c r="AM1309" i="1"/>
  <c r="AM1308" i="1"/>
  <c r="AM1307" i="1"/>
  <c r="AM1306" i="1"/>
  <c r="AM1305" i="1"/>
  <c r="AM1304" i="1"/>
  <c r="AM1303" i="1"/>
  <c r="AM1302" i="1"/>
  <c r="AM1301" i="1"/>
  <c r="AM1300" i="1"/>
  <c r="AM1299" i="1"/>
  <c r="AM1298" i="1"/>
  <c r="AM1297" i="1"/>
  <c r="AM1296" i="1"/>
  <c r="AM1295" i="1"/>
  <c r="AM1294" i="1"/>
  <c r="AM1293" i="1"/>
  <c r="AM1292" i="1"/>
  <c r="AM1291" i="1"/>
  <c r="AM1290" i="1"/>
  <c r="AM1289" i="1"/>
  <c r="AM1288" i="1"/>
  <c r="AM1287" i="1"/>
  <c r="AM1286" i="1"/>
  <c r="AM1285" i="1"/>
  <c r="AM1284" i="1"/>
  <c r="AM1283" i="1"/>
  <c r="AM1282" i="1"/>
  <c r="AM1281" i="1"/>
  <c r="AM1280" i="1"/>
  <c r="AM1279" i="1"/>
  <c r="AM1278" i="1"/>
  <c r="AM1277" i="1"/>
  <c r="AM1276" i="1"/>
  <c r="AM1275" i="1"/>
  <c r="AM1274" i="1"/>
  <c r="AM1273" i="1"/>
  <c r="AM1272" i="1"/>
  <c r="AM1271" i="1"/>
  <c r="AM1270" i="1"/>
  <c r="AM1269" i="1"/>
  <c r="AM1268" i="1"/>
  <c r="AM1267" i="1"/>
  <c r="AM1266" i="1"/>
  <c r="AM1265" i="1"/>
  <c r="AM1264" i="1"/>
  <c r="AM1263" i="1"/>
  <c r="AM1262" i="1"/>
  <c r="AM1261" i="1"/>
  <c r="AM1260" i="1"/>
  <c r="AM1259" i="1"/>
  <c r="AM1258" i="1"/>
  <c r="AM1257" i="1"/>
  <c r="AM1256" i="1"/>
  <c r="AM1255" i="1"/>
  <c r="AM1254" i="1"/>
  <c r="AM1253" i="1"/>
  <c r="AM1252" i="1"/>
  <c r="AM1251" i="1"/>
  <c r="AM1250" i="1"/>
  <c r="AM1249" i="1"/>
  <c r="AM1248" i="1"/>
  <c r="AM1247" i="1"/>
  <c r="AM1246" i="1"/>
  <c r="AM1245" i="1"/>
  <c r="AM1244" i="1"/>
  <c r="AM1243" i="1"/>
  <c r="AM1242" i="1"/>
  <c r="AM1241" i="1"/>
  <c r="AM1240" i="1"/>
  <c r="AM1239" i="1"/>
  <c r="AM1238" i="1"/>
  <c r="AM1237" i="1"/>
  <c r="AM1236" i="1"/>
  <c r="AM1235" i="1"/>
  <c r="AM1234" i="1"/>
  <c r="AM1233" i="1"/>
  <c r="AM1232" i="1"/>
  <c r="AM1231" i="1"/>
  <c r="AM1230" i="1"/>
  <c r="AM1229" i="1"/>
  <c r="AM1228" i="1"/>
  <c r="AM1227" i="1"/>
  <c r="AM1226" i="1"/>
  <c r="AM1225" i="1"/>
  <c r="AM1224" i="1"/>
  <c r="AM1223" i="1"/>
  <c r="AM1222" i="1"/>
  <c r="AM1221" i="1"/>
  <c r="AM1220" i="1"/>
  <c r="AM1219" i="1"/>
  <c r="AM1218" i="1"/>
  <c r="AM1217" i="1"/>
  <c r="AM1216" i="1"/>
  <c r="AM1215" i="1"/>
  <c r="AM1214" i="1"/>
  <c r="AM1213" i="1"/>
  <c r="AM1212" i="1"/>
  <c r="AM1211" i="1"/>
  <c r="AM1210" i="1"/>
  <c r="AM1209" i="1"/>
  <c r="AM1208" i="1"/>
  <c r="AM1207" i="1"/>
  <c r="AM1206" i="1"/>
  <c r="AM1205" i="1"/>
  <c r="AM1204" i="1"/>
  <c r="AM1203" i="1"/>
  <c r="AM1202" i="1"/>
  <c r="AM1201" i="1"/>
  <c r="AM1200" i="1"/>
  <c r="AM1199" i="1"/>
  <c r="AM1198" i="1"/>
  <c r="AM1197" i="1"/>
  <c r="AM1196" i="1"/>
  <c r="AM1195" i="1"/>
  <c r="AM1194" i="1"/>
  <c r="AM1193" i="1"/>
  <c r="AM1192" i="1"/>
  <c r="AM1191" i="1"/>
  <c r="AM1190" i="1"/>
  <c r="AM1189" i="1"/>
  <c r="AM1188" i="1"/>
  <c r="AM1187" i="1"/>
  <c r="AM1186" i="1"/>
  <c r="AM1185" i="1"/>
  <c r="AM1184" i="1"/>
  <c r="AM1183" i="1"/>
  <c r="AM1182" i="1"/>
  <c r="AM1181" i="1"/>
  <c r="AM1180" i="1"/>
  <c r="AM1179" i="1"/>
  <c r="AM1178" i="1"/>
  <c r="AM1177" i="1"/>
  <c r="AM1176" i="1"/>
  <c r="AM1175" i="1"/>
  <c r="AM1174" i="1"/>
  <c r="AM1173" i="1"/>
  <c r="AM1172" i="1"/>
  <c r="AM1171" i="1"/>
  <c r="AM1170" i="1"/>
  <c r="AM1169" i="1"/>
  <c r="AM1168" i="1"/>
  <c r="AM1167" i="1"/>
  <c r="AM1166" i="1"/>
  <c r="AM1165" i="1"/>
  <c r="AM1164" i="1"/>
  <c r="AM1163" i="1"/>
  <c r="AM1162" i="1"/>
  <c r="AM1161" i="1"/>
  <c r="AM1160" i="1"/>
  <c r="AM1159" i="1"/>
  <c r="AM1158" i="1"/>
  <c r="AM1157" i="1"/>
  <c r="AM1156" i="1"/>
  <c r="AM1155" i="1"/>
  <c r="AM1154" i="1"/>
  <c r="AM1153" i="1"/>
  <c r="AM1152" i="1"/>
  <c r="AM1151" i="1"/>
  <c r="AM1150" i="1"/>
  <c r="AM1149" i="1"/>
  <c r="AM1148" i="1"/>
  <c r="AM1147" i="1"/>
  <c r="AM1146" i="1"/>
  <c r="AM1145" i="1"/>
  <c r="AM1144" i="1"/>
  <c r="AM1143" i="1"/>
  <c r="AM1142" i="1"/>
  <c r="AM1141" i="1"/>
  <c r="AM1140" i="1"/>
  <c r="AM1139" i="1"/>
  <c r="AM1138" i="1"/>
  <c r="AM1137" i="1"/>
  <c r="AM1136" i="1"/>
  <c r="AM1135" i="1"/>
  <c r="AM1134" i="1"/>
  <c r="AM1133" i="1"/>
  <c r="AM1132" i="1"/>
  <c r="AM1131" i="1"/>
  <c r="AM1130" i="1"/>
  <c r="AM1129" i="1"/>
  <c r="AM1128" i="1"/>
  <c r="AM1127" i="1"/>
  <c r="AM1126" i="1"/>
  <c r="AM1125" i="1"/>
  <c r="AM1124" i="1"/>
  <c r="AM1123" i="1"/>
  <c r="AM1122" i="1"/>
  <c r="AM1121" i="1"/>
  <c r="AM1120" i="1"/>
  <c r="AM1119" i="1"/>
  <c r="AM1118" i="1"/>
  <c r="AM1117" i="1"/>
  <c r="AM1116" i="1"/>
  <c r="AM1115" i="1"/>
  <c r="AM1114" i="1"/>
  <c r="AM1113" i="1"/>
  <c r="AM1112" i="1"/>
  <c r="AM1111" i="1"/>
  <c r="AM1110" i="1"/>
  <c r="AM1109" i="1"/>
  <c r="AM1108" i="1"/>
  <c r="AM1107" i="1"/>
  <c r="AM1106" i="1"/>
  <c r="AM1105" i="1"/>
  <c r="AM1104" i="1"/>
  <c r="AM1103" i="1"/>
  <c r="AM1102" i="1"/>
  <c r="AM1101" i="1"/>
  <c r="AM1100" i="1"/>
  <c r="AM1099" i="1"/>
  <c r="AM1098" i="1"/>
  <c r="AM1097" i="1"/>
  <c r="AM1096" i="1"/>
  <c r="AM1095" i="1"/>
  <c r="AM1094" i="1"/>
  <c r="AM1093" i="1"/>
  <c r="AM1092" i="1"/>
  <c r="AM1091" i="1"/>
  <c r="AM1090" i="1"/>
  <c r="AM1089" i="1"/>
  <c r="AM1088" i="1"/>
  <c r="AM1087" i="1"/>
  <c r="AM1086" i="1"/>
  <c r="AM1085" i="1"/>
  <c r="AM1084" i="1"/>
  <c r="AM1083" i="1"/>
  <c r="AM1082" i="1"/>
  <c r="AM1081" i="1"/>
  <c r="AM1080" i="1"/>
  <c r="AM1079" i="1"/>
  <c r="AM1078" i="1"/>
  <c r="AM1077" i="1"/>
  <c r="AM1076" i="1"/>
  <c r="AM1075" i="1"/>
  <c r="AM1074" i="1"/>
  <c r="AM1073" i="1"/>
  <c r="AM1072" i="1"/>
  <c r="AM1071" i="1"/>
  <c r="AM1070" i="1"/>
  <c r="AM1069" i="1"/>
  <c r="AM1068" i="1"/>
  <c r="AM1067" i="1"/>
  <c r="AM1066" i="1"/>
  <c r="AM1065" i="1"/>
  <c r="AM1064" i="1"/>
  <c r="AM1063" i="1"/>
  <c r="AM1062" i="1"/>
  <c r="AM1061" i="1"/>
  <c r="AM1060" i="1"/>
  <c r="AM1059" i="1"/>
  <c r="AM1058" i="1"/>
  <c r="AM1057" i="1"/>
  <c r="AM1056" i="1"/>
  <c r="AM1055" i="1"/>
  <c r="AM1054" i="1"/>
  <c r="AM1053" i="1"/>
  <c r="AM1052" i="1"/>
  <c r="AM1051" i="1"/>
  <c r="AM1050" i="1"/>
  <c r="AM1049" i="1"/>
  <c r="AM1048" i="1"/>
  <c r="AM1047" i="1"/>
  <c r="AM1046" i="1"/>
  <c r="AM1045" i="1"/>
  <c r="AM1044" i="1"/>
  <c r="AM1043" i="1"/>
  <c r="AM1042" i="1"/>
  <c r="AM1041" i="1"/>
  <c r="AM1040" i="1"/>
  <c r="AM1039" i="1"/>
  <c r="AM1038" i="1"/>
  <c r="AM1037" i="1"/>
  <c r="AM1036" i="1"/>
  <c r="AM1035" i="1"/>
  <c r="AM1034" i="1"/>
  <c r="AM1033" i="1"/>
  <c r="AM1032" i="1"/>
  <c r="AM1031" i="1"/>
  <c r="AM1030" i="1"/>
  <c r="AM1029" i="1"/>
  <c r="AM1028" i="1"/>
  <c r="AM1027" i="1"/>
  <c r="AM1026" i="1"/>
  <c r="AM1025" i="1"/>
  <c r="AM1024" i="1"/>
  <c r="AM1023" i="1"/>
  <c r="AM1022" i="1"/>
  <c r="AM1021" i="1"/>
  <c r="AM1020" i="1"/>
  <c r="AM1019" i="1"/>
  <c r="AM1018" i="1"/>
  <c r="AM1017" i="1"/>
  <c r="AM1016" i="1"/>
  <c r="AM1015" i="1"/>
  <c r="AM1014" i="1"/>
  <c r="AM1013" i="1"/>
  <c r="AM1012" i="1"/>
  <c r="AM1011" i="1"/>
  <c r="AM1010" i="1"/>
  <c r="AM1009" i="1"/>
  <c r="AM1008" i="1"/>
  <c r="AM1007" i="1"/>
  <c r="AM1006" i="1"/>
  <c r="AM1005" i="1"/>
  <c r="AM1004" i="1"/>
  <c r="AM1003" i="1"/>
  <c r="AM1002" i="1"/>
  <c r="AM1001" i="1"/>
  <c r="AM1000" i="1"/>
  <c r="AM999" i="1"/>
  <c r="AM998" i="1"/>
  <c r="AM997" i="1"/>
  <c r="AM996" i="1"/>
  <c r="AM995" i="1"/>
  <c r="AM994" i="1"/>
  <c r="AM993" i="1"/>
  <c r="AM992" i="1"/>
  <c r="AM991" i="1"/>
  <c r="AM990" i="1"/>
  <c r="AM989" i="1"/>
  <c r="AM988" i="1"/>
  <c r="AM987" i="1"/>
  <c r="AM986" i="1"/>
  <c r="AM985" i="1"/>
  <c r="AM984" i="1"/>
  <c r="AM983" i="1"/>
  <c r="AM982" i="1"/>
  <c r="AM981" i="1"/>
  <c r="AM980" i="1"/>
  <c r="AM979" i="1"/>
  <c r="AM978" i="1"/>
  <c r="AM977" i="1"/>
  <c r="AM976" i="1"/>
  <c r="AM975" i="1"/>
  <c r="AM974" i="1"/>
  <c r="AM973" i="1"/>
  <c r="AM972" i="1"/>
  <c r="AM971" i="1"/>
  <c r="AM970" i="1"/>
  <c r="AM969" i="1"/>
  <c r="AM968" i="1"/>
  <c r="AM967" i="1"/>
  <c r="AM966" i="1"/>
  <c r="AM965" i="1"/>
  <c r="AM964" i="1"/>
  <c r="AM963" i="1"/>
  <c r="AM962" i="1"/>
  <c r="AM961" i="1"/>
  <c r="AM960" i="1"/>
  <c r="AM959" i="1"/>
  <c r="AM958" i="1"/>
  <c r="AM957" i="1"/>
  <c r="AM956" i="1"/>
  <c r="AM955" i="1"/>
  <c r="AM954" i="1"/>
  <c r="AM953" i="1"/>
  <c r="AM952" i="1"/>
  <c r="AM951" i="1"/>
  <c r="AM950" i="1"/>
  <c r="AM949" i="1"/>
  <c r="AM948" i="1"/>
  <c r="AM947" i="1"/>
  <c r="AM946" i="1"/>
  <c r="AM945" i="1"/>
  <c r="AM944" i="1"/>
  <c r="AM943" i="1"/>
  <c r="AM942" i="1"/>
  <c r="AM941" i="1"/>
  <c r="AM940" i="1"/>
  <c r="AM939" i="1"/>
  <c r="AM938" i="1"/>
  <c r="AM937" i="1"/>
  <c r="AM936" i="1"/>
  <c r="AM935" i="1"/>
  <c r="AM934" i="1"/>
  <c r="AM933" i="1"/>
  <c r="AM932" i="1"/>
  <c r="AM931" i="1"/>
  <c r="AM930" i="1"/>
  <c r="AM929" i="1"/>
  <c r="AM928" i="1"/>
  <c r="AM927" i="1"/>
  <c r="AM926" i="1"/>
  <c r="AM925" i="1"/>
  <c r="AM924" i="1"/>
  <c r="AM923" i="1"/>
  <c r="AM922" i="1"/>
  <c r="AM921" i="1"/>
  <c r="AM920" i="1"/>
  <c r="AM919" i="1"/>
  <c r="AM918" i="1"/>
  <c r="AM917" i="1"/>
  <c r="AM916" i="1"/>
  <c r="AM915" i="1"/>
  <c r="AM914" i="1"/>
  <c r="AM913" i="1"/>
  <c r="AM912" i="1"/>
  <c r="AM911" i="1"/>
  <c r="AM910" i="1"/>
  <c r="AM909" i="1"/>
  <c r="AM908" i="1"/>
  <c r="AM907" i="1"/>
  <c r="AM906" i="1"/>
  <c r="AM905" i="1"/>
  <c r="AM904" i="1"/>
  <c r="AM903" i="1"/>
  <c r="AM902" i="1"/>
  <c r="AM901" i="1"/>
  <c r="AM900" i="1"/>
  <c r="AM899" i="1"/>
  <c r="AM898" i="1"/>
  <c r="AM897" i="1"/>
  <c r="AM896" i="1"/>
  <c r="AM895" i="1"/>
  <c r="AM894" i="1"/>
  <c r="AM893" i="1"/>
  <c r="AM892" i="1"/>
  <c r="AM891" i="1"/>
  <c r="AM890" i="1"/>
  <c r="AM889" i="1"/>
  <c r="AM888" i="1"/>
  <c r="AM887" i="1"/>
  <c r="AM886" i="1"/>
  <c r="AM885" i="1"/>
  <c r="AM884" i="1"/>
  <c r="AM883" i="1"/>
  <c r="AM882" i="1"/>
  <c r="AM881" i="1"/>
  <c r="AM880" i="1"/>
  <c r="AM879" i="1"/>
  <c r="AM878" i="1"/>
  <c r="AM877" i="1"/>
  <c r="AM876" i="1"/>
  <c r="AM875" i="1"/>
  <c r="AM874" i="1"/>
  <c r="AM873" i="1"/>
  <c r="AM872" i="1"/>
  <c r="AM871" i="1"/>
  <c r="AM870" i="1"/>
  <c r="AM869" i="1"/>
  <c r="AM868" i="1"/>
  <c r="AM867" i="1"/>
  <c r="AM866" i="1"/>
  <c r="AM865" i="1"/>
  <c r="AM864" i="1"/>
  <c r="AM863" i="1"/>
  <c r="AM862" i="1"/>
  <c r="AM861" i="1"/>
  <c r="AM860" i="1"/>
  <c r="AM859" i="1"/>
  <c r="AM858" i="1"/>
  <c r="AM857" i="1"/>
  <c r="AM856" i="1"/>
  <c r="AM855" i="1"/>
  <c r="AM854" i="1"/>
  <c r="AM853" i="1"/>
  <c r="AM852" i="1"/>
  <c r="AM851" i="1"/>
  <c r="AM850" i="1"/>
  <c r="AM849" i="1"/>
  <c r="AM848" i="1"/>
  <c r="AM847" i="1"/>
  <c r="AM846" i="1"/>
  <c r="AM845" i="1"/>
  <c r="AM844" i="1"/>
  <c r="AM843" i="1"/>
  <c r="AM842" i="1"/>
  <c r="AM841" i="1"/>
  <c r="AM840" i="1"/>
  <c r="AM839" i="1"/>
  <c r="AM838" i="1"/>
  <c r="AM837" i="1"/>
  <c r="AM836" i="1"/>
  <c r="AM835" i="1"/>
  <c r="AM834" i="1"/>
  <c r="AM833" i="1"/>
  <c r="AM832" i="1"/>
  <c r="AM831" i="1"/>
  <c r="AM830" i="1"/>
  <c r="AM829" i="1"/>
  <c r="AM828" i="1"/>
  <c r="AM827" i="1"/>
  <c r="AM826" i="1"/>
  <c r="AM825" i="1"/>
  <c r="AM824" i="1"/>
  <c r="AM823" i="1"/>
  <c r="AM822" i="1"/>
  <c r="AM821" i="1"/>
  <c r="AM820" i="1"/>
  <c r="AM819" i="1"/>
  <c r="AM818" i="1"/>
  <c r="AM817" i="1"/>
  <c r="AM816" i="1"/>
  <c r="AM815" i="1"/>
  <c r="AM814" i="1"/>
  <c r="AM813" i="1"/>
  <c r="AM812" i="1"/>
  <c r="AM811" i="1"/>
  <c r="AM810" i="1"/>
  <c r="AM809" i="1"/>
  <c r="AM808" i="1"/>
  <c r="AM807" i="1"/>
  <c r="AM806" i="1"/>
  <c r="AM805" i="1"/>
  <c r="AM804" i="1"/>
  <c r="AM803" i="1"/>
  <c r="AM802" i="1"/>
  <c r="AM801" i="1"/>
  <c r="AM800" i="1"/>
  <c r="AM799" i="1"/>
  <c r="AM798" i="1"/>
  <c r="AM797" i="1"/>
  <c r="AM796" i="1"/>
  <c r="AM795" i="1"/>
  <c r="AM794" i="1"/>
  <c r="AM793" i="1"/>
  <c r="AM792" i="1"/>
  <c r="AM791" i="1"/>
  <c r="AM790" i="1"/>
  <c r="AM789" i="1"/>
  <c r="AM788" i="1"/>
  <c r="AM787" i="1"/>
  <c r="AM786" i="1"/>
  <c r="AM785" i="1"/>
  <c r="AM784" i="1"/>
  <c r="AM783" i="1"/>
  <c r="AM782" i="1"/>
  <c r="AM781" i="1"/>
  <c r="AM780" i="1"/>
  <c r="AM779" i="1"/>
  <c r="AM778" i="1"/>
  <c r="AM777" i="1"/>
  <c r="AM776" i="1"/>
  <c r="AM775" i="1"/>
  <c r="AM774" i="1"/>
  <c r="AM773" i="1"/>
  <c r="AM772" i="1"/>
  <c r="AM771" i="1"/>
  <c r="AM770" i="1"/>
  <c r="AM769" i="1"/>
  <c r="AM768" i="1"/>
  <c r="AM767" i="1"/>
  <c r="AM766" i="1"/>
  <c r="AM765" i="1"/>
  <c r="AM764" i="1"/>
  <c r="AM763" i="1"/>
  <c r="AM762" i="1"/>
  <c r="AM761" i="1"/>
  <c r="AM760" i="1"/>
  <c r="AM759" i="1"/>
  <c r="AM758" i="1"/>
  <c r="AM757" i="1"/>
  <c r="AM756" i="1"/>
  <c r="AM755" i="1"/>
  <c r="AM754" i="1"/>
  <c r="AM753" i="1"/>
  <c r="AM752" i="1"/>
  <c r="AM751" i="1"/>
  <c r="AM750" i="1"/>
  <c r="AM749" i="1"/>
  <c r="AM748" i="1"/>
  <c r="AM747" i="1"/>
  <c r="AM746" i="1"/>
  <c r="AM745" i="1"/>
  <c r="AM744" i="1"/>
  <c r="AM743" i="1"/>
  <c r="AM742" i="1"/>
  <c r="AM741" i="1"/>
  <c r="AM740" i="1"/>
  <c r="AM739" i="1"/>
  <c r="AM738" i="1"/>
  <c r="AM737" i="1"/>
  <c r="AM736" i="1"/>
  <c r="AM735" i="1"/>
  <c r="AM734" i="1"/>
  <c r="AM733" i="1"/>
  <c r="AM732" i="1"/>
  <c r="AM731" i="1"/>
  <c r="AM730" i="1"/>
  <c r="AM729" i="1"/>
  <c r="AM728" i="1"/>
  <c r="AM727" i="1"/>
  <c r="AM726" i="1"/>
  <c r="AM725" i="1"/>
  <c r="AM724" i="1"/>
  <c r="AM723" i="1"/>
  <c r="AM722" i="1"/>
  <c r="AM721" i="1"/>
  <c r="AM720" i="1"/>
  <c r="AM719" i="1"/>
  <c r="AM718" i="1"/>
  <c r="AM717" i="1"/>
  <c r="AM716" i="1"/>
  <c r="AM715" i="1"/>
  <c r="AM714" i="1"/>
  <c r="AM713" i="1"/>
  <c r="AM712" i="1"/>
  <c r="AM711" i="1"/>
  <c r="AM710" i="1"/>
  <c r="AM709" i="1"/>
  <c r="AM708" i="1"/>
  <c r="AM707" i="1"/>
  <c r="AM706" i="1"/>
  <c r="AM705" i="1"/>
  <c r="AM704" i="1"/>
  <c r="AM703" i="1"/>
  <c r="AM702" i="1"/>
  <c r="AM701" i="1"/>
  <c r="AM700" i="1"/>
  <c r="AM699" i="1"/>
  <c r="AM698" i="1"/>
  <c r="AM697" i="1"/>
  <c r="AM696" i="1"/>
  <c r="AM695" i="1"/>
  <c r="AM694" i="1"/>
  <c r="AM693" i="1"/>
  <c r="AM692" i="1"/>
  <c r="AM691" i="1"/>
  <c r="AM690" i="1"/>
  <c r="AM689" i="1"/>
  <c r="AM688" i="1"/>
  <c r="AM687" i="1"/>
  <c r="AM686" i="1"/>
  <c r="AM685" i="1"/>
  <c r="AM684" i="1"/>
  <c r="AM683" i="1"/>
  <c r="AM682" i="1"/>
  <c r="AM681" i="1"/>
  <c r="AM680" i="1"/>
  <c r="AM679" i="1"/>
  <c r="AM678" i="1"/>
  <c r="AM677" i="1"/>
  <c r="AM676" i="1"/>
  <c r="AM675" i="1"/>
  <c r="AM674" i="1"/>
  <c r="AM673" i="1"/>
  <c r="AM672" i="1"/>
  <c r="AM671" i="1"/>
  <c r="AM670" i="1"/>
  <c r="AM669" i="1"/>
  <c r="AM668" i="1"/>
  <c r="AM667" i="1"/>
  <c r="AM666" i="1"/>
  <c r="AM665" i="1"/>
  <c r="AM664" i="1"/>
  <c r="AM663" i="1"/>
  <c r="AM662" i="1"/>
  <c r="AM661" i="1"/>
  <c r="AM660" i="1"/>
  <c r="AM659" i="1"/>
  <c r="AM658" i="1"/>
  <c r="AM657" i="1"/>
  <c r="AM656" i="1"/>
  <c r="AM655" i="1"/>
  <c r="AM654" i="1"/>
  <c r="AM653" i="1"/>
  <c r="AM652" i="1"/>
  <c r="AM651" i="1"/>
  <c r="AM650" i="1"/>
  <c r="AM649" i="1"/>
  <c r="AM648" i="1"/>
  <c r="AM647" i="1"/>
  <c r="AM646" i="1"/>
  <c r="AM645" i="1"/>
  <c r="AM644" i="1"/>
  <c r="AM643" i="1"/>
  <c r="AM642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U1226" i="1"/>
  <c r="M2033" i="1" l="1"/>
  <c r="M2011" i="1"/>
  <c r="M2010" i="1"/>
  <c r="M2009" i="1"/>
  <c r="M2004" i="1"/>
  <c r="M2003" i="1"/>
  <c r="M2002" i="1"/>
  <c r="M2001" i="1"/>
  <c r="M2000" i="1"/>
  <c r="M1999" i="1"/>
  <c r="M1994" i="1"/>
  <c r="M1993" i="1"/>
  <c r="M1992" i="1"/>
  <c r="M1991" i="1"/>
  <c r="M1990" i="1"/>
  <c r="M1989" i="1"/>
  <c r="M1984" i="1"/>
  <c r="M1983" i="1"/>
  <c r="M1982" i="1"/>
  <c r="M1981" i="1"/>
  <c r="M1980" i="1"/>
  <c r="M1979" i="1"/>
  <c r="M1974" i="1"/>
  <c r="M1973" i="1"/>
  <c r="M1972" i="1"/>
  <c r="M1971" i="1"/>
  <c r="M1970" i="1"/>
  <c r="AE2606" i="1" l="1"/>
  <c r="AH2606" i="1" s="1"/>
  <c r="AD2606" i="1"/>
  <c r="AC2606" i="1"/>
  <c r="Z2606" i="1"/>
  <c r="Y2606" i="1"/>
  <c r="AA2606" i="1" s="1"/>
  <c r="W2606" i="1"/>
  <c r="X2606" i="1" s="1"/>
  <c r="Q2606" i="1"/>
  <c r="M2606" i="1"/>
  <c r="F2606" i="1"/>
  <c r="E2606" i="1"/>
  <c r="D2606" i="1"/>
  <c r="AI2593" i="1" s="1"/>
  <c r="AE2602" i="1"/>
  <c r="AH2602" i="1" s="1"/>
  <c r="AD2602" i="1"/>
  <c r="AC2602" i="1"/>
  <c r="Z2602" i="1"/>
  <c r="Y2602" i="1"/>
  <c r="AA2602" i="1" s="1"/>
  <c r="W2602" i="1"/>
  <c r="X2602" i="1" s="1"/>
  <c r="Q2602" i="1"/>
  <c r="M2602" i="1"/>
  <c r="F2602" i="1"/>
  <c r="E2602" i="1"/>
  <c r="D2602" i="1"/>
  <c r="AI2589" i="1" s="1"/>
  <c r="AD2601" i="1"/>
  <c r="AC2601" i="1"/>
  <c r="Z2601" i="1"/>
  <c r="Y2601" i="1"/>
  <c r="AA2601" i="1" s="1"/>
  <c r="W2601" i="1"/>
  <c r="X2601" i="1" s="1"/>
  <c r="U2601" i="1"/>
  <c r="Q2601" i="1"/>
  <c r="M2601" i="1"/>
  <c r="F2601" i="1"/>
  <c r="E2601" i="1"/>
  <c r="D2601" i="1"/>
  <c r="AD2600" i="1"/>
  <c r="AC2600" i="1"/>
  <c r="Z2600" i="1"/>
  <c r="Y2600" i="1"/>
  <c r="AA2600" i="1" s="1"/>
  <c r="W2600" i="1"/>
  <c r="X2600" i="1" s="1"/>
  <c r="U2600" i="1"/>
  <c r="Q2600" i="1"/>
  <c r="M2600" i="1"/>
  <c r="F2600" i="1"/>
  <c r="E2600" i="1"/>
  <c r="D2600" i="1"/>
  <c r="AD2599" i="1"/>
  <c r="AC2599" i="1"/>
  <c r="Z2599" i="1"/>
  <c r="Y2599" i="1"/>
  <c r="AA2599" i="1" s="1"/>
  <c r="W2599" i="1"/>
  <c r="X2599" i="1" s="1"/>
  <c r="U2599" i="1"/>
  <c r="Q2599" i="1"/>
  <c r="M2599" i="1"/>
  <c r="F2599" i="1"/>
  <c r="E2599" i="1"/>
  <c r="D2599" i="1"/>
  <c r="AI2586" i="1" s="1"/>
  <c r="AD2591" i="1"/>
  <c r="AC2591" i="1"/>
  <c r="Z2591" i="1"/>
  <c r="Y2591" i="1"/>
  <c r="AA2591" i="1" s="1"/>
  <c r="W2591" i="1"/>
  <c r="X2591" i="1" s="1"/>
  <c r="U2591" i="1"/>
  <c r="Q2591" i="1"/>
  <c r="M2591" i="1"/>
  <c r="F2591" i="1"/>
  <c r="E2591" i="1"/>
  <c r="D2591" i="1"/>
  <c r="AD2579" i="1"/>
  <c r="AC2579" i="1"/>
  <c r="Z2579" i="1"/>
  <c r="Y2579" i="1"/>
  <c r="AA2579" i="1" s="1"/>
  <c r="W2579" i="1"/>
  <c r="X2579" i="1" s="1"/>
  <c r="U2579" i="1"/>
  <c r="Q2579" i="1"/>
  <c r="M2579" i="1"/>
  <c r="F2579" i="1"/>
  <c r="E2579" i="1"/>
  <c r="D2579" i="1"/>
  <c r="AD2578" i="1"/>
  <c r="AC2578" i="1"/>
  <c r="Z2578" i="1"/>
  <c r="Y2578" i="1"/>
  <c r="AA2578" i="1" s="1"/>
  <c r="W2578" i="1"/>
  <c r="X2578" i="1" s="1"/>
  <c r="U2578" i="1"/>
  <c r="Q2578" i="1"/>
  <c r="M2578" i="1"/>
  <c r="F2578" i="1"/>
  <c r="E2578" i="1"/>
  <c r="D2578" i="1"/>
  <c r="AD2577" i="1"/>
  <c r="AC2577" i="1"/>
  <c r="Z2577" i="1"/>
  <c r="Y2577" i="1"/>
  <c r="AA2577" i="1" s="1"/>
  <c r="W2577" i="1"/>
  <c r="X2577" i="1" s="1"/>
  <c r="U2577" i="1"/>
  <c r="Q2577" i="1"/>
  <c r="M2577" i="1"/>
  <c r="F2577" i="1"/>
  <c r="E2577" i="1"/>
  <c r="D2577" i="1"/>
  <c r="AD2576" i="1"/>
  <c r="AC2576" i="1"/>
  <c r="Z2576" i="1"/>
  <c r="Y2576" i="1"/>
  <c r="AA2576" i="1" s="1"/>
  <c r="W2576" i="1"/>
  <c r="X2576" i="1" s="1"/>
  <c r="U2576" i="1"/>
  <c r="Q2576" i="1"/>
  <c r="M2576" i="1"/>
  <c r="F2576" i="1"/>
  <c r="E2576" i="1"/>
  <c r="D2576" i="1"/>
  <c r="AD2574" i="1"/>
  <c r="AC2574" i="1"/>
  <c r="Z2574" i="1"/>
  <c r="Y2574" i="1"/>
  <c r="AA2574" i="1" s="1"/>
  <c r="W2574" i="1"/>
  <c r="X2574" i="1" s="1"/>
  <c r="U2574" i="1"/>
  <c r="Q2574" i="1"/>
  <c r="M2574" i="1"/>
  <c r="F2574" i="1"/>
  <c r="E2574" i="1"/>
  <c r="D2574" i="1"/>
  <c r="AI2574" i="1" s="1"/>
  <c r="AD2575" i="1"/>
  <c r="AC2575" i="1"/>
  <c r="Z2575" i="1"/>
  <c r="Y2575" i="1"/>
  <c r="AA2575" i="1" s="1"/>
  <c r="W2575" i="1"/>
  <c r="X2575" i="1" s="1"/>
  <c r="U2575" i="1"/>
  <c r="Q2575" i="1"/>
  <c r="M2575" i="1"/>
  <c r="F2575" i="1"/>
  <c r="E2575" i="1"/>
  <c r="D2575" i="1"/>
  <c r="AI2575" i="1" s="1"/>
  <c r="AI2576" i="1" l="1"/>
  <c r="AI2577" i="1"/>
  <c r="AI2578" i="1"/>
  <c r="AI2579" i="1"/>
  <c r="AE2576" i="1"/>
  <c r="AH2576" i="1" s="1"/>
  <c r="AE2578" i="1"/>
  <c r="AH2578" i="1" s="1"/>
  <c r="AE2577" i="1"/>
  <c r="AH2577" i="1" s="1"/>
  <c r="AE2579" i="1"/>
  <c r="AH2579" i="1" s="1"/>
  <c r="AE2599" i="1"/>
  <c r="AH2599" i="1" s="1"/>
  <c r="AG2606" i="1"/>
  <c r="AG2602" i="1"/>
  <c r="AG2601" i="1"/>
  <c r="AE2601" i="1"/>
  <c r="AH2601" i="1" s="1"/>
  <c r="AI2588" i="1"/>
  <c r="AG2600" i="1"/>
  <c r="AI2587" i="1"/>
  <c r="AE2600" i="1"/>
  <c r="AH2600" i="1" s="1"/>
  <c r="AG2599" i="1"/>
  <c r="AG2578" i="1"/>
  <c r="AG2576" i="1"/>
  <c r="AG2579" i="1"/>
  <c r="AE2591" i="1"/>
  <c r="AH2591" i="1" s="1"/>
  <c r="AG2591" i="1"/>
  <c r="AG2577" i="1"/>
  <c r="AG2575" i="1"/>
  <c r="AG2574" i="1"/>
  <c r="AE2574" i="1"/>
  <c r="AH2574" i="1" s="1"/>
  <c r="AE2575" i="1"/>
  <c r="AH2575" i="1" s="1"/>
  <c r="D2573" i="1" l="1"/>
  <c r="E2573" i="1"/>
  <c r="F2573" i="1"/>
  <c r="M2573" i="1"/>
  <c r="Q2573" i="1"/>
  <c r="U2573" i="1"/>
  <c r="W2573" i="1"/>
  <c r="X2573" i="1" s="1"/>
  <c r="Y2573" i="1"/>
  <c r="AA2573" i="1" s="1"/>
  <c r="Z2573" i="1"/>
  <c r="AC2573" i="1"/>
  <c r="AD2573" i="1"/>
  <c r="AI2573" i="1" l="1"/>
  <c r="AE2573" i="1"/>
  <c r="AH2573" i="1" s="1"/>
  <c r="AG2573" i="1"/>
  <c r="L16" i="68" l="1"/>
  <c r="L15" i="68"/>
  <c r="L14" i="68"/>
  <c r="L13" i="68"/>
  <c r="L12" i="68"/>
  <c r="L11" i="68"/>
  <c r="L10" i="68"/>
  <c r="L9" i="68"/>
  <c r="L8" i="68"/>
  <c r="L7" i="68"/>
  <c r="L6" i="68"/>
  <c r="L5" i="68"/>
  <c r="L4" i="68"/>
  <c r="E2177" i="68" l="1"/>
  <c r="E2176" i="68"/>
  <c r="E2175" i="68"/>
  <c r="E2174" i="68"/>
  <c r="E2173" i="68"/>
  <c r="E2172" i="68"/>
  <c r="E2171" i="68"/>
  <c r="E2170" i="68"/>
  <c r="E2169" i="68"/>
  <c r="E2168" i="68"/>
  <c r="E2167" i="68"/>
  <c r="E2166" i="68"/>
  <c r="E2165" i="68"/>
  <c r="E2164" i="68"/>
  <c r="E2163" i="68"/>
  <c r="E2162" i="68"/>
  <c r="E2161" i="68"/>
  <c r="E2160" i="68"/>
  <c r="E2159" i="68"/>
  <c r="E2158" i="68"/>
  <c r="E2157" i="68"/>
  <c r="E2156" i="68"/>
  <c r="E2155" i="68"/>
  <c r="E2154" i="68"/>
  <c r="E2153" i="68"/>
  <c r="E2152" i="68"/>
  <c r="E2151" i="68"/>
  <c r="E2150" i="68"/>
  <c r="E2149" i="68"/>
  <c r="E2148" i="68"/>
  <c r="E2147" i="68"/>
  <c r="E2146" i="68"/>
  <c r="E2145" i="68"/>
  <c r="E2144" i="68"/>
  <c r="E2143" i="68"/>
  <c r="E2142" i="68"/>
  <c r="E2141" i="68"/>
  <c r="E2140" i="68"/>
  <c r="E2139" i="68"/>
  <c r="E2138" i="68"/>
  <c r="E2137" i="68"/>
  <c r="E2136" i="68"/>
  <c r="E2135" i="68"/>
  <c r="E2134" i="68"/>
  <c r="E2133" i="68"/>
  <c r="E2132" i="68"/>
  <c r="E2131" i="68"/>
  <c r="E2130" i="68"/>
  <c r="E2129" i="68"/>
  <c r="E2128" i="68"/>
  <c r="E2127" i="68"/>
  <c r="E2126" i="68"/>
  <c r="E2125" i="68"/>
  <c r="E2124" i="68"/>
  <c r="E2123" i="68"/>
  <c r="E2122" i="68"/>
  <c r="E2121" i="68"/>
  <c r="E2120" i="68"/>
  <c r="E2119" i="68"/>
  <c r="E2118" i="68"/>
  <c r="E2117" i="68"/>
  <c r="E2116" i="68"/>
  <c r="E2115" i="68"/>
  <c r="E2114" i="68"/>
  <c r="E2113" i="68"/>
  <c r="E2112" i="68"/>
  <c r="E2111" i="68"/>
  <c r="E2110" i="68"/>
  <c r="E2109" i="68"/>
  <c r="E2108" i="68"/>
  <c r="E2107" i="68"/>
  <c r="E2106" i="68"/>
  <c r="E2105" i="68"/>
  <c r="E2104" i="68"/>
  <c r="E2103" i="68"/>
  <c r="E2102" i="68"/>
  <c r="E2101" i="68"/>
  <c r="E2100" i="68"/>
  <c r="E2099" i="68"/>
  <c r="E2098" i="68"/>
  <c r="E2097" i="68"/>
  <c r="E2096" i="68"/>
  <c r="E2095" i="68"/>
  <c r="E2094" i="68"/>
  <c r="E2093" i="68"/>
  <c r="E2092" i="68"/>
  <c r="E2091" i="68"/>
  <c r="E2090" i="68"/>
  <c r="E2089" i="68"/>
  <c r="E2088" i="68"/>
  <c r="E2087" i="68"/>
  <c r="E2086" i="68"/>
  <c r="E2085" i="68"/>
  <c r="E2084" i="68"/>
  <c r="E2083" i="68"/>
  <c r="E2082" i="68"/>
  <c r="E2081" i="68"/>
  <c r="E2080" i="68"/>
  <c r="E2079" i="68"/>
  <c r="E2078" i="68"/>
  <c r="E2077" i="68"/>
  <c r="E2076" i="68"/>
  <c r="E2075" i="68"/>
  <c r="E2074" i="68"/>
  <c r="E2073" i="68"/>
  <c r="E2072" i="68"/>
  <c r="E2071" i="68"/>
  <c r="E2070" i="68"/>
  <c r="E2069" i="68"/>
  <c r="E2068" i="68"/>
  <c r="E2067" i="68"/>
  <c r="E2066" i="68"/>
  <c r="E2065" i="68"/>
  <c r="E2064" i="68"/>
  <c r="E2063" i="68"/>
  <c r="E2062" i="68"/>
  <c r="E2061" i="68"/>
  <c r="E2060" i="68"/>
  <c r="E2059" i="68"/>
  <c r="E2058" i="68"/>
  <c r="E2057" i="68"/>
  <c r="E2056" i="68"/>
  <c r="E2055" i="68"/>
  <c r="E2054" i="68"/>
  <c r="E2053" i="68"/>
  <c r="E2052" i="68"/>
  <c r="E2051" i="68"/>
  <c r="E2050" i="68"/>
  <c r="E2049" i="68"/>
  <c r="E2048" i="68"/>
  <c r="E2047" i="68"/>
  <c r="E2046" i="68"/>
  <c r="E2045" i="68"/>
  <c r="E2044" i="68"/>
  <c r="E2043" i="68"/>
  <c r="E2042" i="68"/>
  <c r="E2041" i="68"/>
  <c r="E2040" i="68"/>
  <c r="E2039" i="68"/>
  <c r="E2038" i="68"/>
  <c r="E2037" i="68"/>
  <c r="E2036" i="68"/>
  <c r="E2035" i="68"/>
  <c r="E2034" i="68"/>
  <c r="E2033" i="68"/>
  <c r="E2032" i="68"/>
  <c r="E2031" i="68"/>
  <c r="E2030" i="68"/>
  <c r="E2029" i="68"/>
  <c r="E2028" i="68"/>
  <c r="E2027" i="68"/>
  <c r="E2026" i="68"/>
  <c r="E2025" i="68"/>
  <c r="E2024" i="68"/>
  <c r="E2023" i="68"/>
  <c r="E2022" i="68"/>
  <c r="E2021" i="68"/>
  <c r="E2020" i="68"/>
  <c r="E2019" i="68"/>
  <c r="E2018" i="68"/>
  <c r="E2017" i="68"/>
  <c r="E2016" i="68"/>
  <c r="E2015" i="68"/>
  <c r="E2014" i="68"/>
  <c r="E2013" i="68"/>
  <c r="E2012" i="68"/>
  <c r="E2011" i="68"/>
  <c r="E2010" i="68"/>
  <c r="E2009" i="68"/>
  <c r="E2008" i="68"/>
  <c r="E2007" i="68"/>
  <c r="E2006" i="68"/>
  <c r="E2005" i="68"/>
  <c r="E2004" i="68"/>
  <c r="E2003" i="68"/>
  <c r="E2002" i="68"/>
  <c r="E2001" i="68"/>
  <c r="E2000" i="68"/>
  <c r="E1999" i="68"/>
  <c r="E1998" i="68"/>
  <c r="E1997" i="68"/>
  <c r="E1996" i="68"/>
  <c r="E1995" i="68"/>
  <c r="E1994" i="68"/>
  <c r="E1993" i="68"/>
  <c r="E1992" i="68"/>
  <c r="E1991" i="68"/>
  <c r="E1990" i="68"/>
  <c r="E1989" i="68"/>
  <c r="E1988" i="68"/>
  <c r="E1987" i="68"/>
  <c r="E1986" i="68"/>
  <c r="E1985" i="68"/>
  <c r="E1984" i="68"/>
  <c r="E1983" i="68"/>
  <c r="E1982" i="68"/>
  <c r="E1981" i="68"/>
  <c r="E1980" i="68"/>
  <c r="E1979" i="68"/>
  <c r="E1978" i="68"/>
  <c r="E1977" i="68"/>
  <c r="E1976" i="68"/>
  <c r="E1975" i="68"/>
  <c r="E1974" i="68"/>
  <c r="E1973" i="68"/>
  <c r="E1972" i="68"/>
  <c r="E1971" i="68"/>
  <c r="E1970" i="68"/>
  <c r="E1969" i="68"/>
  <c r="E1968" i="68"/>
  <c r="E1967" i="68"/>
  <c r="E1966" i="68"/>
  <c r="E1965" i="68"/>
  <c r="E1964" i="68"/>
  <c r="E1963" i="68"/>
  <c r="E1962" i="68"/>
  <c r="E1961" i="68"/>
  <c r="E1960" i="68"/>
  <c r="E1959" i="68"/>
  <c r="E1958" i="68"/>
  <c r="E1957" i="68"/>
  <c r="E1956" i="68"/>
  <c r="E1955" i="68"/>
  <c r="E1954" i="68"/>
  <c r="E1953" i="68"/>
  <c r="E1952" i="68"/>
  <c r="E1951" i="68"/>
  <c r="E1950" i="68"/>
  <c r="E1949" i="68"/>
  <c r="E1948" i="68"/>
  <c r="E1947" i="68"/>
  <c r="E1946" i="68"/>
  <c r="E1945" i="68"/>
  <c r="E1944" i="68"/>
  <c r="E1943" i="68"/>
  <c r="E1942" i="68"/>
  <c r="E1941" i="68"/>
  <c r="E1940" i="68"/>
  <c r="E1939" i="68"/>
  <c r="E1938" i="68"/>
  <c r="E1937" i="68"/>
  <c r="E1936" i="68"/>
  <c r="E1935" i="68"/>
  <c r="E1934" i="68"/>
  <c r="E1933" i="68"/>
  <c r="E1932" i="68"/>
  <c r="E1931" i="68"/>
  <c r="E1930" i="68"/>
  <c r="E1929" i="68"/>
  <c r="E1928" i="68"/>
  <c r="E1927" i="68"/>
  <c r="E1926" i="68"/>
  <c r="E1925" i="68"/>
  <c r="E1924" i="68"/>
  <c r="E1923" i="68"/>
  <c r="E1922" i="68"/>
  <c r="E1921" i="68"/>
  <c r="E1920" i="68"/>
  <c r="E1919" i="68"/>
  <c r="E1918" i="68"/>
  <c r="E1917" i="68"/>
  <c r="E1916" i="68"/>
  <c r="E1915" i="68"/>
  <c r="E1914" i="68"/>
  <c r="E1913" i="68"/>
  <c r="E1912" i="68"/>
  <c r="E1911" i="68"/>
  <c r="E1910" i="68"/>
  <c r="E1909" i="68"/>
  <c r="E1908" i="68"/>
  <c r="E1907" i="68"/>
  <c r="E1906" i="68"/>
  <c r="E1905" i="68"/>
  <c r="E1904" i="68"/>
  <c r="E1903" i="68"/>
  <c r="E1902" i="68"/>
  <c r="E1901" i="68"/>
  <c r="E1900" i="68"/>
  <c r="E1899" i="68"/>
  <c r="E1898" i="68"/>
  <c r="E1897" i="68"/>
  <c r="E1896" i="68"/>
  <c r="E1895" i="68"/>
  <c r="E1894" i="68"/>
  <c r="E1893" i="68"/>
  <c r="E1892" i="68"/>
  <c r="E1891" i="68"/>
  <c r="E1890" i="68"/>
  <c r="E1889" i="68"/>
  <c r="E1888" i="68"/>
  <c r="E1887" i="68"/>
  <c r="E1886" i="68"/>
  <c r="E1885" i="68"/>
  <c r="E1884" i="68"/>
  <c r="E1883" i="68"/>
  <c r="E1882" i="68"/>
  <c r="E1881" i="68"/>
  <c r="E1880" i="68"/>
  <c r="E1879" i="68"/>
  <c r="E1878" i="68"/>
  <c r="E1877" i="68"/>
  <c r="E1876" i="68"/>
  <c r="E1875" i="68"/>
  <c r="E1874" i="68"/>
  <c r="E1873" i="68"/>
  <c r="E1872" i="68"/>
  <c r="E1871" i="68"/>
  <c r="E1870" i="68"/>
  <c r="E1869" i="68"/>
  <c r="E1868" i="68"/>
  <c r="E1867" i="68"/>
  <c r="E1866" i="68"/>
  <c r="E1865" i="68"/>
  <c r="E1864" i="68"/>
  <c r="E1863" i="68"/>
  <c r="E1862" i="68"/>
  <c r="E1861" i="68"/>
  <c r="E1860" i="68"/>
  <c r="E1859" i="68"/>
  <c r="E1858" i="68"/>
  <c r="E1857" i="68"/>
  <c r="E1856" i="68"/>
  <c r="E1855" i="68"/>
  <c r="E1854" i="68"/>
  <c r="E1853" i="68"/>
  <c r="E1852" i="68"/>
  <c r="E1851" i="68"/>
  <c r="E1850" i="68"/>
  <c r="E1849" i="68"/>
  <c r="E1848" i="68"/>
  <c r="E1847" i="68"/>
  <c r="E1846" i="68"/>
  <c r="E1845" i="68"/>
  <c r="E1844" i="68"/>
  <c r="E1843" i="68"/>
  <c r="E1842" i="68"/>
  <c r="E1841" i="68"/>
  <c r="E1840" i="68"/>
  <c r="E1839" i="68"/>
  <c r="E1838" i="68"/>
  <c r="E1837" i="68"/>
  <c r="E1836" i="68"/>
  <c r="E1835" i="68"/>
  <c r="E1834" i="68"/>
  <c r="E1833" i="68"/>
  <c r="E1832" i="68"/>
  <c r="E1831" i="68"/>
  <c r="E1830" i="68"/>
  <c r="E1829" i="68"/>
  <c r="E1828" i="68"/>
  <c r="E1827" i="68"/>
  <c r="E1826" i="68"/>
  <c r="E1825" i="68"/>
  <c r="E1824" i="68"/>
  <c r="E1823" i="68"/>
  <c r="E1822" i="68"/>
  <c r="E1821" i="68"/>
  <c r="E1820" i="68"/>
  <c r="E1819" i="68"/>
  <c r="E1818" i="68"/>
  <c r="E1817" i="68"/>
  <c r="E1816" i="68"/>
  <c r="E1815" i="68"/>
  <c r="E1814" i="68"/>
  <c r="E1813" i="68"/>
  <c r="E1812" i="68"/>
  <c r="E1811" i="68"/>
  <c r="E1810" i="68"/>
  <c r="E1809" i="68"/>
  <c r="E1808" i="68"/>
  <c r="E1807" i="68"/>
  <c r="E1806" i="68"/>
  <c r="E1805" i="68"/>
  <c r="E1804" i="68"/>
  <c r="E1803" i="68"/>
  <c r="E1802" i="68"/>
  <c r="E1801" i="68"/>
  <c r="E1800" i="68"/>
  <c r="E1799" i="68"/>
  <c r="E1798" i="68"/>
  <c r="E1797" i="68"/>
  <c r="E1796" i="68"/>
  <c r="E1795" i="68"/>
  <c r="E1794" i="68"/>
  <c r="E1793" i="68"/>
  <c r="E1792" i="68"/>
  <c r="E1791" i="68"/>
  <c r="E1790" i="68"/>
  <c r="E1789" i="68"/>
  <c r="E1788" i="68"/>
  <c r="E1787" i="68"/>
  <c r="E1786" i="68"/>
  <c r="E1785" i="68"/>
  <c r="E1784" i="68"/>
  <c r="E1783" i="68"/>
  <c r="E1782" i="68"/>
  <c r="E1781" i="68"/>
  <c r="E1780" i="68"/>
  <c r="E1779" i="68"/>
  <c r="E1778" i="68"/>
  <c r="E1777" i="68"/>
  <c r="E1776" i="68"/>
  <c r="E1775" i="68"/>
  <c r="E1774" i="68"/>
  <c r="E1773" i="68"/>
  <c r="E1772" i="68"/>
  <c r="E1771" i="68"/>
  <c r="E1770" i="68"/>
  <c r="E1769" i="68"/>
  <c r="E1768" i="68"/>
  <c r="E1767" i="68"/>
  <c r="E1766" i="68"/>
  <c r="E1765" i="68"/>
  <c r="E1764" i="68"/>
  <c r="E1763" i="68"/>
  <c r="E1762" i="68"/>
  <c r="E1761" i="68"/>
  <c r="E1760" i="68"/>
  <c r="E1759" i="68"/>
  <c r="E1758" i="68"/>
  <c r="E1757" i="68"/>
  <c r="E1756" i="68"/>
  <c r="E1755" i="68"/>
  <c r="E1754" i="68"/>
  <c r="E1753" i="68"/>
  <c r="E1752" i="68"/>
  <c r="E1751" i="68"/>
  <c r="E1750" i="68"/>
  <c r="E1749" i="68"/>
  <c r="E1748" i="68"/>
  <c r="E1747" i="68"/>
  <c r="E1746" i="68"/>
  <c r="E1745" i="68"/>
  <c r="E1744" i="68"/>
  <c r="E1743" i="68"/>
  <c r="E1742" i="68"/>
  <c r="E1741" i="68"/>
  <c r="E1740" i="68"/>
  <c r="E1739" i="68"/>
  <c r="E1738" i="68"/>
  <c r="E1737" i="68"/>
  <c r="E1736" i="68"/>
  <c r="E1735" i="68"/>
  <c r="E1734" i="68"/>
  <c r="E1733" i="68"/>
  <c r="E1732" i="68"/>
  <c r="E1731" i="68"/>
  <c r="E1730" i="68"/>
  <c r="E1729" i="68"/>
  <c r="E1728" i="68"/>
  <c r="E1727" i="68"/>
  <c r="E1726" i="68"/>
  <c r="E1725" i="68"/>
  <c r="E1724" i="68"/>
  <c r="E1723" i="68"/>
  <c r="E1722" i="68"/>
  <c r="E1721" i="68"/>
  <c r="E1720" i="68"/>
  <c r="E1719" i="68"/>
  <c r="E1718" i="68"/>
  <c r="E1717" i="68"/>
  <c r="E1716" i="68"/>
  <c r="E1715" i="68"/>
  <c r="E1714" i="68"/>
  <c r="E1713" i="68"/>
  <c r="E1712" i="68"/>
  <c r="E1711" i="68"/>
  <c r="E1710" i="68"/>
  <c r="E1709" i="68"/>
  <c r="E1708" i="68"/>
  <c r="E1707" i="68"/>
  <c r="E1706" i="68"/>
  <c r="E1705" i="68"/>
  <c r="E1704" i="68"/>
  <c r="E1703" i="68"/>
  <c r="E1702" i="68"/>
  <c r="E1701" i="68"/>
  <c r="E1700" i="68"/>
  <c r="E1699" i="68"/>
  <c r="E1698" i="68"/>
  <c r="E1697" i="68"/>
  <c r="E1696" i="68"/>
  <c r="E1695" i="68"/>
  <c r="E1694" i="68"/>
  <c r="E1693" i="68"/>
  <c r="E1692" i="68"/>
  <c r="E1691" i="68"/>
  <c r="E1690" i="68"/>
  <c r="E1689" i="68"/>
  <c r="E1688" i="68"/>
  <c r="E1687" i="68"/>
  <c r="E1686" i="68"/>
  <c r="E1685" i="68"/>
  <c r="E1684" i="68"/>
  <c r="E1683" i="68"/>
  <c r="E1682" i="68"/>
  <c r="E1681" i="68"/>
  <c r="E1680" i="68"/>
  <c r="E1679" i="68"/>
  <c r="E1678" i="68"/>
  <c r="E1677" i="68"/>
  <c r="E1676" i="68"/>
  <c r="E1675" i="68"/>
  <c r="E1674" i="68"/>
  <c r="E1673" i="68"/>
  <c r="E1672" i="68"/>
  <c r="E1671" i="68"/>
  <c r="E1670" i="68"/>
  <c r="E1669" i="68"/>
  <c r="E1668" i="68"/>
  <c r="E1667" i="68"/>
  <c r="E1666" i="68"/>
  <c r="E1665" i="68"/>
  <c r="E1664" i="68"/>
  <c r="E1663" i="68"/>
  <c r="E1662" i="68"/>
  <c r="E1661" i="68"/>
  <c r="E1660" i="68"/>
  <c r="E1659" i="68"/>
  <c r="E1658" i="68"/>
  <c r="E1657" i="68"/>
  <c r="E1656" i="68"/>
  <c r="E1655" i="68"/>
  <c r="E1654" i="68"/>
  <c r="E1653" i="68"/>
  <c r="E1652" i="68"/>
  <c r="E1651" i="68"/>
  <c r="E1650" i="68"/>
  <c r="E1649" i="68"/>
  <c r="E1648" i="68"/>
  <c r="E1647" i="68"/>
  <c r="E1646" i="68"/>
  <c r="E1645" i="68"/>
  <c r="E1644" i="68"/>
  <c r="E1643" i="68"/>
  <c r="E1642" i="68"/>
  <c r="E1641" i="68"/>
  <c r="E1640" i="68"/>
  <c r="E1639" i="68"/>
  <c r="E1638" i="68"/>
  <c r="E1637" i="68"/>
  <c r="E1636" i="68"/>
  <c r="E1635" i="68"/>
  <c r="E1634" i="68"/>
  <c r="E1633" i="68"/>
  <c r="E1632" i="68"/>
  <c r="E1631" i="68"/>
  <c r="E1630" i="68"/>
  <c r="E1629" i="68"/>
  <c r="E1628" i="68"/>
  <c r="E1627" i="68"/>
  <c r="E1626" i="68"/>
  <c r="E1625" i="68"/>
  <c r="E1624" i="68"/>
  <c r="E1623" i="68"/>
  <c r="E1622" i="68"/>
  <c r="E1621" i="68"/>
  <c r="E1620" i="68"/>
  <c r="E1619" i="68"/>
  <c r="E1618" i="68"/>
  <c r="E1617" i="68"/>
  <c r="E1616" i="68"/>
  <c r="E1615" i="68"/>
  <c r="E1614" i="68"/>
  <c r="E1613" i="68"/>
  <c r="E1612" i="68"/>
  <c r="E1611" i="68"/>
  <c r="E1610" i="68"/>
  <c r="E1609" i="68"/>
  <c r="E1608" i="68"/>
  <c r="E1607" i="68"/>
  <c r="E1606" i="68"/>
  <c r="E1605" i="68"/>
  <c r="E1604" i="68"/>
  <c r="E1603" i="68"/>
  <c r="E1602" i="68"/>
  <c r="E1601" i="68"/>
  <c r="E1600" i="68"/>
  <c r="E1599" i="68"/>
  <c r="E1598" i="68"/>
  <c r="E1597" i="68"/>
  <c r="E1596" i="68"/>
  <c r="E1595" i="68"/>
  <c r="E1594" i="68"/>
  <c r="E1593" i="68"/>
  <c r="E1592" i="68"/>
  <c r="E1591" i="68"/>
  <c r="E1590" i="68"/>
  <c r="E1589" i="68"/>
  <c r="E1588" i="68"/>
  <c r="E1587" i="68"/>
  <c r="E1586" i="68"/>
  <c r="E1585" i="68"/>
  <c r="E1584" i="68"/>
  <c r="E1583" i="68"/>
  <c r="E1582" i="68"/>
  <c r="E1581" i="68"/>
  <c r="E1580" i="68"/>
  <c r="E1579" i="68"/>
  <c r="E1578" i="68"/>
  <c r="E1577" i="68"/>
  <c r="E1576" i="68"/>
  <c r="E1575" i="68"/>
  <c r="E1574" i="68"/>
  <c r="E1573" i="68"/>
  <c r="E1572" i="68"/>
  <c r="E1571" i="68"/>
  <c r="E1570" i="68"/>
  <c r="E1569" i="68"/>
  <c r="E1568" i="68"/>
  <c r="E1567" i="68"/>
  <c r="E1566" i="68"/>
  <c r="E1565" i="68"/>
  <c r="E1564" i="68"/>
  <c r="E1563" i="68"/>
  <c r="E1562" i="68"/>
  <c r="E1561" i="68"/>
  <c r="E1560" i="68"/>
  <c r="E1559" i="68"/>
  <c r="E1558" i="68"/>
  <c r="E1557" i="68"/>
  <c r="E1556" i="68"/>
  <c r="E1555" i="68"/>
  <c r="E1554" i="68"/>
  <c r="E1553" i="68"/>
  <c r="E1552" i="68"/>
  <c r="E1551" i="68"/>
  <c r="E1550" i="68"/>
  <c r="E1549" i="68"/>
  <c r="E1548" i="68"/>
  <c r="E1547" i="68"/>
  <c r="E1546" i="68"/>
  <c r="E1545" i="68"/>
  <c r="E1544" i="68"/>
  <c r="E1543" i="68"/>
  <c r="E1542" i="68"/>
  <c r="E1541" i="68"/>
  <c r="E1540" i="68"/>
  <c r="E1539" i="68"/>
  <c r="E1538" i="68"/>
  <c r="E1537" i="68"/>
  <c r="E1536" i="68"/>
  <c r="E1535" i="68"/>
  <c r="E1534" i="68"/>
  <c r="E1533" i="68"/>
  <c r="E1532" i="68"/>
  <c r="E1531" i="68"/>
  <c r="E1530" i="68"/>
  <c r="E1529" i="68"/>
  <c r="E1528" i="68"/>
  <c r="E1527" i="68"/>
  <c r="E1526" i="68"/>
  <c r="E1525" i="68"/>
  <c r="E1524" i="68"/>
  <c r="E1523" i="68"/>
  <c r="E1522" i="68"/>
  <c r="E1521" i="68"/>
  <c r="E1520" i="68"/>
  <c r="E1519" i="68"/>
  <c r="E1518" i="68"/>
  <c r="E1517" i="68"/>
  <c r="E1516" i="68"/>
  <c r="E1515" i="68"/>
  <c r="E1514" i="68"/>
  <c r="E1513" i="68"/>
  <c r="E1512" i="68"/>
  <c r="E1511" i="68"/>
  <c r="E1510" i="68"/>
  <c r="E1509" i="68"/>
  <c r="E1508" i="68"/>
  <c r="E1507" i="68"/>
  <c r="E1506" i="68"/>
  <c r="E1505" i="68"/>
  <c r="E1504" i="68"/>
  <c r="E1503" i="68"/>
  <c r="E1502" i="68"/>
  <c r="E1501" i="68"/>
  <c r="E1500" i="68"/>
  <c r="E1499" i="68"/>
  <c r="E1498" i="68"/>
  <c r="E1497" i="68"/>
  <c r="E1496" i="68"/>
  <c r="E1495" i="68"/>
  <c r="E1494" i="68"/>
  <c r="E1493" i="68"/>
  <c r="E1492" i="68"/>
  <c r="E1491" i="68"/>
  <c r="E1490" i="68"/>
  <c r="E1489" i="68"/>
  <c r="E1488" i="68"/>
  <c r="E1487" i="68"/>
  <c r="E1486" i="68"/>
  <c r="E1485" i="68"/>
  <c r="E1484" i="68"/>
  <c r="E1483" i="68"/>
  <c r="E1482" i="68"/>
  <c r="E1481" i="68"/>
  <c r="E1480" i="68"/>
  <c r="E1479" i="68"/>
  <c r="E1478" i="68"/>
  <c r="E1477" i="68"/>
  <c r="E1476" i="68"/>
  <c r="E1475" i="68"/>
  <c r="E1474" i="68"/>
  <c r="E1473" i="68"/>
  <c r="E1472" i="68"/>
  <c r="E1471" i="68"/>
  <c r="E1470" i="68"/>
  <c r="E1469" i="68"/>
  <c r="E1468" i="68"/>
  <c r="E1467" i="68"/>
  <c r="E1466" i="68"/>
  <c r="E1465" i="68"/>
  <c r="E1464" i="68"/>
  <c r="E1463" i="68"/>
  <c r="E1462" i="68"/>
  <c r="E1461" i="68"/>
  <c r="E1460" i="68"/>
  <c r="E1459" i="68"/>
  <c r="E1458" i="68"/>
  <c r="E1457" i="68"/>
  <c r="E1456" i="68"/>
  <c r="E1455" i="68"/>
  <c r="E1454" i="68"/>
  <c r="E1453" i="68"/>
  <c r="E1452" i="68"/>
  <c r="E1451" i="68"/>
  <c r="E1450" i="68"/>
  <c r="E1449" i="68"/>
  <c r="E1448" i="68"/>
  <c r="E1447" i="68"/>
  <c r="E1446" i="68"/>
  <c r="E1445" i="68"/>
  <c r="E1444" i="68"/>
  <c r="E1443" i="68"/>
  <c r="E1442" i="68"/>
  <c r="E1441" i="68"/>
  <c r="E1440" i="68"/>
  <c r="E1439" i="68"/>
  <c r="E1438" i="68"/>
  <c r="E1437" i="68"/>
  <c r="E1436" i="68"/>
  <c r="E1435" i="68"/>
  <c r="E1434" i="68"/>
  <c r="E1433" i="68"/>
  <c r="E1432" i="68"/>
  <c r="E1431" i="68"/>
  <c r="E1430" i="68"/>
  <c r="E1429" i="68"/>
  <c r="E1428" i="68"/>
  <c r="E1427" i="68"/>
  <c r="E1426" i="68"/>
  <c r="E1425" i="68"/>
  <c r="E1424" i="68"/>
  <c r="E1423" i="68"/>
  <c r="E1422" i="68"/>
  <c r="E1421" i="68"/>
  <c r="E1420" i="68"/>
  <c r="E1419" i="68"/>
  <c r="E1418" i="68"/>
  <c r="E1417" i="68"/>
  <c r="E1416" i="68"/>
  <c r="E1415" i="68"/>
  <c r="E1414" i="68"/>
  <c r="E1413" i="68"/>
  <c r="E1412" i="68"/>
  <c r="E1411" i="68"/>
  <c r="E1410" i="68"/>
  <c r="E1409" i="68"/>
  <c r="E1408" i="68"/>
  <c r="E1407" i="68"/>
  <c r="E1406" i="68"/>
  <c r="E1405" i="68"/>
  <c r="E1404" i="68"/>
  <c r="E1403" i="68"/>
  <c r="E1402" i="68"/>
  <c r="E1401" i="68"/>
  <c r="E1400" i="68"/>
  <c r="E1399" i="68"/>
  <c r="E1398" i="68"/>
  <c r="E1397" i="68"/>
  <c r="E1396" i="68"/>
  <c r="E1395" i="68"/>
  <c r="E1394" i="68"/>
  <c r="E1393" i="68"/>
  <c r="E1392" i="68"/>
  <c r="E1391" i="68"/>
  <c r="E1390" i="68"/>
  <c r="E1389" i="68"/>
  <c r="E1388" i="68"/>
  <c r="E1387" i="68"/>
  <c r="E1386" i="68"/>
  <c r="E1385" i="68"/>
  <c r="E1384" i="68"/>
  <c r="E1383" i="68"/>
  <c r="E1382" i="68"/>
  <c r="E1381" i="68"/>
  <c r="E1380" i="68"/>
  <c r="E1379" i="68"/>
  <c r="E1378" i="68"/>
  <c r="E1377" i="68"/>
  <c r="E1376" i="68"/>
  <c r="E1375" i="68"/>
  <c r="E1374" i="68"/>
  <c r="E1373" i="68"/>
  <c r="E1372" i="68"/>
  <c r="E1371" i="68"/>
  <c r="E1370" i="68"/>
  <c r="E1369" i="68"/>
  <c r="E1368" i="68"/>
  <c r="E1367" i="68"/>
  <c r="E1366" i="68"/>
  <c r="E1365" i="68"/>
  <c r="E1364" i="68"/>
  <c r="E1363" i="68"/>
  <c r="E1362" i="68"/>
  <c r="E1361" i="68"/>
  <c r="E1360" i="68"/>
  <c r="E1359" i="68"/>
  <c r="E1358" i="68"/>
  <c r="E1357" i="68"/>
  <c r="E1356" i="68"/>
  <c r="E1355" i="68"/>
  <c r="E1354" i="68"/>
  <c r="E1353" i="68"/>
  <c r="E1352" i="68"/>
  <c r="E1351" i="68"/>
  <c r="E1350" i="68"/>
  <c r="E1349" i="68"/>
  <c r="E1348" i="68"/>
  <c r="E1347" i="68"/>
  <c r="E1346" i="68"/>
  <c r="E1345" i="68"/>
  <c r="E1344" i="68"/>
  <c r="E1343" i="68"/>
  <c r="E1342" i="68"/>
  <c r="E1341" i="68"/>
  <c r="E1340" i="68"/>
  <c r="E1339" i="68"/>
  <c r="E1338" i="68"/>
  <c r="E1337" i="68"/>
  <c r="E1336" i="68"/>
  <c r="E1335" i="68"/>
  <c r="E1334" i="68"/>
  <c r="E1333" i="68"/>
  <c r="E1332" i="68"/>
  <c r="E1331" i="68"/>
  <c r="E1330" i="68"/>
  <c r="E1329" i="68"/>
  <c r="E1328" i="68"/>
  <c r="E1327" i="68"/>
  <c r="E1326" i="68"/>
  <c r="E1325" i="68"/>
  <c r="E1324" i="68"/>
  <c r="E1323" i="68"/>
  <c r="E1322" i="68"/>
  <c r="E1321" i="68"/>
  <c r="E1320" i="68"/>
  <c r="E1319" i="68"/>
  <c r="E1318" i="68"/>
  <c r="E1317" i="68"/>
  <c r="E1316" i="68"/>
  <c r="E1315" i="68"/>
  <c r="E1314" i="68"/>
  <c r="E1313" i="68"/>
  <c r="E1312" i="68"/>
  <c r="E1311" i="68"/>
  <c r="E1310" i="68"/>
  <c r="E1309" i="68"/>
  <c r="E1308" i="68"/>
  <c r="E1307" i="68"/>
  <c r="E1306" i="68"/>
  <c r="E1305" i="68"/>
  <c r="E1304" i="68"/>
  <c r="E1303" i="68"/>
  <c r="E1302" i="68"/>
  <c r="E1301" i="68"/>
  <c r="E1300" i="68"/>
  <c r="E1299" i="68"/>
  <c r="E1298" i="68"/>
  <c r="E1297" i="68"/>
  <c r="E1296" i="68"/>
  <c r="E1295" i="68"/>
  <c r="E1294" i="68"/>
  <c r="E1293" i="68"/>
  <c r="E1292" i="68"/>
  <c r="E1291" i="68"/>
  <c r="E1290" i="68"/>
  <c r="E1289" i="68"/>
  <c r="E1288" i="68"/>
  <c r="E1287" i="68"/>
  <c r="E1286" i="68"/>
  <c r="E1285" i="68"/>
  <c r="E1284" i="68"/>
  <c r="E1283" i="68"/>
  <c r="E1282" i="68"/>
  <c r="E1281" i="68"/>
  <c r="E1280" i="68"/>
  <c r="E1279" i="68"/>
  <c r="E1278" i="68"/>
  <c r="E1277" i="68"/>
  <c r="E1276" i="68"/>
  <c r="E1275" i="68"/>
  <c r="E1274" i="68"/>
  <c r="E1273" i="68"/>
  <c r="E1272" i="68"/>
  <c r="E1271" i="68"/>
  <c r="E1270" i="68"/>
  <c r="E1269" i="68"/>
  <c r="E1268" i="68"/>
  <c r="E1267" i="68"/>
  <c r="E1266" i="68"/>
  <c r="E1265" i="68"/>
  <c r="E1264" i="68"/>
  <c r="E1263" i="68"/>
  <c r="E1262" i="68"/>
  <c r="E1261" i="68"/>
  <c r="E1260" i="68"/>
  <c r="E1259" i="68"/>
  <c r="E1258" i="68"/>
  <c r="E1257" i="68"/>
  <c r="E1256" i="68"/>
  <c r="E1255" i="68"/>
  <c r="E1254" i="68"/>
  <c r="E1253" i="68"/>
  <c r="E1252" i="68"/>
  <c r="E1251" i="68"/>
  <c r="E1250" i="68"/>
  <c r="E1249" i="68"/>
  <c r="E1248" i="68"/>
  <c r="E1247" i="68"/>
  <c r="E1246" i="68"/>
  <c r="E1245" i="68"/>
  <c r="E1244" i="68"/>
  <c r="E1243" i="68"/>
  <c r="E1242" i="68"/>
  <c r="E1241" i="68"/>
  <c r="E1240" i="68"/>
  <c r="E1239" i="68"/>
  <c r="E1238" i="68"/>
  <c r="E1237" i="68"/>
  <c r="E1236" i="68"/>
  <c r="E1235" i="68"/>
  <c r="E1234" i="68"/>
  <c r="E1233" i="68"/>
  <c r="E1232" i="68"/>
  <c r="E1231" i="68"/>
  <c r="E1230" i="68"/>
  <c r="E1229" i="68"/>
  <c r="E1228" i="68"/>
  <c r="E1227" i="68"/>
  <c r="E1226" i="68"/>
  <c r="E1225" i="68"/>
  <c r="E1224" i="68"/>
  <c r="E1223" i="68"/>
  <c r="E1222" i="68"/>
  <c r="E1221" i="68"/>
  <c r="E1220" i="68"/>
  <c r="E1219" i="68"/>
  <c r="E1218" i="68"/>
  <c r="E1217" i="68"/>
  <c r="E1216" i="68"/>
  <c r="E1215" i="68"/>
  <c r="E1214" i="68"/>
  <c r="E1213" i="68"/>
  <c r="E1212" i="68"/>
  <c r="E1211" i="68"/>
  <c r="E1210" i="68"/>
  <c r="E1209" i="68"/>
  <c r="E1208" i="68"/>
  <c r="E1207" i="68"/>
  <c r="E1206" i="68"/>
  <c r="E1205" i="68"/>
  <c r="E1204" i="68"/>
  <c r="E1203" i="68"/>
  <c r="E1202" i="68"/>
  <c r="E1201" i="68"/>
  <c r="E1200" i="68"/>
  <c r="E1199" i="68"/>
  <c r="E1198" i="68"/>
  <c r="E1197" i="68"/>
  <c r="E1196" i="68"/>
  <c r="E1195" i="68"/>
  <c r="E1194" i="68"/>
  <c r="E1193" i="68"/>
  <c r="E1192" i="68"/>
  <c r="E1191" i="68"/>
  <c r="E1190" i="68"/>
  <c r="E1189" i="68"/>
  <c r="E1188" i="68"/>
  <c r="E1187" i="68"/>
  <c r="E1186" i="68"/>
  <c r="E1185" i="68"/>
  <c r="E1184" i="68"/>
  <c r="E1183" i="68"/>
  <c r="E1182" i="68"/>
  <c r="E1181" i="68"/>
  <c r="E1180" i="68"/>
  <c r="E1179" i="68"/>
  <c r="E1178" i="68"/>
  <c r="E1177" i="68"/>
  <c r="E1176" i="68"/>
  <c r="E1175" i="68"/>
  <c r="E1174" i="68"/>
  <c r="E1173" i="68"/>
  <c r="E1172" i="68"/>
  <c r="E1171" i="68"/>
  <c r="E1170" i="68"/>
  <c r="E1169" i="68"/>
  <c r="E1168" i="68"/>
  <c r="E1167" i="68"/>
  <c r="E1166" i="68"/>
  <c r="E1165" i="68"/>
  <c r="E1164" i="68"/>
  <c r="E1163" i="68"/>
  <c r="E1162" i="68"/>
  <c r="E1161" i="68"/>
  <c r="E1160" i="68"/>
  <c r="E1159" i="68"/>
  <c r="E1158" i="68"/>
  <c r="E1157" i="68"/>
  <c r="E1156" i="68"/>
  <c r="E1155" i="68"/>
  <c r="E1154" i="68"/>
  <c r="E1153" i="68"/>
  <c r="E1152" i="68"/>
  <c r="E1151" i="68"/>
  <c r="E1150" i="68"/>
  <c r="E1149" i="68"/>
  <c r="E1148" i="68"/>
  <c r="E1147" i="68"/>
  <c r="E1146" i="68"/>
  <c r="E1145" i="68"/>
  <c r="E1144" i="68"/>
  <c r="E1143" i="68"/>
  <c r="E1142" i="68"/>
  <c r="E1141" i="68"/>
  <c r="E1140" i="68"/>
  <c r="E1139" i="68"/>
  <c r="E1138" i="68"/>
  <c r="E1137" i="68"/>
  <c r="E1136" i="68"/>
  <c r="E1135" i="68"/>
  <c r="E1134" i="68"/>
  <c r="E1133" i="68"/>
  <c r="E1132" i="68"/>
  <c r="E1131" i="68"/>
  <c r="E1130" i="68"/>
  <c r="E1129" i="68"/>
  <c r="E1128" i="68"/>
  <c r="E1127" i="68"/>
  <c r="E1126" i="68"/>
  <c r="E1125" i="68"/>
  <c r="E1124" i="68"/>
  <c r="E1123" i="68"/>
  <c r="E1122" i="68"/>
  <c r="E1121" i="68"/>
  <c r="E1120" i="68"/>
  <c r="E1119" i="68"/>
  <c r="E1118" i="68"/>
  <c r="E1117" i="68"/>
  <c r="E1116" i="68"/>
  <c r="E1115" i="68"/>
  <c r="E1114" i="68"/>
  <c r="E1113" i="68"/>
  <c r="E1112" i="68"/>
  <c r="E1111" i="68"/>
  <c r="E1110" i="68"/>
  <c r="E1109" i="68"/>
  <c r="E1108" i="68"/>
  <c r="E1107" i="68"/>
  <c r="E1106" i="68"/>
  <c r="E1105" i="68"/>
  <c r="E1104" i="68"/>
  <c r="E1103" i="68"/>
  <c r="E1102" i="68"/>
  <c r="E1101" i="68"/>
  <c r="E1100" i="68"/>
  <c r="E1099" i="68"/>
  <c r="E1098" i="68"/>
  <c r="E1097" i="68"/>
  <c r="E1096" i="68"/>
  <c r="E1095" i="68"/>
  <c r="E1094" i="68"/>
  <c r="E1093" i="68"/>
  <c r="E1092" i="68"/>
  <c r="E1091" i="68"/>
  <c r="E1090" i="68"/>
  <c r="E1089" i="68"/>
  <c r="E1088" i="68"/>
  <c r="E1087" i="68"/>
  <c r="E1086" i="68"/>
  <c r="E1085" i="68"/>
  <c r="E1084" i="68"/>
  <c r="E1083" i="68"/>
  <c r="E1082" i="68"/>
  <c r="E1081" i="68"/>
  <c r="E1080" i="68"/>
  <c r="E1079" i="68"/>
  <c r="E1078" i="68"/>
  <c r="E1077" i="68"/>
  <c r="E1076" i="68"/>
  <c r="E1075" i="68"/>
  <c r="E1074" i="68"/>
  <c r="E1073" i="68"/>
  <c r="E1072" i="68"/>
  <c r="E1071" i="68"/>
  <c r="E1070" i="68"/>
  <c r="E1069" i="68"/>
  <c r="E1068" i="68"/>
  <c r="E1067" i="68"/>
  <c r="E1066" i="68"/>
  <c r="E1065" i="68"/>
  <c r="E1064" i="68"/>
  <c r="E1063" i="68"/>
  <c r="E1062" i="68"/>
  <c r="E1061" i="68"/>
  <c r="E1060" i="68"/>
  <c r="E1059" i="68"/>
  <c r="E1058" i="68"/>
  <c r="E1057" i="68"/>
  <c r="E1056" i="68"/>
  <c r="E1055" i="68"/>
  <c r="E1054" i="68"/>
  <c r="E1053" i="68"/>
  <c r="E1052" i="68"/>
  <c r="E1051" i="68"/>
  <c r="E1050" i="68"/>
  <c r="E1049" i="68"/>
  <c r="E1048" i="68"/>
  <c r="E1047" i="68"/>
  <c r="E1046" i="68"/>
  <c r="E1045" i="68"/>
  <c r="E1044" i="68"/>
  <c r="E1043" i="68"/>
  <c r="E1042" i="68"/>
  <c r="E1041" i="68"/>
  <c r="E1040" i="68"/>
  <c r="E1039" i="68"/>
  <c r="E1038" i="68"/>
  <c r="E1037" i="68"/>
  <c r="E1036" i="68"/>
  <c r="E1035" i="68"/>
  <c r="E1034" i="68"/>
  <c r="E1033" i="68"/>
  <c r="E1032" i="68"/>
  <c r="E1031" i="68"/>
  <c r="E1030" i="68"/>
  <c r="E1029" i="68"/>
  <c r="E1028" i="68"/>
  <c r="E1027" i="68"/>
  <c r="E1026" i="68"/>
  <c r="E1025" i="68"/>
  <c r="E1024" i="68"/>
  <c r="E1023" i="68"/>
  <c r="E1022" i="68"/>
  <c r="E1021" i="68"/>
  <c r="E1020" i="68"/>
  <c r="E1019" i="68"/>
  <c r="E1018" i="68"/>
  <c r="E1017" i="68"/>
  <c r="E1016" i="68"/>
  <c r="E1015" i="68"/>
  <c r="E1014" i="68"/>
  <c r="E1013" i="68"/>
  <c r="E1012" i="68"/>
  <c r="E1011" i="68"/>
  <c r="E1010" i="68"/>
  <c r="E1009" i="68"/>
  <c r="E1008" i="68"/>
  <c r="E1007" i="68"/>
  <c r="E1006" i="68"/>
  <c r="E1005" i="68"/>
  <c r="E1004" i="68"/>
  <c r="E1003" i="68"/>
  <c r="E1002" i="68"/>
  <c r="E1001" i="68"/>
  <c r="E1000" i="68"/>
  <c r="E999" i="68"/>
  <c r="E998" i="68"/>
  <c r="E997" i="68"/>
  <c r="E996" i="68"/>
  <c r="E995" i="68"/>
  <c r="E994" i="68"/>
  <c r="E993" i="68"/>
  <c r="E992" i="68"/>
  <c r="E991" i="68"/>
  <c r="E990" i="68"/>
  <c r="E989" i="68"/>
  <c r="E988" i="68"/>
  <c r="E987" i="68"/>
  <c r="E986" i="68"/>
  <c r="E985" i="68"/>
  <c r="E984" i="68"/>
  <c r="E983" i="68"/>
  <c r="E982" i="68"/>
  <c r="E981" i="68"/>
  <c r="E980" i="68"/>
  <c r="E979" i="68"/>
  <c r="E978" i="68"/>
  <c r="E977" i="68"/>
  <c r="E976" i="68"/>
  <c r="E975" i="68"/>
  <c r="E974" i="68"/>
  <c r="E973" i="68"/>
  <c r="E972" i="68"/>
  <c r="E971" i="68"/>
  <c r="E970" i="68"/>
  <c r="E969" i="68"/>
  <c r="E968" i="68"/>
  <c r="E967" i="68"/>
  <c r="E966" i="68"/>
  <c r="E965" i="68"/>
  <c r="E964" i="68"/>
  <c r="E963" i="68"/>
  <c r="E962" i="68"/>
  <c r="E961" i="68"/>
  <c r="E960" i="68"/>
  <c r="E959" i="68"/>
  <c r="E958" i="68"/>
  <c r="E957" i="68"/>
  <c r="E956" i="68"/>
  <c r="E955" i="68"/>
  <c r="E954" i="68"/>
  <c r="E953" i="68"/>
  <c r="E952" i="68"/>
  <c r="E951" i="68"/>
  <c r="E950" i="68"/>
  <c r="E949" i="68"/>
  <c r="E948" i="68"/>
  <c r="E947" i="68"/>
  <c r="E946" i="68"/>
  <c r="E945" i="68"/>
  <c r="E944" i="68"/>
  <c r="E943" i="68"/>
  <c r="E942" i="68"/>
  <c r="E941" i="68"/>
  <c r="E940" i="68"/>
  <c r="E939" i="68"/>
  <c r="E938" i="68"/>
  <c r="E937" i="68"/>
  <c r="E936" i="68"/>
  <c r="E935" i="68"/>
  <c r="E934" i="68"/>
  <c r="E933" i="68"/>
  <c r="E932" i="68"/>
  <c r="E931" i="68"/>
  <c r="E930" i="68"/>
  <c r="E929" i="68"/>
  <c r="E928" i="68"/>
  <c r="E927" i="68"/>
  <c r="E926" i="68"/>
  <c r="E925" i="68"/>
  <c r="E924" i="68"/>
  <c r="E923" i="68"/>
  <c r="E922" i="68"/>
  <c r="E921" i="68"/>
  <c r="E920" i="68"/>
  <c r="E919" i="68"/>
  <c r="E918" i="68"/>
  <c r="E917" i="68"/>
  <c r="E916" i="68"/>
  <c r="E915" i="68"/>
  <c r="E914" i="68"/>
  <c r="E913" i="68"/>
  <c r="E912" i="68"/>
  <c r="E911" i="68"/>
  <c r="E910" i="68"/>
  <c r="E909" i="68"/>
  <c r="E908" i="68"/>
  <c r="E907" i="68"/>
  <c r="E906" i="68"/>
  <c r="E905" i="68"/>
  <c r="E904" i="68"/>
  <c r="E903" i="68"/>
  <c r="E902" i="68"/>
  <c r="E901" i="68"/>
  <c r="E900" i="68"/>
  <c r="E899" i="68"/>
  <c r="E898" i="68"/>
  <c r="E897" i="68"/>
  <c r="E896" i="68"/>
  <c r="E895" i="68"/>
  <c r="E894" i="68"/>
  <c r="E893" i="68"/>
  <c r="E892" i="68"/>
  <c r="E891" i="68"/>
  <c r="E890" i="68"/>
  <c r="E889" i="68"/>
  <c r="E888" i="68"/>
  <c r="E887" i="68"/>
  <c r="E886" i="68"/>
  <c r="E885" i="68"/>
  <c r="E884" i="68"/>
  <c r="E883" i="68"/>
  <c r="E882" i="68"/>
  <c r="E881" i="68"/>
  <c r="E880" i="68"/>
  <c r="E879" i="68"/>
  <c r="E878" i="68"/>
  <c r="E877" i="68"/>
  <c r="E876" i="68"/>
  <c r="E875" i="68"/>
  <c r="E874" i="68"/>
  <c r="E873" i="68"/>
  <c r="E872" i="68"/>
  <c r="E871" i="68"/>
  <c r="E870" i="68"/>
  <c r="E869" i="68"/>
  <c r="E868" i="68"/>
  <c r="E867" i="68"/>
  <c r="E866" i="68"/>
  <c r="E865" i="68"/>
  <c r="E864" i="68"/>
  <c r="E863" i="68"/>
  <c r="E862" i="68"/>
  <c r="E861" i="68"/>
  <c r="E860" i="68"/>
  <c r="E859" i="68"/>
  <c r="E858" i="68"/>
  <c r="E857" i="68"/>
  <c r="E856" i="68"/>
  <c r="E855" i="68"/>
  <c r="E854" i="68"/>
  <c r="E853" i="68"/>
  <c r="E852" i="68"/>
  <c r="E851" i="68"/>
  <c r="E850" i="68"/>
  <c r="E849" i="68"/>
  <c r="E848" i="68"/>
  <c r="E847" i="68"/>
  <c r="E846" i="68"/>
  <c r="E845" i="68"/>
  <c r="E844" i="68"/>
  <c r="E843" i="68"/>
  <c r="E842" i="68"/>
  <c r="E841" i="68"/>
  <c r="E840" i="68"/>
  <c r="E839" i="68"/>
  <c r="E838" i="68"/>
  <c r="E837" i="68"/>
  <c r="E836" i="68"/>
  <c r="E835" i="68"/>
  <c r="E834" i="68"/>
  <c r="E833" i="68"/>
  <c r="E832" i="68"/>
  <c r="E831" i="68"/>
  <c r="E830" i="68"/>
  <c r="E829" i="68"/>
  <c r="E828" i="68"/>
  <c r="E827" i="68"/>
  <c r="E826" i="68"/>
  <c r="E825" i="68"/>
  <c r="E824" i="68"/>
  <c r="E823" i="68"/>
  <c r="E822" i="68"/>
  <c r="E821" i="68"/>
  <c r="E820" i="68"/>
  <c r="E819" i="68"/>
  <c r="E818" i="68"/>
  <c r="E817" i="68"/>
  <c r="E816" i="68"/>
  <c r="E815" i="68"/>
  <c r="E814" i="68"/>
  <c r="E813" i="68"/>
  <c r="E812" i="68"/>
  <c r="E811" i="68"/>
  <c r="E810" i="68"/>
  <c r="E809" i="68"/>
  <c r="E808" i="68"/>
  <c r="E807" i="68"/>
  <c r="E806" i="68"/>
  <c r="E805" i="68"/>
  <c r="E804" i="68"/>
  <c r="E803" i="68"/>
  <c r="E802" i="68"/>
  <c r="E801" i="68"/>
  <c r="E800" i="68"/>
  <c r="E799" i="68"/>
  <c r="E798" i="68"/>
  <c r="E797" i="68"/>
  <c r="E796" i="68"/>
  <c r="E795" i="68"/>
  <c r="E794" i="68"/>
  <c r="E793" i="68"/>
  <c r="E792" i="68"/>
  <c r="E791" i="68"/>
  <c r="E790" i="68"/>
  <c r="E789" i="68"/>
  <c r="E788" i="68"/>
  <c r="E787" i="68"/>
  <c r="E786" i="68"/>
  <c r="E785" i="68"/>
  <c r="E784" i="68"/>
  <c r="E783" i="68"/>
  <c r="E782" i="68"/>
  <c r="E781" i="68"/>
  <c r="E780" i="68"/>
  <c r="E779" i="68"/>
  <c r="E778" i="68"/>
  <c r="E777" i="68"/>
  <c r="E776" i="68"/>
  <c r="E775" i="68"/>
  <c r="E774" i="68"/>
  <c r="E773" i="68"/>
  <c r="E772" i="68"/>
  <c r="E771" i="68"/>
  <c r="E770" i="68"/>
  <c r="E769" i="68"/>
  <c r="E768" i="68"/>
  <c r="E767" i="68"/>
  <c r="E766" i="68"/>
  <c r="E765" i="68"/>
  <c r="E764" i="68"/>
  <c r="E763" i="68"/>
  <c r="E762" i="68"/>
  <c r="E761" i="68"/>
  <c r="E760" i="68"/>
  <c r="E759" i="68"/>
  <c r="E758" i="68"/>
  <c r="E757" i="68"/>
  <c r="E756" i="68"/>
  <c r="E755" i="68"/>
  <c r="E754" i="68"/>
  <c r="E753" i="68"/>
  <c r="E752" i="68"/>
  <c r="E751" i="68"/>
  <c r="E750" i="68"/>
  <c r="E749" i="68"/>
  <c r="E748" i="68"/>
  <c r="E747" i="68"/>
  <c r="E746" i="68"/>
  <c r="E745" i="68"/>
  <c r="E744" i="68"/>
  <c r="E743" i="68"/>
  <c r="E742" i="68"/>
  <c r="E741" i="68"/>
  <c r="E740" i="68"/>
  <c r="E739" i="68"/>
  <c r="E738" i="68"/>
  <c r="E737" i="68"/>
  <c r="E736" i="68"/>
  <c r="E735" i="68"/>
  <c r="E734" i="68"/>
  <c r="E733" i="68"/>
  <c r="E732" i="68"/>
  <c r="E731" i="68"/>
  <c r="E730" i="68"/>
  <c r="E729" i="68"/>
  <c r="E728" i="68"/>
  <c r="E727" i="68"/>
  <c r="E726" i="68"/>
  <c r="E725" i="68"/>
  <c r="E724" i="68"/>
  <c r="E723" i="68"/>
  <c r="E722" i="68"/>
  <c r="E721" i="68"/>
  <c r="E720" i="68"/>
  <c r="E719" i="68"/>
  <c r="E718" i="68"/>
  <c r="E717" i="68"/>
  <c r="E716" i="68"/>
  <c r="E715" i="68"/>
  <c r="E714" i="68"/>
  <c r="E713" i="68"/>
  <c r="E712" i="68"/>
  <c r="E711" i="68"/>
  <c r="E710" i="68"/>
  <c r="E709" i="68"/>
  <c r="E708" i="68"/>
  <c r="E707" i="68"/>
  <c r="E706" i="68"/>
  <c r="E705" i="68"/>
  <c r="E704" i="68"/>
  <c r="E703" i="68"/>
  <c r="E702" i="68"/>
  <c r="E701" i="68"/>
  <c r="E700" i="68"/>
  <c r="E699" i="68"/>
  <c r="E698" i="68"/>
  <c r="E697" i="68"/>
  <c r="E696" i="68"/>
  <c r="E695" i="68"/>
  <c r="E694" i="68"/>
  <c r="E693" i="68"/>
  <c r="E692" i="68"/>
  <c r="E691" i="68"/>
  <c r="E690" i="68"/>
  <c r="E689" i="68"/>
  <c r="E688" i="68"/>
  <c r="E687" i="68"/>
  <c r="E686" i="68"/>
  <c r="E685" i="68"/>
  <c r="E684" i="68"/>
  <c r="E683" i="68"/>
  <c r="E682" i="68"/>
  <c r="E681" i="68"/>
  <c r="E680" i="68"/>
  <c r="E679" i="68"/>
  <c r="E678" i="68"/>
  <c r="E677" i="68"/>
  <c r="E676" i="68"/>
  <c r="E675" i="68"/>
  <c r="E674" i="68"/>
  <c r="E673" i="68"/>
  <c r="E672" i="68"/>
  <c r="E671" i="68"/>
  <c r="E670" i="68"/>
  <c r="E669" i="68"/>
  <c r="E668" i="68"/>
  <c r="E667" i="68"/>
  <c r="E666" i="68"/>
  <c r="E665" i="68"/>
  <c r="E664" i="68"/>
  <c r="E663" i="68"/>
  <c r="E662" i="68"/>
  <c r="E661" i="68"/>
  <c r="E660" i="68"/>
  <c r="E659" i="68"/>
  <c r="E658" i="68"/>
  <c r="E657" i="68"/>
  <c r="E656" i="68"/>
  <c r="E655" i="68"/>
  <c r="E654" i="68"/>
  <c r="E653" i="68"/>
  <c r="E652" i="68"/>
  <c r="E651" i="68"/>
  <c r="E650" i="68"/>
  <c r="E649" i="68"/>
  <c r="E648" i="68"/>
  <c r="E647" i="68"/>
  <c r="E646" i="68"/>
  <c r="E645" i="68"/>
  <c r="E644" i="68"/>
  <c r="E643" i="68"/>
  <c r="E642" i="68"/>
  <c r="E641" i="68"/>
  <c r="E640" i="68"/>
  <c r="E639" i="68"/>
  <c r="E638" i="68"/>
  <c r="E637" i="68"/>
  <c r="E636" i="68"/>
  <c r="E635" i="68"/>
  <c r="E634" i="68"/>
  <c r="E633" i="68"/>
  <c r="E632" i="68"/>
  <c r="E631" i="68"/>
  <c r="E630" i="68"/>
  <c r="E629" i="68"/>
  <c r="E628" i="68"/>
  <c r="E627" i="68"/>
  <c r="E626" i="68"/>
  <c r="E625" i="68"/>
  <c r="E624" i="68"/>
  <c r="E623" i="68"/>
  <c r="E622" i="68"/>
  <c r="E621" i="68"/>
  <c r="E620" i="68"/>
  <c r="E619" i="68"/>
  <c r="E618" i="68"/>
  <c r="E617" i="68"/>
  <c r="E616" i="68"/>
  <c r="E615" i="68"/>
  <c r="E614" i="68"/>
  <c r="E613" i="68"/>
  <c r="E612" i="68"/>
  <c r="E611" i="68"/>
  <c r="E610" i="68"/>
  <c r="E609" i="68"/>
  <c r="E608" i="68"/>
  <c r="E607" i="68"/>
  <c r="E606" i="68"/>
  <c r="E605" i="68"/>
  <c r="E604" i="68"/>
  <c r="E603" i="68"/>
  <c r="E602" i="68"/>
  <c r="E601" i="68"/>
  <c r="E600" i="68"/>
  <c r="E599" i="68"/>
  <c r="E598" i="68"/>
  <c r="E597" i="68"/>
  <c r="E596" i="68"/>
  <c r="E595" i="68"/>
  <c r="E594" i="68"/>
  <c r="E593" i="68"/>
  <c r="E592" i="68"/>
  <c r="E591" i="68"/>
  <c r="E590" i="68"/>
  <c r="E589" i="68"/>
  <c r="E588" i="68"/>
  <c r="E587" i="68"/>
  <c r="E586" i="68"/>
  <c r="E585" i="68"/>
  <c r="E584" i="68"/>
  <c r="E583" i="68"/>
  <c r="E582" i="68"/>
  <c r="E581" i="68"/>
  <c r="E580" i="68"/>
  <c r="E579" i="68"/>
  <c r="E578" i="68"/>
  <c r="E577" i="68"/>
  <c r="E576" i="68"/>
  <c r="E575" i="68"/>
  <c r="E574" i="68"/>
  <c r="E573" i="68"/>
  <c r="E572" i="68"/>
  <c r="E571" i="68"/>
  <c r="E570" i="68"/>
  <c r="E569" i="68"/>
  <c r="E568" i="68"/>
  <c r="E567" i="68"/>
  <c r="E566" i="68"/>
  <c r="E565" i="68"/>
  <c r="E564" i="68"/>
  <c r="E563" i="68"/>
  <c r="E562" i="68"/>
  <c r="E561" i="68"/>
  <c r="E560" i="68"/>
  <c r="E559" i="68"/>
  <c r="E558" i="68"/>
  <c r="E557" i="68"/>
  <c r="E556" i="68"/>
  <c r="E555" i="68"/>
  <c r="E554" i="68"/>
  <c r="E553" i="68"/>
  <c r="E552" i="68"/>
  <c r="E551" i="68"/>
  <c r="E550" i="68"/>
  <c r="E549" i="68"/>
  <c r="E548" i="68"/>
  <c r="E547" i="68"/>
  <c r="E546" i="68"/>
  <c r="E545" i="68"/>
  <c r="E544" i="68"/>
  <c r="E543" i="68"/>
  <c r="E542" i="68"/>
  <c r="E541" i="68"/>
  <c r="E540" i="68"/>
  <c r="E539" i="68"/>
  <c r="E538" i="68"/>
  <c r="E537" i="68"/>
  <c r="E536" i="68"/>
  <c r="E535" i="68"/>
  <c r="E534" i="68"/>
  <c r="E533" i="68"/>
  <c r="E532" i="68"/>
  <c r="E531" i="68"/>
  <c r="E530" i="68"/>
  <c r="E529" i="68"/>
  <c r="E528" i="68"/>
  <c r="E527" i="68"/>
  <c r="E526" i="68"/>
  <c r="E525" i="68"/>
  <c r="E524" i="68"/>
  <c r="E523" i="68"/>
  <c r="E522" i="68"/>
  <c r="E521" i="68"/>
  <c r="E520" i="68"/>
  <c r="E519" i="68"/>
  <c r="E518" i="68"/>
  <c r="E517" i="68"/>
  <c r="E516" i="68"/>
  <c r="E515" i="68"/>
  <c r="E514" i="68"/>
  <c r="E513" i="68"/>
  <c r="E512" i="68"/>
  <c r="E511" i="68"/>
  <c r="E510" i="68"/>
  <c r="E509" i="68"/>
  <c r="E508" i="68"/>
  <c r="E507" i="68"/>
  <c r="E506" i="68"/>
  <c r="E505" i="68"/>
  <c r="E504" i="68"/>
  <c r="E503" i="68"/>
  <c r="E502" i="68"/>
  <c r="E501" i="68"/>
  <c r="E500" i="68"/>
  <c r="E499" i="68"/>
  <c r="E498" i="68"/>
  <c r="E497" i="68"/>
  <c r="E496" i="68"/>
  <c r="E495" i="68"/>
  <c r="E494" i="68"/>
  <c r="E493" i="68"/>
  <c r="E492" i="68"/>
  <c r="E491" i="68"/>
  <c r="E490" i="68"/>
  <c r="E489" i="68"/>
  <c r="E488" i="68"/>
  <c r="E487" i="68"/>
  <c r="E486" i="68"/>
  <c r="E485" i="68"/>
  <c r="E484" i="68"/>
  <c r="E483" i="68"/>
  <c r="E482" i="68"/>
  <c r="E481" i="68"/>
  <c r="E480" i="68"/>
  <c r="E479" i="68"/>
  <c r="E478" i="68"/>
  <c r="E477" i="68"/>
  <c r="E476" i="68"/>
  <c r="E475" i="68"/>
  <c r="E474" i="68"/>
  <c r="E473" i="68"/>
  <c r="E472" i="68"/>
  <c r="E471" i="68"/>
  <c r="E470" i="68"/>
  <c r="E469" i="68"/>
  <c r="E468" i="68"/>
  <c r="E467" i="68"/>
  <c r="E466" i="68"/>
  <c r="E465" i="68"/>
  <c r="E464" i="68"/>
  <c r="E463" i="68"/>
  <c r="E462" i="68"/>
  <c r="E461" i="68"/>
  <c r="E460" i="68"/>
  <c r="E459" i="68"/>
  <c r="E458" i="68"/>
  <c r="E457" i="68"/>
  <c r="E456" i="68"/>
  <c r="E455" i="68"/>
  <c r="E454" i="68"/>
  <c r="E453" i="68"/>
  <c r="E452" i="68"/>
  <c r="E451" i="68"/>
  <c r="E450" i="68"/>
  <c r="E449" i="68"/>
  <c r="E448" i="68"/>
  <c r="E447" i="68"/>
  <c r="E446" i="68"/>
  <c r="E445" i="68"/>
  <c r="E444" i="68"/>
  <c r="E443" i="68"/>
  <c r="E442" i="68"/>
  <c r="E441" i="68"/>
  <c r="E440" i="68"/>
  <c r="E439" i="68"/>
  <c r="E438" i="68"/>
  <c r="E437" i="68"/>
  <c r="E436" i="68"/>
  <c r="E435" i="68"/>
  <c r="E434" i="68"/>
  <c r="E433" i="68"/>
  <c r="E432" i="68"/>
  <c r="E431" i="68"/>
  <c r="E430" i="68"/>
  <c r="E429" i="68"/>
  <c r="E428" i="68"/>
  <c r="E427" i="68"/>
  <c r="E426" i="68"/>
  <c r="E425" i="68"/>
  <c r="E424" i="68"/>
  <c r="E423" i="68"/>
  <c r="E422" i="68"/>
  <c r="E421" i="68"/>
  <c r="E420" i="68"/>
  <c r="E419" i="68"/>
  <c r="E418" i="68"/>
  <c r="E417" i="68"/>
  <c r="E416" i="68"/>
  <c r="E415" i="68"/>
  <c r="E414" i="68"/>
  <c r="E413" i="68"/>
  <c r="E412" i="68"/>
  <c r="E411" i="68"/>
  <c r="E410" i="68"/>
  <c r="E409" i="68"/>
  <c r="E408" i="68"/>
  <c r="E407" i="68"/>
  <c r="E406" i="68"/>
  <c r="E405" i="68"/>
  <c r="E404" i="68"/>
  <c r="E403" i="68"/>
  <c r="E402" i="68"/>
  <c r="E401" i="68"/>
  <c r="E400" i="68"/>
  <c r="E399" i="68"/>
  <c r="E398" i="68"/>
  <c r="E397" i="68"/>
  <c r="E396" i="68"/>
  <c r="E395" i="68"/>
  <c r="E394" i="68"/>
  <c r="E393" i="68"/>
  <c r="E392" i="68"/>
  <c r="E391" i="68"/>
  <c r="E390" i="68"/>
  <c r="E389" i="68"/>
  <c r="E388" i="68"/>
  <c r="E387" i="68"/>
  <c r="E386" i="68"/>
  <c r="E385" i="68"/>
  <c r="E384" i="68"/>
  <c r="E383" i="68"/>
  <c r="E382" i="68"/>
  <c r="E381" i="68"/>
  <c r="E380" i="68"/>
  <c r="E379" i="68"/>
  <c r="E378" i="68"/>
  <c r="E377" i="68"/>
  <c r="E376" i="68"/>
  <c r="E375" i="68"/>
  <c r="E374" i="68"/>
  <c r="E373" i="68"/>
  <c r="E372" i="68"/>
  <c r="E371" i="68"/>
  <c r="E370" i="68"/>
  <c r="E369" i="68"/>
  <c r="E368" i="68"/>
  <c r="E367" i="68"/>
  <c r="E366" i="68"/>
  <c r="E365" i="68"/>
  <c r="E364" i="68"/>
  <c r="E363" i="68"/>
  <c r="E362" i="68"/>
  <c r="E361" i="68"/>
  <c r="E360" i="68"/>
  <c r="E359" i="68"/>
  <c r="E358" i="68"/>
  <c r="E357" i="68"/>
  <c r="E356" i="68"/>
  <c r="E355" i="68"/>
  <c r="E354" i="68"/>
  <c r="E353" i="68"/>
  <c r="E352" i="68"/>
  <c r="E351" i="68"/>
  <c r="E350" i="68"/>
  <c r="E349" i="68"/>
  <c r="E348" i="68"/>
  <c r="E347" i="68"/>
  <c r="E346" i="68"/>
  <c r="E345" i="68"/>
  <c r="E344" i="68"/>
  <c r="E343" i="68"/>
  <c r="E342" i="68"/>
  <c r="E341" i="68"/>
  <c r="E340" i="68"/>
  <c r="E339" i="68"/>
  <c r="E338" i="68"/>
  <c r="E337" i="68"/>
  <c r="E336" i="68"/>
  <c r="E335" i="68"/>
  <c r="E334" i="68"/>
  <c r="E333" i="68"/>
  <c r="E332" i="68"/>
  <c r="E331" i="68"/>
  <c r="E330" i="68"/>
  <c r="E329" i="68"/>
  <c r="E328" i="68"/>
  <c r="E327" i="68"/>
  <c r="E326" i="68"/>
  <c r="E325" i="68"/>
  <c r="E324" i="68"/>
  <c r="E323" i="68"/>
  <c r="E322" i="68"/>
  <c r="E321" i="68"/>
  <c r="E320" i="68"/>
  <c r="E319" i="68"/>
  <c r="E318" i="68"/>
  <c r="E317" i="68"/>
  <c r="E316" i="68"/>
  <c r="E315" i="68"/>
  <c r="E314" i="68"/>
  <c r="E313" i="68"/>
  <c r="E312" i="68"/>
  <c r="E311" i="68"/>
  <c r="E310" i="68"/>
  <c r="E309" i="68"/>
  <c r="E308" i="68"/>
  <c r="E307" i="68"/>
  <c r="E306" i="68"/>
  <c r="E305" i="68"/>
  <c r="E304" i="68"/>
  <c r="E303" i="68"/>
  <c r="E302" i="68"/>
  <c r="E301" i="68"/>
  <c r="E300" i="68"/>
  <c r="E299" i="68"/>
  <c r="E298" i="68"/>
  <c r="E297" i="68"/>
  <c r="E296" i="68"/>
  <c r="E295" i="68"/>
  <c r="E294" i="68"/>
  <c r="E293" i="68"/>
  <c r="E292" i="68"/>
  <c r="E291" i="68"/>
  <c r="E290" i="68"/>
  <c r="E289" i="68"/>
  <c r="E288" i="68"/>
  <c r="E287" i="68"/>
  <c r="E286" i="68"/>
  <c r="E285" i="68"/>
  <c r="E284" i="68"/>
  <c r="E283" i="68"/>
  <c r="E282" i="68"/>
  <c r="E281" i="68"/>
  <c r="E280" i="68"/>
  <c r="E279" i="68"/>
  <c r="E278" i="68"/>
  <c r="E277" i="68"/>
  <c r="E276" i="68"/>
  <c r="E275" i="68"/>
  <c r="E274" i="68"/>
  <c r="E273" i="68"/>
  <c r="E272" i="68"/>
  <c r="E271" i="68"/>
  <c r="E270" i="68"/>
  <c r="E269" i="68"/>
  <c r="E268" i="68"/>
  <c r="E267" i="68"/>
  <c r="E266" i="68"/>
  <c r="E265" i="68"/>
  <c r="E264" i="68"/>
  <c r="E263" i="68"/>
  <c r="E262" i="68"/>
  <c r="E261" i="68"/>
  <c r="E260" i="68"/>
  <c r="E259" i="68"/>
  <c r="E258" i="68"/>
  <c r="E257" i="68"/>
  <c r="E256" i="68"/>
  <c r="E255" i="68"/>
  <c r="E254" i="68"/>
  <c r="E253" i="68"/>
  <c r="E252" i="68"/>
  <c r="E251" i="68"/>
  <c r="E250" i="68"/>
  <c r="E249" i="68"/>
  <c r="E248" i="68"/>
  <c r="E247" i="68"/>
  <c r="E246" i="68"/>
  <c r="E245" i="68"/>
  <c r="E244" i="68"/>
  <c r="E243" i="68"/>
  <c r="E242" i="68"/>
  <c r="E241" i="68"/>
  <c r="E240" i="68"/>
  <c r="E239" i="68"/>
  <c r="E238" i="68"/>
  <c r="E237" i="68"/>
  <c r="E236" i="68"/>
  <c r="E235" i="68"/>
  <c r="E234" i="68"/>
  <c r="E233" i="68"/>
  <c r="E232" i="68"/>
  <c r="E231" i="68"/>
  <c r="E230" i="68"/>
  <c r="E229" i="68"/>
  <c r="E228" i="68"/>
  <c r="E227" i="68"/>
  <c r="E226" i="68"/>
  <c r="E225" i="68"/>
  <c r="E224" i="68"/>
  <c r="E223" i="68"/>
  <c r="E222" i="68"/>
  <c r="E221" i="68"/>
  <c r="E220" i="68"/>
  <c r="E219" i="68"/>
  <c r="E218" i="68"/>
  <c r="E217" i="68"/>
  <c r="E216" i="68"/>
  <c r="E215" i="68"/>
  <c r="E214" i="68"/>
  <c r="E213" i="68"/>
  <c r="E212" i="68"/>
  <c r="E211" i="68"/>
  <c r="E210" i="68"/>
  <c r="E209" i="68"/>
  <c r="E208" i="68"/>
  <c r="E207" i="68"/>
  <c r="E206" i="68"/>
  <c r="E205" i="68"/>
  <c r="E204" i="68"/>
  <c r="E203" i="68"/>
  <c r="E202" i="68"/>
  <c r="E201" i="68"/>
  <c r="E200" i="68"/>
  <c r="E199" i="68"/>
  <c r="E198" i="68"/>
  <c r="E197" i="68"/>
  <c r="E196" i="68"/>
  <c r="E195" i="68"/>
  <c r="E194" i="68"/>
  <c r="E193" i="68"/>
  <c r="E192" i="68"/>
  <c r="E191" i="68"/>
  <c r="E190" i="68"/>
  <c r="E189" i="68"/>
  <c r="E188" i="68"/>
  <c r="E187" i="68"/>
  <c r="E186" i="68"/>
  <c r="E185" i="68"/>
  <c r="E184" i="68"/>
  <c r="E183" i="68"/>
  <c r="E182" i="68"/>
  <c r="E181" i="68"/>
  <c r="E180" i="68"/>
  <c r="E179" i="68"/>
  <c r="E178" i="68"/>
  <c r="E177" i="68"/>
  <c r="E176" i="68"/>
  <c r="E175" i="68"/>
  <c r="E174" i="68"/>
  <c r="E173" i="68"/>
  <c r="E172" i="68"/>
  <c r="E171" i="68"/>
  <c r="E170" i="68"/>
  <c r="E169" i="68"/>
  <c r="E168" i="68"/>
  <c r="E167" i="68"/>
  <c r="E166" i="68"/>
  <c r="E165" i="68"/>
  <c r="E164" i="68"/>
  <c r="E163" i="68"/>
  <c r="E162" i="68"/>
  <c r="E161" i="68"/>
  <c r="E160" i="68"/>
  <c r="E159" i="68"/>
  <c r="E158" i="68"/>
  <c r="E157" i="68"/>
  <c r="E156" i="68"/>
  <c r="E155" i="68"/>
  <c r="E154" i="68"/>
  <c r="E153" i="68"/>
  <c r="E152" i="68"/>
  <c r="E151" i="68"/>
  <c r="E150" i="68"/>
  <c r="E149" i="68"/>
  <c r="E148" i="68"/>
  <c r="E147" i="68"/>
  <c r="E146" i="68"/>
  <c r="E145" i="68"/>
  <c r="E144" i="68"/>
  <c r="E143" i="68"/>
  <c r="E142" i="68"/>
  <c r="E141" i="68"/>
  <c r="E140" i="68"/>
  <c r="E139" i="68"/>
  <c r="E138" i="68"/>
  <c r="E137" i="68"/>
  <c r="E136" i="68"/>
  <c r="E135" i="68"/>
  <c r="E134" i="68"/>
  <c r="E133" i="68"/>
  <c r="E132" i="68"/>
  <c r="E131" i="68"/>
  <c r="E130" i="68"/>
  <c r="E129" i="68"/>
  <c r="E128" i="68"/>
  <c r="E127" i="68"/>
  <c r="E126" i="68"/>
  <c r="E125" i="68"/>
  <c r="E124" i="68"/>
  <c r="E123" i="68"/>
  <c r="E122" i="68"/>
  <c r="E121" i="68"/>
  <c r="E120" i="68"/>
  <c r="E119" i="68"/>
  <c r="E118" i="68"/>
  <c r="E117" i="68"/>
  <c r="E116" i="68"/>
  <c r="E115" i="68"/>
  <c r="E114" i="68"/>
  <c r="E113" i="68"/>
  <c r="E112" i="68"/>
  <c r="E111" i="68"/>
  <c r="E110" i="68"/>
  <c r="E109" i="68"/>
  <c r="E108" i="68"/>
  <c r="E107" i="68"/>
  <c r="E106" i="68"/>
  <c r="E105" i="68"/>
  <c r="E104" i="68"/>
  <c r="E103" i="68"/>
  <c r="E102" i="68"/>
  <c r="E101" i="68"/>
  <c r="E100" i="68"/>
  <c r="E99" i="68"/>
  <c r="E98" i="68"/>
  <c r="E97" i="68"/>
  <c r="E96" i="68"/>
  <c r="E95" i="68"/>
  <c r="E94" i="68"/>
  <c r="E93" i="68"/>
  <c r="E92" i="68"/>
  <c r="E91" i="68"/>
  <c r="E90" i="68"/>
  <c r="E89" i="68"/>
  <c r="E88" i="68"/>
  <c r="E87" i="68"/>
  <c r="E86" i="68"/>
  <c r="E85" i="68"/>
  <c r="E84" i="68"/>
  <c r="E83" i="68"/>
  <c r="E82" i="68"/>
  <c r="E81" i="68"/>
  <c r="E80" i="68"/>
  <c r="E79" i="68"/>
  <c r="E78" i="68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62" i="68"/>
  <c r="E61" i="68"/>
  <c r="E60" i="68"/>
  <c r="E59" i="68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43" i="68"/>
  <c r="E42" i="68"/>
  <c r="E41" i="68"/>
  <c r="E40" i="68"/>
  <c r="E39" i="68"/>
  <c r="E38" i="68"/>
  <c r="E37" i="68"/>
  <c r="E36" i="68"/>
  <c r="E35" i="68"/>
  <c r="E34" i="68"/>
  <c r="E33" i="68"/>
  <c r="E32" i="68"/>
  <c r="E31" i="68"/>
  <c r="E30" i="68"/>
  <c r="E29" i="68"/>
  <c r="E28" i="68"/>
  <c r="E27" i="68"/>
  <c r="E26" i="68"/>
  <c r="E25" i="68"/>
  <c r="E24" i="68"/>
  <c r="E23" i="68"/>
  <c r="E22" i="68"/>
  <c r="E21" i="68"/>
  <c r="E20" i="68"/>
  <c r="E19" i="68"/>
  <c r="E18" i="68"/>
  <c r="E17" i="68"/>
  <c r="E16" i="68"/>
  <c r="E15" i="68"/>
  <c r="E14" i="68"/>
  <c r="E13" i="68"/>
  <c r="E12" i="68"/>
  <c r="E11" i="68"/>
  <c r="E10" i="68"/>
  <c r="E9" i="68"/>
  <c r="E8" i="68"/>
  <c r="E7" i="68"/>
  <c r="E6" i="68"/>
  <c r="E5" i="68"/>
  <c r="E4" i="68"/>
  <c r="Q2604" i="1" l="1"/>
  <c r="Q2572" i="1"/>
  <c r="Q2571" i="1"/>
  <c r="Q2570" i="1"/>
  <c r="Q2569" i="1"/>
  <c r="Q2568" i="1"/>
  <c r="Q2567" i="1"/>
  <c r="Q2566" i="1"/>
  <c r="Q2565" i="1"/>
  <c r="AI2606" i="1"/>
  <c r="AI2605" i="1"/>
  <c r="AI2603" i="1"/>
  <c r="AI2601" i="1"/>
  <c r="AI2600" i="1"/>
  <c r="AI2599" i="1"/>
  <c r="AI2598" i="1"/>
  <c r="AI2597" i="1"/>
  <c r="AI2595" i="1"/>
  <c r="AI2594" i="1"/>
  <c r="D5" i="1"/>
  <c r="N10" i="31" l="1"/>
  <c r="P10" i="31"/>
  <c r="AI2596" i="1"/>
  <c r="AI2602" i="1"/>
  <c r="N12" i="31" l="1"/>
  <c r="P12" i="31"/>
  <c r="N14" i="31"/>
  <c r="P14" i="31"/>
  <c r="N15" i="31"/>
  <c r="P15" i="31"/>
  <c r="N13" i="31"/>
  <c r="P13" i="31"/>
  <c r="N16" i="31" l="1"/>
  <c r="P16" i="31"/>
  <c r="N8" i="31"/>
  <c r="P8" i="31"/>
  <c r="P11" i="31"/>
  <c r="N11" i="31"/>
  <c r="N9" i="31"/>
  <c r="P9" i="31"/>
  <c r="P19" i="31"/>
  <c r="N19" i="31"/>
  <c r="N17" i="31"/>
  <c r="P17" i="31"/>
  <c r="P18" i="31"/>
  <c r="N18" i="31"/>
  <c r="AD2604" i="1"/>
  <c r="AC2604" i="1"/>
  <c r="Z2604" i="1"/>
  <c r="Y2604" i="1"/>
  <c r="AA2604" i="1" s="1"/>
  <c r="W2604" i="1"/>
  <c r="X2604" i="1" s="1"/>
  <c r="U2604" i="1"/>
  <c r="AD2572" i="1"/>
  <c r="AC2572" i="1"/>
  <c r="Z2572" i="1"/>
  <c r="Y2572" i="1"/>
  <c r="AA2572" i="1" s="1"/>
  <c r="W2572" i="1"/>
  <c r="X2572" i="1" s="1"/>
  <c r="U2572" i="1"/>
  <c r="AD2571" i="1"/>
  <c r="AC2571" i="1"/>
  <c r="Z2571" i="1"/>
  <c r="Y2571" i="1"/>
  <c r="AA2571" i="1" s="1"/>
  <c r="W2571" i="1"/>
  <c r="X2571" i="1" s="1"/>
  <c r="U2571" i="1"/>
  <c r="AD2570" i="1"/>
  <c r="AC2570" i="1"/>
  <c r="Z2570" i="1"/>
  <c r="Y2570" i="1"/>
  <c r="AA2570" i="1" s="1"/>
  <c r="W2570" i="1"/>
  <c r="X2570" i="1" s="1"/>
  <c r="U2570" i="1"/>
  <c r="AD2569" i="1"/>
  <c r="AC2569" i="1"/>
  <c r="Z2569" i="1"/>
  <c r="Y2569" i="1"/>
  <c r="AA2569" i="1" s="1"/>
  <c r="W2569" i="1"/>
  <c r="X2569" i="1" s="1"/>
  <c r="U2569" i="1"/>
  <c r="AD2568" i="1"/>
  <c r="AC2568" i="1"/>
  <c r="Z2568" i="1"/>
  <c r="Y2568" i="1"/>
  <c r="AA2568" i="1" s="1"/>
  <c r="W2568" i="1"/>
  <c r="X2568" i="1" s="1"/>
  <c r="U2568" i="1"/>
  <c r="AD2567" i="1"/>
  <c r="AC2567" i="1"/>
  <c r="Z2567" i="1"/>
  <c r="Y2567" i="1"/>
  <c r="AA2567" i="1" s="1"/>
  <c r="W2567" i="1"/>
  <c r="X2567" i="1" s="1"/>
  <c r="U2567" i="1"/>
  <c r="AD2566" i="1"/>
  <c r="AC2566" i="1"/>
  <c r="Z2566" i="1"/>
  <c r="Y2566" i="1"/>
  <c r="AA2566" i="1" s="1"/>
  <c r="W2566" i="1"/>
  <c r="X2566" i="1" s="1"/>
  <c r="U2566" i="1"/>
  <c r="AD2565" i="1"/>
  <c r="AC2565" i="1"/>
  <c r="Z2565" i="1"/>
  <c r="AB2565" i="1" s="1"/>
  <c r="Y2565" i="1"/>
  <c r="AA2565" i="1" s="1"/>
  <c r="W2565" i="1"/>
  <c r="X2565" i="1" s="1"/>
  <c r="U2565" i="1"/>
  <c r="F2604" i="1"/>
  <c r="E2604" i="1"/>
  <c r="D2604" i="1"/>
  <c r="F2572" i="1"/>
  <c r="E2572" i="1"/>
  <c r="D2572" i="1"/>
  <c r="F2571" i="1"/>
  <c r="E2571" i="1"/>
  <c r="D2571" i="1"/>
  <c r="F2570" i="1"/>
  <c r="E2570" i="1"/>
  <c r="D2570" i="1"/>
  <c r="AI2570" i="1" s="1"/>
  <c r="F2569" i="1"/>
  <c r="E2569" i="1"/>
  <c r="D2569" i="1"/>
  <c r="F2568" i="1"/>
  <c r="E2568" i="1"/>
  <c r="D2568" i="1"/>
  <c r="F2567" i="1"/>
  <c r="E2567" i="1"/>
  <c r="D2567" i="1"/>
  <c r="AI2567" i="1" s="1"/>
  <c r="F2566" i="1"/>
  <c r="E2566" i="1"/>
  <c r="D2566" i="1"/>
  <c r="AI2566" i="1" s="1"/>
  <c r="M2604" i="1"/>
  <c r="M2572" i="1"/>
  <c r="M2571" i="1"/>
  <c r="M2570" i="1"/>
  <c r="M2569" i="1"/>
  <c r="M2568" i="1"/>
  <c r="M2566" i="1"/>
  <c r="M2565" i="1"/>
  <c r="D2565" i="1"/>
  <c r="E2565" i="1"/>
  <c r="F2565" i="1"/>
  <c r="AI2565" i="1" l="1"/>
  <c r="AI2571" i="1"/>
  <c r="AI2591" i="1"/>
  <c r="AI2604" i="1"/>
  <c r="AI2568" i="1"/>
  <c r="AI2572" i="1"/>
  <c r="AI2569" i="1"/>
  <c r="AE2571" i="1"/>
  <c r="AH2571" i="1" s="1"/>
  <c r="AE2567" i="1"/>
  <c r="AH2567" i="1" s="1"/>
  <c r="AE2565" i="1"/>
  <c r="AH2565" i="1" s="1"/>
  <c r="AG2567" i="1"/>
  <c r="AG2570" i="1"/>
  <c r="AG2566" i="1"/>
  <c r="AG2568" i="1"/>
  <c r="AG2569" i="1"/>
  <c r="AG2572" i="1"/>
  <c r="AG2571" i="1"/>
  <c r="AG2565" i="1"/>
  <c r="AG2604" i="1"/>
  <c r="AE2569" i="1"/>
  <c r="AH2569" i="1" s="1"/>
  <c r="AE2572" i="1"/>
  <c r="AH2572" i="1" s="1"/>
  <c r="AE2566" i="1"/>
  <c r="AH2566" i="1" s="1"/>
  <c r="AE2568" i="1"/>
  <c r="AH2568" i="1" s="1"/>
  <c r="AE2570" i="1"/>
  <c r="AH2570" i="1" s="1"/>
  <c r="AE2604" i="1"/>
  <c r="AH2604" i="1" s="1"/>
  <c r="X36" i="63" l="1"/>
  <c r="X35" i="63"/>
  <c r="X34" i="63"/>
  <c r="X33" i="63"/>
  <c r="X32" i="63"/>
  <c r="X30" i="63"/>
  <c r="X29" i="63"/>
  <c r="X28" i="63"/>
  <c r="X27" i="63"/>
  <c r="X26" i="63"/>
  <c r="X25" i="63"/>
  <c r="X24" i="63"/>
  <c r="X23" i="63"/>
  <c r="X22" i="63"/>
  <c r="W24" i="63" l="1"/>
  <c r="Y24" i="63" s="1"/>
  <c r="W35" i="63"/>
  <c r="Y35" i="63" s="1"/>
  <c r="W25" i="63"/>
  <c r="Y25" i="63" s="1"/>
  <c r="W36" i="63"/>
  <c r="Y36" i="63" s="1"/>
  <c r="W33" i="63"/>
  <c r="Y33" i="63" s="1"/>
  <c r="W28" i="63"/>
  <c r="Y28" i="63" s="1"/>
  <c r="W29" i="63"/>
  <c r="Y29" i="63" s="1"/>
  <c r="W30" i="63"/>
  <c r="Y30" i="63" s="1"/>
  <c r="W32" i="63"/>
  <c r="Y32" i="63" s="1"/>
  <c r="W22" i="63"/>
  <c r="Y22" i="63" s="1"/>
  <c r="W26" i="63"/>
  <c r="Y26" i="63" s="1"/>
  <c r="W23" i="63"/>
  <c r="Y23" i="63" s="1"/>
  <c r="W27" i="63"/>
  <c r="Y27" i="63" s="1"/>
  <c r="W34" i="63"/>
  <c r="Y34" i="63" s="1"/>
  <c r="X21" i="63" l="1"/>
  <c r="X20" i="63"/>
  <c r="X18" i="63"/>
  <c r="W18" i="63" l="1"/>
  <c r="Y18" i="63" s="1"/>
  <c r="W20" i="63"/>
  <c r="Y20" i="63" s="1"/>
  <c r="W21" i="63"/>
  <c r="Y21" i="63" s="1"/>
  <c r="M1184" i="1"/>
  <c r="C5" i="31"/>
  <c r="X17" i="63"/>
  <c r="X16" i="63"/>
  <c r="X15" i="63"/>
  <c r="X14" i="63"/>
  <c r="X13" i="63"/>
  <c r="X12" i="63"/>
  <c r="X11" i="63"/>
  <c r="W15" i="63" l="1"/>
  <c r="Y15" i="63" s="1"/>
  <c r="W11" i="63"/>
  <c r="Y11" i="63" s="1"/>
  <c r="W16" i="63"/>
  <c r="Y16" i="63" s="1"/>
  <c r="W17" i="63"/>
  <c r="Y17" i="63" s="1"/>
  <c r="W12" i="63"/>
  <c r="Y12" i="63" s="1"/>
  <c r="W13" i="63"/>
  <c r="Y13" i="63" s="1"/>
  <c r="W14" i="63"/>
  <c r="Y14" i="63" s="1"/>
  <c r="H3" i="31" l="1"/>
  <c r="D158" i="64"/>
  <c r="D159" i="64"/>
  <c r="D160" i="64"/>
  <c r="D161" i="64"/>
  <c r="D162" i="64"/>
  <c r="D163" i="64"/>
  <c r="D164" i="64"/>
  <c r="D165" i="64"/>
  <c r="D166" i="64"/>
  <c r="D153" i="64"/>
  <c r="D152" i="64"/>
  <c r="N14" i="64"/>
  <c r="O14" i="64" s="1"/>
  <c r="N15" i="64"/>
  <c r="O15" i="64" s="1"/>
  <c r="N16" i="64"/>
  <c r="O16" i="64" s="1"/>
  <c r="O17" i="64"/>
  <c r="N18" i="64"/>
  <c r="O18" i="64" s="1"/>
  <c r="N19" i="64"/>
  <c r="O19" i="64" s="1"/>
  <c r="N20" i="64"/>
  <c r="O20" i="64" s="1"/>
  <c r="N21" i="64"/>
  <c r="O21" i="64" s="1"/>
  <c r="N22" i="64"/>
  <c r="O22" i="64" s="1"/>
  <c r="N23" i="64"/>
  <c r="O23" i="64" s="1"/>
  <c r="N24" i="64"/>
  <c r="O24" i="64" s="1"/>
  <c r="N25" i="64"/>
  <c r="O25" i="64" s="1"/>
  <c r="N26" i="64"/>
  <c r="O26" i="64" s="1"/>
  <c r="N27" i="64"/>
  <c r="O27" i="64" s="1"/>
  <c r="M343" i="1" l="1"/>
  <c r="N13" i="64" l="1"/>
  <c r="O13" i="64" s="1"/>
  <c r="N12" i="64"/>
  <c r="O12" i="64" s="1"/>
  <c r="N11" i="64"/>
  <c r="O11" i="64" s="1"/>
  <c r="N10" i="64"/>
  <c r="O10" i="64" s="1"/>
  <c r="N9" i="64"/>
  <c r="O9" i="64" s="1"/>
  <c r="N8" i="64"/>
  <c r="O8" i="64" s="1"/>
  <c r="N7" i="64"/>
  <c r="O7" i="64" s="1"/>
  <c r="N6" i="64"/>
  <c r="O6" i="64" s="1"/>
  <c r="Z36" i="47"/>
  <c r="Z35" i="47"/>
  <c r="Z34" i="47"/>
  <c r="Z33" i="47"/>
  <c r="Z32" i="47"/>
  <c r="Z31" i="47"/>
  <c r="Z30" i="47"/>
  <c r="Z29" i="47"/>
  <c r="Z28" i="47"/>
  <c r="Z27" i="47"/>
  <c r="Z26" i="47"/>
  <c r="Z25" i="47"/>
  <c r="Z24" i="47"/>
  <c r="Z23" i="47"/>
  <c r="Z22" i="47"/>
  <c r="Z21" i="47"/>
  <c r="Z20" i="47"/>
  <c r="Z19" i="47"/>
  <c r="Z18" i="47"/>
  <c r="Z17" i="47"/>
  <c r="Z16" i="47"/>
  <c r="Z15" i="47"/>
  <c r="Z14" i="47"/>
  <c r="Z13" i="47"/>
  <c r="Z12" i="47"/>
  <c r="Z11" i="47"/>
  <c r="Z10" i="47"/>
  <c r="Z9" i="47"/>
  <c r="Z8" i="47"/>
  <c r="Z7" i="47"/>
  <c r="Z6" i="47"/>
  <c r="Z5" i="47"/>
  <c r="Z4" i="47"/>
  <c r="L14" i="38"/>
  <c r="L13" i="38"/>
  <c r="L12" i="38"/>
  <c r="L11" i="38"/>
  <c r="L10" i="38"/>
  <c r="L9" i="38"/>
  <c r="L8" i="38"/>
  <c r="L7" i="38"/>
  <c r="L6" i="38"/>
  <c r="L5" i="38"/>
  <c r="L4" i="38"/>
  <c r="F8" i="45"/>
  <c r="C8" i="45"/>
  <c r="F7" i="45"/>
  <c r="C7" i="45"/>
  <c r="F6" i="45"/>
  <c r="C6" i="45"/>
  <c r="F5" i="45"/>
  <c r="C5" i="45"/>
  <c r="F4" i="45"/>
  <c r="C4" i="45"/>
  <c r="F3" i="45"/>
  <c r="C3" i="45"/>
  <c r="K1" i="45"/>
  <c r="J25" i="43"/>
  <c r="A25" i="43"/>
  <c r="J24" i="43"/>
  <c r="A24" i="43"/>
  <c r="J23" i="43"/>
  <c r="A23" i="43"/>
  <c r="J22" i="43"/>
  <c r="A22" i="43"/>
  <c r="J21" i="43"/>
  <c r="A21" i="43"/>
  <c r="J20" i="43"/>
  <c r="A20" i="43"/>
  <c r="J19" i="43"/>
  <c r="A19" i="43"/>
  <c r="J18" i="43"/>
  <c r="A18" i="43"/>
  <c r="J17" i="43"/>
  <c r="A17" i="43"/>
  <c r="J16" i="43"/>
  <c r="A16" i="43"/>
  <c r="J15" i="43"/>
  <c r="A15" i="43"/>
  <c r="J14" i="43"/>
  <c r="A14" i="43"/>
  <c r="J13" i="43"/>
  <c r="A13" i="43"/>
  <c r="J12" i="43"/>
  <c r="A12" i="43"/>
  <c r="J11" i="43"/>
  <c r="A11" i="43"/>
  <c r="J10" i="43"/>
  <c r="A10" i="43"/>
  <c r="J9" i="43"/>
  <c r="A9" i="43"/>
  <c r="J8" i="43"/>
  <c r="A8" i="43"/>
  <c r="J7" i="43"/>
  <c r="A7" i="43"/>
  <c r="J6" i="43"/>
  <c r="A6" i="43"/>
  <c r="J5" i="43"/>
  <c r="A5" i="43"/>
  <c r="J4" i="43"/>
  <c r="A4" i="43"/>
  <c r="J3" i="43"/>
  <c r="A3" i="43"/>
  <c r="H1" i="43"/>
  <c r="J32" i="50"/>
  <c r="A32" i="50"/>
  <c r="J31" i="50"/>
  <c r="A31" i="50"/>
  <c r="J30" i="50"/>
  <c r="A30" i="50"/>
  <c r="J29" i="50"/>
  <c r="A29" i="50"/>
  <c r="J28" i="50"/>
  <c r="A28" i="50"/>
  <c r="J27" i="50"/>
  <c r="A27" i="50"/>
  <c r="J26" i="50"/>
  <c r="A26" i="50"/>
  <c r="J25" i="50"/>
  <c r="A25" i="50"/>
  <c r="J24" i="50"/>
  <c r="A24" i="50"/>
  <c r="J23" i="50"/>
  <c r="A23" i="50"/>
  <c r="J22" i="50"/>
  <c r="A22" i="50"/>
  <c r="J21" i="50"/>
  <c r="A21" i="50"/>
  <c r="J20" i="50"/>
  <c r="A20" i="50"/>
  <c r="J19" i="50"/>
  <c r="A19" i="50"/>
  <c r="J18" i="50"/>
  <c r="A18" i="50"/>
  <c r="J17" i="50"/>
  <c r="A17" i="50"/>
  <c r="J16" i="50"/>
  <c r="A16" i="50"/>
  <c r="J15" i="50"/>
  <c r="A15" i="50"/>
  <c r="J14" i="50"/>
  <c r="A14" i="50"/>
  <c r="J13" i="50"/>
  <c r="A13" i="50"/>
  <c r="J12" i="50"/>
  <c r="A12" i="50"/>
  <c r="J11" i="50"/>
  <c r="A11" i="50"/>
  <c r="J10" i="50"/>
  <c r="A10" i="50"/>
  <c r="J9" i="50"/>
  <c r="A9" i="50"/>
  <c r="J8" i="50"/>
  <c r="A8" i="50"/>
  <c r="J7" i="50"/>
  <c r="A7" i="50"/>
  <c r="J6" i="50"/>
  <c r="A6" i="50"/>
  <c r="J5" i="50"/>
  <c r="A5" i="50"/>
  <c r="J4" i="50"/>
  <c r="A4" i="50"/>
  <c r="J3" i="50"/>
  <c r="A3" i="50"/>
  <c r="G359" i="39"/>
  <c r="N326" i="39"/>
  <c r="N325" i="39"/>
  <c r="N324" i="39"/>
  <c r="N323" i="39"/>
  <c r="N322" i="39"/>
  <c r="N321" i="39"/>
  <c r="N320" i="39"/>
  <c r="N319" i="39"/>
  <c r="N318" i="39"/>
  <c r="N316" i="39"/>
  <c r="N315" i="39"/>
  <c r="N314" i="39"/>
  <c r="N313" i="39"/>
  <c r="N312" i="39"/>
  <c r="N311" i="39"/>
  <c r="N310" i="39"/>
  <c r="N309" i="39"/>
  <c r="N308" i="39"/>
  <c r="N307" i="39"/>
  <c r="N306" i="39"/>
  <c r="N305" i="39"/>
  <c r="N304" i="39"/>
  <c r="N303" i="39"/>
  <c r="N302" i="39"/>
  <c r="N301" i="39"/>
  <c r="N300" i="39"/>
  <c r="N299" i="39"/>
  <c r="N298" i="39"/>
  <c r="N297" i="39"/>
  <c r="N296" i="39"/>
  <c r="N295" i="39"/>
  <c r="N294" i="39"/>
  <c r="N293" i="39"/>
  <c r="N292" i="39"/>
  <c r="N291" i="39"/>
  <c r="N290" i="39"/>
  <c r="N289" i="39"/>
  <c r="N288" i="39"/>
  <c r="N287" i="39"/>
  <c r="N286" i="39"/>
  <c r="N285" i="39"/>
  <c r="N284" i="39"/>
  <c r="N283" i="39"/>
  <c r="N282" i="39"/>
  <c r="N281" i="39"/>
  <c r="N280" i="39"/>
  <c r="N279" i="39"/>
  <c r="N278" i="39"/>
  <c r="N277" i="39"/>
  <c r="N276" i="39"/>
  <c r="N275" i="39"/>
  <c r="N274" i="39"/>
  <c r="N273" i="39"/>
  <c r="N272" i="39"/>
  <c r="N271" i="39"/>
  <c r="N270" i="39"/>
  <c r="N269" i="39"/>
  <c r="N268" i="39"/>
  <c r="N267" i="39"/>
  <c r="N266" i="39"/>
  <c r="N265" i="39"/>
  <c r="N264" i="39"/>
  <c r="N263" i="39"/>
  <c r="N262" i="39"/>
  <c r="N261" i="39"/>
  <c r="N260" i="39"/>
  <c r="N259" i="39"/>
  <c r="N258" i="39"/>
  <c r="N257" i="39"/>
  <c r="N256" i="39"/>
  <c r="N255" i="39"/>
  <c r="N254" i="39"/>
  <c r="N253" i="39"/>
  <c r="N252" i="39"/>
  <c r="N251" i="39"/>
  <c r="N250" i="39"/>
  <c r="N249" i="39"/>
  <c r="N248" i="39"/>
  <c r="N247" i="39"/>
  <c r="N246" i="39"/>
  <c r="N245" i="39"/>
  <c r="N244" i="39"/>
  <c r="N243" i="39"/>
  <c r="N242" i="39"/>
  <c r="G242" i="39"/>
  <c r="N241" i="39"/>
  <c r="N240" i="39"/>
  <c r="N239" i="39"/>
  <c r="N238" i="39"/>
  <c r="N237" i="39"/>
  <c r="N236" i="39"/>
  <c r="N235" i="39"/>
  <c r="N234" i="39"/>
  <c r="N233" i="39"/>
  <c r="N232" i="39"/>
  <c r="N231" i="39"/>
  <c r="N230" i="39"/>
  <c r="N229" i="39"/>
  <c r="N228" i="39"/>
  <c r="N227" i="39"/>
  <c r="N226" i="39"/>
  <c r="N225" i="39"/>
  <c r="N224" i="39"/>
  <c r="N223" i="39"/>
  <c r="N222" i="39"/>
  <c r="N221" i="39"/>
  <c r="N220" i="39"/>
  <c r="N219" i="39"/>
  <c r="N218" i="39"/>
  <c r="N217" i="39"/>
  <c r="N216" i="39"/>
  <c r="N215" i="39"/>
  <c r="N214" i="39"/>
  <c r="N213" i="39"/>
  <c r="N212" i="39"/>
  <c r="N211" i="39"/>
  <c r="N210" i="39"/>
  <c r="N209" i="39"/>
  <c r="N208" i="39"/>
  <c r="N207" i="39"/>
  <c r="N206" i="39"/>
  <c r="N205" i="39"/>
  <c r="N204" i="39"/>
  <c r="N203" i="39"/>
  <c r="N202" i="39"/>
  <c r="N201" i="39"/>
  <c r="N200" i="39"/>
  <c r="N199" i="39"/>
  <c r="N198" i="39"/>
  <c r="N197" i="39"/>
  <c r="N196" i="39"/>
  <c r="N195" i="39"/>
  <c r="N194" i="39"/>
  <c r="N193" i="39"/>
  <c r="N192" i="39"/>
  <c r="N191" i="39"/>
  <c r="N190" i="39"/>
  <c r="N189" i="39"/>
  <c r="N188" i="39"/>
  <c r="N187" i="39"/>
  <c r="N186" i="39"/>
  <c r="N185" i="39"/>
  <c r="N184" i="39"/>
  <c r="N183" i="39"/>
  <c r="N182" i="39"/>
  <c r="N181" i="39"/>
  <c r="N180" i="39"/>
  <c r="N179" i="39"/>
  <c r="N178" i="39"/>
  <c r="N177" i="39"/>
  <c r="N176" i="39"/>
  <c r="N175" i="39"/>
  <c r="N174" i="39"/>
  <c r="N173" i="39"/>
  <c r="N172" i="39"/>
  <c r="N171" i="39"/>
  <c r="N170" i="39"/>
  <c r="N169" i="39"/>
  <c r="N168" i="39"/>
  <c r="N167" i="39"/>
  <c r="N166" i="39"/>
  <c r="N165" i="39"/>
  <c r="N164" i="39"/>
  <c r="N163" i="39"/>
  <c r="N162" i="39"/>
  <c r="N161" i="39"/>
  <c r="N160" i="39"/>
  <c r="N159" i="39"/>
  <c r="N158" i="39"/>
  <c r="N157" i="39"/>
  <c r="N156" i="39"/>
  <c r="N155" i="39"/>
  <c r="N154" i="39"/>
  <c r="N153" i="39"/>
  <c r="N152" i="39"/>
  <c r="N151" i="39"/>
  <c r="N150" i="39"/>
  <c r="N149" i="39"/>
  <c r="N148" i="39"/>
  <c r="N147" i="39"/>
  <c r="N146" i="39"/>
  <c r="N145" i="39"/>
  <c r="N144" i="39"/>
  <c r="N143" i="39"/>
  <c r="N142" i="39"/>
  <c r="N141" i="39"/>
  <c r="N140" i="39"/>
  <c r="N139" i="39"/>
  <c r="N138" i="39"/>
  <c r="N137" i="39"/>
  <c r="N136" i="39"/>
  <c r="N135" i="39"/>
  <c r="N134" i="39"/>
  <c r="N133" i="39"/>
  <c r="N132" i="39"/>
  <c r="N131" i="39"/>
  <c r="N130" i="39"/>
  <c r="N129" i="39"/>
  <c r="N128" i="39"/>
  <c r="N127" i="39"/>
  <c r="N126" i="39"/>
  <c r="N125" i="39"/>
  <c r="N124" i="39"/>
  <c r="N123" i="39"/>
  <c r="N122" i="39"/>
  <c r="N121" i="39"/>
  <c r="N120" i="39"/>
  <c r="N119" i="39"/>
  <c r="N118" i="39"/>
  <c r="N117" i="39"/>
  <c r="N116" i="39"/>
  <c r="N115" i="39"/>
  <c r="N114" i="39"/>
  <c r="N113" i="39"/>
  <c r="N112" i="39"/>
  <c r="N111" i="39"/>
  <c r="N110" i="39"/>
  <c r="N109" i="39"/>
  <c r="N108" i="39"/>
  <c r="N107" i="39"/>
  <c r="N106" i="39"/>
  <c r="N105" i="39"/>
  <c r="N104" i="39"/>
  <c r="N103" i="39"/>
  <c r="N102" i="39"/>
  <c r="N101" i="39"/>
  <c r="N100" i="39"/>
  <c r="N99" i="39"/>
  <c r="N98" i="39"/>
  <c r="N97" i="39"/>
  <c r="N96" i="39"/>
  <c r="N95" i="39"/>
  <c r="N94" i="39"/>
  <c r="N93" i="39"/>
  <c r="N92" i="39"/>
  <c r="N91" i="39"/>
  <c r="N90" i="39"/>
  <c r="N89" i="39"/>
  <c r="N88" i="39"/>
  <c r="N87" i="39"/>
  <c r="N86" i="39"/>
  <c r="N85" i="39"/>
  <c r="N84" i="39"/>
  <c r="N83" i="39"/>
  <c r="N82" i="39"/>
  <c r="N81" i="39"/>
  <c r="N80" i="39"/>
  <c r="N79" i="39"/>
  <c r="N78" i="39"/>
  <c r="N77" i="39"/>
  <c r="N76" i="39"/>
  <c r="N75" i="39"/>
  <c r="N74" i="39"/>
  <c r="N73" i="39"/>
  <c r="N72" i="39"/>
  <c r="N71" i="39"/>
  <c r="N70" i="39"/>
  <c r="N69" i="39"/>
  <c r="N68" i="39"/>
  <c r="N67" i="39"/>
  <c r="N66" i="39"/>
  <c r="N65" i="39"/>
  <c r="N64" i="39"/>
  <c r="N63" i="39"/>
  <c r="N62" i="39"/>
  <c r="N61" i="39"/>
  <c r="N60" i="39"/>
  <c r="N59" i="39"/>
  <c r="N58" i="39"/>
  <c r="N57" i="39"/>
  <c r="N56" i="39"/>
  <c r="N55" i="39"/>
  <c r="N54" i="39"/>
  <c r="N53" i="39"/>
  <c r="N52" i="39"/>
  <c r="N51" i="39"/>
  <c r="N50" i="39"/>
  <c r="N49" i="39"/>
  <c r="N48" i="39"/>
  <c r="N47" i="39"/>
  <c r="N46" i="39"/>
  <c r="N45" i="39"/>
  <c r="N44" i="39"/>
  <c r="N43" i="39"/>
  <c r="N42" i="39"/>
  <c r="N41" i="39"/>
  <c r="N40" i="39"/>
  <c r="N39" i="39"/>
  <c r="N38" i="39"/>
  <c r="N37" i="39"/>
  <c r="N36" i="39"/>
  <c r="N35" i="39"/>
  <c r="N34" i="39"/>
  <c r="N33" i="39"/>
  <c r="N32" i="39"/>
  <c r="N31" i="39"/>
  <c r="N30" i="39"/>
  <c r="N29" i="39"/>
  <c r="N28" i="39"/>
  <c r="N27" i="39"/>
  <c r="N26" i="39"/>
  <c r="N25" i="39"/>
  <c r="N24" i="39"/>
  <c r="N23" i="39"/>
  <c r="N22" i="39"/>
  <c r="N21" i="39"/>
  <c r="N20" i="39"/>
  <c r="N19" i="39"/>
  <c r="N18" i="39"/>
  <c r="N17" i="39"/>
  <c r="N16" i="39"/>
  <c r="N15" i="39"/>
  <c r="N14" i="39"/>
  <c r="N13" i="39"/>
  <c r="N12" i="39"/>
  <c r="N11" i="39"/>
  <c r="N10" i="39"/>
  <c r="N9" i="39"/>
  <c r="N8" i="39"/>
  <c r="N7" i="39"/>
  <c r="N6" i="39"/>
  <c r="N5" i="39"/>
  <c r="N4" i="39"/>
  <c r="N3" i="39"/>
  <c r="N1" i="39"/>
  <c r="I10" i="65"/>
  <c r="I9" i="65"/>
  <c r="I8" i="65"/>
  <c r="I7" i="65"/>
  <c r="I6" i="65"/>
  <c r="I5" i="65"/>
  <c r="I4" i="65"/>
  <c r="X10" i="63"/>
  <c r="X9" i="63"/>
  <c r="X8" i="63"/>
  <c r="X7" i="63"/>
  <c r="X6" i="63"/>
  <c r="X5" i="63"/>
  <c r="X4" i="63"/>
  <c r="X3" i="63"/>
  <c r="X2" i="63"/>
  <c r="I358" i="64"/>
  <c r="F358" i="64" s="1"/>
  <c r="H358" i="64"/>
  <c r="I357" i="64"/>
  <c r="F357" i="64" s="1"/>
  <c r="H357" i="64"/>
  <c r="I356" i="64"/>
  <c r="F356" i="64" s="1"/>
  <c r="H356" i="64"/>
  <c r="I355" i="64"/>
  <c r="F355" i="64" s="1"/>
  <c r="H355" i="64"/>
  <c r="I354" i="64"/>
  <c r="F354" i="64" s="1"/>
  <c r="H354" i="64"/>
  <c r="I353" i="64"/>
  <c r="F353" i="64" s="1"/>
  <c r="H353" i="64"/>
  <c r="I352" i="64"/>
  <c r="F352" i="64" s="1"/>
  <c r="H352" i="64"/>
  <c r="I351" i="64"/>
  <c r="F351" i="64" s="1"/>
  <c r="H351" i="64"/>
  <c r="I350" i="64"/>
  <c r="F350" i="64" s="1"/>
  <c r="H350" i="64"/>
  <c r="I349" i="64"/>
  <c r="F349" i="64" s="1"/>
  <c r="H349" i="64"/>
  <c r="I348" i="64"/>
  <c r="F348" i="64" s="1"/>
  <c r="H348" i="64"/>
  <c r="I347" i="64"/>
  <c r="F347" i="64" s="1"/>
  <c r="H347" i="64"/>
  <c r="I346" i="64"/>
  <c r="F346" i="64" s="1"/>
  <c r="H346" i="64"/>
  <c r="I345" i="64"/>
  <c r="F345" i="64" s="1"/>
  <c r="H345" i="64"/>
  <c r="I344" i="64"/>
  <c r="F344" i="64" s="1"/>
  <c r="H344" i="64"/>
  <c r="I343" i="64"/>
  <c r="F343" i="64" s="1"/>
  <c r="H343" i="64"/>
  <c r="I342" i="64"/>
  <c r="F342" i="64" s="1"/>
  <c r="H342" i="64"/>
  <c r="I341" i="64"/>
  <c r="F341" i="64" s="1"/>
  <c r="H341" i="64"/>
  <c r="I340" i="64"/>
  <c r="F340" i="64" s="1"/>
  <c r="H340" i="64"/>
  <c r="I339" i="64"/>
  <c r="F339" i="64" s="1"/>
  <c r="H339" i="64"/>
  <c r="I338" i="64"/>
  <c r="F338" i="64" s="1"/>
  <c r="H338" i="64"/>
  <c r="I337" i="64"/>
  <c r="F337" i="64" s="1"/>
  <c r="H337" i="64"/>
  <c r="I336" i="64"/>
  <c r="F336" i="64" s="1"/>
  <c r="H336" i="64"/>
  <c r="I335" i="64"/>
  <c r="F335" i="64" s="1"/>
  <c r="H335" i="64"/>
  <c r="I334" i="64"/>
  <c r="F334" i="64" s="1"/>
  <c r="H334" i="64"/>
  <c r="I333" i="64"/>
  <c r="F333" i="64" s="1"/>
  <c r="H333" i="64"/>
  <c r="I332" i="64"/>
  <c r="F332" i="64" s="1"/>
  <c r="H332" i="64"/>
  <c r="I331" i="64"/>
  <c r="F331" i="64" s="1"/>
  <c r="H331" i="64"/>
  <c r="I330" i="64"/>
  <c r="F330" i="64" s="1"/>
  <c r="H330" i="64"/>
  <c r="I329" i="64"/>
  <c r="F329" i="64" s="1"/>
  <c r="H329" i="64"/>
  <c r="I328" i="64"/>
  <c r="F328" i="64" s="1"/>
  <c r="H328" i="64"/>
  <c r="I327" i="64"/>
  <c r="F327" i="64" s="1"/>
  <c r="H327" i="64"/>
  <c r="I326" i="64"/>
  <c r="F326" i="64" s="1"/>
  <c r="H326" i="64"/>
  <c r="I325" i="64"/>
  <c r="F325" i="64" s="1"/>
  <c r="H325" i="64"/>
  <c r="I324" i="64"/>
  <c r="F324" i="64" s="1"/>
  <c r="H324" i="64"/>
  <c r="I323" i="64"/>
  <c r="F323" i="64" s="1"/>
  <c r="H323" i="64"/>
  <c r="I322" i="64"/>
  <c r="F322" i="64" s="1"/>
  <c r="H322" i="64"/>
  <c r="I321" i="64"/>
  <c r="F321" i="64" s="1"/>
  <c r="H321" i="64"/>
  <c r="I320" i="64"/>
  <c r="F320" i="64" s="1"/>
  <c r="H320" i="64"/>
  <c r="I319" i="64"/>
  <c r="F319" i="64" s="1"/>
  <c r="H319" i="64"/>
  <c r="I318" i="64"/>
  <c r="F318" i="64" s="1"/>
  <c r="H318" i="64"/>
  <c r="I317" i="64"/>
  <c r="F317" i="64" s="1"/>
  <c r="H317" i="64"/>
  <c r="I316" i="64"/>
  <c r="F316" i="64" s="1"/>
  <c r="H316" i="64"/>
  <c r="I315" i="64"/>
  <c r="F315" i="64" s="1"/>
  <c r="H315" i="64"/>
  <c r="I314" i="64"/>
  <c r="F314" i="64" s="1"/>
  <c r="H314" i="64"/>
  <c r="I313" i="64"/>
  <c r="F313" i="64" s="1"/>
  <c r="H313" i="64"/>
  <c r="I312" i="64"/>
  <c r="F312" i="64" s="1"/>
  <c r="H312" i="64"/>
  <c r="I311" i="64"/>
  <c r="F311" i="64" s="1"/>
  <c r="H311" i="64"/>
  <c r="I310" i="64"/>
  <c r="F310" i="64" s="1"/>
  <c r="H310" i="64"/>
  <c r="I309" i="64"/>
  <c r="F309" i="64" s="1"/>
  <c r="H309" i="64"/>
  <c r="I308" i="64"/>
  <c r="F308" i="64" s="1"/>
  <c r="H308" i="64"/>
  <c r="I307" i="64"/>
  <c r="F307" i="64" s="1"/>
  <c r="H307" i="64"/>
  <c r="I306" i="64"/>
  <c r="F306" i="64" s="1"/>
  <c r="H306" i="64"/>
  <c r="I305" i="64"/>
  <c r="F305" i="64" s="1"/>
  <c r="H305" i="64"/>
  <c r="I304" i="64"/>
  <c r="F304" i="64" s="1"/>
  <c r="H304" i="64"/>
  <c r="I303" i="64"/>
  <c r="F303" i="64" s="1"/>
  <c r="H303" i="64"/>
  <c r="I302" i="64"/>
  <c r="F302" i="64" s="1"/>
  <c r="H302" i="64"/>
  <c r="I301" i="64"/>
  <c r="F301" i="64" s="1"/>
  <c r="H301" i="64"/>
  <c r="I300" i="64"/>
  <c r="F300" i="64" s="1"/>
  <c r="H300" i="64"/>
  <c r="I299" i="64"/>
  <c r="F299" i="64" s="1"/>
  <c r="H299" i="64"/>
  <c r="I298" i="64"/>
  <c r="F298" i="64" s="1"/>
  <c r="H298" i="64"/>
  <c r="I297" i="64"/>
  <c r="F297" i="64" s="1"/>
  <c r="H297" i="64"/>
  <c r="I296" i="64"/>
  <c r="F296" i="64" s="1"/>
  <c r="H296" i="64"/>
  <c r="I295" i="64"/>
  <c r="F295" i="64" s="1"/>
  <c r="H295" i="64"/>
  <c r="I294" i="64"/>
  <c r="F294" i="64" s="1"/>
  <c r="H294" i="64"/>
  <c r="I293" i="64"/>
  <c r="F293" i="64" s="1"/>
  <c r="H293" i="64"/>
  <c r="I292" i="64"/>
  <c r="F292" i="64" s="1"/>
  <c r="H292" i="64"/>
  <c r="I291" i="64"/>
  <c r="F291" i="64" s="1"/>
  <c r="H291" i="64"/>
  <c r="I290" i="64"/>
  <c r="F290" i="64" s="1"/>
  <c r="H290" i="64"/>
  <c r="I289" i="64"/>
  <c r="F289" i="64" s="1"/>
  <c r="H289" i="64"/>
  <c r="I288" i="64"/>
  <c r="F288" i="64" s="1"/>
  <c r="H288" i="64"/>
  <c r="I287" i="64"/>
  <c r="F287" i="64" s="1"/>
  <c r="H287" i="64"/>
  <c r="I286" i="64"/>
  <c r="F286" i="64" s="1"/>
  <c r="H286" i="64"/>
  <c r="I285" i="64"/>
  <c r="F285" i="64" s="1"/>
  <c r="H285" i="64"/>
  <c r="I284" i="64"/>
  <c r="F284" i="64" s="1"/>
  <c r="H284" i="64"/>
  <c r="I283" i="64"/>
  <c r="F283" i="64" s="1"/>
  <c r="H283" i="64"/>
  <c r="I282" i="64"/>
  <c r="F282" i="64" s="1"/>
  <c r="H282" i="64"/>
  <c r="I281" i="64"/>
  <c r="F281" i="64" s="1"/>
  <c r="H281" i="64"/>
  <c r="I280" i="64"/>
  <c r="F280" i="64" s="1"/>
  <c r="H280" i="64"/>
  <c r="I279" i="64"/>
  <c r="F279" i="64" s="1"/>
  <c r="H279" i="64"/>
  <c r="I278" i="64"/>
  <c r="F278" i="64" s="1"/>
  <c r="H278" i="64"/>
  <c r="I277" i="64"/>
  <c r="F277" i="64" s="1"/>
  <c r="H277" i="64"/>
  <c r="I276" i="64"/>
  <c r="F276" i="64" s="1"/>
  <c r="H276" i="64"/>
  <c r="I275" i="64"/>
  <c r="F275" i="64" s="1"/>
  <c r="H275" i="64"/>
  <c r="I274" i="64"/>
  <c r="F274" i="64" s="1"/>
  <c r="H274" i="64"/>
  <c r="I273" i="64"/>
  <c r="F273" i="64" s="1"/>
  <c r="H273" i="64"/>
  <c r="I272" i="64"/>
  <c r="F272" i="64" s="1"/>
  <c r="H272" i="64"/>
  <c r="I271" i="64"/>
  <c r="F271" i="64" s="1"/>
  <c r="H271" i="64"/>
  <c r="I270" i="64"/>
  <c r="F270" i="64" s="1"/>
  <c r="H270" i="64"/>
  <c r="I269" i="64"/>
  <c r="F269" i="64" s="1"/>
  <c r="H269" i="64"/>
  <c r="I268" i="64"/>
  <c r="F268" i="64" s="1"/>
  <c r="H268" i="64"/>
  <c r="I267" i="64"/>
  <c r="F267" i="64" s="1"/>
  <c r="H267" i="64"/>
  <c r="I266" i="64"/>
  <c r="F266" i="64" s="1"/>
  <c r="H266" i="64"/>
  <c r="I265" i="64"/>
  <c r="F265" i="64" s="1"/>
  <c r="H265" i="64"/>
  <c r="I264" i="64"/>
  <c r="F264" i="64" s="1"/>
  <c r="H264" i="64"/>
  <c r="I263" i="64"/>
  <c r="F263" i="64" s="1"/>
  <c r="H263" i="64"/>
  <c r="I262" i="64"/>
  <c r="F262" i="64" s="1"/>
  <c r="H262" i="64"/>
  <c r="I261" i="64"/>
  <c r="F261" i="64" s="1"/>
  <c r="H261" i="64"/>
  <c r="I260" i="64"/>
  <c r="F260" i="64" s="1"/>
  <c r="H260" i="64"/>
  <c r="I259" i="64"/>
  <c r="F259" i="64" s="1"/>
  <c r="H259" i="64"/>
  <c r="I258" i="64"/>
  <c r="F258" i="64" s="1"/>
  <c r="H258" i="64"/>
  <c r="I257" i="64"/>
  <c r="F257" i="64" s="1"/>
  <c r="H257" i="64"/>
  <c r="I256" i="64"/>
  <c r="F256" i="64" s="1"/>
  <c r="H256" i="64"/>
  <c r="I255" i="64"/>
  <c r="F255" i="64" s="1"/>
  <c r="H255" i="64"/>
  <c r="I254" i="64"/>
  <c r="F254" i="64" s="1"/>
  <c r="H254" i="64"/>
  <c r="I253" i="64"/>
  <c r="F253" i="64" s="1"/>
  <c r="H253" i="64"/>
  <c r="I252" i="64"/>
  <c r="F252" i="64" s="1"/>
  <c r="H252" i="64"/>
  <c r="I251" i="64"/>
  <c r="F251" i="64" s="1"/>
  <c r="H251" i="64"/>
  <c r="I250" i="64"/>
  <c r="F250" i="64" s="1"/>
  <c r="H250" i="64"/>
  <c r="I249" i="64"/>
  <c r="F249" i="64" s="1"/>
  <c r="H249" i="64"/>
  <c r="I248" i="64"/>
  <c r="F248" i="64" s="1"/>
  <c r="H248" i="64"/>
  <c r="I247" i="64"/>
  <c r="F247" i="64" s="1"/>
  <c r="H247" i="64"/>
  <c r="I246" i="64"/>
  <c r="F246" i="64" s="1"/>
  <c r="H246" i="64"/>
  <c r="I245" i="64"/>
  <c r="F245" i="64" s="1"/>
  <c r="H245" i="64"/>
  <c r="I244" i="64"/>
  <c r="F244" i="64" s="1"/>
  <c r="H244" i="64"/>
  <c r="I243" i="64"/>
  <c r="F243" i="64" s="1"/>
  <c r="H243" i="64"/>
  <c r="I242" i="64"/>
  <c r="F242" i="64" s="1"/>
  <c r="H242" i="64"/>
  <c r="I241" i="64"/>
  <c r="F241" i="64" s="1"/>
  <c r="H241" i="64"/>
  <c r="I240" i="64"/>
  <c r="F240" i="64" s="1"/>
  <c r="H240" i="64"/>
  <c r="I239" i="64"/>
  <c r="F239" i="64" s="1"/>
  <c r="H239" i="64"/>
  <c r="I238" i="64"/>
  <c r="F238" i="64" s="1"/>
  <c r="H238" i="64"/>
  <c r="I237" i="64"/>
  <c r="F237" i="64" s="1"/>
  <c r="H237" i="64"/>
  <c r="I236" i="64"/>
  <c r="F236" i="64" s="1"/>
  <c r="H236" i="64"/>
  <c r="I235" i="64"/>
  <c r="F235" i="64" s="1"/>
  <c r="H235" i="64"/>
  <c r="I234" i="64"/>
  <c r="F234" i="64" s="1"/>
  <c r="H234" i="64"/>
  <c r="I233" i="64"/>
  <c r="F233" i="64" s="1"/>
  <c r="H233" i="64"/>
  <c r="I232" i="64"/>
  <c r="F232" i="64" s="1"/>
  <c r="H232" i="64"/>
  <c r="I231" i="64"/>
  <c r="F231" i="64" s="1"/>
  <c r="H231" i="64"/>
  <c r="I230" i="64"/>
  <c r="F230" i="64" s="1"/>
  <c r="H230" i="64"/>
  <c r="I229" i="64"/>
  <c r="F229" i="64" s="1"/>
  <c r="H229" i="64"/>
  <c r="I228" i="64"/>
  <c r="F228" i="64" s="1"/>
  <c r="H228" i="64"/>
  <c r="I227" i="64"/>
  <c r="F227" i="64" s="1"/>
  <c r="H227" i="64"/>
  <c r="I226" i="64"/>
  <c r="F226" i="64" s="1"/>
  <c r="H226" i="64"/>
  <c r="D226" i="64"/>
  <c r="I225" i="64"/>
  <c r="F225" i="64" s="1"/>
  <c r="H225" i="64"/>
  <c r="D225" i="64"/>
  <c r="I224" i="64"/>
  <c r="F224" i="64" s="1"/>
  <c r="H224" i="64"/>
  <c r="D224" i="64"/>
  <c r="I223" i="64"/>
  <c r="F223" i="64" s="1"/>
  <c r="H223" i="64"/>
  <c r="D223" i="64"/>
  <c r="I222" i="64"/>
  <c r="F222" i="64" s="1"/>
  <c r="H222" i="64"/>
  <c r="D222" i="64"/>
  <c r="I221" i="64"/>
  <c r="F221" i="64" s="1"/>
  <c r="H221" i="64"/>
  <c r="D221" i="64"/>
  <c r="I220" i="64"/>
  <c r="F220" i="64" s="1"/>
  <c r="H220" i="64"/>
  <c r="D220" i="64"/>
  <c r="I219" i="64"/>
  <c r="F219" i="64" s="1"/>
  <c r="H219" i="64"/>
  <c r="D219" i="64"/>
  <c r="I218" i="64"/>
  <c r="F218" i="64" s="1"/>
  <c r="H218" i="64"/>
  <c r="D218" i="64"/>
  <c r="I217" i="64"/>
  <c r="F217" i="64" s="1"/>
  <c r="H217" i="64"/>
  <c r="D217" i="64"/>
  <c r="I216" i="64"/>
  <c r="F216" i="64" s="1"/>
  <c r="H216" i="64"/>
  <c r="D216" i="64"/>
  <c r="I215" i="64"/>
  <c r="F215" i="64" s="1"/>
  <c r="H215" i="64"/>
  <c r="D215" i="64"/>
  <c r="I214" i="64"/>
  <c r="F214" i="64" s="1"/>
  <c r="H214" i="64"/>
  <c r="D214" i="64"/>
  <c r="I213" i="64"/>
  <c r="F213" i="64" s="1"/>
  <c r="H213" i="64"/>
  <c r="D213" i="64"/>
  <c r="I212" i="64"/>
  <c r="F212" i="64" s="1"/>
  <c r="H212" i="64"/>
  <c r="D212" i="64"/>
  <c r="I211" i="64"/>
  <c r="F211" i="64" s="1"/>
  <c r="H211" i="64"/>
  <c r="D211" i="64"/>
  <c r="I210" i="64"/>
  <c r="F210" i="64" s="1"/>
  <c r="H210" i="64"/>
  <c r="D210" i="64"/>
  <c r="I209" i="64"/>
  <c r="F209" i="64" s="1"/>
  <c r="H209" i="64"/>
  <c r="D209" i="64"/>
  <c r="I208" i="64"/>
  <c r="F208" i="64" s="1"/>
  <c r="H208" i="64"/>
  <c r="D208" i="64"/>
  <c r="I207" i="64"/>
  <c r="F207" i="64" s="1"/>
  <c r="H207" i="64"/>
  <c r="D207" i="64"/>
  <c r="I206" i="64"/>
  <c r="F206" i="64" s="1"/>
  <c r="H206" i="64"/>
  <c r="D206" i="64"/>
  <c r="I205" i="64"/>
  <c r="F205" i="64" s="1"/>
  <c r="H205" i="64"/>
  <c r="D205" i="64"/>
  <c r="I204" i="64"/>
  <c r="F204" i="64" s="1"/>
  <c r="H204" i="64"/>
  <c r="D204" i="64"/>
  <c r="I203" i="64"/>
  <c r="F203" i="64" s="1"/>
  <c r="H203" i="64"/>
  <c r="D203" i="64"/>
  <c r="I202" i="64"/>
  <c r="F202" i="64" s="1"/>
  <c r="H202" i="64"/>
  <c r="D202" i="64"/>
  <c r="I201" i="64"/>
  <c r="F201" i="64" s="1"/>
  <c r="H201" i="64"/>
  <c r="D201" i="64"/>
  <c r="I200" i="64"/>
  <c r="F200" i="64" s="1"/>
  <c r="H200" i="64"/>
  <c r="D200" i="64"/>
  <c r="I199" i="64"/>
  <c r="F199" i="64" s="1"/>
  <c r="H199" i="64"/>
  <c r="D199" i="64"/>
  <c r="I198" i="64"/>
  <c r="F198" i="64" s="1"/>
  <c r="H198" i="64"/>
  <c r="D198" i="64"/>
  <c r="I197" i="64"/>
  <c r="F197" i="64" s="1"/>
  <c r="H197" i="64"/>
  <c r="D197" i="64"/>
  <c r="I196" i="64"/>
  <c r="F196" i="64" s="1"/>
  <c r="H196" i="64"/>
  <c r="D196" i="64"/>
  <c r="I195" i="64"/>
  <c r="F195" i="64" s="1"/>
  <c r="H195" i="64"/>
  <c r="D195" i="64"/>
  <c r="I194" i="64"/>
  <c r="F194" i="64" s="1"/>
  <c r="H194" i="64"/>
  <c r="D194" i="64"/>
  <c r="I193" i="64"/>
  <c r="F193" i="64" s="1"/>
  <c r="H193" i="64"/>
  <c r="D193" i="64"/>
  <c r="I192" i="64"/>
  <c r="F192" i="64" s="1"/>
  <c r="H192" i="64"/>
  <c r="D192" i="64"/>
  <c r="I191" i="64"/>
  <c r="F191" i="64" s="1"/>
  <c r="H191" i="64"/>
  <c r="D191" i="64"/>
  <c r="I190" i="64"/>
  <c r="F190" i="64" s="1"/>
  <c r="H190" i="64"/>
  <c r="D190" i="64"/>
  <c r="I189" i="64"/>
  <c r="F189" i="64" s="1"/>
  <c r="H189" i="64"/>
  <c r="D189" i="64"/>
  <c r="I188" i="64"/>
  <c r="F188" i="64" s="1"/>
  <c r="H188" i="64"/>
  <c r="D188" i="64"/>
  <c r="I187" i="64"/>
  <c r="F187" i="64" s="1"/>
  <c r="H187" i="64"/>
  <c r="D187" i="64"/>
  <c r="I186" i="64"/>
  <c r="F186" i="64" s="1"/>
  <c r="H186" i="64"/>
  <c r="D186" i="64"/>
  <c r="I185" i="64"/>
  <c r="F185" i="64" s="1"/>
  <c r="H185" i="64"/>
  <c r="D185" i="64"/>
  <c r="I184" i="64"/>
  <c r="F184" i="64" s="1"/>
  <c r="H184" i="64"/>
  <c r="D184" i="64"/>
  <c r="I183" i="64"/>
  <c r="F183" i="64" s="1"/>
  <c r="H183" i="64"/>
  <c r="D183" i="64"/>
  <c r="I182" i="64"/>
  <c r="F182" i="64" s="1"/>
  <c r="H182" i="64"/>
  <c r="D182" i="64"/>
  <c r="I181" i="64"/>
  <c r="F181" i="64" s="1"/>
  <c r="H181" i="64"/>
  <c r="D181" i="64"/>
  <c r="I180" i="64"/>
  <c r="F180" i="64" s="1"/>
  <c r="H180" i="64"/>
  <c r="D180" i="64"/>
  <c r="I179" i="64"/>
  <c r="F179" i="64" s="1"/>
  <c r="H179" i="64"/>
  <c r="D179" i="64"/>
  <c r="I178" i="64"/>
  <c r="F178" i="64" s="1"/>
  <c r="H178" i="64"/>
  <c r="D178" i="64"/>
  <c r="I177" i="64"/>
  <c r="F177" i="64" s="1"/>
  <c r="H177" i="64"/>
  <c r="D177" i="64"/>
  <c r="I176" i="64"/>
  <c r="F176" i="64" s="1"/>
  <c r="H176" i="64"/>
  <c r="D176" i="64"/>
  <c r="I175" i="64"/>
  <c r="F175" i="64" s="1"/>
  <c r="H175" i="64"/>
  <c r="D175" i="64"/>
  <c r="I174" i="64"/>
  <c r="F174" i="64" s="1"/>
  <c r="H174" i="64"/>
  <c r="D174" i="64"/>
  <c r="I173" i="64"/>
  <c r="F173" i="64" s="1"/>
  <c r="H173" i="64"/>
  <c r="D173" i="64"/>
  <c r="I172" i="64"/>
  <c r="F172" i="64" s="1"/>
  <c r="H172" i="64"/>
  <c r="D172" i="64"/>
  <c r="I171" i="64"/>
  <c r="F171" i="64" s="1"/>
  <c r="H171" i="64"/>
  <c r="D171" i="64"/>
  <c r="I170" i="64"/>
  <c r="F170" i="64" s="1"/>
  <c r="H170" i="64"/>
  <c r="D170" i="64"/>
  <c r="I169" i="64"/>
  <c r="F169" i="64" s="1"/>
  <c r="H169" i="64"/>
  <c r="D169" i="64"/>
  <c r="I168" i="64"/>
  <c r="F168" i="64" s="1"/>
  <c r="H168" i="64"/>
  <c r="D168" i="64"/>
  <c r="I167" i="64"/>
  <c r="F167" i="64" s="1"/>
  <c r="H167" i="64"/>
  <c r="D167" i="64"/>
  <c r="I166" i="64"/>
  <c r="F166" i="64" s="1"/>
  <c r="H166" i="64"/>
  <c r="I165" i="64"/>
  <c r="F165" i="64" s="1"/>
  <c r="H165" i="64"/>
  <c r="I164" i="64"/>
  <c r="F164" i="64" s="1"/>
  <c r="H164" i="64"/>
  <c r="I163" i="64"/>
  <c r="F163" i="64" s="1"/>
  <c r="H163" i="64"/>
  <c r="I162" i="64"/>
  <c r="F162" i="64" s="1"/>
  <c r="H162" i="64"/>
  <c r="I161" i="64"/>
  <c r="F161" i="64" s="1"/>
  <c r="H161" i="64"/>
  <c r="I160" i="64"/>
  <c r="F160" i="64" s="1"/>
  <c r="H160" i="64"/>
  <c r="I159" i="64"/>
  <c r="F159" i="64" s="1"/>
  <c r="H159" i="64"/>
  <c r="I158" i="64"/>
  <c r="F158" i="64" s="1"/>
  <c r="H158" i="64"/>
  <c r="I157" i="64"/>
  <c r="F157" i="64" s="1"/>
  <c r="H157" i="64"/>
  <c r="D157" i="64"/>
  <c r="I156" i="64"/>
  <c r="F156" i="64" s="1"/>
  <c r="H156" i="64"/>
  <c r="D156" i="64"/>
  <c r="I155" i="64"/>
  <c r="F155" i="64" s="1"/>
  <c r="H155" i="64"/>
  <c r="D155" i="64"/>
  <c r="I154" i="64"/>
  <c r="F154" i="64" s="1"/>
  <c r="H154" i="64"/>
  <c r="D154" i="64"/>
  <c r="I153" i="64"/>
  <c r="F153" i="64" s="1"/>
  <c r="H153" i="64"/>
  <c r="I152" i="64"/>
  <c r="F152" i="64" s="1"/>
  <c r="H152" i="64"/>
  <c r="I151" i="64"/>
  <c r="F151" i="64" s="1"/>
  <c r="H151" i="64"/>
  <c r="D151" i="64"/>
  <c r="I150" i="64"/>
  <c r="F150" i="64" s="1"/>
  <c r="H150" i="64"/>
  <c r="D150" i="64"/>
  <c r="I149" i="64"/>
  <c r="F149" i="64" s="1"/>
  <c r="H149" i="64"/>
  <c r="D149" i="64"/>
  <c r="I148" i="64"/>
  <c r="F148" i="64" s="1"/>
  <c r="H148" i="64"/>
  <c r="D148" i="64"/>
  <c r="I147" i="64"/>
  <c r="F147" i="64" s="1"/>
  <c r="H147" i="64"/>
  <c r="D147" i="64"/>
  <c r="I146" i="64"/>
  <c r="F146" i="64" s="1"/>
  <c r="H146" i="64"/>
  <c r="D146" i="64"/>
  <c r="I145" i="64"/>
  <c r="F145" i="64" s="1"/>
  <c r="H145" i="64"/>
  <c r="D145" i="64"/>
  <c r="I144" i="64"/>
  <c r="F144" i="64" s="1"/>
  <c r="H144" i="64"/>
  <c r="D144" i="64"/>
  <c r="I143" i="64"/>
  <c r="F143" i="64" s="1"/>
  <c r="H143" i="64"/>
  <c r="D143" i="64"/>
  <c r="I142" i="64"/>
  <c r="F142" i="64" s="1"/>
  <c r="H142" i="64"/>
  <c r="D142" i="64"/>
  <c r="I141" i="64"/>
  <c r="F141" i="64" s="1"/>
  <c r="H141" i="64"/>
  <c r="D141" i="64"/>
  <c r="I140" i="64"/>
  <c r="F140" i="64" s="1"/>
  <c r="H140" i="64"/>
  <c r="D140" i="64"/>
  <c r="I139" i="64"/>
  <c r="F139" i="64" s="1"/>
  <c r="H139" i="64"/>
  <c r="D139" i="64"/>
  <c r="I138" i="64"/>
  <c r="F138" i="64" s="1"/>
  <c r="H138" i="64"/>
  <c r="D138" i="64"/>
  <c r="I137" i="64"/>
  <c r="F137" i="64" s="1"/>
  <c r="H137" i="64"/>
  <c r="D137" i="64"/>
  <c r="I136" i="64"/>
  <c r="F136" i="64" s="1"/>
  <c r="H136" i="64"/>
  <c r="D136" i="64"/>
  <c r="I135" i="64"/>
  <c r="F135" i="64" s="1"/>
  <c r="H135" i="64"/>
  <c r="D135" i="64"/>
  <c r="I134" i="64"/>
  <c r="F134" i="64" s="1"/>
  <c r="H134" i="64"/>
  <c r="D134" i="64"/>
  <c r="I133" i="64"/>
  <c r="F133" i="64" s="1"/>
  <c r="H133" i="64"/>
  <c r="D133" i="64"/>
  <c r="I132" i="64"/>
  <c r="F132" i="64" s="1"/>
  <c r="H132" i="64"/>
  <c r="D132" i="64"/>
  <c r="I131" i="64"/>
  <c r="F131" i="64" s="1"/>
  <c r="H131" i="64"/>
  <c r="D131" i="64"/>
  <c r="I130" i="64"/>
  <c r="F130" i="64" s="1"/>
  <c r="H130" i="64"/>
  <c r="D130" i="64"/>
  <c r="I129" i="64"/>
  <c r="F129" i="64" s="1"/>
  <c r="H129" i="64"/>
  <c r="D129" i="64"/>
  <c r="I128" i="64"/>
  <c r="F128" i="64" s="1"/>
  <c r="H128" i="64"/>
  <c r="D128" i="64"/>
  <c r="I127" i="64"/>
  <c r="F127" i="64" s="1"/>
  <c r="H127" i="64"/>
  <c r="D127" i="64"/>
  <c r="I126" i="64"/>
  <c r="F126" i="64" s="1"/>
  <c r="H126" i="64"/>
  <c r="D126" i="64"/>
  <c r="I125" i="64"/>
  <c r="F125" i="64" s="1"/>
  <c r="H125" i="64"/>
  <c r="D125" i="64"/>
  <c r="I123" i="64"/>
  <c r="F123" i="64" s="1"/>
  <c r="H123" i="64"/>
  <c r="D123" i="64"/>
  <c r="I122" i="64"/>
  <c r="F122" i="64" s="1"/>
  <c r="H122" i="64"/>
  <c r="D122" i="64"/>
  <c r="I121" i="64"/>
  <c r="F121" i="64" s="1"/>
  <c r="H121" i="64"/>
  <c r="D121" i="64"/>
  <c r="I120" i="64"/>
  <c r="F120" i="64" s="1"/>
  <c r="H120" i="64"/>
  <c r="D120" i="64"/>
  <c r="I119" i="64"/>
  <c r="F119" i="64" s="1"/>
  <c r="H119" i="64"/>
  <c r="D119" i="64"/>
  <c r="I118" i="64"/>
  <c r="F118" i="64" s="1"/>
  <c r="H118" i="64"/>
  <c r="D118" i="64"/>
  <c r="I117" i="64"/>
  <c r="F117" i="64" s="1"/>
  <c r="H117" i="64"/>
  <c r="D117" i="64"/>
  <c r="I116" i="64"/>
  <c r="F116" i="64" s="1"/>
  <c r="H116" i="64"/>
  <c r="D116" i="64"/>
  <c r="I115" i="64"/>
  <c r="F115" i="64" s="1"/>
  <c r="H115" i="64"/>
  <c r="D115" i="64"/>
  <c r="I114" i="64"/>
  <c r="F114" i="64" s="1"/>
  <c r="H114" i="64"/>
  <c r="D114" i="64"/>
  <c r="I113" i="64"/>
  <c r="F113" i="64" s="1"/>
  <c r="H113" i="64"/>
  <c r="D113" i="64"/>
  <c r="I112" i="64"/>
  <c r="F112" i="64" s="1"/>
  <c r="H112" i="64"/>
  <c r="D112" i="64"/>
  <c r="I111" i="64"/>
  <c r="F111" i="64" s="1"/>
  <c r="H111" i="64"/>
  <c r="D111" i="64"/>
  <c r="I110" i="64"/>
  <c r="F110" i="64" s="1"/>
  <c r="H110" i="64"/>
  <c r="D110" i="64"/>
  <c r="I109" i="64"/>
  <c r="F109" i="64" s="1"/>
  <c r="H109" i="64"/>
  <c r="D109" i="64"/>
  <c r="I108" i="64"/>
  <c r="F108" i="64" s="1"/>
  <c r="H108" i="64"/>
  <c r="D108" i="64"/>
  <c r="I107" i="64"/>
  <c r="F107" i="64" s="1"/>
  <c r="H107" i="64"/>
  <c r="D107" i="64"/>
  <c r="I106" i="64"/>
  <c r="F106" i="64" s="1"/>
  <c r="H106" i="64"/>
  <c r="D106" i="64"/>
  <c r="I105" i="64"/>
  <c r="F105" i="64" s="1"/>
  <c r="H105" i="64"/>
  <c r="D105" i="64"/>
  <c r="I104" i="64"/>
  <c r="F104" i="64" s="1"/>
  <c r="H104" i="64"/>
  <c r="D104" i="64"/>
  <c r="I103" i="64"/>
  <c r="F103" i="64" s="1"/>
  <c r="H103" i="64"/>
  <c r="D103" i="64"/>
  <c r="I102" i="64"/>
  <c r="F102" i="64" s="1"/>
  <c r="H102" i="64"/>
  <c r="D102" i="64"/>
  <c r="I101" i="64"/>
  <c r="F101" i="64" s="1"/>
  <c r="H101" i="64"/>
  <c r="D101" i="64"/>
  <c r="I100" i="64"/>
  <c r="F100" i="64" s="1"/>
  <c r="H100" i="64"/>
  <c r="D100" i="64"/>
  <c r="I99" i="64"/>
  <c r="F99" i="64" s="1"/>
  <c r="H99" i="64"/>
  <c r="D99" i="64"/>
  <c r="I98" i="64"/>
  <c r="F98" i="64" s="1"/>
  <c r="H98" i="64"/>
  <c r="D98" i="64"/>
  <c r="I97" i="64"/>
  <c r="F97" i="64" s="1"/>
  <c r="H97" i="64"/>
  <c r="D97" i="64"/>
  <c r="I96" i="64"/>
  <c r="F96" i="64" s="1"/>
  <c r="H96" i="64"/>
  <c r="D96" i="64"/>
  <c r="I95" i="64"/>
  <c r="F95" i="64" s="1"/>
  <c r="H95" i="64"/>
  <c r="D95" i="64"/>
  <c r="I94" i="64"/>
  <c r="F94" i="64" s="1"/>
  <c r="H94" i="64"/>
  <c r="D94" i="64"/>
  <c r="I93" i="64"/>
  <c r="F93" i="64" s="1"/>
  <c r="H93" i="64"/>
  <c r="D93" i="64"/>
  <c r="I92" i="64"/>
  <c r="F92" i="64" s="1"/>
  <c r="H92" i="64"/>
  <c r="D92" i="64"/>
  <c r="I91" i="64"/>
  <c r="F91" i="64" s="1"/>
  <c r="H91" i="64"/>
  <c r="D91" i="64"/>
  <c r="I90" i="64"/>
  <c r="F90" i="64" s="1"/>
  <c r="H90" i="64"/>
  <c r="D90" i="64"/>
  <c r="I89" i="64"/>
  <c r="F89" i="64" s="1"/>
  <c r="H89" i="64"/>
  <c r="D89" i="64"/>
  <c r="I88" i="64"/>
  <c r="F88" i="64" s="1"/>
  <c r="H88" i="64"/>
  <c r="D88" i="64"/>
  <c r="I87" i="64"/>
  <c r="F87" i="64" s="1"/>
  <c r="H87" i="64"/>
  <c r="D87" i="64"/>
  <c r="I86" i="64"/>
  <c r="F86" i="64" s="1"/>
  <c r="H86" i="64"/>
  <c r="D86" i="64"/>
  <c r="I85" i="64"/>
  <c r="F85" i="64" s="1"/>
  <c r="H85" i="64"/>
  <c r="D85" i="64"/>
  <c r="I84" i="64"/>
  <c r="F84" i="64" s="1"/>
  <c r="H84" i="64"/>
  <c r="D84" i="64"/>
  <c r="I83" i="64"/>
  <c r="F83" i="64" s="1"/>
  <c r="H83" i="64"/>
  <c r="D83" i="64"/>
  <c r="I82" i="64"/>
  <c r="F82" i="64" s="1"/>
  <c r="H82" i="64"/>
  <c r="D82" i="64"/>
  <c r="I81" i="64"/>
  <c r="F81" i="64" s="1"/>
  <c r="H81" i="64"/>
  <c r="D81" i="64"/>
  <c r="I80" i="64"/>
  <c r="F80" i="64" s="1"/>
  <c r="H80" i="64"/>
  <c r="D80" i="64"/>
  <c r="I79" i="64"/>
  <c r="F79" i="64" s="1"/>
  <c r="H79" i="64"/>
  <c r="D79" i="64"/>
  <c r="I78" i="64"/>
  <c r="F78" i="64" s="1"/>
  <c r="H78" i="64"/>
  <c r="D78" i="64"/>
  <c r="I77" i="64"/>
  <c r="F77" i="64" s="1"/>
  <c r="H77" i="64"/>
  <c r="D77" i="64"/>
  <c r="I76" i="64"/>
  <c r="F76" i="64" s="1"/>
  <c r="H76" i="64"/>
  <c r="D76" i="64"/>
  <c r="I75" i="64"/>
  <c r="F75" i="64" s="1"/>
  <c r="H75" i="64"/>
  <c r="D75" i="64"/>
  <c r="I74" i="64"/>
  <c r="F74" i="64" s="1"/>
  <c r="H74" i="64"/>
  <c r="D74" i="64"/>
  <c r="I73" i="64"/>
  <c r="F73" i="64" s="1"/>
  <c r="H73" i="64"/>
  <c r="D73" i="64"/>
  <c r="I72" i="64"/>
  <c r="F72" i="64" s="1"/>
  <c r="H72" i="64"/>
  <c r="D72" i="64"/>
  <c r="I71" i="64"/>
  <c r="F71" i="64" s="1"/>
  <c r="H71" i="64"/>
  <c r="D71" i="64"/>
  <c r="I70" i="64"/>
  <c r="F70" i="64" s="1"/>
  <c r="H70" i="64"/>
  <c r="D70" i="64"/>
  <c r="I69" i="64"/>
  <c r="F69" i="64" s="1"/>
  <c r="H69" i="64"/>
  <c r="D69" i="64"/>
  <c r="I68" i="64"/>
  <c r="F68" i="64" s="1"/>
  <c r="H68" i="64"/>
  <c r="D68" i="64"/>
  <c r="I67" i="64"/>
  <c r="F67" i="64" s="1"/>
  <c r="H67" i="64"/>
  <c r="D67" i="64"/>
  <c r="I66" i="64"/>
  <c r="F66" i="64" s="1"/>
  <c r="H66" i="64"/>
  <c r="D66" i="64"/>
  <c r="I65" i="64"/>
  <c r="F65" i="64" s="1"/>
  <c r="H65" i="64"/>
  <c r="D65" i="64"/>
  <c r="I64" i="64"/>
  <c r="F64" i="64" s="1"/>
  <c r="H64" i="64"/>
  <c r="D64" i="64"/>
  <c r="I63" i="64"/>
  <c r="F63" i="64" s="1"/>
  <c r="H63" i="64"/>
  <c r="D63" i="64"/>
  <c r="I62" i="64"/>
  <c r="F62" i="64" s="1"/>
  <c r="H62" i="64"/>
  <c r="D62" i="64"/>
  <c r="I61" i="64"/>
  <c r="F61" i="64" s="1"/>
  <c r="H61" i="64"/>
  <c r="D61" i="64"/>
  <c r="I60" i="64"/>
  <c r="F60" i="64" s="1"/>
  <c r="H60" i="64"/>
  <c r="D60" i="64"/>
  <c r="I59" i="64"/>
  <c r="F59" i="64" s="1"/>
  <c r="H59" i="64"/>
  <c r="D59" i="64"/>
  <c r="I58" i="64"/>
  <c r="F58" i="64" s="1"/>
  <c r="H58" i="64"/>
  <c r="D58" i="64"/>
  <c r="I57" i="64"/>
  <c r="F57" i="64" s="1"/>
  <c r="H57" i="64"/>
  <c r="D57" i="64"/>
  <c r="I56" i="64"/>
  <c r="F56" i="64" s="1"/>
  <c r="H56" i="64"/>
  <c r="D56" i="64"/>
  <c r="I55" i="64"/>
  <c r="F55" i="64" s="1"/>
  <c r="H55" i="64"/>
  <c r="D55" i="64"/>
  <c r="I54" i="64"/>
  <c r="F54" i="64" s="1"/>
  <c r="H54" i="64"/>
  <c r="D54" i="64"/>
  <c r="I53" i="64"/>
  <c r="F53" i="64" s="1"/>
  <c r="H53" i="64"/>
  <c r="D53" i="64"/>
  <c r="I52" i="64"/>
  <c r="F52" i="64" s="1"/>
  <c r="H52" i="64"/>
  <c r="D52" i="64"/>
  <c r="I51" i="64"/>
  <c r="F51" i="64" s="1"/>
  <c r="H51" i="64"/>
  <c r="D51" i="64"/>
  <c r="I50" i="64"/>
  <c r="F50" i="64" s="1"/>
  <c r="H50" i="64"/>
  <c r="D50" i="64"/>
  <c r="I49" i="64"/>
  <c r="F49" i="64" s="1"/>
  <c r="H49" i="64"/>
  <c r="D49" i="64"/>
  <c r="I48" i="64"/>
  <c r="F48" i="64" s="1"/>
  <c r="H48" i="64"/>
  <c r="D48" i="64"/>
  <c r="I47" i="64"/>
  <c r="F47" i="64" s="1"/>
  <c r="H47" i="64"/>
  <c r="D47" i="64"/>
  <c r="I46" i="64"/>
  <c r="F46" i="64" s="1"/>
  <c r="H46" i="64"/>
  <c r="D46" i="64"/>
  <c r="I45" i="64"/>
  <c r="F45" i="64" s="1"/>
  <c r="H45" i="64"/>
  <c r="D45" i="64"/>
  <c r="I44" i="64"/>
  <c r="F44" i="64" s="1"/>
  <c r="H44" i="64"/>
  <c r="D44" i="64"/>
  <c r="I43" i="64"/>
  <c r="F43" i="64" s="1"/>
  <c r="H43" i="64"/>
  <c r="D43" i="64"/>
  <c r="I42" i="64"/>
  <c r="F42" i="64" s="1"/>
  <c r="H42" i="64"/>
  <c r="D42" i="64"/>
  <c r="I41" i="64"/>
  <c r="F41" i="64" s="1"/>
  <c r="H41" i="64"/>
  <c r="D41" i="64"/>
  <c r="I40" i="64"/>
  <c r="F40" i="64" s="1"/>
  <c r="H40" i="64"/>
  <c r="D40" i="64"/>
  <c r="I39" i="64"/>
  <c r="F39" i="64" s="1"/>
  <c r="H39" i="64"/>
  <c r="D39" i="64"/>
  <c r="I38" i="64"/>
  <c r="F38" i="64" s="1"/>
  <c r="H38" i="64"/>
  <c r="D38" i="64"/>
  <c r="I37" i="64"/>
  <c r="F37" i="64" s="1"/>
  <c r="H37" i="64"/>
  <c r="D37" i="64"/>
  <c r="I36" i="64"/>
  <c r="F36" i="64" s="1"/>
  <c r="H36" i="64"/>
  <c r="D36" i="64"/>
  <c r="I35" i="64"/>
  <c r="F35" i="64" s="1"/>
  <c r="H35" i="64"/>
  <c r="D35" i="64"/>
  <c r="I34" i="64"/>
  <c r="F34" i="64" s="1"/>
  <c r="H34" i="64"/>
  <c r="D34" i="64"/>
  <c r="I33" i="64"/>
  <c r="F33" i="64" s="1"/>
  <c r="H33" i="64"/>
  <c r="D33" i="64"/>
  <c r="I32" i="64"/>
  <c r="F32" i="64" s="1"/>
  <c r="H32" i="64"/>
  <c r="D32" i="64"/>
  <c r="I31" i="64"/>
  <c r="F31" i="64" s="1"/>
  <c r="H31" i="64"/>
  <c r="D31" i="64"/>
  <c r="I30" i="64"/>
  <c r="F30" i="64" s="1"/>
  <c r="H30" i="64"/>
  <c r="D30" i="64"/>
  <c r="I29" i="64"/>
  <c r="F29" i="64" s="1"/>
  <c r="H29" i="64"/>
  <c r="D29" i="64"/>
  <c r="I28" i="64"/>
  <c r="F28" i="64" s="1"/>
  <c r="H28" i="64"/>
  <c r="D28" i="64"/>
  <c r="I27" i="64"/>
  <c r="F27" i="64" s="1"/>
  <c r="H27" i="64"/>
  <c r="D27" i="64"/>
  <c r="I26" i="64"/>
  <c r="F26" i="64" s="1"/>
  <c r="H26" i="64"/>
  <c r="D26" i="64"/>
  <c r="I25" i="64"/>
  <c r="F25" i="64" s="1"/>
  <c r="H25" i="64"/>
  <c r="D25" i="64"/>
  <c r="I24" i="64"/>
  <c r="F24" i="64" s="1"/>
  <c r="H24" i="64"/>
  <c r="D24" i="64"/>
  <c r="I23" i="64"/>
  <c r="F23" i="64" s="1"/>
  <c r="H23" i="64"/>
  <c r="D23" i="64"/>
  <c r="I22" i="64"/>
  <c r="F22" i="64" s="1"/>
  <c r="H22" i="64"/>
  <c r="D22" i="64"/>
  <c r="I21" i="64"/>
  <c r="F21" i="64" s="1"/>
  <c r="H21" i="64"/>
  <c r="D21" i="64"/>
  <c r="I20" i="64"/>
  <c r="F20" i="64" s="1"/>
  <c r="H20" i="64"/>
  <c r="D20" i="64"/>
  <c r="I19" i="64"/>
  <c r="F19" i="64" s="1"/>
  <c r="H19" i="64"/>
  <c r="D19" i="64"/>
  <c r="I18" i="64"/>
  <c r="F18" i="64" s="1"/>
  <c r="H18" i="64"/>
  <c r="D18" i="64"/>
  <c r="I17" i="64"/>
  <c r="F17" i="64" s="1"/>
  <c r="H17" i="64"/>
  <c r="D17" i="64"/>
  <c r="I16" i="64"/>
  <c r="F16" i="64" s="1"/>
  <c r="H16" i="64"/>
  <c r="D16" i="64"/>
  <c r="I15" i="64"/>
  <c r="F15" i="64" s="1"/>
  <c r="H15" i="64"/>
  <c r="D15" i="64"/>
  <c r="I14" i="64"/>
  <c r="F14" i="64" s="1"/>
  <c r="H14" i="64"/>
  <c r="D14" i="64"/>
  <c r="I13" i="64"/>
  <c r="F13" i="64" s="1"/>
  <c r="H13" i="64"/>
  <c r="D13" i="64"/>
  <c r="I12" i="64"/>
  <c r="F12" i="64" s="1"/>
  <c r="H12" i="64"/>
  <c r="D12" i="64"/>
  <c r="I11" i="64"/>
  <c r="F11" i="64" s="1"/>
  <c r="H11" i="64"/>
  <c r="D11" i="64"/>
  <c r="I10" i="64"/>
  <c r="F10" i="64" s="1"/>
  <c r="H10" i="64"/>
  <c r="D10" i="64"/>
  <c r="I9" i="64"/>
  <c r="F9" i="64" s="1"/>
  <c r="H9" i="64"/>
  <c r="D9" i="64"/>
  <c r="I8" i="64"/>
  <c r="F8" i="64" s="1"/>
  <c r="H8" i="64"/>
  <c r="D8" i="64"/>
  <c r="I7" i="64"/>
  <c r="F7" i="64" s="1"/>
  <c r="H7" i="64"/>
  <c r="D7" i="64"/>
  <c r="I6" i="64"/>
  <c r="F6" i="64" s="1"/>
  <c r="H6" i="64"/>
  <c r="D6" i="64"/>
  <c r="I5" i="64"/>
  <c r="F5" i="64" s="1"/>
  <c r="H5" i="64"/>
  <c r="D5" i="64"/>
  <c r="I4" i="64"/>
  <c r="F4" i="64" s="1"/>
  <c r="H4" i="64"/>
  <c r="D4" i="64"/>
  <c r="G2" i="64"/>
  <c r="E2" i="64" s="1"/>
  <c r="AD2564" i="1"/>
  <c r="AC2564" i="1"/>
  <c r="Z2564" i="1"/>
  <c r="AB2564" i="1" s="1"/>
  <c r="Y2564" i="1"/>
  <c r="AA2564" i="1" s="1"/>
  <c r="W2564" i="1"/>
  <c r="X2564" i="1" s="1"/>
  <c r="U2564" i="1"/>
  <c r="Q2564" i="1"/>
  <c r="M2564" i="1"/>
  <c r="F2564" i="1"/>
  <c r="E2564" i="1"/>
  <c r="D2564" i="1"/>
  <c r="A2564" i="1"/>
  <c r="AD2563" i="1"/>
  <c r="AC2563" i="1"/>
  <c r="Z2563" i="1"/>
  <c r="AB2563" i="1" s="1"/>
  <c r="Y2563" i="1"/>
  <c r="AA2563" i="1" s="1"/>
  <c r="W2563" i="1"/>
  <c r="X2563" i="1" s="1"/>
  <c r="U2563" i="1"/>
  <c r="Q2563" i="1"/>
  <c r="M2563" i="1"/>
  <c r="F2563" i="1"/>
  <c r="E2563" i="1"/>
  <c r="D2563" i="1"/>
  <c r="A2563" i="1"/>
  <c r="AD2562" i="1"/>
  <c r="AC2562" i="1"/>
  <c r="Z2562" i="1"/>
  <c r="AB2562" i="1" s="1"/>
  <c r="Y2562" i="1"/>
  <c r="AA2562" i="1" s="1"/>
  <c r="W2562" i="1"/>
  <c r="X2562" i="1" s="1"/>
  <c r="U2562" i="1"/>
  <c r="Q2562" i="1"/>
  <c r="M2562" i="1"/>
  <c r="F2562" i="1"/>
  <c r="E2562" i="1"/>
  <c r="D2562" i="1"/>
  <c r="AI2562" i="1" s="1"/>
  <c r="A2562" i="1"/>
  <c r="AD2561" i="1"/>
  <c r="AC2561" i="1"/>
  <c r="Z2561" i="1"/>
  <c r="AB2561" i="1" s="1"/>
  <c r="Y2561" i="1"/>
  <c r="AA2561" i="1" s="1"/>
  <c r="W2561" i="1"/>
  <c r="X2561" i="1" s="1"/>
  <c r="U2561" i="1"/>
  <c r="Q2561" i="1"/>
  <c r="M2561" i="1"/>
  <c r="F2561" i="1"/>
  <c r="E2561" i="1"/>
  <c r="D2561" i="1"/>
  <c r="A2561" i="1"/>
  <c r="AD2560" i="1"/>
  <c r="AC2560" i="1"/>
  <c r="Z2560" i="1"/>
  <c r="AB2560" i="1" s="1"/>
  <c r="Y2560" i="1"/>
  <c r="AA2560" i="1" s="1"/>
  <c r="W2560" i="1"/>
  <c r="X2560" i="1" s="1"/>
  <c r="U2560" i="1"/>
  <c r="Q2560" i="1"/>
  <c r="M2560" i="1"/>
  <c r="F2560" i="1"/>
  <c r="E2560" i="1"/>
  <c r="D2560" i="1"/>
  <c r="AI2560" i="1" s="1"/>
  <c r="A2560" i="1"/>
  <c r="AD2559" i="1"/>
  <c r="AC2559" i="1"/>
  <c r="Z2559" i="1"/>
  <c r="AB2559" i="1" s="1"/>
  <c r="Y2559" i="1"/>
  <c r="AA2559" i="1" s="1"/>
  <c r="W2559" i="1"/>
  <c r="X2559" i="1" s="1"/>
  <c r="U2559" i="1"/>
  <c r="Q2559" i="1"/>
  <c r="M2559" i="1"/>
  <c r="F2559" i="1"/>
  <c r="E2559" i="1"/>
  <c r="D2559" i="1"/>
  <c r="A2559" i="1"/>
  <c r="AD2558" i="1"/>
  <c r="AC2558" i="1"/>
  <c r="Z2558" i="1"/>
  <c r="AB2558" i="1" s="1"/>
  <c r="Y2558" i="1"/>
  <c r="AA2558" i="1" s="1"/>
  <c r="W2558" i="1"/>
  <c r="X2558" i="1" s="1"/>
  <c r="U2558" i="1"/>
  <c r="Q2558" i="1"/>
  <c r="M2558" i="1"/>
  <c r="F2558" i="1"/>
  <c r="E2558" i="1"/>
  <c r="D2558" i="1"/>
  <c r="A2558" i="1"/>
  <c r="AD2557" i="1"/>
  <c r="AC2557" i="1"/>
  <c r="Z2557" i="1"/>
  <c r="AB2557" i="1" s="1"/>
  <c r="Y2557" i="1"/>
  <c r="AA2557" i="1" s="1"/>
  <c r="W2557" i="1"/>
  <c r="X2557" i="1" s="1"/>
  <c r="U2557" i="1"/>
  <c r="Q2557" i="1"/>
  <c r="M2557" i="1"/>
  <c r="F2557" i="1"/>
  <c r="E2557" i="1"/>
  <c r="D2557" i="1"/>
  <c r="AI2557" i="1" s="1"/>
  <c r="A2557" i="1"/>
  <c r="AD2556" i="1"/>
  <c r="AC2556" i="1"/>
  <c r="Z2556" i="1"/>
  <c r="AB2556" i="1" s="1"/>
  <c r="Y2556" i="1"/>
  <c r="AA2556" i="1" s="1"/>
  <c r="W2556" i="1"/>
  <c r="X2556" i="1" s="1"/>
  <c r="U2556" i="1"/>
  <c r="Q2556" i="1"/>
  <c r="M2556" i="1"/>
  <c r="F2556" i="1"/>
  <c r="E2556" i="1"/>
  <c r="D2556" i="1"/>
  <c r="A2556" i="1"/>
  <c r="AD2555" i="1"/>
  <c r="AC2555" i="1"/>
  <c r="Z2555" i="1"/>
  <c r="AB2555" i="1" s="1"/>
  <c r="Y2555" i="1"/>
  <c r="AA2555" i="1" s="1"/>
  <c r="W2555" i="1"/>
  <c r="X2555" i="1" s="1"/>
  <c r="U2555" i="1"/>
  <c r="Q2555" i="1"/>
  <c r="M2555" i="1"/>
  <c r="F2555" i="1"/>
  <c r="E2555" i="1"/>
  <c r="D2555" i="1"/>
  <c r="AI2555" i="1" s="1"/>
  <c r="A2555" i="1"/>
  <c r="AD2554" i="1"/>
  <c r="AC2554" i="1"/>
  <c r="Z2554" i="1"/>
  <c r="AB2554" i="1" s="1"/>
  <c r="Y2554" i="1"/>
  <c r="AA2554" i="1" s="1"/>
  <c r="W2554" i="1"/>
  <c r="X2554" i="1" s="1"/>
  <c r="U2554" i="1"/>
  <c r="Q2554" i="1"/>
  <c r="M2554" i="1"/>
  <c r="F2554" i="1"/>
  <c r="E2554" i="1"/>
  <c r="D2554" i="1"/>
  <c r="AI2554" i="1" s="1"/>
  <c r="A2554" i="1"/>
  <c r="AD2553" i="1"/>
  <c r="AC2553" i="1"/>
  <c r="Z2553" i="1"/>
  <c r="AB2553" i="1" s="1"/>
  <c r="Y2553" i="1"/>
  <c r="AA2553" i="1" s="1"/>
  <c r="W2553" i="1"/>
  <c r="X2553" i="1" s="1"/>
  <c r="U2553" i="1"/>
  <c r="Q2553" i="1"/>
  <c r="M2553" i="1"/>
  <c r="F2553" i="1"/>
  <c r="E2553" i="1"/>
  <c r="D2553" i="1"/>
  <c r="A2553" i="1"/>
  <c r="AD2552" i="1"/>
  <c r="AC2552" i="1"/>
  <c r="Z2552" i="1"/>
  <c r="AB2552" i="1" s="1"/>
  <c r="Y2552" i="1"/>
  <c r="AA2552" i="1" s="1"/>
  <c r="W2552" i="1"/>
  <c r="X2552" i="1" s="1"/>
  <c r="U2552" i="1"/>
  <c r="Q2552" i="1"/>
  <c r="M2552" i="1"/>
  <c r="F2552" i="1"/>
  <c r="E2552" i="1"/>
  <c r="D2552" i="1"/>
  <c r="A2552" i="1"/>
  <c r="AD2551" i="1"/>
  <c r="AC2551" i="1"/>
  <c r="Z2551" i="1"/>
  <c r="AB2551" i="1" s="1"/>
  <c r="Y2551" i="1"/>
  <c r="AA2551" i="1" s="1"/>
  <c r="W2551" i="1"/>
  <c r="X2551" i="1" s="1"/>
  <c r="U2551" i="1"/>
  <c r="Q2551" i="1"/>
  <c r="M2551" i="1"/>
  <c r="F2551" i="1"/>
  <c r="E2551" i="1"/>
  <c r="D2551" i="1"/>
  <c r="A2551" i="1"/>
  <c r="AD2550" i="1"/>
  <c r="AC2550" i="1"/>
  <c r="Z2550" i="1"/>
  <c r="AB2550" i="1" s="1"/>
  <c r="Y2550" i="1"/>
  <c r="AA2550" i="1" s="1"/>
  <c r="W2550" i="1"/>
  <c r="X2550" i="1" s="1"/>
  <c r="U2550" i="1"/>
  <c r="Q2550" i="1"/>
  <c r="M2550" i="1"/>
  <c r="F2550" i="1"/>
  <c r="E2550" i="1"/>
  <c r="D2550" i="1"/>
  <c r="AI2550" i="1" s="1"/>
  <c r="A2550" i="1"/>
  <c r="AD2549" i="1"/>
  <c r="AC2549" i="1"/>
  <c r="Z2549" i="1"/>
  <c r="AB2549" i="1" s="1"/>
  <c r="Y2549" i="1"/>
  <c r="AA2549" i="1" s="1"/>
  <c r="W2549" i="1"/>
  <c r="X2549" i="1" s="1"/>
  <c r="U2549" i="1"/>
  <c r="Q2549" i="1"/>
  <c r="M2549" i="1"/>
  <c r="F2549" i="1"/>
  <c r="E2549" i="1"/>
  <c r="D2549" i="1"/>
  <c r="A2549" i="1"/>
  <c r="AD2548" i="1"/>
  <c r="AC2548" i="1"/>
  <c r="Z2548" i="1"/>
  <c r="AB2548" i="1" s="1"/>
  <c r="Y2548" i="1"/>
  <c r="AA2548" i="1" s="1"/>
  <c r="W2548" i="1"/>
  <c r="X2548" i="1" s="1"/>
  <c r="U2548" i="1"/>
  <c r="Q2548" i="1"/>
  <c r="M2548" i="1"/>
  <c r="F2548" i="1"/>
  <c r="E2548" i="1"/>
  <c r="D2548" i="1"/>
  <c r="AI2548" i="1" s="1"/>
  <c r="A2548" i="1"/>
  <c r="AD2547" i="1"/>
  <c r="AC2547" i="1"/>
  <c r="Z2547" i="1"/>
  <c r="AB2547" i="1" s="1"/>
  <c r="Y2547" i="1"/>
  <c r="AA2547" i="1" s="1"/>
  <c r="W2547" i="1"/>
  <c r="X2547" i="1" s="1"/>
  <c r="U2547" i="1"/>
  <c r="Q2547" i="1"/>
  <c r="M2547" i="1"/>
  <c r="F2547" i="1"/>
  <c r="E2547" i="1"/>
  <c r="D2547" i="1"/>
  <c r="AI2547" i="1" s="1"/>
  <c r="A2547" i="1"/>
  <c r="AD2546" i="1"/>
  <c r="AC2546" i="1"/>
  <c r="Z2546" i="1"/>
  <c r="AB2546" i="1" s="1"/>
  <c r="Y2546" i="1"/>
  <c r="AA2546" i="1" s="1"/>
  <c r="W2546" i="1"/>
  <c r="X2546" i="1" s="1"/>
  <c r="U2546" i="1"/>
  <c r="Q2546" i="1"/>
  <c r="M2546" i="1"/>
  <c r="F2546" i="1"/>
  <c r="E2546" i="1"/>
  <c r="D2546" i="1"/>
  <c r="A2546" i="1"/>
  <c r="AD2545" i="1"/>
  <c r="AC2545" i="1"/>
  <c r="Z2545" i="1"/>
  <c r="AB2545" i="1" s="1"/>
  <c r="Y2545" i="1"/>
  <c r="AA2545" i="1" s="1"/>
  <c r="W2545" i="1"/>
  <c r="X2545" i="1" s="1"/>
  <c r="U2545" i="1"/>
  <c r="Q2545" i="1"/>
  <c r="M2545" i="1"/>
  <c r="F2545" i="1"/>
  <c r="E2545" i="1"/>
  <c r="D2545" i="1"/>
  <c r="AI2545" i="1" s="1"/>
  <c r="A2545" i="1"/>
  <c r="AD2544" i="1"/>
  <c r="AC2544" i="1"/>
  <c r="Z2544" i="1"/>
  <c r="AB2544" i="1" s="1"/>
  <c r="Y2544" i="1"/>
  <c r="AA2544" i="1" s="1"/>
  <c r="W2544" i="1"/>
  <c r="X2544" i="1" s="1"/>
  <c r="U2544" i="1"/>
  <c r="Q2544" i="1"/>
  <c r="M2544" i="1"/>
  <c r="F2544" i="1"/>
  <c r="E2544" i="1"/>
  <c r="D2544" i="1"/>
  <c r="AI2544" i="1" s="1"/>
  <c r="A2544" i="1"/>
  <c r="AD2543" i="1"/>
  <c r="AC2543" i="1"/>
  <c r="Z2543" i="1"/>
  <c r="AB2543" i="1" s="1"/>
  <c r="Y2543" i="1"/>
  <c r="AA2543" i="1" s="1"/>
  <c r="W2543" i="1"/>
  <c r="X2543" i="1" s="1"/>
  <c r="U2543" i="1"/>
  <c r="Q2543" i="1"/>
  <c r="M2543" i="1"/>
  <c r="F2543" i="1"/>
  <c r="E2543" i="1"/>
  <c r="D2543" i="1"/>
  <c r="AI2543" i="1" s="1"/>
  <c r="A2543" i="1"/>
  <c r="AD2542" i="1"/>
  <c r="AC2542" i="1"/>
  <c r="Z2542" i="1"/>
  <c r="AB2542" i="1" s="1"/>
  <c r="Y2542" i="1"/>
  <c r="AA2542" i="1" s="1"/>
  <c r="W2542" i="1"/>
  <c r="X2542" i="1" s="1"/>
  <c r="U2542" i="1"/>
  <c r="Q2542" i="1"/>
  <c r="M2542" i="1"/>
  <c r="F2542" i="1"/>
  <c r="E2542" i="1"/>
  <c r="D2542" i="1"/>
  <c r="A2542" i="1"/>
  <c r="AD2541" i="1"/>
  <c r="AC2541" i="1"/>
  <c r="Z2541" i="1"/>
  <c r="AB2541" i="1" s="1"/>
  <c r="Y2541" i="1"/>
  <c r="AA2541" i="1" s="1"/>
  <c r="W2541" i="1"/>
  <c r="X2541" i="1" s="1"/>
  <c r="U2541" i="1"/>
  <c r="Q2541" i="1"/>
  <c r="M2541" i="1"/>
  <c r="F2541" i="1"/>
  <c r="E2541" i="1"/>
  <c r="D2541" i="1"/>
  <c r="A2541" i="1"/>
  <c r="AD2540" i="1"/>
  <c r="AC2540" i="1"/>
  <c r="Z2540" i="1"/>
  <c r="AB2540" i="1" s="1"/>
  <c r="Y2540" i="1"/>
  <c r="AA2540" i="1" s="1"/>
  <c r="W2540" i="1"/>
  <c r="X2540" i="1" s="1"/>
  <c r="U2540" i="1"/>
  <c r="Q2540" i="1"/>
  <c r="M2540" i="1"/>
  <c r="F2540" i="1"/>
  <c r="E2540" i="1"/>
  <c r="D2540" i="1"/>
  <c r="A2540" i="1"/>
  <c r="AD2539" i="1"/>
  <c r="AC2539" i="1"/>
  <c r="Z2539" i="1"/>
  <c r="AB2539" i="1" s="1"/>
  <c r="Y2539" i="1"/>
  <c r="AA2539" i="1" s="1"/>
  <c r="W2539" i="1"/>
  <c r="X2539" i="1" s="1"/>
  <c r="U2539" i="1"/>
  <c r="Q2539" i="1"/>
  <c r="M2539" i="1"/>
  <c r="F2539" i="1"/>
  <c r="E2539" i="1"/>
  <c r="D2539" i="1"/>
  <c r="A2539" i="1"/>
  <c r="AD2538" i="1"/>
  <c r="AC2538" i="1"/>
  <c r="Z2538" i="1"/>
  <c r="AB2538" i="1" s="1"/>
  <c r="Y2538" i="1"/>
  <c r="AA2538" i="1" s="1"/>
  <c r="W2538" i="1"/>
  <c r="X2538" i="1" s="1"/>
  <c r="U2538" i="1"/>
  <c r="Q2538" i="1"/>
  <c r="M2538" i="1"/>
  <c r="F2538" i="1"/>
  <c r="E2538" i="1"/>
  <c r="D2538" i="1"/>
  <c r="AI2538" i="1" s="1"/>
  <c r="A2538" i="1"/>
  <c r="AD2537" i="1"/>
  <c r="AC2537" i="1"/>
  <c r="Z2537" i="1"/>
  <c r="AB2537" i="1" s="1"/>
  <c r="Y2537" i="1"/>
  <c r="AA2537" i="1" s="1"/>
  <c r="W2537" i="1"/>
  <c r="X2537" i="1" s="1"/>
  <c r="U2537" i="1"/>
  <c r="Q2537" i="1"/>
  <c r="M2537" i="1"/>
  <c r="F2537" i="1"/>
  <c r="E2537" i="1"/>
  <c r="D2537" i="1"/>
  <c r="A2537" i="1"/>
  <c r="AD2536" i="1"/>
  <c r="AC2536" i="1"/>
  <c r="Z2536" i="1"/>
  <c r="AB2536" i="1" s="1"/>
  <c r="Y2536" i="1"/>
  <c r="AA2536" i="1" s="1"/>
  <c r="W2536" i="1"/>
  <c r="X2536" i="1" s="1"/>
  <c r="U2536" i="1"/>
  <c r="Q2536" i="1"/>
  <c r="M2536" i="1"/>
  <c r="F2536" i="1"/>
  <c r="E2536" i="1"/>
  <c r="D2536" i="1"/>
  <c r="A2536" i="1"/>
  <c r="AD2535" i="1"/>
  <c r="AC2535" i="1"/>
  <c r="Z2535" i="1"/>
  <c r="AB2535" i="1" s="1"/>
  <c r="Y2535" i="1"/>
  <c r="AA2535" i="1" s="1"/>
  <c r="W2535" i="1"/>
  <c r="X2535" i="1" s="1"/>
  <c r="U2535" i="1"/>
  <c r="Q2535" i="1"/>
  <c r="M2535" i="1"/>
  <c r="F2535" i="1"/>
  <c r="E2535" i="1"/>
  <c r="D2535" i="1"/>
  <c r="A2535" i="1"/>
  <c r="AD2534" i="1"/>
  <c r="AC2534" i="1"/>
  <c r="Z2534" i="1"/>
  <c r="AB2534" i="1" s="1"/>
  <c r="Y2534" i="1"/>
  <c r="AA2534" i="1" s="1"/>
  <c r="W2534" i="1"/>
  <c r="X2534" i="1" s="1"/>
  <c r="U2534" i="1"/>
  <c r="Q2534" i="1"/>
  <c r="M2534" i="1"/>
  <c r="F2534" i="1"/>
  <c r="E2534" i="1"/>
  <c r="D2534" i="1"/>
  <c r="A2534" i="1"/>
  <c r="AD2533" i="1"/>
  <c r="AC2533" i="1"/>
  <c r="Z2533" i="1"/>
  <c r="AB2533" i="1" s="1"/>
  <c r="Y2533" i="1"/>
  <c r="AA2533" i="1" s="1"/>
  <c r="W2533" i="1"/>
  <c r="X2533" i="1" s="1"/>
  <c r="U2533" i="1"/>
  <c r="Q2533" i="1"/>
  <c r="M2533" i="1"/>
  <c r="F2533" i="1"/>
  <c r="E2533" i="1"/>
  <c r="D2533" i="1"/>
  <c r="A2533" i="1"/>
  <c r="AD2532" i="1"/>
  <c r="AC2532" i="1"/>
  <c r="Z2532" i="1"/>
  <c r="AB2532" i="1" s="1"/>
  <c r="Y2532" i="1"/>
  <c r="AA2532" i="1" s="1"/>
  <c r="W2532" i="1"/>
  <c r="X2532" i="1" s="1"/>
  <c r="U2532" i="1"/>
  <c r="Q2532" i="1"/>
  <c r="M2532" i="1"/>
  <c r="F2532" i="1"/>
  <c r="E2532" i="1"/>
  <c r="D2532" i="1"/>
  <c r="A2532" i="1"/>
  <c r="AD2531" i="1"/>
  <c r="AC2531" i="1"/>
  <c r="Z2531" i="1"/>
  <c r="AB2531" i="1" s="1"/>
  <c r="Y2531" i="1"/>
  <c r="AA2531" i="1" s="1"/>
  <c r="W2531" i="1"/>
  <c r="X2531" i="1" s="1"/>
  <c r="U2531" i="1"/>
  <c r="Q2531" i="1"/>
  <c r="M2531" i="1"/>
  <c r="F2531" i="1"/>
  <c r="E2531" i="1"/>
  <c r="D2531" i="1"/>
  <c r="A2531" i="1"/>
  <c r="AD2530" i="1"/>
  <c r="AC2530" i="1"/>
  <c r="Z2530" i="1"/>
  <c r="AB2530" i="1" s="1"/>
  <c r="Y2530" i="1"/>
  <c r="AA2530" i="1" s="1"/>
  <c r="W2530" i="1"/>
  <c r="X2530" i="1" s="1"/>
  <c r="U2530" i="1"/>
  <c r="Q2530" i="1"/>
  <c r="M2530" i="1"/>
  <c r="F2530" i="1"/>
  <c r="E2530" i="1"/>
  <c r="D2530" i="1"/>
  <c r="AI2530" i="1" s="1"/>
  <c r="A2530" i="1"/>
  <c r="AD2529" i="1"/>
  <c r="AC2529" i="1"/>
  <c r="Z2529" i="1"/>
  <c r="AB2529" i="1" s="1"/>
  <c r="Y2529" i="1"/>
  <c r="AA2529" i="1" s="1"/>
  <c r="W2529" i="1"/>
  <c r="X2529" i="1" s="1"/>
  <c r="U2529" i="1"/>
  <c r="Q2529" i="1"/>
  <c r="M2529" i="1"/>
  <c r="F2529" i="1"/>
  <c r="E2529" i="1"/>
  <c r="D2529" i="1"/>
  <c r="A2529" i="1"/>
  <c r="AD2528" i="1"/>
  <c r="AC2528" i="1"/>
  <c r="Z2528" i="1"/>
  <c r="AB2528" i="1" s="1"/>
  <c r="Y2528" i="1"/>
  <c r="AA2528" i="1" s="1"/>
  <c r="W2528" i="1"/>
  <c r="X2528" i="1" s="1"/>
  <c r="U2528" i="1"/>
  <c r="Q2528" i="1"/>
  <c r="M2528" i="1"/>
  <c r="F2528" i="1"/>
  <c r="E2528" i="1"/>
  <c r="D2528" i="1"/>
  <c r="AI2528" i="1" s="1"/>
  <c r="A2528" i="1"/>
  <c r="AD2527" i="1"/>
  <c r="AC2527" i="1"/>
  <c r="Z2527" i="1"/>
  <c r="AB2527" i="1" s="1"/>
  <c r="Y2527" i="1"/>
  <c r="AA2527" i="1" s="1"/>
  <c r="W2527" i="1"/>
  <c r="X2527" i="1" s="1"/>
  <c r="U2527" i="1"/>
  <c r="Q2527" i="1"/>
  <c r="M2527" i="1"/>
  <c r="F2527" i="1"/>
  <c r="E2527" i="1"/>
  <c r="D2527" i="1"/>
  <c r="A2527" i="1"/>
  <c r="AD2526" i="1"/>
  <c r="AC2526" i="1"/>
  <c r="Z2526" i="1"/>
  <c r="AB2526" i="1" s="1"/>
  <c r="Y2526" i="1"/>
  <c r="AA2526" i="1" s="1"/>
  <c r="W2526" i="1"/>
  <c r="X2526" i="1" s="1"/>
  <c r="U2526" i="1"/>
  <c r="Q2526" i="1"/>
  <c r="M2526" i="1"/>
  <c r="F2526" i="1"/>
  <c r="E2526" i="1"/>
  <c r="D2526" i="1"/>
  <c r="AI2526" i="1" s="1"/>
  <c r="A2526" i="1"/>
  <c r="AD2525" i="1"/>
  <c r="AC2525" i="1"/>
  <c r="Z2525" i="1"/>
  <c r="AB2525" i="1" s="1"/>
  <c r="Y2525" i="1"/>
  <c r="AA2525" i="1" s="1"/>
  <c r="W2525" i="1"/>
  <c r="X2525" i="1" s="1"/>
  <c r="U2525" i="1"/>
  <c r="Q2525" i="1"/>
  <c r="M2525" i="1"/>
  <c r="F2525" i="1"/>
  <c r="E2525" i="1"/>
  <c r="D2525" i="1"/>
  <c r="A2525" i="1"/>
  <c r="AD2524" i="1"/>
  <c r="AC2524" i="1"/>
  <c r="Z2524" i="1"/>
  <c r="AB2524" i="1" s="1"/>
  <c r="Y2524" i="1"/>
  <c r="AA2524" i="1" s="1"/>
  <c r="W2524" i="1"/>
  <c r="X2524" i="1" s="1"/>
  <c r="U2524" i="1"/>
  <c r="Q2524" i="1"/>
  <c r="M2524" i="1"/>
  <c r="F2524" i="1"/>
  <c r="E2524" i="1"/>
  <c r="D2524" i="1"/>
  <c r="AI2524" i="1" s="1"/>
  <c r="A2524" i="1"/>
  <c r="AD2523" i="1"/>
  <c r="AC2523" i="1"/>
  <c r="Z2523" i="1"/>
  <c r="AB2523" i="1" s="1"/>
  <c r="Y2523" i="1"/>
  <c r="AA2523" i="1" s="1"/>
  <c r="W2523" i="1"/>
  <c r="X2523" i="1" s="1"/>
  <c r="U2523" i="1"/>
  <c r="Q2523" i="1"/>
  <c r="M2523" i="1"/>
  <c r="F2523" i="1"/>
  <c r="E2523" i="1"/>
  <c r="D2523" i="1"/>
  <c r="A2523" i="1"/>
  <c r="AD2522" i="1"/>
  <c r="AC2522" i="1"/>
  <c r="Z2522" i="1"/>
  <c r="AB2522" i="1" s="1"/>
  <c r="Y2522" i="1"/>
  <c r="AA2522" i="1" s="1"/>
  <c r="W2522" i="1"/>
  <c r="X2522" i="1" s="1"/>
  <c r="U2522" i="1"/>
  <c r="Q2522" i="1"/>
  <c r="M2522" i="1"/>
  <c r="F2522" i="1"/>
  <c r="E2522" i="1"/>
  <c r="D2522" i="1"/>
  <c r="AI2522" i="1" s="1"/>
  <c r="A2522" i="1"/>
  <c r="AD2521" i="1"/>
  <c r="AC2521" i="1"/>
  <c r="Z2521" i="1"/>
  <c r="AB2521" i="1" s="1"/>
  <c r="Y2521" i="1"/>
  <c r="AA2521" i="1" s="1"/>
  <c r="W2521" i="1"/>
  <c r="X2521" i="1" s="1"/>
  <c r="U2521" i="1"/>
  <c r="Q2521" i="1"/>
  <c r="M2521" i="1"/>
  <c r="F2521" i="1"/>
  <c r="E2521" i="1"/>
  <c r="D2521" i="1"/>
  <c r="AI2521" i="1" s="1"/>
  <c r="A2521" i="1"/>
  <c r="AD2520" i="1"/>
  <c r="AC2520" i="1"/>
  <c r="Z2520" i="1"/>
  <c r="AB2520" i="1" s="1"/>
  <c r="Y2520" i="1"/>
  <c r="AA2520" i="1" s="1"/>
  <c r="W2520" i="1"/>
  <c r="X2520" i="1" s="1"/>
  <c r="U2520" i="1"/>
  <c r="Q2520" i="1"/>
  <c r="M2520" i="1"/>
  <c r="F2520" i="1"/>
  <c r="E2520" i="1"/>
  <c r="D2520" i="1"/>
  <c r="A2520" i="1"/>
  <c r="AD2519" i="1"/>
  <c r="AC2519" i="1"/>
  <c r="Z2519" i="1"/>
  <c r="AB2519" i="1" s="1"/>
  <c r="Y2519" i="1"/>
  <c r="AA2519" i="1" s="1"/>
  <c r="W2519" i="1"/>
  <c r="X2519" i="1" s="1"/>
  <c r="U2519" i="1"/>
  <c r="Q2519" i="1"/>
  <c r="M2519" i="1"/>
  <c r="F2519" i="1"/>
  <c r="E2519" i="1"/>
  <c r="D2519" i="1"/>
  <c r="AI2519" i="1" s="1"/>
  <c r="A2519" i="1"/>
  <c r="AD2518" i="1"/>
  <c r="AC2518" i="1"/>
  <c r="Z2518" i="1"/>
  <c r="AB2518" i="1" s="1"/>
  <c r="Y2518" i="1"/>
  <c r="AA2518" i="1" s="1"/>
  <c r="W2518" i="1"/>
  <c r="X2518" i="1" s="1"/>
  <c r="U2518" i="1"/>
  <c r="Q2518" i="1"/>
  <c r="M2518" i="1"/>
  <c r="F2518" i="1"/>
  <c r="E2518" i="1"/>
  <c r="D2518" i="1"/>
  <c r="A2518" i="1"/>
  <c r="AD2517" i="1"/>
  <c r="AC2517" i="1"/>
  <c r="Z2517" i="1"/>
  <c r="AB2517" i="1" s="1"/>
  <c r="Y2517" i="1"/>
  <c r="AA2517" i="1" s="1"/>
  <c r="W2517" i="1"/>
  <c r="X2517" i="1" s="1"/>
  <c r="U2517" i="1"/>
  <c r="Q2517" i="1"/>
  <c r="M2517" i="1"/>
  <c r="F2517" i="1"/>
  <c r="E2517" i="1"/>
  <c r="D2517" i="1"/>
  <c r="A2517" i="1"/>
  <c r="AD2516" i="1"/>
  <c r="AC2516" i="1"/>
  <c r="Z2516" i="1"/>
  <c r="AB2516" i="1" s="1"/>
  <c r="Y2516" i="1"/>
  <c r="AA2516" i="1" s="1"/>
  <c r="W2516" i="1"/>
  <c r="X2516" i="1" s="1"/>
  <c r="U2516" i="1"/>
  <c r="Q2516" i="1"/>
  <c r="M2516" i="1"/>
  <c r="F2516" i="1"/>
  <c r="E2516" i="1"/>
  <c r="D2516" i="1"/>
  <c r="A2516" i="1"/>
  <c r="AD2515" i="1"/>
  <c r="AC2515" i="1"/>
  <c r="Z2515" i="1"/>
  <c r="AB2515" i="1" s="1"/>
  <c r="Y2515" i="1"/>
  <c r="AA2515" i="1" s="1"/>
  <c r="W2515" i="1"/>
  <c r="X2515" i="1" s="1"/>
  <c r="U2515" i="1"/>
  <c r="Q2515" i="1"/>
  <c r="M2515" i="1"/>
  <c r="F2515" i="1"/>
  <c r="E2515" i="1"/>
  <c r="D2515" i="1"/>
  <c r="A2515" i="1"/>
  <c r="AD2514" i="1"/>
  <c r="AC2514" i="1"/>
  <c r="Z2514" i="1"/>
  <c r="AB2514" i="1" s="1"/>
  <c r="Y2514" i="1"/>
  <c r="AA2514" i="1" s="1"/>
  <c r="W2514" i="1"/>
  <c r="X2514" i="1" s="1"/>
  <c r="U2514" i="1"/>
  <c r="Q2514" i="1"/>
  <c r="M2514" i="1"/>
  <c r="F2514" i="1"/>
  <c r="E2514" i="1"/>
  <c r="D2514" i="1"/>
  <c r="AI2514" i="1" s="1"/>
  <c r="A2514" i="1"/>
  <c r="AD2513" i="1"/>
  <c r="AC2513" i="1"/>
  <c r="Z2513" i="1"/>
  <c r="AB2513" i="1" s="1"/>
  <c r="Y2513" i="1"/>
  <c r="AA2513" i="1" s="1"/>
  <c r="W2513" i="1"/>
  <c r="X2513" i="1" s="1"/>
  <c r="U2513" i="1"/>
  <c r="Q2513" i="1"/>
  <c r="M2513" i="1"/>
  <c r="F2513" i="1"/>
  <c r="E2513" i="1"/>
  <c r="D2513" i="1"/>
  <c r="A2513" i="1"/>
  <c r="AD2512" i="1"/>
  <c r="AC2512" i="1"/>
  <c r="Z2512" i="1"/>
  <c r="AB2512" i="1" s="1"/>
  <c r="Y2512" i="1"/>
  <c r="AA2512" i="1" s="1"/>
  <c r="W2512" i="1"/>
  <c r="X2512" i="1" s="1"/>
  <c r="U2512" i="1"/>
  <c r="Q2512" i="1"/>
  <c r="M2512" i="1"/>
  <c r="F2512" i="1"/>
  <c r="E2512" i="1"/>
  <c r="D2512" i="1"/>
  <c r="AI2512" i="1" s="1"/>
  <c r="A2512" i="1"/>
  <c r="AD2511" i="1"/>
  <c r="AC2511" i="1"/>
  <c r="Z2511" i="1"/>
  <c r="AB2511" i="1" s="1"/>
  <c r="Y2511" i="1"/>
  <c r="AA2511" i="1" s="1"/>
  <c r="W2511" i="1"/>
  <c r="X2511" i="1" s="1"/>
  <c r="U2511" i="1"/>
  <c r="Q2511" i="1"/>
  <c r="M2511" i="1"/>
  <c r="F2511" i="1"/>
  <c r="E2511" i="1"/>
  <c r="D2511" i="1"/>
  <c r="A2511" i="1"/>
  <c r="AD2510" i="1"/>
  <c r="AC2510" i="1"/>
  <c r="Z2510" i="1"/>
  <c r="AB2510" i="1" s="1"/>
  <c r="Y2510" i="1"/>
  <c r="AA2510" i="1" s="1"/>
  <c r="W2510" i="1"/>
  <c r="X2510" i="1" s="1"/>
  <c r="U2510" i="1"/>
  <c r="Q2510" i="1"/>
  <c r="M2510" i="1"/>
  <c r="F2510" i="1"/>
  <c r="E2510" i="1"/>
  <c r="D2510" i="1"/>
  <c r="A2510" i="1"/>
  <c r="AD2509" i="1"/>
  <c r="AC2509" i="1"/>
  <c r="Z2509" i="1"/>
  <c r="AB2509" i="1" s="1"/>
  <c r="Y2509" i="1"/>
  <c r="AA2509" i="1" s="1"/>
  <c r="W2509" i="1"/>
  <c r="X2509" i="1" s="1"/>
  <c r="U2509" i="1"/>
  <c r="Q2509" i="1"/>
  <c r="M2509" i="1"/>
  <c r="F2509" i="1"/>
  <c r="E2509" i="1"/>
  <c r="D2509" i="1"/>
  <c r="A2509" i="1"/>
  <c r="AD2508" i="1"/>
  <c r="AC2508" i="1"/>
  <c r="Z2508" i="1"/>
  <c r="AB2508" i="1" s="1"/>
  <c r="Y2508" i="1"/>
  <c r="AA2508" i="1" s="1"/>
  <c r="W2508" i="1"/>
  <c r="X2508" i="1" s="1"/>
  <c r="U2508" i="1"/>
  <c r="Q2508" i="1"/>
  <c r="M2508" i="1"/>
  <c r="F2508" i="1"/>
  <c r="E2508" i="1"/>
  <c r="D2508" i="1"/>
  <c r="A2508" i="1"/>
  <c r="AD2507" i="1"/>
  <c r="AC2507" i="1"/>
  <c r="Z2507" i="1"/>
  <c r="AB2507" i="1" s="1"/>
  <c r="Y2507" i="1"/>
  <c r="AA2507" i="1" s="1"/>
  <c r="W2507" i="1"/>
  <c r="X2507" i="1" s="1"/>
  <c r="U2507" i="1"/>
  <c r="Q2507" i="1"/>
  <c r="M2507" i="1"/>
  <c r="F2507" i="1"/>
  <c r="E2507" i="1"/>
  <c r="D2507" i="1"/>
  <c r="A2507" i="1"/>
  <c r="AD2506" i="1"/>
  <c r="AC2506" i="1"/>
  <c r="Z2506" i="1"/>
  <c r="AB2506" i="1" s="1"/>
  <c r="Y2506" i="1"/>
  <c r="AA2506" i="1" s="1"/>
  <c r="W2506" i="1"/>
  <c r="X2506" i="1" s="1"/>
  <c r="U2506" i="1"/>
  <c r="Q2506" i="1"/>
  <c r="M2506" i="1"/>
  <c r="F2506" i="1"/>
  <c r="E2506" i="1"/>
  <c r="D2506" i="1"/>
  <c r="AI2506" i="1" s="1"/>
  <c r="A2506" i="1"/>
  <c r="AD2505" i="1"/>
  <c r="AC2505" i="1"/>
  <c r="Z2505" i="1"/>
  <c r="AB2505" i="1" s="1"/>
  <c r="Y2505" i="1"/>
  <c r="AA2505" i="1" s="1"/>
  <c r="W2505" i="1"/>
  <c r="X2505" i="1" s="1"/>
  <c r="U2505" i="1"/>
  <c r="Q2505" i="1"/>
  <c r="M2505" i="1"/>
  <c r="F2505" i="1"/>
  <c r="E2505" i="1"/>
  <c r="D2505" i="1"/>
  <c r="A2505" i="1"/>
  <c r="AD2504" i="1"/>
  <c r="AC2504" i="1"/>
  <c r="Z2504" i="1"/>
  <c r="AB2504" i="1" s="1"/>
  <c r="Y2504" i="1"/>
  <c r="AA2504" i="1" s="1"/>
  <c r="W2504" i="1"/>
  <c r="X2504" i="1" s="1"/>
  <c r="U2504" i="1"/>
  <c r="Q2504" i="1"/>
  <c r="M2504" i="1"/>
  <c r="F2504" i="1"/>
  <c r="E2504" i="1"/>
  <c r="D2504" i="1"/>
  <c r="A2504" i="1"/>
  <c r="AD2503" i="1"/>
  <c r="AC2503" i="1"/>
  <c r="Z2503" i="1"/>
  <c r="AB2503" i="1" s="1"/>
  <c r="Y2503" i="1"/>
  <c r="AA2503" i="1" s="1"/>
  <c r="W2503" i="1"/>
  <c r="X2503" i="1" s="1"/>
  <c r="U2503" i="1"/>
  <c r="Q2503" i="1"/>
  <c r="M2503" i="1"/>
  <c r="F2503" i="1"/>
  <c r="E2503" i="1"/>
  <c r="D2503" i="1"/>
  <c r="A2503" i="1"/>
  <c r="AD2502" i="1"/>
  <c r="AC2502" i="1"/>
  <c r="Z2502" i="1"/>
  <c r="AB2502" i="1" s="1"/>
  <c r="Y2502" i="1"/>
  <c r="AA2502" i="1" s="1"/>
  <c r="W2502" i="1"/>
  <c r="X2502" i="1" s="1"/>
  <c r="U2502" i="1"/>
  <c r="Q2502" i="1"/>
  <c r="M2502" i="1"/>
  <c r="F2502" i="1"/>
  <c r="E2502" i="1"/>
  <c r="D2502" i="1"/>
  <c r="AI2502" i="1" s="1"/>
  <c r="A2502" i="1"/>
  <c r="AD2501" i="1"/>
  <c r="AC2501" i="1"/>
  <c r="Z2501" i="1"/>
  <c r="AB2501" i="1" s="1"/>
  <c r="Y2501" i="1"/>
  <c r="AA2501" i="1" s="1"/>
  <c r="W2501" i="1"/>
  <c r="X2501" i="1" s="1"/>
  <c r="U2501" i="1"/>
  <c r="Q2501" i="1"/>
  <c r="M2501" i="1"/>
  <c r="F2501" i="1"/>
  <c r="E2501" i="1"/>
  <c r="D2501" i="1"/>
  <c r="A2501" i="1"/>
  <c r="AD2500" i="1"/>
  <c r="AC2500" i="1"/>
  <c r="Z2500" i="1"/>
  <c r="AB2500" i="1" s="1"/>
  <c r="Y2500" i="1"/>
  <c r="AA2500" i="1" s="1"/>
  <c r="W2500" i="1"/>
  <c r="X2500" i="1" s="1"/>
  <c r="U2500" i="1"/>
  <c r="Q2500" i="1"/>
  <c r="M2500" i="1"/>
  <c r="F2500" i="1"/>
  <c r="E2500" i="1"/>
  <c r="D2500" i="1"/>
  <c r="A2500" i="1"/>
  <c r="AD2499" i="1"/>
  <c r="AC2499" i="1"/>
  <c r="Z2499" i="1"/>
  <c r="AB2499" i="1" s="1"/>
  <c r="Y2499" i="1"/>
  <c r="AA2499" i="1" s="1"/>
  <c r="W2499" i="1"/>
  <c r="X2499" i="1" s="1"/>
  <c r="U2499" i="1"/>
  <c r="Q2499" i="1"/>
  <c r="M2499" i="1"/>
  <c r="F2499" i="1"/>
  <c r="E2499" i="1"/>
  <c r="D2499" i="1"/>
  <c r="AI2499" i="1" s="1"/>
  <c r="A2499" i="1"/>
  <c r="AD2498" i="1"/>
  <c r="AC2498" i="1"/>
  <c r="Z2498" i="1"/>
  <c r="AB2498" i="1" s="1"/>
  <c r="Y2498" i="1"/>
  <c r="AA2498" i="1" s="1"/>
  <c r="W2498" i="1"/>
  <c r="X2498" i="1" s="1"/>
  <c r="U2498" i="1"/>
  <c r="Q2498" i="1"/>
  <c r="M2498" i="1"/>
  <c r="F2498" i="1"/>
  <c r="E2498" i="1"/>
  <c r="D2498" i="1"/>
  <c r="A2498" i="1"/>
  <c r="AD2497" i="1"/>
  <c r="AC2497" i="1"/>
  <c r="Z2497" i="1"/>
  <c r="AB2497" i="1" s="1"/>
  <c r="Y2497" i="1"/>
  <c r="AA2497" i="1" s="1"/>
  <c r="W2497" i="1"/>
  <c r="X2497" i="1" s="1"/>
  <c r="U2497" i="1"/>
  <c r="Q2497" i="1"/>
  <c r="M2497" i="1"/>
  <c r="F2497" i="1"/>
  <c r="E2497" i="1"/>
  <c r="D2497" i="1"/>
  <c r="AI2497" i="1" s="1"/>
  <c r="A2497" i="1"/>
  <c r="AD2496" i="1"/>
  <c r="AC2496" i="1"/>
  <c r="Z2496" i="1"/>
  <c r="AB2496" i="1" s="1"/>
  <c r="Y2496" i="1"/>
  <c r="AA2496" i="1" s="1"/>
  <c r="W2496" i="1"/>
  <c r="X2496" i="1" s="1"/>
  <c r="U2496" i="1"/>
  <c r="Q2496" i="1"/>
  <c r="M2496" i="1"/>
  <c r="F2496" i="1"/>
  <c r="E2496" i="1"/>
  <c r="D2496" i="1"/>
  <c r="AI2496" i="1" s="1"/>
  <c r="A2496" i="1"/>
  <c r="AD2495" i="1"/>
  <c r="AC2495" i="1"/>
  <c r="Z2495" i="1"/>
  <c r="AB2495" i="1" s="1"/>
  <c r="Y2495" i="1"/>
  <c r="AA2495" i="1" s="1"/>
  <c r="W2495" i="1"/>
  <c r="X2495" i="1" s="1"/>
  <c r="U2495" i="1"/>
  <c r="Q2495" i="1"/>
  <c r="M2495" i="1"/>
  <c r="F2495" i="1"/>
  <c r="E2495" i="1"/>
  <c r="D2495" i="1"/>
  <c r="A2495" i="1"/>
  <c r="AD2494" i="1"/>
  <c r="AC2494" i="1"/>
  <c r="Z2494" i="1"/>
  <c r="AB2494" i="1" s="1"/>
  <c r="Y2494" i="1"/>
  <c r="AA2494" i="1" s="1"/>
  <c r="W2494" i="1"/>
  <c r="X2494" i="1" s="1"/>
  <c r="U2494" i="1"/>
  <c r="Q2494" i="1"/>
  <c r="M2494" i="1"/>
  <c r="F2494" i="1"/>
  <c r="E2494" i="1"/>
  <c r="D2494" i="1"/>
  <c r="AI2494" i="1" s="1"/>
  <c r="A2494" i="1"/>
  <c r="AD2493" i="1"/>
  <c r="AC2493" i="1"/>
  <c r="Z2493" i="1"/>
  <c r="AB2493" i="1" s="1"/>
  <c r="Y2493" i="1"/>
  <c r="AA2493" i="1" s="1"/>
  <c r="W2493" i="1"/>
  <c r="X2493" i="1" s="1"/>
  <c r="U2493" i="1"/>
  <c r="Q2493" i="1"/>
  <c r="M2493" i="1"/>
  <c r="F2493" i="1"/>
  <c r="E2493" i="1"/>
  <c r="D2493" i="1"/>
  <c r="AI2493" i="1" s="1"/>
  <c r="A2493" i="1"/>
  <c r="AD2492" i="1"/>
  <c r="AC2492" i="1"/>
  <c r="Z2492" i="1"/>
  <c r="AB2492" i="1" s="1"/>
  <c r="Y2492" i="1"/>
  <c r="AA2492" i="1" s="1"/>
  <c r="W2492" i="1"/>
  <c r="X2492" i="1" s="1"/>
  <c r="U2492" i="1"/>
  <c r="Q2492" i="1"/>
  <c r="M2492" i="1"/>
  <c r="F2492" i="1"/>
  <c r="E2492" i="1"/>
  <c r="D2492" i="1"/>
  <c r="A2492" i="1"/>
  <c r="AD2491" i="1"/>
  <c r="AC2491" i="1"/>
  <c r="Z2491" i="1"/>
  <c r="AB2491" i="1" s="1"/>
  <c r="Y2491" i="1"/>
  <c r="AA2491" i="1" s="1"/>
  <c r="W2491" i="1"/>
  <c r="X2491" i="1" s="1"/>
  <c r="U2491" i="1"/>
  <c r="Q2491" i="1"/>
  <c r="M2491" i="1"/>
  <c r="F2491" i="1"/>
  <c r="E2491" i="1"/>
  <c r="D2491" i="1"/>
  <c r="A2491" i="1"/>
  <c r="AD2490" i="1"/>
  <c r="AC2490" i="1"/>
  <c r="Z2490" i="1"/>
  <c r="AB2490" i="1" s="1"/>
  <c r="Y2490" i="1"/>
  <c r="AA2490" i="1" s="1"/>
  <c r="W2490" i="1"/>
  <c r="X2490" i="1" s="1"/>
  <c r="U2490" i="1"/>
  <c r="Q2490" i="1"/>
  <c r="M2490" i="1"/>
  <c r="F2490" i="1"/>
  <c r="E2490" i="1"/>
  <c r="D2490" i="1"/>
  <c r="AI2490" i="1" s="1"/>
  <c r="A2490" i="1"/>
  <c r="AD2489" i="1"/>
  <c r="AC2489" i="1"/>
  <c r="Z2489" i="1"/>
  <c r="AB2489" i="1" s="1"/>
  <c r="Y2489" i="1"/>
  <c r="AA2489" i="1" s="1"/>
  <c r="W2489" i="1"/>
  <c r="X2489" i="1" s="1"/>
  <c r="U2489" i="1"/>
  <c r="Q2489" i="1"/>
  <c r="M2489" i="1"/>
  <c r="F2489" i="1"/>
  <c r="E2489" i="1"/>
  <c r="D2489" i="1"/>
  <c r="AI2489" i="1" s="1"/>
  <c r="A2489" i="1"/>
  <c r="AD2488" i="1"/>
  <c r="AC2488" i="1"/>
  <c r="Z2488" i="1"/>
  <c r="AB2488" i="1" s="1"/>
  <c r="Y2488" i="1"/>
  <c r="AA2488" i="1" s="1"/>
  <c r="W2488" i="1"/>
  <c r="X2488" i="1" s="1"/>
  <c r="U2488" i="1"/>
  <c r="Q2488" i="1"/>
  <c r="M2488" i="1"/>
  <c r="F2488" i="1"/>
  <c r="E2488" i="1"/>
  <c r="D2488" i="1"/>
  <c r="A2488" i="1"/>
  <c r="AD2487" i="1"/>
  <c r="AC2487" i="1"/>
  <c r="Z2487" i="1"/>
  <c r="AB2487" i="1" s="1"/>
  <c r="Y2487" i="1"/>
  <c r="AA2487" i="1" s="1"/>
  <c r="W2487" i="1"/>
  <c r="X2487" i="1" s="1"/>
  <c r="U2487" i="1"/>
  <c r="Q2487" i="1"/>
  <c r="M2487" i="1"/>
  <c r="F2487" i="1"/>
  <c r="E2487" i="1"/>
  <c r="D2487" i="1"/>
  <c r="A2487" i="1"/>
  <c r="AD2486" i="1"/>
  <c r="AC2486" i="1"/>
  <c r="Z2486" i="1"/>
  <c r="AB2486" i="1" s="1"/>
  <c r="Y2486" i="1"/>
  <c r="AA2486" i="1" s="1"/>
  <c r="W2486" i="1"/>
  <c r="X2486" i="1" s="1"/>
  <c r="U2486" i="1"/>
  <c r="Q2486" i="1"/>
  <c r="M2486" i="1"/>
  <c r="F2486" i="1"/>
  <c r="E2486" i="1"/>
  <c r="D2486" i="1"/>
  <c r="AI2486" i="1" s="1"/>
  <c r="A2486" i="1"/>
  <c r="AD2485" i="1"/>
  <c r="AC2485" i="1"/>
  <c r="Z2485" i="1"/>
  <c r="AB2485" i="1" s="1"/>
  <c r="Y2485" i="1"/>
  <c r="AA2485" i="1" s="1"/>
  <c r="W2485" i="1"/>
  <c r="X2485" i="1" s="1"/>
  <c r="U2485" i="1"/>
  <c r="Q2485" i="1"/>
  <c r="M2485" i="1"/>
  <c r="F2485" i="1"/>
  <c r="E2485" i="1"/>
  <c r="D2485" i="1"/>
  <c r="A2485" i="1"/>
  <c r="AD2484" i="1"/>
  <c r="AC2484" i="1"/>
  <c r="Z2484" i="1"/>
  <c r="AB2484" i="1" s="1"/>
  <c r="Y2484" i="1"/>
  <c r="AA2484" i="1" s="1"/>
  <c r="W2484" i="1"/>
  <c r="X2484" i="1" s="1"/>
  <c r="U2484" i="1"/>
  <c r="Q2484" i="1"/>
  <c r="M2484" i="1"/>
  <c r="F2484" i="1"/>
  <c r="E2484" i="1"/>
  <c r="D2484" i="1"/>
  <c r="A2484" i="1"/>
  <c r="AD2483" i="1"/>
  <c r="AC2483" i="1"/>
  <c r="Z2483" i="1"/>
  <c r="AB2483" i="1" s="1"/>
  <c r="Y2483" i="1"/>
  <c r="AA2483" i="1" s="1"/>
  <c r="W2483" i="1"/>
  <c r="X2483" i="1" s="1"/>
  <c r="U2483" i="1"/>
  <c r="Q2483" i="1"/>
  <c r="M2483" i="1"/>
  <c r="F2483" i="1"/>
  <c r="E2483" i="1"/>
  <c r="D2483" i="1"/>
  <c r="A2483" i="1"/>
  <c r="AD2482" i="1"/>
  <c r="AC2482" i="1"/>
  <c r="Z2482" i="1"/>
  <c r="AB2482" i="1" s="1"/>
  <c r="Y2482" i="1"/>
  <c r="AA2482" i="1" s="1"/>
  <c r="W2482" i="1"/>
  <c r="X2482" i="1" s="1"/>
  <c r="U2482" i="1"/>
  <c r="Q2482" i="1"/>
  <c r="M2482" i="1"/>
  <c r="F2482" i="1"/>
  <c r="E2482" i="1"/>
  <c r="D2482" i="1"/>
  <c r="AI2482" i="1" s="1"/>
  <c r="A2482" i="1"/>
  <c r="AD2481" i="1"/>
  <c r="AC2481" i="1"/>
  <c r="Z2481" i="1"/>
  <c r="AB2481" i="1" s="1"/>
  <c r="Y2481" i="1"/>
  <c r="AA2481" i="1" s="1"/>
  <c r="W2481" i="1"/>
  <c r="X2481" i="1" s="1"/>
  <c r="U2481" i="1"/>
  <c r="Q2481" i="1"/>
  <c r="M2481" i="1"/>
  <c r="F2481" i="1"/>
  <c r="E2481" i="1"/>
  <c r="D2481" i="1"/>
  <c r="A2481" i="1"/>
  <c r="AD2480" i="1"/>
  <c r="AC2480" i="1"/>
  <c r="Z2480" i="1"/>
  <c r="AB2480" i="1" s="1"/>
  <c r="Y2480" i="1"/>
  <c r="AA2480" i="1" s="1"/>
  <c r="W2480" i="1"/>
  <c r="X2480" i="1" s="1"/>
  <c r="U2480" i="1"/>
  <c r="Q2480" i="1"/>
  <c r="M2480" i="1"/>
  <c r="F2480" i="1"/>
  <c r="E2480" i="1"/>
  <c r="D2480" i="1"/>
  <c r="A2480" i="1"/>
  <c r="AD2479" i="1"/>
  <c r="AC2479" i="1"/>
  <c r="Z2479" i="1"/>
  <c r="AB2479" i="1" s="1"/>
  <c r="Y2479" i="1"/>
  <c r="AA2479" i="1" s="1"/>
  <c r="W2479" i="1"/>
  <c r="X2479" i="1" s="1"/>
  <c r="U2479" i="1"/>
  <c r="Q2479" i="1"/>
  <c r="M2479" i="1"/>
  <c r="F2479" i="1"/>
  <c r="E2479" i="1"/>
  <c r="D2479" i="1"/>
  <c r="AI2479" i="1" s="1"/>
  <c r="A2479" i="1"/>
  <c r="AD2478" i="1"/>
  <c r="AC2478" i="1"/>
  <c r="Z2478" i="1"/>
  <c r="AB2478" i="1" s="1"/>
  <c r="Y2478" i="1"/>
  <c r="AA2478" i="1" s="1"/>
  <c r="W2478" i="1"/>
  <c r="X2478" i="1" s="1"/>
  <c r="U2478" i="1"/>
  <c r="Q2478" i="1"/>
  <c r="M2478" i="1"/>
  <c r="F2478" i="1"/>
  <c r="E2478" i="1"/>
  <c r="D2478" i="1"/>
  <c r="AI2478" i="1" s="1"/>
  <c r="A2478" i="1"/>
  <c r="AD2477" i="1"/>
  <c r="AC2477" i="1"/>
  <c r="Z2477" i="1"/>
  <c r="AB2477" i="1" s="1"/>
  <c r="Y2477" i="1"/>
  <c r="AA2477" i="1" s="1"/>
  <c r="W2477" i="1"/>
  <c r="X2477" i="1" s="1"/>
  <c r="U2477" i="1"/>
  <c r="Q2477" i="1"/>
  <c r="M2477" i="1"/>
  <c r="F2477" i="1"/>
  <c r="E2477" i="1"/>
  <c r="D2477" i="1"/>
  <c r="A2477" i="1"/>
  <c r="AD2476" i="1"/>
  <c r="AC2476" i="1"/>
  <c r="Z2476" i="1"/>
  <c r="AB2476" i="1" s="1"/>
  <c r="Y2476" i="1"/>
  <c r="AA2476" i="1" s="1"/>
  <c r="W2476" i="1"/>
  <c r="X2476" i="1" s="1"/>
  <c r="U2476" i="1"/>
  <c r="Q2476" i="1"/>
  <c r="M2476" i="1"/>
  <c r="F2476" i="1"/>
  <c r="E2476" i="1"/>
  <c r="D2476" i="1"/>
  <c r="A2476" i="1"/>
  <c r="AD2475" i="1"/>
  <c r="AC2475" i="1"/>
  <c r="Z2475" i="1"/>
  <c r="AB2475" i="1" s="1"/>
  <c r="Y2475" i="1"/>
  <c r="AA2475" i="1" s="1"/>
  <c r="W2475" i="1"/>
  <c r="X2475" i="1" s="1"/>
  <c r="U2475" i="1"/>
  <c r="Q2475" i="1"/>
  <c r="M2475" i="1"/>
  <c r="F2475" i="1"/>
  <c r="E2475" i="1"/>
  <c r="D2475" i="1"/>
  <c r="AI2475" i="1" s="1"/>
  <c r="A2475" i="1"/>
  <c r="AD2474" i="1"/>
  <c r="AC2474" i="1"/>
  <c r="Z2474" i="1"/>
  <c r="AB2474" i="1" s="1"/>
  <c r="Y2474" i="1"/>
  <c r="AA2474" i="1" s="1"/>
  <c r="W2474" i="1"/>
  <c r="X2474" i="1" s="1"/>
  <c r="U2474" i="1"/>
  <c r="Q2474" i="1"/>
  <c r="M2474" i="1"/>
  <c r="F2474" i="1"/>
  <c r="E2474" i="1"/>
  <c r="D2474" i="1"/>
  <c r="A2474" i="1"/>
  <c r="AD2473" i="1"/>
  <c r="AC2473" i="1"/>
  <c r="Z2473" i="1"/>
  <c r="AB2473" i="1" s="1"/>
  <c r="Y2473" i="1"/>
  <c r="AA2473" i="1" s="1"/>
  <c r="W2473" i="1"/>
  <c r="X2473" i="1" s="1"/>
  <c r="U2473" i="1"/>
  <c r="Q2473" i="1"/>
  <c r="M2473" i="1"/>
  <c r="F2473" i="1"/>
  <c r="E2473" i="1"/>
  <c r="D2473" i="1"/>
  <c r="A2473" i="1"/>
  <c r="AD2472" i="1"/>
  <c r="AC2472" i="1"/>
  <c r="Z2472" i="1"/>
  <c r="AB2472" i="1" s="1"/>
  <c r="Y2472" i="1"/>
  <c r="AA2472" i="1" s="1"/>
  <c r="W2472" i="1"/>
  <c r="X2472" i="1" s="1"/>
  <c r="U2472" i="1"/>
  <c r="Q2472" i="1"/>
  <c r="M2472" i="1"/>
  <c r="F2472" i="1"/>
  <c r="E2472" i="1"/>
  <c r="D2472" i="1"/>
  <c r="AI2472" i="1" s="1"/>
  <c r="A2472" i="1"/>
  <c r="AD2471" i="1"/>
  <c r="AC2471" i="1"/>
  <c r="Z2471" i="1"/>
  <c r="AB2471" i="1" s="1"/>
  <c r="Y2471" i="1"/>
  <c r="AA2471" i="1" s="1"/>
  <c r="W2471" i="1"/>
  <c r="X2471" i="1" s="1"/>
  <c r="U2471" i="1"/>
  <c r="Q2471" i="1"/>
  <c r="M2471" i="1"/>
  <c r="F2471" i="1"/>
  <c r="E2471" i="1"/>
  <c r="D2471" i="1"/>
  <c r="A2471" i="1"/>
  <c r="AD2470" i="1"/>
  <c r="AC2470" i="1"/>
  <c r="Z2470" i="1"/>
  <c r="AB2470" i="1" s="1"/>
  <c r="Y2470" i="1"/>
  <c r="AA2470" i="1" s="1"/>
  <c r="W2470" i="1"/>
  <c r="X2470" i="1" s="1"/>
  <c r="U2470" i="1"/>
  <c r="Q2470" i="1"/>
  <c r="M2470" i="1"/>
  <c r="F2470" i="1"/>
  <c r="E2470" i="1"/>
  <c r="D2470" i="1"/>
  <c r="A2470" i="1"/>
  <c r="AD2469" i="1"/>
  <c r="AC2469" i="1"/>
  <c r="Z2469" i="1"/>
  <c r="AB2469" i="1" s="1"/>
  <c r="Y2469" i="1"/>
  <c r="AA2469" i="1" s="1"/>
  <c r="W2469" i="1"/>
  <c r="X2469" i="1" s="1"/>
  <c r="U2469" i="1"/>
  <c r="Q2469" i="1"/>
  <c r="M2469" i="1"/>
  <c r="F2469" i="1"/>
  <c r="E2469" i="1"/>
  <c r="D2469" i="1"/>
  <c r="AI2469" i="1" s="1"/>
  <c r="A2469" i="1"/>
  <c r="AD2468" i="1"/>
  <c r="AC2468" i="1"/>
  <c r="Z2468" i="1"/>
  <c r="AB2468" i="1" s="1"/>
  <c r="Y2468" i="1"/>
  <c r="AA2468" i="1" s="1"/>
  <c r="W2468" i="1"/>
  <c r="X2468" i="1" s="1"/>
  <c r="U2468" i="1"/>
  <c r="Q2468" i="1"/>
  <c r="M2468" i="1"/>
  <c r="F2468" i="1"/>
  <c r="E2468" i="1"/>
  <c r="D2468" i="1"/>
  <c r="AI2468" i="1" s="1"/>
  <c r="A2468" i="1"/>
  <c r="AD2467" i="1"/>
  <c r="AC2467" i="1"/>
  <c r="Z2467" i="1"/>
  <c r="AB2467" i="1" s="1"/>
  <c r="Y2467" i="1"/>
  <c r="AA2467" i="1" s="1"/>
  <c r="W2467" i="1"/>
  <c r="X2467" i="1" s="1"/>
  <c r="U2467" i="1"/>
  <c r="Q2467" i="1"/>
  <c r="M2467" i="1"/>
  <c r="F2467" i="1"/>
  <c r="E2467" i="1"/>
  <c r="D2467" i="1"/>
  <c r="AI2467" i="1" s="1"/>
  <c r="A2467" i="1"/>
  <c r="AD2466" i="1"/>
  <c r="AC2466" i="1"/>
  <c r="Z2466" i="1"/>
  <c r="AB2466" i="1" s="1"/>
  <c r="Y2466" i="1"/>
  <c r="AA2466" i="1" s="1"/>
  <c r="W2466" i="1"/>
  <c r="X2466" i="1" s="1"/>
  <c r="U2466" i="1"/>
  <c r="Q2466" i="1"/>
  <c r="M2466" i="1"/>
  <c r="F2466" i="1"/>
  <c r="E2466" i="1"/>
  <c r="D2466" i="1"/>
  <c r="A2466" i="1"/>
  <c r="AD2465" i="1"/>
  <c r="AC2465" i="1"/>
  <c r="Z2465" i="1"/>
  <c r="AB2465" i="1" s="1"/>
  <c r="Y2465" i="1"/>
  <c r="AA2465" i="1" s="1"/>
  <c r="W2465" i="1"/>
  <c r="X2465" i="1" s="1"/>
  <c r="U2465" i="1"/>
  <c r="Q2465" i="1"/>
  <c r="M2465" i="1"/>
  <c r="F2465" i="1"/>
  <c r="E2465" i="1"/>
  <c r="D2465" i="1"/>
  <c r="A2465" i="1"/>
  <c r="AD2464" i="1"/>
  <c r="AC2464" i="1"/>
  <c r="Z2464" i="1"/>
  <c r="AB2464" i="1" s="1"/>
  <c r="Y2464" i="1"/>
  <c r="AA2464" i="1" s="1"/>
  <c r="W2464" i="1"/>
  <c r="X2464" i="1" s="1"/>
  <c r="U2464" i="1"/>
  <c r="Q2464" i="1"/>
  <c r="M2464" i="1"/>
  <c r="F2464" i="1"/>
  <c r="E2464" i="1"/>
  <c r="D2464" i="1"/>
  <c r="A2464" i="1"/>
  <c r="AD2463" i="1"/>
  <c r="AC2463" i="1"/>
  <c r="Z2463" i="1"/>
  <c r="AB2463" i="1" s="1"/>
  <c r="Y2463" i="1"/>
  <c r="AA2463" i="1" s="1"/>
  <c r="W2463" i="1"/>
  <c r="X2463" i="1" s="1"/>
  <c r="U2463" i="1"/>
  <c r="Q2463" i="1"/>
  <c r="M2463" i="1"/>
  <c r="F2463" i="1"/>
  <c r="E2463" i="1"/>
  <c r="D2463" i="1"/>
  <c r="AI2463" i="1" s="1"/>
  <c r="A2463" i="1"/>
  <c r="AD2462" i="1"/>
  <c r="AC2462" i="1"/>
  <c r="Z2462" i="1"/>
  <c r="AB2462" i="1" s="1"/>
  <c r="Y2462" i="1"/>
  <c r="AA2462" i="1" s="1"/>
  <c r="W2462" i="1"/>
  <c r="X2462" i="1" s="1"/>
  <c r="U2462" i="1"/>
  <c r="Q2462" i="1"/>
  <c r="M2462" i="1"/>
  <c r="F2462" i="1"/>
  <c r="E2462" i="1"/>
  <c r="D2462" i="1"/>
  <c r="A2462" i="1"/>
  <c r="AD2461" i="1"/>
  <c r="AC2461" i="1"/>
  <c r="Z2461" i="1"/>
  <c r="AB2461" i="1" s="1"/>
  <c r="Y2461" i="1"/>
  <c r="AA2461" i="1" s="1"/>
  <c r="W2461" i="1"/>
  <c r="X2461" i="1" s="1"/>
  <c r="U2461" i="1"/>
  <c r="Q2461" i="1"/>
  <c r="M2461" i="1"/>
  <c r="F2461" i="1"/>
  <c r="E2461" i="1"/>
  <c r="D2461" i="1"/>
  <c r="AI2461" i="1" s="1"/>
  <c r="A2461" i="1"/>
  <c r="AD2460" i="1"/>
  <c r="AC2460" i="1"/>
  <c r="Z2460" i="1"/>
  <c r="AB2460" i="1" s="1"/>
  <c r="Y2460" i="1"/>
  <c r="AA2460" i="1" s="1"/>
  <c r="W2460" i="1"/>
  <c r="X2460" i="1" s="1"/>
  <c r="U2460" i="1"/>
  <c r="Q2460" i="1"/>
  <c r="M2460" i="1"/>
  <c r="F2460" i="1"/>
  <c r="E2460" i="1"/>
  <c r="D2460" i="1"/>
  <c r="A2460" i="1"/>
  <c r="AD2459" i="1"/>
  <c r="AC2459" i="1"/>
  <c r="Z2459" i="1"/>
  <c r="AB2459" i="1" s="1"/>
  <c r="Y2459" i="1"/>
  <c r="AA2459" i="1" s="1"/>
  <c r="W2459" i="1"/>
  <c r="X2459" i="1" s="1"/>
  <c r="U2459" i="1"/>
  <c r="Q2459" i="1"/>
  <c r="M2459" i="1"/>
  <c r="F2459" i="1"/>
  <c r="E2459" i="1"/>
  <c r="D2459" i="1"/>
  <c r="AI2459" i="1" s="1"/>
  <c r="A2459" i="1"/>
  <c r="AD2458" i="1"/>
  <c r="AC2458" i="1"/>
  <c r="Z2458" i="1"/>
  <c r="AB2458" i="1" s="1"/>
  <c r="Y2458" i="1"/>
  <c r="AA2458" i="1" s="1"/>
  <c r="W2458" i="1"/>
  <c r="X2458" i="1" s="1"/>
  <c r="U2458" i="1"/>
  <c r="Q2458" i="1"/>
  <c r="M2458" i="1"/>
  <c r="F2458" i="1"/>
  <c r="E2458" i="1"/>
  <c r="D2458" i="1"/>
  <c r="A2458" i="1"/>
  <c r="AD2457" i="1"/>
  <c r="AC2457" i="1"/>
  <c r="Z2457" i="1"/>
  <c r="AB2457" i="1" s="1"/>
  <c r="Y2457" i="1"/>
  <c r="AA2457" i="1" s="1"/>
  <c r="W2457" i="1"/>
  <c r="X2457" i="1" s="1"/>
  <c r="U2457" i="1"/>
  <c r="Q2457" i="1"/>
  <c r="M2457" i="1"/>
  <c r="F2457" i="1"/>
  <c r="E2457" i="1"/>
  <c r="D2457" i="1"/>
  <c r="AI2457" i="1" s="1"/>
  <c r="A2457" i="1"/>
  <c r="AD2456" i="1"/>
  <c r="AC2456" i="1"/>
  <c r="Z2456" i="1"/>
  <c r="AB2456" i="1" s="1"/>
  <c r="Y2456" i="1"/>
  <c r="AA2456" i="1" s="1"/>
  <c r="W2456" i="1"/>
  <c r="X2456" i="1" s="1"/>
  <c r="U2456" i="1"/>
  <c r="Q2456" i="1"/>
  <c r="M2456" i="1"/>
  <c r="F2456" i="1"/>
  <c r="E2456" i="1"/>
  <c r="D2456" i="1"/>
  <c r="A2456" i="1"/>
  <c r="AD2455" i="1"/>
  <c r="AC2455" i="1"/>
  <c r="Z2455" i="1"/>
  <c r="AB2455" i="1" s="1"/>
  <c r="Y2455" i="1"/>
  <c r="AA2455" i="1" s="1"/>
  <c r="W2455" i="1"/>
  <c r="X2455" i="1" s="1"/>
  <c r="U2455" i="1"/>
  <c r="Q2455" i="1"/>
  <c r="M2455" i="1"/>
  <c r="F2455" i="1"/>
  <c r="E2455" i="1"/>
  <c r="D2455" i="1"/>
  <c r="A2455" i="1"/>
  <c r="AD2454" i="1"/>
  <c r="AC2454" i="1"/>
  <c r="Z2454" i="1"/>
  <c r="AB2454" i="1" s="1"/>
  <c r="Y2454" i="1"/>
  <c r="AA2454" i="1" s="1"/>
  <c r="W2454" i="1"/>
  <c r="X2454" i="1" s="1"/>
  <c r="U2454" i="1"/>
  <c r="Q2454" i="1"/>
  <c r="M2454" i="1"/>
  <c r="F2454" i="1"/>
  <c r="E2454" i="1"/>
  <c r="D2454" i="1"/>
  <c r="AI2454" i="1" s="1"/>
  <c r="A2454" i="1"/>
  <c r="AD2453" i="1"/>
  <c r="AC2453" i="1"/>
  <c r="Z2453" i="1"/>
  <c r="AB2453" i="1" s="1"/>
  <c r="Y2453" i="1"/>
  <c r="AA2453" i="1" s="1"/>
  <c r="W2453" i="1"/>
  <c r="X2453" i="1" s="1"/>
  <c r="U2453" i="1"/>
  <c r="Q2453" i="1"/>
  <c r="M2453" i="1"/>
  <c r="F2453" i="1"/>
  <c r="E2453" i="1"/>
  <c r="D2453" i="1"/>
  <c r="AI2453" i="1" s="1"/>
  <c r="A2453" i="1"/>
  <c r="AD2452" i="1"/>
  <c r="AC2452" i="1"/>
  <c r="Z2452" i="1"/>
  <c r="AB2452" i="1" s="1"/>
  <c r="Y2452" i="1"/>
  <c r="AA2452" i="1" s="1"/>
  <c r="W2452" i="1"/>
  <c r="X2452" i="1" s="1"/>
  <c r="U2452" i="1"/>
  <c r="Q2452" i="1"/>
  <c r="M2452" i="1"/>
  <c r="F2452" i="1"/>
  <c r="E2452" i="1"/>
  <c r="D2452" i="1"/>
  <c r="AI2452" i="1" s="1"/>
  <c r="A2452" i="1"/>
  <c r="AD2451" i="1"/>
  <c r="AC2451" i="1"/>
  <c r="Z2451" i="1"/>
  <c r="AB2451" i="1" s="1"/>
  <c r="Y2451" i="1"/>
  <c r="AA2451" i="1" s="1"/>
  <c r="W2451" i="1"/>
  <c r="X2451" i="1" s="1"/>
  <c r="U2451" i="1"/>
  <c r="Q2451" i="1"/>
  <c r="M2451" i="1"/>
  <c r="F2451" i="1"/>
  <c r="E2451" i="1"/>
  <c r="D2451" i="1"/>
  <c r="AI2451" i="1" s="1"/>
  <c r="A2451" i="1"/>
  <c r="AD2450" i="1"/>
  <c r="AC2450" i="1"/>
  <c r="Z2450" i="1"/>
  <c r="AB2450" i="1" s="1"/>
  <c r="Y2450" i="1"/>
  <c r="AA2450" i="1" s="1"/>
  <c r="W2450" i="1"/>
  <c r="X2450" i="1" s="1"/>
  <c r="U2450" i="1"/>
  <c r="Q2450" i="1"/>
  <c r="M2450" i="1"/>
  <c r="F2450" i="1"/>
  <c r="E2450" i="1"/>
  <c r="D2450" i="1"/>
  <c r="AI2450" i="1" s="1"/>
  <c r="A2450" i="1"/>
  <c r="AD2449" i="1"/>
  <c r="AC2449" i="1"/>
  <c r="Z2449" i="1"/>
  <c r="AB2449" i="1" s="1"/>
  <c r="Y2449" i="1"/>
  <c r="AA2449" i="1" s="1"/>
  <c r="W2449" i="1"/>
  <c r="X2449" i="1" s="1"/>
  <c r="U2449" i="1"/>
  <c r="Q2449" i="1"/>
  <c r="M2449" i="1"/>
  <c r="F2449" i="1"/>
  <c r="E2449" i="1"/>
  <c r="D2449" i="1"/>
  <c r="A2449" i="1"/>
  <c r="AD2448" i="1"/>
  <c r="AC2448" i="1"/>
  <c r="Z2448" i="1"/>
  <c r="AB2448" i="1" s="1"/>
  <c r="Y2448" i="1"/>
  <c r="AA2448" i="1" s="1"/>
  <c r="W2448" i="1"/>
  <c r="X2448" i="1" s="1"/>
  <c r="U2448" i="1"/>
  <c r="Q2448" i="1"/>
  <c r="M2448" i="1"/>
  <c r="F2448" i="1"/>
  <c r="E2448" i="1"/>
  <c r="D2448" i="1"/>
  <c r="A2448" i="1"/>
  <c r="AD2447" i="1"/>
  <c r="AC2447" i="1"/>
  <c r="Z2447" i="1"/>
  <c r="AB2447" i="1" s="1"/>
  <c r="Y2447" i="1"/>
  <c r="AA2447" i="1" s="1"/>
  <c r="W2447" i="1"/>
  <c r="X2447" i="1" s="1"/>
  <c r="U2447" i="1"/>
  <c r="Q2447" i="1"/>
  <c r="M2447" i="1"/>
  <c r="F2447" i="1"/>
  <c r="E2447" i="1"/>
  <c r="D2447" i="1"/>
  <c r="A2447" i="1"/>
  <c r="AD2446" i="1"/>
  <c r="AC2446" i="1"/>
  <c r="Z2446" i="1"/>
  <c r="AB2446" i="1" s="1"/>
  <c r="Y2446" i="1"/>
  <c r="AA2446" i="1" s="1"/>
  <c r="W2446" i="1"/>
  <c r="X2446" i="1" s="1"/>
  <c r="U2446" i="1"/>
  <c r="Q2446" i="1"/>
  <c r="M2446" i="1"/>
  <c r="F2446" i="1"/>
  <c r="E2446" i="1"/>
  <c r="D2446" i="1"/>
  <c r="A2446" i="1"/>
  <c r="AD2445" i="1"/>
  <c r="AC2445" i="1"/>
  <c r="Z2445" i="1"/>
  <c r="AB2445" i="1" s="1"/>
  <c r="Y2445" i="1"/>
  <c r="AA2445" i="1" s="1"/>
  <c r="W2445" i="1"/>
  <c r="X2445" i="1" s="1"/>
  <c r="U2445" i="1"/>
  <c r="Q2445" i="1"/>
  <c r="M2445" i="1"/>
  <c r="F2445" i="1"/>
  <c r="E2445" i="1"/>
  <c r="D2445" i="1"/>
  <c r="AI2445" i="1" s="1"/>
  <c r="A2445" i="1"/>
  <c r="AD2444" i="1"/>
  <c r="AC2444" i="1"/>
  <c r="Z2444" i="1"/>
  <c r="AB2444" i="1" s="1"/>
  <c r="Y2444" i="1"/>
  <c r="AA2444" i="1" s="1"/>
  <c r="W2444" i="1"/>
  <c r="X2444" i="1" s="1"/>
  <c r="U2444" i="1"/>
  <c r="Q2444" i="1"/>
  <c r="M2444" i="1"/>
  <c r="F2444" i="1"/>
  <c r="E2444" i="1"/>
  <c r="D2444" i="1"/>
  <c r="AI2444" i="1" s="1"/>
  <c r="A2444" i="1"/>
  <c r="AD2443" i="1"/>
  <c r="AC2443" i="1"/>
  <c r="Z2443" i="1"/>
  <c r="AB2443" i="1" s="1"/>
  <c r="Y2443" i="1"/>
  <c r="AA2443" i="1" s="1"/>
  <c r="W2443" i="1"/>
  <c r="X2443" i="1" s="1"/>
  <c r="U2443" i="1"/>
  <c r="Q2443" i="1"/>
  <c r="M2443" i="1"/>
  <c r="F2443" i="1"/>
  <c r="E2443" i="1"/>
  <c r="D2443" i="1"/>
  <c r="AI2443" i="1" s="1"/>
  <c r="A2443" i="1"/>
  <c r="AD2442" i="1"/>
  <c r="AC2442" i="1"/>
  <c r="Z2442" i="1"/>
  <c r="AB2442" i="1" s="1"/>
  <c r="Y2442" i="1"/>
  <c r="AA2442" i="1" s="1"/>
  <c r="W2442" i="1"/>
  <c r="X2442" i="1" s="1"/>
  <c r="U2442" i="1"/>
  <c r="Q2442" i="1"/>
  <c r="M2442" i="1"/>
  <c r="F2442" i="1"/>
  <c r="E2442" i="1"/>
  <c r="D2442" i="1"/>
  <c r="AI2442" i="1" s="1"/>
  <c r="A2442" i="1"/>
  <c r="AD2441" i="1"/>
  <c r="AC2441" i="1"/>
  <c r="Z2441" i="1"/>
  <c r="AB2441" i="1" s="1"/>
  <c r="Y2441" i="1"/>
  <c r="AA2441" i="1" s="1"/>
  <c r="W2441" i="1"/>
  <c r="X2441" i="1" s="1"/>
  <c r="U2441" i="1"/>
  <c r="Q2441" i="1"/>
  <c r="M2441" i="1"/>
  <c r="F2441" i="1"/>
  <c r="E2441" i="1"/>
  <c r="D2441" i="1"/>
  <c r="A2441" i="1"/>
  <c r="AD2440" i="1"/>
  <c r="AC2440" i="1"/>
  <c r="Z2440" i="1"/>
  <c r="AB2440" i="1" s="1"/>
  <c r="Y2440" i="1"/>
  <c r="AA2440" i="1" s="1"/>
  <c r="W2440" i="1"/>
  <c r="X2440" i="1" s="1"/>
  <c r="U2440" i="1"/>
  <c r="Q2440" i="1"/>
  <c r="M2440" i="1"/>
  <c r="F2440" i="1"/>
  <c r="E2440" i="1"/>
  <c r="D2440" i="1"/>
  <c r="AI2440" i="1" s="1"/>
  <c r="A2440" i="1"/>
  <c r="AD2439" i="1"/>
  <c r="AC2439" i="1"/>
  <c r="Z2439" i="1"/>
  <c r="AB2439" i="1" s="1"/>
  <c r="Y2439" i="1"/>
  <c r="AA2439" i="1" s="1"/>
  <c r="W2439" i="1"/>
  <c r="X2439" i="1" s="1"/>
  <c r="U2439" i="1"/>
  <c r="Q2439" i="1"/>
  <c r="M2439" i="1"/>
  <c r="F2439" i="1"/>
  <c r="E2439" i="1"/>
  <c r="D2439" i="1"/>
  <c r="A2439" i="1"/>
  <c r="AD2438" i="1"/>
  <c r="AC2438" i="1"/>
  <c r="Z2438" i="1"/>
  <c r="AB2438" i="1" s="1"/>
  <c r="Y2438" i="1"/>
  <c r="AA2438" i="1" s="1"/>
  <c r="W2438" i="1"/>
  <c r="X2438" i="1" s="1"/>
  <c r="U2438" i="1"/>
  <c r="Q2438" i="1"/>
  <c r="M2438" i="1"/>
  <c r="F2438" i="1"/>
  <c r="E2438" i="1"/>
  <c r="D2438" i="1"/>
  <c r="A2438" i="1"/>
  <c r="AD2437" i="1"/>
  <c r="AC2437" i="1"/>
  <c r="Z2437" i="1"/>
  <c r="AB2437" i="1" s="1"/>
  <c r="Y2437" i="1"/>
  <c r="AA2437" i="1" s="1"/>
  <c r="W2437" i="1"/>
  <c r="X2437" i="1" s="1"/>
  <c r="U2437" i="1"/>
  <c r="Q2437" i="1"/>
  <c r="M2437" i="1"/>
  <c r="F2437" i="1"/>
  <c r="E2437" i="1"/>
  <c r="D2437" i="1"/>
  <c r="AI2437" i="1" s="1"/>
  <c r="A2437" i="1"/>
  <c r="AD2436" i="1"/>
  <c r="AC2436" i="1"/>
  <c r="Z2436" i="1"/>
  <c r="AB2436" i="1" s="1"/>
  <c r="Y2436" i="1"/>
  <c r="AA2436" i="1" s="1"/>
  <c r="W2436" i="1"/>
  <c r="X2436" i="1" s="1"/>
  <c r="U2436" i="1"/>
  <c r="Q2436" i="1"/>
  <c r="M2436" i="1"/>
  <c r="F2436" i="1"/>
  <c r="E2436" i="1"/>
  <c r="D2436" i="1"/>
  <c r="AI2436" i="1" s="1"/>
  <c r="A2436" i="1"/>
  <c r="AD2435" i="1"/>
  <c r="AC2435" i="1"/>
  <c r="Z2435" i="1"/>
  <c r="AB2435" i="1" s="1"/>
  <c r="Y2435" i="1"/>
  <c r="AA2435" i="1" s="1"/>
  <c r="W2435" i="1"/>
  <c r="X2435" i="1" s="1"/>
  <c r="U2435" i="1"/>
  <c r="Q2435" i="1"/>
  <c r="M2435" i="1"/>
  <c r="F2435" i="1"/>
  <c r="E2435" i="1"/>
  <c r="D2435" i="1"/>
  <c r="AI2435" i="1" s="1"/>
  <c r="A2435" i="1"/>
  <c r="AD2434" i="1"/>
  <c r="AC2434" i="1"/>
  <c r="Z2434" i="1"/>
  <c r="AB2434" i="1" s="1"/>
  <c r="Y2434" i="1"/>
  <c r="AA2434" i="1" s="1"/>
  <c r="W2434" i="1"/>
  <c r="X2434" i="1" s="1"/>
  <c r="U2434" i="1"/>
  <c r="Q2434" i="1"/>
  <c r="M2434" i="1"/>
  <c r="F2434" i="1"/>
  <c r="E2434" i="1"/>
  <c r="D2434" i="1"/>
  <c r="A2434" i="1"/>
  <c r="AD2433" i="1"/>
  <c r="AC2433" i="1"/>
  <c r="Z2433" i="1"/>
  <c r="AB2433" i="1" s="1"/>
  <c r="Y2433" i="1"/>
  <c r="AA2433" i="1" s="1"/>
  <c r="W2433" i="1"/>
  <c r="X2433" i="1" s="1"/>
  <c r="U2433" i="1"/>
  <c r="Q2433" i="1"/>
  <c r="M2433" i="1"/>
  <c r="F2433" i="1"/>
  <c r="E2433" i="1"/>
  <c r="D2433" i="1"/>
  <c r="AI2433" i="1" s="1"/>
  <c r="A2433" i="1"/>
  <c r="AD2432" i="1"/>
  <c r="AC2432" i="1"/>
  <c r="Z2432" i="1"/>
  <c r="AB2432" i="1" s="1"/>
  <c r="Y2432" i="1"/>
  <c r="AA2432" i="1" s="1"/>
  <c r="W2432" i="1"/>
  <c r="X2432" i="1" s="1"/>
  <c r="U2432" i="1"/>
  <c r="Q2432" i="1"/>
  <c r="M2432" i="1"/>
  <c r="F2432" i="1"/>
  <c r="E2432" i="1"/>
  <c r="D2432" i="1"/>
  <c r="AI2432" i="1" s="1"/>
  <c r="A2432" i="1"/>
  <c r="AD2431" i="1"/>
  <c r="AC2431" i="1"/>
  <c r="Z2431" i="1"/>
  <c r="AB2431" i="1" s="1"/>
  <c r="Y2431" i="1"/>
  <c r="AA2431" i="1" s="1"/>
  <c r="W2431" i="1"/>
  <c r="X2431" i="1" s="1"/>
  <c r="U2431" i="1"/>
  <c r="Q2431" i="1"/>
  <c r="M2431" i="1"/>
  <c r="F2431" i="1"/>
  <c r="E2431" i="1"/>
  <c r="D2431" i="1"/>
  <c r="AI2431" i="1" s="1"/>
  <c r="A2431" i="1"/>
  <c r="AD2430" i="1"/>
  <c r="AC2430" i="1"/>
  <c r="Z2430" i="1"/>
  <c r="AB2430" i="1" s="1"/>
  <c r="Y2430" i="1"/>
  <c r="AA2430" i="1" s="1"/>
  <c r="W2430" i="1"/>
  <c r="X2430" i="1" s="1"/>
  <c r="U2430" i="1"/>
  <c r="Q2430" i="1"/>
  <c r="M2430" i="1"/>
  <c r="F2430" i="1"/>
  <c r="E2430" i="1"/>
  <c r="D2430" i="1"/>
  <c r="A2430" i="1"/>
  <c r="AD2429" i="1"/>
  <c r="AC2429" i="1"/>
  <c r="Z2429" i="1"/>
  <c r="AB2429" i="1" s="1"/>
  <c r="Y2429" i="1"/>
  <c r="AA2429" i="1" s="1"/>
  <c r="W2429" i="1"/>
  <c r="X2429" i="1" s="1"/>
  <c r="U2429" i="1"/>
  <c r="Q2429" i="1"/>
  <c r="M2429" i="1"/>
  <c r="F2429" i="1"/>
  <c r="E2429" i="1"/>
  <c r="D2429" i="1"/>
  <c r="AI2429" i="1" s="1"/>
  <c r="A2429" i="1"/>
  <c r="AD2428" i="1"/>
  <c r="AC2428" i="1"/>
  <c r="Z2428" i="1"/>
  <c r="AB2428" i="1" s="1"/>
  <c r="Y2428" i="1"/>
  <c r="AA2428" i="1" s="1"/>
  <c r="W2428" i="1"/>
  <c r="X2428" i="1" s="1"/>
  <c r="U2428" i="1"/>
  <c r="Q2428" i="1"/>
  <c r="M2428" i="1"/>
  <c r="F2428" i="1"/>
  <c r="E2428" i="1"/>
  <c r="D2428" i="1"/>
  <c r="AI2428" i="1" s="1"/>
  <c r="A2428" i="1"/>
  <c r="AD2427" i="1"/>
  <c r="AC2427" i="1"/>
  <c r="Z2427" i="1"/>
  <c r="AB2427" i="1" s="1"/>
  <c r="Y2427" i="1"/>
  <c r="AA2427" i="1" s="1"/>
  <c r="W2427" i="1"/>
  <c r="X2427" i="1" s="1"/>
  <c r="U2427" i="1"/>
  <c r="Q2427" i="1"/>
  <c r="M2427" i="1"/>
  <c r="F2427" i="1"/>
  <c r="E2427" i="1"/>
  <c r="D2427" i="1"/>
  <c r="AI2427" i="1" s="1"/>
  <c r="A2427" i="1"/>
  <c r="AD2426" i="1"/>
  <c r="AC2426" i="1"/>
  <c r="Z2426" i="1"/>
  <c r="AB2426" i="1" s="1"/>
  <c r="Y2426" i="1"/>
  <c r="AA2426" i="1" s="1"/>
  <c r="W2426" i="1"/>
  <c r="X2426" i="1" s="1"/>
  <c r="U2426" i="1"/>
  <c r="Q2426" i="1"/>
  <c r="M2426" i="1"/>
  <c r="F2426" i="1"/>
  <c r="E2426" i="1"/>
  <c r="D2426" i="1"/>
  <c r="A2426" i="1"/>
  <c r="AD2425" i="1"/>
  <c r="AC2425" i="1"/>
  <c r="Z2425" i="1"/>
  <c r="AB2425" i="1" s="1"/>
  <c r="Y2425" i="1"/>
  <c r="AA2425" i="1" s="1"/>
  <c r="W2425" i="1"/>
  <c r="X2425" i="1" s="1"/>
  <c r="U2425" i="1"/>
  <c r="Q2425" i="1"/>
  <c r="M2425" i="1"/>
  <c r="F2425" i="1"/>
  <c r="E2425" i="1"/>
  <c r="D2425" i="1"/>
  <c r="AI2425" i="1" s="1"/>
  <c r="A2425" i="1"/>
  <c r="AD2424" i="1"/>
  <c r="AC2424" i="1"/>
  <c r="Z2424" i="1"/>
  <c r="AB2424" i="1" s="1"/>
  <c r="Y2424" i="1"/>
  <c r="AA2424" i="1" s="1"/>
  <c r="W2424" i="1"/>
  <c r="X2424" i="1" s="1"/>
  <c r="U2424" i="1"/>
  <c r="Q2424" i="1"/>
  <c r="M2424" i="1"/>
  <c r="F2424" i="1"/>
  <c r="E2424" i="1"/>
  <c r="D2424" i="1"/>
  <c r="AI2424" i="1" s="1"/>
  <c r="A2424" i="1"/>
  <c r="AD2423" i="1"/>
  <c r="AC2423" i="1"/>
  <c r="Z2423" i="1"/>
  <c r="AB2423" i="1" s="1"/>
  <c r="Y2423" i="1"/>
  <c r="AA2423" i="1" s="1"/>
  <c r="W2423" i="1"/>
  <c r="X2423" i="1" s="1"/>
  <c r="U2423" i="1"/>
  <c r="Q2423" i="1"/>
  <c r="M2423" i="1"/>
  <c r="F2423" i="1"/>
  <c r="E2423" i="1"/>
  <c r="D2423" i="1"/>
  <c r="A2423" i="1"/>
  <c r="AD2422" i="1"/>
  <c r="AC2422" i="1"/>
  <c r="Z2422" i="1"/>
  <c r="AB2422" i="1" s="1"/>
  <c r="Y2422" i="1"/>
  <c r="AA2422" i="1" s="1"/>
  <c r="W2422" i="1"/>
  <c r="X2422" i="1" s="1"/>
  <c r="U2422" i="1"/>
  <c r="Q2422" i="1"/>
  <c r="M2422" i="1"/>
  <c r="F2422" i="1"/>
  <c r="E2422" i="1"/>
  <c r="D2422" i="1"/>
  <c r="A2422" i="1"/>
  <c r="AD2421" i="1"/>
  <c r="AC2421" i="1"/>
  <c r="Z2421" i="1"/>
  <c r="AB2421" i="1" s="1"/>
  <c r="Y2421" i="1"/>
  <c r="AA2421" i="1" s="1"/>
  <c r="W2421" i="1"/>
  <c r="X2421" i="1" s="1"/>
  <c r="U2421" i="1"/>
  <c r="Q2421" i="1"/>
  <c r="M2421" i="1"/>
  <c r="F2421" i="1"/>
  <c r="E2421" i="1"/>
  <c r="D2421" i="1"/>
  <c r="A2421" i="1"/>
  <c r="AD2420" i="1"/>
  <c r="AC2420" i="1"/>
  <c r="Z2420" i="1"/>
  <c r="AB2420" i="1" s="1"/>
  <c r="Y2420" i="1"/>
  <c r="AA2420" i="1" s="1"/>
  <c r="W2420" i="1"/>
  <c r="X2420" i="1" s="1"/>
  <c r="U2420" i="1"/>
  <c r="Q2420" i="1"/>
  <c r="M2420" i="1"/>
  <c r="F2420" i="1"/>
  <c r="E2420" i="1"/>
  <c r="D2420" i="1"/>
  <c r="AI2420" i="1" s="1"/>
  <c r="A2420" i="1"/>
  <c r="AD2419" i="1"/>
  <c r="AC2419" i="1"/>
  <c r="Z2419" i="1"/>
  <c r="AB2419" i="1" s="1"/>
  <c r="Y2419" i="1"/>
  <c r="AA2419" i="1" s="1"/>
  <c r="W2419" i="1"/>
  <c r="X2419" i="1" s="1"/>
  <c r="U2419" i="1"/>
  <c r="Q2419" i="1"/>
  <c r="M2419" i="1"/>
  <c r="F2419" i="1"/>
  <c r="E2419" i="1"/>
  <c r="D2419" i="1"/>
  <c r="AI2419" i="1" s="1"/>
  <c r="A2419" i="1"/>
  <c r="AD2418" i="1"/>
  <c r="AC2418" i="1"/>
  <c r="Z2418" i="1"/>
  <c r="AB2418" i="1" s="1"/>
  <c r="Y2418" i="1"/>
  <c r="AA2418" i="1" s="1"/>
  <c r="W2418" i="1"/>
  <c r="X2418" i="1" s="1"/>
  <c r="U2418" i="1"/>
  <c r="Q2418" i="1"/>
  <c r="M2418" i="1"/>
  <c r="F2418" i="1"/>
  <c r="E2418" i="1"/>
  <c r="D2418" i="1"/>
  <c r="A2418" i="1"/>
  <c r="AD2417" i="1"/>
  <c r="AC2417" i="1"/>
  <c r="Z2417" i="1"/>
  <c r="AB2417" i="1" s="1"/>
  <c r="Y2417" i="1"/>
  <c r="AA2417" i="1" s="1"/>
  <c r="W2417" i="1"/>
  <c r="X2417" i="1" s="1"/>
  <c r="U2417" i="1"/>
  <c r="Q2417" i="1"/>
  <c r="M2417" i="1"/>
  <c r="F2417" i="1"/>
  <c r="E2417" i="1"/>
  <c r="D2417" i="1"/>
  <c r="A2417" i="1"/>
  <c r="AD2416" i="1"/>
  <c r="AC2416" i="1"/>
  <c r="Z2416" i="1"/>
  <c r="AB2416" i="1" s="1"/>
  <c r="Y2416" i="1"/>
  <c r="AA2416" i="1" s="1"/>
  <c r="W2416" i="1"/>
  <c r="X2416" i="1" s="1"/>
  <c r="U2416" i="1"/>
  <c r="Q2416" i="1"/>
  <c r="M2416" i="1"/>
  <c r="F2416" i="1"/>
  <c r="E2416" i="1"/>
  <c r="D2416" i="1"/>
  <c r="AI2416" i="1" s="1"/>
  <c r="A2416" i="1"/>
  <c r="AD2415" i="1"/>
  <c r="AC2415" i="1"/>
  <c r="Z2415" i="1"/>
  <c r="AB2415" i="1" s="1"/>
  <c r="Y2415" i="1"/>
  <c r="AA2415" i="1" s="1"/>
  <c r="W2415" i="1"/>
  <c r="X2415" i="1" s="1"/>
  <c r="U2415" i="1"/>
  <c r="Q2415" i="1"/>
  <c r="M2415" i="1"/>
  <c r="F2415" i="1"/>
  <c r="E2415" i="1"/>
  <c r="D2415" i="1"/>
  <c r="AI2415" i="1" s="1"/>
  <c r="A2415" i="1"/>
  <c r="AD2414" i="1"/>
  <c r="AC2414" i="1"/>
  <c r="Z2414" i="1"/>
  <c r="AB2414" i="1" s="1"/>
  <c r="Y2414" i="1"/>
  <c r="AA2414" i="1" s="1"/>
  <c r="W2414" i="1"/>
  <c r="X2414" i="1" s="1"/>
  <c r="U2414" i="1"/>
  <c r="Q2414" i="1"/>
  <c r="M2414" i="1"/>
  <c r="F2414" i="1"/>
  <c r="E2414" i="1"/>
  <c r="D2414" i="1"/>
  <c r="AI2414" i="1" s="1"/>
  <c r="A2414" i="1"/>
  <c r="AD2413" i="1"/>
  <c r="AC2413" i="1"/>
  <c r="Z2413" i="1"/>
  <c r="AB2413" i="1" s="1"/>
  <c r="Y2413" i="1"/>
  <c r="AA2413" i="1" s="1"/>
  <c r="W2413" i="1"/>
  <c r="X2413" i="1" s="1"/>
  <c r="U2413" i="1"/>
  <c r="Q2413" i="1"/>
  <c r="M2413" i="1"/>
  <c r="F2413" i="1"/>
  <c r="E2413" i="1"/>
  <c r="D2413" i="1"/>
  <c r="A2413" i="1"/>
  <c r="AD2412" i="1"/>
  <c r="AC2412" i="1"/>
  <c r="Z2412" i="1"/>
  <c r="AB2412" i="1" s="1"/>
  <c r="Y2412" i="1"/>
  <c r="AA2412" i="1" s="1"/>
  <c r="W2412" i="1"/>
  <c r="X2412" i="1" s="1"/>
  <c r="U2412" i="1"/>
  <c r="Q2412" i="1"/>
  <c r="M2412" i="1"/>
  <c r="F2412" i="1"/>
  <c r="E2412" i="1"/>
  <c r="D2412" i="1"/>
  <c r="AI2412" i="1" s="1"/>
  <c r="A2412" i="1"/>
  <c r="AD2411" i="1"/>
  <c r="AC2411" i="1"/>
  <c r="Z2411" i="1"/>
  <c r="AB2411" i="1" s="1"/>
  <c r="Y2411" i="1"/>
  <c r="AA2411" i="1" s="1"/>
  <c r="W2411" i="1"/>
  <c r="X2411" i="1" s="1"/>
  <c r="U2411" i="1"/>
  <c r="Q2411" i="1"/>
  <c r="M2411" i="1"/>
  <c r="F2411" i="1"/>
  <c r="E2411" i="1"/>
  <c r="D2411" i="1"/>
  <c r="AI2411" i="1" s="1"/>
  <c r="A2411" i="1"/>
  <c r="AD2410" i="1"/>
  <c r="AC2410" i="1"/>
  <c r="Z2410" i="1"/>
  <c r="AB2410" i="1" s="1"/>
  <c r="Y2410" i="1"/>
  <c r="AA2410" i="1" s="1"/>
  <c r="W2410" i="1"/>
  <c r="X2410" i="1" s="1"/>
  <c r="U2410" i="1"/>
  <c r="Q2410" i="1"/>
  <c r="M2410" i="1"/>
  <c r="F2410" i="1"/>
  <c r="E2410" i="1"/>
  <c r="D2410" i="1"/>
  <c r="A2410" i="1"/>
  <c r="AD2409" i="1"/>
  <c r="AC2409" i="1"/>
  <c r="Z2409" i="1"/>
  <c r="AB2409" i="1" s="1"/>
  <c r="Y2409" i="1"/>
  <c r="AA2409" i="1" s="1"/>
  <c r="W2409" i="1"/>
  <c r="X2409" i="1" s="1"/>
  <c r="U2409" i="1"/>
  <c r="Q2409" i="1"/>
  <c r="M2409" i="1"/>
  <c r="F2409" i="1"/>
  <c r="E2409" i="1"/>
  <c r="D2409" i="1"/>
  <c r="AI2409" i="1" s="1"/>
  <c r="A2409" i="1"/>
  <c r="AD2408" i="1"/>
  <c r="AC2408" i="1"/>
  <c r="Z2408" i="1"/>
  <c r="AB2408" i="1" s="1"/>
  <c r="Y2408" i="1"/>
  <c r="AA2408" i="1" s="1"/>
  <c r="W2408" i="1"/>
  <c r="X2408" i="1" s="1"/>
  <c r="U2408" i="1"/>
  <c r="Q2408" i="1"/>
  <c r="M2408" i="1"/>
  <c r="F2408" i="1"/>
  <c r="E2408" i="1"/>
  <c r="D2408" i="1"/>
  <c r="AI2408" i="1" s="1"/>
  <c r="A2408" i="1"/>
  <c r="AD2407" i="1"/>
  <c r="AC2407" i="1"/>
  <c r="Z2407" i="1"/>
  <c r="AB2407" i="1" s="1"/>
  <c r="Y2407" i="1"/>
  <c r="AA2407" i="1" s="1"/>
  <c r="W2407" i="1"/>
  <c r="X2407" i="1" s="1"/>
  <c r="U2407" i="1"/>
  <c r="Q2407" i="1"/>
  <c r="M2407" i="1"/>
  <c r="F2407" i="1"/>
  <c r="E2407" i="1"/>
  <c r="D2407" i="1"/>
  <c r="AI2407" i="1" s="1"/>
  <c r="A2407" i="1"/>
  <c r="AD2406" i="1"/>
  <c r="AC2406" i="1"/>
  <c r="Z2406" i="1"/>
  <c r="AB2406" i="1" s="1"/>
  <c r="Y2406" i="1"/>
  <c r="AA2406" i="1" s="1"/>
  <c r="W2406" i="1"/>
  <c r="X2406" i="1" s="1"/>
  <c r="U2406" i="1"/>
  <c r="Q2406" i="1"/>
  <c r="M2406" i="1"/>
  <c r="F2406" i="1"/>
  <c r="E2406" i="1"/>
  <c r="D2406" i="1"/>
  <c r="A2406" i="1"/>
  <c r="AD2405" i="1"/>
  <c r="AC2405" i="1"/>
  <c r="Z2405" i="1"/>
  <c r="AB2405" i="1" s="1"/>
  <c r="Y2405" i="1"/>
  <c r="AA2405" i="1" s="1"/>
  <c r="W2405" i="1"/>
  <c r="X2405" i="1" s="1"/>
  <c r="U2405" i="1"/>
  <c r="Q2405" i="1"/>
  <c r="M2405" i="1"/>
  <c r="F2405" i="1"/>
  <c r="E2405" i="1"/>
  <c r="D2405" i="1"/>
  <c r="AI2405" i="1" s="1"/>
  <c r="A2405" i="1"/>
  <c r="AD2404" i="1"/>
  <c r="AC2404" i="1"/>
  <c r="Z2404" i="1"/>
  <c r="AB2404" i="1" s="1"/>
  <c r="Y2404" i="1"/>
  <c r="AA2404" i="1" s="1"/>
  <c r="W2404" i="1"/>
  <c r="X2404" i="1" s="1"/>
  <c r="U2404" i="1"/>
  <c r="Q2404" i="1"/>
  <c r="M2404" i="1"/>
  <c r="F2404" i="1"/>
  <c r="E2404" i="1"/>
  <c r="D2404" i="1"/>
  <c r="A2404" i="1"/>
  <c r="AD2403" i="1"/>
  <c r="AC2403" i="1"/>
  <c r="Z2403" i="1"/>
  <c r="AB2403" i="1" s="1"/>
  <c r="Y2403" i="1"/>
  <c r="AA2403" i="1" s="1"/>
  <c r="W2403" i="1"/>
  <c r="X2403" i="1" s="1"/>
  <c r="U2403" i="1"/>
  <c r="Q2403" i="1"/>
  <c r="M2403" i="1"/>
  <c r="F2403" i="1"/>
  <c r="E2403" i="1"/>
  <c r="D2403" i="1"/>
  <c r="AI2403" i="1" s="1"/>
  <c r="A2403" i="1"/>
  <c r="AD2402" i="1"/>
  <c r="AC2402" i="1"/>
  <c r="Z2402" i="1"/>
  <c r="AB2402" i="1" s="1"/>
  <c r="Y2402" i="1"/>
  <c r="AA2402" i="1" s="1"/>
  <c r="W2402" i="1"/>
  <c r="X2402" i="1" s="1"/>
  <c r="U2402" i="1"/>
  <c r="Q2402" i="1"/>
  <c r="M2402" i="1"/>
  <c r="F2402" i="1"/>
  <c r="E2402" i="1"/>
  <c r="D2402" i="1"/>
  <c r="AI2402" i="1" s="1"/>
  <c r="A2402" i="1"/>
  <c r="AD2401" i="1"/>
  <c r="AC2401" i="1"/>
  <c r="Z2401" i="1"/>
  <c r="AB2401" i="1" s="1"/>
  <c r="Y2401" i="1"/>
  <c r="AA2401" i="1" s="1"/>
  <c r="W2401" i="1"/>
  <c r="X2401" i="1" s="1"/>
  <c r="U2401" i="1"/>
  <c r="Q2401" i="1"/>
  <c r="M2401" i="1"/>
  <c r="F2401" i="1"/>
  <c r="E2401" i="1"/>
  <c r="D2401" i="1"/>
  <c r="AI2401" i="1" s="1"/>
  <c r="A2401" i="1"/>
  <c r="AD2400" i="1"/>
  <c r="AC2400" i="1"/>
  <c r="Z2400" i="1"/>
  <c r="AB2400" i="1" s="1"/>
  <c r="Y2400" i="1"/>
  <c r="AA2400" i="1" s="1"/>
  <c r="W2400" i="1"/>
  <c r="X2400" i="1" s="1"/>
  <c r="U2400" i="1"/>
  <c r="Q2400" i="1"/>
  <c r="M2400" i="1"/>
  <c r="F2400" i="1"/>
  <c r="E2400" i="1"/>
  <c r="D2400" i="1"/>
  <c r="AI2400" i="1" s="1"/>
  <c r="A2400" i="1"/>
  <c r="AD2399" i="1"/>
  <c r="AC2399" i="1"/>
  <c r="Z2399" i="1"/>
  <c r="AB2399" i="1" s="1"/>
  <c r="Y2399" i="1"/>
  <c r="AA2399" i="1" s="1"/>
  <c r="W2399" i="1"/>
  <c r="X2399" i="1" s="1"/>
  <c r="U2399" i="1"/>
  <c r="Q2399" i="1"/>
  <c r="M2399" i="1"/>
  <c r="F2399" i="1"/>
  <c r="E2399" i="1"/>
  <c r="D2399" i="1"/>
  <c r="A2399" i="1"/>
  <c r="AD2398" i="1"/>
  <c r="AC2398" i="1"/>
  <c r="Z2398" i="1"/>
  <c r="AB2398" i="1" s="1"/>
  <c r="Y2398" i="1"/>
  <c r="AA2398" i="1" s="1"/>
  <c r="W2398" i="1"/>
  <c r="X2398" i="1" s="1"/>
  <c r="U2398" i="1"/>
  <c r="Q2398" i="1"/>
  <c r="M2398" i="1"/>
  <c r="F2398" i="1"/>
  <c r="E2398" i="1"/>
  <c r="D2398" i="1"/>
  <c r="A2398" i="1"/>
  <c r="AD2397" i="1"/>
  <c r="AC2397" i="1"/>
  <c r="Z2397" i="1"/>
  <c r="AB2397" i="1" s="1"/>
  <c r="Y2397" i="1"/>
  <c r="AA2397" i="1" s="1"/>
  <c r="W2397" i="1"/>
  <c r="X2397" i="1" s="1"/>
  <c r="U2397" i="1"/>
  <c r="Q2397" i="1"/>
  <c r="M2397" i="1"/>
  <c r="F2397" i="1"/>
  <c r="E2397" i="1"/>
  <c r="D2397" i="1"/>
  <c r="A2397" i="1"/>
  <c r="AD2396" i="1"/>
  <c r="AC2396" i="1"/>
  <c r="Z2396" i="1"/>
  <c r="AB2396" i="1" s="1"/>
  <c r="Y2396" i="1"/>
  <c r="AA2396" i="1" s="1"/>
  <c r="W2396" i="1"/>
  <c r="X2396" i="1" s="1"/>
  <c r="U2396" i="1"/>
  <c r="Q2396" i="1"/>
  <c r="M2396" i="1"/>
  <c r="F2396" i="1"/>
  <c r="E2396" i="1"/>
  <c r="D2396" i="1"/>
  <c r="AI2396" i="1" s="1"/>
  <c r="A2396" i="1"/>
  <c r="AD2395" i="1"/>
  <c r="AC2395" i="1"/>
  <c r="Z2395" i="1"/>
  <c r="AB2395" i="1" s="1"/>
  <c r="Y2395" i="1"/>
  <c r="AA2395" i="1" s="1"/>
  <c r="W2395" i="1"/>
  <c r="X2395" i="1" s="1"/>
  <c r="U2395" i="1"/>
  <c r="Q2395" i="1"/>
  <c r="M2395" i="1"/>
  <c r="F2395" i="1"/>
  <c r="E2395" i="1"/>
  <c r="D2395" i="1"/>
  <c r="AI2395" i="1" s="1"/>
  <c r="A2395" i="1"/>
  <c r="AD2394" i="1"/>
  <c r="AC2394" i="1"/>
  <c r="Z2394" i="1"/>
  <c r="AB2394" i="1" s="1"/>
  <c r="Y2394" i="1"/>
  <c r="AA2394" i="1" s="1"/>
  <c r="W2394" i="1"/>
  <c r="X2394" i="1" s="1"/>
  <c r="U2394" i="1"/>
  <c r="Q2394" i="1"/>
  <c r="M2394" i="1"/>
  <c r="F2394" i="1"/>
  <c r="E2394" i="1"/>
  <c r="D2394" i="1"/>
  <c r="AI2394" i="1" s="1"/>
  <c r="A2394" i="1"/>
  <c r="AD2393" i="1"/>
  <c r="AC2393" i="1"/>
  <c r="Z2393" i="1"/>
  <c r="AB2393" i="1" s="1"/>
  <c r="Y2393" i="1"/>
  <c r="AA2393" i="1" s="1"/>
  <c r="W2393" i="1"/>
  <c r="X2393" i="1" s="1"/>
  <c r="U2393" i="1"/>
  <c r="Q2393" i="1"/>
  <c r="M2393" i="1"/>
  <c r="F2393" i="1"/>
  <c r="E2393" i="1"/>
  <c r="D2393" i="1"/>
  <c r="AI2393" i="1" s="1"/>
  <c r="A2393" i="1"/>
  <c r="AD2392" i="1"/>
  <c r="AC2392" i="1"/>
  <c r="Z2392" i="1"/>
  <c r="AB2392" i="1" s="1"/>
  <c r="Y2392" i="1"/>
  <c r="AA2392" i="1" s="1"/>
  <c r="W2392" i="1"/>
  <c r="X2392" i="1" s="1"/>
  <c r="U2392" i="1"/>
  <c r="Q2392" i="1"/>
  <c r="M2392" i="1"/>
  <c r="F2392" i="1"/>
  <c r="E2392" i="1"/>
  <c r="D2392" i="1"/>
  <c r="AI2392" i="1" s="1"/>
  <c r="A2392" i="1"/>
  <c r="AD2391" i="1"/>
  <c r="AC2391" i="1"/>
  <c r="Z2391" i="1"/>
  <c r="AB2391" i="1" s="1"/>
  <c r="Y2391" i="1"/>
  <c r="AA2391" i="1" s="1"/>
  <c r="W2391" i="1"/>
  <c r="X2391" i="1" s="1"/>
  <c r="U2391" i="1"/>
  <c r="Q2391" i="1"/>
  <c r="M2391" i="1"/>
  <c r="F2391" i="1"/>
  <c r="E2391" i="1"/>
  <c r="D2391" i="1"/>
  <c r="AI2391" i="1" s="1"/>
  <c r="A2391" i="1"/>
  <c r="AD2390" i="1"/>
  <c r="AC2390" i="1"/>
  <c r="Z2390" i="1"/>
  <c r="AB2390" i="1" s="1"/>
  <c r="Y2390" i="1"/>
  <c r="AA2390" i="1" s="1"/>
  <c r="W2390" i="1"/>
  <c r="X2390" i="1" s="1"/>
  <c r="U2390" i="1"/>
  <c r="Q2390" i="1"/>
  <c r="M2390" i="1"/>
  <c r="F2390" i="1"/>
  <c r="E2390" i="1"/>
  <c r="D2390" i="1"/>
  <c r="AI2390" i="1" s="1"/>
  <c r="A2390" i="1"/>
  <c r="AD2389" i="1"/>
  <c r="AC2389" i="1"/>
  <c r="Z2389" i="1"/>
  <c r="AB2389" i="1" s="1"/>
  <c r="Y2389" i="1"/>
  <c r="AA2389" i="1" s="1"/>
  <c r="W2389" i="1"/>
  <c r="X2389" i="1" s="1"/>
  <c r="U2389" i="1"/>
  <c r="Q2389" i="1"/>
  <c r="M2389" i="1"/>
  <c r="F2389" i="1"/>
  <c r="E2389" i="1"/>
  <c r="D2389" i="1"/>
  <c r="AI2389" i="1" s="1"/>
  <c r="A2389" i="1"/>
  <c r="AD2388" i="1"/>
  <c r="AC2388" i="1"/>
  <c r="Z2388" i="1"/>
  <c r="AB2388" i="1" s="1"/>
  <c r="Y2388" i="1"/>
  <c r="AA2388" i="1" s="1"/>
  <c r="W2388" i="1"/>
  <c r="X2388" i="1" s="1"/>
  <c r="U2388" i="1"/>
  <c r="Q2388" i="1"/>
  <c r="M2388" i="1"/>
  <c r="F2388" i="1"/>
  <c r="E2388" i="1"/>
  <c r="D2388" i="1"/>
  <c r="AI2388" i="1" s="1"/>
  <c r="A2388" i="1"/>
  <c r="AD2387" i="1"/>
  <c r="AC2387" i="1"/>
  <c r="Z2387" i="1"/>
  <c r="AB2387" i="1" s="1"/>
  <c r="Y2387" i="1"/>
  <c r="AA2387" i="1" s="1"/>
  <c r="W2387" i="1"/>
  <c r="X2387" i="1" s="1"/>
  <c r="U2387" i="1"/>
  <c r="Q2387" i="1"/>
  <c r="M2387" i="1"/>
  <c r="F2387" i="1"/>
  <c r="E2387" i="1"/>
  <c r="D2387" i="1"/>
  <c r="AI2387" i="1" s="1"/>
  <c r="A2387" i="1"/>
  <c r="AD2386" i="1"/>
  <c r="AC2386" i="1"/>
  <c r="Z2386" i="1"/>
  <c r="AB2386" i="1" s="1"/>
  <c r="Y2386" i="1"/>
  <c r="AA2386" i="1" s="1"/>
  <c r="W2386" i="1"/>
  <c r="X2386" i="1" s="1"/>
  <c r="U2386" i="1"/>
  <c r="Q2386" i="1"/>
  <c r="M2386" i="1"/>
  <c r="F2386" i="1"/>
  <c r="E2386" i="1"/>
  <c r="D2386" i="1"/>
  <c r="A2386" i="1"/>
  <c r="AD2385" i="1"/>
  <c r="AC2385" i="1"/>
  <c r="Z2385" i="1"/>
  <c r="AB2385" i="1" s="1"/>
  <c r="Y2385" i="1"/>
  <c r="AA2385" i="1" s="1"/>
  <c r="W2385" i="1"/>
  <c r="X2385" i="1" s="1"/>
  <c r="U2385" i="1"/>
  <c r="Q2385" i="1"/>
  <c r="M2385" i="1"/>
  <c r="F2385" i="1"/>
  <c r="E2385" i="1"/>
  <c r="D2385" i="1"/>
  <c r="AI2385" i="1" s="1"/>
  <c r="A2385" i="1"/>
  <c r="AD2384" i="1"/>
  <c r="AC2384" i="1"/>
  <c r="Z2384" i="1"/>
  <c r="AB2384" i="1" s="1"/>
  <c r="Y2384" i="1"/>
  <c r="AA2384" i="1" s="1"/>
  <c r="W2384" i="1"/>
  <c r="X2384" i="1" s="1"/>
  <c r="U2384" i="1"/>
  <c r="Q2384" i="1"/>
  <c r="M2384" i="1"/>
  <c r="F2384" i="1"/>
  <c r="E2384" i="1"/>
  <c r="D2384" i="1"/>
  <c r="AI2384" i="1" s="1"/>
  <c r="A2384" i="1"/>
  <c r="AD2383" i="1"/>
  <c r="AC2383" i="1"/>
  <c r="Z2383" i="1"/>
  <c r="AB2383" i="1" s="1"/>
  <c r="Y2383" i="1"/>
  <c r="AA2383" i="1" s="1"/>
  <c r="W2383" i="1"/>
  <c r="X2383" i="1" s="1"/>
  <c r="U2383" i="1"/>
  <c r="Q2383" i="1"/>
  <c r="M2383" i="1"/>
  <c r="F2383" i="1"/>
  <c r="E2383" i="1"/>
  <c r="D2383" i="1"/>
  <c r="A2383" i="1"/>
  <c r="AD2382" i="1"/>
  <c r="AC2382" i="1"/>
  <c r="Z2382" i="1"/>
  <c r="AB2382" i="1" s="1"/>
  <c r="Y2382" i="1"/>
  <c r="AA2382" i="1" s="1"/>
  <c r="W2382" i="1"/>
  <c r="X2382" i="1" s="1"/>
  <c r="U2382" i="1"/>
  <c r="Q2382" i="1"/>
  <c r="M2382" i="1"/>
  <c r="F2382" i="1"/>
  <c r="E2382" i="1"/>
  <c r="D2382" i="1"/>
  <c r="A2382" i="1"/>
  <c r="AD2381" i="1"/>
  <c r="AC2381" i="1"/>
  <c r="Z2381" i="1"/>
  <c r="AB2381" i="1" s="1"/>
  <c r="Y2381" i="1"/>
  <c r="AA2381" i="1" s="1"/>
  <c r="W2381" i="1"/>
  <c r="X2381" i="1" s="1"/>
  <c r="U2381" i="1"/>
  <c r="Q2381" i="1"/>
  <c r="M2381" i="1"/>
  <c r="F2381" i="1"/>
  <c r="E2381" i="1"/>
  <c r="D2381" i="1"/>
  <c r="AI2381" i="1" s="1"/>
  <c r="A2381" i="1"/>
  <c r="AD2380" i="1"/>
  <c r="AC2380" i="1"/>
  <c r="Z2380" i="1"/>
  <c r="AB2380" i="1" s="1"/>
  <c r="Y2380" i="1"/>
  <c r="AA2380" i="1" s="1"/>
  <c r="W2380" i="1"/>
  <c r="X2380" i="1" s="1"/>
  <c r="U2380" i="1"/>
  <c r="Q2380" i="1"/>
  <c r="M2380" i="1"/>
  <c r="F2380" i="1"/>
  <c r="E2380" i="1"/>
  <c r="D2380" i="1"/>
  <c r="AI2380" i="1" s="1"/>
  <c r="A2380" i="1"/>
  <c r="AD2379" i="1"/>
  <c r="AC2379" i="1"/>
  <c r="Z2379" i="1"/>
  <c r="AB2379" i="1" s="1"/>
  <c r="Y2379" i="1"/>
  <c r="AA2379" i="1" s="1"/>
  <c r="W2379" i="1"/>
  <c r="X2379" i="1" s="1"/>
  <c r="U2379" i="1"/>
  <c r="Q2379" i="1"/>
  <c r="M2379" i="1"/>
  <c r="F2379" i="1"/>
  <c r="E2379" i="1"/>
  <c r="D2379" i="1"/>
  <c r="AI2379" i="1" s="1"/>
  <c r="A2379" i="1"/>
  <c r="AD2378" i="1"/>
  <c r="AC2378" i="1"/>
  <c r="Z2378" i="1"/>
  <c r="AB2378" i="1" s="1"/>
  <c r="Y2378" i="1"/>
  <c r="AA2378" i="1" s="1"/>
  <c r="W2378" i="1"/>
  <c r="X2378" i="1" s="1"/>
  <c r="U2378" i="1"/>
  <c r="Q2378" i="1"/>
  <c r="M2378" i="1"/>
  <c r="F2378" i="1"/>
  <c r="E2378" i="1"/>
  <c r="D2378" i="1"/>
  <c r="AI2378" i="1" s="1"/>
  <c r="A2378" i="1"/>
  <c r="AD2377" i="1"/>
  <c r="AC2377" i="1"/>
  <c r="Z2377" i="1"/>
  <c r="AB2377" i="1" s="1"/>
  <c r="Y2377" i="1"/>
  <c r="AA2377" i="1" s="1"/>
  <c r="W2377" i="1"/>
  <c r="X2377" i="1" s="1"/>
  <c r="U2377" i="1"/>
  <c r="Q2377" i="1"/>
  <c r="M2377" i="1"/>
  <c r="F2377" i="1"/>
  <c r="E2377" i="1"/>
  <c r="D2377" i="1"/>
  <c r="AI2377" i="1" s="1"/>
  <c r="A2377" i="1"/>
  <c r="AD2376" i="1"/>
  <c r="AC2376" i="1"/>
  <c r="Z2376" i="1"/>
  <c r="AB2376" i="1" s="1"/>
  <c r="Y2376" i="1"/>
  <c r="AA2376" i="1" s="1"/>
  <c r="W2376" i="1"/>
  <c r="X2376" i="1" s="1"/>
  <c r="U2376" i="1"/>
  <c r="Q2376" i="1"/>
  <c r="M2376" i="1"/>
  <c r="F2376" i="1"/>
  <c r="E2376" i="1"/>
  <c r="D2376" i="1"/>
  <c r="AI2376" i="1" s="1"/>
  <c r="A2376" i="1"/>
  <c r="AD2375" i="1"/>
  <c r="AC2375" i="1"/>
  <c r="Z2375" i="1"/>
  <c r="AB2375" i="1" s="1"/>
  <c r="Y2375" i="1"/>
  <c r="AA2375" i="1" s="1"/>
  <c r="W2375" i="1"/>
  <c r="X2375" i="1" s="1"/>
  <c r="U2375" i="1"/>
  <c r="Q2375" i="1"/>
  <c r="M2375" i="1"/>
  <c r="F2375" i="1"/>
  <c r="E2375" i="1"/>
  <c r="D2375" i="1"/>
  <c r="AI2375" i="1" s="1"/>
  <c r="A2375" i="1"/>
  <c r="AD2374" i="1"/>
  <c r="AC2374" i="1"/>
  <c r="Z2374" i="1"/>
  <c r="AB2374" i="1" s="1"/>
  <c r="Y2374" i="1"/>
  <c r="AA2374" i="1" s="1"/>
  <c r="W2374" i="1"/>
  <c r="X2374" i="1" s="1"/>
  <c r="U2374" i="1"/>
  <c r="Q2374" i="1"/>
  <c r="M2374" i="1"/>
  <c r="F2374" i="1"/>
  <c r="E2374" i="1"/>
  <c r="D2374" i="1"/>
  <c r="A2374" i="1"/>
  <c r="AD2373" i="1"/>
  <c r="AC2373" i="1"/>
  <c r="Z2373" i="1"/>
  <c r="AB2373" i="1" s="1"/>
  <c r="Y2373" i="1"/>
  <c r="AA2373" i="1" s="1"/>
  <c r="W2373" i="1"/>
  <c r="X2373" i="1" s="1"/>
  <c r="U2373" i="1"/>
  <c r="Q2373" i="1"/>
  <c r="M2373" i="1"/>
  <c r="F2373" i="1"/>
  <c r="E2373" i="1"/>
  <c r="D2373" i="1"/>
  <c r="A2373" i="1"/>
  <c r="AD2372" i="1"/>
  <c r="AC2372" i="1"/>
  <c r="Z2372" i="1"/>
  <c r="AB2372" i="1" s="1"/>
  <c r="Y2372" i="1"/>
  <c r="AA2372" i="1" s="1"/>
  <c r="W2372" i="1"/>
  <c r="X2372" i="1" s="1"/>
  <c r="U2372" i="1"/>
  <c r="Q2372" i="1"/>
  <c r="M2372" i="1"/>
  <c r="F2372" i="1"/>
  <c r="E2372" i="1"/>
  <c r="D2372" i="1"/>
  <c r="A2372" i="1"/>
  <c r="AD2371" i="1"/>
  <c r="AC2371" i="1"/>
  <c r="Z2371" i="1"/>
  <c r="AB2371" i="1" s="1"/>
  <c r="Y2371" i="1"/>
  <c r="AA2371" i="1" s="1"/>
  <c r="W2371" i="1"/>
  <c r="X2371" i="1" s="1"/>
  <c r="U2371" i="1"/>
  <c r="Q2371" i="1"/>
  <c r="M2371" i="1"/>
  <c r="F2371" i="1"/>
  <c r="E2371" i="1"/>
  <c r="D2371" i="1"/>
  <c r="AI2371" i="1" s="1"/>
  <c r="A2371" i="1"/>
  <c r="AD2370" i="1"/>
  <c r="AC2370" i="1"/>
  <c r="Z2370" i="1"/>
  <c r="AB2370" i="1" s="1"/>
  <c r="Y2370" i="1"/>
  <c r="AA2370" i="1" s="1"/>
  <c r="W2370" i="1"/>
  <c r="X2370" i="1" s="1"/>
  <c r="U2370" i="1"/>
  <c r="Q2370" i="1"/>
  <c r="M2370" i="1"/>
  <c r="F2370" i="1"/>
  <c r="E2370" i="1"/>
  <c r="D2370" i="1"/>
  <c r="AI2370" i="1" s="1"/>
  <c r="A2370" i="1"/>
  <c r="AD2369" i="1"/>
  <c r="AC2369" i="1"/>
  <c r="Z2369" i="1"/>
  <c r="AB2369" i="1" s="1"/>
  <c r="Y2369" i="1"/>
  <c r="AA2369" i="1" s="1"/>
  <c r="W2369" i="1"/>
  <c r="X2369" i="1" s="1"/>
  <c r="U2369" i="1"/>
  <c r="Q2369" i="1"/>
  <c r="M2369" i="1"/>
  <c r="F2369" i="1"/>
  <c r="E2369" i="1"/>
  <c r="D2369" i="1"/>
  <c r="AI2369" i="1" s="1"/>
  <c r="A2369" i="1"/>
  <c r="AD2368" i="1"/>
  <c r="AC2368" i="1"/>
  <c r="Z2368" i="1"/>
  <c r="AB2368" i="1" s="1"/>
  <c r="Y2368" i="1"/>
  <c r="AA2368" i="1" s="1"/>
  <c r="W2368" i="1"/>
  <c r="X2368" i="1" s="1"/>
  <c r="U2368" i="1"/>
  <c r="Q2368" i="1"/>
  <c r="M2368" i="1"/>
  <c r="F2368" i="1"/>
  <c r="E2368" i="1"/>
  <c r="D2368" i="1"/>
  <c r="AI2368" i="1" s="1"/>
  <c r="A2368" i="1"/>
  <c r="AD2367" i="1"/>
  <c r="AC2367" i="1"/>
  <c r="Z2367" i="1"/>
  <c r="AB2367" i="1" s="1"/>
  <c r="Y2367" i="1"/>
  <c r="AA2367" i="1" s="1"/>
  <c r="W2367" i="1"/>
  <c r="X2367" i="1" s="1"/>
  <c r="U2367" i="1"/>
  <c r="Q2367" i="1"/>
  <c r="M2367" i="1"/>
  <c r="F2367" i="1"/>
  <c r="E2367" i="1"/>
  <c r="D2367" i="1"/>
  <c r="AI2367" i="1" s="1"/>
  <c r="A2367" i="1"/>
  <c r="AD2366" i="1"/>
  <c r="AC2366" i="1"/>
  <c r="Z2366" i="1"/>
  <c r="AB2366" i="1" s="1"/>
  <c r="Y2366" i="1"/>
  <c r="AA2366" i="1" s="1"/>
  <c r="W2366" i="1"/>
  <c r="X2366" i="1" s="1"/>
  <c r="U2366" i="1"/>
  <c r="Q2366" i="1"/>
  <c r="M2366" i="1"/>
  <c r="F2366" i="1"/>
  <c r="E2366" i="1"/>
  <c r="D2366" i="1"/>
  <c r="AI2366" i="1" s="1"/>
  <c r="A2366" i="1"/>
  <c r="AD2365" i="1"/>
  <c r="AC2365" i="1"/>
  <c r="Z2365" i="1"/>
  <c r="AB2365" i="1" s="1"/>
  <c r="Y2365" i="1"/>
  <c r="AA2365" i="1" s="1"/>
  <c r="W2365" i="1"/>
  <c r="X2365" i="1" s="1"/>
  <c r="U2365" i="1"/>
  <c r="Q2365" i="1"/>
  <c r="M2365" i="1"/>
  <c r="F2365" i="1"/>
  <c r="E2365" i="1"/>
  <c r="D2365" i="1"/>
  <c r="AI2365" i="1" s="1"/>
  <c r="A2365" i="1"/>
  <c r="AD2364" i="1"/>
  <c r="AC2364" i="1"/>
  <c r="Z2364" i="1"/>
  <c r="AB2364" i="1" s="1"/>
  <c r="Y2364" i="1"/>
  <c r="AA2364" i="1" s="1"/>
  <c r="W2364" i="1"/>
  <c r="X2364" i="1" s="1"/>
  <c r="U2364" i="1"/>
  <c r="Q2364" i="1"/>
  <c r="M2364" i="1"/>
  <c r="F2364" i="1"/>
  <c r="E2364" i="1"/>
  <c r="D2364" i="1"/>
  <c r="AI2364" i="1" s="1"/>
  <c r="A2364" i="1"/>
  <c r="AD2363" i="1"/>
  <c r="AC2363" i="1"/>
  <c r="Z2363" i="1"/>
  <c r="AB2363" i="1" s="1"/>
  <c r="Y2363" i="1"/>
  <c r="AA2363" i="1" s="1"/>
  <c r="W2363" i="1"/>
  <c r="X2363" i="1" s="1"/>
  <c r="U2363" i="1"/>
  <c r="Q2363" i="1"/>
  <c r="M2363" i="1"/>
  <c r="F2363" i="1"/>
  <c r="E2363" i="1"/>
  <c r="D2363" i="1"/>
  <c r="AI2363" i="1" s="1"/>
  <c r="A2363" i="1"/>
  <c r="AD2362" i="1"/>
  <c r="AC2362" i="1"/>
  <c r="Z2362" i="1"/>
  <c r="AB2362" i="1" s="1"/>
  <c r="Y2362" i="1"/>
  <c r="AA2362" i="1" s="1"/>
  <c r="W2362" i="1"/>
  <c r="X2362" i="1" s="1"/>
  <c r="U2362" i="1"/>
  <c r="Q2362" i="1"/>
  <c r="M2362" i="1"/>
  <c r="F2362" i="1"/>
  <c r="E2362" i="1"/>
  <c r="D2362" i="1"/>
  <c r="A2362" i="1"/>
  <c r="AD2361" i="1"/>
  <c r="AC2361" i="1"/>
  <c r="Z2361" i="1"/>
  <c r="AB2361" i="1" s="1"/>
  <c r="Y2361" i="1"/>
  <c r="AA2361" i="1" s="1"/>
  <c r="W2361" i="1"/>
  <c r="X2361" i="1" s="1"/>
  <c r="U2361" i="1"/>
  <c r="Q2361" i="1"/>
  <c r="M2361" i="1"/>
  <c r="F2361" i="1"/>
  <c r="E2361" i="1"/>
  <c r="D2361" i="1"/>
  <c r="AI2361" i="1" s="1"/>
  <c r="A2361" i="1"/>
  <c r="AD2360" i="1"/>
  <c r="AC2360" i="1"/>
  <c r="Z2360" i="1"/>
  <c r="AB2360" i="1" s="1"/>
  <c r="Y2360" i="1"/>
  <c r="AA2360" i="1" s="1"/>
  <c r="W2360" i="1"/>
  <c r="X2360" i="1" s="1"/>
  <c r="U2360" i="1"/>
  <c r="Q2360" i="1"/>
  <c r="M2360" i="1"/>
  <c r="F2360" i="1"/>
  <c r="E2360" i="1"/>
  <c r="D2360" i="1"/>
  <c r="AI2360" i="1" s="1"/>
  <c r="A2360" i="1"/>
  <c r="AD2359" i="1"/>
  <c r="AC2359" i="1"/>
  <c r="Z2359" i="1"/>
  <c r="AB2359" i="1" s="1"/>
  <c r="Y2359" i="1"/>
  <c r="AA2359" i="1" s="1"/>
  <c r="W2359" i="1"/>
  <c r="X2359" i="1" s="1"/>
  <c r="U2359" i="1"/>
  <c r="Q2359" i="1"/>
  <c r="M2359" i="1"/>
  <c r="F2359" i="1"/>
  <c r="E2359" i="1"/>
  <c r="D2359" i="1"/>
  <c r="A2359" i="1"/>
  <c r="AD2358" i="1"/>
  <c r="AC2358" i="1"/>
  <c r="Z2358" i="1"/>
  <c r="AB2358" i="1" s="1"/>
  <c r="Y2358" i="1"/>
  <c r="AA2358" i="1" s="1"/>
  <c r="W2358" i="1"/>
  <c r="X2358" i="1" s="1"/>
  <c r="U2358" i="1"/>
  <c r="Q2358" i="1"/>
  <c r="M2358" i="1"/>
  <c r="F2358" i="1"/>
  <c r="E2358" i="1"/>
  <c r="D2358" i="1"/>
  <c r="A2358" i="1"/>
  <c r="AD2357" i="1"/>
  <c r="AC2357" i="1"/>
  <c r="Z2357" i="1"/>
  <c r="AB2357" i="1" s="1"/>
  <c r="Y2357" i="1"/>
  <c r="AA2357" i="1" s="1"/>
  <c r="W2357" i="1"/>
  <c r="X2357" i="1" s="1"/>
  <c r="U2357" i="1"/>
  <c r="Q2357" i="1"/>
  <c r="M2357" i="1"/>
  <c r="F2357" i="1"/>
  <c r="E2357" i="1"/>
  <c r="D2357" i="1"/>
  <c r="AI2357" i="1" s="1"/>
  <c r="A2357" i="1"/>
  <c r="AD2356" i="1"/>
  <c r="AC2356" i="1"/>
  <c r="Z2356" i="1"/>
  <c r="AB2356" i="1" s="1"/>
  <c r="Y2356" i="1"/>
  <c r="AA2356" i="1" s="1"/>
  <c r="W2356" i="1"/>
  <c r="X2356" i="1" s="1"/>
  <c r="U2356" i="1"/>
  <c r="Q2356" i="1"/>
  <c r="M2356" i="1"/>
  <c r="F2356" i="1"/>
  <c r="E2356" i="1"/>
  <c r="D2356" i="1"/>
  <c r="A2356" i="1"/>
  <c r="AD2355" i="1"/>
  <c r="AC2355" i="1"/>
  <c r="Z2355" i="1"/>
  <c r="AB2355" i="1" s="1"/>
  <c r="Y2355" i="1"/>
  <c r="AA2355" i="1" s="1"/>
  <c r="W2355" i="1"/>
  <c r="X2355" i="1" s="1"/>
  <c r="U2355" i="1"/>
  <c r="Q2355" i="1"/>
  <c r="M2355" i="1"/>
  <c r="F2355" i="1"/>
  <c r="E2355" i="1"/>
  <c r="D2355" i="1"/>
  <c r="AI2355" i="1" s="1"/>
  <c r="A2355" i="1"/>
  <c r="AD2354" i="1"/>
  <c r="AC2354" i="1"/>
  <c r="Z2354" i="1"/>
  <c r="AB2354" i="1" s="1"/>
  <c r="Y2354" i="1"/>
  <c r="AA2354" i="1" s="1"/>
  <c r="W2354" i="1"/>
  <c r="X2354" i="1" s="1"/>
  <c r="U2354" i="1"/>
  <c r="Q2354" i="1"/>
  <c r="M2354" i="1"/>
  <c r="F2354" i="1"/>
  <c r="E2354" i="1"/>
  <c r="D2354" i="1"/>
  <c r="A2354" i="1"/>
  <c r="AD2353" i="1"/>
  <c r="AC2353" i="1"/>
  <c r="Z2353" i="1"/>
  <c r="AB2353" i="1" s="1"/>
  <c r="Y2353" i="1"/>
  <c r="AA2353" i="1" s="1"/>
  <c r="W2353" i="1"/>
  <c r="X2353" i="1" s="1"/>
  <c r="U2353" i="1"/>
  <c r="Q2353" i="1"/>
  <c r="M2353" i="1"/>
  <c r="F2353" i="1"/>
  <c r="E2353" i="1"/>
  <c r="D2353" i="1"/>
  <c r="AI2353" i="1" s="1"/>
  <c r="A2353" i="1"/>
  <c r="AD2352" i="1"/>
  <c r="AC2352" i="1"/>
  <c r="Z2352" i="1"/>
  <c r="AB2352" i="1" s="1"/>
  <c r="Y2352" i="1"/>
  <c r="AA2352" i="1" s="1"/>
  <c r="W2352" i="1"/>
  <c r="X2352" i="1" s="1"/>
  <c r="U2352" i="1"/>
  <c r="Q2352" i="1"/>
  <c r="M2352" i="1"/>
  <c r="F2352" i="1"/>
  <c r="E2352" i="1"/>
  <c r="D2352" i="1"/>
  <c r="AI2352" i="1" s="1"/>
  <c r="A2352" i="1"/>
  <c r="AD2351" i="1"/>
  <c r="AC2351" i="1"/>
  <c r="Z2351" i="1"/>
  <c r="AB2351" i="1" s="1"/>
  <c r="Y2351" i="1"/>
  <c r="AA2351" i="1" s="1"/>
  <c r="W2351" i="1"/>
  <c r="X2351" i="1" s="1"/>
  <c r="U2351" i="1"/>
  <c r="Q2351" i="1"/>
  <c r="M2351" i="1"/>
  <c r="F2351" i="1"/>
  <c r="E2351" i="1"/>
  <c r="D2351" i="1"/>
  <c r="AI2351" i="1" s="1"/>
  <c r="A2351" i="1"/>
  <c r="AD2350" i="1"/>
  <c r="AC2350" i="1"/>
  <c r="Z2350" i="1"/>
  <c r="AB2350" i="1" s="1"/>
  <c r="Y2350" i="1"/>
  <c r="AA2350" i="1" s="1"/>
  <c r="W2350" i="1"/>
  <c r="X2350" i="1" s="1"/>
  <c r="U2350" i="1"/>
  <c r="Q2350" i="1"/>
  <c r="M2350" i="1"/>
  <c r="F2350" i="1"/>
  <c r="E2350" i="1"/>
  <c r="D2350" i="1"/>
  <c r="A2350" i="1"/>
  <c r="AD2349" i="1"/>
  <c r="AC2349" i="1"/>
  <c r="Z2349" i="1"/>
  <c r="AB2349" i="1" s="1"/>
  <c r="Y2349" i="1"/>
  <c r="AA2349" i="1" s="1"/>
  <c r="W2349" i="1"/>
  <c r="X2349" i="1" s="1"/>
  <c r="U2349" i="1"/>
  <c r="Q2349" i="1"/>
  <c r="M2349" i="1"/>
  <c r="F2349" i="1"/>
  <c r="E2349" i="1"/>
  <c r="D2349" i="1"/>
  <c r="AI2349" i="1" s="1"/>
  <c r="A2349" i="1"/>
  <c r="AD2348" i="1"/>
  <c r="AC2348" i="1"/>
  <c r="Z2348" i="1"/>
  <c r="AB2348" i="1" s="1"/>
  <c r="Y2348" i="1"/>
  <c r="AA2348" i="1" s="1"/>
  <c r="W2348" i="1"/>
  <c r="X2348" i="1" s="1"/>
  <c r="U2348" i="1"/>
  <c r="Q2348" i="1"/>
  <c r="M2348" i="1"/>
  <c r="F2348" i="1"/>
  <c r="E2348" i="1"/>
  <c r="D2348" i="1"/>
  <c r="AI2348" i="1" s="1"/>
  <c r="A2348" i="1"/>
  <c r="AD2347" i="1"/>
  <c r="AC2347" i="1"/>
  <c r="Z2347" i="1"/>
  <c r="AB2347" i="1" s="1"/>
  <c r="Y2347" i="1"/>
  <c r="AA2347" i="1" s="1"/>
  <c r="W2347" i="1"/>
  <c r="X2347" i="1" s="1"/>
  <c r="U2347" i="1"/>
  <c r="Q2347" i="1"/>
  <c r="M2347" i="1"/>
  <c r="F2347" i="1"/>
  <c r="E2347" i="1"/>
  <c r="D2347" i="1"/>
  <c r="AI2347" i="1" s="1"/>
  <c r="A2347" i="1"/>
  <c r="AD2346" i="1"/>
  <c r="AC2346" i="1"/>
  <c r="Z2346" i="1"/>
  <c r="AB2346" i="1" s="1"/>
  <c r="Y2346" i="1"/>
  <c r="AA2346" i="1" s="1"/>
  <c r="W2346" i="1"/>
  <c r="X2346" i="1" s="1"/>
  <c r="U2346" i="1"/>
  <c r="Q2346" i="1"/>
  <c r="M2346" i="1"/>
  <c r="F2346" i="1"/>
  <c r="E2346" i="1"/>
  <c r="D2346" i="1"/>
  <c r="A2346" i="1"/>
  <c r="AD2345" i="1"/>
  <c r="AC2345" i="1"/>
  <c r="Z2345" i="1"/>
  <c r="AB2345" i="1" s="1"/>
  <c r="Y2345" i="1"/>
  <c r="AA2345" i="1" s="1"/>
  <c r="W2345" i="1"/>
  <c r="X2345" i="1" s="1"/>
  <c r="U2345" i="1"/>
  <c r="Q2345" i="1"/>
  <c r="M2345" i="1"/>
  <c r="F2345" i="1"/>
  <c r="E2345" i="1"/>
  <c r="D2345" i="1"/>
  <c r="AI2345" i="1" s="1"/>
  <c r="A2345" i="1"/>
  <c r="AD2344" i="1"/>
  <c r="AC2344" i="1"/>
  <c r="Z2344" i="1"/>
  <c r="AB2344" i="1" s="1"/>
  <c r="Y2344" i="1"/>
  <c r="AA2344" i="1" s="1"/>
  <c r="W2344" i="1"/>
  <c r="X2344" i="1" s="1"/>
  <c r="U2344" i="1"/>
  <c r="Q2344" i="1"/>
  <c r="M2344" i="1"/>
  <c r="F2344" i="1"/>
  <c r="E2344" i="1"/>
  <c r="D2344" i="1"/>
  <c r="AI2344" i="1" s="1"/>
  <c r="A2344" i="1"/>
  <c r="AD2343" i="1"/>
  <c r="AC2343" i="1"/>
  <c r="Z2343" i="1"/>
  <c r="AB2343" i="1" s="1"/>
  <c r="Y2343" i="1"/>
  <c r="AA2343" i="1" s="1"/>
  <c r="W2343" i="1"/>
  <c r="X2343" i="1" s="1"/>
  <c r="U2343" i="1"/>
  <c r="Q2343" i="1"/>
  <c r="M2343" i="1"/>
  <c r="F2343" i="1"/>
  <c r="E2343" i="1"/>
  <c r="D2343" i="1"/>
  <c r="AI2343" i="1" s="1"/>
  <c r="A2343" i="1"/>
  <c r="AD2342" i="1"/>
  <c r="AC2342" i="1"/>
  <c r="Z2342" i="1"/>
  <c r="AB2342" i="1" s="1"/>
  <c r="Y2342" i="1"/>
  <c r="AA2342" i="1" s="1"/>
  <c r="W2342" i="1"/>
  <c r="X2342" i="1" s="1"/>
  <c r="U2342" i="1"/>
  <c r="Q2342" i="1"/>
  <c r="M2342" i="1"/>
  <c r="F2342" i="1"/>
  <c r="E2342" i="1"/>
  <c r="D2342" i="1"/>
  <c r="A2342" i="1"/>
  <c r="AD2341" i="1"/>
  <c r="AC2341" i="1"/>
  <c r="Z2341" i="1"/>
  <c r="AB2341" i="1" s="1"/>
  <c r="Y2341" i="1"/>
  <c r="AA2341" i="1" s="1"/>
  <c r="W2341" i="1"/>
  <c r="X2341" i="1" s="1"/>
  <c r="U2341" i="1"/>
  <c r="Q2341" i="1"/>
  <c r="M2341" i="1"/>
  <c r="F2341" i="1"/>
  <c r="E2341" i="1"/>
  <c r="D2341" i="1"/>
  <c r="AI2341" i="1" s="1"/>
  <c r="A2341" i="1"/>
  <c r="AD2340" i="1"/>
  <c r="AC2340" i="1"/>
  <c r="Z2340" i="1"/>
  <c r="AB2340" i="1" s="1"/>
  <c r="Y2340" i="1"/>
  <c r="AA2340" i="1" s="1"/>
  <c r="W2340" i="1"/>
  <c r="X2340" i="1" s="1"/>
  <c r="U2340" i="1"/>
  <c r="Q2340" i="1"/>
  <c r="M2340" i="1"/>
  <c r="F2340" i="1"/>
  <c r="E2340" i="1"/>
  <c r="D2340" i="1"/>
  <c r="AI2340" i="1" s="1"/>
  <c r="A2340" i="1"/>
  <c r="AD2339" i="1"/>
  <c r="AC2339" i="1"/>
  <c r="Z2339" i="1"/>
  <c r="AB2339" i="1" s="1"/>
  <c r="Y2339" i="1"/>
  <c r="AA2339" i="1" s="1"/>
  <c r="W2339" i="1"/>
  <c r="X2339" i="1" s="1"/>
  <c r="U2339" i="1"/>
  <c r="Q2339" i="1"/>
  <c r="M2339" i="1"/>
  <c r="F2339" i="1"/>
  <c r="E2339" i="1"/>
  <c r="D2339" i="1"/>
  <c r="A2339" i="1"/>
  <c r="AD2338" i="1"/>
  <c r="AC2338" i="1"/>
  <c r="Z2338" i="1"/>
  <c r="AB2338" i="1" s="1"/>
  <c r="Y2338" i="1"/>
  <c r="AA2338" i="1" s="1"/>
  <c r="W2338" i="1"/>
  <c r="X2338" i="1" s="1"/>
  <c r="U2338" i="1"/>
  <c r="Q2338" i="1"/>
  <c r="M2338" i="1"/>
  <c r="F2338" i="1"/>
  <c r="E2338" i="1"/>
  <c r="D2338" i="1"/>
  <c r="A2338" i="1"/>
  <c r="AD2337" i="1"/>
  <c r="AC2337" i="1"/>
  <c r="Z2337" i="1"/>
  <c r="AB2337" i="1" s="1"/>
  <c r="Y2337" i="1"/>
  <c r="AA2337" i="1" s="1"/>
  <c r="W2337" i="1"/>
  <c r="X2337" i="1" s="1"/>
  <c r="U2337" i="1"/>
  <c r="Q2337" i="1"/>
  <c r="M2337" i="1"/>
  <c r="F2337" i="1"/>
  <c r="E2337" i="1"/>
  <c r="D2337" i="1"/>
  <c r="A2337" i="1"/>
  <c r="AD2336" i="1"/>
  <c r="AC2336" i="1"/>
  <c r="Z2336" i="1"/>
  <c r="AB2336" i="1" s="1"/>
  <c r="Y2336" i="1"/>
  <c r="AA2336" i="1" s="1"/>
  <c r="W2336" i="1"/>
  <c r="X2336" i="1" s="1"/>
  <c r="U2336" i="1"/>
  <c r="Q2336" i="1"/>
  <c r="M2336" i="1"/>
  <c r="F2336" i="1"/>
  <c r="E2336" i="1"/>
  <c r="D2336" i="1"/>
  <c r="A2336" i="1"/>
  <c r="AD2335" i="1"/>
  <c r="AC2335" i="1"/>
  <c r="Z2335" i="1"/>
  <c r="AB2335" i="1" s="1"/>
  <c r="Y2335" i="1"/>
  <c r="AA2335" i="1" s="1"/>
  <c r="W2335" i="1"/>
  <c r="X2335" i="1" s="1"/>
  <c r="U2335" i="1"/>
  <c r="Q2335" i="1"/>
  <c r="M2335" i="1"/>
  <c r="F2335" i="1"/>
  <c r="E2335" i="1"/>
  <c r="D2335" i="1"/>
  <c r="A2335" i="1"/>
  <c r="AD2334" i="1"/>
  <c r="AC2334" i="1"/>
  <c r="Z2334" i="1"/>
  <c r="AB2334" i="1" s="1"/>
  <c r="Y2334" i="1"/>
  <c r="AA2334" i="1" s="1"/>
  <c r="W2334" i="1"/>
  <c r="X2334" i="1" s="1"/>
  <c r="U2334" i="1"/>
  <c r="Q2334" i="1"/>
  <c r="M2334" i="1"/>
  <c r="F2334" i="1"/>
  <c r="E2334" i="1"/>
  <c r="D2334" i="1"/>
  <c r="A2334" i="1"/>
  <c r="AD2333" i="1"/>
  <c r="AC2333" i="1"/>
  <c r="Z2333" i="1"/>
  <c r="AB2333" i="1" s="1"/>
  <c r="Y2333" i="1"/>
  <c r="AA2333" i="1" s="1"/>
  <c r="W2333" i="1"/>
  <c r="X2333" i="1" s="1"/>
  <c r="U2333" i="1"/>
  <c r="Q2333" i="1"/>
  <c r="M2333" i="1"/>
  <c r="F2333" i="1"/>
  <c r="E2333" i="1"/>
  <c r="D2333" i="1"/>
  <c r="AI2333" i="1" s="1"/>
  <c r="A2333" i="1"/>
  <c r="AD2332" i="1"/>
  <c r="AC2332" i="1"/>
  <c r="Z2332" i="1"/>
  <c r="AB2332" i="1" s="1"/>
  <c r="Y2332" i="1"/>
  <c r="AA2332" i="1" s="1"/>
  <c r="W2332" i="1"/>
  <c r="X2332" i="1" s="1"/>
  <c r="U2332" i="1"/>
  <c r="Q2332" i="1"/>
  <c r="M2332" i="1"/>
  <c r="F2332" i="1"/>
  <c r="E2332" i="1"/>
  <c r="D2332" i="1"/>
  <c r="AI2332" i="1" s="1"/>
  <c r="A2332" i="1"/>
  <c r="AD2331" i="1"/>
  <c r="AC2331" i="1"/>
  <c r="Z2331" i="1"/>
  <c r="AB2331" i="1" s="1"/>
  <c r="Y2331" i="1"/>
  <c r="AA2331" i="1" s="1"/>
  <c r="W2331" i="1"/>
  <c r="X2331" i="1" s="1"/>
  <c r="U2331" i="1"/>
  <c r="Q2331" i="1"/>
  <c r="M2331" i="1"/>
  <c r="F2331" i="1"/>
  <c r="E2331" i="1"/>
  <c r="D2331" i="1"/>
  <c r="AI2331" i="1" s="1"/>
  <c r="A2331" i="1"/>
  <c r="AD2330" i="1"/>
  <c r="AC2330" i="1"/>
  <c r="Z2330" i="1"/>
  <c r="AB2330" i="1" s="1"/>
  <c r="Y2330" i="1"/>
  <c r="AA2330" i="1" s="1"/>
  <c r="W2330" i="1"/>
  <c r="X2330" i="1" s="1"/>
  <c r="U2330" i="1"/>
  <c r="Q2330" i="1"/>
  <c r="M2330" i="1"/>
  <c r="F2330" i="1"/>
  <c r="E2330" i="1"/>
  <c r="D2330" i="1"/>
  <c r="AI2330" i="1" s="1"/>
  <c r="A2330" i="1"/>
  <c r="AD2329" i="1"/>
  <c r="AC2329" i="1"/>
  <c r="Z2329" i="1"/>
  <c r="AB2329" i="1" s="1"/>
  <c r="Y2329" i="1"/>
  <c r="AA2329" i="1" s="1"/>
  <c r="W2329" i="1"/>
  <c r="X2329" i="1" s="1"/>
  <c r="U2329" i="1"/>
  <c r="Q2329" i="1"/>
  <c r="M2329" i="1"/>
  <c r="F2329" i="1"/>
  <c r="E2329" i="1"/>
  <c r="D2329" i="1"/>
  <c r="A2329" i="1"/>
  <c r="AD2328" i="1"/>
  <c r="AC2328" i="1"/>
  <c r="Z2328" i="1"/>
  <c r="AB2328" i="1" s="1"/>
  <c r="Y2328" i="1"/>
  <c r="AA2328" i="1" s="1"/>
  <c r="W2328" i="1"/>
  <c r="X2328" i="1" s="1"/>
  <c r="U2328" i="1"/>
  <c r="Q2328" i="1"/>
  <c r="M2328" i="1"/>
  <c r="F2328" i="1"/>
  <c r="E2328" i="1"/>
  <c r="D2328" i="1"/>
  <c r="AI2328" i="1" s="1"/>
  <c r="A2328" i="1"/>
  <c r="AD2327" i="1"/>
  <c r="AC2327" i="1"/>
  <c r="Z2327" i="1"/>
  <c r="AB2327" i="1" s="1"/>
  <c r="Y2327" i="1"/>
  <c r="AA2327" i="1" s="1"/>
  <c r="W2327" i="1"/>
  <c r="X2327" i="1" s="1"/>
  <c r="U2327" i="1"/>
  <c r="Q2327" i="1"/>
  <c r="M2327" i="1"/>
  <c r="F2327" i="1"/>
  <c r="E2327" i="1"/>
  <c r="D2327" i="1"/>
  <c r="AI2327" i="1" s="1"/>
  <c r="A2327" i="1"/>
  <c r="AD2326" i="1"/>
  <c r="AC2326" i="1"/>
  <c r="Z2326" i="1"/>
  <c r="AB2326" i="1" s="1"/>
  <c r="Y2326" i="1"/>
  <c r="AA2326" i="1" s="1"/>
  <c r="W2326" i="1"/>
  <c r="X2326" i="1" s="1"/>
  <c r="U2326" i="1"/>
  <c r="Q2326" i="1"/>
  <c r="M2326" i="1"/>
  <c r="F2326" i="1"/>
  <c r="E2326" i="1"/>
  <c r="D2326" i="1"/>
  <c r="A2326" i="1"/>
  <c r="AD2325" i="1"/>
  <c r="AC2325" i="1"/>
  <c r="Z2325" i="1"/>
  <c r="AB2325" i="1" s="1"/>
  <c r="Y2325" i="1"/>
  <c r="AA2325" i="1" s="1"/>
  <c r="W2325" i="1"/>
  <c r="X2325" i="1" s="1"/>
  <c r="U2325" i="1"/>
  <c r="Q2325" i="1"/>
  <c r="M2325" i="1"/>
  <c r="F2325" i="1"/>
  <c r="E2325" i="1"/>
  <c r="D2325" i="1"/>
  <c r="A2325" i="1"/>
  <c r="AD2324" i="1"/>
  <c r="AC2324" i="1"/>
  <c r="Z2324" i="1"/>
  <c r="AB2324" i="1" s="1"/>
  <c r="Y2324" i="1"/>
  <c r="AA2324" i="1" s="1"/>
  <c r="W2324" i="1"/>
  <c r="X2324" i="1" s="1"/>
  <c r="U2324" i="1"/>
  <c r="Q2324" i="1"/>
  <c r="M2324" i="1"/>
  <c r="F2324" i="1"/>
  <c r="E2324" i="1"/>
  <c r="D2324" i="1"/>
  <c r="AI2324" i="1" s="1"/>
  <c r="A2324" i="1"/>
  <c r="AD2323" i="1"/>
  <c r="AC2323" i="1"/>
  <c r="Z2323" i="1"/>
  <c r="AB2323" i="1" s="1"/>
  <c r="Y2323" i="1"/>
  <c r="AA2323" i="1" s="1"/>
  <c r="W2323" i="1"/>
  <c r="X2323" i="1" s="1"/>
  <c r="U2323" i="1"/>
  <c r="Q2323" i="1"/>
  <c r="M2323" i="1"/>
  <c r="F2323" i="1"/>
  <c r="E2323" i="1"/>
  <c r="D2323" i="1"/>
  <c r="A2323" i="1"/>
  <c r="AD2322" i="1"/>
  <c r="AC2322" i="1"/>
  <c r="Z2322" i="1"/>
  <c r="AB2322" i="1" s="1"/>
  <c r="Y2322" i="1"/>
  <c r="AA2322" i="1" s="1"/>
  <c r="W2322" i="1"/>
  <c r="X2322" i="1" s="1"/>
  <c r="U2322" i="1"/>
  <c r="Q2322" i="1"/>
  <c r="M2322" i="1"/>
  <c r="F2322" i="1"/>
  <c r="E2322" i="1"/>
  <c r="D2322" i="1"/>
  <c r="AI2322" i="1" s="1"/>
  <c r="A2322" i="1"/>
  <c r="AD2321" i="1"/>
  <c r="AC2321" i="1"/>
  <c r="Z2321" i="1"/>
  <c r="AB2321" i="1" s="1"/>
  <c r="Y2321" i="1"/>
  <c r="AA2321" i="1" s="1"/>
  <c r="W2321" i="1"/>
  <c r="X2321" i="1" s="1"/>
  <c r="U2321" i="1"/>
  <c r="Q2321" i="1"/>
  <c r="M2321" i="1"/>
  <c r="F2321" i="1"/>
  <c r="E2321" i="1"/>
  <c r="D2321" i="1"/>
  <c r="A2321" i="1"/>
  <c r="AD2320" i="1"/>
  <c r="AC2320" i="1"/>
  <c r="Z2320" i="1"/>
  <c r="AB2320" i="1" s="1"/>
  <c r="Y2320" i="1"/>
  <c r="AA2320" i="1" s="1"/>
  <c r="W2320" i="1"/>
  <c r="X2320" i="1" s="1"/>
  <c r="U2320" i="1"/>
  <c r="Q2320" i="1"/>
  <c r="M2320" i="1"/>
  <c r="F2320" i="1"/>
  <c r="E2320" i="1"/>
  <c r="D2320" i="1"/>
  <c r="A2320" i="1"/>
  <c r="AD2319" i="1"/>
  <c r="AC2319" i="1"/>
  <c r="Z2319" i="1"/>
  <c r="AB2319" i="1" s="1"/>
  <c r="Y2319" i="1"/>
  <c r="AA2319" i="1" s="1"/>
  <c r="W2319" i="1"/>
  <c r="X2319" i="1" s="1"/>
  <c r="U2319" i="1"/>
  <c r="Q2319" i="1"/>
  <c r="M2319" i="1"/>
  <c r="F2319" i="1"/>
  <c r="E2319" i="1"/>
  <c r="D2319" i="1"/>
  <c r="AI2319" i="1" s="1"/>
  <c r="A2319" i="1"/>
  <c r="AD2318" i="1"/>
  <c r="AC2318" i="1"/>
  <c r="Z2318" i="1"/>
  <c r="AB2318" i="1" s="1"/>
  <c r="Y2318" i="1"/>
  <c r="AA2318" i="1" s="1"/>
  <c r="W2318" i="1"/>
  <c r="X2318" i="1" s="1"/>
  <c r="U2318" i="1"/>
  <c r="Q2318" i="1"/>
  <c r="M2318" i="1"/>
  <c r="F2318" i="1"/>
  <c r="E2318" i="1"/>
  <c r="D2318" i="1"/>
  <c r="AI2318" i="1" s="1"/>
  <c r="A2318" i="1"/>
  <c r="AD2317" i="1"/>
  <c r="AC2317" i="1"/>
  <c r="Z2317" i="1"/>
  <c r="AB2317" i="1" s="1"/>
  <c r="Y2317" i="1"/>
  <c r="AA2317" i="1" s="1"/>
  <c r="W2317" i="1"/>
  <c r="X2317" i="1" s="1"/>
  <c r="U2317" i="1"/>
  <c r="Q2317" i="1"/>
  <c r="M2317" i="1"/>
  <c r="F2317" i="1"/>
  <c r="E2317" i="1"/>
  <c r="D2317" i="1"/>
  <c r="A2317" i="1"/>
  <c r="AD2316" i="1"/>
  <c r="AC2316" i="1"/>
  <c r="Z2316" i="1"/>
  <c r="AB2316" i="1" s="1"/>
  <c r="Y2316" i="1"/>
  <c r="AA2316" i="1" s="1"/>
  <c r="W2316" i="1"/>
  <c r="X2316" i="1" s="1"/>
  <c r="U2316" i="1"/>
  <c r="Q2316" i="1"/>
  <c r="M2316" i="1"/>
  <c r="F2316" i="1"/>
  <c r="E2316" i="1"/>
  <c r="D2316" i="1"/>
  <c r="AI2316" i="1" s="1"/>
  <c r="A2316" i="1"/>
  <c r="AD2315" i="1"/>
  <c r="AC2315" i="1"/>
  <c r="Z2315" i="1"/>
  <c r="AB2315" i="1" s="1"/>
  <c r="Y2315" i="1"/>
  <c r="AA2315" i="1" s="1"/>
  <c r="W2315" i="1"/>
  <c r="X2315" i="1" s="1"/>
  <c r="U2315" i="1"/>
  <c r="Q2315" i="1"/>
  <c r="M2315" i="1"/>
  <c r="F2315" i="1"/>
  <c r="E2315" i="1"/>
  <c r="D2315" i="1"/>
  <c r="A2315" i="1"/>
  <c r="AD2314" i="1"/>
  <c r="AC2314" i="1"/>
  <c r="Z2314" i="1"/>
  <c r="AB2314" i="1" s="1"/>
  <c r="Y2314" i="1"/>
  <c r="AA2314" i="1" s="1"/>
  <c r="W2314" i="1"/>
  <c r="X2314" i="1" s="1"/>
  <c r="U2314" i="1"/>
  <c r="Q2314" i="1"/>
  <c r="M2314" i="1"/>
  <c r="F2314" i="1"/>
  <c r="E2314" i="1"/>
  <c r="D2314" i="1"/>
  <c r="A2314" i="1"/>
  <c r="AD2313" i="1"/>
  <c r="AC2313" i="1"/>
  <c r="Z2313" i="1"/>
  <c r="AB2313" i="1" s="1"/>
  <c r="Y2313" i="1"/>
  <c r="AA2313" i="1" s="1"/>
  <c r="W2313" i="1"/>
  <c r="X2313" i="1" s="1"/>
  <c r="U2313" i="1"/>
  <c r="Q2313" i="1"/>
  <c r="M2313" i="1"/>
  <c r="F2313" i="1"/>
  <c r="E2313" i="1"/>
  <c r="D2313" i="1"/>
  <c r="AI2313" i="1" s="1"/>
  <c r="A2313" i="1"/>
  <c r="AD2312" i="1"/>
  <c r="AC2312" i="1"/>
  <c r="Z2312" i="1"/>
  <c r="AB2312" i="1" s="1"/>
  <c r="Y2312" i="1"/>
  <c r="AA2312" i="1" s="1"/>
  <c r="W2312" i="1"/>
  <c r="X2312" i="1" s="1"/>
  <c r="U2312" i="1"/>
  <c r="Q2312" i="1"/>
  <c r="M2312" i="1"/>
  <c r="F2312" i="1"/>
  <c r="E2312" i="1"/>
  <c r="D2312" i="1"/>
  <c r="AI2312" i="1" s="1"/>
  <c r="A2312" i="1"/>
  <c r="AD2311" i="1"/>
  <c r="AC2311" i="1"/>
  <c r="Z2311" i="1"/>
  <c r="AB2311" i="1" s="1"/>
  <c r="Y2311" i="1"/>
  <c r="AA2311" i="1" s="1"/>
  <c r="W2311" i="1"/>
  <c r="X2311" i="1" s="1"/>
  <c r="U2311" i="1"/>
  <c r="Q2311" i="1"/>
  <c r="M2311" i="1"/>
  <c r="F2311" i="1"/>
  <c r="E2311" i="1"/>
  <c r="D2311" i="1"/>
  <c r="AI2311" i="1" s="1"/>
  <c r="A2311" i="1"/>
  <c r="AD2310" i="1"/>
  <c r="AC2310" i="1"/>
  <c r="Z2310" i="1"/>
  <c r="AB2310" i="1" s="1"/>
  <c r="Y2310" i="1"/>
  <c r="AA2310" i="1" s="1"/>
  <c r="W2310" i="1"/>
  <c r="X2310" i="1" s="1"/>
  <c r="U2310" i="1"/>
  <c r="Q2310" i="1"/>
  <c r="M2310" i="1"/>
  <c r="F2310" i="1"/>
  <c r="E2310" i="1"/>
  <c r="D2310" i="1"/>
  <c r="A2310" i="1"/>
  <c r="AD2309" i="1"/>
  <c r="AC2309" i="1"/>
  <c r="Z2309" i="1"/>
  <c r="AB2309" i="1" s="1"/>
  <c r="Y2309" i="1"/>
  <c r="AA2309" i="1" s="1"/>
  <c r="W2309" i="1"/>
  <c r="X2309" i="1" s="1"/>
  <c r="U2309" i="1"/>
  <c r="Q2309" i="1"/>
  <c r="M2309" i="1"/>
  <c r="F2309" i="1"/>
  <c r="E2309" i="1"/>
  <c r="D2309" i="1"/>
  <c r="AI2309" i="1" s="1"/>
  <c r="A2309" i="1"/>
  <c r="AD2308" i="1"/>
  <c r="AC2308" i="1"/>
  <c r="Z2308" i="1"/>
  <c r="AB2308" i="1" s="1"/>
  <c r="Y2308" i="1"/>
  <c r="AA2308" i="1" s="1"/>
  <c r="W2308" i="1"/>
  <c r="X2308" i="1" s="1"/>
  <c r="U2308" i="1"/>
  <c r="Q2308" i="1"/>
  <c r="M2308" i="1"/>
  <c r="F2308" i="1"/>
  <c r="E2308" i="1"/>
  <c r="D2308" i="1"/>
  <c r="AI2308" i="1" s="1"/>
  <c r="A2308" i="1"/>
  <c r="AD2307" i="1"/>
  <c r="AC2307" i="1"/>
  <c r="Z2307" i="1"/>
  <c r="AB2307" i="1" s="1"/>
  <c r="Y2307" i="1"/>
  <c r="AA2307" i="1" s="1"/>
  <c r="W2307" i="1"/>
  <c r="X2307" i="1" s="1"/>
  <c r="U2307" i="1"/>
  <c r="Q2307" i="1"/>
  <c r="M2307" i="1"/>
  <c r="F2307" i="1"/>
  <c r="E2307" i="1"/>
  <c r="D2307" i="1"/>
  <c r="AI2307" i="1" s="1"/>
  <c r="A2307" i="1"/>
  <c r="AD2306" i="1"/>
  <c r="AC2306" i="1"/>
  <c r="Z2306" i="1"/>
  <c r="AB2306" i="1" s="1"/>
  <c r="Y2306" i="1"/>
  <c r="AA2306" i="1" s="1"/>
  <c r="W2306" i="1"/>
  <c r="X2306" i="1" s="1"/>
  <c r="U2306" i="1"/>
  <c r="Q2306" i="1"/>
  <c r="M2306" i="1"/>
  <c r="F2306" i="1"/>
  <c r="E2306" i="1"/>
  <c r="D2306" i="1"/>
  <c r="A2306" i="1"/>
  <c r="AD2305" i="1"/>
  <c r="AC2305" i="1"/>
  <c r="Z2305" i="1"/>
  <c r="AB2305" i="1" s="1"/>
  <c r="Y2305" i="1"/>
  <c r="AA2305" i="1" s="1"/>
  <c r="W2305" i="1"/>
  <c r="X2305" i="1" s="1"/>
  <c r="U2305" i="1"/>
  <c r="Q2305" i="1"/>
  <c r="M2305" i="1"/>
  <c r="F2305" i="1"/>
  <c r="E2305" i="1"/>
  <c r="D2305" i="1"/>
  <c r="A2305" i="1"/>
  <c r="AD2304" i="1"/>
  <c r="AC2304" i="1"/>
  <c r="Z2304" i="1"/>
  <c r="AB2304" i="1" s="1"/>
  <c r="Y2304" i="1"/>
  <c r="AA2304" i="1" s="1"/>
  <c r="W2304" i="1"/>
  <c r="X2304" i="1" s="1"/>
  <c r="U2304" i="1"/>
  <c r="Q2304" i="1"/>
  <c r="M2304" i="1"/>
  <c r="F2304" i="1"/>
  <c r="E2304" i="1"/>
  <c r="D2304" i="1"/>
  <c r="AI2304" i="1" s="1"/>
  <c r="A2304" i="1"/>
  <c r="AD2303" i="1"/>
  <c r="AC2303" i="1"/>
  <c r="Z2303" i="1"/>
  <c r="AB2303" i="1" s="1"/>
  <c r="Y2303" i="1"/>
  <c r="AA2303" i="1" s="1"/>
  <c r="W2303" i="1"/>
  <c r="X2303" i="1" s="1"/>
  <c r="U2303" i="1"/>
  <c r="Q2303" i="1"/>
  <c r="M2303" i="1"/>
  <c r="F2303" i="1"/>
  <c r="E2303" i="1"/>
  <c r="D2303" i="1"/>
  <c r="A2303" i="1"/>
  <c r="AD2302" i="1"/>
  <c r="AC2302" i="1"/>
  <c r="Z2302" i="1"/>
  <c r="AB2302" i="1" s="1"/>
  <c r="Y2302" i="1"/>
  <c r="AA2302" i="1" s="1"/>
  <c r="W2302" i="1"/>
  <c r="X2302" i="1" s="1"/>
  <c r="U2302" i="1"/>
  <c r="Q2302" i="1"/>
  <c r="M2302" i="1"/>
  <c r="F2302" i="1"/>
  <c r="E2302" i="1"/>
  <c r="D2302" i="1"/>
  <c r="AI2302" i="1" s="1"/>
  <c r="A2302" i="1"/>
  <c r="AD2301" i="1"/>
  <c r="AC2301" i="1"/>
  <c r="Z2301" i="1"/>
  <c r="AB2301" i="1" s="1"/>
  <c r="Y2301" i="1"/>
  <c r="AA2301" i="1" s="1"/>
  <c r="W2301" i="1"/>
  <c r="X2301" i="1" s="1"/>
  <c r="U2301" i="1"/>
  <c r="Q2301" i="1"/>
  <c r="M2301" i="1"/>
  <c r="F2301" i="1"/>
  <c r="E2301" i="1"/>
  <c r="D2301" i="1"/>
  <c r="A2301" i="1"/>
  <c r="AD2300" i="1"/>
  <c r="AC2300" i="1"/>
  <c r="Z2300" i="1"/>
  <c r="AB2300" i="1" s="1"/>
  <c r="Y2300" i="1"/>
  <c r="AA2300" i="1" s="1"/>
  <c r="W2300" i="1"/>
  <c r="X2300" i="1" s="1"/>
  <c r="U2300" i="1"/>
  <c r="Q2300" i="1"/>
  <c r="M2300" i="1"/>
  <c r="F2300" i="1"/>
  <c r="E2300" i="1"/>
  <c r="D2300" i="1"/>
  <c r="AI2300" i="1" s="1"/>
  <c r="A2300" i="1"/>
  <c r="AD2299" i="1"/>
  <c r="AC2299" i="1"/>
  <c r="Z2299" i="1"/>
  <c r="AB2299" i="1" s="1"/>
  <c r="Y2299" i="1"/>
  <c r="AA2299" i="1" s="1"/>
  <c r="W2299" i="1"/>
  <c r="X2299" i="1" s="1"/>
  <c r="U2299" i="1"/>
  <c r="Q2299" i="1"/>
  <c r="M2299" i="1"/>
  <c r="F2299" i="1"/>
  <c r="E2299" i="1"/>
  <c r="D2299" i="1"/>
  <c r="AI2299" i="1" s="1"/>
  <c r="A2299" i="1"/>
  <c r="AD2298" i="1"/>
  <c r="AC2298" i="1"/>
  <c r="Z2298" i="1"/>
  <c r="AB2298" i="1" s="1"/>
  <c r="Y2298" i="1"/>
  <c r="AA2298" i="1" s="1"/>
  <c r="W2298" i="1"/>
  <c r="X2298" i="1" s="1"/>
  <c r="U2298" i="1"/>
  <c r="Q2298" i="1"/>
  <c r="M2298" i="1"/>
  <c r="F2298" i="1"/>
  <c r="E2298" i="1"/>
  <c r="D2298" i="1"/>
  <c r="A2298" i="1"/>
  <c r="AD2297" i="1"/>
  <c r="AC2297" i="1"/>
  <c r="Z2297" i="1"/>
  <c r="AB2297" i="1" s="1"/>
  <c r="Y2297" i="1"/>
  <c r="AA2297" i="1" s="1"/>
  <c r="W2297" i="1"/>
  <c r="X2297" i="1" s="1"/>
  <c r="U2297" i="1"/>
  <c r="Q2297" i="1"/>
  <c r="M2297" i="1"/>
  <c r="F2297" i="1"/>
  <c r="E2297" i="1"/>
  <c r="D2297" i="1"/>
  <c r="A2297" i="1"/>
  <c r="AD2296" i="1"/>
  <c r="AC2296" i="1"/>
  <c r="Z2296" i="1"/>
  <c r="AB2296" i="1" s="1"/>
  <c r="Y2296" i="1"/>
  <c r="AA2296" i="1" s="1"/>
  <c r="W2296" i="1"/>
  <c r="X2296" i="1" s="1"/>
  <c r="U2296" i="1"/>
  <c r="Q2296" i="1"/>
  <c r="M2296" i="1"/>
  <c r="F2296" i="1"/>
  <c r="E2296" i="1"/>
  <c r="D2296" i="1"/>
  <c r="AI2296" i="1" s="1"/>
  <c r="A2296" i="1"/>
  <c r="AD2295" i="1"/>
  <c r="AC2295" i="1"/>
  <c r="Z2295" i="1"/>
  <c r="AB2295" i="1" s="1"/>
  <c r="Y2295" i="1"/>
  <c r="AA2295" i="1" s="1"/>
  <c r="W2295" i="1"/>
  <c r="X2295" i="1" s="1"/>
  <c r="U2295" i="1"/>
  <c r="Q2295" i="1"/>
  <c r="M2295" i="1"/>
  <c r="F2295" i="1"/>
  <c r="E2295" i="1"/>
  <c r="D2295" i="1"/>
  <c r="AI2295" i="1" s="1"/>
  <c r="A2295" i="1"/>
  <c r="AD2294" i="1"/>
  <c r="AC2294" i="1"/>
  <c r="Z2294" i="1"/>
  <c r="AB2294" i="1" s="1"/>
  <c r="Y2294" i="1"/>
  <c r="AA2294" i="1" s="1"/>
  <c r="W2294" i="1"/>
  <c r="X2294" i="1" s="1"/>
  <c r="U2294" i="1"/>
  <c r="Q2294" i="1"/>
  <c r="M2294" i="1"/>
  <c r="F2294" i="1"/>
  <c r="E2294" i="1"/>
  <c r="D2294" i="1"/>
  <c r="A2294" i="1"/>
  <c r="AD2293" i="1"/>
  <c r="AC2293" i="1"/>
  <c r="Z2293" i="1"/>
  <c r="AB2293" i="1" s="1"/>
  <c r="Y2293" i="1"/>
  <c r="AA2293" i="1" s="1"/>
  <c r="W2293" i="1"/>
  <c r="X2293" i="1" s="1"/>
  <c r="U2293" i="1"/>
  <c r="Q2293" i="1"/>
  <c r="M2293" i="1"/>
  <c r="F2293" i="1"/>
  <c r="E2293" i="1"/>
  <c r="D2293" i="1"/>
  <c r="AI2293" i="1" s="1"/>
  <c r="A2293" i="1"/>
  <c r="AD2292" i="1"/>
  <c r="AC2292" i="1"/>
  <c r="Z2292" i="1"/>
  <c r="AB2292" i="1" s="1"/>
  <c r="Y2292" i="1"/>
  <c r="AA2292" i="1" s="1"/>
  <c r="W2292" i="1"/>
  <c r="X2292" i="1" s="1"/>
  <c r="U2292" i="1"/>
  <c r="Q2292" i="1"/>
  <c r="M2292" i="1"/>
  <c r="F2292" i="1"/>
  <c r="E2292" i="1"/>
  <c r="D2292" i="1"/>
  <c r="AI2292" i="1" s="1"/>
  <c r="A2292" i="1"/>
  <c r="AD2291" i="1"/>
  <c r="AC2291" i="1"/>
  <c r="Z2291" i="1"/>
  <c r="AB2291" i="1" s="1"/>
  <c r="Y2291" i="1"/>
  <c r="AA2291" i="1" s="1"/>
  <c r="W2291" i="1"/>
  <c r="X2291" i="1" s="1"/>
  <c r="U2291" i="1"/>
  <c r="Q2291" i="1"/>
  <c r="M2291" i="1"/>
  <c r="F2291" i="1"/>
  <c r="E2291" i="1"/>
  <c r="D2291" i="1"/>
  <c r="AI2291" i="1" s="1"/>
  <c r="A2291" i="1"/>
  <c r="AD2290" i="1"/>
  <c r="AC2290" i="1"/>
  <c r="Z2290" i="1"/>
  <c r="AB2290" i="1" s="1"/>
  <c r="Y2290" i="1"/>
  <c r="AA2290" i="1" s="1"/>
  <c r="W2290" i="1"/>
  <c r="X2290" i="1" s="1"/>
  <c r="U2290" i="1"/>
  <c r="Q2290" i="1"/>
  <c r="M2290" i="1"/>
  <c r="F2290" i="1"/>
  <c r="E2290" i="1"/>
  <c r="D2290" i="1"/>
  <c r="AI2290" i="1" s="1"/>
  <c r="A2290" i="1"/>
  <c r="AD2289" i="1"/>
  <c r="AC2289" i="1"/>
  <c r="Z2289" i="1"/>
  <c r="AB2289" i="1" s="1"/>
  <c r="Y2289" i="1"/>
  <c r="AA2289" i="1" s="1"/>
  <c r="W2289" i="1"/>
  <c r="X2289" i="1" s="1"/>
  <c r="U2289" i="1"/>
  <c r="Q2289" i="1"/>
  <c r="M2289" i="1"/>
  <c r="F2289" i="1"/>
  <c r="E2289" i="1"/>
  <c r="D2289" i="1"/>
  <c r="A2289" i="1"/>
  <c r="AD2288" i="1"/>
  <c r="AC2288" i="1"/>
  <c r="Z2288" i="1"/>
  <c r="AB2288" i="1" s="1"/>
  <c r="Y2288" i="1"/>
  <c r="AA2288" i="1" s="1"/>
  <c r="W2288" i="1"/>
  <c r="X2288" i="1" s="1"/>
  <c r="U2288" i="1"/>
  <c r="Q2288" i="1"/>
  <c r="M2288" i="1"/>
  <c r="F2288" i="1"/>
  <c r="E2288" i="1"/>
  <c r="D2288" i="1"/>
  <c r="A2288" i="1"/>
  <c r="AD2287" i="1"/>
  <c r="AC2287" i="1"/>
  <c r="Z2287" i="1"/>
  <c r="AB2287" i="1" s="1"/>
  <c r="Y2287" i="1"/>
  <c r="AA2287" i="1" s="1"/>
  <c r="W2287" i="1"/>
  <c r="X2287" i="1" s="1"/>
  <c r="U2287" i="1"/>
  <c r="Q2287" i="1"/>
  <c r="M2287" i="1"/>
  <c r="F2287" i="1"/>
  <c r="E2287" i="1"/>
  <c r="D2287" i="1"/>
  <c r="A2287" i="1"/>
  <c r="AD2286" i="1"/>
  <c r="AC2286" i="1"/>
  <c r="Z2286" i="1"/>
  <c r="AB2286" i="1" s="1"/>
  <c r="Y2286" i="1"/>
  <c r="AA2286" i="1" s="1"/>
  <c r="W2286" i="1"/>
  <c r="X2286" i="1" s="1"/>
  <c r="U2286" i="1"/>
  <c r="Q2286" i="1"/>
  <c r="M2286" i="1"/>
  <c r="F2286" i="1"/>
  <c r="E2286" i="1"/>
  <c r="D2286" i="1"/>
  <c r="A2286" i="1"/>
  <c r="AD2285" i="1"/>
  <c r="AC2285" i="1"/>
  <c r="Z2285" i="1"/>
  <c r="AB2285" i="1" s="1"/>
  <c r="Y2285" i="1"/>
  <c r="AA2285" i="1" s="1"/>
  <c r="W2285" i="1"/>
  <c r="X2285" i="1" s="1"/>
  <c r="U2285" i="1"/>
  <c r="Q2285" i="1"/>
  <c r="M2285" i="1"/>
  <c r="F2285" i="1"/>
  <c r="E2285" i="1"/>
  <c r="D2285" i="1"/>
  <c r="AI2285" i="1" s="1"/>
  <c r="A2285" i="1"/>
  <c r="AD2284" i="1"/>
  <c r="AC2284" i="1"/>
  <c r="Z2284" i="1"/>
  <c r="AB2284" i="1" s="1"/>
  <c r="Y2284" i="1"/>
  <c r="AA2284" i="1" s="1"/>
  <c r="W2284" i="1"/>
  <c r="X2284" i="1" s="1"/>
  <c r="U2284" i="1"/>
  <c r="Q2284" i="1"/>
  <c r="M2284" i="1"/>
  <c r="F2284" i="1"/>
  <c r="E2284" i="1"/>
  <c r="D2284" i="1"/>
  <c r="AI2284" i="1" s="1"/>
  <c r="A2284" i="1"/>
  <c r="AD2283" i="1"/>
  <c r="AC2283" i="1"/>
  <c r="Z2283" i="1"/>
  <c r="AB2283" i="1" s="1"/>
  <c r="Y2283" i="1"/>
  <c r="AA2283" i="1" s="1"/>
  <c r="W2283" i="1"/>
  <c r="X2283" i="1" s="1"/>
  <c r="U2283" i="1"/>
  <c r="Q2283" i="1"/>
  <c r="M2283" i="1"/>
  <c r="F2283" i="1"/>
  <c r="E2283" i="1"/>
  <c r="D2283" i="1"/>
  <c r="A2283" i="1"/>
  <c r="AD2282" i="1"/>
  <c r="AC2282" i="1"/>
  <c r="Z2282" i="1"/>
  <c r="AB2282" i="1" s="1"/>
  <c r="Y2282" i="1"/>
  <c r="AA2282" i="1" s="1"/>
  <c r="W2282" i="1"/>
  <c r="X2282" i="1" s="1"/>
  <c r="U2282" i="1"/>
  <c r="Q2282" i="1"/>
  <c r="M2282" i="1"/>
  <c r="F2282" i="1"/>
  <c r="E2282" i="1"/>
  <c r="D2282" i="1"/>
  <c r="A2282" i="1"/>
  <c r="AD2281" i="1"/>
  <c r="AC2281" i="1"/>
  <c r="Z2281" i="1"/>
  <c r="AB2281" i="1" s="1"/>
  <c r="Y2281" i="1"/>
  <c r="AA2281" i="1" s="1"/>
  <c r="W2281" i="1"/>
  <c r="X2281" i="1" s="1"/>
  <c r="U2281" i="1"/>
  <c r="Q2281" i="1"/>
  <c r="M2281" i="1"/>
  <c r="F2281" i="1"/>
  <c r="E2281" i="1"/>
  <c r="D2281" i="1"/>
  <c r="A2281" i="1"/>
  <c r="AD2280" i="1"/>
  <c r="AC2280" i="1"/>
  <c r="Z2280" i="1"/>
  <c r="AB2280" i="1" s="1"/>
  <c r="Y2280" i="1"/>
  <c r="AA2280" i="1" s="1"/>
  <c r="W2280" i="1"/>
  <c r="X2280" i="1" s="1"/>
  <c r="U2280" i="1"/>
  <c r="Q2280" i="1"/>
  <c r="M2280" i="1"/>
  <c r="F2280" i="1"/>
  <c r="E2280" i="1"/>
  <c r="D2280" i="1"/>
  <c r="AI2280" i="1" s="1"/>
  <c r="A2280" i="1"/>
  <c r="AD2279" i="1"/>
  <c r="AC2279" i="1"/>
  <c r="Z2279" i="1"/>
  <c r="AB2279" i="1" s="1"/>
  <c r="Y2279" i="1"/>
  <c r="AA2279" i="1" s="1"/>
  <c r="W2279" i="1"/>
  <c r="X2279" i="1" s="1"/>
  <c r="U2279" i="1"/>
  <c r="Q2279" i="1"/>
  <c r="M2279" i="1"/>
  <c r="F2279" i="1"/>
  <c r="E2279" i="1"/>
  <c r="D2279" i="1"/>
  <c r="AI2279" i="1" s="1"/>
  <c r="A2279" i="1"/>
  <c r="AD2278" i="1"/>
  <c r="AC2278" i="1"/>
  <c r="Z2278" i="1"/>
  <c r="AB2278" i="1" s="1"/>
  <c r="Y2278" i="1"/>
  <c r="AA2278" i="1" s="1"/>
  <c r="W2278" i="1"/>
  <c r="X2278" i="1" s="1"/>
  <c r="U2278" i="1"/>
  <c r="Q2278" i="1"/>
  <c r="M2278" i="1"/>
  <c r="F2278" i="1"/>
  <c r="E2278" i="1"/>
  <c r="D2278" i="1"/>
  <c r="A2278" i="1"/>
  <c r="AD2277" i="1"/>
  <c r="AC2277" i="1"/>
  <c r="Z2277" i="1"/>
  <c r="AB2277" i="1" s="1"/>
  <c r="Y2277" i="1"/>
  <c r="AA2277" i="1" s="1"/>
  <c r="W2277" i="1"/>
  <c r="X2277" i="1" s="1"/>
  <c r="U2277" i="1"/>
  <c r="Q2277" i="1"/>
  <c r="M2277" i="1"/>
  <c r="F2277" i="1"/>
  <c r="E2277" i="1"/>
  <c r="D2277" i="1"/>
  <c r="AI2277" i="1" s="1"/>
  <c r="A2277" i="1"/>
  <c r="AD2276" i="1"/>
  <c r="AC2276" i="1"/>
  <c r="Z2276" i="1"/>
  <c r="AB2276" i="1" s="1"/>
  <c r="Y2276" i="1"/>
  <c r="AA2276" i="1" s="1"/>
  <c r="W2276" i="1"/>
  <c r="X2276" i="1" s="1"/>
  <c r="U2276" i="1"/>
  <c r="Q2276" i="1"/>
  <c r="M2276" i="1"/>
  <c r="F2276" i="1"/>
  <c r="E2276" i="1"/>
  <c r="D2276" i="1"/>
  <c r="AI2276" i="1" s="1"/>
  <c r="A2276" i="1"/>
  <c r="AD2275" i="1"/>
  <c r="AC2275" i="1"/>
  <c r="Z2275" i="1"/>
  <c r="AB2275" i="1" s="1"/>
  <c r="Y2275" i="1"/>
  <c r="AA2275" i="1" s="1"/>
  <c r="W2275" i="1"/>
  <c r="X2275" i="1" s="1"/>
  <c r="U2275" i="1"/>
  <c r="Q2275" i="1"/>
  <c r="M2275" i="1"/>
  <c r="F2275" i="1"/>
  <c r="E2275" i="1"/>
  <c r="D2275" i="1"/>
  <c r="A2275" i="1"/>
  <c r="AD2274" i="1"/>
  <c r="AC2274" i="1"/>
  <c r="Z2274" i="1"/>
  <c r="AB2274" i="1" s="1"/>
  <c r="Y2274" i="1"/>
  <c r="AA2274" i="1" s="1"/>
  <c r="W2274" i="1"/>
  <c r="X2274" i="1" s="1"/>
  <c r="U2274" i="1"/>
  <c r="Q2274" i="1"/>
  <c r="M2274" i="1"/>
  <c r="F2274" i="1"/>
  <c r="E2274" i="1"/>
  <c r="D2274" i="1"/>
  <c r="A2274" i="1"/>
  <c r="AD2273" i="1"/>
  <c r="AC2273" i="1"/>
  <c r="Z2273" i="1"/>
  <c r="AB2273" i="1" s="1"/>
  <c r="Y2273" i="1"/>
  <c r="AA2273" i="1" s="1"/>
  <c r="W2273" i="1"/>
  <c r="X2273" i="1" s="1"/>
  <c r="U2273" i="1"/>
  <c r="Q2273" i="1"/>
  <c r="M2273" i="1"/>
  <c r="F2273" i="1"/>
  <c r="E2273" i="1"/>
  <c r="D2273" i="1"/>
  <c r="AI2273" i="1" s="1"/>
  <c r="A2273" i="1"/>
  <c r="AD2272" i="1"/>
  <c r="AC2272" i="1"/>
  <c r="Z2272" i="1"/>
  <c r="AB2272" i="1" s="1"/>
  <c r="Y2272" i="1"/>
  <c r="AA2272" i="1" s="1"/>
  <c r="W2272" i="1"/>
  <c r="X2272" i="1" s="1"/>
  <c r="U2272" i="1"/>
  <c r="Q2272" i="1"/>
  <c r="M2272" i="1"/>
  <c r="F2272" i="1"/>
  <c r="E2272" i="1"/>
  <c r="D2272" i="1"/>
  <c r="AI2272" i="1" s="1"/>
  <c r="A2272" i="1"/>
  <c r="AD2271" i="1"/>
  <c r="AC2271" i="1"/>
  <c r="Z2271" i="1"/>
  <c r="AB2271" i="1" s="1"/>
  <c r="Y2271" i="1"/>
  <c r="AA2271" i="1" s="1"/>
  <c r="W2271" i="1"/>
  <c r="X2271" i="1" s="1"/>
  <c r="U2271" i="1"/>
  <c r="Q2271" i="1"/>
  <c r="M2271" i="1"/>
  <c r="F2271" i="1"/>
  <c r="E2271" i="1"/>
  <c r="D2271" i="1"/>
  <c r="AI2271" i="1" s="1"/>
  <c r="A2271" i="1"/>
  <c r="AD2270" i="1"/>
  <c r="AC2270" i="1"/>
  <c r="Z2270" i="1"/>
  <c r="AB2270" i="1" s="1"/>
  <c r="Y2270" i="1"/>
  <c r="AA2270" i="1" s="1"/>
  <c r="W2270" i="1"/>
  <c r="X2270" i="1" s="1"/>
  <c r="U2270" i="1"/>
  <c r="Q2270" i="1"/>
  <c r="M2270" i="1"/>
  <c r="F2270" i="1"/>
  <c r="E2270" i="1"/>
  <c r="D2270" i="1"/>
  <c r="A2270" i="1"/>
  <c r="AD2269" i="1"/>
  <c r="AC2269" i="1"/>
  <c r="Z2269" i="1"/>
  <c r="AB2269" i="1" s="1"/>
  <c r="Y2269" i="1"/>
  <c r="AA2269" i="1" s="1"/>
  <c r="W2269" i="1"/>
  <c r="X2269" i="1" s="1"/>
  <c r="U2269" i="1"/>
  <c r="Q2269" i="1"/>
  <c r="M2269" i="1"/>
  <c r="F2269" i="1"/>
  <c r="E2269" i="1"/>
  <c r="D2269" i="1"/>
  <c r="A2269" i="1"/>
  <c r="AD2268" i="1"/>
  <c r="AC2268" i="1"/>
  <c r="Z2268" i="1"/>
  <c r="AB2268" i="1" s="1"/>
  <c r="Y2268" i="1"/>
  <c r="AA2268" i="1" s="1"/>
  <c r="W2268" i="1"/>
  <c r="X2268" i="1" s="1"/>
  <c r="U2268" i="1"/>
  <c r="Q2268" i="1"/>
  <c r="M2268" i="1"/>
  <c r="F2268" i="1"/>
  <c r="E2268" i="1"/>
  <c r="D2268" i="1"/>
  <c r="AI2268" i="1" s="1"/>
  <c r="A2268" i="1"/>
  <c r="AD2267" i="1"/>
  <c r="AC2267" i="1"/>
  <c r="Z2267" i="1"/>
  <c r="AB2267" i="1" s="1"/>
  <c r="Y2267" i="1"/>
  <c r="AA2267" i="1" s="1"/>
  <c r="W2267" i="1"/>
  <c r="X2267" i="1" s="1"/>
  <c r="U2267" i="1"/>
  <c r="Q2267" i="1"/>
  <c r="M2267" i="1"/>
  <c r="F2267" i="1"/>
  <c r="E2267" i="1"/>
  <c r="D2267" i="1"/>
  <c r="A2267" i="1"/>
  <c r="AD2266" i="1"/>
  <c r="AC2266" i="1"/>
  <c r="Z2266" i="1"/>
  <c r="AB2266" i="1" s="1"/>
  <c r="Y2266" i="1"/>
  <c r="AA2266" i="1" s="1"/>
  <c r="W2266" i="1"/>
  <c r="X2266" i="1" s="1"/>
  <c r="U2266" i="1"/>
  <c r="Q2266" i="1"/>
  <c r="M2266" i="1"/>
  <c r="F2266" i="1"/>
  <c r="E2266" i="1"/>
  <c r="D2266" i="1"/>
  <c r="A2266" i="1"/>
  <c r="AD2265" i="1"/>
  <c r="AC2265" i="1"/>
  <c r="Z2265" i="1"/>
  <c r="AB2265" i="1" s="1"/>
  <c r="Y2265" i="1"/>
  <c r="AA2265" i="1" s="1"/>
  <c r="W2265" i="1"/>
  <c r="X2265" i="1" s="1"/>
  <c r="U2265" i="1"/>
  <c r="Q2265" i="1"/>
  <c r="M2265" i="1"/>
  <c r="F2265" i="1"/>
  <c r="E2265" i="1"/>
  <c r="D2265" i="1"/>
  <c r="A2265" i="1"/>
  <c r="AD2264" i="1"/>
  <c r="AC2264" i="1"/>
  <c r="Z2264" i="1"/>
  <c r="AB2264" i="1" s="1"/>
  <c r="Y2264" i="1"/>
  <c r="AA2264" i="1" s="1"/>
  <c r="W2264" i="1"/>
  <c r="X2264" i="1" s="1"/>
  <c r="U2264" i="1"/>
  <c r="Q2264" i="1"/>
  <c r="M2264" i="1"/>
  <c r="F2264" i="1"/>
  <c r="E2264" i="1"/>
  <c r="D2264" i="1"/>
  <c r="AI2264" i="1" s="1"/>
  <c r="A2264" i="1"/>
  <c r="AD2263" i="1"/>
  <c r="AC2263" i="1"/>
  <c r="Z2263" i="1"/>
  <c r="AB2263" i="1" s="1"/>
  <c r="Y2263" i="1"/>
  <c r="AA2263" i="1" s="1"/>
  <c r="W2263" i="1"/>
  <c r="X2263" i="1" s="1"/>
  <c r="U2263" i="1"/>
  <c r="Q2263" i="1"/>
  <c r="M2263" i="1"/>
  <c r="F2263" i="1"/>
  <c r="E2263" i="1"/>
  <c r="D2263" i="1"/>
  <c r="AI2263" i="1" s="1"/>
  <c r="A2263" i="1"/>
  <c r="AD2262" i="1"/>
  <c r="AC2262" i="1"/>
  <c r="Z2262" i="1"/>
  <c r="AB2262" i="1" s="1"/>
  <c r="Y2262" i="1"/>
  <c r="AA2262" i="1" s="1"/>
  <c r="W2262" i="1"/>
  <c r="X2262" i="1" s="1"/>
  <c r="U2262" i="1"/>
  <c r="Q2262" i="1"/>
  <c r="M2262" i="1"/>
  <c r="F2262" i="1"/>
  <c r="E2262" i="1"/>
  <c r="D2262" i="1"/>
  <c r="A2262" i="1"/>
  <c r="AD2261" i="1"/>
  <c r="AC2261" i="1"/>
  <c r="Z2261" i="1"/>
  <c r="AB2261" i="1" s="1"/>
  <c r="Y2261" i="1"/>
  <c r="AA2261" i="1" s="1"/>
  <c r="W2261" i="1"/>
  <c r="X2261" i="1" s="1"/>
  <c r="U2261" i="1"/>
  <c r="Q2261" i="1"/>
  <c r="M2261" i="1"/>
  <c r="F2261" i="1"/>
  <c r="E2261" i="1"/>
  <c r="D2261" i="1"/>
  <c r="AI2261" i="1" s="1"/>
  <c r="A2261" i="1"/>
  <c r="AD2260" i="1"/>
  <c r="AC2260" i="1"/>
  <c r="Z2260" i="1"/>
  <c r="AB2260" i="1" s="1"/>
  <c r="Y2260" i="1"/>
  <c r="AA2260" i="1" s="1"/>
  <c r="W2260" i="1"/>
  <c r="X2260" i="1" s="1"/>
  <c r="U2260" i="1"/>
  <c r="Q2260" i="1"/>
  <c r="M2260" i="1"/>
  <c r="F2260" i="1"/>
  <c r="E2260" i="1"/>
  <c r="D2260" i="1"/>
  <c r="AI2260" i="1" s="1"/>
  <c r="A2260" i="1"/>
  <c r="AD2259" i="1"/>
  <c r="AC2259" i="1"/>
  <c r="Z2259" i="1"/>
  <c r="AB2259" i="1" s="1"/>
  <c r="Y2259" i="1"/>
  <c r="AA2259" i="1" s="1"/>
  <c r="W2259" i="1"/>
  <c r="X2259" i="1" s="1"/>
  <c r="U2259" i="1"/>
  <c r="Q2259" i="1"/>
  <c r="M2259" i="1"/>
  <c r="F2259" i="1"/>
  <c r="E2259" i="1"/>
  <c r="D2259" i="1"/>
  <c r="A2259" i="1"/>
  <c r="AD2258" i="1"/>
  <c r="AC2258" i="1"/>
  <c r="Z2258" i="1"/>
  <c r="AB2258" i="1" s="1"/>
  <c r="Y2258" i="1"/>
  <c r="AA2258" i="1" s="1"/>
  <c r="W2258" i="1"/>
  <c r="X2258" i="1" s="1"/>
  <c r="U2258" i="1"/>
  <c r="Q2258" i="1"/>
  <c r="M2258" i="1"/>
  <c r="F2258" i="1"/>
  <c r="E2258" i="1"/>
  <c r="D2258" i="1"/>
  <c r="AI2258" i="1" s="1"/>
  <c r="A2258" i="1"/>
  <c r="AD2257" i="1"/>
  <c r="AC2257" i="1"/>
  <c r="Z2257" i="1"/>
  <c r="AB2257" i="1" s="1"/>
  <c r="Y2257" i="1"/>
  <c r="AA2257" i="1" s="1"/>
  <c r="W2257" i="1"/>
  <c r="X2257" i="1" s="1"/>
  <c r="U2257" i="1"/>
  <c r="Q2257" i="1"/>
  <c r="M2257" i="1"/>
  <c r="F2257" i="1"/>
  <c r="E2257" i="1"/>
  <c r="D2257" i="1"/>
  <c r="AI2257" i="1" s="1"/>
  <c r="A2257" i="1"/>
  <c r="AD2256" i="1"/>
  <c r="AC2256" i="1"/>
  <c r="Z2256" i="1"/>
  <c r="AB2256" i="1" s="1"/>
  <c r="Y2256" i="1"/>
  <c r="AA2256" i="1" s="1"/>
  <c r="W2256" i="1"/>
  <c r="X2256" i="1" s="1"/>
  <c r="U2256" i="1"/>
  <c r="Q2256" i="1"/>
  <c r="M2256" i="1"/>
  <c r="F2256" i="1"/>
  <c r="E2256" i="1"/>
  <c r="D2256" i="1"/>
  <c r="AI2256" i="1" s="1"/>
  <c r="A2256" i="1"/>
  <c r="AD2255" i="1"/>
  <c r="AC2255" i="1"/>
  <c r="Z2255" i="1"/>
  <c r="AB2255" i="1" s="1"/>
  <c r="Y2255" i="1"/>
  <c r="AA2255" i="1" s="1"/>
  <c r="W2255" i="1"/>
  <c r="X2255" i="1" s="1"/>
  <c r="U2255" i="1"/>
  <c r="Q2255" i="1"/>
  <c r="M2255" i="1"/>
  <c r="F2255" i="1"/>
  <c r="E2255" i="1"/>
  <c r="D2255" i="1"/>
  <c r="A2255" i="1"/>
  <c r="AD2254" i="1"/>
  <c r="AC2254" i="1"/>
  <c r="Z2254" i="1"/>
  <c r="AB2254" i="1" s="1"/>
  <c r="Y2254" i="1"/>
  <c r="AA2254" i="1" s="1"/>
  <c r="W2254" i="1"/>
  <c r="X2254" i="1" s="1"/>
  <c r="U2254" i="1"/>
  <c r="Q2254" i="1"/>
  <c r="M2254" i="1"/>
  <c r="F2254" i="1"/>
  <c r="E2254" i="1"/>
  <c r="D2254" i="1"/>
  <c r="A2254" i="1"/>
  <c r="AD2253" i="1"/>
  <c r="AC2253" i="1"/>
  <c r="Z2253" i="1"/>
  <c r="AB2253" i="1" s="1"/>
  <c r="Y2253" i="1"/>
  <c r="AA2253" i="1" s="1"/>
  <c r="W2253" i="1"/>
  <c r="X2253" i="1" s="1"/>
  <c r="U2253" i="1"/>
  <c r="Q2253" i="1"/>
  <c r="M2253" i="1"/>
  <c r="F2253" i="1"/>
  <c r="E2253" i="1"/>
  <c r="D2253" i="1"/>
  <c r="AI2253" i="1" s="1"/>
  <c r="A2253" i="1"/>
  <c r="AD2252" i="1"/>
  <c r="AC2252" i="1"/>
  <c r="Z2252" i="1"/>
  <c r="AB2252" i="1" s="1"/>
  <c r="Y2252" i="1"/>
  <c r="AA2252" i="1" s="1"/>
  <c r="W2252" i="1"/>
  <c r="X2252" i="1" s="1"/>
  <c r="U2252" i="1"/>
  <c r="Q2252" i="1"/>
  <c r="M2252" i="1"/>
  <c r="F2252" i="1"/>
  <c r="E2252" i="1"/>
  <c r="D2252" i="1"/>
  <c r="A2252" i="1"/>
  <c r="AD2251" i="1"/>
  <c r="AC2251" i="1"/>
  <c r="Z2251" i="1"/>
  <c r="AB2251" i="1" s="1"/>
  <c r="Y2251" i="1"/>
  <c r="AA2251" i="1" s="1"/>
  <c r="W2251" i="1"/>
  <c r="X2251" i="1" s="1"/>
  <c r="U2251" i="1"/>
  <c r="Q2251" i="1"/>
  <c r="M2251" i="1"/>
  <c r="F2251" i="1"/>
  <c r="E2251" i="1"/>
  <c r="D2251" i="1"/>
  <c r="A2251" i="1"/>
  <c r="AD2250" i="1"/>
  <c r="AC2250" i="1"/>
  <c r="Z2250" i="1"/>
  <c r="AB2250" i="1" s="1"/>
  <c r="Y2250" i="1"/>
  <c r="AA2250" i="1" s="1"/>
  <c r="W2250" i="1"/>
  <c r="X2250" i="1" s="1"/>
  <c r="U2250" i="1"/>
  <c r="Q2250" i="1"/>
  <c r="M2250" i="1"/>
  <c r="F2250" i="1"/>
  <c r="E2250" i="1"/>
  <c r="D2250" i="1"/>
  <c r="AI2250" i="1" s="1"/>
  <c r="A2250" i="1"/>
  <c r="AD2249" i="1"/>
  <c r="AC2249" i="1"/>
  <c r="Z2249" i="1"/>
  <c r="AB2249" i="1" s="1"/>
  <c r="Y2249" i="1"/>
  <c r="AA2249" i="1" s="1"/>
  <c r="W2249" i="1"/>
  <c r="X2249" i="1" s="1"/>
  <c r="U2249" i="1"/>
  <c r="Q2249" i="1"/>
  <c r="M2249" i="1"/>
  <c r="F2249" i="1"/>
  <c r="E2249" i="1"/>
  <c r="D2249" i="1"/>
  <c r="A2249" i="1"/>
  <c r="AD2248" i="1"/>
  <c r="AC2248" i="1"/>
  <c r="Z2248" i="1"/>
  <c r="AB2248" i="1" s="1"/>
  <c r="Y2248" i="1"/>
  <c r="AA2248" i="1" s="1"/>
  <c r="W2248" i="1"/>
  <c r="X2248" i="1" s="1"/>
  <c r="U2248" i="1"/>
  <c r="Q2248" i="1"/>
  <c r="M2248" i="1"/>
  <c r="F2248" i="1"/>
  <c r="E2248" i="1"/>
  <c r="D2248" i="1"/>
  <c r="A2248" i="1"/>
  <c r="AD2247" i="1"/>
  <c r="AC2247" i="1"/>
  <c r="Z2247" i="1"/>
  <c r="AB2247" i="1" s="1"/>
  <c r="Y2247" i="1"/>
  <c r="AA2247" i="1" s="1"/>
  <c r="W2247" i="1"/>
  <c r="X2247" i="1" s="1"/>
  <c r="U2247" i="1"/>
  <c r="Q2247" i="1"/>
  <c r="M2247" i="1"/>
  <c r="F2247" i="1"/>
  <c r="E2247" i="1"/>
  <c r="D2247" i="1"/>
  <c r="A2247" i="1"/>
  <c r="AD2246" i="1"/>
  <c r="AC2246" i="1"/>
  <c r="Z2246" i="1"/>
  <c r="AB2246" i="1" s="1"/>
  <c r="Y2246" i="1"/>
  <c r="AA2246" i="1" s="1"/>
  <c r="W2246" i="1"/>
  <c r="X2246" i="1" s="1"/>
  <c r="U2246" i="1"/>
  <c r="Q2246" i="1"/>
  <c r="M2246" i="1"/>
  <c r="F2246" i="1"/>
  <c r="E2246" i="1"/>
  <c r="D2246" i="1"/>
  <c r="AI2246" i="1" s="1"/>
  <c r="A2246" i="1"/>
  <c r="AD2245" i="1"/>
  <c r="AC2245" i="1"/>
  <c r="Z2245" i="1"/>
  <c r="AB2245" i="1" s="1"/>
  <c r="Y2245" i="1"/>
  <c r="AA2245" i="1" s="1"/>
  <c r="W2245" i="1"/>
  <c r="X2245" i="1" s="1"/>
  <c r="U2245" i="1"/>
  <c r="Q2245" i="1"/>
  <c r="M2245" i="1"/>
  <c r="F2245" i="1"/>
  <c r="E2245" i="1"/>
  <c r="D2245" i="1"/>
  <c r="AI2245" i="1" s="1"/>
  <c r="A2245" i="1"/>
  <c r="AD2244" i="1"/>
  <c r="AC2244" i="1"/>
  <c r="Z2244" i="1"/>
  <c r="AB2244" i="1" s="1"/>
  <c r="Y2244" i="1"/>
  <c r="AA2244" i="1" s="1"/>
  <c r="W2244" i="1"/>
  <c r="X2244" i="1" s="1"/>
  <c r="U2244" i="1"/>
  <c r="Q2244" i="1"/>
  <c r="M2244" i="1"/>
  <c r="F2244" i="1"/>
  <c r="E2244" i="1"/>
  <c r="D2244" i="1"/>
  <c r="A2244" i="1"/>
  <c r="AD2243" i="1"/>
  <c r="AC2243" i="1"/>
  <c r="Z2243" i="1"/>
  <c r="AB2243" i="1" s="1"/>
  <c r="Y2243" i="1"/>
  <c r="AA2243" i="1" s="1"/>
  <c r="W2243" i="1"/>
  <c r="X2243" i="1" s="1"/>
  <c r="U2243" i="1"/>
  <c r="Q2243" i="1"/>
  <c r="M2243" i="1"/>
  <c r="F2243" i="1"/>
  <c r="E2243" i="1"/>
  <c r="D2243" i="1"/>
  <c r="A2243" i="1"/>
  <c r="AD2242" i="1"/>
  <c r="AC2242" i="1"/>
  <c r="Z2242" i="1"/>
  <c r="AB2242" i="1" s="1"/>
  <c r="Y2242" i="1"/>
  <c r="AA2242" i="1" s="1"/>
  <c r="W2242" i="1"/>
  <c r="X2242" i="1" s="1"/>
  <c r="U2242" i="1"/>
  <c r="Q2242" i="1"/>
  <c r="M2242" i="1"/>
  <c r="F2242" i="1"/>
  <c r="E2242" i="1"/>
  <c r="D2242" i="1"/>
  <c r="A2242" i="1"/>
  <c r="AD2241" i="1"/>
  <c r="AC2241" i="1"/>
  <c r="Z2241" i="1"/>
  <c r="AB2241" i="1" s="1"/>
  <c r="Y2241" i="1"/>
  <c r="AA2241" i="1" s="1"/>
  <c r="W2241" i="1"/>
  <c r="X2241" i="1" s="1"/>
  <c r="U2241" i="1"/>
  <c r="Q2241" i="1"/>
  <c r="M2241" i="1"/>
  <c r="F2241" i="1"/>
  <c r="E2241" i="1"/>
  <c r="D2241" i="1"/>
  <c r="AI2241" i="1" s="1"/>
  <c r="A2241" i="1"/>
  <c r="AD2240" i="1"/>
  <c r="AC2240" i="1"/>
  <c r="Z2240" i="1"/>
  <c r="AB2240" i="1" s="1"/>
  <c r="Y2240" i="1"/>
  <c r="AA2240" i="1" s="1"/>
  <c r="W2240" i="1"/>
  <c r="X2240" i="1" s="1"/>
  <c r="U2240" i="1"/>
  <c r="Q2240" i="1"/>
  <c r="M2240" i="1"/>
  <c r="F2240" i="1"/>
  <c r="E2240" i="1"/>
  <c r="D2240" i="1"/>
  <c r="AI2240" i="1" s="1"/>
  <c r="A2240" i="1"/>
  <c r="AD2239" i="1"/>
  <c r="AC2239" i="1"/>
  <c r="Z2239" i="1"/>
  <c r="AB2239" i="1" s="1"/>
  <c r="Y2239" i="1"/>
  <c r="AA2239" i="1" s="1"/>
  <c r="W2239" i="1"/>
  <c r="X2239" i="1" s="1"/>
  <c r="U2239" i="1"/>
  <c r="Q2239" i="1"/>
  <c r="M2239" i="1"/>
  <c r="F2239" i="1"/>
  <c r="E2239" i="1"/>
  <c r="D2239" i="1"/>
  <c r="A2239" i="1"/>
  <c r="AD2238" i="1"/>
  <c r="AC2238" i="1"/>
  <c r="Z2238" i="1"/>
  <c r="AB2238" i="1" s="1"/>
  <c r="Y2238" i="1"/>
  <c r="AA2238" i="1" s="1"/>
  <c r="W2238" i="1"/>
  <c r="X2238" i="1" s="1"/>
  <c r="U2238" i="1"/>
  <c r="Q2238" i="1"/>
  <c r="M2238" i="1"/>
  <c r="F2238" i="1"/>
  <c r="E2238" i="1"/>
  <c r="D2238" i="1"/>
  <c r="AI2238" i="1" s="1"/>
  <c r="A2238" i="1"/>
  <c r="AD2237" i="1"/>
  <c r="AC2237" i="1"/>
  <c r="Z2237" i="1"/>
  <c r="AB2237" i="1" s="1"/>
  <c r="Y2237" i="1"/>
  <c r="AA2237" i="1" s="1"/>
  <c r="W2237" i="1"/>
  <c r="X2237" i="1" s="1"/>
  <c r="U2237" i="1"/>
  <c r="Q2237" i="1"/>
  <c r="M2237" i="1"/>
  <c r="F2237" i="1"/>
  <c r="E2237" i="1"/>
  <c r="D2237" i="1"/>
  <c r="A2237" i="1"/>
  <c r="AD2236" i="1"/>
  <c r="AC2236" i="1"/>
  <c r="Z2236" i="1"/>
  <c r="AB2236" i="1" s="1"/>
  <c r="Y2236" i="1"/>
  <c r="AA2236" i="1" s="1"/>
  <c r="W2236" i="1"/>
  <c r="X2236" i="1" s="1"/>
  <c r="U2236" i="1"/>
  <c r="Q2236" i="1"/>
  <c r="M2236" i="1"/>
  <c r="F2236" i="1"/>
  <c r="E2236" i="1"/>
  <c r="D2236" i="1"/>
  <c r="AI2236" i="1" s="1"/>
  <c r="A2236" i="1"/>
  <c r="AD2235" i="1"/>
  <c r="AC2235" i="1"/>
  <c r="Z2235" i="1"/>
  <c r="AB2235" i="1" s="1"/>
  <c r="Y2235" i="1"/>
  <c r="AA2235" i="1" s="1"/>
  <c r="W2235" i="1"/>
  <c r="X2235" i="1" s="1"/>
  <c r="U2235" i="1"/>
  <c r="Q2235" i="1"/>
  <c r="M2235" i="1"/>
  <c r="F2235" i="1"/>
  <c r="E2235" i="1"/>
  <c r="D2235" i="1"/>
  <c r="AI2235" i="1" s="1"/>
  <c r="A2235" i="1"/>
  <c r="AD2234" i="1"/>
  <c r="AC2234" i="1"/>
  <c r="Z2234" i="1"/>
  <c r="AB2234" i="1" s="1"/>
  <c r="Y2234" i="1"/>
  <c r="AA2234" i="1" s="1"/>
  <c r="W2234" i="1"/>
  <c r="X2234" i="1" s="1"/>
  <c r="U2234" i="1"/>
  <c r="Q2234" i="1"/>
  <c r="M2234" i="1"/>
  <c r="F2234" i="1"/>
  <c r="E2234" i="1"/>
  <c r="D2234" i="1"/>
  <c r="A2234" i="1"/>
  <c r="AD2233" i="1"/>
  <c r="AC2233" i="1"/>
  <c r="Z2233" i="1"/>
  <c r="AB2233" i="1" s="1"/>
  <c r="Y2233" i="1"/>
  <c r="AA2233" i="1" s="1"/>
  <c r="W2233" i="1"/>
  <c r="X2233" i="1" s="1"/>
  <c r="U2233" i="1"/>
  <c r="Q2233" i="1"/>
  <c r="M2233" i="1"/>
  <c r="F2233" i="1"/>
  <c r="E2233" i="1"/>
  <c r="D2233" i="1"/>
  <c r="A2233" i="1"/>
  <c r="AD2232" i="1"/>
  <c r="AC2232" i="1"/>
  <c r="Z2232" i="1"/>
  <c r="AB2232" i="1" s="1"/>
  <c r="Y2232" i="1"/>
  <c r="AA2232" i="1" s="1"/>
  <c r="W2232" i="1"/>
  <c r="X2232" i="1" s="1"/>
  <c r="U2232" i="1"/>
  <c r="Q2232" i="1"/>
  <c r="M2232" i="1"/>
  <c r="F2232" i="1"/>
  <c r="E2232" i="1"/>
  <c r="D2232" i="1"/>
  <c r="AI2232" i="1" s="1"/>
  <c r="A2232" i="1"/>
  <c r="AD2231" i="1"/>
  <c r="AC2231" i="1"/>
  <c r="Z2231" i="1"/>
  <c r="AB2231" i="1" s="1"/>
  <c r="Y2231" i="1"/>
  <c r="AA2231" i="1" s="1"/>
  <c r="W2231" i="1"/>
  <c r="X2231" i="1" s="1"/>
  <c r="U2231" i="1"/>
  <c r="Q2231" i="1"/>
  <c r="M2231" i="1"/>
  <c r="F2231" i="1"/>
  <c r="E2231" i="1"/>
  <c r="D2231" i="1"/>
  <c r="AI2231" i="1" s="1"/>
  <c r="A2231" i="1"/>
  <c r="AD2230" i="1"/>
  <c r="AC2230" i="1"/>
  <c r="Z2230" i="1"/>
  <c r="AB2230" i="1" s="1"/>
  <c r="Y2230" i="1"/>
  <c r="AA2230" i="1" s="1"/>
  <c r="W2230" i="1"/>
  <c r="X2230" i="1" s="1"/>
  <c r="U2230" i="1"/>
  <c r="Q2230" i="1"/>
  <c r="M2230" i="1"/>
  <c r="F2230" i="1"/>
  <c r="E2230" i="1"/>
  <c r="D2230" i="1"/>
  <c r="AI2230" i="1" s="1"/>
  <c r="A2230" i="1"/>
  <c r="AD2229" i="1"/>
  <c r="AC2229" i="1"/>
  <c r="Z2229" i="1"/>
  <c r="AB2229" i="1" s="1"/>
  <c r="Y2229" i="1"/>
  <c r="AA2229" i="1" s="1"/>
  <c r="W2229" i="1"/>
  <c r="X2229" i="1" s="1"/>
  <c r="U2229" i="1"/>
  <c r="Q2229" i="1"/>
  <c r="M2229" i="1"/>
  <c r="F2229" i="1"/>
  <c r="E2229" i="1"/>
  <c r="D2229" i="1"/>
  <c r="A2229" i="1"/>
  <c r="AD2228" i="1"/>
  <c r="AC2228" i="1"/>
  <c r="Z2228" i="1"/>
  <c r="AB2228" i="1" s="1"/>
  <c r="Y2228" i="1"/>
  <c r="AA2228" i="1" s="1"/>
  <c r="W2228" i="1"/>
  <c r="X2228" i="1" s="1"/>
  <c r="U2228" i="1"/>
  <c r="Q2228" i="1"/>
  <c r="M2228" i="1"/>
  <c r="F2228" i="1"/>
  <c r="E2228" i="1"/>
  <c r="D2228" i="1"/>
  <c r="A2228" i="1"/>
  <c r="AD2227" i="1"/>
  <c r="AC2227" i="1"/>
  <c r="Z2227" i="1"/>
  <c r="AB2227" i="1" s="1"/>
  <c r="Y2227" i="1"/>
  <c r="AA2227" i="1" s="1"/>
  <c r="W2227" i="1"/>
  <c r="X2227" i="1" s="1"/>
  <c r="U2227" i="1"/>
  <c r="Q2227" i="1"/>
  <c r="M2227" i="1"/>
  <c r="F2227" i="1"/>
  <c r="E2227" i="1"/>
  <c r="D2227" i="1"/>
  <c r="A2227" i="1"/>
  <c r="AD2226" i="1"/>
  <c r="AC2226" i="1"/>
  <c r="Z2226" i="1"/>
  <c r="AB2226" i="1" s="1"/>
  <c r="Y2226" i="1"/>
  <c r="AA2226" i="1" s="1"/>
  <c r="W2226" i="1"/>
  <c r="X2226" i="1" s="1"/>
  <c r="U2226" i="1"/>
  <c r="Q2226" i="1"/>
  <c r="M2226" i="1"/>
  <c r="F2226" i="1"/>
  <c r="E2226" i="1"/>
  <c r="D2226" i="1"/>
  <c r="A2226" i="1"/>
  <c r="AD2225" i="1"/>
  <c r="AC2225" i="1"/>
  <c r="Z2225" i="1"/>
  <c r="AB2225" i="1" s="1"/>
  <c r="Y2225" i="1"/>
  <c r="AA2225" i="1" s="1"/>
  <c r="W2225" i="1"/>
  <c r="X2225" i="1" s="1"/>
  <c r="U2225" i="1"/>
  <c r="Q2225" i="1"/>
  <c r="M2225" i="1"/>
  <c r="F2225" i="1"/>
  <c r="E2225" i="1"/>
  <c r="D2225" i="1"/>
  <c r="AI2225" i="1" s="1"/>
  <c r="A2225" i="1"/>
  <c r="AD2224" i="1"/>
  <c r="AC2224" i="1"/>
  <c r="Z2224" i="1"/>
  <c r="AB2224" i="1" s="1"/>
  <c r="Y2224" i="1"/>
  <c r="AA2224" i="1" s="1"/>
  <c r="W2224" i="1"/>
  <c r="X2224" i="1" s="1"/>
  <c r="U2224" i="1"/>
  <c r="Q2224" i="1"/>
  <c r="M2224" i="1"/>
  <c r="F2224" i="1"/>
  <c r="E2224" i="1"/>
  <c r="D2224" i="1"/>
  <c r="AI2224" i="1" s="1"/>
  <c r="A2224" i="1"/>
  <c r="AD2223" i="1"/>
  <c r="AC2223" i="1"/>
  <c r="Z2223" i="1"/>
  <c r="AB2223" i="1" s="1"/>
  <c r="Y2223" i="1"/>
  <c r="AA2223" i="1" s="1"/>
  <c r="W2223" i="1"/>
  <c r="X2223" i="1" s="1"/>
  <c r="U2223" i="1"/>
  <c r="Q2223" i="1"/>
  <c r="M2223" i="1"/>
  <c r="F2223" i="1"/>
  <c r="E2223" i="1"/>
  <c r="D2223" i="1"/>
  <c r="A2223" i="1"/>
  <c r="AD2222" i="1"/>
  <c r="AC2222" i="1"/>
  <c r="Z2222" i="1"/>
  <c r="AB2222" i="1" s="1"/>
  <c r="Y2222" i="1"/>
  <c r="AA2222" i="1" s="1"/>
  <c r="W2222" i="1"/>
  <c r="X2222" i="1" s="1"/>
  <c r="U2222" i="1"/>
  <c r="Q2222" i="1"/>
  <c r="M2222" i="1"/>
  <c r="F2222" i="1"/>
  <c r="E2222" i="1"/>
  <c r="D2222" i="1"/>
  <c r="AI2222" i="1" s="1"/>
  <c r="A2222" i="1"/>
  <c r="AD2221" i="1"/>
  <c r="AC2221" i="1"/>
  <c r="Z2221" i="1"/>
  <c r="AB2221" i="1" s="1"/>
  <c r="Y2221" i="1"/>
  <c r="AA2221" i="1" s="1"/>
  <c r="W2221" i="1"/>
  <c r="X2221" i="1" s="1"/>
  <c r="U2221" i="1"/>
  <c r="Q2221" i="1"/>
  <c r="M2221" i="1"/>
  <c r="F2221" i="1"/>
  <c r="E2221" i="1"/>
  <c r="D2221" i="1"/>
  <c r="A2221" i="1"/>
  <c r="AD2220" i="1"/>
  <c r="AC2220" i="1"/>
  <c r="Z2220" i="1"/>
  <c r="AB2220" i="1" s="1"/>
  <c r="Y2220" i="1"/>
  <c r="AA2220" i="1" s="1"/>
  <c r="W2220" i="1"/>
  <c r="X2220" i="1" s="1"/>
  <c r="U2220" i="1"/>
  <c r="Q2220" i="1"/>
  <c r="M2220" i="1"/>
  <c r="F2220" i="1"/>
  <c r="E2220" i="1"/>
  <c r="D2220" i="1"/>
  <c r="AI2220" i="1" s="1"/>
  <c r="A2220" i="1"/>
  <c r="AD2219" i="1"/>
  <c r="AC2219" i="1"/>
  <c r="Z2219" i="1"/>
  <c r="AB2219" i="1" s="1"/>
  <c r="Y2219" i="1"/>
  <c r="AA2219" i="1" s="1"/>
  <c r="W2219" i="1"/>
  <c r="X2219" i="1" s="1"/>
  <c r="U2219" i="1"/>
  <c r="Q2219" i="1"/>
  <c r="M2219" i="1"/>
  <c r="F2219" i="1"/>
  <c r="E2219" i="1"/>
  <c r="D2219" i="1"/>
  <c r="A2219" i="1"/>
  <c r="AD2218" i="1"/>
  <c r="AC2218" i="1"/>
  <c r="Z2218" i="1"/>
  <c r="AB2218" i="1" s="1"/>
  <c r="Y2218" i="1"/>
  <c r="AA2218" i="1" s="1"/>
  <c r="W2218" i="1"/>
  <c r="X2218" i="1" s="1"/>
  <c r="U2218" i="1"/>
  <c r="Q2218" i="1"/>
  <c r="M2218" i="1"/>
  <c r="F2218" i="1"/>
  <c r="E2218" i="1"/>
  <c r="D2218" i="1"/>
  <c r="AI2218" i="1" s="1"/>
  <c r="A2218" i="1"/>
  <c r="AD2217" i="1"/>
  <c r="AC2217" i="1"/>
  <c r="Z2217" i="1"/>
  <c r="AB2217" i="1" s="1"/>
  <c r="Y2217" i="1"/>
  <c r="AA2217" i="1" s="1"/>
  <c r="W2217" i="1"/>
  <c r="X2217" i="1" s="1"/>
  <c r="U2217" i="1"/>
  <c r="Q2217" i="1"/>
  <c r="M2217" i="1"/>
  <c r="F2217" i="1"/>
  <c r="E2217" i="1"/>
  <c r="D2217" i="1"/>
  <c r="A2217" i="1"/>
  <c r="AD2216" i="1"/>
  <c r="AC2216" i="1"/>
  <c r="Z2216" i="1"/>
  <c r="AB2216" i="1" s="1"/>
  <c r="Y2216" i="1"/>
  <c r="AA2216" i="1" s="1"/>
  <c r="W2216" i="1"/>
  <c r="X2216" i="1" s="1"/>
  <c r="U2216" i="1"/>
  <c r="Q2216" i="1"/>
  <c r="M2216" i="1"/>
  <c r="F2216" i="1"/>
  <c r="E2216" i="1"/>
  <c r="D2216" i="1"/>
  <c r="AI2216" i="1" s="1"/>
  <c r="A2216" i="1"/>
  <c r="AD2215" i="1"/>
  <c r="AC2215" i="1"/>
  <c r="Z2215" i="1"/>
  <c r="AB2215" i="1" s="1"/>
  <c r="Y2215" i="1"/>
  <c r="AA2215" i="1" s="1"/>
  <c r="W2215" i="1"/>
  <c r="X2215" i="1" s="1"/>
  <c r="U2215" i="1"/>
  <c r="Q2215" i="1"/>
  <c r="M2215" i="1"/>
  <c r="F2215" i="1"/>
  <c r="E2215" i="1"/>
  <c r="D2215" i="1"/>
  <c r="A2215" i="1"/>
  <c r="AD2214" i="1"/>
  <c r="AC2214" i="1"/>
  <c r="Z2214" i="1"/>
  <c r="AB2214" i="1" s="1"/>
  <c r="Y2214" i="1"/>
  <c r="AA2214" i="1" s="1"/>
  <c r="W2214" i="1"/>
  <c r="X2214" i="1" s="1"/>
  <c r="U2214" i="1"/>
  <c r="Q2214" i="1"/>
  <c r="M2214" i="1"/>
  <c r="F2214" i="1"/>
  <c r="E2214" i="1"/>
  <c r="D2214" i="1"/>
  <c r="A2214" i="1"/>
  <c r="AD2213" i="1"/>
  <c r="AC2213" i="1"/>
  <c r="Z2213" i="1"/>
  <c r="AB2213" i="1" s="1"/>
  <c r="Y2213" i="1"/>
  <c r="AA2213" i="1" s="1"/>
  <c r="W2213" i="1"/>
  <c r="X2213" i="1" s="1"/>
  <c r="U2213" i="1"/>
  <c r="Q2213" i="1"/>
  <c r="M2213" i="1"/>
  <c r="F2213" i="1"/>
  <c r="E2213" i="1"/>
  <c r="D2213" i="1"/>
  <c r="AI2213" i="1" s="1"/>
  <c r="A2213" i="1"/>
  <c r="AD2212" i="1"/>
  <c r="AC2212" i="1"/>
  <c r="Z2212" i="1"/>
  <c r="AB2212" i="1" s="1"/>
  <c r="Y2212" i="1"/>
  <c r="AA2212" i="1" s="1"/>
  <c r="W2212" i="1"/>
  <c r="X2212" i="1" s="1"/>
  <c r="U2212" i="1"/>
  <c r="Q2212" i="1"/>
  <c r="M2212" i="1"/>
  <c r="F2212" i="1"/>
  <c r="E2212" i="1"/>
  <c r="D2212" i="1"/>
  <c r="A2212" i="1"/>
  <c r="AD2211" i="1"/>
  <c r="AC2211" i="1"/>
  <c r="Z2211" i="1"/>
  <c r="AB2211" i="1" s="1"/>
  <c r="Y2211" i="1"/>
  <c r="AA2211" i="1" s="1"/>
  <c r="W2211" i="1"/>
  <c r="X2211" i="1" s="1"/>
  <c r="U2211" i="1"/>
  <c r="Q2211" i="1"/>
  <c r="M2211" i="1"/>
  <c r="F2211" i="1"/>
  <c r="E2211" i="1"/>
  <c r="D2211" i="1"/>
  <c r="A2211" i="1"/>
  <c r="AD2210" i="1"/>
  <c r="AC2210" i="1"/>
  <c r="Z2210" i="1"/>
  <c r="AB2210" i="1" s="1"/>
  <c r="Y2210" i="1"/>
  <c r="AA2210" i="1" s="1"/>
  <c r="W2210" i="1"/>
  <c r="X2210" i="1" s="1"/>
  <c r="U2210" i="1"/>
  <c r="Q2210" i="1"/>
  <c r="M2210" i="1"/>
  <c r="F2210" i="1"/>
  <c r="E2210" i="1"/>
  <c r="D2210" i="1"/>
  <c r="AI2210" i="1" s="1"/>
  <c r="A2210" i="1"/>
  <c r="AD2209" i="1"/>
  <c r="AC2209" i="1"/>
  <c r="Z2209" i="1"/>
  <c r="AB2209" i="1" s="1"/>
  <c r="Y2209" i="1"/>
  <c r="AA2209" i="1" s="1"/>
  <c r="W2209" i="1"/>
  <c r="X2209" i="1" s="1"/>
  <c r="U2209" i="1"/>
  <c r="Q2209" i="1"/>
  <c r="M2209" i="1"/>
  <c r="F2209" i="1"/>
  <c r="E2209" i="1"/>
  <c r="D2209" i="1"/>
  <c r="A2209" i="1"/>
  <c r="AD2208" i="1"/>
  <c r="AC2208" i="1"/>
  <c r="Z2208" i="1"/>
  <c r="AB2208" i="1" s="1"/>
  <c r="Y2208" i="1"/>
  <c r="AA2208" i="1" s="1"/>
  <c r="W2208" i="1"/>
  <c r="X2208" i="1" s="1"/>
  <c r="U2208" i="1"/>
  <c r="Q2208" i="1"/>
  <c r="M2208" i="1"/>
  <c r="F2208" i="1"/>
  <c r="E2208" i="1"/>
  <c r="D2208" i="1"/>
  <c r="AI2208" i="1" s="1"/>
  <c r="A2208" i="1"/>
  <c r="AD2207" i="1"/>
  <c r="AC2207" i="1"/>
  <c r="Z2207" i="1"/>
  <c r="AB2207" i="1" s="1"/>
  <c r="Y2207" i="1"/>
  <c r="AA2207" i="1" s="1"/>
  <c r="W2207" i="1"/>
  <c r="X2207" i="1" s="1"/>
  <c r="U2207" i="1"/>
  <c r="Q2207" i="1"/>
  <c r="M2207" i="1"/>
  <c r="F2207" i="1"/>
  <c r="E2207" i="1"/>
  <c r="D2207" i="1"/>
  <c r="AI2207" i="1" s="1"/>
  <c r="A2207" i="1"/>
  <c r="AD2206" i="1"/>
  <c r="AC2206" i="1"/>
  <c r="Z2206" i="1"/>
  <c r="AB2206" i="1" s="1"/>
  <c r="Y2206" i="1"/>
  <c r="AA2206" i="1" s="1"/>
  <c r="W2206" i="1"/>
  <c r="X2206" i="1" s="1"/>
  <c r="U2206" i="1"/>
  <c r="Q2206" i="1"/>
  <c r="M2206" i="1"/>
  <c r="F2206" i="1"/>
  <c r="E2206" i="1"/>
  <c r="D2206" i="1"/>
  <c r="A2206" i="1"/>
  <c r="AD2205" i="1"/>
  <c r="AC2205" i="1"/>
  <c r="Z2205" i="1"/>
  <c r="AB2205" i="1" s="1"/>
  <c r="Y2205" i="1"/>
  <c r="AA2205" i="1" s="1"/>
  <c r="W2205" i="1"/>
  <c r="X2205" i="1" s="1"/>
  <c r="U2205" i="1"/>
  <c r="Q2205" i="1"/>
  <c r="M2205" i="1"/>
  <c r="F2205" i="1"/>
  <c r="E2205" i="1"/>
  <c r="D2205" i="1"/>
  <c r="A2205" i="1"/>
  <c r="AD2204" i="1"/>
  <c r="AC2204" i="1"/>
  <c r="Z2204" i="1"/>
  <c r="AB2204" i="1" s="1"/>
  <c r="Y2204" i="1"/>
  <c r="AA2204" i="1" s="1"/>
  <c r="W2204" i="1"/>
  <c r="X2204" i="1" s="1"/>
  <c r="U2204" i="1"/>
  <c r="Q2204" i="1"/>
  <c r="M2204" i="1"/>
  <c r="F2204" i="1"/>
  <c r="E2204" i="1"/>
  <c r="D2204" i="1"/>
  <c r="AI2204" i="1" s="1"/>
  <c r="A2204" i="1"/>
  <c r="AD2203" i="1"/>
  <c r="AC2203" i="1"/>
  <c r="Z2203" i="1"/>
  <c r="AB2203" i="1" s="1"/>
  <c r="Y2203" i="1"/>
  <c r="AA2203" i="1" s="1"/>
  <c r="W2203" i="1"/>
  <c r="X2203" i="1" s="1"/>
  <c r="U2203" i="1"/>
  <c r="Q2203" i="1"/>
  <c r="M2203" i="1"/>
  <c r="F2203" i="1"/>
  <c r="E2203" i="1"/>
  <c r="D2203" i="1"/>
  <c r="AI2203" i="1" s="1"/>
  <c r="A2203" i="1"/>
  <c r="AD2202" i="1"/>
  <c r="AC2202" i="1"/>
  <c r="Z2202" i="1"/>
  <c r="AB2202" i="1" s="1"/>
  <c r="Y2202" i="1"/>
  <c r="AA2202" i="1" s="1"/>
  <c r="W2202" i="1"/>
  <c r="X2202" i="1" s="1"/>
  <c r="U2202" i="1"/>
  <c r="Q2202" i="1"/>
  <c r="M2202" i="1"/>
  <c r="F2202" i="1"/>
  <c r="E2202" i="1"/>
  <c r="D2202" i="1"/>
  <c r="A2202" i="1"/>
  <c r="AD2201" i="1"/>
  <c r="AC2201" i="1"/>
  <c r="Z2201" i="1"/>
  <c r="AB2201" i="1" s="1"/>
  <c r="Y2201" i="1"/>
  <c r="AA2201" i="1" s="1"/>
  <c r="W2201" i="1"/>
  <c r="X2201" i="1" s="1"/>
  <c r="U2201" i="1"/>
  <c r="Q2201" i="1"/>
  <c r="M2201" i="1"/>
  <c r="F2201" i="1"/>
  <c r="E2201" i="1"/>
  <c r="D2201" i="1"/>
  <c r="A2201" i="1"/>
  <c r="AD2200" i="1"/>
  <c r="AC2200" i="1"/>
  <c r="Z2200" i="1"/>
  <c r="AB2200" i="1" s="1"/>
  <c r="Y2200" i="1"/>
  <c r="AA2200" i="1" s="1"/>
  <c r="W2200" i="1"/>
  <c r="X2200" i="1" s="1"/>
  <c r="U2200" i="1"/>
  <c r="Q2200" i="1"/>
  <c r="M2200" i="1"/>
  <c r="F2200" i="1"/>
  <c r="E2200" i="1"/>
  <c r="D2200" i="1"/>
  <c r="AI2200" i="1" s="1"/>
  <c r="A2200" i="1"/>
  <c r="AD2199" i="1"/>
  <c r="AC2199" i="1"/>
  <c r="Z2199" i="1"/>
  <c r="AB2199" i="1" s="1"/>
  <c r="Y2199" i="1"/>
  <c r="AA2199" i="1" s="1"/>
  <c r="W2199" i="1"/>
  <c r="X2199" i="1" s="1"/>
  <c r="U2199" i="1"/>
  <c r="Q2199" i="1"/>
  <c r="M2199" i="1"/>
  <c r="F2199" i="1"/>
  <c r="E2199" i="1"/>
  <c r="D2199" i="1"/>
  <c r="A2199" i="1"/>
  <c r="AD2198" i="1"/>
  <c r="AC2198" i="1"/>
  <c r="Z2198" i="1"/>
  <c r="AB2198" i="1" s="1"/>
  <c r="Y2198" i="1"/>
  <c r="AA2198" i="1" s="1"/>
  <c r="W2198" i="1"/>
  <c r="X2198" i="1" s="1"/>
  <c r="U2198" i="1"/>
  <c r="Q2198" i="1"/>
  <c r="M2198" i="1"/>
  <c r="F2198" i="1"/>
  <c r="E2198" i="1"/>
  <c r="D2198" i="1"/>
  <c r="AI2198" i="1" s="1"/>
  <c r="A2198" i="1"/>
  <c r="AD2197" i="1"/>
  <c r="AC2197" i="1"/>
  <c r="Z2197" i="1"/>
  <c r="AB2197" i="1" s="1"/>
  <c r="Y2197" i="1"/>
  <c r="AA2197" i="1" s="1"/>
  <c r="W2197" i="1"/>
  <c r="X2197" i="1" s="1"/>
  <c r="U2197" i="1"/>
  <c r="Q2197" i="1"/>
  <c r="M2197" i="1"/>
  <c r="F2197" i="1"/>
  <c r="E2197" i="1"/>
  <c r="D2197" i="1"/>
  <c r="A2197" i="1"/>
  <c r="AD2196" i="1"/>
  <c r="AC2196" i="1"/>
  <c r="Z2196" i="1"/>
  <c r="AB2196" i="1" s="1"/>
  <c r="Y2196" i="1"/>
  <c r="AA2196" i="1" s="1"/>
  <c r="W2196" i="1"/>
  <c r="X2196" i="1" s="1"/>
  <c r="U2196" i="1"/>
  <c r="Q2196" i="1"/>
  <c r="M2196" i="1"/>
  <c r="F2196" i="1"/>
  <c r="E2196" i="1"/>
  <c r="D2196" i="1"/>
  <c r="AI2196" i="1" s="1"/>
  <c r="A2196" i="1"/>
  <c r="AD2195" i="1"/>
  <c r="AC2195" i="1"/>
  <c r="Z2195" i="1"/>
  <c r="AB2195" i="1" s="1"/>
  <c r="Y2195" i="1"/>
  <c r="AA2195" i="1" s="1"/>
  <c r="W2195" i="1"/>
  <c r="X2195" i="1" s="1"/>
  <c r="U2195" i="1"/>
  <c r="Q2195" i="1"/>
  <c r="M2195" i="1"/>
  <c r="F2195" i="1"/>
  <c r="E2195" i="1"/>
  <c r="D2195" i="1"/>
  <c r="A2195" i="1"/>
  <c r="AD2194" i="1"/>
  <c r="AC2194" i="1"/>
  <c r="Z2194" i="1"/>
  <c r="AB2194" i="1" s="1"/>
  <c r="Y2194" i="1"/>
  <c r="AA2194" i="1" s="1"/>
  <c r="W2194" i="1"/>
  <c r="X2194" i="1" s="1"/>
  <c r="U2194" i="1"/>
  <c r="Q2194" i="1"/>
  <c r="M2194" i="1"/>
  <c r="F2194" i="1"/>
  <c r="E2194" i="1"/>
  <c r="D2194" i="1"/>
  <c r="AI2194" i="1" s="1"/>
  <c r="A2194" i="1"/>
  <c r="AD2193" i="1"/>
  <c r="AC2193" i="1"/>
  <c r="Z2193" i="1"/>
  <c r="AB2193" i="1" s="1"/>
  <c r="Y2193" i="1"/>
  <c r="AA2193" i="1" s="1"/>
  <c r="W2193" i="1"/>
  <c r="X2193" i="1" s="1"/>
  <c r="U2193" i="1"/>
  <c r="Q2193" i="1"/>
  <c r="M2193" i="1"/>
  <c r="F2193" i="1"/>
  <c r="E2193" i="1"/>
  <c r="D2193" i="1"/>
  <c r="AI2193" i="1" s="1"/>
  <c r="A2193" i="1"/>
  <c r="AD2192" i="1"/>
  <c r="AC2192" i="1"/>
  <c r="Z2192" i="1"/>
  <c r="AB2192" i="1" s="1"/>
  <c r="Y2192" i="1"/>
  <c r="AA2192" i="1" s="1"/>
  <c r="W2192" i="1"/>
  <c r="X2192" i="1" s="1"/>
  <c r="U2192" i="1"/>
  <c r="Q2192" i="1"/>
  <c r="M2192" i="1"/>
  <c r="F2192" i="1"/>
  <c r="E2192" i="1"/>
  <c r="D2192" i="1"/>
  <c r="AI2192" i="1" s="1"/>
  <c r="A2192" i="1"/>
  <c r="AD2191" i="1"/>
  <c r="AC2191" i="1"/>
  <c r="Z2191" i="1"/>
  <c r="AB2191" i="1" s="1"/>
  <c r="Y2191" i="1"/>
  <c r="AA2191" i="1" s="1"/>
  <c r="W2191" i="1"/>
  <c r="X2191" i="1" s="1"/>
  <c r="U2191" i="1"/>
  <c r="Q2191" i="1"/>
  <c r="M2191" i="1"/>
  <c r="F2191" i="1"/>
  <c r="E2191" i="1"/>
  <c r="D2191" i="1"/>
  <c r="AI2191" i="1" s="1"/>
  <c r="A2191" i="1"/>
  <c r="AD2190" i="1"/>
  <c r="AC2190" i="1"/>
  <c r="Z2190" i="1"/>
  <c r="AB2190" i="1" s="1"/>
  <c r="Y2190" i="1"/>
  <c r="AA2190" i="1" s="1"/>
  <c r="W2190" i="1"/>
  <c r="X2190" i="1" s="1"/>
  <c r="U2190" i="1"/>
  <c r="Q2190" i="1"/>
  <c r="M2190" i="1"/>
  <c r="F2190" i="1"/>
  <c r="E2190" i="1"/>
  <c r="D2190" i="1"/>
  <c r="A2190" i="1"/>
  <c r="AD2189" i="1"/>
  <c r="AC2189" i="1"/>
  <c r="Z2189" i="1"/>
  <c r="AB2189" i="1" s="1"/>
  <c r="Y2189" i="1"/>
  <c r="AA2189" i="1" s="1"/>
  <c r="W2189" i="1"/>
  <c r="X2189" i="1" s="1"/>
  <c r="U2189" i="1"/>
  <c r="Q2189" i="1"/>
  <c r="M2189" i="1"/>
  <c r="F2189" i="1"/>
  <c r="E2189" i="1"/>
  <c r="D2189" i="1"/>
  <c r="A2189" i="1"/>
  <c r="AD2188" i="1"/>
  <c r="AC2188" i="1"/>
  <c r="Z2188" i="1"/>
  <c r="AB2188" i="1" s="1"/>
  <c r="Y2188" i="1"/>
  <c r="AA2188" i="1" s="1"/>
  <c r="W2188" i="1"/>
  <c r="X2188" i="1" s="1"/>
  <c r="U2188" i="1"/>
  <c r="Q2188" i="1"/>
  <c r="M2188" i="1"/>
  <c r="F2188" i="1"/>
  <c r="E2188" i="1"/>
  <c r="D2188" i="1"/>
  <c r="AI2188" i="1" s="1"/>
  <c r="A2188" i="1"/>
  <c r="AD2187" i="1"/>
  <c r="AC2187" i="1"/>
  <c r="Z2187" i="1"/>
  <c r="AB2187" i="1" s="1"/>
  <c r="Y2187" i="1"/>
  <c r="AA2187" i="1" s="1"/>
  <c r="W2187" i="1"/>
  <c r="X2187" i="1" s="1"/>
  <c r="U2187" i="1"/>
  <c r="Q2187" i="1"/>
  <c r="M2187" i="1"/>
  <c r="F2187" i="1"/>
  <c r="E2187" i="1"/>
  <c r="D2187" i="1"/>
  <c r="AI2187" i="1" s="1"/>
  <c r="A2187" i="1"/>
  <c r="AD2186" i="1"/>
  <c r="AC2186" i="1"/>
  <c r="Z2186" i="1"/>
  <c r="AB2186" i="1" s="1"/>
  <c r="Y2186" i="1"/>
  <c r="AA2186" i="1" s="1"/>
  <c r="W2186" i="1"/>
  <c r="X2186" i="1" s="1"/>
  <c r="U2186" i="1"/>
  <c r="Q2186" i="1"/>
  <c r="M2186" i="1"/>
  <c r="F2186" i="1"/>
  <c r="E2186" i="1"/>
  <c r="D2186" i="1"/>
  <c r="AI2186" i="1" s="1"/>
  <c r="A2186" i="1"/>
  <c r="AD2185" i="1"/>
  <c r="AC2185" i="1"/>
  <c r="Z2185" i="1"/>
  <c r="AB2185" i="1" s="1"/>
  <c r="Y2185" i="1"/>
  <c r="AA2185" i="1" s="1"/>
  <c r="W2185" i="1"/>
  <c r="X2185" i="1" s="1"/>
  <c r="U2185" i="1"/>
  <c r="Q2185" i="1"/>
  <c r="M2185" i="1"/>
  <c r="F2185" i="1"/>
  <c r="E2185" i="1"/>
  <c r="D2185" i="1"/>
  <c r="A2185" i="1"/>
  <c r="AD2184" i="1"/>
  <c r="AC2184" i="1"/>
  <c r="Z2184" i="1"/>
  <c r="AB2184" i="1" s="1"/>
  <c r="Y2184" i="1"/>
  <c r="AA2184" i="1" s="1"/>
  <c r="W2184" i="1"/>
  <c r="X2184" i="1" s="1"/>
  <c r="U2184" i="1"/>
  <c r="Q2184" i="1"/>
  <c r="M2184" i="1"/>
  <c r="F2184" i="1"/>
  <c r="E2184" i="1"/>
  <c r="D2184" i="1"/>
  <c r="AI2184" i="1" s="1"/>
  <c r="A2184" i="1"/>
  <c r="AD2183" i="1"/>
  <c r="AC2183" i="1"/>
  <c r="Z2183" i="1"/>
  <c r="AB2183" i="1" s="1"/>
  <c r="Y2183" i="1"/>
  <c r="AA2183" i="1" s="1"/>
  <c r="W2183" i="1"/>
  <c r="X2183" i="1" s="1"/>
  <c r="U2183" i="1"/>
  <c r="Q2183" i="1"/>
  <c r="M2183" i="1"/>
  <c r="F2183" i="1"/>
  <c r="E2183" i="1"/>
  <c r="D2183" i="1"/>
  <c r="AI2183" i="1" s="1"/>
  <c r="A2183" i="1"/>
  <c r="AD2182" i="1"/>
  <c r="AC2182" i="1"/>
  <c r="Z2182" i="1"/>
  <c r="AB2182" i="1" s="1"/>
  <c r="Y2182" i="1"/>
  <c r="AA2182" i="1" s="1"/>
  <c r="W2182" i="1"/>
  <c r="X2182" i="1" s="1"/>
  <c r="U2182" i="1"/>
  <c r="Q2182" i="1"/>
  <c r="M2182" i="1"/>
  <c r="F2182" i="1"/>
  <c r="E2182" i="1"/>
  <c r="D2182" i="1"/>
  <c r="AI2182" i="1" s="1"/>
  <c r="A2182" i="1"/>
  <c r="AD2181" i="1"/>
  <c r="AC2181" i="1"/>
  <c r="Z2181" i="1"/>
  <c r="AB2181" i="1" s="1"/>
  <c r="Y2181" i="1"/>
  <c r="AA2181" i="1" s="1"/>
  <c r="W2181" i="1"/>
  <c r="X2181" i="1" s="1"/>
  <c r="U2181" i="1"/>
  <c r="Q2181" i="1"/>
  <c r="M2181" i="1"/>
  <c r="F2181" i="1"/>
  <c r="E2181" i="1"/>
  <c r="D2181" i="1"/>
  <c r="A2181" i="1"/>
  <c r="AD2180" i="1"/>
  <c r="AC2180" i="1"/>
  <c r="Z2180" i="1"/>
  <c r="AB2180" i="1" s="1"/>
  <c r="Y2180" i="1"/>
  <c r="AA2180" i="1" s="1"/>
  <c r="W2180" i="1"/>
  <c r="X2180" i="1" s="1"/>
  <c r="U2180" i="1"/>
  <c r="Q2180" i="1"/>
  <c r="M2180" i="1"/>
  <c r="F2180" i="1"/>
  <c r="E2180" i="1"/>
  <c r="D2180" i="1"/>
  <c r="AI2180" i="1" s="1"/>
  <c r="A2180" i="1"/>
  <c r="AD2179" i="1"/>
  <c r="AC2179" i="1"/>
  <c r="Z2179" i="1"/>
  <c r="AB2179" i="1" s="1"/>
  <c r="Y2179" i="1"/>
  <c r="AA2179" i="1" s="1"/>
  <c r="W2179" i="1"/>
  <c r="X2179" i="1" s="1"/>
  <c r="U2179" i="1"/>
  <c r="Q2179" i="1"/>
  <c r="M2179" i="1"/>
  <c r="F2179" i="1"/>
  <c r="E2179" i="1"/>
  <c r="D2179" i="1"/>
  <c r="AI2179" i="1" s="1"/>
  <c r="A2179" i="1"/>
  <c r="AD2178" i="1"/>
  <c r="AC2178" i="1"/>
  <c r="Z2178" i="1"/>
  <c r="AB2178" i="1" s="1"/>
  <c r="Y2178" i="1"/>
  <c r="AA2178" i="1" s="1"/>
  <c r="W2178" i="1"/>
  <c r="X2178" i="1" s="1"/>
  <c r="U2178" i="1"/>
  <c r="Q2178" i="1"/>
  <c r="M2178" i="1"/>
  <c r="F2178" i="1"/>
  <c r="E2178" i="1"/>
  <c r="D2178" i="1"/>
  <c r="A2178" i="1"/>
  <c r="AD2177" i="1"/>
  <c r="AC2177" i="1"/>
  <c r="Z2177" i="1"/>
  <c r="AB2177" i="1" s="1"/>
  <c r="Y2177" i="1"/>
  <c r="AA2177" i="1" s="1"/>
  <c r="W2177" i="1"/>
  <c r="X2177" i="1" s="1"/>
  <c r="U2177" i="1"/>
  <c r="Q2177" i="1"/>
  <c r="M2177" i="1"/>
  <c r="F2177" i="1"/>
  <c r="E2177" i="1"/>
  <c r="D2177" i="1"/>
  <c r="A2177" i="1"/>
  <c r="AD2176" i="1"/>
  <c r="AC2176" i="1"/>
  <c r="Z2176" i="1"/>
  <c r="AB2176" i="1" s="1"/>
  <c r="Y2176" i="1"/>
  <c r="AA2176" i="1" s="1"/>
  <c r="W2176" i="1"/>
  <c r="X2176" i="1" s="1"/>
  <c r="U2176" i="1"/>
  <c r="Q2176" i="1"/>
  <c r="M2176" i="1"/>
  <c r="F2176" i="1"/>
  <c r="E2176" i="1"/>
  <c r="D2176" i="1"/>
  <c r="AI2176" i="1" s="1"/>
  <c r="A2176" i="1"/>
  <c r="AD2175" i="1"/>
  <c r="AC2175" i="1"/>
  <c r="Z2175" i="1"/>
  <c r="AB2175" i="1" s="1"/>
  <c r="Y2175" i="1"/>
  <c r="AA2175" i="1" s="1"/>
  <c r="W2175" i="1"/>
  <c r="X2175" i="1" s="1"/>
  <c r="U2175" i="1"/>
  <c r="Q2175" i="1"/>
  <c r="M2175" i="1"/>
  <c r="F2175" i="1"/>
  <c r="E2175" i="1"/>
  <c r="D2175" i="1"/>
  <c r="AI2175" i="1" s="1"/>
  <c r="A2175" i="1"/>
  <c r="AD2174" i="1"/>
  <c r="AC2174" i="1"/>
  <c r="Z2174" i="1"/>
  <c r="AB2174" i="1" s="1"/>
  <c r="Y2174" i="1"/>
  <c r="AA2174" i="1" s="1"/>
  <c r="W2174" i="1"/>
  <c r="X2174" i="1" s="1"/>
  <c r="U2174" i="1"/>
  <c r="Q2174" i="1"/>
  <c r="M2174" i="1"/>
  <c r="F2174" i="1"/>
  <c r="E2174" i="1"/>
  <c r="D2174" i="1"/>
  <c r="AI2174" i="1" s="1"/>
  <c r="A2174" i="1"/>
  <c r="AD2173" i="1"/>
  <c r="AC2173" i="1"/>
  <c r="Z2173" i="1"/>
  <c r="AB2173" i="1" s="1"/>
  <c r="Y2173" i="1"/>
  <c r="AA2173" i="1" s="1"/>
  <c r="W2173" i="1"/>
  <c r="X2173" i="1" s="1"/>
  <c r="U2173" i="1"/>
  <c r="Q2173" i="1"/>
  <c r="M2173" i="1"/>
  <c r="F2173" i="1"/>
  <c r="E2173" i="1"/>
  <c r="D2173" i="1"/>
  <c r="A2173" i="1"/>
  <c r="AD2172" i="1"/>
  <c r="AC2172" i="1"/>
  <c r="Z2172" i="1"/>
  <c r="AB2172" i="1" s="1"/>
  <c r="Y2172" i="1"/>
  <c r="AA2172" i="1" s="1"/>
  <c r="W2172" i="1"/>
  <c r="X2172" i="1" s="1"/>
  <c r="U2172" i="1"/>
  <c r="Q2172" i="1"/>
  <c r="M2172" i="1"/>
  <c r="F2172" i="1"/>
  <c r="E2172" i="1"/>
  <c r="D2172" i="1"/>
  <c r="AI2172" i="1" s="1"/>
  <c r="A2172" i="1"/>
  <c r="AD2171" i="1"/>
  <c r="AC2171" i="1"/>
  <c r="Z2171" i="1"/>
  <c r="AB2171" i="1" s="1"/>
  <c r="Y2171" i="1"/>
  <c r="AA2171" i="1" s="1"/>
  <c r="W2171" i="1"/>
  <c r="X2171" i="1" s="1"/>
  <c r="U2171" i="1"/>
  <c r="Q2171" i="1"/>
  <c r="M2171" i="1"/>
  <c r="F2171" i="1"/>
  <c r="E2171" i="1"/>
  <c r="D2171" i="1"/>
  <c r="AI2171" i="1" s="1"/>
  <c r="A2171" i="1"/>
  <c r="AD2170" i="1"/>
  <c r="AC2170" i="1"/>
  <c r="Z2170" i="1"/>
  <c r="AB2170" i="1" s="1"/>
  <c r="Y2170" i="1"/>
  <c r="AA2170" i="1" s="1"/>
  <c r="W2170" i="1"/>
  <c r="X2170" i="1" s="1"/>
  <c r="U2170" i="1"/>
  <c r="Q2170" i="1"/>
  <c r="M2170" i="1"/>
  <c r="F2170" i="1"/>
  <c r="E2170" i="1"/>
  <c r="D2170" i="1"/>
  <c r="A2170" i="1"/>
  <c r="AD2169" i="1"/>
  <c r="AC2169" i="1"/>
  <c r="Z2169" i="1"/>
  <c r="AB2169" i="1" s="1"/>
  <c r="Y2169" i="1"/>
  <c r="AA2169" i="1" s="1"/>
  <c r="W2169" i="1"/>
  <c r="X2169" i="1" s="1"/>
  <c r="U2169" i="1"/>
  <c r="Q2169" i="1"/>
  <c r="M2169" i="1"/>
  <c r="F2169" i="1"/>
  <c r="E2169" i="1"/>
  <c r="D2169" i="1"/>
  <c r="A2169" i="1"/>
  <c r="AD2168" i="1"/>
  <c r="AC2168" i="1"/>
  <c r="Z2168" i="1"/>
  <c r="AB2168" i="1" s="1"/>
  <c r="Y2168" i="1"/>
  <c r="AA2168" i="1" s="1"/>
  <c r="W2168" i="1"/>
  <c r="X2168" i="1" s="1"/>
  <c r="U2168" i="1"/>
  <c r="Q2168" i="1"/>
  <c r="M2168" i="1"/>
  <c r="F2168" i="1"/>
  <c r="E2168" i="1"/>
  <c r="D2168" i="1"/>
  <c r="AI2168" i="1" s="1"/>
  <c r="A2168" i="1"/>
  <c r="AD2167" i="1"/>
  <c r="AC2167" i="1"/>
  <c r="Z2167" i="1"/>
  <c r="AB2167" i="1" s="1"/>
  <c r="Y2167" i="1"/>
  <c r="AA2167" i="1" s="1"/>
  <c r="W2167" i="1"/>
  <c r="X2167" i="1" s="1"/>
  <c r="U2167" i="1"/>
  <c r="Q2167" i="1"/>
  <c r="M2167" i="1"/>
  <c r="F2167" i="1"/>
  <c r="E2167" i="1"/>
  <c r="D2167" i="1"/>
  <c r="A2167" i="1"/>
  <c r="AD2166" i="1"/>
  <c r="AC2166" i="1"/>
  <c r="Z2166" i="1"/>
  <c r="AB2166" i="1" s="1"/>
  <c r="Y2166" i="1"/>
  <c r="AA2166" i="1" s="1"/>
  <c r="W2166" i="1"/>
  <c r="X2166" i="1" s="1"/>
  <c r="U2166" i="1"/>
  <c r="Q2166" i="1"/>
  <c r="M2166" i="1"/>
  <c r="F2166" i="1"/>
  <c r="E2166" i="1"/>
  <c r="D2166" i="1"/>
  <c r="AI2166" i="1" s="1"/>
  <c r="A2166" i="1"/>
  <c r="AD2165" i="1"/>
  <c r="AC2165" i="1"/>
  <c r="Z2165" i="1"/>
  <c r="AB2165" i="1" s="1"/>
  <c r="Y2165" i="1"/>
  <c r="AA2165" i="1" s="1"/>
  <c r="W2165" i="1"/>
  <c r="X2165" i="1" s="1"/>
  <c r="U2165" i="1"/>
  <c r="Q2165" i="1"/>
  <c r="M2165" i="1"/>
  <c r="F2165" i="1"/>
  <c r="E2165" i="1"/>
  <c r="D2165" i="1"/>
  <c r="AI2165" i="1" s="1"/>
  <c r="A2165" i="1"/>
  <c r="AD2164" i="1"/>
  <c r="AC2164" i="1"/>
  <c r="Z2164" i="1"/>
  <c r="AB2164" i="1" s="1"/>
  <c r="Y2164" i="1"/>
  <c r="AA2164" i="1" s="1"/>
  <c r="W2164" i="1"/>
  <c r="X2164" i="1" s="1"/>
  <c r="U2164" i="1"/>
  <c r="Q2164" i="1"/>
  <c r="M2164" i="1"/>
  <c r="F2164" i="1"/>
  <c r="E2164" i="1"/>
  <c r="D2164" i="1"/>
  <c r="AI2164" i="1" s="1"/>
  <c r="A2164" i="1"/>
  <c r="AD2163" i="1"/>
  <c r="AC2163" i="1"/>
  <c r="Z2163" i="1"/>
  <c r="AB2163" i="1" s="1"/>
  <c r="Y2163" i="1"/>
  <c r="AA2163" i="1" s="1"/>
  <c r="W2163" i="1"/>
  <c r="X2163" i="1" s="1"/>
  <c r="U2163" i="1"/>
  <c r="Q2163" i="1"/>
  <c r="M2163" i="1"/>
  <c r="F2163" i="1"/>
  <c r="E2163" i="1"/>
  <c r="D2163" i="1"/>
  <c r="AI2163" i="1" s="1"/>
  <c r="A2163" i="1"/>
  <c r="AD2162" i="1"/>
  <c r="AC2162" i="1"/>
  <c r="Z2162" i="1"/>
  <c r="AB2162" i="1" s="1"/>
  <c r="Y2162" i="1"/>
  <c r="AA2162" i="1" s="1"/>
  <c r="W2162" i="1"/>
  <c r="X2162" i="1" s="1"/>
  <c r="U2162" i="1"/>
  <c r="Q2162" i="1"/>
  <c r="M2162" i="1"/>
  <c r="F2162" i="1"/>
  <c r="E2162" i="1"/>
  <c r="D2162" i="1"/>
  <c r="AI2162" i="1" s="1"/>
  <c r="A2162" i="1"/>
  <c r="AD2161" i="1"/>
  <c r="AC2161" i="1"/>
  <c r="Z2161" i="1"/>
  <c r="AB2161" i="1" s="1"/>
  <c r="Y2161" i="1"/>
  <c r="AA2161" i="1" s="1"/>
  <c r="W2161" i="1"/>
  <c r="X2161" i="1" s="1"/>
  <c r="U2161" i="1"/>
  <c r="Q2161" i="1"/>
  <c r="M2161" i="1"/>
  <c r="F2161" i="1"/>
  <c r="E2161" i="1"/>
  <c r="D2161" i="1"/>
  <c r="AI2161" i="1" s="1"/>
  <c r="A2161" i="1"/>
  <c r="AD2160" i="1"/>
  <c r="AC2160" i="1"/>
  <c r="Z2160" i="1"/>
  <c r="AB2160" i="1" s="1"/>
  <c r="Y2160" i="1"/>
  <c r="AA2160" i="1" s="1"/>
  <c r="W2160" i="1"/>
  <c r="X2160" i="1" s="1"/>
  <c r="U2160" i="1"/>
  <c r="Q2160" i="1"/>
  <c r="M2160" i="1"/>
  <c r="F2160" i="1"/>
  <c r="E2160" i="1"/>
  <c r="D2160" i="1"/>
  <c r="AI2160" i="1" s="1"/>
  <c r="A2160" i="1"/>
  <c r="AD2159" i="1"/>
  <c r="AC2159" i="1"/>
  <c r="Z2159" i="1"/>
  <c r="AB2159" i="1" s="1"/>
  <c r="Y2159" i="1"/>
  <c r="AA2159" i="1" s="1"/>
  <c r="W2159" i="1"/>
  <c r="X2159" i="1" s="1"/>
  <c r="U2159" i="1"/>
  <c r="Q2159" i="1"/>
  <c r="M2159" i="1"/>
  <c r="F2159" i="1"/>
  <c r="E2159" i="1"/>
  <c r="D2159" i="1"/>
  <c r="AI2159" i="1" s="1"/>
  <c r="A2159" i="1"/>
  <c r="AD2158" i="1"/>
  <c r="AC2158" i="1"/>
  <c r="Z2158" i="1"/>
  <c r="AB2158" i="1" s="1"/>
  <c r="Y2158" i="1"/>
  <c r="AA2158" i="1" s="1"/>
  <c r="W2158" i="1"/>
  <c r="X2158" i="1" s="1"/>
  <c r="U2158" i="1"/>
  <c r="Q2158" i="1"/>
  <c r="M2158" i="1"/>
  <c r="F2158" i="1"/>
  <c r="E2158" i="1"/>
  <c r="D2158" i="1"/>
  <c r="AI2158" i="1" s="1"/>
  <c r="A2158" i="1"/>
  <c r="AD2157" i="1"/>
  <c r="AC2157" i="1"/>
  <c r="Z2157" i="1"/>
  <c r="AB2157" i="1" s="1"/>
  <c r="Y2157" i="1"/>
  <c r="AA2157" i="1" s="1"/>
  <c r="W2157" i="1"/>
  <c r="X2157" i="1" s="1"/>
  <c r="U2157" i="1"/>
  <c r="Q2157" i="1"/>
  <c r="M2157" i="1"/>
  <c r="F2157" i="1"/>
  <c r="E2157" i="1"/>
  <c r="D2157" i="1"/>
  <c r="AI2157" i="1" s="1"/>
  <c r="A2157" i="1"/>
  <c r="AD2156" i="1"/>
  <c r="AC2156" i="1"/>
  <c r="Z2156" i="1"/>
  <c r="AB2156" i="1" s="1"/>
  <c r="Y2156" i="1"/>
  <c r="AA2156" i="1" s="1"/>
  <c r="W2156" i="1"/>
  <c r="X2156" i="1" s="1"/>
  <c r="U2156" i="1"/>
  <c r="Q2156" i="1"/>
  <c r="M2156" i="1"/>
  <c r="F2156" i="1"/>
  <c r="E2156" i="1"/>
  <c r="D2156" i="1"/>
  <c r="A2156" i="1"/>
  <c r="AD2155" i="1"/>
  <c r="AC2155" i="1"/>
  <c r="Z2155" i="1"/>
  <c r="AB2155" i="1" s="1"/>
  <c r="Y2155" i="1"/>
  <c r="AA2155" i="1" s="1"/>
  <c r="W2155" i="1"/>
  <c r="X2155" i="1" s="1"/>
  <c r="U2155" i="1"/>
  <c r="Q2155" i="1"/>
  <c r="M2155" i="1"/>
  <c r="F2155" i="1"/>
  <c r="E2155" i="1"/>
  <c r="D2155" i="1"/>
  <c r="AI2155" i="1" s="1"/>
  <c r="A2155" i="1"/>
  <c r="AD2154" i="1"/>
  <c r="AC2154" i="1"/>
  <c r="Z2154" i="1"/>
  <c r="AB2154" i="1" s="1"/>
  <c r="Y2154" i="1"/>
  <c r="AA2154" i="1" s="1"/>
  <c r="W2154" i="1"/>
  <c r="X2154" i="1" s="1"/>
  <c r="U2154" i="1"/>
  <c r="Q2154" i="1"/>
  <c r="M2154" i="1"/>
  <c r="F2154" i="1"/>
  <c r="E2154" i="1"/>
  <c r="D2154" i="1"/>
  <c r="AI2154" i="1" s="1"/>
  <c r="A2154" i="1"/>
  <c r="AD2153" i="1"/>
  <c r="AC2153" i="1"/>
  <c r="Z2153" i="1"/>
  <c r="AB2153" i="1" s="1"/>
  <c r="Y2153" i="1"/>
  <c r="AA2153" i="1" s="1"/>
  <c r="W2153" i="1"/>
  <c r="X2153" i="1" s="1"/>
  <c r="U2153" i="1"/>
  <c r="Q2153" i="1"/>
  <c r="M2153" i="1"/>
  <c r="F2153" i="1"/>
  <c r="E2153" i="1"/>
  <c r="D2153" i="1"/>
  <c r="AI2153" i="1" s="1"/>
  <c r="A2153" i="1"/>
  <c r="AD2152" i="1"/>
  <c r="AC2152" i="1"/>
  <c r="Z2152" i="1"/>
  <c r="AB2152" i="1" s="1"/>
  <c r="Y2152" i="1"/>
  <c r="AA2152" i="1" s="1"/>
  <c r="W2152" i="1"/>
  <c r="X2152" i="1" s="1"/>
  <c r="U2152" i="1"/>
  <c r="Q2152" i="1"/>
  <c r="M2152" i="1"/>
  <c r="F2152" i="1"/>
  <c r="E2152" i="1"/>
  <c r="D2152" i="1"/>
  <c r="AI2152" i="1" s="1"/>
  <c r="A2152" i="1"/>
  <c r="AD2151" i="1"/>
  <c r="AC2151" i="1"/>
  <c r="Z2151" i="1"/>
  <c r="AB2151" i="1" s="1"/>
  <c r="Y2151" i="1"/>
  <c r="AA2151" i="1" s="1"/>
  <c r="W2151" i="1"/>
  <c r="X2151" i="1" s="1"/>
  <c r="U2151" i="1"/>
  <c r="Q2151" i="1"/>
  <c r="M2151" i="1"/>
  <c r="F2151" i="1"/>
  <c r="E2151" i="1"/>
  <c r="D2151" i="1"/>
  <c r="AI2151" i="1" s="1"/>
  <c r="A2151" i="1"/>
  <c r="AD2150" i="1"/>
  <c r="AC2150" i="1"/>
  <c r="Z2150" i="1"/>
  <c r="AB2150" i="1" s="1"/>
  <c r="Y2150" i="1"/>
  <c r="AA2150" i="1" s="1"/>
  <c r="W2150" i="1"/>
  <c r="X2150" i="1" s="1"/>
  <c r="U2150" i="1"/>
  <c r="Q2150" i="1"/>
  <c r="M2150" i="1"/>
  <c r="F2150" i="1"/>
  <c r="E2150" i="1"/>
  <c r="D2150" i="1"/>
  <c r="A2150" i="1"/>
  <c r="AD2149" i="1"/>
  <c r="AC2149" i="1"/>
  <c r="Z2149" i="1"/>
  <c r="AB2149" i="1" s="1"/>
  <c r="Y2149" i="1"/>
  <c r="AA2149" i="1" s="1"/>
  <c r="W2149" i="1"/>
  <c r="X2149" i="1" s="1"/>
  <c r="U2149" i="1"/>
  <c r="Q2149" i="1"/>
  <c r="M2149" i="1"/>
  <c r="F2149" i="1"/>
  <c r="E2149" i="1"/>
  <c r="D2149" i="1"/>
  <c r="A2149" i="1"/>
  <c r="AD2148" i="1"/>
  <c r="AC2148" i="1"/>
  <c r="Z2148" i="1"/>
  <c r="AB2148" i="1" s="1"/>
  <c r="Y2148" i="1"/>
  <c r="AA2148" i="1" s="1"/>
  <c r="W2148" i="1"/>
  <c r="X2148" i="1" s="1"/>
  <c r="U2148" i="1"/>
  <c r="Q2148" i="1"/>
  <c r="M2148" i="1"/>
  <c r="F2148" i="1"/>
  <c r="E2148" i="1"/>
  <c r="D2148" i="1"/>
  <c r="AI2148" i="1" s="1"/>
  <c r="A2148" i="1"/>
  <c r="AD2147" i="1"/>
  <c r="AC2147" i="1"/>
  <c r="Z2147" i="1"/>
  <c r="AB2147" i="1" s="1"/>
  <c r="Y2147" i="1"/>
  <c r="AA2147" i="1" s="1"/>
  <c r="W2147" i="1"/>
  <c r="X2147" i="1" s="1"/>
  <c r="U2147" i="1"/>
  <c r="Q2147" i="1"/>
  <c r="M2147" i="1"/>
  <c r="F2147" i="1"/>
  <c r="E2147" i="1"/>
  <c r="D2147" i="1"/>
  <c r="AI2147" i="1" s="1"/>
  <c r="A2147" i="1"/>
  <c r="AD2146" i="1"/>
  <c r="AC2146" i="1"/>
  <c r="Z2146" i="1"/>
  <c r="AB2146" i="1" s="1"/>
  <c r="Y2146" i="1"/>
  <c r="AA2146" i="1" s="1"/>
  <c r="W2146" i="1"/>
  <c r="X2146" i="1" s="1"/>
  <c r="U2146" i="1"/>
  <c r="Q2146" i="1"/>
  <c r="M2146" i="1"/>
  <c r="F2146" i="1"/>
  <c r="E2146" i="1"/>
  <c r="D2146" i="1"/>
  <c r="AI2146" i="1" s="1"/>
  <c r="A2146" i="1"/>
  <c r="AD2145" i="1"/>
  <c r="AC2145" i="1"/>
  <c r="Z2145" i="1"/>
  <c r="AB2145" i="1" s="1"/>
  <c r="Y2145" i="1"/>
  <c r="AA2145" i="1" s="1"/>
  <c r="W2145" i="1"/>
  <c r="X2145" i="1" s="1"/>
  <c r="U2145" i="1"/>
  <c r="Q2145" i="1"/>
  <c r="M2145" i="1"/>
  <c r="F2145" i="1"/>
  <c r="E2145" i="1"/>
  <c r="D2145" i="1"/>
  <c r="A2145" i="1"/>
  <c r="AD2144" i="1"/>
  <c r="AC2144" i="1"/>
  <c r="Z2144" i="1"/>
  <c r="AB2144" i="1" s="1"/>
  <c r="Y2144" i="1"/>
  <c r="AA2144" i="1" s="1"/>
  <c r="W2144" i="1"/>
  <c r="X2144" i="1" s="1"/>
  <c r="U2144" i="1"/>
  <c r="Q2144" i="1"/>
  <c r="M2144" i="1"/>
  <c r="F2144" i="1"/>
  <c r="E2144" i="1"/>
  <c r="D2144" i="1"/>
  <c r="AI2144" i="1" s="1"/>
  <c r="A2144" i="1"/>
  <c r="AD2143" i="1"/>
  <c r="AC2143" i="1"/>
  <c r="Z2143" i="1"/>
  <c r="AB2143" i="1" s="1"/>
  <c r="Y2143" i="1"/>
  <c r="AA2143" i="1" s="1"/>
  <c r="W2143" i="1"/>
  <c r="X2143" i="1" s="1"/>
  <c r="U2143" i="1"/>
  <c r="Q2143" i="1"/>
  <c r="M2143" i="1"/>
  <c r="F2143" i="1"/>
  <c r="E2143" i="1"/>
  <c r="D2143" i="1"/>
  <c r="AI2143" i="1" s="1"/>
  <c r="A2143" i="1"/>
  <c r="AD2142" i="1"/>
  <c r="AC2142" i="1"/>
  <c r="Z2142" i="1"/>
  <c r="AB2142" i="1" s="1"/>
  <c r="Y2142" i="1"/>
  <c r="AA2142" i="1" s="1"/>
  <c r="W2142" i="1"/>
  <c r="X2142" i="1" s="1"/>
  <c r="U2142" i="1"/>
  <c r="Q2142" i="1"/>
  <c r="M2142" i="1"/>
  <c r="F2142" i="1"/>
  <c r="E2142" i="1"/>
  <c r="D2142" i="1"/>
  <c r="A2142" i="1"/>
  <c r="AD2141" i="1"/>
  <c r="AC2141" i="1"/>
  <c r="Z2141" i="1"/>
  <c r="AB2141" i="1" s="1"/>
  <c r="Y2141" i="1"/>
  <c r="AA2141" i="1" s="1"/>
  <c r="W2141" i="1"/>
  <c r="X2141" i="1" s="1"/>
  <c r="U2141" i="1"/>
  <c r="Q2141" i="1"/>
  <c r="M2141" i="1"/>
  <c r="F2141" i="1"/>
  <c r="E2141" i="1"/>
  <c r="D2141" i="1"/>
  <c r="A2141" i="1"/>
  <c r="AD2140" i="1"/>
  <c r="AC2140" i="1"/>
  <c r="Z2140" i="1"/>
  <c r="AB2140" i="1" s="1"/>
  <c r="Y2140" i="1"/>
  <c r="AA2140" i="1" s="1"/>
  <c r="W2140" i="1"/>
  <c r="X2140" i="1" s="1"/>
  <c r="U2140" i="1"/>
  <c r="Q2140" i="1"/>
  <c r="M2140" i="1"/>
  <c r="F2140" i="1"/>
  <c r="E2140" i="1"/>
  <c r="D2140" i="1"/>
  <c r="AI2140" i="1" s="1"/>
  <c r="A2140" i="1"/>
  <c r="AD2139" i="1"/>
  <c r="AC2139" i="1"/>
  <c r="Z2139" i="1"/>
  <c r="AB2139" i="1" s="1"/>
  <c r="Y2139" i="1"/>
  <c r="AA2139" i="1" s="1"/>
  <c r="W2139" i="1"/>
  <c r="X2139" i="1" s="1"/>
  <c r="U2139" i="1"/>
  <c r="Q2139" i="1"/>
  <c r="M2139" i="1"/>
  <c r="F2139" i="1"/>
  <c r="E2139" i="1"/>
  <c r="D2139" i="1"/>
  <c r="AI2139" i="1" s="1"/>
  <c r="A2139" i="1"/>
  <c r="AD2138" i="1"/>
  <c r="AC2138" i="1"/>
  <c r="Z2138" i="1"/>
  <c r="AB2138" i="1" s="1"/>
  <c r="Y2138" i="1"/>
  <c r="AA2138" i="1" s="1"/>
  <c r="W2138" i="1"/>
  <c r="X2138" i="1" s="1"/>
  <c r="U2138" i="1"/>
  <c r="Q2138" i="1"/>
  <c r="M2138" i="1"/>
  <c r="F2138" i="1"/>
  <c r="E2138" i="1"/>
  <c r="D2138" i="1"/>
  <c r="AI2138" i="1" s="1"/>
  <c r="A2138" i="1"/>
  <c r="AD2137" i="1"/>
  <c r="AC2137" i="1"/>
  <c r="Z2137" i="1"/>
  <c r="AB2137" i="1" s="1"/>
  <c r="Y2137" i="1"/>
  <c r="AA2137" i="1" s="1"/>
  <c r="W2137" i="1"/>
  <c r="X2137" i="1" s="1"/>
  <c r="U2137" i="1"/>
  <c r="Q2137" i="1"/>
  <c r="M2137" i="1"/>
  <c r="F2137" i="1"/>
  <c r="E2137" i="1"/>
  <c r="D2137" i="1"/>
  <c r="A2137" i="1"/>
  <c r="AD2136" i="1"/>
  <c r="AC2136" i="1"/>
  <c r="Z2136" i="1"/>
  <c r="AB2136" i="1" s="1"/>
  <c r="Y2136" i="1"/>
  <c r="AA2136" i="1" s="1"/>
  <c r="W2136" i="1"/>
  <c r="X2136" i="1" s="1"/>
  <c r="U2136" i="1"/>
  <c r="Q2136" i="1"/>
  <c r="M2136" i="1"/>
  <c r="F2136" i="1"/>
  <c r="E2136" i="1"/>
  <c r="D2136" i="1"/>
  <c r="AI2136" i="1" s="1"/>
  <c r="A2136" i="1"/>
  <c r="AD2135" i="1"/>
  <c r="AC2135" i="1"/>
  <c r="Z2135" i="1"/>
  <c r="AB2135" i="1" s="1"/>
  <c r="Y2135" i="1"/>
  <c r="AA2135" i="1" s="1"/>
  <c r="W2135" i="1"/>
  <c r="X2135" i="1" s="1"/>
  <c r="U2135" i="1"/>
  <c r="Q2135" i="1"/>
  <c r="M2135" i="1"/>
  <c r="F2135" i="1"/>
  <c r="E2135" i="1"/>
  <c r="D2135" i="1"/>
  <c r="AI2135" i="1" s="1"/>
  <c r="A2135" i="1"/>
  <c r="AD2134" i="1"/>
  <c r="AC2134" i="1"/>
  <c r="Z2134" i="1"/>
  <c r="AB2134" i="1" s="1"/>
  <c r="Y2134" i="1"/>
  <c r="AA2134" i="1" s="1"/>
  <c r="W2134" i="1"/>
  <c r="X2134" i="1" s="1"/>
  <c r="U2134" i="1"/>
  <c r="Q2134" i="1"/>
  <c r="M2134" i="1"/>
  <c r="F2134" i="1"/>
  <c r="E2134" i="1"/>
  <c r="D2134" i="1"/>
  <c r="A2134" i="1"/>
  <c r="AD2133" i="1"/>
  <c r="AC2133" i="1"/>
  <c r="Z2133" i="1"/>
  <c r="AB2133" i="1" s="1"/>
  <c r="Y2133" i="1"/>
  <c r="AA2133" i="1" s="1"/>
  <c r="W2133" i="1"/>
  <c r="X2133" i="1" s="1"/>
  <c r="U2133" i="1"/>
  <c r="Q2133" i="1"/>
  <c r="M2133" i="1"/>
  <c r="F2133" i="1"/>
  <c r="E2133" i="1"/>
  <c r="D2133" i="1"/>
  <c r="A2133" i="1"/>
  <c r="AD2132" i="1"/>
  <c r="AC2132" i="1"/>
  <c r="Z2132" i="1"/>
  <c r="AB2132" i="1" s="1"/>
  <c r="Y2132" i="1"/>
  <c r="AA2132" i="1" s="1"/>
  <c r="W2132" i="1"/>
  <c r="X2132" i="1" s="1"/>
  <c r="U2132" i="1"/>
  <c r="Q2132" i="1"/>
  <c r="M2132" i="1"/>
  <c r="F2132" i="1"/>
  <c r="E2132" i="1"/>
  <c r="D2132" i="1"/>
  <c r="AI2132" i="1" s="1"/>
  <c r="A2132" i="1"/>
  <c r="AD2131" i="1"/>
  <c r="AC2131" i="1"/>
  <c r="Z2131" i="1"/>
  <c r="AB2131" i="1" s="1"/>
  <c r="Y2131" i="1"/>
  <c r="AA2131" i="1" s="1"/>
  <c r="W2131" i="1"/>
  <c r="X2131" i="1" s="1"/>
  <c r="U2131" i="1"/>
  <c r="Q2131" i="1"/>
  <c r="M2131" i="1"/>
  <c r="F2131" i="1"/>
  <c r="E2131" i="1"/>
  <c r="D2131" i="1"/>
  <c r="A2131" i="1"/>
  <c r="AD2130" i="1"/>
  <c r="AC2130" i="1"/>
  <c r="Z2130" i="1"/>
  <c r="AB2130" i="1" s="1"/>
  <c r="Y2130" i="1"/>
  <c r="AA2130" i="1" s="1"/>
  <c r="W2130" i="1"/>
  <c r="X2130" i="1" s="1"/>
  <c r="U2130" i="1"/>
  <c r="Q2130" i="1"/>
  <c r="M2130" i="1"/>
  <c r="F2130" i="1"/>
  <c r="E2130" i="1"/>
  <c r="D2130" i="1"/>
  <c r="A2130" i="1"/>
  <c r="AD2129" i="1"/>
  <c r="AC2129" i="1"/>
  <c r="Z2129" i="1"/>
  <c r="AB2129" i="1" s="1"/>
  <c r="Y2129" i="1"/>
  <c r="AA2129" i="1" s="1"/>
  <c r="W2129" i="1"/>
  <c r="X2129" i="1" s="1"/>
  <c r="U2129" i="1"/>
  <c r="Q2129" i="1"/>
  <c r="M2129" i="1"/>
  <c r="F2129" i="1"/>
  <c r="E2129" i="1"/>
  <c r="D2129" i="1"/>
  <c r="AI2129" i="1" s="1"/>
  <c r="A2129" i="1"/>
  <c r="AD2128" i="1"/>
  <c r="AC2128" i="1"/>
  <c r="Z2128" i="1"/>
  <c r="AB2128" i="1" s="1"/>
  <c r="Y2128" i="1"/>
  <c r="AA2128" i="1" s="1"/>
  <c r="W2128" i="1"/>
  <c r="X2128" i="1" s="1"/>
  <c r="U2128" i="1"/>
  <c r="Q2128" i="1"/>
  <c r="M2128" i="1"/>
  <c r="F2128" i="1"/>
  <c r="E2128" i="1"/>
  <c r="D2128" i="1"/>
  <c r="AI2128" i="1" s="1"/>
  <c r="A2128" i="1"/>
  <c r="AD2127" i="1"/>
  <c r="AC2127" i="1"/>
  <c r="Z2127" i="1"/>
  <c r="AB2127" i="1" s="1"/>
  <c r="Y2127" i="1"/>
  <c r="AA2127" i="1" s="1"/>
  <c r="W2127" i="1"/>
  <c r="X2127" i="1" s="1"/>
  <c r="U2127" i="1"/>
  <c r="Q2127" i="1"/>
  <c r="M2127" i="1"/>
  <c r="F2127" i="1"/>
  <c r="E2127" i="1"/>
  <c r="D2127" i="1"/>
  <c r="AI2127" i="1" s="1"/>
  <c r="A2127" i="1"/>
  <c r="AD2126" i="1"/>
  <c r="AC2126" i="1"/>
  <c r="Z2126" i="1"/>
  <c r="AB2126" i="1" s="1"/>
  <c r="Y2126" i="1"/>
  <c r="AA2126" i="1" s="1"/>
  <c r="W2126" i="1"/>
  <c r="X2126" i="1" s="1"/>
  <c r="U2126" i="1"/>
  <c r="Q2126" i="1"/>
  <c r="M2126" i="1"/>
  <c r="F2126" i="1"/>
  <c r="E2126" i="1"/>
  <c r="D2126" i="1"/>
  <c r="AI2126" i="1" s="1"/>
  <c r="A2126" i="1"/>
  <c r="AD2125" i="1"/>
  <c r="AC2125" i="1"/>
  <c r="Z2125" i="1"/>
  <c r="AB2125" i="1" s="1"/>
  <c r="Y2125" i="1"/>
  <c r="AA2125" i="1" s="1"/>
  <c r="W2125" i="1"/>
  <c r="X2125" i="1" s="1"/>
  <c r="U2125" i="1"/>
  <c r="Q2125" i="1"/>
  <c r="M2125" i="1"/>
  <c r="F2125" i="1"/>
  <c r="E2125" i="1"/>
  <c r="D2125" i="1"/>
  <c r="AI2125" i="1" s="1"/>
  <c r="A2125" i="1"/>
  <c r="AD2124" i="1"/>
  <c r="AC2124" i="1"/>
  <c r="Z2124" i="1"/>
  <c r="AB2124" i="1" s="1"/>
  <c r="Y2124" i="1"/>
  <c r="AA2124" i="1" s="1"/>
  <c r="W2124" i="1"/>
  <c r="X2124" i="1" s="1"/>
  <c r="U2124" i="1"/>
  <c r="Q2124" i="1"/>
  <c r="M2124" i="1"/>
  <c r="F2124" i="1"/>
  <c r="E2124" i="1"/>
  <c r="D2124" i="1"/>
  <c r="AI2124" i="1" s="1"/>
  <c r="A2124" i="1"/>
  <c r="AD2123" i="1"/>
  <c r="AC2123" i="1"/>
  <c r="Z2123" i="1"/>
  <c r="AB2123" i="1" s="1"/>
  <c r="Y2123" i="1"/>
  <c r="AA2123" i="1" s="1"/>
  <c r="W2123" i="1"/>
  <c r="X2123" i="1" s="1"/>
  <c r="U2123" i="1"/>
  <c r="Q2123" i="1"/>
  <c r="M2123" i="1"/>
  <c r="F2123" i="1"/>
  <c r="E2123" i="1"/>
  <c r="D2123" i="1"/>
  <c r="AI2123" i="1" s="1"/>
  <c r="A2123" i="1"/>
  <c r="AD2122" i="1"/>
  <c r="AC2122" i="1"/>
  <c r="Z2122" i="1"/>
  <c r="AB2122" i="1" s="1"/>
  <c r="Y2122" i="1"/>
  <c r="AA2122" i="1" s="1"/>
  <c r="W2122" i="1"/>
  <c r="X2122" i="1" s="1"/>
  <c r="U2122" i="1"/>
  <c r="Q2122" i="1"/>
  <c r="M2122" i="1"/>
  <c r="F2122" i="1"/>
  <c r="E2122" i="1"/>
  <c r="D2122" i="1"/>
  <c r="AI2122" i="1" s="1"/>
  <c r="A2122" i="1"/>
  <c r="AD2121" i="1"/>
  <c r="AC2121" i="1"/>
  <c r="Z2121" i="1"/>
  <c r="AB2121" i="1" s="1"/>
  <c r="Y2121" i="1"/>
  <c r="AA2121" i="1" s="1"/>
  <c r="W2121" i="1"/>
  <c r="X2121" i="1" s="1"/>
  <c r="U2121" i="1"/>
  <c r="Q2121" i="1"/>
  <c r="M2121" i="1"/>
  <c r="F2121" i="1"/>
  <c r="E2121" i="1"/>
  <c r="D2121" i="1"/>
  <c r="A2121" i="1"/>
  <c r="AD2120" i="1"/>
  <c r="AC2120" i="1"/>
  <c r="Z2120" i="1"/>
  <c r="AB2120" i="1" s="1"/>
  <c r="Y2120" i="1"/>
  <c r="AA2120" i="1" s="1"/>
  <c r="W2120" i="1"/>
  <c r="X2120" i="1" s="1"/>
  <c r="U2120" i="1"/>
  <c r="Q2120" i="1"/>
  <c r="M2120" i="1"/>
  <c r="F2120" i="1"/>
  <c r="E2120" i="1"/>
  <c r="D2120" i="1"/>
  <c r="A2120" i="1"/>
  <c r="AD2119" i="1"/>
  <c r="AC2119" i="1"/>
  <c r="Z2119" i="1"/>
  <c r="AB2119" i="1" s="1"/>
  <c r="Y2119" i="1"/>
  <c r="AA2119" i="1" s="1"/>
  <c r="W2119" i="1"/>
  <c r="X2119" i="1" s="1"/>
  <c r="U2119" i="1"/>
  <c r="Q2119" i="1"/>
  <c r="M2119" i="1"/>
  <c r="F2119" i="1"/>
  <c r="E2119" i="1"/>
  <c r="D2119" i="1"/>
  <c r="AI2119" i="1" s="1"/>
  <c r="A2119" i="1"/>
  <c r="AD2118" i="1"/>
  <c r="AC2118" i="1"/>
  <c r="Z2118" i="1"/>
  <c r="AB2118" i="1" s="1"/>
  <c r="Y2118" i="1"/>
  <c r="AA2118" i="1" s="1"/>
  <c r="W2118" i="1"/>
  <c r="X2118" i="1" s="1"/>
  <c r="U2118" i="1"/>
  <c r="Q2118" i="1"/>
  <c r="M2118" i="1"/>
  <c r="F2118" i="1"/>
  <c r="E2118" i="1"/>
  <c r="D2118" i="1"/>
  <c r="A2118" i="1"/>
  <c r="AD2117" i="1"/>
  <c r="AC2117" i="1"/>
  <c r="Z2117" i="1"/>
  <c r="AB2117" i="1" s="1"/>
  <c r="Y2117" i="1"/>
  <c r="AA2117" i="1" s="1"/>
  <c r="W2117" i="1"/>
  <c r="X2117" i="1" s="1"/>
  <c r="U2117" i="1"/>
  <c r="Q2117" i="1"/>
  <c r="M2117" i="1"/>
  <c r="F2117" i="1"/>
  <c r="E2117" i="1"/>
  <c r="D2117" i="1"/>
  <c r="AI2117" i="1" s="1"/>
  <c r="A2117" i="1"/>
  <c r="AD2116" i="1"/>
  <c r="AC2116" i="1"/>
  <c r="Z2116" i="1"/>
  <c r="AB2116" i="1" s="1"/>
  <c r="Y2116" i="1"/>
  <c r="AA2116" i="1" s="1"/>
  <c r="W2116" i="1"/>
  <c r="X2116" i="1" s="1"/>
  <c r="U2116" i="1"/>
  <c r="Q2116" i="1"/>
  <c r="M2116" i="1"/>
  <c r="F2116" i="1"/>
  <c r="E2116" i="1"/>
  <c r="D2116" i="1"/>
  <c r="A2116" i="1"/>
  <c r="AD2115" i="1"/>
  <c r="AC2115" i="1"/>
  <c r="Z2115" i="1"/>
  <c r="AB2115" i="1" s="1"/>
  <c r="Y2115" i="1"/>
  <c r="AA2115" i="1" s="1"/>
  <c r="W2115" i="1"/>
  <c r="X2115" i="1" s="1"/>
  <c r="U2115" i="1"/>
  <c r="Q2115" i="1"/>
  <c r="M2115" i="1"/>
  <c r="F2115" i="1"/>
  <c r="E2115" i="1"/>
  <c r="D2115" i="1"/>
  <c r="AI2115" i="1" s="1"/>
  <c r="A2115" i="1"/>
  <c r="AD2114" i="1"/>
  <c r="AC2114" i="1"/>
  <c r="Z2114" i="1"/>
  <c r="AB2114" i="1" s="1"/>
  <c r="Y2114" i="1"/>
  <c r="AA2114" i="1" s="1"/>
  <c r="W2114" i="1"/>
  <c r="X2114" i="1" s="1"/>
  <c r="U2114" i="1"/>
  <c r="Q2114" i="1"/>
  <c r="M2114" i="1"/>
  <c r="F2114" i="1"/>
  <c r="E2114" i="1"/>
  <c r="D2114" i="1"/>
  <c r="A2114" i="1"/>
  <c r="AD2113" i="1"/>
  <c r="AC2113" i="1"/>
  <c r="Z2113" i="1"/>
  <c r="AB2113" i="1" s="1"/>
  <c r="Y2113" i="1"/>
  <c r="AA2113" i="1" s="1"/>
  <c r="W2113" i="1"/>
  <c r="X2113" i="1" s="1"/>
  <c r="U2113" i="1"/>
  <c r="Q2113" i="1"/>
  <c r="M2113" i="1"/>
  <c r="F2113" i="1"/>
  <c r="E2113" i="1"/>
  <c r="D2113" i="1"/>
  <c r="AI2113" i="1" s="1"/>
  <c r="A2113" i="1"/>
  <c r="AD2112" i="1"/>
  <c r="AC2112" i="1"/>
  <c r="Z2112" i="1"/>
  <c r="AB2112" i="1" s="1"/>
  <c r="Y2112" i="1"/>
  <c r="AA2112" i="1" s="1"/>
  <c r="W2112" i="1"/>
  <c r="X2112" i="1" s="1"/>
  <c r="U2112" i="1"/>
  <c r="Q2112" i="1"/>
  <c r="M2112" i="1"/>
  <c r="F2112" i="1"/>
  <c r="E2112" i="1"/>
  <c r="D2112" i="1"/>
  <c r="AI2112" i="1" s="1"/>
  <c r="A2112" i="1"/>
  <c r="AD2111" i="1"/>
  <c r="AC2111" i="1"/>
  <c r="Z2111" i="1"/>
  <c r="AB2111" i="1" s="1"/>
  <c r="Y2111" i="1"/>
  <c r="AA2111" i="1" s="1"/>
  <c r="W2111" i="1"/>
  <c r="X2111" i="1" s="1"/>
  <c r="U2111" i="1"/>
  <c r="Q2111" i="1"/>
  <c r="M2111" i="1"/>
  <c r="F2111" i="1"/>
  <c r="E2111" i="1"/>
  <c r="D2111" i="1"/>
  <c r="AI2111" i="1" s="1"/>
  <c r="A2111" i="1"/>
  <c r="AD2110" i="1"/>
  <c r="AC2110" i="1"/>
  <c r="Z2110" i="1"/>
  <c r="AB2110" i="1" s="1"/>
  <c r="Y2110" i="1"/>
  <c r="AA2110" i="1" s="1"/>
  <c r="W2110" i="1"/>
  <c r="X2110" i="1" s="1"/>
  <c r="U2110" i="1"/>
  <c r="Q2110" i="1"/>
  <c r="M2110" i="1"/>
  <c r="F2110" i="1"/>
  <c r="E2110" i="1"/>
  <c r="D2110" i="1"/>
  <c r="A2110" i="1"/>
  <c r="AD2109" i="1"/>
  <c r="AC2109" i="1"/>
  <c r="Z2109" i="1"/>
  <c r="AB2109" i="1" s="1"/>
  <c r="Y2109" i="1"/>
  <c r="AA2109" i="1" s="1"/>
  <c r="W2109" i="1"/>
  <c r="X2109" i="1" s="1"/>
  <c r="U2109" i="1"/>
  <c r="Q2109" i="1"/>
  <c r="M2109" i="1"/>
  <c r="F2109" i="1"/>
  <c r="E2109" i="1"/>
  <c r="D2109" i="1"/>
  <c r="A2109" i="1"/>
  <c r="AD2108" i="1"/>
  <c r="AC2108" i="1"/>
  <c r="Z2108" i="1"/>
  <c r="AB2108" i="1" s="1"/>
  <c r="Y2108" i="1"/>
  <c r="AA2108" i="1" s="1"/>
  <c r="W2108" i="1"/>
  <c r="X2108" i="1" s="1"/>
  <c r="U2108" i="1"/>
  <c r="Q2108" i="1"/>
  <c r="M2108" i="1"/>
  <c r="F2108" i="1"/>
  <c r="E2108" i="1"/>
  <c r="D2108" i="1"/>
  <c r="AI2108" i="1" s="1"/>
  <c r="A2108" i="1"/>
  <c r="AD2107" i="1"/>
  <c r="AC2107" i="1"/>
  <c r="Z2107" i="1"/>
  <c r="AB2107" i="1" s="1"/>
  <c r="Y2107" i="1"/>
  <c r="AA2107" i="1" s="1"/>
  <c r="W2107" i="1"/>
  <c r="X2107" i="1" s="1"/>
  <c r="U2107" i="1"/>
  <c r="Q2107" i="1"/>
  <c r="M2107" i="1"/>
  <c r="F2107" i="1"/>
  <c r="E2107" i="1"/>
  <c r="D2107" i="1"/>
  <c r="AI2107" i="1" s="1"/>
  <c r="A2107" i="1"/>
  <c r="AD2106" i="1"/>
  <c r="AC2106" i="1"/>
  <c r="Z2106" i="1"/>
  <c r="AB2106" i="1" s="1"/>
  <c r="Y2106" i="1"/>
  <c r="AA2106" i="1" s="1"/>
  <c r="W2106" i="1"/>
  <c r="X2106" i="1" s="1"/>
  <c r="U2106" i="1"/>
  <c r="Q2106" i="1"/>
  <c r="M2106" i="1"/>
  <c r="F2106" i="1"/>
  <c r="E2106" i="1"/>
  <c r="D2106" i="1"/>
  <c r="AI2106" i="1" s="1"/>
  <c r="A2106" i="1"/>
  <c r="AD2105" i="1"/>
  <c r="AC2105" i="1"/>
  <c r="Z2105" i="1"/>
  <c r="AB2105" i="1" s="1"/>
  <c r="Y2105" i="1"/>
  <c r="AA2105" i="1" s="1"/>
  <c r="W2105" i="1"/>
  <c r="X2105" i="1" s="1"/>
  <c r="U2105" i="1"/>
  <c r="Q2105" i="1"/>
  <c r="M2105" i="1"/>
  <c r="F2105" i="1"/>
  <c r="E2105" i="1"/>
  <c r="D2105" i="1"/>
  <c r="A2105" i="1"/>
  <c r="AD2104" i="1"/>
  <c r="AC2104" i="1"/>
  <c r="Z2104" i="1"/>
  <c r="AB2104" i="1" s="1"/>
  <c r="Y2104" i="1"/>
  <c r="AA2104" i="1" s="1"/>
  <c r="W2104" i="1"/>
  <c r="X2104" i="1" s="1"/>
  <c r="U2104" i="1"/>
  <c r="Q2104" i="1"/>
  <c r="M2104" i="1"/>
  <c r="F2104" i="1"/>
  <c r="E2104" i="1"/>
  <c r="D2104" i="1"/>
  <c r="AI2104" i="1" s="1"/>
  <c r="A2104" i="1"/>
  <c r="AD2103" i="1"/>
  <c r="AC2103" i="1"/>
  <c r="Z2103" i="1"/>
  <c r="AB2103" i="1" s="1"/>
  <c r="Y2103" i="1"/>
  <c r="AA2103" i="1" s="1"/>
  <c r="W2103" i="1"/>
  <c r="X2103" i="1" s="1"/>
  <c r="U2103" i="1"/>
  <c r="Q2103" i="1"/>
  <c r="M2103" i="1"/>
  <c r="F2103" i="1"/>
  <c r="E2103" i="1"/>
  <c r="D2103" i="1"/>
  <c r="AI2103" i="1" s="1"/>
  <c r="A2103" i="1"/>
  <c r="AD2102" i="1"/>
  <c r="AC2102" i="1"/>
  <c r="Z2102" i="1"/>
  <c r="AB2102" i="1" s="1"/>
  <c r="Y2102" i="1"/>
  <c r="AA2102" i="1" s="1"/>
  <c r="W2102" i="1"/>
  <c r="X2102" i="1" s="1"/>
  <c r="U2102" i="1"/>
  <c r="Q2102" i="1"/>
  <c r="M2102" i="1"/>
  <c r="F2102" i="1"/>
  <c r="E2102" i="1"/>
  <c r="D2102" i="1"/>
  <c r="A2102" i="1"/>
  <c r="AD2101" i="1"/>
  <c r="AC2101" i="1"/>
  <c r="Z2101" i="1"/>
  <c r="AB2101" i="1" s="1"/>
  <c r="Y2101" i="1"/>
  <c r="AA2101" i="1" s="1"/>
  <c r="W2101" i="1"/>
  <c r="X2101" i="1" s="1"/>
  <c r="U2101" i="1"/>
  <c r="Q2101" i="1"/>
  <c r="M2101" i="1"/>
  <c r="F2101" i="1"/>
  <c r="E2101" i="1"/>
  <c r="D2101" i="1"/>
  <c r="AI2101" i="1" s="1"/>
  <c r="A2101" i="1"/>
  <c r="AD2100" i="1"/>
  <c r="AC2100" i="1"/>
  <c r="Z2100" i="1"/>
  <c r="AB2100" i="1" s="1"/>
  <c r="Y2100" i="1"/>
  <c r="AA2100" i="1" s="1"/>
  <c r="W2100" i="1"/>
  <c r="X2100" i="1" s="1"/>
  <c r="U2100" i="1"/>
  <c r="Q2100" i="1"/>
  <c r="M2100" i="1"/>
  <c r="F2100" i="1"/>
  <c r="E2100" i="1"/>
  <c r="D2100" i="1"/>
  <c r="AI2100" i="1" s="1"/>
  <c r="A2100" i="1"/>
  <c r="AD2099" i="1"/>
  <c r="AC2099" i="1"/>
  <c r="Z2099" i="1"/>
  <c r="AB2099" i="1" s="1"/>
  <c r="Y2099" i="1"/>
  <c r="AA2099" i="1" s="1"/>
  <c r="W2099" i="1"/>
  <c r="X2099" i="1" s="1"/>
  <c r="U2099" i="1"/>
  <c r="Q2099" i="1"/>
  <c r="M2099" i="1"/>
  <c r="F2099" i="1"/>
  <c r="E2099" i="1"/>
  <c r="D2099" i="1"/>
  <c r="AI2099" i="1" s="1"/>
  <c r="A2099" i="1"/>
  <c r="AD2098" i="1"/>
  <c r="AC2098" i="1"/>
  <c r="Z2098" i="1"/>
  <c r="AB2098" i="1" s="1"/>
  <c r="Y2098" i="1"/>
  <c r="AA2098" i="1" s="1"/>
  <c r="W2098" i="1"/>
  <c r="X2098" i="1" s="1"/>
  <c r="U2098" i="1"/>
  <c r="Q2098" i="1"/>
  <c r="M2098" i="1"/>
  <c r="F2098" i="1"/>
  <c r="E2098" i="1"/>
  <c r="D2098" i="1"/>
  <c r="A2098" i="1"/>
  <c r="AD2097" i="1"/>
  <c r="AC2097" i="1"/>
  <c r="Z2097" i="1"/>
  <c r="AB2097" i="1" s="1"/>
  <c r="Y2097" i="1"/>
  <c r="AA2097" i="1" s="1"/>
  <c r="W2097" i="1"/>
  <c r="X2097" i="1" s="1"/>
  <c r="U2097" i="1"/>
  <c r="Q2097" i="1"/>
  <c r="M2097" i="1"/>
  <c r="F2097" i="1"/>
  <c r="E2097" i="1"/>
  <c r="D2097" i="1"/>
  <c r="A2097" i="1"/>
  <c r="AD2096" i="1"/>
  <c r="AC2096" i="1"/>
  <c r="Z2096" i="1"/>
  <c r="AB2096" i="1" s="1"/>
  <c r="Y2096" i="1"/>
  <c r="AA2096" i="1" s="1"/>
  <c r="W2096" i="1"/>
  <c r="X2096" i="1" s="1"/>
  <c r="U2096" i="1"/>
  <c r="Q2096" i="1"/>
  <c r="M2096" i="1"/>
  <c r="F2096" i="1"/>
  <c r="E2096" i="1"/>
  <c r="D2096" i="1"/>
  <c r="AI2096" i="1" s="1"/>
  <c r="A2096" i="1"/>
  <c r="AD2095" i="1"/>
  <c r="AC2095" i="1"/>
  <c r="Z2095" i="1"/>
  <c r="AB2095" i="1" s="1"/>
  <c r="Y2095" i="1"/>
  <c r="AA2095" i="1" s="1"/>
  <c r="W2095" i="1"/>
  <c r="X2095" i="1" s="1"/>
  <c r="U2095" i="1"/>
  <c r="Q2095" i="1"/>
  <c r="M2095" i="1"/>
  <c r="F2095" i="1"/>
  <c r="E2095" i="1"/>
  <c r="D2095" i="1"/>
  <c r="AI2095" i="1" s="1"/>
  <c r="A2095" i="1"/>
  <c r="AD2094" i="1"/>
  <c r="AC2094" i="1"/>
  <c r="Z2094" i="1"/>
  <c r="AB2094" i="1" s="1"/>
  <c r="Y2094" i="1"/>
  <c r="AA2094" i="1" s="1"/>
  <c r="W2094" i="1"/>
  <c r="X2094" i="1" s="1"/>
  <c r="U2094" i="1"/>
  <c r="Q2094" i="1"/>
  <c r="M2094" i="1"/>
  <c r="F2094" i="1"/>
  <c r="E2094" i="1"/>
  <c r="D2094" i="1"/>
  <c r="A2094" i="1"/>
  <c r="AD2093" i="1"/>
  <c r="AC2093" i="1"/>
  <c r="Z2093" i="1"/>
  <c r="AB2093" i="1" s="1"/>
  <c r="Y2093" i="1"/>
  <c r="AA2093" i="1" s="1"/>
  <c r="W2093" i="1"/>
  <c r="X2093" i="1" s="1"/>
  <c r="U2093" i="1"/>
  <c r="Q2093" i="1"/>
  <c r="M2093" i="1"/>
  <c r="F2093" i="1"/>
  <c r="E2093" i="1"/>
  <c r="D2093" i="1"/>
  <c r="AI2093" i="1" s="1"/>
  <c r="A2093" i="1"/>
  <c r="AD2092" i="1"/>
  <c r="AC2092" i="1"/>
  <c r="Z2092" i="1"/>
  <c r="AB2092" i="1" s="1"/>
  <c r="Y2092" i="1"/>
  <c r="AA2092" i="1" s="1"/>
  <c r="W2092" i="1"/>
  <c r="X2092" i="1" s="1"/>
  <c r="U2092" i="1"/>
  <c r="Q2092" i="1"/>
  <c r="M2092" i="1"/>
  <c r="F2092" i="1"/>
  <c r="E2092" i="1"/>
  <c r="D2092" i="1"/>
  <c r="A2092" i="1"/>
  <c r="AD2091" i="1"/>
  <c r="AC2091" i="1"/>
  <c r="Z2091" i="1"/>
  <c r="AB2091" i="1" s="1"/>
  <c r="Y2091" i="1"/>
  <c r="AA2091" i="1" s="1"/>
  <c r="W2091" i="1"/>
  <c r="X2091" i="1" s="1"/>
  <c r="U2091" i="1"/>
  <c r="Q2091" i="1"/>
  <c r="M2091" i="1"/>
  <c r="F2091" i="1"/>
  <c r="E2091" i="1"/>
  <c r="D2091" i="1"/>
  <c r="AI2091" i="1" s="1"/>
  <c r="A2091" i="1"/>
  <c r="AD2090" i="1"/>
  <c r="AC2090" i="1"/>
  <c r="Z2090" i="1"/>
  <c r="AB2090" i="1" s="1"/>
  <c r="Y2090" i="1"/>
  <c r="AA2090" i="1" s="1"/>
  <c r="W2090" i="1"/>
  <c r="X2090" i="1" s="1"/>
  <c r="U2090" i="1"/>
  <c r="Q2090" i="1"/>
  <c r="M2090" i="1"/>
  <c r="F2090" i="1"/>
  <c r="E2090" i="1"/>
  <c r="D2090" i="1"/>
  <c r="AI2090" i="1" s="1"/>
  <c r="A2090" i="1"/>
  <c r="AD2089" i="1"/>
  <c r="AC2089" i="1"/>
  <c r="Z2089" i="1"/>
  <c r="AB2089" i="1" s="1"/>
  <c r="Y2089" i="1"/>
  <c r="AA2089" i="1" s="1"/>
  <c r="W2089" i="1"/>
  <c r="X2089" i="1" s="1"/>
  <c r="U2089" i="1"/>
  <c r="Q2089" i="1"/>
  <c r="M2089" i="1"/>
  <c r="F2089" i="1"/>
  <c r="E2089" i="1"/>
  <c r="D2089" i="1"/>
  <c r="A2089" i="1"/>
  <c r="AD2088" i="1"/>
  <c r="AC2088" i="1"/>
  <c r="Z2088" i="1"/>
  <c r="AB2088" i="1" s="1"/>
  <c r="Y2088" i="1"/>
  <c r="AA2088" i="1" s="1"/>
  <c r="W2088" i="1"/>
  <c r="X2088" i="1" s="1"/>
  <c r="U2088" i="1"/>
  <c r="Q2088" i="1"/>
  <c r="M2088" i="1"/>
  <c r="F2088" i="1"/>
  <c r="E2088" i="1"/>
  <c r="D2088" i="1"/>
  <c r="AI2088" i="1" s="1"/>
  <c r="A2088" i="1"/>
  <c r="AD2087" i="1"/>
  <c r="AC2087" i="1"/>
  <c r="Z2087" i="1"/>
  <c r="AB2087" i="1" s="1"/>
  <c r="Y2087" i="1"/>
  <c r="AA2087" i="1" s="1"/>
  <c r="W2087" i="1"/>
  <c r="X2087" i="1" s="1"/>
  <c r="U2087" i="1"/>
  <c r="Q2087" i="1"/>
  <c r="M2087" i="1"/>
  <c r="F2087" i="1"/>
  <c r="E2087" i="1"/>
  <c r="D2087" i="1"/>
  <c r="A2087" i="1"/>
  <c r="AD2086" i="1"/>
  <c r="AC2086" i="1"/>
  <c r="Z2086" i="1"/>
  <c r="AB2086" i="1" s="1"/>
  <c r="Y2086" i="1"/>
  <c r="AA2086" i="1" s="1"/>
  <c r="W2086" i="1"/>
  <c r="X2086" i="1" s="1"/>
  <c r="U2086" i="1"/>
  <c r="Q2086" i="1"/>
  <c r="M2086" i="1"/>
  <c r="F2086" i="1"/>
  <c r="E2086" i="1"/>
  <c r="D2086" i="1"/>
  <c r="A2086" i="1"/>
  <c r="AD2085" i="1"/>
  <c r="AC2085" i="1"/>
  <c r="Z2085" i="1"/>
  <c r="AB2085" i="1" s="1"/>
  <c r="Y2085" i="1"/>
  <c r="AA2085" i="1" s="1"/>
  <c r="W2085" i="1"/>
  <c r="X2085" i="1" s="1"/>
  <c r="U2085" i="1"/>
  <c r="Q2085" i="1"/>
  <c r="M2085" i="1"/>
  <c r="F2085" i="1"/>
  <c r="E2085" i="1"/>
  <c r="D2085" i="1"/>
  <c r="AI2085" i="1" s="1"/>
  <c r="A2085" i="1"/>
  <c r="AD2084" i="1"/>
  <c r="AC2084" i="1"/>
  <c r="Z2084" i="1"/>
  <c r="AB2084" i="1" s="1"/>
  <c r="Y2084" i="1"/>
  <c r="AA2084" i="1" s="1"/>
  <c r="W2084" i="1"/>
  <c r="X2084" i="1" s="1"/>
  <c r="U2084" i="1"/>
  <c r="Q2084" i="1"/>
  <c r="M2084" i="1"/>
  <c r="F2084" i="1"/>
  <c r="E2084" i="1"/>
  <c r="D2084" i="1"/>
  <c r="A2084" i="1"/>
  <c r="AD2083" i="1"/>
  <c r="AC2083" i="1"/>
  <c r="Z2083" i="1"/>
  <c r="AB2083" i="1" s="1"/>
  <c r="Y2083" i="1"/>
  <c r="AA2083" i="1" s="1"/>
  <c r="W2083" i="1"/>
  <c r="X2083" i="1" s="1"/>
  <c r="U2083" i="1"/>
  <c r="Q2083" i="1"/>
  <c r="M2083" i="1"/>
  <c r="F2083" i="1"/>
  <c r="E2083" i="1"/>
  <c r="D2083" i="1"/>
  <c r="A2083" i="1"/>
  <c r="AD2082" i="1"/>
  <c r="AC2082" i="1"/>
  <c r="Z2082" i="1"/>
  <c r="AB2082" i="1" s="1"/>
  <c r="Y2082" i="1"/>
  <c r="AA2082" i="1" s="1"/>
  <c r="W2082" i="1"/>
  <c r="X2082" i="1" s="1"/>
  <c r="U2082" i="1"/>
  <c r="Q2082" i="1"/>
  <c r="M2082" i="1"/>
  <c r="F2082" i="1"/>
  <c r="E2082" i="1"/>
  <c r="D2082" i="1"/>
  <c r="A2082" i="1"/>
  <c r="AD2081" i="1"/>
  <c r="AC2081" i="1"/>
  <c r="Z2081" i="1"/>
  <c r="AB2081" i="1" s="1"/>
  <c r="Y2081" i="1"/>
  <c r="AA2081" i="1" s="1"/>
  <c r="W2081" i="1"/>
  <c r="X2081" i="1" s="1"/>
  <c r="U2081" i="1"/>
  <c r="Q2081" i="1"/>
  <c r="M2081" i="1"/>
  <c r="F2081" i="1"/>
  <c r="E2081" i="1"/>
  <c r="D2081" i="1"/>
  <c r="A2081" i="1"/>
  <c r="AD2080" i="1"/>
  <c r="AC2080" i="1"/>
  <c r="Z2080" i="1"/>
  <c r="AB2080" i="1" s="1"/>
  <c r="Y2080" i="1"/>
  <c r="AA2080" i="1" s="1"/>
  <c r="W2080" i="1"/>
  <c r="X2080" i="1" s="1"/>
  <c r="U2080" i="1"/>
  <c r="Q2080" i="1"/>
  <c r="M2080" i="1"/>
  <c r="F2080" i="1"/>
  <c r="E2080" i="1"/>
  <c r="D2080" i="1"/>
  <c r="AI2080" i="1" s="1"/>
  <c r="A2080" i="1"/>
  <c r="AD2079" i="1"/>
  <c r="AC2079" i="1"/>
  <c r="Z2079" i="1"/>
  <c r="AB2079" i="1" s="1"/>
  <c r="Y2079" i="1"/>
  <c r="AA2079" i="1" s="1"/>
  <c r="W2079" i="1"/>
  <c r="X2079" i="1" s="1"/>
  <c r="U2079" i="1"/>
  <c r="Q2079" i="1"/>
  <c r="M2079" i="1"/>
  <c r="F2079" i="1"/>
  <c r="E2079" i="1"/>
  <c r="D2079" i="1"/>
  <c r="A2079" i="1"/>
  <c r="AD2078" i="1"/>
  <c r="AC2078" i="1"/>
  <c r="Z2078" i="1"/>
  <c r="AB2078" i="1" s="1"/>
  <c r="Y2078" i="1"/>
  <c r="AA2078" i="1" s="1"/>
  <c r="W2078" i="1"/>
  <c r="X2078" i="1" s="1"/>
  <c r="U2078" i="1"/>
  <c r="Q2078" i="1"/>
  <c r="M2078" i="1"/>
  <c r="F2078" i="1"/>
  <c r="E2078" i="1"/>
  <c r="D2078" i="1"/>
  <c r="AI2078" i="1" s="1"/>
  <c r="A2078" i="1"/>
  <c r="AD2077" i="1"/>
  <c r="AC2077" i="1"/>
  <c r="Z2077" i="1"/>
  <c r="AB2077" i="1" s="1"/>
  <c r="Y2077" i="1"/>
  <c r="AA2077" i="1" s="1"/>
  <c r="W2077" i="1"/>
  <c r="X2077" i="1" s="1"/>
  <c r="U2077" i="1"/>
  <c r="Q2077" i="1"/>
  <c r="M2077" i="1"/>
  <c r="F2077" i="1"/>
  <c r="E2077" i="1"/>
  <c r="D2077" i="1"/>
  <c r="A2077" i="1"/>
  <c r="AD2076" i="1"/>
  <c r="AC2076" i="1"/>
  <c r="Z2076" i="1"/>
  <c r="AB2076" i="1" s="1"/>
  <c r="Y2076" i="1"/>
  <c r="AA2076" i="1" s="1"/>
  <c r="W2076" i="1"/>
  <c r="X2076" i="1" s="1"/>
  <c r="U2076" i="1"/>
  <c r="Q2076" i="1"/>
  <c r="M2076" i="1"/>
  <c r="F2076" i="1"/>
  <c r="E2076" i="1"/>
  <c r="D2076" i="1"/>
  <c r="A2076" i="1"/>
  <c r="AD2075" i="1"/>
  <c r="AC2075" i="1"/>
  <c r="Z2075" i="1"/>
  <c r="AB2075" i="1" s="1"/>
  <c r="Y2075" i="1"/>
  <c r="AA2075" i="1" s="1"/>
  <c r="W2075" i="1"/>
  <c r="X2075" i="1" s="1"/>
  <c r="U2075" i="1"/>
  <c r="Q2075" i="1"/>
  <c r="M2075" i="1"/>
  <c r="F2075" i="1"/>
  <c r="E2075" i="1"/>
  <c r="D2075" i="1"/>
  <c r="A2075" i="1"/>
  <c r="AD2074" i="1"/>
  <c r="AC2074" i="1"/>
  <c r="Z2074" i="1"/>
  <c r="AB2074" i="1" s="1"/>
  <c r="Y2074" i="1"/>
  <c r="AA2074" i="1" s="1"/>
  <c r="W2074" i="1"/>
  <c r="X2074" i="1" s="1"/>
  <c r="U2074" i="1"/>
  <c r="Q2074" i="1"/>
  <c r="M2074" i="1"/>
  <c r="F2074" i="1"/>
  <c r="E2074" i="1"/>
  <c r="D2074" i="1"/>
  <c r="A2074" i="1"/>
  <c r="AD2073" i="1"/>
  <c r="AC2073" i="1"/>
  <c r="Z2073" i="1"/>
  <c r="AB2073" i="1" s="1"/>
  <c r="Y2073" i="1"/>
  <c r="AA2073" i="1" s="1"/>
  <c r="W2073" i="1"/>
  <c r="X2073" i="1" s="1"/>
  <c r="U2073" i="1"/>
  <c r="Q2073" i="1"/>
  <c r="M2073" i="1"/>
  <c r="F2073" i="1"/>
  <c r="E2073" i="1"/>
  <c r="D2073" i="1"/>
  <c r="AI2073" i="1" s="1"/>
  <c r="A2073" i="1"/>
  <c r="AD2072" i="1"/>
  <c r="AC2072" i="1"/>
  <c r="Z2072" i="1"/>
  <c r="AB2072" i="1" s="1"/>
  <c r="Y2072" i="1"/>
  <c r="AA2072" i="1" s="1"/>
  <c r="W2072" i="1"/>
  <c r="X2072" i="1" s="1"/>
  <c r="U2072" i="1"/>
  <c r="Q2072" i="1"/>
  <c r="M2072" i="1"/>
  <c r="F2072" i="1"/>
  <c r="E2072" i="1"/>
  <c r="D2072" i="1"/>
  <c r="A2072" i="1"/>
  <c r="AD2071" i="1"/>
  <c r="AC2071" i="1"/>
  <c r="Z2071" i="1"/>
  <c r="AB2071" i="1" s="1"/>
  <c r="Y2071" i="1"/>
  <c r="AA2071" i="1" s="1"/>
  <c r="W2071" i="1"/>
  <c r="X2071" i="1" s="1"/>
  <c r="U2071" i="1"/>
  <c r="Q2071" i="1"/>
  <c r="M2071" i="1"/>
  <c r="F2071" i="1"/>
  <c r="E2071" i="1"/>
  <c r="D2071" i="1"/>
  <c r="A2071" i="1"/>
  <c r="AD2070" i="1"/>
  <c r="AC2070" i="1"/>
  <c r="Z2070" i="1"/>
  <c r="AB2070" i="1" s="1"/>
  <c r="Y2070" i="1"/>
  <c r="AA2070" i="1" s="1"/>
  <c r="W2070" i="1"/>
  <c r="X2070" i="1" s="1"/>
  <c r="U2070" i="1"/>
  <c r="Q2070" i="1"/>
  <c r="M2070" i="1"/>
  <c r="F2070" i="1"/>
  <c r="E2070" i="1"/>
  <c r="D2070" i="1"/>
  <c r="A2070" i="1"/>
  <c r="AD2069" i="1"/>
  <c r="AC2069" i="1"/>
  <c r="Z2069" i="1"/>
  <c r="AB2069" i="1" s="1"/>
  <c r="Y2069" i="1"/>
  <c r="AA2069" i="1" s="1"/>
  <c r="W2069" i="1"/>
  <c r="X2069" i="1" s="1"/>
  <c r="U2069" i="1"/>
  <c r="Q2069" i="1"/>
  <c r="M2069" i="1"/>
  <c r="F2069" i="1"/>
  <c r="E2069" i="1"/>
  <c r="D2069" i="1"/>
  <c r="AI2069" i="1" s="1"/>
  <c r="A2069" i="1"/>
  <c r="AD2068" i="1"/>
  <c r="AC2068" i="1"/>
  <c r="Z2068" i="1"/>
  <c r="AB2068" i="1" s="1"/>
  <c r="Y2068" i="1"/>
  <c r="AA2068" i="1" s="1"/>
  <c r="W2068" i="1"/>
  <c r="X2068" i="1" s="1"/>
  <c r="U2068" i="1"/>
  <c r="Q2068" i="1"/>
  <c r="M2068" i="1"/>
  <c r="F2068" i="1"/>
  <c r="E2068" i="1"/>
  <c r="D2068" i="1"/>
  <c r="A2068" i="1"/>
  <c r="AD2067" i="1"/>
  <c r="AC2067" i="1"/>
  <c r="Z2067" i="1"/>
  <c r="AB2067" i="1" s="1"/>
  <c r="Y2067" i="1"/>
  <c r="AA2067" i="1" s="1"/>
  <c r="W2067" i="1"/>
  <c r="X2067" i="1" s="1"/>
  <c r="U2067" i="1"/>
  <c r="Q2067" i="1"/>
  <c r="M2067" i="1"/>
  <c r="F2067" i="1"/>
  <c r="E2067" i="1"/>
  <c r="D2067" i="1"/>
  <c r="A2067" i="1"/>
  <c r="AD2066" i="1"/>
  <c r="AC2066" i="1"/>
  <c r="Z2066" i="1"/>
  <c r="AB2066" i="1" s="1"/>
  <c r="Y2066" i="1"/>
  <c r="AA2066" i="1" s="1"/>
  <c r="W2066" i="1"/>
  <c r="X2066" i="1" s="1"/>
  <c r="U2066" i="1"/>
  <c r="Q2066" i="1"/>
  <c r="M2066" i="1"/>
  <c r="F2066" i="1"/>
  <c r="E2066" i="1"/>
  <c r="D2066" i="1"/>
  <c r="A2066" i="1"/>
  <c r="AD2065" i="1"/>
  <c r="AC2065" i="1"/>
  <c r="Z2065" i="1"/>
  <c r="AB2065" i="1" s="1"/>
  <c r="Y2065" i="1"/>
  <c r="AA2065" i="1" s="1"/>
  <c r="W2065" i="1"/>
  <c r="X2065" i="1" s="1"/>
  <c r="U2065" i="1"/>
  <c r="Q2065" i="1"/>
  <c r="M2065" i="1"/>
  <c r="F2065" i="1"/>
  <c r="E2065" i="1"/>
  <c r="D2065" i="1"/>
  <c r="AI2065" i="1" s="1"/>
  <c r="A2065" i="1"/>
  <c r="AD2064" i="1"/>
  <c r="AC2064" i="1"/>
  <c r="Z2064" i="1"/>
  <c r="AB2064" i="1" s="1"/>
  <c r="Y2064" i="1"/>
  <c r="AA2064" i="1" s="1"/>
  <c r="W2064" i="1"/>
  <c r="X2064" i="1" s="1"/>
  <c r="U2064" i="1"/>
  <c r="Q2064" i="1"/>
  <c r="M2064" i="1"/>
  <c r="F2064" i="1"/>
  <c r="E2064" i="1"/>
  <c r="D2064" i="1"/>
  <c r="A2064" i="1"/>
  <c r="AD2063" i="1"/>
  <c r="AC2063" i="1"/>
  <c r="Z2063" i="1"/>
  <c r="AB2063" i="1" s="1"/>
  <c r="Y2063" i="1"/>
  <c r="AA2063" i="1" s="1"/>
  <c r="W2063" i="1"/>
  <c r="X2063" i="1" s="1"/>
  <c r="U2063" i="1"/>
  <c r="Q2063" i="1"/>
  <c r="M2063" i="1"/>
  <c r="F2063" i="1"/>
  <c r="E2063" i="1"/>
  <c r="D2063" i="1"/>
  <c r="A2063" i="1"/>
  <c r="AD2062" i="1"/>
  <c r="AC2062" i="1"/>
  <c r="Z2062" i="1"/>
  <c r="AB2062" i="1" s="1"/>
  <c r="Y2062" i="1"/>
  <c r="AA2062" i="1" s="1"/>
  <c r="W2062" i="1"/>
  <c r="X2062" i="1" s="1"/>
  <c r="U2062" i="1"/>
  <c r="Q2062" i="1"/>
  <c r="M2062" i="1"/>
  <c r="F2062" i="1"/>
  <c r="E2062" i="1"/>
  <c r="D2062" i="1"/>
  <c r="A2062" i="1"/>
  <c r="AD2061" i="1"/>
  <c r="AC2061" i="1"/>
  <c r="Z2061" i="1"/>
  <c r="AB2061" i="1" s="1"/>
  <c r="Y2061" i="1"/>
  <c r="AA2061" i="1" s="1"/>
  <c r="W2061" i="1"/>
  <c r="X2061" i="1" s="1"/>
  <c r="U2061" i="1"/>
  <c r="Q2061" i="1"/>
  <c r="M2061" i="1"/>
  <c r="F2061" i="1"/>
  <c r="E2061" i="1"/>
  <c r="D2061" i="1"/>
  <c r="AI2061" i="1" s="1"/>
  <c r="A2061" i="1"/>
  <c r="AD2060" i="1"/>
  <c r="AC2060" i="1"/>
  <c r="Z2060" i="1"/>
  <c r="AB2060" i="1" s="1"/>
  <c r="Y2060" i="1"/>
  <c r="AA2060" i="1" s="1"/>
  <c r="W2060" i="1"/>
  <c r="X2060" i="1" s="1"/>
  <c r="U2060" i="1"/>
  <c r="Q2060" i="1"/>
  <c r="M2060" i="1"/>
  <c r="F2060" i="1"/>
  <c r="E2060" i="1"/>
  <c r="D2060" i="1"/>
  <c r="A2060" i="1"/>
  <c r="AD2059" i="1"/>
  <c r="AC2059" i="1"/>
  <c r="Z2059" i="1"/>
  <c r="AB2059" i="1" s="1"/>
  <c r="Y2059" i="1"/>
  <c r="AA2059" i="1" s="1"/>
  <c r="W2059" i="1"/>
  <c r="X2059" i="1" s="1"/>
  <c r="U2059" i="1"/>
  <c r="Q2059" i="1"/>
  <c r="M2059" i="1"/>
  <c r="F2059" i="1"/>
  <c r="E2059" i="1"/>
  <c r="D2059" i="1"/>
  <c r="A2059" i="1"/>
  <c r="AD2058" i="1"/>
  <c r="AC2058" i="1"/>
  <c r="Z2058" i="1"/>
  <c r="AB2058" i="1" s="1"/>
  <c r="Y2058" i="1"/>
  <c r="AA2058" i="1" s="1"/>
  <c r="W2058" i="1"/>
  <c r="X2058" i="1" s="1"/>
  <c r="U2058" i="1"/>
  <c r="Q2058" i="1"/>
  <c r="M2058" i="1"/>
  <c r="F2058" i="1"/>
  <c r="E2058" i="1"/>
  <c r="D2058" i="1"/>
  <c r="A2058" i="1"/>
  <c r="AD2057" i="1"/>
  <c r="AC2057" i="1"/>
  <c r="Z2057" i="1"/>
  <c r="AB2057" i="1" s="1"/>
  <c r="Y2057" i="1"/>
  <c r="AA2057" i="1" s="1"/>
  <c r="W2057" i="1"/>
  <c r="X2057" i="1" s="1"/>
  <c r="U2057" i="1"/>
  <c r="Q2057" i="1"/>
  <c r="M2057" i="1"/>
  <c r="F2057" i="1"/>
  <c r="E2057" i="1"/>
  <c r="D2057" i="1"/>
  <c r="AI2057" i="1" s="1"/>
  <c r="A2057" i="1"/>
  <c r="AD2056" i="1"/>
  <c r="AC2056" i="1"/>
  <c r="Z2056" i="1"/>
  <c r="AB2056" i="1" s="1"/>
  <c r="Y2056" i="1"/>
  <c r="AA2056" i="1" s="1"/>
  <c r="W2056" i="1"/>
  <c r="X2056" i="1" s="1"/>
  <c r="U2056" i="1"/>
  <c r="Q2056" i="1"/>
  <c r="M2056" i="1"/>
  <c r="F2056" i="1"/>
  <c r="E2056" i="1"/>
  <c r="D2056" i="1"/>
  <c r="A2056" i="1"/>
  <c r="AD2055" i="1"/>
  <c r="AC2055" i="1"/>
  <c r="Z2055" i="1"/>
  <c r="AB2055" i="1" s="1"/>
  <c r="Y2055" i="1"/>
  <c r="AA2055" i="1" s="1"/>
  <c r="W2055" i="1"/>
  <c r="X2055" i="1" s="1"/>
  <c r="U2055" i="1"/>
  <c r="Q2055" i="1"/>
  <c r="M2055" i="1"/>
  <c r="F2055" i="1"/>
  <c r="E2055" i="1"/>
  <c r="D2055" i="1"/>
  <c r="A2055" i="1"/>
  <c r="AD2054" i="1"/>
  <c r="AC2054" i="1"/>
  <c r="Z2054" i="1"/>
  <c r="AB2054" i="1" s="1"/>
  <c r="Y2054" i="1"/>
  <c r="AA2054" i="1" s="1"/>
  <c r="W2054" i="1"/>
  <c r="X2054" i="1" s="1"/>
  <c r="U2054" i="1"/>
  <c r="Q2054" i="1"/>
  <c r="M2054" i="1"/>
  <c r="F2054" i="1"/>
  <c r="E2054" i="1"/>
  <c r="D2054" i="1"/>
  <c r="A2054" i="1"/>
  <c r="AD2053" i="1"/>
  <c r="AC2053" i="1"/>
  <c r="Z2053" i="1"/>
  <c r="AB2053" i="1" s="1"/>
  <c r="Y2053" i="1"/>
  <c r="AA2053" i="1" s="1"/>
  <c r="W2053" i="1"/>
  <c r="X2053" i="1" s="1"/>
  <c r="U2053" i="1"/>
  <c r="Q2053" i="1"/>
  <c r="M2053" i="1"/>
  <c r="F2053" i="1"/>
  <c r="E2053" i="1"/>
  <c r="D2053" i="1"/>
  <c r="AI2053" i="1" s="1"/>
  <c r="A2053" i="1"/>
  <c r="AD2052" i="1"/>
  <c r="AC2052" i="1"/>
  <c r="Z2052" i="1"/>
  <c r="AB2052" i="1" s="1"/>
  <c r="Y2052" i="1"/>
  <c r="AA2052" i="1" s="1"/>
  <c r="W2052" i="1"/>
  <c r="X2052" i="1" s="1"/>
  <c r="U2052" i="1"/>
  <c r="Q2052" i="1"/>
  <c r="M2052" i="1"/>
  <c r="F2052" i="1"/>
  <c r="E2052" i="1"/>
  <c r="D2052" i="1"/>
  <c r="AI2052" i="1" s="1"/>
  <c r="A2052" i="1"/>
  <c r="AD2051" i="1"/>
  <c r="AC2051" i="1"/>
  <c r="Z2051" i="1"/>
  <c r="AB2051" i="1" s="1"/>
  <c r="Y2051" i="1"/>
  <c r="AA2051" i="1" s="1"/>
  <c r="W2051" i="1"/>
  <c r="X2051" i="1" s="1"/>
  <c r="U2051" i="1"/>
  <c r="Q2051" i="1"/>
  <c r="M2051" i="1"/>
  <c r="F2051" i="1"/>
  <c r="E2051" i="1"/>
  <c r="D2051" i="1"/>
  <c r="A2051" i="1"/>
  <c r="AD2050" i="1"/>
  <c r="AC2050" i="1"/>
  <c r="Z2050" i="1"/>
  <c r="AB2050" i="1" s="1"/>
  <c r="Y2050" i="1"/>
  <c r="AA2050" i="1" s="1"/>
  <c r="W2050" i="1"/>
  <c r="X2050" i="1" s="1"/>
  <c r="U2050" i="1"/>
  <c r="Q2050" i="1"/>
  <c r="M2050" i="1"/>
  <c r="F2050" i="1"/>
  <c r="E2050" i="1"/>
  <c r="D2050" i="1"/>
  <c r="A2050" i="1"/>
  <c r="AD2049" i="1"/>
  <c r="AC2049" i="1"/>
  <c r="Z2049" i="1"/>
  <c r="AB2049" i="1" s="1"/>
  <c r="Y2049" i="1"/>
  <c r="AA2049" i="1" s="1"/>
  <c r="W2049" i="1"/>
  <c r="X2049" i="1" s="1"/>
  <c r="U2049" i="1"/>
  <c r="Q2049" i="1"/>
  <c r="M2049" i="1"/>
  <c r="F2049" i="1"/>
  <c r="E2049" i="1"/>
  <c r="D2049" i="1"/>
  <c r="AI2049" i="1" s="1"/>
  <c r="A2049" i="1"/>
  <c r="AD2048" i="1"/>
  <c r="AC2048" i="1"/>
  <c r="Z2048" i="1"/>
  <c r="AB2048" i="1" s="1"/>
  <c r="Y2048" i="1"/>
  <c r="AA2048" i="1" s="1"/>
  <c r="W2048" i="1"/>
  <c r="X2048" i="1" s="1"/>
  <c r="U2048" i="1"/>
  <c r="Q2048" i="1"/>
  <c r="M2048" i="1"/>
  <c r="F2048" i="1"/>
  <c r="E2048" i="1"/>
  <c r="D2048" i="1"/>
  <c r="A2048" i="1"/>
  <c r="AD2047" i="1"/>
  <c r="AC2047" i="1"/>
  <c r="Z2047" i="1"/>
  <c r="AB2047" i="1" s="1"/>
  <c r="Y2047" i="1"/>
  <c r="AA2047" i="1" s="1"/>
  <c r="W2047" i="1"/>
  <c r="X2047" i="1" s="1"/>
  <c r="U2047" i="1"/>
  <c r="Q2047" i="1"/>
  <c r="M2047" i="1"/>
  <c r="F2047" i="1"/>
  <c r="E2047" i="1"/>
  <c r="D2047" i="1"/>
  <c r="A2047" i="1"/>
  <c r="AD2046" i="1"/>
  <c r="AC2046" i="1"/>
  <c r="Z2046" i="1"/>
  <c r="AB2046" i="1" s="1"/>
  <c r="Y2046" i="1"/>
  <c r="AA2046" i="1" s="1"/>
  <c r="W2046" i="1"/>
  <c r="X2046" i="1" s="1"/>
  <c r="U2046" i="1"/>
  <c r="Q2046" i="1"/>
  <c r="M2046" i="1"/>
  <c r="F2046" i="1"/>
  <c r="E2046" i="1"/>
  <c r="D2046" i="1"/>
  <c r="AI2046" i="1" s="1"/>
  <c r="A2046" i="1"/>
  <c r="AD2045" i="1"/>
  <c r="AC2045" i="1"/>
  <c r="Z2045" i="1"/>
  <c r="AB2045" i="1" s="1"/>
  <c r="Y2045" i="1"/>
  <c r="AA2045" i="1" s="1"/>
  <c r="W2045" i="1"/>
  <c r="X2045" i="1" s="1"/>
  <c r="U2045" i="1"/>
  <c r="Q2045" i="1"/>
  <c r="M2045" i="1"/>
  <c r="F2045" i="1"/>
  <c r="E2045" i="1"/>
  <c r="D2045" i="1"/>
  <c r="A2045" i="1"/>
  <c r="AD2044" i="1"/>
  <c r="AC2044" i="1"/>
  <c r="Z2044" i="1"/>
  <c r="AB2044" i="1" s="1"/>
  <c r="Y2044" i="1"/>
  <c r="AA2044" i="1" s="1"/>
  <c r="W2044" i="1"/>
  <c r="X2044" i="1" s="1"/>
  <c r="U2044" i="1"/>
  <c r="Q2044" i="1"/>
  <c r="M2044" i="1"/>
  <c r="F2044" i="1"/>
  <c r="E2044" i="1"/>
  <c r="D2044" i="1"/>
  <c r="AI2044" i="1" s="1"/>
  <c r="A2044" i="1"/>
  <c r="AD2043" i="1"/>
  <c r="AC2043" i="1"/>
  <c r="Z2043" i="1"/>
  <c r="AB2043" i="1" s="1"/>
  <c r="Y2043" i="1"/>
  <c r="AA2043" i="1" s="1"/>
  <c r="W2043" i="1"/>
  <c r="X2043" i="1" s="1"/>
  <c r="U2043" i="1"/>
  <c r="Q2043" i="1"/>
  <c r="M2043" i="1"/>
  <c r="F2043" i="1"/>
  <c r="E2043" i="1"/>
  <c r="D2043" i="1"/>
  <c r="A2043" i="1"/>
  <c r="AD2042" i="1"/>
  <c r="AC2042" i="1"/>
  <c r="Z2042" i="1"/>
  <c r="AB2042" i="1" s="1"/>
  <c r="Y2042" i="1"/>
  <c r="AA2042" i="1" s="1"/>
  <c r="W2042" i="1"/>
  <c r="X2042" i="1" s="1"/>
  <c r="U2042" i="1"/>
  <c r="Q2042" i="1"/>
  <c r="M2042" i="1"/>
  <c r="F2042" i="1"/>
  <c r="E2042" i="1"/>
  <c r="D2042" i="1"/>
  <c r="A2042" i="1"/>
  <c r="AD2041" i="1"/>
  <c r="AC2041" i="1"/>
  <c r="Z2041" i="1"/>
  <c r="AB2041" i="1" s="1"/>
  <c r="Y2041" i="1"/>
  <c r="AA2041" i="1" s="1"/>
  <c r="W2041" i="1"/>
  <c r="X2041" i="1" s="1"/>
  <c r="U2041" i="1"/>
  <c r="Q2041" i="1"/>
  <c r="M2041" i="1"/>
  <c r="F2041" i="1"/>
  <c r="E2041" i="1"/>
  <c r="D2041" i="1"/>
  <c r="AI2041" i="1" s="1"/>
  <c r="A2041" i="1"/>
  <c r="AD2040" i="1"/>
  <c r="AC2040" i="1"/>
  <c r="Z2040" i="1"/>
  <c r="AB2040" i="1" s="1"/>
  <c r="Y2040" i="1"/>
  <c r="AA2040" i="1" s="1"/>
  <c r="W2040" i="1"/>
  <c r="X2040" i="1" s="1"/>
  <c r="U2040" i="1"/>
  <c r="Q2040" i="1"/>
  <c r="M2040" i="1"/>
  <c r="F2040" i="1"/>
  <c r="E2040" i="1"/>
  <c r="D2040" i="1"/>
  <c r="A2040" i="1"/>
  <c r="AD2039" i="1"/>
  <c r="AC2039" i="1"/>
  <c r="Z2039" i="1"/>
  <c r="AB2039" i="1" s="1"/>
  <c r="Y2039" i="1"/>
  <c r="AA2039" i="1" s="1"/>
  <c r="W2039" i="1"/>
  <c r="X2039" i="1" s="1"/>
  <c r="U2039" i="1"/>
  <c r="Q2039" i="1"/>
  <c r="M2039" i="1"/>
  <c r="F2039" i="1"/>
  <c r="E2039" i="1"/>
  <c r="D2039" i="1"/>
  <c r="A2039" i="1"/>
  <c r="AD2038" i="1"/>
  <c r="AC2038" i="1"/>
  <c r="Z2038" i="1"/>
  <c r="AB2038" i="1" s="1"/>
  <c r="Y2038" i="1"/>
  <c r="AA2038" i="1" s="1"/>
  <c r="W2038" i="1"/>
  <c r="X2038" i="1" s="1"/>
  <c r="U2038" i="1"/>
  <c r="Q2038" i="1"/>
  <c r="M2038" i="1"/>
  <c r="F2038" i="1"/>
  <c r="E2038" i="1"/>
  <c r="D2038" i="1"/>
  <c r="A2038" i="1"/>
  <c r="AD2037" i="1"/>
  <c r="AC2037" i="1"/>
  <c r="Z2037" i="1"/>
  <c r="AB2037" i="1" s="1"/>
  <c r="Y2037" i="1"/>
  <c r="AA2037" i="1" s="1"/>
  <c r="W2037" i="1"/>
  <c r="X2037" i="1" s="1"/>
  <c r="U2037" i="1"/>
  <c r="Q2037" i="1"/>
  <c r="M2037" i="1"/>
  <c r="F2037" i="1"/>
  <c r="E2037" i="1"/>
  <c r="D2037" i="1"/>
  <c r="A2037" i="1"/>
  <c r="AD2036" i="1"/>
  <c r="AC2036" i="1"/>
  <c r="Z2036" i="1"/>
  <c r="AB2036" i="1" s="1"/>
  <c r="Y2036" i="1"/>
  <c r="AA2036" i="1" s="1"/>
  <c r="W2036" i="1"/>
  <c r="X2036" i="1" s="1"/>
  <c r="U2036" i="1"/>
  <c r="Q2036" i="1"/>
  <c r="M2036" i="1"/>
  <c r="F2036" i="1"/>
  <c r="E2036" i="1"/>
  <c r="D2036" i="1"/>
  <c r="AI2036" i="1" s="1"/>
  <c r="A2036" i="1"/>
  <c r="AD2035" i="1"/>
  <c r="AC2035" i="1"/>
  <c r="Z2035" i="1"/>
  <c r="AB2035" i="1" s="1"/>
  <c r="Y2035" i="1"/>
  <c r="AA2035" i="1" s="1"/>
  <c r="W2035" i="1"/>
  <c r="X2035" i="1" s="1"/>
  <c r="U2035" i="1"/>
  <c r="Q2035" i="1"/>
  <c r="M2035" i="1"/>
  <c r="F2035" i="1"/>
  <c r="E2035" i="1"/>
  <c r="D2035" i="1"/>
  <c r="A2035" i="1"/>
  <c r="AD2034" i="1"/>
  <c r="AC2034" i="1"/>
  <c r="Z2034" i="1"/>
  <c r="AB2034" i="1" s="1"/>
  <c r="Y2034" i="1"/>
  <c r="AA2034" i="1" s="1"/>
  <c r="W2034" i="1"/>
  <c r="X2034" i="1" s="1"/>
  <c r="U2034" i="1"/>
  <c r="Q2034" i="1"/>
  <c r="M2034" i="1"/>
  <c r="F2034" i="1"/>
  <c r="E2034" i="1"/>
  <c r="D2034" i="1"/>
  <c r="A2034" i="1"/>
  <c r="AD2033" i="1"/>
  <c r="AC2033" i="1"/>
  <c r="Z2033" i="1"/>
  <c r="AB2033" i="1" s="1"/>
  <c r="Y2033" i="1"/>
  <c r="AA2033" i="1" s="1"/>
  <c r="W2033" i="1"/>
  <c r="X2033" i="1" s="1"/>
  <c r="U2033" i="1"/>
  <c r="Q2033" i="1"/>
  <c r="F2033" i="1"/>
  <c r="E2033" i="1"/>
  <c r="D2033" i="1"/>
  <c r="AI2033" i="1" s="1"/>
  <c r="A2033" i="1"/>
  <c r="AD2032" i="1"/>
  <c r="AC2032" i="1"/>
  <c r="Z2032" i="1"/>
  <c r="AB2032" i="1" s="1"/>
  <c r="Y2032" i="1"/>
  <c r="AA2032" i="1" s="1"/>
  <c r="W2032" i="1"/>
  <c r="X2032" i="1" s="1"/>
  <c r="U2032" i="1"/>
  <c r="Q2032" i="1"/>
  <c r="M2032" i="1"/>
  <c r="F2032" i="1"/>
  <c r="E2032" i="1"/>
  <c r="D2032" i="1"/>
  <c r="AI2032" i="1" s="1"/>
  <c r="A2032" i="1"/>
  <c r="AD2031" i="1"/>
  <c r="AC2031" i="1"/>
  <c r="Z2031" i="1"/>
  <c r="AB2031" i="1" s="1"/>
  <c r="Y2031" i="1"/>
  <c r="AA2031" i="1" s="1"/>
  <c r="W2031" i="1"/>
  <c r="X2031" i="1" s="1"/>
  <c r="U2031" i="1"/>
  <c r="Q2031" i="1"/>
  <c r="M2031" i="1"/>
  <c r="F2031" i="1"/>
  <c r="E2031" i="1"/>
  <c r="D2031" i="1"/>
  <c r="A2031" i="1"/>
  <c r="AD2030" i="1"/>
  <c r="AC2030" i="1"/>
  <c r="Z2030" i="1"/>
  <c r="AB2030" i="1" s="1"/>
  <c r="Y2030" i="1"/>
  <c r="AA2030" i="1" s="1"/>
  <c r="W2030" i="1"/>
  <c r="X2030" i="1" s="1"/>
  <c r="U2030" i="1"/>
  <c r="Q2030" i="1"/>
  <c r="M2030" i="1"/>
  <c r="F2030" i="1"/>
  <c r="E2030" i="1"/>
  <c r="D2030" i="1"/>
  <c r="AI2030" i="1" s="1"/>
  <c r="A2030" i="1"/>
  <c r="AD2029" i="1"/>
  <c r="AC2029" i="1"/>
  <c r="Z2029" i="1"/>
  <c r="AB2029" i="1" s="1"/>
  <c r="Y2029" i="1"/>
  <c r="AA2029" i="1" s="1"/>
  <c r="W2029" i="1"/>
  <c r="X2029" i="1" s="1"/>
  <c r="U2029" i="1"/>
  <c r="Q2029" i="1"/>
  <c r="M2029" i="1"/>
  <c r="F2029" i="1"/>
  <c r="E2029" i="1"/>
  <c r="D2029" i="1"/>
  <c r="A2029" i="1"/>
  <c r="AD2028" i="1"/>
  <c r="AC2028" i="1"/>
  <c r="Z2028" i="1"/>
  <c r="AB2028" i="1" s="1"/>
  <c r="Y2028" i="1"/>
  <c r="AA2028" i="1" s="1"/>
  <c r="W2028" i="1"/>
  <c r="X2028" i="1" s="1"/>
  <c r="U2028" i="1"/>
  <c r="Q2028" i="1"/>
  <c r="M2028" i="1"/>
  <c r="F2028" i="1"/>
  <c r="E2028" i="1"/>
  <c r="D2028" i="1"/>
  <c r="AI2028" i="1" s="1"/>
  <c r="A2028" i="1"/>
  <c r="AD2027" i="1"/>
  <c r="AC2027" i="1"/>
  <c r="Z2027" i="1"/>
  <c r="AB2027" i="1" s="1"/>
  <c r="Y2027" i="1"/>
  <c r="AA2027" i="1" s="1"/>
  <c r="W2027" i="1"/>
  <c r="X2027" i="1" s="1"/>
  <c r="U2027" i="1"/>
  <c r="Q2027" i="1"/>
  <c r="M2027" i="1"/>
  <c r="F2027" i="1"/>
  <c r="E2027" i="1"/>
  <c r="D2027" i="1"/>
  <c r="AI2027" i="1" s="1"/>
  <c r="A2027" i="1"/>
  <c r="AD2026" i="1"/>
  <c r="AC2026" i="1"/>
  <c r="Z2026" i="1"/>
  <c r="AB2026" i="1" s="1"/>
  <c r="Y2026" i="1"/>
  <c r="AA2026" i="1" s="1"/>
  <c r="W2026" i="1"/>
  <c r="X2026" i="1" s="1"/>
  <c r="U2026" i="1"/>
  <c r="Q2026" i="1"/>
  <c r="M2026" i="1"/>
  <c r="F2026" i="1"/>
  <c r="E2026" i="1"/>
  <c r="D2026" i="1"/>
  <c r="AI2026" i="1" s="1"/>
  <c r="A2026" i="1"/>
  <c r="AD2025" i="1"/>
  <c r="AC2025" i="1"/>
  <c r="Z2025" i="1"/>
  <c r="AB2025" i="1" s="1"/>
  <c r="Y2025" i="1"/>
  <c r="AA2025" i="1" s="1"/>
  <c r="W2025" i="1"/>
  <c r="X2025" i="1" s="1"/>
  <c r="U2025" i="1"/>
  <c r="Q2025" i="1"/>
  <c r="M2025" i="1"/>
  <c r="F2025" i="1"/>
  <c r="E2025" i="1"/>
  <c r="D2025" i="1"/>
  <c r="A2025" i="1"/>
  <c r="AD2024" i="1"/>
  <c r="AC2024" i="1"/>
  <c r="Z2024" i="1"/>
  <c r="AB2024" i="1" s="1"/>
  <c r="Y2024" i="1"/>
  <c r="AA2024" i="1" s="1"/>
  <c r="W2024" i="1"/>
  <c r="X2024" i="1" s="1"/>
  <c r="U2024" i="1"/>
  <c r="Q2024" i="1"/>
  <c r="M2024" i="1"/>
  <c r="F2024" i="1"/>
  <c r="E2024" i="1"/>
  <c r="D2024" i="1"/>
  <c r="A2024" i="1"/>
  <c r="AD2023" i="1"/>
  <c r="AC2023" i="1"/>
  <c r="Z2023" i="1"/>
  <c r="AB2023" i="1" s="1"/>
  <c r="Y2023" i="1"/>
  <c r="AA2023" i="1" s="1"/>
  <c r="W2023" i="1"/>
  <c r="X2023" i="1" s="1"/>
  <c r="U2023" i="1"/>
  <c r="Q2023" i="1"/>
  <c r="M2023" i="1"/>
  <c r="F2023" i="1"/>
  <c r="E2023" i="1"/>
  <c r="D2023" i="1"/>
  <c r="AI2023" i="1" s="1"/>
  <c r="A2023" i="1"/>
  <c r="AD2022" i="1"/>
  <c r="AC2022" i="1"/>
  <c r="Z2022" i="1"/>
  <c r="AB2022" i="1" s="1"/>
  <c r="Y2022" i="1"/>
  <c r="AA2022" i="1" s="1"/>
  <c r="W2022" i="1"/>
  <c r="X2022" i="1" s="1"/>
  <c r="U2022" i="1"/>
  <c r="Q2022" i="1"/>
  <c r="M2022" i="1"/>
  <c r="F2022" i="1"/>
  <c r="E2022" i="1"/>
  <c r="D2022" i="1"/>
  <c r="AI2022" i="1" s="1"/>
  <c r="A2022" i="1"/>
  <c r="AD2021" i="1"/>
  <c r="AC2021" i="1"/>
  <c r="Z2021" i="1"/>
  <c r="AB2021" i="1" s="1"/>
  <c r="Y2021" i="1"/>
  <c r="AA2021" i="1" s="1"/>
  <c r="W2021" i="1"/>
  <c r="X2021" i="1" s="1"/>
  <c r="U2021" i="1"/>
  <c r="Q2021" i="1"/>
  <c r="M2021" i="1"/>
  <c r="F2021" i="1"/>
  <c r="E2021" i="1"/>
  <c r="D2021" i="1"/>
  <c r="AI2021" i="1" s="1"/>
  <c r="A2021" i="1"/>
  <c r="AD2020" i="1"/>
  <c r="AC2020" i="1"/>
  <c r="Z2020" i="1"/>
  <c r="AB2020" i="1" s="1"/>
  <c r="Y2020" i="1"/>
  <c r="AA2020" i="1" s="1"/>
  <c r="W2020" i="1"/>
  <c r="X2020" i="1" s="1"/>
  <c r="U2020" i="1"/>
  <c r="Q2020" i="1"/>
  <c r="M2020" i="1"/>
  <c r="F2020" i="1"/>
  <c r="E2020" i="1"/>
  <c r="D2020" i="1"/>
  <c r="A2020" i="1"/>
  <c r="AD2019" i="1"/>
  <c r="AC2019" i="1"/>
  <c r="Z2019" i="1"/>
  <c r="AB2019" i="1" s="1"/>
  <c r="Y2019" i="1"/>
  <c r="AA2019" i="1" s="1"/>
  <c r="W2019" i="1"/>
  <c r="X2019" i="1" s="1"/>
  <c r="U2019" i="1"/>
  <c r="Q2019" i="1"/>
  <c r="M2019" i="1"/>
  <c r="F2019" i="1"/>
  <c r="E2019" i="1"/>
  <c r="D2019" i="1"/>
  <c r="A2019" i="1"/>
  <c r="AD2018" i="1"/>
  <c r="AC2018" i="1"/>
  <c r="Z2018" i="1"/>
  <c r="AB2018" i="1" s="1"/>
  <c r="Y2018" i="1"/>
  <c r="AA2018" i="1" s="1"/>
  <c r="W2018" i="1"/>
  <c r="X2018" i="1" s="1"/>
  <c r="U2018" i="1"/>
  <c r="Q2018" i="1"/>
  <c r="M2018" i="1"/>
  <c r="F2018" i="1"/>
  <c r="E2018" i="1"/>
  <c r="D2018" i="1"/>
  <c r="AI2018" i="1" s="1"/>
  <c r="A2018" i="1"/>
  <c r="AD2017" i="1"/>
  <c r="AC2017" i="1"/>
  <c r="Z2017" i="1"/>
  <c r="AB2017" i="1" s="1"/>
  <c r="Y2017" i="1"/>
  <c r="AA2017" i="1" s="1"/>
  <c r="W2017" i="1"/>
  <c r="X2017" i="1" s="1"/>
  <c r="U2017" i="1"/>
  <c r="Q2017" i="1"/>
  <c r="M2017" i="1"/>
  <c r="F2017" i="1"/>
  <c r="E2017" i="1"/>
  <c r="D2017" i="1"/>
  <c r="AI2017" i="1" s="1"/>
  <c r="A2017" i="1"/>
  <c r="AD2016" i="1"/>
  <c r="AC2016" i="1"/>
  <c r="Z2016" i="1"/>
  <c r="AB2016" i="1" s="1"/>
  <c r="Y2016" i="1"/>
  <c r="AA2016" i="1" s="1"/>
  <c r="W2016" i="1"/>
  <c r="X2016" i="1" s="1"/>
  <c r="U2016" i="1"/>
  <c r="Q2016" i="1"/>
  <c r="M2016" i="1"/>
  <c r="F2016" i="1"/>
  <c r="E2016" i="1"/>
  <c r="D2016" i="1"/>
  <c r="A2016" i="1"/>
  <c r="AD2015" i="1"/>
  <c r="AC2015" i="1"/>
  <c r="Z2015" i="1"/>
  <c r="AB2015" i="1" s="1"/>
  <c r="Y2015" i="1"/>
  <c r="AA2015" i="1" s="1"/>
  <c r="W2015" i="1"/>
  <c r="X2015" i="1" s="1"/>
  <c r="U2015" i="1"/>
  <c r="Q2015" i="1"/>
  <c r="M2015" i="1"/>
  <c r="F2015" i="1"/>
  <c r="E2015" i="1"/>
  <c r="D2015" i="1"/>
  <c r="A2015" i="1"/>
  <c r="AD2014" i="1"/>
  <c r="AC2014" i="1"/>
  <c r="Z2014" i="1"/>
  <c r="AB2014" i="1" s="1"/>
  <c r="Y2014" i="1"/>
  <c r="AA2014" i="1" s="1"/>
  <c r="W2014" i="1"/>
  <c r="X2014" i="1" s="1"/>
  <c r="U2014" i="1"/>
  <c r="Q2014" i="1"/>
  <c r="M2014" i="1"/>
  <c r="F2014" i="1"/>
  <c r="E2014" i="1"/>
  <c r="D2014" i="1"/>
  <c r="AI2014" i="1" s="1"/>
  <c r="A2014" i="1"/>
  <c r="AD2013" i="1"/>
  <c r="AC2013" i="1"/>
  <c r="Z2013" i="1"/>
  <c r="AB2013" i="1" s="1"/>
  <c r="Y2013" i="1"/>
  <c r="AA2013" i="1" s="1"/>
  <c r="W2013" i="1"/>
  <c r="X2013" i="1" s="1"/>
  <c r="U2013" i="1"/>
  <c r="Q2013" i="1"/>
  <c r="M2013" i="1"/>
  <c r="F2013" i="1"/>
  <c r="E2013" i="1"/>
  <c r="D2013" i="1"/>
  <c r="AI2013" i="1" s="1"/>
  <c r="A2013" i="1"/>
  <c r="AD2012" i="1"/>
  <c r="AC2012" i="1"/>
  <c r="Z2012" i="1"/>
  <c r="AB2012" i="1" s="1"/>
  <c r="Y2012" i="1"/>
  <c r="AA2012" i="1" s="1"/>
  <c r="W2012" i="1"/>
  <c r="X2012" i="1" s="1"/>
  <c r="U2012" i="1"/>
  <c r="Q2012" i="1"/>
  <c r="M2012" i="1"/>
  <c r="F2012" i="1"/>
  <c r="E2012" i="1"/>
  <c r="D2012" i="1"/>
  <c r="A2012" i="1"/>
  <c r="AD2011" i="1"/>
  <c r="AC2011" i="1"/>
  <c r="Z2011" i="1"/>
  <c r="AB2011" i="1" s="1"/>
  <c r="Y2011" i="1"/>
  <c r="AA2011" i="1" s="1"/>
  <c r="W2011" i="1"/>
  <c r="X2011" i="1" s="1"/>
  <c r="U2011" i="1"/>
  <c r="Q2011" i="1"/>
  <c r="F2011" i="1"/>
  <c r="E2011" i="1"/>
  <c r="D2011" i="1"/>
  <c r="AI2011" i="1" s="1"/>
  <c r="A2011" i="1"/>
  <c r="AD2010" i="1"/>
  <c r="AC2010" i="1"/>
  <c r="Z2010" i="1"/>
  <c r="AB2010" i="1" s="1"/>
  <c r="Y2010" i="1"/>
  <c r="AA2010" i="1" s="1"/>
  <c r="W2010" i="1"/>
  <c r="X2010" i="1" s="1"/>
  <c r="U2010" i="1"/>
  <c r="Q2010" i="1"/>
  <c r="F2010" i="1"/>
  <c r="E2010" i="1"/>
  <c r="D2010" i="1"/>
  <c r="A2010" i="1"/>
  <c r="AD2009" i="1"/>
  <c r="AC2009" i="1"/>
  <c r="Z2009" i="1"/>
  <c r="AB2009" i="1" s="1"/>
  <c r="Y2009" i="1"/>
  <c r="AA2009" i="1" s="1"/>
  <c r="W2009" i="1"/>
  <c r="X2009" i="1" s="1"/>
  <c r="U2009" i="1"/>
  <c r="Q2009" i="1"/>
  <c r="F2009" i="1"/>
  <c r="E2009" i="1"/>
  <c r="D2009" i="1"/>
  <c r="AI2009" i="1" s="1"/>
  <c r="A2009" i="1"/>
  <c r="AD2008" i="1"/>
  <c r="AC2008" i="1"/>
  <c r="Z2008" i="1"/>
  <c r="AB2008" i="1" s="1"/>
  <c r="Y2008" i="1"/>
  <c r="AA2008" i="1" s="1"/>
  <c r="W2008" i="1"/>
  <c r="X2008" i="1" s="1"/>
  <c r="U2008" i="1"/>
  <c r="Q2008" i="1"/>
  <c r="M2008" i="1"/>
  <c r="F2008" i="1"/>
  <c r="E2008" i="1"/>
  <c r="D2008" i="1"/>
  <c r="A2008" i="1"/>
  <c r="AD2007" i="1"/>
  <c r="AC2007" i="1"/>
  <c r="Z2007" i="1"/>
  <c r="AB2007" i="1" s="1"/>
  <c r="Y2007" i="1"/>
  <c r="AA2007" i="1" s="1"/>
  <c r="W2007" i="1"/>
  <c r="X2007" i="1" s="1"/>
  <c r="U2007" i="1"/>
  <c r="Q2007" i="1"/>
  <c r="M2007" i="1"/>
  <c r="F2007" i="1"/>
  <c r="E2007" i="1"/>
  <c r="D2007" i="1"/>
  <c r="AI2007" i="1" s="1"/>
  <c r="A2007" i="1"/>
  <c r="AD2006" i="1"/>
  <c r="AC2006" i="1"/>
  <c r="Z2006" i="1"/>
  <c r="AB2006" i="1" s="1"/>
  <c r="Y2006" i="1"/>
  <c r="AA2006" i="1" s="1"/>
  <c r="W2006" i="1"/>
  <c r="X2006" i="1" s="1"/>
  <c r="U2006" i="1"/>
  <c r="Q2006" i="1"/>
  <c r="M2006" i="1"/>
  <c r="F2006" i="1"/>
  <c r="E2006" i="1"/>
  <c r="D2006" i="1"/>
  <c r="AI2006" i="1" s="1"/>
  <c r="A2006" i="1"/>
  <c r="AD2005" i="1"/>
  <c r="AC2005" i="1"/>
  <c r="Z2005" i="1"/>
  <c r="AB2005" i="1" s="1"/>
  <c r="Y2005" i="1"/>
  <c r="AA2005" i="1" s="1"/>
  <c r="W2005" i="1"/>
  <c r="X2005" i="1" s="1"/>
  <c r="U2005" i="1"/>
  <c r="Q2005" i="1"/>
  <c r="M2005" i="1"/>
  <c r="F2005" i="1"/>
  <c r="E2005" i="1"/>
  <c r="D2005" i="1"/>
  <c r="AI2005" i="1" s="1"/>
  <c r="AD2004" i="1"/>
  <c r="AC2004" i="1"/>
  <c r="Z2004" i="1"/>
  <c r="AB2004" i="1" s="1"/>
  <c r="Y2004" i="1"/>
  <c r="AA2004" i="1" s="1"/>
  <c r="W2004" i="1"/>
  <c r="X2004" i="1" s="1"/>
  <c r="U2004" i="1"/>
  <c r="Q2004" i="1"/>
  <c r="F2004" i="1"/>
  <c r="E2004" i="1"/>
  <c r="D2004" i="1"/>
  <c r="A2004" i="1"/>
  <c r="AD2003" i="1"/>
  <c r="AC2003" i="1"/>
  <c r="Z2003" i="1"/>
  <c r="AB2003" i="1" s="1"/>
  <c r="Y2003" i="1"/>
  <c r="AA2003" i="1" s="1"/>
  <c r="W2003" i="1"/>
  <c r="X2003" i="1" s="1"/>
  <c r="U2003" i="1"/>
  <c r="Q2003" i="1"/>
  <c r="F2003" i="1"/>
  <c r="E2003" i="1"/>
  <c r="D2003" i="1"/>
  <c r="AI2003" i="1" s="1"/>
  <c r="A2003" i="1"/>
  <c r="AD2002" i="1"/>
  <c r="AC2002" i="1"/>
  <c r="Z2002" i="1"/>
  <c r="AB2002" i="1" s="1"/>
  <c r="Y2002" i="1"/>
  <c r="AA2002" i="1" s="1"/>
  <c r="W2002" i="1"/>
  <c r="X2002" i="1" s="1"/>
  <c r="U2002" i="1"/>
  <c r="Q2002" i="1"/>
  <c r="F2002" i="1"/>
  <c r="E2002" i="1"/>
  <c r="D2002" i="1"/>
  <c r="AI2002" i="1" s="1"/>
  <c r="A2002" i="1"/>
  <c r="AD2001" i="1"/>
  <c r="AC2001" i="1"/>
  <c r="Z2001" i="1"/>
  <c r="AB2001" i="1" s="1"/>
  <c r="Y2001" i="1"/>
  <c r="AA2001" i="1" s="1"/>
  <c r="W2001" i="1"/>
  <c r="X2001" i="1" s="1"/>
  <c r="U2001" i="1"/>
  <c r="Q2001" i="1"/>
  <c r="F2001" i="1"/>
  <c r="E2001" i="1"/>
  <c r="D2001" i="1"/>
  <c r="A2001" i="1"/>
  <c r="AD2000" i="1"/>
  <c r="AC2000" i="1"/>
  <c r="Z2000" i="1"/>
  <c r="AB2000" i="1" s="1"/>
  <c r="Y2000" i="1"/>
  <c r="AA2000" i="1" s="1"/>
  <c r="W2000" i="1"/>
  <c r="X2000" i="1" s="1"/>
  <c r="U2000" i="1"/>
  <c r="Q2000" i="1"/>
  <c r="F2000" i="1"/>
  <c r="E2000" i="1"/>
  <c r="D2000" i="1"/>
  <c r="A2000" i="1"/>
  <c r="AD1999" i="1"/>
  <c r="AC1999" i="1"/>
  <c r="Z1999" i="1"/>
  <c r="AB1999" i="1" s="1"/>
  <c r="Y1999" i="1"/>
  <c r="AA1999" i="1" s="1"/>
  <c r="W1999" i="1"/>
  <c r="X1999" i="1" s="1"/>
  <c r="U1999" i="1"/>
  <c r="Q1999" i="1"/>
  <c r="F1999" i="1"/>
  <c r="E1999" i="1"/>
  <c r="D1999" i="1"/>
  <c r="A1999" i="1"/>
  <c r="AD1998" i="1"/>
  <c r="AC1998" i="1"/>
  <c r="Z1998" i="1"/>
  <c r="AB1998" i="1" s="1"/>
  <c r="Y1998" i="1"/>
  <c r="AA1998" i="1" s="1"/>
  <c r="W1998" i="1"/>
  <c r="X1998" i="1" s="1"/>
  <c r="U1998" i="1"/>
  <c r="Q1998" i="1"/>
  <c r="M1998" i="1"/>
  <c r="F1998" i="1"/>
  <c r="E1998" i="1"/>
  <c r="D1998" i="1"/>
  <c r="AI1998" i="1" s="1"/>
  <c r="A1998" i="1"/>
  <c r="AD1997" i="1"/>
  <c r="AC1997" i="1"/>
  <c r="Z1997" i="1"/>
  <c r="AB1997" i="1" s="1"/>
  <c r="Y1997" i="1"/>
  <c r="AA1997" i="1" s="1"/>
  <c r="W1997" i="1"/>
  <c r="X1997" i="1" s="1"/>
  <c r="U1997" i="1"/>
  <c r="Q1997" i="1"/>
  <c r="M1997" i="1"/>
  <c r="F1997" i="1"/>
  <c r="E1997" i="1"/>
  <c r="D1997" i="1"/>
  <c r="A1997" i="1"/>
  <c r="AD1996" i="1"/>
  <c r="AC1996" i="1"/>
  <c r="Z1996" i="1"/>
  <c r="AB1996" i="1" s="1"/>
  <c r="Y1996" i="1"/>
  <c r="AA1996" i="1" s="1"/>
  <c r="W1996" i="1"/>
  <c r="X1996" i="1" s="1"/>
  <c r="U1996" i="1"/>
  <c r="Q1996" i="1"/>
  <c r="M1996" i="1"/>
  <c r="F1996" i="1"/>
  <c r="E1996" i="1"/>
  <c r="D1996" i="1"/>
  <c r="A1996" i="1"/>
  <c r="AD1995" i="1"/>
  <c r="AC1995" i="1"/>
  <c r="Z1995" i="1"/>
  <c r="AB1995" i="1" s="1"/>
  <c r="Y1995" i="1"/>
  <c r="AA1995" i="1" s="1"/>
  <c r="W1995" i="1"/>
  <c r="X1995" i="1" s="1"/>
  <c r="U1995" i="1"/>
  <c r="Q1995" i="1"/>
  <c r="M1995" i="1"/>
  <c r="F1995" i="1"/>
  <c r="E1995" i="1"/>
  <c r="D1995" i="1"/>
  <c r="A1995" i="1"/>
  <c r="AD1994" i="1"/>
  <c r="AC1994" i="1"/>
  <c r="Z1994" i="1"/>
  <c r="AB1994" i="1" s="1"/>
  <c r="Y1994" i="1"/>
  <c r="AA1994" i="1" s="1"/>
  <c r="W1994" i="1"/>
  <c r="X1994" i="1" s="1"/>
  <c r="U1994" i="1"/>
  <c r="Q1994" i="1"/>
  <c r="F1994" i="1"/>
  <c r="E1994" i="1"/>
  <c r="D1994" i="1"/>
  <c r="A1994" i="1"/>
  <c r="AD1993" i="1"/>
  <c r="AC1993" i="1"/>
  <c r="Z1993" i="1"/>
  <c r="AB1993" i="1" s="1"/>
  <c r="Y1993" i="1"/>
  <c r="AA1993" i="1" s="1"/>
  <c r="W1993" i="1"/>
  <c r="X1993" i="1" s="1"/>
  <c r="U1993" i="1"/>
  <c r="Q1993" i="1"/>
  <c r="F1993" i="1"/>
  <c r="E1993" i="1"/>
  <c r="D1993" i="1"/>
  <c r="A1993" i="1"/>
  <c r="AD1992" i="1"/>
  <c r="AC1992" i="1"/>
  <c r="Z1992" i="1"/>
  <c r="AB1992" i="1" s="1"/>
  <c r="Y1992" i="1"/>
  <c r="AA1992" i="1" s="1"/>
  <c r="W1992" i="1"/>
  <c r="X1992" i="1" s="1"/>
  <c r="U1992" i="1"/>
  <c r="Q1992" i="1"/>
  <c r="F1992" i="1"/>
  <c r="E1992" i="1"/>
  <c r="D1992" i="1"/>
  <c r="A1992" i="1"/>
  <c r="AD1991" i="1"/>
  <c r="AC1991" i="1"/>
  <c r="Z1991" i="1"/>
  <c r="AB1991" i="1" s="1"/>
  <c r="Y1991" i="1"/>
  <c r="AA1991" i="1" s="1"/>
  <c r="W1991" i="1"/>
  <c r="X1991" i="1" s="1"/>
  <c r="U1991" i="1"/>
  <c r="Q1991" i="1"/>
  <c r="F1991" i="1"/>
  <c r="E1991" i="1"/>
  <c r="D1991" i="1"/>
  <c r="A1991" i="1"/>
  <c r="AD1990" i="1"/>
  <c r="AC1990" i="1"/>
  <c r="Z1990" i="1"/>
  <c r="AB1990" i="1" s="1"/>
  <c r="Y1990" i="1"/>
  <c r="AA1990" i="1" s="1"/>
  <c r="W1990" i="1"/>
  <c r="X1990" i="1" s="1"/>
  <c r="U1990" i="1"/>
  <c r="Q1990" i="1"/>
  <c r="F1990" i="1"/>
  <c r="E1990" i="1"/>
  <c r="D1990" i="1"/>
  <c r="A1990" i="1"/>
  <c r="AD1989" i="1"/>
  <c r="AC1989" i="1"/>
  <c r="Z1989" i="1"/>
  <c r="AB1989" i="1" s="1"/>
  <c r="Y1989" i="1"/>
  <c r="AA1989" i="1" s="1"/>
  <c r="W1989" i="1"/>
  <c r="X1989" i="1" s="1"/>
  <c r="U1989" i="1"/>
  <c r="Q1989" i="1"/>
  <c r="F1989" i="1"/>
  <c r="E1989" i="1"/>
  <c r="D1989" i="1"/>
  <c r="A1989" i="1"/>
  <c r="AD1988" i="1"/>
  <c r="AC1988" i="1"/>
  <c r="Z1988" i="1"/>
  <c r="AB1988" i="1" s="1"/>
  <c r="Y1988" i="1"/>
  <c r="AA1988" i="1" s="1"/>
  <c r="W1988" i="1"/>
  <c r="X1988" i="1" s="1"/>
  <c r="U1988" i="1"/>
  <c r="Q1988" i="1"/>
  <c r="M1988" i="1"/>
  <c r="F1988" i="1"/>
  <c r="E1988" i="1"/>
  <c r="D1988" i="1"/>
  <c r="A1988" i="1"/>
  <c r="AD1987" i="1"/>
  <c r="AC1987" i="1"/>
  <c r="Z1987" i="1"/>
  <c r="AB1987" i="1" s="1"/>
  <c r="Y1987" i="1"/>
  <c r="AA1987" i="1" s="1"/>
  <c r="W1987" i="1"/>
  <c r="X1987" i="1" s="1"/>
  <c r="U1987" i="1"/>
  <c r="Q1987" i="1"/>
  <c r="M1987" i="1"/>
  <c r="F1987" i="1"/>
  <c r="E1987" i="1"/>
  <c r="D1987" i="1"/>
  <c r="AI1987" i="1" s="1"/>
  <c r="A1987" i="1"/>
  <c r="AD1986" i="1"/>
  <c r="AC1986" i="1"/>
  <c r="Z1986" i="1"/>
  <c r="AB1986" i="1" s="1"/>
  <c r="Y1986" i="1"/>
  <c r="AA1986" i="1" s="1"/>
  <c r="W1986" i="1"/>
  <c r="X1986" i="1" s="1"/>
  <c r="U1986" i="1"/>
  <c r="Q1986" i="1"/>
  <c r="M1986" i="1"/>
  <c r="F1986" i="1"/>
  <c r="E1986" i="1"/>
  <c r="D1986" i="1"/>
  <c r="A1986" i="1"/>
  <c r="AD1985" i="1"/>
  <c r="AC1985" i="1"/>
  <c r="Z1985" i="1"/>
  <c r="AB1985" i="1" s="1"/>
  <c r="Y1985" i="1"/>
  <c r="AA1985" i="1" s="1"/>
  <c r="W1985" i="1"/>
  <c r="X1985" i="1" s="1"/>
  <c r="U1985" i="1"/>
  <c r="Q1985" i="1"/>
  <c r="M1985" i="1"/>
  <c r="F1985" i="1"/>
  <c r="E1985" i="1"/>
  <c r="D1985" i="1"/>
  <c r="A1985" i="1"/>
  <c r="AD1984" i="1"/>
  <c r="AC1984" i="1"/>
  <c r="Z1984" i="1"/>
  <c r="AB1984" i="1" s="1"/>
  <c r="Y1984" i="1"/>
  <c r="AA1984" i="1" s="1"/>
  <c r="W1984" i="1"/>
  <c r="X1984" i="1" s="1"/>
  <c r="U1984" i="1"/>
  <c r="Q1984" i="1"/>
  <c r="F1984" i="1"/>
  <c r="E1984" i="1"/>
  <c r="D1984" i="1"/>
  <c r="A1984" i="1"/>
  <c r="AD1983" i="1"/>
  <c r="AC1983" i="1"/>
  <c r="Z1983" i="1"/>
  <c r="AB1983" i="1" s="1"/>
  <c r="Y1983" i="1"/>
  <c r="AA1983" i="1" s="1"/>
  <c r="W1983" i="1"/>
  <c r="X1983" i="1" s="1"/>
  <c r="U1983" i="1"/>
  <c r="Q1983" i="1"/>
  <c r="F1983" i="1"/>
  <c r="E1983" i="1"/>
  <c r="D1983" i="1"/>
  <c r="A1983" i="1"/>
  <c r="AD1982" i="1"/>
  <c r="AC1982" i="1"/>
  <c r="Z1982" i="1"/>
  <c r="AB1982" i="1" s="1"/>
  <c r="Y1982" i="1"/>
  <c r="AA1982" i="1" s="1"/>
  <c r="W1982" i="1"/>
  <c r="X1982" i="1" s="1"/>
  <c r="U1982" i="1"/>
  <c r="Q1982" i="1"/>
  <c r="F1982" i="1"/>
  <c r="E1982" i="1"/>
  <c r="D1982" i="1"/>
  <c r="AI1982" i="1" s="1"/>
  <c r="A1982" i="1"/>
  <c r="AD1981" i="1"/>
  <c r="AC1981" i="1"/>
  <c r="Z1981" i="1"/>
  <c r="AB1981" i="1" s="1"/>
  <c r="Y1981" i="1"/>
  <c r="AA1981" i="1" s="1"/>
  <c r="W1981" i="1"/>
  <c r="X1981" i="1" s="1"/>
  <c r="U1981" i="1"/>
  <c r="Q1981" i="1"/>
  <c r="F1981" i="1"/>
  <c r="E1981" i="1"/>
  <c r="D1981" i="1"/>
  <c r="A1981" i="1"/>
  <c r="AD1980" i="1"/>
  <c r="AC1980" i="1"/>
  <c r="Z1980" i="1"/>
  <c r="AB1980" i="1" s="1"/>
  <c r="Y1980" i="1"/>
  <c r="AA1980" i="1" s="1"/>
  <c r="W1980" i="1"/>
  <c r="X1980" i="1" s="1"/>
  <c r="U1980" i="1"/>
  <c r="Q1980" i="1"/>
  <c r="F1980" i="1"/>
  <c r="E1980" i="1"/>
  <c r="D1980" i="1"/>
  <c r="A1980" i="1"/>
  <c r="AD1979" i="1"/>
  <c r="AC1979" i="1"/>
  <c r="Z1979" i="1"/>
  <c r="AB1979" i="1" s="1"/>
  <c r="Y1979" i="1"/>
  <c r="AA1979" i="1" s="1"/>
  <c r="W1979" i="1"/>
  <c r="X1979" i="1" s="1"/>
  <c r="U1979" i="1"/>
  <c r="Q1979" i="1"/>
  <c r="F1979" i="1"/>
  <c r="E1979" i="1"/>
  <c r="D1979" i="1"/>
  <c r="AI1979" i="1" s="1"/>
  <c r="A1979" i="1"/>
  <c r="AD1978" i="1"/>
  <c r="AC1978" i="1"/>
  <c r="Z1978" i="1"/>
  <c r="AB1978" i="1" s="1"/>
  <c r="Y1978" i="1"/>
  <c r="AA1978" i="1" s="1"/>
  <c r="W1978" i="1"/>
  <c r="X1978" i="1" s="1"/>
  <c r="U1978" i="1"/>
  <c r="Q1978" i="1"/>
  <c r="M1978" i="1"/>
  <c r="F1978" i="1"/>
  <c r="E1978" i="1"/>
  <c r="D1978" i="1"/>
  <c r="AI1978" i="1" s="1"/>
  <c r="A1978" i="1"/>
  <c r="AD1977" i="1"/>
  <c r="AC1977" i="1"/>
  <c r="Z1977" i="1"/>
  <c r="AB1977" i="1" s="1"/>
  <c r="Y1977" i="1"/>
  <c r="AA1977" i="1" s="1"/>
  <c r="W1977" i="1"/>
  <c r="X1977" i="1" s="1"/>
  <c r="U1977" i="1"/>
  <c r="Q1977" i="1"/>
  <c r="M1977" i="1"/>
  <c r="F1977" i="1"/>
  <c r="E1977" i="1"/>
  <c r="D1977" i="1"/>
  <c r="A1977" i="1"/>
  <c r="AD1976" i="1"/>
  <c r="AC1976" i="1"/>
  <c r="Z1976" i="1"/>
  <c r="AB1976" i="1" s="1"/>
  <c r="Y1976" i="1"/>
  <c r="AA1976" i="1" s="1"/>
  <c r="W1976" i="1"/>
  <c r="X1976" i="1" s="1"/>
  <c r="U1976" i="1"/>
  <c r="Q1976" i="1"/>
  <c r="M1976" i="1"/>
  <c r="F1976" i="1"/>
  <c r="E1976" i="1"/>
  <c r="D1976" i="1"/>
  <c r="A1976" i="1"/>
  <c r="AD1975" i="1"/>
  <c r="AC1975" i="1"/>
  <c r="Z1975" i="1"/>
  <c r="AB1975" i="1" s="1"/>
  <c r="Y1975" i="1"/>
  <c r="AA1975" i="1" s="1"/>
  <c r="W1975" i="1"/>
  <c r="X1975" i="1" s="1"/>
  <c r="U1975" i="1"/>
  <c r="Q1975" i="1"/>
  <c r="M1975" i="1"/>
  <c r="F1975" i="1"/>
  <c r="E1975" i="1"/>
  <c r="D1975" i="1"/>
  <c r="A1975" i="1"/>
  <c r="AD1974" i="1"/>
  <c r="AC1974" i="1"/>
  <c r="Z1974" i="1"/>
  <c r="AB1974" i="1" s="1"/>
  <c r="Y1974" i="1"/>
  <c r="AA1974" i="1" s="1"/>
  <c r="W1974" i="1"/>
  <c r="X1974" i="1" s="1"/>
  <c r="U1974" i="1"/>
  <c r="Q1974" i="1"/>
  <c r="F1974" i="1"/>
  <c r="E1974" i="1"/>
  <c r="D1974" i="1"/>
  <c r="AI1974" i="1" s="1"/>
  <c r="A1974" i="1"/>
  <c r="AD1973" i="1"/>
  <c r="AC1973" i="1"/>
  <c r="Z1973" i="1"/>
  <c r="AB1973" i="1" s="1"/>
  <c r="Y1973" i="1"/>
  <c r="AA1973" i="1" s="1"/>
  <c r="W1973" i="1"/>
  <c r="X1973" i="1" s="1"/>
  <c r="U1973" i="1"/>
  <c r="Q1973" i="1"/>
  <c r="F1973" i="1"/>
  <c r="E1973" i="1"/>
  <c r="D1973" i="1"/>
  <c r="A1973" i="1"/>
  <c r="AD1972" i="1"/>
  <c r="AC1972" i="1"/>
  <c r="Z1972" i="1"/>
  <c r="AB1972" i="1" s="1"/>
  <c r="Y1972" i="1"/>
  <c r="AA1972" i="1" s="1"/>
  <c r="W1972" i="1"/>
  <c r="X1972" i="1" s="1"/>
  <c r="U1972" i="1"/>
  <c r="Q1972" i="1"/>
  <c r="F1972" i="1"/>
  <c r="E1972" i="1"/>
  <c r="D1972" i="1"/>
  <c r="A1972" i="1"/>
  <c r="AD1971" i="1"/>
  <c r="AC1971" i="1"/>
  <c r="Z1971" i="1"/>
  <c r="AB1971" i="1" s="1"/>
  <c r="Y1971" i="1"/>
  <c r="AA1971" i="1" s="1"/>
  <c r="W1971" i="1"/>
  <c r="X1971" i="1" s="1"/>
  <c r="U1971" i="1"/>
  <c r="Q1971" i="1"/>
  <c r="F1971" i="1"/>
  <c r="E1971" i="1"/>
  <c r="D1971" i="1"/>
  <c r="AI1971" i="1" s="1"/>
  <c r="A1971" i="1"/>
  <c r="AD1970" i="1"/>
  <c r="AC1970" i="1"/>
  <c r="Z1970" i="1"/>
  <c r="AB1970" i="1" s="1"/>
  <c r="Y1970" i="1"/>
  <c r="AA1970" i="1" s="1"/>
  <c r="W1970" i="1"/>
  <c r="X1970" i="1" s="1"/>
  <c r="U1970" i="1"/>
  <c r="Q1970" i="1"/>
  <c r="F1970" i="1"/>
  <c r="E1970" i="1"/>
  <c r="D1970" i="1"/>
  <c r="AI1970" i="1" s="1"/>
  <c r="A1970" i="1"/>
  <c r="AD1969" i="1"/>
  <c r="AC1969" i="1"/>
  <c r="Z1969" i="1"/>
  <c r="AB1969" i="1" s="1"/>
  <c r="Y1969" i="1"/>
  <c r="AA1969" i="1" s="1"/>
  <c r="W1969" i="1"/>
  <c r="X1969" i="1" s="1"/>
  <c r="U1969" i="1"/>
  <c r="Q1969" i="1"/>
  <c r="M1969" i="1"/>
  <c r="F1969" i="1"/>
  <c r="E1969" i="1"/>
  <c r="D1969" i="1"/>
  <c r="A1969" i="1"/>
  <c r="AD1968" i="1"/>
  <c r="AC1968" i="1"/>
  <c r="Z1968" i="1"/>
  <c r="AB1968" i="1" s="1"/>
  <c r="Y1968" i="1"/>
  <c r="AA1968" i="1" s="1"/>
  <c r="W1968" i="1"/>
  <c r="X1968" i="1" s="1"/>
  <c r="U1968" i="1"/>
  <c r="Q1968" i="1"/>
  <c r="M1968" i="1"/>
  <c r="F1968" i="1"/>
  <c r="E1968" i="1"/>
  <c r="D1968" i="1"/>
  <c r="A1968" i="1"/>
  <c r="AD1967" i="1"/>
  <c r="AC1967" i="1"/>
  <c r="Z1967" i="1"/>
  <c r="AB1967" i="1" s="1"/>
  <c r="Y1967" i="1"/>
  <c r="AA1967" i="1" s="1"/>
  <c r="W1967" i="1"/>
  <c r="X1967" i="1" s="1"/>
  <c r="U1967" i="1"/>
  <c r="Q1967" i="1"/>
  <c r="M1967" i="1"/>
  <c r="F1967" i="1"/>
  <c r="E1967" i="1"/>
  <c r="D1967" i="1"/>
  <c r="AI1967" i="1" s="1"/>
  <c r="A1967" i="1"/>
  <c r="AD1966" i="1"/>
  <c r="AC1966" i="1"/>
  <c r="Z1966" i="1"/>
  <c r="AB1966" i="1" s="1"/>
  <c r="Y1966" i="1"/>
  <c r="AA1966" i="1" s="1"/>
  <c r="W1966" i="1"/>
  <c r="X1966" i="1" s="1"/>
  <c r="U1966" i="1"/>
  <c r="Q1966" i="1"/>
  <c r="M1966" i="1"/>
  <c r="F1966" i="1"/>
  <c r="E1966" i="1"/>
  <c r="D1966" i="1"/>
  <c r="AI1966" i="1" s="1"/>
  <c r="A1966" i="1"/>
  <c r="AD1965" i="1"/>
  <c r="AC1965" i="1"/>
  <c r="Z1965" i="1"/>
  <c r="AB1965" i="1" s="1"/>
  <c r="Y1965" i="1"/>
  <c r="AA1965" i="1" s="1"/>
  <c r="W1965" i="1"/>
  <c r="X1965" i="1" s="1"/>
  <c r="U1965" i="1"/>
  <c r="Q1965" i="1"/>
  <c r="M1965" i="1"/>
  <c r="F1965" i="1"/>
  <c r="E1965" i="1"/>
  <c r="D1965" i="1"/>
  <c r="A1965" i="1"/>
  <c r="AD1964" i="1"/>
  <c r="AC1964" i="1"/>
  <c r="Z1964" i="1"/>
  <c r="AB1964" i="1" s="1"/>
  <c r="Y1964" i="1"/>
  <c r="AA1964" i="1" s="1"/>
  <c r="W1964" i="1"/>
  <c r="X1964" i="1" s="1"/>
  <c r="U1964" i="1"/>
  <c r="Q1964" i="1"/>
  <c r="M1964" i="1"/>
  <c r="F1964" i="1"/>
  <c r="E1964" i="1"/>
  <c r="D1964" i="1"/>
  <c r="A1964" i="1"/>
  <c r="AD1963" i="1"/>
  <c r="AC1963" i="1"/>
  <c r="Z1963" i="1"/>
  <c r="AB1963" i="1" s="1"/>
  <c r="Y1963" i="1"/>
  <c r="AA1963" i="1" s="1"/>
  <c r="W1963" i="1"/>
  <c r="X1963" i="1" s="1"/>
  <c r="U1963" i="1"/>
  <c r="Q1963" i="1"/>
  <c r="M1963" i="1"/>
  <c r="F1963" i="1"/>
  <c r="E1963" i="1"/>
  <c r="D1963" i="1"/>
  <c r="A1963" i="1"/>
  <c r="AD1962" i="1"/>
  <c r="AC1962" i="1"/>
  <c r="Z1962" i="1"/>
  <c r="AB1962" i="1" s="1"/>
  <c r="Y1962" i="1"/>
  <c r="AA1962" i="1" s="1"/>
  <c r="W1962" i="1"/>
  <c r="X1962" i="1" s="1"/>
  <c r="U1962" i="1"/>
  <c r="Q1962" i="1"/>
  <c r="M1962" i="1"/>
  <c r="F1962" i="1"/>
  <c r="E1962" i="1"/>
  <c r="D1962" i="1"/>
  <c r="AI1962" i="1" s="1"/>
  <c r="A1962" i="1"/>
  <c r="AD1961" i="1"/>
  <c r="AC1961" i="1"/>
  <c r="Z1961" i="1"/>
  <c r="AB1961" i="1" s="1"/>
  <c r="Y1961" i="1"/>
  <c r="AA1961" i="1" s="1"/>
  <c r="W1961" i="1"/>
  <c r="X1961" i="1" s="1"/>
  <c r="U1961" i="1"/>
  <c r="Q1961" i="1"/>
  <c r="M1961" i="1"/>
  <c r="F1961" i="1"/>
  <c r="E1961" i="1"/>
  <c r="D1961" i="1"/>
  <c r="A1961" i="1"/>
  <c r="AD1960" i="1"/>
  <c r="AC1960" i="1"/>
  <c r="Z1960" i="1"/>
  <c r="AB1960" i="1" s="1"/>
  <c r="Y1960" i="1"/>
  <c r="AA1960" i="1" s="1"/>
  <c r="W1960" i="1"/>
  <c r="X1960" i="1" s="1"/>
  <c r="U1960" i="1"/>
  <c r="Q1960" i="1"/>
  <c r="M1960" i="1"/>
  <c r="F1960" i="1"/>
  <c r="E1960" i="1"/>
  <c r="D1960" i="1"/>
  <c r="AI1960" i="1" s="1"/>
  <c r="A1960" i="1"/>
  <c r="AD1959" i="1"/>
  <c r="AC1959" i="1"/>
  <c r="Z1959" i="1"/>
  <c r="AB1959" i="1" s="1"/>
  <c r="Y1959" i="1"/>
  <c r="AA1959" i="1" s="1"/>
  <c r="W1959" i="1"/>
  <c r="X1959" i="1" s="1"/>
  <c r="U1959" i="1"/>
  <c r="Q1959" i="1"/>
  <c r="M1959" i="1"/>
  <c r="F1959" i="1"/>
  <c r="E1959" i="1"/>
  <c r="D1959" i="1"/>
  <c r="A1959" i="1"/>
  <c r="AD1958" i="1"/>
  <c r="AC1958" i="1"/>
  <c r="Z1958" i="1"/>
  <c r="AB1958" i="1" s="1"/>
  <c r="Y1958" i="1"/>
  <c r="AA1958" i="1" s="1"/>
  <c r="W1958" i="1"/>
  <c r="X1958" i="1" s="1"/>
  <c r="U1958" i="1"/>
  <c r="Q1958" i="1"/>
  <c r="M1958" i="1"/>
  <c r="F1958" i="1"/>
  <c r="E1958" i="1"/>
  <c r="D1958" i="1"/>
  <c r="A1958" i="1"/>
  <c r="AD1957" i="1"/>
  <c r="AC1957" i="1"/>
  <c r="Z1957" i="1"/>
  <c r="AB1957" i="1" s="1"/>
  <c r="Y1957" i="1"/>
  <c r="AA1957" i="1" s="1"/>
  <c r="W1957" i="1"/>
  <c r="X1957" i="1" s="1"/>
  <c r="U1957" i="1"/>
  <c r="Q1957" i="1"/>
  <c r="M1957" i="1"/>
  <c r="F1957" i="1"/>
  <c r="E1957" i="1"/>
  <c r="D1957" i="1"/>
  <c r="A1957" i="1"/>
  <c r="AD1956" i="1"/>
  <c r="AC1956" i="1"/>
  <c r="Z1956" i="1"/>
  <c r="AB1956" i="1" s="1"/>
  <c r="Y1956" i="1"/>
  <c r="AA1956" i="1" s="1"/>
  <c r="W1956" i="1"/>
  <c r="X1956" i="1" s="1"/>
  <c r="U1956" i="1"/>
  <c r="Q1956" i="1"/>
  <c r="M1956" i="1"/>
  <c r="F1956" i="1"/>
  <c r="E1956" i="1"/>
  <c r="D1956" i="1"/>
  <c r="A1956" i="1"/>
  <c r="AD1955" i="1"/>
  <c r="AC1955" i="1"/>
  <c r="Z1955" i="1"/>
  <c r="AB1955" i="1" s="1"/>
  <c r="Y1955" i="1"/>
  <c r="AA1955" i="1" s="1"/>
  <c r="W1955" i="1"/>
  <c r="X1955" i="1" s="1"/>
  <c r="U1955" i="1"/>
  <c r="Q1955" i="1"/>
  <c r="M1955" i="1"/>
  <c r="F1955" i="1"/>
  <c r="E1955" i="1"/>
  <c r="D1955" i="1"/>
  <c r="A1955" i="1"/>
  <c r="AD1954" i="1"/>
  <c r="AC1954" i="1"/>
  <c r="Z1954" i="1"/>
  <c r="AB1954" i="1" s="1"/>
  <c r="Y1954" i="1"/>
  <c r="AA1954" i="1" s="1"/>
  <c r="W1954" i="1"/>
  <c r="X1954" i="1" s="1"/>
  <c r="U1954" i="1"/>
  <c r="Q1954" i="1"/>
  <c r="M1954" i="1"/>
  <c r="F1954" i="1"/>
  <c r="E1954" i="1"/>
  <c r="D1954" i="1"/>
  <c r="A1954" i="1"/>
  <c r="AD1953" i="1"/>
  <c r="AC1953" i="1"/>
  <c r="Z1953" i="1"/>
  <c r="AB1953" i="1" s="1"/>
  <c r="Y1953" i="1"/>
  <c r="AA1953" i="1" s="1"/>
  <c r="W1953" i="1"/>
  <c r="X1953" i="1" s="1"/>
  <c r="U1953" i="1"/>
  <c r="Q1953" i="1"/>
  <c r="M1953" i="1"/>
  <c r="F1953" i="1"/>
  <c r="E1953" i="1"/>
  <c r="D1953" i="1"/>
  <c r="A1953" i="1"/>
  <c r="AD1952" i="1"/>
  <c r="AC1952" i="1"/>
  <c r="Z1952" i="1"/>
  <c r="AB1952" i="1" s="1"/>
  <c r="Y1952" i="1"/>
  <c r="AA1952" i="1" s="1"/>
  <c r="W1952" i="1"/>
  <c r="X1952" i="1" s="1"/>
  <c r="U1952" i="1"/>
  <c r="Q1952" i="1"/>
  <c r="M1952" i="1"/>
  <c r="F1952" i="1"/>
  <c r="E1952" i="1"/>
  <c r="D1952" i="1"/>
  <c r="A1952" i="1"/>
  <c r="AD1951" i="1"/>
  <c r="AC1951" i="1"/>
  <c r="Z1951" i="1"/>
  <c r="AB1951" i="1" s="1"/>
  <c r="Y1951" i="1"/>
  <c r="AA1951" i="1" s="1"/>
  <c r="W1951" i="1"/>
  <c r="X1951" i="1" s="1"/>
  <c r="U1951" i="1"/>
  <c r="Q1951" i="1"/>
  <c r="M1951" i="1"/>
  <c r="F1951" i="1"/>
  <c r="E1951" i="1"/>
  <c r="D1951" i="1"/>
  <c r="AI1951" i="1" s="1"/>
  <c r="A1951" i="1"/>
  <c r="AD1950" i="1"/>
  <c r="AC1950" i="1"/>
  <c r="Z1950" i="1"/>
  <c r="AB1950" i="1" s="1"/>
  <c r="Y1950" i="1"/>
  <c r="AA1950" i="1" s="1"/>
  <c r="W1950" i="1"/>
  <c r="X1950" i="1" s="1"/>
  <c r="U1950" i="1"/>
  <c r="Q1950" i="1"/>
  <c r="M1950" i="1"/>
  <c r="F1950" i="1"/>
  <c r="E1950" i="1"/>
  <c r="D1950" i="1"/>
  <c r="A1950" i="1"/>
  <c r="AD1949" i="1"/>
  <c r="AC1949" i="1"/>
  <c r="Z1949" i="1"/>
  <c r="AB1949" i="1" s="1"/>
  <c r="Y1949" i="1"/>
  <c r="AA1949" i="1" s="1"/>
  <c r="W1949" i="1"/>
  <c r="X1949" i="1" s="1"/>
  <c r="U1949" i="1"/>
  <c r="Q1949" i="1"/>
  <c r="M1949" i="1"/>
  <c r="F1949" i="1"/>
  <c r="E1949" i="1"/>
  <c r="D1949" i="1"/>
  <c r="A1949" i="1"/>
  <c r="AD1948" i="1"/>
  <c r="AC1948" i="1"/>
  <c r="Z1948" i="1"/>
  <c r="AB1948" i="1" s="1"/>
  <c r="Y1948" i="1"/>
  <c r="AA1948" i="1" s="1"/>
  <c r="W1948" i="1"/>
  <c r="X1948" i="1" s="1"/>
  <c r="U1948" i="1"/>
  <c r="Q1948" i="1"/>
  <c r="M1948" i="1"/>
  <c r="F1948" i="1"/>
  <c r="E1948" i="1"/>
  <c r="D1948" i="1"/>
  <c r="AI1948" i="1" s="1"/>
  <c r="A1948" i="1"/>
  <c r="AD1947" i="1"/>
  <c r="AC1947" i="1"/>
  <c r="Z1947" i="1"/>
  <c r="AB1947" i="1" s="1"/>
  <c r="Y1947" i="1"/>
  <c r="AA1947" i="1" s="1"/>
  <c r="W1947" i="1"/>
  <c r="X1947" i="1" s="1"/>
  <c r="U1947" i="1"/>
  <c r="Q1947" i="1"/>
  <c r="M1947" i="1"/>
  <c r="F1947" i="1"/>
  <c r="E1947" i="1"/>
  <c r="D1947" i="1"/>
  <c r="A1947" i="1"/>
  <c r="AD1946" i="1"/>
  <c r="AC1946" i="1"/>
  <c r="Z1946" i="1"/>
  <c r="AB1946" i="1" s="1"/>
  <c r="Y1946" i="1"/>
  <c r="AA1946" i="1" s="1"/>
  <c r="W1946" i="1"/>
  <c r="X1946" i="1" s="1"/>
  <c r="U1946" i="1"/>
  <c r="Q1946" i="1"/>
  <c r="M1946" i="1"/>
  <c r="F1946" i="1"/>
  <c r="E1946" i="1"/>
  <c r="D1946" i="1"/>
  <c r="A1946" i="1"/>
  <c r="AD1945" i="1"/>
  <c r="AC1945" i="1"/>
  <c r="Z1945" i="1"/>
  <c r="AB1945" i="1" s="1"/>
  <c r="Y1945" i="1"/>
  <c r="AA1945" i="1" s="1"/>
  <c r="W1945" i="1"/>
  <c r="X1945" i="1" s="1"/>
  <c r="U1945" i="1"/>
  <c r="Q1945" i="1"/>
  <c r="M1945" i="1"/>
  <c r="F1945" i="1"/>
  <c r="E1945" i="1"/>
  <c r="D1945" i="1"/>
  <c r="A1945" i="1"/>
  <c r="AD1944" i="1"/>
  <c r="AC1944" i="1"/>
  <c r="Z1944" i="1"/>
  <c r="AB1944" i="1" s="1"/>
  <c r="Y1944" i="1"/>
  <c r="AA1944" i="1" s="1"/>
  <c r="W1944" i="1"/>
  <c r="X1944" i="1" s="1"/>
  <c r="U1944" i="1"/>
  <c r="Q1944" i="1"/>
  <c r="M1944" i="1"/>
  <c r="F1944" i="1"/>
  <c r="E1944" i="1"/>
  <c r="D1944" i="1"/>
  <c r="A1944" i="1"/>
  <c r="AD1943" i="1"/>
  <c r="AC1943" i="1"/>
  <c r="Z1943" i="1"/>
  <c r="AB1943" i="1" s="1"/>
  <c r="Y1943" i="1"/>
  <c r="AA1943" i="1" s="1"/>
  <c r="W1943" i="1"/>
  <c r="X1943" i="1" s="1"/>
  <c r="U1943" i="1"/>
  <c r="Q1943" i="1"/>
  <c r="M1943" i="1"/>
  <c r="F1943" i="1"/>
  <c r="E1943" i="1"/>
  <c r="D1943" i="1"/>
  <c r="A1943" i="1"/>
  <c r="AD1942" i="1"/>
  <c r="AC1942" i="1"/>
  <c r="Z1942" i="1"/>
  <c r="AB1942" i="1" s="1"/>
  <c r="Y1942" i="1"/>
  <c r="AA1942" i="1" s="1"/>
  <c r="W1942" i="1"/>
  <c r="X1942" i="1" s="1"/>
  <c r="U1942" i="1"/>
  <c r="Q1942" i="1"/>
  <c r="M1942" i="1"/>
  <c r="F1942" i="1"/>
  <c r="E1942" i="1"/>
  <c r="D1942" i="1"/>
  <c r="A1942" i="1"/>
  <c r="AD1941" i="1"/>
  <c r="AC1941" i="1"/>
  <c r="Z1941" i="1"/>
  <c r="AB1941" i="1" s="1"/>
  <c r="Y1941" i="1"/>
  <c r="AA1941" i="1" s="1"/>
  <c r="W1941" i="1"/>
  <c r="X1941" i="1" s="1"/>
  <c r="U1941" i="1"/>
  <c r="Q1941" i="1"/>
  <c r="M1941" i="1"/>
  <c r="F1941" i="1"/>
  <c r="E1941" i="1"/>
  <c r="D1941" i="1"/>
  <c r="A1941" i="1"/>
  <c r="AD1940" i="1"/>
  <c r="AC1940" i="1"/>
  <c r="Z1940" i="1"/>
  <c r="AB1940" i="1" s="1"/>
  <c r="Y1940" i="1"/>
  <c r="AA1940" i="1" s="1"/>
  <c r="W1940" i="1"/>
  <c r="X1940" i="1" s="1"/>
  <c r="U1940" i="1"/>
  <c r="Q1940" i="1"/>
  <c r="M1940" i="1"/>
  <c r="F1940" i="1"/>
  <c r="E1940" i="1"/>
  <c r="D1940" i="1"/>
  <c r="A1940" i="1"/>
  <c r="AD1939" i="1"/>
  <c r="AC1939" i="1"/>
  <c r="Z1939" i="1"/>
  <c r="AB1939" i="1" s="1"/>
  <c r="Y1939" i="1"/>
  <c r="AA1939" i="1" s="1"/>
  <c r="W1939" i="1"/>
  <c r="X1939" i="1" s="1"/>
  <c r="U1939" i="1"/>
  <c r="Q1939" i="1"/>
  <c r="M1939" i="1"/>
  <c r="F1939" i="1"/>
  <c r="E1939" i="1"/>
  <c r="D1939" i="1"/>
  <c r="AI1939" i="1" s="1"/>
  <c r="A1939" i="1"/>
  <c r="AD1938" i="1"/>
  <c r="AC1938" i="1"/>
  <c r="Z1938" i="1"/>
  <c r="AB1938" i="1" s="1"/>
  <c r="Y1938" i="1"/>
  <c r="AA1938" i="1" s="1"/>
  <c r="W1938" i="1"/>
  <c r="X1938" i="1" s="1"/>
  <c r="U1938" i="1"/>
  <c r="Q1938" i="1"/>
  <c r="M1938" i="1"/>
  <c r="F1938" i="1"/>
  <c r="E1938" i="1"/>
  <c r="D1938" i="1"/>
  <c r="AI1938" i="1" s="1"/>
  <c r="A1938" i="1"/>
  <c r="AD1937" i="1"/>
  <c r="AC1937" i="1"/>
  <c r="Z1937" i="1"/>
  <c r="AB1937" i="1" s="1"/>
  <c r="Y1937" i="1"/>
  <c r="AA1937" i="1" s="1"/>
  <c r="W1937" i="1"/>
  <c r="X1937" i="1" s="1"/>
  <c r="U1937" i="1"/>
  <c r="Q1937" i="1"/>
  <c r="M1937" i="1"/>
  <c r="F1937" i="1"/>
  <c r="E1937" i="1"/>
  <c r="D1937" i="1"/>
  <c r="A1937" i="1"/>
  <c r="AD1936" i="1"/>
  <c r="AC1936" i="1"/>
  <c r="Z1936" i="1"/>
  <c r="AB1936" i="1" s="1"/>
  <c r="Y1936" i="1"/>
  <c r="AA1936" i="1" s="1"/>
  <c r="W1936" i="1"/>
  <c r="X1936" i="1" s="1"/>
  <c r="U1936" i="1"/>
  <c r="Q1936" i="1"/>
  <c r="M1936" i="1"/>
  <c r="F1936" i="1"/>
  <c r="E1936" i="1"/>
  <c r="D1936" i="1"/>
  <c r="A1936" i="1"/>
  <c r="AD1935" i="1"/>
  <c r="AC1935" i="1"/>
  <c r="Z1935" i="1"/>
  <c r="AB1935" i="1" s="1"/>
  <c r="Y1935" i="1"/>
  <c r="AA1935" i="1" s="1"/>
  <c r="W1935" i="1"/>
  <c r="X1935" i="1" s="1"/>
  <c r="U1935" i="1"/>
  <c r="Q1935" i="1"/>
  <c r="M1935" i="1"/>
  <c r="F1935" i="1"/>
  <c r="E1935" i="1"/>
  <c r="D1935" i="1"/>
  <c r="A1935" i="1"/>
  <c r="AD1934" i="1"/>
  <c r="AC1934" i="1"/>
  <c r="Z1934" i="1"/>
  <c r="AB1934" i="1" s="1"/>
  <c r="Y1934" i="1"/>
  <c r="AA1934" i="1" s="1"/>
  <c r="W1934" i="1"/>
  <c r="X1934" i="1" s="1"/>
  <c r="U1934" i="1"/>
  <c r="Q1934" i="1"/>
  <c r="M1934" i="1"/>
  <c r="F1934" i="1"/>
  <c r="E1934" i="1"/>
  <c r="D1934" i="1"/>
  <c r="A1934" i="1"/>
  <c r="AD1933" i="1"/>
  <c r="AC1933" i="1"/>
  <c r="Z1933" i="1"/>
  <c r="AB1933" i="1" s="1"/>
  <c r="Y1933" i="1"/>
  <c r="AA1933" i="1" s="1"/>
  <c r="W1933" i="1"/>
  <c r="X1933" i="1" s="1"/>
  <c r="U1933" i="1"/>
  <c r="Q1933" i="1"/>
  <c r="M1933" i="1"/>
  <c r="F1933" i="1"/>
  <c r="E1933" i="1"/>
  <c r="D1933" i="1"/>
  <c r="A1933" i="1"/>
  <c r="AD1932" i="1"/>
  <c r="AC1932" i="1"/>
  <c r="Z1932" i="1"/>
  <c r="AB1932" i="1" s="1"/>
  <c r="Y1932" i="1"/>
  <c r="AA1932" i="1" s="1"/>
  <c r="W1932" i="1"/>
  <c r="X1932" i="1" s="1"/>
  <c r="U1932" i="1"/>
  <c r="Q1932" i="1"/>
  <c r="M1932" i="1"/>
  <c r="F1932" i="1"/>
  <c r="E1932" i="1"/>
  <c r="D1932" i="1"/>
  <c r="AI1932" i="1" s="1"/>
  <c r="A1932" i="1"/>
  <c r="AD1931" i="1"/>
  <c r="AC1931" i="1"/>
  <c r="Z1931" i="1"/>
  <c r="AB1931" i="1" s="1"/>
  <c r="Y1931" i="1"/>
  <c r="AA1931" i="1" s="1"/>
  <c r="W1931" i="1"/>
  <c r="X1931" i="1" s="1"/>
  <c r="U1931" i="1"/>
  <c r="Q1931" i="1"/>
  <c r="M1931" i="1"/>
  <c r="F1931" i="1"/>
  <c r="E1931" i="1"/>
  <c r="D1931" i="1"/>
  <c r="A1931" i="1"/>
  <c r="AD1930" i="1"/>
  <c r="AC1930" i="1"/>
  <c r="Z1930" i="1"/>
  <c r="AB1930" i="1" s="1"/>
  <c r="Y1930" i="1"/>
  <c r="AA1930" i="1" s="1"/>
  <c r="W1930" i="1"/>
  <c r="X1930" i="1" s="1"/>
  <c r="U1930" i="1"/>
  <c r="Q1930" i="1"/>
  <c r="M1930" i="1"/>
  <c r="F1930" i="1"/>
  <c r="E1930" i="1"/>
  <c r="D1930" i="1"/>
  <c r="AI1930" i="1" s="1"/>
  <c r="A1930" i="1"/>
  <c r="AD1929" i="1"/>
  <c r="AC1929" i="1"/>
  <c r="Z1929" i="1"/>
  <c r="AB1929" i="1" s="1"/>
  <c r="Y1929" i="1"/>
  <c r="AA1929" i="1" s="1"/>
  <c r="W1929" i="1"/>
  <c r="X1929" i="1" s="1"/>
  <c r="U1929" i="1"/>
  <c r="Q1929" i="1"/>
  <c r="M1929" i="1"/>
  <c r="F1929" i="1"/>
  <c r="E1929" i="1"/>
  <c r="D1929" i="1"/>
  <c r="A1929" i="1"/>
  <c r="AD1928" i="1"/>
  <c r="AC1928" i="1"/>
  <c r="Z1928" i="1"/>
  <c r="AB1928" i="1" s="1"/>
  <c r="Y1928" i="1"/>
  <c r="AA1928" i="1" s="1"/>
  <c r="W1928" i="1"/>
  <c r="X1928" i="1" s="1"/>
  <c r="U1928" i="1"/>
  <c r="Q1928" i="1"/>
  <c r="M1928" i="1"/>
  <c r="F1928" i="1"/>
  <c r="E1928" i="1"/>
  <c r="D1928" i="1"/>
  <c r="A1928" i="1"/>
  <c r="AD1927" i="1"/>
  <c r="AC1927" i="1"/>
  <c r="Z1927" i="1"/>
  <c r="AB1927" i="1" s="1"/>
  <c r="Y1927" i="1"/>
  <c r="AA1927" i="1" s="1"/>
  <c r="W1927" i="1"/>
  <c r="X1927" i="1" s="1"/>
  <c r="U1927" i="1"/>
  <c r="Q1927" i="1"/>
  <c r="M1927" i="1"/>
  <c r="F1927" i="1"/>
  <c r="E1927" i="1"/>
  <c r="D1927" i="1"/>
  <c r="AI1927" i="1" s="1"/>
  <c r="A1927" i="1"/>
  <c r="AD1926" i="1"/>
  <c r="AC1926" i="1"/>
  <c r="Z1926" i="1"/>
  <c r="AB1926" i="1" s="1"/>
  <c r="Y1926" i="1"/>
  <c r="AA1926" i="1" s="1"/>
  <c r="W1926" i="1"/>
  <c r="X1926" i="1" s="1"/>
  <c r="U1926" i="1"/>
  <c r="Q1926" i="1"/>
  <c r="M1926" i="1"/>
  <c r="F1926" i="1"/>
  <c r="E1926" i="1"/>
  <c r="D1926" i="1"/>
  <c r="AI1926" i="1" s="1"/>
  <c r="A1926" i="1"/>
  <c r="AD1925" i="1"/>
  <c r="AC1925" i="1"/>
  <c r="Z1925" i="1"/>
  <c r="AB1925" i="1" s="1"/>
  <c r="Y1925" i="1"/>
  <c r="AA1925" i="1" s="1"/>
  <c r="W1925" i="1"/>
  <c r="X1925" i="1" s="1"/>
  <c r="U1925" i="1"/>
  <c r="Q1925" i="1"/>
  <c r="M1925" i="1"/>
  <c r="F1925" i="1"/>
  <c r="E1925" i="1"/>
  <c r="D1925" i="1"/>
  <c r="A1925" i="1"/>
  <c r="AD1924" i="1"/>
  <c r="AC1924" i="1"/>
  <c r="Z1924" i="1"/>
  <c r="AB1924" i="1" s="1"/>
  <c r="Y1924" i="1"/>
  <c r="AA1924" i="1" s="1"/>
  <c r="W1924" i="1"/>
  <c r="X1924" i="1" s="1"/>
  <c r="U1924" i="1"/>
  <c r="Q1924" i="1"/>
  <c r="M1924" i="1"/>
  <c r="F1924" i="1"/>
  <c r="E1924" i="1"/>
  <c r="D1924" i="1"/>
  <c r="A1924" i="1"/>
  <c r="AD1923" i="1"/>
  <c r="AC1923" i="1"/>
  <c r="Z1923" i="1"/>
  <c r="AB1923" i="1" s="1"/>
  <c r="Y1923" i="1"/>
  <c r="AA1923" i="1" s="1"/>
  <c r="W1923" i="1"/>
  <c r="X1923" i="1" s="1"/>
  <c r="U1923" i="1"/>
  <c r="Q1923" i="1"/>
  <c r="M1923" i="1"/>
  <c r="F1923" i="1"/>
  <c r="E1923" i="1"/>
  <c r="D1923" i="1"/>
  <c r="AI1923" i="1" s="1"/>
  <c r="A1923" i="1"/>
  <c r="AD1922" i="1"/>
  <c r="AC1922" i="1"/>
  <c r="Z1922" i="1"/>
  <c r="AB1922" i="1" s="1"/>
  <c r="Y1922" i="1"/>
  <c r="AA1922" i="1" s="1"/>
  <c r="W1922" i="1"/>
  <c r="X1922" i="1" s="1"/>
  <c r="U1922" i="1"/>
  <c r="Q1922" i="1"/>
  <c r="M1922" i="1"/>
  <c r="F1922" i="1"/>
  <c r="E1922" i="1"/>
  <c r="D1922" i="1"/>
  <c r="A1922" i="1"/>
  <c r="AD1921" i="1"/>
  <c r="AC1921" i="1"/>
  <c r="Z1921" i="1"/>
  <c r="AB1921" i="1" s="1"/>
  <c r="Y1921" i="1"/>
  <c r="AA1921" i="1" s="1"/>
  <c r="W1921" i="1"/>
  <c r="X1921" i="1" s="1"/>
  <c r="U1921" i="1"/>
  <c r="Q1921" i="1"/>
  <c r="M1921" i="1"/>
  <c r="F1921" i="1"/>
  <c r="E1921" i="1"/>
  <c r="D1921" i="1"/>
  <c r="A1921" i="1"/>
  <c r="AD1920" i="1"/>
  <c r="AC1920" i="1"/>
  <c r="Z1920" i="1"/>
  <c r="AB1920" i="1" s="1"/>
  <c r="Y1920" i="1"/>
  <c r="AA1920" i="1" s="1"/>
  <c r="W1920" i="1"/>
  <c r="X1920" i="1" s="1"/>
  <c r="U1920" i="1"/>
  <c r="Q1920" i="1"/>
  <c r="M1920" i="1"/>
  <c r="F1920" i="1"/>
  <c r="E1920" i="1"/>
  <c r="D1920" i="1"/>
  <c r="A1920" i="1"/>
  <c r="AD1919" i="1"/>
  <c r="AC1919" i="1"/>
  <c r="Z1919" i="1"/>
  <c r="AB1919" i="1" s="1"/>
  <c r="Y1919" i="1"/>
  <c r="AA1919" i="1" s="1"/>
  <c r="W1919" i="1"/>
  <c r="X1919" i="1" s="1"/>
  <c r="U1919" i="1"/>
  <c r="Q1919" i="1"/>
  <c r="M1919" i="1"/>
  <c r="F1919" i="1"/>
  <c r="E1919" i="1"/>
  <c r="D1919" i="1"/>
  <c r="A1919" i="1"/>
  <c r="AD1918" i="1"/>
  <c r="AC1918" i="1"/>
  <c r="Z1918" i="1"/>
  <c r="AB1918" i="1" s="1"/>
  <c r="Y1918" i="1"/>
  <c r="AA1918" i="1" s="1"/>
  <c r="W1918" i="1"/>
  <c r="X1918" i="1" s="1"/>
  <c r="U1918" i="1"/>
  <c r="Q1918" i="1"/>
  <c r="M1918" i="1"/>
  <c r="F1918" i="1"/>
  <c r="E1918" i="1"/>
  <c r="D1918" i="1"/>
  <c r="AI1918" i="1" s="1"/>
  <c r="A1918" i="1"/>
  <c r="AD1917" i="1"/>
  <c r="AC1917" i="1"/>
  <c r="Z1917" i="1"/>
  <c r="AB1917" i="1" s="1"/>
  <c r="Y1917" i="1"/>
  <c r="AA1917" i="1" s="1"/>
  <c r="W1917" i="1"/>
  <c r="X1917" i="1" s="1"/>
  <c r="U1917" i="1"/>
  <c r="Q1917" i="1"/>
  <c r="M1917" i="1"/>
  <c r="F1917" i="1"/>
  <c r="E1917" i="1"/>
  <c r="D1917" i="1"/>
  <c r="A1917" i="1"/>
  <c r="AD1916" i="1"/>
  <c r="AC1916" i="1"/>
  <c r="Z1916" i="1"/>
  <c r="AB1916" i="1" s="1"/>
  <c r="Y1916" i="1"/>
  <c r="AA1916" i="1" s="1"/>
  <c r="W1916" i="1"/>
  <c r="X1916" i="1" s="1"/>
  <c r="U1916" i="1"/>
  <c r="Q1916" i="1"/>
  <c r="M1916" i="1"/>
  <c r="F1916" i="1"/>
  <c r="E1916" i="1"/>
  <c r="D1916" i="1"/>
  <c r="A1916" i="1"/>
  <c r="AD1915" i="1"/>
  <c r="AC1915" i="1"/>
  <c r="Z1915" i="1"/>
  <c r="AB1915" i="1" s="1"/>
  <c r="Y1915" i="1"/>
  <c r="AA1915" i="1" s="1"/>
  <c r="W1915" i="1"/>
  <c r="X1915" i="1" s="1"/>
  <c r="U1915" i="1"/>
  <c r="Q1915" i="1"/>
  <c r="M1915" i="1"/>
  <c r="F1915" i="1"/>
  <c r="E1915" i="1"/>
  <c r="D1915" i="1"/>
  <c r="AI1915" i="1" s="1"/>
  <c r="A1915" i="1"/>
  <c r="AD1914" i="1"/>
  <c r="AC1914" i="1"/>
  <c r="Z1914" i="1"/>
  <c r="AB1914" i="1" s="1"/>
  <c r="Y1914" i="1"/>
  <c r="AA1914" i="1" s="1"/>
  <c r="W1914" i="1"/>
  <c r="X1914" i="1" s="1"/>
  <c r="U1914" i="1"/>
  <c r="Q1914" i="1"/>
  <c r="M1914" i="1"/>
  <c r="F1914" i="1"/>
  <c r="E1914" i="1"/>
  <c r="D1914" i="1"/>
  <c r="AI1914" i="1" s="1"/>
  <c r="A1914" i="1"/>
  <c r="AD1913" i="1"/>
  <c r="AC1913" i="1"/>
  <c r="Z1913" i="1"/>
  <c r="AB1913" i="1" s="1"/>
  <c r="Y1913" i="1"/>
  <c r="AA1913" i="1" s="1"/>
  <c r="W1913" i="1"/>
  <c r="X1913" i="1" s="1"/>
  <c r="U1913" i="1"/>
  <c r="Q1913" i="1"/>
  <c r="M1913" i="1"/>
  <c r="F1913" i="1"/>
  <c r="E1913" i="1"/>
  <c r="D1913" i="1"/>
  <c r="A1913" i="1"/>
  <c r="AD1912" i="1"/>
  <c r="AC1912" i="1"/>
  <c r="Z1912" i="1"/>
  <c r="AB1912" i="1" s="1"/>
  <c r="Y1912" i="1"/>
  <c r="AA1912" i="1" s="1"/>
  <c r="W1912" i="1"/>
  <c r="X1912" i="1" s="1"/>
  <c r="U1912" i="1"/>
  <c r="Q1912" i="1"/>
  <c r="M1912" i="1"/>
  <c r="F1912" i="1"/>
  <c r="E1912" i="1"/>
  <c r="D1912" i="1"/>
  <c r="A1912" i="1"/>
  <c r="AD1911" i="1"/>
  <c r="AC1911" i="1"/>
  <c r="Z1911" i="1"/>
  <c r="AB1911" i="1" s="1"/>
  <c r="Y1911" i="1"/>
  <c r="AA1911" i="1" s="1"/>
  <c r="W1911" i="1"/>
  <c r="X1911" i="1" s="1"/>
  <c r="U1911" i="1"/>
  <c r="Q1911" i="1"/>
  <c r="M1911" i="1"/>
  <c r="F1911" i="1"/>
  <c r="E1911" i="1"/>
  <c r="D1911" i="1"/>
  <c r="AI1911" i="1" s="1"/>
  <c r="A1911" i="1"/>
  <c r="AD1910" i="1"/>
  <c r="AC1910" i="1"/>
  <c r="Z1910" i="1"/>
  <c r="AB1910" i="1" s="1"/>
  <c r="Y1910" i="1"/>
  <c r="AA1910" i="1" s="1"/>
  <c r="W1910" i="1"/>
  <c r="X1910" i="1" s="1"/>
  <c r="U1910" i="1"/>
  <c r="Q1910" i="1"/>
  <c r="F1910" i="1"/>
  <c r="E1910" i="1"/>
  <c r="D1910" i="1"/>
  <c r="A1910" i="1"/>
  <c r="AD1909" i="1"/>
  <c r="AC1909" i="1"/>
  <c r="Z1909" i="1"/>
  <c r="AB1909" i="1" s="1"/>
  <c r="Y1909" i="1"/>
  <c r="AA1909" i="1" s="1"/>
  <c r="W1909" i="1"/>
  <c r="X1909" i="1" s="1"/>
  <c r="U1909" i="1"/>
  <c r="Q1909" i="1"/>
  <c r="M1909" i="1"/>
  <c r="F1909" i="1"/>
  <c r="E1909" i="1"/>
  <c r="D1909" i="1"/>
  <c r="A1909" i="1"/>
  <c r="AD1908" i="1"/>
  <c r="AC1908" i="1"/>
  <c r="Z1908" i="1"/>
  <c r="AB1908" i="1" s="1"/>
  <c r="Y1908" i="1"/>
  <c r="AA1908" i="1" s="1"/>
  <c r="W1908" i="1"/>
  <c r="X1908" i="1" s="1"/>
  <c r="U1908" i="1"/>
  <c r="Q1908" i="1"/>
  <c r="M1908" i="1"/>
  <c r="F1908" i="1"/>
  <c r="E1908" i="1"/>
  <c r="D1908" i="1"/>
  <c r="A1908" i="1"/>
  <c r="AD1907" i="1"/>
  <c r="AC1907" i="1"/>
  <c r="Z1907" i="1"/>
  <c r="AB1907" i="1" s="1"/>
  <c r="Y1907" i="1"/>
  <c r="AA1907" i="1" s="1"/>
  <c r="W1907" i="1"/>
  <c r="X1907" i="1" s="1"/>
  <c r="U1907" i="1"/>
  <c r="Q1907" i="1"/>
  <c r="M1907" i="1"/>
  <c r="F1907" i="1"/>
  <c r="E1907" i="1"/>
  <c r="D1907" i="1"/>
  <c r="A1907" i="1"/>
  <c r="AD1906" i="1"/>
  <c r="AC1906" i="1"/>
  <c r="Z1906" i="1"/>
  <c r="AB1906" i="1" s="1"/>
  <c r="Y1906" i="1"/>
  <c r="AA1906" i="1" s="1"/>
  <c r="W1906" i="1"/>
  <c r="X1906" i="1" s="1"/>
  <c r="U1906" i="1"/>
  <c r="Q1906" i="1"/>
  <c r="M1906" i="1"/>
  <c r="F1906" i="1"/>
  <c r="E1906" i="1"/>
  <c r="D1906" i="1"/>
  <c r="A1906" i="1"/>
  <c r="AD1905" i="1"/>
  <c r="AC1905" i="1"/>
  <c r="Z1905" i="1"/>
  <c r="AB1905" i="1" s="1"/>
  <c r="Y1905" i="1"/>
  <c r="AA1905" i="1" s="1"/>
  <c r="W1905" i="1"/>
  <c r="X1905" i="1" s="1"/>
  <c r="U1905" i="1"/>
  <c r="Q1905" i="1"/>
  <c r="M1905" i="1"/>
  <c r="F1905" i="1"/>
  <c r="E1905" i="1"/>
  <c r="D1905" i="1"/>
  <c r="AI1905" i="1" s="1"/>
  <c r="A1905" i="1"/>
  <c r="AD1904" i="1"/>
  <c r="AC1904" i="1"/>
  <c r="Z1904" i="1"/>
  <c r="AB1904" i="1" s="1"/>
  <c r="Y1904" i="1"/>
  <c r="AA1904" i="1" s="1"/>
  <c r="W1904" i="1"/>
  <c r="X1904" i="1" s="1"/>
  <c r="U1904" i="1"/>
  <c r="Q1904" i="1"/>
  <c r="M1904" i="1"/>
  <c r="F1904" i="1"/>
  <c r="E1904" i="1"/>
  <c r="D1904" i="1"/>
  <c r="A1904" i="1"/>
  <c r="AD1903" i="1"/>
  <c r="AC1903" i="1"/>
  <c r="Z1903" i="1"/>
  <c r="AB1903" i="1" s="1"/>
  <c r="Y1903" i="1"/>
  <c r="AA1903" i="1" s="1"/>
  <c r="W1903" i="1"/>
  <c r="X1903" i="1" s="1"/>
  <c r="U1903" i="1"/>
  <c r="Q1903" i="1"/>
  <c r="M1903" i="1"/>
  <c r="F1903" i="1"/>
  <c r="E1903" i="1"/>
  <c r="D1903" i="1"/>
  <c r="AI1903" i="1" s="1"/>
  <c r="A1903" i="1"/>
  <c r="AD1902" i="1"/>
  <c r="AC1902" i="1"/>
  <c r="Z1902" i="1"/>
  <c r="AB1902" i="1" s="1"/>
  <c r="Y1902" i="1"/>
  <c r="AA1902" i="1" s="1"/>
  <c r="W1902" i="1"/>
  <c r="X1902" i="1" s="1"/>
  <c r="U1902" i="1"/>
  <c r="Q1902" i="1"/>
  <c r="M1902" i="1"/>
  <c r="F1902" i="1"/>
  <c r="E1902" i="1"/>
  <c r="D1902" i="1"/>
  <c r="AI1902" i="1" s="1"/>
  <c r="A1902" i="1"/>
  <c r="AD1901" i="1"/>
  <c r="AC1901" i="1"/>
  <c r="Z1901" i="1"/>
  <c r="AB1901" i="1" s="1"/>
  <c r="Y1901" i="1"/>
  <c r="AA1901" i="1" s="1"/>
  <c r="W1901" i="1"/>
  <c r="X1901" i="1" s="1"/>
  <c r="U1901" i="1"/>
  <c r="Q1901" i="1"/>
  <c r="M1901" i="1"/>
  <c r="F1901" i="1"/>
  <c r="E1901" i="1"/>
  <c r="D1901" i="1"/>
  <c r="AI1901" i="1" s="1"/>
  <c r="A1901" i="1"/>
  <c r="AD1900" i="1"/>
  <c r="AC1900" i="1"/>
  <c r="Z1900" i="1"/>
  <c r="AB1900" i="1" s="1"/>
  <c r="Y1900" i="1"/>
  <c r="AA1900" i="1" s="1"/>
  <c r="W1900" i="1"/>
  <c r="X1900" i="1" s="1"/>
  <c r="U1900" i="1"/>
  <c r="Q1900" i="1"/>
  <c r="M1900" i="1"/>
  <c r="F1900" i="1"/>
  <c r="E1900" i="1"/>
  <c r="D1900" i="1"/>
  <c r="AI1900" i="1" s="1"/>
  <c r="A1900" i="1"/>
  <c r="AD1899" i="1"/>
  <c r="AC1899" i="1"/>
  <c r="Z1899" i="1"/>
  <c r="AB1899" i="1" s="1"/>
  <c r="Y1899" i="1"/>
  <c r="AA1899" i="1" s="1"/>
  <c r="W1899" i="1"/>
  <c r="X1899" i="1" s="1"/>
  <c r="U1899" i="1"/>
  <c r="Q1899" i="1"/>
  <c r="M1899" i="1"/>
  <c r="F1899" i="1"/>
  <c r="E1899" i="1"/>
  <c r="D1899" i="1"/>
  <c r="A1899" i="1"/>
  <c r="AD1898" i="1"/>
  <c r="AC1898" i="1"/>
  <c r="Z1898" i="1"/>
  <c r="AB1898" i="1" s="1"/>
  <c r="Y1898" i="1"/>
  <c r="AA1898" i="1" s="1"/>
  <c r="W1898" i="1"/>
  <c r="X1898" i="1" s="1"/>
  <c r="U1898" i="1"/>
  <c r="Q1898" i="1"/>
  <c r="M1898" i="1"/>
  <c r="F1898" i="1"/>
  <c r="E1898" i="1"/>
  <c r="D1898" i="1"/>
  <c r="AI1898" i="1" s="1"/>
  <c r="A1898" i="1"/>
  <c r="AD1897" i="1"/>
  <c r="AC1897" i="1"/>
  <c r="Z1897" i="1"/>
  <c r="AB1897" i="1" s="1"/>
  <c r="Y1897" i="1"/>
  <c r="AA1897" i="1" s="1"/>
  <c r="W1897" i="1"/>
  <c r="X1897" i="1" s="1"/>
  <c r="U1897" i="1"/>
  <c r="Q1897" i="1"/>
  <c r="M1897" i="1"/>
  <c r="F1897" i="1"/>
  <c r="E1897" i="1"/>
  <c r="D1897" i="1"/>
  <c r="AI1897" i="1" s="1"/>
  <c r="A1897" i="1"/>
  <c r="AD1896" i="1"/>
  <c r="AC1896" i="1"/>
  <c r="Z1896" i="1"/>
  <c r="AB1896" i="1" s="1"/>
  <c r="Y1896" i="1"/>
  <c r="AA1896" i="1" s="1"/>
  <c r="W1896" i="1"/>
  <c r="X1896" i="1" s="1"/>
  <c r="U1896" i="1"/>
  <c r="Q1896" i="1"/>
  <c r="M1896" i="1"/>
  <c r="F1896" i="1"/>
  <c r="E1896" i="1"/>
  <c r="D1896" i="1"/>
  <c r="A1896" i="1"/>
  <c r="AD1895" i="1"/>
  <c r="AC1895" i="1"/>
  <c r="Z1895" i="1"/>
  <c r="AB1895" i="1" s="1"/>
  <c r="Y1895" i="1"/>
  <c r="AA1895" i="1" s="1"/>
  <c r="W1895" i="1"/>
  <c r="X1895" i="1" s="1"/>
  <c r="U1895" i="1"/>
  <c r="Q1895" i="1"/>
  <c r="M1895" i="1"/>
  <c r="F1895" i="1"/>
  <c r="E1895" i="1"/>
  <c r="D1895" i="1"/>
  <c r="AI1895" i="1" s="1"/>
  <c r="A1895" i="1"/>
  <c r="AD1894" i="1"/>
  <c r="AC1894" i="1"/>
  <c r="Z1894" i="1"/>
  <c r="AB1894" i="1" s="1"/>
  <c r="Y1894" i="1"/>
  <c r="AA1894" i="1" s="1"/>
  <c r="W1894" i="1"/>
  <c r="X1894" i="1" s="1"/>
  <c r="U1894" i="1"/>
  <c r="Q1894" i="1"/>
  <c r="M1894" i="1"/>
  <c r="F1894" i="1"/>
  <c r="E1894" i="1"/>
  <c r="D1894" i="1"/>
  <c r="A1894" i="1"/>
  <c r="AD1893" i="1"/>
  <c r="AC1893" i="1"/>
  <c r="Z1893" i="1"/>
  <c r="AB1893" i="1" s="1"/>
  <c r="Y1893" i="1"/>
  <c r="AA1893" i="1" s="1"/>
  <c r="W1893" i="1"/>
  <c r="X1893" i="1" s="1"/>
  <c r="U1893" i="1"/>
  <c r="Q1893" i="1"/>
  <c r="M1893" i="1"/>
  <c r="F1893" i="1"/>
  <c r="E1893" i="1"/>
  <c r="D1893" i="1"/>
  <c r="AI1893" i="1" s="1"/>
  <c r="A1893" i="1"/>
  <c r="AD1892" i="1"/>
  <c r="AC1892" i="1"/>
  <c r="Z1892" i="1"/>
  <c r="AB1892" i="1" s="1"/>
  <c r="Y1892" i="1"/>
  <c r="AA1892" i="1" s="1"/>
  <c r="W1892" i="1"/>
  <c r="X1892" i="1" s="1"/>
  <c r="U1892" i="1"/>
  <c r="Q1892" i="1"/>
  <c r="M1892" i="1"/>
  <c r="F1892" i="1"/>
  <c r="E1892" i="1"/>
  <c r="D1892" i="1"/>
  <c r="A1892" i="1"/>
  <c r="AD1891" i="1"/>
  <c r="AC1891" i="1"/>
  <c r="Z1891" i="1"/>
  <c r="AB1891" i="1" s="1"/>
  <c r="Y1891" i="1"/>
  <c r="AA1891" i="1" s="1"/>
  <c r="W1891" i="1"/>
  <c r="X1891" i="1" s="1"/>
  <c r="U1891" i="1"/>
  <c r="Q1891" i="1"/>
  <c r="M1891" i="1"/>
  <c r="F1891" i="1"/>
  <c r="E1891" i="1"/>
  <c r="D1891" i="1"/>
  <c r="A1891" i="1"/>
  <c r="AD1890" i="1"/>
  <c r="AC1890" i="1"/>
  <c r="Z1890" i="1"/>
  <c r="AB1890" i="1" s="1"/>
  <c r="Y1890" i="1"/>
  <c r="AA1890" i="1" s="1"/>
  <c r="W1890" i="1"/>
  <c r="X1890" i="1" s="1"/>
  <c r="U1890" i="1"/>
  <c r="Q1890" i="1"/>
  <c r="M1890" i="1"/>
  <c r="F1890" i="1"/>
  <c r="E1890" i="1"/>
  <c r="D1890" i="1"/>
  <c r="AI1890" i="1" s="1"/>
  <c r="A1890" i="1"/>
  <c r="AD1889" i="1"/>
  <c r="AC1889" i="1"/>
  <c r="Z1889" i="1"/>
  <c r="AB1889" i="1" s="1"/>
  <c r="Y1889" i="1"/>
  <c r="AA1889" i="1" s="1"/>
  <c r="W1889" i="1"/>
  <c r="X1889" i="1" s="1"/>
  <c r="U1889" i="1"/>
  <c r="Q1889" i="1"/>
  <c r="M1889" i="1"/>
  <c r="F1889" i="1"/>
  <c r="E1889" i="1"/>
  <c r="D1889" i="1"/>
  <c r="A1889" i="1"/>
  <c r="AD1888" i="1"/>
  <c r="AC1888" i="1"/>
  <c r="Z1888" i="1"/>
  <c r="AB1888" i="1" s="1"/>
  <c r="Y1888" i="1"/>
  <c r="AA1888" i="1" s="1"/>
  <c r="W1888" i="1"/>
  <c r="X1888" i="1" s="1"/>
  <c r="U1888" i="1"/>
  <c r="Q1888" i="1"/>
  <c r="M1888" i="1"/>
  <c r="F1888" i="1"/>
  <c r="E1888" i="1"/>
  <c r="D1888" i="1"/>
  <c r="AI1888" i="1" s="1"/>
  <c r="A1888" i="1"/>
  <c r="AD1887" i="1"/>
  <c r="AC1887" i="1"/>
  <c r="Z1887" i="1"/>
  <c r="AB1887" i="1" s="1"/>
  <c r="Y1887" i="1"/>
  <c r="AA1887" i="1" s="1"/>
  <c r="W1887" i="1"/>
  <c r="X1887" i="1" s="1"/>
  <c r="U1887" i="1"/>
  <c r="Q1887" i="1"/>
  <c r="M1887" i="1"/>
  <c r="F1887" i="1"/>
  <c r="E1887" i="1"/>
  <c r="D1887" i="1"/>
  <c r="AI1887" i="1" s="1"/>
  <c r="A1887" i="1"/>
  <c r="AD1886" i="1"/>
  <c r="AC1886" i="1"/>
  <c r="Z1886" i="1"/>
  <c r="AB1886" i="1" s="1"/>
  <c r="Y1886" i="1"/>
  <c r="AA1886" i="1" s="1"/>
  <c r="W1886" i="1"/>
  <c r="X1886" i="1" s="1"/>
  <c r="U1886" i="1"/>
  <c r="Q1886" i="1"/>
  <c r="M1886" i="1"/>
  <c r="F1886" i="1"/>
  <c r="E1886" i="1"/>
  <c r="D1886" i="1"/>
  <c r="A1886" i="1"/>
  <c r="AD1885" i="1"/>
  <c r="AC1885" i="1"/>
  <c r="Z1885" i="1"/>
  <c r="AB1885" i="1" s="1"/>
  <c r="Y1885" i="1"/>
  <c r="AA1885" i="1" s="1"/>
  <c r="W1885" i="1"/>
  <c r="X1885" i="1" s="1"/>
  <c r="U1885" i="1"/>
  <c r="Q1885" i="1"/>
  <c r="M1885" i="1"/>
  <c r="F1885" i="1"/>
  <c r="E1885" i="1"/>
  <c r="D1885" i="1"/>
  <c r="A1885" i="1"/>
  <c r="AD1884" i="1"/>
  <c r="AC1884" i="1"/>
  <c r="Z1884" i="1"/>
  <c r="AB1884" i="1" s="1"/>
  <c r="Y1884" i="1"/>
  <c r="AA1884" i="1" s="1"/>
  <c r="W1884" i="1"/>
  <c r="X1884" i="1" s="1"/>
  <c r="U1884" i="1"/>
  <c r="Q1884" i="1"/>
  <c r="M1884" i="1"/>
  <c r="F1884" i="1"/>
  <c r="E1884" i="1"/>
  <c r="D1884" i="1"/>
  <c r="AI1884" i="1" s="1"/>
  <c r="A1884" i="1"/>
  <c r="AD1883" i="1"/>
  <c r="AC1883" i="1"/>
  <c r="Z1883" i="1"/>
  <c r="AB1883" i="1" s="1"/>
  <c r="Y1883" i="1"/>
  <c r="AA1883" i="1" s="1"/>
  <c r="W1883" i="1"/>
  <c r="X1883" i="1" s="1"/>
  <c r="U1883" i="1"/>
  <c r="Q1883" i="1"/>
  <c r="M1883" i="1"/>
  <c r="F1883" i="1"/>
  <c r="E1883" i="1"/>
  <c r="D1883" i="1"/>
  <c r="A1883" i="1"/>
  <c r="AD1882" i="1"/>
  <c r="AC1882" i="1"/>
  <c r="Z1882" i="1"/>
  <c r="AB1882" i="1" s="1"/>
  <c r="Y1882" i="1"/>
  <c r="AA1882" i="1" s="1"/>
  <c r="W1882" i="1"/>
  <c r="X1882" i="1" s="1"/>
  <c r="U1882" i="1"/>
  <c r="Q1882" i="1"/>
  <c r="M1882" i="1"/>
  <c r="F1882" i="1"/>
  <c r="E1882" i="1"/>
  <c r="D1882" i="1"/>
  <c r="A1882" i="1"/>
  <c r="AD1881" i="1"/>
  <c r="AC1881" i="1"/>
  <c r="Z1881" i="1"/>
  <c r="AB1881" i="1" s="1"/>
  <c r="Y1881" i="1"/>
  <c r="AA1881" i="1" s="1"/>
  <c r="W1881" i="1"/>
  <c r="X1881" i="1" s="1"/>
  <c r="U1881" i="1"/>
  <c r="Q1881" i="1"/>
  <c r="M1881" i="1"/>
  <c r="F1881" i="1"/>
  <c r="E1881" i="1"/>
  <c r="D1881" i="1"/>
  <c r="A1881" i="1"/>
  <c r="AD1880" i="1"/>
  <c r="AC1880" i="1"/>
  <c r="Z1880" i="1"/>
  <c r="AB1880" i="1" s="1"/>
  <c r="Y1880" i="1"/>
  <c r="AA1880" i="1" s="1"/>
  <c r="W1880" i="1"/>
  <c r="X1880" i="1" s="1"/>
  <c r="U1880" i="1"/>
  <c r="Q1880" i="1"/>
  <c r="M1880" i="1"/>
  <c r="F1880" i="1"/>
  <c r="E1880" i="1"/>
  <c r="D1880" i="1"/>
  <c r="AI1880" i="1" s="1"/>
  <c r="A1880" i="1"/>
  <c r="AD1879" i="1"/>
  <c r="AC1879" i="1"/>
  <c r="Z1879" i="1"/>
  <c r="AB1879" i="1" s="1"/>
  <c r="Y1879" i="1"/>
  <c r="AA1879" i="1" s="1"/>
  <c r="W1879" i="1"/>
  <c r="X1879" i="1" s="1"/>
  <c r="U1879" i="1"/>
  <c r="Q1879" i="1"/>
  <c r="M1879" i="1"/>
  <c r="F1879" i="1"/>
  <c r="E1879" i="1"/>
  <c r="D1879" i="1"/>
  <c r="AI1879" i="1" s="1"/>
  <c r="A1879" i="1"/>
  <c r="AD1878" i="1"/>
  <c r="AC1878" i="1"/>
  <c r="Z1878" i="1"/>
  <c r="AB1878" i="1" s="1"/>
  <c r="Y1878" i="1"/>
  <c r="AA1878" i="1" s="1"/>
  <c r="W1878" i="1"/>
  <c r="X1878" i="1" s="1"/>
  <c r="U1878" i="1"/>
  <c r="Q1878" i="1"/>
  <c r="M1878" i="1"/>
  <c r="F1878" i="1"/>
  <c r="E1878" i="1"/>
  <c r="D1878" i="1"/>
  <c r="A1878" i="1"/>
  <c r="AD1877" i="1"/>
  <c r="AC1877" i="1"/>
  <c r="Z1877" i="1"/>
  <c r="AB1877" i="1" s="1"/>
  <c r="Y1877" i="1"/>
  <c r="AA1877" i="1" s="1"/>
  <c r="W1877" i="1"/>
  <c r="X1877" i="1" s="1"/>
  <c r="U1877" i="1"/>
  <c r="Q1877" i="1"/>
  <c r="M1877" i="1"/>
  <c r="F1877" i="1"/>
  <c r="E1877" i="1"/>
  <c r="D1877" i="1"/>
  <c r="AI1877" i="1" s="1"/>
  <c r="A1877" i="1"/>
  <c r="AD1876" i="1"/>
  <c r="AC1876" i="1"/>
  <c r="Z1876" i="1"/>
  <c r="AB1876" i="1" s="1"/>
  <c r="Y1876" i="1"/>
  <c r="AA1876" i="1" s="1"/>
  <c r="W1876" i="1"/>
  <c r="X1876" i="1" s="1"/>
  <c r="U1876" i="1"/>
  <c r="Q1876" i="1"/>
  <c r="M1876" i="1"/>
  <c r="F1876" i="1"/>
  <c r="E1876" i="1"/>
  <c r="D1876" i="1"/>
  <c r="A1876" i="1"/>
  <c r="AD1875" i="1"/>
  <c r="AC1875" i="1"/>
  <c r="Z1875" i="1"/>
  <c r="AB1875" i="1" s="1"/>
  <c r="Y1875" i="1"/>
  <c r="AA1875" i="1" s="1"/>
  <c r="W1875" i="1"/>
  <c r="X1875" i="1" s="1"/>
  <c r="U1875" i="1"/>
  <c r="Q1875" i="1"/>
  <c r="M1875" i="1"/>
  <c r="F1875" i="1"/>
  <c r="E1875" i="1"/>
  <c r="D1875" i="1"/>
  <c r="A1875" i="1"/>
  <c r="AD1874" i="1"/>
  <c r="AC1874" i="1"/>
  <c r="Z1874" i="1"/>
  <c r="AB1874" i="1" s="1"/>
  <c r="Y1874" i="1"/>
  <c r="AA1874" i="1" s="1"/>
  <c r="W1874" i="1"/>
  <c r="X1874" i="1" s="1"/>
  <c r="U1874" i="1"/>
  <c r="Q1874" i="1"/>
  <c r="M1874" i="1"/>
  <c r="F1874" i="1"/>
  <c r="E1874" i="1"/>
  <c r="D1874" i="1"/>
  <c r="AI1874" i="1" s="1"/>
  <c r="A1874" i="1"/>
  <c r="AD1873" i="1"/>
  <c r="AC1873" i="1"/>
  <c r="Z1873" i="1"/>
  <c r="AB1873" i="1" s="1"/>
  <c r="Y1873" i="1"/>
  <c r="AA1873" i="1" s="1"/>
  <c r="W1873" i="1"/>
  <c r="X1873" i="1" s="1"/>
  <c r="U1873" i="1"/>
  <c r="Q1873" i="1"/>
  <c r="M1873" i="1"/>
  <c r="F1873" i="1"/>
  <c r="E1873" i="1"/>
  <c r="D1873" i="1"/>
  <c r="A1873" i="1"/>
  <c r="AD1872" i="1"/>
  <c r="AC1872" i="1"/>
  <c r="Z1872" i="1"/>
  <c r="AB1872" i="1" s="1"/>
  <c r="Y1872" i="1"/>
  <c r="AA1872" i="1" s="1"/>
  <c r="W1872" i="1"/>
  <c r="X1872" i="1" s="1"/>
  <c r="U1872" i="1"/>
  <c r="Q1872" i="1"/>
  <c r="M1872" i="1"/>
  <c r="F1872" i="1"/>
  <c r="E1872" i="1"/>
  <c r="D1872" i="1"/>
  <c r="A1872" i="1"/>
  <c r="AD1871" i="1"/>
  <c r="AC1871" i="1"/>
  <c r="Z1871" i="1"/>
  <c r="AB1871" i="1" s="1"/>
  <c r="Y1871" i="1"/>
  <c r="AA1871" i="1" s="1"/>
  <c r="W1871" i="1"/>
  <c r="X1871" i="1" s="1"/>
  <c r="U1871" i="1"/>
  <c r="Q1871" i="1"/>
  <c r="M1871" i="1"/>
  <c r="F1871" i="1"/>
  <c r="E1871" i="1"/>
  <c r="D1871" i="1"/>
  <c r="AI1871" i="1" s="1"/>
  <c r="A1871" i="1"/>
  <c r="AD1870" i="1"/>
  <c r="AC1870" i="1"/>
  <c r="Z1870" i="1"/>
  <c r="AB1870" i="1" s="1"/>
  <c r="Y1870" i="1"/>
  <c r="AA1870" i="1" s="1"/>
  <c r="W1870" i="1"/>
  <c r="X1870" i="1" s="1"/>
  <c r="U1870" i="1"/>
  <c r="Q1870" i="1"/>
  <c r="M1870" i="1"/>
  <c r="F1870" i="1"/>
  <c r="E1870" i="1"/>
  <c r="D1870" i="1"/>
  <c r="A1870" i="1"/>
  <c r="AD1869" i="1"/>
  <c r="AC1869" i="1"/>
  <c r="Z1869" i="1"/>
  <c r="AB1869" i="1" s="1"/>
  <c r="Y1869" i="1"/>
  <c r="AA1869" i="1" s="1"/>
  <c r="W1869" i="1"/>
  <c r="X1869" i="1" s="1"/>
  <c r="U1869" i="1"/>
  <c r="Q1869" i="1"/>
  <c r="M1869" i="1"/>
  <c r="F1869" i="1"/>
  <c r="E1869" i="1"/>
  <c r="D1869" i="1"/>
  <c r="AI1869" i="1" s="1"/>
  <c r="A1869" i="1"/>
  <c r="AD1868" i="1"/>
  <c r="AC1868" i="1"/>
  <c r="Z1868" i="1"/>
  <c r="AB1868" i="1" s="1"/>
  <c r="Y1868" i="1"/>
  <c r="AA1868" i="1" s="1"/>
  <c r="W1868" i="1"/>
  <c r="X1868" i="1" s="1"/>
  <c r="U1868" i="1"/>
  <c r="Q1868" i="1"/>
  <c r="M1868" i="1"/>
  <c r="F1868" i="1"/>
  <c r="E1868" i="1"/>
  <c r="D1868" i="1"/>
  <c r="A1868" i="1"/>
  <c r="AD1867" i="1"/>
  <c r="AC1867" i="1"/>
  <c r="Z1867" i="1"/>
  <c r="AB1867" i="1" s="1"/>
  <c r="Y1867" i="1"/>
  <c r="AA1867" i="1" s="1"/>
  <c r="W1867" i="1"/>
  <c r="X1867" i="1" s="1"/>
  <c r="U1867" i="1"/>
  <c r="Q1867" i="1"/>
  <c r="M1867" i="1"/>
  <c r="F1867" i="1"/>
  <c r="E1867" i="1"/>
  <c r="D1867" i="1"/>
  <c r="A1867" i="1"/>
  <c r="AD1866" i="1"/>
  <c r="AC1866" i="1"/>
  <c r="Z1866" i="1"/>
  <c r="AB1866" i="1" s="1"/>
  <c r="Y1866" i="1"/>
  <c r="AA1866" i="1" s="1"/>
  <c r="W1866" i="1"/>
  <c r="X1866" i="1" s="1"/>
  <c r="U1866" i="1"/>
  <c r="Q1866" i="1"/>
  <c r="M1866" i="1"/>
  <c r="F1866" i="1"/>
  <c r="E1866" i="1"/>
  <c r="D1866" i="1"/>
  <c r="AI1866" i="1" s="1"/>
  <c r="A1866" i="1"/>
  <c r="AD1865" i="1"/>
  <c r="AC1865" i="1"/>
  <c r="Z1865" i="1"/>
  <c r="AB1865" i="1" s="1"/>
  <c r="Y1865" i="1"/>
  <c r="AA1865" i="1" s="1"/>
  <c r="W1865" i="1"/>
  <c r="X1865" i="1" s="1"/>
  <c r="U1865" i="1"/>
  <c r="Q1865" i="1"/>
  <c r="M1865" i="1"/>
  <c r="F1865" i="1"/>
  <c r="E1865" i="1"/>
  <c r="D1865" i="1"/>
  <c r="A1865" i="1"/>
  <c r="AD1864" i="1"/>
  <c r="AC1864" i="1"/>
  <c r="Z1864" i="1"/>
  <c r="AB1864" i="1" s="1"/>
  <c r="Y1864" i="1"/>
  <c r="AA1864" i="1" s="1"/>
  <c r="W1864" i="1"/>
  <c r="X1864" i="1" s="1"/>
  <c r="U1864" i="1"/>
  <c r="Q1864" i="1"/>
  <c r="M1864" i="1"/>
  <c r="F1864" i="1"/>
  <c r="E1864" i="1"/>
  <c r="D1864" i="1"/>
  <c r="AI1864" i="1" s="1"/>
  <c r="A1864" i="1"/>
  <c r="AD1863" i="1"/>
  <c r="AC1863" i="1"/>
  <c r="Z1863" i="1"/>
  <c r="AB1863" i="1" s="1"/>
  <c r="Y1863" i="1"/>
  <c r="AA1863" i="1" s="1"/>
  <c r="W1863" i="1"/>
  <c r="X1863" i="1" s="1"/>
  <c r="U1863" i="1"/>
  <c r="Q1863" i="1"/>
  <c r="M1863" i="1"/>
  <c r="F1863" i="1"/>
  <c r="E1863" i="1"/>
  <c r="D1863" i="1"/>
  <c r="AI1863" i="1" s="1"/>
  <c r="A1863" i="1"/>
  <c r="AD1862" i="1"/>
  <c r="AC1862" i="1"/>
  <c r="Z1862" i="1"/>
  <c r="AB1862" i="1" s="1"/>
  <c r="Y1862" i="1"/>
  <c r="AA1862" i="1" s="1"/>
  <c r="W1862" i="1"/>
  <c r="X1862" i="1" s="1"/>
  <c r="U1862" i="1"/>
  <c r="Q1862" i="1"/>
  <c r="M1862" i="1"/>
  <c r="F1862" i="1"/>
  <c r="E1862" i="1"/>
  <c r="D1862" i="1"/>
  <c r="A1862" i="1"/>
  <c r="AD1861" i="1"/>
  <c r="AC1861" i="1"/>
  <c r="Z1861" i="1"/>
  <c r="AB1861" i="1" s="1"/>
  <c r="Y1861" i="1"/>
  <c r="AA1861" i="1" s="1"/>
  <c r="W1861" i="1"/>
  <c r="X1861" i="1" s="1"/>
  <c r="U1861" i="1"/>
  <c r="Q1861" i="1"/>
  <c r="M1861" i="1"/>
  <c r="F1861" i="1"/>
  <c r="E1861" i="1"/>
  <c r="D1861" i="1"/>
  <c r="A1861" i="1"/>
  <c r="AD1860" i="1"/>
  <c r="AC1860" i="1"/>
  <c r="Z1860" i="1"/>
  <c r="AB1860" i="1" s="1"/>
  <c r="Y1860" i="1"/>
  <c r="AA1860" i="1" s="1"/>
  <c r="W1860" i="1"/>
  <c r="X1860" i="1" s="1"/>
  <c r="U1860" i="1"/>
  <c r="Q1860" i="1"/>
  <c r="M1860" i="1"/>
  <c r="F1860" i="1"/>
  <c r="E1860" i="1"/>
  <c r="D1860" i="1"/>
  <c r="AI1860" i="1" s="1"/>
  <c r="A1860" i="1"/>
  <c r="AD1859" i="1"/>
  <c r="AC1859" i="1"/>
  <c r="Z1859" i="1"/>
  <c r="AB1859" i="1" s="1"/>
  <c r="Y1859" i="1"/>
  <c r="AA1859" i="1" s="1"/>
  <c r="W1859" i="1"/>
  <c r="X1859" i="1" s="1"/>
  <c r="U1859" i="1"/>
  <c r="Q1859" i="1"/>
  <c r="M1859" i="1"/>
  <c r="F1859" i="1"/>
  <c r="E1859" i="1"/>
  <c r="D1859" i="1"/>
  <c r="AI1859" i="1" s="1"/>
  <c r="A1859" i="1"/>
  <c r="AD1858" i="1"/>
  <c r="AC1858" i="1"/>
  <c r="Z1858" i="1"/>
  <c r="AB1858" i="1" s="1"/>
  <c r="Y1858" i="1"/>
  <c r="AA1858" i="1" s="1"/>
  <c r="W1858" i="1"/>
  <c r="X1858" i="1" s="1"/>
  <c r="U1858" i="1"/>
  <c r="Q1858" i="1"/>
  <c r="M1858" i="1"/>
  <c r="F1858" i="1"/>
  <c r="E1858" i="1"/>
  <c r="D1858" i="1"/>
  <c r="A1858" i="1"/>
  <c r="AD1857" i="1"/>
  <c r="AC1857" i="1"/>
  <c r="Z1857" i="1"/>
  <c r="AB1857" i="1" s="1"/>
  <c r="Y1857" i="1"/>
  <c r="AA1857" i="1" s="1"/>
  <c r="W1857" i="1"/>
  <c r="X1857" i="1" s="1"/>
  <c r="U1857" i="1"/>
  <c r="Q1857" i="1"/>
  <c r="M1857" i="1"/>
  <c r="F1857" i="1"/>
  <c r="E1857" i="1"/>
  <c r="D1857" i="1"/>
  <c r="AI1857" i="1" s="1"/>
  <c r="A1857" i="1"/>
  <c r="AD1856" i="1"/>
  <c r="AC1856" i="1"/>
  <c r="Z1856" i="1"/>
  <c r="AB1856" i="1" s="1"/>
  <c r="Y1856" i="1"/>
  <c r="AA1856" i="1" s="1"/>
  <c r="W1856" i="1"/>
  <c r="X1856" i="1" s="1"/>
  <c r="U1856" i="1"/>
  <c r="Q1856" i="1"/>
  <c r="M1856" i="1"/>
  <c r="F1856" i="1"/>
  <c r="E1856" i="1"/>
  <c r="D1856" i="1"/>
  <c r="AI1856" i="1" s="1"/>
  <c r="A1856" i="1"/>
  <c r="AD1855" i="1"/>
  <c r="AC1855" i="1"/>
  <c r="Z1855" i="1"/>
  <c r="AB1855" i="1" s="1"/>
  <c r="Y1855" i="1"/>
  <c r="AA1855" i="1" s="1"/>
  <c r="W1855" i="1"/>
  <c r="X1855" i="1" s="1"/>
  <c r="U1855" i="1"/>
  <c r="Q1855" i="1"/>
  <c r="M1855" i="1"/>
  <c r="F1855" i="1"/>
  <c r="E1855" i="1"/>
  <c r="D1855" i="1"/>
  <c r="AI1855" i="1" s="1"/>
  <c r="A1855" i="1"/>
  <c r="AD1854" i="1"/>
  <c r="AC1854" i="1"/>
  <c r="Z1854" i="1"/>
  <c r="AB1854" i="1" s="1"/>
  <c r="Y1854" i="1"/>
  <c r="AA1854" i="1" s="1"/>
  <c r="W1854" i="1"/>
  <c r="X1854" i="1" s="1"/>
  <c r="U1854" i="1"/>
  <c r="Q1854" i="1"/>
  <c r="M1854" i="1"/>
  <c r="F1854" i="1"/>
  <c r="E1854" i="1"/>
  <c r="D1854" i="1"/>
  <c r="A1854" i="1"/>
  <c r="AD1853" i="1"/>
  <c r="AC1853" i="1"/>
  <c r="Z1853" i="1"/>
  <c r="AB1853" i="1" s="1"/>
  <c r="Y1853" i="1"/>
  <c r="AA1853" i="1" s="1"/>
  <c r="W1853" i="1"/>
  <c r="X1853" i="1" s="1"/>
  <c r="U1853" i="1"/>
  <c r="Q1853" i="1"/>
  <c r="M1853" i="1"/>
  <c r="F1853" i="1"/>
  <c r="E1853" i="1"/>
  <c r="D1853" i="1"/>
  <c r="AI1853" i="1" s="1"/>
  <c r="A1853" i="1"/>
  <c r="AD1852" i="1"/>
  <c r="AC1852" i="1"/>
  <c r="Z1852" i="1"/>
  <c r="AB1852" i="1" s="1"/>
  <c r="Y1852" i="1"/>
  <c r="AA1852" i="1" s="1"/>
  <c r="W1852" i="1"/>
  <c r="X1852" i="1" s="1"/>
  <c r="U1852" i="1"/>
  <c r="Q1852" i="1"/>
  <c r="M1852" i="1"/>
  <c r="F1852" i="1"/>
  <c r="E1852" i="1"/>
  <c r="D1852" i="1"/>
  <c r="AI1852" i="1" s="1"/>
  <c r="A1852" i="1"/>
  <c r="AD1851" i="1"/>
  <c r="AC1851" i="1"/>
  <c r="Z1851" i="1"/>
  <c r="AB1851" i="1" s="1"/>
  <c r="Y1851" i="1"/>
  <c r="AA1851" i="1" s="1"/>
  <c r="W1851" i="1"/>
  <c r="X1851" i="1" s="1"/>
  <c r="U1851" i="1"/>
  <c r="Q1851" i="1"/>
  <c r="M1851" i="1"/>
  <c r="F1851" i="1"/>
  <c r="E1851" i="1"/>
  <c r="D1851" i="1"/>
  <c r="A1851" i="1"/>
  <c r="AD1850" i="1"/>
  <c r="AC1850" i="1"/>
  <c r="Z1850" i="1"/>
  <c r="AB1850" i="1" s="1"/>
  <c r="Y1850" i="1"/>
  <c r="AA1850" i="1" s="1"/>
  <c r="W1850" i="1"/>
  <c r="X1850" i="1" s="1"/>
  <c r="U1850" i="1"/>
  <c r="Q1850" i="1"/>
  <c r="M1850" i="1"/>
  <c r="F1850" i="1"/>
  <c r="E1850" i="1"/>
  <c r="D1850" i="1"/>
  <c r="AI1850" i="1" s="1"/>
  <c r="A1850" i="1"/>
  <c r="AD1849" i="1"/>
  <c r="AC1849" i="1"/>
  <c r="Z1849" i="1"/>
  <c r="AB1849" i="1" s="1"/>
  <c r="Y1849" i="1"/>
  <c r="AA1849" i="1" s="1"/>
  <c r="W1849" i="1"/>
  <c r="X1849" i="1" s="1"/>
  <c r="U1849" i="1"/>
  <c r="Q1849" i="1"/>
  <c r="M1849" i="1"/>
  <c r="F1849" i="1"/>
  <c r="E1849" i="1"/>
  <c r="D1849" i="1"/>
  <c r="A1849" i="1"/>
  <c r="AD1848" i="1"/>
  <c r="AC1848" i="1"/>
  <c r="Z1848" i="1"/>
  <c r="AB1848" i="1" s="1"/>
  <c r="Y1848" i="1"/>
  <c r="AA1848" i="1" s="1"/>
  <c r="W1848" i="1"/>
  <c r="X1848" i="1" s="1"/>
  <c r="U1848" i="1"/>
  <c r="Q1848" i="1"/>
  <c r="M1848" i="1"/>
  <c r="F1848" i="1"/>
  <c r="E1848" i="1"/>
  <c r="D1848" i="1"/>
  <c r="AI1848" i="1" s="1"/>
  <c r="A1848" i="1"/>
  <c r="AD1847" i="1"/>
  <c r="AC1847" i="1"/>
  <c r="Z1847" i="1"/>
  <c r="AB1847" i="1" s="1"/>
  <c r="Y1847" i="1"/>
  <c r="AA1847" i="1" s="1"/>
  <c r="W1847" i="1"/>
  <c r="X1847" i="1" s="1"/>
  <c r="U1847" i="1"/>
  <c r="Q1847" i="1"/>
  <c r="M1847" i="1"/>
  <c r="F1847" i="1"/>
  <c r="E1847" i="1"/>
  <c r="D1847" i="1"/>
  <c r="AI1847" i="1" s="1"/>
  <c r="A1847" i="1"/>
  <c r="AD1846" i="1"/>
  <c r="AC1846" i="1"/>
  <c r="Z1846" i="1"/>
  <c r="AB1846" i="1" s="1"/>
  <c r="Y1846" i="1"/>
  <c r="AA1846" i="1" s="1"/>
  <c r="W1846" i="1"/>
  <c r="X1846" i="1" s="1"/>
  <c r="U1846" i="1"/>
  <c r="Q1846" i="1"/>
  <c r="M1846" i="1"/>
  <c r="F1846" i="1"/>
  <c r="E1846" i="1"/>
  <c r="D1846" i="1"/>
  <c r="AI1846" i="1" s="1"/>
  <c r="A1846" i="1"/>
  <c r="AD1845" i="1"/>
  <c r="AC1845" i="1"/>
  <c r="Z1845" i="1"/>
  <c r="AB1845" i="1" s="1"/>
  <c r="Y1845" i="1"/>
  <c r="AA1845" i="1" s="1"/>
  <c r="W1845" i="1"/>
  <c r="X1845" i="1" s="1"/>
  <c r="U1845" i="1"/>
  <c r="Q1845" i="1"/>
  <c r="M1845" i="1"/>
  <c r="F1845" i="1"/>
  <c r="E1845" i="1"/>
  <c r="D1845" i="1"/>
  <c r="AI1845" i="1" s="1"/>
  <c r="A1845" i="1"/>
  <c r="AD1844" i="1"/>
  <c r="AC1844" i="1"/>
  <c r="Z1844" i="1"/>
  <c r="AB1844" i="1" s="1"/>
  <c r="Y1844" i="1"/>
  <c r="AA1844" i="1" s="1"/>
  <c r="W1844" i="1"/>
  <c r="X1844" i="1" s="1"/>
  <c r="U1844" i="1"/>
  <c r="Q1844" i="1"/>
  <c r="M1844" i="1"/>
  <c r="F1844" i="1"/>
  <c r="E1844" i="1"/>
  <c r="D1844" i="1"/>
  <c r="AI1844" i="1" s="1"/>
  <c r="A1844" i="1"/>
  <c r="AD1843" i="1"/>
  <c r="AC1843" i="1"/>
  <c r="Z1843" i="1"/>
  <c r="AB1843" i="1" s="1"/>
  <c r="Y1843" i="1"/>
  <c r="AA1843" i="1" s="1"/>
  <c r="W1843" i="1"/>
  <c r="X1843" i="1" s="1"/>
  <c r="U1843" i="1"/>
  <c r="Q1843" i="1"/>
  <c r="M1843" i="1"/>
  <c r="F1843" i="1"/>
  <c r="E1843" i="1"/>
  <c r="D1843" i="1"/>
  <c r="AI1843" i="1" s="1"/>
  <c r="A1843" i="1"/>
  <c r="AD1842" i="1"/>
  <c r="AC1842" i="1"/>
  <c r="Z1842" i="1"/>
  <c r="AB1842" i="1" s="1"/>
  <c r="Y1842" i="1"/>
  <c r="AA1842" i="1" s="1"/>
  <c r="W1842" i="1"/>
  <c r="X1842" i="1" s="1"/>
  <c r="U1842" i="1"/>
  <c r="Q1842" i="1"/>
  <c r="M1842" i="1"/>
  <c r="F1842" i="1"/>
  <c r="E1842" i="1"/>
  <c r="D1842" i="1"/>
  <c r="AI1842" i="1" s="1"/>
  <c r="A1842" i="1"/>
  <c r="AD1841" i="1"/>
  <c r="AC1841" i="1"/>
  <c r="Z1841" i="1"/>
  <c r="AB1841" i="1" s="1"/>
  <c r="Y1841" i="1"/>
  <c r="AA1841" i="1" s="1"/>
  <c r="W1841" i="1"/>
  <c r="X1841" i="1" s="1"/>
  <c r="U1841" i="1"/>
  <c r="Q1841" i="1"/>
  <c r="M1841" i="1"/>
  <c r="F1841" i="1"/>
  <c r="E1841" i="1"/>
  <c r="D1841" i="1"/>
  <c r="A1841" i="1"/>
  <c r="AD1840" i="1"/>
  <c r="AC1840" i="1"/>
  <c r="Z1840" i="1"/>
  <c r="AB1840" i="1" s="1"/>
  <c r="Y1840" i="1"/>
  <c r="AA1840" i="1" s="1"/>
  <c r="W1840" i="1"/>
  <c r="X1840" i="1" s="1"/>
  <c r="U1840" i="1"/>
  <c r="Q1840" i="1"/>
  <c r="M1840" i="1"/>
  <c r="F1840" i="1"/>
  <c r="E1840" i="1"/>
  <c r="D1840" i="1"/>
  <c r="AI1840" i="1" s="1"/>
  <c r="A1840" i="1"/>
  <c r="AD1839" i="1"/>
  <c r="AC1839" i="1"/>
  <c r="Z1839" i="1"/>
  <c r="AB1839" i="1" s="1"/>
  <c r="Y1839" i="1"/>
  <c r="AA1839" i="1" s="1"/>
  <c r="W1839" i="1"/>
  <c r="X1839" i="1" s="1"/>
  <c r="U1839" i="1"/>
  <c r="Q1839" i="1"/>
  <c r="M1839" i="1"/>
  <c r="F1839" i="1"/>
  <c r="E1839" i="1"/>
  <c r="D1839" i="1"/>
  <c r="AI1839" i="1" s="1"/>
  <c r="A1839" i="1"/>
  <c r="AD1838" i="1"/>
  <c r="AC1838" i="1"/>
  <c r="Z1838" i="1"/>
  <c r="AB1838" i="1" s="1"/>
  <c r="Y1838" i="1"/>
  <c r="AA1838" i="1" s="1"/>
  <c r="W1838" i="1"/>
  <c r="X1838" i="1" s="1"/>
  <c r="U1838" i="1"/>
  <c r="Q1838" i="1"/>
  <c r="M1838" i="1"/>
  <c r="F1838" i="1"/>
  <c r="E1838" i="1"/>
  <c r="D1838" i="1"/>
  <c r="AI1838" i="1" s="1"/>
  <c r="A1838" i="1"/>
  <c r="AD1837" i="1"/>
  <c r="AC1837" i="1"/>
  <c r="Z1837" i="1"/>
  <c r="AB1837" i="1" s="1"/>
  <c r="Y1837" i="1"/>
  <c r="AA1837" i="1" s="1"/>
  <c r="W1837" i="1"/>
  <c r="X1837" i="1" s="1"/>
  <c r="U1837" i="1"/>
  <c r="Q1837" i="1"/>
  <c r="M1837" i="1"/>
  <c r="F1837" i="1"/>
  <c r="E1837" i="1"/>
  <c r="D1837" i="1"/>
  <c r="A1837" i="1"/>
  <c r="AD1836" i="1"/>
  <c r="AC1836" i="1"/>
  <c r="Z1836" i="1"/>
  <c r="AB1836" i="1" s="1"/>
  <c r="Y1836" i="1"/>
  <c r="AA1836" i="1" s="1"/>
  <c r="W1836" i="1"/>
  <c r="X1836" i="1" s="1"/>
  <c r="U1836" i="1"/>
  <c r="Q1836" i="1"/>
  <c r="M1836" i="1"/>
  <c r="F1836" i="1"/>
  <c r="E1836" i="1"/>
  <c r="D1836" i="1"/>
  <c r="A1836" i="1"/>
  <c r="AD1835" i="1"/>
  <c r="AC1835" i="1"/>
  <c r="Z1835" i="1"/>
  <c r="AB1835" i="1" s="1"/>
  <c r="Y1835" i="1"/>
  <c r="AA1835" i="1" s="1"/>
  <c r="W1835" i="1"/>
  <c r="X1835" i="1" s="1"/>
  <c r="U1835" i="1"/>
  <c r="Q1835" i="1"/>
  <c r="M1835" i="1"/>
  <c r="F1835" i="1"/>
  <c r="E1835" i="1"/>
  <c r="D1835" i="1"/>
  <c r="A1835" i="1"/>
  <c r="AD1834" i="1"/>
  <c r="AC1834" i="1"/>
  <c r="Z1834" i="1"/>
  <c r="AB1834" i="1" s="1"/>
  <c r="Y1834" i="1"/>
  <c r="AA1834" i="1" s="1"/>
  <c r="W1834" i="1"/>
  <c r="X1834" i="1" s="1"/>
  <c r="U1834" i="1"/>
  <c r="Q1834" i="1"/>
  <c r="M1834" i="1"/>
  <c r="F1834" i="1"/>
  <c r="E1834" i="1"/>
  <c r="D1834" i="1"/>
  <c r="AI1834" i="1" s="1"/>
  <c r="A1834" i="1"/>
  <c r="AD1833" i="1"/>
  <c r="AC1833" i="1"/>
  <c r="Z1833" i="1"/>
  <c r="AB1833" i="1" s="1"/>
  <c r="Y1833" i="1"/>
  <c r="AA1833" i="1" s="1"/>
  <c r="W1833" i="1"/>
  <c r="X1833" i="1" s="1"/>
  <c r="U1833" i="1"/>
  <c r="Q1833" i="1"/>
  <c r="M1833" i="1"/>
  <c r="F1833" i="1"/>
  <c r="E1833" i="1"/>
  <c r="D1833" i="1"/>
  <c r="A1833" i="1"/>
  <c r="AD1832" i="1"/>
  <c r="AC1832" i="1"/>
  <c r="Z1832" i="1"/>
  <c r="AB1832" i="1" s="1"/>
  <c r="Y1832" i="1"/>
  <c r="AA1832" i="1" s="1"/>
  <c r="W1832" i="1"/>
  <c r="X1832" i="1" s="1"/>
  <c r="U1832" i="1"/>
  <c r="Q1832" i="1"/>
  <c r="M1832" i="1"/>
  <c r="F1832" i="1"/>
  <c r="E1832" i="1"/>
  <c r="D1832" i="1"/>
  <c r="AI1832" i="1" s="1"/>
  <c r="A1832" i="1"/>
  <c r="AD1831" i="1"/>
  <c r="AC1831" i="1"/>
  <c r="Z1831" i="1"/>
  <c r="AB1831" i="1" s="1"/>
  <c r="Y1831" i="1"/>
  <c r="AA1831" i="1" s="1"/>
  <c r="W1831" i="1"/>
  <c r="X1831" i="1" s="1"/>
  <c r="U1831" i="1"/>
  <c r="Q1831" i="1"/>
  <c r="M1831" i="1"/>
  <c r="F1831" i="1"/>
  <c r="E1831" i="1"/>
  <c r="D1831" i="1"/>
  <c r="AI1831" i="1" s="1"/>
  <c r="A1831" i="1"/>
  <c r="AD1830" i="1"/>
  <c r="AC1830" i="1"/>
  <c r="Z1830" i="1"/>
  <c r="AB1830" i="1" s="1"/>
  <c r="Y1830" i="1"/>
  <c r="AA1830" i="1" s="1"/>
  <c r="W1830" i="1"/>
  <c r="X1830" i="1" s="1"/>
  <c r="U1830" i="1"/>
  <c r="Q1830" i="1"/>
  <c r="M1830" i="1"/>
  <c r="F1830" i="1"/>
  <c r="E1830" i="1"/>
  <c r="D1830" i="1"/>
  <c r="A1830" i="1"/>
  <c r="AD1829" i="1"/>
  <c r="AC1829" i="1"/>
  <c r="Z1829" i="1"/>
  <c r="AB1829" i="1" s="1"/>
  <c r="Y1829" i="1"/>
  <c r="AA1829" i="1" s="1"/>
  <c r="W1829" i="1"/>
  <c r="X1829" i="1" s="1"/>
  <c r="U1829" i="1"/>
  <c r="Q1829" i="1"/>
  <c r="M1829" i="1"/>
  <c r="F1829" i="1"/>
  <c r="E1829" i="1"/>
  <c r="D1829" i="1"/>
  <c r="AI1829" i="1" s="1"/>
  <c r="A1829" i="1"/>
  <c r="AD1828" i="1"/>
  <c r="AC1828" i="1"/>
  <c r="Z1828" i="1"/>
  <c r="AB1828" i="1" s="1"/>
  <c r="Y1828" i="1"/>
  <c r="AA1828" i="1" s="1"/>
  <c r="W1828" i="1"/>
  <c r="X1828" i="1" s="1"/>
  <c r="U1828" i="1"/>
  <c r="Q1828" i="1"/>
  <c r="M1828" i="1"/>
  <c r="F1828" i="1"/>
  <c r="E1828" i="1"/>
  <c r="D1828" i="1"/>
  <c r="AI1828" i="1" s="1"/>
  <c r="A1828" i="1"/>
  <c r="AD1827" i="1"/>
  <c r="AC1827" i="1"/>
  <c r="Z1827" i="1"/>
  <c r="AB1827" i="1" s="1"/>
  <c r="Y1827" i="1"/>
  <c r="AA1827" i="1" s="1"/>
  <c r="W1827" i="1"/>
  <c r="X1827" i="1" s="1"/>
  <c r="U1827" i="1"/>
  <c r="Q1827" i="1"/>
  <c r="M1827" i="1"/>
  <c r="F1827" i="1"/>
  <c r="E1827" i="1"/>
  <c r="D1827" i="1"/>
  <c r="A1827" i="1"/>
  <c r="AD1826" i="1"/>
  <c r="AC1826" i="1"/>
  <c r="Z1826" i="1"/>
  <c r="AB1826" i="1" s="1"/>
  <c r="Y1826" i="1"/>
  <c r="AA1826" i="1" s="1"/>
  <c r="W1826" i="1"/>
  <c r="X1826" i="1" s="1"/>
  <c r="U1826" i="1"/>
  <c r="Q1826" i="1"/>
  <c r="M1826" i="1"/>
  <c r="F1826" i="1"/>
  <c r="E1826" i="1"/>
  <c r="D1826" i="1"/>
  <c r="A1826" i="1"/>
  <c r="AD1825" i="1"/>
  <c r="AC1825" i="1"/>
  <c r="Z1825" i="1"/>
  <c r="AB1825" i="1" s="1"/>
  <c r="Y1825" i="1"/>
  <c r="AA1825" i="1" s="1"/>
  <c r="W1825" i="1"/>
  <c r="X1825" i="1" s="1"/>
  <c r="U1825" i="1"/>
  <c r="Q1825" i="1"/>
  <c r="M1825" i="1"/>
  <c r="F1825" i="1"/>
  <c r="E1825" i="1"/>
  <c r="D1825" i="1"/>
  <c r="A1825" i="1"/>
  <c r="AD1824" i="1"/>
  <c r="AC1824" i="1"/>
  <c r="Z1824" i="1"/>
  <c r="AB1824" i="1" s="1"/>
  <c r="Y1824" i="1"/>
  <c r="AA1824" i="1" s="1"/>
  <c r="W1824" i="1"/>
  <c r="X1824" i="1" s="1"/>
  <c r="U1824" i="1"/>
  <c r="Q1824" i="1"/>
  <c r="M1824" i="1"/>
  <c r="F1824" i="1"/>
  <c r="E1824" i="1"/>
  <c r="D1824" i="1"/>
  <c r="A1824" i="1"/>
  <c r="AD1823" i="1"/>
  <c r="AC1823" i="1"/>
  <c r="Z1823" i="1"/>
  <c r="AB1823" i="1" s="1"/>
  <c r="Y1823" i="1"/>
  <c r="AA1823" i="1" s="1"/>
  <c r="W1823" i="1"/>
  <c r="X1823" i="1" s="1"/>
  <c r="U1823" i="1"/>
  <c r="Q1823" i="1"/>
  <c r="M1823" i="1"/>
  <c r="F1823" i="1"/>
  <c r="E1823" i="1"/>
  <c r="D1823" i="1"/>
  <c r="AI1823" i="1" s="1"/>
  <c r="A1823" i="1"/>
  <c r="AD1822" i="1"/>
  <c r="AC1822" i="1"/>
  <c r="Z1822" i="1"/>
  <c r="AB1822" i="1" s="1"/>
  <c r="Y1822" i="1"/>
  <c r="AA1822" i="1" s="1"/>
  <c r="W1822" i="1"/>
  <c r="X1822" i="1" s="1"/>
  <c r="U1822" i="1"/>
  <c r="Q1822" i="1"/>
  <c r="M1822" i="1"/>
  <c r="F1822" i="1"/>
  <c r="E1822" i="1"/>
  <c r="D1822" i="1"/>
  <c r="AI1822" i="1" s="1"/>
  <c r="A1822" i="1"/>
  <c r="AD1821" i="1"/>
  <c r="AC1821" i="1"/>
  <c r="Z1821" i="1"/>
  <c r="AB1821" i="1" s="1"/>
  <c r="Y1821" i="1"/>
  <c r="AA1821" i="1" s="1"/>
  <c r="W1821" i="1"/>
  <c r="X1821" i="1" s="1"/>
  <c r="U1821" i="1"/>
  <c r="Q1821" i="1"/>
  <c r="M1821" i="1"/>
  <c r="F1821" i="1"/>
  <c r="E1821" i="1"/>
  <c r="D1821" i="1"/>
  <c r="A1821" i="1"/>
  <c r="AD1820" i="1"/>
  <c r="AC1820" i="1"/>
  <c r="Z1820" i="1"/>
  <c r="AB1820" i="1" s="1"/>
  <c r="Y1820" i="1"/>
  <c r="AA1820" i="1" s="1"/>
  <c r="W1820" i="1"/>
  <c r="X1820" i="1" s="1"/>
  <c r="U1820" i="1"/>
  <c r="Q1820" i="1"/>
  <c r="M1820" i="1"/>
  <c r="F1820" i="1"/>
  <c r="E1820" i="1"/>
  <c r="D1820" i="1"/>
  <c r="AI1820" i="1" s="1"/>
  <c r="A1820" i="1"/>
  <c r="AD1819" i="1"/>
  <c r="AC1819" i="1"/>
  <c r="Z1819" i="1"/>
  <c r="AB1819" i="1" s="1"/>
  <c r="Y1819" i="1"/>
  <c r="AA1819" i="1" s="1"/>
  <c r="W1819" i="1"/>
  <c r="X1819" i="1" s="1"/>
  <c r="U1819" i="1"/>
  <c r="Q1819" i="1"/>
  <c r="M1819" i="1"/>
  <c r="F1819" i="1"/>
  <c r="E1819" i="1"/>
  <c r="D1819" i="1"/>
  <c r="AI1819" i="1" s="1"/>
  <c r="A1819" i="1"/>
  <c r="AD1818" i="1"/>
  <c r="AC1818" i="1"/>
  <c r="Z1818" i="1"/>
  <c r="AB1818" i="1" s="1"/>
  <c r="Y1818" i="1"/>
  <c r="AA1818" i="1" s="1"/>
  <c r="W1818" i="1"/>
  <c r="X1818" i="1" s="1"/>
  <c r="U1818" i="1"/>
  <c r="Q1818" i="1"/>
  <c r="M1818" i="1"/>
  <c r="F1818" i="1"/>
  <c r="E1818" i="1"/>
  <c r="D1818" i="1"/>
  <c r="A1818" i="1"/>
  <c r="AD1817" i="1"/>
  <c r="AC1817" i="1"/>
  <c r="Z1817" i="1"/>
  <c r="AB1817" i="1" s="1"/>
  <c r="Y1817" i="1"/>
  <c r="AA1817" i="1" s="1"/>
  <c r="W1817" i="1"/>
  <c r="X1817" i="1" s="1"/>
  <c r="U1817" i="1"/>
  <c r="Q1817" i="1"/>
  <c r="M1817" i="1"/>
  <c r="F1817" i="1"/>
  <c r="E1817" i="1"/>
  <c r="D1817" i="1"/>
  <c r="AI1817" i="1" s="1"/>
  <c r="A1817" i="1"/>
  <c r="AD1816" i="1"/>
  <c r="AC1816" i="1"/>
  <c r="Z1816" i="1"/>
  <c r="AB1816" i="1" s="1"/>
  <c r="Y1816" i="1"/>
  <c r="AA1816" i="1" s="1"/>
  <c r="W1816" i="1"/>
  <c r="X1816" i="1" s="1"/>
  <c r="U1816" i="1"/>
  <c r="Q1816" i="1"/>
  <c r="M1816" i="1"/>
  <c r="F1816" i="1"/>
  <c r="E1816" i="1"/>
  <c r="D1816" i="1"/>
  <c r="AI1816" i="1" s="1"/>
  <c r="A1816" i="1"/>
  <c r="AD1815" i="1"/>
  <c r="AC1815" i="1"/>
  <c r="Z1815" i="1"/>
  <c r="AB1815" i="1" s="1"/>
  <c r="Y1815" i="1"/>
  <c r="AA1815" i="1" s="1"/>
  <c r="W1815" i="1"/>
  <c r="X1815" i="1" s="1"/>
  <c r="U1815" i="1"/>
  <c r="Q1815" i="1"/>
  <c r="M1815" i="1"/>
  <c r="F1815" i="1"/>
  <c r="E1815" i="1"/>
  <c r="D1815" i="1"/>
  <c r="AI1815" i="1" s="1"/>
  <c r="A1815" i="1"/>
  <c r="AD1814" i="1"/>
  <c r="AC1814" i="1"/>
  <c r="Z1814" i="1"/>
  <c r="AB1814" i="1" s="1"/>
  <c r="Y1814" i="1"/>
  <c r="AA1814" i="1" s="1"/>
  <c r="W1814" i="1"/>
  <c r="X1814" i="1" s="1"/>
  <c r="U1814" i="1"/>
  <c r="Q1814" i="1"/>
  <c r="M1814" i="1"/>
  <c r="F1814" i="1"/>
  <c r="E1814" i="1"/>
  <c r="D1814" i="1"/>
  <c r="AI1814" i="1" s="1"/>
  <c r="A1814" i="1"/>
  <c r="AD1813" i="1"/>
  <c r="AC1813" i="1"/>
  <c r="Z1813" i="1"/>
  <c r="AB1813" i="1" s="1"/>
  <c r="Y1813" i="1"/>
  <c r="AA1813" i="1" s="1"/>
  <c r="W1813" i="1"/>
  <c r="X1813" i="1" s="1"/>
  <c r="U1813" i="1"/>
  <c r="Q1813" i="1"/>
  <c r="M1813" i="1"/>
  <c r="F1813" i="1"/>
  <c r="E1813" i="1"/>
  <c r="D1813" i="1"/>
  <c r="AI1813" i="1" s="1"/>
  <c r="A1813" i="1"/>
  <c r="AD1812" i="1"/>
  <c r="AC1812" i="1"/>
  <c r="Z1812" i="1"/>
  <c r="AB1812" i="1" s="1"/>
  <c r="Y1812" i="1"/>
  <c r="AA1812" i="1" s="1"/>
  <c r="W1812" i="1"/>
  <c r="X1812" i="1" s="1"/>
  <c r="U1812" i="1"/>
  <c r="Q1812" i="1"/>
  <c r="M1812" i="1"/>
  <c r="F1812" i="1"/>
  <c r="E1812" i="1"/>
  <c r="D1812" i="1"/>
  <c r="A1812" i="1"/>
  <c r="AD1811" i="1"/>
  <c r="AC1811" i="1"/>
  <c r="Z1811" i="1"/>
  <c r="AB1811" i="1" s="1"/>
  <c r="Y1811" i="1"/>
  <c r="AA1811" i="1" s="1"/>
  <c r="W1811" i="1"/>
  <c r="X1811" i="1" s="1"/>
  <c r="U1811" i="1"/>
  <c r="Q1811" i="1"/>
  <c r="M1811" i="1"/>
  <c r="F1811" i="1"/>
  <c r="E1811" i="1"/>
  <c r="D1811" i="1"/>
  <c r="AI1811" i="1" s="1"/>
  <c r="A1811" i="1"/>
  <c r="AD1810" i="1"/>
  <c r="AC1810" i="1"/>
  <c r="Z1810" i="1"/>
  <c r="AB1810" i="1" s="1"/>
  <c r="Y1810" i="1"/>
  <c r="AA1810" i="1" s="1"/>
  <c r="W1810" i="1"/>
  <c r="X1810" i="1" s="1"/>
  <c r="U1810" i="1"/>
  <c r="Q1810" i="1"/>
  <c r="M1810" i="1"/>
  <c r="F1810" i="1"/>
  <c r="E1810" i="1"/>
  <c r="D1810" i="1"/>
  <c r="AI1810" i="1" s="1"/>
  <c r="A1810" i="1"/>
  <c r="AD1809" i="1"/>
  <c r="AC1809" i="1"/>
  <c r="Z1809" i="1"/>
  <c r="AB1809" i="1" s="1"/>
  <c r="Y1809" i="1"/>
  <c r="AA1809" i="1" s="1"/>
  <c r="W1809" i="1"/>
  <c r="X1809" i="1" s="1"/>
  <c r="U1809" i="1"/>
  <c r="Q1809" i="1"/>
  <c r="M1809" i="1"/>
  <c r="F1809" i="1"/>
  <c r="E1809" i="1"/>
  <c r="D1809" i="1"/>
  <c r="AI1809" i="1" s="1"/>
  <c r="A1809" i="1"/>
  <c r="AD1808" i="1"/>
  <c r="AC1808" i="1"/>
  <c r="Z1808" i="1"/>
  <c r="AB1808" i="1" s="1"/>
  <c r="Y1808" i="1"/>
  <c r="AA1808" i="1" s="1"/>
  <c r="W1808" i="1"/>
  <c r="X1808" i="1" s="1"/>
  <c r="U1808" i="1"/>
  <c r="Q1808" i="1"/>
  <c r="M1808" i="1"/>
  <c r="F1808" i="1"/>
  <c r="E1808" i="1"/>
  <c r="D1808" i="1"/>
  <c r="AI1808" i="1" s="1"/>
  <c r="A1808" i="1"/>
  <c r="AD1807" i="1"/>
  <c r="AC1807" i="1"/>
  <c r="Z1807" i="1"/>
  <c r="AB1807" i="1" s="1"/>
  <c r="Y1807" i="1"/>
  <c r="AA1807" i="1" s="1"/>
  <c r="W1807" i="1"/>
  <c r="X1807" i="1" s="1"/>
  <c r="U1807" i="1"/>
  <c r="Q1807" i="1"/>
  <c r="M1807" i="1"/>
  <c r="F1807" i="1"/>
  <c r="E1807" i="1"/>
  <c r="D1807" i="1"/>
  <c r="A1807" i="1"/>
  <c r="AD1806" i="1"/>
  <c r="AC1806" i="1"/>
  <c r="Z1806" i="1"/>
  <c r="AB1806" i="1" s="1"/>
  <c r="Y1806" i="1"/>
  <c r="AA1806" i="1" s="1"/>
  <c r="W1806" i="1"/>
  <c r="X1806" i="1" s="1"/>
  <c r="U1806" i="1"/>
  <c r="Q1806" i="1"/>
  <c r="M1806" i="1"/>
  <c r="F1806" i="1"/>
  <c r="E1806" i="1"/>
  <c r="D1806" i="1"/>
  <c r="AI1806" i="1" s="1"/>
  <c r="A1806" i="1"/>
  <c r="AD1805" i="1"/>
  <c r="AC1805" i="1"/>
  <c r="Z1805" i="1"/>
  <c r="AB1805" i="1" s="1"/>
  <c r="Y1805" i="1"/>
  <c r="AA1805" i="1" s="1"/>
  <c r="W1805" i="1"/>
  <c r="X1805" i="1" s="1"/>
  <c r="U1805" i="1"/>
  <c r="Q1805" i="1"/>
  <c r="M1805" i="1"/>
  <c r="F1805" i="1"/>
  <c r="E1805" i="1"/>
  <c r="D1805" i="1"/>
  <c r="AI1805" i="1" s="1"/>
  <c r="A1805" i="1"/>
  <c r="AD1804" i="1"/>
  <c r="AC1804" i="1"/>
  <c r="Z1804" i="1"/>
  <c r="AB1804" i="1" s="1"/>
  <c r="Y1804" i="1"/>
  <c r="AA1804" i="1" s="1"/>
  <c r="W1804" i="1"/>
  <c r="X1804" i="1" s="1"/>
  <c r="U1804" i="1"/>
  <c r="Q1804" i="1"/>
  <c r="M1804" i="1"/>
  <c r="F1804" i="1"/>
  <c r="E1804" i="1"/>
  <c r="D1804" i="1"/>
  <c r="AI1804" i="1" s="1"/>
  <c r="A1804" i="1"/>
  <c r="AD1803" i="1"/>
  <c r="AC1803" i="1"/>
  <c r="Z1803" i="1"/>
  <c r="AB1803" i="1" s="1"/>
  <c r="Y1803" i="1"/>
  <c r="AA1803" i="1" s="1"/>
  <c r="W1803" i="1"/>
  <c r="X1803" i="1" s="1"/>
  <c r="U1803" i="1"/>
  <c r="Q1803" i="1"/>
  <c r="M1803" i="1"/>
  <c r="F1803" i="1"/>
  <c r="E1803" i="1"/>
  <c r="D1803" i="1"/>
  <c r="AI1803" i="1" s="1"/>
  <c r="A1803" i="1"/>
  <c r="AD1802" i="1"/>
  <c r="AC1802" i="1"/>
  <c r="Z1802" i="1"/>
  <c r="AB1802" i="1" s="1"/>
  <c r="Y1802" i="1"/>
  <c r="AA1802" i="1" s="1"/>
  <c r="W1802" i="1"/>
  <c r="X1802" i="1" s="1"/>
  <c r="U1802" i="1"/>
  <c r="Q1802" i="1"/>
  <c r="M1802" i="1"/>
  <c r="F1802" i="1"/>
  <c r="E1802" i="1"/>
  <c r="D1802" i="1"/>
  <c r="AI1802" i="1" s="1"/>
  <c r="A1802" i="1"/>
  <c r="AD1801" i="1"/>
  <c r="AC1801" i="1"/>
  <c r="Z1801" i="1"/>
  <c r="AB1801" i="1" s="1"/>
  <c r="Y1801" i="1"/>
  <c r="AA1801" i="1" s="1"/>
  <c r="W1801" i="1"/>
  <c r="X1801" i="1" s="1"/>
  <c r="U1801" i="1"/>
  <c r="Q1801" i="1"/>
  <c r="M1801" i="1"/>
  <c r="F1801" i="1"/>
  <c r="E1801" i="1"/>
  <c r="D1801" i="1"/>
  <c r="AI1801" i="1" s="1"/>
  <c r="A1801" i="1"/>
  <c r="AD1800" i="1"/>
  <c r="AC1800" i="1"/>
  <c r="Z1800" i="1"/>
  <c r="AB1800" i="1" s="1"/>
  <c r="Y1800" i="1"/>
  <c r="AA1800" i="1" s="1"/>
  <c r="W1800" i="1"/>
  <c r="X1800" i="1" s="1"/>
  <c r="U1800" i="1"/>
  <c r="Q1800" i="1"/>
  <c r="M1800" i="1"/>
  <c r="F1800" i="1"/>
  <c r="E1800" i="1"/>
  <c r="D1800" i="1"/>
  <c r="AI1800" i="1" s="1"/>
  <c r="A1800" i="1"/>
  <c r="AD1799" i="1"/>
  <c r="AC1799" i="1"/>
  <c r="Z1799" i="1"/>
  <c r="AB1799" i="1" s="1"/>
  <c r="Y1799" i="1"/>
  <c r="AA1799" i="1" s="1"/>
  <c r="W1799" i="1"/>
  <c r="X1799" i="1" s="1"/>
  <c r="U1799" i="1"/>
  <c r="Q1799" i="1"/>
  <c r="M1799" i="1"/>
  <c r="F1799" i="1"/>
  <c r="E1799" i="1"/>
  <c r="D1799" i="1"/>
  <c r="AI1799" i="1" s="1"/>
  <c r="A1799" i="1"/>
  <c r="AD1798" i="1"/>
  <c r="AC1798" i="1"/>
  <c r="Z1798" i="1"/>
  <c r="AB1798" i="1" s="1"/>
  <c r="Y1798" i="1"/>
  <c r="AA1798" i="1" s="1"/>
  <c r="W1798" i="1"/>
  <c r="X1798" i="1" s="1"/>
  <c r="U1798" i="1"/>
  <c r="Q1798" i="1"/>
  <c r="M1798" i="1"/>
  <c r="F1798" i="1"/>
  <c r="E1798" i="1"/>
  <c r="D1798" i="1"/>
  <c r="AI1798" i="1" s="1"/>
  <c r="A1798" i="1"/>
  <c r="AD1797" i="1"/>
  <c r="AC1797" i="1"/>
  <c r="Z1797" i="1"/>
  <c r="AB1797" i="1" s="1"/>
  <c r="Y1797" i="1"/>
  <c r="AA1797" i="1" s="1"/>
  <c r="W1797" i="1"/>
  <c r="X1797" i="1" s="1"/>
  <c r="U1797" i="1"/>
  <c r="Q1797" i="1"/>
  <c r="M1797" i="1"/>
  <c r="F1797" i="1"/>
  <c r="E1797" i="1"/>
  <c r="D1797" i="1"/>
  <c r="AI1797" i="1" s="1"/>
  <c r="A1797" i="1"/>
  <c r="AD1796" i="1"/>
  <c r="AC1796" i="1"/>
  <c r="Z1796" i="1"/>
  <c r="AB1796" i="1" s="1"/>
  <c r="Y1796" i="1"/>
  <c r="AA1796" i="1" s="1"/>
  <c r="W1796" i="1"/>
  <c r="X1796" i="1" s="1"/>
  <c r="U1796" i="1"/>
  <c r="Q1796" i="1"/>
  <c r="M1796" i="1"/>
  <c r="F1796" i="1"/>
  <c r="E1796" i="1"/>
  <c r="D1796" i="1"/>
  <c r="AI1796" i="1" s="1"/>
  <c r="A1796" i="1"/>
  <c r="AD1795" i="1"/>
  <c r="AC1795" i="1"/>
  <c r="Z1795" i="1"/>
  <c r="AB1795" i="1" s="1"/>
  <c r="Y1795" i="1"/>
  <c r="AA1795" i="1" s="1"/>
  <c r="W1795" i="1"/>
  <c r="X1795" i="1" s="1"/>
  <c r="U1795" i="1"/>
  <c r="Q1795" i="1"/>
  <c r="M1795" i="1"/>
  <c r="F1795" i="1"/>
  <c r="E1795" i="1"/>
  <c r="D1795" i="1"/>
  <c r="A1795" i="1"/>
  <c r="AD1794" i="1"/>
  <c r="AC1794" i="1"/>
  <c r="Z1794" i="1"/>
  <c r="AB1794" i="1" s="1"/>
  <c r="Y1794" i="1"/>
  <c r="AA1794" i="1" s="1"/>
  <c r="W1794" i="1"/>
  <c r="X1794" i="1" s="1"/>
  <c r="U1794" i="1"/>
  <c r="Q1794" i="1"/>
  <c r="M1794" i="1"/>
  <c r="F1794" i="1"/>
  <c r="E1794" i="1"/>
  <c r="D1794" i="1"/>
  <c r="A1794" i="1"/>
  <c r="AD1793" i="1"/>
  <c r="AC1793" i="1"/>
  <c r="Z1793" i="1"/>
  <c r="AB1793" i="1" s="1"/>
  <c r="Y1793" i="1"/>
  <c r="AA1793" i="1" s="1"/>
  <c r="W1793" i="1"/>
  <c r="X1793" i="1" s="1"/>
  <c r="U1793" i="1"/>
  <c r="Q1793" i="1"/>
  <c r="M1793" i="1"/>
  <c r="F1793" i="1"/>
  <c r="E1793" i="1"/>
  <c r="D1793" i="1"/>
  <c r="A1793" i="1"/>
  <c r="AD1792" i="1"/>
  <c r="AC1792" i="1"/>
  <c r="Z1792" i="1"/>
  <c r="AB1792" i="1" s="1"/>
  <c r="Y1792" i="1"/>
  <c r="AA1792" i="1" s="1"/>
  <c r="W1792" i="1"/>
  <c r="X1792" i="1" s="1"/>
  <c r="U1792" i="1"/>
  <c r="Q1792" i="1"/>
  <c r="M1792" i="1"/>
  <c r="F1792" i="1"/>
  <c r="E1792" i="1"/>
  <c r="D1792" i="1"/>
  <c r="A1792" i="1"/>
  <c r="AD1791" i="1"/>
  <c r="AC1791" i="1"/>
  <c r="Z1791" i="1"/>
  <c r="AB1791" i="1" s="1"/>
  <c r="Y1791" i="1"/>
  <c r="AA1791" i="1" s="1"/>
  <c r="W1791" i="1"/>
  <c r="X1791" i="1" s="1"/>
  <c r="U1791" i="1"/>
  <c r="Q1791" i="1"/>
  <c r="M1791" i="1"/>
  <c r="F1791" i="1"/>
  <c r="E1791" i="1"/>
  <c r="D1791" i="1"/>
  <c r="A1791" i="1"/>
  <c r="AD1790" i="1"/>
  <c r="AC1790" i="1"/>
  <c r="Z1790" i="1"/>
  <c r="AB1790" i="1" s="1"/>
  <c r="Y1790" i="1"/>
  <c r="AA1790" i="1" s="1"/>
  <c r="W1790" i="1"/>
  <c r="X1790" i="1" s="1"/>
  <c r="U1790" i="1"/>
  <c r="Q1790" i="1"/>
  <c r="M1790" i="1"/>
  <c r="F1790" i="1"/>
  <c r="E1790" i="1"/>
  <c r="D1790" i="1"/>
  <c r="AI1790" i="1" s="1"/>
  <c r="A1790" i="1"/>
  <c r="AD1789" i="1"/>
  <c r="AC1789" i="1"/>
  <c r="Z1789" i="1"/>
  <c r="AB1789" i="1" s="1"/>
  <c r="Y1789" i="1"/>
  <c r="AA1789" i="1" s="1"/>
  <c r="W1789" i="1"/>
  <c r="X1789" i="1" s="1"/>
  <c r="U1789" i="1"/>
  <c r="Q1789" i="1"/>
  <c r="M1789" i="1"/>
  <c r="F1789" i="1"/>
  <c r="E1789" i="1"/>
  <c r="D1789" i="1"/>
  <c r="AI1789" i="1" s="1"/>
  <c r="A1789" i="1"/>
  <c r="AD1788" i="1"/>
  <c r="AC1788" i="1"/>
  <c r="Z1788" i="1"/>
  <c r="AB1788" i="1" s="1"/>
  <c r="Y1788" i="1"/>
  <c r="AA1788" i="1" s="1"/>
  <c r="W1788" i="1"/>
  <c r="X1788" i="1" s="1"/>
  <c r="U1788" i="1"/>
  <c r="Q1788" i="1"/>
  <c r="M1788" i="1"/>
  <c r="F1788" i="1"/>
  <c r="E1788" i="1"/>
  <c r="D1788" i="1"/>
  <c r="A1788" i="1"/>
  <c r="AD1787" i="1"/>
  <c r="AC1787" i="1"/>
  <c r="Z1787" i="1"/>
  <c r="AB1787" i="1" s="1"/>
  <c r="Y1787" i="1"/>
  <c r="AA1787" i="1" s="1"/>
  <c r="W1787" i="1"/>
  <c r="X1787" i="1" s="1"/>
  <c r="U1787" i="1"/>
  <c r="Q1787" i="1"/>
  <c r="M1787" i="1"/>
  <c r="F1787" i="1"/>
  <c r="E1787" i="1"/>
  <c r="D1787" i="1"/>
  <c r="AI1787" i="1" s="1"/>
  <c r="A1787" i="1"/>
  <c r="AD1786" i="1"/>
  <c r="AC1786" i="1"/>
  <c r="Z1786" i="1"/>
  <c r="AB1786" i="1" s="1"/>
  <c r="Y1786" i="1"/>
  <c r="AA1786" i="1" s="1"/>
  <c r="W1786" i="1"/>
  <c r="X1786" i="1" s="1"/>
  <c r="U1786" i="1"/>
  <c r="Q1786" i="1"/>
  <c r="M1786" i="1"/>
  <c r="F1786" i="1"/>
  <c r="E1786" i="1"/>
  <c r="D1786" i="1"/>
  <c r="AI1786" i="1" s="1"/>
  <c r="A1786" i="1"/>
  <c r="AD1785" i="1"/>
  <c r="AC1785" i="1"/>
  <c r="Z1785" i="1"/>
  <c r="AB1785" i="1" s="1"/>
  <c r="Y1785" i="1"/>
  <c r="AA1785" i="1" s="1"/>
  <c r="W1785" i="1"/>
  <c r="X1785" i="1" s="1"/>
  <c r="U1785" i="1"/>
  <c r="Q1785" i="1"/>
  <c r="M1785" i="1"/>
  <c r="F1785" i="1"/>
  <c r="E1785" i="1"/>
  <c r="D1785" i="1"/>
  <c r="A1785" i="1"/>
  <c r="AD1784" i="1"/>
  <c r="AC1784" i="1"/>
  <c r="Z1784" i="1"/>
  <c r="AB1784" i="1" s="1"/>
  <c r="Y1784" i="1"/>
  <c r="AA1784" i="1" s="1"/>
  <c r="W1784" i="1"/>
  <c r="X1784" i="1" s="1"/>
  <c r="U1784" i="1"/>
  <c r="Q1784" i="1"/>
  <c r="M1784" i="1"/>
  <c r="F1784" i="1"/>
  <c r="E1784" i="1"/>
  <c r="D1784" i="1"/>
  <c r="A1784" i="1"/>
  <c r="AD1783" i="1"/>
  <c r="AC1783" i="1"/>
  <c r="Z1783" i="1"/>
  <c r="AB1783" i="1" s="1"/>
  <c r="Y1783" i="1"/>
  <c r="AA1783" i="1" s="1"/>
  <c r="W1783" i="1"/>
  <c r="X1783" i="1" s="1"/>
  <c r="U1783" i="1"/>
  <c r="Q1783" i="1"/>
  <c r="M1783" i="1"/>
  <c r="F1783" i="1"/>
  <c r="E1783" i="1"/>
  <c r="D1783" i="1"/>
  <c r="AI1783" i="1" s="1"/>
  <c r="A1783" i="1"/>
  <c r="AD1782" i="1"/>
  <c r="AC1782" i="1"/>
  <c r="Z1782" i="1"/>
  <c r="AB1782" i="1" s="1"/>
  <c r="Y1782" i="1"/>
  <c r="AA1782" i="1" s="1"/>
  <c r="W1782" i="1"/>
  <c r="X1782" i="1" s="1"/>
  <c r="U1782" i="1"/>
  <c r="Q1782" i="1"/>
  <c r="M1782" i="1"/>
  <c r="F1782" i="1"/>
  <c r="E1782" i="1"/>
  <c r="D1782" i="1"/>
  <c r="AI1782" i="1" s="1"/>
  <c r="A1782" i="1"/>
  <c r="AD1781" i="1"/>
  <c r="AC1781" i="1"/>
  <c r="Z1781" i="1"/>
  <c r="AB1781" i="1" s="1"/>
  <c r="Y1781" i="1"/>
  <c r="AA1781" i="1" s="1"/>
  <c r="W1781" i="1"/>
  <c r="X1781" i="1" s="1"/>
  <c r="U1781" i="1"/>
  <c r="Q1781" i="1"/>
  <c r="M1781" i="1"/>
  <c r="F1781" i="1"/>
  <c r="E1781" i="1"/>
  <c r="D1781" i="1"/>
  <c r="AI1781" i="1" s="1"/>
  <c r="A1781" i="1"/>
  <c r="AD1780" i="1"/>
  <c r="AC1780" i="1"/>
  <c r="Z1780" i="1"/>
  <c r="AB1780" i="1" s="1"/>
  <c r="Y1780" i="1"/>
  <c r="AA1780" i="1" s="1"/>
  <c r="W1780" i="1"/>
  <c r="X1780" i="1" s="1"/>
  <c r="U1780" i="1"/>
  <c r="Q1780" i="1"/>
  <c r="M1780" i="1"/>
  <c r="F1780" i="1"/>
  <c r="E1780" i="1"/>
  <c r="D1780" i="1"/>
  <c r="A1780" i="1"/>
  <c r="AD1779" i="1"/>
  <c r="AC1779" i="1"/>
  <c r="Z1779" i="1"/>
  <c r="AB1779" i="1" s="1"/>
  <c r="Y1779" i="1"/>
  <c r="AA1779" i="1" s="1"/>
  <c r="W1779" i="1"/>
  <c r="X1779" i="1" s="1"/>
  <c r="U1779" i="1"/>
  <c r="Q1779" i="1"/>
  <c r="M1779" i="1"/>
  <c r="F1779" i="1"/>
  <c r="E1779" i="1"/>
  <c r="D1779" i="1"/>
  <c r="AI1779" i="1" s="1"/>
  <c r="A1779" i="1"/>
  <c r="AD1778" i="1"/>
  <c r="AC1778" i="1"/>
  <c r="Z1778" i="1"/>
  <c r="AB1778" i="1" s="1"/>
  <c r="Y1778" i="1"/>
  <c r="AA1778" i="1" s="1"/>
  <c r="W1778" i="1"/>
  <c r="X1778" i="1" s="1"/>
  <c r="U1778" i="1"/>
  <c r="Q1778" i="1"/>
  <c r="M1778" i="1"/>
  <c r="F1778" i="1"/>
  <c r="E1778" i="1"/>
  <c r="D1778" i="1"/>
  <c r="A1778" i="1"/>
  <c r="AD1777" i="1"/>
  <c r="AC1777" i="1"/>
  <c r="Z1777" i="1"/>
  <c r="AB1777" i="1" s="1"/>
  <c r="Y1777" i="1"/>
  <c r="AA1777" i="1" s="1"/>
  <c r="W1777" i="1"/>
  <c r="X1777" i="1" s="1"/>
  <c r="U1777" i="1"/>
  <c r="Q1777" i="1"/>
  <c r="M1777" i="1"/>
  <c r="F1777" i="1"/>
  <c r="E1777" i="1"/>
  <c r="D1777" i="1"/>
  <c r="A1777" i="1"/>
  <c r="AD1776" i="1"/>
  <c r="AC1776" i="1"/>
  <c r="Z1776" i="1"/>
  <c r="AB1776" i="1" s="1"/>
  <c r="Y1776" i="1"/>
  <c r="AA1776" i="1" s="1"/>
  <c r="W1776" i="1"/>
  <c r="X1776" i="1" s="1"/>
  <c r="U1776" i="1"/>
  <c r="Q1776" i="1"/>
  <c r="M1776" i="1"/>
  <c r="F1776" i="1"/>
  <c r="E1776" i="1"/>
  <c r="D1776" i="1"/>
  <c r="A1776" i="1"/>
  <c r="AD1775" i="1"/>
  <c r="AC1775" i="1"/>
  <c r="Z1775" i="1"/>
  <c r="AB1775" i="1" s="1"/>
  <c r="Y1775" i="1"/>
  <c r="AA1775" i="1" s="1"/>
  <c r="W1775" i="1"/>
  <c r="X1775" i="1" s="1"/>
  <c r="U1775" i="1"/>
  <c r="Q1775" i="1"/>
  <c r="M1775" i="1"/>
  <c r="F1775" i="1"/>
  <c r="E1775" i="1"/>
  <c r="D1775" i="1"/>
  <c r="AI1775" i="1" s="1"/>
  <c r="A1775" i="1"/>
  <c r="AD1774" i="1"/>
  <c r="AC1774" i="1"/>
  <c r="Z1774" i="1"/>
  <c r="AB1774" i="1" s="1"/>
  <c r="Y1774" i="1"/>
  <c r="AA1774" i="1" s="1"/>
  <c r="W1774" i="1"/>
  <c r="X1774" i="1" s="1"/>
  <c r="U1774" i="1"/>
  <c r="Q1774" i="1"/>
  <c r="M1774" i="1"/>
  <c r="F1774" i="1"/>
  <c r="E1774" i="1"/>
  <c r="D1774" i="1"/>
  <c r="AI1774" i="1" s="1"/>
  <c r="A1774" i="1"/>
  <c r="AD1773" i="1"/>
  <c r="AC1773" i="1"/>
  <c r="AB1773" i="1"/>
  <c r="W1773" i="1"/>
  <c r="X1773" i="1" s="1"/>
  <c r="U1773" i="1"/>
  <c r="Q1773" i="1"/>
  <c r="M1773" i="1"/>
  <c r="F1773" i="1"/>
  <c r="E1773" i="1"/>
  <c r="D1773" i="1"/>
  <c r="AI1773" i="1" s="1"/>
  <c r="A1773" i="1"/>
  <c r="AD1772" i="1"/>
  <c r="AC1772" i="1"/>
  <c r="AB1772" i="1"/>
  <c r="W1772" i="1"/>
  <c r="X1772" i="1" s="1"/>
  <c r="U1772" i="1"/>
  <c r="Q1772" i="1"/>
  <c r="M1772" i="1"/>
  <c r="F1772" i="1"/>
  <c r="E1772" i="1"/>
  <c r="D1772" i="1"/>
  <c r="A1772" i="1"/>
  <c r="AD1771" i="1"/>
  <c r="AC1771" i="1"/>
  <c r="Z1771" i="1"/>
  <c r="AB1771" i="1" s="1"/>
  <c r="Y1771" i="1"/>
  <c r="AA1771" i="1" s="1"/>
  <c r="W1771" i="1"/>
  <c r="X1771" i="1" s="1"/>
  <c r="U1771" i="1"/>
  <c r="Q1771" i="1"/>
  <c r="M1771" i="1"/>
  <c r="F1771" i="1"/>
  <c r="E1771" i="1"/>
  <c r="D1771" i="1"/>
  <c r="AI1771" i="1" s="1"/>
  <c r="A1771" i="1"/>
  <c r="AD1770" i="1"/>
  <c r="AC1770" i="1"/>
  <c r="Z1770" i="1"/>
  <c r="AB1770" i="1" s="1"/>
  <c r="Y1770" i="1"/>
  <c r="AA1770" i="1" s="1"/>
  <c r="W1770" i="1"/>
  <c r="X1770" i="1" s="1"/>
  <c r="U1770" i="1"/>
  <c r="Q1770" i="1"/>
  <c r="M1770" i="1"/>
  <c r="F1770" i="1"/>
  <c r="E1770" i="1"/>
  <c r="D1770" i="1"/>
  <c r="AI1770" i="1" s="1"/>
  <c r="A1770" i="1"/>
  <c r="AD1769" i="1"/>
  <c r="AC1769" i="1"/>
  <c r="Z1769" i="1"/>
  <c r="AB1769" i="1" s="1"/>
  <c r="Y1769" i="1"/>
  <c r="AA1769" i="1" s="1"/>
  <c r="W1769" i="1"/>
  <c r="X1769" i="1" s="1"/>
  <c r="U1769" i="1"/>
  <c r="Q1769" i="1"/>
  <c r="M1769" i="1"/>
  <c r="F1769" i="1"/>
  <c r="E1769" i="1"/>
  <c r="D1769" i="1"/>
  <c r="AI1769" i="1" s="1"/>
  <c r="A1769" i="1"/>
  <c r="AD1768" i="1"/>
  <c r="AC1768" i="1"/>
  <c r="Z1768" i="1"/>
  <c r="AB1768" i="1" s="1"/>
  <c r="Y1768" i="1"/>
  <c r="AA1768" i="1" s="1"/>
  <c r="W1768" i="1"/>
  <c r="X1768" i="1" s="1"/>
  <c r="U1768" i="1"/>
  <c r="Q1768" i="1"/>
  <c r="M1768" i="1"/>
  <c r="F1768" i="1"/>
  <c r="E1768" i="1"/>
  <c r="D1768" i="1"/>
  <c r="AI1768" i="1" s="1"/>
  <c r="A1768" i="1"/>
  <c r="AD1767" i="1"/>
  <c r="AC1767" i="1"/>
  <c r="Z1767" i="1"/>
  <c r="AB1767" i="1" s="1"/>
  <c r="Y1767" i="1"/>
  <c r="AA1767" i="1" s="1"/>
  <c r="W1767" i="1"/>
  <c r="X1767" i="1" s="1"/>
  <c r="U1767" i="1"/>
  <c r="Q1767" i="1"/>
  <c r="M1767" i="1"/>
  <c r="F1767" i="1"/>
  <c r="E1767" i="1"/>
  <c r="D1767" i="1"/>
  <c r="A1767" i="1"/>
  <c r="AD1766" i="1"/>
  <c r="AC1766" i="1"/>
  <c r="Z1766" i="1"/>
  <c r="AB1766" i="1" s="1"/>
  <c r="Y1766" i="1"/>
  <c r="AA1766" i="1" s="1"/>
  <c r="W1766" i="1"/>
  <c r="X1766" i="1" s="1"/>
  <c r="U1766" i="1"/>
  <c r="Q1766" i="1"/>
  <c r="M1766" i="1"/>
  <c r="F1766" i="1"/>
  <c r="E1766" i="1"/>
  <c r="D1766" i="1"/>
  <c r="A1766" i="1"/>
  <c r="AD1765" i="1"/>
  <c r="AC1765" i="1"/>
  <c r="Z1765" i="1"/>
  <c r="AB1765" i="1" s="1"/>
  <c r="Y1765" i="1"/>
  <c r="AA1765" i="1" s="1"/>
  <c r="W1765" i="1"/>
  <c r="X1765" i="1" s="1"/>
  <c r="U1765" i="1"/>
  <c r="Q1765" i="1"/>
  <c r="M1765" i="1"/>
  <c r="F1765" i="1"/>
  <c r="E1765" i="1"/>
  <c r="D1765" i="1"/>
  <c r="A1765" i="1"/>
  <c r="AD1764" i="1"/>
  <c r="AC1764" i="1"/>
  <c r="Z1764" i="1"/>
  <c r="AB1764" i="1" s="1"/>
  <c r="Y1764" i="1"/>
  <c r="AA1764" i="1" s="1"/>
  <c r="W1764" i="1"/>
  <c r="X1764" i="1" s="1"/>
  <c r="U1764" i="1"/>
  <c r="Q1764" i="1"/>
  <c r="M1764" i="1"/>
  <c r="F1764" i="1"/>
  <c r="E1764" i="1"/>
  <c r="D1764" i="1"/>
  <c r="AI1764" i="1" s="1"/>
  <c r="A1764" i="1"/>
  <c r="AD1763" i="1"/>
  <c r="AC1763" i="1"/>
  <c r="Z1763" i="1"/>
  <c r="AB1763" i="1" s="1"/>
  <c r="Y1763" i="1"/>
  <c r="AA1763" i="1" s="1"/>
  <c r="W1763" i="1"/>
  <c r="X1763" i="1" s="1"/>
  <c r="U1763" i="1"/>
  <c r="Q1763" i="1"/>
  <c r="M1763" i="1"/>
  <c r="F1763" i="1"/>
  <c r="E1763" i="1"/>
  <c r="D1763" i="1"/>
  <c r="A1763" i="1"/>
  <c r="AD1762" i="1"/>
  <c r="AC1762" i="1"/>
  <c r="Z1762" i="1"/>
  <c r="AB1762" i="1" s="1"/>
  <c r="Y1762" i="1"/>
  <c r="AA1762" i="1" s="1"/>
  <c r="W1762" i="1"/>
  <c r="X1762" i="1" s="1"/>
  <c r="U1762" i="1"/>
  <c r="Q1762" i="1"/>
  <c r="M1762" i="1"/>
  <c r="F1762" i="1"/>
  <c r="E1762" i="1"/>
  <c r="D1762" i="1"/>
  <c r="AI1762" i="1" s="1"/>
  <c r="A1762" i="1"/>
  <c r="AD1761" i="1"/>
  <c r="AC1761" i="1"/>
  <c r="Z1761" i="1"/>
  <c r="AB1761" i="1" s="1"/>
  <c r="Y1761" i="1"/>
  <c r="AA1761" i="1" s="1"/>
  <c r="W1761" i="1"/>
  <c r="X1761" i="1" s="1"/>
  <c r="U1761" i="1"/>
  <c r="Q1761" i="1"/>
  <c r="M1761" i="1"/>
  <c r="F1761" i="1"/>
  <c r="E1761" i="1"/>
  <c r="D1761" i="1"/>
  <c r="A1761" i="1"/>
  <c r="AD1760" i="1"/>
  <c r="AC1760" i="1"/>
  <c r="Z1760" i="1"/>
  <c r="AB1760" i="1" s="1"/>
  <c r="Y1760" i="1"/>
  <c r="AA1760" i="1" s="1"/>
  <c r="W1760" i="1"/>
  <c r="X1760" i="1" s="1"/>
  <c r="U1760" i="1"/>
  <c r="Q1760" i="1"/>
  <c r="M1760" i="1"/>
  <c r="F1760" i="1"/>
  <c r="E1760" i="1"/>
  <c r="D1760" i="1"/>
  <c r="A1760" i="1"/>
  <c r="AD1759" i="1"/>
  <c r="AC1759" i="1"/>
  <c r="Z1759" i="1"/>
  <c r="AB1759" i="1" s="1"/>
  <c r="Y1759" i="1"/>
  <c r="AA1759" i="1" s="1"/>
  <c r="W1759" i="1"/>
  <c r="X1759" i="1" s="1"/>
  <c r="U1759" i="1"/>
  <c r="Q1759" i="1"/>
  <c r="M1759" i="1"/>
  <c r="F1759" i="1"/>
  <c r="E1759" i="1"/>
  <c r="D1759" i="1"/>
  <c r="A1759" i="1"/>
  <c r="AD1758" i="1"/>
  <c r="AC1758" i="1"/>
  <c r="Z1758" i="1"/>
  <c r="AB1758" i="1" s="1"/>
  <c r="Y1758" i="1"/>
  <c r="AA1758" i="1" s="1"/>
  <c r="W1758" i="1"/>
  <c r="X1758" i="1" s="1"/>
  <c r="U1758" i="1"/>
  <c r="Q1758" i="1"/>
  <c r="M1758" i="1"/>
  <c r="F1758" i="1"/>
  <c r="E1758" i="1"/>
  <c r="D1758" i="1"/>
  <c r="AI1758" i="1" s="1"/>
  <c r="A1758" i="1"/>
  <c r="AD1757" i="1"/>
  <c r="AC1757" i="1"/>
  <c r="Z1757" i="1"/>
  <c r="AB1757" i="1" s="1"/>
  <c r="Y1757" i="1"/>
  <c r="AA1757" i="1" s="1"/>
  <c r="W1757" i="1"/>
  <c r="X1757" i="1" s="1"/>
  <c r="U1757" i="1"/>
  <c r="Q1757" i="1"/>
  <c r="M1757" i="1"/>
  <c r="F1757" i="1"/>
  <c r="E1757" i="1"/>
  <c r="D1757" i="1"/>
  <c r="A1757" i="1"/>
  <c r="AD1756" i="1"/>
  <c r="AC1756" i="1"/>
  <c r="Z1756" i="1"/>
  <c r="AB1756" i="1" s="1"/>
  <c r="Y1756" i="1"/>
  <c r="AA1756" i="1" s="1"/>
  <c r="W1756" i="1"/>
  <c r="X1756" i="1" s="1"/>
  <c r="U1756" i="1"/>
  <c r="Q1756" i="1"/>
  <c r="M1756" i="1"/>
  <c r="F1756" i="1"/>
  <c r="E1756" i="1"/>
  <c r="D1756" i="1"/>
  <c r="AI1756" i="1" s="1"/>
  <c r="A1756" i="1"/>
  <c r="AD1755" i="1"/>
  <c r="AC1755" i="1"/>
  <c r="Z1755" i="1"/>
  <c r="AB1755" i="1" s="1"/>
  <c r="Y1755" i="1"/>
  <c r="AA1755" i="1" s="1"/>
  <c r="W1755" i="1"/>
  <c r="X1755" i="1" s="1"/>
  <c r="U1755" i="1"/>
  <c r="Q1755" i="1"/>
  <c r="M1755" i="1"/>
  <c r="F1755" i="1"/>
  <c r="E1755" i="1"/>
  <c r="D1755" i="1"/>
  <c r="AI1755" i="1" s="1"/>
  <c r="A1755" i="1"/>
  <c r="AD1754" i="1"/>
  <c r="AC1754" i="1"/>
  <c r="Z1754" i="1"/>
  <c r="AB1754" i="1" s="1"/>
  <c r="Y1754" i="1"/>
  <c r="AA1754" i="1" s="1"/>
  <c r="W1754" i="1"/>
  <c r="X1754" i="1" s="1"/>
  <c r="U1754" i="1"/>
  <c r="Q1754" i="1"/>
  <c r="M1754" i="1"/>
  <c r="F1754" i="1"/>
  <c r="E1754" i="1"/>
  <c r="D1754" i="1"/>
  <c r="A1754" i="1"/>
  <c r="AD1753" i="1"/>
  <c r="AC1753" i="1"/>
  <c r="Z1753" i="1"/>
  <c r="AB1753" i="1" s="1"/>
  <c r="Y1753" i="1"/>
  <c r="AA1753" i="1" s="1"/>
  <c r="W1753" i="1"/>
  <c r="X1753" i="1" s="1"/>
  <c r="U1753" i="1"/>
  <c r="Q1753" i="1"/>
  <c r="M1753" i="1"/>
  <c r="F1753" i="1"/>
  <c r="E1753" i="1"/>
  <c r="D1753" i="1"/>
  <c r="AI1753" i="1" s="1"/>
  <c r="A1753" i="1"/>
  <c r="AD1752" i="1"/>
  <c r="AC1752" i="1"/>
  <c r="Z1752" i="1"/>
  <c r="AB1752" i="1" s="1"/>
  <c r="Y1752" i="1"/>
  <c r="AA1752" i="1" s="1"/>
  <c r="W1752" i="1"/>
  <c r="X1752" i="1" s="1"/>
  <c r="U1752" i="1"/>
  <c r="Q1752" i="1"/>
  <c r="M1752" i="1"/>
  <c r="F1752" i="1"/>
  <c r="E1752" i="1"/>
  <c r="D1752" i="1"/>
  <c r="AI1752" i="1" s="1"/>
  <c r="A1752" i="1"/>
  <c r="AD1751" i="1"/>
  <c r="AC1751" i="1"/>
  <c r="Z1751" i="1"/>
  <c r="AB1751" i="1" s="1"/>
  <c r="Y1751" i="1"/>
  <c r="AA1751" i="1" s="1"/>
  <c r="W1751" i="1"/>
  <c r="X1751" i="1" s="1"/>
  <c r="U1751" i="1"/>
  <c r="Q1751" i="1"/>
  <c r="M1751" i="1"/>
  <c r="F1751" i="1"/>
  <c r="E1751" i="1"/>
  <c r="D1751" i="1"/>
  <c r="AI1751" i="1" s="1"/>
  <c r="A1751" i="1"/>
  <c r="AD1750" i="1"/>
  <c r="AC1750" i="1"/>
  <c r="Z1750" i="1"/>
  <c r="AB1750" i="1" s="1"/>
  <c r="Y1750" i="1"/>
  <c r="AA1750" i="1" s="1"/>
  <c r="W1750" i="1"/>
  <c r="X1750" i="1" s="1"/>
  <c r="U1750" i="1"/>
  <c r="Q1750" i="1"/>
  <c r="M1750" i="1"/>
  <c r="F1750" i="1"/>
  <c r="E1750" i="1"/>
  <c r="D1750" i="1"/>
  <c r="AI1750" i="1" s="1"/>
  <c r="A1750" i="1"/>
  <c r="AD1749" i="1"/>
  <c r="AC1749" i="1"/>
  <c r="Z1749" i="1"/>
  <c r="AB1749" i="1" s="1"/>
  <c r="Y1749" i="1"/>
  <c r="AA1749" i="1" s="1"/>
  <c r="W1749" i="1"/>
  <c r="X1749" i="1" s="1"/>
  <c r="Q1749" i="1"/>
  <c r="M1749" i="1"/>
  <c r="F1749" i="1"/>
  <c r="E1749" i="1"/>
  <c r="D1749" i="1"/>
  <c r="A1749" i="1"/>
  <c r="AD1748" i="1"/>
  <c r="AC1748" i="1"/>
  <c r="Z1748" i="1"/>
  <c r="AB1748" i="1" s="1"/>
  <c r="Y1748" i="1"/>
  <c r="AA1748" i="1" s="1"/>
  <c r="W1748" i="1"/>
  <c r="X1748" i="1" s="1"/>
  <c r="U1748" i="1"/>
  <c r="Q1748" i="1"/>
  <c r="M1748" i="1"/>
  <c r="F1748" i="1"/>
  <c r="E1748" i="1"/>
  <c r="D1748" i="1"/>
  <c r="AI1748" i="1" s="1"/>
  <c r="A1748" i="1"/>
  <c r="AD1747" i="1"/>
  <c r="AC1747" i="1"/>
  <c r="Z1747" i="1"/>
  <c r="AB1747" i="1" s="1"/>
  <c r="Y1747" i="1"/>
  <c r="AA1747" i="1" s="1"/>
  <c r="W1747" i="1"/>
  <c r="X1747" i="1" s="1"/>
  <c r="U1747" i="1"/>
  <c r="Q1747" i="1"/>
  <c r="M1747" i="1"/>
  <c r="F1747" i="1"/>
  <c r="E1747" i="1"/>
  <c r="D1747" i="1"/>
  <c r="AI1747" i="1" s="1"/>
  <c r="A1747" i="1"/>
  <c r="AD1746" i="1"/>
  <c r="AC1746" i="1"/>
  <c r="Z1746" i="1"/>
  <c r="AB1746" i="1" s="1"/>
  <c r="Y1746" i="1"/>
  <c r="AA1746" i="1" s="1"/>
  <c r="W1746" i="1"/>
  <c r="X1746" i="1" s="1"/>
  <c r="U1746" i="1"/>
  <c r="Q1746" i="1"/>
  <c r="M1746" i="1"/>
  <c r="F1746" i="1"/>
  <c r="E1746" i="1"/>
  <c r="D1746" i="1"/>
  <c r="AI1746" i="1" s="1"/>
  <c r="A1746" i="1"/>
  <c r="AD1745" i="1"/>
  <c r="AC1745" i="1"/>
  <c r="Z1745" i="1"/>
  <c r="AB1745" i="1" s="1"/>
  <c r="Y1745" i="1"/>
  <c r="AA1745" i="1" s="1"/>
  <c r="W1745" i="1"/>
  <c r="X1745" i="1" s="1"/>
  <c r="U1745" i="1"/>
  <c r="Q1745" i="1"/>
  <c r="M1745" i="1"/>
  <c r="F1745" i="1"/>
  <c r="E1745" i="1"/>
  <c r="D1745" i="1"/>
  <c r="AI1745" i="1" s="1"/>
  <c r="A1745" i="1"/>
  <c r="AD1744" i="1"/>
  <c r="AC1744" i="1"/>
  <c r="Z1744" i="1"/>
  <c r="AB1744" i="1" s="1"/>
  <c r="Y1744" i="1"/>
  <c r="AA1744" i="1" s="1"/>
  <c r="W1744" i="1"/>
  <c r="X1744" i="1" s="1"/>
  <c r="U1744" i="1"/>
  <c r="Q1744" i="1"/>
  <c r="M1744" i="1"/>
  <c r="F1744" i="1"/>
  <c r="E1744" i="1"/>
  <c r="D1744" i="1"/>
  <c r="AI1744" i="1" s="1"/>
  <c r="A1744" i="1"/>
  <c r="AD1743" i="1"/>
  <c r="AC1743" i="1"/>
  <c r="Z1743" i="1"/>
  <c r="AB1743" i="1" s="1"/>
  <c r="Y1743" i="1"/>
  <c r="AA1743" i="1" s="1"/>
  <c r="W1743" i="1"/>
  <c r="X1743" i="1" s="1"/>
  <c r="U1743" i="1"/>
  <c r="Q1743" i="1"/>
  <c r="M1743" i="1"/>
  <c r="F1743" i="1"/>
  <c r="E1743" i="1"/>
  <c r="D1743" i="1"/>
  <c r="AI1743" i="1" s="1"/>
  <c r="A1743" i="1"/>
  <c r="AD1742" i="1"/>
  <c r="AC1742" i="1"/>
  <c r="Z1742" i="1"/>
  <c r="AB1742" i="1" s="1"/>
  <c r="Y1742" i="1"/>
  <c r="AA1742" i="1" s="1"/>
  <c r="W1742" i="1"/>
  <c r="X1742" i="1" s="1"/>
  <c r="U1742" i="1"/>
  <c r="Q1742" i="1"/>
  <c r="M1742" i="1"/>
  <c r="F1742" i="1"/>
  <c r="E1742" i="1"/>
  <c r="D1742" i="1"/>
  <c r="A1742" i="1"/>
  <c r="AD1741" i="1"/>
  <c r="AC1741" i="1"/>
  <c r="Z1741" i="1"/>
  <c r="AB1741" i="1" s="1"/>
  <c r="Y1741" i="1"/>
  <c r="AA1741" i="1" s="1"/>
  <c r="W1741" i="1"/>
  <c r="X1741" i="1" s="1"/>
  <c r="U1741" i="1"/>
  <c r="Q1741" i="1"/>
  <c r="M1741" i="1"/>
  <c r="F1741" i="1"/>
  <c r="E1741" i="1"/>
  <c r="D1741" i="1"/>
  <c r="AI1741" i="1" s="1"/>
  <c r="A1741" i="1"/>
  <c r="AD1740" i="1"/>
  <c r="AC1740" i="1"/>
  <c r="Z1740" i="1"/>
  <c r="AB1740" i="1" s="1"/>
  <c r="Y1740" i="1"/>
  <c r="AA1740" i="1" s="1"/>
  <c r="W1740" i="1"/>
  <c r="X1740" i="1" s="1"/>
  <c r="U1740" i="1"/>
  <c r="Q1740" i="1"/>
  <c r="M1740" i="1"/>
  <c r="F1740" i="1"/>
  <c r="E1740" i="1"/>
  <c r="D1740" i="1"/>
  <c r="AI1740" i="1" s="1"/>
  <c r="A1740" i="1"/>
  <c r="AD1739" i="1"/>
  <c r="AC1739" i="1"/>
  <c r="Z1739" i="1"/>
  <c r="AB1739" i="1" s="1"/>
  <c r="Y1739" i="1"/>
  <c r="AA1739" i="1" s="1"/>
  <c r="W1739" i="1"/>
  <c r="X1739" i="1" s="1"/>
  <c r="U1739" i="1"/>
  <c r="Q1739" i="1"/>
  <c r="M1739" i="1"/>
  <c r="F1739" i="1"/>
  <c r="E1739" i="1"/>
  <c r="D1739" i="1"/>
  <c r="AI1739" i="1" s="1"/>
  <c r="A1739" i="1"/>
  <c r="AD1738" i="1"/>
  <c r="AC1738" i="1"/>
  <c r="Z1738" i="1"/>
  <c r="AB1738" i="1" s="1"/>
  <c r="Y1738" i="1"/>
  <c r="AA1738" i="1" s="1"/>
  <c r="W1738" i="1"/>
  <c r="X1738" i="1" s="1"/>
  <c r="U1738" i="1"/>
  <c r="Q1738" i="1"/>
  <c r="M1738" i="1"/>
  <c r="F1738" i="1"/>
  <c r="E1738" i="1"/>
  <c r="D1738" i="1"/>
  <c r="AI1738" i="1" s="1"/>
  <c r="A1738" i="1"/>
  <c r="AD1737" i="1"/>
  <c r="AC1737" i="1"/>
  <c r="Z1737" i="1"/>
  <c r="AB1737" i="1" s="1"/>
  <c r="Y1737" i="1"/>
  <c r="AA1737" i="1" s="1"/>
  <c r="W1737" i="1"/>
  <c r="X1737" i="1" s="1"/>
  <c r="U1737" i="1"/>
  <c r="Q1737" i="1"/>
  <c r="M1737" i="1"/>
  <c r="F1737" i="1"/>
  <c r="E1737" i="1"/>
  <c r="D1737" i="1"/>
  <c r="A1737" i="1"/>
  <c r="AD1736" i="1"/>
  <c r="AC1736" i="1"/>
  <c r="Z1736" i="1"/>
  <c r="AB1736" i="1" s="1"/>
  <c r="Y1736" i="1"/>
  <c r="AA1736" i="1" s="1"/>
  <c r="W1736" i="1"/>
  <c r="X1736" i="1" s="1"/>
  <c r="U1736" i="1"/>
  <c r="Q1736" i="1"/>
  <c r="M1736" i="1"/>
  <c r="F1736" i="1"/>
  <c r="E1736" i="1"/>
  <c r="D1736" i="1"/>
  <c r="AI1736" i="1" s="1"/>
  <c r="A1736" i="1"/>
  <c r="AD1735" i="1"/>
  <c r="AC1735" i="1"/>
  <c r="Z1735" i="1"/>
  <c r="AB1735" i="1" s="1"/>
  <c r="Y1735" i="1"/>
  <c r="AA1735" i="1" s="1"/>
  <c r="W1735" i="1"/>
  <c r="X1735" i="1" s="1"/>
  <c r="U1735" i="1"/>
  <c r="Q1735" i="1"/>
  <c r="M1735" i="1"/>
  <c r="F1735" i="1"/>
  <c r="E1735" i="1"/>
  <c r="D1735" i="1"/>
  <c r="AI1735" i="1" s="1"/>
  <c r="A1735" i="1"/>
  <c r="AD1734" i="1"/>
  <c r="AC1734" i="1"/>
  <c r="Z1734" i="1"/>
  <c r="AB1734" i="1" s="1"/>
  <c r="Y1734" i="1"/>
  <c r="AA1734" i="1" s="1"/>
  <c r="W1734" i="1"/>
  <c r="X1734" i="1" s="1"/>
  <c r="U1734" i="1"/>
  <c r="Q1734" i="1"/>
  <c r="M1734" i="1"/>
  <c r="F1734" i="1"/>
  <c r="E1734" i="1"/>
  <c r="D1734" i="1"/>
  <c r="AI1734" i="1" s="1"/>
  <c r="A1734" i="1"/>
  <c r="AD1733" i="1"/>
  <c r="AC1733" i="1"/>
  <c r="Z1733" i="1"/>
  <c r="AB1733" i="1" s="1"/>
  <c r="Y1733" i="1"/>
  <c r="AA1733" i="1" s="1"/>
  <c r="W1733" i="1"/>
  <c r="X1733" i="1" s="1"/>
  <c r="U1733" i="1"/>
  <c r="Q1733" i="1"/>
  <c r="M1733" i="1"/>
  <c r="F1733" i="1"/>
  <c r="E1733" i="1"/>
  <c r="D1733" i="1"/>
  <c r="AI1733" i="1" s="1"/>
  <c r="A1733" i="1"/>
  <c r="AD1732" i="1"/>
  <c r="AC1732" i="1"/>
  <c r="Z1732" i="1"/>
  <c r="AB1732" i="1" s="1"/>
  <c r="Y1732" i="1"/>
  <c r="AA1732" i="1" s="1"/>
  <c r="W1732" i="1"/>
  <c r="X1732" i="1" s="1"/>
  <c r="U1732" i="1"/>
  <c r="Q1732" i="1"/>
  <c r="M1732" i="1"/>
  <c r="F1732" i="1"/>
  <c r="E1732" i="1"/>
  <c r="D1732" i="1"/>
  <c r="A1732" i="1"/>
  <c r="AD1731" i="1"/>
  <c r="AC1731" i="1"/>
  <c r="Z1731" i="1"/>
  <c r="AB1731" i="1" s="1"/>
  <c r="Y1731" i="1"/>
  <c r="AA1731" i="1" s="1"/>
  <c r="W1731" i="1"/>
  <c r="X1731" i="1" s="1"/>
  <c r="U1731" i="1"/>
  <c r="Q1731" i="1"/>
  <c r="M1731" i="1"/>
  <c r="F1731" i="1"/>
  <c r="E1731" i="1"/>
  <c r="D1731" i="1"/>
  <c r="AI1731" i="1" s="1"/>
  <c r="A1731" i="1"/>
  <c r="AD1730" i="1"/>
  <c r="AC1730" i="1"/>
  <c r="Z1730" i="1"/>
  <c r="AB1730" i="1" s="1"/>
  <c r="Y1730" i="1"/>
  <c r="AA1730" i="1" s="1"/>
  <c r="W1730" i="1"/>
  <c r="X1730" i="1" s="1"/>
  <c r="U1730" i="1"/>
  <c r="Q1730" i="1"/>
  <c r="M1730" i="1"/>
  <c r="F1730" i="1"/>
  <c r="E1730" i="1"/>
  <c r="D1730" i="1"/>
  <c r="A1730" i="1"/>
  <c r="AD1729" i="1"/>
  <c r="AC1729" i="1"/>
  <c r="Z1729" i="1"/>
  <c r="AB1729" i="1" s="1"/>
  <c r="Y1729" i="1"/>
  <c r="AA1729" i="1" s="1"/>
  <c r="W1729" i="1"/>
  <c r="X1729" i="1" s="1"/>
  <c r="U1729" i="1"/>
  <c r="Q1729" i="1"/>
  <c r="M1729" i="1"/>
  <c r="F1729" i="1"/>
  <c r="E1729" i="1"/>
  <c r="D1729" i="1"/>
  <c r="AI1729" i="1" s="1"/>
  <c r="A1729" i="1"/>
  <c r="AD1728" i="1"/>
  <c r="AC1728" i="1"/>
  <c r="Z1728" i="1"/>
  <c r="AB1728" i="1" s="1"/>
  <c r="Y1728" i="1"/>
  <c r="AA1728" i="1" s="1"/>
  <c r="W1728" i="1"/>
  <c r="X1728" i="1" s="1"/>
  <c r="U1728" i="1"/>
  <c r="Q1728" i="1"/>
  <c r="M1728" i="1"/>
  <c r="F1728" i="1"/>
  <c r="E1728" i="1"/>
  <c r="D1728" i="1"/>
  <c r="A1728" i="1"/>
  <c r="AD1727" i="1"/>
  <c r="AC1727" i="1"/>
  <c r="Z1727" i="1"/>
  <c r="AB1727" i="1" s="1"/>
  <c r="Y1727" i="1"/>
  <c r="AA1727" i="1" s="1"/>
  <c r="W1727" i="1"/>
  <c r="X1727" i="1" s="1"/>
  <c r="U1727" i="1"/>
  <c r="Q1727" i="1"/>
  <c r="M1727" i="1"/>
  <c r="F1727" i="1"/>
  <c r="E1727" i="1"/>
  <c r="D1727" i="1"/>
  <c r="AI1727" i="1" s="1"/>
  <c r="A1727" i="1"/>
  <c r="AD1726" i="1"/>
  <c r="AC1726" i="1"/>
  <c r="Z1726" i="1"/>
  <c r="AB1726" i="1" s="1"/>
  <c r="Y1726" i="1"/>
  <c r="AA1726" i="1" s="1"/>
  <c r="W1726" i="1"/>
  <c r="X1726" i="1" s="1"/>
  <c r="U1726" i="1"/>
  <c r="Q1726" i="1"/>
  <c r="M1726" i="1"/>
  <c r="F1726" i="1"/>
  <c r="E1726" i="1"/>
  <c r="D1726" i="1"/>
  <c r="AI1726" i="1" s="1"/>
  <c r="A1726" i="1"/>
  <c r="AD1725" i="1"/>
  <c r="AC1725" i="1"/>
  <c r="Z1725" i="1"/>
  <c r="AB1725" i="1" s="1"/>
  <c r="Y1725" i="1"/>
  <c r="AA1725" i="1" s="1"/>
  <c r="W1725" i="1"/>
  <c r="X1725" i="1" s="1"/>
  <c r="U1725" i="1"/>
  <c r="Q1725" i="1"/>
  <c r="M1725" i="1"/>
  <c r="F1725" i="1"/>
  <c r="E1725" i="1"/>
  <c r="D1725" i="1"/>
  <c r="AI1725" i="1" s="1"/>
  <c r="A1725" i="1"/>
  <c r="AD1724" i="1"/>
  <c r="AC1724" i="1"/>
  <c r="Z1724" i="1"/>
  <c r="AB1724" i="1" s="1"/>
  <c r="Y1724" i="1"/>
  <c r="AA1724" i="1" s="1"/>
  <c r="W1724" i="1"/>
  <c r="X1724" i="1" s="1"/>
  <c r="U1724" i="1"/>
  <c r="Q1724" i="1"/>
  <c r="M1724" i="1"/>
  <c r="F1724" i="1"/>
  <c r="E1724" i="1"/>
  <c r="D1724" i="1"/>
  <c r="A1724" i="1"/>
  <c r="AD1723" i="1"/>
  <c r="AC1723" i="1"/>
  <c r="Z1723" i="1"/>
  <c r="AB1723" i="1" s="1"/>
  <c r="Y1723" i="1"/>
  <c r="AA1723" i="1" s="1"/>
  <c r="W1723" i="1"/>
  <c r="X1723" i="1" s="1"/>
  <c r="U1723" i="1"/>
  <c r="Q1723" i="1"/>
  <c r="M1723" i="1"/>
  <c r="F1723" i="1"/>
  <c r="E1723" i="1"/>
  <c r="D1723" i="1"/>
  <c r="A1723" i="1"/>
  <c r="AD1722" i="1"/>
  <c r="AC1722" i="1"/>
  <c r="Z1722" i="1"/>
  <c r="AB1722" i="1" s="1"/>
  <c r="Y1722" i="1"/>
  <c r="AA1722" i="1" s="1"/>
  <c r="W1722" i="1"/>
  <c r="X1722" i="1" s="1"/>
  <c r="U1722" i="1"/>
  <c r="Q1722" i="1"/>
  <c r="M1722" i="1"/>
  <c r="F1722" i="1"/>
  <c r="E1722" i="1"/>
  <c r="D1722" i="1"/>
  <c r="A1722" i="1"/>
  <c r="AD1721" i="1"/>
  <c r="AC1721" i="1"/>
  <c r="Z1721" i="1"/>
  <c r="AB1721" i="1" s="1"/>
  <c r="Y1721" i="1"/>
  <c r="AA1721" i="1" s="1"/>
  <c r="W1721" i="1"/>
  <c r="X1721" i="1" s="1"/>
  <c r="U1721" i="1"/>
  <c r="Q1721" i="1"/>
  <c r="M1721" i="1"/>
  <c r="F1721" i="1"/>
  <c r="E1721" i="1"/>
  <c r="D1721" i="1"/>
  <c r="A1721" i="1"/>
  <c r="AD1720" i="1"/>
  <c r="AC1720" i="1"/>
  <c r="Z1720" i="1"/>
  <c r="AB1720" i="1" s="1"/>
  <c r="Y1720" i="1"/>
  <c r="AA1720" i="1" s="1"/>
  <c r="W1720" i="1"/>
  <c r="X1720" i="1" s="1"/>
  <c r="U1720" i="1"/>
  <c r="Q1720" i="1"/>
  <c r="M1720" i="1"/>
  <c r="F1720" i="1"/>
  <c r="E1720" i="1"/>
  <c r="D1720" i="1"/>
  <c r="AI1720" i="1" s="1"/>
  <c r="A1720" i="1"/>
  <c r="AD1719" i="1"/>
  <c r="AC1719" i="1"/>
  <c r="Z1719" i="1"/>
  <c r="AB1719" i="1" s="1"/>
  <c r="Y1719" i="1"/>
  <c r="AA1719" i="1" s="1"/>
  <c r="W1719" i="1"/>
  <c r="X1719" i="1" s="1"/>
  <c r="U1719" i="1"/>
  <c r="Q1719" i="1"/>
  <c r="M1719" i="1"/>
  <c r="F1719" i="1"/>
  <c r="E1719" i="1"/>
  <c r="D1719" i="1"/>
  <c r="AI1719" i="1" s="1"/>
  <c r="A1719" i="1"/>
  <c r="AD1718" i="1"/>
  <c r="AC1718" i="1"/>
  <c r="Z1718" i="1"/>
  <c r="AB1718" i="1" s="1"/>
  <c r="Y1718" i="1"/>
  <c r="AA1718" i="1" s="1"/>
  <c r="W1718" i="1"/>
  <c r="X1718" i="1" s="1"/>
  <c r="U1718" i="1"/>
  <c r="Q1718" i="1"/>
  <c r="M1718" i="1"/>
  <c r="F1718" i="1"/>
  <c r="E1718" i="1"/>
  <c r="D1718" i="1"/>
  <c r="AI1718" i="1" s="1"/>
  <c r="A1718" i="1"/>
  <c r="AD1717" i="1"/>
  <c r="AC1717" i="1"/>
  <c r="Z1717" i="1"/>
  <c r="AB1717" i="1" s="1"/>
  <c r="Y1717" i="1"/>
  <c r="AA1717" i="1" s="1"/>
  <c r="W1717" i="1"/>
  <c r="X1717" i="1" s="1"/>
  <c r="U1717" i="1"/>
  <c r="Q1717" i="1"/>
  <c r="M1717" i="1"/>
  <c r="F1717" i="1"/>
  <c r="E1717" i="1"/>
  <c r="D1717" i="1"/>
  <c r="AI1717" i="1" s="1"/>
  <c r="A1717" i="1"/>
  <c r="AD1716" i="1"/>
  <c r="AC1716" i="1"/>
  <c r="Z1716" i="1"/>
  <c r="AB1716" i="1" s="1"/>
  <c r="Y1716" i="1"/>
  <c r="AA1716" i="1" s="1"/>
  <c r="W1716" i="1"/>
  <c r="X1716" i="1" s="1"/>
  <c r="U1716" i="1"/>
  <c r="Q1716" i="1"/>
  <c r="M1716" i="1"/>
  <c r="F1716" i="1"/>
  <c r="E1716" i="1"/>
  <c r="D1716" i="1"/>
  <c r="A1716" i="1"/>
  <c r="AD1715" i="1"/>
  <c r="AC1715" i="1"/>
  <c r="Z1715" i="1"/>
  <c r="AB1715" i="1" s="1"/>
  <c r="Y1715" i="1"/>
  <c r="AA1715" i="1" s="1"/>
  <c r="W1715" i="1"/>
  <c r="X1715" i="1" s="1"/>
  <c r="U1715" i="1"/>
  <c r="Q1715" i="1"/>
  <c r="M1715" i="1"/>
  <c r="F1715" i="1"/>
  <c r="E1715" i="1"/>
  <c r="D1715" i="1"/>
  <c r="A1715" i="1"/>
  <c r="AD1714" i="1"/>
  <c r="AC1714" i="1"/>
  <c r="Z1714" i="1"/>
  <c r="AB1714" i="1" s="1"/>
  <c r="Y1714" i="1"/>
  <c r="AA1714" i="1" s="1"/>
  <c r="W1714" i="1"/>
  <c r="X1714" i="1" s="1"/>
  <c r="U1714" i="1"/>
  <c r="Q1714" i="1"/>
  <c r="M1714" i="1"/>
  <c r="F1714" i="1"/>
  <c r="E1714" i="1"/>
  <c r="D1714" i="1"/>
  <c r="A1714" i="1"/>
  <c r="AD1713" i="1"/>
  <c r="AC1713" i="1"/>
  <c r="Z1713" i="1"/>
  <c r="AB1713" i="1" s="1"/>
  <c r="Y1713" i="1"/>
  <c r="AA1713" i="1" s="1"/>
  <c r="W1713" i="1"/>
  <c r="X1713" i="1" s="1"/>
  <c r="U1713" i="1"/>
  <c r="Q1713" i="1"/>
  <c r="M1713" i="1"/>
  <c r="F1713" i="1"/>
  <c r="E1713" i="1"/>
  <c r="D1713" i="1"/>
  <c r="AI1713" i="1" s="1"/>
  <c r="A1713" i="1"/>
  <c r="AD1712" i="1"/>
  <c r="AC1712" i="1"/>
  <c r="Z1712" i="1"/>
  <c r="AB1712" i="1" s="1"/>
  <c r="Y1712" i="1"/>
  <c r="AA1712" i="1" s="1"/>
  <c r="W1712" i="1"/>
  <c r="X1712" i="1" s="1"/>
  <c r="U1712" i="1"/>
  <c r="Q1712" i="1"/>
  <c r="M1712" i="1"/>
  <c r="F1712" i="1"/>
  <c r="E1712" i="1"/>
  <c r="D1712" i="1"/>
  <c r="AI1712" i="1" s="1"/>
  <c r="A1712" i="1"/>
  <c r="AD1711" i="1"/>
  <c r="AC1711" i="1"/>
  <c r="Z1711" i="1"/>
  <c r="AB1711" i="1" s="1"/>
  <c r="Y1711" i="1"/>
  <c r="AA1711" i="1" s="1"/>
  <c r="W1711" i="1"/>
  <c r="X1711" i="1" s="1"/>
  <c r="U1711" i="1"/>
  <c r="Q1711" i="1"/>
  <c r="M1711" i="1"/>
  <c r="F1711" i="1"/>
  <c r="E1711" i="1"/>
  <c r="D1711" i="1"/>
  <c r="AI1711" i="1" s="1"/>
  <c r="A1711" i="1"/>
  <c r="AD1710" i="1"/>
  <c r="AC1710" i="1"/>
  <c r="Z1710" i="1"/>
  <c r="AB1710" i="1" s="1"/>
  <c r="Y1710" i="1"/>
  <c r="AA1710" i="1" s="1"/>
  <c r="W1710" i="1"/>
  <c r="X1710" i="1" s="1"/>
  <c r="U1710" i="1"/>
  <c r="Q1710" i="1"/>
  <c r="M1710" i="1"/>
  <c r="F1710" i="1"/>
  <c r="E1710" i="1"/>
  <c r="D1710" i="1"/>
  <c r="AI1710" i="1" s="1"/>
  <c r="A1710" i="1"/>
  <c r="AD1709" i="1"/>
  <c r="AC1709" i="1"/>
  <c r="Z1709" i="1"/>
  <c r="AB1709" i="1" s="1"/>
  <c r="Y1709" i="1"/>
  <c r="AA1709" i="1" s="1"/>
  <c r="W1709" i="1"/>
  <c r="X1709" i="1" s="1"/>
  <c r="U1709" i="1"/>
  <c r="Q1709" i="1"/>
  <c r="M1709" i="1"/>
  <c r="F1709" i="1"/>
  <c r="E1709" i="1"/>
  <c r="D1709" i="1"/>
  <c r="A1709" i="1"/>
  <c r="AD1708" i="1"/>
  <c r="AC1708" i="1"/>
  <c r="Z1708" i="1"/>
  <c r="AB1708" i="1" s="1"/>
  <c r="Y1708" i="1"/>
  <c r="AA1708" i="1" s="1"/>
  <c r="W1708" i="1"/>
  <c r="X1708" i="1" s="1"/>
  <c r="U1708" i="1"/>
  <c r="Q1708" i="1"/>
  <c r="M1708" i="1"/>
  <c r="F1708" i="1"/>
  <c r="E1708" i="1"/>
  <c r="D1708" i="1"/>
  <c r="AI1708" i="1" s="1"/>
  <c r="A1708" i="1"/>
  <c r="AD1707" i="1"/>
  <c r="AC1707" i="1"/>
  <c r="Z1707" i="1"/>
  <c r="AB1707" i="1" s="1"/>
  <c r="Y1707" i="1"/>
  <c r="AA1707" i="1" s="1"/>
  <c r="W1707" i="1"/>
  <c r="X1707" i="1" s="1"/>
  <c r="U1707" i="1"/>
  <c r="Q1707" i="1"/>
  <c r="M1707" i="1"/>
  <c r="F1707" i="1"/>
  <c r="E1707" i="1"/>
  <c r="D1707" i="1"/>
  <c r="AI1707" i="1" s="1"/>
  <c r="A1707" i="1"/>
  <c r="AD1706" i="1"/>
  <c r="AC1706" i="1"/>
  <c r="Z1706" i="1"/>
  <c r="AB1706" i="1" s="1"/>
  <c r="Y1706" i="1"/>
  <c r="AA1706" i="1" s="1"/>
  <c r="W1706" i="1"/>
  <c r="X1706" i="1" s="1"/>
  <c r="U1706" i="1"/>
  <c r="Q1706" i="1"/>
  <c r="M1706" i="1"/>
  <c r="F1706" i="1"/>
  <c r="E1706" i="1"/>
  <c r="D1706" i="1"/>
  <c r="A1706" i="1"/>
  <c r="AD1705" i="1"/>
  <c r="AC1705" i="1"/>
  <c r="Z1705" i="1"/>
  <c r="AB1705" i="1" s="1"/>
  <c r="Y1705" i="1"/>
  <c r="AA1705" i="1" s="1"/>
  <c r="W1705" i="1"/>
  <c r="X1705" i="1" s="1"/>
  <c r="U1705" i="1"/>
  <c r="Q1705" i="1"/>
  <c r="M1705" i="1"/>
  <c r="F1705" i="1"/>
  <c r="E1705" i="1"/>
  <c r="D1705" i="1"/>
  <c r="AI1705" i="1" s="1"/>
  <c r="A1705" i="1"/>
  <c r="AD1704" i="1"/>
  <c r="AC1704" i="1"/>
  <c r="Z1704" i="1"/>
  <c r="AB1704" i="1" s="1"/>
  <c r="Y1704" i="1"/>
  <c r="AA1704" i="1" s="1"/>
  <c r="W1704" i="1"/>
  <c r="X1704" i="1" s="1"/>
  <c r="U1704" i="1"/>
  <c r="Q1704" i="1"/>
  <c r="M1704" i="1"/>
  <c r="F1704" i="1"/>
  <c r="E1704" i="1"/>
  <c r="D1704" i="1"/>
  <c r="AI1704" i="1" s="1"/>
  <c r="A1704" i="1"/>
  <c r="AD1703" i="1"/>
  <c r="AC1703" i="1"/>
  <c r="Z1703" i="1"/>
  <c r="AB1703" i="1" s="1"/>
  <c r="Y1703" i="1"/>
  <c r="AA1703" i="1" s="1"/>
  <c r="W1703" i="1"/>
  <c r="X1703" i="1" s="1"/>
  <c r="U1703" i="1"/>
  <c r="Q1703" i="1"/>
  <c r="M1703" i="1"/>
  <c r="F1703" i="1"/>
  <c r="E1703" i="1"/>
  <c r="D1703" i="1"/>
  <c r="AI1703" i="1" s="1"/>
  <c r="A1703" i="1"/>
  <c r="AD1702" i="1"/>
  <c r="AC1702" i="1"/>
  <c r="Z1702" i="1"/>
  <c r="AB1702" i="1" s="1"/>
  <c r="Y1702" i="1"/>
  <c r="AA1702" i="1" s="1"/>
  <c r="W1702" i="1"/>
  <c r="X1702" i="1" s="1"/>
  <c r="U1702" i="1"/>
  <c r="Q1702" i="1"/>
  <c r="M1702" i="1"/>
  <c r="F1702" i="1"/>
  <c r="E1702" i="1"/>
  <c r="D1702" i="1"/>
  <c r="AI1702" i="1" s="1"/>
  <c r="A1702" i="1"/>
  <c r="AD1701" i="1"/>
  <c r="AC1701" i="1"/>
  <c r="Z1701" i="1"/>
  <c r="AB1701" i="1" s="1"/>
  <c r="Y1701" i="1"/>
  <c r="AA1701" i="1" s="1"/>
  <c r="W1701" i="1"/>
  <c r="X1701" i="1" s="1"/>
  <c r="U1701" i="1"/>
  <c r="Q1701" i="1"/>
  <c r="M1701" i="1"/>
  <c r="F1701" i="1"/>
  <c r="E1701" i="1"/>
  <c r="D1701" i="1"/>
  <c r="A1701" i="1"/>
  <c r="AD1700" i="1"/>
  <c r="AC1700" i="1"/>
  <c r="Z1700" i="1"/>
  <c r="AB1700" i="1" s="1"/>
  <c r="Y1700" i="1"/>
  <c r="AA1700" i="1" s="1"/>
  <c r="W1700" i="1"/>
  <c r="X1700" i="1" s="1"/>
  <c r="U1700" i="1"/>
  <c r="Q1700" i="1"/>
  <c r="M1700" i="1"/>
  <c r="F1700" i="1"/>
  <c r="E1700" i="1"/>
  <c r="D1700" i="1"/>
  <c r="AI1700" i="1" s="1"/>
  <c r="A1700" i="1"/>
  <c r="AD1699" i="1"/>
  <c r="AC1699" i="1"/>
  <c r="Z1699" i="1"/>
  <c r="AB1699" i="1" s="1"/>
  <c r="Y1699" i="1"/>
  <c r="AA1699" i="1" s="1"/>
  <c r="W1699" i="1"/>
  <c r="X1699" i="1" s="1"/>
  <c r="U1699" i="1"/>
  <c r="Q1699" i="1"/>
  <c r="M1699" i="1"/>
  <c r="F1699" i="1"/>
  <c r="E1699" i="1"/>
  <c r="D1699" i="1"/>
  <c r="AI1699" i="1" s="1"/>
  <c r="A1699" i="1"/>
  <c r="AD1698" i="1"/>
  <c r="AC1698" i="1"/>
  <c r="Z1698" i="1"/>
  <c r="AB1698" i="1" s="1"/>
  <c r="Y1698" i="1"/>
  <c r="AA1698" i="1" s="1"/>
  <c r="W1698" i="1"/>
  <c r="X1698" i="1" s="1"/>
  <c r="U1698" i="1"/>
  <c r="Q1698" i="1"/>
  <c r="M1698" i="1"/>
  <c r="F1698" i="1"/>
  <c r="E1698" i="1"/>
  <c r="D1698" i="1"/>
  <c r="AI1698" i="1" s="1"/>
  <c r="A1698" i="1"/>
  <c r="AD1697" i="1"/>
  <c r="AC1697" i="1"/>
  <c r="Z1697" i="1"/>
  <c r="AB1697" i="1" s="1"/>
  <c r="Y1697" i="1"/>
  <c r="AA1697" i="1" s="1"/>
  <c r="W1697" i="1"/>
  <c r="X1697" i="1" s="1"/>
  <c r="U1697" i="1"/>
  <c r="Q1697" i="1"/>
  <c r="M1697" i="1"/>
  <c r="F1697" i="1"/>
  <c r="E1697" i="1"/>
  <c r="D1697" i="1"/>
  <c r="AI1697" i="1" s="1"/>
  <c r="A1697" i="1"/>
  <c r="AD1696" i="1"/>
  <c r="AC1696" i="1"/>
  <c r="Z1696" i="1"/>
  <c r="AB1696" i="1" s="1"/>
  <c r="Y1696" i="1"/>
  <c r="AA1696" i="1" s="1"/>
  <c r="W1696" i="1"/>
  <c r="X1696" i="1" s="1"/>
  <c r="U1696" i="1"/>
  <c r="Q1696" i="1"/>
  <c r="M1696" i="1"/>
  <c r="F1696" i="1"/>
  <c r="E1696" i="1"/>
  <c r="D1696" i="1"/>
  <c r="AI1696" i="1" s="1"/>
  <c r="A1696" i="1"/>
  <c r="AD1695" i="1"/>
  <c r="AC1695" i="1"/>
  <c r="Z1695" i="1"/>
  <c r="AB1695" i="1" s="1"/>
  <c r="Y1695" i="1"/>
  <c r="AA1695" i="1" s="1"/>
  <c r="W1695" i="1"/>
  <c r="X1695" i="1" s="1"/>
  <c r="U1695" i="1"/>
  <c r="Q1695" i="1"/>
  <c r="M1695" i="1"/>
  <c r="F1695" i="1"/>
  <c r="E1695" i="1"/>
  <c r="D1695" i="1"/>
  <c r="AI1695" i="1" s="1"/>
  <c r="A1695" i="1"/>
  <c r="AD1694" i="1"/>
  <c r="AC1694" i="1"/>
  <c r="Z1694" i="1"/>
  <c r="AB1694" i="1" s="1"/>
  <c r="Y1694" i="1"/>
  <c r="AA1694" i="1" s="1"/>
  <c r="W1694" i="1"/>
  <c r="X1694" i="1" s="1"/>
  <c r="U1694" i="1"/>
  <c r="Q1694" i="1"/>
  <c r="M1694" i="1"/>
  <c r="F1694" i="1"/>
  <c r="E1694" i="1"/>
  <c r="D1694" i="1"/>
  <c r="A1694" i="1"/>
  <c r="AD1693" i="1"/>
  <c r="AC1693" i="1"/>
  <c r="Z1693" i="1"/>
  <c r="AB1693" i="1" s="1"/>
  <c r="Y1693" i="1"/>
  <c r="AA1693" i="1" s="1"/>
  <c r="W1693" i="1"/>
  <c r="X1693" i="1" s="1"/>
  <c r="U1693" i="1"/>
  <c r="Q1693" i="1"/>
  <c r="M1693" i="1"/>
  <c r="F1693" i="1"/>
  <c r="E1693" i="1"/>
  <c r="D1693" i="1"/>
  <c r="AI1693" i="1" s="1"/>
  <c r="A1693" i="1"/>
  <c r="AD1692" i="1"/>
  <c r="AC1692" i="1"/>
  <c r="Z1692" i="1"/>
  <c r="AB1692" i="1" s="1"/>
  <c r="Y1692" i="1"/>
  <c r="AA1692" i="1" s="1"/>
  <c r="W1692" i="1"/>
  <c r="X1692" i="1" s="1"/>
  <c r="U1692" i="1"/>
  <c r="Q1692" i="1"/>
  <c r="M1692" i="1"/>
  <c r="F1692" i="1"/>
  <c r="E1692" i="1"/>
  <c r="D1692" i="1"/>
  <c r="AI1692" i="1" s="1"/>
  <c r="A1692" i="1"/>
  <c r="AD1691" i="1"/>
  <c r="AC1691" i="1"/>
  <c r="Z1691" i="1"/>
  <c r="AB1691" i="1" s="1"/>
  <c r="Y1691" i="1"/>
  <c r="AA1691" i="1" s="1"/>
  <c r="W1691" i="1"/>
  <c r="X1691" i="1" s="1"/>
  <c r="U1691" i="1"/>
  <c r="Q1691" i="1"/>
  <c r="M1691" i="1"/>
  <c r="F1691" i="1"/>
  <c r="E1691" i="1"/>
  <c r="D1691" i="1"/>
  <c r="A1691" i="1"/>
  <c r="AD1690" i="1"/>
  <c r="AC1690" i="1"/>
  <c r="Z1690" i="1"/>
  <c r="AB1690" i="1" s="1"/>
  <c r="Y1690" i="1"/>
  <c r="AA1690" i="1" s="1"/>
  <c r="W1690" i="1"/>
  <c r="X1690" i="1" s="1"/>
  <c r="U1690" i="1"/>
  <c r="Q1690" i="1"/>
  <c r="M1690" i="1"/>
  <c r="F1690" i="1"/>
  <c r="E1690" i="1"/>
  <c r="D1690" i="1"/>
  <c r="A1690" i="1"/>
  <c r="AD1689" i="1"/>
  <c r="AC1689" i="1"/>
  <c r="Z1689" i="1"/>
  <c r="AB1689" i="1" s="1"/>
  <c r="Y1689" i="1"/>
  <c r="AA1689" i="1" s="1"/>
  <c r="W1689" i="1"/>
  <c r="X1689" i="1" s="1"/>
  <c r="U1689" i="1"/>
  <c r="Q1689" i="1"/>
  <c r="M1689" i="1"/>
  <c r="F1689" i="1"/>
  <c r="E1689" i="1"/>
  <c r="D1689" i="1"/>
  <c r="A1689" i="1"/>
  <c r="AD1688" i="1"/>
  <c r="AC1688" i="1"/>
  <c r="Z1688" i="1"/>
  <c r="AB1688" i="1" s="1"/>
  <c r="Y1688" i="1"/>
  <c r="AA1688" i="1" s="1"/>
  <c r="W1688" i="1"/>
  <c r="X1688" i="1" s="1"/>
  <c r="U1688" i="1"/>
  <c r="Q1688" i="1"/>
  <c r="M1688" i="1"/>
  <c r="F1688" i="1"/>
  <c r="E1688" i="1"/>
  <c r="D1688" i="1"/>
  <c r="AI1688" i="1" s="1"/>
  <c r="A1688" i="1"/>
  <c r="AD1687" i="1"/>
  <c r="AC1687" i="1"/>
  <c r="Z1687" i="1"/>
  <c r="AB1687" i="1" s="1"/>
  <c r="Y1687" i="1"/>
  <c r="AA1687" i="1" s="1"/>
  <c r="W1687" i="1"/>
  <c r="X1687" i="1" s="1"/>
  <c r="U1687" i="1"/>
  <c r="Q1687" i="1"/>
  <c r="M1687" i="1"/>
  <c r="F1687" i="1"/>
  <c r="E1687" i="1"/>
  <c r="D1687" i="1"/>
  <c r="A1687" i="1"/>
  <c r="AD1686" i="1"/>
  <c r="AC1686" i="1"/>
  <c r="Z1686" i="1"/>
  <c r="AB1686" i="1" s="1"/>
  <c r="Y1686" i="1"/>
  <c r="AA1686" i="1" s="1"/>
  <c r="W1686" i="1"/>
  <c r="X1686" i="1" s="1"/>
  <c r="U1686" i="1"/>
  <c r="Q1686" i="1"/>
  <c r="M1686" i="1"/>
  <c r="F1686" i="1"/>
  <c r="E1686" i="1"/>
  <c r="D1686" i="1"/>
  <c r="A1686" i="1"/>
  <c r="AD1685" i="1"/>
  <c r="AC1685" i="1"/>
  <c r="Z1685" i="1"/>
  <c r="AB1685" i="1" s="1"/>
  <c r="Y1685" i="1"/>
  <c r="AA1685" i="1" s="1"/>
  <c r="W1685" i="1"/>
  <c r="X1685" i="1" s="1"/>
  <c r="U1685" i="1"/>
  <c r="Q1685" i="1"/>
  <c r="M1685" i="1"/>
  <c r="F1685" i="1"/>
  <c r="E1685" i="1"/>
  <c r="D1685" i="1"/>
  <c r="A1685" i="1"/>
  <c r="AD1684" i="1"/>
  <c r="AC1684" i="1"/>
  <c r="Z1684" i="1"/>
  <c r="AB1684" i="1" s="1"/>
  <c r="Y1684" i="1"/>
  <c r="AA1684" i="1" s="1"/>
  <c r="W1684" i="1"/>
  <c r="X1684" i="1" s="1"/>
  <c r="U1684" i="1"/>
  <c r="Q1684" i="1"/>
  <c r="M1684" i="1"/>
  <c r="F1684" i="1"/>
  <c r="E1684" i="1"/>
  <c r="D1684" i="1"/>
  <c r="A1684" i="1"/>
  <c r="AD1683" i="1"/>
  <c r="AC1683" i="1"/>
  <c r="Z1683" i="1"/>
  <c r="AB1683" i="1" s="1"/>
  <c r="Y1683" i="1"/>
  <c r="AA1683" i="1" s="1"/>
  <c r="W1683" i="1"/>
  <c r="X1683" i="1" s="1"/>
  <c r="U1683" i="1"/>
  <c r="Q1683" i="1"/>
  <c r="M1683" i="1"/>
  <c r="F1683" i="1"/>
  <c r="E1683" i="1"/>
  <c r="D1683" i="1"/>
  <c r="A1683" i="1"/>
  <c r="AD1682" i="1"/>
  <c r="AC1682" i="1"/>
  <c r="Z1682" i="1"/>
  <c r="AB1682" i="1" s="1"/>
  <c r="Y1682" i="1"/>
  <c r="AA1682" i="1" s="1"/>
  <c r="W1682" i="1"/>
  <c r="X1682" i="1" s="1"/>
  <c r="U1682" i="1"/>
  <c r="Q1682" i="1"/>
  <c r="M1682" i="1"/>
  <c r="F1682" i="1"/>
  <c r="E1682" i="1"/>
  <c r="D1682" i="1"/>
  <c r="A1682" i="1"/>
  <c r="AD1681" i="1"/>
  <c r="AC1681" i="1"/>
  <c r="Z1681" i="1"/>
  <c r="AB1681" i="1" s="1"/>
  <c r="Y1681" i="1"/>
  <c r="AA1681" i="1" s="1"/>
  <c r="W1681" i="1"/>
  <c r="X1681" i="1" s="1"/>
  <c r="U1681" i="1"/>
  <c r="Q1681" i="1"/>
  <c r="M1681" i="1"/>
  <c r="F1681" i="1"/>
  <c r="E1681" i="1"/>
  <c r="D1681" i="1"/>
  <c r="A1681" i="1"/>
  <c r="AD1680" i="1"/>
  <c r="AC1680" i="1"/>
  <c r="Z1680" i="1"/>
  <c r="AB1680" i="1" s="1"/>
  <c r="Y1680" i="1"/>
  <c r="AA1680" i="1" s="1"/>
  <c r="W1680" i="1"/>
  <c r="X1680" i="1" s="1"/>
  <c r="U1680" i="1"/>
  <c r="Q1680" i="1"/>
  <c r="M1680" i="1"/>
  <c r="F1680" i="1"/>
  <c r="E1680" i="1"/>
  <c r="D1680" i="1"/>
  <c r="A1680" i="1"/>
  <c r="AD1679" i="1"/>
  <c r="AC1679" i="1"/>
  <c r="Z1679" i="1"/>
  <c r="AB1679" i="1" s="1"/>
  <c r="Y1679" i="1"/>
  <c r="AA1679" i="1" s="1"/>
  <c r="W1679" i="1"/>
  <c r="X1679" i="1" s="1"/>
  <c r="U1679" i="1"/>
  <c r="Q1679" i="1"/>
  <c r="M1679" i="1"/>
  <c r="F1679" i="1"/>
  <c r="E1679" i="1"/>
  <c r="D1679" i="1"/>
  <c r="AI1679" i="1" s="1"/>
  <c r="A1679" i="1"/>
  <c r="AD1678" i="1"/>
  <c r="AC1678" i="1"/>
  <c r="Z1678" i="1"/>
  <c r="AB1678" i="1" s="1"/>
  <c r="Y1678" i="1"/>
  <c r="AA1678" i="1" s="1"/>
  <c r="W1678" i="1"/>
  <c r="X1678" i="1" s="1"/>
  <c r="U1678" i="1"/>
  <c r="Q1678" i="1"/>
  <c r="M1678" i="1"/>
  <c r="F1678" i="1"/>
  <c r="E1678" i="1"/>
  <c r="D1678" i="1"/>
  <c r="A1678" i="1"/>
  <c r="AD1677" i="1"/>
  <c r="AC1677" i="1"/>
  <c r="Z1677" i="1"/>
  <c r="AB1677" i="1" s="1"/>
  <c r="Y1677" i="1"/>
  <c r="AA1677" i="1" s="1"/>
  <c r="W1677" i="1"/>
  <c r="X1677" i="1" s="1"/>
  <c r="U1677" i="1"/>
  <c r="Q1677" i="1"/>
  <c r="M1677" i="1"/>
  <c r="F1677" i="1"/>
  <c r="E1677" i="1"/>
  <c r="D1677" i="1"/>
  <c r="A1677" i="1"/>
  <c r="AD1676" i="1"/>
  <c r="AC1676" i="1"/>
  <c r="Z1676" i="1"/>
  <c r="AB1676" i="1" s="1"/>
  <c r="Y1676" i="1"/>
  <c r="AA1676" i="1" s="1"/>
  <c r="W1676" i="1"/>
  <c r="X1676" i="1" s="1"/>
  <c r="U1676" i="1"/>
  <c r="Q1676" i="1"/>
  <c r="M1676" i="1"/>
  <c r="F1676" i="1"/>
  <c r="E1676" i="1"/>
  <c r="D1676" i="1"/>
  <c r="AI1676" i="1" s="1"/>
  <c r="A1676" i="1"/>
  <c r="AD1675" i="1"/>
  <c r="AC1675" i="1"/>
  <c r="Z1675" i="1"/>
  <c r="AB1675" i="1" s="1"/>
  <c r="Y1675" i="1"/>
  <c r="AA1675" i="1" s="1"/>
  <c r="W1675" i="1"/>
  <c r="X1675" i="1" s="1"/>
  <c r="U1675" i="1"/>
  <c r="Q1675" i="1"/>
  <c r="M1675" i="1"/>
  <c r="F1675" i="1"/>
  <c r="E1675" i="1"/>
  <c r="D1675" i="1"/>
  <c r="A1675" i="1"/>
  <c r="AD1674" i="1"/>
  <c r="AC1674" i="1"/>
  <c r="Z1674" i="1"/>
  <c r="AB1674" i="1" s="1"/>
  <c r="Y1674" i="1"/>
  <c r="AA1674" i="1" s="1"/>
  <c r="W1674" i="1"/>
  <c r="X1674" i="1" s="1"/>
  <c r="U1674" i="1"/>
  <c r="Q1674" i="1"/>
  <c r="M1674" i="1"/>
  <c r="F1674" i="1"/>
  <c r="E1674" i="1"/>
  <c r="D1674" i="1"/>
  <c r="A1674" i="1"/>
  <c r="AD1673" i="1"/>
  <c r="AC1673" i="1"/>
  <c r="Z1673" i="1"/>
  <c r="AB1673" i="1" s="1"/>
  <c r="Y1673" i="1"/>
  <c r="AA1673" i="1" s="1"/>
  <c r="W1673" i="1"/>
  <c r="X1673" i="1" s="1"/>
  <c r="U1673" i="1"/>
  <c r="Q1673" i="1"/>
  <c r="M1673" i="1"/>
  <c r="F1673" i="1"/>
  <c r="E1673" i="1"/>
  <c r="D1673" i="1"/>
  <c r="A1673" i="1"/>
  <c r="AD1672" i="1"/>
  <c r="AC1672" i="1"/>
  <c r="Z1672" i="1"/>
  <c r="AB1672" i="1" s="1"/>
  <c r="Y1672" i="1"/>
  <c r="AA1672" i="1" s="1"/>
  <c r="W1672" i="1"/>
  <c r="X1672" i="1" s="1"/>
  <c r="U1672" i="1"/>
  <c r="Q1672" i="1"/>
  <c r="M1672" i="1"/>
  <c r="F1672" i="1"/>
  <c r="E1672" i="1"/>
  <c r="D1672" i="1"/>
  <c r="AI1672" i="1" s="1"/>
  <c r="A1672" i="1"/>
  <c r="AD1671" i="1"/>
  <c r="AC1671" i="1"/>
  <c r="Z1671" i="1"/>
  <c r="AB1671" i="1" s="1"/>
  <c r="Y1671" i="1"/>
  <c r="AA1671" i="1" s="1"/>
  <c r="W1671" i="1"/>
  <c r="X1671" i="1" s="1"/>
  <c r="U1671" i="1"/>
  <c r="Q1671" i="1"/>
  <c r="M1671" i="1"/>
  <c r="F1671" i="1"/>
  <c r="E1671" i="1"/>
  <c r="D1671" i="1"/>
  <c r="A1671" i="1"/>
  <c r="AD1670" i="1"/>
  <c r="AC1670" i="1"/>
  <c r="Z1670" i="1"/>
  <c r="AB1670" i="1" s="1"/>
  <c r="Y1670" i="1"/>
  <c r="AA1670" i="1" s="1"/>
  <c r="W1670" i="1"/>
  <c r="X1670" i="1" s="1"/>
  <c r="U1670" i="1"/>
  <c r="Q1670" i="1"/>
  <c r="M1670" i="1"/>
  <c r="F1670" i="1"/>
  <c r="E1670" i="1"/>
  <c r="D1670" i="1"/>
  <c r="A1670" i="1"/>
  <c r="AD1669" i="1"/>
  <c r="AC1669" i="1"/>
  <c r="Z1669" i="1"/>
  <c r="AB1669" i="1" s="1"/>
  <c r="Y1669" i="1"/>
  <c r="AA1669" i="1" s="1"/>
  <c r="W1669" i="1"/>
  <c r="X1669" i="1" s="1"/>
  <c r="U1669" i="1"/>
  <c r="Q1669" i="1"/>
  <c r="M1669" i="1"/>
  <c r="F1669" i="1"/>
  <c r="E1669" i="1"/>
  <c r="D1669" i="1"/>
  <c r="A1669" i="1"/>
  <c r="AD1668" i="1"/>
  <c r="AC1668" i="1"/>
  <c r="Z1668" i="1"/>
  <c r="AB1668" i="1" s="1"/>
  <c r="Y1668" i="1"/>
  <c r="AA1668" i="1" s="1"/>
  <c r="W1668" i="1"/>
  <c r="X1668" i="1" s="1"/>
  <c r="U1668" i="1"/>
  <c r="Q1668" i="1"/>
  <c r="M1668" i="1"/>
  <c r="F1668" i="1"/>
  <c r="E1668" i="1"/>
  <c r="D1668" i="1"/>
  <c r="AI1668" i="1" s="1"/>
  <c r="A1668" i="1"/>
  <c r="AD1667" i="1"/>
  <c r="AC1667" i="1"/>
  <c r="Z1667" i="1"/>
  <c r="AB1667" i="1" s="1"/>
  <c r="Y1667" i="1"/>
  <c r="AA1667" i="1" s="1"/>
  <c r="W1667" i="1"/>
  <c r="X1667" i="1" s="1"/>
  <c r="U1667" i="1"/>
  <c r="Q1667" i="1"/>
  <c r="M1667" i="1"/>
  <c r="F1667" i="1"/>
  <c r="E1667" i="1"/>
  <c r="D1667" i="1"/>
  <c r="AI1667" i="1" s="1"/>
  <c r="A1667" i="1"/>
  <c r="AD1666" i="1"/>
  <c r="AC1666" i="1"/>
  <c r="Z1666" i="1"/>
  <c r="AB1666" i="1" s="1"/>
  <c r="Y1666" i="1"/>
  <c r="AA1666" i="1" s="1"/>
  <c r="W1666" i="1"/>
  <c r="X1666" i="1" s="1"/>
  <c r="U1666" i="1"/>
  <c r="Q1666" i="1"/>
  <c r="M1666" i="1"/>
  <c r="F1666" i="1"/>
  <c r="E1666" i="1"/>
  <c r="D1666" i="1"/>
  <c r="A1666" i="1"/>
  <c r="AD1665" i="1"/>
  <c r="AC1665" i="1"/>
  <c r="Z1665" i="1"/>
  <c r="AB1665" i="1" s="1"/>
  <c r="Y1665" i="1"/>
  <c r="AA1665" i="1" s="1"/>
  <c r="W1665" i="1"/>
  <c r="X1665" i="1" s="1"/>
  <c r="U1665" i="1"/>
  <c r="Q1665" i="1"/>
  <c r="M1665" i="1"/>
  <c r="F1665" i="1"/>
  <c r="E1665" i="1"/>
  <c r="D1665" i="1"/>
  <c r="AI1665" i="1" s="1"/>
  <c r="A1665" i="1"/>
  <c r="AD1664" i="1"/>
  <c r="AC1664" i="1"/>
  <c r="Z1664" i="1"/>
  <c r="AB1664" i="1" s="1"/>
  <c r="Y1664" i="1"/>
  <c r="AA1664" i="1" s="1"/>
  <c r="W1664" i="1"/>
  <c r="X1664" i="1" s="1"/>
  <c r="U1664" i="1"/>
  <c r="Q1664" i="1"/>
  <c r="M1664" i="1"/>
  <c r="F1664" i="1"/>
  <c r="E1664" i="1"/>
  <c r="D1664" i="1"/>
  <c r="AI1664" i="1" s="1"/>
  <c r="A1664" i="1"/>
  <c r="AD1663" i="1"/>
  <c r="AC1663" i="1"/>
  <c r="Z1663" i="1"/>
  <c r="AB1663" i="1" s="1"/>
  <c r="Y1663" i="1"/>
  <c r="AA1663" i="1" s="1"/>
  <c r="W1663" i="1"/>
  <c r="X1663" i="1" s="1"/>
  <c r="U1663" i="1"/>
  <c r="Q1663" i="1"/>
  <c r="M1663" i="1"/>
  <c r="F1663" i="1"/>
  <c r="E1663" i="1"/>
  <c r="D1663" i="1"/>
  <c r="A1663" i="1"/>
  <c r="AD1662" i="1"/>
  <c r="AC1662" i="1"/>
  <c r="Z1662" i="1"/>
  <c r="AB1662" i="1" s="1"/>
  <c r="Y1662" i="1"/>
  <c r="AA1662" i="1" s="1"/>
  <c r="W1662" i="1"/>
  <c r="X1662" i="1" s="1"/>
  <c r="U1662" i="1"/>
  <c r="Q1662" i="1"/>
  <c r="M1662" i="1"/>
  <c r="F1662" i="1"/>
  <c r="E1662" i="1"/>
  <c r="D1662" i="1"/>
  <c r="A1662" i="1"/>
  <c r="AD1661" i="1"/>
  <c r="AC1661" i="1"/>
  <c r="Z1661" i="1"/>
  <c r="AB1661" i="1" s="1"/>
  <c r="Y1661" i="1"/>
  <c r="AA1661" i="1" s="1"/>
  <c r="W1661" i="1"/>
  <c r="X1661" i="1" s="1"/>
  <c r="U1661" i="1"/>
  <c r="Q1661" i="1"/>
  <c r="M1661" i="1"/>
  <c r="F1661" i="1"/>
  <c r="E1661" i="1"/>
  <c r="D1661" i="1"/>
  <c r="A1661" i="1"/>
  <c r="AD1660" i="1"/>
  <c r="AC1660" i="1"/>
  <c r="Z1660" i="1"/>
  <c r="AB1660" i="1" s="1"/>
  <c r="Y1660" i="1"/>
  <c r="AA1660" i="1" s="1"/>
  <c r="W1660" i="1"/>
  <c r="X1660" i="1" s="1"/>
  <c r="U1660" i="1"/>
  <c r="Q1660" i="1"/>
  <c r="M1660" i="1"/>
  <c r="F1660" i="1"/>
  <c r="E1660" i="1"/>
  <c r="D1660" i="1"/>
  <c r="AI1660" i="1" s="1"/>
  <c r="A1660" i="1"/>
  <c r="AD1659" i="1"/>
  <c r="AC1659" i="1"/>
  <c r="Z1659" i="1"/>
  <c r="AB1659" i="1" s="1"/>
  <c r="Y1659" i="1"/>
  <c r="AA1659" i="1" s="1"/>
  <c r="W1659" i="1"/>
  <c r="X1659" i="1" s="1"/>
  <c r="U1659" i="1"/>
  <c r="Q1659" i="1"/>
  <c r="M1659" i="1"/>
  <c r="F1659" i="1"/>
  <c r="E1659" i="1"/>
  <c r="D1659" i="1"/>
  <c r="A1659" i="1"/>
  <c r="AD1658" i="1"/>
  <c r="AC1658" i="1"/>
  <c r="Z1658" i="1"/>
  <c r="AB1658" i="1" s="1"/>
  <c r="Y1658" i="1"/>
  <c r="AA1658" i="1" s="1"/>
  <c r="W1658" i="1"/>
  <c r="X1658" i="1" s="1"/>
  <c r="U1658" i="1"/>
  <c r="Q1658" i="1"/>
  <c r="M1658" i="1"/>
  <c r="F1658" i="1"/>
  <c r="E1658" i="1"/>
  <c r="D1658" i="1"/>
  <c r="A1658" i="1"/>
  <c r="AD1657" i="1"/>
  <c r="AC1657" i="1"/>
  <c r="Z1657" i="1"/>
  <c r="AB1657" i="1" s="1"/>
  <c r="Y1657" i="1"/>
  <c r="AA1657" i="1" s="1"/>
  <c r="W1657" i="1"/>
  <c r="X1657" i="1" s="1"/>
  <c r="U1657" i="1"/>
  <c r="Q1657" i="1"/>
  <c r="M1657" i="1"/>
  <c r="F1657" i="1"/>
  <c r="E1657" i="1"/>
  <c r="D1657" i="1"/>
  <c r="A1657" i="1"/>
  <c r="AD1656" i="1"/>
  <c r="AC1656" i="1"/>
  <c r="Z1656" i="1"/>
  <c r="AB1656" i="1" s="1"/>
  <c r="Y1656" i="1"/>
  <c r="AA1656" i="1" s="1"/>
  <c r="W1656" i="1"/>
  <c r="X1656" i="1" s="1"/>
  <c r="U1656" i="1"/>
  <c r="Q1656" i="1"/>
  <c r="M1656" i="1"/>
  <c r="F1656" i="1"/>
  <c r="E1656" i="1"/>
  <c r="D1656" i="1"/>
  <c r="AI1656" i="1" s="1"/>
  <c r="A1656" i="1"/>
  <c r="AD1655" i="1"/>
  <c r="AC1655" i="1"/>
  <c r="Z1655" i="1"/>
  <c r="AB1655" i="1" s="1"/>
  <c r="Y1655" i="1"/>
  <c r="AA1655" i="1" s="1"/>
  <c r="W1655" i="1"/>
  <c r="X1655" i="1" s="1"/>
  <c r="U1655" i="1"/>
  <c r="Q1655" i="1"/>
  <c r="M1655" i="1"/>
  <c r="F1655" i="1"/>
  <c r="E1655" i="1"/>
  <c r="D1655" i="1"/>
  <c r="AI1655" i="1" s="1"/>
  <c r="A1655" i="1"/>
  <c r="AD1654" i="1"/>
  <c r="AC1654" i="1"/>
  <c r="Z1654" i="1"/>
  <c r="AB1654" i="1" s="1"/>
  <c r="Y1654" i="1"/>
  <c r="AA1654" i="1" s="1"/>
  <c r="W1654" i="1"/>
  <c r="X1654" i="1" s="1"/>
  <c r="U1654" i="1"/>
  <c r="Q1654" i="1"/>
  <c r="M1654" i="1"/>
  <c r="F1654" i="1"/>
  <c r="E1654" i="1"/>
  <c r="D1654" i="1"/>
  <c r="A1654" i="1"/>
  <c r="AD1653" i="1"/>
  <c r="AC1653" i="1"/>
  <c r="Z1653" i="1"/>
  <c r="AB1653" i="1" s="1"/>
  <c r="Y1653" i="1"/>
  <c r="AA1653" i="1" s="1"/>
  <c r="W1653" i="1"/>
  <c r="X1653" i="1" s="1"/>
  <c r="U1653" i="1"/>
  <c r="Q1653" i="1"/>
  <c r="M1653" i="1"/>
  <c r="F1653" i="1"/>
  <c r="E1653" i="1"/>
  <c r="D1653" i="1"/>
  <c r="AI1653" i="1" s="1"/>
  <c r="A1653" i="1"/>
  <c r="AD1652" i="1"/>
  <c r="AC1652" i="1"/>
  <c r="Z1652" i="1"/>
  <c r="AB1652" i="1" s="1"/>
  <c r="Y1652" i="1"/>
  <c r="AA1652" i="1" s="1"/>
  <c r="W1652" i="1"/>
  <c r="X1652" i="1" s="1"/>
  <c r="U1652" i="1"/>
  <c r="Q1652" i="1"/>
  <c r="M1652" i="1"/>
  <c r="F1652" i="1"/>
  <c r="E1652" i="1"/>
  <c r="D1652" i="1"/>
  <c r="A1652" i="1"/>
  <c r="AD1651" i="1"/>
  <c r="AC1651" i="1"/>
  <c r="Z1651" i="1"/>
  <c r="AB1651" i="1" s="1"/>
  <c r="Y1651" i="1"/>
  <c r="AA1651" i="1" s="1"/>
  <c r="W1651" i="1"/>
  <c r="X1651" i="1" s="1"/>
  <c r="U1651" i="1"/>
  <c r="Q1651" i="1"/>
  <c r="M1651" i="1"/>
  <c r="F1651" i="1"/>
  <c r="E1651" i="1"/>
  <c r="D1651" i="1"/>
  <c r="AI1651" i="1" s="1"/>
  <c r="A1651" i="1"/>
  <c r="AD1650" i="1"/>
  <c r="AC1650" i="1"/>
  <c r="Z1650" i="1"/>
  <c r="AB1650" i="1" s="1"/>
  <c r="Y1650" i="1"/>
  <c r="AA1650" i="1" s="1"/>
  <c r="W1650" i="1"/>
  <c r="X1650" i="1" s="1"/>
  <c r="U1650" i="1"/>
  <c r="Q1650" i="1"/>
  <c r="M1650" i="1"/>
  <c r="F1650" i="1"/>
  <c r="E1650" i="1"/>
  <c r="D1650" i="1"/>
  <c r="A1650" i="1"/>
  <c r="AD1649" i="1"/>
  <c r="AC1649" i="1"/>
  <c r="Z1649" i="1"/>
  <c r="AB1649" i="1" s="1"/>
  <c r="Y1649" i="1"/>
  <c r="AA1649" i="1" s="1"/>
  <c r="W1649" i="1"/>
  <c r="X1649" i="1" s="1"/>
  <c r="U1649" i="1"/>
  <c r="Q1649" i="1"/>
  <c r="M1649" i="1"/>
  <c r="F1649" i="1"/>
  <c r="E1649" i="1"/>
  <c r="D1649" i="1"/>
  <c r="AI1649" i="1" s="1"/>
  <c r="A1649" i="1"/>
  <c r="AD1648" i="1"/>
  <c r="AC1648" i="1"/>
  <c r="Z1648" i="1"/>
  <c r="AB1648" i="1" s="1"/>
  <c r="Y1648" i="1"/>
  <c r="AA1648" i="1" s="1"/>
  <c r="W1648" i="1"/>
  <c r="X1648" i="1" s="1"/>
  <c r="U1648" i="1"/>
  <c r="Q1648" i="1"/>
  <c r="M1648" i="1"/>
  <c r="F1648" i="1"/>
  <c r="E1648" i="1"/>
  <c r="D1648" i="1"/>
  <c r="AI1648" i="1" s="1"/>
  <c r="A1648" i="1"/>
  <c r="AD1647" i="1"/>
  <c r="AC1647" i="1"/>
  <c r="Z1647" i="1"/>
  <c r="AB1647" i="1" s="1"/>
  <c r="Y1647" i="1"/>
  <c r="AA1647" i="1" s="1"/>
  <c r="W1647" i="1"/>
  <c r="X1647" i="1" s="1"/>
  <c r="U1647" i="1"/>
  <c r="Q1647" i="1"/>
  <c r="M1647" i="1"/>
  <c r="F1647" i="1"/>
  <c r="E1647" i="1"/>
  <c r="D1647" i="1"/>
  <c r="A1647" i="1"/>
  <c r="AD1646" i="1"/>
  <c r="AC1646" i="1"/>
  <c r="Z1646" i="1"/>
  <c r="AB1646" i="1" s="1"/>
  <c r="Y1646" i="1"/>
  <c r="AA1646" i="1" s="1"/>
  <c r="W1646" i="1"/>
  <c r="X1646" i="1" s="1"/>
  <c r="U1646" i="1"/>
  <c r="Q1646" i="1"/>
  <c r="M1646" i="1"/>
  <c r="F1646" i="1"/>
  <c r="E1646" i="1"/>
  <c r="D1646" i="1"/>
  <c r="A1646" i="1"/>
  <c r="AD1645" i="1"/>
  <c r="AC1645" i="1"/>
  <c r="Z1645" i="1"/>
  <c r="AB1645" i="1" s="1"/>
  <c r="Y1645" i="1"/>
  <c r="AA1645" i="1" s="1"/>
  <c r="W1645" i="1"/>
  <c r="X1645" i="1" s="1"/>
  <c r="U1645" i="1"/>
  <c r="Q1645" i="1"/>
  <c r="M1645" i="1"/>
  <c r="F1645" i="1"/>
  <c r="E1645" i="1"/>
  <c r="D1645" i="1"/>
  <c r="AI1645" i="1" s="1"/>
  <c r="A1645" i="1"/>
  <c r="AD1644" i="1"/>
  <c r="AC1644" i="1"/>
  <c r="Z1644" i="1"/>
  <c r="AB1644" i="1" s="1"/>
  <c r="Y1644" i="1"/>
  <c r="AA1644" i="1" s="1"/>
  <c r="W1644" i="1"/>
  <c r="X1644" i="1" s="1"/>
  <c r="U1644" i="1"/>
  <c r="Q1644" i="1"/>
  <c r="M1644" i="1"/>
  <c r="F1644" i="1"/>
  <c r="E1644" i="1"/>
  <c r="D1644" i="1"/>
  <c r="AI1644" i="1" s="1"/>
  <c r="A1644" i="1"/>
  <c r="AD1643" i="1"/>
  <c r="AC1643" i="1"/>
  <c r="Z1643" i="1"/>
  <c r="AB1643" i="1" s="1"/>
  <c r="Y1643" i="1"/>
  <c r="AA1643" i="1" s="1"/>
  <c r="W1643" i="1"/>
  <c r="X1643" i="1" s="1"/>
  <c r="U1643" i="1"/>
  <c r="Q1643" i="1"/>
  <c r="M1643" i="1"/>
  <c r="F1643" i="1"/>
  <c r="E1643" i="1"/>
  <c r="D1643" i="1"/>
  <c r="AI1643" i="1" s="1"/>
  <c r="A1643" i="1"/>
  <c r="AD1642" i="1"/>
  <c r="AC1642" i="1"/>
  <c r="Z1642" i="1"/>
  <c r="AB1642" i="1" s="1"/>
  <c r="Y1642" i="1"/>
  <c r="AA1642" i="1" s="1"/>
  <c r="W1642" i="1"/>
  <c r="X1642" i="1" s="1"/>
  <c r="U1642" i="1"/>
  <c r="Q1642" i="1"/>
  <c r="M1642" i="1"/>
  <c r="F1642" i="1"/>
  <c r="E1642" i="1"/>
  <c r="D1642" i="1"/>
  <c r="A1642" i="1"/>
  <c r="AD1641" i="1"/>
  <c r="AC1641" i="1"/>
  <c r="Z1641" i="1"/>
  <c r="AB1641" i="1" s="1"/>
  <c r="Y1641" i="1"/>
  <c r="AA1641" i="1" s="1"/>
  <c r="W1641" i="1"/>
  <c r="X1641" i="1" s="1"/>
  <c r="U1641" i="1"/>
  <c r="Q1641" i="1"/>
  <c r="M1641" i="1"/>
  <c r="F1641" i="1"/>
  <c r="E1641" i="1"/>
  <c r="D1641" i="1"/>
  <c r="A1641" i="1"/>
  <c r="AD1640" i="1"/>
  <c r="AC1640" i="1"/>
  <c r="Z1640" i="1"/>
  <c r="AB1640" i="1" s="1"/>
  <c r="Y1640" i="1"/>
  <c r="AA1640" i="1" s="1"/>
  <c r="W1640" i="1"/>
  <c r="X1640" i="1" s="1"/>
  <c r="U1640" i="1"/>
  <c r="Q1640" i="1"/>
  <c r="M1640" i="1"/>
  <c r="F1640" i="1"/>
  <c r="E1640" i="1"/>
  <c r="D1640" i="1"/>
  <c r="AI1640" i="1" s="1"/>
  <c r="A1640" i="1"/>
  <c r="AD1639" i="1"/>
  <c r="AC1639" i="1"/>
  <c r="Z1639" i="1"/>
  <c r="AB1639" i="1" s="1"/>
  <c r="Y1639" i="1"/>
  <c r="AA1639" i="1" s="1"/>
  <c r="W1639" i="1"/>
  <c r="X1639" i="1" s="1"/>
  <c r="U1639" i="1"/>
  <c r="Q1639" i="1"/>
  <c r="M1639" i="1"/>
  <c r="F1639" i="1"/>
  <c r="E1639" i="1"/>
  <c r="D1639" i="1"/>
  <c r="AI1639" i="1" s="1"/>
  <c r="A1639" i="1"/>
  <c r="AD1638" i="1"/>
  <c r="AC1638" i="1"/>
  <c r="Z1638" i="1"/>
  <c r="AB1638" i="1" s="1"/>
  <c r="Y1638" i="1"/>
  <c r="AA1638" i="1" s="1"/>
  <c r="W1638" i="1"/>
  <c r="X1638" i="1" s="1"/>
  <c r="U1638" i="1"/>
  <c r="Q1638" i="1"/>
  <c r="M1638" i="1"/>
  <c r="F1638" i="1"/>
  <c r="E1638" i="1"/>
  <c r="D1638" i="1"/>
  <c r="A1638" i="1"/>
  <c r="AD1637" i="1"/>
  <c r="AC1637" i="1"/>
  <c r="Z1637" i="1"/>
  <c r="AB1637" i="1" s="1"/>
  <c r="Y1637" i="1"/>
  <c r="AA1637" i="1" s="1"/>
  <c r="W1637" i="1"/>
  <c r="X1637" i="1" s="1"/>
  <c r="U1637" i="1"/>
  <c r="Q1637" i="1"/>
  <c r="M1637" i="1"/>
  <c r="F1637" i="1"/>
  <c r="E1637" i="1"/>
  <c r="D1637" i="1"/>
  <c r="A1637" i="1"/>
  <c r="AD1636" i="1"/>
  <c r="AC1636" i="1"/>
  <c r="Z1636" i="1"/>
  <c r="AB1636" i="1" s="1"/>
  <c r="Y1636" i="1"/>
  <c r="AA1636" i="1" s="1"/>
  <c r="W1636" i="1"/>
  <c r="X1636" i="1" s="1"/>
  <c r="U1636" i="1"/>
  <c r="Q1636" i="1"/>
  <c r="M1636" i="1"/>
  <c r="F1636" i="1"/>
  <c r="E1636" i="1"/>
  <c r="D1636" i="1"/>
  <c r="AI1636" i="1" s="1"/>
  <c r="A1636" i="1"/>
  <c r="AD1635" i="1"/>
  <c r="AC1635" i="1"/>
  <c r="Z1635" i="1"/>
  <c r="AB1635" i="1" s="1"/>
  <c r="Y1635" i="1"/>
  <c r="AA1635" i="1" s="1"/>
  <c r="W1635" i="1"/>
  <c r="X1635" i="1" s="1"/>
  <c r="U1635" i="1"/>
  <c r="Q1635" i="1"/>
  <c r="M1635" i="1"/>
  <c r="F1635" i="1"/>
  <c r="E1635" i="1"/>
  <c r="D1635" i="1"/>
  <c r="AI1635" i="1" s="1"/>
  <c r="A1635" i="1"/>
  <c r="AD1634" i="1"/>
  <c r="AC1634" i="1"/>
  <c r="Z1634" i="1"/>
  <c r="AB1634" i="1" s="1"/>
  <c r="Y1634" i="1"/>
  <c r="AA1634" i="1" s="1"/>
  <c r="W1634" i="1"/>
  <c r="X1634" i="1" s="1"/>
  <c r="U1634" i="1"/>
  <c r="Q1634" i="1"/>
  <c r="M1634" i="1"/>
  <c r="F1634" i="1"/>
  <c r="E1634" i="1"/>
  <c r="D1634" i="1"/>
  <c r="A1634" i="1"/>
  <c r="AD1633" i="1"/>
  <c r="AC1633" i="1"/>
  <c r="Z1633" i="1"/>
  <c r="AB1633" i="1" s="1"/>
  <c r="Y1633" i="1"/>
  <c r="AA1633" i="1" s="1"/>
  <c r="W1633" i="1"/>
  <c r="X1633" i="1" s="1"/>
  <c r="U1633" i="1"/>
  <c r="Q1633" i="1"/>
  <c r="M1633" i="1"/>
  <c r="F1633" i="1"/>
  <c r="E1633" i="1"/>
  <c r="D1633" i="1"/>
  <c r="AI1633" i="1" s="1"/>
  <c r="A1633" i="1"/>
  <c r="AD1632" i="1"/>
  <c r="AC1632" i="1"/>
  <c r="Z1632" i="1"/>
  <c r="AB1632" i="1" s="1"/>
  <c r="Y1632" i="1"/>
  <c r="AA1632" i="1" s="1"/>
  <c r="W1632" i="1"/>
  <c r="X1632" i="1" s="1"/>
  <c r="U1632" i="1"/>
  <c r="Q1632" i="1"/>
  <c r="M1632" i="1"/>
  <c r="F1632" i="1"/>
  <c r="E1632" i="1"/>
  <c r="D1632" i="1"/>
  <c r="A1632" i="1"/>
  <c r="AD1631" i="1"/>
  <c r="AC1631" i="1"/>
  <c r="Z1631" i="1"/>
  <c r="AB1631" i="1" s="1"/>
  <c r="Y1631" i="1"/>
  <c r="AA1631" i="1" s="1"/>
  <c r="W1631" i="1"/>
  <c r="X1631" i="1" s="1"/>
  <c r="U1631" i="1"/>
  <c r="Q1631" i="1"/>
  <c r="M1631" i="1"/>
  <c r="F1631" i="1"/>
  <c r="E1631" i="1"/>
  <c r="D1631" i="1"/>
  <c r="A1631" i="1"/>
  <c r="AD1630" i="1"/>
  <c r="AC1630" i="1"/>
  <c r="Z1630" i="1"/>
  <c r="AB1630" i="1" s="1"/>
  <c r="Y1630" i="1"/>
  <c r="AA1630" i="1" s="1"/>
  <c r="W1630" i="1"/>
  <c r="X1630" i="1" s="1"/>
  <c r="U1630" i="1"/>
  <c r="Q1630" i="1"/>
  <c r="M1630" i="1"/>
  <c r="F1630" i="1"/>
  <c r="E1630" i="1"/>
  <c r="D1630" i="1"/>
  <c r="AI1630" i="1" s="1"/>
  <c r="A1630" i="1"/>
  <c r="AD1629" i="1"/>
  <c r="AC1629" i="1"/>
  <c r="Z1629" i="1"/>
  <c r="AB1629" i="1" s="1"/>
  <c r="Y1629" i="1"/>
  <c r="AA1629" i="1" s="1"/>
  <c r="W1629" i="1"/>
  <c r="X1629" i="1" s="1"/>
  <c r="U1629" i="1"/>
  <c r="Q1629" i="1"/>
  <c r="M1629" i="1"/>
  <c r="F1629" i="1"/>
  <c r="E1629" i="1"/>
  <c r="D1629" i="1"/>
  <c r="A1629" i="1"/>
  <c r="AD1628" i="1"/>
  <c r="AC1628" i="1"/>
  <c r="Z1628" i="1"/>
  <c r="AB1628" i="1" s="1"/>
  <c r="Y1628" i="1"/>
  <c r="AA1628" i="1" s="1"/>
  <c r="W1628" i="1"/>
  <c r="X1628" i="1" s="1"/>
  <c r="U1628" i="1"/>
  <c r="Q1628" i="1"/>
  <c r="M1628" i="1"/>
  <c r="F1628" i="1"/>
  <c r="E1628" i="1"/>
  <c r="D1628" i="1"/>
  <c r="AI1628" i="1" s="1"/>
  <c r="A1628" i="1"/>
  <c r="AD1627" i="1"/>
  <c r="AC1627" i="1"/>
  <c r="Z1627" i="1"/>
  <c r="AB1627" i="1" s="1"/>
  <c r="Y1627" i="1"/>
  <c r="AA1627" i="1" s="1"/>
  <c r="W1627" i="1"/>
  <c r="X1627" i="1" s="1"/>
  <c r="U1627" i="1"/>
  <c r="Q1627" i="1"/>
  <c r="M1627" i="1"/>
  <c r="F1627" i="1"/>
  <c r="E1627" i="1"/>
  <c r="D1627" i="1"/>
  <c r="A1627" i="1"/>
  <c r="AD1626" i="1"/>
  <c r="AC1626" i="1"/>
  <c r="Z1626" i="1"/>
  <c r="AB1626" i="1" s="1"/>
  <c r="Y1626" i="1"/>
  <c r="AA1626" i="1" s="1"/>
  <c r="W1626" i="1"/>
  <c r="X1626" i="1" s="1"/>
  <c r="U1626" i="1"/>
  <c r="Q1626" i="1"/>
  <c r="M1626" i="1"/>
  <c r="F1626" i="1"/>
  <c r="E1626" i="1"/>
  <c r="D1626" i="1"/>
  <c r="A1626" i="1"/>
  <c r="AD1625" i="1"/>
  <c r="AC1625" i="1"/>
  <c r="Z1625" i="1"/>
  <c r="AB1625" i="1" s="1"/>
  <c r="Y1625" i="1"/>
  <c r="AA1625" i="1" s="1"/>
  <c r="W1625" i="1"/>
  <c r="X1625" i="1" s="1"/>
  <c r="U1625" i="1"/>
  <c r="Q1625" i="1"/>
  <c r="M1625" i="1"/>
  <c r="F1625" i="1"/>
  <c r="E1625" i="1"/>
  <c r="D1625" i="1"/>
  <c r="AI1625" i="1" s="1"/>
  <c r="A1625" i="1"/>
  <c r="AD1624" i="1"/>
  <c r="AC1624" i="1"/>
  <c r="Z1624" i="1"/>
  <c r="AB1624" i="1" s="1"/>
  <c r="Y1624" i="1"/>
  <c r="AA1624" i="1" s="1"/>
  <c r="W1624" i="1"/>
  <c r="X1624" i="1" s="1"/>
  <c r="U1624" i="1"/>
  <c r="Q1624" i="1"/>
  <c r="M1624" i="1"/>
  <c r="F1624" i="1"/>
  <c r="E1624" i="1"/>
  <c r="D1624" i="1"/>
  <c r="AI1624" i="1" s="1"/>
  <c r="A1624" i="1"/>
  <c r="AD1623" i="1"/>
  <c r="AC1623" i="1"/>
  <c r="Z1623" i="1"/>
  <c r="AB1623" i="1" s="1"/>
  <c r="Y1623" i="1"/>
  <c r="AA1623" i="1" s="1"/>
  <c r="W1623" i="1"/>
  <c r="X1623" i="1" s="1"/>
  <c r="U1623" i="1"/>
  <c r="Q1623" i="1"/>
  <c r="M1623" i="1"/>
  <c r="F1623" i="1"/>
  <c r="E1623" i="1"/>
  <c r="D1623" i="1"/>
  <c r="AI1623" i="1" s="1"/>
  <c r="A1623" i="1"/>
  <c r="AD1622" i="1"/>
  <c r="AC1622" i="1"/>
  <c r="Z1622" i="1"/>
  <c r="AB1622" i="1" s="1"/>
  <c r="Y1622" i="1"/>
  <c r="AA1622" i="1" s="1"/>
  <c r="W1622" i="1"/>
  <c r="X1622" i="1" s="1"/>
  <c r="U1622" i="1"/>
  <c r="Q1622" i="1"/>
  <c r="M1622" i="1"/>
  <c r="F1622" i="1"/>
  <c r="E1622" i="1"/>
  <c r="D1622" i="1"/>
  <c r="A1622" i="1"/>
  <c r="AD1621" i="1"/>
  <c r="AC1621" i="1"/>
  <c r="Z1621" i="1"/>
  <c r="AB1621" i="1" s="1"/>
  <c r="Y1621" i="1"/>
  <c r="AA1621" i="1" s="1"/>
  <c r="W1621" i="1"/>
  <c r="X1621" i="1" s="1"/>
  <c r="U1621" i="1"/>
  <c r="Q1621" i="1"/>
  <c r="M1621" i="1"/>
  <c r="F1621" i="1"/>
  <c r="E1621" i="1"/>
  <c r="D1621" i="1"/>
  <c r="AI1621" i="1" s="1"/>
  <c r="A1621" i="1"/>
  <c r="AD1620" i="1"/>
  <c r="AC1620" i="1"/>
  <c r="Z1620" i="1"/>
  <c r="AB1620" i="1" s="1"/>
  <c r="Y1620" i="1"/>
  <c r="AA1620" i="1" s="1"/>
  <c r="W1620" i="1"/>
  <c r="X1620" i="1" s="1"/>
  <c r="U1620" i="1"/>
  <c r="Q1620" i="1"/>
  <c r="M1620" i="1"/>
  <c r="F1620" i="1"/>
  <c r="E1620" i="1"/>
  <c r="D1620" i="1"/>
  <c r="AI1620" i="1" s="1"/>
  <c r="A1620" i="1"/>
  <c r="AD1619" i="1"/>
  <c r="AC1619" i="1"/>
  <c r="Z1619" i="1"/>
  <c r="AB1619" i="1" s="1"/>
  <c r="Y1619" i="1"/>
  <c r="AA1619" i="1" s="1"/>
  <c r="W1619" i="1"/>
  <c r="X1619" i="1" s="1"/>
  <c r="U1619" i="1"/>
  <c r="Q1619" i="1"/>
  <c r="M1619" i="1"/>
  <c r="F1619" i="1"/>
  <c r="E1619" i="1"/>
  <c r="D1619" i="1"/>
  <c r="AI1619" i="1" s="1"/>
  <c r="A1619" i="1"/>
  <c r="AD1618" i="1"/>
  <c r="AC1618" i="1"/>
  <c r="Z1618" i="1"/>
  <c r="AB1618" i="1" s="1"/>
  <c r="Y1618" i="1"/>
  <c r="AA1618" i="1" s="1"/>
  <c r="W1618" i="1"/>
  <c r="X1618" i="1" s="1"/>
  <c r="U1618" i="1"/>
  <c r="Q1618" i="1"/>
  <c r="M1618" i="1"/>
  <c r="F1618" i="1"/>
  <c r="E1618" i="1"/>
  <c r="D1618" i="1"/>
  <c r="A1618" i="1"/>
  <c r="AD1617" i="1"/>
  <c r="AC1617" i="1"/>
  <c r="Z1617" i="1"/>
  <c r="AB1617" i="1" s="1"/>
  <c r="Y1617" i="1"/>
  <c r="AA1617" i="1" s="1"/>
  <c r="W1617" i="1"/>
  <c r="X1617" i="1" s="1"/>
  <c r="U1617" i="1"/>
  <c r="Q1617" i="1"/>
  <c r="M1617" i="1"/>
  <c r="F1617" i="1"/>
  <c r="E1617" i="1"/>
  <c r="D1617" i="1"/>
  <c r="AI1617" i="1" s="1"/>
  <c r="A1617" i="1"/>
  <c r="AD1616" i="1"/>
  <c r="AC1616" i="1"/>
  <c r="Z1616" i="1"/>
  <c r="AB1616" i="1" s="1"/>
  <c r="Y1616" i="1"/>
  <c r="AA1616" i="1" s="1"/>
  <c r="W1616" i="1"/>
  <c r="X1616" i="1" s="1"/>
  <c r="Q1616" i="1"/>
  <c r="M1616" i="1"/>
  <c r="F1616" i="1"/>
  <c r="E1616" i="1"/>
  <c r="D1616" i="1"/>
  <c r="A1616" i="1"/>
  <c r="AD1615" i="1"/>
  <c r="AC1615" i="1"/>
  <c r="Z1615" i="1"/>
  <c r="AB1615" i="1" s="1"/>
  <c r="Y1615" i="1"/>
  <c r="AA1615" i="1" s="1"/>
  <c r="W1615" i="1"/>
  <c r="X1615" i="1" s="1"/>
  <c r="U1615" i="1"/>
  <c r="Q1615" i="1"/>
  <c r="M1615" i="1"/>
  <c r="F1615" i="1"/>
  <c r="E1615" i="1"/>
  <c r="D1615" i="1"/>
  <c r="AI1615" i="1" s="1"/>
  <c r="A1615" i="1"/>
  <c r="AD1614" i="1"/>
  <c r="AC1614" i="1"/>
  <c r="Z1614" i="1"/>
  <c r="AB1614" i="1" s="1"/>
  <c r="Y1614" i="1"/>
  <c r="AA1614" i="1" s="1"/>
  <c r="W1614" i="1"/>
  <c r="X1614" i="1" s="1"/>
  <c r="U1614" i="1"/>
  <c r="Q1614" i="1"/>
  <c r="M1614" i="1"/>
  <c r="F1614" i="1"/>
  <c r="E1614" i="1"/>
  <c r="D1614" i="1"/>
  <c r="A1614" i="1"/>
  <c r="AD1613" i="1"/>
  <c r="AC1613" i="1"/>
  <c r="Z1613" i="1"/>
  <c r="AB1613" i="1" s="1"/>
  <c r="Y1613" i="1"/>
  <c r="AA1613" i="1" s="1"/>
  <c r="W1613" i="1"/>
  <c r="X1613" i="1" s="1"/>
  <c r="U1613" i="1"/>
  <c r="Q1613" i="1"/>
  <c r="M1613" i="1"/>
  <c r="F1613" i="1"/>
  <c r="E1613" i="1"/>
  <c r="D1613" i="1"/>
  <c r="AI1613" i="1" s="1"/>
  <c r="A1613" i="1"/>
  <c r="AD1612" i="1"/>
  <c r="AC1612" i="1"/>
  <c r="Z1612" i="1"/>
  <c r="AB1612" i="1" s="1"/>
  <c r="Y1612" i="1"/>
  <c r="AA1612" i="1" s="1"/>
  <c r="W1612" i="1"/>
  <c r="X1612" i="1" s="1"/>
  <c r="U1612" i="1"/>
  <c r="Q1612" i="1"/>
  <c r="M1612" i="1"/>
  <c r="F1612" i="1"/>
  <c r="E1612" i="1"/>
  <c r="D1612" i="1"/>
  <c r="A1612" i="1"/>
  <c r="AD1611" i="1"/>
  <c r="AC1611" i="1"/>
  <c r="Z1611" i="1"/>
  <c r="AB1611" i="1" s="1"/>
  <c r="Y1611" i="1"/>
  <c r="AA1611" i="1" s="1"/>
  <c r="W1611" i="1"/>
  <c r="X1611" i="1" s="1"/>
  <c r="U1611" i="1"/>
  <c r="Q1611" i="1"/>
  <c r="M1611" i="1"/>
  <c r="F1611" i="1"/>
  <c r="E1611" i="1"/>
  <c r="D1611" i="1"/>
  <c r="AI1611" i="1" s="1"/>
  <c r="A1611" i="1"/>
  <c r="AD1610" i="1"/>
  <c r="AC1610" i="1"/>
  <c r="Z1610" i="1"/>
  <c r="AB1610" i="1" s="1"/>
  <c r="Y1610" i="1"/>
  <c r="AA1610" i="1" s="1"/>
  <c r="W1610" i="1"/>
  <c r="X1610" i="1" s="1"/>
  <c r="U1610" i="1"/>
  <c r="Q1610" i="1"/>
  <c r="M1610" i="1"/>
  <c r="F1610" i="1"/>
  <c r="E1610" i="1"/>
  <c r="D1610" i="1"/>
  <c r="A1610" i="1"/>
  <c r="AD1609" i="1"/>
  <c r="AC1609" i="1"/>
  <c r="Z1609" i="1"/>
  <c r="AB1609" i="1" s="1"/>
  <c r="Y1609" i="1"/>
  <c r="AA1609" i="1" s="1"/>
  <c r="W1609" i="1"/>
  <c r="X1609" i="1" s="1"/>
  <c r="U1609" i="1"/>
  <c r="Q1609" i="1"/>
  <c r="M1609" i="1"/>
  <c r="F1609" i="1"/>
  <c r="E1609" i="1"/>
  <c r="D1609" i="1"/>
  <c r="A1609" i="1"/>
  <c r="AD1608" i="1"/>
  <c r="AC1608" i="1"/>
  <c r="Z1608" i="1"/>
  <c r="AB1608" i="1" s="1"/>
  <c r="Y1608" i="1"/>
  <c r="AA1608" i="1" s="1"/>
  <c r="W1608" i="1"/>
  <c r="X1608" i="1" s="1"/>
  <c r="U1608" i="1"/>
  <c r="Q1608" i="1"/>
  <c r="M1608" i="1"/>
  <c r="F1608" i="1"/>
  <c r="E1608" i="1"/>
  <c r="D1608" i="1"/>
  <c r="AI1608" i="1" s="1"/>
  <c r="A1608" i="1"/>
  <c r="AD1607" i="1"/>
  <c r="AC1607" i="1"/>
  <c r="Z1607" i="1"/>
  <c r="AB1607" i="1" s="1"/>
  <c r="Y1607" i="1"/>
  <c r="AA1607" i="1" s="1"/>
  <c r="W1607" i="1"/>
  <c r="X1607" i="1" s="1"/>
  <c r="U1607" i="1"/>
  <c r="Q1607" i="1"/>
  <c r="M1607" i="1"/>
  <c r="F1607" i="1"/>
  <c r="E1607" i="1"/>
  <c r="D1607" i="1"/>
  <c r="A1607" i="1"/>
  <c r="AD1606" i="1"/>
  <c r="AC1606" i="1"/>
  <c r="Z1606" i="1"/>
  <c r="AB1606" i="1" s="1"/>
  <c r="Y1606" i="1"/>
  <c r="AA1606" i="1" s="1"/>
  <c r="W1606" i="1"/>
  <c r="X1606" i="1" s="1"/>
  <c r="U1606" i="1"/>
  <c r="Q1606" i="1"/>
  <c r="M1606" i="1"/>
  <c r="F1606" i="1"/>
  <c r="E1606" i="1"/>
  <c r="D1606" i="1"/>
  <c r="A1606" i="1"/>
  <c r="AD1605" i="1"/>
  <c r="AC1605" i="1"/>
  <c r="Z1605" i="1"/>
  <c r="AB1605" i="1" s="1"/>
  <c r="Y1605" i="1"/>
  <c r="AA1605" i="1" s="1"/>
  <c r="W1605" i="1"/>
  <c r="X1605" i="1" s="1"/>
  <c r="U1605" i="1"/>
  <c r="Q1605" i="1"/>
  <c r="M1605" i="1"/>
  <c r="F1605" i="1"/>
  <c r="E1605" i="1"/>
  <c r="D1605" i="1"/>
  <c r="A1605" i="1"/>
  <c r="AD1604" i="1"/>
  <c r="AC1604" i="1"/>
  <c r="Z1604" i="1"/>
  <c r="AB1604" i="1" s="1"/>
  <c r="Y1604" i="1"/>
  <c r="AA1604" i="1" s="1"/>
  <c r="W1604" i="1"/>
  <c r="X1604" i="1" s="1"/>
  <c r="U1604" i="1"/>
  <c r="Q1604" i="1"/>
  <c r="M1604" i="1"/>
  <c r="F1604" i="1"/>
  <c r="E1604" i="1"/>
  <c r="D1604" i="1"/>
  <c r="AI1604" i="1" s="1"/>
  <c r="A1604" i="1"/>
  <c r="AD1603" i="1"/>
  <c r="AC1603" i="1"/>
  <c r="Z1603" i="1"/>
  <c r="AB1603" i="1" s="1"/>
  <c r="Y1603" i="1"/>
  <c r="AA1603" i="1" s="1"/>
  <c r="W1603" i="1"/>
  <c r="X1603" i="1" s="1"/>
  <c r="U1603" i="1"/>
  <c r="Q1603" i="1"/>
  <c r="M1603" i="1"/>
  <c r="F1603" i="1"/>
  <c r="E1603" i="1"/>
  <c r="D1603" i="1"/>
  <c r="A1603" i="1"/>
  <c r="AD1602" i="1"/>
  <c r="AC1602" i="1"/>
  <c r="Z1602" i="1"/>
  <c r="AB1602" i="1" s="1"/>
  <c r="Y1602" i="1"/>
  <c r="AA1602" i="1" s="1"/>
  <c r="W1602" i="1"/>
  <c r="X1602" i="1" s="1"/>
  <c r="U1602" i="1"/>
  <c r="Q1602" i="1"/>
  <c r="M1602" i="1"/>
  <c r="F1602" i="1"/>
  <c r="E1602" i="1"/>
  <c r="D1602" i="1"/>
  <c r="A1602" i="1"/>
  <c r="AD1601" i="1"/>
  <c r="AC1601" i="1"/>
  <c r="Z1601" i="1"/>
  <c r="AB1601" i="1" s="1"/>
  <c r="Y1601" i="1"/>
  <c r="AA1601" i="1" s="1"/>
  <c r="W1601" i="1"/>
  <c r="X1601" i="1" s="1"/>
  <c r="U1601" i="1"/>
  <c r="Q1601" i="1"/>
  <c r="M1601" i="1"/>
  <c r="F1601" i="1"/>
  <c r="E1601" i="1"/>
  <c r="D1601" i="1"/>
  <c r="A1601" i="1"/>
  <c r="AD1600" i="1"/>
  <c r="AC1600" i="1"/>
  <c r="Z1600" i="1"/>
  <c r="AB1600" i="1" s="1"/>
  <c r="Y1600" i="1"/>
  <c r="AA1600" i="1" s="1"/>
  <c r="W1600" i="1"/>
  <c r="X1600" i="1" s="1"/>
  <c r="U1600" i="1"/>
  <c r="Q1600" i="1"/>
  <c r="M1600" i="1"/>
  <c r="F1600" i="1"/>
  <c r="E1600" i="1"/>
  <c r="D1600" i="1"/>
  <c r="AI1600" i="1" s="1"/>
  <c r="A1600" i="1"/>
  <c r="AD1599" i="1"/>
  <c r="AC1599" i="1"/>
  <c r="Z1599" i="1"/>
  <c r="AB1599" i="1" s="1"/>
  <c r="Y1599" i="1"/>
  <c r="AA1599" i="1" s="1"/>
  <c r="W1599" i="1"/>
  <c r="X1599" i="1" s="1"/>
  <c r="U1599" i="1"/>
  <c r="Q1599" i="1"/>
  <c r="M1599" i="1"/>
  <c r="F1599" i="1"/>
  <c r="E1599" i="1"/>
  <c r="D1599" i="1"/>
  <c r="A1599" i="1"/>
  <c r="AD1598" i="1"/>
  <c r="AC1598" i="1"/>
  <c r="Z1598" i="1"/>
  <c r="AB1598" i="1" s="1"/>
  <c r="Y1598" i="1"/>
  <c r="AA1598" i="1" s="1"/>
  <c r="W1598" i="1"/>
  <c r="X1598" i="1" s="1"/>
  <c r="U1598" i="1"/>
  <c r="Q1598" i="1"/>
  <c r="M1598" i="1"/>
  <c r="F1598" i="1"/>
  <c r="E1598" i="1"/>
  <c r="D1598" i="1"/>
  <c r="A1598" i="1"/>
  <c r="AD1597" i="1"/>
  <c r="AC1597" i="1"/>
  <c r="Z1597" i="1"/>
  <c r="AB1597" i="1" s="1"/>
  <c r="Y1597" i="1"/>
  <c r="AA1597" i="1" s="1"/>
  <c r="W1597" i="1"/>
  <c r="X1597" i="1" s="1"/>
  <c r="U1597" i="1"/>
  <c r="Q1597" i="1"/>
  <c r="M1597" i="1"/>
  <c r="F1597" i="1"/>
  <c r="E1597" i="1"/>
  <c r="D1597" i="1"/>
  <c r="A1597" i="1"/>
  <c r="AD1596" i="1"/>
  <c r="AC1596" i="1"/>
  <c r="Z1596" i="1"/>
  <c r="AB1596" i="1" s="1"/>
  <c r="Y1596" i="1"/>
  <c r="AA1596" i="1" s="1"/>
  <c r="W1596" i="1"/>
  <c r="X1596" i="1" s="1"/>
  <c r="U1596" i="1"/>
  <c r="Q1596" i="1"/>
  <c r="M1596" i="1"/>
  <c r="F1596" i="1"/>
  <c r="E1596" i="1"/>
  <c r="D1596" i="1"/>
  <c r="A1596" i="1"/>
  <c r="AD1595" i="1"/>
  <c r="AC1595" i="1"/>
  <c r="Z1595" i="1"/>
  <c r="AB1595" i="1" s="1"/>
  <c r="Y1595" i="1"/>
  <c r="AA1595" i="1" s="1"/>
  <c r="W1595" i="1"/>
  <c r="X1595" i="1" s="1"/>
  <c r="U1595" i="1"/>
  <c r="Q1595" i="1"/>
  <c r="M1595" i="1"/>
  <c r="F1595" i="1"/>
  <c r="E1595" i="1"/>
  <c r="D1595" i="1"/>
  <c r="AI1595" i="1" s="1"/>
  <c r="A1595" i="1"/>
  <c r="AD1594" i="1"/>
  <c r="AC1594" i="1"/>
  <c r="Z1594" i="1"/>
  <c r="AB1594" i="1" s="1"/>
  <c r="Y1594" i="1"/>
  <c r="AA1594" i="1" s="1"/>
  <c r="W1594" i="1"/>
  <c r="X1594" i="1" s="1"/>
  <c r="U1594" i="1"/>
  <c r="Q1594" i="1"/>
  <c r="M1594" i="1"/>
  <c r="F1594" i="1"/>
  <c r="E1594" i="1"/>
  <c r="D1594" i="1"/>
  <c r="A1594" i="1"/>
  <c r="AD1593" i="1"/>
  <c r="AC1593" i="1"/>
  <c r="Z1593" i="1"/>
  <c r="AB1593" i="1" s="1"/>
  <c r="Y1593" i="1"/>
  <c r="AA1593" i="1" s="1"/>
  <c r="W1593" i="1"/>
  <c r="X1593" i="1" s="1"/>
  <c r="U1593" i="1"/>
  <c r="Q1593" i="1"/>
  <c r="M1593" i="1"/>
  <c r="F1593" i="1"/>
  <c r="E1593" i="1"/>
  <c r="D1593" i="1"/>
  <c r="A1593" i="1"/>
  <c r="AD1592" i="1"/>
  <c r="AC1592" i="1"/>
  <c r="Z1592" i="1"/>
  <c r="AB1592" i="1" s="1"/>
  <c r="Y1592" i="1"/>
  <c r="AA1592" i="1" s="1"/>
  <c r="W1592" i="1"/>
  <c r="X1592" i="1" s="1"/>
  <c r="U1592" i="1"/>
  <c r="Q1592" i="1"/>
  <c r="M1592" i="1"/>
  <c r="F1592" i="1"/>
  <c r="E1592" i="1"/>
  <c r="D1592" i="1"/>
  <c r="AI1592" i="1" s="1"/>
  <c r="A1592" i="1"/>
  <c r="AD1591" i="1"/>
  <c r="AC1591" i="1"/>
  <c r="Z1591" i="1"/>
  <c r="AB1591" i="1" s="1"/>
  <c r="Y1591" i="1"/>
  <c r="AA1591" i="1" s="1"/>
  <c r="W1591" i="1"/>
  <c r="X1591" i="1" s="1"/>
  <c r="U1591" i="1"/>
  <c r="Q1591" i="1"/>
  <c r="M1591" i="1"/>
  <c r="F1591" i="1"/>
  <c r="E1591" i="1"/>
  <c r="D1591" i="1"/>
  <c r="AI1591" i="1" s="1"/>
  <c r="A1591" i="1"/>
  <c r="AD1590" i="1"/>
  <c r="AC1590" i="1"/>
  <c r="Z1590" i="1"/>
  <c r="AB1590" i="1" s="1"/>
  <c r="Y1590" i="1"/>
  <c r="AA1590" i="1" s="1"/>
  <c r="W1590" i="1"/>
  <c r="X1590" i="1" s="1"/>
  <c r="U1590" i="1"/>
  <c r="Q1590" i="1"/>
  <c r="M1590" i="1"/>
  <c r="F1590" i="1"/>
  <c r="E1590" i="1"/>
  <c r="D1590" i="1"/>
  <c r="A1590" i="1"/>
  <c r="AD1589" i="1"/>
  <c r="AC1589" i="1"/>
  <c r="Z1589" i="1"/>
  <c r="AB1589" i="1" s="1"/>
  <c r="Y1589" i="1"/>
  <c r="AA1589" i="1" s="1"/>
  <c r="W1589" i="1"/>
  <c r="X1589" i="1" s="1"/>
  <c r="U1589" i="1"/>
  <c r="Q1589" i="1"/>
  <c r="M1589" i="1"/>
  <c r="F1589" i="1"/>
  <c r="E1589" i="1"/>
  <c r="D1589" i="1"/>
  <c r="A1589" i="1"/>
  <c r="AD1588" i="1"/>
  <c r="AC1588" i="1"/>
  <c r="Z1588" i="1"/>
  <c r="AB1588" i="1" s="1"/>
  <c r="Y1588" i="1"/>
  <c r="AA1588" i="1" s="1"/>
  <c r="W1588" i="1"/>
  <c r="X1588" i="1" s="1"/>
  <c r="U1588" i="1"/>
  <c r="Q1588" i="1"/>
  <c r="M1588" i="1"/>
  <c r="F1588" i="1"/>
  <c r="E1588" i="1"/>
  <c r="D1588" i="1"/>
  <c r="A1588" i="1"/>
  <c r="AD1587" i="1"/>
  <c r="AC1587" i="1"/>
  <c r="Z1587" i="1"/>
  <c r="AB1587" i="1" s="1"/>
  <c r="Y1587" i="1"/>
  <c r="AA1587" i="1" s="1"/>
  <c r="W1587" i="1"/>
  <c r="X1587" i="1" s="1"/>
  <c r="U1587" i="1"/>
  <c r="Q1587" i="1"/>
  <c r="M1587" i="1"/>
  <c r="F1587" i="1"/>
  <c r="E1587" i="1"/>
  <c r="D1587" i="1"/>
  <c r="AI1587" i="1" s="1"/>
  <c r="A1587" i="1"/>
  <c r="AD1586" i="1"/>
  <c r="AC1586" i="1"/>
  <c r="Z1586" i="1"/>
  <c r="AB1586" i="1" s="1"/>
  <c r="Y1586" i="1"/>
  <c r="AA1586" i="1" s="1"/>
  <c r="W1586" i="1"/>
  <c r="X1586" i="1" s="1"/>
  <c r="U1586" i="1"/>
  <c r="Q1586" i="1"/>
  <c r="M1586" i="1"/>
  <c r="F1586" i="1"/>
  <c r="E1586" i="1"/>
  <c r="D1586" i="1"/>
  <c r="A1586" i="1"/>
  <c r="AD1585" i="1"/>
  <c r="AC1585" i="1"/>
  <c r="Z1585" i="1"/>
  <c r="AB1585" i="1" s="1"/>
  <c r="Y1585" i="1"/>
  <c r="AA1585" i="1" s="1"/>
  <c r="W1585" i="1"/>
  <c r="X1585" i="1" s="1"/>
  <c r="U1585" i="1"/>
  <c r="Q1585" i="1"/>
  <c r="M1585" i="1"/>
  <c r="F1585" i="1"/>
  <c r="E1585" i="1"/>
  <c r="D1585" i="1"/>
  <c r="A1585" i="1"/>
  <c r="AD1584" i="1"/>
  <c r="AC1584" i="1"/>
  <c r="Z1584" i="1"/>
  <c r="AB1584" i="1" s="1"/>
  <c r="Y1584" i="1"/>
  <c r="AA1584" i="1" s="1"/>
  <c r="W1584" i="1"/>
  <c r="X1584" i="1" s="1"/>
  <c r="U1584" i="1"/>
  <c r="Q1584" i="1"/>
  <c r="M1584" i="1"/>
  <c r="F1584" i="1"/>
  <c r="E1584" i="1"/>
  <c r="D1584" i="1"/>
  <c r="AI1584" i="1" s="1"/>
  <c r="A1584" i="1"/>
  <c r="AD1583" i="1"/>
  <c r="AC1583" i="1"/>
  <c r="Z1583" i="1"/>
  <c r="AB1583" i="1" s="1"/>
  <c r="Y1583" i="1"/>
  <c r="AA1583" i="1" s="1"/>
  <c r="W1583" i="1"/>
  <c r="X1583" i="1" s="1"/>
  <c r="U1583" i="1"/>
  <c r="Q1583" i="1"/>
  <c r="M1583" i="1"/>
  <c r="F1583" i="1"/>
  <c r="E1583" i="1"/>
  <c r="D1583" i="1"/>
  <c r="AI1583" i="1" s="1"/>
  <c r="A1583" i="1"/>
  <c r="AD1582" i="1"/>
  <c r="AC1582" i="1"/>
  <c r="Z1582" i="1"/>
  <c r="AB1582" i="1" s="1"/>
  <c r="Y1582" i="1"/>
  <c r="AA1582" i="1" s="1"/>
  <c r="W1582" i="1"/>
  <c r="X1582" i="1" s="1"/>
  <c r="U1582" i="1"/>
  <c r="Q1582" i="1"/>
  <c r="M1582" i="1"/>
  <c r="F1582" i="1"/>
  <c r="E1582" i="1"/>
  <c r="D1582" i="1"/>
  <c r="A1582" i="1"/>
  <c r="AD1581" i="1"/>
  <c r="AC1581" i="1"/>
  <c r="Z1581" i="1"/>
  <c r="AB1581" i="1" s="1"/>
  <c r="Y1581" i="1"/>
  <c r="AA1581" i="1" s="1"/>
  <c r="W1581" i="1"/>
  <c r="X1581" i="1" s="1"/>
  <c r="U1581" i="1"/>
  <c r="Q1581" i="1"/>
  <c r="M1581" i="1"/>
  <c r="F1581" i="1"/>
  <c r="E1581" i="1"/>
  <c r="D1581" i="1"/>
  <c r="A1581" i="1"/>
  <c r="AD1580" i="1"/>
  <c r="AC1580" i="1"/>
  <c r="Z1580" i="1"/>
  <c r="AB1580" i="1" s="1"/>
  <c r="Y1580" i="1"/>
  <c r="AA1580" i="1" s="1"/>
  <c r="W1580" i="1"/>
  <c r="X1580" i="1" s="1"/>
  <c r="U1580" i="1"/>
  <c r="Q1580" i="1"/>
  <c r="M1580" i="1"/>
  <c r="F1580" i="1"/>
  <c r="E1580" i="1"/>
  <c r="D1580" i="1"/>
  <c r="AI1580" i="1" s="1"/>
  <c r="A1580" i="1"/>
  <c r="AD1579" i="1"/>
  <c r="AC1579" i="1"/>
  <c r="Z1579" i="1"/>
  <c r="AB1579" i="1" s="1"/>
  <c r="Y1579" i="1"/>
  <c r="AA1579" i="1" s="1"/>
  <c r="W1579" i="1"/>
  <c r="X1579" i="1" s="1"/>
  <c r="U1579" i="1"/>
  <c r="Q1579" i="1"/>
  <c r="M1579" i="1"/>
  <c r="F1579" i="1"/>
  <c r="E1579" i="1"/>
  <c r="D1579" i="1"/>
  <c r="AI1579" i="1" s="1"/>
  <c r="A1579" i="1"/>
  <c r="AD1578" i="1"/>
  <c r="AC1578" i="1"/>
  <c r="Z1578" i="1"/>
  <c r="AB1578" i="1" s="1"/>
  <c r="Y1578" i="1"/>
  <c r="AA1578" i="1" s="1"/>
  <c r="W1578" i="1"/>
  <c r="X1578" i="1" s="1"/>
  <c r="U1578" i="1"/>
  <c r="Q1578" i="1"/>
  <c r="M1578" i="1"/>
  <c r="F1578" i="1"/>
  <c r="E1578" i="1"/>
  <c r="D1578" i="1"/>
  <c r="A1578" i="1"/>
  <c r="AD1577" i="1"/>
  <c r="AC1577" i="1"/>
  <c r="Z1577" i="1"/>
  <c r="AB1577" i="1" s="1"/>
  <c r="Y1577" i="1"/>
  <c r="AA1577" i="1" s="1"/>
  <c r="W1577" i="1"/>
  <c r="X1577" i="1" s="1"/>
  <c r="U1577" i="1"/>
  <c r="Q1577" i="1"/>
  <c r="M1577" i="1"/>
  <c r="F1577" i="1"/>
  <c r="E1577" i="1"/>
  <c r="D1577" i="1"/>
  <c r="A1577" i="1"/>
  <c r="AD1576" i="1"/>
  <c r="AC1576" i="1"/>
  <c r="Z1576" i="1"/>
  <c r="AB1576" i="1" s="1"/>
  <c r="Y1576" i="1"/>
  <c r="AA1576" i="1" s="1"/>
  <c r="W1576" i="1"/>
  <c r="X1576" i="1" s="1"/>
  <c r="U1576" i="1"/>
  <c r="Q1576" i="1"/>
  <c r="M1576" i="1"/>
  <c r="F1576" i="1"/>
  <c r="E1576" i="1"/>
  <c r="D1576" i="1"/>
  <c r="AI1576" i="1" s="1"/>
  <c r="A1576" i="1"/>
  <c r="AD1575" i="1"/>
  <c r="AC1575" i="1"/>
  <c r="Z1575" i="1"/>
  <c r="AB1575" i="1" s="1"/>
  <c r="Y1575" i="1"/>
  <c r="AA1575" i="1" s="1"/>
  <c r="W1575" i="1"/>
  <c r="X1575" i="1" s="1"/>
  <c r="U1575" i="1"/>
  <c r="Q1575" i="1"/>
  <c r="M1575" i="1"/>
  <c r="F1575" i="1"/>
  <c r="E1575" i="1"/>
  <c r="D1575" i="1"/>
  <c r="AI1575" i="1" s="1"/>
  <c r="A1575" i="1"/>
  <c r="AD1574" i="1"/>
  <c r="AC1574" i="1"/>
  <c r="Z1574" i="1"/>
  <c r="AB1574" i="1" s="1"/>
  <c r="Y1574" i="1"/>
  <c r="AA1574" i="1" s="1"/>
  <c r="W1574" i="1"/>
  <c r="X1574" i="1" s="1"/>
  <c r="U1574" i="1"/>
  <c r="Q1574" i="1"/>
  <c r="M1574" i="1"/>
  <c r="F1574" i="1"/>
  <c r="E1574" i="1"/>
  <c r="D1574" i="1"/>
  <c r="A1574" i="1"/>
  <c r="AD1573" i="1"/>
  <c r="AC1573" i="1"/>
  <c r="Z1573" i="1"/>
  <c r="AB1573" i="1" s="1"/>
  <c r="Y1573" i="1"/>
  <c r="AA1573" i="1" s="1"/>
  <c r="W1573" i="1"/>
  <c r="X1573" i="1" s="1"/>
  <c r="U1573" i="1"/>
  <c r="Q1573" i="1"/>
  <c r="M1573" i="1"/>
  <c r="F1573" i="1"/>
  <c r="E1573" i="1"/>
  <c r="D1573" i="1"/>
  <c r="A1573" i="1"/>
  <c r="AD1572" i="1"/>
  <c r="AC1572" i="1"/>
  <c r="Z1572" i="1"/>
  <c r="AB1572" i="1" s="1"/>
  <c r="Y1572" i="1"/>
  <c r="AA1572" i="1" s="1"/>
  <c r="W1572" i="1"/>
  <c r="X1572" i="1" s="1"/>
  <c r="U1572" i="1"/>
  <c r="Q1572" i="1"/>
  <c r="M1572" i="1"/>
  <c r="F1572" i="1"/>
  <c r="E1572" i="1"/>
  <c r="D1572" i="1"/>
  <c r="A1572" i="1"/>
  <c r="AD1571" i="1"/>
  <c r="AC1571" i="1"/>
  <c r="Z1571" i="1"/>
  <c r="AB1571" i="1" s="1"/>
  <c r="Y1571" i="1"/>
  <c r="AA1571" i="1" s="1"/>
  <c r="W1571" i="1"/>
  <c r="X1571" i="1" s="1"/>
  <c r="U1571" i="1"/>
  <c r="Q1571" i="1"/>
  <c r="M1571" i="1"/>
  <c r="F1571" i="1"/>
  <c r="E1571" i="1"/>
  <c r="D1571" i="1"/>
  <c r="AI1571" i="1" s="1"/>
  <c r="A1571" i="1"/>
  <c r="AD1570" i="1"/>
  <c r="AC1570" i="1"/>
  <c r="Z1570" i="1"/>
  <c r="AB1570" i="1" s="1"/>
  <c r="Y1570" i="1"/>
  <c r="AA1570" i="1" s="1"/>
  <c r="W1570" i="1"/>
  <c r="X1570" i="1" s="1"/>
  <c r="U1570" i="1"/>
  <c r="Q1570" i="1"/>
  <c r="M1570" i="1"/>
  <c r="F1570" i="1"/>
  <c r="E1570" i="1"/>
  <c r="D1570" i="1"/>
  <c r="A1570" i="1"/>
  <c r="AD1569" i="1"/>
  <c r="AC1569" i="1"/>
  <c r="Z1569" i="1"/>
  <c r="AB1569" i="1" s="1"/>
  <c r="Y1569" i="1"/>
  <c r="AA1569" i="1" s="1"/>
  <c r="W1569" i="1"/>
  <c r="X1569" i="1" s="1"/>
  <c r="U1569" i="1"/>
  <c r="Q1569" i="1"/>
  <c r="M1569" i="1"/>
  <c r="F1569" i="1"/>
  <c r="E1569" i="1"/>
  <c r="D1569" i="1"/>
  <c r="A1569" i="1"/>
  <c r="AD1568" i="1"/>
  <c r="AC1568" i="1"/>
  <c r="Z1568" i="1"/>
  <c r="AB1568" i="1" s="1"/>
  <c r="Y1568" i="1"/>
  <c r="AA1568" i="1" s="1"/>
  <c r="W1568" i="1"/>
  <c r="X1568" i="1" s="1"/>
  <c r="U1568" i="1"/>
  <c r="Q1568" i="1"/>
  <c r="M1568" i="1"/>
  <c r="F1568" i="1"/>
  <c r="E1568" i="1"/>
  <c r="D1568" i="1"/>
  <c r="AI1568" i="1" s="1"/>
  <c r="A1568" i="1"/>
  <c r="AD1567" i="1"/>
  <c r="AC1567" i="1"/>
  <c r="Z1567" i="1"/>
  <c r="AB1567" i="1" s="1"/>
  <c r="Y1567" i="1"/>
  <c r="AA1567" i="1" s="1"/>
  <c r="W1567" i="1"/>
  <c r="X1567" i="1" s="1"/>
  <c r="U1567" i="1"/>
  <c r="Q1567" i="1"/>
  <c r="M1567" i="1"/>
  <c r="F1567" i="1"/>
  <c r="E1567" i="1"/>
  <c r="D1567" i="1"/>
  <c r="AI1567" i="1" s="1"/>
  <c r="A1567" i="1"/>
  <c r="AD1566" i="1"/>
  <c r="AC1566" i="1"/>
  <c r="Z1566" i="1"/>
  <c r="AB1566" i="1" s="1"/>
  <c r="Y1566" i="1"/>
  <c r="AA1566" i="1" s="1"/>
  <c r="W1566" i="1"/>
  <c r="X1566" i="1" s="1"/>
  <c r="U1566" i="1"/>
  <c r="Q1566" i="1"/>
  <c r="M1566" i="1"/>
  <c r="F1566" i="1"/>
  <c r="E1566" i="1"/>
  <c r="D1566" i="1"/>
  <c r="A1566" i="1"/>
  <c r="AD1565" i="1"/>
  <c r="AC1565" i="1"/>
  <c r="Z1565" i="1"/>
  <c r="AB1565" i="1" s="1"/>
  <c r="Y1565" i="1"/>
  <c r="AA1565" i="1" s="1"/>
  <c r="W1565" i="1"/>
  <c r="X1565" i="1" s="1"/>
  <c r="U1565" i="1"/>
  <c r="Q1565" i="1"/>
  <c r="M1565" i="1"/>
  <c r="F1565" i="1"/>
  <c r="E1565" i="1"/>
  <c r="D1565" i="1"/>
  <c r="A1565" i="1"/>
  <c r="AD1564" i="1"/>
  <c r="AC1564" i="1"/>
  <c r="Z1564" i="1"/>
  <c r="AB1564" i="1" s="1"/>
  <c r="Y1564" i="1"/>
  <c r="AA1564" i="1" s="1"/>
  <c r="W1564" i="1"/>
  <c r="X1564" i="1" s="1"/>
  <c r="U1564" i="1"/>
  <c r="Q1564" i="1"/>
  <c r="M1564" i="1"/>
  <c r="F1564" i="1"/>
  <c r="E1564" i="1"/>
  <c r="D1564" i="1"/>
  <c r="AI1564" i="1" s="1"/>
  <c r="A1564" i="1"/>
  <c r="AD1563" i="1"/>
  <c r="AC1563" i="1"/>
  <c r="Z1563" i="1"/>
  <c r="AB1563" i="1" s="1"/>
  <c r="Y1563" i="1"/>
  <c r="AA1563" i="1" s="1"/>
  <c r="W1563" i="1"/>
  <c r="X1563" i="1" s="1"/>
  <c r="U1563" i="1"/>
  <c r="Q1563" i="1"/>
  <c r="M1563" i="1"/>
  <c r="F1563" i="1"/>
  <c r="E1563" i="1"/>
  <c r="D1563" i="1"/>
  <c r="AI1563" i="1" s="1"/>
  <c r="A1563" i="1"/>
  <c r="AD1562" i="1"/>
  <c r="AC1562" i="1"/>
  <c r="Z1562" i="1"/>
  <c r="AB1562" i="1" s="1"/>
  <c r="Y1562" i="1"/>
  <c r="AA1562" i="1" s="1"/>
  <c r="W1562" i="1"/>
  <c r="X1562" i="1" s="1"/>
  <c r="U1562" i="1"/>
  <c r="Q1562" i="1"/>
  <c r="M1562" i="1"/>
  <c r="F1562" i="1"/>
  <c r="E1562" i="1"/>
  <c r="D1562" i="1"/>
  <c r="AI1562" i="1" s="1"/>
  <c r="A1562" i="1"/>
  <c r="AD1561" i="1"/>
  <c r="AC1561" i="1"/>
  <c r="Z1561" i="1"/>
  <c r="AB1561" i="1" s="1"/>
  <c r="Y1561" i="1"/>
  <c r="AA1561" i="1" s="1"/>
  <c r="W1561" i="1"/>
  <c r="X1561" i="1" s="1"/>
  <c r="U1561" i="1"/>
  <c r="Q1561" i="1"/>
  <c r="M1561" i="1"/>
  <c r="F1561" i="1"/>
  <c r="E1561" i="1"/>
  <c r="D1561" i="1"/>
  <c r="A1561" i="1"/>
  <c r="AD1560" i="1"/>
  <c r="AC1560" i="1"/>
  <c r="Z1560" i="1"/>
  <c r="AB1560" i="1" s="1"/>
  <c r="Y1560" i="1"/>
  <c r="AA1560" i="1" s="1"/>
  <c r="W1560" i="1"/>
  <c r="X1560" i="1" s="1"/>
  <c r="U1560" i="1"/>
  <c r="Q1560" i="1"/>
  <c r="M1560" i="1"/>
  <c r="F1560" i="1"/>
  <c r="E1560" i="1"/>
  <c r="D1560" i="1"/>
  <c r="AI1560" i="1" s="1"/>
  <c r="A1560" i="1"/>
  <c r="AD1559" i="1"/>
  <c r="AC1559" i="1"/>
  <c r="Z1559" i="1"/>
  <c r="AB1559" i="1" s="1"/>
  <c r="Y1559" i="1"/>
  <c r="AA1559" i="1" s="1"/>
  <c r="W1559" i="1"/>
  <c r="X1559" i="1" s="1"/>
  <c r="U1559" i="1"/>
  <c r="Q1559" i="1"/>
  <c r="M1559" i="1"/>
  <c r="F1559" i="1"/>
  <c r="E1559" i="1"/>
  <c r="D1559" i="1"/>
  <c r="A1559" i="1"/>
  <c r="AD1558" i="1"/>
  <c r="AC1558" i="1"/>
  <c r="Z1558" i="1"/>
  <c r="AB1558" i="1" s="1"/>
  <c r="Y1558" i="1"/>
  <c r="AA1558" i="1" s="1"/>
  <c r="W1558" i="1"/>
  <c r="X1558" i="1" s="1"/>
  <c r="U1558" i="1"/>
  <c r="Q1558" i="1"/>
  <c r="M1558" i="1"/>
  <c r="F1558" i="1"/>
  <c r="E1558" i="1"/>
  <c r="D1558" i="1"/>
  <c r="AI1558" i="1" s="1"/>
  <c r="A1558" i="1"/>
  <c r="AD1557" i="1"/>
  <c r="AC1557" i="1"/>
  <c r="Z1557" i="1"/>
  <c r="AB1557" i="1" s="1"/>
  <c r="Y1557" i="1"/>
  <c r="AA1557" i="1" s="1"/>
  <c r="W1557" i="1"/>
  <c r="X1557" i="1" s="1"/>
  <c r="U1557" i="1"/>
  <c r="Q1557" i="1"/>
  <c r="M1557" i="1"/>
  <c r="F1557" i="1"/>
  <c r="E1557" i="1"/>
  <c r="D1557" i="1"/>
  <c r="A1557" i="1"/>
  <c r="AD1556" i="1"/>
  <c r="AC1556" i="1"/>
  <c r="Z1556" i="1"/>
  <c r="AB1556" i="1" s="1"/>
  <c r="Y1556" i="1"/>
  <c r="AA1556" i="1" s="1"/>
  <c r="W1556" i="1"/>
  <c r="X1556" i="1" s="1"/>
  <c r="U1556" i="1"/>
  <c r="Q1556" i="1"/>
  <c r="M1556" i="1"/>
  <c r="F1556" i="1"/>
  <c r="E1556" i="1"/>
  <c r="D1556" i="1"/>
  <c r="AI1556" i="1" s="1"/>
  <c r="A1556" i="1"/>
  <c r="AD1555" i="1"/>
  <c r="AC1555" i="1"/>
  <c r="Z1555" i="1"/>
  <c r="AB1555" i="1" s="1"/>
  <c r="Y1555" i="1"/>
  <c r="AA1555" i="1" s="1"/>
  <c r="W1555" i="1"/>
  <c r="X1555" i="1" s="1"/>
  <c r="U1555" i="1"/>
  <c r="Q1555" i="1"/>
  <c r="M1555" i="1"/>
  <c r="F1555" i="1"/>
  <c r="E1555" i="1"/>
  <c r="D1555" i="1"/>
  <c r="AI1555" i="1" s="1"/>
  <c r="A1555" i="1"/>
  <c r="AD1554" i="1"/>
  <c r="AC1554" i="1"/>
  <c r="Z1554" i="1"/>
  <c r="AB1554" i="1" s="1"/>
  <c r="Y1554" i="1"/>
  <c r="AA1554" i="1" s="1"/>
  <c r="W1554" i="1"/>
  <c r="X1554" i="1" s="1"/>
  <c r="U1554" i="1"/>
  <c r="Q1554" i="1"/>
  <c r="M1554" i="1"/>
  <c r="F1554" i="1"/>
  <c r="E1554" i="1"/>
  <c r="D1554" i="1"/>
  <c r="A1554" i="1"/>
  <c r="AD1553" i="1"/>
  <c r="AC1553" i="1"/>
  <c r="Z1553" i="1"/>
  <c r="AB1553" i="1" s="1"/>
  <c r="Y1553" i="1"/>
  <c r="AA1553" i="1" s="1"/>
  <c r="W1553" i="1"/>
  <c r="X1553" i="1" s="1"/>
  <c r="U1553" i="1"/>
  <c r="Q1553" i="1"/>
  <c r="M1553" i="1"/>
  <c r="F1553" i="1"/>
  <c r="E1553" i="1"/>
  <c r="D1553" i="1"/>
  <c r="A1553" i="1"/>
  <c r="AD1552" i="1"/>
  <c r="AC1552" i="1"/>
  <c r="Z1552" i="1"/>
  <c r="AB1552" i="1" s="1"/>
  <c r="Y1552" i="1"/>
  <c r="AA1552" i="1" s="1"/>
  <c r="W1552" i="1"/>
  <c r="X1552" i="1" s="1"/>
  <c r="U1552" i="1"/>
  <c r="Q1552" i="1"/>
  <c r="M1552" i="1"/>
  <c r="F1552" i="1"/>
  <c r="E1552" i="1"/>
  <c r="D1552" i="1"/>
  <c r="AI1552" i="1" s="1"/>
  <c r="A1552" i="1"/>
  <c r="AD1551" i="1"/>
  <c r="AC1551" i="1"/>
  <c r="Z1551" i="1"/>
  <c r="AB1551" i="1" s="1"/>
  <c r="Y1551" i="1"/>
  <c r="AA1551" i="1" s="1"/>
  <c r="W1551" i="1"/>
  <c r="X1551" i="1" s="1"/>
  <c r="U1551" i="1"/>
  <c r="Q1551" i="1"/>
  <c r="M1551" i="1"/>
  <c r="F1551" i="1"/>
  <c r="E1551" i="1"/>
  <c r="D1551" i="1"/>
  <c r="AI1551" i="1" s="1"/>
  <c r="A1551" i="1"/>
  <c r="AD1550" i="1"/>
  <c r="AC1550" i="1"/>
  <c r="Z1550" i="1"/>
  <c r="AB1550" i="1" s="1"/>
  <c r="Y1550" i="1"/>
  <c r="AA1550" i="1" s="1"/>
  <c r="W1550" i="1"/>
  <c r="X1550" i="1" s="1"/>
  <c r="U1550" i="1"/>
  <c r="Q1550" i="1"/>
  <c r="M1550" i="1"/>
  <c r="F1550" i="1"/>
  <c r="E1550" i="1"/>
  <c r="D1550" i="1"/>
  <c r="AI1550" i="1" s="1"/>
  <c r="A1550" i="1"/>
  <c r="AD1549" i="1"/>
  <c r="AC1549" i="1"/>
  <c r="Z1549" i="1"/>
  <c r="AB1549" i="1" s="1"/>
  <c r="Y1549" i="1"/>
  <c r="AA1549" i="1" s="1"/>
  <c r="W1549" i="1"/>
  <c r="X1549" i="1" s="1"/>
  <c r="U1549" i="1"/>
  <c r="Q1549" i="1"/>
  <c r="M1549" i="1"/>
  <c r="F1549" i="1"/>
  <c r="E1549" i="1"/>
  <c r="D1549" i="1"/>
  <c r="A1549" i="1"/>
  <c r="AD1548" i="1"/>
  <c r="AC1548" i="1"/>
  <c r="Z1548" i="1"/>
  <c r="AB1548" i="1" s="1"/>
  <c r="Y1548" i="1"/>
  <c r="AA1548" i="1" s="1"/>
  <c r="W1548" i="1"/>
  <c r="X1548" i="1" s="1"/>
  <c r="U1548" i="1"/>
  <c r="Q1548" i="1"/>
  <c r="M1548" i="1"/>
  <c r="F1548" i="1"/>
  <c r="E1548" i="1"/>
  <c r="D1548" i="1"/>
  <c r="AI1548" i="1" s="1"/>
  <c r="A1548" i="1"/>
  <c r="AD1547" i="1"/>
  <c r="AC1547" i="1"/>
  <c r="Z1547" i="1"/>
  <c r="AB1547" i="1" s="1"/>
  <c r="Y1547" i="1"/>
  <c r="AA1547" i="1" s="1"/>
  <c r="W1547" i="1"/>
  <c r="X1547" i="1" s="1"/>
  <c r="U1547" i="1"/>
  <c r="Q1547" i="1"/>
  <c r="M1547" i="1"/>
  <c r="F1547" i="1"/>
  <c r="E1547" i="1"/>
  <c r="D1547" i="1"/>
  <c r="AI1547" i="1" s="1"/>
  <c r="A1547" i="1"/>
  <c r="AD1546" i="1"/>
  <c r="AC1546" i="1"/>
  <c r="Z1546" i="1"/>
  <c r="AB1546" i="1" s="1"/>
  <c r="Y1546" i="1"/>
  <c r="AA1546" i="1" s="1"/>
  <c r="W1546" i="1"/>
  <c r="X1546" i="1" s="1"/>
  <c r="U1546" i="1"/>
  <c r="Q1546" i="1"/>
  <c r="M1546" i="1"/>
  <c r="F1546" i="1"/>
  <c r="E1546" i="1"/>
  <c r="D1546" i="1"/>
  <c r="A1546" i="1"/>
  <c r="AD1545" i="1"/>
  <c r="AC1545" i="1"/>
  <c r="Z1545" i="1"/>
  <c r="AB1545" i="1" s="1"/>
  <c r="Y1545" i="1"/>
  <c r="AA1545" i="1" s="1"/>
  <c r="W1545" i="1"/>
  <c r="X1545" i="1" s="1"/>
  <c r="U1545" i="1"/>
  <c r="Q1545" i="1"/>
  <c r="M1545" i="1"/>
  <c r="F1545" i="1"/>
  <c r="E1545" i="1"/>
  <c r="D1545" i="1"/>
  <c r="A1545" i="1"/>
  <c r="AD1544" i="1"/>
  <c r="AC1544" i="1"/>
  <c r="Z1544" i="1"/>
  <c r="AB1544" i="1" s="1"/>
  <c r="Y1544" i="1"/>
  <c r="AA1544" i="1" s="1"/>
  <c r="W1544" i="1"/>
  <c r="X1544" i="1" s="1"/>
  <c r="U1544" i="1"/>
  <c r="Q1544" i="1"/>
  <c r="M1544" i="1"/>
  <c r="F1544" i="1"/>
  <c r="E1544" i="1"/>
  <c r="D1544" i="1"/>
  <c r="AI1544" i="1" s="1"/>
  <c r="A1544" i="1"/>
  <c r="AD1543" i="1"/>
  <c r="AC1543" i="1"/>
  <c r="Z1543" i="1"/>
  <c r="AB1543" i="1" s="1"/>
  <c r="Y1543" i="1"/>
  <c r="AA1543" i="1" s="1"/>
  <c r="W1543" i="1"/>
  <c r="X1543" i="1" s="1"/>
  <c r="U1543" i="1"/>
  <c r="Q1543" i="1"/>
  <c r="M1543" i="1"/>
  <c r="F1543" i="1"/>
  <c r="E1543" i="1"/>
  <c r="D1543" i="1"/>
  <c r="AI1543" i="1" s="1"/>
  <c r="A1543" i="1"/>
  <c r="AD1542" i="1"/>
  <c r="AC1542" i="1"/>
  <c r="Z1542" i="1"/>
  <c r="AB1542" i="1" s="1"/>
  <c r="Y1542" i="1"/>
  <c r="AA1542" i="1" s="1"/>
  <c r="W1542" i="1"/>
  <c r="X1542" i="1" s="1"/>
  <c r="U1542" i="1"/>
  <c r="Q1542" i="1"/>
  <c r="M1542" i="1"/>
  <c r="F1542" i="1"/>
  <c r="E1542" i="1"/>
  <c r="D1542" i="1"/>
  <c r="A1542" i="1"/>
  <c r="AD1541" i="1"/>
  <c r="AC1541" i="1"/>
  <c r="Z1541" i="1"/>
  <c r="AB1541" i="1" s="1"/>
  <c r="Y1541" i="1"/>
  <c r="AA1541" i="1" s="1"/>
  <c r="W1541" i="1"/>
  <c r="X1541" i="1" s="1"/>
  <c r="U1541" i="1"/>
  <c r="Q1541" i="1"/>
  <c r="M1541" i="1"/>
  <c r="F1541" i="1"/>
  <c r="E1541" i="1"/>
  <c r="D1541" i="1"/>
  <c r="A1541" i="1"/>
  <c r="AD1540" i="1"/>
  <c r="AC1540" i="1"/>
  <c r="Z1540" i="1"/>
  <c r="AB1540" i="1" s="1"/>
  <c r="Y1540" i="1"/>
  <c r="AA1540" i="1" s="1"/>
  <c r="W1540" i="1"/>
  <c r="X1540" i="1" s="1"/>
  <c r="U1540" i="1"/>
  <c r="Q1540" i="1"/>
  <c r="M1540" i="1"/>
  <c r="F1540" i="1"/>
  <c r="E1540" i="1"/>
  <c r="D1540" i="1"/>
  <c r="A1540" i="1"/>
  <c r="AD1539" i="1"/>
  <c r="AC1539" i="1"/>
  <c r="Z1539" i="1"/>
  <c r="AB1539" i="1" s="1"/>
  <c r="Y1539" i="1"/>
  <c r="AA1539" i="1" s="1"/>
  <c r="W1539" i="1"/>
  <c r="X1539" i="1" s="1"/>
  <c r="U1539" i="1"/>
  <c r="Q1539" i="1"/>
  <c r="M1539" i="1"/>
  <c r="F1539" i="1"/>
  <c r="E1539" i="1"/>
  <c r="D1539" i="1"/>
  <c r="AI1539" i="1" s="1"/>
  <c r="A1539" i="1"/>
  <c r="AD1538" i="1"/>
  <c r="AC1538" i="1"/>
  <c r="Z1538" i="1"/>
  <c r="AB1538" i="1" s="1"/>
  <c r="Y1538" i="1"/>
  <c r="AA1538" i="1" s="1"/>
  <c r="W1538" i="1"/>
  <c r="X1538" i="1" s="1"/>
  <c r="U1538" i="1"/>
  <c r="Q1538" i="1"/>
  <c r="M1538" i="1"/>
  <c r="F1538" i="1"/>
  <c r="E1538" i="1"/>
  <c r="D1538" i="1"/>
  <c r="A1538" i="1"/>
  <c r="AD1537" i="1"/>
  <c r="AC1537" i="1"/>
  <c r="Z1537" i="1"/>
  <c r="AB1537" i="1" s="1"/>
  <c r="Y1537" i="1"/>
  <c r="AA1537" i="1" s="1"/>
  <c r="W1537" i="1"/>
  <c r="X1537" i="1" s="1"/>
  <c r="U1537" i="1"/>
  <c r="Q1537" i="1"/>
  <c r="M1537" i="1"/>
  <c r="F1537" i="1"/>
  <c r="E1537" i="1"/>
  <c r="D1537" i="1"/>
  <c r="A1537" i="1"/>
  <c r="AD1536" i="1"/>
  <c r="AC1536" i="1"/>
  <c r="Z1536" i="1"/>
  <c r="AB1536" i="1" s="1"/>
  <c r="Y1536" i="1"/>
  <c r="AA1536" i="1" s="1"/>
  <c r="W1536" i="1"/>
  <c r="X1536" i="1" s="1"/>
  <c r="U1536" i="1"/>
  <c r="Q1536" i="1"/>
  <c r="M1536" i="1"/>
  <c r="F1536" i="1"/>
  <c r="E1536" i="1"/>
  <c r="D1536" i="1"/>
  <c r="AI1536" i="1" s="1"/>
  <c r="A1536" i="1"/>
  <c r="AD1535" i="1"/>
  <c r="AC1535" i="1"/>
  <c r="Z1535" i="1"/>
  <c r="AB1535" i="1" s="1"/>
  <c r="Y1535" i="1"/>
  <c r="AA1535" i="1" s="1"/>
  <c r="W1535" i="1"/>
  <c r="X1535" i="1" s="1"/>
  <c r="U1535" i="1"/>
  <c r="Q1535" i="1"/>
  <c r="M1535" i="1"/>
  <c r="F1535" i="1"/>
  <c r="E1535" i="1"/>
  <c r="D1535" i="1"/>
  <c r="AI1535" i="1" s="1"/>
  <c r="A1535" i="1"/>
  <c r="AD1534" i="1"/>
  <c r="AC1534" i="1"/>
  <c r="Z1534" i="1"/>
  <c r="AB1534" i="1" s="1"/>
  <c r="Y1534" i="1"/>
  <c r="AA1534" i="1" s="1"/>
  <c r="W1534" i="1"/>
  <c r="X1534" i="1" s="1"/>
  <c r="U1534" i="1"/>
  <c r="Q1534" i="1"/>
  <c r="M1534" i="1"/>
  <c r="F1534" i="1"/>
  <c r="E1534" i="1"/>
  <c r="D1534" i="1"/>
  <c r="A1534" i="1"/>
  <c r="AD1533" i="1"/>
  <c r="AC1533" i="1"/>
  <c r="Z1533" i="1"/>
  <c r="AB1533" i="1" s="1"/>
  <c r="Y1533" i="1"/>
  <c r="AA1533" i="1" s="1"/>
  <c r="W1533" i="1"/>
  <c r="X1533" i="1" s="1"/>
  <c r="U1533" i="1"/>
  <c r="Q1533" i="1"/>
  <c r="M1533" i="1"/>
  <c r="F1533" i="1"/>
  <c r="E1533" i="1"/>
  <c r="D1533" i="1"/>
  <c r="A1533" i="1"/>
  <c r="AD1532" i="1"/>
  <c r="AC1532" i="1"/>
  <c r="Z1532" i="1"/>
  <c r="AB1532" i="1" s="1"/>
  <c r="Y1532" i="1"/>
  <c r="AA1532" i="1" s="1"/>
  <c r="W1532" i="1"/>
  <c r="X1532" i="1" s="1"/>
  <c r="U1532" i="1"/>
  <c r="Q1532" i="1"/>
  <c r="M1532" i="1"/>
  <c r="F1532" i="1"/>
  <c r="E1532" i="1"/>
  <c r="D1532" i="1"/>
  <c r="AI1532" i="1" s="1"/>
  <c r="A1532" i="1"/>
  <c r="AD1531" i="1"/>
  <c r="AC1531" i="1"/>
  <c r="Z1531" i="1"/>
  <c r="AB1531" i="1" s="1"/>
  <c r="Y1531" i="1"/>
  <c r="AA1531" i="1" s="1"/>
  <c r="W1531" i="1"/>
  <c r="X1531" i="1" s="1"/>
  <c r="U1531" i="1"/>
  <c r="Q1531" i="1"/>
  <c r="M1531" i="1"/>
  <c r="F1531" i="1"/>
  <c r="E1531" i="1"/>
  <c r="D1531" i="1"/>
  <c r="AI1531" i="1" s="1"/>
  <c r="A1531" i="1"/>
  <c r="AD1530" i="1"/>
  <c r="AC1530" i="1"/>
  <c r="Z1530" i="1"/>
  <c r="AB1530" i="1" s="1"/>
  <c r="Y1530" i="1"/>
  <c r="AA1530" i="1" s="1"/>
  <c r="W1530" i="1"/>
  <c r="X1530" i="1" s="1"/>
  <c r="U1530" i="1"/>
  <c r="Q1530" i="1"/>
  <c r="M1530" i="1"/>
  <c r="F1530" i="1"/>
  <c r="E1530" i="1"/>
  <c r="D1530" i="1"/>
  <c r="AI1530" i="1" s="1"/>
  <c r="A1530" i="1"/>
  <c r="AD1529" i="1"/>
  <c r="AC1529" i="1"/>
  <c r="Z1529" i="1"/>
  <c r="AB1529" i="1" s="1"/>
  <c r="Y1529" i="1"/>
  <c r="AA1529" i="1" s="1"/>
  <c r="W1529" i="1"/>
  <c r="X1529" i="1" s="1"/>
  <c r="U1529" i="1"/>
  <c r="Q1529" i="1"/>
  <c r="M1529" i="1"/>
  <c r="F1529" i="1"/>
  <c r="E1529" i="1"/>
  <c r="D1529" i="1"/>
  <c r="A1529" i="1"/>
  <c r="AD1528" i="1"/>
  <c r="AC1528" i="1"/>
  <c r="Z1528" i="1"/>
  <c r="AB1528" i="1" s="1"/>
  <c r="Y1528" i="1"/>
  <c r="AA1528" i="1" s="1"/>
  <c r="W1528" i="1"/>
  <c r="X1528" i="1" s="1"/>
  <c r="U1528" i="1"/>
  <c r="Q1528" i="1"/>
  <c r="M1528" i="1"/>
  <c r="F1528" i="1"/>
  <c r="E1528" i="1"/>
  <c r="D1528" i="1"/>
  <c r="AI1528" i="1" s="1"/>
  <c r="A1528" i="1"/>
  <c r="AD1527" i="1"/>
  <c r="AC1527" i="1"/>
  <c r="Z1527" i="1"/>
  <c r="AB1527" i="1" s="1"/>
  <c r="Y1527" i="1"/>
  <c r="AA1527" i="1" s="1"/>
  <c r="W1527" i="1"/>
  <c r="X1527" i="1" s="1"/>
  <c r="U1527" i="1"/>
  <c r="Q1527" i="1"/>
  <c r="M1527" i="1"/>
  <c r="F1527" i="1"/>
  <c r="E1527" i="1"/>
  <c r="D1527" i="1"/>
  <c r="AI1527" i="1" s="1"/>
  <c r="A1527" i="1"/>
  <c r="AD1526" i="1"/>
  <c r="AC1526" i="1"/>
  <c r="Z1526" i="1"/>
  <c r="AB1526" i="1" s="1"/>
  <c r="Y1526" i="1"/>
  <c r="AA1526" i="1" s="1"/>
  <c r="W1526" i="1"/>
  <c r="X1526" i="1" s="1"/>
  <c r="U1526" i="1"/>
  <c r="Q1526" i="1"/>
  <c r="M1526" i="1"/>
  <c r="F1526" i="1"/>
  <c r="E1526" i="1"/>
  <c r="D1526" i="1"/>
  <c r="AI1526" i="1" s="1"/>
  <c r="A1526" i="1"/>
  <c r="AD1525" i="1"/>
  <c r="AC1525" i="1"/>
  <c r="Z1525" i="1"/>
  <c r="AB1525" i="1" s="1"/>
  <c r="Y1525" i="1"/>
  <c r="AA1525" i="1" s="1"/>
  <c r="W1525" i="1"/>
  <c r="X1525" i="1" s="1"/>
  <c r="U1525" i="1"/>
  <c r="Q1525" i="1"/>
  <c r="M1525" i="1"/>
  <c r="F1525" i="1"/>
  <c r="E1525" i="1"/>
  <c r="D1525" i="1"/>
  <c r="A1525" i="1"/>
  <c r="AD1524" i="1"/>
  <c r="AC1524" i="1"/>
  <c r="Z1524" i="1"/>
  <c r="AB1524" i="1" s="1"/>
  <c r="Y1524" i="1"/>
  <c r="AA1524" i="1" s="1"/>
  <c r="W1524" i="1"/>
  <c r="X1524" i="1" s="1"/>
  <c r="U1524" i="1"/>
  <c r="Q1524" i="1"/>
  <c r="M1524" i="1"/>
  <c r="F1524" i="1"/>
  <c r="E1524" i="1"/>
  <c r="D1524" i="1"/>
  <c r="AI1524" i="1" s="1"/>
  <c r="A1524" i="1"/>
  <c r="AD1523" i="1"/>
  <c r="AC1523" i="1"/>
  <c r="Z1523" i="1"/>
  <c r="AB1523" i="1" s="1"/>
  <c r="Y1523" i="1"/>
  <c r="AA1523" i="1" s="1"/>
  <c r="W1523" i="1"/>
  <c r="X1523" i="1" s="1"/>
  <c r="U1523" i="1"/>
  <c r="Q1523" i="1"/>
  <c r="M1523" i="1"/>
  <c r="F1523" i="1"/>
  <c r="E1523" i="1"/>
  <c r="D1523" i="1"/>
  <c r="AI1523" i="1" s="1"/>
  <c r="A1523" i="1"/>
  <c r="AD1522" i="1"/>
  <c r="AC1522" i="1"/>
  <c r="Z1522" i="1"/>
  <c r="AB1522" i="1" s="1"/>
  <c r="Y1522" i="1"/>
  <c r="AA1522" i="1" s="1"/>
  <c r="W1522" i="1"/>
  <c r="X1522" i="1" s="1"/>
  <c r="U1522" i="1"/>
  <c r="Q1522" i="1"/>
  <c r="M1522" i="1"/>
  <c r="F1522" i="1"/>
  <c r="E1522" i="1"/>
  <c r="D1522" i="1"/>
  <c r="A1522" i="1"/>
  <c r="AD1521" i="1"/>
  <c r="AC1521" i="1"/>
  <c r="Z1521" i="1"/>
  <c r="AB1521" i="1" s="1"/>
  <c r="Y1521" i="1"/>
  <c r="AA1521" i="1" s="1"/>
  <c r="W1521" i="1"/>
  <c r="X1521" i="1" s="1"/>
  <c r="U1521" i="1"/>
  <c r="Q1521" i="1"/>
  <c r="M1521" i="1"/>
  <c r="F1521" i="1"/>
  <c r="E1521" i="1"/>
  <c r="D1521" i="1"/>
  <c r="A1521" i="1"/>
  <c r="AD1520" i="1"/>
  <c r="AC1520" i="1"/>
  <c r="Z1520" i="1"/>
  <c r="AB1520" i="1" s="1"/>
  <c r="Y1520" i="1"/>
  <c r="AA1520" i="1" s="1"/>
  <c r="W1520" i="1"/>
  <c r="X1520" i="1" s="1"/>
  <c r="U1520" i="1"/>
  <c r="Q1520" i="1"/>
  <c r="M1520" i="1"/>
  <c r="F1520" i="1"/>
  <c r="E1520" i="1"/>
  <c r="D1520" i="1"/>
  <c r="AI1520" i="1" s="1"/>
  <c r="A1520" i="1"/>
  <c r="AD1519" i="1"/>
  <c r="AC1519" i="1"/>
  <c r="Z1519" i="1"/>
  <c r="AB1519" i="1" s="1"/>
  <c r="Y1519" i="1"/>
  <c r="AA1519" i="1" s="1"/>
  <c r="W1519" i="1"/>
  <c r="X1519" i="1" s="1"/>
  <c r="U1519" i="1"/>
  <c r="Q1519" i="1"/>
  <c r="M1519" i="1"/>
  <c r="F1519" i="1"/>
  <c r="E1519" i="1"/>
  <c r="D1519" i="1"/>
  <c r="AI1519" i="1" s="1"/>
  <c r="A1519" i="1"/>
  <c r="AD1518" i="1"/>
  <c r="AC1518" i="1"/>
  <c r="Z1518" i="1"/>
  <c r="AB1518" i="1" s="1"/>
  <c r="Y1518" i="1"/>
  <c r="AA1518" i="1" s="1"/>
  <c r="W1518" i="1"/>
  <c r="X1518" i="1" s="1"/>
  <c r="U1518" i="1"/>
  <c r="Q1518" i="1"/>
  <c r="M1518" i="1"/>
  <c r="F1518" i="1"/>
  <c r="E1518" i="1"/>
  <c r="D1518" i="1"/>
  <c r="A1518" i="1"/>
  <c r="AD1517" i="1"/>
  <c r="AC1517" i="1"/>
  <c r="Z1517" i="1"/>
  <c r="AB1517" i="1" s="1"/>
  <c r="Y1517" i="1"/>
  <c r="AA1517" i="1" s="1"/>
  <c r="W1517" i="1"/>
  <c r="X1517" i="1" s="1"/>
  <c r="U1517" i="1"/>
  <c r="Q1517" i="1"/>
  <c r="M1517" i="1"/>
  <c r="F1517" i="1"/>
  <c r="E1517" i="1"/>
  <c r="D1517" i="1"/>
  <c r="A1517" i="1"/>
  <c r="AD1516" i="1"/>
  <c r="AC1516" i="1"/>
  <c r="Z1516" i="1"/>
  <c r="AB1516" i="1" s="1"/>
  <c r="Y1516" i="1"/>
  <c r="AA1516" i="1" s="1"/>
  <c r="W1516" i="1"/>
  <c r="X1516" i="1" s="1"/>
  <c r="U1516" i="1"/>
  <c r="Q1516" i="1"/>
  <c r="M1516" i="1"/>
  <c r="F1516" i="1"/>
  <c r="E1516" i="1"/>
  <c r="D1516" i="1"/>
  <c r="A1516" i="1"/>
  <c r="AD1515" i="1"/>
  <c r="AC1515" i="1"/>
  <c r="Z1515" i="1"/>
  <c r="AB1515" i="1" s="1"/>
  <c r="Y1515" i="1"/>
  <c r="AA1515" i="1" s="1"/>
  <c r="W1515" i="1"/>
  <c r="X1515" i="1" s="1"/>
  <c r="U1515" i="1"/>
  <c r="Q1515" i="1"/>
  <c r="M1515" i="1"/>
  <c r="F1515" i="1"/>
  <c r="E1515" i="1"/>
  <c r="D1515" i="1"/>
  <c r="AI1515" i="1" s="1"/>
  <c r="A1515" i="1"/>
  <c r="AD1514" i="1"/>
  <c r="AC1514" i="1"/>
  <c r="Z1514" i="1"/>
  <c r="AB1514" i="1" s="1"/>
  <c r="Y1514" i="1"/>
  <c r="AA1514" i="1" s="1"/>
  <c r="W1514" i="1"/>
  <c r="X1514" i="1" s="1"/>
  <c r="U1514" i="1"/>
  <c r="Q1514" i="1"/>
  <c r="M1514" i="1"/>
  <c r="F1514" i="1"/>
  <c r="E1514" i="1"/>
  <c r="D1514" i="1"/>
  <c r="A1514" i="1"/>
  <c r="AD1513" i="1"/>
  <c r="AC1513" i="1"/>
  <c r="Z1513" i="1"/>
  <c r="AB1513" i="1" s="1"/>
  <c r="Y1513" i="1"/>
  <c r="AA1513" i="1" s="1"/>
  <c r="W1513" i="1"/>
  <c r="X1513" i="1" s="1"/>
  <c r="U1513" i="1"/>
  <c r="Q1513" i="1"/>
  <c r="M1513" i="1"/>
  <c r="F1513" i="1"/>
  <c r="E1513" i="1"/>
  <c r="D1513" i="1"/>
  <c r="A1513" i="1"/>
  <c r="AD1512" i="1"/>
  <c r="AC1512" i="1"/>
  <c r="Z1512" i="1"/>
  <c r="AB1512" i="1" s="1"/>
  <c r="Y1512" i="1"/>
  <c r="AA1512" i="1" s="1"/>
  <c r="W1512" i="1"/>
  <c r="X1512" i="1" s="1"/>
  <c r="U1512" i="1"/>
  <c r="Q1512" i="1"/>
  <c r="M1512" i="1"/>
  <c r="F1512" i="1"/>
  <c r="E1512" i="1"/>
  <c r="D1512" i="1"/>
  <c r="A1512" i="1"/>
  <c r="AD1511" i="1"/>
  <c r="AC1511" i="1"/>
  <c r="Z1511" i="1"/>
  <c r="AB1511" i="1" s="1"/>
  <c r="Y1511" i="1"/>
  <c r="AA1511" i="1" s="1"/>
  <c r="W1511" i="1"/>
  <c r="X1511" i="1" s="1"/>
  <c r="U1511" i="1"/>
  <c r="Q1511" i="1"/>
  <c r="M1511" i="1"/>
  <c r="F1511" i="1"/>
  <c r="E1511" i="1"/>
  <c r="D1511" i="1"/>
  <c r="AI1511" i="1" s="1"/>
  <c r="A1511" i="1"/>
  <c r="AD1510" i="1"/>
  <c r="AC1510" i="1"/>
  <c r="Z1510" i="1"/>
  <c r="AB1510" i="1" s="1"/>
  <c r="Y1510" i="1"/>
  <c r="AA1510" i="1" s="1"/>
  <c r="W1510" i="1"/>
  <c r="X1510" i="1" s="1"/>
  <c r="U1510" i="1"/>
  <c r="Q1510" i="1"/>
  <c r="M1510" i="1"/>
  <c r="F1510" i="1"/>
  <c r="E1510" i="1"/>
  <c r="D1510" i="1"/>
  <c r="AI1510" i="1" s="1"/>
  <c r="A1510" i="1"/>
  <c r="AD1509" i="1"/>
  <c r="AC1509" i="1"/>
  <c r="Z1509" i="1"/>
  <c r="AB1509" i="1" s="1"/>
  <c r="Y1509" i="1"/>
  <c r="AA1509" i="1" s="1"/>
  <c r="W1509" i="1"/>
  <c r="X1509" i="1" s="1"/>
  <c r="U1509" i="1"/>
  <c r="Q1509" i="1"/>
  <c r="M1509" i="1"/>
  <c r="F1509" i="1"/>
  <c r="E1509" i="1"/>
  <c r="D1509" i="1"/>
  <c r="A1509" i="1"/>
  <c r="AD1508" i="1"/>
  <c r="AC1508" i="1"/>
  <c r="Z1508" i="1"/>
  <c r="AB1508" i="1" s="1"/>
  <c r="Y1508" i="1"/>
  <c r="AA1508" i="1" s="1"/>
  <c r="W1508" i="1"/>
  <c r="X1508" i="1" s="1"/>
  <c r="U1508" i="1"/>
  <c r="Q1508" i="1"/>
  <c r="M1508" i="1"/>
  <c r="F1508" i="1"/>
  <c r="E1508" i="1"/>
  <c r="D1508" i="1"/>
  <c r="AI1508" i="1" s="1"/>
  <c r="A1508" i="1"/>
  <c r="AD1507" i="1"/>
  <c r="AC1507" i="1"/>
  <c r="Z1507" i="1"/>
  <c r="AB1507" i="1" s="1"/>
  <c r="Y1507" i="1"/>
  <c r="AA1507" i="1" s="1"/>
  <c r="W1507" i="1"/>
  <c r="X1507" i="1" s="1"/>
  <c r="U1507" i="1"/>
  <c r="Q1507" i="1"/>
  <c r="M1507" i="1"/>
  <c r="F1507" i="1"/>
  <c r="E1507" i="1"/>
  <c r="D1507" i="1"/>
  <c r="AI1507" i="1" s="1"/>
  <c r="A1507" i="1"/>
  <c r="AD1506" i="1"/>
  <c r="AC1506" i="1"/>
  <c r="Z1506" i="1"/>
  <c r="AB1506" i="1" s="1"/>
  <c r="Y1506" i="1"/>
  <c r="AA1506" i="1" s="1"/>
  <c r="W1506" i="1"/>
  <c r="X1506" i="1" s="1"/>
  <c r="U1506" i="1"/>
  <c r="Q1506" i="1"/>
  <c r="M1506" i="1"/>
  <c r="F1506" i="1"/>
  <c r="E1506" i="1"/>
  <c r="D1506" i="1"/>
  <c r="AI1506" i="1" s="1"/>
  <c r="A1506" i="1"/>
  <c r="AD1505" i="1"/>
  <c r="AC1505" i="1"/>
  <c r="Z1505" i="1"/>
  <c r="AB1505" i="1" s="1"/>
  <c r="Y1505" i="1"/>
  <c r="AA1505" i="1" s="1"/>
  <c r="W1505" i="1"/>
  <c r="X1505" i="1" s="1"/>
  <c r="U1505" i="1"/>
  <c r="Q1505" i="1"/>
  <c r="M1505" i="1"/>
  <c r="F1505" i="1"/>
  <c r="E1505" i="1"/>
  <c r="D1505" i="1"/>
  <c r="A1505" i="1"/>
  <c r="AD1504" i="1"/>
  <c r="AC1504" i="1"/>
  <c r="Z1504" i="1"/>
  <c r="AB1504" i="1" s="1"/>
  <c r="Y1504" i="1"/>
  <c r="AA1504" i="1" s="1"/>
  <c r="W1504" i="1"/>
  <c r="X1504" i="1" s="1"/>
  <c r="U1504" i="1"/>
  <c r="Q1504" i="1"/>
  <c r="M1504" i="1"/>
  <c r="F1504" i="1"/>
  <c r="E1504" i="1"/>
  <c r="D1504" i="1"/>
  <c r="AI1504" i="1" s="1"/>
  <c r="A1504" i="1"/>
  <c r="AD1503" i="1"/>
  <c r="AC1503" i="1"/>
  <c r="Z1503" i="1"/>
  <c r="AB1503" i="1" s="1"/>
  <c r="Y1503" i="1"/>
  <c r="AA1503" i="1" s="1"/>
  <c r="W1503" i="1"/>
  <c r="X1503" i="1" s="1"/>
  <c r="U1503" i="1"/>
  <c r="Q1503" i="1"/>
  <c r="M1503" i="1"/>
  <c r="F1503" i="1"/>
  <c r="E1503" i="1"/>
  <c r="D1503" i="1"/>
  <c r="AI1503" i="1" s="1"/>
  <c r="A1503" i="1"/>
  <c r="AD1502" i="1"/>
  <c r="AC1502" i="1"/>
  <c r="Z1502" i="1"/>
  <c r="AB1502" i="1" s="1"/>
  <c r="Y1502" i="1"/>
  <c r="AA1502" i="1" s="1"/>
  <c r="W1502" i="1"/>
  <c r="X1502" i="1" s="1"/>
  <c r="U1502" i="1"/>
  <c r="Q1502" i="1"/>
  <c r="M1502" i="1"/>
  <c r="F1502" i="1"/>
  <c r="E1502" i="1"/>
  <c r="D1502" i="1"/>
  <c r="A1502" i="1"/>
  <c r="AD1501" i="1"/>
  <c r="AC1501" i="1"/>
  <c r="Z1501" i="1"/>
  <c r="AB1501" i="1" s="1"/>
  <c r="Y1501" i="1"/>
  <c r="AA1501" i="1" s="1"/>
  <c r="W1501" i="1"/>
  <c r="X1501" i="1" s="1"/>
  <c r="U1501" i="1"/>
  <c r="Q1501" i="1"/>
  <c r="M1501" i="1"/>
  <c r="F1501" i="1"/>
  <c r="E1501" i="1"/>
  <c r="D1501" i="1"/>
  <c r="A1501" i="1"/>
  <c r="AD1500" i="1"/>
  <c r="AC1500" i="1"/>
  <c r="Z1500" i="1"/>
  <c r="AB1500" i="1" s="1"/>
  <c r="Y1500" i="1"/>
  <c r="AA1500" i="1" s="1"/>
  <c r="W1500" i="1"/>
  <c r="X1500" i="1" s="1"/>
  <c r="U1500" i="1"/>
  <c r="Q1500" i="1"/>
  <c r="M1500" i="1"/>
  <c r="F1500" i="1"/>
  <c r="E1500" i="1"/>
  <c r="D1500" i="1"/>
  <c r="AI1500" i="1" s="1"/>
  <c r="A1500" i="1"/>
  <c r="AD1499" i="1"/>
  <c r="AC1499" i="1"/>
  <c r="Z1499" i="1"/>
  <c r="AB1499" i="1" s="1"/>
  <c r="Y1499" i="1"/>
  <c r="AA1499" i="1" s="1"/>
  <c r="W1499" i="1"/>
  <c r="X1499" i="1" s="1"/>
  <c r="U1499" i="1"/>
  <c r="Q1499" i="1"/>
  <c r="M1499" i="1"/>
  <c r="F1499" i="1"/>
  <c r="E1499" i="1"/>
  <c r="D1499" i="1"/>
  <c r="AI1499" i="1" s="1"/>
  <c r="A1499" i="1"/>
  <c r="AD1498" i="1"/>
  <c r="AC1498" i="1"/>
  <c r="Z1498" i="1"/>
  <c r="AB1498" i="1" s="1"/>
  <c r="Y1498" i="1"/>
  <c r="AA1498" i="1" s="1"/>
  <c r="W1498" i="1"/>
  <c r="X1498" i="1" s="1"/>
  <c r="U1498" i="1"/>
  <c r="Q1498" i="1"/>
  <c r="M1498" i="1"/>
  <c r="F1498" i="1"/>
  <c r="E1498" i="1"/>
  <c r="D1498" i="1"/>
  <c r="AI1498" i="1" s="1"/>
  <c r="A1498" i="1"/>
  <c r="AD1497" i="1"/>
  <c r="AC1497" i="1"/>
  <c r="Z1497" i="1"/>
  <c r="AB1497" i="1" s="1"/>
  <c r="Y1497" i="1"/>
  <c r="AA1497" i="1" s="1"/>
  <c r="W1497" i="1"/>
  <c r="X1497" i="1" s="1"/>
  <c r="U1497" i="1"/>
  <c r="Q1497" i="1"/>
  <c r="M1497" i="1"/>
  <c r="F1497" i="1"/>
  <c r="E1497" i="1"/>
  <c r="D1497" i="1"/>
  <c r="A1497" i="1"/>
  <c r="AD1496" i="1"/>
  <c r="AC1496" i="1"/>
  <c r="Z1496" i="1"/>
  <c r="AB1496" i="1" s="1"/>
  <c r="Y1496" i="1"/>
  <c r="AA1496" i="1" s="1"/>
  <c r="W1496" i="1"/>
  <c r="X1496" i="1" s="1"/>
  <c r="U1496" i="1"/>
  <c r="Q1496" i="1"/>
  <c r="M1496" i="1"/>
  <c r="F1496" i="1"/>
  <c r="E1496" i="1"/>
  <c r="D1496" i="1"/>
  <c r="AI1496" i="1" s="1"/>
  <c r="A1496" i="1"/>
  <c r="AD1495" i="1"/>
  <c r="AC1495" i="1"/>
  <c r="Z1495" i="1"/>
  <c r="AB1495" i="1" s="1"/>
  <c r="Y1495" i="1"/>
  <c r="AA1495" i="1" s="1"/>
  <c r="W1495" i="1"/>
  <c r="X1495" i="1" s="1"/>
  <c r="U1495" i="1"/>
  <c r="Q1495" i="1"/>
  <c r="M1495" i="1"/>
  <c r="F1495" i="1"/>
  <c r="E1495" i="1"/>
  <c r="D1495" i="1"/>
  <c r="AI1495" i="1" s="1"/>
  <c r="A1495" i="1"/>
  <c r="AD1494" i="1"/>
  <c r="AC1494" i="1"/>
  <c r="Z1494" i="1"/>
  <c r="AB1494" i="1" s="1"/>
  <c r="Y1494" i="1"/>
  <c r="AA1494" i="1" s="1"/>
  <c r="W1494" i="1"/>
  <c r="X1494" i="1" s="1"/>
  <c r="U1494" i="1"/>
  <c r="Q1494" i="1"/>
  <c r="M1494" i="1"/>
  <c r="F1494" i="1"/>
  <c r="E1494" i="1"/>
  <c r="D1494" i="1"/>
  <c r="A1494" i="1"/>
  <c r="AD1493" i="1"/>
  <c r="AC1493" i="1"/>
  <c r="Z1493" i="1"/>
  <c r="AB1493" i="1" s="1"/>
  <c r="Y1493" i="1"/>
  <c r="AA1493" i="1" s="1"/>
  <c r="W1493" i="1"/>
  <c r="X1493" i="1" s="1"/>
  <c r="U1493" i="1"/>
  <c r="Q1493" i="1"/>
  <c r="M1493" i="1"/>
  <c r="F1493" i="1"/>
  <c r="E1493" i="1"/>
  <c r="D1493" i="1"/>
  <c r="A1493" i="1"/>
  <c r="AD1492" i="1"/>
  <c r="AC1492" i="1"/>
  <c r="Z1492" i="1"/>
  <c r="AB1492" i="1" s="1"/>
  <c r="Y1492" i="1"/>
  <c r="AA1492" i="1" s="1"/>
  <c r="W1492" i="1"/>
  <c r="X1492" i="1" s="1"/>
  <c r="U1492" i="1"/>
  <c r="Q1492" i="1"/>
  <c r="M1492" i="1"/>
  <c r="F1492" i="1"/>
  <c r="E1492" i="1"/>
  <c r="D1492" i="1"/>
  <c r="A1492" i="1"/>
  <c r="AD1491" i="1"/>
  <c r="AC1491" i="1"/>
  <c r="Z1491" i="1"/>
  <c r="AB1491" i="1" s="1"/>
  <c r="Y1491" i="1"/>
  <c r="AA1491" i="1" s="1"/>
  <c r="W1491" i="1"/>
  <c r="X1491" i="1" s="1"/>
  <c r="U1491" i="1"/>
  <c r="Q1491" i="1"/>
  <c r="M1491" i="1"/>
  <c r="F1491" i="1"/>
  <c r="E1491" i="1"/>
  <c r="D1491" i="1"/>
  <c r="AI1491" i="1" s="1"/>
  <c r="A1491" i="1"/>
  <c r="AD1490" i="1"/>
  <c r="AC1490" i="1"/>
  <c r="Z1490" i="1"/>
  <c r="AB1490" i="1" s="1"/>
  <c r="Y1490" i="1"/>
  <c r="AA1490" i="1" s="1"/>
  <c r="W1490" i="1"/>
  <c r="X1490" i="1" s="1"/>
  <c r="U1490" i="1"/>
  <c r="Q1490" i="1"/>
  <c r="M1490" i="1"/>
  <c r="F1490" i="1"/>
  <c r="E1490" i="1"/>
  <c r="D1490" i="1"/>
  <c r="AI1490" i="1" s="1"/>
  <c r="A1490" i="1"/>
  <c r="AD1489" i="1"/>
  <c r="AC1489" i="1"/>
  <c r="Z1489" i="1"/>
  <c r="AB1489" i="1" s="1"/>
  <c r="Y1489" i="1"/>
  <c r="AA1489" i="1" s="1"/>
  <c r="W1489" i="1"/>
  <c r="X1489" i="1" s="1"/>
  <c r="U1489" i="1"/>
  <c r="Q1489" i="1"/>
  <c r="M1489" i="1"/>
  <c r="F1489" i="1"/>
  <c r="E1489" i="1"/>
  <c r="D1489" i="1"/>
  <c r="A1489" i="1"/>
  <c r="AD1488" i="1"/>
  <c r="AC1488" i="1"/>
  <c r="Z1488" i="1"/>
  <c r="AB1488" i="1" s="1"/>
  <c r="Y1488" i="1"/>
  <c r="AA1488" i="1" s="1"/>
  <c r="W1488" i="1"/>
  <c r="X1488" i="1" s="1"/>
  <c r="U1488" i="1"/>
  <c r="Q1488" i="1"/>
  <c r="M1488" i="1"/>
  <c r="F1488" i="1"/>
  <c r="E1488" i="1"/>
  <c r="D1488" i="1"/>
  <c r="AI1488" i="1" s="1"/>
  <c r="A1488" i="1"/>
  <c r="AD1487" i="1"/>
  <c r="AC1487" i="1"/>
  <c r="Z1487" i="1"/>
  <c r="AB1487" i="1" s="1"/>
  <c r="Y1487" i="1"/>
  <c r="AA1487" i="1" s="1"/>
  <c r="W1487" i="1"/>
  <c r="X1487" i="1" s="1"/>
  <c r="U1487" i="1"/>
  <c r="Q1487" i="1"/>
  <c r="M1487" i="1"/>
  <c r="F1487" i="1"/>
  <c r="E1487" i="1"/>
  <c r="D1487" i="1"/>
  <c r="AI1487" i="1" s="1"/>
  <c r="A1487" i="1"/>
  <c r="AD1486" i="1"/>
  <c r="AC1486" i="1"/>
  <c r="Z1486" i="1"/>
  <c r="AB1486" i="1" s="1"/>
  <c r="Y1486" i="1"/>
  <c r="AA1486" i="1" s="1"/>
  <c r="W1486" i="1"/>
  <c r="X1486" i="1" s="1"/>
  <c r="U1486" i="1"/>
  <c r="Q1486" i="1"/>
  <c r="M1486" i="1"/>
  <c r="F1486" i="1"/>
  <c r="E1486" i="1"/>
  <c r="D1486" i="1"/>
  <c r="A1486" i="1"/>
  <c r="AD1485" i="1"/>
  <c r="AC1485" i="1"/>
  <c r="Z1485" i="1"/>
  <c r="AB1485" i="1" s="1"/>
  <c r="Y1485" i="1"/>
  <c r="AA1485" i="1" s="1"/>
  <c r="W1485" i="1"/>
  <c r="X1485" i="1" s="1"/>
  <c r="U1485" i="1"/>
  <c r="Q1485" i="1"/>
  <c r="M1485" i="1"/>
  <c r="F1485" i="1"/>
  <c r="E1485" i="1"/>
  <c r="D1485" i="1"/>
  <c r="A1485" i="1"/>
  <c r="AD1484" i="1"/>
  <c r="AC1484" i="1"/>
  <c r="Z1484" i="1"/>
  <c r="AB1484" i="1" s="1"/>
  <c r="Y1484" i="1"/>
  <c r="AA1484" i="1" s="1"/>
  <c r="W1484" i="1"/>
  <c r="X1484" i="1" s="1"/>
  <c r="U1484" i="1"/>
  <c r="Q1484" i="1"/>
  <c r="M1484" i="1"/>
  <c r="F1484" i="1"/>
  <c r="E1484" i="1"/>
  <c r="D1484" i="1"/>
  <c r="AI1484" i="1" s="1"/>
  <c r="A1484" i="1"/>
  <c r="AD1483" i="1"/>
  <c r="AC1483" i="1"/>
  <c r="Z1483" i="1"/>
  <c r="AB1483" i="1" s="1"/>
  <c r="Y1483" i="1"/>
  <c r="AA1483" i="1" s="1"/>
  <c r="W1483" i="1"/>
  <c r="X1483" i="1" s="1"/>
  <c r="U1483" i="1"/>
  <c r="Q1483" i="1"/>
  <c r="M1483" i="1"/>
  <c r="F1483" i="1"/>
  <c r="E1483" i="1"/>
  <c r="D1483" i="1"/>
  <c r="AI1483" i="1" s="1"/>
  <c r="A1483" i="1"/>
  <c r="AD1482" i="1"/>
  <c r="AC1482" i="1"/>
  <c r="Z1482" i="1"/>
  <c r="AB1482" i="1" s="1"/>
  <c r="Y1482" i="1"/>
  <c r="AA1482" i="1" s="1"/>
  <c r="W1482" i="1"/>
  <c r="X1482" i="1" s="1"/>
  <c r="U1482" i="1"/>
  <c r="Q1482" i="1"/>
  <c r="M1482" i="1"/>
  <c r="F1482" i="1"/>
  <c r="E1482" i="1"/>
  <c r="D1482" i="1"/>
  <c r="AI1482" i="1" s="1"/>
  <c r="A1482" i="1"/>
  <c r="AD1481" i="1"/>
  <c r="AC1481" i="1"/>
  <c r="Z1481" i="1"/>
  <c r="AB1481" i="1" s="1"/>
  <c r="Y1481" i="1"/>
  <c r="AA1481" i="1" s="1"/>
  <c r="W1481" i="1"/>
  <c r="X1481" i="1" s="1"/>
  <c r="U1481" i="1"/>
  <c r="Q1481" i="1"/>
  <c r="M1481" i="1"/>
  <c r="F1481" i="1"/>
  <c r="E1481" i="1"/>
  <c r="D1481" i="1"/>
  <c r="A1481" i="1"/>
  <c r="AD1480" i="1"/>
  <c r="AC1480" i="1"/>
  <c r="Z1480" i="1"/>
  <c r="AB1480" i="1" s="1"/>
  <c r="Y1480" i="1"/>
  <c r="AA1480" i="1" s="1"/>
  <c r="W1480" i="1"/>
  <c r="X1480" i="1" s="1"/>
  <c r="U1480" i="1"/>
  <c r="Q1480" i="1"/>
  <c r="M1480" i="1"/>
  <c r="F1480" i="1"/>
  <c r="E1480" i="1"/>
  <c r="D1480" i="1"/>
  <c r="AI1480" i="1" s="1"/>
  <c r="A1480" i="1"/>
  <c r="AD1479" i="1"/>
  <c r="AC1479" i="1"/>
  <c r="Z1479" i="1"/>
  <c r="AB1479" i="1" s="1"/>
  <c r="Y1479" i="1"/>
  <c r="AA1479" i="1" s="1"/>
  <c r="W1479" i="1"/>
  <c r="X1479" i="1" s="1"/>
  <c r="U1479" i="1"/>
  <c r="Q1479" i="1"/>
  <c r="M1479" i="1"/>
  <c r="F1479" i="1"/>
  <c r="E1479" i="1"/>
  <c r="D1479" i="1"/>
  <c r="AI1479" i="1" s="1"/>
  <c r="A1479" i="1"/>
  <c r="AD1478" i="1"/>
  <c r="AC1478" i="1"/>
  <c r="Z1478" i="1"/>
  <c r="AB1478" i="1" s="1"/>
  <c r="Y1478" i="1"/>
  <c r="AA1478" i="1" s="1"/>
  <c r="W1478" i="1"/>
  <c r="X1478" i="1" s="1"/>
  <c r="U1478" i="1"/>
  <c r="Q1478" i="1"/>
  <c r="M1478" i="1"/>
  <c r="F1478" i="1"/>
  <c r="E1478" i="1"/>
  <c r="D1478" i="1"/>
  <c r="A1478" i="1"/>
  <c r="AD1477" i="1"/>
  <c r="AC1477" i="1"/>
  <c r="Z1477" i="1"/>
  <c r="AB1477" i="1" s="1"/>
  <c r="Y1477" i="1"/>
  <c r="AA1477" i="1" s="1"/>
  <c r="W1477" i="1"/>
  <c r="X1477" i="1" s="1"/>
  <c r="U1477" i="1"/>
  <c r="Q1477" i="1"/>
  <c r="M1477" i="1"/>
  <c r="F1477" i="1"/>
  <c r="E1477" i="1"/>
  <c r="D1477" i="1"/>
  <c r="AI1477" i="1" s="1"/>
  <c r="A1477" i="1"/>
  <c r="AD1476" i="1"/>
  <c r="AC1476" i="1"/>
  <c r="Z1476" i="1"/>
  <c r="AB1476" i="1" s="1"/>
  <c r="Y1476" i="1"/>
  <c r="AA1476" i="1" s="1"/>
  <c r="W1476" i="1"/>
  <c r="X1476" i="1" s="1"/>
  <c r="U1476" i="1"/>
  <c r="Q1476" i="1"/>
  <c r="M1476" i="1"/>
  <c r="F1476" i="1"/>
  <c r="E1476" i="1"/>
  <c r="D1476" i="1"/>
  <c r="AI1476" i="1" s="1"/>
  <c r="A1476" i="1"/>
  <c r="AD1475" i="1"/>
  <c r="AC1475" i="1"/>
  <c r="Z1475" i="1"/>
  <c r="AB1475" i="1" s="1"/>
  <c r="Y1475" i="1"/>
  <c r="AA1475" i="1" s="1"/>
  <c r="W1475" i="1"/>
  <c r="X1475" i="1" s="1"/>
  <c r="U1475" i="1"/>
  <c r="Q1475" i="1"/>
  <c r="M1475" i="1"/>
  <c r="F1475" i="1"/>
  <c r="E1475" i="1"/>
  <c r="D1475" i="1"/>
  <c r="A1475" i="1"/>
  <c r="AD1474" i="1"/>
  <c r="AC1474" i="1"/>
  <c r="Z1474" i="1"/>
  <c r="AB1474" i="1" s="1"/>
  <c r="Y1474" i="1"/>
  <c r="AA1474" i="1" s="1"/>
  <c r="W1474" i="1"/>
  <c r="X1474" i="1" s="1"/>
  <c r="U1474" i="1"/>
  <c r="Q1474" i="1"/>
  <c r="M1474" i="1"/>
  <c r="F1474" i="1"/>
  <c r="E1474" i="1"/>
  <c r="D1474" i="1"/>
  <c r="A1474" i="1"/>
  <c r="AD1473" i="1"/>
  <c r="AC1473" i="1"/>
  <c r="Z1473" i="1"/>
  <c r="AB1473" i="1" s="1"/>
  <c r="Y1473" i="1"/>
  <c r="AA1473" i="1" s="1"/>
  <c r="W1473" i="1"/>
  <c r="X1473" i="1" s="1"/>
  <c r="U1473" i="1"/>
  <c r="Q1473" i="1"/>
  <c r="M1473" i="1"/>
  <c r="F1473" i="1"/>
  <c r="E1473" i="1"/>
  <c r="D1473" i="1"/>
  <c r="AI1473" i="1" s="1"/>
  <c r="A1473" i="1"/>
  <c r="AD1472" i="1"/>
  <c r="AC1472" i="1"/>
  <c r="Z1472" i="1"/>
  <c r="AB1472" i="1" s="1"/>
  <c r="Y1472" i="1"/>
  <c r="AA1472" i="1" s="1"/>
  <c r="W1472" i="1"/>
  <c r="X1472" i="1" s="1"/>
  <c r="U1472" i="1"/>
  <c r="Q1472" i="1"/>
  <c r="M1472" i="1"/>
  <c r="F1472" i="1"/>
  <c r="E1472" i="1"/>
  <c r="D1472" i="1"/>
  <c r="AI1472" i="1" s="1"/>
  <c r="A1472" i="1"/>
  <c r="AD1471" i="1"/>
  <c r="AC1471" i="1"/>
  <c r="Z1471" i="1"/>
  <c r="AB1471" i="1" s="1"/>
  <c r="Y1471" i="1"/>
  <c r="AA1471" i="1" s="1"/>
  <c r="W1471" i="1"/>
  <c r="X1471" i="1" s="1"/>
  <c r="U1471" i="1"/>
  <c r="Q1471" i="1"/>
  <c r="M1471" i="1"/>
  <c r="F1471" i="1"/>
  <c r="E1471" i="1"/>
  <c r="D1471" i="1"/>
  <c r="AI1471" i="1" s="1"/>
  <c r="A1471" i="1"/>
  <c r="AD1470" i="1"/>
  <c r="AC1470" i="1"/>
  <c r="Z1470" i="1"/>
  <c r="AB1470" i="1" s="1"/>
  <c r="Y1470" i="1"/>
  <c r="AA1470" i="1" s="1"/>
  <c r="W1470" i="1"/>
  <c r="X1470" i="1" s="1"/>
  <c r="U1470" i="1"/>
  <c r="Q1470" i="1"/>
  <c r="M1470" i="1"/>
  <c r="F1470" i="1"/>
  <c r="E1470" i="1"/>
  <c r="D1470" i="1"/>
  <c r="AI1470" i="1" s="1"/>
  <c r="A1470" i="1"/>
  <c r="AD1469" i="1"/>
  <c r="AC1469" i="1"/>
  <c r="Z1469" i="1"/>
  <c r="AB1469" i="1" s="1"/>
  <c r="Y1469" i="1"/>
  <c r="AA1469" i="1" s="1"/>
  <c r="W1469" i="1"/>
  <c r="X1469" i="1" s="1"/>
  <c r="U1469" i="1"/>
  <c r="Q1469" i="1"/>
  <c r="M1469" i="1"/>
  <c r="F1469" i="1"/>
  <c r="E1469" i="1"/>
  <c r="D1469" i="1"/>
  <c r="AI1469" i="1" s="1"/>
  <c r="A1469" i="1"/>
  <c r="AD1468" i="1"/>
  <c r="AC1468" i="1"/>
  <c r="Z1468" i="1"/>
  <c r="AB1468" i="1" s="1"/>
  <c r="Y1468" i="1"/>
  <c r="AA1468" i="1" s="1"/>
  <c r="W1468" i="1"/>
  <c r="X1468" i="1" s="1"/>
  <c r="U1468" i="1"/>
  <c r="Q1468" i="1"/>
  <c r="M1468" i="1"/>
  <c r="F1468" i="1"/>
  <c r="E1468" i="1"/>
  <c r="D1468" i="1"/>
  <c r="AI1468" i="1" s="1"/>
  <c r="A1468" i="1"/>
  <c r="AD1467" i="1"/>
  <c r="AC1467" i="1"/>
  <c r="Z1467" i="1"/>
  <c r="AB1467" i="1" s="1"/>
  <c r="Y1467" i="1"/>
  <c r="AA1467" i="1" s="1"/>
  <c r="W1467" i="1"/>
  <c r="X1467" i="1" s="1"/>
  <c r="U1467" i="1"/>
  <c r="Q1467" i="1"/>
  <c r="M1467" i="1"/>
  <c r="F1467" i="1"/>
  <c r="E1467" i="1"/>
  <c r="D1467" i="1"/>
  <c r="AI1467" i="1" s="1"/>
  <c r="A1467" i="1"/>
  <c r="AD1466" i="1"/>
  <c r="AC1466" i="1"/>
  <c r="Z1466" i="1"/>
  <c r="AB1466" i="1" s="1"/>
  <c r="Y1466" i="1"/>
  <c r="AA1466" i="1" s="1"/>
  <c r="W1466" i="1"/>
  <c r="X1466" i="1" s="1"/>
  <c r="U1466" i="1"/>
  <c r="Q1466" i="1"/>
  <c r="M1466" i="1"/>
  <c r="F1466" i="1"/>
  <c r="E1466" i="1"/>
  <c r="D1466" i="1"/>
  <c r="A1466" i="1"/>
  <c r="AD1465" i="1"/>
  <c r="AC1465" i="1"/>
  <c r="Z1465" i="1"/>
  <c r="AB1465" i="1" s="1"/>
  <c r="Y1465" i="1"/>
  <c r="AA1465" i="1" s="1"/>
  <c r="W1465" i="1"/>
  <c r="X1465" i="1" s="1"/>
  <c r="U1465" i="1"/>
  <c r="Q1465" i="1"/>
  <c r="M1465" i="1"/>
  <c r="F1465" i="1"/>
  <c r="E1465" i="1"/>
  <c r="D1465" i="1"/>
  <c r="AI1465" i="1" s="1"/>
  <c r="A1465" i="1"/>
  <c r="AD1464" i="1"/>
  <c r="AC1464" i="1"/>
  <c r="Z1464" i="1"/>
  <c r="AB1464" i="1" s="1"/>
  <c r="Y1464" i="1"/>
  <c r="AA1464" i="1" s="1"/>
  <c r="W1464" i="1"/>
  <c r="X1464" i="1" s="1"/>
  <c r="U1464" i="1"/>
  <c r="Q1464" i="1"/>
  <c r="M1464" i="1"/>
  <c r="F1464" i="1"/>
  <c r="E1464" i="1"/>
  <c r="D1464" i="1"/>
  <c r="AI1464" i="1" s="1"/>
  <c r="A1464" i="1"/>
  <c r="AD1463" i="1"/>
  <c r="AC1463" i="1"/>
  <c r="Z1463" i="1"/>
  <c r="AB1463" i="1" s="1"/>
  <c r="Y1463" i="1"/>
  <c r="AA1463" i="1" s="1"/>
  <c r="W1463" i="1"/>
  <c r="X1463" i="1" s="1"/>
  <c r="U1463" i="1"/>
  <c r="Q1463" i="1"/>
  <c r="M1463" i="1"/>
  <c r="F1463" i="1"/>
  <c r="E1463" i="1"/>
  <c r="D1463" i="1"/>
  <c r="AI1463" i="1" s="1"/>
  <c r="A1463" i="1"/>
  <c r="AD1462" i="1"/>
  <c r="AC1462" i="1"/>
  <c r="Z1462" i="1"/>
  <c r="AB1462" i="1" s="1"/>
  <c r="Y1462" i="1"/>
  <c r="AA1462" i="1" s="1"/>
  <c r="W1462" i="1"/>
  <c r="X1462" i="1" s="1"/>
  <c r="U1462" i="1"/>
  <c r="Q1462" i="1"/>
  <c r="M1462" i="1"/>
  <c r="F1462" i="1"/>
  <c r="E1462" i="1"/>
  <c r="D1462" i="1"/>
  <c r="AI1462" i="1" s="1"/>
  <c r="A1462" i="1"/>
  <c r="AD1461" i="1"/>
  <c r="AC1461" i="1"/>
  <c r="Z1461" i="1"/>
  <c r="AB1461" i="1" s="1"/>
  <c r="Y1461" i="1"/>
  <c r="AA1461" i="1" s="1"/>
  <c r="W1461" i="1"/>
  <c r="X1461" i="1" s="1"/>
  <c r="U1461" i="1"/>
  <c r="Q1461" i="1"/>
  <c r="M1461" i="1"/>
  <c r="F1461" i="1"/>
  <c r="E1461" i="1"/>
  <c r="D1461" i="1"/>
  <c r="A1461" i="1"/>
  <c r="AD1460" i="1"/>
  <c r="AC1460" i="1"/>
  <c r="Z1460" i="1"/>
  <c r="AB1460" i="1" s="1"/>
  <c r="Y1460" i="1"/>
  <c r="AA1460" i="1" s="1"/>
  <c r="W1460" i="1"/>
  <c r="X1460" i="1" s="1"/>
  <c r="U1460" i="1"/>
  <c r="Q1460" i="1"/>
  <c r="M1460" i="1"/>
  <c r="F1460" i="1"/>
  <c r="E1460" i="1"/>
  <c r="D1460" i="1"/>
  <c r="AI1460" i="1" s="1"/>
  <c r="A1460" i="1"/>
  <c r="AD1459" i="1"/>
  <c r="AC1459" i="1"/>
  <c r="Z1459" i="1"/>
  <c r="AB1459" i="1" s="1"/>
  <c r="Y1459" i="1"/>
  <c r="AA1459" i="1" s="1"/>
  <c r="W1459" i="1"/>
  <c r="X1459" i="1" s="1"/>
  <c r="U1459" i="1"/>
  <c r="Q1459" i="1"/>
  <c r="M1459" i="1"/>
  <c r="F1459" i="1"/>
  <c r="E1459" i="1"/>
  <c r="D1459" i="1"/>
  <c r="AI1459" i="1" s="1"/>
  <c r="A1459" i="1"/>
  <c r="AD1458" i="1"/>
  <c r="AC1458" i="1"/>
  <c r="Z1458" i="1"/>
  <c r="AB1458" i="1" s="1"/>
  <c r="Y1458" i="1"/>
  <c r="AA1458" i="1" s="1"/>
  <c r="W1458" i="1"/>
  <c r="X1458" i="1" s="1"/>
  <c r="U1458" i="1"/>
  <c r="Q1458" i="1"/>
  <c r="M1458" i="1"/>
  <c r="F1458" i="1"/>
  <c r="E1458" i="1"/>
  <c r="D1458" i="1"/>
  <c r="A1458" i="1"/>
  <c r="AD1457" i="1"/>
  <c r="AC1457" i="1"/>
  <c r="Z1457" i="1"/>
  <c r="AB1457" i="1" s="1"/>
  <c r="Y1457" i="1"/>
  <c r="AA1457" i="1" s="1"/>
  <c r="W1457" i="1"/>
  <c r="X1457" i="1" s="1"/>
  <c r="U1457" i="1"/>
  <c r="Q1457" i="1"/>
  <c r="M1457" i="1"/>
  <c r="F1457" i="1"/>
  <c r="E1457" i="1"/>
  <c r="D1457" i="1"/>
  <c r="AI1457" i="1" s="1"/>
  <c r="A1457" i="1"/>
  <c r="AD1456" i="1"/>
  <c r="AC1456" i="1"/>
  <c r="Z1456" i="1"/>
  <c r="AB1456" i="1" s="1"/>
  <c r="Y1456" i="1"/>
  <c r="AA1456" i="1" s="1"/>
  <c r="W1456" i="1"/>
  <c r="X1456" i="1" s="1"/>
  <c r="U1456" i="1"/>
  <c r="Q1456" i="1"/>
  <c r="M1456" i="1"/>
  <c r="F1456" i="1"/>
  <c r="E1456" i="1"/>
  <c r="D1456" i="1"/>
  <c r="AI1456" i="1" s="1"/>
  <c r="A1456" i="1"/>
  <c r="AD1455" i="1"/>
  <c r="AC1455" i="1"/>
  <c r="Z1455" i="1"/>
  <c r="AB1455" i="1" s="1"/>
  <c r="Y1455" i="1"/>
  <c r="AA1455" i="1" s="1"/>
  <c r="W1455" i="1"/>
  <c r="X1455" i="1" s="1"/>
  <c r="U1455" i="1"/>
  <c r="Q1455" i="1"/>
  <c r="M1455" i="1"/>
  <c r="F1455" i="1"/>
  <c r="E1455" i="1"/>
  <c r="D1455" i="1"/>
  <c r="AI1455" i="1" s="1"/>
  <c r="A1455" i="1"/>
  <c r="AD1454" i="1"/>
  <c r="AC1454" i="1"/>
  <c r="Z1454" i="1"/>
  <c r="AB1454" i="1" s="1"/>
  <c r="Y1454" i="1"/>
  <c r="AA1454" i="1" s="1"/>
  <c r="W1454" i="1"/>
  <c r="X1454" i="1" s="1"/>
  <c r="U1454" i="1"/>
  <c r="Q1454" i="1"/>
  <c r="M1454" i="1"/>
  <c r="F1454" i="1"/>
  <c r="E1454" i="1"/>
  <c r="D1454" i="1"/>
  <c r="AI1454" i="1" s="1"/>
  <c r="A1454" i="1"/>
  <c r="AD1453" i="1"/>
  <c r="AC1453" i="1"/>
  <c r="Z1453" i="1"/>
  <c r="AB1453" i="1" s="1"/>
  <c r="Y1453" i="1"/>
  <c r="AA1453" i="1" s="1"/>
  <c r="W1453" i="1"/>
  <c r="X1453" i="1" s="1"/>
  <c r="U1453" i="1"/>
  <c r="Q1453" i="1"/>
  <c r="M1453" i="1"/>
  <c r="F1453" i="1"/>
  <c r="E1453" i="1"/>
  <c r="D1453" i="1"/>
  <c r="A1453" i="1"/>
  <c r="AD1452" i="1"/>
  <c r="AC1452" i="1"/>
  <c r="Z1452" i="1"/>
  <c r="AB1452" i="1" s="1"/>
  <c r="Y1452" i="1"/>
  <c r="AA1452" i="1" s="1"/>
  <c r="W1452" i="1"/>
  <c r="X1452" i="1" s="1"/>
  <c r="U1452" i="1"/>
  <c r="Q1452" i="1"/>
  <c r="M1452" i="1"/>
  <c r="F1452" i="1"/>
  <c r="E1452" i="1"/>
  <c r="D1452" i="1"/>
  <c r="AI1452" i="1" s="1"/>
  <c r="A1452" i="1"/>
  <c r="AD1451" i="1"/>
  <c r="AC1451" i="1"/>
  <c r="Z1451" i="1"/>
  <c r="AB1451" i="1" s="1"/>
  <c r="Y1451" i="1"/>
  <c r="AA1451" i="1" s="1"/>
  <c r="W1451" i="1"/>
  <c r="X1451" i="1" s="1"/>
  <c r="U1451" i="1"/>
  <c r="Q1451" i="1"/>
  <c r="M1451" i="1"/>
  <c r="F1451" i="1"/>
  <c r="E1451" i="1"/>
  <c r="D1451" i="1"/>
  <c r="A1451" i="1"/>
  <c r="AD1450" i="1"/>
  <c r="AC1450" i="1"/>
  <c r="Z1450" i="1"/>
  <c r="AB1450" i="1" s="1"/>
  <c r="Y1450" i="1"/>
  <c r="AA1450" i="1" s="1"/>
  <c r="W1450" i="1"/>
  <c r="X1450" i="1" s="1"/>
  <c r="U1450" i="1"/>
  <c r="Q1450" i="1"/>
  <c r="M1450" i="1"/>
  <c r="F1450" i="1"/>
  <c r="E1450" i="1"/>
  <c r="D1450" i="1"/>
  <c r="A1450" i="1"/>
  <c r="AD1449" i="1"/>
  <c r="AC1449" i="1"/>
  <c r="Z1449" i="1"/>
  <c r="AB1449" i="1" s="1"/>
  <c r="Y1449" i="1"/>
  <c r="AA1449" i="1" s="1"/>
  <c r="W1449" i="1"/>
  <c r="X1449" i="1" s="1"/>
  <c r="U1449" i="1"/>
  <c r="Q1449" i="1"/>
  <c r="M1449" i="1"/>
  <c r="F1449" i="1"/>
  <c r="E1449" i="1"/>
  <c r="D1449" i="1"/>
  <c r="AI1449" i="1" s="1"/>
  <c r="A1449" i="1"/>
  <c r="AD1448" i="1"/>
  <c r="AC1448" i="1"/>
  <c r="Z1448" i="1"/>
  <c r="AB1448" i="1" s="1"/>
  <c r="Y1448" i="1"/>
  <c r="AA1448" i="1" s="1"/>
  <c r="W1448" i="1"/>
  <c r="X1448" i="1" s="1"/>
  <c r="U1448" i="1"/>
  <c r="Q1448" i="1"/>
  <c r="M1448" i="1"/>
  <c r="F1448" i="1"/>
  <c r="E1448" i="1"/>
  <c r="D1448" i="1"/>
  <c r="AI1448" i="1" s="1"/>
  <c r="A1448" i="1"/>
  <c r="AD1447" i="1"/>
  <c r="AC1447" i="1"/>
  <c r="Z1447" i="1"/>
  <c r="AB1447" i="1" s="1"/>
  <c r="Y1447" i="1"/>
  <c r="AA1447" i="1" s="1"/>
  <c r="W1447" i="1"/>
  <c r="X1447" i="1" s="1"/>
  <c r="U1447" i="1"/>
  <c r="Q1447" i="1"/>
  <c r="M1447" i="1"/>
  <c r="F1447" i="1"/>
  <c r="E1447" i="1"/>
  <c r="D1447" i="1"/>
  <c r="AI1447" i="1" s="1"/>
  <c r="A1447" i="1"/>
  <c r="AD1446" i="1"/>
  <c r="AC1446" i="1"/>
  <c r="Z1446" i="1"/>
  <c r="AB1446" i="1" s="1"/>
  <c r="Y1446" i="1"/>
  <c r="AA1446" i="1" s="1"/>
  <c r="W1446" i="1"/>
  <c r="X1446" i="1" s="1"/>
  <c r="U1446" i="1"/>
  <c r="Q1446" i="1"/>
  <c r="M1446" i="1"/>
  <c r="F1446" i="1"/>
  <c r="E1446" i="1"/>
  <c r="D1446" i="1"/>
  <c r="A1446" i="1"/>
  <c r="AD1445" i="1"/>
  <c r="AC1445" i="1"/>
  <c r="Z1445" i="1"/>
  <c r="AB1445" i="1" s="1"/>
  <c r="Y1445" i="1"/>
  <c r="AA1445" i="1" s="1"/>
  <c r="W1445" i="1"/>
  <c r="X1445" i="1" s="1"/>
  <c r="U1445" i="1"/>
  <c r="Q1445" i="1"/>
  <c r="M1445" i="1"/>
  <c r="F1445" i="1"/>
  <c r="E1445" i="1"/>
  <c r="D1445" i="1"/>
  <c r="AI1445" i="1" s="1"/>
  <c r="A1445" i="1"/>
  <c r="AD1444" i="1"/>
  <c r="AC1444" i="1"/>
  <c r="Z1444" i="1"/>
  <c r="AB1444" i="1" s="1"/>
  <c r="Y1444" i="1"/>
  <c r="AA1444" i="1" s="1"/>
  <c r="W1444" i="1"/>
  <c r="X1444" i="1" s="1"/>
  <c r="U1444" i="1"/>
  <c r="Q1444" i="1"/>
  <c r="M1444" i="1"/>
  <c r="F1444" i="1"/>
  <c r="E1444" i="1"/>
  <c r="D1444" i="1"/>
  <c r="AI1444" i="1" s="1"/>
  <c r="A1444" i="1"/>
  <c r="AD1443" i="1"/>
  <c r="AC1443" i="1"/>
  <c r="Z1443" i="1"/>
  <c r="AB1443" i="1" s="1"/>
  <c r="Y1443" i="1"/>
  <c r="AA1443" i="1" s="1"/>
  <c r="W1443" i="1"/>
  <c r="X1443" i="1" s="1"/>
  <c r="U1443" i="1"/>
  <c r="Q1443" i="1"/>
  <c r="M1443" i="1"/>
  <c r="F1443" i="1"/>
  <c r="E1443" i="1"/>
  <c r="D1443" i="1"/>
  <c r="AI1443" i="1" s="1"/>
  <c r="A1443" i="1"/>
  <c r="AD1442" i="1"/>
  <c r="AC1442" i="1"/>
  <c r="Z1442" i="1"/>
  <c r="AB1442" i="1" s="1"/>
  <c r="Y1442" i="1"/>
  <c r="AA1442" i="1" s="1"/>
  <c r="W1442" i="1"/>
  <c r="X1442" i="1" s="1"/>
  <c r="U1442" i="1"/>
  <c r="Q1442" i="1"/>
  <c r="M1442" i="1"/>
  <c r="F1442" i="1"/>
  <c r="E1442" i="1"/>
  <c r="D1442" i="1"/>
  <c r="A1442" i="1"/>
  <c r="AD1441" i="1"/>
  <c r="AC1441" i="1"/>
  <c r="Z1441" i="1"/>
  <c r="AB1441" i="1" s="1"/>
  <c r="Y1441" i="1"/>
  <c r="AA1441" i="1" s="1"/>
  <c r="W1441" i="1"/>
  <c r="X1441" i="1" s="1"/>
  <c r="U1441" i="1"/>
  <c r="Q1441" i="1"/>
  <c r="M1441" i="1"/>
  <c r="F1441" i="1"/>
  <c r="E1441" i="1"/>
  <c r="D1441" i="1"/>
  <c r="AI1441" i="1" s="1"/>
  <c r="A1441" i="1"/>
  <c r="AD1440" i="1"/>
  <c r="AC1440" i="1"/>
  <c r="Z1440" i="1"/>
  <c r="AB1440" i="1" s="1"/>
  <c r="Y1440" i="1"/>
  <c r="AA1440" i="1" s="1"/>
  <c r="W1440" i="1"/>
  <c r="X1440" i="1" s="1"/>
  <c r="U1440" i="1"/>
  <c r="Q1440" i="1"/>
  <c r="M1440" i="1"/>
  <c r="F1440" i="1"/>
  <c r="E1440" i="1"/>
  <c r="D1440" i="1"/>
  <c r="AI1440" i="1" s="1"/>
  <c r="A1440" i="1"/>
  <c r="AD1439" i="1"/>
  <c r="AC1439" i="1"/>
  <c r="Z1439" i="1"/>
  <c r="AB1439" i="1" s="1"/>
  <c r="Y1439" i="1"/>
  <c r="AA1439" i="1" s="1"/>
  <c r="W1439" i="1"/>
  <c r="X1439" i="1" s="1"/>
  <c r="U1439" i="1"/>
  <c r="Q1439" i="1"/>
  <c r="M1439" i="1"/>
  <c r="F1439" i="1"/>
  <c r="E1439" i="1"/>
  <c r="D1439" i="1"/>
  <c r="A1439" i="1"/>
  <c r="AD1438" i="1"/>
  <c r="AC1438" i="1"/>
  <c r="Z1438" i="1"/>
  <c r="AB1438" i="1" s="1"/>
  <c r="Y1438" i="1"/>
  <c r="AA1438" i="1" s="1"/>
  <c r="W1438" i="1"/>
  <c r="X1438" i="1" s="1"/>
  <c r="U1438" i="1"/>
  <c r="Q1438" i="1"/>
  <c r="M1438" i="1"/>
  <c r="F1438" i="1"/>
  <c r="E1438" i="1"/>
  <c r="D1438" i="1"/>
  <c r="AI1438" i="1" s="1"/>
  <c r="A1438" i="1"/>
  <c r="AD1437" i="1"/>
  <c r="AC1437" i="1"/>
  <c r="Z1437" i="1"/>
  <c r="AB1437" i="1" s="1"/>
  <c r="Y1437" i="1"/>
  <c r="AA1437" i="1" s="1"/>
  <c r="W1437" i="1"/>
  <c r="X1437" i="1" s="1"/>
  <c r="U1437" i="1"/>
  <c r="Q1437" i="1"/>
  <c r="M1437" i="1"/>
  <c r="F1437" i="1"/>
  <c r="E1437" i="1"/>
  <c r="D1437" i="1"/>
  <c r="AI1437" i="1" s="1"/>
  <c r="A1437" i="1"/>
  <c r="AD1436" i="1"/>
  <c r="AC1436" i="1"/>
  <c r="Z1436" i="1"/>
  <c r="AB1436" i="1" s="1"/>
  <c r="Y1436" i="1"/>
  <c r="AA1436" i="1" s="1"/>
  <c r="W1436" i="1"/>
  <c r="X1436" i="1" s="1"/>
  <c r="U1436" i="1"/>
  <c r="Q1436" i="1"/>
  <c r="M1436" i="1"/>
  <c r="F1436" i="1"/>
  <c r="E1436" i="1"/>
  <c r="D1436" i="1"/>
  <c r="AI1436" i="1" s="1"/>
  <c r="A1436" i="1"/>
  <c r="AD1435" i="1"/>
  <c r="AC1435" i="1"/>
  <c r="Z1435" i="1"/>
  <c r="AB1435" i="1" s="1"/>
  <c r="Y1435" i="1"/>
  <c r="AA1435" i="1" s="1"/>
  <c r="W1435" i="1"/>
  <c r="X1435" i="1" s="1"/>
  <c r="U1435" i="1"/>
  <c r="Q1435" i="1"/>
  <c r="M1435" i="1"/>
  <c r="F1435" i="1"/>
  <c r="E1435" i="1"/>
  <c r="D1435" i="1"/>
  <c r="AI1435" i="1" s="1"/>
  <c r="A1435" i="1"/>
  <c r="AD1434" i="1"/>
  <c r="AC1434" i="1"/>
  <c r="Z1434" i="1"/>
  <c r="AB1434" i="1" s="1"/>
  <c r="Y1434" i="1"/>
  <c r="AA1434" i="1" s="1"/>
  <c r="W1434" i="1"/>
  <c r="X1434" i="1" s="1"/>
  <c r="U1434" i="1"/>
  <c r="Q1434" i="1"/>
  <c r="M1434" i="1"/>
  <c r="F1434" i="1"/>
  <c r="E1434" i="1"/>
  <c r="D1434" i="1"/>
  <c r="AI1434" i="1" s="1"/>
  <c r="A1434" i="1"/>
  <c r="AD1433" i="1"/>
  <c r="AC1433" i="1"/>
  <c r="Z1433" i="1"/>
  <c r="AB1433" i="1" s="1"/>
  <c r="Y1433" i="1"/>
  <c r="AA1433" i="1" s="1"/>
  <c r="W1433" i="1"/>
  <c r="X1433" i="1" s="1"/>
  <c r="U1433" i="1"/>
  <c r="Q1433" i="1"/>
  <c r="M1433" i="1"/>
  <c r="F1433" i="1"/>
  <c r="E1433" i="1"/>
  <c r="D1433" i="1"/>
  <c r="AI1433" i="1" s="1"/>
  <c r="A1433" i="1"/>
  <c r="AD1432" i="1"/>
  <c r="AC1432" i="1"/>
  <c r="Z1432" i="1"/>
  <c r="AB1432" i="1" s="1"/>
  <c r="Y1432" i="1"/>
  <c r="AA1432" i="1" s="1"/>
  <c r="W1432" i="1"/>
  <c r="X1432" i="1" s="1"/>
  <c r="U1432" i="1"/>
  <c r="Q1432" i="1"/>
  <c r="M1432" i="1"/>
  <c r="F1432" i="1"/>
  <c r="E1432" i="1"/>
  <c r="D1432" i="1"/>
  <c r="AI1432" i="1" s="1"/>
  <c r="A1432" i="1"/>
  <c r="AD1431" i="1"/>
  <c r="AC1431" i="1"/>
  <c r="Z1431" i="1"/>
  <c r="AB1431" i="1" s="1"/>
  <c r="Y1431" i="1"/>
  <c r="AA1431" i="1" s="1"/>
  <c r="W1431" i="1"/>
  <c r="X1431" i="1" s="1"/>
  <c r="U1431" i="1"/>
  <c r="Q1431" i="1"/>
  <c r="M1431" i="1"/>
  <c r="F1431" i="1"/>
  <c r="E1431" i="1"/>
  <c r="D1431" i="1"/>
  <c r="A1431" i="1"/>
  <c r="AD1430" i="1"/>
  <c r="AC1430" i="1"/>
  <c r="Z1430" i="1"/>
  <c r="AB1430" i="1" s="1"/>
  <c r="Y1430" i="1"/>
  <c r="AA1430" i="1" s="1"/>
  <c r="W1430" i="1"/>
  <c r="X1430" i="1" s="1"/>
  <c r="U1430" i="1"/>
  <c r="Q1430" i="1"/>
  <c r="M1430" i="1"/>
  <c r="F1430" i="1"/>
  <c r="E1430" i="1"/>
  <c r="D1430" i="1"/>
  <c r="AI1430" i="1" s="1"/>
  <c r="A1430" i="1"/>
  <c r="AD1429" i="1"/>
  <c r="AC1429" i="1"/>
  <c r="Z1429" i="1"/>
  <c r="AB1429" i="1" s="1"/>
  <c r="Y1429" i="1"/>
  <c r="AA1429" i="1" s="1"/>
  <c r="W1429" i="1"/>
  <c r="X1429" i="1" s="1"/>
  <c r="U1429" i="1"/>
  <c r="Q1429" i="1"/>
  <c r="M1429" i="1"/>
  <c r="F1429" i="1"/>
  <c r="E1429" i="1"/>
  <c r="D1429" i="1"/>
  <c r="AI1429" i="1" s="1"/>
  <c r="A1429" i="1"/>
  <c r="AD1428" i="1"/>
  <c r="AC1428" i="1"/>
  <c r="Z1428" i="1"/>
  <c r="AB1428" i="1" s="1"/>
  <c r="Y1428" i="1"/>
  <c r="AA1428" i="1" s="1"/>
  <c r="W1428" i="1"/>
  <c r="X1428" i="1" s="1"/>
  <c r="U1428" i="1"/>
  <c r="Q1428" i="1"/>
  <c r="M1428" i="1"/>
  <c r="F1428" i="1"/>
  <c r="E1428" i="1"/>
  <c r="D1428" i="1"/>
  <c r="AI1428" i="1" s="1"/>
  <c r="A1428" i="1"/>
  <c r="AD1427" i="1"/>
  <c r="AC1427" i="1"/>
  <c r="Z1427" i="1"/>
  <c r="AB1427" i="1" s="1"/>
  <c r="Y1427" i="1"/>
  <c r="AA1427" i="1" s="1"/>
  <c r="W1427" i="1"/>
  <c r="X1427" i="1" s="1"/>
  <c r="U1427" i="1"/>
  <c r="Q1427" i="1"/>
  <c r="M1427" i="1"/>
  <c r="F1427" i="1"/>
  <c r="E1427" i="1"/>
  <c r="D1427" i="1"/>
  <c r="AI1427" i="1" s="1"/>
  <c r="A1427" i="1"/>
  <c r="AD1426" i="1"/>
  <c r="AC1426" i="1"/>
  <c r="Z1426" i="1"/>
  <c r="AB1426" i="1" s="1"/>
  <c r="Y1426" i="1"/>
  <c r="AA1426" i="1" s="1"/>
  <c r="W1426" i="1"/>
  <c r="X1426" i="1" s="1"/>
  <c r="U1426" i="1"/>
  <c r="Q1426" i="1"/>
  <c r="M1426" i="1"/>
  <c r="F1426" i="1"/>
  <c r="E1426" i="1"/>
  <c r="D1426" i="1"/>
  <c r="A1426" i="1"/>
  <c r="AD1425" i="1"/>
  <c r="AC1425" i="1"/>
  <c r="Z1425" i="1"/>
  <c r="AB1425" i="1" s="1"/>
  <c r="Y1425" i="1"/>
  <c r="AA1425" i="1" s="1"/>
  <c r="W1425" i="1"/>
  <c r="X1425" i="1" s="1"/>
  <c r="U1425" i="1"/>
  <c r="Q1425" i="1"/>
  <c r="M1425" i="1"/>
  <c r="F1425" i="1"/>
  <c r="E1425" i="1"/>
  <c r="D1425" i="1"/>
  <c r="AI1425" i="1" s="1"/>
  <c r="A1425" i="1"/>
  <c r="AD1424" i="1"/>
  <c r="AC1424" i="1"/>
  <c r="Z1424" i="1"/>
  <c r="AB1424" i="1" s="1"/>
  <c r="Y1424" i="1"/>
  <c r="AA1424" i="1" s="1"/>
  <c r="W1424" i="1"/>
  <c r="X1424" i="1" s="1"/>
  <c r="U1424" i="1"/>
  <c r="Q1424" i="1"/>
  <c r="M1424" i="1"/>
  <c r="F1424" i="1"/>
  <c r="E1424" i="1"/>
  <c r="D1424" i="1"/>
  <c r="A1424" i="1"/>
  <c r="AD1423" i="1"/>
  <c r="AC1423" i="1"/>
  <c r="Z1423" i="1"/>
  <c r="AB1423" i="1" s="1"/>
  <c r="Y1423" i="1"/>
  <c r="AA1423" i="1" s="1"/>
  <c r="W1423" i="1"/>
  <c r="X1423" i="1" s="1"/>
  <c r="U1423" i="1"/>
  <c r="Q1423" i="1"/>
  <c r="M1423" i="1"/>
  <c r="F1423" i="1"/>
  <c r="E1423" i="1"/>
  <c r="D1423" i="1"/>
  <c r="AI1423" i="1" s="1"/>
  <c r="A1423" i="1"/>
  <c r="AD1422" i="1"/>
  <c r="AC1422" i="1"/>
  <c r="Z1422" i="1"/>
  <c r="AB1422" i="1" s="1"/>
  <c r="Y1422" i="1"/>
  <c r="AA1422" i="1" s="1"/>
  <c r="W1422" i="1"/>
  <c r="X1422" i="1" s="1"/>
  <c r="U1422" i="1"/>
  <c r="Q1422" i="1"/>
  <c r="M1422" i="1"/>
  <c r="F1422" i="1"/>
  <c r="E1422" i="1"/>
  <c r="D1422" i="1"/>
  <c r="AI1422" i="1" s="1"/>
  <c r="A1422" i="1"/>
  <c r="AD1421" i="1"/>
  <c r="AC1421" i="1"/>
  <c r="Z1421" i="1"/>
  <c r="AB1421" i="1" s="1"/>
  <c r="Y1421" i="1"/>
  <c r="AA1421" i="1" s="1"/>
  <c r="W1421" i="1"/>
  <c r="X1421" i="1" s="1"/>
  <c r="U1421" i="1"/>
  <c r="Q1421" i="1"/>
  <c r="M1421" i="1"/>
  <c r="F1421" i="1"/>
  <c r="E1421" i="1"/>
  <c r="D1421" i="1"/>
  <c r="AI1421" i="1" s="1"/>
  <c r="A1421" i="1"/>
  <c r="AD1420" i="1"/>
  <c r="AC1420" i="1"/>
  <c r="Z1420" i="1"/>
  <c r="AB1420" i="1" s="1"/>
  <c r="Y1420" i="1"/>
  <c r="AA1420" i="1" s="1"/>
  <c r="W1420" i="1"/>
  <c r="X1420" i="1" s="1"/>
  <c r="U1420" i="1"/>
  <c r="Q1420" i="1"/>
  <c r="M1420" i="1"/>
  <c r="F1420" i="1"/>
  <c r="E1420" i="1"/>
  <c r="D1420" i="1"/>
  <c r="A1420" i="1"/>
  <c r="AD1419" i="1"/>
  <c r="AC1419" i="1"/>
  <c r="Z1419" i="1"/>
  <c r="AB1419" i="1" s="1"/>
  <c r="Y1419" i="1"/>
  <c r="AA1419" i="1" s="1"/>
  <c r="W1419" i="1"/>
  <c r="X1419" i="1" s="1"/>
  <c r="U1419" i="1"/>
  <c r="Q1419" i="1"/>
  <c r="M1419" i="1"/>
  <c r="F1419" i="1"/>
  <c r="E1419" i="1"/>
  <c r="D1419" i="1"/>
  <c r="AI1419" i="1" s="1"/>
  <c r="A1419" i="1"/>
  <c r="AD1418" i="1"/>
  <c r="AC1418" i="1"/>
  <c r="Z1418" i="1"/>
  <c r="AB1418" i="1" s="1"/>
  <c r="Y1418" i="1"/>
  <c r="AA1418" i="1" s="1"/>
  <c r="W1418" i="1"/>
  <c r="X1418" i="1" s="1"/>
  <c r="U1418" i="1"/>
  <c r="Q1418" i="1"/>
  <c r="M1418" i="1"/>
  <c r="F1418" i="1"/>
  <c r="E1418" i="1"/>
  <c r="D1418" i="1"/>
  <c r="A1418" i="1"/>
  <c r="AD1417" i="1"/>
  <c r="AC1417" i="1"/>
  <c r="Z1417" i="1"/>
  <c r="AB1417" i="1" s="1"/>
  <c r="Y1417" i="1"/>
  <c r="AA1417" i="1" s="1"/>
  <c r="W1417" i="1"/>
  <c r="X1417" i="1" s="1"/>
  <c r="U1417" i="1"/>
  <c r="Q1417" i="1"/>
  <c r="M1417" i="1"/>
  <c r="F1417" i="1"/>
  <c r="E1417" i="1"/>
  <c r="D1417" i="1"/>
  <c r="AI1417" i="1" s="1"/>
  <c r="A1417" i="1"/>
  <c r="AD1416" i="1"/>
  <c r="AC1416" i="1"/>
  <c r="Z1416" i="1"/>
  <c r="AB1416" i="1" s="1"/>
  <c r="Y1416" i="1"/>
  <c r="AA1416" i="1" s="1"/>
  <c r="W1416" i="1"/>
  <c r="X1416" i="1" s="1"/>
  <c r="U1416" i="1"/>
  <c r="Q1416" i="1"/>
  <c r="M1416" i="1"/>
  <c r="F1416" i="1"/>
  <c r="E1416" i="1"/>
  <c r="D1416" i="1"/>
  <c r="AI1416" i="1" s="1"/>
  <c r="A1416" i="1"/>
  <c r="AD1415" i="1"/>
  <c r="AC1415" i="1"/>
  <c r="Z1415" i="1"/>
  <c r="AB1415" i="1" s="1"/>
  <c r="Y1415" i="1"/>
  <c r="AA1415" i="1" s="1"/>
  <c r="W1415" i="1"/>
  <c r="X1415" i="1" s="1"/>
  <c r="U1415" i="1"/>
  <c r="Q1415" i="1"/>
  <c r="M1415" i="1"/>
  <c r="F1415" i="1"/>
  <c r="E1415" i="1"/>
  <c r="D1415" i="1"/>
  <c r="A1415" i="1"/>
  <c r="AD1414" i="1"/>
  <c r="AC1414" i="1"/>
  <c r="Z1414" i="1"/>
  <c r="AB1414" i="1" s="1"/>
  <c r="Y1414" i="1"/>
  <c r="AA1414" i="1" s="1"/>
  <c r="W1414" i="1"/>
  <c r="X1414" i="1" s="1"/>
  <c r="U1414" i="1"/>
  <c r="Q1414" i="1"/>
  <c r="M1414" i="1"/>
  <c r="F1414" i="1"/>
  <c r="E1414" i="1"/>
  <c r="D1414" i="1"/>
  <c r="A1414" i="1"/>
  <c r="AD1413" i="1"/>
  <c r="AC1413" i="1"/>
  <c r="Z1413" i="1"/>
  <c r="AB1413" i="1" s="1"/>
  <c r="Y1413" i="1"/>
  <c r="AA1413" i="1" s="1"/>
  <c r="W1413" i="1"/>
  <c r="X1413" i="1" s="1"/>
  <c r="U1413" i="1"/>
  <c r="Q1413" i="1"/>
  <c r="M1413" i="1"/>
  <c r="F1413" i="1"/>
  <c r="E1413" i="1"/>
  <c r="D1413" i="1"/>
  <c r="A1413" i="1"/>
  <c r="AD1412" i="1"/>
  <c r="AC1412" i="1"/>
  <c r="Z1412" i="1"/>
  <c r="AB1412" i="1" s="1"/>
  <c r="Y1412" i="1"/>
  <c r="AA1412" i="1" s="1"/>
  <c r="W1412" i="1"/>
  <c r="X1412" i="1" s="1"/>
  <c r="U1412" i="1"/>
  <c r="Q1412" i="1"/>
  <c r="M1412" i="1"/>
  <c r="F1412" i="1"/>
  <c r="E1412" i="1"/>
  <c r="D1412" i="1"/>
  <c r="AI1412" i="1" s="1"/>
  <c r="A1412" i="1"/>
  <c r="AD1411" i="1"/>
  <c r="AC1411" i="1"/>
  <c r="Z1411" i="1"/>
  <c r="AB1411" i="1" s="1"/>
  <c r="Y1411" i="1"/>
  <c r="AA1411" i="1" s="1"/>
  <c r="W1411" i="1"/>
  <c r="X1411" i="1" s="1"/>
  <c r="U1411" i="1"/>
  <c r="Q1411" i="1"/>
  <c r="M1411" i="1"/>
  <c r="F1411" i="1"/>
  <c r="E1411" i="1"/>
  <c r="D1411" i="1"/>
  <c r="A1411" i="1"/>
  <c r="AD1410" i="1"/>
  <c r="AC1410" i="1"/>
  <c r="Z1410" i="1"/>
  <c r="AB1410" i="1" s="1"/>
  <c r="Y1410" i="1"/>
  <c r="AA1410" i="1" s="1"/>
  <c r="W1410" i="1"/>
  <c r="X1410" i="1" s="1"/>
  <c r="U1410" i="1"/>
  <c r="Q1410" i="1"/>
  <c r="M1410" i="1"/>
  <c r="F1410" i="1"/>
  <c r="E1410" i="1"/>
  <c r="D1410" i="1"/>
  <c r="A1410" i="1"/>
  <c r="AD1409" i="1"/>
  <c r="AC1409" i="1"/>
  <c r="Z1409" i="1"/>
  <c r="AB1409" i="1" s="1"/>
  <c r="Y1409" i="1"/>
  <c r="AA1409" i="1" s="1"/>
  <c r="W1409" i="1"/>
  <c r="X1409" i="1" s="1"/>
  <c r="U1409" i="1"/>
  <c r="Q1409" i="1"/>
  <c r="M1409" i="1"/>
  <c r="F1409" i="1"/>
  <c r="E1409" i="1"/>
  <c r="D1409" i="1"/>
  <c r="AI1409" i="1" s="1"/>
  <c r="A1409" i="1"/>
  <c r="AD1408" i="1"/>
  <c r="AC1408" i="1"/>
  <c r="Z1408" i="1"/>
  <c r="AB1408" i="1" s="1"/>
  <c r="Y1408" i="1"/>
  <c r="AA1408" i="1" s="1"/>
  <c r="W1408" i="1"/>
  <c r="X1408" i="1" s="1"/>
  <c r="U1408" i="1"/>
  <c r="Q1408" i="1"/>
  <c r="M1408" i="1"/>
  <c r="F1408" i="1"/>
  <c r="E1408" i="1"/>
  <c r="D1408" i="1"/>
  <c r="A1408" i="1"/>
  <c r="AD1407" i="1"/>
  <c r="AC1407" i="1"/>
  <c r="Z1407" i="1"/>
  <c r="AB1407" i="1" s="1"/>
  <c r="Y1407" i="1"/>
  <c r="AA1407" i="1" s="1"/>
  <c r="W1407" i="1"/>
  <c r="X1407" i="1" s="1"/>
  <c r="U1407" i="1"/>
  <c r="Q1407" i="1"/>
  <c r="M1407" i="1"/>
  <c r="F1407" i="1"/>
  <c r="E1407" i="1"/>
  <c r="D1407" i="1"/>
  <c r="A1407" i="1"/>
  <c r="AD1406" i="1"/>
  <c r="AC1406" i="1"/>
  <c r="Z1406" i="1"/>
  <c r="AB1406" i="1" s="1"/>
  <c r="Y1406" i="1"/>
  <c r="AA1406" i="1" s="1"/>
  <c r="W1406" i="1"/>
  <c r="X1406" i="1" s="1"/>
  <c r="U1406" i="1"/>
  <c r="Q1406" i="1"/>
  <c r="M1406" i="1"/>
  <c r="F1406" i="1"/>
  <c r="E1406" i="1"/>
  <c r="D1406" i="1"/>
  <c r="A1406" i="1"/>
  <c r="AD1405" i="1"/>
  <c r="AC1405" i="1"/>
  <c r="Z1405" i="1"/>
  <c r="AB1405" i="1" s="1"/>
  <c r="Y1405" i="1"/>
  <c r="AA1405" i="1" s="1"/>
  <c r="W1405" i="1"/>
  <c r="X1405" i="1" s="1"/>
  <c r="U1405" i="1"/>
  <c r="Q1405" i="1"/>
  <c r="M1405" i="1"/>
  <c r="F1405" i="1"/>
  <c r="E1405" i="1"/>
  <c r="D1405" i="1"/>
  <c r="AI1405" i="1" s="1"/>
  <c r="A1405" i="1"/>
  <c r="AD1404" i="1"/>
  <c r="AC1404" i="1"/>
  <c r="Z1404" i="1"/>
  <c r="AB1404" i="1" s="1"/>
  <c r="Y1404" i="1"/>
  <c r="AA1404" i="1" s="1"/>
  <c r="W1404" i="1"/>
  <c r="X1404" i="1" s="1"/>
  <c r="U1404" i="1"/>
  <c r="Q1404" i="1"/>
  <c r="M1404" i="1"/>
  <c r="F1404" i="1"/>
  <c r="E1404" i="1"/>
  <c r="D1404" i="1"/>
  <c r="AI1404" i="1" s="1"/>
  <c r="A1404" i="1"/>
  <c r="AD1403" i="1"/>
  <c r="AC1403" i="1"/>
  <c r="Z1403" i="1"/>
  <c r="AB1403" i="1" s="1"/>
  <c r="Y1403" i="1"/>
  <c r="AA1403" i="1" s="1"/>
  <c r="W1403" i="1"/>
  <c r="X1403" i="1" s="1"/>
  <c r="U1403" i="1"/>
  <c r="Q1403" i="1"/>
  <c r="M1403" i="1"/>
  <c r="F1403" i="1"/>
  <c r="E1403" i="1"/>
  <c r="D1403" i="1"/>
  <c r="A1403" i="1"/>
  <c r="AD1402" i="1"/>
  <c r="AC1402" i="1"/>
  <c r="Z1402" i="1"/>
  <c r="AB1402" i="1" s="1"/>
  <c r="Y1402" i="1"/>
  <c r="AA1402" i="1" s="1"/>
  <c r="W1402" i="1"/>
  <c r="X1402" i="1" s="1"/>
  <c r="U1402" i="1"/>
  <c r="Q1402" i="1"/>
  <c r="M1402" i="1"/>
  <c r="F1402" i="1"/>
  <c r="E1402" i="1"/>
  <c r="D1402" i="1"/>
  <c r="A1402" i="1"/>
  <c r="AD1401" i="1"/>
  <c r="AC1401" i="1"/>
  <c r="Z1401" i="1"/>
  <c r="AB1401" i="1" s="1"/>
  <c r="Y1401" i="1"/>
  <c r="AA1401" i="1" s="1"/>
  <c r="W1401" i="1"/>
  <c r="X1401" i="1" s="1"/>
  <c r="U1401" i="1"/>
  <c r="Q1401" i="1"/>
  <c r="M1401" i="1"/>
  <c r="F1401" i="1"/>
  <c r="E1401" i="1"/>
  <c r="D1401" i="1"/>
  <c r="AI1401" i="1" s="1"/>
  <c r="A1401" i="1"/>
  <c r="AD1400" i="1"/>
  <c r="AC1400" i="1"/>
  <c r="Z1400" i="1"/>
  <c r="AB1400" i="1" s="1"/>
  <c r="Y1400" i="1"/>
  <c r="AA1400" i="1" s="1"/>
  <c r="W1400" i="1"/>
  <c r="X1400" i="1" s="1"/>
  <c r="U1400" i="1"/>
  <c r="Q1400" i="1"/>
  <c r="M1400" i="1"/>
  <c r="F1400" i="1"/>
  <c r="E1400" i="1"/>
  <c r="D1400" i="1"/>
  <c r="A1400" i="1"/>
  <c r="AD1399" i="1"/>
  <c r="AC1399" i="1"/>
  <c r="Z1399" i="1"/>
  <c r="AB1399" i="1" s="1"/>
  <c r="Y1399" i="1"/>
  <c r="AA1399" i="1" s="1"/>
  <c r="W1399" i="1"/>
  <c r="X1399" i="1" s="1"/>
  <c r="U1399" i="1"/>
  <c r="Q1399" i="1"/>
  <c r="M1399" i="1"/>
  <c r="F1399" i="1"/>
  <c r="E1399" i="1"/>
  <c r="D1399" i="1"/>
  <c r="AI1399" i="1" s="1"/>
  <c r="A1399" i="1"/>
  <c r="AD1398" i="1"/>
  <c r="AC1398" i="1"/>
  <c r="Z1398" i="1"/>
  <c r="AB1398" i="1" s="1"/>
  <c r="Y1398" i="1"/>
  <c r="AA1398" i="1" s="1"/>
  <c r="W1398" i="1"/>
  <c r="X1398" i="1" s="1"/>
  <c r="U1398" i="1"/>
  <c r="Q1398" i="1"/>
  <c r="M1398" i="1"/>
  <c r="F1398" i="1"/>
  <c r="E1398" i="1"/>
  <c r="D1398" i="1"/>
  <c r="A1398" i="1"/>
  <c r="AD1397" i="1"/>
  <c r="AC1397" i="1"/>
  <c r="Z1397" i="1"/>
  <c r="AB1397" i="1" s="1"/>
  <c r="Y1397" i="1"/>
  <c r="AA1397" i="1" s="1"/>
  <c r="W1397" i="1"/>
  <c r="X1397" i="1" s="1"/>
  <c r="U1397" i="1"/>
  <c r="Q1397" i="1"/>
  <c r="M1397" i="1"/>
  <c r="F1397" i="1"/>
  <c r="E1397" i="1"/>
  <c r="D1397" i="1"/>
  <c r="AI1397" i="1" s="1"/>
  <c r="A1397" i="1"/>
  <c r="AD1396" i="1"/>
  <c r="AC1396" i="1"/>
  <c r="Z1396" i="1"/>
  <c r="AB1396" i="1" s="1"/>
  <c r="Y1396" i="1"/>
  <c r="AA1396" i="1" s="1"/>
  <c r="W1396" i="1"/>
  <c r="X1396" i="1" s="1"/>
  <c r="U1396" i="1"/>
  <c r="Q1396" i="1"/>
  <c r="M1396" i="1"/>
  <c r="F1396" i="1"/>
  <c r="E1396" i="1"/>
  <c r="D1396" i="1"/>
  <c r="A1396" i="1"/>
  <c r="AD1395" i="1"/>
  <c r="AC1395" i="1"/>
  <c r="Z1395" i="1"/>
  <c r="AB1395" i="1" s="1"/>
  <c r="Y1395" i="1"/>
  <c r="AA1395" i="1" s="1"/>
  <c r="W1395" i="1"/>
  <c r="X1395" i="1" s="1"/>
  <c r="U1395" i="1"/>
  <c r="Q1395" i="1"/>
  <c r="M1395" i="1"/>
  <c r="F1395" i="1"/>
  <c r="E1395" i="1"/>
  <c r="D1395" i="1"/>
  <c r="A1395" i="1"/>
  <c r="AD1394" i="1"/>
  <c r="AC1394" i="1"/>
  <c r="Z1394" i="1"/>
  <c r="AB1394" i="1" s="1"/>
  <c r="Y1394" i="1"/>
  <c r="AA1394" i="1" s="1"/>
  <c r="W1394" i="1"/>
  <c r="X1394" i="1" s="1"/>
  <c r="U1394" i="1"/>
  <c r="Q1394" i="1"/>
  <c r="M1394" i="1"/>
  <c r="F1394" i="1"/>
  <c r="E1394" i="1"/>
  <c r="D1394" i="1"/>
  <c r="AI1394" i="1" s="1"/>
  <c r="A1394" i="1"/>
  <c r="AD1393" i="1"/>
  <c r="AC1393" i="1"/>
  <c r="Z1393" i="1"/>
  <c r="AB1393" i="1" s="1"/>
  <c r="Y1393" i="1"/>
  <c r="AA1393" i="1" s="1"/>
  <c r="W1393" i="1"/>
  <c r="X1393" i="1" s="1"/>
  <c r="U1393" i="1"/>
  <c r="Q1393" i="1"/>
  <c r="M1393" i="1"/>
  <c r="F1393" i="1"/>
  <c r="E1393" i="1"/>
  <c r="D1393" i="1"/>
  <c r="AI1393" i="1" s="1"/>
  <c r="A1393" i="1"/>
  <c r="AD1392" i="1"/>
  <c r="AC1392" i="1"/>
  <c r="Z1392" i="1"/>
  <c r="AB1392" i="1" s="1"/>
  <c r="Y1392" i="1"/>
  <c r="AA1392" i="1" s="1"/>
  <c r="W1392" i="1"/>
  <c r="X1392" i="1" s="1"/>
  <c r="U1392" i="1"/>
  <c r="Q1392" i="1"/>
  <c r="M1392" i="1"/>
  <c r="F1392" i="1"/>
  <c r="E1392" i="1"/>
  <c r="D1392" i="1"/>
  <c r="AI1392" i="1" s="1"/>
  <c r="A1392" i="1"/>
  <c r="AD1391" i="1"/>
  <c r="AC1391" i="1"/>
  <c r="Z1391" i="1"/>
  <c r="AB1391" i="1" s="1"/>
  <c r="Y1391" i="1"/>
  <c r="AA1391" i="1" s="1"/>
  <c r="W1391" i="1"/>
  <c r="X1391" i="1" s="1"/>
  <c r="U1391" i="1"/>
  <c r="Q1391" i="1"/>
  <c r="M1391" i="1"/>
  <c r="F1391" i="1"/>
  <c r="E1391" i="1"/>
  <c r="D1391" i="1"/>
  <c r="A1391" i="1"/>
  <c r="AD1390" i="1"/>
  <c r="AC1390" i="1"/>
  <c r="Z1390" i="1"/>
  <c r="AB1390" i="1" s="1"/>
  <c r="Y1390" i="1"/>
  <c r="AA1390" i="1" s="1"/>
  <c r="W1390" i="1"/>
  <c r="X1390" i="1" s="1"/>
  <c r="U1390" i="1"/>
  <c r="Q1390" i="1"/>
  <c r="M1390" i="1"/>
  <c r="F1390" i="1"/>
  <c r="E1390" i="1"/>
  <c r="D1390" i="1"/>
  <c r="AI1390" i="1" s="1"/>
  <c r="A1390" i="1"/>
  <c r="AD1389" i="1"/>
  <c r="AC1389" i="1"/>
  <c r="Z1389" i="1"/>
  <c r="AB1389" i="1" s="1"/>
  <c r="Y1389" i="1"/>
  <c r="AA1389" i="1" s="1"/>
  <c r="W1389" i="1"/>
  <c r="X1389" i="1" s="1"/>
  <c r="U1389" i="1"/>
  <c r="Q1389" i="1"/>
  <c r="M1389" i="1"/>
  <c r="F1389" i="1"/>
  <c r="E1389" i="1"/>
  <c r="D1389" i="1"/>
  <c r="A1389" i="1"/>
  <c r="AD1388" i="1"/>
  <c r="AC1388" i="1"/>
  <c r="Z1388" i="1"/>
  <c r="AB1388" i="1" s="1"/>
  <c r="Y1388" i="1"/>
  <c r="AA1388" i="1" s="1"/>
  <c r="W1388" i="1"/>
  <c r="X1388" i="1" s="1"/>
  <c r="U1388" i="1"/>
  <c r="Q1388" i="1"/>
  <c r="M1388" i="1"/>
  <c r="F1388" i="1"/>
  <c r="E1388" i="1"/>
  <c r="D1388" i="1"/>
  <c r="A1388" i="1"/>
  <c r="AD1387" i="1"/>
  <c r="AC1387" i="1"/>
  <c r="Z1387" i="1"/>
  <c r="AB1387" i="1" s="1"/>
  <c r="Y1387" i="1"/>
  <c r="AA1387" i="1" s="1"/>
  <c r="W1387" i="1"/>
  <c r="X1387" i="1" s="1"/>
  <c r="U1387" i="1"/>
  <c r="Q1387" i="1"/>
  <c r="M1387" i="1"/>
  <c r="F1387" i="1"/>
  <c r="E1387" i="1"/>
  <c r="D1387" i="1"/>
  <c r="A1387" i="1"/>
  <c r="AD1386" i="1"/>
  <c r="AC1386" i="1"/>
  <c r="Z1386" i="1"/>
  <c r="AB1386" i="1" s="1"/>
  <c r="Y1386" i="1"/>
  <c r="AA1386" i="1" s="1"/>
  <c r="W1386" i="1"/>
  <c r="X1386" i="1" s="1"/>
  <c r="U1386" i="1"/>
  <c r="Q1386" i="1"/>
  <c r="M1386" i="1"/>
  <c r="F1386" i="1"/>
  <c r="E1386" i="1"/>
  <c r="D1386" i="1"/>
  <c r="A1386" i="1"/>
  <c r="AD1385" i="1"/>
  <c r="AC1385" i="1"/>
  <c r="Z1385" i="1"/>
  <c r="AB1385" i="1" s="1"/>
  <c r="Y1385" i="1"/>
  <c r="AA1385" i="1" s="1"/>
  <c r="W1385" i="1"/>
  <c r="X1385" i="1" s="1"/>
  <c r="U1385" i="1"/>
  <c r="Q1385" i="1"/>
  <c r="M1385" i="1"/>
  <c r="F1385" i="1"/>
  <c r="E1385" i="1"/>
  <c r="D1385" i="1"/>
  <c r="A1385" i="1"/>
  <c r="AD1384" i="1"/>
  <c r="AC1384" i="1"/>
  <c r="Z1384" i="1"/>
  <c r="AB1384" i="1" s="1"/>
  <c r="Y1384" i="1"/>
  <c r="AA1384" i="1" s="1"/>
  <c r="W1384" i="1"/>
  <c r="X1384" i="1" s="1"/>
  <c r="U1384" i="1"/>
  <c r="Q1384" i="1"/>
  <c r="M1384" i="1"/>
  <c r="F1384" i="1"/>
  <c r="E1384" i="1"/>
  <c r="D1384" i="1"/>
  <c r="AI1384" i="1" s="1"/>
  <c r="A1384" i="1"/>
  <c r="AD1383" i="1"/>
  <c r="AC1383" i="1"/>
  <c r="Z1383" i="1"/>
  <c r="AB1383" i="1" s="1"/>
  <c r="Y1383" i="1"/>
  <c r="AA1383" i="1" s="1"/>
  <c r="W1383" i="1"/>
  <c r="X1383" i="1" s="1"/>
  <c r="U1383" i="1"/>
  <c r="Q1383" i="1"/>
  <c r="M1383" i="1"/>
  <c r="F1383" i="1"/>
  <c r="E1383" i="1"/>
  <c r="D1383" i="1"/>
  <c r="AI1383" i="1" s="1"/>
  <c r="A1383" i="1"/>
  <c r="AD1382" i="1"/>
  <c r="AC1382" i="1"/>
  <c r="Z1382" i="1"/>
  <c r="AB1382" i="1" s="1"/>
  <c r="Y1382" i="1"/>
  <c r="AA1382" i="1" s="1"/>
  <c r="W1382" i="1"/>
  <c r="X1382" i="1" s="1"/>
  <c r="U1382" i="1"/>
  <c r="Q1382" i="1"/>
  <c r="M1382" i="1"/>
  <c r="F1382" i="1"/>
  <c r="E1382" i="1"/>
  <c r="D1382" i="1"/>
  <c r="AI1382" i="1" s="1"/>
  <c r="A1382" i="1"/>
  <c r="AD1381" i="1"/>
  <c r="AC1381" i="1"/>
  <c r="Z1381" i="1"/>
  <c r="AB1381" i="1" s="1"/>
  <c r="Y1381" i="1"/>
  <c r="AA1381" i="1" s="1"/>
  <c r="W1381" i="1"/>
  <c r="X1381" i="1" s="1"/>
  <c r="U1381" i="1"/>
  <c r="Q1381" i="1"/>
  <c r="M1381" i="1"/>
  <c r="F1381" i="1"/>
  <c r="E1381" i="1"/>
  <c r="D1381" i="1"/>
  <c r="A1381" i="1"/>
  <c r="AD1380" i="1"/>
  <c r="AC1380" i="1"/>
  <c r="Z1380" i="1"/>
  <c r="AB1380" i="1" s="1"/>
  <c r="Y1380" i="1"/>
  <c r="AA1380" i="1" s="1"/>
  <c r="W1380" i="1"/>
  <c r="X1380" i="1" s="1"/>
  <c r="U1380" i="1"/>
  <c r="Q1380" i="1"/>
  <c r="M1380" i="1"/>
  <c r="F1380" i="1"/>
  <c r="E1380" i="1"/>
  <c r="D1380" i="1"/>
  <c r="AI1380" i="1" s="1"/>
  <c r="A1380" i="1"/>
  <c r="AD1379" i="1"/>
  <c r="AC1379" i="1"/>
  <c r="Z1379" i="1"/>
  <c r="AB1379" i="1" s="1"/>
  <c r="Y1379" i="1"/>
  <c r="AA1379" i="1" s="1"/>
  <c r="W1379" i="1"/>
  <c r="X1379" i="1" s="1"/>
  <c r="U1379" i="1"/>
  <c r="Q1379" i="1"/>
  <c r="M1379" i="1"/>
  <c r="F1379" i="1"/>
  <c r="E1379" i="1"/>
  <c r="D1379" i="1"/>
  <c r="A1379" i="1"/>
  <c r="AD1378" i="1"/>
  <c r="AC1378" i="1"/>
  <c r="Z1378" i="1"/>
  <c r="AB1378" i="1" s="1"/>
  <c r="Y1378" i="1"/>
  <c r="AA1378" i="1" s="1"/>
  <c r="W1378" i="1"/>
  <c r="X1378" i="1" s="1"/>
  <c r="U1378" i="1"/>
  <c r="Q1378" i="1"/>
  <c r="M1378" i="1"/>
  <c r="F1378" i="1"/>
  <c r="E1378" i="1"/>
  <c r="D1378" i="1"/>
  <c r="A1378" i="1"/>
  <c r="AD1377" i="1"/>
  <c r="AC1377" i="1"/>
  <c r="Z1377" i="1"/>
  <c r="AB1377" i="1" s="1"/>
  <c r="Y1377" i="1"/>
  <c r="AA1377" i="1" s="1"/>
  <c r="W1377" i="1"/>
  <c r="X1377" i="1" s="1"/>
  <c r="U1377" i="1"/>
  <c r="Q1377" i="1"/>
  <c r="M1377" i="1"/>
  <c r="F1377" i="1"/>
  <c r="E1377" i="1"/>
  <c r="D1377" i="1"/>
  <c r="A1377" i="1"/>
  <c r="AD1376" i="1"/>
  <c r="AC1376" i="1"/>
  <c r="Z1376" i="1"/>
  <c r="AB1376" i="1" s="1"/>
  <c r="Y1376" i="1"/>
  <c r="AA1376" i="1" s="1"/>
  <c r="W1376" i="1"/>
  <c r="X1376" i="1" s="1"/>
  <c r="U1376" i="1"/>
  <c r="Q1376" i="1"/>
  <c r="M1376" i="1"/>
  <c r="F1376" i="1"/>
  <c r="E1376" i="1"/>
  <c r="D1376" i="1"/>
  <c r="A1376" i="1"/>
  <c r="AD1375" i="1"/>
  <c r="AC1375" i="1"/>
  <c r="Z1375" i="1"/>
  <c r="AB1375" i="1" s="1"/>
  <c r="Y1375" i="1"/>
  <c r="AA1375" i="1" s="1"/>
  <c r="W1375" i="1"/>
  <c r="X1375" i="1" s="1"/>
  <c r="U1375" i="1"/>
  <c r="Q1375" i="1"/>
  <c r="M1375" i="1"/>
  <c r="F1375" i="1"/>
  <c r="E1375" i="1"/>
  <c r="D1375" i="1"/>
  <c r="AI1375" i="1" s="1"/>
  <c r="A1375" i="1"/>
  <c r="AD1374" i="1"/>
  <c r="AC1374" i="1"/>
  <c r="Z1374" i="1"/>
  <c r="AB1374" i="1" s="1"/>
  <c r="Y1374" i="1"/>
  <c r="AA1374" i="1" s="1"/>
  <c r="W1374" i="1"/>
  <c r="X1374" i="1" s="1"/>
  <c r="U1374" i="1"/>
  <c r="Q1374" i="1"/>
  <c r="M1374" i="1"/>
  <c r="F1374" i="1"/>
  <c r="E1374" i="1"/>
  <c r="D1374" i="1"/>
  <c r="AI1374" i="1" s="1"/>
  <c r="A1374" i="1"/>
  <c r="AD1373" i="1"/>
  <c r="AC1373" i="1"/>
  <c r="Z1373" i="1"/>
  <c r="AB1373" i="1" s="1"/>
  <c r="Y1373" i="1"/>
  <c r="AA1373" i="1" s="1"/>
  <c r="W1373" i="1"/>
  <c r="X1373" i="1" s="1"/>
  <c r="U1373" i="1"/>
  <c r="Q1373" i="1"/>
  <c r="M1373" i="1"/>
  <c r="F1373" i="1"/>
  <c r="E1373" i="1"/>
  <c r="D1373" i="1"/>
  <c r="A1373" i="1"/>
  <c r="AD1372" i="1"/>
  <c r="AC1372" i="1"/>
  <c r="Z1372" i="1"/>
  <c r="AB1372" i="1" s="1"/>
  <c r="Y1372" i="1"/>
  <c r="AA1372" i="1" s="1"/>
  <c r="W1372" i="1"/>
  <c r="X1372" i="1" s="1"/>
  <c r="U1372" i="1"/>
  <c r="Q1372" i="1"/>
  <c r="M1372" i="1"/>
  <c r="F1372" i="1"/>
  <c r="E1372" i="1"/>
  <c r="D1372" i="1"/>
  <c r="A1372" i="1"/>
  <c r="AD1371" i="1"/>
  <c r="AC1371" i="1"/>
  <c r="Z1371" i="1"/>
  <c r="AB1371" i="1" s="1"/>
  <c r="Y1371" i="1"/>
  <c r="AA1371" i="1" s="1"/>
  <c r="W1371" i="1"/>
  <c r="X1371" i="1" s="1"/>
  <c r="U1371" i="1"/>
  <c r="Q1371" i="1"/>
  <c r="M1371" i="1"/>
  <c r="F1371" i="1"/>
  <c r="E1371" i="1"/>
  <c r="D1371" i="1"/>
  <c r="AI1371" i="1" s="1"/>
  <c r="A1371" i="1"/>
  <c r="AD1370" i="1"/>
  <c r="AC1370" i="1"/>
  <c r="Z1370" i="1"/>
  <c r="AB1370" i="1" s="1"/>
  <c r="Y1370" i="1"/>
  <c r="AA1370" i="1" s="1"/>
  <c r="W1370" i="1"/>
  <c r="X1370" i="1" s="1"/>
  <c r="U1370" i="1"/>
  <c r="Q1370" i="1"/>
  <c r="M1370" i="1"/>
  <c r="F1370" i="1"/>
  <c r="E1370" i="1"/>
  <c r="D1370" i="1"/>
  <c r="A1370" i="1"/>
  <c r="AD1369" i="1"/>
  <c r="AC1369" i="1"/>
  <c r="Z1369" i="1"/>
  <c r="AB1369" i="1" s="1"/>
  <c r="Y1369" i="1"/>
  <c r="AA1369" i="1" s="1"/>
  <c r="W1369" i="1"/>
  <c r="X1369" i="1" s="1"/>
  <c r="U1369" i="1"/>
  <c r="Q1369" i="1"/>
  <c r="M1369" i="1"/>
  <c r="F1369" i="1"/>
  <c r="E1369" i="1"/>
  <c r="D1369" i="1"/>
  <c r="A1369" i="1"/>
  <c r="AD1368" i="1"/>
  <c r="AC1368" i="1"/>
  <c r="Z1368" i="1"/>
  <c r="AB1368" i="1" s="1"/>
  <c r="Y1368" i="1"/>
  <c r="AA1368" i="1" s="1"/>
  <c r="W1368" i="1"/>
  <c r="X1368" i="1" s="1"/>
  <c r="U1368" i="1"/>
  <c r="Q1368" i="1"/>
  <c r="M1368" i="1"/>
  <c r="F1368" i="1"/>
  <c r="E1368" i="1"/>
  <c r="D1368" i="1"/>
  <c r="AI1368" i="1" s="1"/>
  <c r="A1368" i="1"/>
  <c r="AD1367" i="1"/>
  <c r="AC1367" i="1"/>
  <c r="Z1367" i="1"/>
  <c r="AB1367" i="1" s="1"/>
  <c r="Y1367" i="1"/>
  <c r="AA1367" i="1" s="1"/>
  <c r="W1367" i="1"/>
  <c r="X1367" i="1" s="1"/>
  <c r="U1367" i="1"/>
  <c r="Q1367" i="1"/>
  <c r="M1367" i="1"/>
  <c r="F1367" i="1"/>
  <c r="E1367" i="1"/>
  <c r="D1367" i="1"/>
  <c r="A1367" i="1"/>
  <c r="AD1366" i="1"/>
  <c r="AC1366" i="1"/>
  <c r="Z1366" i="1"/>
  <c r="AB1366" i="1" s="1"/>
  <c r="Y1366" i="1"/>
  <c r="AA1366" i="1" s="1"/>
  <c r="W1366" i="1"/>
  <c r="X1366" i="1" s="1"/>
  <c r="U1366" i="1"/>
  <c r="Q1366" i="1"/>
  <c r="M1366" i="1"/>
  <c r="F1366" i="1"/>
  <c r="E1366" i="1"/>
  <c r="D1366" i="1"/>
  <c r="AI1366" i="1" s="1"/>
  <c r="A1366" i="1"/>
  <c r="AD1365" i="1"/>
  <c r="AC1365" i="1"/>
  <c r="Z1365" i="1"/>
  <c r="AB1365" i="1" s="1"/>
  <c r="Y1365" i="1"/>
  <c r="AA1365" i="1" s="1"/>
  <c r="W1365" i="1"/>
  <c r="X1365" i="1" s="1"/>
  <c r="U1365" i="1"/>
  <c r="Q1365" i="1"/>
  <c r="M1365" i="1"/>
  <c r="F1365" i="1"/>
  <c r="E1365" i="1"/>
  <c r="D1365" i="1"/>
  <c r="A1365" i="1"/>
  <c r="AD1364" i="1"/>
  <c r="AC1364" i="1"/>
  <c r="Z1364" i="1"/>
  <c r="AB1364" i="1" s="1"/>
  <c r="Y1364" i="1"/>
  <c r="AA1364" i="1" s="1"/>
  <c r="W1364" i="1"/>
  <c r="X1364" i="1" s="1"/>
  <c r="U1364" i="1"/>
  <c r="Q1364" i="1"/>
  <c r="M1364" i="1"/>
  <c r="F1364" i="1"/>
  <c r="E1364" i="1"/>
  <c r="D1364" i="1"/>
  <c r="A1364" i="1"/>
  <c r="AD1363" i="1"/>
  <c r="AC1363" i="1"/>
  <c r="Z1363" i="1"/>
  <c r="AB1363" i="1" s="1"/>
  <c r="Y1363" i="1"/>
  <c r="AA1363" i="1" s="1"/>
  <c r="W1363" i="1"/>
  <c r="X1363" i="1" s="1"/>
  <c r="U1363" i="1"/>
  <c r="Q1363" i="1"/>
  <c r="M1363" i="1"/>
  <c r="F1363" i="1"/>
  <c r="E1363" i="1"/>
  <c r="D1363" i="1"/>
  <c r="A1363" i="1"/>
  <c r="AD1362" i="1"/>
  <c r="AC1362" i="1"/>
  <c r="Z1362" i="1"/>
  <c r="AB1362" i="1" s="1"/>
  <c r="Y1362" i="1"/>
  <c r="AA1362" i="1" s="1"/>
  <c r="W1362" i="1"/>
  <c r="X1362" i="1" s="1"/>
  <c r="U1362" i="1"/>
  <c r="Q1362" i="1"/>
  <c r="M1362" i="1"/>
  <c r="F1362" i="1"/>
  <c r="E1362" i="1"/>
  <c r="D1362" i="1"/>
  <c r="A1362" i="1"/>
  <c r="AD1361" i="1"/>
  <c r="AC1361" i="1"/>
  <c r="Z1361" i="1"/>
  <c r="AB1361" i="1" s="1"/>
  <c r="Y1361" i="1"/>
  <c r="AA1361" i="1" s="1"/>
  <c r="W1361" i="1"/>
  <c r="X1361" i="1" s="1"/>
  <c r="U1361" i="1"/>
  <c r="Q1361" i="1"/>
  <c r="M1361" i="1"/>
  <c r="F1361" i="1"/>
  <c r="E1361" i="1"/>
  <c r="D1361" i="1"/>
  <c r="A1361" i="1"/>
  <c r="AD1360" i="1"/>
  <c r="AC1360" i="1"/>
  <c r="Z1360" i="1"/>
  <c r="AB1360" i="1" s="1"/>
  <c r="Y1360" i="1"/>
  <c r="AA1360" i="1" s="1"/>
  <c r="W1360" i="1"/>
  <c r="X1360" i="1" s="1"/>
  <c r="U1360" i="1"/>
  <c r="Q1360" i="1"/>
  <c r="M1360" i="1"/>
  <c r="F1360" i="1"/>
  <c r="E1360" i="1"/>
  <c r="D1360" i="1"/>
  <c r="A1360" i="1"/>
  <c r="AD1359" i="1"/>
  <c r="AC1359" i="1"/>
  <c r="Z1359" i="1"/>
  <c r="AB1359" i="1" s="1"/>
  <c r="Y1359" i="1"/>
  <c r="AA1359" i="1" s="1"/>
  <c r="W1359" i="1"/>
  <c r="X1359" i="1" s="1"/>
  <c r="U1359" i="1"/>
  <c r="Q1359" i="1"/>
  <c r="M1359" i="1"/>
  <c r="F1359" i="1"/>
  <c r="E1359" i="1"/>
  <c r="D1359" i="1"/>
  <c r="AI1359" i="1" s="1"/>
  <c r="A1359" i="1"/>
  <c r="AD1358" i="1"/>
  <c r="AC1358" i="1"/>
  <c r="Z1358" i="1"/>
  <c r="AB1358" i="1" s="1"/>
  <c r="Y1358" i="1"/>
  <c r="AA1358" i="1" s="1"/>
  <c r="W1358" i="1"/>
  <c r="X1358" i="1" s="1"/>
  <c r="U1358" i="1"/>
  <c r="Q1358" i="1"/>
  <c r="M1358" i="1"/>
  <c r="F1358" i="1"/>
  <c r="E1358" i="1"/>
  <c r="D1358" i="1"/>
  <c r="AI1358" i="1" s="1"/>
  <c r="A1358" i="1"/>
  <c r="AD1357" i="1"/>
  <c r="AC1357" i="1"/>
  <c r="Z1357" i="1"/>
  <c r="AB1357" i="1" s="1"/>
  <c r="Y1357" i="1"/>
  <c r="AA1357" i="1" s="1"/>
  <c r="W1357" i="1"/>
  <c r="X1357" i="1" s="1"/>
  <c r="U1357" i="1"/>
  <c r="Q1357" i="1"/>
  <c r="M1357" i="1"/>
  <c r="F1357" i="1"/>
  <c r="E1357" i="1"/>
  <c r="D1357" i="1"/>
  <c r="A1357" i="1"/>
  <c r="AD1356" i="1"/>
  <c r="AC1356" i="1"/>
  <c r="Z1356" i="1"/>
  <c r="AB1356" i="1" s="1"/>
  <c r="Y1356" i="1"/>
  <c r="AA1356" i="1" s="1"/>
  <c r="W1356" i="1"/>
  <c r="X1356" i="1" s="1"/>
  <c r="U1356" i="1"/>
  <c r="Q1356" i="1"/>
  <c r="M1356" i="1"/>
  <c r="F1356" i="1"/>
  <c r="E1356" i="1"/>
  <c r="D1356" i="1"/>
  <c r="A1356" i="1"/>
  <c r="AD1355" i="1"/>
  <c r="AC1355" i="1"/>
  <c r="Z1355" i="1"/>
  <c r="AB1355" i="1" s="1"/>
  <c r="Y1355" i="1"/>
  <c r="AA1355" i="1" s="1"/>
  <c r="W1355" i="1"/>
  <c r="X1355" i="1" s="1"/>
  <c r="U1355" i="1"/>
  <c r="Q1355" i="1"/>
  <c r="M1355" i="1"/>
  <c r="F1355" i="1"/>
  <c r="E1355" i="1"/>
  <c r="D1355" i="1"/>
  <c r="A1355" i="1"/>
  <c r="AD1354" i="1"/>
  <c r="AC1354" i="1"/>
  <c r="Z1354" i="1"/>
  <c r="AB1354" i="1" s="1"/>
  <c r="Y1354" i="1"/>
  <c r="AA1354" i="1" s="1"/>
  <c r="W1354" i="1"/>
  <c r="X1354" i="1" s="1"/>
  <c r="U1354" i="1"/>
  <c r="Q1354" i="1"/>
  <c r="M1354" i="1"/>
  <c r="F1354" i="1"/>
  <c r="E1354" i="1"/>
  <c r="D1354" i="1"/>
  <c r="A1354" i="1"/>
  <c r="AD1353" i="1"/>
  <c r="AC1353" i="1"/>
  <c r="Z1353" i="1"/>
  <c r="AB1353" i="1" s="1"/>
  <c r="Y1353" i="1"/>
  <c r="AA1353" i="1" s="1"/>
  <c r="W1353" i="1"/>
  <c r="X1353" i="1" s="1"/>
  <c r="U1353" i="1"/>
  <c r="Q1353" i="1"/>
  <c r="M1353" i="1"/>
  <c r="F1353" i="1"/>
  <c r="E1353" i="1"/>
  <c r="D1353" i="1"/>
  <c r="A1353" i="1"/>
  <c r="AD1352" i="1"/>
  <c r="AC1352" i="1"/>
  <c r="Z1352" i="1"/>
  <c r="AB1352" i="1" s="1"/>
  <c r="Y1352" i="1"/>
  <c r="AA1352" i="1" s="1"/>
  <c r="W1352" i="1"/>
  <c r="X1352" i="1" s="1"/>
  <c r="U1352" i="1"/>
  <c r="Q1352" i="1"/>
  <c r="M1352" i="1"/>
  <c r="F1352" i="1"/>
  <c r="E1352" i="1"/>
  <c r="D1352" i="1"/>
  <c r="A1352" i="1"/>
  <c r="AD1351" i="1"/>
  <c r="AC1351" i="1"/>
  <c r="Z1351" i="1"/>
  <c r="AB1351" i="1" s="1"/>
  <c r="Y1351" i="1"/>
  <c r="AA1351" i="1" s="1"/>
  <c r="W1351" i="1"/>
  <c r="X1351" i="1" s="1"/>
  <c r="U1351" i="1"/>
  <c r="Q1351" i="1"/>
  <c r="M1351" i="1"/>
  <c r="F1351" i="1"/>
  <c r="E1351" i="1"/>
  <c r="D1351" i="1"/>
  <c r="AI1351" i="1" s="1"/>
  <c r="A1351" i="1"/>
  <c r="AD1350" i="1"/>
  <c r="AC1350" i="1"/>
  <c r="Z1350" i="1"/>
  <c r="AB1350" i="1" s="1"/>
  <c r="Y1350" i="1"/>
  <c r="AA1350" i="1" s="1"/>
  <c r="W1350" i="1"/>
  <c r="X1350" i="1" s="1"/>
  <c r="U1350" i="1"/>
  <c r="Q1350" i="1"/>
  <c r="M1350" i="1"/>
  <c r="F1350" i="1"/>
  <c r="E1350" i="1"/>
  <c r="D1350" i="1"/>
  <c r="AI1350" i="1" s="1"/>
  <c r="A1350" i="1"/>
  <c r="AD1349" i="1"/>
  <c r="AC1349" i="1"/>
  <c r="Z1349" i="1"/>
  <c r="AB1349" i="1" s="1"/>
  <c r="Y1349" i="1"/>
  <c r="AA1349" i="1" s="1"/>
  <c r="W1349" i="1"/>
  <c r="X1349" i="1" s="1"/>
  <c r="U1349" i="1"/>
  <c r="Q1349" i="1"/>
  <c r="M1349" i="1"/>
  <c r="F1349" i="1"/>
  <c r="E1349" i="1"/>
  <c r="D1349" i="1"/>
  <c r="A1349" i="1"/>
  <c r="AD1348" i="1"/>
  <c r="AC1348" i="1"/>
  <c r="Z1348" i="1"/>
  <c r="AB1348" i="1" s="1"/>
  <c r="Y1348" i="1"/>
  <c r="AA1348" i="1" s="1"/>
  <c r="W1348" i="1"/>
  <c r="X1348" i="1" s="1"/>
  <c r="U1348" i="1"/>
  <c r="Q1348" i="1"/>
  <c r="M1348" i="1"/>
  <c r="F1348" i="1"/>
  <c r="E1348" i="1"/>
  <c r="D1348" i="1"/>
  <c r="A1348" i="1"/>
  <c r="AD1347" i="1"/>
  <c r="AC1347" i="1"/>
  <c r="Z1347" i="1"/>
  <c r="AB1347" i="1" s="1"/>
  <c r="Y1347" i="1"/>
  <c r="AA1347" i="1" s="1"/>
  <c r="W1347" i="1"/>
  <c r="X1347" i="1" s="1"/>
  <c r="U1347" i="1"/>
  <c r="Q1347" i="1"/>
  <c r="M1347" i="1"/>
  <c r="F1347" i="1"/>
  <c r="E1347" i="1"/>
  <c r="D1347" i="1"/>
  <c r="A1347" i="1"/>
  <c r="AD1346" i="1"/>
  <c r="AC1346" i="1"/>
  <c r="Z1346" i="1"/>
  <c r="AB1346" i="1" s="1"/>
  <c r="Y1346" i="1"/>
  <c r="AA1346" i="1" s="1"/>
  <c r="W1346" i="1"/>
  <c r="X1346" i="1" s="1"/>
  <c r="U1346" i="1"/>
  <c r="Q1346" i="1"/>
  <c r="M1346" i="1"/>
  <c r="F1346" i="1"/>
  <c r="E1346" i="1"/>
  <c r="D1346" i="1"/>
  <c r="A1346" i="1"/>
  <c r="AD1345" i="1"/>
  <c r="AC1345" i="1"/>
  <c r="Z1345" i="1"/>
  <c r="AB1345" i="1" s="1"/>
  <c r="Y1345" i="1"/>
  <c r="AA1345" i="1" s="1"/>
  <c r="W1345" i="1"/>
  <c r="X1345" i="1" s="1"/>
  <c r="U1345" i="1"/>
  <c r="Q1345" i="1"/>
  <c r="M1345" i="1"/>
  <c r="F1345" i="1"/>
  <c r="E1345" i="1"/>
  <c r="D1345" i="1"/>
  <c r="A1345" i="1"/>
  <c r="AD1344" i="1"/>
  <c r="AC1344" i="1"/>
  <c r="Z1344" i="1"/>
  <c r="AB1344" i="1" s="1"/>
  <c r="Y1344" i="1"/>
  <c r="AA1344" i="1" s="1"/>
  <c r="W1344" i="1"/>
  <c r="X1344" i="1" s="1"/>
  <c r="U1344" i="1"/>
  <c r="Q1344" i="1"/>
  <c r="M1344" i="1"/>
  <c r="F1344" i="1"/>
  <c r="E1344" i="1"/>
  <c r="D1344" i="1"/>
  <c r="A1344" i="1"/>
  <c r="AD1343" i="1"/>
  <c r="AC1343" i="1"/>
  <c r="Z1343" i="1"/>
  <c r="AB1343" i="1" s="1"/>
  <c r="Y1343" i="1"/>
  <c r="AA1343" i="1" s="1"/>
  <c r="W1343" i="1"/>
  <c r="X1343" i="1" s="1"/>
  <c r="U1343" i="1"/>
  <c r="Q1343" i="1"/>
  <c r="M1343" i="1"/>
  <c r="F1343" i="1"/>
  <c r="E1343" i="1"/>
  <c r="D1343" i="1"/>
  <c r="AI1343" i="1" s="1"/>
  <c r="A1343" i="1"/>
  <c r="AD1342" i="1"/>
  <c r="AC1342" i="1"/>
  <c r="Z1342" i="1"/>
  <c r="AB1342" i="1" s="1"/>
  <c r="Y1342" i="1"/>
  <c r="AA1342" i="1" s="1"/>
  <c r="W1342" i="1"/>
  <c r="X1342" i="1" s="1"/>
  <c r="U1342" i="1"/>
  <c r="Q1342" i="1"/>
  <c r="M1342" i="1"/>
  <c r="F1342" i="1"/>
  <c r="E1342" i="1"/>
  <c r="D1342" i="1"/>
  <c r="A1342" i="1"/>
  <c r="AD1341" i="1"/>
  <c r="AC1341" i="1"/>
  <c r="Z1341" i="1"/>
  <c r="AB1341" i="1" s="1"/>
  <c r="Y1341" i="1"/>
  <c r="AA1341" i="1" s="1"/>
  <c r="W1341" i="1"/>
  <c r="X1341" i="1" s="1"/>
  <c r="U1341" i="1"/>
  <c r="Q1341" i="1"/>
  <c r="M1341" i="1"/>
  <c r="F1341" i="1"/>
  <c r="E1341" i="1"/>
  <c r="D1341" i="1"/>
  <c r="A1341" i="1"/>
  <c r="AD1340" i="1"/>
  <c r="AC1340" i="1"/>
  <c r="Z1340" i="1"/>
  <c r="AB1340" i="1" s="1"/>
  <c r="Y1340" i="1"/>
  <c r="AA1340" i="1" s="1"/>
  <c r="W1340" i="1"/>
  <c r="X1340" i="1" s="1"/>
  <c r="U1340" i="1"/>
  <c r="Q1340" i="1"/>
  <c r="M1340" i="1"/>
  <c r="F1340" i="1"/>
  <c r="E1340" i="1"/>
  <c r="D1340" i="1"/>
  <c r="A1340" i="1"/>
  <c r="AD1339" i="1"/>
  <c r="AC1339" i="1"/>
  <c r="Z1339" i="1"/>
  <c r="AB1339" i="1" s="1"/>
  <c r="Y1339" i="1"/>
  <c r="AA1339" i="1" s="1"/>
  <c r="W1339" i="1"/>
  <c r="X1339" i="1" s="1"/>
  <c r="U1339" i="1"/>
  <c r="Q1339" i="1"/>
  <c r="M1339" i="1"/>
  <c r="F1339" i="1"/>
  <c r="E1339" i="1"/>
  <c r="D1339" i="1"/>
  <c r="AI1339" i="1" s="1"/>
  <c r="A1339" i="1"/>
  <c r="AD1338" i="1"/>
  <c r="AC1338" i="1"/>
  <c r="Z1338" i="1"/>
  <c r="AB1338" i="1" s="1"/>
  <c r="Y1338" i="1"/>
  <c r="AA1338" i="1" s="1"/>
  <c r="W1338" i="1"/>
  <c r="X1338" i="1" s="1"/>
  <c r="U1338" i="1"/>
  <c r="Q1338" i="1"/>
  <c r="M1338" i="1"/>
  <c r="F1338" i="1"/>
  <c r="E1338" i="1"/>
  <c r="D1338" i="1"/>
  <c r="AI1338" i="1" s="1"/>
  <c r="A1338" i="1"/>
  <c r="AD1337" i="1"/>
  <c r="AC1337" i="1"/>
  <c r="Z1337" i="1"/>
  <c r="AB1337" i="1" s="1"/>
  <c r="Y1337" i="1"/>
  <c r="AA1337" i="1" s="1"/>
  <c r="W1337" i="1"/>
  <c r="X1337" i="1" s="1"/>
  <c r="U1337" i="1"/>
  <c r="Q1337" i="1"/>
  <c r="M1337" i="1"/>
  <c r="F1337" i="1"/>
  <c r="E1337" i="1"/>
  <c r="D1337" i="1"/>
  <c r="A1337" i="1"/>
  <c r="AD1336" i="1"/>
  <c r="AC1336" i="1"/>
  <c r="Z1336" i="1"/>
  <c r="AB1336" i="1" s="1"/>
  <c r="Y1336" i="1"/>
  <c r="AA1336" i="1" s="1"/>
  <c r="W1336" i="1"/>
  <c r="X1336" i="1" s="1"/>
  <c r="U1336" i="1"/>
  <c r="Q1336" i="1"/>
  <c r="M1336" i="1"/>
  <c r="F1336" i="1"/>
  <c r="E1336" i="1"/>
  <c r="D1336" i="1"/>
  <c r="A1336" i="1"/>
  <c r="AD1335" i="1"/>
  <c r="AC1335" i="1"/>
  <c r="Z1335" i="1"/>
  <c r="AB1335" i="1" s="1"/>
  <c r="Y1335" i="1"/>
  <c r="AA1335" i="1" s="1"/>
  <c r="W1335" i="1"/>
  <c r="X1335" i="1" s="1"/>
  <c r="U1335" i="1"/>
  <c r="Q1335" i="1"/>
  <c r="M1335" i="1"/>
  <c r="F1335" i="1"/>
  <c r="E1335" i="1"/>
  <c r="D1335" i="1"/>
  <c r="AI1335" i="1" s="1"/>
  <c r="A1335" i="1"/>
  <c r="AD1334" i="1"/>
  <c r="AC1334" i="1"/>
  <c r="Z1334" i="1"/>
  <c r="AB1334" i="1" s="1"/>
  <c r="Y1334" i="1"/>
  <c r="AA1334" i="1" s="1"/>
  <c r="W1334" i="1"/>
  <c r="X1334" i="1" s="1"/>
  <c r="U1334" i="1"/>
  <c r="Q1334" i="1"/>
  <c r="M1334" i="1"/>
  <c r="F1334" i="1"/>
  <c r="E1334" i="1"/>
  <c r="D1334" i="1"/>
  <c r="A1334" i="1"/>
  <c r="AD1333" i="1"/>
  <c r="AC1333" i="1"/>
  <c r="Z1333" i="1"/>
  <c r="AB1333" i="1" s="1"/>
  <c r="Y1333" i="1"/>
  <c r="AA1333" i="1" s="1"/>
  <c r="W1333" i="1"/>
  <c r="X1333" i="1" s="1"/>
  <c r="U1333" i="1"/>
  <c r="Q1333" i="1"/>
  <c r="M1333" i="1"/>
  <c r="F1333" i="1"/>
  <c r="E1333" i="1"/>
  <c r="D1333" i="1"/>
  <c r="A1333" i="1"/>
  <c r="AD1332" i="1"/>
  <c r="AC1332" i="1"/>
  <c r="Z1332" i="1"/>
  <c r="AB1332" i="1" s="1"/>
  <c r="Y1332" i="1"/>
  <c r="AA1332" i="1" s="1"/>
  <c r="W1332" i="1"/>
  <c r="X1332" i="1" s="1"/>
  <c r="U1332" i="1"/>
  <c r="Q1332" i="1"/>
  <c r="M1332" i="1"/>
  <c r="F1332" i="1"/>
  <c r="E1332" i="1"/>
  <c r="D1332" i="1"/>
  <c r="A1332" i="1"/>
  <c r="AD1331" i="1"/>
  <c r="AC1331" i="1"/>
  <c r="Z1331" i="1"/>
  <c r="AB1331" i="1" s="1"/>
  <c r="Y1331" i="1"/>
  <c r="AA1331" i="1" s="1"/>
  <c r="W1331" i="1"/>
  <c r="X1331" i="1" s="1"/>
  <c r="U1331" i="1"/>
  <c r="Q1331" i="1"/>
  <c r="M1331" i="1"/>
  <c r="F1331" i="1"/>
  <c r="E1331" i="1"/>
  <c r="D1331" i="1"/>
  <c r="A1331" i="1"/>
  <c r="AD1330" i="1"/>
  <c r="AC1330" i="1"/>
  <c r="Z1330" i="1"/>
  <c r="AB1330" i="1" s="1"/>
  <c r="Y1330" i="1"/>
  <c r="AA1330" i="1" s="1"/>
  <c r="W1330" i="1"/>
  <c r="X1330" i="1" s="1"/>
  <c r="U1330" i="1"/>
  <c r="Q1330" i="1"/>
  <c r="M1330" i="1"/>
  <c r="F1330" i="1"/>
  <c r="E1330" i="1"/>
  <c r="D1330" i="1"/>
  <c r="A1330" i="1"/>
  <c r="AD1329" i="1"/>
  <c r="AC1329" i="1"/>
  <c r="Z1329" i="1"/>
  <c r="AB1329" i="1" s="1"/>
  <c r="Y1329" i="1"/>
  <c r="AA1329" i="1" s="1"/>
  <c r="W1329" i="1"/>
  <c r="X1329" i="1" s="1"/>
  <c r="U1329" i="1"/>
  <c r="Q1329" i="1"/>
  <c r="M1329" i="1"/>
  <c r="F1329" i="1"/>
  <c r="E1329" i="1"/>
  <c r="D1329" i="1"/>
  <c r="A1329" i="1"/>
  <c r="AD1328" i="1"/>
  <c r="AC1328" i="1"/>
  <c r="Z1328" i="1"/>
  <c r="AB1328" i="1" s="1"/>
  <c r="Y1328" i="1"/>
  <c r="AA1328" i="1" s="1"/>
  <c r="W1328" i="1"/>
  <c r="X1328" i="1" s="1"/>
  <c r="U1328" i="1"/>
  <c r="Q1328" i="1"/>
  <c r="M1328" i="1"/>
  <c r="F1328" i="1"/>
  <c r="E1328" i="1"/>
  <c r="D1328" i="1"/>
  <c r="A1328" i="1"/>
  <c r="AD1327" i="1"/>
  <c r="AC1327" i="1"/>
  <c r="Z1327" i="1"/>
  <c r="AB1327" i="1" s="1"/>
  <c r="Y1327" i="1"/>
  <c r="AA1327" i="1" s="1"/>
  <c r="W1327" i="1"/>
  <c r="X1327" i="1" s="1"/>
  <c r="U1327" i="1"/>
  <c r="Q1327" i="1"/>
  <c r="M1327" i="1"/>
  <c r="F1327" i="1"/>
  <c r="E1327" i="1"/>
  <c r="D1327" i="1"/>
  <c r="AI1327" i="1" s="1"/>
  <c r="A1327" i="1"/>
  <c r="AD1326" i="1"/>
  <c r="AC1326" i="1"/>
  <c r="Z1326" i="1"/>
  <c r="AB1326" i="1" s="1"/>
  <c r="Y1326" i="1"/>
  <c r="AA1326" i="1" s="1"/>
  <c r="W1326" i="1"/>
  <c r="X1326" i="1" s="1"/>
  <c r="U1326" i="1"/>
  <c r="Q1326" i="1"/>
  <c r="M1326" i="1"/>
  <c r="F1326" i="1"/>
  <c r="E1326" i="1"/>
  <c r="D1326" i="1"/>
  <c r="AI1326" i="1" s="1"/>
  <c r="A1326" i="1"/>
  <c r="AD1325" i="1"/>
  <c r="AC1325" i="1"/>
  <c r="Z1325" i="1"/>
  <c r="AB1325" i="1" s="1"/>
  <c r="Y1325" i="1"/>
  <c r="AA1325" i="1" s="1"/>
  <c r="W1325" i="1"/>
  <c r="X1325" i="1" s="1"/>
  <c r="U1325" i="1"/>
  <c r="Q1325" i="1"/>
  <c r="M1325" i="1"/>
  <c r="F1325" i="1"/>
  <c r="E1325" i="1"/>
  <c r="D1325" i="1"/>
  <c r="A1325" i="1"/>
  <c r="AD1324" i="1"/>
  <c r="AC1324" i="1"/>
  <c r="Z1324" i="1"/>
  <c r="AB1324" i="1" s="1"/>
  <c r="Y1324" i="1"/>
  <c r="AA1324" i="1" s="1"/>
  <c r="W1324" i="1"/>
  <c r="X1324" i="1" s="1"/>
  <c r="U1324" i="1"/>
  <c r="Q1324" i="1"/>
  <c r="M1324" i="1"/>
  <c r="F1324" i="1"/>
  <c r="E1324" i="1"/>
  <c r="D1324" i="1"/>
  <c r="A1324" i="1"/>
  <c r="AD1323" i="1"/>
  <c r="AC1323" i="1"/>
  <c r="Z1323" i="1"/>
  <c r="AB1323" i="1" s="1"/>
  <c r="Y1323" i="1"/>
  <c r="AA1323" i="1" s="1"/>
  <c r="W1323" i="1"/>
  <c r="X1323" i="1" s="1"/>
  <c r="U1323" i="1"/>
  <c r="Q1323" i="1"/>
  <c r="M1323" i="1"/>
  <c r="F1323" i="1"/>
  <c r="E1323" i="1"/>
  <c r="D1323" i="1"/>
  <c r="AI1323" i="1" s="1"/>
  <c r="A1323" i="1"/>
  <c r="AD1322" i="1"/>
  <c r="AC1322" i="1"/>
  <c r="Z1322" i="1"/>
  <c r="AB1322" i="1" s="1"/>
  <c r="Y1322" i="1"/>
  <c r="AA1322" i="1" s="1"/>
  <c r="W1322" i="1"/>
  <c r="X1322" i="1" s="1"/>
  <c r="U1322" i="1"/>
  <c r="Q1322" i="1"/>
  <c r="M1322" i="1"/>
  <c r="F1322" i="1"/>
  <c r="E1322" i="1"/>
  <c r="D1322" i="1"/>
  <c r="A1322" i="1"/>
  <c r="AD1321" i="1"/>
  <c r="AC1321" i="1"/>
  <c r="Z1321" i="1"/>
  <c r="AB1321" i="1" s="1"/>
  <c r="Y1321" i="1"/>
  <c r="AA1321" i="1" s="1"/>
  <c r="W1321" i="1"/>
  <c r="X1321" i="1" s="1"/>
  <c r="U1321" i="1"/>
  <c r="Q1321" i="1"/>
  <c r="M1321" i="1"/>
  <c r="F1321" i="1"/>
  <c r="E1321" i="1"/>
  <c r="D1321" i="1"/>
  <c r="A1321" i="1"/>
  <c r="AD1320" i="1"/>
  <c r="AC1320" i="1"/>
  <c r="Z1320" i="1"/>
  <c r="AB1320" i="1" s="1"/>
  <c r="Y1320" i="1"/>
  <c r="AA1320" i="1" s="1"/>
  <c r="W1320" i="1"/>
  <c r="X1320" i="1" s="1"/>
  <c r="U1320" i="1"/>
  <c r="Q1320" i="1"/>
  <c r="M1320" i="1"/>
  <c r="F1320" i="1"/>
  <c r="E1320" i="1"/>
  <c r="D1320" i="1"/>
  <c r="A1320" i="1"/>
  <c r="AD1319" i="1"/>
  <c r="AC1319" i="1"/>
  <c r="Z1319" i="1"/>
  <c r="AB1319" i="1" s="1"/>
  <c r="Y1319" i="1"/>
  <c r="AA1319" i="1" s="1"/>
  <c r="W1319" i="1"/>
  <c r="X1319" i="1" s="1"/>
  <c r="U1319" i="1"/>
  <c r="Q1319" i="1"/>
  <c r="M1319" i="1"/>
  <c r="F1319" i="1"/>
  <c r="E1319" i="1"/>
  <c r="D1319" i="1"/>
  <c r="A1319" i="1"/>
  <c r="AD1318" i="1"/>
  <c r="AC1318" i="1"/>
  <c r="Z1318" i="1"/>
  <c r="AB1318" i="1" s="1"/>
  <c r="Y1318" i="1"/>
  <c r="AA1318" i="1" s="1"/>
  <c r="W1318" i="1"/>
  <c r="X1318" i="1" s="1"/>
  <c r="U1318" i="1"/>
  <c r="Q1318" i="1"/>
  <c r="M1318" i="1"/>
  <c r="F1318" i="1"/>
  <c r="E1318" i="1"/>
  <c r="D1318" i="1"/>
  <c r="A1318" i="1"/>
  <c r="AD1317" i="1"/>
  <c r="AC1317" i="1"/>
  <c r="Z1317" i="1"/>
  <c r="AB1317" i="1" s="1"/>
  <c r="Y1317" i="1"/>
  <c r="AA1317" i="1" s="1"/>
  <c r="W1317" i="1"/>
  <c r="X1317" i="1" s="1"/>
  <c r="U1317" i="1"/>
  <c r="Q1317" i="1"/>
  <c r="M1317" i="1"/>
  <c r="F1317" i="1"/>
  <c r="E1317" i="1"/>
  <c r="D1317" i="1"/>
  <c r="A1317" i="1"/>
  <c r="AD1316" i="1"/>
  <c r="AC1316" i="1"/>
  <c r="Z1316" i="1"/>
  <c r="AB1316" i="1" s="1"/>
  <c r="Y1316" i="1"/>
  <c r="AA1316" i="1" s="1"/>
  <c r="W1316" i="1"/>
  <c r="X1316" i="1" s="1"/>
  <c r="U1316" i="1"/>
  <c r="Q1316" i="1"/>
  <c r="M1316" i="1"/>
  <c r="F1316" i="1"/>
  <c r="E1316" i="1"/>
  <c r="D1316" i="1"/>
  <c r="AI1316" i="1" s="1"/>
  <c r="A1316" i="1"/>
  <c r="AD1315" i="1"/>
  <c r="AC1315" i="1"/>
  <c r="Z1315" i="1"/>
  <c r="AB1315" i="1" s="1"/>
  <c r="Y1315" i="1"/>
  <c r="AA1315" i="1" s="1"/>
  <c r="W1315" i="1"/>
  <c r="X1315" i="1" s="1"/>
  <c r="U1315" i="1"/>
  <c r="Q1315" i="1"/>
  <c r="M1315" i="1"/>
  <c r="F1315" i="1"/>
  <c r="E1315" i="1"/>
  <c r="D1315" i="1"/>
  <c r="AI1315" i="1" s="1"/>
  <c r="A1315" i="1"/>
  <c r="AD1314" i="1"/>
  <c r="AC1314" i="1"/>
  <c r="Z1314" i="1"/>
  <c r="AB1314" i="1" s="1"/>
  <c r="Y1314" i="1"/>
  <c r="AA1314" i="1" s="1"/>
  <c r="W1314" i="1"/>
  <c r="X1314" i="1" s="1"/>
  <c r="U1314" i="1"/>
  <c r="Q1314" i="1"/>
  <c r="M1314" i="1"/>
  <c r="F1314" i="1"/>
  <c r="E1314" i="1"/>
  <c r="D1314" i="1"/>
  <c r="AI1314" i="1" s="1"/>
  <c r="A1314" i="1"/>
  <c r="AD1313" i="1"/>
  <c r="AC1313" i="1"/>
  <c r="Z1313" i="1"/>
  <c r="AB1313" i="1" s="1"/>
  <c r="Y1313" i="1"/>
  <c r="AA1313" i="1" s="1"/>
  <c r="W1313" i="1"/>
  <c r="X1313" i="1" s="1"/>
  <c r="U1313" i="1"/>
  <c r="Q1313" i="1"/>
  <c r="M1313" i="1"/>
  <c r="F1313" i="1"/>
  <c r="E1313" i="1"/>
  <c r="D1313" i="1"/>
  <c r="AI1313" i="1" s="1"/>
  <c r="A1313" i="1"/>
  <c r="AD1312" i="1"/>
  <c r="AC1312" i="1"/>
  <c r="Z1312" i="1"/>
  <c r="AB1312" i="1" s="1"/>
  <c r="Y1312" i="1"/>
  <c r="AA1312" i="1" s="1"/>
  <c r="W1312" i="1"/>
  <c r="X1312" i="1" s="1"/>
  <c r="U1312" i="1"/>
  <c r="Q1312" i="1"/>
  <c r="M1312" i="1"/>
  <c r="F1312" i="1"/>
  <c r="E1312" i="1"/>
  <c r="D1312" i="1"/>
  <c r="A1312" i="1"/>
  <c r="AD1311" i="1"/>
  <c r="AC1311" i="1"/>
  <c r="Z1311" i="1"/>
  <c r="AB1311" i="1" s="1"/>
  <c r="Y1311" i="1"/>
  <c r="AA1311" i="1" s="1"/>
  <c r="W1311" i="1"/>
  <c r="X1311" i="1" s="1"/>
  <c r="U1311" i="1"/>
  <c r="Q1311" i="1"/>
  <c r="M1311" i="1"/>
  <c r="F1311" i="1"/>
  <c r="E1311" i="1"/>
  <c r="D1311" i="1"/>
  <c r="AI1311" i="1" s="1"/>
  <c r="A1311" i="1"/>
  <c r="AD1310" i="1"/>
  <c r="AC1310" i="1"/>
  <c r="Z1310" i="1"/>
  <c r="AB1310" i="1" s="1"/>
  <c r="Y1310" i="1"/>
  <c r="AA1310" i="1" s="1"/>
  <c r="W1310" i="1"/>
  <c r="X1310" i="1" s="1"/>
  <c r="U1310" i="1"/>
  <c r="Q1310" i="1"/>
  <c r="M1310" i="1"/>
  <c r="F1310" i="1"/>
  <c r="E1310" i="1"/>
  <c r="D1310" i="1"/>
  <c r="AI1310" i="1" s="1"/>
  <c r="A1310" i="1"/>
  <c r="AD1309" i="1"/>
  <c r="AC1309" i="1"/>
  <c r="Z1309" i="1"/>
  <c r="AB1309" i="1" s="1"/>
  <c r="Y1309" i="1"/>
  <c r="AA1309" i="1" s="1"/>
  <c r="W1309" i="1"/>
  <c r="X1309" i="1" s="1"/>
  <c r="U1309" i="1"/>
  <c r="Q1309" i="1"/>
  <c r="M1309" i="1"/>
  <c r="F1309" i="1"/>
  <c r="E1309" i="1"/>
  <c r="D1309" i="1"/>
  <c r="AI1309" i="1" s="1"/>
  <c r="A1309" i="1"/>
  <c r="AD1308" i="1"/>
  <c r="AC1308" i="1"/>
  <c r="Z1308" i="1"/>
  <c r="AB1308" i="1" s="1"/>
  <c r="Y1308" i="1"/>
  <c r="AA1308" i="1" s="1"/>
  <c r="W1308" i="1"/>
  <c r="X1308" i="1" s="1"/>
  <c r="U1308" i="1"/>
  <c r="Q1308" i="1"/>
  <c r="M1308" i="1"/>
  <c r="F1308" i="1"/>
  <c r="E1308" i="1"/>
  <c r="D1308" i="1"/>
  <c r="A1308" i="1"/>
  <c r="AD1307" i="1"/>
  <c r="AC1307" i="1"/>
  <c r="Z1307" i="1"/>
  <c r="AB1307" i="1" s="1"/>
  <c r="Y1307" i="1"/>
  <c r="AA1307" i="1" s="1"/>
  <c r="W1307" i="1"/>
  <c r="X1307" i="1" s="1"/>
  <c r="U1307" i="1"/>
  <c r="Q1307" i="1"/>
  <c r="M1307" i="1"/>
  <c r="F1307" i="1"/>
  <c r="E1307" i="1"/>
  <c r="D1307" i="1"/>
  <c r="AI1307" i="1" s="1"/>
  <c r="A1307" i="1"/>
  <c r="AD1306" i="1"/>
  <c r="AC1306" i="1"/>
  <c r="Z1306" i="1"/>
  <c r="AB1306" i="1" s="1"/>
  <c r="Y1306" i="1"/>
  <c r="AA1306" i="1" s="1"/>
  <c r="W1306" i="1"/>
  <c r="X1306" i="1" s="1"/>
  <c r="U1306" i="1"/>
  <c r="Q1306" i="1"/>
  <c r="M1306" i="1"/>
  <c r="F1306" i="1"/>
  <c r="E1306" i="1"/>
  <c r="D1306" i="1"/>
  <c r="AI1306" i="1" s="1"/>
  <c r="A1306" i="1"/>
  <c r="AD1305" i="1"/>
  <c r="AC1305" i="1"/>
  <c r="Z1305" i="1"/>
  <c r="AB1305" i="1" s="1"/>
  <c r="Y1305" i="1"/>
  <c r="AA1305" i="1" s="1"/>
  <c r="W1305" i="1"/>
  <c r="X1305" i="1" s="1"/>
  <c r="U1305" i="1"/>
  <c r="Q1305" i="1"/>
  <c r="M1305" i="1"/>
  <c r="F1305" i="1"/>
  <c r="E1305" i="1"/>
  <c r="D1305" i="1"/>
  <c r="A1305" i="1"/>
  <c r="AD1304" i="1"/>
  <c r="AC1304" i="1"/>
  <c r="Z1304" i="1"/>
  <c r="AB1304" i="1" s="1"/>
  <c r="Y1304" i="1"/>
  <c r="AA1304" i="1" s="1"/>
  <c r="W1304" i="1"/>
  <c r="X1304" i="1" s="1"/>
  <c r="U1304" i="1"/>
  <c r="Q1304" i="1"/>
  <c r="M1304" i="1"/>
  <c r="F1304" i="1"/>
  <c r="E1304" i="1"/>
  <c r="D1304" i="1"/>
  <c r="AI1304" i="1" s="1"/>
  <c r="A1304" i="1"/>
  <c r="AD1303" i="1"/>
  <c r="AC1303" i="1"/>
  <c r="Z1303" i="1"/>
  <c r="AB1303" i="1" s="1"/>
  <c r="Y1303" i="1"/>
  <c r="AA1303" i="1" s="1"/>
  <c r="W1303" i="1"/>
  <c r="X1303" i="1" s="1"/>
  <c r="U1303" i="1"/>
  <c r="Q1303" i="1"/>
  <c r="M1303" i="1"/>
  <c r="F1303" i="1"/>
  <c r="E1303" i="1"/>
  <c r="D1303" i="1"/>
  <c r="A1303" i="1"/>
  <c r="AD1302" i="1"/>
  <c r="AC1302" i="1"/>
  <c r="Z1302" i="1"/>
  <c r="AB1302" i="1" s="1"/>
  <c r="Y1302" i="1"/>
  <c r="AA1302" i="1" s="1"/>
  <c r="W1302" i="1"/>
  <c r="X1302" i="1" s="1"/>
  <c r="U1302" i="1"/>
  <c r="Q1302" i="1"/>
  <c r="M1302" i="1"/>
  <c r="F1302" i="1"/>
  <c r="E1302" i="1"/>
  <c r="D1302" i="1"/>
  <c r="AI1302" i="1" s="1"/>
  <c r="A1302" i="1"/>
  <c r="AD1301" i="1"/>
  <c r="AC1301" i="1"/>
  <c r="Z1301" i="1"/>
  <c r="AB1301" i="1" s="1"/>
  <c r="Y1301" i="1"/>
  <c r="AA1301" i="1" s="1"/>
  <c r="W1301" i="1"/>
  <c r="X1301" i="1" s="1"/>
  <c r="U1301" i="1"/>
  <c r="Q1301" i="1"/>
  <c r="M1301" i="1"/>
  <c r="F1301" i="1"/>
  <c r="E1301" i="1"/>
  <c r="D1301" i="1"/>
  <c r="AI1301" i="1" s="1"/>
  <c r="A1301" i="1"/>
  <c r="AD1300" i="1"/>
  <c r="AC1300" i="1"/>
  <c r="Z1300" i="1"/>
  <c r="AB1300" i="1" s="1"/>
  <c r="Y1300" i="1"/>
  <c r="AA1300" i="1" s="1"/>
  <c r="W1300" i="1"/>
  <c r="X1300" i="1" s="1"/>
  <c r="U1300" i="1"/>
  <c r="Q1300" i="1"/>
  <c r="M1300" i="1"/>
  <c r="F1300" i="1"/>
  <c r="E1300" i="1"/>
  <c r="D1300" i="1"/>
  <c r="A1300" i="1"/>
  <c r="AD1299" i="1"/>
  <c r="AC1299" i="1"/>
  <c r="Z1299" i="1"/>
  <c r="AB1299" i="1" s="1"/>
  <c r="Y1299" i="1"/>
  <c r="AA1299" i="1" s="1"/>
  <c r="W1299" i="1"/>
  <c r="X1299" i="1" s="1"/>
  <c r="U1299" i="1"/>
  <c r="Q1299" i="1"/>
  <c r="M1299" i="1"/>
  <c r="F1299" i="1"/>
  <c r="E1299" i="1"/>
  <c r="D1299" i="1"/>
  <c r="A1299" i="1"/>
  <c r="AD1298" i="1"/>
  <c r="AC1298" i="1"/>
  <c r="Z1298" i="1"/>
  <c r="AB1298" i="1" s="1"/>
  <c r="Y1298" i="1"/>
  <c r="AA1298" i="1" s="1"/>
  <c r="W1298" i="1"/>
  <c r="X1298" i="1" s="1"/>
  <c r="U1298" i="1"/>
  <c r="Q1298" i="1"/>
  <c r="M1298" i="1"/>
  <c r="F1298" i="1"/>
  <c r="E1298" i="1"/>
  <c r="D1298" i="1"/>
  <c r="AI1298" i="1" s="1"/>
  <c r="A1298" i="1"/>
  <c r="AD1297" i="1"/>
  <c r="AC1297" i="1"/>
  <c r="Z1297" i="1"/>
  <c r="AB1297" i="1" s="1"/>
  <c r="Y1297" i="1"/>
  <c r="AA1297" i="1" s="1"/>
  <c r="W1297" i="1"/>
  <c r="X1297" i="1" s="1"/>
  <c r="U1297" i="1"/>
  <c r="Q1297" i="1"/>
  <c r="M1297" i="1"/>
  <c r="F1297" i="1"/>
  <c r="E1297" i="1"/>
  <c r="D1297" i="1"/>
  <c r="AI1297" i="1" s="1"/>
  <c r="A1297" i="1"/>
  <c r="AD1296" i="1"/>
  <c r="AC1296" i="1"/>
  <c r="Z1296" i="1"/>
  <c r="AB1296" i="1" s="1"/>
  <c r="Y1296" i="1"/>
  <c r="AA1296" i="1" s="1"/>
  <c r="W1296" i="1"/>
  <c r="X1296" i="1" s="1"/>
  <c r="U1296" i="1"/>
  <c r="Q1296" i="1"/>
  <c r="M1296" i="1"/>
  <c r="F1296" i="1"/>
  <c r="E1296" i="1"/>
  <c r="D1296" i="1"/>
  <c r="A1296" i="1"/>
  <c r="AD1295" i="1"/>
  <c r="AC1295" i="1"/>
  <c r="Z1295" i="1"/>
  <c r="AB1295" i="1" s="1"/>
  <c r="Y1295" i="1"/>
  <c r="AA1295" i="1" s="1"/>
  <c r="W1295" i="1"/>
  <c r="X1295" i="1" s="1"/>
  <c r="U1295" i="1"/>
  <c r="Q1295" i="1"/>
  <c r="M1295" i="1"/>
  <c r="F1295" i="1"/>
  <c r="E1295" i="1"/>
  <c r="D1295" i="1"/>
  <c r="AI1295" i="1" s="1"/>
  <c r="A1295" i="1"/>
  <c r="AD1294" i="1"/>
  <c r="AC1294" i="1"/>
  <c r="Z1294" i="1"/>
  <c r="AB1294" i="1" s="1"/>
  <c r="Y1294" i="1"/>
  <c r="AA1294" i="1" s="1"/>
  <c r="W1294" i="1"/>
  <c r="X1294" i="1" s="1"/>
  <c r="U1294" i="1"/>
  <c r="Q1294" i="1"/>
  <c r="M1294" i="1"/>
  <c r="F1294" i="1"/>
  <c r="E1294" i="1"/>
  <c r="D1294" i="1"/>
  <c r="AI1294" i="1" s="1"/>
  <c r="A1294" i="1"/>
  <c r="AD1293" i="1"/>
  <c r="AC1293" i="1"/>
  <c r="Z1293" i="1"/>
  <c r="AB1293" i="1" s="1"/>
  <c r="Y1293" i="1"/>
  <c r="AA1293" i="1" s="1"/>
  <c r="W1293" i="1"/>
  <c r="X1293" i="1" s="1"/>
  <c r="U1293" i="1"/>
  <c r="Q1293" i="1"/>
  <c r="M1293" i="1"/>
  <c r="F1293" i="1"/>
  <c r="E1293" i="1"/>
  <c r="D1293" i="1"/>
  <c r="A1293" i="1"/>
  <c r="AD1292" i="1"/>
  <c r="AC1292" i="1"/>
  <c r="Z1292" i="1"/>
  <c r="AB1292" i="1" s="1"/>
  <c r="Y1292" i="1"/>
  <c r="AA1292" i="1" s="1"/>
  <c r="W1292" i="1"/>
  <c r="X1292" i="1" s="1"/>
  <c r="U1292" i="1"/>
  <c r="Q1292" i="1"/>
  <c r="M1292" i="1"/>
  <c r="F1292" i="1"/>
  <c r="E1292" i="1"/>
  <c r="D1292" i="1"/>
  <c r="AI1292" i="1" s="1"/>
  <c r="A1292" i="1"/>
  <c r="AD1291" i="1"/>
  <c r="AC1291" i="1"/>
  <c r="Z1291" i="1"/>
  <c r="AB1291" i="1" s="1"/>
  <c r="Y1291" i="1"/>
  <c r="AA1291" i="1" s="1"/>
  <c r="W1291" i="1"/>
  <c r="X1291" i="1" s="1"/>
  <c r="U1291" i="1"/>
  <c r="Q1291" i="1"/>
  <c r="M1291" i="1"/>
  <c r="F1291" i="1"/>
  <c r="E1291" i="1"/>
  <c r="D1291" i="1"/>
  <c r="AI1291" i="1" s="1"/>
  <c r="A1291" i="1"/>
  <c r="AD1290" i="1"/>
  <c r="AC1290" i="1"/>
  <c r="Z1290" i="1"/>
  <c r="AB1290" i="1" s="1"/>
  <c r="Y1290" i="1"/>
  <c r="AA1290" i="1" s="1"/>
  <c r="W1290" i="1"/>
  <c r="X1290" i="1" s="1"/>
  <c r="U1290" i="1"/>
  <c r="Q1290" i="1"/>
  <c r="M1290" i="1"/>
  <c r="F1290" i="1"/>
  <c r="E1290" i="1"/>
  <c r="D1290" i="1"/>
  <c r="AI1290" i="1" s="1"/>
  <c r="A1290" i="1"/>
  <c r="AD1289" i="1"/>
  <c r="AC1289" i="1"/>
  <c r="Z1289" i="1"/>
  <c r="AB1289" i="1" s="1"/>
  <c r="Y1289" i="1"/>
  <c r="AA1289" i="1" s="1"/>
  <c r="W1289" i="1"/>
  <c r="X1289" i="1" s="1"/>
  <c r="U1289" i="1"/>
  <c r="Q1289" i="1"/>
  <c r="M1289" i="1"/>
  <c r="F1289" i="1"/>
  <c r="E1289" i="1"/>
  <c r="D1289" i="1"/>
  <c r="AI1289" i="1" s="1"/>
  <c r="A1289" i="1"/>
  <c r="AD1288" i="1"/>
  <c r="AC1288" i="1"/>
  <c r="Z1288" i="1"/>
  <c r="AB1288" i="1" s="1"/>
  <c r="Y1288" i="1"/>
  <c r="AA1288" i="1" s="1"/>
  <c r="W1288" i="1"/>
  <c r="X1288" i="1" s="1"/>
  <c r="U1288" i="1"/>
  <c r="Q1288" i="1"/>
  <c r="M1288" i="1"/>
  <c r="F1288" i="1"/>
  <c r="E1288" i="1"/>
  <c r="D1288" i="1"/>
  <c r="A1288" i="1"/>
  <c r="AD1287" i="1"/>
  <c r="AC1287" i="1"/>
  <c r="Z1287" i="1"/>
  <c r="AB1287" i="1" s="1"/>
  <c r="Y1287" i="1"/>
  <c r="AA1287" i="1" s="1"/>
  <c r="W1287" i="1"/>
  <c r="X1287" i="1" s="1"/>
  <c r="U1287" i="1"/>
  <c r="Q1287" i="1"/>
  <c r="M1287" i="1"/>
  <c r="F1287" i="1"/>
  <c r="E1287" i="1"/>
  <c r="D1287" i="1"/>
  <c r="A1287" i="1"/>
  <c r="AD1286" i="1"/>
  <c r="AC1286" i="1"/>
  <c r="Z1286" i="1"/>
  <c r="AB1286" i="1" s="1"/>
  <c r="Y1286" i="1"/>
  <c r="AA1286" i="1" s="1"/>
  <c r="W1286" i="1"/>
  <c r="X1286" i="1" s="1"/>
  <c r="U1286" i="1"/>
  <c r="Q1286" i="1"/>
  <c r="M1286" i="1"/>
  <c r="F1286" i="1"/>
  <c r="E1286" i="1"/>
  <c r="D1286" i="1"/>
  <c r="AI1286" i="1" s="1"/>
  <c r="A1286" i="1"/>
  <c r="AD1285" i="1"/>
  <c r="AC1285" i="1"/>
  <c r="Z1285" i="1"/>
  <c r="AB1285" i="1" s="1"/>
  <c r="Y1285" i="1"/>
  <c r="AA1285" i="1" s="1"/>
  <c r="W1285" i="1"/>
  <c r="X1285" i="1" s="1"/>
  <c r="U1285" i="1"/>
  <c r="Q1285" i="1"/>
  <c r="M1285" i="1"/>
  <c r="F1285" i="1"/>
  <c r="E1285" i="1"/>
  <c r="D1285" i="1"/>
  <c r="AI1285" i="1" s="1"/>
  <c r="A1285" i="1"/>
  <c r="AD1284" i="1"/>
  <c r="AC1284" i="1"/>
  <c r="Z1284" i="1"/>
  <c r="AB1284" i="1" s="1"/>
  <c r="Y1284" i="1"/>
  <c r="AA1284" i="1" s="1"/>
  <c r="W1284" i="1"/>
  <c r="X1284" i="1" s="1"/>
  <c r="U1284" i="1"/>
  <c r="Q1284" i="1"/>
  <c r="M1284" i="1"/>
  <c r="F1284" i="1"/>
  <c r="E1284" i="1"/>
  <c r="D1284" i="1"/>
  <c r="A1284" i="1"/>
  <c r="AD1283" i="1"/>
  <c r="AC1283" i="1"/>
  <c r="Z1283" i="1"/>
  <c r="AB1283" i="1" s="1"/>
  <c r="Y1283" i="1"/>
  <c r="AA1283" i="1" s="1"/>
  <c r="W1283" i="1"/>
  <c r="X1283" i="1" s="1"/>
  <c r="U1283" i="1"/>
  <c r="Q1283" i="1"/>
  <c r="M1283" i="1"/>
  <c r="F1283" i="1"/>
  <c r="E1283" i="1"/>
  <c r="D1283" i="1"/>
  <c r="AI1283" i="1" s="1"/>
  <c r="A1283" i="1"/>
  <c r="AD1282" i="1"/>
  <c r="AC1282" i="1"/>
  <c r="Z1282" i="1"/>
  <c r="AB1282" i="1" s="1"/>
  <c r="Y1282" i="1"/>
  <c r="AA1282" i="1" s="1"/>
  <c r="W1282" i="1"/>
  <c r="X1282" i="1" s="1"/>
  <c r="U1282" i="1"/>
  <c r="Q1282" i="1"/>
  <c r="M1282" i="1"/>
  <c r="F1282" i="1"/>
  <c r="E1282" i="1"/>
  <c r="D1282" i="1"/>
  <c r="AI1282" i="1" s="1"/>
  <c r="A1282" i="1"/>
  <c r="AD1281" i="1"/>
  <c r="AC1281" i="1"/>
  <c r="Z1281" i="1"/>
  <c r="AB1281" i="1" s="1"/>
  <c r="Y1281" i="1"/>
  <c r="AA1281" i="1" s="1"/>
  <c r="W1281" i="1"/>
  <c r="X1281" i="1" s="1"/>
  <c r="U1281" i="1"/>
  <c r="Q1281" i="1"/>
  <c r="M1281" i="1"/>
  <c r="F1281" i="1"/>
  <c r="E1281" i="1"/>
  <c r="D1281" i="1"/>
  <c r="A1281" i="1"/>
  <c r="AD1280" i="1"/>
  <c r="AC1280" i="1"/>
  <c r="Z1280" i="1"/>
  <c r="AB1280" i="1" s="1"/>
  <c r="Y1280" i="1"/>
  <c r="AA1280" i="1" s="1"/>
  <c r="W1280" i="1"/>
  <c r="X1280" i="1" s="1"/>
  <c r="U1280" i="1"/>
  <c r="Q1280" i="1"/>
  <c r="M1280" i="1"/>
  <c r="F1280" i="1"/>
  <c r="E1280" i="1"/>
  <c r="D1280" i="1"/>
  <c r="AI1280" i="1" s="1"/>
  <c r="A1280" i="1"/>
  <c r="AD1279" i="1"/>
  <c r="AC1279" i="1"/>
  <c r="Z1279" i="1"/>
  <c r="AB1279" i="1" s="1"/>
  <c r="Y1279" i="1"/>
  <c r="AA1279" i="1" s="1"/>
  <c r="W1279" i="1"/>
  <c r="X1279" i="1" s="1"/>
  <c r="U1279" i="1"/>
  <c r="Q1279" i="1"/>
  <c r="M1279" i="1"/>
  <c r="F1279" i="1"/>
  <c r="E1279" i="1"/>
  <c r="D1279" i="1"/>
  <c r="A1279" i="1"/>
  <c r="AD1278" i="1"/>
  <c r="AC1278" i="1"/>
  <c r="Z1278" i="1"/>
  <c r="AB1278" i="1" s="1"/>
  <c r="Y1278" i="1"/>
  <c r="AA1278" i="1" s="1"/>
  <c r="W1278" i="1"/>
  <c r="X1278" i="1" s="1"/>
  <c r="U1278" i="1"/>
  <c r="Q1278" i="1"/>
  <c r="M1278" i="1"/>
  <c r="F1278" i="1"/>
  <c r="E1278" i="1"/>
  <c r="D1278" i="1"/>
  <c r="AI1278" i="1" s="1"/>
  <c r="A1278" i="1"/>
  <c r="AD1277" i="1"/>
  <c r="AC1277" i="1"/>
  <c r="Z1277" i="1"/>
  <c r="AB1277" i="1" s="1"/>
  <c r="Y1277" i="1"/>
  <c r="AA1277" i="1" s="1"/>
  <c r="W1277" i="1"/>
  <c r="X1277" i="1" s="1"/>
  <c r="U1277" i="1"/>
  <c r="Q1277" i="1"/>
  <c r="M1277" i="1"/>
  <c r="F1277" i="1"/>
  <c r="E1277" i="1"/>
  <c r="D1277" i="1"/>
  <c r="AI1277" i="1" s="1"/>
  <c r="A1277" i="1"/>
  <c r="AD1276" i="1"/>
  <c r="AC1276" i="1"/>
  <c r="Z1276" i="1"/>
  <c r="AB1276" i="1" s="1"/>
  <c r="Y1276" i="1"/>
  <c r="AA1276" i="1" s="1"/>
  <c r="W1276" i="1"/>
  <c r="X1276" i="1" s="1"/>
  <c r="U1276" i="1"/>
  <c r="Q1276" i="1"/>
  <c r="M1276" i="1"/>
  <c r="F1276" i="1"/>
  <c r="E1276" i="1"/>
  <c r="D1276" i="1"/>
  <c r="A1276" i="1"/>
  <c r="AD1275" i="1"/>
  <c r="AC1275" i="1"/>
  <c r="Z1275" i="1"/>
  <c r="AB1275" i="1" s="1"/>
  <c r="Y1275" i="1"/>
  <c r="AA1275" i="1" s="1"/>
  <c r="W1275" i="1"/>
  <c r="X1275" i="1" s="1"/>
  <c r="U1275" i="1"/>
  <c r="Q1275" i="1"/>
  <c r="M1275" i="1"/>
  <c r="F1275" i="1"/>
  <c r="E1275" i="1"/>
  <c r="D1275" i="1"/>
  <c r="AI1275" i="1" s="1"/>
  <c r="A1275" i="1"/>
  <c r="AD1274" i="1"/>
  <c r="AC1274" i="1"/>
  <c r="Z1274" i="1"/>
  <c r="AB1274" i="1" s="1"/>
  <c r="Y1274" i="1"/>
  <c r="AA1274" i="1" s="1"/>
  <c r="W1274" i="1"/>
  <c r="X1274" i="1" s="1"/>
  <c r="U1274" i="1"/>
  <c r="Q1274" i="1"/>
  <c r="M1274" i="1"/>
  <c r="F1274" i="1"/>
  <c r="E1274" i="1"/>
  <c r="D1274" i="1"/>
  <c r="AI1274" i="1" s="1"/>
  <c r="A1274" i="1"/>
  <c r="AD1273" i="1"/>
  <c r="AC1273" i="1"/>
  <c r="Z1273" i="1"/>
  <c r="AB1273" i="1" s="1"/>
  <c r="Y1273" i="1"/>
  <c r="AA1273" i="1" s="1"/>
  <c r="W1273" i="1"/>
  <c r="X1273" i="1" s="1"/>
  <c r="U1273" i="1"/>
  <c r="Q1273" i="1"/>
  <c r="M1273" i="1"/>
  <c r="F1273" i="1"/>
  <c r="E1273" i="1"/>
  <c r="D1273" i="1"/>
  <c r="AI1273" i="1" s="1"/>
  <c r="A1273" i="1"/>
  <c r="AD1272" i="1"/>
  <c r="AC1272" i="1"/>
  <c r="Z1272" i="1"/>
  <c r="AB1272" i="1" s="1"/>
  <c r="Y1272" i="1"/>
  <c r="AA1272" i="1" s="1"/>
  <c r="W1272" i="1"/>
  <c r="X1272" i="1" s="1"/>
  <c r="U1272" i="1"/>
  <c r="Q1272" i="1"/>
  <c r="M1272" i="1"/>
  <c r="F1272" i="1"/>
  <c r="E1272" i="1"/>
  <c r="D1272" i="1"/>
  <c r="A1272" i="1"/>
  <c r="AD1271" i="1"/>
  <c r="AC1271" i="1"/>
  <c r="Z1271" i="1"/>
  <c r="AB1271" i="1" s="1"/>
  <c r="Y1271" i="1"/>
  <c r="AA1271" i="1" s="1"/>
  <c r="W1271" i="1"/>
  <c r="X1271" i="1" s="1"/>
  <c r="U1271" i="1"/>
  <c r="Q1271" i="1"/>
  <c r="M1271" i="1"/>
  <c r="F1271" i="1"/>
  <c r="E1271" i="1"/>
  <c r="D1271" i="1"/>
  <c r="AI1271" i="1" s="1"/>
  <c r="A1271" i="1"/>
  <c r="AD1270" i="1"/>
  <c r="AC1270" i="1"/>
  <c r="Z1270" i="1"/>
  <c r="AB1270" i="1" s="1"/>
  <c r="Y1270" i="1"/>
  <c r="AA1270" i="1" s="1"/>
  <c r="W1270" i="1"/>
  <c r="X1270" i="1" s="1"/>
  <c r="U1270" i="1"/>
  <c r="Q1270" i="1"/>
  <c r="M1270" i="1"/>
  <c r="F1270" i="1"/>
  <c r="E1270" i="1"/>
  <c r="D1270" i="1"/>
  <c r="AI1270" i="1" s="1"/>
  <c r="A1270" i="1"/>
  <c r="AD1269" i="1"/>
  <c r="AC1269" i="1"/>
  <c r="Z1269" i="1"/>
  <c r="AB1269" i="1" s="1"/>
  <c r="Y1269" i="1"/>
  <c r="AA1269" i="1" s="1"/>
  <c r="W1269" i="1"/>
  <c r="X1269" i="1" s="1"/>
  <c r="U1269" i="1"/>
  <c r="Q1269" i="1"/>
  <c r="M1269" i="1"/>
  <c r="F1269" i="1"/>
  <c r="E1269" i="1"/>
  <c r="D1269" i="1"/>
  <c r="A1269" i="1"/>
  <c r="AD1268" i="1"/>
  <c r="AC1268" i="1"/>
  <c r="Z1268" i="1"/>
  <c r="AB1268" i="1" s="1"/>
  <c r="Y1268" i="1"/>
  <c r="AA1268" i="1" s="1"/>
  <c r="W1268" i="1"/>
  <c r="X1268" i="1" s="1"/>
  <c r="U1268" i="1"/>
  <c r="Q1268" i="1"/>
  <c r="M1268" i="1"/>
  <c r="F1268" i="1"/>
  <c r="E1268" i="1"/>
  <c r="D1268" i="1"/>
  <c r="AI1268" i="1" s="1"/>
  <c r="A1268" i="1"/>
  <c r="AD1267" i="1"/>
  <c r="AC1267" i="1"/>
  <c r="Z1267" i="1"/>
  <c r="AB1267" i="1" s="1"/>
  <c r="Y1267" i="1"/>
  <c r="AA1267" i="1" s="1"/>
  <c r="W1267" i="1"/>
  <c r="X1267" i="1" s="1"/>
  <c r="U1267" i="1"/>
  <c r="Q1267" i="1"/>
  <c r="M1267" i="1"/>
  <c r="F1267" i="1"/>
  <c r="E1267" i="1"/>
  <c r="D1267" i="1"/>
  <c r="AI1267" i="1" s="1"/>
  <c r="A1267" i="1"/>
  <c r="AD1266" i="1"/>
  <c r="AC1266" i="1"/>
  <c r="Z1266" i="1"/>
  <c r="AB1266" i="1" s="1"/>
  <c r="Y1266" i="1"/>
  <c r="AA1266" i="1" s="1"/>
  <c r="W1266" i="1"/>
  <c r="X1266" i="1" s="1"/>
  <c r="U1266" i="1"/>
  <c r="Q1266" i="1"/>
  <c r="M1266" i="1"/>
  <c r="F1266" i="1"/>
  <c r="E1266" i="1"/>
  <c r="D1266" i="1"/>
  <c r="A1266" i="1"/>
  <c r="AD1265" i="1"/>
  <c r="AC1265" i="1"/>
  <c r="Z1265" i="1"/>
  <c r="AB1265" i="1" s="1"/>
  <c r="Y1265" i="1"/>
  <c r="AA1265" i="1" s="1"/>
  <c r="W1265" i="1"/>
  <c r="X1265" i="1" s="1"/>
  <c r="U1265" i="1"/>
  <c r="Q1265" i="1"/>
  <c r="M1265" i="1"/>
  <c r="F1265" i="1"/>
  <c r="E1265" i="1"/>
  <c r="D1265" i="1"/>
  <c r="AI1265" i="1" s="1"/>
  <c r="A1265" i="1"/>
  <c r="AD1264" i="1"/>
  <c r="AC1264" i="1"/>
  <c r="Z1264" i="1"/>
  <c r="AB1264" i="1" s="1"/>
  <c r="Y1264" i="1"/>
  <c r="AA1264" i="1" s="1"/>
  <c r="W1264" i="1"/>
  <c r="X1264" i="1" s="1"/>
  <c r="U1264" i="1"/>
  <c r="Q1264" i="1"/>
  <c r="M1264" i="1"/>
  <c r="F1264" i="1"/>
  <c r="E1264" i="1"/>
  <c r="D1264" i="1"/>
  <c r="A1264" i="1"/>
  <c r="AD1263" i="1"/>
  <c r="AC1263" i="1"/>
  <c r="Z1263" i="1"/>
  <c r="AB1263" i="1" s="1"/>
  <c r="Y1263" i="1"/>
  <c r="AA1263" i="1" s="1"/>
  <c r="W1263" i="1"/>
  <c r="X1263" i="1" s="1"/>
  <c r="U1263" i="1"/>
  <c r="Q1263" i="1"/>
  <c r="M1263" i="1"/>
  <c r="F1263" i="1"/>
  <c r="E1263" i="1"/>
  <c r="D1263" i="1"/>
  <c r="AI1263" i="1" s="1"/>
  <c r="A1263" i="1"/>
  <c r="AD1262" i="1"/>
  <c r="AC1262" i="1"/>
  <c r="Z1262" i="1"/>
  <c r="AB1262" i="1" s="1"/>
  <c r="Y1262" i="1"/>
  <c r="AA1262" i="1" s="1"/>
  <c r="W1262" i="1"/>
  <c r="X1262" i="1" s="1"/>
  <c r="U1262" i="1"/>
  <c r="Q1262" i="1"/>
  <c r="M1262" i="1"/>
  <c r="F1262" i="1"/>
  <c r="E1262" i="1"/>
  <c r="D1262" i="1"/>
  <c r="AI1262" i="1" s="1"/>
  <c r="A1262" i="1"/>
  <c r="AD1261" i="1"/>
  <c r="AC1261" i="1"/>
  <c r="Z1261" i="1"/>
  <c r="AB1261" i="1" s="1"/>
  <c r="Y1261" i="1"/>
  <c r="AA1261" i="1" s="1"/>
  <c r="W1261" i="1"/>
  <c r="X1261" i="1" s="1"/>
  <c r="U1261" i="1"/>
  <c r="Q1261" i="1"/>
  <c r="M1261" i="1"/>
  <c r="F1261" i="1"/>
  <c r="E1261" i="1"/>
  <c r="D1261" i="1"/>
  <c r="AI1261" i="1" s="1"/>
  <c r="A1261" i="1"/>
  <c r="AD1260" i="1"/>
  <c r="AC1260" i="1"/>
  <c r="Z1260" i="1"/>
  <c r="AB1260" i="1" s="1"/>
  <c r="Y1260" i="1"/>
  <c r="AA1260" i="1" s="1"/>
  <c r="W1260" i="1"/>
  <c r="X1260" i="1" s="1"/>
  <c r="U1260" i="1"/>
  <c r="Q1260" i="1"/>
  <c r="M1260" i="1"/>
  <c r="F1260" i="1"/>
  <c r="E1260" i="1"/>
  <c r="D1260" i="1"/>
  <c r="A1260" i="1"/>
  <c r="AD1259" i="1"/>
  <c r="AC1259" i="1"/>
  <c r="Z1259" i="1"/>
  <c r="AB1259" i="1" s="1"/>
  <c r="Y1259" i="1"/>
  <c r="AA1259" i="1" s="1"/>
  <c r="W1259" i="1"/>
  <c r="X1259" i="1" s="1"/>
  <c r="U1259" i="1"/>
  <c r="Q1259" i="1"/>
  <c r="M1259" i="1"/>
  <c r="F1259" i="1"/>
  <c r="E1259" i="1"/>
  <c r="D1259" i="1"/>
  <c r="AI1259" i="1" s="1"/>
  <c r="A1259" i="1"/>
  <c r="AD1258" i="1"/>
  <c r="AC1258" i="1"/>
  <c r="Z1258" i="1"/>
  <c r="AB1258" i="1" s="1"/>
  <c r="Y1258" i="1"/>
  <c r="AA1258" i="1" s="1"/>
  <c r="W1258" i="1"/>
  <c r="X1258" i="1" s="1"/>
  <c r="U1258" i="1"/>
  <c r="Q1258" i="1"/>
  <c r="M1258" i="1"/>
  <c r="F1258" i="1"/>
  <c r="E1258" i="1"/>
  <c r="D1258" i="1"/>
  <c r="A1258" i="1"/>
  <c r="AD1257" i="1"/>
  <c r="AC1257" i="1"/>
  <c r="Z1257" i="1"/>
  <c r="AB1257" i="1" s="1"/>
  <c r="Y1257" i="1"/>
  <c r="AA1257" i="1" s="1"/>
  <c r="W1257" i="1"/>
  <c r="X1257" i="1" s="1"/>
  <c r="U1257" i="1"/>
  <c r="Q1257" i="1"/>
  <c r="M1257" i="1"/>
  <c r="F1257" i="1"/>
  <c r="E1257" i="1"/>
  <c r="D1257" i="1"/>
  <c r="A1257" i="1"/>
  <c r="AD1256" i="1"/>
  <c r="AC1256" i="1"/>
  <c r="Z1256" i="1"/>
  <c r="AB1256" i="1" s="1"/>
  <c r="Y1256" i="1"/>
  <c r="AA1256" i="1" s="1"/>
  <c r="W1256" i="1"/>
  <c r="X1256" i="1" s="1"/>
  <c r="U1256" i="1"/>
  <c r="Q1256" i="1"/>
  <c r="M1256" i="1"/>
  <c r="F1256" i="1"/>
  <c r="E1256" i="1"/>
  <c r="D1256" i="1"/>
  <c r="AI1256" i="1" s="1"/>
  <c r="A1256" i="1"/>
  <c r="AD1255" i="1"/>
  <c r="AC1255" i="1"/>
  <c r="Z1255" i="1"/>
  <c r="AB1255" i="1" s="1"/>
  <c r="Y1255" i="1"/>
  <c r="AA1255" i="1" s="1"/>
  <c r="W1255" i="1"/>
  <c r="X1255" i="1" s="1"/>
  <c r="U1255" i="1"/>
  <c r="Q1255" i="1"/>
  <c r="M1255" i="1"/>
  <c r="F1255" i="1"/>
  <c r="E1255" i="1"/>
  <c r="D1255" i="1"/>
  <c r="AI1255" i="1" s="1"/>
  <c r="A1255" i="1"/>
  <c r="AD1254" i="1"/>
  <c r="AC1254" i="1"/>
  <c r="Z1254" i="1"/>
  <c r="AB1254" i="1" s="1"/>
  <c r="Y1254" i="1"/>
  <c r="AA1254" i="1" s="1"/>
  <c r="W1254" i="1"/>
  <c r="X1254" i="1" s="1"/>
  <c r="U1254" i="1"/>
  <c r="Q1254" i="1"/>
  <c r="M1254" i="1"/>
  <c r="F1254" i="1"/>
  <c r="E1254" i="1"/>
  <c r="D1254" i="1"/>
  <c r="A1254" i="1"/>
  <c r="AD1253" i="1"/>
  <c r="AC1253" i="1"/>
  <c r="Z1253" i="1"/>
  <c r="AB1253" i="1" s="1"/>
  <c r="Y1253" i="1"/>
  <c r="AA1253" i="1" s="1"/>
  <c r="W1253" i="1"/>
  <c r="X1253" i="1" s="1"/>
  <c r="U1253" i="1"/>
  <c r="Q1253" i="1"/>
  <c r="M1253" i="1"/>
  <c r="F1253" i="1"/>
  <c r="E1253" i="1"/>
  <c r="D1253" i="1"/>
  <c r="AI1253" i="1" s="1"/>
  <c r="A1253" i="1"/>
  <c r="AD1252" i="1"/>
  <c r="AC1252" i="1"/>
  <c r="Z1252" i="1"/>
  <c r="AB1252" i="1" s="1"/>
  <c r="Y1252" i="1"/>
  <c r="AA1252" i="1" s="1"/>
  <c r="W1252" i="1"/>
  <c r="X1252" i="1" s="1"/>
  <c r="U1252" i="1"/>
  <c r="Q1252" i="1"/>
  <c r="M1252" i="1"/>
  <c r="F1252" i="1"/>
  <c r="E1252" i="1"/>
  <c r="D1252" i="1"/>
  <c r="AI1252" i="1" s="1"/>
  <c r="A1252" i="1"/>
  <c r="AD1251" i="1"/>
  <c r="AC1251" i="1"/>
  <c r="Z1251" i="1"/>
  <c r="AB1251" i="1" s="1"/>
  <c r="Y1251" i="1"/>
  <c r="AA1251" i="1" s="1"/>
  <c r="W1251" i="1"/>
  <c r="X1251" i="1" s="1"/>
  <c r="U1251" i="1"/>
  <c r="Q1251" i="1"/>
  <c r="M1251" i="1"/>
  <c r="F1251" i="1"/>
  <c r="E1251" i="1"/>
  <c r="D1251" i="1"/>
  <c r="AI1251" i="1" s="1"/>
  <c r="A1251" i="1"/>
  <c r="AD1250" i="1"/>
  <c r="AC1250" i="1"/>
  <c r="Z1250" i="1"/>
  <c r="AB1250" i="1" s="1"/>
  <c r="Y1250" i="1"/>
  <c r="AA1250" i="1" s="1"/>
  <c r="W1250" i="1"/>
  <c r="X1250" i="1" s="1"/>
  <c r="U1250" i="1"/>
  <c r="Q1250" i="1"/>
  <c r="M1250" i="1"/>
  <c r="F1250" i="1"/>
  <c r="E1250" i="1"/>
  <c r="D1250" i="1"/>
  <c r="AI1250" i="1" s="1"/>
  <c r="A1250" i="1"/>
  <c r="AD1249" i="1"/>
  <c r="AC1249" i="1"/>
  <c r="Z1249" i="1"/>
  <c r="AB1249" i="1" s="1"/>
  <c r="Y1249" i="1"/>
  <c r="AA1249" i="1" s="1"/>
  <c r="W1249" i="1"/>
  <c r="X1249" i="1" s="1"/>
  <c r="U1249" i="1"/>
  <c r="Q1249" i="1"/>
  <c r="M1249" i="1"/>
  <c r="F1249" i="1"/>
  <c r="E1249" i="1"/>
  <c r="D1249" i="1"/>
  <c r="A1249" i="1"/>
  <c r="AD1248" i="1"/>
  <c r="AC1248" i="1"/>
  <c r="Z1248" i="1"/>
  <c r="AB1248" i="1" s="1"/>
  <c r="Y1248" i="1"/>
  <c r="AA1248" i="1" s="1"/>
  <c r="W1248" i="1"/>
  <c r="X1248" i="1" s="1"/>
  <c r="U1248" i="1"/>
  <c r="Q1248" i="1"/>
  <c r="M1248" i="1"/>
  <c r="F1248" i="1"/>
  <c r="E1248" i="1"/>
  <c r="D1248" i="1"/>
  <c r="AI1248" i="1" s="1"/>
  <c r="A1248" i="1"/>
  <c r="AD1247" i="1"/>
  <c r="AC1247" i="1"/>
  <c r="Z1247" i="1"/>
  <c r="AB1247" i="1" s="1"/>
  <c r="Y1247" i="1"/>
  <c r="AA1247" i="1" s="1"/>
  <c r="W1247" i="1"/>
  <c r="X1247" i="1" s="1"/>
  <c r="U1247" i="1"/>
  <c r="Q1247" i="1"/>
  <c r="M1247" i="1"/>
  <c r="F1247" i="1"/>
  <c r="E1247" i="1"/>
  <c r="D1247" i="1"/>
  <c r="AI1247" i="1" s="1"/>
  <c r="A1247" i="1"/>
  <c r="AD1246" i="1"/>
  <c r="AC1246" i="1"/>
  <c r="Z1246" i="1"/>
  <c r="AB1246" i="1" s="1"/>
  <c r="Y1246" i="1"/>
  <c r="AA1246" i="1" s="1"/>
  <c r="W1246" i="1"/>
  <c r="X1246" i="1" s="1"/>
  <c r="U1246" i="1"/>
  <c r="Q1246" i="1"/>
  <c r="M1246" i="1"/>
  <c r="F1246" i="1"/>
  <c r="E1246" i="1"/>
  <c r="D1246" i="1"/>
  <c r="A1246" i="1"/>
  <c r="AD1245" i="1"/>
  <c r="AC1245" i="1"/>
  <c r="Z1245" i="1"/>
  <c r="AB1245" i="1" s="1"/>
  <c r="Y1245" i="1"/>
  <c r="AA1245" i="1" s="1"/>
  <c r="W1245" i="1"/>
  <c r="X1245" i="1" s="1"/>
  <c r="U1245" i="1"/>
  <c r="Q1245" i="1"/>
  <c r="M1245" i="1"/>
  <c r="F1245" i="1"/>
  <c r="E1245" i="1"/>
  <c r="D1245" i="1"/>
  <c r="A1245" i="1"/>
  <c r="AD1244" i="1"/>
  <c r="AC1244" i="1"/>
  <c r="Z1244" i="1"/>
  <c r="AB1244" i="1" s="1"/>
  <c r="Y1244" i="1"/>
  <c r="AA1244" i="1" s="1"/>
  <c r="W1244" i="1"/>
  <c r="X1244" i="1" s="1"/>
  <c r="U1244" i="1"/>
  <c r="Q1244" i="1"/>
  <c r="M1244" i="1"/>
  <c r="F1244" i="1"/>
  <c r="E1244" i="1"/>
  <c r="D1244" i="1"/>
  <c r="AI1244" i="1" s="1"/>
  <c r="A1244" i="1"/>
  <c r="AD1243" i="1"/>
  <c r="AC1243" i="1"/>
  <c r="Z1243" i="1"/>
  <c r="AB1243" i="1" s="1"/>
  <c r="Y1243" i="1"/>
  <c r="AA1243" i="1" s="1"/>
  <c r="W1243" i="1"/>
  <c r="X1243" i="1" s="1"/>
  <c r="U1243" i="1"/>
  <c r="Q1243" i="1"/>
  <c r="M1243" i="1"/>
  <c r="F1243" i="1"/>
  <c r="E1243" i="1"/>
  <c r="D1243" i="1"/>
  <c r="AI1243" i="1" s="1"/>
  <c r="A1243" i="1"/>
  <c r="AD1242" i="1"/>
  <c r="AC1242" i="1"/>
  <c r="Z1242" i="1"/>
  <c r="AB1242" i="1" s="1"/>
  <c r="Y1242" i="1"/>
  <c r="AA1242" i="1" s="1"/>
  <c r="W1242" i="1"/>
  <c r="X1242" i="1" s="1"/>
  <c r="U1242" i="1"/>
  <c r="Q1242" i="1"/>
  <c r="M1242" i="1"/>
  <c r="F1242" i="1"/>
  <c r="E1242" i="1"/>
  <c r="D1242" i="1"/>
  <c r="AI1242" i="1" s="1"/>
  <c r="A1242" i="1"/>
  <c r="AD1241" i="1"/>
  <c r="AC1241" i="1"/>
  <c r="Z1241" i="1"/>
  <c r="AB1241" i="1" s="1"/>
  <c r="Y1241" i="1"/>
  <c r="AA1241" i="1" s="1"/>
  <c r="W1241" i="1"/>
  <c r="X1241" i="1" s="1"/>
  <c r="U1241" i="1"/>
  <c r="Q1241" i="1"/>
  <c r="M1241" i="1"/>
  <c r="F1241" i="1"/>
  <c r="E1241" i="1"/>
  <c r="D1241" i="1"/>
  <c r="AI1241" i="1" s="1"/>
  <c r="A1241" i="1"/>
  <c r="AD1240" i="1"/>
  <c r="AC1240" i="1"/>
  <c r="Z1240" i="1"/>
  <c r="AB1240" i="1" s="1"/>
  <c r="Y1240" i="1"/>
  <c r="AA1240" i="1" s="1"/>
  <c r="W1240" i="1"/>
  <c r="X1240" i="1" s="1"/>
  <c r="U1240" i="1"/>
  <c r="Q1240" i="1"/>
  <c r="M1240" i="1"/>
  <c r="F1240" i="1"/>
  <c r="E1240" i="1"/>
  <c r="D1240" i="1"/>
  <c r="AI1240" i="1" s="1"/>
  <c r="A1240" i="1"/>
  <c r="AD1239" i="1"/>
  <c r="AC1239" i="1"/>
  <c r="Z1239" i="1"/>
  <c r="AB1239" i="1" s="1"/>
  <c r="Y1239" i="1"/>
  <c r="AA1239" i="1" s="1"/>
  <c r="W1239" i="1"/>
  <c r="X1239" i="1" s="1"/>
  <c r="U1239" i="1"/>
  <c r="Q1239" i="1"/>
  <c r="M1239" i="1"/>
  <c r="F1239" i="1"/>
  <c r="E1239" i="1"/>
  <c r="D1239" i="1"/>
  <c r="AI1239" i="1" s="1"/>
  <c r="A1239" i="1"/>
  <c r="AD1238" i="1"/>
  <c r="AC1238" i="1"/>
  <c r="Z1238" i="1"/>
  <c r="AB1238" i="1" s="1"/>
  <c r="Y1238" i="1"/>
  <c r="AA1238" i="1" s="1"/>
  <c r="W1238" i="1"/>
  <c r="X1238" i="1" s="1"/>
  <c r="U1238" i="1"/>
  <c r="Q1238" i="1"/>
  <c r="M1238" i="1"/>
  <c r="F1238" i="1"/>
  <c r="E1238" i="1"/>
  <c r="D1238" i="1"/>
  <c r="AI1238" i="1" s="1"/>
  <c r="A1238" i="1"/>
  <c r="AD1237" i="1"/>
  <c r="AC1237" i="1"/>
  <c r="Z1237" i="1"/>
  <c r="AB1237" i="1" s="1"/>
  <c r="Y1237" i="1"/>
  <c r="AA1237" i="1" s="1"/>
  <c r="W1237" i="1"/>
  <c r="X1237" i="1" s="1"/>
  <c r="U1237" i="1"/>
  <c r="Q1237" i="1"/>
  <c r="M1237" i="1"/>
  <c r="F1237" i="1"/>
  <c r="E1237" i="1"/>
  <c r="D1237" i="1"/>
  <c r="AI1237" i="1" s="1"/>
  <c r="A1237" i="1"/>
  <c r="AD1236" i="1"/>
  <c r="AC1236" i="1"/>
  <c r="Z1236" i="1"/>
  <c r="AB1236" i="1" s="1"/>
  <c r="Y1236" i="1"/>
  <c r="AA1236" i="1" s="1"/>
  <c r="W1236" i="1"/>
  <c r="X1236" i="1" s="1"/>
  <c r="U1236" i="1"/>
  <c r="Q1236" i="1"/>
  <c r="M1236" i="1"/>
  <c r="F1236" i="1"/>
  <c r="E1236" i="1"/>
  <c r="D1236" i="1"/>
  <c r="A1236" i="1"/>
  <c r="AD1235" i="1"/>
  <c r="AC1235" i="1"/>
  <c r="Z1235" i="1"/>
  <c r="AB1235" i="1" s="1"/>
  <c r="Y1235" i="1"/>
  <c r="AA1235" i="1" s="1"/>
  <c r="W1235" i="1"/>
  <c r="X1235" i="1" s="1"/>
  <c r="U1235" i="1"/>
  <c r="Q1235" i="1"/>
  <c r="M1235" i="1"/>
  <c r="F1235" i="1"/>
  <c r="E1235" i="1"/>
  <c r="D1235" i="1"/>
  <c r="AI1235" i="1" s="1"/>
  <c r="A1235" i="1"/>
  <c r="AD1234" i="1"/>
  <c r="AC1234" i="1"/>
  <c r="Z1234" i="1"/>
  <c r="AB1234" i="1" s="1"/>
  <c r="Y1234" i="1"/>
  <c r="AA1234" i="1" s="1"/>
  <c r="W1234" i="1"/>
  <c r="X1234" i="1" s="1"/>
  <c r="U1234" i="1"/>
  <c r="Q1234" i="1"/>
  <c r="M1234" i="1"/>
  <c r="F1234" i="1"/>
  <c r="E1234" i="1"/>
  <c r="D1234" i="1"/>
  <c r="AI1234" i="1" s="1"/>
  <c r="A1234" i="1"/>
  <c r="AD1233" i="1"/>
  <c r="AC1233" i="1"/>
  <c r="Z1233" i="1"/>
  <c r="AB1233" i="1" s="1"/>
  <c r="Y1233" i="1"/>
  <c r="AA1233" i="1" s="1"/>
  <c r="W1233" i="1"/>
  <c r="X1233" i="1" s="1"/>
  <c r="U1233" i="1"/>
  <c r="Q1233" i="1"/>
  <c r="M1233" i="1"/>
  <c r="F1233" i="1"/>
  <c r="E1233" i="1"/>
  <c r="D1233" i="1"/>
  <c r="A1233" i="1"/>
  <c r="AD1232" i="1"/>
  <c r="AC1232" i="1"/>
  <c r="Z1232" i="1"/>
  <c r="AB1232" i="1" s="1"/>
  <c r="Y1232" i="1"/>
  <c r="AA1232" i="1" s="1"/>
  <c r="W1232" i="1"/>
  <c r="X1232" i="1" s="1"/>
  <c r="U1232" i="1"/>
  <c r="Q1232" i="1"/>
  <c r="M1232" i="1"/>
  <c r="F1232" i="1"/>
  <c r="E1232" i="1"/>
  <c r="D1232" i="1"/>
  <c r="A1232" i="1"/>
  <c r="AD1231" i="1"/>
  <c r="AC1231" i="1"/>
  <c r="Z1231" i="1"/>
  <c r="AB1231" i="1" s="1"/>
  <c r="Y1231" i="1"/>
  <c r="AA1231" i="1" s="1"/>
  <c r="W1231" i="1"/>
  <c r="X1231" i="1" s="1"/>
  <c r="U1231" i="1"/>
  <c r="Q1231" i="1"/>
  <c r="M1231" i="1"/>
  <c r="F1231" i="1"/>
  <c r="E1231" i="1"/>
  <c r="D1231" i="1"/>
  <c r="AI1231" i="1" s="1"/>
  <c r="A1231" i="1"/>
  <c r="AD1230" i="1"/>
  <c r="AC1230" i="1"/>
  <c r="Z1230" i="1"/>
  <c r="AB1230" i="1" s="1"/>
  <c r="Y1230" i="1"/>
  <c r="AA1230" i="1" s="1"/>
  <c r="W1230" i="1"/>
  <c r="X1230" i="1" s="1"/>
  <c r="U1230" i="1"/>
  <c r="Q1230" i="1"/>
  <c r="M1230" i="1"/>
  <c r="F1230" i="1"/>
  <c r="E1230" i="1"/>
  <c r="D1230" i="1"/>
  <c r="A1230" i="1"/>
  <c r="AD1229" i="1"/>
  <c r="AC1229" i="1"/>
  <c r="Z1229" i="1"/>
  <c r="AB1229" i="1" s="1"/>
  <c r="Y1229" i="1"/>
  <c r="AA1229" i="1" s="1"/>
  <c r="W1229" i="1"/>
  <c r="X1229" i="1" s="1"/>
  <c r="U1229" i="1"/>
  <c r="Q1229" i="1"/>
  <c r="M1229" i="1"/>
  <c r="F1229" i="1"/>
  <c r="E1229" i="1"/>
  <c r="D1229" i="1"/>
  <c r="AI1229" i="1" s="1"/>
  <c r="A1229" i="1"/>
  <c r="AD1228" i="1"/>
  <c r="AC1228" i="1"/>
  <c r="Z1228" i="1"/>
  <c r="AB1228" i="1" s="1"/>
  <c r="Y1228" i="1"/>
  <c r="AA1228" i="1" s="1"/>
  <c r="W1228" i="1"/>
  <c r="X1228" i="1" s="1"/>
  <c r="U1228" i="1"/>
  <c r="Q1228" i="1"/>
  <c r="M1228" i="1"/>
  <c r="F1228" i="1"/>
  <c r="E1228" i="1"/>
  <c r="D1228" i="1"/>
  <c r="AI1228" i="1" s="1"/>
  <c r="A1228" i="1"/>
  <c r="AD1227" i="1"/>
  <c r="AC1227" i="1"/>
  <c r="Z1227" i="1"/>
  <c r="AB1227" i="1" s="1"/>
  <c r="Y1227" i="1"/>
  <c r="AA1227" i="1" s="1"/>
  <c r="W1227" i="1"/>
  <c r="X1227" i="1" s="1"/>
  <c r="U1227" i="1"/>
  <c r="Q1227" i="1"/>
  <c r="M1227" i="1"/>
  <c r="F1227" i="1"/>
  <c r="E1227" i="1"/>
  <c r="D1227" i="1"/>
  <c r="AI1227" i="1" s="1"/>
  <c r="A1227" i="1"/>
  <c r="AD1226" i="1"/>
  <c r="AC1226" i="1"/>
  <c r="Z1226" i="1"/>
  <c r="AB1226" i="1" s="1"/>
  <c r="Y1226" i="1"/>
  <c r="AA1226" i="1" s="1"/>
  <c r="W1226" i="1"/>
  <c r="X1226" i="1" s="1"/>
  <c r="C1226" i="1"/>
  <c r="Q1226" i="1"/>
  <c r="M1226" i="1"/>
  <c r="F1226" i="1"/>
  <c r="E1226" i="1"/>
  <c r="D1226" i="1"/>
  <c r="AI1226" i="1" s="1"/>
  <c r="A1226" i="1"/>
  <c r="AD1225" i="1"/>
  <c r="AC1225" i="1"/>
  <c r="Z1225" i="1"/>
  <c r="AB1225" i="1" s="1"/>
  <c r="Y1225" i="1"/>
  <c r="AA1225" i="1" s="1"/>
  <c r="W1225" i="1"/>
  <c r="X1225" i="1" s="1"/>
  <c r="U1225" i="1"/>
  <c r="Q1225" i="1"/>
  <c r="M1225" i="1"/>
  <c r="F1225" i="1"/>
  <c r="E1225" i="1"/>
  <c r="D1225" i="1"/>
  <c r="A1225" i="1"/>
  <c r="AD1224" i="1"/>
  <c r="AC1224" i="1"/>
  <c r="Z1224" i="1"/>
  <c r="AB1224" i="1" s="1"/>
  <c r="Y1224" i="1"/>
  <c r="AA1224" i="1" s="1"/>
  <c r="W1224" i="1"/>
  <c r="X1224" i="1" s="1"/>
  <c r="U1224" i="1"/>
  <c r="Q1224" i="1"/>
  <c r="M1224" i="1"/>
  <c r="F1224" i="1"/>
  <c r="E1224" i="1"/>
  <c r="D1224" i="1"/>
  <c r="AI1224" i="1" s="1"/>
  <c r="A1224" i="1"/>
  <c r="AD1223" i="1"/>
  <c r="AC1223" i="1"/>
  <c r="Z1223" i="1"/>
  <c r="AB1223" i="1" s="1"/>
  <c r="Y1223" i="1"/>
  <c r="AA1223" i="1" s="1"/>
  <c r="W1223" i="1"/>
  <c r="X1223" i="1" s="1"/>
  <c r="U1223" i="1"/>
  <c r="Q1223" i="1"/>
  <c r="M1223" i="1"/>
  <c r="F1223" i="1"/>
  <c r="E1223" i="1"/>
  <c r="D1223" i="1"/>
  <c r="AI1223" i="1" s="1"/>
  <c r="A1223" i="1"/>
  <c r="AD1222" i="1"/>
  <c r="AC1222" i="1"/>
  <c r="Z1222" i="1"/>
  <c r="AB1222" i="1" s="1"/>
  <c r="Y1222" i="1"/>
  <c r="AA1222" i="1" s="1"/>
  <c r="W1222" i="1"/>
  <c r="X1222" i="1" s="1"/>
  <c r="U1222" i="1"/>
  <c r="Q1222" i="1"/>
  <c r="M1222" i="1"/>
  <c r="F1222" i="1"/>
  <c r="E1222" i="1"/>
  <c r="D1222" i="1"/>
  <c r="AI1222" i="1" s="1"/>
  <c r="A1222" i="1"/>
  <c r="AD1221" i="1"/>
  <c r="AC1221" i="1"/>
  <c r="Z1221" i="1"/>
  <c r="AB1221" i="1" s="1"/>
  <c r="Y1221" i="1"/>
  <c r="AA1221" i="1" s="1"/>
  <c r="W1221" i="1"/>
  <c r="X1221" i="1" s="1"/>
  <c r="U1221" i="1"/>
  <c r="Q1221" i="1"/>
  <c r="M1221" i="1"/>
  <c r="F1221" i="1"/>
  <c r="E1221" i="1"/>
  <c r="D1221" i="1"/>
  <c r="AI1221" i="1" s="1"/>
  <c r="A1221" i="1"/>
  <c r="AD1220" i="1"/>
  <c r="AC1220" i="1"/>
  <c r="Z1220" i="1"/>
  <c r="AB1220" i="1" s="1"/>
  <c r="Y1220" i="1"/>
  <c r="AA1220" i="1" s="1"/>
  <c r="W1220" i="1"/>
  <c r="X1220" i="1" s="1"/>
  <c r="U1220" i="1"/>
  <c r="Q1220" i="1"/>
  <c r="M1220" i="1"/>
  <c r="F1220" i="1"/>
  <c r="E1220" i="1"/>
  <c r="D1220" i="1"/>
  <c r="A1220" i="1"/>
  <c r="AD1219" i="1"/>
  <c r="AC1219" i="1"/>
  <c r="Z1219" i="1"/>
  <c r="AB1219" i="1" s="1"/>
  <c r="Y1219" i="1"/>
  <c r="AA1219" i="1" s="1"/>
  <c r="W1219" i="1"/>
  <c r="X1219" i="1" s="1"/>
  <c r="U1219" i="1"/>
  <c r="Q1219" i="1"/>
  <c r="M1219" i="1"/>
  <c r="F1219" i="1"/>
  <c r="E1219" i="1"/>
  <c r="D1219" i="1"/>
  <c r="AI1219" i="1" s="1"/>
  <c r="A1219" i="1"/>
  <c r="AD1218" i="1"/>
  <c r="AC1218" i="1"/>
  <c r="Z1218" i="1"/>
  <c r="AB1218" i="1" s="1"/>
  <c r="Y1218" i="1"/>
  <c r="AA1218" i="1" s="1"/>
  <c r="W1218" i="1"/>
  <c r="X1218" i="1" s="1"/>
  <c r="U1218" i="1"/>
  <c r="Q1218" i="1"/>
  <c r="M1218" i="1"/>
  <c r="F1218" i="1"/>
  <c r="E1218" i="1"/>
  <c r="D1218" i="1"/>
  <c r="AI1218" i="1" s="1"/>
  <c r="A1218" i="1"/>
  <c r="AD1217" i="1"/>
  <c r="AC1217" i="1"/>
  <c r="Z1217" i="1"/>
  <c r="AB1217" i="1" s="1"/>
  <c r="Y1217" i="1"/>
  <c r="AA1217" i="1" s="1"/>
  <c r="W1217" i="1"/>
  <c r="X1217" i="1" s="1"/>
  <c r="U1217" i="1"/>
  <c r="Q1217" i="1"/>
  <c r="M1217" i="1"/>
  <c r="F1217" i="1"/>
  <c r="E1217" i="1"/>
  <c r="D1217" i="1"/>
  <c r="A1217" i="1"/>
  <c r="AD1216" i="1"/>
  <c r="AC1216" i="1"/>
  <c r="Z1216" i="1"/>
  <c r="AB1216" i="1" s="1"/>
  <c r="Y1216" i="1"/>
  <c r="AA1216" i="1" s="1"/>
  <c r="W1216" i="1"/>
  <c r="X1216" i="1" s="1"/>
  <c r="U1216" i="1"/>
  <c r="Q1216" i="1"/>
  <c r="M1216" i="1"/>
  <c r="F1216" i="1"/>
  <c r="E1216" i="1"/>
  <c r="D1216" i="1"/>
  <c r="AI1216" i="1" s="1"/>
  <c r="A1216" i="1"/>
  <c r="AD1215" i="1"/>
  <c r="AC1215" i="1"/>
  <c r="Z1215" i="1"/>
  <c r="AB1215" i="1" s="1"/>
  <c r="Y1215" i="1"/>
  <c r="AA1215" i="1" s="1"/>
  <c r="W1215" i="1"/>
  <c r="X1215" i="1" s="1"/>
  <c r="U1215" i="1"/>
  <c r="Q1215" i="1"/>
  <c r="M1215" i="1"/>
  <c r="F1215" i="1"/>
  <c r="E1215" i="1"/>
  <c r="D1215" i="1"/>
  <c r="A1215" i="1"/>
  <c r="AD1214" i="1"/>
  <c r="AC1214" i="1"/>
  <c r="Z1214" i="1"/>
  <c r="AB1214" i="1" s="1"/>
  <c r="Y1214" i="1"/>
  <c r="AA1214" i="1" s="1"/>
  <c r="W1214" i="1"/>
  <c r="X1214" i="1" s="1"/>
  <c r="U1214" i="1"/>
  <c r="Q1214" i="1"/>
  <c r="M1214" i="1"/>
  <c r="F1214" i="1"/>
  <c r="E1214" i="1"/>
  <c r="D1214" i="1"/>
  <c r="A1214" i="1"/>
  <c r="AD1213" i="1"/>
  <c r="AC1213" i="1"/>
  <c r="Z1213" i="1"/>
  <c r="AB1213" i="1" s="1"/>
  <c r="Y1213" i="1"/>
  <c r="AA1213" i="1" s="1"/>
  <c r="W1213" i="1"/>
  <c r="X1213" i="1" s="1"/>
  <c r="U1213" i="1"/>
  <c r="Q1213" i="1"/>
  <c r="M1213" i="1"/>
  <c r="F1213" i="1"/>
  <c r="E1213" i="1"/>
  <c r="D1213" i="1"/>
  <c r="AI1213" i="1" s="1"/>
  <c r="A1213" i="1"/>
  <c r="AD1212" i="1"/>
  <c r="AC1212" i="1"/>
  <c r="Z1212" i="1"/>
  <c r="AB1212" i="1" s="1"/>
  <c r="Y1212" i="1"/>
  <c r="AA1212" i="1" s="1"/>
  <c r="W1212" i="1"/>
  <c r="X1212" i="1" s="1"/>
  <c r="U1212" i="1"/>
  <c r="Q1212" i="1"/>
  <c r="M1212" i="1"/>
  <c r="F1212" i="1"/>
  <c r="E1212" i="1"/>
  <c r="D1212" i="1"/>
  <c r="AI1212" i="1" s="1"/>
  <c r="A1212" i="1"/>
  <c r="AD1211" i="1"/>
  <c r="AC1211" i="1"/>
  <c r="Z1211" i="1"/>
  <c r="AB1211" i="1" s="1"/>
  <c r="Y1211" i="1"/>
  <c r="AA1211" i="1" s="1"/>
  <c r="W1211" i="1"/>
  <c r="X1211" i="1" s="1"/>
  <c r="U1211" i="1"/>
  <c r="Q1211" i="1"/>
  <c r="M1211" i="1"/>
  <c r="F1211" i="1"/>
  <c r="E1211" i="1"/>
  <c r="D1211" i="1"/>
  <c r="AI1211" i="1" s="1"/>
  <c r="A1211" i="1"/>
  <c r="AD1210" i="1"/>
  <c r="AC1210" i="1"/>
  <c r="Z1210" i="1"/>
  <c r="AB1210" i="1" s="1"/>
  <c r="Y1210" i="1"/>
  <c r="AA1210" i="1" s="1"/>
  <c r="W1210" i="1"/>
  <c r="X1210" i="1" s="1"/>
  <c r="U1210" i="1"/>
  <c r="Q1210" i="1"/>
  <c r="M1210" i="1"/>
  <c r="F1210" i="1"/>
  <c r="E1210" i="1"/>
  <c r="D1210" i="1"/>
  <c r="A1210" i="1"/>
  <c r="AD1209" i="1"/>
  <c r="AC1209" i="1"/>
  <c r="Z1209" i="1"/>
  <c r="AB1209" i="1" s="1"/>
  <c r="Y1209" i="1"/>
  <c r="AA1209" i="1" s="1"/>
  <c r="W1209" i="1"/>
  <c r="X1209" i="1" s="1"/>
  <c r="U1209" i="1"/>
  <c r="Q1209" i="1"/>
  <c r="M1209" i="1"/>
  <c r="F1209" i="1"/>
  <c r="E1209" i="1"/>
  <c r="D1209" i="1"/>
  <c r="AI1209" i="1" s="1"/>
  <c r="A1209" i="1"/>
  <c r="AD1208" i="1"/>
  <c r="AC1208" i="1"/>
  <c r="Z1208" i="1"/>
  <c r="AB1208" i="1" s="1"/>
  <c r="Y1208" i="1"/>
  <c r="AA1208" i="1" s="1"/>
  <c r="W1208" i="1"/>
  <c r="X1208" i="1" s="1"/>
  <c r="U1208" i="1"/>
  <c r="Q1208" i="1"/>
  <c r="M1208" i="1"/>
  <c r="F1208" i="1"/>
  <c r="E1208" i="1"/>
  <c r="D1208" i="1"/>
  <c r="AI1208" i="1" s="1"/>
  <c r="A1208" i="1"/>
  <c r="AD1207" i="1"/>
  <c r="AC1207" i="1"/>
  <c r="Z1207" i="1"/>
  <c r="AB1207" i="1" s="1"/>
  <c r="Y1207" i="1"/>
  <c r="AA1207" i="1" s="1"/>
  <c r="W1207" i="1"/>
  <c r="X1207" i="1" s="1"/>
  <c r="U1207" i="1"/>
  <c r="Q1207" i="1"/>
  <c r="M1207" i="1"/>
  <c r="F1207" i="1"/>
  <c r="E1207" i="1"/>
  <c r="D1207" i="1"/>
  <c r="A1207" i="1"/>
  <c r="AD1206" i="1"/>
  <c r="AC1206" i="1"/>
  <c r="Z1206" i="1"/>
  <c r="AB1206" i="1" s="1"/>
  <c r="Y1206" i="1"/>
  <c r="AA1206" i="1" s="1"/>
  <c r="W1206" i="1"/>
  <c r="X1206" i="1" s="1"/>
  <c r="U1206" i="1"/>
  <c r="Q1206" i="1"/>
  <c r="M1206" i="1"/>
  <c r="F1206" i="1"/>
  <c r="E1206" i="1"/>
  <c r="D1206" i="1"/>
  <c r="AI1206" i="1" s="1"/>
  <c r="A1206" i="1"/>
  <c r="AD1205" i="1"/>
  <c r="AC1205" i="1"/>
  <c r="Z1205" i="1"/>
  <c r="AB1205" i="1" s="1"/>
  <c r="Y1205" i="1"/>
  <c r="AA1205" i="1" s="1"/>
  <c r="W1205" i="1"/>
  <c r="X1205" i="1" s="1"/>
  <c r="U1205" i="1"/>
  <c r="Q1205" i="1"/>
  <c r="M1205" i="1"/>
  <c r="F1205" i="1"/>
  <c r="E1205" i="1"/>
  <c r="D1205" i="1"/>
  <c r="A1205" i="1"/>
  <c r="AD1204" i="1"/>
  <c r="AC1204" i="1"/>
  <c r="Z1204" i="1"/>
  <c r="AB1204" i="1" s="1"/>
  <c r="Y1204" i="1"/>
  <c r="AA1204" i="1" s="1"/>
  <c r="W1204" i="1"/>
  <c r="X1204" i="1" s="1"/>
  <c r="U1204" i="1"/>
  <c r="Q1204" i="1"/>
  <c r="M1204" i="1"/>
  <c r="F1204" i="1"/>
  <c r="E1204" i="1"/>
  <c r="D1204" i="1"/>
  <c r="A1204" i="1"/>
  <c r="AD1203" i="1"/>
  <c r="AC1203" i="1"/>
  <c r="Z1203" i="1"/>
  <c r="AB1203" i="1" s="1"/>
  <c r="Y1203" i="1"/>
  <c r="AA1203" i="1" s="1"/>
  <c r="W1203" i="1"/>
  <c r="X1203" i="1" s="1"/>
  <c r="U1203" i="1"/>
  <c r="Q1203" i="1"/>
  <c r="M1203" i="1"/>
  <c r="F1203" i="1"/>
  <c r="E1203" i="1"/>
  <c r="D1203" i="1"/>
  <c r="A1203" i="1"/>
  <c r="AD1202" i="1"/>
  <c r="AC1202" i="1"/>
  <c r="Z1202" i="1"/>
  <c r="AB1202" i="1" s="1"/>
  <c r="Y1202" i="1"/>
  <c r="AA1202" i="1" s="1"/>
  <c r="W1202" i="1"/>
  <c r="X1202" i="1" s="1"/>
  <c r="U1202" i="1"/>
  <c r="Q1202" i="1"/>
  <c r="M1202" i="1"/>
  <c r="F1202" i="1"/>
  <c r="E1202" i="1"/>
  <c r="D1202" i="1"/>
  <c r="A1202" i="1"/>
  <c r="AD1201" i="1"/>
  <c r="AC1201" i="1"/>
  <c r="Z1201" i="1"/>
  <c r="AB1201" i="1" s="1"/>
  <c r="Y1201" i="1"/>
  <c r="AA1201" i="1" s="1"/>
  <c r="W1201" i="1"/>
  <c r="X1201" i="1" s="1"/>
  <c r="U1201" i="1"/>
  <c r="Q1201" i="1"/>
  <c r="M1201" i="1"/>
  <c r="F1201" i="1"/>
  <c r="E1201" i="1"/>
  <c r="D1201" i="1"/>
  <c r="A1201" i="1"/>
  <c r="AD1200" i="1"/>
  <c r="AC1200" i="1"/>
  <c r="Z1200" i="1"/>
  <c r="AB1200" i="1" s="1"/>
  <c r="Y1200" i="1"/>
  <c r="AA1200" i="1" s="1"/>
  <c r="W1200" i="1"/>
  <c r="X1200" i="1" s="1"/>
  <c r="U1200" i="1"/>
  <c r="Q1200" i="1"/>
  <c r="M1200" i="1"/>
  <c r="F1200" i="1"/>
  <c r="E1200" i="1"/>
  <c r="D1200" i="1"/>
  <c r="AI1200" i="1" s="1"/>
  <c r="A1200" i="1"/>
  <c r="AD1199" i="1"/>
  <c r="AC1199" i="1"/>
  <c r="Z1199" i="1"/>
  <c r="AB1199" i="1" s="1"/>
  <c r="Y1199" i="1"/>
  <c r="AA1199" i="1" s="1"/>
  <c r="W1199" i="1"/>
  <c r="X1199" i="1" s="1"/>
  <c r="U1199" i="1"/>
  <c r="Q1199" i="1"/>
  <c r="M1199" i="1"/>
  <c r="F1199" i="1"/>
  <c r="E1199" i="1"/>
  <c r="D1199" i="1"/>
  <c r="A1199" i="1"/>
  <c r="AD1198" i="1"/>
  <c r="AC1198" i="1"/>
  <c r="Z1198" i="1"/>
  <c r="AB1198" i="1" s="1"/>
  <c r="Y1198" i="1"/>
  <c r="AA1198" i="1" s="1"/>
  <c r="W1198" i="1"/>
  <c r="X1198" i="1" s="1"/>
  <c r="U1198" i="1"/>
  <c r="Q1198" i="1"/>
  <c r="M1198" i="1"/>
  <c r="F1198" i="1"/>
  <c r="E1198" i="1"/>
  <c r="D1198" i="1"/>
  <c r="A1198" i="1"/>
  <c r="AD1197" i="1"/>
  <c r="AC1197" i="1"/>
  <c r="Z1197" i="1"/>
  <c r="AB1197" i="1" s="1"/>
  <c r="Y1197" i="1"/>
  <c r="AA1197" i="1" s="1"/>
  <c r="W1197" i="1"/>
  <c r="X1197" i="1" s="1"/>
  <c r="U1197" i="1"/>
  <c r="Q1197" i="1"/>
  <c r="M1197" i="1"/>
  <c r="F1197" i="1"/>
  <c r="E1197" i="1"/>
  <c r="D1197" i="1"/>
  <c r="AI1197" i="1" s="1"/>
  <c r="A1197" i="1"/>
  <c r="AD1196" i="1"/>
  <c r="AC1196" i="1"/>
  <c r="Z1196" i="1"/>
  <c r="AB1196" i="1" s="1"/>
  <c r="Y1196" i="1"/>
  <c r="AA1196" i="1" s="1"/>
  <c r="W1196" i="1"/>
  <c r="X1196" i="1" s="1"/>
  <c r="U1196" i="1"/>
  <c r="Q1196" i="1"/>
  <c r="M1196" i="1"/>
  <c r="F1196" i="1"/>
  <c r="E1196" i="1"/>
  <c r="D1196" i="1"/>
  <c r="AI1196" i="1" s="1"/>
  <c r="A1196" i="1"/>
  <c r="AD1195" i="1"/>
  <c r="AC1195" i="1"/>
  <c r="Z1195" i="1"/>
  <c r="AB1195" i="1" s="1"/>
  <c r="Y1195" i="1"/>
  <c r="AA1195" i="1" s="1"/>
  <c r="W1195" i="1"/>
  <c r="X1195" i="1" s="1"/>
  <c r="U1195" i="1"/>
  <c r="Q1195" i="1"/>
  <c r="M1195" i="1"/>
  <c r="F1195" i="1"/>
  <c r="E1195" i="1"/>
  <c r="D1195" i="1"/>
  <c r="A1195" i="1"/>
  <c r="AD1194" i="1"/>
  <c r="AC1194" i="1"/>
  <c r="Z1194" i="1"/>
  <c r="AB1194" i="1" s="1"/>
  <c r="Y1194" i="1"/>
  <c r="AA1194" i="1" s="1"/>
  <c r="W1194" i="1"/>
  <c r="X1194" i="1" s="1"/>
  <c r="U1194" i="1"/>
  <c r="Q1194" i="1"/>
  <c r="M1194" i="1"/>
  <c r="F1194" i="1"/>
  <c r="E1194" i="1"/>
  <c r="D1194" i="1"/>
  <c r="AI1194" i="1" s="1"/>
  <c r="A1194" i="1"/>
  <c r="AD1193" i="1"/>
  <c r="AC1193" i="1"/>
  <c r="Z1193" i="1"/>
  <c r="AB1193" i="1" s="1"/>
  <c r="Y1193" i="1"/>
  <c r="AA1193" i="1" s="1"/>
  <c r="W1193" i="1"/>
  <c r="X1193" i="1" s="1"/>
  <c r="U1193" i="1"/>
  <c r="Q1193" i="1"/>
  <c r="M1193" i="1"/>
  <c r="F1193" i="1"/>
  <c r="E1193" i="1"/>
  <c r="D1193" i="1"/>
  <c r="A1193" i="1"/>
  <c r="AD1192" i="1"/>
  <c r="AC1192" i="1"/>
  <c r="Z1192" i="1"/>
  <c r="AB1192" i="1" s="1"/>
  <c r="Y1192" i="1"/>
  <c r="AA1192" i="1" s="1"/>
  <c r="W1192" i="1"/>
  <c r="X1192" i="1" s="1"/>
  <c r="U1192" i="1"/>
  <c r="Q1192" i="1"/>
  <c r="M1192" i="1"/>
  <c r="F1192" i="1"/>
  <c r="E1192" i="1"/>
  <c r="D1192" i="1"/>
  <c r="AI1192" i="1" s="1"/>
  <c r="A1192" i="1"/>
  <c r="AD1191" i="1"/>
  <c r="AC1191" i="1"/>
  <c r="Z1191" i="1"/>
  <c r="AB1191" i="1" s="1"/>
  <c r="Y1191" i="1"/>
  <c r="AA1191" i="1" s="1"/>
  <c r="W1191" i="1"/>
  <c r="X1191" i="1" s="1"/>
  <c r="U1191" i="1"/>
  <c r="Q1191" i="1"/>
  <c r="M1191" i="1"/>
  <c r="F1191" i="1"/>
  <c r="E1191" i="1"/>
  <c r="D1191" i="1"/>
  <c r="A1191" i="1"/>
  <c r="AD1190" i="1"/>
  <c r="AC1190" i="1"/>
  <c r="Z1190" i="1"/>
  <c r="AB1190" i="1" s="1"/>
  <c r="Y1190" i="1"/>
  <c r="AA1190" i="1" s="1"/>
  <c r="W1190" i="1"/>
  <c r="X1190" i="1" s="1"/>
  <c r="U1190" i="1"/>
  <c r="Q1190" i="1"/>
  <c r="M1190" i="1"/>
  <c r="F1190" i="1"/>
  <c r="E1190" i="1"/>
  <c r="D1190" i="1"/>
  <c r="AI1190" i="1" s="1"/>
  <c r="A1190" i="1"/>
  <c r="AD1189" i="1"/>
  <c r="AC1189" i="1"/>
  <c r="Z1189" i="1"/>
  <c r="AB1189" i="1" s="1"/>
  <c r="Y1189" i="1"/>
  <c r="AA1189" i="1" s="1"/>
  <c r="W1189" i="1"/>
  <c r="X1189" i="1" s="1"/>
  <c r="U1189" i="1"/>
  <c r="Q1189" i="1"/>
  <c r="M1189" i="1"/>
  <c r="F1189" i="1"/>
  <c r="E1189" i="1"/>
  <c r="D1189" i="1"/>
  <c r="A1189" i="1"/>
  <c r="AD1188" i="1"/>
  <c r="AC1188" i="1"/>
  <c r="Z1188" i="1"/>
  <c r="AB1188" i="1" s="1"/>
  <c r="Y1188" i="1"/>
  <c r="AA1188" i="1" s="1"/>
  <c r="W1188" i="1"/>
  <c r="X1188" i="1" s="1"/>
  <c r="U1188" i="1"/>
  <c r="Q1188" i="1"/>
  <c r="M1188" i="1"/>
  <c r="F1188" i="1"/>
  <c r="E1188" i="1"/>
  <c r="D1188" i="1"/>
  <c r="AI1188" i="1" s="1"/>
  <c r="A1188" i="1"/>
  <c r="AD1187" i="1"/>
  <c r="AC1187" i="1"/>
  <c r="Z1187" i="1"/>
  <c r="AB1187" i="1" s="1"/>
  <c r="Y1187" i="1"/>
  <c r="AA1187" i="1" s="1"/>
  <c r="W1187" i="1"/>
  <c r="X1187" i="1" s="1"/>
  <c r="U1187" i="1"/>
  <c r="Q1187" i="1"/>
  <c r="M1187" i="1"/>
  <c r="F1187" i="1"/>
  <c r="E1187" i="1"/>
  <c r="D1187" i="1"/>
  <c r="A1187" i="1"/>
  <c r="AD1186" i="1"/>
  <c r="AC1186" i="1"/>
  <c r="Z1186" i="1"/>
  <c r="AB1186" i="1" s="1"/>
  <c r="Y1186" i="1"/>
  <c r="AA1186" i="1" s="1"/>
  <c r="W1186" i="1"/>
  <c r="X1186" i="1" s="1"/>
  <c r="U1186" i="1"/>
  <c r="Q1186" i="1"/>
  <c r="M1186" i="1"/>
  <c r="F1186" i="1"/>
  <c r="E1186" i="1"/>
  <c r="D1186" i="1"/>
  <c r="AI1186" i="1" s="1"/>
  <c r="A1186" i="1"/>
  <c r="AD1185" i="1"/>
  <c r="AC1185" i="1"/>
  <c r="Z1185" i="1"/>
  <c r="AB1185" i="1" s="1"/>
  <c r="Y1185" i="1"/>
  <c r="AA1185" i="1" s="1"/>
  <c r="W1185" i="1"/>
  <c r="X1185" i="1" s="1"/>
  <c r="U1185" i="1"/>
  <c r="Q1185" i="1"/>
  <c r="M1185" i="1"/>
  <c r="F1185" i="1"/>
  <c r="E1185" i="1"/>
  <c r="D1185" i="1"/>
  <c r="A1185" i="1"/>
  <c r="AD1184" i="1"/>
  <c r="AC1184" i="1"/>
  <c r="Z1184" i="1"/>
  <c r="AB1184" i="1" s="1"/>
  <c r="Y1184" i="1"/>
  <c r="AA1184" i="1" s="1"/>
  <c r="W1184" i="1"/>
  <c r="X1184" i="1" s="1"/>
  <c r="U1184" i="1"/>
  <c r="Q1184" i="1"/>
  <c r="F1184" i="1"/>
  <c r="E1184" i="1"/>
  <c r="D1184" i="1"/>
  <c r="AI1184" i="1" s="1"/>
  <c r="A1184" i="1"/>
  <c r="AD1183" i="1"/>
  <c r="AC1183" i="1"/>
  <c r="Z1183" i="1"/>
  <c r="AB1183" i="1" s="1"/>
  <c r="Y1183" i="1"/>
  <c r="AA1183" i="1" s="1"/>
  <c r="W1183" i="1"/>
  <c r="X1183" i="1" s="1"/>
  <c r="U1183" i="1"/>
  <c r="Q1183" i="1"/>
  <c r="M1183" i="1"/>
  <c r="F1183" i="1"/>
  <c r="E1183" i="1"/>
  <c r="D1183" i="1"/>
  <c r="A1183" i="1"/>
  <c r="AD1182" i="1"/>
  <c r="AC1182" i="1"/>
  <c r="Z1182" i="1"/>
  <c r="AB1182" i="1" s="1"/>
  <c r="Y1182" i="1"/>
  <c r="AA1182" i="1" s="1"/>
  <c r="W1182" i="1"/>
  <c r="X1182" i="1" s="1"/>
  <c r="U1182" i="1"/>
  <c r="Q1182" i="1"/>
  <c r="M1182" i="1"/>
  <c r="F1182" i="1"/>
  <c r="E1182" i="1"/>
  <c r="D1182" i="1"/>
  <c r="A1182" i="1"/>
  <c r="AD1181" i="1"/>
  <c r="AC1181" i="1"/>
  <c r="Z1181" i="1"/>
  <c r="AB1181" i="1" s="1"/>
  <c r="Y1181" i="1"/>
  <c r="AA1181" i="1" s="1"/>
  <c r="W1181" i="1"/>
  <c r="X1181" i="1" s="1"/>
  <c r="U1181" i="1"/>
  <c r="Q1181" i="1"/>
  <c r="M1181" i="1"/>
  <c r="F1181" i="1"/>
  <c r="E1181" i="1"/>
  <c r="D1181" i="1"/>
  <c r="A1181" i="1"/>
  <c r="AD1180" i="1"/>
  <c r="AC1180" i="1"/>
  <c r="Z1180" i="1"/>
  <c r="AB1180" i="1" s="1"/>
  <c r="Y1180" i="1"/>
  <c r="AA1180" i="1" s="1"/>
  <c r="W1180" i="1"/>
  <c r="X1180" i="1" s="1"/>
  <c r="U1180" i="1"/>
  <c r="Q1180" i="1"/>
  <c r="M1180" i="1"/>
  <c r="F1180" i="1"/>
  <c r="E1180" i="1"/>
  <c r="D1180" i="1"/>
  <c r="AI1180" i="1" s="1"/>
  <c r="A1180" i="1"/>
  <c r="AD1179" i="1"/>
  <c r="AC1179" i="1"/>
  <c r="Z1179" i="1"/>
  <c r="AB1179" i="1" s="1"/>
  <c r="Y1179" i="1"/>
  <c r="AA1179" i="1" s="1"/>
  <c r="W1179" i="1"/>
  <c r="X1179" i="1" s="1"/>
  <c r="U1179" i="1"/>
  <c r="Q1179" i="1"/>
  <c r="M1179" i="1"/>
  <c r="F1179" i="1"/>
  <c r="E1179" i="1"/>
  <c r="D1179" i="1"/>
  <c r="A1179" i="1"/>
  <c r="AD1178" i="1"/>
  <c r="AC1178" i="1"/>
  <c r="Z1178" i="1"/>
  <c r="AB1178" i="1" s="1"/>
  <c r="Y1178" i="1"/>
  <c r="AA1178" i="1" s="1"/>
  <c r="W1178" i="1"/>
  <c r="X1178" i="1" s="1"/>
  <c r="U1178" i="1"/>
  <c r="Q1178" i="1"/>
  <c r="M1178" i="1"/>
  <c r="F1178" i="1"/>
  <c r="E1178" i="1"/>
  <c r="D1178" i="1"/>
  <c r="AI1178" i="1" s="1"/>
  <c r="A1178" i="1"/>
  <c r="AD1177" i="1"/>
  <c r="AC1177" i="1"/>
  <c r="Z1177" i="1"/>
  <c r="AB1177" i="1" s="1"/>
  <c r="Y1177" i="1"/>
  <c r="AA1177" i="1" s="1"/>
  <c r="W1177" i="1"/>
  <c r="X1177" i="1" s="1"/>
  <c r="U1177" i="1"/>
  <c r="Q1177" i="1"/>
  <c r="M1177" i="1"/>
  <c r="F1177" i="1"/>
  <c r="E1177" i="1"/>
  <c r="D1177" i="1"/>
  <c r="A1177" i="1"/>
  <c r="AD1176" i="1"/>
  <c r="AC1176" i="1"/>
  <c r="Z1176" i="1"/>
  <c r="AB1176" i="1" s="1"/>
  <c r="Y1176" i="1"/>
  <c r="AA1176" i="1" s="1"/>
  <c r="W1176" i="1"/>
  <c r="X1176" i="1" s="1"/>
  <c r="U1176" i="1"/>
  <c r="Q1176" i="1"/>
  <c r="M1176" i="1"/>
  <c r="F1176" i="1"/>
  <c r="E1176" i="1"/>
  <c r="D1176" i="1"/>
  <c r="AI1176" i="1" s="1"/>
  <c r="A1176" i="1"/>
  <c r="AD1175" i="1"/>
  <c r="AC1175" i="1"/>
  <c r="Z1175" i="1"/>
  <c r="AB1175" i="1" s="1"/>
  <c r="Y1175" i="1"/>
  <c r="AA1175" i="1" s="1"/>
  <c r="W1175" i="1"/>
  <c r="X1175" i="1" s="1"/>
  <c r="U1175" i="1"/>
  <c r="Q1175" i="1"/>
  <c r="M1175" i="1"/>
  <c r="F1175" i="1"/>
  <c r="E1175" i="1"/>
  <c r="D1175" i="1"/>
  <c r="A1175" i="1"/>
  <c r="AD1174" i="1"/>
  <c r="AC1174" i="1"/>
  <c r="Z1174" i="1"/>
  <c r="AB1174" i="1" s="1"/>
  <c r="Y1174" i="1"/>
  <c r="AA1174" i="1" s="1"/>
  <c r="W1174" i="1"/>
  <c r="X1174" i="1" s="1"/>
  <c r="U1174" i="1"/>
  <c r="Q1174" i="1"/>
  <c r="M1174" i="1"/>
  <c r="F1174" i="1"/>
  <c r="E1174" i="1"/>
  <c r="D1174" i="1"/>
  <c r="AI1174" i="1" s="1"/>
  <c r="A1174" i="1"/>
  <c r="AD1173" i="1"/>
  <c r="AC1173" i="1"/>
  <c r="Z1173" i="1"/>
  <c r="AB1173" i="1" s="1"/>
  <c r="Y1173" i="1"/>
  <c r="AA1173" i="1" s="1"/>
  <c r="W1173" i="1"/>
  <c r="X1173" i="1" s="1"/>
  <c r="U1173" i="1"/>
  <c r="Q1173" i="1"/>
  <c r="M1173" i="1"/>
  <c r="F1173" i="1"/>
  <c r="E1173" i="1"/>
  <c r="D1173" i="1"/>
  <c r="AI1173" i="1" s="1"/>
  <c r="A1173" i="1"/>
  <c r="AD1172" i="1"/>
  <c r="AC1172" i="1"/>
  <c r="Z1172" i="1"/>
  <c r="AB1172" i="1" s="1"/>
  <c r="Y1172" i="1"/>
  <c r="AA1172" i="1" s="1"/>
  <c r="W1172" i="1"/>
  <c r="X1172" i="1" s="1"/>
  <c r="U1172" i="1"/>
  <c r="Q1172" i="1"/>
  <c r="M1172" i="1"/>
  <c r="F1172" i="1"/>
  <c r="E1172" i="1"/>
  <c r="D1172" i="1"/>
  <c r="AI1172" i="1" s="1"/>
  <c r="A1172" i="1"/>
  <c r="AD1171" i="1"/>
  <c r="AC1171" i="1"/>
  <c r="Z1171" i="1"/>
  <c r="AB1171" i="1" s="1"/>
  <c r="Y1171" i="1"/>
  <c r="AA1171" i="1" s="1"/>
  <c r="W1171" i="1"/>
  <c r="X1171" i="1" s="1"/>
  <c r="U1171" i="1"/>
  <c r="Q1171" i="1"/>
  <c r="M1171" i="1"/>
  <c r="F1171" i="1"/>
  <c r="E1171" i="1"/>
  <c r="D1171" i="1"/>
  <c r="A1171" i="1"/>
  <c r="AD1170" i="1"/>
  <c r="AC1170" i="1"/>
  <c r="Z1170" i="1"/>
  <c r="AB1170" i="1" s="1"/>
  <c r="Y1170" i="1"/>
  <c r="AA1170" i="1" s="1"/>
  <c r="W1170" i="1"/>
  <c r="X1170" i="1" s="1"/>
  <c r="U1170" i="1"/>
  <c r="Q1170" i="1"/>
  <c r="M1170" i="1"/>
  <c r="F1170" i="1"/>
  <c r="E1170" i="1"/>
  <c r="D1170" i="1"/>
  <c r="AI1170" i="1" s="1"/>
  <c r="A1170" i="1"/>
  <c r="AD1169" i="1"/>
  <c r="AC1169" i="1"/>
  <c r="Z1169" i="1"/>
  <c r="AB1169" i="1" s="1"/>
  <c r="Y1169" i="1"/>
  <c r="AA1169" i="1" s="1"/>
  <c r="W1169" i="1"/>
  <c r="X1169" i="1" s="1"/>
  <c r="U1169" i="1"/>
  <c r="Q1169" i="1"/>
  <c r="M1169" i="1"/>
  <c r="F1169" i="1"/>
  <c r="E1169" i="1"/>
  <c r="D1169" i="1"/>
  <c r="AI1169" i="1" s="1"/>
  <c r="A1169" i="1"/>
  <c r="AD1168" i="1"/>
  <c r="AC1168" i="1"/>
  <c r="Z1168" i="1"/>
  <c r="AB1168" i="1" s="1"/>
  <c r="Y1168" i="1"/>
  <c r="AA1168" i="1" s="1"/>
  <c r="W1168" i="1"/>
  <c r="X1168" i="1" s="1"/>
  <c r="U1168" i="1"/>
  <c r="Q1168" i="1"/>
  <c r="M1168" i="1"/>
  <c r="F1168" i="1"/>
  <c r="E1168" i="1"/>
  <c r="D1168" i="1"/>
  <c r="AI1168" i="1" s="1"/>
  <c r="A1168" i="1"/>
  <c r="AD1167" i="1"/>
  <c r="AC1167" i="1"/>
  <c r="Z1167" i="1"/>
  <c r="AB1167" i="1" s="1"/>
  <c r="Y1167" i="1"/>
  <c r="AA1167" i="1" s="1"/>
  <c r="W1167" i="1"/>
  <c r="X1167" i="1" s="1"/>
  <c r="U1167" i="1"/>
  <c r="Q1167" i="1"/>
  <c r="M1167" i="1"/>
  <c r="F1167" i="1"/>
  <c r="E1167" i="1"/>
  <c r="D1167" i="1"/>
  <c r="A1167" i="1"/>
  <c r="AD1166" i="1"/>
  <c r="AC1166" i="1"/>
  <c r="Z1166" i="1"/>
  <c r="AB1166" i="1" s="1"/>
  <c r="Y1166" i="1"/>
  <c r="AA1166" i="1" s="1"/>
  <c r="W1166" i="1"/>
  <c r="X1166" i="1" s="1"/>
  <c r="U1166" i="1"/>
  <c r="Q1166" i="1"/>
  <c r="M1166" i="1"/>
  <c r="F1166" i="1"/>
  <c r="E1166" i="1"/>
  <c r="D1166" i="1"/>
  <c r="AI1166" i="1" s="1"/>
  <c r="A1166" i="1"/>
  <c r="AD1165" i="1"/>
  <c r="AC1165" i="1"/>
  <c r="Z1165" i="1"/>
  <c r="AB1165" i="1" s="1"/>
  <c r="Y1165" i="1"/>
  <c r="AA1165" i="1" s="1"/>
  <c r="W1165" i="1"/>
  <c r="X1165" i="1" s="1"/>
  <c r="U1165" i="1"/>
  <c r="Q1165" i="1"/>
  <c r="M1165" i="1"/>
  <c r="F1165" i="1"/>
  <c r="E1165" i="1"/>
  <c r="D1165" i="1"/>
  <c r="AI1165" i="1" s="1"/>
  <c r="A1165" i="1"/>
  <c r="AD1164" i="1"/>
  <c r="AC1164" i="1"/>
  <c r="Z1164" i="1"/>
  <c r="AB1164" i="1" s="1"/>
  <c r="Y1164" i="1"/>
  <c r="AA1164" i="1" s="1"/>
  <c r="W1164" i="1"/>
  <c r="X1164" i="1" s="1"/>
  <c r="U1164" i="1"/>
  <c r="Q1164" i="1"/>
  <c r="M1164" i="1"/>
  <c r="F1164" i="1"/>
  <c r="E1164" i="1"/>
  <c r="D1164" i="1"/>
  <c r="AI1164" i="1" s="1"/>
  <c r="A1164" i="1"/>
  <c r="AD1163" i="1"/>
  <c r="AC1163" i="1"/>
  <c r="Z1163" i="1"/>
  <c r="AB1163" i="1" s="1"/>
  <c r="Y1163" i="1"/>
  <c r="AA1163" i="1" s="1"/>
  <c r="W1163" i="1"/>
  <c r="X1163" i="1" s="1"/>
  <c r="U1163" i="1"/>
  <c r="Q1163" i="1"/>
  <c r="M1163" i="1"/>
  <c r="F1163" i="1"/>
  <c r="E1163" i="1"/>
  <c r="D1163" i="1"/>
  <c r="A1163" i="1"/>
  <c r="AD1162" i="1"/>
  <c r="AC1162" i="1"/>
  <c r="Z1162" i="1"/>
  <c r="AB1162" i="1" s="1"/>
  <c r="Y1162" i="1"/>
  <c r="AA1162" i="1" s="1"/>
  <c r="W1162" i="1"/>
  <c r="X1162" i="1" s="1"/>
  <c r="U1162" i="1"/>
  <c r="Q1162" i="1"/>
  <c r="M1162" i="1"/>
  <c r="F1162" i="1"/>
  <c r="E1162" i="1"/>
  <c r="D1162" i="1"/>
  <c r="A1162" i="1"/>
  <c r="AD1161" i="1"/>
  <c r="AC1161" i="1"/>
  <c r="Z1161" i="1"/>
  <c r="AB1161" i="1" s="1"/>
  <c r="Y1161" i="1"/>
  <c r="AA1161" i="1" s="1"/>
  <c r="W1161" i="1"/>
  <c r="X1161" i="1" s="1"/>
  <c r="U1161" i="1"/>
  <c r="Q1161" i="1"/>
  <c r="M1161" i="1"/>
  <c r="F1161" i="1"/>
  <c r="E1161" i="1"/>
  <c r="D1161" i="1"/>
  <c r="AI1161" i="1" s="1"/>
  <c r="A1161" i="1"/>
  <c r="AD1160" i="1"/>
  <c r="AC1160" i="1"/>
  <c r="Z1160" i="1"/>
  <c r="AB1160" i="1" s="1"/>
  <c r="Y1160" i="1"/>
  <c r="AA1160" i="1" s="1"/>
  <c r="W1160" i="1"/>
  <c r="X1160" i="1" s="1"/>
  <c r="U1160" i="1"/>
  <c r="Q1160" i="1"/>
  <c r="M1160" i="1"/>
  <c r="F1160" i="1"/>
  <c r="E1160" i="1"/>
  <c r="D1160" i="1"/>
  <c r="AI1160" i="1" s="1"/>
  <c r="A1160" i="1"/>
  <c r="AD1159" i="1"/>
  <c r="AC1159" i="1"/>
  <c r="Z1159" i="1"/>
  <c r="AB1159" i="1" s="1"/>
  <c r="Y1159" i="1"/>
  <c r="AA1159" i="1" s="1"/>
  <c r="W1159" i="1"/>
  <c r="X1159" i="1" s="1"/>
  <c r="U1159" i="1"/>
  <c r="Q1159" i="1"/>
  <c r="M1159" i="1"/>
  <c r="F1159" i="1"/>
  <c r="E1159" i="1"/>
  <c r="D1159" i="1"/>
  <c r="A1159" i="1"/>
  <c r="AD1158" i="1"/>
  <c r="AC1158" i="1"/>
  <c r="Z1158" i="1"/>
  <c r="AB1158" i="1" s="1"/>
  <c r="Y1158" i="1"/>
  <c r="AA1158" i="1" s="1"/>
  <c r="W1158" i="1"/>
  <c r="X1158" i="1" s="1"/>
  <c r="U1158" i="1"/>
  <c r="Q1158" i="1"/>
  <c r="M1158" i="1"/>
  <c r="F1158" i="1"/>
  <c r="E1158" i="1"/>
  <c r="D1158" i="1"/>
  <c r="AI1158" i="1" s="1"/>
  <c r="A1158" i="1"/>
  <c r="AD1157" i="1"/>
  <c r="AC1157" i="1"/>
  <c r="Z1157" i="1"/>
  <c r="AB1157" i="1" s="1"/>
  <c r="Y1157" i="1"/>
  <c r="AA1157" i="1" s="1"/>
  <c r="W1157" i="1"/>
  <c r="X1157" i="1" s="1"/>
  <c r="U1157" i="1"/>
  <c r="Q1157" i="1"/>
  <c r="M1157" i="1"/>
  <c r="F1157" i="1"/>
  <c r="E1157" i="1"/>
  <c r="D1157" i="1"/>
  <c r="A1157" i="1"/>
  <c r="AD1156" i="1"/>
  <c r="AC1156" i="1"/>
  <c r="Z1156" i="1"/>
  <c r="AB1156" i="1" s="1"/>
  <c r="Y1156" i="1"/>
  <c r="AA1156" i="1" s="1"/>
  <c r="W1156" i="1"/>
  <c r="X1156" i="1" s="1"/>
  <c r="U1156" i="1"/>
  <c r="Q1156" i="1"/>
  <c r="M1156" i="1"/>
  <c r="F1156" i="1"/>
  <c r="E1156" i="1"/>
  <c r="D1156" i="1"/>
  <c r="AI1156" i="1" s="1"/>
  <c r="A1156" i="1"/>
  <c r="AD1155" i="1"/>
  <c r="AC1155" i="1"/>
  <c r="Z1155" i="1"/>
  <c r="AB1155" i="1" s="1"/>
  <c r="Y1155" i="1"/>
  <c r="AA1155" i="1" s="1"/>
  <c r="W1155" i="1"/>
  <c r="X1155" i="1" s="1"/>
  <c r="U1155" i="1"/>
  <c r="Q1155" i="1"/>
  <c r="M1155" i="1"/>
  <c r="F1155" i="1"/>
  <c r="E1155" i="1"/>
  <c r="D1155" i="1"/>
  <c r="A1155" i="1"/>
  <c r="AD1154" i="1"/>
  <c r="AC1154" i="1"/>
  <c r="Z1154" i="1"/>
  <c r="AB1154" i="1" s="1"/>
  <c r="Y1154" i="1"/>
  <c r="AA1154" i="1" s="1"/>
  <c r="W1154" i="1"/>
  <c r="X1154" i="1" s="1"/>
  <c r="U1154" i="1"/>
  <c r="Q1154" i="1"/>
  <c r="M1154" i="1"/>
  <c r="F1154" i="1"/>
  <c r="E1154" i="1"/>
  <c r="D1154" i="1"/>
  <c r="AI1154" i="1" s="1"/>
  <c r="A1154" i="1"/>
  <c r="AD1153" i="1"/>
  <c r="AC1153" i="1"/>
  <c r="Z1153" i="1"/>
  <c r="AB1153" i="1" s="1"/>
  <c r="Y1153" i="1"/>
  <c r="AA1153" i="1" s="1"/>
  <c r="W1153" i="1"/>
  <c r="X1153" i="1" s="1"/>
  <c r="U1153" i="1"/>
  <c r="Q1153" i="1"/>
  <c r="M1153" i="1"/>
  <c r="F1153" i="1"/>
  <c r="E1153" i="1"/>
  <c r="D1153" i="1"/>
  <c r="AI1153" i="1" s="1"/>
  <c r="A1153" i="1"/>
  <c r="AD1152" i="1"/>
  <c r="AC1152" i="1"/>
  <c r="Z1152" i="1"/>
  <c r="AB1152" i="1" s="1"/>
  <c r="Y1152" i="1"/>
  <c r="AA1152" i="1" s="1"/>
  <c r="W1152" i="1"/>
  <c r="X1152" i="1" s="1"/>
  <c r="U1152" i="1"/>
  <c r="Q1152" i="1"/>
  <c r="M1152" i="1"/>
  <c r="F1152" i="1"/>
  <c r="E1152" i="1"/>
  <c r="D1152" i="1"/>
  <c r="A1152" i="1"/>
  <c r="AD1151" i="1"/>
  <c r="AC1151" i="1"/>
  <c r="Z1151" i="1"/>
  <c r="AB1151" i="1" s="1"/>
  <c r="Y1151" i="1"/>
  <c r="AA1151" i="1" s="1"/>
  <c r="W1151" i="1"/>
  <c r="X1151" i="1" s="1"/>
  <c r="U1151" i="1"/>
  <c r="Q1151" i="1"/>
  <c r="M1151" i="1"/>
  <c r="F1151" i="1"/>
  <c r="E1151" i="1"/>
  <c r="D1151" i="1"/>
  <c r="A1151" i="1"/>
  <c r="AD1150" i="1"/>
  <c r="AC1150" i="1"/>
  <c r="Z1150" i="1"/>
  <c r="AB1150" i="1" s="1"/>
  <c r="Y1150" i="1"/>
  <c r="AA1150" i="1" s="1"/>
  <c r="W1150" i="1"/>
  <c r="X1150" i="1" s="1"/>
  <c r="U1150" i="1"/>
  <c r="Q1150" i="1"/>
  <c r="M1150" i="1"/>
  <c r="F1150" i="1"/>
  <c r="E1150" i="1"/>
  <c r="D1150" i="1"/>
  <c r="AI1150" i="1" s="1"/>
  <c r="A1150" i="1"/>
  <c r="AD1149" i="1"/>
  <c r="AC1149" i="1"/>
  <c r="Z1149" i="1"/>
  <c r="AB1149" i="1" s="1"/>
  <c r="Y1149" i="1"/>
  <c r="AA1149" i="1" s="1"/>
  <c r="W1149" i="1"/>
  <c r="X1149" i="1" s="1"/>
  <c r="U1149" i="1"/>
  <c r="Q1149" i="1"/>
  <c r="M1149" i="1"/>
  <c r="F1149" i="1"/>
  <c r="E1149" i="1"/>
  <c r="D1149" i="1"/>
  <c r="AI1149" i="1" s="1"/>
  <c r="A1149" i="1"/>
  <c r="AD1148" i="1"/>
  <c r="AC1148" i="1"/>
  <c r="Z1148" i="1"/>
  <c r="AB1148" i="1" s="1"/>
  <c r="Y1148" i="1"/>
  <c r="AA1148" i="1" s="1"/>
  <c r="W1148" i="1"/>
  <c r="X1148" i="1" s="1"/>
  <c r="U1148" i="1"/>
  <c r="Q1148" i="1"/>
  <c r="M1148" i="1"/>
  <c r="F1148" i="1"/>
  <c r="E1148" i="1"/>
  <c r="D1148" i="1"/>
  <c r="A1148" i="1"/>
  <c r="AD1147" i="1"/>
  <c r="AC1147" i="1"/>
  <c r="Z1147" i="1"/>
  <c r="AB1147" i="1" s="1"/>
  <c r="Y1147" i="1"/>
  <c r="AA1147" i="1" s="1"/>
  <c r="W1147" i="1"/>
  <c r="X1147" i="1" s="1"/>
  <c r="U1147" i="1"/>
  <c r="Q1147" i="1"/>
  <c r="M1147" i="1"/>
  <c r="F1147" i="1"/>
  <c r="E1147" i="1"/>
  <c r="D1147" i="1"/>
  <c r="A1147" i="1"/>
  <c r="AD1146" i="1"/>
  <c r="AC1146" i="1"/>
  <c r="Z1146" i="1"/>
  <c r="AB1146" i="1" s="1"/>
  <c r="Y1146" i="1"/>
  <c r="AA1146" i="1" s="1"/>
  <c r="W1146" i="1"/>
  <c r="X1146" i="1" s="1"/>
  <c r="U1146" i="1"/>
  <c r="Q1146" i="1"/>
  <c r="M1146" i="1"/>
  <c r="F1146" i="1"/>
  <c r="E1146" i="1"/>
  <c r="D1146" i="1"/>
  <c r="AI1146" i="1" s="1"/>
  <c r="A1146" i="1"/>
  <c r="AD1145" i="1"/>
  <c r="AC1145" i="1"/>
  <c r="Z1145" i="1"/>
  <c r="AB1145" i="1" s="1"/>
  <c r="Y1145" i="1"/>
  <c r="AA1145" i="1" s="1"/>
  <c r="W1145" i="1"/>
  <c r="X1145" i="1" s="1"/>
  <c r="U1145" i="1"/>
  <c r="Q1145" i="1"/>
  <c r="M1145" i="1"/>
  <c r="F1145" i="1"/>
  <c r="E1145" i="1"/>
  <c r="D1145" i="1"/>
  <c r="AI1145" i="1" s="1"/>
  <c r="A1145" i="1"/>
  <c r="AD1144" i="1"/>
  <c r="AC1144" i="1"/>
  <c r="Z1144" i="1"/>
  <c r="AB1144" i="1" s="1"/>
  <c r="Y1144" i="1"/>
  <c r="AA1144" i="1" s="1"/>
  <c r="W1144" i="1"/>
  <c r="X1144" i="1" s="1"/>
  <c r="U1144" i="1"/>
  <c r="Q1144" i="1"/>
  <c r="M1144" i="1"/>
  <c r="F1144" i="1"/>
  <c r="E1144" i="1"/>
  <c r="D1144" i="1"/>
  <c r="A1144" i="1"/>
  <c r="AD1143" i="1"/>
  <c r="AC1143" i="1"/>
  <c r="Z1143" i="1"/>
  <c r="AB1143" i="1" s="1"/>
  <c r="Y1143" i="1"/>
  <c r="AA1143" i="1" s="1"/>
  <c r="W1143" i="1"/>
  <c r="X1143" i="1" s="1"/>
  <c r="U1143" i="1"/>
  <c r="Q1143" i="1"/>
  <c r="M1143" i="1"/>
  <c r="F1143" i="1"/>
  <c r="E1143" i="1"/>
  <c r="D1143" i="1"/>
  <c r="A1143" i="1"/>
  <c r="AD1142" i="1"/>
  <c r="AC1142" i="1"/>
  <c r="Z1142" i="1"/>
  <c r="AB1142" i="1" s="1"/>
  <c r="Y1142" i="1"/>
  <c r="AA1142" i="1" s="1"/>
  <c r="W1142" i="1"/>
  <c r="X1142" i="1" s="1"/>
  <c r="U1142" i="1"/>
  <c r="Q1142" i="1"/>
  <c r="M1142" i="1"/>
  <c r="F1142" i="1"/>
  <c r="E1142" i="1"/>
  <c r="D1142" i="1"/>
  <c r="AI1142" i="1" s="1"/>
  <c r="A1142" i="1"/>
  <c r="AD1141" i="1"/>
  <c r="AC1141" i="1"/>
  <c r="Z1141" i="1"/>
  <c r="AB1141" i="1" s="1"/>
  <c r="Y1141" i="1"/>
  <c r="AA1141" i="1" s="1"/>
  <c r="W1141" i="1"/>
  <c r="X1141" i="1" s="1"/>
  <c r="U1141" i="1"/>
  <c r="Q1141" i="1"/>
  <c r="M1141" i="1"/>
  <c r="F1141" i="1"/>
  <c r="E1141" i="1"/>
  <c r="D1141" i="1"/>
  <c r="AI1141" i="1" s="1"/>
  <c r="A1141" i="1"/>
  <c r="AD1140" i="1"/>
  <c r="AC1140" i="1"/>
  <c r="Z1140" i="1"/>
  <c r="AB1140" i="1" s="1"/>
  <c r="Y1140" i="1"/>
  <c r="AA1140" i="1" s="1"/>
  <c r="W1140" i="1"/>
  <c r="X1140" i="1" s="1"/>
  <c r="U1140" i="1"/>
  <c r="Q1140" i="1"/>
  <c r="M1140" i="1"/>
  <c r="F1140" i="1"/>
  <c r="E1140" i="1"/>
  <c r="D1140" i="1"/>
  <c r="AI1140" i="1" s="1"/>
  <c r="A1140" i="1"/>
  <c r="AD1139" i="1"/>
  <c r="AC1139" i="1"/>
  <c r="Z1139" i="1"/>
  <c r="AB1139" i="1" s="1"/>
  <c r="Y1139" i="1"/>
  <c r="AA1139" i="1" s="1"/>
  <c r="W1139" i="1"/>
  <c r="X1139" i="1" s="1"/>
  <c r="U1139" i="1"/>
  <c r="Q1139" i="1"/>
  <c r="M1139" i="1"/>
  <c r="F1139" i="1"/>
  <c r="E1139" i="1"/>
  <c r="D1139" i="1"/>
  <c r="A1139" i="1"/>
  <c r="AD1138" i="1"/>
  <c r="AC1138" i="1"/>
  <c r="Z1138" i="1"/>
  <c r="AB1138" i="1" s="1"/>
  <c r="Y1138" i="1"/>
  <c r="AA1138" i="1" s="1"/>
  <c r="W1138" i="1"/>
  <c r="X1138" i="1" s="1"/>
  <c r="U1138" i="1"/>
  <c r="Q1138" i="1"/>
  <c r="M1138" i="1"/>
  <c r="F1138" i="1"/>
  <c r="E1138" i="1"/>
  <c r="D1138" i="1"/>
  <c r="AI1138" i="1" s="1"/>
  <c r="A1138" i="1"/>
  <c r="AD1137" i="1"/>
  <c r="AC1137" i="1"/>
  <c r="Z1137" i="1"/>
  <c r="AB1137" i="1" s="1"/>
  <c r="Y1137" i="1"/>
  <c r="AA1137" i="1" s="1"/>
  <c r="W1137" i="1"/>
  <c r="X1137" i="1" s="1"/>
  <c r="U1137" i="1"/>
  <c r="Q1137" i="1"/>
  <c r="M1137" i="1"/>
  <c r="F1137" i="1"/>
  <c r="E1137" i="1"/>
  <c r="D1137" i="1"/>
  <c r="A1137" i="1"/>
  <c r="AD1136" i="1"/>
  <c r="AC1136" i="1"/>
  <c r="Z1136" i="1"/>
  <c r="AB1136" i="1" s="1"/>
  <c r="Y1136" i="1"/>
  <c r="AA1136" i="1" s="1"/>
  <c r="W1136" i="1"/>
  <c r="X1136" i="1" s="1"/>
  <c r="U1136" i="1"/>
  <c r="Q1136" i="1"/>
  <c r="M1136" i="1"/>
  <c r="F1136" i="1"/>
  <c r="E1136" i="1"/>
  <c r="D1136" i="1"/>
  <c r="AI1136" i="1" s="1"/>
  <c r="A1136" i="1"/>
  <c r="AD1135" i="1"/>
  <c r="AC1135" i="1"/>
  <c r="Z1135" i="1"/>
  <c r="AB1135" i="1" s="1"/>
  <c r="Y1135" i="1"/>
  <c r="AA1135" i="1" s="1"/>
  <c r="W1135" i="1"/>
  <c r="X1135" i="1" s="1"/>
  <c r="U1135" i="1"/>
  <c r="Q1135" i="1"/>
  <c r="M1135" i="1"/>
  <c r="F1135" i="1"/>
  <c r="E1135" i="1"/>
  <c r="D1135" i="1"/>
  <c r="A1135" i="1"/>
  <c r="AD1134" i="1"/>
  <c r="AC1134" i="1"/>
  <c r="Z1134" i="1"/>
  <c r="AB1134" i="1" s="1"/>
  <c r="Y1134" i="1"/>
  <c r="AA1134" i="1" s="1"/>
  <c r="W1134" i="1"/>
  <c r="X1134" i="1" s="1"/>
  <c r="U1134" i="1"/>
  <c r="Q1134" i="1"/>
  <c r="M1134" i="1"/>
  <c r="F1134" i="1"/>
  <c r="E1134" i="1"/>
  <c r="D1134" i="1"/>
  <c r="AI1134" i="1" s="1"/>
  <c r="A1134" i="1"/>
  <c r="AD1133" i="1"/>
  <c r="AC1133" i="1"/>
  <c r="Z1133" i="1"/>
  <c r="AB1133" i="1" s="1"/>
  <c r="Y1133" i="1"/>
  <c r="AA1133" i="1" s="1"/>
  <c r="W1133" i="1"/>
  <c r="X1133" i="1" s="1"/>
  <c r="U1133" i="1"/>
  <c r="Q1133" i="1"/>
  <c r="M1133" i="1"/>
  <c r="F1133" i="1"/>
  <c r="E1133" i="1"/>
  <c r="D1133" i="1"/>
  <c r="AI1133" i="1" s="1"/>
  <c r="A1133" i="1"/>
  <c r="AD1132" i="1"/>
  <c r="AC1132" i="1"/>
  <c r="Z1132" i="1"/>
  <c r="AB1132" i="1" s="1"/>
  <c r="Y1132" i="1"/>
  <c r="AA1132" i="1" s="1"/>
  <c r="W1132" i="1"/>
  <c r="X1132" i="1" s="1"/>
  <c r="U1132" i="1"/>
  <c r="Q1132" i="1"/>
  <c r="M1132" i="1"/>
  <c r="F1132" i="1"/>
  <c r="E1132" i="1"/>
  <c r="D1132" i="1"/>
  <c r="AI1132" i="1" s="1"/>
  <c r="A1132" i="1"/>
  <c r="AD1131" i="1"/>
  <c r="AC1131" i="1"/>
  <c r="Z1131" i="1"/>
  <c r="AB1131" i="1" s="1"/>
  <c r="Y1131" i="1"/>
  <c r="AA1131" i="1" s="1"/>
  <c r="W1131" i="1"/>
  <c r="X1131" i="1" s="1"/>
  <c r="U1131" i="1"/>
  <c r="Q1131" i="1"/>
  <c r="M1131" i="1"/>
  <c r="F1131" i="1"/>
  <c r="E1131" i="1"/>
  <c r="D1131" i="1"/>
  <c r="A1131" i="1"/>
  <c r="AD1130" i="1"/>
  <c r="AC1130" i="1"/>
  <c r="Z1130" i="1"/>
  <c r="AB1130" i="1" s="1"/>
  <c r="Y1130" i="1"/>
  <c r="AA1130" i="1" s="1"/>
  <c r="W1130" i="1"/>
  <c r="X1130" i="1" s="1"/>
  <c r="U1130" i="1"/>
  <c r="Q1130" i="1"/>
  <c r="M1130" i="1"/>
  <c r="F1130" i="1"/>
  <c r="E1130" i="1"/>
  <c r="D1130" i="1"/>
  <c r="AI1130" i="1" s="1"/>
  <c r="A1130" i="1"/>
  <c r="AD1129" i="1"/>
  <c r="AC1129" i="1"/>
  <c r="Z1129" i="1"/>
  <c r="AB1129" i="1" s="1"/>
  <c r="Y1129" i="1"/>
  <c r="AA1129" i="1" s="1"/>
  <c r="W1129" i="1"/>
  <c r="X1129" i="1" s="1"/>
  <c r="U1129" i="1"/>
  <c r="Q1129" i="1"/>
  <c r="M1129" i="1"/>
  <c r="F1129" i="1"/>
  <c r="E1129" i="1"/>
  <c r="D1129" i="1"/>
  <c r="A1129" i="1"/>
  <c r="AD1128" i="1"/>
  <c r="AC1128" i="1"/>
  <c r="Z1128" i="1"/>
  <c r="AB1128" i="1" s="1"/>
  <c r="Y1128" i="1"/>
  <c r="AA1128" i="1" s="1"/>
  <c r="W1128" i="1"/>
  <c r="X1128" i="1" s="1"/>
  <c r="U1128" i="1"/>
  <c r="Q1128" i="1"/>
  <c r="M1128" i="1"/>
  <c r="F1128" i="1"/>
  <c r="E1128" i="1"/>
  <c r="D1128" i="1"/>
  <c r="AI1128" i="1" s="1"/>
  <c r="A1128" i="1"/>
  <c r="AD1127" i="1"/>
  <c r="AC1127" i="1"/>
  <c r="Z1127" i="1"/>
  <c r="AB1127" i="1" s="1"/>
  <c r="Y1127" i="1"/>
  <c r="AA1127" i="1" s="1"/>
  <c r="W1127" i="1"/>
  <c r="X1127" i="1" s="1"/>
  <c r="U1127" i="1"/>
  <c r="Q1127" i="1"/>
  <c r="M1127" i="1"/>
  <c r="F1127" i="1"/>
  <c r="E1127" i="1"/>
  <c r="D1127" i="1"/>
  <c r="AI1127" i="1" s="1"/>
  <c r="A1127" i="1"/>
  <c r="AD1126" i="1"/>
  <c r="AC1126" i="1"/>
  <c r="Z1126" i="1"/>
  <c r="AB1126" i="1" s="1"/>
  <c r="Y1126" i="1"/>
  <c r="AA1126" i="1" s="1"/>
  <c r="W1126" i="1"/>
  <c r="X1126" i="1" s="1"/>
  <c r="U1126" i="1"/>
  <c r="Q1126" i="1"/>
  <c r="M1126" i="1"/>
  <c r="F1126" i="1"/>
  <c r="E1126" i="1"/>
  <c r="D1126" i="1"/>
  <c r="AI1126" i="1" s="1"/>
  <c r="A1126" i="1"/>
  <c r="AD1125" i="1"/>
  <c r="AC1125" i="1"/>
  <c r="Z1125" i="1"/>
  <c r="AB1125" i="1" s="1"/>
  <c r="Y1125" i="1"/>
  <c r="AA1125" i="1" s="1"/>
  <c r="W1125" i="1"/>
  <c r="X1125" i="1" s="1"/>
  <c r="U1125" i="1"/>
  <c r="Q1125" i="1"/>
  <c r="M1125" i="1"/>
  <c r="F1125" i="1"/>
  <c r="E1125" i="1"/>
  <c r="D1125" i="1"/>
  <c r="A1125" i="1"/>
  <c r="AD1124" i="1"/>
  <c r="AC1124" i="1"/>
  <c r="Z1124" i="1"/>
  <c r="AB1124" i="1" s="1"/>
  <c r="Y1124" i="1"/>
  <c r="AA1124" i="1" s="1"/>
  <c r="W1124" i="1"/>
  <c r="X1124" i="1" s="1"/>
  <c r="U1124" i="1"/>
  <c r="Q1124" i="1"/>
  <c r="M1124" i="1"/>
  <c r="F1124" i="1"/>
  <c r="E1124" i="1"/>
  <c r="D1124" i="1"/>
  <c r="AI1124" i="1" s="1"/>
  <c r="A1124" i="1"/>
  <c r="AD1123" i="1"/>
  <c r="AC1123" i="1"/>
  <c r="Z1123" i="1"/>
  <c r="AB1123" i="1" s="1"/>
  <c r="Y1123" i="1"/>
  <c r="AA1123" i="1" s="1"/>
  <c r="W1123" i="1"/>
  <c r="X1123" i="1" s="1"/>
  <c r="U1123" i="1"/>
  <c r="Q1123" i="1"/>
  <c r="M1123" i="1"/>
  <c r="F1123" i="1"/>
  <c r="E1123" i="1"/>
  <c r="D1123" i="1"/>
  <c r="A1123" i="1"/>
  <c r="AD1122" i="1"/>
  <c r="AC1122" i="1"/>
  <c r="Z1122" i="1"/>
  <c r="AB1122" i="1" s="1"/>
  <c r="Y1122" i="1"/>
  <c r="AA1122" i="1" s="1"/>
  <c r="W1122" i="1"/>
  <c r="X1122" i="1" s="1"/>
  <c r="U1122" i="1"/>
  <c r="Q1122" i="1"/>
  <c r="M1122" i="1"/>
  <c r="F1122" i="1"/>
  <c r="E1122" i="1"/>
  <c r="D1122" i="1"/>
  <c r="AI1122" i="1" s="1"/>
  <c r="A1122" i="1"/>
  <c r="AD1121" i="1"/>
  <c r="AC1121" i="1"/>
  <c r="Z1121" i="1"/>
  <c r="AB1121" i="1" s="1"/>
  <c r="Y1121" i="1"/>
  <c r="AA1121" i="1" s="1"/>
  <c r="W1121" i="1"/>
  <c r="X1121" i="1" s="1"/>
  <c r="U1121" i="1"/>
  <c r="Q1121" i="1"/>
  <c r="M1121" i="1"/>
  <c r="F1121" i="1"/>
  <c r="E1121" i="1"/>
  <c r="D1121" i="1"/>
  <c r="A1121" i="1"/>
  <c r="AD1120" i="1"/>
  <c r="AC1120" i="1"/>
  <c r="Z1120" i="1"/>
  <c r="AB1120" i="1" s="1"/>
  <c r="Y1120" i="1"/>
  <c r="AA1120" i="1" s="1"/>
  <c r="W1120" i="1"/>
  <c r="X1120" i="1" s="1"/>
  <c r="U1120" i="1"/>
  <c r="Q1120" i="1"/>
  <c r="M1120" i="1"/>
  <c r="F1120" i="1"/>
  <c r="E1120" i="1"/>
  <c r="D1120" i="1"/>
  <c r="AI1120" i="1" s="1"/>
  <c r="A1120" i="1"/>
  <c r="AD1119" i="1"/>
  <c r="AC1119" i="1"/>
  <c r="Z1119" i="1"/>
  <c r="AB1119" i="1" s="1"/>
  <c r="Y1119" i="1"/>
  <c r="AA1119" i="1" s="1"/>
  <c r="W1119" i="1"/>
  <c r="X1119" i="1" s="1"/>
  <c r="U1119" i="1"/>
  <c r="Q1119" i="1"/>
  <c r="M1119" i="1"/>
  <c r="F1119" i="1"/>
  <c r="E1119" i="1"/>
  <c r="D1119" i="1"/>
  <c r="A1119" i="1"/>
  <c r="AD1118" i="1"/>
  <c r="AC1118" i="1"/>
  <c r="Z1118" i="1"/>
  <c r="AB1118" i="1" s="1"/>
  <c r="Y1118" i="1"/>
  <c r="AA1118" i="1" s="1"/>
  <c r="W1118" i="1"/>
  <c r="X1118" i="1" s="1"/>
  <c r="U1118" i="1"/>
  <c r="Q1118" i="1"/>
  <c r="M1118" i="1"/>
  <c r="F1118" i="1"/>
  <c r="E1118" i="1"/>
  <c r="D1118" i="1"/>
  <c r="AI1118" i="1" s="1"/>
  <c r="A1118" i="1"/>
  <c r="AD1117" i="1"/>
  <c r="AC1117" i="1"/>
  <c r="Z1117" i="1"/>
  <c r="AB1117" i="1" s="1"/>
  <c r="Y1117" i="1"/>
  <c r="AA1117" i="1" s="1"/>
  <c r="W1117" i="1"/>
  <c r="X1117" i="1" s="1"/>
  <c r="U1117" i="1"/>
  <c r="Q1117" i="1"/>
  <c r="M1117" i="1"/>
  <c r="F1117" i="1"/>
  <c r="E1117" i="1"/>
  <c r="D1117" i="1"/>
  <c r="AI1117" i="1" s="1"/>
  <c r="A1117" i="1"/>
  <c r="AD1116" i="1"/>
  <c r="AC1116" i="1"/>
  <c r="Z1116" i="1"/>
  <c r="AB1116" i="1" s="1"/>
  <c r="Y1116" i="1"/>
  <c r="AA1116" i="1" s="1"/>
  <c r="W1116" i="1"/>
  <c r="X1116" i="1" s="1"/>
  <c r="U1116" i="1"/>
  <c r="Q1116" i="1"/>
  <c r="M1116" i="1"/>
  <c r="F1116" i="1"/>
  <c r="E1116" i="1"/>
  <c r="D1116" i="1"/>
  <c r="AI1116" i="1" s="1"/>
  <c r="A1116" i="1"/>
  <c r="AD1115" i="1"/>
  <c r="AC1115" i="1"/>
  <c r="Z1115" i="1"/>
  <c r="AB1115" i="1" s="1"/>
  <c r="Y1115" i="1"/>
  <c r="AA1115" i="1" s="1"/>
  <c r="W1115" i="1"/>
  <c r="X1115" i="1" s="1"/>
  <c r="U1115" i="1"/>
  <c r="Q1115" i="1"/>
  <c r="M1115" i="1"/>
  <c r="F1115" i="1"/>
  <c r="E1115" i="1"/>
  <c r="D1115" i="1"/>
  <c r="A1115" i="1"/>
  <c r="AD1114" i="1"/>
  <c r="AC1114" i="1"/>
  <c r="Z1114" i="1"/>
  <c r="AB1114" i="1" s="1"/>
  <c r="Y1114" i="1"/>
  <c r="AA1114" i="1" s="1"/>
  <c r="W1114" i="1"/>
  <c r="X1114" i="1" s="1"/>
  <c r="U1114" i="1"/>
  <c r="Q1114" i="1"/>
  <c r="M1114" i="1"/>
  <c r="F1114" i="1"/>
  <c r="E1114" i="1"/>
  <c r="D1114" i="1"/>
  <c r="AI1114" i="1" s="1"/>
  <c r="A1114" i="1"/>
  <c r="AD1113" i="1"/>
  <c r="AC1113" i="1"/>
  <c r="Z1113" i="1"/>
  <c r="AB1113" i="1" s="1"/>
  <c r="Y1113" i="1"/>
  <c r="AA1113" i="1" s="1"/>
  <c r="W1113" i="1"/>
  <c r="X1113" i="1" s="1"/>
  <c r="U1113" i="1"/>
  <c r="Q1113" i="1"/>
  <c r="M1113" i="1"/>
  <c r="F1113" i="1"/>
  <c r="E1113" i="1"/>
  <c r="D1113" i="1"/>
  <c r="A1113" i="1"/>
  <c r="AD1112" i="1"/>
  <c r="AC1112" i="1"/>
  <c r="Z1112" i="1"/>
  <c r="AB1112" i="1" s="1"/>
  <c r="Y1112" i="1"/>
  <c r="AA1112" i="1" s="1"/>
  <c r="W1112" i="1"/>
  <c r="X1112" i="1" s="1"/>
  <c r="U1112" i="1"/>
  <c r="Q1112" i="1"/>
  <c r="M1112" i="1"/>
  <c r="F1112" i="1"/>
  <c r="E1112" i="1"/>
  <c r="D1112" i="1"/>
  <c r="A1112" i="1"/>
  <c r="AD1111" i="1"/>
  <c r="AC1111" i="1"/>
  <c r="Z1111" i="1"/>
  <c r="AB1111" i="1" s="1"/>
  <c r="Y1111" i="1"/>
  <c r="AA1111" i="1" s="1"/>
  <c r="W1111" i="1"/>
  <c r="X1111" i="1" s="1"/>
  <c r="U1111" i="1"/>
  <c r="Q1111" i="1"/>
  <c r="M1111" i="1"/>
  <c r="F1111" i="1"/>
  <c r="E1111" i="1"/>
  <c r="D1111" i="1"/>
  <c r="AI1111" i="1" s="1"/>
  <c r="A1111" i="1"/>
  <c r="AD1110" i="1"/>
  <c r="AC1110" i="1"/>
  <c r="Z1110" i="1"/>
  <c r="AB1110" i="1" s="1"/>
  <c r="Y1110" i="1"/>
  <c r="AA1110" i="1" s="1"/>
  <c r="W1110" i="1"/>
  <c r="X1110" i="1" s="1"/>
  <c r="U1110" i="1"/>
  <c r="Q1110" i="1"/>
  <c r="M1110" i="1"/>
  <c r="F1110" i="1"/>
  <c r="E1110" i="1"/>
  <c r="D1110" i="1"/>
  <c r="AI1110" i="1" s="1"/>
  <c r="A1110" i="1"/>
  <c r="AD1109" i="1"/>
  <c r="AC1109" i="1"/>
  <c r="Z1109" i="1"/>
  <c r="AB1109" i="1" s="1"/>
  <c r="Y1109" i="1"/>
  <c r="AA1109" i="1" s="1"/>
  <c r="W1109" i="1"/>
  <c r="X1109" i="1" s="1"/>
  <c r="U1109" i="1"/>
  <c r="Q1109" i="1"/>
  <c r="M1109" i="1"/>
  <c r="F1109" i="1"/>
  <c r="E1109" i="1"/>
  <c r="D1109" i="1"/>
  <c r="AI1109" i="1" s="1"/>
  <c r="A1109" i="1"/>
  <c r="AD1108" i="1"/>
  <c r="AC1108" i="1"/>
  <c r="Z1108" i="1"/>
  <c r="AB1108" i="1" s="1"/>
  <c r="Y1108" i="1"/>
  <c r="AA1108" i="1" s="1"/>
  <c r="W1108" i="1"/>
  <c r="X1108" i="1" s="1"/>
  <c r="U1108" i="1"/>
  <c r="Q1108" i="1"/>
  <c r="M1108" i="1"/>
  <c r="F1108" i="1"/>
  <c r="E1108" i="1"/>
  <c r="D1108" i="1"/>
  <c r="AI1108" i="1" s="1"/>
  <c r="A1108" i="1"/>
  <c r="AD1107" i="1"/>
  <c r="AC1107" i="1"/>
  <c r="Z1107" i="1"/>
  <c r="AB1107" i="1" s="1"/>
  <c r="Y1107" i="1"/>
  <c r="AA1107" i="1" s="1"/>
  <c r="W1107" i="1"/>
  <c r="X1107" i="1" s="1"/>
  <c r="U1107" i="1"/>
  <c r="Q1107" i="1"/>
  <c r="M1107" i="1"/>
  <c r="F1107" i="1"/>
  <c r="E1107" i="1"/>
  <c r="D1107" i="1"/>
  <c r="A1107" i="1"/>
  <c r="AD1106" i="1"/>
  <c r="AC1106" i="1"/>
  <c r="Z1106" i="1"/>
  <c r="AB1106" i="1" s="1"/>
  <c r="Y1106" i="1"/>
  <c r="AA1106" i="1" s="1"/>
  <c r="W1106" i="1"/>
  <c r="X1106" i="1" s="1"/>
  <c r="U1106" i="1"/>
  <c r="Q1106" i="1"/>
  <c r="M1106" i="1"/>
  <c r="F1106" i="1"/>
  <c r="E1106" i="1"/>
  <c r="D1106" i="1"/>
  <c r="AI1106" i="1" s="1"/>
  <c r="A1106" i="1"/>
  <c r="AD1105" i="1"/>
  <c r="AC1105" i="1"/>
  <c r="Z1105" i="1"/>
  <c r="AB1105" i="1" s="1"/>
  <c r="Y1105" i="1"/>
  <c r="AA1105" i="1" s="1"/>
  <c r="W1105" i="1"/>
  <c r="X1105" i="1" s="1"/>
  <c r="U1105" i="1"/>
  <c r="Q1105" i="1"/>
  <c r="M1105" i="1"/>
  <c r="F1105" i="1"/>
  <c r="E1105" i="1"/>
  <c r="D1105" i="1"/>
  <c r="A1105" i="1"/>
  <c r="AD1104" i="1"/>
  <c r="AC1104" i="1"/>
  <c r="Z1104" i="1"/>
  <c r="AB1104" i="1" s="1"/>
  <c r="Y1104" i="1"/>
  <c r="AA1104" i="1" s="1"/>
  <c r="W1104" i="1"/>
  <c r="X1104" i="1" s="1"/>
  <c r="U1104" i="1"/>
  <c r="Q1104" i="1"/>
  <c r="M1104" i="1"/>
  <c r="F1104" i="1"/>
  <c r="E1104" i="1"/>
  <c r="D1104" i="1"/>
  <c r="AI1104" i="1" s="1"/>
  <c r="A1104" i="1"/>
  <c r="AD1103" i="1"/>
  <c r="AC1103" i="1"/>
  <c r="Z1103" i="1"/>
  <c r="AB1103" i="1" s="1"/>
  <c r="Y1103" i="1"/>
  <c r="AA1103" i="1" s="1"/>
  <c r="W1103" i="1"/>
  <c r="X1103" i="1" s="1"/>
  <c r="U1103" i="1"/>
  <c r="Q1103" i="1"/>
  <c r="M1103" i="1"/>
  <c r="F1103" i="1"/>
  <c r="E1103" i="1"/>
  <c r="D1103" i="1"/>
  <c r="A1103" i="1"/>
  <c r="AD1102" i="1"/>
  <c r="AC1102" i="1"/>
  <c r="Z1102" i="1"/>
  <c r="AB1102" i="1" s="1"/>
  <c r="Y1102" i="1"/>
  <c r="AA1102" i="1" s="1"/>
  <c r="W1102" i="1"/>
  <c r="X1102" i="1" s="1"/>
  <c r="U1102" i="1"/>
  <c r="Q1102" i="1"/>
  <c r="M1102" i="1"/>
  <c r="F1102" i="1"/>
  <c r="E1102" i="1"/>
  <c r="D1102" i="1"/>
  <c r="AI1102" i="1" s="1"/>
  <c r="A1102" i="1"/>
  <c r="AD1101" i="1"/>
  <c r="AC1101" i="1"/>
  <c r="Z1101" i="1"/>
  <c r="AB1101" i="1" s="1"/>
  <c r="Y1101" i="1"/>
  <c r="AA1101" i="1" s="1"/>
  <c r="W1101" i="1"/>
  <c r="X1101" i="1" s="1"/>
  <c r="U1101" i="1"/>
  <c r="Q1101" i="1"/>
  <c r="M1101" i="1"/>
  <c r="F1101" i="1"/>
  <c r="E1101" i="1"/>
  <c r="D1101" i="1"/>
  <c r="A1101" i="1"/>
  <c r="AD1100" i="1"/>
  <c r="AC1100" i="1"/>
  <c r="Z1100" i="1"/>
  <c r="AB1100" i="1" s="1"/>
  <c r="Y1100" i="1"/>
  <c r="AA1100" i="1" s="1"/>
  <c r="W1100" i="1"/>
  <c r="X1100" i="1" s="1"/>
  <c r="U1100" i="1"/>
  <c r="Q1100" i="1"/>
  <c r="M1100" i="1"/>
  <c r="F1100" i="1"/>
  <c r="E1100" i="1"/>
  <c r="D1100" i="1"/>
  <c r="AI1100" i="1" s="1"/>
  <c r="A1100" i="1"/>
  <c r="AD1099" i="1"/>
  <c r="AC1099" i="1"/>
  <c r="Z1099" i="1"/>
  <c r="AB1099" i="1" s="1"/>
  <c r="Y1099" i="1"/>
  <c r="AA1099" i="1" s="1"/>
  <c r="W1099" i="1"/>
  <c r="X1099" i="1" s="1"/>
  <c r="U1099" i="1"/>
  <c r="Q1099" i="1"/>
  <c r="M1099" i="1"/>
  <c r="F1099" i="1"/>
  <c r="E1099" i="1"/>
  <c r="D1099" i="1"/>
  <c r="A1099" i="1"/>
  <c r="AD1098" i="1"/>
  <c r="AC1098" i="1"/>
  <c r="Z1098" i="1"/>
  <c r="AB1098" i="1" s="1"/>
  <c r="Y1098" i="1"/>
  <c r="AA1098" i="1" s="1"/>
  <c r="W1098" i="1"/>
  <c r="X1098" i="1" s="1"/>
  <c r="U1098" i="1"/>
  <c r="Q1098" i="1"/>
  <c r="M1098" i="1"/>
  <c r="F1098" i="1"/>
  <c r="E1098" i="1"/>
  <c r="D1098" i="1"/>
  <c r="AI1098" i="1" s="1"/>
  <c r="A1098" i="1"/>
  <c r="AD1097" i="1"/>
  <c r="AC1097" i="1"/>
  <c r="Z1097" i="1"/>
  <c r="AB1097" i="1" s="1"/>
  <c r="Y1097" i="1"/>
  <c r="AA1097" i="1" s="1"/>
  <c r="W1097" i="1"/>
  <c r="X1097" i="1" s="1"/>
  <c r="U1097" i="1"/>
  <c r="Q1097" i="1"/>
  <c r="M1097" i="1"/>
  <c r="F1097" i="1"/>
  <c r="E1097" i="1"/>
  <c r="D1097" i="1"/>
  <c r="AI1097" i="1" s="1"/>
  <c r="A1097" i="1"/>
  <c r="AD1096" i="1"/>
  <c r="AC1096" i="1"/>
  <c r="Z1096" i="1"/>
  <c r="AB1096" i="1" s="1"/>
  <c r="Y1096" i="1"/>
  <c r="AA1096" i="1" s="1"/>
  <c r="W1096" i="1"/>
  <c r="X1096" i="1" s="1"/>
  <c r="U1096" i="1"/>
  <c r="Q1096" i="1"/>
  <c r="M1096" i="1"/>
  <c r="F1096" i="1"/>
  <c r="E1096" i="1"/>
  <c r="D1096" i="1"/>
  <c r="A1096" i="1"/>
  <c r="AD1095" i="1"/>
  <c r="AC1095" i="1"/>
  <c r="Z1095" i="1"/>
  <c r="AB1095" i="1" s="1"/>
  <c r="Y1095" i="1"/>
  <c r="AA1095" i="1" s="1"/>
  <c r="W1095" i="1"/>
  <c r="X1095" i="1" s="1"/>
  <c r="U1095" i="1"/>
  <c r="Q1095" i="1"/>
  <c r="M1095" i="1"/>
  <c r="F1095" i="1"/>
  <c r="E1095" i="1"/>
  <c r="D1095" i="1"/>
  <c r="AI1095" i="1" s="1"/>
  <c r="A1095" i="1"/>
  <c r="AD1094" i="1"/>
  <c r="AC1094" i="1"/>
  <c r="Z1094" i="1"/>
  <c r="AB1094" i="1" s="1"/>
  <c r="Y1094" i="1"/>
  <c r="AA1094" i="1" s="1"/>
  <c r="W1094" i="1"/>
  <c r="X1094" i="1" s="1"/>
  <c r="U1094" i="1"/>
  <c r="Q1094" i="1"/>
  <c r="M1094" i="1"/>
  <c r="F1094" i="1"/>
  <c r="E1094" i="1"/>
  <c r="D1094" i="1"/>
  <c r="AI1094" i="1" s="1"/>
  <c r="A1094" i="1"/>
  <c r="AD1093" i="1"/>
  <c r="AC1093" i="1"/>
  <c r="Z1093" i="1"/>
  <c r="AB1093" i="1" s="1"/>
  <c r="Y1093" i="1"/>
  <c r="AA1093" i="1" s="1"/>
  <c r="W1093" i="1"/>
  <c r="X1093" i="1" s="1"/>
  <c r="U1093" i="1"/>
  <c r="Q1093" i="1"/>
  <c r="M1093" i="1"/>
  <c r="F1093" i="1"/>
  <c r="E1093" i="1"/>
  <c r="D1093" i="1"/>
  <c r="A1093" i="1"/>
  <c r="AD1092" i="1"/>
  <c r="AC1092" i="1"/>
  <c r="Z1092" i="1"/>
  <c r="AB1092" i="1" s="1"/>
  <c r="Y1092" i="1"/>
  <c r="AA1092" i="1" s="1"/>
  <c r="W1092" i="1"/>
  <c r="X1092" i="1" s="1"/>
  <c r="U1092" i="1"/>
  <c r="Q1092" i="1"/>
  <c r="M1092" i="1"/>
  <c r="F1092" i="1"/>
  <c r="E1092" i="1"/>
  <c r="D1092" i="1"/>
  <c r="AI1092" i="1" s="1"/>
  <c r="A1092" i="1"/>
  <c r="AD1091" i="1"/>
  <c r="AC1091" i="1"/>
  <c r="Z1091" i="1"/>
  <c r="AB1091" i="1" s="1"/>
  <c r="Y1091" i="1"/>
  <c r="AA1091" i="1" s="1"/>
  <c r="W1091" i="1"/>
  <c r="X1091" i="1" s="1"/>
  <c r="U1091" i="1"/>
  <c r="Q1091" i="1"/>
  <c r="M1091" i="1"/>
  <c r="F1091" i="1"/>
  <c r="E1091" i="1"/>
  <c r="D1091" i="1"/>
  <c r="A1091" i="1"/>
  <c r="AD1090" i="1"/>
  <c r="AC1090" i="1"/>
  <c r="Z1090" i="1"/>
  <c r="AB1090" i="1" s="1"/>
  <c r="Y1090" i="1"/>
  <c r="AA1090" i="1" s="1"/>
  <c r="W1090" i="1"/>
  <c r="X1090" i="1" s="1"/>
  <c r="U1090" i="1"/>
  <c r="Q1090" i="1"/>
  <c r="M1090" i="1"/>
  <c r="F1090" i="1"/>
  <c r="E1090" i="1"/>
  <c r="D1090" i="1"/>
  <c r="AI1090" i="1" s="1"/>
  <c r="A1090" i="1"/>
  <c r="AD1089" i="1"/>
  <c r="AC1089" i="1"/>
  <c r="Z1089" i="1"/>
  <c r="AB1089" i="1" s="1"/>
  <c r="Y1089" i="1"/>
  <c r="AA1089" i="1" s="1"/>
  <c r="W1089" i="1"/>
  <c r="X1089" i="1" s="1"/>
  <c r="U1089" i="1"/>
  <c r="Q1089" i="1"/>
  <c r="M1089" i="1"/>
  <c r="F1089" i="1"/>
  <c r="E1089" i="1"/>
  <c r="D1089" i="1"/>
  <c r="A1089" i="1"/>
  <c r="AD1088" i="1"/>
  <c r="AC1088" i="1"/>
  <c r="Z1088" i="1"/>
  <c r="AB1088" i="1" s="1"/>
  <c r="Y1088" i="1"/>
  <c r="AA1088" i="1" s="1"/>
  <c r="W1088" i="1"/>
  <c r="X1088" i="1" s="1"/>
  <c r="U1088" i="1"/>
  <c r="Q1088" i="1"/>
  <c r="M1088" i="1"/>
  <c r="F1088" i="1"/>
  <c r="E1088" i="1"/>
  <c r="D1088" i="1"/>
  <c r="AI1088" i="1" s="1"/>
  <c r="A1088" i="1"/>
  <c r="AD1087" i="1"/>
  <c r="AC1087" i="1"/>
  <c r="Z1087" i="1"/>
  <c r="AB1087" i="1" s="1"/>
  <c r="Y1087" i="1"/>
  <c r="AA1087" i="1" s="1"/>
  <c r="W1087" i="1"/>
  <c r="X1087" i="1" s="1"/>
  <c r="U1087" i="1"/>
  <c r="Q1087" i="1"/>
  <c r="M1087" i="1"/>
  <c r="F1087" i="1"/>
  <c r="E1087" i="1"/>
  <c r="D1087" i="1"/>
  <c r="AI1087" i="1" s="1"/>
  <c r="A1087" i="1"/>
  <c r="AD1086" i="1"/>
  <c r="AC1086" i="1"/>
  <c r="Z1086" i="1"/>
  <c r="AB1086" i="1" s="1"/>
  <c r="Y1086" i="1"/>
  <c r="AA1086" i="1" s="1"/>
  <c r="W1086" i="1"/>
  <c r="X1086" i="1" s="1"/>
  <c r="U1086" i="1"/>
  <c r="Q1086" i="1"/>
  <c r="M1086" i="1"/>
  <c r="F1086" i="1"/>
  <c r="E1086" i="1"/>
  <c r="D1086" i="1"/>
  <c r="AI1086" i="1" s="1"/>
  <c r="A1086" i="1"/>
  <c r="AD1085" i="1"/>
  <c r="AC1085" i="1"/>
  <c r="Z1085" i="1"/>
  <c r="AB1085" i="1" s="1"/>
  <c r="Y1085" i="1"/>
  <c r="AA1085" i="1" s="1"/>
  <c r="W1085" i="1"/>
  <c r="X1085" i="1" s="1"/>
  <c r="U1085" i="1"/>
  <c r="Q1085" i="1"/>
  <c r="M1085" i="1"/>
  <c r="F1085" i="1"/>
  <c r="E1085" i="1"/>
  <c r="D1085" i="1"/>
  <c r="AI1085" i="1" s="1"/>
  <c r="A1085" i="1"/>
  <c r="AD1084" i="1"/>
  <c r="AC1084" i="1"/>
  <c r="Z1084" i="1"/>
  <c r="AB1084" i="1" s="1"/>
  <c r="Y1084" i="1"/>
  <c r="AA1084" i="1" s="1"/>
  <c r="W1084" i="1"/>
  <c r="X1084" i="1" s="1"/>
  <c r="U1084" i="1"/>
  <c r="Q1084" i="1"/>
  <c r="M1084" i="1"/>
  <c r="F1084" i="1"/>
  <c r="E1084" i="1"/>
  <c r="D1084" i="1"/>
  <c r="A1084" i="1"/>
  <c r="AD1083" i="1"/>
  <c r="AC1083" i="1"/>
  <c r="Z1083" i="1"/>
  <c r="AB1083" i="1" s="1"/>
  <c r="Y1083" i="1"/>
  <c r="AA1083" i="1" s="1"/>
  <c r="W1083" i="1"/>
  <c r="X1083" i="1" s="1"/>
  <c r="U1083" i="1"/>
  <c r="Q1083" i="1"/>
  <c r="M1083" i="1"/>
  <c r="F1083" i="1"/>
  <c r="E1083" i="1"/>
  <c r="D1083" i="1"/>
  <c r="AI1083" i="1" s="1"/>
  <c r="A1083" i="1"/>
  <c r="AD1082" i="1"/>
  <c r="AC1082" i="1"/>
  <c r="Z1082" i="1"/>
  <c r="AB1082" i="1" s="1"/>
  <c r="Y1082" i="1"/>
  <c r="AA1082" i="1" s="1"/>
  <c r="W1082" i="1"/>
  <c r="X1082" i="1" s="1"/>
  <c r="U1082" i="1"/>
  <c r="Q1082" i="1"/>
  <c r="M1082" i="1"/>
  <c r="F1082" i="1"/>
  <c r="E1082" i="1"/>
  <c r="D1082" i="1"/>
  <c r="AI1082" i="1" s="1"/>
  <c r="A1082" i="1"/>
  <c r="AD1081" i="1"/>
  <c r="AC1081" i="1"/>
  <c r="Z1081" i="1"/>
  <c r="AB1081" i="1" s="1"/>
  <c r="Y1081" i="1"/>
  <c r="AA1081" i="1" s="1"/>
  <c r="W1081" i="1"/>
  <c r="X1081" i="1" s="1"/>
  <c r="U1081" i="1"/>
  <c r="Q1081" i="1"/>
  <c r="M1081" i="1"/>
  <c r="F1081" i="1"/>
  <c r="E1081" i="1"/>
  <c r="D1081" i="1"/>
  <c r="A1081" i="1"/>
  <c r="AD1080" i="1"/>
  <c r="AC1080" i="1"/>
  <c r="Z1080" i="1"/>
  <c r="AB1080" i="1" s="1"/>
  <c r="Y1080" i="1"/>
  <c r="AA1080" i="1" s="1"/>
  <c r="W1080" i="1"/>
  <c r="X1080" i="1" s="1"/>
  <c r="U1080" i="1"/>
  <c r="Q1080" i="1"/>
  <c r="M1080" i="1"/>
  <c r="F1080" i="1"/>
  <c r="E1080" i="1"/>
  <c r="D1080" i="1"/>
  <c r="AI1080" i="1" s="1"/>
  <c r="A1080" i="1"/>
  <c r="AD1079" i="1"/>
  <c r="AC1079" i="1"/>
  <c r="Z1079" i="1"/>
  <c r="AB1079" i="1" s="1"/>
  <c r="Y1079" i="1"/>
  <c r="AA1079" i="1" s="1"/>
  <c r="W1079" i="1"/>
  <c r="X1079" i="1" s="1"/>
  <c r="U1079" i="1"/>
  <c r="Q1079" i="1"/>
  <c r="M1079" i="1"/>
  <c r="F1079" i="1"/>
  <c r="E1079" i="1"/>
  <c r="D1079" i="1"/>
  <c r="A1079" i="1"/>
  <c r="AD1078" i="1"/>
  <c r="AC1078" i="1"/>
  <c r="Z1078" i="1"/>
  <c r="AB1078" i="1" s="1"/>
  <c r="Y1078" i="1"/>
  <c r="AA1078" i="1" s="1"/>
  <c r="W1078" i="1"/>
  <c r="X1078" i="1" s="1"/>
  <c r="U1078" i="1"/>
  <c r="Q1078" i="1"/>
  <c r="M1078" i="1"/>
  <c r="F1078" i="1"/>
  <c r="E1078" i="1"/>
  <c r="D1078" i="1"/>
  <c r="AI1078" i="1" s="1"/>
  <c r="A1078" i="1"/>
  <c r="AD1077" i="1"/>
  <c r="AC1077" i="1"/>
  <c r="Z1077" i="1"/>
  <c r="AB1077" i="1" s="1"/>
  <c r="Y1077" i="1"/>
  <c r="AA1077" i="1" s="1"/>
  <c r="W1077" i="1"/>
  <c r="X1077" i="1" s="1"/>
  <c r="U1077" i="1"/>
  <c r="Q1077" i="1"/>
  <c r="M1077" i="1"/>
  <c r="F1077" i="1"/>
  <c r="E1077" i="1"/>
  <c r="D1077" i="1"/>
  <c r="A1077" i="1"/>
  <c r="AD1076" i="1"/>
  <c r="AC1076" i="1"/>
  <c r="Z1076" i="1"/>
  <c r="AB1076" i="1" s="1"/>
  <c r="Y1076" i="1"/>
  <c r="AA1076" i="1" s="1"/>
  <c r="W1076" i="1"/>
  <c r="X1076" i="1" s="1"/>
  <c r="U1076" i="1"/>
  <c r="Q1076" i="1"/>
  <c r="M1076" i="1"/>
  <c r="F1076" i="1"/>
  <c r="E1076" i="1"/>
  <c r="D1076" i="1"/>
  <c r="AI1076" i="1" s="1"/>
  <c r="A1076" i="1"/>
  <c r="AD1075" i="1"/>
  <c r="AC1075" i="1"/>
  <c r="Z1075" i="1"/>
  <c r="AB1075" i="1" s="1"/>
  <c r="Y1075" i="1"/>
  <c r="AA1075" i="1" s="1"/>
  <c r="W1075" i="1"/>
  <c r="X1075" i="1" s="1"/>
  <c r="U1075" i="1"/>
  <c r="Q1075" i="1"/>
  <c r="M1075" i="1"/>
  <c r="F1075" i="1"/>
  <c r="E1075" i="1"/>
  <c r="D1075" i="1"/>
  <c r="A1075" i="1"/>
  <c r="AD1074" i="1"/>
  <c r="AC1074" i="1"/>
  <c r="Z1074" i="1"/>
  <c r="AB1074" i="1" s="1"/>
  <c r="Y1074" i="1"/>
  <c r="AA1074" i="1" s="1"/>
  <c r="W1074" i="1"/>
  <c r="X1074" i="1" s="1"/>
  <c r="U1074" i="1"/>
  <c r="Q1074" i="1"/>
  <c r="M1074" i="1"/>
  <c r="F1074" i="1"/>
  <c r="E1074" i="1"/>
  <c r="D1074" i="1"/>
  <c r="AI1074" i="1" s="1"/>
  <c r="A1074" i="1"/>
  <c r="AD1073" i="1"/>
  <c r="AC1073" i="1"/>
  <c r="Z1073" i="1"/>
  <c r="AB1073" i="1" s="1"/>
  <c r="Y1073" i="1"/>
  <c r="AA1073" i="1" s="1"/>
  <c r="W1073" i="1"/>
  <c r="X1073" i="1" s="1"/>
  <c r="U1073" i="1"/>
  <c r="Q1073" i="1"/>
  <c r="M1073" i="1"/>
  <c r="F1073" i="1"/>
  <c r="E1073" i="1"/>
  <c r="D1073" i="1"/>
  <c r="AI1073" i="1" s="1"/>
  <c r="A1073" i="1"/>
  <c r="AD1072" i="1"/>
  <c r="AC1072" i="1"/>
  <c r="Z1072" i="1"/>
  <c r="AB1072" i="1" s="1"/>
  <c r="Y1072" i="1"/>
  <c r="AA1072" i="1" s="1"/>
  <c r="W1072" i="1"/>
  <c r="X1072" i="1" s="1"/>
  <c r="U1072" i="1"/>
  <c r="Q1072" i="1"/>
  <c r="M1072" i="1"/>
  <c r="F1072" i="1"/>
  <c r="E1072" i="1"/>
  <c r="D1072" i="1"/>
  <c r="A1072" i="1"/>
  <c r="AD1071" i="1"/>
  <c r="AC1071" i="1"/>
  <c r="Z1071" i="1"/>
  <c r="AB1071" i="1" s="1"/>
  <c r="Y1071" i="1"/>
  <c r="AA1071" i="1" s="1"/>
  <c r="W1071" i="1"/>
  <c r="X1071" i="1" s="1"/>
  <c r="U1071" i="1"/>
  <c r="Q1071" i="1"/>
  <c r="M1071" i="1"/>
  <c r="F1071" i="1"/>
  <c r="E1071" i="1"/>
  <c r="D1071" i="1"/>
  <c r="AI1071" i="1" s="1"/>
  <c r="A1071" i="1"/>
  <c r="AD1070" i="1"/>
  <c r="AC1070" i="1"/>
  <c r="Z1070" i="1"/>
  <c r="AB1070" i="1" s="1"/>
  <c r="Y1070" i="1"/>
  <c r="AA1070" i="1" s="1"/>
  <c r="W1070" i="1"/>
  <c r="X1070" i="1" s="1"/>
  <c r="U1070" i="1"/>
  <c r="Q1070" i="1"/>
  <c r="M1070" i="1"/>
  <c r="F1070" i="1"/>
  <c r="E1070" i="1"/>
  <c r="D1070" i="1"/>
  <c r="A1070" i="1"/>
  <c r="AD1069" i="1"/>
  <c r="AC1069" i="1"/>
  <c r="Z1069" i="1"/>
  <c r="AB1069" i="1" s="1"/>
  <c r="Y1069" i="1"/>
  <c r="AA1069" i="1" s="1"/>
  <c r="W1069" i="1"/>
  <c r="X1069" i="1" s="1"/>
  <c r="U1069" i="1"/>
  <c r="Q1069" i="1"/>
  <c r="M1069" i="1"/>
  <c r="F1069" i="1"/>
  <c r="E1069" i="1"/>
  <c r="D1069" i="1"/>
  <c r="A1069" i="1"/>
  <c r="AD1068" i="1"/>
  <c r="AC1068" i="1"/>
  <c r="Z1068" i="1"/>
  <c r="AB1068" i="1" s="1"/>
  <c r="Y1068" i="1"/>
  <c r="AA1068" i="1" s="1"/>
  <c r="W1068" i="1"/>
  <c r="X1068" i="1" s="1"/>
  <c r="U1068" i="1"/>
  <c r="Q1068" i="1"/>
  <c r="M1068" i="1"/>
  <c r="F1068" i="1"/>
  <c r="E1068" i="1"/>
  <c r="D1068" i="1"/>
  <c r="AI1068" i="1" s="1"/>
  <c r="A1068" i="1"/>
  <c r="AD1067" i="1"/>
  <c r="AC1067" i="1"/>
  <c r="Z1067" i="1"/>
  <c r="AB1067" i="1" s="1"/>
  <c r="Y1067" i="1"/>
  <c r="AA1067" i="1" s="1"/>
  <c r="W1067" i="1"/>
  <c r="X1067" i="1" s="1"/>
  <c r="U1067" i="1"/>
  <c r="Q1067" i="1"/>
  <c r="M1067" i="1"/>
  <c r="F1067" i="1"/>
  <c r="E1067" i="1"/>
  <c r="D1067" i="1"/>
  <c r="A1067" i="1"/>
  <c r="AD1066" i="1"/>
  <c r="AC1066" i="1"/>
  <c r="Z1066" i="1"/>
  <c r="AB1066" i="1" s="1"/>
  <c r="Y1066" i="1"/>
  <c r="AA1066" i="1" s="1"/>
  <c r="W1066" i="1"/>
  <c r="X1066" i="1" s="1"/>
  <c r="U1066" i="1"/>
  <c r="Q1066" i="1"/>
  <c r="M1066" i="1"/>
  <c r="F1066" i="1"/>
  <c r="E1066" i="1"/>
  <c r="D1066" i="1"/>
  <c r="AI1066" i="1" s="1"/>
  <c r="A1066" i="1"/>
  <c r="AD1065" i="1"/>
  <c r="AC1065" i="1"/>
  <c r="Z1065" i="1"/>
  <c r="AB1065" i="1" s="1"/>
  <c r="Y1065" i="1"/>
  <c r="AA1065" i="1" s="1"/>
  <c r="W1065" i="1"/>
  <c r="X1065" i="1" s="1"/>
  <c r="U1065" i="1"/>
  <c r="Q1065" i="1"/>
  <c r="M1065" i="1"/>
  <c r="F1065" i="1"/>
  <c r="E1065" i="1"/>
  <c r="D1065" i="1"/>
  <c r="A1065" i="1"/>
  <c r="AD1064" i="1"/>
  <c r="AC1064" i="1"/>
  <c r="Z1064" i="1"/>
  <c r="AB1064" i="1" s="1"/>
  <c r="Y1064" i="1"/>
  <c r="AA1064" i="1" s="1"/>
  <c r="W1064" i="1"/>
  <c r="X1064" i="1" s="1"/>
  <c r="U1064" i="1"/>
  <c r="Q1064" i="1"/>
  <c r="M1064" i="1"/>
  <c r="F1064" i="1"/>
  <c r="E1064" i="1"/>
  <c r="D1064" i="1"/>
  <c r="A1064" i="1"/>
  <c r="AD1063" i="1"/>
  <c r="AC1063" i="1"/>
  <c r="Z1063" i="1"/>
  <c r="AB1063" i="1" s="1"/>
  <c r="Y1063" i="1"/>
  <c r="AA1063" i="1" s="1"/>
  <c r="W1063" i="1"/>
  <c r="X1063" i="1" s="1"/>
  <c r="U1063" i="1"/>
  <c r="Q1063" i="1"/>
  <c r="M1063" i="1"/>
  <c r="F1063" i="1"/>
  <c r="E1063" i="1"/>
  <c r="D1063" i="1"/>
  <c r="A1063" i="1"/>
  <c r="AD1062" i="1"/>
  <c r="AC1062" i="1"/>
  <c r="Z1062" i="1"/>
  <c r="AB1062" i="1" s="1"/>
  <c r="Y1062" i="1"/>
  <c r="AA1062" i="1" s="1"/>
  <c r="W1062" i="1"/>
  <c r="X1062" i="1" s="1"/>
  <c r="U1062" i="1"/>
  <c r="Q1062" i="1"/>
  <c r="M1062" i="1"/>
  <c r="F1062" i="1"/>
  <c r="E1062" i="1"/>
  <c r="D1062" i="1"/>
  <c r="AI1062" i="1" s="1"/>
  <c r="A1062" i="1"/>
  <c r="AD1061" i="1"/>
  <c r="AC1061" i="1"/>
  <c r="Z1061" i="1"/>
  <c r="AB1061" i="1" s="1"/>
  <c r="Y1061" i="1"/>
  <c r="AA1061" i="1" s="1"/>
  <c r="W1061" i="1"/>
  <c r="X1061" i="1" s="1"/>
  <c r="U1061" i="1"/>
  <c r="Q1061" i="1"/>
  <c r="M1061" i="1"/>
  <c r="F1061" i="1"/>
  <c r="E1061" i="1"/>
  <c r="D1061" i="1"/>
  <c r="AI1061" i="1" s="1"/>
  <c r="A1061" i="1"/>
  <c r="AD1060" i="1"/>
  <c r="AC1060" i="1"/>
  <c r="Z1060" i="1"/>
  <c r="AB1060" i="1" s="1"/>
  <c r="Y1060" i="1"/>
  <c r="AA1060" i="1" s="1"/>
  <c r="W1060" i="1"/>
  <c r="X1060" i="1" s="1"/>
  <c r="U1060" i="1"/>
  <c r="Q1060" i="1"/>
  <c r="M1060" i="1"/>
  <c r="F1060" i="1"/>
  <c r="E1060" i="1"/>
  <c r="D1060" i="1"/>
  <c r="A1060" i="1"/>
  <c r="AD1059" i="1"/>
  <c r="AC1059" i="1"/>
  <c r="Z1059" i="1"/>
  <c r="AB1059" i="1" s="1"/>
  <c r="Y1059" i="1"/>
  <c r="AA1059" i="1" s="1"/>
  <c r="W1059" i="1"/>
  <c r="X1059" i="1" s="1"/>
  <c r="U1059" i="1"/>
  <c r="Q1059" i="1"/>
  <c r="M1059" i="1"/>
  <c r="F1059" i="1"/>
  <c r="E1059" i="1"/>
  <c r="D1059" i="1"/>
  <c r="AI1059" i="1" s="1"/>
  <c r="A1059" i="1"/>
  <c r="AD1058" i="1"/>
  <c r="AC1058" i="1"/>
  <c r="Z1058" i="1"/>
  <c r="AB1058" i="1" s="1"/>
  <c r="Y1058" i="1"/>
  <c r="AA1058" i="1" s="1"/>
  <c r="W1058" i="1"/>
  <c r="X1058" i="1" s="1"/>
  <c r="U1058" i="1"/>
  <c r="Q1058" i="1"/>
  <c r="M1058" i="1"/>
  <c r="F1058" i="1"/>
  <c r="E1058" i="1"/>
  <c r="D1058" i="1"/>
  <c r="AI1058" i="1" s="1"/>
  <c r="A1058" i="1"/>
  <c r="AD1057" i="1"/>
  <c r="AC1057" i="1"/>
  <c r="Z1057" i="1"/>
  <c r="AB1057" i="1" s="1"/>
  <c r="Y1057" i="1"/>
  <c r="AA1057" i="1" s="1"/>
  <c r="W1057" i="1"/>
  <c r="X1057" i="1" s="1"/>
  <c r="U1057" i="1"/>
  <c r="Q1057" i="1"/>
  <c r="M1057" i="1"/>
  <c r="F1057" i="1"/>
  <c r="E1057" i="1"/>
  <c r="D1057" i="1"/>
  <c r="A1057" i="1"/>
  <c r="AD1056" i="1"/>
  <c r="AC1056" i="1"/>
  <c r="Z1056" i="1"/>
  <c r="AB1056" i="1" s="1"/>
  <c r="Y1056" i="1"/>
  <c r="AA1056" i="1" s="1"/>
  <c r="W1056" i="1"/>
  <c r="X1056" i="1" s="1"/>
  <c r="U1056" i="1"/>
  <c r="Q1056" i="1"/>
  <c r="M1056" i="1"/>
  <c r="F1056" i="1"/>
  <c r="E1056" i="1"/>
  <c r="D1056" i="1"/>
  <c r="AI1056" i="1" s="1"/>
  <c r="A1056" i="1"/>
  <c r="AD1055" i="1"/>
  <c r="AC1055" i="1"/>
  <c r="Z1055" i="1"/>
  <c r="AB1055" i="1" s="1"/>
  <c r="Y1055" i="1"/>
  <c r="AA1055" i="1" s="1"/>
  <c r="W1055" i="1"/>
  <c r="X1055" i="1" s="1"/>
  <c r="U1055" i="1"/>
  <c r="Q1055" i="1"/>
  <c r="M1055" i="1"/>
  <c r="F1055" i="1"/>
  <c r="E1055" i="1"/>
  <c r="D1055" i="1"/>
  <c r="AI1055" i="1" s="1"/>
  <c r="A1055" i="1"/>
  <c r="AD1054" i="1"/>
  <c r="AC1054" i="1"/>
  <c r="Z1054" i="1"/>
  <c r="AB1054" i="1" s="1"/>
  <c r="Y1054" i="1"/>
  <c r="AA1054" i="1" s="1"/>
  <c r="W1054" i="1"/>
  <c r="X1054" i="1" s="1"/>
  <c r="U1054" i="1"/>
  <c r="Q1054" i="1"/>
  <c r="M1054" i="1"/>
  <c r="F1054" i="1"/>
  <c r="E1054" i="1"/>
  <c r="D1054" i="1"/>
  <c r="AI1054" i="1" s="1"/>
  <c r="A1054" i="1"/>
  <c r="AD1053" i="1"/>
  <c r="AC1053" i="1"/>
  <c r="Z1053" i="1"/>
  <c r="AB1053" i="1" s="1"/>
  <c r="Y1053" i="1"/>
  <c r="AA1053" i="1" s="1"/>
  <c r="W1053" i="1"/>
  <c r="X1053" i="1" s="1"/>
  <c r="U1053" i="1"/>
  <c r="Q1053" i="1"/>
  <c r="M1053" i="1"/>
  <c r="F1053" i="1"/>
  <c r="E1053" i="1"/>
  <c r="D1053" i="1"/>
  <c r="A1053" i="1"/>
  <c r="AD1052" i="1"/>
  <c r="AC1052" i="1"/>
  <c r="Z1052" i="1"/>
  <c r="AB1052" i="1" s="1"/>
  <c r="Y1052" i="1"/>
  <c r="AA1052" i="1" s="1"/>
  <c r="W1052" i="1"/>
  <c r="X1052" i="1" s="1"/>
  <c r="U1052" i="1"/>
  <c r="Q1052" i="1"/>
  <c r="M1052" i="1"/>
  <c r="F1052" i="1"/>
  <c r="E1052" i="1"/>
  <c r="D1052" i="1"/>
  <c r="AI1052" i="1" s="1"/>
  <c r="A1052" i="1"/>
  <c r="AD1051" i="1"/>
  <c r="AC1051" i="1"/>
  <c r="Z1051" i="1"/>
  <c r="AB1051" i="1" s="1"/>
  <c r="Y1051" i="1"/>
  <c r="AA1051" i="1" s="1"/>
  <c r="W1051" i="1"/>
  <c r="X1051" i="1" s="1"/>
  <c r="U1051" i="1"/>
  <c r="Q1051" i="1"/>
  <c r="M1051" i="1"/>
  <c r="F1051" i="1"/>
  <c r="E1051" i="1"/>
  <c r="D1051" i="1"/>
  <c r="AI1051" i="1" s="1"/>
  <c r="A1051" i="1"/>
  <c r="AD1050" i="1"/>
  <c r="AC1050" i="1"/>
  <c r="Z1050" i="1"/>
  <c r="AB1050" i="1" s="1"/>
  <c r="Y1050" i="1"/>
  <c r="AA1050" i="1" s="1"/>
  <c r="W1050" i="1"/>
  <c r="X1050" i="1" s="1"/>
  <c r="U1050" i="1"/>
  <c r="Q1050" i="1"/>
  <c r="M1050" i="1"/>
  <c r="F1050" i="1"/>
  <c r="E1050" i="1"/>
  <c r="D1050" i="1"/>
  <c r="AI1050" i="1" s="1"/>
  <c r="A1050" i="1"/>
  <c r="AD1049" i="1"/>
  <c r="AC1049" i="1"/>
  <c r="Z1049" i="1"/>
  <c r="AB1049" i="1" s="1"/>
  <c r="Y1049" i="1"/>
  <c r="AA1049" i="1" s="1"/>
  <c r="W1049" i="1"/>
  <c r="X1049" i="1" s="1"/>
  <c r="U1049" i="1"/>
  <c r="Q1049" i="1"/>
  <c r="M1049" i="1"/>
  <c r="F1049" i="1"/>
  <c r="E1049" i="1"/>
  <c r="D1049" i="1"/>
  <c r="A1049" i="1"/>
  <c r="AD1048" i="1"/>
  <c r="AC1048" i="1"/>
  <c r="Z1048" i="1"/>
  <c r="AB1048" i="1" s="1"/>
  <c r="Y1048" i="1"/>
  <c r="AA1048" i="1" s="1"/>
  <c r="W1048" i="1"/>
  <c r="X1048" i="1" s="1"/>
  <c r="U1048" i="1"/>
  <c r="Q1048" i="1"/>
  <c r="M1048" i="1"/>
  <c r="F1048" i="1"/>
  <c r="E1048" i="1"/>
  <c r="D1048" i="1"/>
  <c r="AI1048" i="1" s="1"/>
  <c r="A1048" i="1"/>
  <c r="AD1047" i="1"/>
  <c r="AC1047" i="1"/>
  <c r="Z1047" i="1"/>
  <c r="AB1047" i="1" s="1"/>
  <c r="Y1047" i="1"/>
  <c r="AA1047" i="1" s="1"/>
  <c r="W1047" i="1"/>
  <c r="X1047" i="1" s="1"/>
  <c r="U1047" i="1"/>
  <c r="Q1047" i="1"/>
  <c r="M1047" i="1"/>
  <c r="F1047" i="1"/>
  <c r="E1047" i="1"/>
  <c r="D1047" i="1"/>
  <c r="A1047" i="1"/>
  <c r="AD1046" i="1"/>
  <c r="AC1046" i="1"/>
  <c r="Z1046" i="1"/>
  <c r="AB1046" i="1" s="1"/>
  <c r="Y1046" i="1"/>
  <c r="AA1046" i="1" s="1"/>
  <c r="W1046" i="1"/>
  <c r="X1046" i="1" s="1"/>
  <c r="U1046" i="1"/>
  <c r="Q1046" i="1"/>
  <c r="M1046" i="1"/>
  <c r="F1046" i="1"/>
  <c r="E1046" i="1"/>
  <c r="D1046" i="1"/>
  <c r="A1046" i="1"/>
  <c r="AD1045" i="1"/>
  <c r="AC1045" i="1"/>
  <c r="Z1045" i="1"/>
  <c r="AB1045" i="1" s="1"/>
  <c r="Y1045" i="1"/>
  <c r="AA1045" i="1" s="1"/>
  <c r="W1045" i="1"/>
  <c r="X1045" i="1" s="1"/>
  <c r="U1045" i="1"/>
  <c r="Q1045" i="1"/>
  <c r="M1045" i="1"/>
  <c r="F1045" i="1"/>
  <c r="E1045" i="1"/>
  <c r="D1045" i="1"/>
  <c r="AI1045" i="1" s="1"/>
  <c r="A1045" i="1"/>
  <c r="AD1044" i="1"/>
  <c r="AC1044" i="1"/>
  <c r="Z1044" i="1"/>
  <c r="AB1044" i="1" s="1"/>
  <c r="Y1044" i="1"/>
  <c r="AA1044" i="1" s="1"/>
  <c r="W1044" i="1"/>
  <c r="X1044" i="1" s="1"/>
  <c r="U1044" i="1"/>
  <c r="Q1044" i="1"/>
  <c r="M1044" i="1"/>
  <c r="F1044" i="1"/>
  <c r="E1044" i="1"/>
  <c r="D1044" i="1"/>
  <c r="A1044" i="1"/>
  <c r="AD1043" i="1"/>
  <c r="AC1043" i="1"/>
  <c r="Z1043" i="1"/>
  <c r="AB1043" i="1" s="1"/>
  <c r="Y1043" i="1"/>
  <c r="AA1043" i="1" s="1"/>
  <c r="W1043" i="1"/>
  <c r="X1043" i="1" s="1"/>
  <c r="U1043" i="1"/>
  <c r="Q1043" i="1"/>
  <c r="M1043" i="1"/>
  <c r="F1043" i="1"/>
  <c r="E1043" i="1"/>
  <c r="D1043" i="1"/>
  <c r="A1043" i="1"/>
  <c r="AD1042" i="1"/>
  <c r="AC1042" i="1"/>
  <c r="Z1042" i="1"/>
  <c r="AB1042" i="1" s="1"/>
  <c r="Y1042" i="1"/>
  <c r="AA1042" i="1" s="1"/>
  <c r="W1042" i="1"/>
  <c r="X1042" i="1" s="1"/>
  <c r="U1042" i="1"/>
  <c r="Q1042" i="1"/>
  <c r="M1042" i="1"/>
  <c r="F1042" i="1"/>
  <c r="E1042" i="1"/>
  <c r="D1042" i="1"/>
  <c r="A1042" i="1"/>
  <c r="AD1041" i="1"/>
  <c r="AC1041" i="1"/>
  <c r="Z1041" i="1"/>
  <c r="AB1041" i="1" s="1"/>
  <c r="Y1041" i="1"/>
  <c r="AA1041" i="1" s="1"/>
  <c r="W1041" i="1"/>
  <c r="X1041" i="1" s="1"/>
  <c r="U1041" i="1"/>
  <c r="Q1041" i="1"/>
  <c r="M1041" i="1"/>
  <c r="F1041" i="1"/>
  <c r="E1041" i="1"/>
  <c r="D1041" i="1"/>
  <c r="AI1041" i="1" s="1"/>
  <c r="A1041" i="1"/>
  <c r="AD1040" i="1"/>
  <c r="AC1040" i="1"/>
  <c r="Z1040" i="1"/>
  <c r="AB1040" i="1" s="1"/>
  <c r="Y1040" i="1"/>
  <c r="AA1040" i="1" s="1"/>
  <c r="W1040" i="1"/>
  <c r="X1040" i="1" s="1"/>
  <c r="U1040" i="1"/>
  <c r="Q1040" i="1"/>
  <c r="M1040" i="1"/>
  <c r="F1040" i="1"/>
  <c r="E1040" i="1"/>
  <c r="D1040" i="1"/>
  <c r="A1040" i="1"/>
  <c r="AD1039" i="1"/>
  <c r="AC1039" i="1"/>
  <c r="Z1039" i="1"/>
  <c r="AB1039" i="1" s="1"/>
  <c r="Y1039" i="1"/>
  <c r="AA1039" i="1" s="1"/>
  <c r="W1039" i="1"/>
  <c r="X1039" i="1" s="1"/>
  <c r="U1039" i="1"/>
  <c r="Q1039" i="1"/>
  <c r="M1039" i="1"/>
  <c r="F1039" i="1"/>
  <c r="E1039" i="1"/>
  <c r="D1039" i="1"/>
  <c r="AI1039" i="1" s="1"/>
  <c r="A1039" i="1"/>
  <c r="AD1038" i="1"/>
  <c r="AC1038" i="1"/>
  <c r="Z1038" i="1"/>
  <c r="AB1038" i="1" s="1"/>
  <c r="Y1038" i="1"/>
  <c r="AA1038" i="1" s="1"/>
  <c r="W1038" i="1"/>
  <c r="X1038" i="1" s="1"/>
  <c r="U1038" i="1"/>
  <c r="Q1038" i="1"/>
  <c r="M1038" i="1"/>
  <c r="F1038" i="1"/>
  <c r="E1038" i="1"/>
  <c r="D1038" i="1"/>
  <c r="A1038" i="1"/>
  <c r="AD1037" i="1"/>
  <c r="AC1037" i="1"/>
  <c r="Z1037" i="1"/>
  <c r="AB1037" i="1" s="1"/>
  <c r="Y1037" i="1"/>
  <c r="AA1037" i="1" s="1"/>
  <c r="W1037" i="1"/>
  <c r="X1037" i="1" s="1"/>
  <c r="U1037" i="1"/>
  <c r="Q1037" i="1"/>
  <c r="M1037" i="1"/>
  <c r="F1037" i="1"/>
  <c r="E1037" i="1"/>
  <c r="D1037" i="1"/>
  <c r="AI1037" i="1" s="1"/>
  <c r="A1037" i="1"/>
  <c r="AD1036" i="1"/>
  <c r="AC1036" i="1"/>
  <c r="Z1036" i="1"/>
  <c r="AB1036" i="1" s="1"/>
  <c r="Y1036" i="1"/>
  <c r="AA1036" i="1" s="1"/>
  <c r="W1036" i="1"/>
  <c r="X1036" i="1" s="1"/>
  <c r="U1036" i="1"/>
  <c r="Q1036" i="1"/>
  <c r="M1036" i="1"/>
  <c r="F1036" i="1"/>
  <c r="E1036" i="1"/>
  <c r="D1036" i="1"/>
  <c r="A1036" i="1"/>
  <c r="AD1035" i="1"/>
  <c r="AC1035" i="1"/>
  <c r="Z1035" i="1"/>
  <c r="AB1035" i="1" s="1"/>
  <c r="Y1035" i="1"/>
  <c r="AA1035" i="1" s="1"/>
  <c r="W1035" i="1"/>
  <c r="X1035" i="1" s="1"/>
  <c r="U1035" i="1"/>
  <c r="Q1035" i="1"/>
  <c r="M1035" i="1"/>
  <c r="F1035" i="1"/>
  <c r="E1035" i="1"/>
  <c r="D1035" i="1"/>
  <c r="A1035" i="1"/>
  <c r="AD1034" i="1"/>
  <c r="AC1034" i="1"/>
  <c r="Z1034" i="1"/>
  <c r="AB1034" i="1" s="1"/>
  <c r="Y1034" i="1"/>
  <c r="AA1034" i="1" s="1"/>
  <c r="W1034" i="1"/>
  <c r="X1034" i="1" s="1"/>
  <c r="U1034" i="1"/>
  <c r="Q1034" i="1"/>
  <c r="M1034" i="1"/>
  <c r="F1034" i="1"/>
  <c r="E1034" i="1"/>
  <c r="D1034" i="1"/>
  <c r="A1034" i="1"/>
  <c r="AD1033" i="1"/>
  <c r="AC1033" i="1"/>
  <c r="Z1033" i="1"/>
  <c r="AB1033" i="1" s="1"/>
  <c r="Y1033" i="1"/>
  <c r="AA1033" i="1" s="1"/>
  <c r="W1033" i="1"/>
  <c r="X1033" i="1" s="1"/>
  <c r="U1033" i="1"/>
  <c r="Q1033" i="1"/>
  <c r="M1033" i="1"/>
  <c r="F1033" i="1"/>
  <c r="E1033" i="1"/>
  <c r="D1033" i="1"/>
  <c r="AI1033" i="1" s="1"/>
  <c r="A1033" i="1"/>
  <c r="AD1032" i="1"/>
  <c r="AC1032" i="1"/>
  <c r="Z1032" i="1"/>
  <c r="AB1032" i="1" s="1"/>
  <c r="Y1032" i="1"/>
  <c r="AA1032" i="1" s="1"/>
  <c r="W1032" i="1"/>
  <c r="X1032" i="1" s="1"/>
  <c r="U1032" i="1"/>
  <c r="Q1032" i="1"/>
  <c r="M1032" i="1"/>
  <c r="F1032" i="1"/>
  <c r="E1032" i="1"/>
  <c r="D1032" i="1"/>
  <c r="A1032" i="1"/>
  <c r="AD1031" i="1"/>
  <c r="AC1031" i="1"/>
  <c r="Z1031" i="1"/>
  <c r="AB1031" i="1" s="1"/>
  <c r="Y1031" i="1"/>
  <c r="AA1031" i="1" s="1"/>
  <c r="W1031" i="1"/>
  <c r="X1031" i="1" s="1"/>
  <c r="U1031" i="1"/>
  <c r="Q1031" i="1"/>
  <c r="M1031" i="1"/>
  <c r="F1031" i="1"/>
  <c r="E1031" i="1"/>
  <c r="D1031" i="1"/>
  <c r="AI1031" i="1" s="1"/>
  <c r="A1031" i="1"/>
  <c r="AD1030" i="1"/>
  <c r="AC1030" i="1"/>
  <c r="Z1030" i="1"/>
  <c r="AB1030" i="1" s="1"/>
  <c r="Y1030" i="1"/>
  <c r="AA1030" i="1" s="1"/>
  <c r="W1030" i="1"/>
  <c r="X1030" i="1" s="1"/>
  <c r="U1030" i="1"/>
  <c r="Q1030" i="1"/>
  <c r="M1030" i="1"/>
  <c r="F1030" i="1"/>
  <c r="E1030" i="1"/>
  <c r="D1030" i="1"/>
  <c r="A1030" i="1"/>
  <c r="AD1029" i="1"/>
  <c r="AC1029" i="1"/>
  <c r="Z1029" i="1"/>
  <c r="AB1029" i="1" s="1"/>
  <c r="Y1029" i="1"/>
  <c r="AA1029" i="1" s="1"/>
  <c r="W1029" i="1"/>
  <c r="X1029" i="1" s="1"/>
  <c r="U1029" i="1"/>
  <c r="Q1029" i="1"/>
  <c r="M1029" i="1"/>
  <c r="F1029" i="1"/>
  <c r="E1029" i="1"/>
  <c r="D1029" i="1"/>
  <c r="AI1029" i="1" s="1"/>
  <c r="A1029" i="1"/>
  <c r="AD1028" i="1"/>
  <c r="AC1028" i="1"/>
  <c r="Z1028" i="1"/>
  <c r="AB1028" i="1" s="1"/>
  <c r="Y1028" i="1"/>
  <c r="AA1028" i="1" s="1"/>
  <c r="W1028" i="1"/>
  <c r="X1028" i="1" s="1"/>
  <c r="U1028" i="1"/>
  <c r="Q1028" i="1"/>
  <c r="M1028" i="1"/>
  <c r="F1028" i="1"/>
  <c r="E1028" i="1"/>
  <c r="D1028" i="1"/>
  <c r="A1028" i="1"/>
  <c r="AD1027" i="1"/>
  <c r="AC1027" i="1"/>
  <c r="Z1027" i="1"/>
  <c r="AB1027" i="1" s="1"/>
  <c r="Y1027" i="1"/>
  <c r="AA1027" i="1" s="1"/>
  <c r="W1027" i="1"/>
  <c r="X1027" i="1" s="1"/>
  <c r="U1027" i="1"/>
  <c r="Q1027" i="1"/>
  <c r="M1027" i="1"/>
  <c r="F1027" i="1"/>
  <c r="E1027" i="1"/>
  <c r="D1027" i="1"/>
  <c r="AI1027" i="1" s="1"/>
  <c r="A1027" i="1"/>
  <c r="AD1026" i="1"/>
  <c r="AC1026" i="1"/>
  <c r="Z1026" i="1"/>
  <c r="AB1026" i="1" s="1"/>
  <c r="Y1026" i="1"/>
  <c r="AA1026" i="1" s="1"/>
  <c r="W1026" i="1"/>
  <c r="X1026" i="1" s="1"/>
  <c r="U1026" i="1"/>
  <c r="Q1026" i="1"/>
  <c r="M1026" i="1"/>
  <c r="F1026" i="1"/>
  <c r="E1026" i="1"/>
  <c r="D1026" i="1"/>
  <c r="A1026" i="1"/>
  <c r="AD1025" i="1"/>
  <c r="AC1025" i="1"/>
  <c r="Z1025" i="1"/>
  <c r="AB1025" i="1" s="1"/>
  <c r="Y1025" i="1"/>
  <c r="AA1025" i="1" s="1"/>
  <c r="W1025" i="1"/>
  <c r="X1025" i="1" s="1"/>
  <c r="U1025" i="1"/>
  <c r="Q1025" i="1"/>
  <c r="M1025" i="1"/>
  <c r="F1025" i="1"/>
  <c r="E1025" i="1"/>
  <c r="D1025" i="1"/>
  <c r="AI1025" i="1" s="1"/>
  <c r="A1025" i="1"/>
  <c r="AD1024" i="1"/>
  <c r="AC1024" i="1"/>
  <c r="Z1024" i="1"/>
  <c r="AB1024" i="1" s="1"/>
  <c r="Y1024" i="1"/>
  <c r="AA1024" i="1" s="1"/>
  <c r="W1024" i="1"/>
  <c r="X1024" i="1" s="1"/>
  <c r="U1024" i="1"/>
  <c r="Q1024" i="1"/>
  <c r="M1024" i="1"/>
  <c r="F1024" i="1"/>
  <c r="E1024" i="1"/>
  <c r="D1024" i="1"/>
  <c r="A1024" i="1"/>
  <c r="AD1023" i="1"/>
  <c r="AC1023" i="1"/>
  <c r="Z1023" i="1"/>
  <c r="AB1023" i="1" s="1"/>
  <c r="Y1023" i="1"/>
  <c r="AA1023" i="1" s="1"/>
  <c r="W1023" i="1"/>
  <c r="X1023" i="1" s="1"/>
  <c r="U1023" i="1"/>
  <c r="Q1023" i="1"/>
  <c r="M1023" i="1"/>
  <c r="F1023" i="1"/>
  <c r="E1023" i="1"/>
  <c r="D1023" i="1"/>
  <c r="AI1023" i="1" s="1"/>
  <c r="A1023" i="1"/>
  <c r="AD1022" i="1"/>
  <c r="AC1022" i="1"/>
  <c r="Z1022" i="1"/>
  <c r="AB1022" i="1" s="1"/>
  <c r="Y1022" i="1"/>
  <c r="AA1022" i="1" s="1"/>
  <c r="W1022" i="1"/>
  <c r="X1022" i="1" s="1"/>
  <c r="U1022" i="1"/>
  <c r="Q1022" i="1"/>
  <c r="M1022" i="1"/>
  <c r="F1022" i="1"/>
  <c r="E1022" i="1"/>
  <c r="D1022" i="1"/>
  <c r="AI1022" i="1" s="1"/>
  <c r="A1022" i="1"/>
  <c r="AD1021" i="1"/>
  <c r="AC1021" i="1"/>
  <c r="Z1021" i="1"/>
  <c r="AB1021" i="1" s="1"/>
  <c r="Y1021" i="1"/>
  <c r="AA1021" i="1" s="1"/>
  <c r="W1021" i="1"/>
  <c r="X1021" i="1" s="1"/>
  <c r="U1021" i="1"/>
  <c r="Q1021" i="1"/>
  <c r="M1021" i="1"/>
  <c r="F1021" i="1"/>
  <c r="E1021" i="1"/>
  <c r="D1021" i="1"/>
  <c r="A1021" i="1"/>
  <c r="AD1020" i="1"/>
  <c r="AC1020" i="1"/>
  <c r="Z1020" i="1"/>
  <c r="AB1020" i="1" s="1"/>
  <c r="Y1020" i="1"/>
  <c r="AA1020" i="1" s="1"/>
  <c r="W1020" i="1"/>
  <c r="X1020" i="1" s="1"/>
  <c r="U1020" i="1"/>
  <c r="Q1020" i="1"/>
  <c r="M1020" i="1"/>
  <c r="F1020" i="1"/>
  <c r="E1020" i="1"/>
  <c r="D1020" i="1"/>
  <c r="A1020" i="1"/>
  <c r="AD1019" i="1"/>
  <c r="AC1019" i="1"/>
  <c r="Z1019" i="1"/>
  <c r="AB1019" i="1" s="1"/>
  <c r="Y1019" i="1"/>
  <c r="AA1019" i="1" s="1"/>
  <c r="W1019" i="1"/>
  <c r="X1019" i="1" s="1"/>
  <c r="U1019" i="1"/>
  <c r="Q1019" i="1"/>
  <c r="M1019" i="1"/>
  <c r="F1019" i="1"/>
  <c r="E1019" i="1"/>
  <c r="D1019" i="1"/>
  <c r="A1019" i="1"/>
  <c r="AD1018" i="1"/>
  <c r="AC1018" i="1"/>
  <c r="Z1018" i="1"/>
  <c r="AB1018" i="1" s="1"/>
  <c r="Y1018" i="1"/>
  <c r="AA1018" i="1" s="1"/>
  <c r="W1018" i="1"/>
  <c r="X1018" i="1" s="1"/>
  <c r="U1018" i="1"/>
  <c r="Q1018" i="1"/>
  <c r="M1018" i="1"/>
  <c r="F1018" i="1"/>
  <c r="E1018" i="1"/>
  <c r="D1018" i="1"/>
  <c r="AI1018" i="1" s="1"/>
  <c r="A1018" i="1"/>
  <c r="AD1017" i="1"/>
  <c r="AC1017" i="1"/>
  <c r="Z1017" i="1"/>
  <c r="AB1017" i="1" s="1"/>
  <c r="Y1017" i="1"/>
  <c r="AA1017" i="1" s="1"/>
  <c r="W1017" i="1"/>
  <c r="X1017" i="1" s="1"/>
  <c r="U1017" i="1"/>
  <c r="Q1017" i="1"/>
  <c r="M1017" i="1"/>
  <c r="F1017" i="1"/>
  <c r="E1017" i="1"/>
  <c r="D1017" i="1"/>
  <c r="A1017" i="1"/>
  <c r="AD1016" i="1"/>
  <c r="AC1016" i="1"/>
  <c r="Z1016" i="1"/>
  <c r="AB1016" i="1" s="1"/>
  <c r="Y1016" i="1"/>
  <c r="AA1016" i="1" s="1"/>
  <c r="W1016" i="1"/>
  <c r="X1016" i="1" s="1"/>
  <c r="U1016" i="1"/>
  <c r="Q1016" i="1"/>
  <c r="M1016" i="1"/>
  <c r="F1016" i="1"/>
  <c r="E1016" i="1"/>
  <c r="D1016" i="1"/>
  <c r="A1016" i="1"/>
  <c r="AD1015" i="1"/>
  <c r="AC1015" i="1"/>
  <c r="Z1015" i="1"/>
  <c r="AB1015" i="1" s="1"/>
  <c r="Y1015" i="1"/>
  <c r="AA1015" i="1" s="1"/>
  <c r="W1015" i="1"/>
  <c r="X1015" i="1" s="1"/>
  <c r="U1015" i="1"/>
  <c r="Q1015" i="1"/>
  <c r="M1015" i="1"/>
  <c r="F1015" i="1"/>
  <c r="E1015" i="1"/>
  <c r="D1015" i="1"/>
  <c r="AI1015" i="1" s="1"/>
  <c r="A1015" i="1"/>
  <c r="AD1014" i="1"/>
  <c r="AC1014" i="1"/>
  <c r="Z1014" i="1"/>
  <c r="AB1014" i="1" s="1"/>
  <c r="Y1014" i="1"/>
  <c r="AA1014" i="1" s="1"/>
  <c r="W1014" i="1"/>
  <c r="X1014" i="1" s="1"/>
  <c r="U1014" i="1"/>
  <c r="Q1014" i="1"/>
  <c r="M1014" i="1"/>
  <c r="F1014" i="1"/>
  <c r="E1014" i="1"/>
  <c r="D1014" i="1"/>
  <c r="A1014" i="1"/>
  <c r="AD1013" i="1"/>
  <c r="AC1013" i="1"/>
  <c r="Z1013" i="1"/>
  <c r="AB1013" i="1" s="1"/>
  <c r="Y1013" i="1"/>
  <c r="AA1013" i="1" s="1"/>
  <c r="W1013" i="1"/>
  <c r="X1013" i="1" s="1"/>
  <c r="U1013" i="1"/>
  <c r="Q1013" i="1"/>
  <c r="M1013" i="1"/>
  <c r="F1013" i="1"/>
  <c r="E1013" i="1"/>
  <c r="D1013" i="1"/>
  <c r="AI1013" i="1" s="1"/>
  <c r="A1013" i="1"/>
  <c r="AD1012" i="1"/>
  <c r="AC1012" i="1"/>
  <c r="Z1012" i="1"/>
  <c r="AB1012" i="1" s="1"/>
  <c r="Y1012" i="1"/>
  <c r="AA1012" i="1" s="1"/>
  <c r="W1012" i="1"/>
  <c r="X1012" i="1" s="1"/>
  <c r="U1012" i="1"/>
  <c r="Q1012" i="1"/>
  <c r="M1012" i="1"/>
  <c r="F1012" i="1"/>
  <c r="E1012" i="1"/>
  <c r="D1012" i="1"/>
  <c r="A1012" i="1"/>
  <c r="AD1011" i="1"/>
  <c r="AC1011" i="1"/>
  <c r="Z1011" i="1"/>
  <c r="AB1011" i="1" s="1"/>
  <c r="Y1011" i="1"/>
  <c r="AA1011" i="1" s="1"/>
  <c r="W1011" i="1"/>
  <c r="X1011" i="1" s="1"/>
  <c r="U1011" i="1"/>
  <c r="Q1011" i="1"/>
  <c r="M1011" i="1"/>
  <c r="F1011" i="1"/>
  <c r="E1011" i="1"/>
  <c r="D1011" i="1"/>
  <c r="AI1011" i="1" s="1"/>
  <c r="A1011" i="1"/>
  <c r="AD1010" i="1"/>
  <c r="AC1010" i="1"/>
  <c r="Z1010" i="1"/>
  <c r="AB1010" i="1" s="1"/>
  <c r="Y1010" i="1"/>
  <c r="AA1010" i="1" s="1"/>
  <c r="W1010" i="1"/>
  <c r="X1010" i="1" s="1"/>
  <c r="U1010" i="1"/>
  <c r="Q1010" i="1"/>
  <c r="M1010" i="1"/>
  <c r="F1010" i="1"/>
  <c r="E1010" i="1"/>
  <c r="D1010" i="1"/>
  <c r="A1010" i="1"/>
  <c r="AD1009" i="1"/>
  <c r="AC1009" i="1"/>
  <c r="Z1009" i="1"/>
  <c r="AB1009" i="1" s="1"/>
  <c r="Y1009" i="1"/>
  <c r="AA1009" i="1" s="1"/>
  <c r="W1009" i="1"/>
  <c r="X1009" i="1" s="1"/>
  <c r="U1009" i="1"/>
  <c r="Q1009" i="1"/>
  <c r="M1009" i="1"/>
  <c r="F1009" i="1"/>
  <c r="E1009" i="1"/>
  <c r="D1009" i="1"/>
  <c r="AI1009" i="1" s="1"/>
  <c r="A1009" i="1"/>
  <c r="AD1008" i="1"/>
  <c r="AC1008" i="1"/>
  <c r="Z1008" i="1"/>
  <c r="AB1008" i="1" s="1"/>
  <c r="Y1008" i="1"/>
  <c r="AA1008" i="1" s="1"/>
  <c r="W1008" i="1"/>
  <c r="X1008" i="1" s="1"/>
  <c r="U1008" i="1"/>
  <c r="Q1008" i="1"/>
  <c r="M1008" i="1"/>
  <c r="F1008" i="1"/>
  <c r="E1008" i="1"/>
  <c r="D1008" i="1"/>
  <c r="A1008" i="1"/>
  <c r="AD1007" i="1"/>
  <c r="AC1007" i="1"/>
  <c r="Z1007" i="1"/>
  <c r="AB1007" i="1" s="1"/>
  <c r="Y1007" i="1"/>
  <c r="AA1007" i="1" s="1"/>
  <c r="W1007" i="1"/>
  <c r="X1007" i="1" s="1"/>
  <c r="U1007" i="1"/>
  <c r="Q1007" i="1"/>
  <c r="M1007" i="1"/>
  <c r="F1007" i="1"/>
  <c r="E1007" i="1"/>
  <c r="D1007" i="1"/>
  <c r="A1007" i="1"/>
  <c r="AD1006" i="1"/>
  <c r="AC1006" i="1"/>
  <c r="Z1006" i="1"/>
  <c r="AB1006" i="1" s="1"/>
  <c r="Y1006" i="1"/>
  <c r="AA1006" i="1" s="1"/>
  <c r="W1006" i="1"/>
  <c r="X1006" i="1" s="1"/>
  <c r="U1006" i="1"/>
  <c r="Q1006" i="1"/>
  <c r="M1006" i="1"/>
  <c r="F1006" i="1"/>
  <c r="E1006" i="1"/>
  <c r="D1006" i="1"/>
  <c r="A1006" i="1"/>
  <c r="AD1005" i="1"/>
  <c r="AC1005" i="1"/>
  <c r="Z1005" i="1"/>
  <c r="AB1005" i="1" s="1"/>
  <c r="Y1005" i="1"/>
  <c r="AA1005" i="1" s="1"/>
  <c r="W1005" i="1"/>
  <c r="X1005" i="1" s="1"/>
  <c r="U1005" i="1"/>
  <c r="Q1005" i="1"/>
  <c r="M1005" i="1"/>
  <c r="F1005" i="1"/>
  <c r="E1005" i="1"/>
  <c r="D1005" i="1"/>
  <c r="A1005" i="1"/>
  <c r="AD1004" i="1"/>
  <c r="AC1004" i="1"/>
  <c r="Z1004" i="1"/>
  <c r="AB1004" i="1" s="1"/>
  <c r="Y1004" i="1"/>
  <c r="AA1004" i="1" s="1"/>
  <c r="W1004" i="1"/>
  <c r="X1004" i="1" s="1"/>
  <c r="U1004" i="1"/>
  <c r="Q1004" i="1"/>
  <c r="M1004" i="1"/>
  <c r="F1004" i="1"/>
  <c r="E1004" i="1"/>
  <c r="D1004" i="1"/>
  <c r="A1004" i="1"/>
  <c r="AD1003" i="1"/>
  <c r="AC1003" i="1"/>
  <c r="Z1003" i="1"/>
  <c r="AB1003" i="1" s="1"/>
  <c r="Y1003" i="1"/>
  <c r="AA1003" i="1" s="1"/>
  <c r="W1003" i="1"/>
  <c r="X1003" i="1" s="1"/>
  <c r="U1003" i="1"/>
  <c r="Q1003" i="1"/>
  <c r="M1003" i="1"/>
  <c r="F1003" i="1"/>
  <c r="E1003" i="1"/>
  <c r="D1003" i="1"/>
  <c r="A1003" i="1"/>
  <c r="AD1002" i="1"/>
  <c r="AC1002" i="1"/>
  <c r="Z1002" i="1"/>
  <c r="AB1002" i="1" s="1"/>
  <c r="Y1002" i="1"/>
  <c r="AA1002" i="1" s="1"/>
  <c r="W1002" i="1"/>
  <c r="X1002" i="1" s="1"/>
  <c r="U1002" i="1"/>
  <c r="Q1002" i="1"/>
  <c r="M1002" i="1"/>
  <c r="F1002" i="1"/>
  <c r="E1002" i="1"/>
  <c r="D1002" i="1"/>
  <c r="A1002" i="1"/>
  <c r="AD1001" i="1"/>
  <c r="AC1001" i="1"/>
  <c r="Z1001" i="1"/>
  <c r="AB1001" i="1" s="1"/>
  <c r="Y1001" i="1"/>
  <c r="AA1001" i="1" s="1"/>
  <c r="W1001" i="1"/>
  <c r="X1001" i="1" s="1"/>
  <c r="U1001" i="1"/>
  <c r="Q1001" i="1"/>
  <c r="M1001" i="1"/>
  <c r="F1001" i="1"/>
  <c r="E1001" i="1"/>
  <c r="D1001" i="1"/>
  <c r="A1001" i="1"/>
  <c r="AD1000" i="1"/>
  <c r="AC1000" i="1"/>
  <c r="Z1000" i="1"/>
  <c r="AB1000" i="1" s="1"/>
  <c r="Y1000" i="1"/>
  <c r="AA1000" i="1" s="1"/>
  <c r="W1000" i="1"/>
  <c r="X1000" i="1" s="1"/>
  <c r="U1000" i="1"/>
  <c r="Q1000" i="1"/>
  <c r="M1000" i="1"/>
  <c r="F1000" i="1"/>
  <c r="E1000" i="1"/>
  <c r="D1000" i="1"/>
  <c r="A1000" i="1"/>
  <c r="AD999" i="1"/>
  <c r="AC999" i="1"/>
  <c r="Z999" i="1"/>
  <c r="AB999" i="1" s="1"/>
  <c r="Y999" i="1"/>
  <c r="AA999" i="1" s="1"/>
  <c r="W999" i="1"/>
  <c r="X999" i="1" s="1"/>
  <c r="U999" i="1"/>
  <c r="Q999" i="1"/>
  <c r="M999" i="1"/>
  <c r="F999" i="1"/>
  <c r="E999" i="1"/>
  <c r="D999" i="1"/>
  <c r="AI999" i="1" s="1"/>
  <c r="A999" i="1"/>
  <c r="AD998" i="1"/>
  <c r="AC998" i="1"/>
  <c r="Z998" i="1"/>
  <c r="AB998" i="1" s="1"/>
  <c r="Y998" i="1"/>
  <c r="AA998" i="1" s="1"/>
  <c r="W998" i="1"/>
  <c r="X998" i="1" s="1"/>
  <c r="U998" i="1"/>
  <c r="Q998" i="1"/>
  <c r="M998" i="1"/>
  <c r="F998" i="1"/>
  <c r="E998" i="1"/>
  <c r="D998" i="1"/>
  <c r="A998" i="1"/>
  <c r="AD997" i="1"/>
  <c r="AC997" i="1"/>
  <c r="Z997" i="1"/>
  <c r="AB997" i="1" s="1"/>
  <c r="Y997" i="1"/>
  <c r="AA997" i="1" s="1"/>
  <c r="W997" i="1"/>
  <c r="X997" i="1" s="1"/>
  <c r="U997" i="1"/>
  <c r="Q997" i="1"/>
  <c r="M997" i="1"/>
  <c r="F997" i="1"/>
  <c r="E997" i="1"/>
  <c r="D997" i="1"/>
  <c r="AI997" i="1" s="1"/>
  <c r="A997" i="1"/>
  <c r="AD996" i="1"/>
  <c r="AC996" i="1"/>
  <c r="Z996" i="1"/>
  <c r="AB996" i="1" s="1"/>
  <c r="Y996" i="1"/>
  <c r="AA996" i="1" s="1"/>
  <c r="W996" i="1"/>
  <c r="X996" i="1" s="1"/>
  <c r="U996" i="1"/>
  <c r="Q996" i="1"/>
  <c r="M996" i="1"/>
  <c r="F996" i="1"/>
  <c r="E996" i="1"/>
  <c r="D996" i="1"/>
  <c r="A996" i="1"/>
  <c r="AD995" i="1"/>
  <c r="AC995" i="1"/>
  <c r="Z995" i="1"/>
  <c r="AB995" i="1" s="1"/>
  <c r="Y995" i="1"/>
  <c r="AA995" i="1" s="1"/>
  <c r="W995" i="1"/>
  <c r="X995" i="1" s="1"/>
  <c r="U995" i="1"/>
  <c r="Q995" i="1"/>
  <c r="M995" i="1"/>
  <c r="F995" i="1"/>
  <c r="E995" i="1"/>
  <c r="D995" i="1"/>
  <c r="A995" i="1"/>
  <c r="AD994" i="1"/>
  <c r="AC994" i="1"/>
  <c r="Z994" i="1"/>
  <c r="AB994" i="1" s="1"/>
  <c r="Y994" i="1"/>
  <c r="AA994" i="1" s="1"/>
  <c r="W994" i="1"/>
  <c r="X994" i="1" s="1"/>
  <c r="U994" i="1"/>
  <c r="Q994" i="1"/>
  <c r="M994" i="1"/>
  <c r="F994" i="1"/>
  <c r="E994" i="1"/>
  <c r="D994" i="1"/>
  <c r="AI994" i="1" s="1"/>
  <c r="A994" i="1"/>
  <c r="AD993" i="1"/>
  <c r="AC993" i="1"/>
  <c r="Z993" i="1"/>
  <c r="AB993" i="1" s="1"/>
  <c r="Y993" i="1"/>
  <c r="AA993" i="1" s="1"/>
  <c r="W993" i="1"/>
  <c r="X993" i="1" s="1"/>
  <c r="U993" i="1"/>
  <c r="Q993" i="1"/>
  <c r="M993" i="1"/>
  <c r="F993" i="1"/>
  <c r="E993" i="1"/>
  <c r="D993" i="1"/>
  <c r="AI993" i="1" s="1"/>
  <c r="A993" i="1"/>
  <c r="AD992" i="1"/>
  <c r="AC992" i="1"/>
  <c r="Z992" i="1"/>
  <c r="AB992" i="1" s="1"/>
  <c r="Y992" i="1"/>
  <c r="AA992" i="1" s="1"/>
  <c r="W992" i="1"/>
  <c r="X992" i="1" s="1"/>
  <c r="U992" i="1"/>
  <c r="Q992" i="1"/>
  <c r="M992" i="1"/>
  <c r="F992" i="1"/>
  <c r="E992" i="1"/>
  <c r="D992" i="1"/>
  <c r="A992" i="1"/>
  <c r="AD991" i="1"/>
  <c r="AC991" i="1"/>
  <c r="Z991" i="1"/>
  <c r="AB991" i="1" s="1"/>
  <c r="Y991" i="1"/>
  <c r="AA991" i="1" s="1"/>
  <c r="W991" i="1"/>
  <c r="X991" i="1" s="1"/>
  <c r="U991" i="1"/>
  <c r="Q991" i="1"/>
  <c r="M991" i="1"/>
  <c r="F991" i="1"/>
  <c r="E991" i="1"/>
  <c r="D991" i="1"/>
  <c r="A991" i="1"/>
  <c r="AD990" i="1"/>
  <c r="AC990" i="1"/>
  <c r="Z990" i="1"/>
  <c r="AB990" i="1" s="1"/>
  <c r="Y990" i="1"/>
  <c r="AA990" i="1" s="1"/>
  <c r="W990" i="1"/>
  <c r="X990" i="1" s="1"/>
  <c r="U990" i="1"/>
  <c r="Q990" i="1"/>
  <c r="M990" i="1"/>
  <c r="F990" i="1"/>
  <c r="E990" i="1"/>
  <c r="D990" i="1"/>
  <c r="AI990" i="1" s="1"/>
  <c r="A990" i="1"/>
  <c r="AD989" i="1"/>
  <c r="AC989" i="1"/>
  <c r="Z989" i="1"/>
  <c r="AB989" i="1" s="1"/>
  <c r="Y989" i="1"/>
  <c r="AA989" i="1" s="1"/>
  <c r="W989" i="1"/>
  <c r="X989" i="1" s="1"/>
  <c r="U989" i="1"/>
  <c r="Q989" i="1"/>
  <c r="M989" i="1"/>
  <c r="F989" i="1"/>
  <c r="E989" i="1"/>
  <c r="D989" i="1"/>
  <c r="AI989" i="1" s="1"/>
  <c r="A989" i="1"/>
  <c r="AD988" i="1"/>
  <c r="AC988" i="1"/>
  <c r="Z988" i="1"/>
  <c r="AB988" i="1" s="1"/>
  <c r="Y988" i="1"/>
  <c r="AA988" i="1" s="1"/>
  <c r="W988" i="1"/>
  <c r="X988" i="1" s="1"/>
  <c r="U988" i="1"/>
  <c r="Q988" i="1"/>
  <c r="M988" i="1"/>
  <c r="F988" i="1"/>
  <c r="E988" i="1"/>
  <c r="D988" i="1"/>
  <c r="A988" i="1"/>
  <c r="AD987" i="1"/>
  <c r="AC987" i="1"/>
  <c r="Z987" i="1"/>
  <c r="AB987" i="1" s="1"/>
  <c r="Y987" i="1"/>
  <c r="AA987" i="1" s="1"/>
  <c r="W987" i="1"/>
  <c r="X987" i="1" s="1"/>
  <c r="U987" i="1"/>
  <c r="Q987" i="1"/>
  <c r="M987" i="1"/>
  <c r="F987" i="1"/>
  <c r="E987" i="1"/>
  <c r="D987" i="1"/>
  <c r="AI987" i="1" s="1"/>
  <c r="A987" i="1"/>
  <c r="AD986" i="1"/>
  <c r="AC986" i="1"/>
  <c r="Z986" i="1"/>
  <c r="AB986" i="1" s="1"/>
  <c r="Y986" i="1"/>
  <c r="AA986" i="1" s="1"/>
  <c r="W986" i="1"/>
  <c r="X986" i="1" s="1"/>
  <c r="U986" i="1"/>
  <c r="Q986" i="1"/>
  <c r="M986" i="1"/>
  <c r="F986" i="1"/>
  <c r="E986" i="1"/>
  <c r="D986" i="1"/>
  <c r="AI986" i="1" s="1"/>
  <c r="A986" i="1"/>
  <c r="AD985" i="1"/>
  <c r="AC985" i="1"/>
  <c r="Z985" i="1"/>
  <c r="AB985" i="1" s="1"/>
  <c r="Y985" i="1"/>
  <c r="AA985" i="1" s="1"/>
  <c r="W985" i="1"/>
  <c r="X985" i="1" s="1"/>
  <c r="U985" i="1"/>
  <c r="Q985" i="1"/>
  <c r="M985" i="1"/>
  <c r="F985" i="1"/>
  <c r="E985" i="1"/>
  <c r="D985" i="1"/>
  <c r="AI985" i="1" s="1"/>
  <c r="A985" i="1"/>
  <c r="AD984" i="1"/>
  <c r="AC984" i="1"/>
  <c r="Z984" i="1"/>
  <c r="AB984" i="1" s="1"/>
  <c r="Y984" i="1"/>
  <c r="AA984" i="1" s="1"/>
  <c r="W984" i="1"/>
  <c r="X984" i="1" s="1"/>
  <c r="U984" i="1"/>
  <c r="Q984" i="1"/>
  <c r="M984" i="1"/>
  <c r="F984" i="1"/>
  <c r="E984" i="1"/>
  <c r="D984" i="1"/>
  <c r="A984" i="1"/>
  <c r="AD983" i="1"/>
  <c r="AC983" i="1"/>
  <c r="Z983" i="1"/>
  <c r="AB983" i="1" s="1"/>
  <c r="Y983" i="1"/>
  <c r="AA983" i="1" s="1"/>
  <c r="W983" i="1"/>
  <c r="X983" i="1" s="1"/>
  <c r="U983" i="1"/>
  <c r="Q983" i="1"/>
  <c r="M983" i="1"/>
  <c r="F983" i="1"/>
  <c r="E983" i="1"/>
  <c r="D983" i="1"/>
  <c r="A983" i="1"/>
  <c r="AD982" i="1"/>
  <c r="AC982" i="1"/>
  <c r="Z982" i="1"/>
  <c r="AB982" i="1" s="1"/>
  <c r="Y982" i="1"/>
  <c r="AA982" i="1" s="1"/>
  <c r="W982" i="1"/>
  <c r="X982" i="1" s="1"/>
  <c r="U982" i="1"/>
  <c r="Q982" i="1"/>
  <c r="M982" i="1"/>
  <c r="F982" i="1"/>
  <c r="E982" i="1"/>
  <c r="D982" i="1"/>
  <c r="A982" i="1"/>
  <c r="AD981" i="1"/>
  <c r="AC981" i="1"/>
  <c r="Z981" i="1"/>
  <c r="AB981" i="1" s="1"/>
  <c r="Y981" i="1"/>
  <c r="AA981" i="1" s="1"/>
  <c r="W981" i="1"/>
  <c r="X981" i="1" s="1"/>
  <c r="U981" i="1"/>
  <c r="Q981" i="1"/>
  <c r="M981" i="1"/>
  <c r="F981" i="1"/>
  <c r="E981" i="1"/>
  <c r="D981" i="1"/>
  <c r="AI981" i="1" s="1"/>
  <c r="A981" i="1"/>
  <c r="AD980" i="1"/>
  <c r="AC980" i="1"/>
  <c r="Z980" i="1"/>
  <c r="AB980" i="1" s="1"/>
  <c r="Y980" i="1"/>
  <c r="AA980" i="1" s="1"/>
  <c r="W980" i="1"/>
  <c r="X980" i="1" s="1"/>
  <c r="U980" i="1"/>
  <c r="Q980" i="1"/>
  <c r="M980" i="1"/>
  <c r="F980" i="1"/>
  <c r="E980" i="1"/>
  <c r="D980" i="1"/>
  <c r="A980" i="1"/>
  <c r="AD979" i="1"/>
  <c r="AC979" i="1"/>
  <c r="Z979" i="1"/>
  <c r="AB979" i="1" s="1"/>
  <c r="Y979" i="1"/>
  <c r="AA979" i="1" s="1"/>
  <c r="W979" i="1"/>
  <c r="X979" i="1" s="1"/>
  <c r="U979" i="1"/>
  <c r="Q979" i="1"/>
  <c r="M979" i="1"/>
  <c r="F979" i="1"/>
  <c r="E979" i="1"/>
  <c r="D979" i="1"/>
  <c r="A979" i="1"/>
  <c r="AD978" i="1"/>
  <c r="AC978" i="1"/>
  <c r="Z978" i="1"/>
  <c r="AB978" i="1" s="1"/>
  <c r="Y978" i="1"/>
  <c r="AA978" i="1" s="1"/>
  <c r="W978" i="1"/>
  <c r="X978" i="1" s="1"/>
  <c r="U978" i="1"/>
  <c r="Q978" i="1"/>
  <c r="M978" i="1"/>
  <c r="F978" i="1"/>
  <c r="E978" i="1"/>
  <c r="D978" i="1"/>
  <c r="AI978" i="1" s="1"/>
  <c r="A978" i="1"/>
  <c r="AD977" i="1"/>
  <c r="AC977" i="1"/>
  <c r="Z977" i="1"/>
  <c r="AB977" i="1" s="1"/>
  <c r="Y977" i="1"/>
  <c r="AA977" i="1" s="1"/>
  <c r="W977" i="1"/>
  <c r="X977" i="1" s="1"/>
  <c r="U977" i="1"/>
  <c r="Q977" i="1"/>
  <c r="M977" i="1"/>
  <c r="F977" i="1"/>
  <c r="E977" i="1"/>
  <c r="D977" i="1"/>
  <c r="A977" i="1"/>
  <c r="AD976" i="1"/>
  <c r="AC976" i="1"/>
  <c r="Z976" i="1"/>
  <c r="AB976" i="1" s="1"/>
  <c r="Y976" i="1"/>
  <c r="AA976" i="1" s="1"/>
  <c r="W976" i="1"/>
  <c r="X976" i="1" s="1"/>
  <c r="U976" i="1"/>
  <c r="Q976" i="1"/>
  <c r="M976" i="1"/>
  <c r="F976" i="1"/>
  <c r="E976" i="1"/>
  <c r="D976" i="1"/>
  <c r="A976" i="1"/>
  <c r="AD975" i="1"/>
  <c r="AC975" i="1"/>
  <c r="Z975" i="1"/>
  <c r="AB975" i="1" s="1"/>
  <c r="Y975" i="1"/>
  <c r="AA975" i="1" s="1"/>
  <c r="W975" i="1"/>
  <c r="X975" i="1" s="1"/>
  <c r="U975" i="1"/>
  <c r="Q975" i="1"/>
  <c r="M975" i="1"/>
  <c r="F975" i="1"/>
  <c r="E975" i="1"/>
  <c r="D975" i="1"/>
  <c r="AI975" i="1" s="1"/>
  <c r="A975" i="1"/>
  <c r="AD974" i="1"/>
  <c r="AC974" i="1"/>
  <c r="Z974" i="1"/>
  <c r="AB974" i="1" s="1"/>
  <c r="Y974" i="1"/>
  <c r="AA974" i="1" s="1"/>
  <c r="W974" i="1"/>
  <c r="X974" i="1" s="1"/>
  <c r="U974" i="1"/>
  <c r="Q974" i="1"/>
  <c r="M974" i="1"/>
  <c r="F974" i="1"/>
  <c r="E974" i="1"/>
  <c r="D974" i="1"/>
  <c r="AI974" i="1" s="1"/>
  <c r="A974" i="1"/>
  <c r="AD973" i="1"/>
  <c r="AC973" i="1"/>
  <c r="Z973" i="1"/>
  <c r="AB973" i="1" s="1"/>
  <c r="Y973" i="1"/>
  <c r="AA973" i="1" s="1"/>
  <c r="W973" i="1"/>
  <c r="X973" i="1" s="1"/>
  <c r="U973" i="1"/>
  <c r="Q973" i="1"/>
  <c r="M973" i="1"/>
  <c r="F973" i="1"/>
  <c r="E973" i="1"/>
  <c r="D973" i="1"/>
  <c r="A973" i="1"/>
  <c r="AD972" i="1"/>
  <c r="AC972" i="1"/>
  <c r="Z972" i="1"/>
  <c r="AB972" i="1" s="1"/>
  <c r="Y972" i="1"/>
  <c r="AA972" i="1" s="1"/>
  <c r="W972" i="1"/>
  <c r="X972" i="1" s="1"/>
  <c r="U972" i="1"/>
  <c r="Q972" i="1"/>
  <c r="M972" i="1"/>
  <c r="F972" i="1"/>
  <c r="E972" i="1"/>
  <c r="D972" i="1"/>
  <c r="A972" i="1"/>
  <c r="AD971" i="1"/>
  <c r="AC971" i="1"/>
  <c r="Z971" i="1"/>
  <c r="AB971" i="1" s="1"/>
  <c r="Y971" i="1"/>
  <c r="AA971" i="1" s="1"/>
  <c r="W971" i="1"/>
  <c r="X971" i="1" s="1"/>
  <c r="U971" i="1"/>
  <c r="Q971" i="1"/>
  <c r="M971" i="1"/>
  <c r="F971" i="1"/>
  <c r="E971" i="1"/>
  <c r="D971" i="1"/>
  <c r="AI971" i="1" s="1"/>
  <c r="A971" i="1"/>
  <c r="AD970" i="1"/>
  <c r="AC970" i="1"/>
  <c r="Z970" i="1"/>
  <c r="AB970" i="1" s="1"/>
  <c r="Y970" i="1"/>
  <c r="AA970" i="1" s="1"/>
  <c r="W970" i="1"/>
  <c r="X970" i="1" s="1"/>
  <c r="U970" i="1"/>
  <c r="Q970" i="1"/>
  <c r="M970" i="1"/>
  <c r="F970" i="1"/>
  <c r="E970" i="1"/>
  <c r="D970" i="1"/>
  <c r="AI970" i="1" s="1"/>
  <c r="A970" i="1"/>
  <c r="AD969" i="1"/>
  <c r="AC969" i="1"/>
  <c r="Z969" i="1"/>
  <c r="AB969" i="1" s="1"/>
  <c r="Y969" i="1"/>
  <c r="AA969" i="1" s="1"/>
  <c r="W969" i="1"/>
  <c r="X969" i="1" s="1"/>
  <c r="U969" i="1"/>
  <c r="Q969" i="1"/>
  <c r="M969" i="1"/>
  <c r="F969" i="1"/>
  <c r="E969" i="1"/>
  <c r="D969" i="1"/>
  <c r="AI969" i="1" s="1"/>
  <c r="A969" i="1"/>
  <c r="AD968" i="1"/>
  <c r="AC968" i="1"/>
  <c r="Z968" i="1"/>
  <c r="AB968" i="1" s="1"/>
  <c r="Y968" i="1"/>
  <c r="AA968" i="1" s="1"/>
  <c r="W968" i="1"/>
  <c r="X968" i="1" s="1"/>
  <c r="U968" i="1"/>
  <c r="Q968" i="1"/>
  <c r="M968" i="1"/>
  <c r="F968" i="1"/>
  <c r="E968" i="1"/>
  <c r="D968" i="1"/>
  <c r="A968" i="1"/>
  <c r="AD967" i="1"/>
  <c r="AC967" i="1"/>
  <c r="Z967" i="1"/>
  <c r="AB967" i="1" s="1"/>
  <c r="Y967" i="1"/>
  <c r="AA967" i="1" s="1"/>
  <c r="W967" i="1"/>
  <c r="X967" i="1" s="1"/>
  <c r="U967" i="1"/>
  <c r="Q967" i="1"/>
  <c r="M967" i="1"/>
  <c r="F967" i="1"/>
  <c r="E967" i="1"/>
  <c r="D967" i="1"/>
  <c r="AI967" i="1" s="1"/>
  <c r="A967" i="1"/>
  <c r="AD966" i="1"/>
  <c r="AC966" i="1"/>
  <c r="Z966" i="1"/>
  <c r="AB966" i="1" s="1"/>
  <c r="Y966" i="1"/>
  <c r="AA966" i="1" s="1"/>
  <c r="W966" i="1"/>
  <c r="X966" i="1" s="1"/>
  <c r="U966" i="1"/>
  <c r="Q966" i="1"/>
  <c r="M966" i="1"/>
  <c r="F966" i="1"/>
  <c r="E966" i="1"/>
  <c r="D966" i="1"/>
  <c r="AI966" i="1" s="1"/>
  <c r="A966" i="1"/>
  <c r="AD965" i="1"/>
  <c r="AC965" i="1"/>
  <c r="Z965" i="1"/>
  <c r="AB965" i="1" s="1"/>
  <c r="Y965" i="1"/>
  <c r="AA965" i="1" s="1"/>
  <c r="W965" i="1"/>
  <c r="X965" i="1" s="1"/>
  <c r="U965" i="1"/>
  <c r="Q965" i="1"/>
  <c r="M965" i="1"/>
  <c r="F965" i="1"/>
  <c r="E965" i="1"/>
  <c r="D965" i="1"/>
  <c r="AI965" i="1" s="1"/>
  <c r="A965" i="1"/>
  <c r="AD964" i="1"/>
  <c r="AC964" i="1"/>
  <c r="Z964" i="1"/>
  <c r="AB964" i="1" s="1"/>
  <c r="Y964" i="1"/>
  <c r="AA964" i="1" s="1"/>
  <c r="W964" i="1"/>
  <c r="X964" i="1" s="1"/>
  <c r="U964" i="1"/>
  <c r="Q964" i="1"/>
  <c r="M964" i="1"/>
  <c r="F964" i="1"/>
  <c r="E964" i="1"/>
  <c r="D964" i="1"/>
  <c r="A964" i="1"/>
  <c r="AD963" i="1"/>
  <c r="AC963" i="1"/>
  <c r="Z963" i="1"/>
  <c r="AB963" i="1" s="1"/>
  <c r="Y963" i="1"/>
  <c r="AA963" i="1" s="1"/>
  <c r="W963" i="1"/>
  <c r="X963" i="1" s="1"/>
  <c r="U963" i="1"/>
  <c r="Q963" i="1"/>
  <c r="M963" i="1"/>
  <c r="F963" i="1"/>
  <c r="E963" i="1"/>
  <c r="D963" i="1"/>
  <c r="A963" i="1"/>
  <c r="AD962" i="1"/>
  <c r="AC962" i="1"/>
  <c r="Z962" i="1"/>
  <c r="AB962" i="1" s="1"/>
  <c r="Y962" i="1"/>
  <c r="AA962" i="1" s="1"/>
  <c r="W962" i="1"/>
  <c r="X962" i="1" s="1"/>
  <c r="U962" i="1"/>
  <c r="Q962" i="1"/>
  <c r="M962" i="1"/>
  <c r="F962" i="1"/>
  <c r="E962" i="1"/>
  <c r="D962" i="1"/>
  <c r="A962" i="1"/>
  <c r="AD961" i="1"/>
  <c r="AC961" i="1"/>
  <c r="Z961" i="1"/>
  <c r="AB961" i="1" s="1"/>
  <c r="Y961" i="1"/>
  <c r="AA961" i="1" s="1"/>
  <c r="W961" i="1"/>
  <c r="X961" i="1" s="1"/>
  <c r="U961" i="1"/>
  <c r="Q961" i="1"/>
  <c r="M961" i="1"/>
  <c r="F961" i="1"/>
  <c r="E961" i="1"/>
  <c r="D961" i="1"/>
  <c r="A961" i="1"/>
  <c r="AD960" i="1"/>
  <c r="AC960" i="1"/>
  <c r="Z960" i="1"/>
  <c r="AB960" i="1" s="1"/>
  <c r="Y960" i="1"/>
  <c r="AA960" i="1" s="1"/>
  <c r="W960" i="1"/>
  <c r="X960" i="1" s="1"/>
  <c r="U960" i="1"/>
  <c r="Q960" i="1"/>
  <c r="M960" i="1"/>
  <c r="F960" i="1"/>
  <c r="E960" i="1"/>
  <c r="D960" i="1"/>
  <c r="A960" i="1"/>
  <c r="AD959" i="1"/>
  <c r="AC959" i="1"/>
  <c r="Z959" i="1"/>
  <c r="AB959" i="1" s="1"/>
  <c r="Y959" i="1"/>
  <c r="AA959" i="1" s="1"/>
  <c r="W959" i="1"/>
  <c r="X959" i="1" s="1"/>
  <c r="U959" i="1"/>
  <c r="Q959" i="1"/>
  <c r="M959" i="1"/>
  <c r="F959" i="1"/>
  <c r="E959" i="1"/>
  <c r="D959" i="1"/>
  <c r="AI959" i="1" s="1"/>
  <c r="A959" i="1"/>
  <c r="AD958" i="1"/>
  <c r="AC958" i="1"/>
  <c r="Z958" i="1"/>
  <c r="AB958" i="1" s="1"/>
  <c r="Y958" i="1"/>
  <c r="AA958" i="1" s="1"/>
  <c r="W958" i="1"/>
  <c r="X958" i="1" s="1"/>
  <c r="U958" i="1"/>
  <c r="Q958" i="1"/>
  <c r="M958" i="1"/>
  <c r="F958" i="1"/>
  <c r="E958" i="1"/>
  <c r="D958" i="1"/>
  <c r="AI958" i="1" s="1"/>
  <c r="A958" i="1"/>
  <c r="AD957" i="1"/>
  <c r="AC957" i="1"/>
  <c r="Z957" i="1"/>
  <c r="AB957" i="1" s="1"/>
  <c r="Y957" i="1"/>
  <c r="AA957" i="1" s="1"/>
  <c r="W957" i="1"/>
  <c r="X957" i="1" s="1"/>
  <c r="U957" i="1"/>
  <c r="Q957" i="1"/>
  <c r="M957" i="1"/>
  <c r="F957" i="1"/>
  <c r="E957" i="1"/>
  <c r="D957" i="1"/>
  <c r="AI957" i="1" s="1"/>
  <c r="A957" i="1"/>
  <c r="AD956" i="1"/>
  <c r="AC956" i="1"/>
  <c r="Z956" i="1"/>
  <c r="AB956" i="1" s="1"/>
  <c r="Y956" i="1"/>
  <c r="AA956" i="1" s="1"/>
  <c r="W956" i="1"/>
  <c r="X956" i="1" s="1"/>
  <c r="U956" i="1"/>
  <c r="Q956" i="1"/>
  <c r="M956" i="1"/>
  <c r="F956" i="1"/>
  <c r="E956" i="1"/>
  <c r="D956" i="1"/>
  <c r="A956" i="1"/>
  <c r="AD955" i="1"/>
  <c r="AC955" i="1"/>
  <c r="Z955" i="1"/>
  <c r="AB955" i="1" s="1"/>
  <c r="Y955" i="1"/>
  <c r="AA955" i="1" s="1"/>
  <c r="W955" i="1"/>
  <c r="X955" i="1" s="1"/>
  <c r="U955" i="1"/>
  <c r="Q955" i="1"/>
  <c r="M955" i="1"/>
  <c r="F955" i="1"/>
  <c r="E955" i="1"/>
  <c r="D955" i="1"/>
  <c r="A955" i="1"/>
  <c r="AD954" i="1"/>
  <c r="AC954" i="1"/>
  <c r="Z954" i="1"/>
  <c r="AB954" i="1" s="1"/>
  <c r="Y954" i="1"/>
  <c r="AA954" i="1" s="1"/>
  <c r="W954" i="1"/>
  <c r="X954" i="1" s="1"/>
  <c r="U954" i="1"/>
  <c r="Q954" i="1"/>
  <c r="M954" i="1"/>
  <c r="F954" i="1"/>
  <c r="E954" i="1"/>
  <c r="D954" i="1"/>
  <c r="AI954" i="1" s="1"/>
  <c r="A954" i="1"/>
  <c r="AD953" i="1"/>
  <c r="AC953" i="1"/>
  <c r="Z953" i="1"/>
  <c r="AB953" i="1" s="1"/>
  <c r="Y953" i="1"/>
  <c r="AA953" i="1" s="1"/>
  <c r="W953" i="1"/>
  <c r="X953" i="1" s="1"/>
  <c r="U953" i="1"/>
  <c r="Q953" i="1"/>
  <c r="M953" i="1"/>
  <c r="F953" i="1"/>
  <c r="E953" i="1"/>
  <c r="D953" i="1"/>
  <c r="A953" i="1"/>
  <c r="AD952" i="1"/>
  <c r="AC952" i="1"/>
  <c r="Z952" i="1"/>
  <c r="AB952" i="1" s="1"/>
  <c r="Y952" i="1"/>
  <c r="AA952" i="1" s="1"/>
  <c r="W952" i="1"/>
  <c r="X952" i="1" s="1"/>
  <c r="U952" i="1"/>
  <c r="Q952" i="1"/>
  <c r="M952" i="1"/>
  <c r="F952" i="1"/>
  <c r="E952" i="1"/>
  <c r="D952" i="1"/>
  <c r="A952" i="1"/>
  <c r="AD951" i="1"/>
  <c r="AC951" i="1"/>
  <c r="Z951" i="1"/>
  <c r="AB951" i="1" s="1"/>
  <c r="Y951" i="1"/>
  <c r="AA951" i="1" s="1"/>
  <c r="W951" i="1"/>
  <c r="X951" i="1" s="1"/>
  <c r="U951" i="1"/>
  <c r="Q951" i="1"/>
  <c r="M951" i="1"/>
  <c r="F951" i="1"/>
  <c r="E951" i="1"/>
  <c r="D951" i="1"/>
  <c r="AI951" i="1" s="1"/>
  <c r="A951" i="1"/>
  <c r="AD950" i="1"/>
  <c r="AC950" i="1"/>
  <c r="Z950" i="1"/>
  <c r="AB950" i="1" s="1"/>
  <c r="Y950" i="1"/>
  <c r="AA950" i="1" s="1"/>
  <c r="W950" i="1"/>
  <c r="X950" i="1" s="1"/>
  <c r="U950" i="1"/>
  <c r="Q950" i="1"/>
  <c r="M950" i="1"/>
  <c r="F950" i="1"/>
  <c r="E950" i="1"/>
  <c r="D950" i="1"/>
  <c r="AI950" i="1" s="1"/>
  <c r="A950" i="1"/>
  <c r="AD949" i="1"/>
  <c r="AC949" i="1"/>
  <c r="Z949" i="1"/>
  <c r="AB949" i="1" s="1"/>
  <c r="Y949" i="1"/>
  <c r="AA949" i="1" s="1"/>
  <c r="W949" i="1"/>
  <c r="X949" i="1" s="1"/>
  <c r="U949" i="1"/>
  <c r="Q949" i="1"/>
  <c r="M949" i="1"/>
  <c r="F949" i="1"/>
  <c r="E949" i="1"/>
  <c r="D949" i="1"/>
  <c r="AI949" i="1" s="1"/>
  <c r="A949" i="1"/>
  <c r="AD948" i="1"/>
  <c r="AC948" i="1"/>
  <c r="Z948" i="1"/>
  <c r="AB948" i="1" s="1"/>
  <c r="Y948" i="1"/>
  <c r="AA948" i="1" s="1"/>
  <c r="W948" i="1"/>
  <c r="X948" i="1" s="1"/>
  <c r="U948" i="1"/>
  <c r="Q948" i="1"/>
  <c r="M948" i="1"/>
  <c r="F948" i="1"/>
  <c r="E948" i="1"/>
  <c r="D948" i="1"/>
  <c r="A948" i="1"/>
  <c r="AD947" i="1"/>
  <c r="AC947" i="1"/>
  <c r="Z947" i="1"/>
  <c r="AB947" i="1" s="1"/>
  <c r="Y947" i="1"/>
  <c r="AA947" i="1" s="1"/>
  <c r="W947" i="1"/>
  <c r="X947" i="1" s="1"/>
  <c r="U947" i="1"/>
  <c r="Q947" i="1"/>
  <c r="M947" i="1"/>
  <c r="F947" i="1"/>
  <c r="E947" i="1"/>
  <c r="D947" i="1"/>
  <c r="AI947" i="1" s="1"/>
  <c r="A947" i="1"/>
  <c r="AD946" i="1"/>
  <c r="AC946" i="1"/>
  <c r="Z946" i="1"/>
  <c r="AB946" i="1" s="1"/>
  <c r="Y946" i="1"/>
  <c r="AA946" i="1" s="1"/>
  <c r="W946" i="1"/>
  <c r="X946" i="1" s="1"/>
  <c r="U946" i="1"/>
  <c r="Q946" i="1"/>
  <c r="M946" i="1"/>
  <c r="F946" i="1"/>
  <c r="E946" i="1"/>
  <c r="D946" i="1"/>
  <c r="AI946" i="1" s="1"/>
  <c r="A946" i="1"/>
  <c r="AD945" i="1"/>
  <c r="AC945" i="1"/>
  <c r="Z945" i="1"/>
  <c r="AB945" i="1" s="1"/>
  <c r="Y945" i="1"/>
  <c r="AA945" i="1" s="1"/>
  <c r="W945" i="1"/>
  <c r="X945" i="1" s="1"/>
  <c r="U945" i="1"/>
  <c r="Q945" i="1"/>
  <c r="M945" i="1"/>
  <c r="F945" i="1"/>
  <c r="E945" i="1"/>
  <c r="D945" i="1"/>
  <c r="A945" i="1"/>
  <c r="AD944" i="1"/>
  <c r="AC944" i="1"/>
  <c r="Z944" i="1"/>
  <c r="AB944" i="1" s="1"/>
  <c r="Y944" i="1"/>
  <c r="AA944" i="1" s="1"/>
  <c r="W944" i="1"/>
  <c r="X944" i="1" s="1"/>
  <c r="U944" i="1"/>
  <c r="Q944" i="1"/>
  <c r="M944" i="1"/>
  <c r="F944" i="1"/>
  <c r="E944" i="1"/>
  <c r="D944" i="1"/>
  <c r="A944" i="1"/>
  <c r="AD943" i="1"/>
  <c r="AC943" i="1"/>
  <c r="Z943" i="1"/>
  <c r="AB943" i="1" s="1"/>
  <c r="Y943" i="1"/>
  <c r="AA943" i="1" s="1"/>
  <c r="W943" i="1"/>
  <c r="X943" i="1" s="1"/>
  <c r="U943" i="1"/>
  <c r="Q943" i="1"/>
  <c r="M943" i="1"/>
  <c r="F943" i="1"/>
  <c r="E943" i="1"/>
  <c r="D943" i="1"/>
  <c r="AI943" i="1" s="1"/>
  <c r="A943" i="1"/>
  <c r="AD942" i="1"/>
  <c r="AC942" i="1"/>
  <c r="Z942" i="1"/>
  <c r="AB942" i="1" s="1"/>
  <c r="Y942" i="1"/>
  <c r="AA942" i="1" s="1"/>
  <c r="W942" i="1"/>
  <c r="X942" i="1" s="1"/>
  <c r="U942" i="1"/>
  <c r="Q942" i="1"/>
  <c r="M942" i="1"/>
  <c r="F942" i="1"/>
  <c r="E942" i="1"/>
  <c r="D942" i="1"/>
  <c r="AI942" i="1" s="1"/>
  <c r="A942" i="1"/>
  <c r="AD941" i="1"/>
  <c r="AC941" i="1"/>
  <c r="Z941" i="1"/>
  <c r="AB941" i="1" s="1"/>
  <c r="Y941" i="1"/>
  <c r="AA941" i="1" s="1"/>
  <c r="W941" i="1"/>
  <c r="X941" i="1" s="1"/>
  <c r="U941" i="1"/>
  <c r="Q941" i="1"/>
  <c r="M941" i="1"/>
  <c r="F941" i="1"/>
  <c r="E941" i="1"/>
  <c r="D941" i="1"/>
  <c r="AI941" i="1" s="1"/>
  <c r="A941" i="1"/>
  <c r="AD940" i="1"/>
  <c r="AC940" i="1"/>
  <c r="Z940" i="1"/>
  <c r="AB940" i="1" s="1"/>
  <c r="Y940" i="1"/>
  <c r="AA940" i="1" s="1"/>
  <c r="W940" i="1"/>
  <c r="X940" i="1" s="1"/>
  <c r="U940" i="1"/>
  <c r="Q940" i="1"/>
  <c r="M940" i="1"/>
  <c r="F940" i="1"/>
  <c r="E940" i="1"/>
  <c r="D940" i="1"/>
  <c r="A940" i="1"/>
  <c r="AD939" i="1"/>
  <c r="AC939" i="1"/>
  <c r="Z939" i="1"/>
  <c r="AB939" i="1" s="1"/>
  <c r="Y939" i="1"/>
  <c r="AA939" i="1" s="1"/>
  <c r="W939" i="1"/>
  <c r="X939" i="1" s="1"/>
  <c r="U939" i="1"/>
  <c r="Q939" i="1"/>
  <c r="M939" i="1"/>
  <c r="F939" i="1"/>
  <c r="E939" i="1"/>
  <c r="D939" i="1"/>
  <c r="AI939" i="1" s="1"/>
  <c r="A939" i="1"/>
  <c r="AD938" i="1"/>
  <c r="AC938" i="1"/>
  <c r="Z938" i="1"/>
  <c r="AB938" i="1" s="1"/>
  <c r="Y938" i="1"/>
  <c r="AA938" i="1" s="1"/>
  <c r="W938" i="1"/>
  <c r="X938" i="1" s="1"/>
  <c r="U938" i="1"/>
  <c r="Q938" i="1"/>
  <c r="M938" i="1"/>
  <c r="F938" i="1"/>
  <c r="E938" i="1"/>
  <c r="D938" i="1"/>
  <c r="AI938" i="1" s="1"/>
  <c r="A938" i="1"/>
  <c r="AD937" i="1"/>
  <c r="AC937" i="1"/>
  <c r="Z937" i="1"/>
  <c r="AB937" i="1" s="1"/>
  <c r="Y937" i="1"/>
  <c r="AA937" i="1" s="1"/>
  <c r="W937" i="1"/>
  <c r="X937" i="1" s="1"/>
  <c r="U937" i="1"/>
  <c r="Q937" i="1"/>
  <c r="M937" i="1"/>
  <c r="F937" i="1"/>
  <c r="E937" i="1"/>
  <c r="D937" i="1"/>
  <c r="AI937" i="1" s="1"/>
  <c r="A937" i="1"/>
  <c r="AD936" i="1"/>
  <c r="AC936" i="1"/>
  <c r="Z936" i="1"/>
  <c r="AB936" i="1" s="1"/>
  <c r="Y936" i="1"/>
  <c r="AA936" i="1" s="1"/>
  <c r="W936" i="1"/>
  <c r="X936" i="1" s="1"/>
  <c r="U936" i="1"/>
  <c r="Q936" i="1"/>
  <c r="M936" i="1"/>
  <c r="F936" i="1"/>
  <c r="E936" i="1"/>
  <c r="D936" i="1"/>
  <c r="A936" i="1"/>
  <c r="AD935" i="1"/>
  <c r="AC935" i="1"/>
  <c r="Z935" i="1"/>
  <c r="AB935" i="1" s="1"/>
  <c r="Y935" i="1"/>
  <c r="AA935" i="1" s="1"/>
  <c r="W935" i="1"/>
  <c r="X935" i="1" s="1"/>
  <c r="U935" i="1"/>
  <c r="Q935" i="1"/>
  <c r="M935" i="1"/>
  <c r="F935" i="1"/>
  <c r="E935" i="1"/>
  <c r="D935" i="1"/>
  <c r="AI935" i="1" s="1"/>
  <c r="A935" i="1"/>
  <c r="AD934" i="1"/>
  <c r="AC934" i="1"/>
  <c r="Z934" i="1"/>
  <c r="AB934" i="1" s="1"/>
  <c r="Y934" i="1"/>
  <c r="AA934" i="1" s="1"/>
  <c r="W934" i="1"/>
  <c r="X934" i="1" s="1"/>
  <c r="U934" i="1"/>
  <c r="Q934" i="1"/>
  <c r="M934" i="1"/>
  <c r="F934" i="1"/>
  <c r="E934" i="1"/>
  <c r="D934" i="1"/>
  <c r="AI934" i="1" s="1"/>
  <c r="A934" i="1"/>
  <c r="AD933" i="1"/>
  <c r="AC933" i="1"/>
  <c r="Z933" i="1"/>
  <c r="AB933" i="1" s="1"/>
  <c r="Y933" i="1"/>
  <c r="AA933" i="1" s="1"/>
  <c r="W933" i="1"/>
  <c r="X933" i="1" s="1"/>
  <c r="U933" i="1"/>
  <c r="Q933" i="1"/>
  <c r="M933" i="1"/>
  <c r="F933" i="1"/>
  <c r="E933" i="1"/>
  <c r="D933" i="1"/>
  <c r="AI933" i="1" s="1"/>
  <c r="A933" i="1"/>
  <c r="AD932" i="1"/>
  <c r="AC932" i="1"/>
  <c r="Z932" i="1"/>
  <c r="AB932" i="1" s="1"/>
  <c r="Y932" i="1"/>
  <c r="AA932" i="1" s="1"/>
  <c r="W932" i="1"/>
  <c r="X932" i="1" s="1"/>
  <c r="U932" i="1"/>
  <c r="Q932" i="1"/>
  <c r="M932" i="1"/>
  <c r="F932" i="1"/>
  <c r="E932" i="1"/>
  <c r="D932" i="1"/>
  <c r="AI932" i="1" s="1"/>
  <c r="A932" i="1"/>
  <c r="AD931" i="1"/>
  <c r="AC931" i="1"/>
  <c r="Z931" i="1"/>
  <c r="AB931" i="1" s="1"/>
  <c r="Y931" i="1"/>
  <c r="AA931" i="1" s="1"/>
  <c r="W931" i="1"/>
  <c r="X931" i="1" s="1"/>
  <c r="U931" i="1"/>
  <c r="Q931" i="1"/>
  <c r="M931" i="1"/>
  <c r="F931" i="1"/>
  <c r="E931" i="1"/>
  <c r="D931" i="1"/>
  <c r="AI931" i="1" s="1"/>
  <c r="A931" i="1"/>
  <c r="AD930" i="1"/>
  <c r="AC930" i="1"/>
  <c r="Z930" i="1"/>
  <c r="AB930" i="1" s="1"/>
  <c r="Y930" i="1"/>
  <c r="AA930" i="1" s="1"/>
  <c r="W930" i="1"/>
  <c r="X930" i="1" s="1"/>
  <c r="U930" i="1"/>
  <c r="Q930" i="1"/>
  <c r="M930" i="1"/>
  <c r="F930" i="1"/>
  <c r="E930" i="1"/>
  <c r="D930" i="1"/>
  <c r="AI930" i="1" s="1"/>
  <c r="A930" i="1"/>
  <c r="AD929" i="1"/>
  <c r="AC929" i="1"/>
  <c r="Z929" i="1"/>
  <c r="AB929" i="1" s="1"/>
  <c r="Y929" i="1"/>
  <c r="AA929" i="1" s="1"/>
  <c r="W929" i="1"/>
  <c r="X929" i="1" s="1"/>
  <c r="U929" i="1"/>
  <c r="Q929" i="1"/>
  <c r="M929" i="1"/>
  <c r="F929" i="1"/>
  <c r="E929" i="1"/>
  <c r="D929" i="1"/>
  <c r="AI929" i="1" s="1"/>
  <c r="A929" i="1"/>
  <c r="AD928" i="1"/>
  <c r="AC928" i="1"/>
  <c r="Z928" i="1"/>
  <c r="AB928" i="1" s="1"/>
  <c r="Y928" i="1"/>
  <c r="AA928" i="1" s="1"/>
  <c r="W928" i="1"/>
  <c r="X928" i="1" s="1"/>
  <c r="U928" i="1"/>
  <c r="Q928" i="1"/>
  <c r="M928" i="1"/>
  <c r="F928" i="1"/>
  <c r="E928" i="1"/>
  <c r="D928" i="1"/>
  <c r="A928" i="1"/>
  <c r="AD927" i="1"/>
  <c r="AC927" i="1"/>
  <c r="Z927" i="1"/>
  <c r="AB927" i="1" s="1"/>
  <c r="Y927" i="1"/>
  <c r="AA927" i="1" s="1"/>
  <c r="W927" i="1"/>
  <c r="X927" i="1" s="1"/>
  <c r="U927" i="1"/>
  <c r="Q927" i="1"/>
  <c r="M927" i="1"/>
  <c r="F927" i="1"/>
  <c r="E927" i="1"/>
  <c r="D927" i="1"/>
  <c r="A927" i="1"/>
  <c r="AD926" i="1"/>
  <c r="AC926" i="1"/>
  <c r="Z926" i="1"/>
  <c r="AB926" i="1" s="1"/>
  <c r="Y926" i="1"/>
  <c r="AA926" i="1" s="1"/>
  <c r="W926" i="1"/>
  <c r="X926" i="1" s="1"/>
  <c r="U926" i="1"/>
  <c r="Q926" i="1"/>
  <c r="M926" i="1"/>
  <c r="F926" i="1"/>
  <c r="E926" i="1"/>
  <c r="D926" i="1"/>
  <c r="AI926" i="1" s="1"/>
  <c r="A926" i="1"/>
  <c r="AD925" i="1"/>
  <c r="AC925" i="1"/>
  <c r="Z925" i="1"/>
  <c r="AB925" i="1" s="1"/>
  <c r="Y925" i="1"/>
  <c r="AA925" i="1" s="1"/>
  <c r="W925" i="1"/>
  <c r="X925" i="1" s="1"/>
  <c r="U925" i="1"/>
  <c r="Q925" i="1"/>
  <c r="M925" i="1"/>
  <c r="F925" i="1"/>
  <c r="E925" i="1"/>
  <c r="D925" i="1"/>
  <c r="AI925" i="1" s="1"/>
  <c r="A925" i="1"/>
  <c r="AD924" i="1"/>
  <c r="AC924" i="1"/>
  <c r="Z924" i="1"/>
  <c r="AB924" i="1" s="1"/>
  <c r="Y924" i="1"/>
  <c r="AA924" i="1" s="1"/>
  <c r="W924" i="1"/>
  <c r="X924" i="1" s="1"/>
  <c r="U924" i="1"/>
  <c r="Q924" i="1"/>
  <c r="M924" i="1"/>
  <c r="F924" i="1"/>
  <c r="E924" i="1"/>
  <c r="D924" i="1"/>
  <c r="AI924" i="1" s="1"/>
  <c r="A924" i="1"/>
  <c r="AD923" i="1"/>
  <c r="AC923" i="1"/>
  <c r="Z923" i="1"/>
  <c r="AB923" i="1" s="1"/>
  <c r="Y923" i="1"/>
  <c r="AA923" i="1" s="1"/>
  <c r="W923" i="1"/>
  <c r="X923" i="1" s="1"/>
  <c r="U923" i="1"/>
  <c r="Q923" i="1"/>
  <c r="M923" i="1"/>
  <c r="F923" i="1"/>
  <c r="E923" i="1"/>
  <c r="D923" i="1"/>
  <c r="AI923" i="1" s="1"/>
  <c r="A923" i="1"/>
  <c r="AD922" i="1"/>
  <c r="AC922" i="1"/>
  <c r="Z922" i="1"/>
  <c r="AB922" i="1" s="1"/>
  <c r="Y922" i="1"/>
  <c r="AA922" i="1" s="1"/>
  <c r="W922" i="1"/>
  <c r="X922" i="1" s="1"/>
  <c r="U922" i="1"/>
  <c r="Q922" i="1"/>
  <c r="M922" i="1"/>
  <c r="F922" i="1"/>
  <c r="E922" i="1"/>
  <c r="D922" i="1"/>
  <c r="AI922" i="1" s="1"/>
  <c r="A922" i="1"/>
  <c r="AD921" i="1"/>
  <c r="AC921" i="1"/>
  <c r="Z921" i="1"/>
  <c r="AB921" i="1" s="1"/>
  <c r="Y921" i="1"/>
  <c r="AA921" i="1" s="1"/>
  <c r="W921" i="1"/>
  <c r="X921" i="1" s="1"/>
  <c r="U921" i="1"/>
  <c r="Q921" i="1"/>
  <c r="M921" i="1"/>
  <c r="F921" i="1"/>
  <c r="E921" i="1"/>
  <c r="D921" i="1"/>
  <c r="AI921" i="1" s="1"/>
  <c r="A921" i="1"/>
  <c r="AD920" i="1"/>
  <c r="AC920" i="1"/>
  <c r="Z920" i="1"/>
  <c r="AB920" i="1" s="1"/>
  <c r="Y920" i="1"/>
  <c r="AA920" i="1" s="1"/>
  <c r="W920" i="1"/>
  <c r="X920" i="1" s="1"/>
  <c r="U920" i="1"/>
  <c r="Q920" i="1"/>
  <c r="M920" i="1"/>
  <c r="F920" i="1"/>
  <c r="E920" i="1"/>
  <c r="D920" i="1"/>
  <c r="AI920" i="1" s="1"/>
  <c r="A920" i="1"/>
  <c r="AD919" i="1"/>
  <c r="AC919" i="1"/>
  <c r="Z919" i="1"/>
  <c r="AB919" i="1" s="1"/>
  <c r="Y919" i="1"/>
  <c r="AA919" i="1" s="1"/>
  <c r="W919" i="1"/>
  <c r="X919" i="1" s="1"/>
  <c r="U919" i="1"/>
  <c r="Q919" i="1"/>
  <c r="M919" i="1"/>
  <c r="F919" i="1"/>
  <c r="E919" i="1"/>
  <c r="D919" i="1"/>
  <c r="AI919" i="1" s="1"/>
  <c r="A919" i="1"/>
  <c r="AD918" i="1"/>
  <c r="AC918" i="1"/>
  <c r="Z918" i="1"/>
  <c r="AB918" i="1" s="1"/>
  <c r="Y918" i="1"/>
  <c r="AA918" i="1" s="1"/>
  <c r="W918" i="1"/>
  <c r="X918" i="1" s="1"/>
  <c r="U918" i="1"/>
  <c r="Q918" i="1"/>
  <c r="M918" i="1"/>
  <c r="F918" i="1"/>
  <c r="E918" i="1"/>
  <c r="D918" i="1"/>
  <c r="A918" i="1"/>
  <c r="AD917" i="1"/>
  <c r="AC917" i="1"/>
  <c r="Z917" i="1"/>
  <c r="AB917" i="1" s="1"/>
  <c r="Y917" i="1"/>
  <c r="AA917" i="1" s="1"/>
  <c r="W917" i="1"/>
  <c r="X917" i="1" s="1"/>
  <c r="U917" i="1"/>
  <c r="Q917" i="1"/>
  <c r="M917" i="1"/>
  <c r="F917" i="1"/>
  <c r="E917" i="1"/>
  <c r="D917" i="1"/>
  <c r="AI917" i="1" s="1"/>
  <c r="A917" i="1"/>
  <c r="AD916" i="1"/>
  <c r="AC916" i="1"/>
  <c r="Z916" i="1"/>
  <c r="AB916" i="1" s="1"/>
  <c r="Y916" i="1"/>
  <c r="AA916" i="1" s="1"/>
  <c r="W916" i="1"/>
  <c r="X916" i="1" s="1"/>
  <c r="U916" i="1"/>
  <c r="Q916" i="1"/>
  <c r="M916" i="1"/>
  <c r="F916" i="1"/>
  <c r="E916" i="1"/>
  <c r="D916" i="1"/>
  <c r="AI916" i="1" s="1"/>
  <c r="A916" i="1"/>
  <c r="AD915" i="1"/>
  <c r="AC915" i="1"/>
  <c r="Z915" i="1"/>
  <c r="AB915" i="1" s="1"/>
  <c r="Y915" i="1"/>
  <c r="AA915" i="1" s="1"/>
  <c r="W915" i="1"/>
  <c r="X915" i="1" s="1"/>
  <c r="U915" i="1"/>
  <c r="Q915" i="1"/>
  <c r="M915" i="1"/>
  <c r="F915" i="1"/>
  <c r="E915" i="1"/>
  <c r="D915" i="1"/>
  <c r="AI915" i="1" s="1"/>
  <c r="A915" i="1"/>
  <c r="AD914" i="1"/>
  <c r="AC914" i="1"/>
  <c r="Z914" i="1"/>
  <c r="AB914" i="1" s="1"/>
  <c r="Y914" i="1"/>
  <c r="AA914" i="1" s="1"/>
  <c r="W914" i="1"/>
  <c r="X914" i="1" s="1"/>
  <c r="U914" i="1"/>
  <c r="Q914" i="1"/>
  <c r="M914" i="1"/>
  <c r="F914" i="1"/>
  <c r="E914" i="1"/>
  <c r="D914" i="1"/>
  <c r="AI914" i="1" s="1"/>
  <c r="A914" i="1"/>
  <c r="AD913" i="1"/>
  <c r="AC913" i="1"/>
  <c r="Z913" i="1"/>
  <c r="AB913" i="1" s="1"/>
  <c r="Y913" i="1"/>
  <c r="AA913" i="1" s="1"/>
  <c r="W913" i="1"/>
  <c r="X913" i="1" s="1"/>
  <c r="U913" i="1"/>
  <c r="Q913" i="1"/>
  <c r="M913" i="1"/>
  <c r="F913" i="1"/>
  <c r="E913" i="1"/>
  <c r="D913" i="1"/>
  <c r="AI913" i="1" s="1"/>
  <c r="A913" i="1"/>
  <c r="AD912" i="1"/>
  <c r="AC912" i="1"/>
  <c r="Z912" i="1"/>
  <c r="AB912" i="1" s="1"/>
  <c r="Y912" i="1"/>
  <c r="AA912" i="1" s="1"/>
  <c r="W912" i="1"/>
  <c r="X912" i="1" s="1"/>
  <c r="U912" i="1"/>
  <c r="Q912" i="1"/>
  <c r="M912" i="1"/>
  <c r="F912" i="1"/>
  <c r="E912" i="1"/>
  <c r="D912" i="1"/>
  <c r="AI912" i="1" s="1"/>
  <c r="A912" i="1"/>
  <c r="AD911" i="1"/>
  <c r="AC911" i="1"/>
  <c r="Z911" i="1"/>
  <c r="AB911" i="1" s="1"/>
  <c r="Y911" i="1"/>
  <c r="AA911" i="1" s="1"/>
  <c r="W911" i="1"/>
  <c r="X911" i="1" s="1"/>
  <c r="U911" i="1"/>
  <c r="Q911" i="1"/>
  <c r="M911" i="1"/>
  <c r="F911" i="1"/>
  <c r="E911" i="1"/>
  <c r="D911" i="1"/>
  <c r="AI911" i="1" s="1"/>
  <c r="A911" i="1"/>
  <c r="AD910" i="1"/>
  <c r="AC910" i="1"/>
  <c r="Z910" i="1"/>
  <c r="AB910" i="1" s="1"/>
  <c r="Y910" i="1"/>
  <c r="AA910" i="1" s="1"/>
  <c r="W910" i="1"/>
  <c r="X910" i="1" s="1"/>
  <c r="U910" i="1"/>
  <c r="Q910" i="1"/>
  <c r="M910" i="1"/>
  <c r="F910" i="1"/>
  <c r="E910" i="1"/>
  <c r="D910" i="1"/>
  <c r="A910" i="1"/>
  <c r="AD909" i="1"/>
  <c r="AC909" i="1"/>
  <c r="Z909" i="1"/>
  <c r="AB909" i="1" s="1"/>
  <c r="Y909" i="1"/>
  <c r="AA909" i="1" s="1"/>
  <c r="W909" i="1"/>
  <c r="X909" i="1" s="1"/>
  <c r="U909" i="1"/>
  <c r="Q909" i="1"/>
  <c r="M909" i="1"/>
  <c r="F909" i="1"/>
  <c r="E909" i="1"/>
  <c r="D909" i="1"/>
  <c r="AI909" i="1" s="1"/>
  <c r="A909" i="1"/>
  <c r="AD908" i="1"/>
  <c r="AC908" i="1"/>
  <c r="Z908" i="1"/>
  <c r="AB908" i="1" s="1"/>
  <c r="Y908" i="1"/>
  <c r="AA908" i="1" s="1"/>
  <c r="W908" i="1"/>
  <c r="X908" i="1" s="1"/>
  <c r="U908" i="1"/>
  <c r="Q908" i="1"/>
  <c r="M908" i="1"/>
  <c r="F908" i="1"/>
  <c r="E908" i="1"/>
  <c r="D908" i="1"/>
  <c r="A908" i="1"/>
  <c r="AD907" i="1"/>
  <c r="AC907" i="1"/>
  <c r="Z907" i="1"/>
  <c r="AB907" i="1" s="1"/>
  <c r="Y907" i="1"/>
  <c r="AA907" i="1" s="1"/>
  <c r="W907" i="1"/>
  <c r="X907" i="1" s="1"/>
  <c r="U907" i="1"/>
  <c r="Q907" i="1"/>
  <c r="M907" i="1"/>
  <c r="F907" i="1"/>
  <c r="E907" i="1"/>
  <c r="D907" i="1"/>
  <c r="AI907" i="1" s="1"/>
  <c r="A907" i="1"/>
  <c r="AD906" i="1"/>
  <c r="AC906" i="1"/>
  <c r="Z906" i="1"/>
  <c r="AB906" i="1" s="1"/>
  <c r="Y906" i="1"/>
  <c r="AA906" i="1" s="1"/>
  <c r="W906" i="1"/>
  <c r="X906" i="1" s="1"/>
  <c r="U906" i="1"/>
  <c r="Q906" i="1"/>
  <c r="M906" i="1"/>
  <c r="F906" i="1"/>
  <c r="E906" i="1"/>
  <c r="D906" i="1"/>
  <c r="AI906" i="1" s="1"/>
  <c r="A906" i="1"/>
  <c r="AD905" i="1"/>
  <c r="AC905" i="1"/>
  <c r="Z905" i="1"/>
  <c r="AB905" i="1" s="1"/>
  <c r="Y905" i="1"/>
  <c r="AA905" i="1" s="1"/>
  <c r="W905" i="1"/>
  <c r="X905" i="1" s="1"/>
  <c r="U905" i="1"/>
  <c r="Q905" i="1"/>
  <c r="M905" i="1"/>
  <c r="F905" i="1"/>
  <c r="E905" i="1"/>
  <c r="D905" i="1"/>
  <c r="A905" i="1"/>
  <c r="AD904" i="1"/>
  <c r="AC904" i="1"/>
  <c r="Z904" i="1"/>
  <c r="AB904" i="1" s="1"/>
  <c r="Y904" i="1"/>
  <c r="AA904" i="1" s="1"/>
  <c r="W904" i="1"/>
  <c r="X904" i="1" s="1"/>
  <c r="U904" i="1"/>
  <c r="Q904" i="1"/>
  <c r="M904" i="1"/>
  <c r="F904" i="1"/>
  <c r="E904" i="1"/>
  <c r="D904" i="1"/>
  <c r="AI904" i="1" s="1"/>
  <c r="A904" i="1"/>
  <c r="AD903" i="1"/>
  <c r="AC903" i="1"/>
  <c r="Z903" i="1"/>
  <c r="AB903" i="1" s="1"/>
  <c r="Y903" i="1"/>
  <c r="AA903" i="1" s="1"/>
  <c r="W903" i="1"/>
  <c r="X903" i="1" s="1"/>
  <c r="U903" i="1"/>
  <c r="Q903" i="1"/>
  <c r="M903" i="1"/>
  <c r="F903" i="1"/>
  <c r="E903" i="1"/>
  <c r="D903" i="1"/>
  <c r="AI903" i="1" s="1"/>
  <c r="A903" i="1"/>
  <c r="AD902" i="1"/>
  <c r="AC902" i="1"/>
  <c r="Z902" i="1"/>
  <c r="AB902" i="1" s="1"/>
  <c r="Y902" i="1"/>
  <c r="AA902" i="1" s="1"/>
  <c r="W902" i="1"/>
  <c r="X902" i="1" s="1"/>
  <c r="U902" i="1"/>
  <c r="Q902" i="1"/>
  <c r="M902" i="1"/>
  <c r="F902" i="1"/>
  <c r="E902" i="1"/>
  <c r="D902" i="1"/>
  <c r="AI902" i="1" s="1"/>
  <c r="A902" i="1"/>
  <c r="AD901" i="1"/>
  <c r="AC901" i="1"/>
  <c r="Z901" i="1"/>
  <c r="AB901" i="1" s="1"/>
  <c r="Y901" i="1"/>
  <c r="AA901" i="1" s="1"/>
  <c r="W901" i="1"/>
  <c r="X901" i="1" s="1"/>
  <c r="U901" i="1"/>
  <c r="Q901" i="1"/>
  <c r="M901" i="1"/>
  <c r="F901" i="1"/>
  <c r="E901" i="1"/>
  <c r="D901" i="1"/>
  <c r="AI901" i="1" s="1"/>
  <c r="A901" i="1"/>
  <c r="AD900" i="1"/>
  <c r="AC900" i="1"/>
  <c r="Z900" i="1"/>
  <c r="AB900" i="1" s="1"/>
  <c r="Y900" i="1"/>
  <c r="AA900" i="1" s="1"/>
  <c r="W900" i="1"/>
  <c r="X900" i="1" s="1"/>
  <c r="U900" i="1"/>
  <c r="Q900" i="1"/>
  <c r="M900" i="1"/>
  <c r="F900" i="1"/>
  <c r="E900" i="1"/>
  <c r="D900" i="1"/>
  <c r="AI900" i="1" s="1"/>
  <c r="A900" i="1"/>
  <c r="AD899" i="1"/>
  <c r="AC899" i="1"/>
  <c r="Z899" i="1"/>
  <c r="AB899" i="1" s="1"/>
  <c r="Y899" i="1"/>
  <c r="AA899" i="1" s="1"/>
  <c r="W899" i="1"/>
  <c r="X899" i="1" s="1"/>
  <c r="U899" i="1"/>
  <c r="Q899" i="1"/>
  <c r="M899" i="1"/>
  <c r="F899" i="1"/>
  <c r="E899" i="1"/>
  <c r="D899" i="1"/>
  <c r="AI899" i="1" s="1"/>
  <c r="A899" i="1"/>
  <c r="AD898" i="1"/>
  <c r="AC898" i="1"/>
  <c r="Z898" i="1"/>
  <c r="AB898" i="1" s="1"/>
  <c r="Y898" i="1"/>
  <c r="AA898" i="1" s="1"/>
  <c r="W898" i="1"/>
  <c r="X898" i="1" s="1"/>
  <c r="U898" i="1"/>
  <c r="Q898" i="1"/>
  <c r="M898" i="1"/>
  <c r="F898" i="1"/>
  <c r="E898" i="1"/>
  <c r="D898" i="1"/>
  <c r="A898" i="1"/>
  <c r="AD897" i="1"/>
  <c r="AC897" i="1"/>
  <c r="Z897" i="1"/>
  <c r="AB897" i="1" s="1"/>
  <c r="Y897" i="1"/>
  <c r="AA897" i="1" s="1"/>
  <c r="W897" i="1"/>
  <c r="X897" i="1" s="1"/>
  <c r="U897" i="1"/>
  <c r="Q897" i="1"/>
  <c r="M897" i="1"/>
  <c r="F897" i="1"/>
  <c r="E897" i="1"/>
  <c r="D897" i="1"/>
  <c r="A897" i="1"/>
  <c r="AD896" i="1"/>
  <c r="AC896" i="1"/>
  <c r="Z896" i="1"/>
  <c r="AB896" i="1" s="1"/>
  <c r="Y896" i="1"/>
  <c r="AA896" i="1" s="1"/>
  <c r="W896" i="1"/>
  <c r="X896" i="1" s="1"/>
  <c r="U896" i="1"/>
  <c r="Q896" i="1"/>
  <c r="M896" i="1"/>
  <c r="F896" i="1"/>
  <c r="E896" i="1"/>
  <c r="D896" i="1"/>
  <c r="A896" i="1"/>
  <c r="AD895" i="1"/>
  <c r="AC895" i="1"/>
  <c r="Z895" i="1"/>
  <c r="AB895" i="1" s="1"/>
  <c r="Y895" i="1"/>
  <c r="AA895" i="1" s="1"/>
  <c r="W895" i="1"/>
  <c r="X895" i="1" s="1"/>
  <c r="U895" i="1"/>
  <c r="Q895" i="1"/>
  <c r="M895" i="1"/>
  <c r="F895" i="1"/>
  <c r="E895" i="1"/>
  <c r="D895" i="1"/>
  <c r="AI895" i="1" s="1"/>
  <c r="A895" i="1"/>
  <c r="AD894" i="1"/>
  <c r="AC894" i="1"/>
  <c r="Z894" i="1"/>
  <c r="AB894" i="1" s="1"/>
  <c r="Y894" i="1"/>
  <c r="AA894" i="1" s="1"/>
  <c r="W894" i="1"/>
  <c r="X894" i="1" s="1"/>
  <c r="U894" i="1"/>
  <c r="Q894" i="1"/>
  <c r="M894" i="1"/>
  <c r="F894" i="1"/>
  <c r="E894" i="1"/>
  <c r="D894" i="1"/>
  <c r="A894" i="1"/>
  <c r="AD893" i="1"/>
  <c r="AC893" i="1"/>
  <c r="Z893" i="1"/>
  <c r="AB893" i="1" s="1"/>
  <c r="Y893" i="1"/>
  <c r="AA893" i="1" s="1"/>
  <c r="W893" i="1"/>
  <c r="X893" i="1" s="1"/>
  <c r="U893" i="1"/>
  <c r="Q893" i="1"/>
  <c r="M893" i="1"/>
  <c r="F893" i="1"/>
  <c r="E893" i="1"/>
  <c r="D893" i="1"/>
  <c r="AI893" i="1" s="1"/>
  <c r="A893" i="1"/>
  <c r="AD892" i="1"/>
  <c r="AC892" i="1"/>
  <c r="Z892" i="1"/>
  <c r="AB892" i="1" s="1"/>
  <c r="Y892" i="1"/>
  <c r="AA892" i="1" s="1"/>
  <c r="W892" i="1"/>
  <c r="X892" i="1" s="1"/>
  <c r="U892" i="1"/>
  <c r="Q892" i="1"/>
  <c r="M892" i="1"/>
  <c r="F892" i="1"/>
  <c r="E892" i="1"/>
  <c r="D892" i="1"/>
  <c r="A892" i="1"/>
  <c r="AD891" i="1"/>
  <c r="AC891" i="1"/>
  <c r="Z891" i="1"/>
  <c r="AB891" i="1" s="1"/>
  <c r="Y891" i="1"/>
  <c r="AA891" i="1" s="1"/>
  <c r="W891" i="1"/>
  <c r="X891" i="1" s="1"/>
  <c r="U891" i="1"/>
  <c r="Q891" i="1"/>
  <c r="M891" i="1"/>
  <c r="F891" i="1"/>
  <c r="E891" i="1"/>
  <c r="D891" i="1"/>
  <c r="AI891" i="1" s="1"/>
  <c r="A891" i="1"/>
  <c r="AD890" i="1"/>
  <c r="AC890" i="1"/>
  <c r="Z890" i="1"/>
  <c r="AB890" i="1" s="1"/>
  <c r="Y890" i="1"/>
  <c r="AA890" i="1" s="1"/>
  <c r="W890" i="1"/>
  <c r="X890" i="1" s="1"/>
  <c r="U890" i="1"/>
  <c r="Q890" i="1"/>
  <c r="M890" i="1"/>
  <c r="F890" i="1"/>
  <c r="E890" i="1"/>
  <c r="D890" i="1"/>
  <c r="A890" i="1"/>
  <c r="AD889" i="1"/>
  <c r="AC889" i="1"/>
  <c r="Z889" i="1"/>
  <c r="AB889" i="1" s="1"/>
  <c r="Y889" i="1"/>
  <c r="AA889" i="1" s="1"/>
  <c r="W889" i="1"/>
  <c r="X889" i="1" s="1"/>
  <c r="U889" i="1"/>
  <c r="Q889" i="1"/>
  <c r="M889" i="1"/>
  <c r="F889" i="1"/>
  <c r="E889" i="1"/>
  <c r="D889" i="1"/>
  <c r="AI889" i="1" s="1"/>
  <c r="A889" i="1"/>
  <c r="AD888" i="1"/>
  <c r="AC888" i="1"/>
  <c r="Z888" i="1"/>
  <c r="AB888" i="1" s="1"/>
  <c r="Y888" i="1"/>
  <c r="AA888" i="1" s="1"/>
  <c r="W888" i="1"/>
  <c r="X888" i="1" s="1"/>
  <c r="U888" i="1"/>
  <c r="Q888" i="1"/>
  <c r="M888" i="1"/>
  <c r="F888" i="1"/>
  <c r="E888" i="1"/>
  <c r="D888" i="1"/>
  <c r="A888" i="1"/>
  <c r="AD887" i="1"/>
  <c r="AC887" i="1"/>
  <c r="Z887" i="1"/>
  <c r="AB887" i="1" s="1"/>
  <c r="Y887" i="1"/>
  <c r="AA887" i="1" s="1"/>
  <c r="W887" i="1"/>
  <c r="X887" i="1" s="1"/>
  <c r="U887" i="1"/>
  <c r="Q887" i="1"/>
  <c r="M887" i="1"/>
  <c r="F887" i="1"/>
  <c r="E887" i="1"/>
  <c r="D887" i="1"/>
  <c r="AI887" i="1" s="1"/>
  <c r="A887" i="1"/>
  <c r="AD886" i="1"/>
  <c r="AC886" i="1"/>
  <c r="Z886" i="1"/>
  <c r="AB886" i="1" s="1"/>
  <c r="Y886" i="1"/>
  <c r="AA886" i="1" s="1"/>
  <c r="W886" i="1"/>
  <c r="X886" i="1" s="1"/>
  <c r="U886" i="1"/>
  <c r="Q886" i="1"/>
  <c r="M886" i="1"/>
  <c r="F886" i="1"/>
  <c r="E886" i="1"/>
  <c r="D886" i="1"/>
  <c r="A886" i="1"/>
  <c r="AD885" i="1"/>
  <c r="AC885" i="1"/>
  <c r="Z885" i="1"/>
  <c r="AB885" i="1" s="1"/>
  <c r="Y885" i="1"/>
  <c r="AA885" i="1" s="1"/>
  <c r="W885" i="1"/>
  <c r="X885" i="1" s="1"/>
  <c r="U885" i="1"/>
  <c r="Q885" i="1"/>
  <c r="M885" i="1"/>
  <c r="F885" i="1"/>
  <c r="E885" i="1"/>
  <c r="D885" i="1"/>
  <c r="AI885" i="1" s="1"/>
  <c r="A885" i="1"/>
  <c r="AD884" i="1"/>
  <c r="AC884" i="1"/>
  <c r="Z884" i="1"/>
  <c r="AB884" i="1" s="1"/>
  <c r="Y884" i="1"/>
  <c r="AA884" i="1" s="1"/>
  <c r="W884" i="1"/>
  <c r="X884" i="1" s="1"/>
  <c r="U884" i="1"/>
  <c r="Q884" i="1"/>
  <c r="M884" i="1"/>
  <c r="F884" i="1"/>
  <c r="E884" i="1"/>
  <c r="D884" i="1"/>
  <c r="A884" i="1"/>
  <c r="AD883" i="1"/>
  <c r="AC883" i="1"/>
  <c r="Z883" i="1"/>
  <c r="AB883" i="1" s="1"/>
  <c r="Y883" i="1"/>
  <c r="AA883" i="1" s="1"/>
  <c r="W883" i="1"/>
  <c r="X883" i="1" s="1"/>
  <c r="U883" i="1"/>
  <c r="Q883" i="1"/>
  <c r="M883" i="1"/>
  <c r="F883" i="1"/>
  <c r="E883" i="1"/>
  <c r="D883" i="1"/>
  <c r="AI883" i="1" s="1"/>
  <c r="A883" i="1"/>
  <c r="AD882" i="1"/>
  <c r="AC882" i="1"/>
  <c r="Z882" i="1"/>
  <c r="AB882" i="1" s="1"/>
  <c r="Y882" i="1"/>
  <c r="AA882" i="1" s="1"/>
  <c r="W882" i="1"/>
  <c r="X882" i="1" s="1"/>
  <c r="U882" i="1"/>
  <c r="Q882" i="1"/>
  <c r="M882" i="1"/>
  <c r="F882" i="1"/>
  <c r="E882" i="1"/>
  <c r="D882" i="1"/>
  <c r="A882" i="1"/>
  <c r="AD881" i="1"/>
  <c r="AC881" i="1"/>
  <c r="Z881" i="1"/>
  <c r="AB881" i="1" s="1"/>
  <c r="Y881" i="1"/>
  <c r="AA881" i="1" s="1"/>
  <c r="W881" i="1"/>
  <c r="X881" i="1" s="1"/>
  <c r="U881" i="1"/>
  <c r="Q881" i="1"/>
  <c r="M881" i="1"/>
  <c r="F881" i="1"/>
  <c r="E881" i="1"/>
  <c r="D881" i="1"/>
  <c r="AI881" i="1" s="1"/>
  <c r="A881" i="1"/>
  <c r="AD880" i="1"/>
  <c r="AC880" i="1"/>
  <c r="Z880" i="1"/>
  <c r="AB880" i="1" s="1"/>
  <c r="Y880" i="1"/>
  <c r="AA880" i="1" s="1"/>
  <c r="W880" i="1"/>
  <c r="X880" i="1" s="1"/>
  <c r="U880" i="1"/>
  <c r="Q880" i="1"/>
  <c r="M880" i="1"/>
  <c r="F880" i="1"/>
  <c r="E880" i="1"/>
  <c r="D880" i="1"/>
  <c r="A880" i="1"/>
  <c r="AD879" i="1"/>
  <c r="AC879" i="1"/>
  <c r="Z879" i="1"/>
  <c r="AB879" i="1" s="1"/>
  <c r="Y879" i="1"/>
  <c r="AA879" i="1" s="1"/>
  <c r="W879" i="1"/>
  <c r="X879" i="1" s="1"/>
  <c r="U879" i="1"/>
  <c r="Q879" i="1"/>
  <c r="M879" i="1"/>
  <c r="F879" i="1"/>
  <c r="E879" i="1"/>
  <c r="D879" i="1"/>
  <c r="A879" i="1"/>
  <c r="AD878" i="1"/>
  <c r="AC878" i="1"/>
  <c r="Z878" i="1"/>
  <c r="AB878" i="1" s="1"/>
  <c r="Y878" i="1"/>
  <c r="AA878" i="1" s="1"/>
  <c r="W878" i="1"/>
  <c r="X878" i="1" s="1"/>
  <c r="U878" i="1"/>
  <c r="Q878" i="1"/>
  <c r="M878" i="1"/>
  <c r="F878" i="1"/>
  <c r="E878" i="1"/>
  <c r="D878" i="1"/>
  <c r="A878" i="1"/>
  <c r="AD877" i="1"/>
  <c r="AC877" i="1"/>
  <c r="Z877" i="1"/>
  <c r="AB877" i="1" s="1"/>
  <c r="Y877" i="1"/>
  <c r="AA877" i="1" s="1"/>
  <c r="W877" i="1"/>
  <c r="X877" i="1" s="1"/>
  <c r="U877" i="1"/>
  <c r="Q877" i="1"/>
  <c r="M877" i="1"/>
  <c r="F877" i="1"/>
  <c r="E877" i="1"/>
  <c r="D877" i="1"/>
  <c r="AI877" i="1" s="1"/>
  <c r="A877" i="1"/>
  <c r="AD876" i="1"/>
  <c r="AC876" i="1"/>
  <c r="Z876" i="1"/>
  <c r="AB876" i="1" s="1"/>
  <c r="Y876" i="1"/>
  <c r="AA876" i="1" s="1"/>
  <c r="W876" i="1"/>
  <c r="X876" i="1" s="1"/>
  <c r="U876" i="1"/>
  <c r="Q876" i="1"/>
  <c r="M876" i="1"/>
  <c r="F876" i="1"/>
  <c r="E876" i="1"/>
  <c r="D876" i="1"/>
  <c r="A876" i="1"/>
  <c r="AD875" i="1"/>
  <c r="AC875" i="1"/>
  <c r="Z875" i="1"/>
  <c r="AB875" i="1" s="1"/>
  <c r="Y875" i="1"/>
  <c r="AA875" i="1" s="1"/>
  <c r="W875" i="1"/>
  <c r="X875" i="1" s="1"/>
  <c r="U875" i="1"/>
  <c r="Q875" i="1"/>
  <c r="M875" i="1"/>
  <c r="F875" i="1"/>
  <c r="E875" i="1"/>
  <c r="D875" i="1"/>
  <c r="AI875" i="1" s="1"/>
  <c r="A875" i="1"/>
  <c r="AD874" i="1"/>
  <c r="AC874" i="1"/>
  <c r="Z874" i="1"/>
  <c r="AB874" i="1" s="1"/>
  <c r="Y874" i="1"/>
  <c r="AA874" i="1" s="1"/>
  <c r="W874" i="1"/>
  <c r="X874" i="1" s="1"/>
  <c r="U874" i="1"/>
  <c r="Q874" i="1"/>
  <c r="M874" i="1"/>
  <c r="F874" i="1"/>
  <c r="E874" i="1"/>
  <c r="D874" i="1"/>
  <c r="AI874" i="1" s="1"/>
  <c r="A874" i="1"/>
  <c r="AD873" i="1"/>
  <c r="AC873" i="1"/>
  <c r="Z873" i="1"/>
  <c r="AB873" i="1" s="1"/>
  <c r="Y873" i="1"/>
  <c r="AA873" i="1" s="1"/>
  <c r="W873" i="1"/>
  <c r="X873" i="1" s="1"/>
  <c r="U873" i="1"/>
  <c r="Q873" i="1"/>
  <c r="M873" i="1"/>
  <c r="F873" i="1"/>
  <c r="E873" i="1"/>
  <c r="D873" i="1"/>
  <c r="AI873" i="1" s="1"/>
  <c r="A873" i="1"/>
  <c r="AD872" i="1"/>
  <c r="AC872" i="1"/>
  <c r="Z872" i="1"/>
  <c r="AB872" i="1" s="1"/>
  <c r="Y872" i="1"/>
  <c r="AA872" i="1" s="1"/>
  <c r="W872" i="1"/>
  <c r="X872" i="1" s="1"/>
  <c r="U872" i="1"/>
  <c r="Q872" i="1"/>
  <c r="M872" i="1"/>
  <c r="F872" i="1"/>
  <c r="E872" i="1"/>
  <c r="D872" i="1"/>
  <c r="A872" i="1"/>
  <c r="AD871" i="1"/>
  <c r="AC871" i="1"/>
  <c r="Z871" i="1"/>
  <c r="AB871" i="1" s="1"/>
  <c r="Y871" i="1"/>
  <c r="AA871" i="1" s="1"/>
  <c r="W871" i="1"/>
  <c r="X871" i="1" s="1"/>
  <c r="U871" i="1"/>
  <c r="Q871" i="1"/>
  <c r="M871" i="1"/>
  <c r="F871" i="1"/>
  <c r="E871" i="1"/>
  <c r="D871" i="1"/>
  <c r="AI871" i="1" s="1"/>
  <c r="A871" i="1"/>
  <c r="AD870" i="1"/>
  <c r="AC870" i="1"/>
  <c r="Z870" i="1"/>
  <c r="AB870" i="1" s="1"/>
  <c r="Y870" i="1"/>
  <c r="AA870" i="1" s="1"/>
  <c r="W870" i="1"/>
  <c r="X870" i="1" s="1"/>
  <c r="U870" i="1"/>
  <c r="Q870" i="1"/>
  <c r="M870" i="1"/>
  <c r="F870" i="1"/>
  <c r="E870" i="1"/>
  <c r="D870" i="1"/>
  <c r="A870" i="1"/>
  <c r="AD869" i="1"/>
  <c r="AC869" i="1"/>
  <c r="Z869" i="1"/>
  <c r="AB869" i="1" s="1"/>
  <c r="Y869" i="1"/>
  <c r="AA869" i="1" s="1"/>
  <c r="W869" i="1"/>
  <c r="X869" i="1" s="1"/>
  <c r="U869" i="1"/>
  <c r="Q869" i="1"/>
  <c r="M869" i="1"/>
  <c r="F869" i="1"/>
  <c r="E869" i="1"/>
  <c r="D869" i="1"/>
  <c r="AI869" i="1" s="1"/>
  <c r="A869" i="1"/>
  <c r="AD868" i="1"/>
  <c r="AC868" i="1"/>
  <c r="Z868" i="1"/>
  <c r="AB868" i="1" s="1"/>
  <c r="Y868" i="1"/>
  <c r="AA868" i="1" s="1"/>
  <c r="W868" i="1"/>
  <c r="X868" i="1" s="1"/>
  <c r="U868" i="1"/>
  <c r="Q868" i="1"/>
  <c r="M868" i="1"/>
  <c r="F868" i="1"/>
  <c r="E868" i="1"/>
  <c r="D868" i="1"/>
  <c r="A868" i="1"/>
  <c r="AD867" i="1"/>
  <c r="AC867" i="1"/>
  <c r="Z867" i="1"/>
  <c r="AB867" i="1" s="1"/>
  <c r="Y867" i="1"/>
  <c r="AA867" i="1" s="1"/>
  <c r="W867" i="1"/>
  <c r="X867" i="1" s="1"/>
  <c r="U867" i="1"/>
  <c r="Q867" i="1"/>
  <c r="M867" i="1"/>
  <c r="F867" i="1"/>
  <c r="E867" i="1"/>
  <c r="D867" i="1"/>
  <c r="AI867" i="1" s="1"/>
  <c r="A867" i="1"/>
  <c r="AD866" i="1"/>
  <c r="AC866" i="1"/>
  <c r="Z866" i="1"/>
  <c r="AB866" i="1" s="1"/>
  <c r="Y866" i="1"/>
  <c r="AA866" i="1" s="1"/>
  <c r="W866" i="1"/>
  <c r="X866" i="1" s="1"/>
  <c r="U866" i="1"/>
  <c r="Q866" i="1"/>
  <c r="M866" i="1"/>
  <c r="F866" i="1"/>
  <c r="E866" i="1"/>
  <c r="D866" i="1"/>
  <c r="AI866" i="1" s="1"/>
  <c r="A866" i="1"/>
  <c r="AD865" i="1"/>
  <c r="AC865" i="1"/>
  <c r="Z865" i="1"/>
  <c r="AB865" i="1" s="1"/>
  <c r="Y865" i="1"/>
  <c r="AA865" i="1" s="1"/>
  <c r="W865" i="1"/>
  <c r="X865" i="1" s="1"/>
  <c r="U865" i="1"/>
  <c r="Q865" i="1"/>
  <c r="M865" i="1"/>
  <c r="F865" i="1"/>
  <c r="E865" i="1"/>
  <c r="D865" i="1"/>
  <c r="AI865" i="1" s="1"/>
  <c r="A865" i="1"/>
  <c r="AD864" i="1"/>
  <c r="AC864" i="1"/>
  <c r="Z864" i="1"/>
  <c r="AB864" i="1" s="1"/>
  <c r="Y864" i="1"/>
  <c r="AA864" i="1" s="1"/>
  <c r="W864" i="1"/>
  <c r="X864" i="1" s="1"/>
  <c r="U864" i="1"/>
  <c r="Q864" i="1"/>
  <c r="M864" i="1"/>
  <c r="F864" i="1"/>
  <c r="E864" i="1"/>
  <c r="D864" i="1"/>
  <c r="A864" i="1"/>
  <c r="AD863" i="1"/>
  <c r="AC863" i="1"/>
  <c r="Z863" i="1"/>
  <c r="AB863" i="1" s="1"/>
  <c r="Y863" i="1"/>
  <c r="AA863" i="1" s="1"/>
  <c r="W863" i="1"/>
  <c r="X863" i="1" s="1"/>
  <c r="U863" i="1"/>
  <c r="Q863" i="1"/>
  <c r="M863" i="1"/>
  <c r="F863" i="1"/>
  <c r="E863" i="1"/>
  <c r="D863" i="1"/>
  <c r="A863" i="1"/>
  <c r="AD862" i="1"/>
  <c r="AC862" i="1"/>
  <c r="Z862" i="1"/>
  <c r="AB862" i="1" s="1"/>
  <c r="Y862" i="1"/>
  <c r="AA862" i="1" s="1"/>
  <c r="W862" i="1"/>
  <c r="X862" i="1" s="1"/>
  <c r="U862" i="1"/>
  <c r="Q862" i="1"/>
  <c r="M862" i="1"/>
  <c r="F862" i="1"/>
  <c r="E862" i="1"/>
  <c r="D862" i="1"/>
  <c r="AI862" i="1" s="1"/>
  <c r="A862" i="1"/>
  <c r="AD861" i="1"/>
  <c r="AC861" i="1"/>
  <c r="Z861" i="1"/>
  <c r="AB861" i="1" s="1"/>
  <c r="Y861" i="1"/>
  <c r="AA861" i="1" s="1"/>
  <c r="W861" i="1"/>
  <c r="X861" i="1" s="1"/>
  <c r="U861" i="1"/>
  <c r="Q861" i="1"/>
  <c r="M861" i="1"/>
  <c r="F861" i="1"/>
  <c r="E861" i="1"/>
  <c r="D861" i="1"/>
  <c r="AI861" i="1" s="1"/>
  <c r="A861" i="1"/>
  <c r="AD860" i="1"/>
  <c r="AC860" i="1"/>
  <c r="Z860" i="1"/>
  <c r="AB860" i="1" s="1"/>
  <c r="Y860" i="1"/>
  <c r="AA860" i="1" s="1"/>
  <c r="W860" i="1"/>
  <c r="X860" i="1" s="1"/>
  <c r="U860" i="1"/>
  <c r="Q860" i="1"/>
  <c r="M860" i="1"/>
  <c r="F860" i="1"/>
  <c r="E860" i="1"/>
  <c r="D860" i="1"/>
  <c r="A860" i="1"/>
  <c r="AD859" i="1"/>
  <c r="AC859" i="1"/>
  <c r="Z859" i="1"/>
  <c r="AB859" i="1" s="1"/>
  <c r="Y859" i="1"/>
  <c r="AA859" i="1" s="1"/>
  <c r="W859" i="1"/>
  <c r="X859" i="1" s="1"/>
  <c r="U859" i="1"/>
  <c r="Q859" i="1"/>
  <c r="M859" i="1"/>
  <c r="F859" i="1"/>
  <c r="E859" i="1"/>
  <c r="D859" i="1"/>
  <c r="AI859" i="1" s="1"/>
  <c r="A859" i="1"/>
  <c r="AD858" i="1"/>
  <c r="AC858" i="1"/>
  <c r="Z858" i="1"/>
  <c r="AB858" i="1" s="1"/>
  <c r="Y858" i="1"/>
  <c r="AA858" i="1" s="1"/>
  <c r="W858" i="1"/>
  <c r="X858" i="1" s="1"/>
  <c r="U858" i="1"/>
  <c r="Q858" i="1"/>
  <c r="M858" i="1"/>
  <c r="F858" i="1"/>
  <c r="E858" i="1"/>
  <c r="D858" i="1"/>
  <c r="A858" i="1"/>
  <c r="AD857" i="1"/>
  <c r="AC857" i="1"/>
  <c r="Z857" i="1"/>
  <c r="AB857" i="1" s="1"/>
  <c r="Y857" i="1"/>
  <c r="AA857" i="1" s="1"/>
  <c r="W857" i="1"/>
  <c r="X857" i="1" s="1"/>
  <c r="U857" i="1"/>
  <c r="Q857" i="1"/>
  <c r="M857" i="1"/>
  <c r="F857" i="1"/>
  <c r="E857" i="1"/>
  <c r="D857" i="1"/>
  <c r="AI857" i="1" s="1"/>
  <c r="A857" i="1"/>
  <c r="AD856" i="1"/>
  <c r="AC856" i="1"/>
  <c r="Z856" i="1"/>
  <c r="AB856" i="1" s="1"/>
  <c r="Y856" i="1"/>
  <c r="AA856" i="1" s="1"/>
  <c r="W856" i="1"/>
  <c r="X856" i="1" s="1"/>
  <c r="U856" i="1"/>
  <c r="Q856" i="1"/>
  <c r="M856" i="1"/>
  <c r="F856" i="1"/>
  <c r="E856" i="1"/>
  <c r="D856" i="1"/>
  <c r="A856" i="1"/>
  <c r="AD855" i="1"/>
  <c r="AC855" i="1"/>
  <c r="Z855" i="1"/>
  <c r="AB855" i="1" s="1"/>
  <c r="Y855" i="1"/>
  <c r="AA855" i="1" s="1"/>
  <c r="W855" i="1"/>
  <c r="X855" i="1" s="1"/>
  <c r="U855" i="1"/>
  <c r="Q855" i="1"/>
  <c r="M855" i="1"/>
  <c r="F855" i="1"/>
  <c r="E855" i="1"/>
  <c r="D855" i="1"/>
  <c r="AI855" i="1" s="1"/>
  <c r="A855" i="1"/>
  <c r="AD854" i="1"/>
  <c r="AC854" i="1"/>
  <c r="Z854" i="1"/>
  <c r="AB854" i="1" s="1"/>
  <c r="Y854" i="1"/>
  <c r="AA854" i="1" s="1"/>
  <c r="W854" i="1"/>
  <c r="X854" i="1" s="1"/>
  <c r="U854" i="1"/>
  <c r="Q854" i="1"/>
  <c r="M854" i="1"/>
  <c r="F854" i="1"/>
  <c r="E854" i="1"/>
  <c r="D854" i="1"/>
  <c r="AI854" i="1" s="1"/>
  <c r="A854" i="1"/>
  <c r="AD853" i="1"/>
  <c r="AC853" i="1"/>
  <c r="Z853" i="1"/>
  <c r="AB853" i="1" s="1"/>
  <c r="Y853" i="1"/>
  <c r="AA853" i="1" s="1"/>
  <c r="W853" i="1"/>
  <c r="X853" i="1" s="1"/>
  <c r="U853" i="1"/>
  <c r="Q853" i="1"/>
  <c r="M853" i="1"/>
  <c r="F853" i="1"/>
  <c r="E853" i="1"/>
  <c r="D853" i="1"/>
  <c r="AI853" i="1" s="1"/>
  <c r="A853" i="1"/>
  <c r="AD852" i="1"/>
  <c r="AC852" i="1"/>
  <c r="Z852" i="1"/>
  <c r="AB852" i="1" s="1"/>
  <c r="Y852" i="1"/>
  <c r="AA852" i="1" s="1"/>
  <c r="W852" i="1"/>
  <c r="X852" i="1" s="1"/>
  <c r="U852" i="1"/>
  <c r="Q852" i="1"/>
  <c r="M852" i="1"/>
  <c r="F852" i="1"/>
  <c r="E852" i="1"/>
  <c r="D852" i="1"/>
  <c r="A852" i="1"/>
  <c r="AD851" i="1"/>
  <c r="AC851" i="1"/>
  <c r="Z851" i="1"/>
  <c r="AB851" i="1" s="1"/>
  <c r="Y851" i="1"/>
  <c r="AA851" i="1" s="1"/>
  <c r="W851" i="1"/>
  <c r="X851" i="1" s="1"/>
  <c r="U851" i="1"/>
  <c r="Q851" i="1"/>
  <c r="M851" i="1"/>
  <c r="F851" i="1"/>
  <c r="E851" i="1"/>
  <c r="D851" i="1"/>
  <c r="AI851" i="1" s="1"/>
  <c r="A851" i="1"/>
  <c r="AD850" i="1"/>
  <c r="AC850" i="1"/>
  <c r="Z850" i="1"/>
  <c r="AB850" i="1" s="1"/>
  <c r="Y850" i="1"/>
  <c r="AA850" i="1" s="1"/>
  <c r="W850" i="1"/>
  <c r="X850" i="1" s="1"/>
  <c r="U850" i="1"/>
  <c r="Q850" i="1"/>
  <c r="M850" i="1"/>
  <c r="F850" i="1"/>
  <c r="E850" i="1"/>
  <c r="D850" i="1"/>
  <c r="A850" i="1"/>
  <c r="AD849" i="1"/>
  <c r="AC849" i="1"/>
  <c r="Z849" i="1"/>
  <c r="AB849" i="1" s="1"/>
  <c r="Y849" i="1"/>
  <c r="AA849" i="1" s="1"/>
  <c r="W849" i="1"/>
  <c r="X849" i="1" s="1"/>
  <c r="U849" i="1"/>
  <c r="Q849" i="1"/>
  <c r="M849" i="1"/>
  <c r="F849" i="1"/>
  <c r="E849" i="1"/>
  <c r="D849" i="1"/>
  <c r="AI849" i="1" s="1"/>
  <c r="A849" i="1"/>
  <c r="AD848" i="1"/>
  <c r="AC848" i="1"/>
  <c r="Z848" i="1"/>
  <c r="AB848" i="1" s="1"/>
  <c r="Y848" i="1"/>
  <c r="AA848" i="1" s="1"/>
  <c r="W848" i="1"/>
  <c r="X848" i="1" s="1"/>
  <c r="U848" i="1"/>
  <c r="Q848" i="1"/>
  <c r="M848" i="1"/>
  <c r="F848" i="1"/>
  <c r="E848" i="1"/>
  <c r="D848" i="1"/>
  <c r="A848" i="1"/>
  <c r="AD847" i="1"/>
  <c r="AC847" i="1"/>
  <c r="Z847" i="1"/>
  <c r="AB847" i="1" s="1"/>
  <c r="Y847" i="1"/>
  <c r="AA847" i="1" s="1"/>
  <c r="W847" i="1"/>
  <c r="X847" i="1" s="1"/>
  <c r="U847" i="1"/>
  <c r="Q847" i="1"/>
  <c r="M847" i="1"/>
  <c r="F847" i="1"/>
  <c r="E847" i="1"/>
  <c r="D847" i="1"/>
  <c r="AI847" i="1" s="1"/>
  <c r="A847" i="1"/>
  <c r="AD846" i="1"/>
  <c r="AC846" i="1"/>
  <c r="Z846" i="1"/>
  <c r="AB846" i="1" s="1"/>
  <c r="Y846" i="1"/>
  <c r="AA846" i="1" s="1"/>
  <c r="W846" i="1"/>
  <c r="X846" i="1" s="1"/>
  <c r="U846" i="1"/>
  <c r="Q846" i="1"/>
  <c r="M846" i="1"/>
  <c r="F846" i="1"/>
  <c r="E846" i="1"/>
  <c r="D846" i="1"/>
  <c r="AI846" i="1" s="1"/>
  <c r="A846" i="1"/>
  <c r="AD845" i="1"/>
  <c r="AC845" i="1"/>
  <c r="Z845" i="1"/>
  <c r="AB845" i="1" s="1"/>
  <c r="Y845" i="1"/>
  <c r="AA845" i="1" s="1"/>
  <c r="W845" i="1"/>
  <c r="X845" i="1" s="1"/>
  <c r="U845" i="1"/>
  <c r="Q845" i="1"/>
  <c r="M845" i="1"/>
  <c r="F845" i="1"/>
  <c r="E845" i="1"/>
  <c r="D845" i="1"/>
  <c r="AI845" i="1" s="1"/>
  <c r="A845" i="1"/>
  <c r="AD844" i="1"/>
  <c r="AC844" i="1"/>
  <c r="Z844" i="1"/>
  <c r="AB844" i="1" s="1"/>
  <c r="Y844" i="1"/>
  <c r="AA844" i="1" s="1"/>
  <c r="W844" i="1"/>
  <c r="X844" i="1" s="1"/>
  <c r="U844" i="1"/>
  <c r="Q844" i="1"/>
  <c r="M844" i="1"/>
  <c r="F844" i="1"/>
  <c r="E844" i="1"/>
  <c r="D844" i="1"/>
  <c r="A844" i="1"/>
  <c r="AD843" i="1"/>
  <c r="AC843" i="1"/>
  <c r="Z843" i="1"/>
  <c r="AB843" i="1" s="1"/>
  <c r="Y843" i="1"/>
  <c r="AA843" i="1" s="1"/>
  <c r="W843" i="1"/>
  <c r="X843" i="1" s="1"/>
  <c r="U843" i="1"/>
  <c r="Q843" i="1"/>
  <c r="M843" i="1"/>
  <c r="F843" i="1"/>
  <c r="E843" i="1"/>
  <c r="D843" i="1"/>
  <c r="AI843" i="1" s="1"/>
  <c r="A843" i="1"/>
  <c r="AD842" i="1"/>
  <c r="AC842" i="1"/>
  <c r="Z842" i="1"/>
  <c r="AB842" i="1" s="1"/>
  <c r="Y842" i="1"/>
  <c r="AA842" i="1" s="1"/>
  <c r="W842" i="1"/>
  <c r="X842" i="1" s="1"/>
  <c r="U842" i="1"/>
  <c r="Q842" i="1"/>
  <c r="M842" i="1"/>
  <c r="F842" i="1"/>
  <c r="E842" i="1"/>
  <c r="D842" i="1"/>
  <c r="AI842" i="1" s="1"/>
  <c r="A842" i="1"/>
  <c r="AD841" i="1"/>
  <c r="AC841" i="1"/>
  <c r="Z841" i="1"/>
  <c r="AB841" i="1" s="1"/>
  <c r="Y841" i="1"/>
  <c r="AA841" i="1" s="1"/>
  <c r="W841" i="1"/>
  <c r="X841" i="1" s="1"/>
  <c r="U841" i="1"/>
  <c r="Q841" i="1"/>
  <c r="M841" i="1"/>
  <c r="F841" i="1"/>
  <c r="E841" i="1"/>
  <c r="D841" i="1"/>
  <c r="AI841" i="1" s="1"/>
  <c r="A841" i="1"/>
  <c r="AD840" i="1"/>
  <c r="AC840" i="1"/>
  <c r="Z840" i="1"/>
  <c r="AB840" i="1" s="1"/>
  <c r="Y840" i="1"/>
  <c r="AA840" i="1" s="1"/>
  <c r="W840" i="1"/>
  <c r="X840" i="1" s="1"/>
  <c r="U840" i="1"/>
  <c r="Q840" i="1"/>
  <c r="M840" i="1"/>
  <c r="F840" i="1"/>
  <c r="E840" i="1"/>
  <c r="D840" i="1"/>
  <c r="A840" i="1"/>
  <c r="AD839" i="1"/>
  <c r="AC839" i="1"/>
  <c r="Z839" i="1"/>
  <c r="AB839" i="1" s="1"/>
  <c r="Y839" i="1"/>
  <c r="AA839" i="1" s="1"/>
  <c r="W839" i="1"/>
  <c r="X839" i="1" s="1"/>
  <c r="U839" i="1"/>
  <c r="Q839" i="1"/>
  <c r="M839" i="1"/>
  <c r="F839" i="1"/>
  <c r="E839" i="1"/>
  <c r="D839" i="1"/>
  <c r="AI839" i="1" s="1"/>
  <c r="A839" i="1"/>
  <c r="AD838" i="1"/>
  <c r="AC838" i="1"/>
  <c r="Z838" i="1"/>
  <c r="AB838" i="1" s="1"/>
  <c r="Y838" i="1"/>
  <c r="AA838" i="1" s="1"/>
  <c r="W838" i="1"/>
  <c r="X838" i="1" s="1"/>
  <c r="U838" i="1"/>
  <c r="Q838" i="1"/>
  <c r="M838" i="1"/>
  <c r="F838" i="1"/>
  <c r="E838" i="1"/>
  <c r="D838" i="1"/>
  <c r="AI838" i="1" s="1"/>
  <c r="A838" i="1"/>
  <c r="AD837" i="1"/>
  <c r="AC837" i="1"/>
  <c r="Z837" i="1"/>
  <c r="AB837" i="1" s="1"/>
  <c r="Y837" i="1"/>
  <c r="AA837" i="1" s="1"/>
  <c r="W837" i="1"/>
  <c r="X837" i="1" s="1"/>
  <c r="U837" i="1"/>
  <c r="Q837" i="1"/>
  <c r="M837" i="1"/>
  <c r="F837" i="1"/>
  <c r="E837" i="1"/>
  <c r="D837" i="1"/>
  <c r="AI837" i="1" s="1"/>
  <c r="A837" i="1"/>
  <c r="AD836" i="1"/>
  <c r="AC836" i="1"/>
  <c r="Z836" i="1"/>
  <c r="AB836" i="1" s="1"/>
  <c r="Y836" i="1"/>
  <c r="AA836" i="1" s="1"/>
  <c r="W836" i="1"/>
  <c r="X836" i="1" s="1"/>
  <c r="U836" i="1"/>
  <c r="Q836" i="1"/>
  <c r="M836" i="1"/>
  <c r="F836" i="1"/>
  <c r="E836" i="1"/>
  <c r="D836" i="1"/>
  <c r="A836" i="1"/>
  <c r="AD835" i="1"/>
  <c r="AC835" i="1"/>
  <c r="Z835" i="1"/>
  <c r="AB835" i="1" s="1"/>
  <c r="Y835" i="1"/>
  <c r="AA835" i="1" s="1"/>
  <c r="W835" i="1"/>
  <c r="X835" i="1" s="1"/>
  <c r="U835" i="1"/>
  <c r="Q835" i="1"/>
  <c r="M835" i="1"/>
  <c r="F835" i="1"/>
  <c r="E835" i="1"/>
  <c r="D835" i="1"/>
  <c r="A835" i="1"/>
  <c r="AD834" i="1"/>
  <c r="AC834" i="1"/>
  <c r="Z834" i="1"/>
  <c r="AB834" i="1" s="1"/>
  <c r="Y834" i="1"/>
  <c r="AA834" i="1" s="1"/>
  <c r="W834" i="1"/>
  <c r="X834" i="1" s="1"/>
  <c r="U834" i="1"/>
  <c r="Q834" i="1"/>
  <c r="M834" i="1"/>
  <c r="F834" i="1"/>
  <c r="E834" i="1"/>
  <c r="D834" i="1"/>
  <c r="A834" i="1"/>
  <c r="AD833" i="1"/>
  <c r="AC833" i="1"/>
  <c r="Z833" i="1"/>
  <c r="AB833" i="1" s="1"/>
  <c r="Y833" i="1"/>
  <c r="AA833" i="1" s="1"/>
  <c r="W833" i="1"/>
  <c r="X833" i="1" s="1"/>
  <c r="U833" i="1"/>
  <c r="Q833" i="1"/>
  <c r="M833" i="1"/>
  <c r="F833" i="1"/>
  <c r="E833" i="1"/>
  <c r="D833" i="1"/>
  <c r="AI833" i="1" s="1"/>
  <c r="A833" i="1"/>
  <c r="AD832" i="1"/>
  <c r="AC832" i="1"/>
  <c r="Z832" i="1"/>
  <c r="AB832" i="1" s="1"/>
  <c r="Y832" i="1"/>
  <c r="AA832" i="1" s="1"/>
  <c r="W832" i="1"/>
  <c r="X832" i="1" s="1"/>
  <c r="U832" i="1"/>
  <c r="Q832" i="1"/>
  <c r="M832" i="1"/>
  <c r="F832" i="1"/>
  <c r="E832" i="1"/>
  <c r="D832" i="1"/>
  <c r="A832" i="1"/>
  <c r="AD831" i="1"/>
  <c r="AC831" i="1"/>
  <c r="Z831" i="1"/>
  <c r="AB831" i="1" s="1"/>
  <c r="Y831" i="1"/>
  <c r="AA831" i="1" s="1"/>
  <c r="W831" i="1"/>
  <c r="X831" i="1" s="1"/>
  <c r="U831" i="1"/>
  <c r="Q831" i="1"/>
  <c r="M831" i="1"/>
  <c r="F831" i="1"/>
  <c r="E831" i="1"/>
  <c r="D831" i="1"/>
  <c r="AI831" i="1" s="1"/>
  <c r="A831" i="1"/>
  <c r="AD830" i="1"/>
  <c r="AC830" i="1"/>
  <c r="Z830" i="1"/>
  <c r="AB830" i="1" s="1"/>
  <c r="Y830" i="1"/>
  <c r="AA830" i="1" s="1"/>
  <c r="W830" i="1"/>
  <c r="X830" i="1" s="1"/>
  <c r="U830" i="1"/>
  <c r="Q830" i="1"/>
  <c r="M830" i="1"/>
  <c r="F830" i="1"/>
  <c r="E830" i="1"/>
  <c r="D830" i="1"/>
  <c r="AI830" i="1" s="1"/>
  <c r="A830" i="1"/>
  <c r="AD829" i="1"/>
  <c r="AC829" i="1"/>
  <c r="Z829" i="1"/>
  <c r="AB829" i="1" s="1"/>
  <c r="Y829" i="1"/>
  <c r="AA829" i="1" s="1"/>
  <c r="W829" i="1"/>
  <c r="X829" i="1" s="1"/>
  <c r="U829" i="1"/>
  <c r="Q829" i="1"/>
  <c r="M829" i="1"/>
  <c r="F829" i="1"/>
  <c r="E829" i="1"/>
  <c r="D829" i="1"/>
  <c r="AI829" i="1" s="1"/>
  <c r="A829" i="1"/>
  <c r="AD828" i="1"/>
  <c r="AC828" i="1"/>
  <c r="Z828" i="1"/>
  <c r="AB828" i="1" s="1"/>
  <c r="Y828" i="1"/>
  <c r="AA828" i="1" s="1"/>
  <c r="W828" i="1"/>
  <c r="X828" i="1" s="1"/>
  <c r="U828" i="1"/>
  <c r="Q828" i="1"/>
  <c r="M828" i="1"/>
  <c r="F828" i="1"/>
  <c r="E828" i="1"/>
  <c r="D828" i="1"/>
  <c r="A828" i="1"/>
  <c r="AD827" i="1"/>
  <c r="AC827" i="1"/>
  <c r="Z827" i="1"/>
  <c r="AB827" i="1" s="1"/>
  <c r="Y827" i="1"/>
  <c r="AA827" i="1" s="1"/>
  <c r="W827" i="1"/>
  <c r="X827" i="1" s="1"/>
  <c r="U827" i="1"/>
  <c r="Q827" i="1"/>
  <c r="M827" i="1"/>
  <c r="F827" i="1"/>
  <c r="E827" i="1"/>
  <c r="D827" i="1"/>
  <c r="AI827" i="1" s="1"/>
  <c r="A827" i="1"/>
  <c r="AD826" i="1"/>
  <c r="AC826" i="1"/>
  <c r="Z826" i="1"/>
  <c r="AB826" i="1" s="1"/>
  <c r="Y826" i="1"/>
  <c r="AA826" i="1" s="1"/>
  <c r="W826" i="1"/>
  <c r="X826" i="1" s="1"/>
  <c r="U826" i="1"/>
  <c r="Q826" i="1"/>
  <c r="M826" i="1"/>
  <c r="F826" i="1"/>
  <c r="E826" i="1"/>
  <c r="D826" i="1"/>
  <c r="AI826" i="1" s="1"/>
  <c r="A826" i="1"/>
  <c r="AD825" i="1"/>
  <c r="AC825" i="1"/>
  <c r="Z825" i="1"/>
  <c r="AB825" i="1" s="1"/>
  <c r="Y825" i="1"/>
  <c r="AA825" i="1" s="1"/>
  <c r="W825" i="1"/>
  <c r="X825" i="1" s="1"/>
  <c r="U825" i="1"/>
  <c r="Q825" i="1"/>
  <c r="M825" i="1"/>
  <c r="F825" i="1"/>
  <c r="E825" i="1"/>
  <c r="D825" i="1"/>
  <c r="AI825" i="1" s="1"/>
  <c r="A825" i="1"/>
  <c r="AD824" i="1"/>
  <c r="AC824" i="1"/>
  <c r="Z824" i="1"/>
  <c r="AB824" i="1" s="1"/>
  <c r="Y824" i="1"/>
  <c r="AA824" i="1" s="1"/>
  <c r="W824" i="1"/>
  <c r="X824" i="1" s="1"/>
  <c r="U824" i="1"/>
  <c r="Q824" i="1"/>
  <c r="M824" i="1"/>
  <c r="F824" i="1"/>
  <c r="E824" i="1"/>
  <c r="D824" i="1"/>
  <c r="A824" i="1"/>
  <c r="AD823" i="1"/>
  <c r="AC823" i="1"/>
  <c r="Z823" i="1"/>
  <c r="AB823" i="1" s="1"/>
  <c r="Y823" i="1"/>
  <c r="AA823" i="1" s="1"/>
  <c r="W823" i="1"/>
  <c r="X823" i="1" s="1"/>
  <c r="U823" i="1"/>
  <c r="Q823" i="1"/>
  <c r="M823" i="1"/>
  <c r="F823" i="1"/>
  <c r="E823" i="1"/>
  <c r="D823" i="1"/>
  <c r="AI823" i="1" s="1"/>
  <c r="A823" i="1"/>
  <c r="AD822" i="1"/>
  <c r="AC822" i="1"/>
  <c r="Z822" i="1"/>
  <c r="AB822" i="1" s="1"/>
  <c r="Y822" i="1"/>
  <c r="AA822" i="1" s="1"/>
  <c r="W822" i="1"/>
  <c r="X822" i="1" s="1"/>
  <c r="U822" i="1"/>
  <c r="Q822" i="1"/>
  <c r="M822" i="1"/>
  <c r="F822" i="1"/>
  <c r="E822" i="1"/>
  <c r="D822" i="1"/>
  <c r="AI822" i="1" s="1"/>
  <c r="A822" i="1"/>
  <c r="AD821" i="1"/>
  <c r="AC821" i="1"/>
  <c r="Z821" i="1"/>
  <c r="AB821" i="1" s="1"/>
  <c r="Y821" i="1"/>
  <c r="AA821" i="1" s="1"/>
  <c r="W821" i="1"/>
  <c r="X821" i="1" s="1"/>
  <c r="U821" i="1"/>
  <c r="Q821" i="1"/>
  <c r="M821" i="1"/>
  <c r="F821" i="1"/>
  <c r="E821" i="1"/>
  <c r="D821" i="1"/>
  <c r="AI821" i="1" s="1"/>
  <c r="A821" i="1"/>
  <c r="AD820" i="1"/>
  <c r="AC820" i="1"/>
  <c r="Z820" i="1"/>
  <c r="AB820" i="1" s="1"/>
  <c r="Y820" i="1"/>
  <c r="AA820" i="1" s="1"/>
  <c r="W820" i="1"/>
  <c r="X820" i="1" s="1"/>
  <c r="U820" i="1"/>
  <c r="Q820" i="1"/>
  <c r="M820" i="1"/>
  <c r="F820" i="1"/>
  <c r="E820" i="1"/>
  <c r="D820" i="1"/>
  <c r="A820" i="1"/>
  <c r="AD819" i="1"/>
  <c r="AC819" i="1"/>
  <c r="Z819" i="1"/>
  <c r="AB819" i="1" s="1"/>
  <c r="Y819" i="1"/>
  <c r="AA819" i="1" s="1"/>
  <c r="W819" i="1"/>
  <c r="X819" i="1" s="1"/>
  <c r="U819" i="1"/>
  <c r="Q819" i="1"/>
  <c r="M819" i="1"/>
  <c r="F819" i="1"/>
  <c r="E819" i="1"/>
  <c r="D819" i="1"/>
  <c r="AI819" i="1" s="1"/>
  <c r="A819" i="1"/>
  <c r="AD818" i="1"/>
  <c r="AC818" i="1"/>
  <c r="Z818" i="1"/>
  <c r="AB818" i="1" s="1"/>
  <c r="Y818" i="1"/>
  <c r="AA818" i="1" s="1"/>
  <c r="W818" i="1"/>
  <c r="X818" i="1" s="1"/>
  <c r="U818" i="1"/>
  <c r="Q818" i="1"/>
  <c r="M818" i="1"/>
  <c r="F818" i="1"/>
  <c r="E818" i="1"/>
  <c r="D818" i="1"/>
  <c r="AI818" i="1" s="1"/>
  <c r="A818" i="1"/>
  <c r="AD817" i="1"/>
  <c r="AC817" i="1"/>
  <c r="Z817" i="1"/>
  <c r="AB817" i="1" s="1"/>
  <c r="Y817" i="1"/>
  <c r="AA817" i="1" s="1"/>
  <c r="W817" i="1"/>
  <c r="X817" i="1" s="1"/>
  <c r="U817" i="1"/>
  <c r="Q817" i="1"/>
  <c r="M817" i="1"/>
  <c r="F817" i="1"/>
  <c r="E817" i="1"/>
  <c r="D817" i="1"/>
  <c r="AI817" i="1" s="1"/>
  <c r="A817" i="1"/>
  <c r="AD816" i="1"/>
  <c r="AC816" i="1"/>
  <c r="Z816" i="1"/>
  <c r="AB816" i="1" s="1"/>
  <c r="Y816" i="1"/>
  <c r="AA816" i="1" s="1"/>
  <c r="W816" i="1"/>
  <c r="X816" i="1" s="1"/>
  <c r="U816" i="1"/>
  <c r="Q816" i="1"/>
  <c r="M816" i="1"/>
  <c r="F816" i="1"/>
  <c r="E816" i="1"/>
  <c r="D816" i="1"/>
  <c r="A816" i="1"/>
  <c r="AD815" i="1"/>
  <c r="AC815" i="1"/>
  <c r="Z815" i="1"/>
  <c r="AB815" i="1" s="1"/>
  <c r="Y815" i="1"/>
  <c r="AA815" i="1" s="1"/>
  <c r="W815" i="1"/>
  <c r="X815" i="1" s="1"/>
  <c r="U815" i="1"/>
  <c r="Q815" i="1"/>
  <c r="M815" i="1"/>
  <c r="F815" i="1"/>
  <c r="E815" i="1"/>
  <c r="D815" i="1"/>
  <c r="AI815" i="1" s="1"/>
  <c r="A815" i="1"/>
  <c r="AD814" i="1"/>
  <c r="AC814" i="1"/>
  <c r="Z814" i="1"/>
  <c r="AB814" i="1" s="1"/>
  <c r="Y814" i="1"/>
  <c r="AA814" i="1" s="1"/>
  <c r="W814" i="1"/>
  <c r="X814" i="1" s="1"/>
  <c r="U814" i="1"/>
  <c r="Q814" i="1"/>
  <c r="M814" i="1"/>
  <c r="F814" i="1"/>
  <c r="E814" i="1"/>
  <c r="D814" i="1"/>
  <c r="AI814" i="1" s="1"/>
  <c r="A814" i="1"/>
  <c r="AD813" i="1"/>
  <c r="AC813" i="1"/>
  <c r="Z813" i="1"/>
  <c r="AB813" i="1" s="1"/>
  <c r="Y813" i="1"/>
  <c r="AA813" i="1" s="1"/>
  <c r="W813" i="1"/>
  <c r="X813" i="1" s="1"/>
  <c r="U813" i="1"/>
  <c r="Q813" i="1"/>
  <c r="M813" i="1"/>
  <c r="F813" i="1"/>
  <c r="E813" i="1"/>
  <c r="D813" i="1"/>
  <c r="AI813" i="1" s="1"/>
  <c r="A813" i="1"/>
  <c r="AD812" i="1"/>
  <c r="AC812" i="1"/>
  <c r="Z812" i="1"/>
  <c r="AB812" i="1" s="1"/>
  <c r="Y812" i="1"/>
  <c r="AA812" i="1" s="1"/>
  <c r="W812" i="1"/>
  <c r="X812" i="1" s="1"/>
  <c r="U812" i="1"/>
  <c r="Q812" i="1"/>
  <c r="M812" i="1"/>
  <c r="F812" i="1"/>
  <c r="E812" i="1"/>
  <c r="D812" i="1"/>
  <c r="A812" i="1"/>
  <c r="AD811" i="1"/>
  <c r="AC811" i="1"/>
  <c r="Z811" i="1"/>
  <c r="AB811" i="1" s="1"/>
  <c r="Y811" i="1"/>
  <c r="AA811" i="1" s="1"/>
  <c r="W811" i="1"/>
  <c r="X811" i="1" s="1"/>
  <c r="U811" i="1"/>
  <c r="Q811" i="1"/>
  <c r="M811" i="1"/>
  <c r="F811" i="1"/>
  <c r="E811" i="1"/>
  <c r="D811" i="1"/>
  <c r="AI811" i="1" s="1"/>
  <c r="A811" i="1"/>
  <c r="AD810" i="1"/>
  <c r="AC810" i="1"/>
  <c r="Z810" i="1"/>
  <c r="AB810" i="1" s="1"/>
  <c r="Y810" i="1"/>
  <c r="AA810" i="1" s="1"/>
  <c r="W810" i="1"/>
  <c r="X810" i="1" s="1"/>
  <c r="U810" i="1"/>
  <c r="Q810" i="1"/>
  <c r="M810" i="1"/>
  <c r="F810" i="1"/>
  <c r="E810" i="1"/>
  <c r="D810" i="1"/>
  <c r="AI810" i="1" s="1"/>
  <c r="A810" i="1"/>
  <c r="AD809" i="1"/>
  <c r="AC809" i="1"/>
  <c r="Z809" i="1"/>
  <c r="AB809" i="1" s="1"/>
  <c r="Y809" i="1"/>
  <c r="AA809" i="1" s="1"/>
  <c r="W809" i="1"/>
  <c r="X809" i="1" s="1"/>
  <c r="U809" i="1"/>
  <c r="Q809" i="1"/>
  <c r="M809" i="1"/>
  <c r="F809" i="1"/>
  <c r="E809" i="1"/>
  <c r="D809" i="1"/>
  <c r="AI809" i="1" s="1"/>
  <c r="A809" i="1"/>
  <c r="AD808" i="1"/>
  <c r="AC808" i="1"/>
  <c r="Z808" i="1"/>
  <c r="AB808" i="1" s="1"/>
  <c r="Y808" i="1"/>
  <c r="AA808" i="1" s="1"/>
  <c r="W808" i="1"/>
  <c r="X808" i="1" s="1"/>
  <c r="U808" i="1"/>
  <c r="Q808" i="1"/>
  <c r="M808" i="1"/>
  <c r="F808" i="1"/>
  <c r="E808" i="1"/>
  <c r="D808" i="1"/>
  <c r="A808" i="1"/>
  <c r="AD807" i="1"/>
  <c r="AC807" i="1"/>
  <c r="Z807" i="1"/>
  <c r="AB807" i="1" s="1"/>
  <c r="Y807" i="1"/>
  <c r="AA807" i="1" s="1"/>
  <c r="W807" i="1"/>
  <c r="X807" i="1" s="1"/>
  <c r="U807" i="1"/>
  <c r="Q807" i="1"/>
  <c r="M807" i="1"/>
  <c r="F807" i="1"/>
  <c r="E807" i="1"/>
  <c r="D807" i="1"/>
  <c r="AI807" i="1" s="1"/>
  <c r="A807" i="1"/>
  <c r="AD806" i="1"/>
  <c r="AC806" i="1"/>
  <c r="Z806" i="1"/>
  <c r="AB806" i="1" s="1"/>
  <c r="Y806" i="1"/>
  <c r="AA806" i="1" s="1"/>
  <c r="W806" i="1"/>
  <c r="X806" i="1" s="1"/>
  <c r="U806" i="1"/>
  <c r="Q806" i="1"/>
  <c r="M806" i="1"/>
  <c r="F806" i="1"/>
  <c r="E806" i="1"/>
  <c r="D806" i="1"/>
  <c r="AI806" i="1" s="1"/>
  <c r="A806" i="1"/>
  <c r="AD805" i="1"/>
  <c r="AC805" i="1"/>
  <c r="Z805" i="1"/>
  <c r="AB805" i="1" s="1"/>
  <c r="Y805" i="1"/>
  <c r="AA805" i="1" s="1"/>
  <c r="W805" i="1"/>
  <c r="X805" i="1" s="1"/>
  <c r="U805" i="1"/>
  <c r="Q805" i="1"/>
  <c r="M805" i="1"/>
  <c r="F805" i="1"/>
  <c r="E805" i="1"/>
  <c r="D805" i="1"/>
  <c r="AI805" i="1" s="1"/>
  <c r="A805" i="1"/>
  <c r="AD804" i="1"/>
  <c r="AC804" i="1"/>
  <c r="Z804" i="1"/>
  <c r="AB804" i="1" s="1"/>
  <c r="Y804" i="1"/>
  <c r="AA804" i="1" s="1"/>
  <c r="W804" i="1"/>
  <c r="X804" i="1" s="1"/>
  <c r="U804" i="1"/>
  <c r="Q804" i="1"/>
  <c r="M804" i="1"/>
  <c r="F804" i="1"/>
  <c r="E804" i="1"/>
  <c r="D804" i="1"/>
  <c r="A804" i="1"/>
  <c r="AD803" i="1"/>
  <c r="AC803" i="1"/>
  <c r="Z803" i="1"/>
  <c r="AB803" i="1" s="1"/>
  <c r="Y803" i="1"/>
  <c r="AA803" i="1" s="1"/>
  <c r="W803" i="1"/>
  <c r="X803" i="1" s="1"/>
  <c r="U803" i="1"/>
  <c r="Q803" i="1"/>
  <c r="M803" i="1"/>
  <c r="F803" i="1"/>
  <c r="E803" i="1"/>
  <c r="D803" i="1"/>
  <c r="A803" i="1"/>
  <c r="AD802" i="1"/>
  <c r="AC802" i="1"/>
  <c r="Z802" i="1"/>
  <c r="AB802" i="1" s="1"/>
  <c r="Y802" i="1"/>
  <c r="AA802" i="1" s="1"/>
  <c r="W802" i="1"/>
  <c r="X802" i="1" s="1"/>
  <c r="U802" i="1"/>
  <c r="Q802" i="1"/>
  <c r="M802" i="1"/>
  <c r="F802" i="1"/>
  <c r="E802" i="1"/>
  <c r="D802" i="1"/>
  <c r="A802" i="1"/>
  <c r="AD801" i="1"/>
  <c r="AC801" i="1"/>
  <c r="Z801" i="1"/>
  <c r="AB801" i="1" s="1"/>
  <c r="Y801" i="1"/>
  <c r="AA801" i="1" s="1"/>
  <c r="W801" i="1"/>
  <c r="X801" i="1" s="1"/>
  <c r="U801" i="1"/>
  <c r="Q801" i="1"/>
  <c r="M801" i="1"/>
  <c r="F801" i="1"/>
  <c r="E801" i="1"/>
  <c r="D801" i="1"/>
  <c r="A801" i="1"/>
  <c r="AD800" i="1"/>
  <c r="AC800" i="1"/>
  <c r="Z800" i="1"/>
  <c r="AB800" i="1" s="1"/>
  <c r="Y800" i="1"/>
  <c r="AA800" i="1" s="1"/>
  <c r="W800" i="1"/>
  <c r="X800" i="1" s="1"/>
  <c r="U800" i="1"/>
  <c r="Q800" i="1"/>
  <c r="M800" i="1"/>
  <c r="F800" i="1"/>
  <c r="E800" i="1"/>
  <c r="D800" i="1"/>
  <c r="A800" i="1"/>
  <c r="AD799" i="1"/>
  <c r="AC799" i="1"/>
  <c r="Z799" i="1"/>
  <c r="AB799" i="1" s="1"/>
  <c r="Y799" i="1"/>
  <c r="AA799" i="1" s="1"/>
  <c r="W799" i="1"/>
  <c r="X799" i="1" s="1"/>
  <c r="U799" i="1"/>
  <c r="Q799" i="1"/>
  <c r="M799" i="1"/>
  <c r="F799" i="1"/>
  <c r="E799" i="1"/>
  <c r="D799" i="1"/>
  <c r="A799" i="1"/>
  <c r="AD798" i="1"/>
  <c r="AC798" i="1"/>
  <c r="Z798" i="1"/>
  <c r="AB798" i="1" s="1"/>
  <c r="Y798" i="1"/>
  <c r="AA798" i="1" s="1"/>
  <c r="W798" i="1"/>
  <c r="X798" i="1" s="1"/>
  <c r="U798" i="1"/>
  <c r="Q798" i="1"/>
  <c r="M798" i="1"/>
  <c r="F798" i="1"/>
  <c r="E798" i="1"/>
  <c r="D798" i="1"/>
  <c r="AI798" i="1" s="1"/>
  <c r="A798" i="1"/>
  <c r="AD797" i="1"/>
  <c r="AC797" i="1"/>
  <c r="Z797" i="1"/>
  <c r="AB797" i="1" s="1"/>
  <c r="Y797" i="1"/>
  <c r="AA797" i="1" s="1"/>
  <c r="W797" i="1"/>
  <c r="X797" i="1" s="1"/>
  <c r="U797" i="1"/>
  <c r="Q797" i="1"/>
  <c r="M797" i="1"/>
  <c r="F797" i="1"/>
  <c r="E797" i="1"/>
  <c r="D797" i="1"/>
  <c r="AI797" i="1" s="1"/>
  <c r="A797" i="1"/>
  <c r="AD796" i="1"/>
  <c r="AC796" i="1"/>
  <c r="Z796" i="1"/>
  <c r="AB796" i="1" s="1"/>
  <c r="Y796" i="1"/>
  <c r="AA796" i="1" s="1"/>
  <c r="W796" i="1"/>
  <c r="X796" i="1" s="1"/>
  <c r="U796" i="1"/>
  <c r="Q796" i="1"/>
  <c r="M796" i="1"/>
  <c r="F796" i="1"/>
  <c r="E796" i="1"/>
  <c r="D796" i="1"/>
  <c r="A796" i="1"/>
  <c r="AD795" i="1"/>
  <c r="AC795" i="1"/>
  <c r="Z795" i="1"/>
  <c r="AB795" i="1" s="1"/>
  <c r="Y795" i="1"/>
  <c r="AA795" i="1" s="1"/>
  <c r="W795" i="1"/>
  <c r="X795" i="1" s="1"/>
  <c r="U795" i="1"/>
  <c r="Q795" i="1"/>
  <c r="M795" i="1"/>
  <c r="F795" i="1"/>
  <c r="E795" i="1"/>
  <c r="D795" i="1"/>
  <c r="A795" i="1"/>
  <c r="AD794" i="1"/>
  <c r="AC794" i="1"/>
  <c r="Z794" i="1"/>
  <c r="AB794" i="1" s="1"/>
  <c r="Y794" i="1"/>
  <c r="AA794" i="1" s="1"/>
  <c r="W794" i="1"/>
  <c r="X794" i="1" s="1"/>
  <c r="U794" i="1"/>
  <c r="Q794" i="1"/>
  <c r="M794" i="1"/>
  <c r="F794" i="1"/>
  <c r="E794" i="1"/>
  <c r="D794" i="1"/>
  <c r="AI794" i="1" s="1"/>
  <c r="A794" i="1"/>
  <c r="AD793" i="1"/>
  <c r="AC793" i="1"/>
  <c r="Z793" i="1"/>
  <c r="AB793" i="1" s="1"/>
  <c r="Y793" i="1"/>
  <c r="AA793" i="1" s="1"/>
  <c r="W793" i="1"/>
  <c r="X793" i="1" s="1"/>
  <c r="U793" i="1"/>
  <c r="Q793" i="1"/>
  <c r="M793" i="1"/>
  <c r="F793" i="1"/>
  <c r="E793" i="1"/>
  <c r="D793" i="1"/>
  <c r="AI793" i="1" s="1"/>
  <c r="A793" i="1"/>
  <c r="AD792" i="1"/>
  <c r="AC792" i="1"/>
  <c r="Z792" i="1"/>
  <c r="AB792" i="1" s="1"/>
  <c r="Y792" i="1"/>
  <c r="AA792" i="1" s="1"/>
  <c r="W792" i="1"/>
  <c r="X792" i="1" s="1"/>
  <c r="U792" i="1"/>
  <c r="Q792" i="1"/>
  <c r="M792" i="1"/>
  <c r="F792" i="1"/>
  <c r="E792" i="1"/>
  <c r="D792" i="1"/>
  <c r="A792" i="1"/>
  <c r="AD791" i="1"/>
  <c r="AC791" i="1"/>
  <c r="Z791" i="1"/>
  <c r="AB791" i="1" s="1"/>
  <c r="Y791" i="1"/>
  <c r="AA791" i="1" s="1"/>
  <c r="W791" i="1"/>
  <c r="X791" i="1" s="1"/>
  <c r="U791" i="1"/>
  <c r="Q791" i="1"/>
  <c r="F791" i="1"/>
  <c r="E791" i="1"/>
  <c r="D791" i="1"/>
  <c r="AI791" i="1" s="1"/>
  <c r="A791" i="1"/>
  <c r="AD790" i="1"/>
  <c r="AC790" i="1"/>
  <c r="Z790" i="1"/>
  <c r="AB790" i="1" s="1"/>
  <c r="Y790" i="1"/>
  <c r="AA790" i="1" s="1"/>
  <c r="W790" i="1"/>
  <c r="X790" i="1" s="1"/>
  <c r="U790" i="1"/>
  <c r="Q790" i="1"/>
  <c r="M790" i="1"/>
  <c r="F790" i="1"/>
  <c r="E790" i="1"/>
  <c r="D790" i="1"/>
  <c r="A790" i="1"/>
  <c r="AD789" i="1"/>
  <c r="AC789" i="1"/>
  <c r="Z789" i="1"/>
  <c r="AB789" i="1" s="1"/>
  <c r="Y789" i="1"/>
  <c r="AA789" i="1" s="1"/>
  <c r="W789" i="1"/>
  <c r="X789" i="1" s="1"/>
  <c r="U789" i="1"/>
  <c r="Q789" i="1"/>
  <c r="M789" i="1"/>
  <c r="F789" i="1"/>
  <c r="E789" i="1"/>
  <c r="D789" i="1"/>
  <c r="AI789" i="1" s="1"/>
  <c r="A789" i="1"/>
  <c r="AD788" i="1"/>
  <c r="AC788" i="1"/>
  <c r="Z788" i="1"/>
  <c r="AB788" i="1" s="1"/>
  <c r="Y788" i="1"/>
  <c r="AA788" i="1" s="1"/>
  <c r="W788" i="1"/>
  <c r="X788" i="1" s="1"/>
  <c r="U788" i="1"/>
  <c r="Q788" i="1"/>
  <c r="M788" i="1"/>
  <c r="F788" i="1"/>
  <c r="E788" i="1"/>
  <c r="D788" i="1"/>
  <c r="AI788" i="1" s="1"/>
  <c r="A788" i="1"/>
  <c r="AD787" i="1"/>
  <c r="AC787" i="1"/>
  <c r="Z787" i="1"/>
  <c r="AB787" i="1" s="1"/>
  <c r="Y787" i="1"/>
  <c r="AA787" i="1" s="1"/>
  <c r="W787" i="1"/>
  <c r="X787" i="1" s="1"/>
  <c r="U787" i="1"/>
  <c r="Q787" i="1"/>
  <c r="M787" i="1"/>
  <c r="F787" i="1"/>
  <c r="E787" i="1"/>
  <c r="D787" i="1"/>
  <c r="AI787" i="1" s="1"/>
  <c r="A787" i="1"/>
  <c r="AD786" i="1"/>
  <c r="AC786" i="1"/>
  <c r="Z786" i="1"/>
  <c r="AB786" i="1" s="1"/>
  <c r="Y786" i="1"/>
  <c r="AA786" i="1" s="1"/>
  <c r="W786" i="1"/>
  <c r="X786" i="1" s="1"/>
  <c r="U786" i="1"/>
  <c r="Q786" i="1"/>
  <c r="M786" i="1"/>
  <c r="F786" i="1"/>
  <c r="E786" i="1"/>
  <c r="D786" i="1"/>
  <c r="A786" i="1"/>
  <c r="AD785" i="1"/>
  <c r="AC785" i="1"/>
  <c r="Z785" i="1"/>
  <c r="AB785" i="1" s="1"/>
  <c r="Y785" i="1"/>
  <c r="AA785" i="1" s="1"/>
  <c r="W785" i="1"/>
  <c r="X785" i="1" s="1"/>
  <c r="U785" i="1"/>
  <c r="Q785" i="1"/>
  <c r="M785" i="1"/>
  <c r="F785" i="1"/>
  <c r="E785" i="1"/>
  <c r="D785" i="1"/>
  <c r="A785" i="1"/>
  <c r="AD784" i="1"/>
  <c r="AC784" i="1"/>
  <c r="Z784" i="1"/>
  <c r="AB784" i="1" s="1"/>
  <c r="Y784" i="1"/>
  <c r="AA784" i="1" s="1"/>
  <c r="W784" i="1"/>
  <c r="X784" i="1" s="1"/>
  <c r="U784" i="1"/>
  <c r="Q784" i="1"/>
  <c r="M784" i="1"/>
  <c r="F784" i="1"/>
  <c r="E784" i="1"/>
  <c r="D784" i="1"/>
  <c r="A784" i="1"/>
  <c r="AD783" i="1"/>
  <c r="AC783" i="1"/>
  <c r="Z783" i="1"/>
  <c r="AB783" i="1" s="1"/>
  <c r="Y783" i="1"/>
  <c r="AA783" i="1" s="1"/>
  <c r="W783" i="1"/>
  <c r="X783" i="1" s="1"/>
  <c r="U783" i="1"/>
  <c r="Q783" i="1"/>
  <c r="M783" i="1"/>
  <c r="F783" i="1"/>
  <c r="E783" i="1"/>
  <c r="D783" i="1"/>
  <c r="A783" i="1"/>
  <c r="AD782" i="1"/>
  <c r="AC782" i="1"/>
  <c r="Z782" i="1"/>
  <c r="AB782" i="1" s="1"/>
  <c r="Y782" i="1"/>
  <c r="AA782" i="1" s="1"/>
  <c r="W782" i="1"/>
  <c r="X782" i="1" s="1"/>
  <c r="U782" i="1"/>
  <c r="Q782" i="1"/>
  <c r="M782" i="1"/>
  <c r="F782" i="1"/>
  <c r="E782" i="1"/>
  <c r="D782" i="1"/>
  <c r="AI782" i="1" s="1"/>
  <c r="A782" i="1"/>
  <c r="AD781" i="1"/>
  <c r="AC781" i="1"/>
  <c r="Z781" i="1"/>
  <c r="AB781" i="1" s="1"/>
  <c r="Y781" i="1"/>
  <c r="AA781" i="1" s="1"/>
  <c r="W781" i="1"/>
  <c r="X781" i="1" s="1"/>
  <c r="U781" i="1"/>
  <c r="Q781" i="1"/>
  <c r="M781" i="1"/>
  <c r="F781" i="1"/>
  <c r="E781" i="1"/>
  <c r="D781" i="1"/>
  <c r="A781" i="1"/>
  <c r="AD780" i="1"/>
  <c r="AC780" i="1"/>
  <c r="Z780" i="1"/>
  <c r="AB780" i="1" s="1"/>
  <c r="Y780" i="1"/>
  <c r="AA780" i="1" s="1"/>
  <c r="W780" i="1"/>
  <c r="X780" i="1" s="1"/>
  <c r="U780" i="1"/>
  <c r="Q780" i="1"/>
  <c r="M780" i="1"/>
  <c r="F780" i="1"/>
  <c r="E780" i="1"/>
  <c r="D780" i="1"/>
  <c r="AI780" i="1" s="1"/>
  <c r="A780" i="1"/>
  <c r="AD779" i="1"/>
  <c r="AC779" i="1"/>
  <c r="Z779" i="1"/>
  <c r="AB779" i="1" s="1"/>
  <c r="Y779" i="1"/>
  <c r="AA779" i="1" s="1"/>
  <c r="W779" i="1"/>
  <c r="X779" i="1" s="1"/>
  <c r="U779" i="1"/>
  <c r="Q779" i="1"/>
  <c r="M779" i="1"/>
  <c r="F779" i="1"/>
  <c r="E779" i="1"/>
  <c r="D779" i="1"/>
  <c r="A779" i="1"/>
  <c r="AD778" i="1"/>
  <c r="AC778" i="1"/>
  <c r="Z778" i="1"/>
  <c r="AB778" i="1" s="1"/>
  <c r="Y778" i="1"/>
  <c r="AA778" i="1" s="1"/>
  <c r="W778" i="1"/>
  <c r="X778" i="1" s="1"/>
  <c r="U778" i="1"/>
  <c r="Q778" i="1"/>
  <c r="M778" i="1"/>
  <c r="F778" i="1"/>
  <c r="E778" i="1"/>
  <c r="D778" i="1"/>
  <c r="A778" i="1"/>
  <c r="AD777" i="1"/>
  <c r="AC777" i="1"/>
  <c r="Z777" i="1"/>
  <c r="AB777" i="1" s="1"/>
  <c r="Y777" i="1"/>
  <c r="AA777" i="1" s="1"/>
  <c r="W777" i="1"/>
  <c r="X777" i="1" s="1"/>
  <c r="U777" i="1"/>
  <c r="Q777" i="1"/>
  <c r="M777" i="1"/>
  <c r="F777" i="1"/>
  <c r="E777" i="1"/>
  <c r="D777" i="1"/>
  <c r="AI777" i="1" s="1"/>
  <c r="A777" i="1"/>
  <c r="AD776" i="1"/>
  <c r="AC776" i="1"/>
  <c r="Z776" i="1"/>
  <c r="AB776" i="1" s="1"/>
  <c r="Y776" i="1"/>
  <c r="AA776" i="1" s="1"/>
  <c r="W776" i="1"/>
  <c r="X776" i="1" s="1"/>
  <c r="U776" i="1"/>
  <c r="Q776" i="1"/>
  <c r="M776" i="1"/>
  <c r="F776" i="1"/>
  <c r="E776" i="1"/>
  <c r="D776" i="1"/>
  <c r="AI776" i="1" s="1"/>
  <c r="A776" i="1"/>
  <c r="AD775" i="1"/>
  <c r="AC775" i="1"/>
  <c r="Z775" i="1"/>
  <c r="AB775" i="1" s="1"/>
  <c r="Y775" i="1"/>
  <c r="AA775" i="1" s="1"/>
  <c r="W775" i="1"/>
  <c r="X775" i="1" s="1"/>
  <c r="U775" i="1"/>
  <c r="Q775" i="1"/>
  <c r="M775" i="1"/>
  <c r="F775" i="1"/>
  <c r="E775" i="1"/>
  <c r="D775" i="1"/>
  <c r="A775" i="1"/>
  <c r="AD714" i="1"/>
  <c r="AC714" i="1"/>
  <c r="Z714" i="1"/>
  <c r="AB714" i="1" s="1"/>
  <c r="Y714" i="1"/>
  <c r="AA714" i="1" s="1"/>
  <c r="W714" i="1"/>
  <c r="X714" i="1" s="1"/>
  <c r="U714" i="1"/>
  <c r="Q714" i="1"/>
  <c r="M714" i="1"/>
  <c r="F714" i="1"/>
  <c r="E714" i="1"/>
  <c r="D714" i="1"/>
  <c r="AI714" i="1" s="1"/>
  <c r="A774" i="1"/>
  <c r="AD713" i="1"/>
  <c r="AC713" i="1"/>
  <c r="Z713" i="1"/>
  <c r="AB713" i="1" s="1"/>
  <c r="Y713" i="1"/>
  <c r="AA713" i="1" s="1"/>
  <c r="W713" i="1"/>
  <c r="X713" i="1" s="1"/>
  <c r="U713" i="1"/>
  <c r="Q713" i="1"/>
  <c r="M713" i="1"/>
  <c r="F713" i="1"/>
  <c r="E713" i="1"/>
  <c r="D713" i="1"/>
  <c r="AI713" i="1" s="1"/>
  <c r="A773" i="1"/>
  <c r="AD712" i="1"/>
  <c r="AC712" i="1"/>
  <c r="Z712" i="1"/>
  <c r="AB712" i="1" s="1"/>
  <c r="Y712" i="1"/>
  <c r="AA712" i="1" s="1"/>
  <c r="W712" i="1"/>
  <c r="X712" i="1" s="1"/>
  <c r="U712" i="1"/>
  <c r="Q712" i="1"/>
  <c r="M712" i="1"/>
  <c r="F712" i="1"/>
  <c r="E712" i="1"/>
  <c r="D712" i="1"/>
  <c r="A772" i="1"/>
  <c r="AD711" i="1"/>
  <c r="AC711" i="1"/>
  <c r="Z711" i="1"/>
  <c r="AB711" i="1" s="1"/>
  <c r="Y711" i="1"/>
  <c r="AA711" i="1" s="1"/>
  <c r="W711" i="1"/>
  <c r="X711" i="1" s="1"/>
  <c r="U711" i="1"/>
  <c r="Q711" i="1"/>
  <c r="M711" i="1"/>
  <c r="F711" i="1"/>
  <c r="E711" i="1"/>
  <c r="D711" i="1"/>
  <c r="AI711" i="1" s="1"/>
  <c r="A771" i="1"/>
  <c r="AD710" i="1"/>
  <c r="AC710" i="1"/>
  <c r="Z710" i="1"/>
  <c r="AB710" i="1" s="1"/>
  <c r="Y710" i="1"/>
  <c r="AA710" i="1" s="1"/>
  <c r="W710" i="1"/>
  <c r="X710" i="1" s="1"/>
  <c r="U710" i="1"/>
  <c r="Q710" i="1"/>
  <c r="M710" i="1"/>
  <c r="F710" i="1"/>
  <c r="E710" i="1"/>
  <c r="D710" i="1"/>
  <c r="AI710" i="1" s="1"/>
  <c r="A770" i="1"/>
  <c r="AD709" i="1"/>
  <c r="AC709" i="1"/>
  <c r="Z709" i="1"/>
  <c r="AB709" i="1" s="1"/>
  <c r="Y709" i="1"/>
  <c r="AA709" i="1" s="1"/>
  <c r="W709" i="1"/>
  <c r="X709" i="1" s="1"/>
  <c r="U709" i="1"/>
  <c r="Q709" i="1"/>
  <c r="M709" i="1"/>
  <c r="F709" i="1"/>
  <c r="E709" i="1"/>
  <c r="D709" i="1"/>
  <c r="A769" i="1"/>
  <c r="AD708" i="1"/>
  <c r="AC708" i="1"/>
  <c r="Z708" i="1"/>
  <c r="AB708" i="1" s="1"/>
  <c r="Y708" i="1"/>
  <c r="AA708" i="1" s="1"/>
  <c r="W708" i="1"/>
  <c r="X708" i="1" s="1"/>
  <c r="U708" i="1"/>
  <c r="Q708" i="1"/>
  <c r="M708" i="1"/>
  <c r="F708" i="1"/>
  <c r="E708" i="1"/>
  <c r="D708" i="1"/>
  <c r="A768" i="1"/>
  <c r="AD707" i="1"/>
  <c r="AC707" i="1"/>
  <c r="Z707" i="1"/>
  <c r="AB707" i="1" s="1"/>
  <c r="Y707" i="1"/>
  <c r="AA707" i="1" s="1"/>
  <c r="W707" i="1"/>
  <c r="X707" i="1" s="1"/>
  <c r="U707" i="1"/>
  <c r="Q707" i="1"/>
  <c r="M707" i="1"/>
  <c r="F707" i="1"/>
  <c r="E707" i="1"/>
  <c r="D707" i="1"/>
  <c r="AI707" i="1" s="1"/>
  <c r="A767" i="1"/>
  <c r="AD706" i="1"/>
  <c r="AC706" i="1"/>
  <c r="Z706" i="1"/>
  <c r="AB706" i="1" s="1"/>
  <c r="Y706" i="1"/>
  <c r="AA706" i="1" s="1"/>
  <c r="W706" i="1"/>
  <c r="X706" i="1" s="1"/>
  <c r="U706" i="1"/>
  <c r="Q706" i="1"/>
  <c r="M706" i="1"/>
  <c r="F706" i="1"/>
  <c r="E706" i="1"/>
  <c r="D706" i="1"/>
  <c r="A766" i="1"/>
  <c r="AD705" i="1"/>
  <c r="AC705" i="1"/>
  <c r="Z705" i="1"/>
  <c r="AB705" i="1" s="1"/>
  <c r="Y705" i="1"/>
  <c r="AA705" i="1" s="1"/>
  <c r="W705" i="1"/>
  <c r="X705" i="1" s="1"/>
  <c r="U705" i="1"/>
  <c r="Q705" i="1"/>
  <c r="M705" i="1"/>
  <c r="F705" i="1"/>
  <c r="E705" i="1"/>
  <c r="D705" i="1"/>
  <c r="AI705" i="1" s="1"/>
  <c r="A765" i="1"/>
  <c r="AD774" i="1"/>
  <c r="AC774" i="1"/>
  <c r="Z774" i="1"/>
  <c r="AB774" i="1" s="1"/>
  <c r="Y774" i="1"/>
  <c r="AA774" i="1" s="1"/>
  <c r="W774" i="1"/>
  <c r="X774" i="1" s="1"/>
  <c r="U774" i="1"/>
  <c r="Q774" i="1"/>
  <c r="M774" i="1"/>
  <c r="F774" i="1"/>
  <c r="E774" i="1"/>
  <c r="D774" i="1"/>
  <c r="A764" i="1"/>
  <c r="AD773" i="1"/>
  <c r="AC773" i="1"/>
  <c r="Z773" i="1"/>
  <c r="AB773" i="1" s="1"/>
  <c r="Y773" i="1"/>
  <c r="AA773" i="1" s="1"/>
  <c r="W773" i="1"/>
  <c r="X773" i="1" s="1"/>
  <c r="U773" i="1"/>
  <c r="Q773" i="1"/>
  <c r="M773" i="1"/>
  <c r="F773" i="1"/>
  <c r="E773" i="1"/>
  <c r="D773" i="1"/>
  <c r="AI773" i="1" s="1"/>
  <c r="A763" i="1"/>
  <c r="AD772" i="1"/>
  <c r="AC772" i="1"/>
  <c r="Z772" i="1"/>
  <c r="AB772" i="1" s="1"/>
  <c r="Y772" i="1"/>
  <c r="AA772" i="1" s="1"/>
  <c r="W772" i="1"/>
  <c r="X772" i="1" s="1"/>
  <c r="U772" i="1"/>
  <c r="Q772" i="1"/>
  <c r="M772" i="1"/>
  <c r="F772" i="1"/>
  <c r="E772" i="1"/>
  <c r="D772" i="1"/>
  <c r="A762" i="1"/>
  <c r="AD771" i="1"/>
  <c r="AC771" i="1"/>
  <c r="Z771" i="1"/>
  <c r="AB771" i="1" s="1"/>
  <c r="Y771" i="1"/>
  <c r="AA771" i="1" s="1"/>
  <c r="W771" i="1"/>
  <c r="X771" i="1" s="1"/>
  <c r="U771" i="1"/>
  <c r="Q771" i="1"/>
  <c r="M771" i="1"/>
  <c r="F771" i="1"/>
  <c r="E771" i="1"/>
  <c r="D771" i="1"/>
  <c r="AI771" i="1" s="1"/>
  <c r="A761" i="1"/>
  <c r="AD770" i="1"/>
  <c r="AC770" i="1"/>
  <c r="Z770" i="1"/>
  <c r="AB770" i="1" s="1"/>
  <c r="Y770" i="1"/>
  <c r="AA770" i="1" s="1"/>
  <c r="W770" i="1"/>
  <c r="X770" i="1" s="1"/>
  <c r="U770" i="1"/>
  <c r="Q770" i="1"/>
  <c r="M770" i="1"/>
  <c r="F770" i="1"/>
  <c r="E770" i="1"/>
  <c r="D770" i="1"/>
  <c r="A760" i="1"/>
  <c r="AD769" i="1"/>
  <c r="AC769" i="1"/>
  <c r="Z769" i="1"/>
  <c r="AB769" i="1" s="1"/>
  <c r="Y769" i="1"/>
  <c r="AA769" i="1" s="1"/>
  <c r="W769" i="1"/>
  <c r="X769" i="1" s="1"/>
  <c r="U769" i="1"/>
  <c r="Q769" i="1"/>
  <c r="M769" i="1"/>
  <c r="F769" i="1"/>
  <c r="E769" i="1"/>
  <c r="D769" i="1"/>
  <c r="AI769" i="1" s="1"/>
  <c r="A759" i="1"/>
  <c r="AD768" i="1"/>
  <c r="AC768" i="1"/>
  <c r="Z768" i="1"/>
  <c r="AB768" i="1" s="1"/>
  <c r="Y768" i="1"/>
  <c r="AA768" i="1" s="1"/>
  <c r="W768" i="1"/>
  <c r="X768" i="1" s="1"/>
  <c r="U768" i="1"/>
  <c r="Q768" i="1"/>
  <c r="M768" i="1"/>
  <c r="F768" i="1"/>
  <c r="E768" i="1"/>
  <c r="D768" i="1"/>
  <c r="A758" i="1"/>
  <c r="AD767" i="1"/>
  <c r="AC767" i="1"/>
  <c r="Z767" i="1"/>
  <c r="AB767" i="1" s="1"/>
  <c r="Y767" i="1"/>
  <c r="AA767" i="1" s="1"/>
  <c r="W767" i="1"/>
  <c r="X767" i="1" s="1"/>
  <c r="U767" i="1"/>
  <c r="Q767" i="1"/>
  <c r="M767" i="1"/>
  <c r="F767" i="1"/>
  <c r="E767" i="1"/>
  <c r="D767" i="1"/>
  <c r="AI767" i="1" s="1"/>
  <c r="A757" i="1"/>
  <c r="AD766" i="1"/>
  <c r="AC766" i="1"/>
  <c r="Z766" i="1"/>
  <c r="AB766" i="1" s="1"/>
  <c r="Y766" i="1"/>
  <c r="AA766" i="1" s="1"/>
  <c r="W766" i="1"/>
  <c r="X766" i="1" s="1"/>
  <c r="U766" i="1"/>
  <c r="Q766" i="1"/>
  <c r="M766" i="1"/>
  <c r="F766" i="1"/>
  <c r="E766" i="1"/>
  <c r="D766" i="1"/>
  <c r="A756" i="1"/>
  <c r="AD765" i="1"/>
  <c r="AC765" i="1"/>
  <c r="Z765" i="1"/>
  <c r="AB765" i="1" s="1"/>
  <c r="Y765" i="1"/>
  <c r="AA765" i="1" s="1"/>
  <c r="W765" i="1"/>
  <c r="X765" i="1" s="1"/>
  <c r="U765" i="1"/>
  <c r="Q765" i="1"/>
  <c r="M765" i="1"/>
  <c r="F765" i="1"/>
  <c r="E765" i="1"/>
  <c r="D765" i="1"/>
  <c r="AI765" i="1" s="1"/>
  <c r="A755" i="1"/>
  <c r="AD764" i="1"/>
  <c r="AC764" i="1"/>
  <c r="Z764" i="1"/>
  <c r="AB764" i="1" s="1"/>
  <c r="Y764" i="1"/>
  <c r="AA764" i="1" s="1"/>
  <c r="W764" i="1"/>
  <c r="X764" i="1" s="1"/>
  <c r="U764" i="1"/>
  <c r="Q764" i="1"/>
  <c r="M764" i="1"/>
  <c r="F764" i="1"/>
  <c r="E764" i="1"/>
  <c r="D764" i="1"/>
  <c r="AI764" i="1" s="1"/>
  <c r="A754" i="1"/>
  <c r="AD763" i="1"/>
  <c r="AC763" i="1"/>
  <c r="Z763" i="1"/>
  <c r="AB763" i="1" s="1"/>
  <c r="Y763" i="1"/>
  <c r="AA763" i="1" s="1"/>
  <c r="W763" i="1"/>
  <c r="X763" i="1" s="1"/>
  <c r="U763" i="1"/>
  <c r="Q763" i="1"/>
  <c r="M763" i="1"/>
  <c r="F763" i="1"/>
  <c r="E763" i="1"/>
  <c r="D763" i="1"/>
  <c r="A753" i="1"/>
  <c r="AD762" i="1"/>
  <c r="AC762" i="1"/>
  <c r="Z762" i="1"/>
  <c r="AB762" i="1" s="1"/>
  <c r="Y762" i="1"/>
  <c r="AA762" i="1" s="1"/>
  <c r="W762" i="1"/>
  <c r="X762" i="1" s="1"/>
  <c r="U762" i="1"/>
  <c r="Q762" i="1"/>
  <c r="M762" i="1"/>
  <c r="F762" i="1"/>
  <c r="E762" i="1"/>
  <c r="D762" i="1"/>
  <c r="A752" i="1"/>
  <c r="AD761" i="1"/>
  <c r="AC761" i="1"/>
  <c r="Z761" i="1"/>
  <c r="AB761" i="1" s="1"/>
  <c r="Y761" i="1"/>
  <c r="AA761" i="1" s="1"/>
  <c r="W761" i="1"/>
  <c r="X761" i="1" s="1"/>
  <c r="U761" i="1"/>
  <c r="Q761" i="1"/>
  <c r="M761" i="1"/>
  <c r="F761" i="1"/>
  <c r="E761" i="1"/>
  <c r="D761" i="1"/>
  <c r="AI761" i="1" s="1"/>
  <c r="A751" i="1"/>
  <c r="AD760" i="1"/>
  <c r="AC760" i="1"/>
  <c r="Z760" i="1"/>
  <c r="AB760" i="1" s="1"/>
  <c r="Y760" i="1"/>
  <c r="AA760" i="1" s="1"/>
  <c r="W760" i="1"/>
  <c r="X760" i="1" s="1"/>
  <c r="U760" i="1"/>
  <c r="Q760" i="1"/>
  <c r="M760" i="1"/>
  <c r="F760" i="1"/>
  <c r="E760" i="1"/>
  <c r="D760" i="1"/>
  <c r="AI760" i="1" s="1"/>
  <c r="A750" i="1"/>
  <c r="AD759" i="1"/>
  <c r="AC759" i="1"/>
  <c r="Z759" i="1"/>
  <c r="AB759" i="1" s="1"/>
  <c r="Y759" i="1"/>
  <c r="AA759" i="1" s="1"/>
  <c r="W759" i="1"/>
  <c r="X759" i="1" s="1"/>
  <c r="U759" i="1"/>
  <c r="Q759" i="1"/>
  <c r="M759" i="1"/>
  <c r="F759" i="1"/>
  <c r="E759" i="1"/>
  <c r="D759" i="1"/>
  <c r="AI759" i="1" s="1"/>
  <c r="A749" i="1"/>
  <c r="AD758" i="1"/>
  <c r="AC758" i="1"/>
  <c r="Z758" i="1"/>
  <c r="AB758" i="1" s="1"/>
  <c r="Y758" i="1"/>
  <c r="AA758" i="1" s="1"/>
  <c r="W758" i="1"/>
  <c r="X758" i="1" s="1"/>
  <c r="U758" i="1"/>
  <c r="Q758" i="1"/>
  <c r="M758" i="1"/>
  <c r="F758" i="1"/>
  <c r="E758" i="1"/>
  <c r="D758" i="1"/>
  <c r="A748" i="1"/>
  <c r="AD757" i="1"/>
  <c r="AC757" i="1"/>
  <c r="Z757" i="1"/>
  <c r="AB757" i="1" s="1"/>
  <c r="Y757" i="1"/>
  <c r="AA757" i="1" s="1"/>
  <c r="W757" i="1"/>
  <c r="X757" i="1" s="1"/>
  <c r="U757" i="1"/>
  <c r="Q757" i="1"/>
  <c r="M757" i="1"/>
  <c r="F757" i="1"/>
  <c r="E757" i="1"/>
  <c r="D757" i="1"/>
  <c r="AI757" i="1" s="1"/>
  <c r="A747" i="1"/>
  <c r="AD756" i="1"/>
  <c r="AC756" i="1"/>
  <c r="Z756" i="1"/>
  <c r="AB756" i="1" s="1"/>
  <c r="Y756" i="1"/>
  <c r="AA756" i="1" s="1"/>
  <c r="W756" i="1"/>
  <c r="X756" i="1" s="1"/>
  <c r="U756" i="1"/>
  <c r="Q756" i="1"/>
  <c r="M756" i="1"/>
  <c r="F756" i="1"/>
  <c r="E756" i="1"/>
  <c r="D756" i="1"/>
  <c r="AI756" i="1" s="1"/>
  <c r="A746" i="1"/>
  <c r="AD755" i="1"/>
  <c r="AC755" i="1"/>
  <c r="Z755" i="1"/>
  <c r="AB755" i="1" s="1"/>
  <c r="Y755" i="1"/>
  <c r="AA755" i="1" s="1"/>
  <c r="W755" i="1"/>
  <c r="X755" i="1" s="1"/>
  <c r="U755" i="1"/>
  <c r="Q755" i="1"/>
  <c r="M755" i="1"/>
  <c r="F755" i="1"/>
  <c r="E755" i="1"/>
  <c r="D755" i="1"/>
  <c r="AI755" i="1" s="1"/>
  <c r="A745" i="1"/>
  <c r="AD754" i="1"/>
  <c r="AC754" i="1"/>
  <c r="Z754" i="1"/>
  <c r="AB754" i="1" s="1"/>
  <c r="Y754" i="1"/>
  <c r="AA754" i="1" s="1"/>
  <c r="W754" i="1"/>
  <c r="X754" i="1" s="1"/>
  <c r="U754" i="1"/>
  <c r="Q754" i="1"/>
  <c r="M754" i="1"/>
  <c r="F754" i="1"/>
  <c r="E754" i="1"/>
  <c r="D754" i="1"/>
  <c r="A744" i="1"/>
  <c r="AD753" i="1"/>
  <c r="AC753" i="1"/>
  <c r="Z753" i="1"/>
  <c r="AB753" i="1" s="1"/>
  <c r="Y753" i="1"/>
  <c r="AA753" i="1" s="1"/>
  <c r="W753" i="1"/>
  <c r="X753" i="1" s="1"/>
  <c r="U753" i="1"/>
  <c r="Q753" i="1"/>
  <c r="M753" i="1"/>
  <c r="F753" i="1"/>
  <c r="E753" i="1"/>
  <c r="D753" i="1"/>
  <c r="AI753" i="1" s="1"/>
  <c r="A743" i="1"/>
  <c r="AD752" i="1"/>
  <c r="AC752" i="1"/>
  <c r="Z752" i="1"/>
  <c r="AB752" i="1" s="1"/>
  <c r="Y752" i="1"/>
  <c r="AA752" i="1" s="1"/>
  <c r="W752" i="1"/>
  <c r="X752" i="1" s="1"/>
  <c r="U752" i="1"/>
  <c r="Q752" i="1"/>
  <c r="M752" i="1"/>
  <c r="F752" i="1"/>
  <c r="E752" i="1"/>
  <c r="D752" i="1"/>
  <c r="AI752" i="1" s="1"/>
  <c r="A742" i="1"/>
  <c r="AD751" i="1"/>
  <c r="AC751" i="1"/>
  <c r="Z751" i="1"/>
  <c r="AB751" i="1" s="1"/>
  <c r="Y751" i="1"/>
  <c r="AA751" i="1" s="1"/>
  <c r="W751" i="1"/>
  <c r="X751" i="1" s="1"/>
  <c r="U751" i="1"/>
  <c r="Q751" i="1"/>
  <c r="M751" i="1"/>
  <c r="F751" i="1"/>
  <c r="E751" i="1"/>
  <c r="D751" i="1"/>
  <c r="AI751" i="1" s="1"/>
  <c r="A741" i="1"/>
  <c r="AD750" i="1"/>
  <c r="AC750" i="1"/>
  <c r="Z750" i="1"/>
  <c r="AB750" i="1" s="1"/>
  <c r="Y750" i="1"/>
  <c r="AA750" i="1" s="1"/>
  <c r="W750" i="1"/>
  <c r="X750" i="1" s="1"/>
  <c r="U750" i="1"/>
  <c r="Q750" i="1"/>
  <c r="M750" i="1"/>
  <c r="F750" i="1"/>
  <c r="E750" i="1"/>
  <c r="D750" i="1"/>
  <c r="A740" i="1"/>
  <c r="AD749" i="1"/>
  <c r="AC749" i="1"/>
  <c r="Z749" i="1"/>
  <c r="AB749" i="1" s="1"/>
  <c r="Y749" i="1"/>
  <c r="AA749" i="1" s="1"/>
  <c r="W749" i="1"/>
  <c r="X749" i="1" s="1"/>
  <c r="U749" i="1"/>
  <c r="Q749" i="1"/>
  <c r="M749" i="1"/>
  <c r="F749" i="1"/>
  <c r="E749" i="1"/>
  <c r="D749" i="1"/>
  <c r="AI749" i="1" s="1"/>
  <c r="A739" i="1"/>
  <c r="AD748" i="1"/>
  <c r="AC748" i="1"/>
  <c r="Z748" i="1"/>
  <c r="AB748" i="1" s="1"/>
  <c r="Y748" i="1"/>
  <c r="AA748" i="1" s="1"/>
  <c r="W748" i="1"/>
  <c r="X748" i="1" s="1"/>
  <c r="U748" i="1"/>
  <c r="Q748" i="1"/>
  <c r="M748" i="1"/>
  <c r="F748" i="1"/>
  <c r="E748" i="1"/>
  <c r="D748" i="1"/>
  <c r="A738" i="1"/>
  <c r="AD747" i="1"/>
  <c r="AC747" i="1"/>
  <c r="Z747" i="1"/>
  <c r="AB747" i="1" s="1"/>
  <c r="Y747" i="1"/>
  <c r="AA747" i="1" s="1"/>
  <c r="W747" i="1"/>
  <c r="X747" i="1" s="1"/>
  <c r="U747" i="1"/>
  <c r="Q747" i="1"/>
  <c r="M747" i="1"/>
  <c r="F747" i="1"/>
  <c r="E747" i="1"/>
  <c r="D747" i="1"/>
  <c r="AI747" i="1" s="1"/>
  <c r="A737" i="1"/>
  <c r="AD746" i="1"/>
  <c r="AC746" i="1"/>
  <c r="Z746" i="1"/>
  <c r="AB746" i="1" s="1"/>
  <c r="Y746" i="1"/>
  <c r="AA746" i="1" s="1"/>
  <c r="W746" i="1"/>
  <c r="X746" i="1" s="1"/>
  <c r="U746" i="1"/>
  <c r="Q746" i="1"/>
  <c r="M746" i="1"/>
  <c r="F746" i="1"/>
  <c r="E746" i="1"/>
  <c r="D746" i="1"/>
  <c r="A736" i="1"/>
  <c r="AD745" i="1"/>
  <c r="AC745" i="1"/>
  <c r="Z745" i="1"/>
  <c r="AB745" i="1" s="1"/>
  <c r="Y745" i="1"/>
  <c r="AA745" i="1" s="1"/>
  <c r="W745" i="1"/>
  <c r="X745" i="1" s="1"/>
  <c r="U745" i="1"/>
  <c r="Q745" i="1"/>
  <c r="M745" i="1"/>
  <c r="F745" i="1"/>
  <c r="E745" i="1"/>
  <c r="D745" i="1"/>
  <c r="AI745" i="1" s="1"/>
  <c r="A735" i="1"/>
  <c r="AD744" i="1"/>
  <c r="AC744" i="1"/>
  <c r="Z744" i="1"/>
  <c r="AB744" i="1" s="1"/>
  <c r="Y744" i="1"/>
  <c r="AA744" i="1" s="1"/>
  <c r="W744" i="1"/>
  <c r="X744" i="1" s="1"/>
  <c r="U744" i="1"/>
  <c r="Q744" i="1"/>
  <c r="M744" i="1"/>
  <c r="F744" i="1"/>
  <c r="E744" i="1"/>
  <c r="D744" i="1"/>
  <c r="AI744" i="1" s="1"/>
  <c r="A734" i="1"/>
  <c r="AD743" i="1"/>
  <c r="AC743" i="1"/>
  <c r="Z743" i="1"/>
  <c r="AB743" i="1" s="1"/>
  <c r="Y743" i="1"/>
  <c r="AA743" i="1" s="1"/>
  <c r="W743" i="1"/>
  <c r="X743" i="1" s="1"/>
  <c r="U743" i="1"/>
  <c r="Q743" i="1"/>
  <c r="M743" i="1"/>
  <c r="F743" i="1"/>
  <c r="E743" i="1"/>
  <c r="D743" i="1"/>
  <c r="AI743" i="1" s="1"/>
  <c r="A733" i="1"/>
  <c r="AD742" i="1"/>
  <c r="AC742" i="1"/>
  <c r="Z742" i="1"/>
  <c r="AB742" i="1" s="1"/>
  <c r="Y742" i="1"/>
  <c r="AA742" i="1" s="1"/>
  <c r="W742" i="1"/>
  <c r="X742" i="1" s="1"/>
  <c r="U742" i="1"/>
  <c r="Q742" i="1"/>
  <c r="M742" i="1"/>
  <c r="F742" i="1"/>
  <c r="E742" i="1"/>
  <c r="D742" i="1"/>
  <c r="A732" i="1"/>
  <c r="AD741" i="1"/>
  <c r="AC741" i="1"/>
  <c r="Z741" i="1"/>
  <c r="AB741" i="1" s="1"/>
  <c r="Y741" i="1"/>
  <c r="AA741" i="1" s="1"/>
  <c r="W741" i="1"/>
  <c r="X741" i="1" s="1"/>
  <c r="U741" i="1"/>
  <c r="Q741" i="1"/>
  <c r="M741" i="1"/>
  <c r="F741" i="1"/>
  <c r="E741" i="1"/>
  <c r="D741" i="1"/>
  <c r="AI741" i="1" s="1"/>
  <c r="A731" i="1"/>
  <c r="AD740" i="1"/>
  <c r="AC740" i="1"/>
  <c r="Z740" i="1"/>
  <c r="AB740" i="1" s="1"/>
  <c r="Y740" i="1"/>
  <c r="AA740" i="1" s="1"/>
  <c r="W740" i="1"/>
  <c r="X740" i="1" s="1"/>
  <c r="U740" i="1"/>
  <c r="Q740" i="1"/>
  <c r="M740" i="1"/>
  <c r="F740" i="1"/>
  <c r="E740" i="1"/>
  <c r="D740" i="1"/>
  <c r="AI740" i="1" s="1"/>
  <c r="A730" i="1"/>
  <c r="AD739" i="1"/>
  <c r="AC739" i="1"/>
  <c r="Z739" i="1"/>
  <c r="AB739" i="1" s="1"/>
  <c r="Y739" i="1"/>
  <c r="AA739" i="1" s="1"/>
  <c r="W739" i="1"/>
  <c r="X739" i="1" s="1"/>
  <c r="U739" i="1"/>
  <c r="Q739" i="1"/>
  <c r="M739" i="1"/>
  <c r="F739" i="1"/>
  <c r="E739" i="1"/>
  <c r="D739" i="1"/>
  <c r="AI739" i="1" s="1"/>
  <c r="A729" i="1"/>
  <c r="AD738" i="1"/>
  <c r="AC738" i="1"/>
  <c r="Z738" i="1"/>
  <c r="AB738" i="1" s="1"/>
  <c r="Y738" i="1"/>
  <c r="AA738" i="1" s="1"/>
  <c r="W738" i="1"/>
  <c r="X738" i="1" s="1"/>
  <c r="U738" i="1"/>
  <c r="Q738" i="1"/>
  <c r="M738" i="1"/>
  <c r="F738" i="1"/>
  <c r="E738" i="1"/>
  <c r="D738" i="1"/>
  <c r="A728" i="1"/>
  <c r="AD737" i="1"/>
  <c r="AC737" i="1"/>
  <c r="Z737" i="1"/>
  <c r="AB737" i="1" s="1"/>
  <c r="Y737" i="1"/>
  <c r="AA737" i="1" s="1"/>
  <c r="W737" i="1"/>
  <c r="X737" i="1" s="1"/>
  <c r="U737" i="1"/>
  <c r="Q737" i="1"/>
  <c r="M737" i="1"/>
  <c r="F737" i="1"/>
  <c r="E737" i="1"/>
  <c r="D737" i="1"/>
  <c r="AI737" i="1" s="1"/>
  <c r="A727" i="1"/>
  <c r="AD736" i="1"/>
  <c r="AC736" i="1"/>
  <c r="Z736" i="1"/>
  <c r="AB736" i="1" s="1"/>
  <c r="Y736" i="1"/>
  <c r="AA736" i="1" s="1"/>
  <c r="W736" i="1"/>
  <c r="X736" i="1" s="1"/>
  <c r="U736" i="1"/>
  <c r="Q736" i="1"/>
  <c r="M736" i="1"/>
  <c r="F736" i="1"/>
  <c r="E736" i="1"/>
  <c r="D736" i="1"/>
  <c r="AI736" i="1" s="1"/>
  <c r="A726" i="1"/>
  <c r="AD735" i="1"/>
  <c r="AC735" i="1"/>
  <c r="Z735" i="1"/>
  <c r="AB735" i="1" s="1"/>
  <c r="Y735" i="1"/>
  <c r="AA735" i="1" s="1"/>
  <c r="W735" i="1"/>
  <c r="X735" i="1" s="1"/>
  <c r="U735" i="1"/>
  <c r="Q735" i="1"/>
  <c r="M735" i="1"/>
  <c r="F735" i="1"/>
  <c r="E735" i="1"/>
  <c r="D735" i="1"/>
  <c r="A725" i="1"/>
  <c r="AD734" i="1"/>
  <c r="AC734" i="1"/>
  <c r="Z734" i="1"/>
  <c r="AB734" i="1" s="1"/>
  <c r="Y734" i="1"/>
  <c r="AA734" i="1" s="1"/>
  <c r="W734" i="1"/>
  <c r="X734" i="1" s="1"/>
  <c r="U734" i="1"/>
  <c r="Q734" i="1"/>
  <c r="M734" i="1"/>
  <c r="F734" i="1"/>
  <c r="E734" i="1"/>
  <c r="D734" i="1"/>
  <c r="A724" i="1"/>
  <c r="AD733" i="1"/>
  <c r="AC733" i="1"/>
  <c r="Z733" i="1"/>
  <c r="AB733" i="1" s="1"/>
  <c r="Y733" i="1"/>
  <c r="AA733" i="1" s="1"/>
  <c r="W733" i="1"/>
  <c r="X733" i="1" s="1"/>
  <c r="U733" i="1"/>
  <c r="Q733" i="1"/>
  <c r="M733" i="1"/>
  <c r="F733" i="1"/>
  <c r="E733" i="1"/>
  <c r="D733" i="1"/>
  <c r="AI733" i="1" s="1"/>
  <c r="A723" i="1"/>
  <c r="AD732" i="1"/>
  <c r="AC732" i="1"/>
  <c r="Z732" i="1"/>
  <c r="AB732" i="1" s="1"/>
  <c r="Y732" i="1"/>
  <c r="AA732" i="1" s="1"/>
  <c r="W732" i="1"/>
  <c r="X732" i="1" s="1"/>
  <c r="U732" i="1"/>
  <c r="Q732" i="1"/>
  <c r="M732" i="1"/>
  <c r="F732" i="1"/>
  <c r="E732" i="1"/>
  <c r="D732" i="1"/>
  <c r="A722" i="1"/>
  <c r="AD731" i="1"/>
  <c r="AC731" i="1"/>
  <c r="Z731" i="1"/>
  <c r="AB731" i="1" s="1"/>
  <c r="Y731" i="1"/>
  <c r="AA731" i="1" s="1"/>
  <c r="W731" i="1"/>
  <c r="X731" i="1" s="1"/>
  <c r="U731" i="1"/>
  <c r="Q731" i="1"/>
  <c r="M731" i="1"/>
  <c r="F731" i="1"/>
  <c r="E731" i="1"/>
  <c r="D731" i="1"/>
  <c r="AI731" i="1" s="1"/>
  <c r="A721" i="1"/>
  <c r="AD730" i="1"/>
  <c r="AC730" i="1"/>
  <c r="Z730" i="1"/>
  <c r="AB730" i="1" s="1"/>
  <c r="Y730" i="1"/>
  <c r="AA730" i="1" s="1"/>
  <c r="W730" i="1"/>
  <c r="X730" i="1" s="1"/>
  <c r="U730" i="1"/>
  <c r="Q730" i="1"/>
  <c r="M730" i="1"/>
  <c r="F730" i="1"/>
  <c r="E730" i="1"/>
  <c r="D730" i="1"/>
  <c r="A720" i="1"/>
  <c r="AD729" i="1"/>
  <c r="AC729" i="1"/>
  <c r="Z729" i="1"/>
  <c r="AB729" i="1" s="1"/>
  <c r="Y729" i="1"/>
  <c r="AA729" i="1" s="1"/>
  <c r="W729" i="1"/>
  <c r="X729" i="1" s="1"/>
  <c r="U729" i="1"/>
  <c r="Q729" i="1"/>
  <c r="M729" i="1"/>
  <c r="F729" i="1"/>
  <c r="E729" i="1"/>
  <c r="D729" i="1"/>
  <c r="AI729" i="1" s="1"/>
  <c r="A719" i="1"/>
  <c r="AD728" i="1"/>
  <c r="AC728" i="1"/>
  <c r="Z728" i="1"/>
  <c r="AB728" i="1" s="1"/>
  <c r="Y728" i="1"/>
  <c r="AA728" i="1" s="1"/>
  <c r="W728" i="1"/>
  <c r="X728" i="1" s="1"/>
  <c r="U728" i="1"/>
  <c r="Q728" i="1"/>
  <c r="M728" i="1"/>
  <c r="F728" i="1"/>
  <c r="E728" i="1"/>
  <c r="D728" i="1"/>
  <c r="AI728" i="1" s="1"/>
  <c r="A718" i="1"/>
  <c r="AD727" i="1"/>
  <c r="AC727" i="1"/>
  <c r="Z727" i="1"/>
  <c r="AB727" i="1" s="1"/>
  <c r="Y727" i="1"/>
  <c r="AA727" i="1" s="1"/>
  <c r="W727" i="1"/>
  <c r="X727" i="1" s="1"/>
  <c r="U727" i="1"/>
  <c r="Q727" i="1"/>
  <c r="M727" i="1"/>
  <c r="F727" i="1"/>
  <c r="E727" i="1"/>
  <c r="D727" i="1"/>
  <c r="AI727" i="1" s="1"/>
  <c r="A717" i="1"/>
  <c r="AD726" i="1"/>
  <c r="AC726" i="1"/>
  <c r="Z726" i="1"/>
  <c r="AB726" i="1" s="1"/>
  <c r="Y726" i="1"/>
  <c r="AA726" i="1" s="1"/>
  <c r="W726" i="1"/>
  <c r="X726" i="1" s="1"/>
  <c r="U726" i="1"/>
  <c r="Q726" i="1"/>
  <c r="M726" i="1"/>
  <c r="F726" i="1"/>
  <c r="E726" i="1"/>
  <c r="D726" i="1"/>
  <c r="A716" i="1"/>
  <c r="AD725" i="1"/>
  <c r="AC725" i="1"/>
  <c r="Z725" i="1"/>
  <c r="AB725" i="1" s="1"/>
  <c r="Y725" i="1"/>
  <c r="AA725" i="1" s="1"/>
  <c r="W725" i="1"/>
  <c r="X725" i="1" s="1"/>
  <c r="U725" i="1"/>
  <c r="Q725" i="1"/>
  <c r="M725" i="1"/>
  <c r="F725" i="1"/>
  <c r="E725" i="1"/>
  <c r="D725" i="1"/>
  <c r="AI725" i="1" s="1"/>
  <c r="A715" i="1"/>
  <c r="AD724" i="1"/>
  <c r="AC724" i="1"/>
  <c r="Z724" i="1"/>
  <c r="AB724" i="1" s="1"/>
  <c r="Y724" i="1"/>
  <c r="AA724" i="1" s="1"/>
  <c r="W724" i="1"/>
  <c r="X724" i="1" s="1"/>
  <c r="U724" i="1"/>
  <c r="Q724" i="1"/>
  <c r="M724" i="1"/>
  <c r="F724" i="1"/>
  <c r="E724" i="1"/>
  <c r="D724" i="1"/>
  <c r="AI724" i="1" s="1"/>
  <c r="A714" i="1"/>
  <c r="AD723" i="1"/>
  <c r="AC723" i="1"/>
  <c r="Z723" i="1"/>
  <c r="AB723" i="1" s="1"/>
  <c r="Y723" i="1"/>
  <c r="AA723" i="1" s="1"/>
  <c r="W723" i="1"/>
  <c r="X723" i="1" s="1"/>
  <c r="U723" i="1"/>
  <c r="Q723" i="1"/>
  <c r="M723" i="1"/>
  <c r="F723" i="1"/>
  <c r="E723" i="1"/>
  <c r="D723" i="1"/>
  <c r="AI723" i="1" s="1"/>
  <c r="A713" i="1"/>
  <c r="AD722" i="1"/>
  <c r="AC722" i="1"/>
  <c r="Z722" i="1"/>
  <c r="AB722" i="1" s="1"/>
  <c r="Y722" i="1"/>
  <c r="AA722" i="1" s="1"/>
  <c r="W722" i="1"/>
  <c r="X722" i="1" s="1"/>
  <c r="U722" i="1"/>
  <c r="Q722" i="1"/>
  <c r="M722" i="1"/>
  <c r="F722" i="1"/>
  <c r="E722" i="1"/>
  <c r="D722" i="1"/>
  <c r="A712" i="1"/>
  <c r="AD721" i="1"/>
  <c r="AC721" i="1"/>
  <c r="Z721" i="1"/>
  <c r="AB721" i="1" s="1"/>
  <c r="Y721" i="1"/>
  <c r="AA721" i="1" s="1"/>
  <c r="W721" i="1"/>
  <c r="X721" i="1" s="1"/>
  <c r="U721" i="1"/>
  <c r="Q721" i="1"/>
  <c r="M721" i="1"/>
  <c r="F721" i="1"/>
  <c r="E721" i="1"/>
  <c r="D721" i="1"/>
  <c r="AI721" i="1" s="1"/>
  <c r="A711" i="1"/>
  <c r="AD720" i="1"/>
  <c r="AC720" i="1"/>
  <c r="Z720" i="1"/>
  <c r="AB720" i="1" s="1"/>
  <c r="Y720" i="1"/>
  <c r="AA720" i="1" s="1"/>
  <c r="W720" i="1"/>
  <c r="X720" i="1" s="1"/>
  <c r="U720" i="1"/>
  <c r="Q720" i="1"/>
  <c r="M720" i="1"/>
  <c r="F720" i="1"/>
  <c r="E720" i="1"/>
  <c r="D720" i="1"/>
  <c r="AI720" i="1" s="1"/>
  <c r="A710" i="1"/>
  <c r="AD719" i="1"/>
  <c r="AC719" i="1"/>
  <c r="Z719" i="1"/>
  <c r="AB719" i="1" s="1"/>
  <c r="Y719" i="1"/>
  <c r="AA719" i="1" s="1"/>
  <c r="W719" i="1"/>
  <c r="X719" i="1" s="1"/>
  <c r="U719" i="1"/>
  <c r="Q719" i="1"/>
  <c r="M719" i="1"/>
  <c r="F719" i="1"/>
  <c r="E719" i="1"/>
  <c r="D719" i="1"/>
  <c r="AI719" i="1" s="1"/>
  <c r="A709" i="1"/>
  <c r="AD718" i="1"/>
  <c r="AC718" i="1"/>
  <c r="Z718" i="1"/>
  <c r="AB718" i="1" s="1"/>
  <c r="Y718" i="1"/>
  <c r="AA718" i="1" s="1"/>
  <c r="W718" i="1"/>
  <c r="X718" i="1" s="1"/>
  <c r="U718" i="1"/>
  <c r="Q718" i="1"/>
  <c r="M718" i="1"/>
  <c r="F718" i="1"/>
  <c r="E718" i="1"/>
  <c r="D718" i="1"/>
  <c r="A708" i="1"/>
  <c r="AD717" i="1"/>
  <c r="AC717" i="1"/>
  <c r="Z717" i="1"/>
  <c r="AB717" i="1" s="1"/>
  <c r="Y717" i="1"/>
  <c r="AA717" i="1" s="1"/>
  <c r="W717" i="1"/>
  <c r="X717" i="1" s="1"/>
  <c r="U717" i="1"/>
  <c r="Q717" i="1"/>
  <c r="M717" i="1"/>
  <c r="F717" i="1"/>
  <c r="E717" i="1"/>
  <c r="D717" i="1"/>
  <c r="AI717" i="1" s="1"/>
  <c r="A707" i="1"/>
  <c r="AD716" i="1"/>
  <c r="AC716" i="1"/>
  <c r="Z716" i="1"/>
  <c r="AB716" i="1" s="1"/>
  <c r="Y716" i="1"/>
  <c r="AA716" i="1" s="1"/>
  <c r="W716" i="1"/>
  <c r="X716" i="1" s="1"/>
  <c r="U716" i="1"/>
  <c r="Q716" i="1"/>
  <c r="M716" i="1"/>
  <c r="F716" i="1"/>
  <c r="E716" i="1"/>
  <c r="D716" i="1"/>
  <c r="AI716" i="1" s="1"/>
  <c r="A706" i="1"/>
  <c r="AD715" i="1"/>
  <c r="AC715" i="1"/>
  <c r="Z715" i="1"/>
  <c r="AB715" i="1" s="1"/>
  <c r="Y715" i="1"/>
  <c r="AA715" i="1" s="1"/>
  <c r="W715" i="1"/>
  <c r="X715" i="1" s="1"/>
  <c r="U715" i="1"/>
  <c r="Q715" i="1"/>
  <c r="M715" i="1"/>
  <c r="F715" i="1"/>
  <c r="E715" i="1"/>
  <c r="D715" i="1"/>
  <c r="A705" i="1"/>
  <c r="AD704" i="1"/>
  <c r="AC704" i="1"/>
  <c r="Z704" i="1"/>
  <c r="AB704" i="1" s="1"/>
  <c r="Y704" i="1"/>
  <c r="AA704" i="1" s="1"/>
  <c r="W704" i="1"/>
  <c r="X704" i="1" s="1"/>
  <c r="U704" i="1"/>
  <c r="Q704" i="1"/>
  <c r="M704" i="1"/>
  <c r="F704" i="1"/>
  <c r="E704" i="1"/>
  <c r="D704" i="1"/>
  <c r="A704" i="1"/>
  <c r="AD703" i="1"/>
  <c r="AC703" i="1"/>
  <c r="Z703" i="1"/>
  <c r="AB703" i="1" s="1"/>
  <c r="Y703" i="1"/>
  <c r="AA703" i="1" s="1"/>
  <c r="W703" i="1"/>
  <c r="X703" i="1" s="1"/>
  <c r="U703" i="1"/>
  <c r="Q703" i="1"/>
  <c r="M703" i="1"/>
  <c r="F703" i="1"/>
  <c r="E703" i="1"/>
  <c r="D703" i="1"/>
  <c r="AI703" i="1" s="1"/>
  <c r="A703" i="1"/>
  <c r="AD702" i="1"/>
  <c r="AC702" i="1"/>
  <c r="Z702" i="1"/>
  <c r="AB702" i="1" s="1"/>
  <c r="Y702" i="1"/>
  <c r="AA702" i="1" s="1"/>
  <c r="W702" i="1"/>
  <c r="X702" i="1" s="1"/>
  <c r="U702" i="1"/>
  <c r="Q702" i="1"/>
  <c r="M702" i="1"/>
  <c r="F702" i="1"/>
  <c r="E702" i="1"/>
  <c r="D702" i="1"/>
  <c r="AI702" i="1" s="1"/>
  <c r="A702" i="1"/>
  <c r="AD701" i="1"/>
  <c r="AC701" i="1"/>
  <c r="Z701" i="1"/>
  <c r="AB701" i="1" s="1"/>
  <c r="Y701" i="1"/>
  <c r="AA701" i="1" s="1"/>
  <c r="W701" i="1"/>
  <c r="X701" i="1" s="1"/>
  <c r="U701" i="1"/>
  <c r="Q701" i="1"/>
  <c r="M701" i="1"/>
  <c r="F701" i="1"/>
  <c r="E701" i="1"/>
  <c r="D701" i="1"/>
  <c r="A701" i="1"/>
  <c r="AD700" i="1"/>
  <c r="AC700" i="1"/>
  <c r="Z700" i="1"/>
  <c r="AB700" i="1" s="1"/>
  <c r="Y700" i="1"/>
  <c r="AA700" i="1" s="1"/>
  <c r="W700" i="1"/>
  <c r="X700" i="1" s="1"/>
  <c r="U700" i="1"/>
  <c r="Q700" i="1"/>
  <c r="M700" i="1"/>
  <c r="F700" i="1"/>
  <c r="E700" i="1"/>
  <c r="D700" i="1"/>
  <c r="A700" i="1"/>
  <c r="AD699" i="1"/>
  <c r="AC699" i="1"/>
  <c r="Z699" i="1"/>
  <c r="AB699" i="1" s="1"/>
  <c r="Y699" i="1"/>
  <c r="AA699" i="1" s="1"/>
  <c r="W699" i="1"/>
  <c r="X699" i="1" s="1"/>
  <c r="U699" i="1"/>
  <c r="Q699" i="1"/>
  <c r="M699" i="1"/>
  <c r="F699" i="1"/>
  <c r="E699" i="1"/>
  <c r="D699" i="1"/>
  <c r="AI699" i="1" s="1"/>
  <c r="A699" i="1"/>
  <c r="AD698" i="1"/>
  <c r="AC698" i="1"/>
  <c r="Z698" i="1"/>
  <c r="AB698" i="1" s="1"/>
  <c r="Y698" i="1"/>
  <c r="AA698" i="1" s="1"/>
  <c r="W698" i="1"/>
  <c r="X698" i="1" s="1"/>
  <c r="U698" i="1"/>
  <c r="Q698" i="1"/>
  <c r="M698" i="1"/>
  <c r="F698" i="1"/>
  <c r="E698" i="1"/>
  <c r="D698" i="1"/>
  <c r="AI698" i="1" s="1"/>
  <c r="A698" i="1"/>
  <c r="AD697" i="1"/>
  <c r="AC697" i="1"/>
  <c r="Z697" i="1"/>
  <c r="AB697" i="1" s="1"/>
  <c r="Y697" i="1"/>
  <c r="AA697" i="1" s="1"/>
  <c r="W697" i="1"/>
  <c r="X697" i="1" s="1"/>
  <c r="U697" i="1"/>
  <c r="Q697" i="1"/>
  <c r="M697" i="1"/>
  <c r="F697" i="1"/>
  <c r="E697" i="1"/>
  <c r="D697" i="1"/>
  <c r="A697" i="1"/>
  <c r="AD696" i="1"/>
  <c r="AC696" i="1"/>
  <c r="Z696" i="1"/>
  <c r="AB696" i="1" s="1"/>
  <c r="Y696" i="1"/>
  <c r="AA696" i="1" s="1"/>
  <c r="W696" i="1"/>
  <c r="X696" i="1" s="1"/>
  <c r="U696" i="1"/>
  <c r="Q696" i="1"/>
  <c r="M696" i="1"/>
  <c r="F696" i="1"/>
  <c r="E696" i="1"/>
  <c r="D696" i="1"/>
  <c r="A696" i="1"/>
  <c r="AD695" i="1"/>
  <c r="AC695" i="1"/>
  <c r="Z695" i="1"/>
  <c r="AB695" i="1" s="1"/>
  <c r="Y695" i="1"/>
  <c r="AA695" i="1" s="1"/>
  <c r="W695" i="1"/>
  <c r="X695" i="1" s="1"/>
  <c r="U695" i="1"/>
  <c r="Q695" i="1"/>
  <c r="M695" i="1"/>
  <c r="F695" i="1"/>
  <c r="E695" i="1"/>
  <c r="D695" i="1"/>
  <c r="AI695" i="1" s="1"/>
  <c r="A695" i="1"/>
  <c r="AD694" i="1"/>
  <c r="AC694" i="1"/>
  <c r="Z694" i="1"/>
  <c r="AB694" i="1" s="1"/>
  <c r="Y694" i="1"/>
  <c r="AA694" i="1" s="1"/>
  <c r="W694" i="1"/>
  <c r="X694" i="1" s="1"/>
  <c r="U694" i="1"/>
  <c r="Q694" i="1"/>
  <c r="M694" i="1"/>
  <c r="F694" i="1"/>
  <c r="E694" i="1"/>
  <c r="D694" i="1"/>
  <c r="AI694" i="1" s="1"/>
  <c r="A694" i="1"/>
  <c r="AD693" i="1"/>
  <c r="AC693" i="1"/>
  <c r="Z693" i="1"/>
  <c r="AB693" i="1" s="1"/>
  <c r="Y693" i="1"/>
  <c r="AA693" i="1" s="1"/>
  <c r="W693" i="1"/>
  <c r="X693" i="1" s="1"/>
  <c r="U693" i="1"/>
  <c r="Q693" i="1"/>
  <c r="M693" i="1"/>
  <c r="F693" i="1"/>
  <c r="E693" i="1"/>
  <c r="D693" i="1"/>
  <c r="AI693" i="1" s="1"/>
  <c r="A693" i="1"/>
  <c r="AD692" i="1"/>
  <c r="AC692" i="1"/>
  <c r="Z692" i="1"/>
  <c r="AB692" i="1" s="1"/>
  <c r="Y692" i="1"/>
  <c r="AA692" i="1" s="1"/>
  <c r="W692" i="1"/>
  <c r="X692" i="1" s="1"/>
  <c r="U692" i="1"/>
  <c r="Q692" i="1"/>
  <c r="M692" i="1"/>
  <c r="F692" i="1"/>
  <c r="E692" i="1"/>
  <c r="D692" i="1"/>
  <c r="A692" i="1"/>
  <c r="AD691" i="1"/>
  <c r="AC691" i="1"/>
  <c r="Z691" i="1"/>
  <c r="AB691" i="1" s="1"/>
  <c r="Y691" i="1"/>
  <c r="AA691" i="1" s="1"/>
  <c r="W691" i="1"/>
  <c r="X691" i="1" s="1"/>
  <c r="U691" i="1"/>
  <c r="Q691" i="1"/>
  <c r="M691" i="1"/>
  <c r="F691" i="1"/>
  <c r="E691" i="1"/>
  <c r="D691" i="1"/>
  <c r="AI691" i="1" s="1"/>
  <c r="A691" i="1"/>
  <c r="AD690" i="1"/>
  <c r="AC690" i="1"/>
  <c r="Z690" i="1"/>
  <c r="AB690" i="1" s="1"/>
  <c r="Y690" i="1"/>
  <c r="AA690" i="1" s="1"/>
  <c r="W690" i="1"/>
  <c r="X690" i="1" s="1"/>
  <c r="U690" i="1"/>
  <c r="Q690" i="1"/>
  <c r="M690" i="1"/>
  <c r="F690" i="1"/>
  <c r="E690" i="1"/>
  <c r="D690" i="1"/>
  <c r="A690" i="1"/>
  <c r="AD689" i="1"/>
  <c r="AC689" i="1"/>
  <c r="Z689" i="1"/>
  <c r="AB689" i="1" s="1"/>
  <c r="Y689" i="1"/>
  <c r="AA689" i="1" s="1"/>
  <c r="W689" i="1"/>
  <c r="X689" i="1" s="1"/>
  <c r="U689" i="1"/>
  <c r="Q689" i="1"/>
  <c r="M689" i="1"/>
  <c r="F689" i="1"/>
  <c r="E689" i="1"/>
  <c r="D689" i="1"/>
  <c r="AI689" i="1" s="1"/>
  <c r="A689" i="1"/>
  <c r="AD688" i="1"/>
  <c r="AC688" i="1"/>
  <c r="Z688" i="1"/>
  <c r="AB688" i="1" s="1"/>
  <c r="Y688" i="1"/>
  <c r="AA688" i="1" s="1"/>
  <c r="W688" i="1"/>
  <c r="X688" i="1" s="1"/>
  <c r="U688" i="1"/>
  <c r="Q688" i="1"/>
  <c r="M688" i="1"/>
  <c r="F688" i="1"/>
  <c r="E688" i="1"/>
  <c r="D688" i="1"/>
  <c r="A688" i="1"/>
  <c r="AD687" i="1"/>
  <c r="AC687" i="1"/>
  <c r="Z687" i="1"/>
  <c r="AB687" i="1" s="1"/>
  <c r="Y687" i="1"/>
  <c r="AA687" i="1" s="1"/>
  <c r="W687" i="1"/>
  <c r="X687" i="1" s="1"/>
  <c r="U687" i="1"/>
  <c r="Q687" i="1"/>
  <c r="M687" i="1"/>
  <c r="F687" i="1"/>
  <c r="E687" i="1"/>
  <c r="D687" i="1"/>
  <c r="AI687" i="1" s="1"/>
  <c r="A687" i="1"/>
  <c r="AD686" i="1"/>
  <c r="AC686" i="1"/>
  <c r="Z686" i="1"/>
  <c r="AB686" i="1" s="1"/>
  <c r="Y686" i="1"/>
  <c r="AA686" i="1" s="1"/>
  <c r="W686" i="1"/>
  <c r="X686" i="1" s="1"/>
  <c r="U686" i="1"/>
  <c r="Q686" i="1"/>
  <c r="M686" i="1"/>
  <c r="F686" i="1"/>
  <c r="E686" i="1"/>
  <c r="D686" i="1"/>
  <c r="A686" i="1"/>
  <c r="AD685" i="1"/>
  <c r="AC685" i="1"/>
  <c r="Z685" i="1"/>
  <c r="AB685" i="1" s="1"/>
  <c r="Y685" i="1"/>
  <c r="AA685" i="1" s="1"/>
  <c r="W685" i="1"/>
  <c r="X685" i="1" s="1"/>
  <c r="U685" i="1"/>
  <c r="Q685" i="1"/>
  <c r="M685" i="1"/>
  <c r="F685" i="1"/>
  <c r="E685" i="1"/>
  <c r="D685" i="1"/>
  <c r="A685" i="1"/>
  <c r="AD684" i="1"/>
  <c r="AC684" i="1"/>
  <c r="Z684" i="1"/>
  <c r="AB684" i="1" s="1"/>
  <c r="Y684" i="1"/>
  <c r="AA684" i="1" s="1"/>
  <c r="W684" i="1"/>
  <c r="X684" i="1" s="1"/>
  <c r="U684" i="1"/>
  <c r="Q684" i="1"/>
  <c r="M684" i="1"/>
  <c r="F684" i="1"/>
  <c r="E684" i="1"/>
  <c r="D684" i="1"/>
  <c r="A684" i="1"/>
  <c r="AD683" i="1"/>
  <c r="AC683" i="1"/>
  <c r="Z683" i="1"/>
  <c r="AB683" i="1" s="1"/>
  <c r="Y683" i="1"/>
  <c r="AA683" i="1" s="1"/>
  <c r="W683" i="1"/>
  <c r="X683" i="1" s="1"/>
  <c r="U683" i="1"/>
  <c r="Q683" i="1"/>
  <c r="M683" i="1"/>
  <c r="F683" i="1"/>
  <c r="E683" i="1"/>
  <c r="D683" i="1"/>
  <c r="AI683" i="1" s="1"/>
  <c r="A683" i="1"/>
  <c r="AD682" i="1"/>
  <c r="AC682" i="1"/>
  <c r="Z682" i="1"/>
  <c r="AB682" i="1" s="1"/>
  <c r="Y682" i="1"/>
  <c r="AA682" i="1" s="1"/>
  <c r="W682" i="1"/>
  <c r="X682" i="1" s="1"/>
  <c r="U682" i="1"/>
  <c r="Q682" i="1"/>
  <c r="M682" i="1"/>
  <c r="F682" i="1"/>
  <c r="E682" i="1"/>
  <c r="D682" i="1"/>
  <c r="A682" i="1"/>
  <c r="AD681" i="1"/>
  <c r="AC681" i="1"/>
  <c r="Z681" i="1"/>
  <c r="AB681" i="1" s="1"/>
  <c r="Y681" i="1"/>
  <c r="AA681" i="1" s="1"/>
  <c r="W681" i="1"/>
  <c r="X681" i="1" s="1"/>
  <c r="U681" i="1"/>
  <c r="Q681" i="1"/>
  <c r="M681" i="1"/>
  <c r="F681" i="1"/>
  <c r="E681" i="1"/>
  <c r="D681" i="1"/>
  <c r="A681" i="1"/>
  <c r="AD680" i="1"/>
  <c r="AC680" i="1"/>
  <c r="Z680" i="1"/>
  <c r="AB680" i="1" s="1"/>
  <c r="Y680" i="1"/>
  <c r="AA680" i="1" s="1"/>
  <c r="W680" i="1"/>
  <c r="X680" i="1" s="1"/>
  <c r="U680" i="1"/>
  <c r="Q680" i="1"/>
  <c r="M680" i="1"/>
  <c r="F680" i="1"/>
  <c r="E680" i="1"/>
  <c r="D680" i="1"/>
  <c r="A680" i="1"/>
  <c r="AD679" i="1"/>
  <c r="AC679" i="1"/>
  <c r="Z679" i="1"/>
  <c r="AB679" i="1" s="1"/>
  <c r="Y679" i="1"/>
  <c r="AA679" i="1" s="1"/>
  <c r="W679" i="1"/>
  <c r="X679" i="1" s="1"/>
  <c r="U679" i="1"/>
  <c r="Q679" i="1"/>
  <c r="M679" i="1"/>
  <c r="F679" i="1"/>
  <c r="E679" i="1"/>
  <c r="D679" i="1"/>
  <c r="AI679" i="1" s="1"/>
  <c r="A679" i="1"/>
  <c r="AD678" i="1"/>
  <c r="AC678" i="1"/>
  <c r="Z678" i="1"/>
  <c r="AB678" i="1" s="1"/>
  <c r="Y678" i="1"/>
  <c r="AA678" i="1" s="1"/>
  <c r="W678" i="1"/>
  <c r="X678" i="1" s="1"/>
  <c r="U678" i="1"/>
  <c r="Q678" i="1"/>
  <c r="M678" i="1"/>
  <c r="F678" i="1"/>
  <c r="E678" i="1"/>
  <c r="D678" i="1"/>
  <c r="AI678" i="1" s="1"/>
  <c r="A678" i="1"/>
  <c r="AD677" i="1"/>
  <c r="AC677" i="1"/>
  <c r="Z677" i="1"/>
  <c r="AB677" i="1" s="1"/>
  <c r="Y677" i="1"/>
  <c r="AA677" i="1" s="1"/>
  <c r="W677" i="1"/>
  <c r="X677" i="1" s="1"/>
  <c r="U677" i="1"/>
  <c r="Q677" i="1"/>
  <c r="M677" i="1"/>
  <c r="F677" i="1"/>
  <c r="E677" i="1"/>
  <c r="D677" i="1"/>
  <c r="A677" i="1"/>
  <c r="AD676" i="1"/>
  <c r="AC676" i="1"/>
  <c r="Z676" i="1"/>
  <c r="AB676" i="1" s="1"/>
  <c r="Y676" i="1"/>
  <c r="AA676" i="1" s="1"/>
  <c r="W676" i="1"/>
  <c r="X676" i="1" s="1"/>
  <c r="U676" i="1"/>
  <c r="Q676" i="1"/>
  <c r="M676" i="1"/>
  <c r="F676" i="1"/>
  <c r="E676" i="1"/>
  <c r="D676" i="1"/>
  <c r="A676" i="1"/>
  <c r="AD675" i="1"/>
  <c r="AC675" i="1"/>
  <c r="Z675" i="1"/>
  <c r="AB675" i="1" s="1"/>
  <c r="Y675" i="1"/>
  <c r="AA675" i="1" s="1"/>
  <c r="W675" i="1"/>
  <c r="X675" i="1" s="1"/>
  <c r="U675" i="1"/>
  <c r="Q675" i="1"/>
  <c r="M675" i="1"/>
  <c r="F675" i="1"/>
  <c r="E675" i="1"/>
  <c r="D675" i="1"/>
  <c r="AI675" i="1" s="1"/>
  <c r="A675" i="1"/>
  <c r="AD674" i="1"/>
  <c r="AC674" i="1"/>
  <c r="Z674" i="1"/>
  <c r="AB674" i="1" s="1"/>
  <c r="Y674" i="1"/>
  <c r="AA674" i="1" s="1"/>
  <c r="W674" i="1"/>
  <c r="X674" i="1" s="1"/>
  <c r="U674" i="1"/>
  <c r="Q674" i="1"/>
  <c r="M674" i="1"/>
  <c r="F674" i="1"/>
  <c r="E674" i="1"/>
  <c r="D674" i="1"/>
  <c r="AI674" i="1" s="1"/>
  <c r="A674" i="1"/>
  <c r="AD673" i="1"/>
  <c r="AC673" i="1"/>
  <c r="Z673" i="1"/>
  <c r="AB673" i="1" s="1"/>
  <c r="Y673" i="1"/>
  <c r="AA673" i="1" s="1"/>
  <c r="W673" i="1"/>
  <c r="X673" i="1" s="1"/>
  <c r="U673" i="1"/>
  <c r="Q673" i="1"/>
  <c r="M673" i="1"/>
  <c r="F673" i="1"/>
  <c r="E673" i="1"/>
  <c r="D673" i="1"/>
  <c r="AI673" i="1" s="1"/>
  <c r="A673" i="1"/>
  <c r="AD672" i="1"/>
  <c r="AC672" i="1"/>
  <c r="Z672" i="1"/>
  <c r="AB672" i="1" s="1"/>
  <c r="Y672" i="1"/>
  <c r="AA672" i="1" s="1"/>
  <c r="W672" i="1"/>
  <c r="X672" i="1" s="1"/>
  <c r="U672" i="1"/>
  <c r="Q672" i="1"/>
  <c r="M672" i="1"/>
  <c r="F672" i="1"/>
  <c r="E672" i="1"/>
  <c r="D672" i="1"/>
  <c r="A672" i="1"/>
  <c r="AD671" i="1"/>
  <c r="AC671" i="1"/>
  <c r="Z671" i="1"/>
  <c r="AB671" i="1" s="1"/>
  <c r="Y671" i="1"/>
  <c r="AA671" i="1" s="1"/>
  <c r="W671" i="1"/>
  <c r="X671" i="1" s="1"/>
  <c r="U671" i="1"/>
  <c r="Q671" i="1"/>
  <c r="M671" i="1"/>
  <c r="F671" i="1"/>
  <c r="E671" i="1"/>
  <c r="D671" i="1"/>
  <c r="AI671" i="1" s="1"/>
  <c r="A671" i="1"/>
  <c r="AD670" i="1"/>
  <c r="AC670" i="1"/>
  <c r="Z670" i="1"/>
  <c r="AB670" i="1" s="1"/>
  <c r="Y670" i="1"/>
  <c r="AA670" i="1" s="1"/>
  <c r="W670" i="1"/>
  <c r="X670" i="1" s="1"/>
  <c r="U670" i="1"/>
  <c r="Q670" i="1"/>
  <c r="M670" i="1"/>
  <c r="F670" i="1"/>
  <c r="E670" i="1"/>
  <c r="D670" i="1"/>
  <c r="A670" i="1"/>
  <c r="AD669" i="1"/>
  <c r="AC669" i="1"/>
  <c r="Z669" i="1"/>
  <c r="AB669" i="1" s="1"/>
  <c r="Y669" i="1"/>
  <c r="AA669" i="1" s="1"/>
  <c r="W669" i="1"/>
  <c r="X669" i="1" s="1"/>
  <c r="U669" i="1"/>
  <c r="Q669" i="1"/>
  <c r="M669" i="1"/>
  <c r="F669" i="1"/>
  <c r="E669" i="1"/>
  <c r="D669" i="1"/>
  <c r="A669" i="1"/>
  <c r="AD668" i="1"/>
  <c r="AC668" i="1"/>
  <c r="Z668" i="1"/>
  <c r="AB668" i="1" s="1"/>
  <c r="Y668" i="1"/>
  <c r="AA668" i="1" s="1"/>
  <c r="W668" i="1"/>
  <c r="X668" i="1" s="1"/>
  <c r="U668" i="1"/>
  <c r="Q668" i="1"/>
  <c r="M668" i="1"/>
  <c r="F668" i="1"/>
  <c r="E668" i="1"/>
  <c r="D668" i="1"/>
  <c r="A668" i="1"/>
  <c r="AD667" i="1"/>
  <c r="AC667" i="1"/>
  <c r="Z667" i="1"/>
  <c r="AB667" i="1" s="1"/>
  <c r="Y667" i="1"/>
  <c r="AA667" i="1" s="1"/>
  <c r="W667" i="1"/>
  <c r="X667" i="1" s="1"/>
  <c r="U667" i="1"/>
  <c r="Q667" i="1"/>
  <c r="M667" i="1"/>
  <c r="F667" i="1"/>
  <c r="E667" i="1"/>
  <c r="D667" i="1"/>
  <c r="AI667" i="1" s="1"/>
  <c r="A667" i="1"/>
  <c r="AD666" i="1"/>
  <c r="AC666" i="1"/>
  <c r="Z666" i="1"/>
  <c r="AB666" i="1" s="1"/>
  <c r="Y666" i="1"/>
  <c r="AA666" i="1" s="1"/>
  <c r="W666" i="1"/>
  <c r="X666" i="1" s="1"/>
  <c r="U666" i="1"/>
  <c r="Q666" i="1"/>
  <c r="M666" i="1"/>
  <c r="F666" i="1"/>
  <c r="E666" i="1"/>
  <c r="D666" i="1"/>
  <c r="AI666" i="1" s="1"/>
  <c r="A666" i="1"/>
  <c r="AD665" i="1"/>
  <c r="AC665" i="1"/>
  <c r="Z665" i="1"/>
  <c r="AB665" i="1" s="1"/>
  <c r="Y665" i="1"/>
  <c r="AA665" i="1" s="1"/>
  <c r="W665" i="1"/>
  <c r="X665" i="1" s="1"/>
  <c r="U665" i="1"/>
  <c r="Q665" i="1"/>
  <c r="M665" i="1"/>
  <c r="F665" i="1"/>
  <c r="E665" i="1"/>
  <c r="D665" i="1"/>
  <c r="A665" i="1"/>
  <c r="AD664" i="1"/>
  <c r="AC664" i="1"/>
  <c r="Z664" i="1"/>
  <c r="AB664" i="1" s="1"/>
  <c r="Y664" i="1"/>
  <c r="AA664" i="1" s="1"/>
  <c r="W664" i="1"/>
  <c r="X664" i="1" s="1"/>
  <c r="U664" i="1"/>
  <c r="Q664" i="1"/>
  <c r="M664" i="1"/>
  <c r="F664" i="1"/>
  <c r="E664" i="1"/>
  <c r="D664" i="1"/>
  <c r="A664" i="1"/>
  <c r="AD663" i="1"/>
  <c r="AC663" i="1"/>
  <c r="Z663" i="1"/>
  <c r="AB663" i="1" s="1"/>
  <c r="Y663" i="1"/>
  <c r="AA663" i="1" s="1"/>
  <c r="W663" i="1"/>
  <c r="X663" i="1" s="1"/>
  <c r="U663" i="1"/>
  <c r="Q663" i="1"/>
  <c r="M663" i="1"/>
  <c r="F663" i="1"/>
  <c r="E663" i="1"/>
  <c r="D663" i="1"/>
  <c r="AI663" i="1" s="1"/>
  <c r="A663" i="1"/>
  <c r="AD662" i="1"/>
  <c r="AC662" i="1"/>
  <c r="Z662" i="1"/>
  <c r="AB662" i="1" s="1"/>
  <c r="Y662" i="1"/>
  <c r="AA662" i="1" s="1"/>
  <c r="W662" i="1"/>
  <c r="X662" i="1" s="1"/>
  <c r="U662" i="1"/>
  <c r="Q662" i="1"/>
  <c r="M662" i="1"/>
  <c r="F662" i="1"/>
  <c r="E662" i="1"/>
  <c r="D662" i="1"/>
  <c r="AI662" i="1" s="1"/>
  <c r="A662" i="1"/>
  <c r="AD661" i="1"/>
  <c r="AC661" i="1"/>
  <c r="Z661" i="1"/>
  <c r="AB661" i="1" s="1"/>
  <c r="Y661" i="1"/>
  <c r="AA661" i="1" s="1"/>
  <c r="W661" i="1"/>
  <c r="X661" i="1" s="1"/>
  <c r="U661" i="1"/>
  <c r="Q661" i="1"/>
  <c r="M661" i="1"/>
  <c r="F661" i="1"/>
  <c r="E661" i="1"/>
  <c r="D661" i="1"/>
  <c r="A661" i="1"/>
  <c r="AD660" i="1"/>
  <c r="AC660" i="1"/>
  <c r="Z660" i="1"/>
  <c r="AB660" i="1" s="1"/>
  <c r="Y660" i="1"/>
  <c r="AA660" i="1" s="1"/>
  <c r="W660" i="1"/>
  <c r="X660" i="1" s="1"/>
  <c r="U660" i="1"/>
  <c r="Q660" i="1"/>
  <c r="M660" i="1"/>
  <c r="F660" i="1"/>
  <c r="E660" i="1"/>
  <c r="D660" i="1"/>
  <c r="A660" i="1"/>
  <c r="AD659" i="1"/>
  <c r="AC659" i="1"/>
  <c r="Z659" i="1"/>
  <c r="AB659" i="1" s="1"/>
  <c r="Y659" i="1"/>
  <c r="AA659" i="1" s="1"/>
  <c r="W659" i="1"/>
  <c r="X659" i="1" s="1"/>
  <c r="U659" i="1"/>
  <c r="Q659" i="1"/>
  <c r="M659" i="1"/>
  <c r="F659" i="1"/>
  <c r="E659" i="1"/>
  <c r="D659" i="1"/>
  <c r="AI659" i="1" s="1"/>
  <c r="A659" i="1"/>
  <c r="AD658" i="1"/>
  <c r="AC658" i="1"/>
  <c r="Z658" i="1"/>
  <c r="AB658" i="1" s="1"/>
  <c r="Y658" i="1"/>
  <c r="AA658" i="1" s="1"/>
  <c r="W658" i="1"/>
  <c r="X658" i="1" s="1"/>
  <c r="U658" i="1"/>
  <c r="Q658" i="1"/>
  <c r="M658" i="1"/>
  <c r="F658" i="1"/>
  <c r="E658" i="1"/>
  <c r="D658" i="1"/>
  <c r="AI658" i="1" s="1"/>
  <c r="A658" i="1"/>
  <c r="AD657" i="1"/>
  <c r="AC657" i="1"/>
  <c r="Z657" i="1"/>
  <c r="AB657" i="1" s="1"/>
  <c r="Y657" i="1"/>
  <c r="AA657" i="1" s="1"/>
  <c r="W657" i="1"/>
  <c r="X657" i="1" s="1"/>
  <c r="U657" i="1"/>
  <c r="Q657" i="1"/>
  <c r="M657" i="1"/>
  <c r="F657" i="1"/>
  <c r="E657" i="1"/>
  <c r="D657" i="1"/>
  <c r="AI657" i="1" s="1"/>
  <c r="A657" i="1"/>
  <c r="AD656" i="1"/>
  <c r="AC656" i="1"/>
  <c r="Z656" i="1"/>
  <c r="AB656" i="1" s="1"/>
  <c r="Y656" i="1"/>
  <c r="AA656" i="1" s="1"/>
  <c r="W656" i="1"/>
  <c r="X656" i="1" s="1"/>
  <c r="U656" i="1"/>
  <c r="Q656" i="1"/>
  <c r="M656" i="1"/>
  <c r="F656" i="1"/>
  <c r="E656" i="1"/>
  <c r="D656" i="1"/>
  <c r="A656" i="1"/>
  <c r="AD655" i="1"/>
  <c r="AC655" i="1"/>
  <c r="Z655" i="1"/>
  <c r="AB655" i="1" s="1"/>
  <c r="Y655" i="1"/>
  <c r="AA655" i="1" s="1"/>
  <c r="W655" i="1"/>
  <c r="X655" i="1" s="1"/>
  <c r="U655" i="1"/>
  <c r="Q655" i="1"/>
  <c r="M655" i="1"/>
  <c r="F655" i="1"/>
  <c r="E655" i="1"/>
  <c r="D655" i="1"/>
  <c r="AI655" i="1" s="1"/>
  <c r="A655" i="1"/>
  <c r="AD654" i="1"/>
  <c r="AC654" i="1"/>
  <c r="Z654" i="1"/>
  <c r="AB654" i="1" s="1"/>
  <c r="Y654" i="1"/>
  <c r="AA654" i="1" s="1"/>
  <c r="W654" i="1"/>
  <c r="X654" i="1" s="1"/>
  <c r="U654" i="1"/>
  <c r="Q654" i="1"/>
  <c r="M654" i="1"/>
  <c r="F654" i="1"/>
  <c r="E654" i="1"/>
  <c r="D654" i="1"/>
  <c r="AI654" i="1" s="1"/>
  <c r="A654" i="1"/>
  <c r="AD653" i="1"/>
  <c r="AC653" i="1"/>
  <c r="Z653" i="1"/>
  <c r="AB653" i="1" s="1"/>
  <c r="Y653" i="1"/>
  <c r="AA653" i="1" s="1"/>
  <c r="W653" i="1"/>
  <c r="X653" i="1" s="1"/>
  <c r="U653" i="1"/>
  <c r="Q653" i="1"/>
  <c r="M653" i="1"/>
  <c r="F653" i="1"/>
  <c r="E653" i="1"/>
  <c r="D653" i="1"/>
  <c r="AI653" i="1" s="1"/>
  <c r="A653" i="1"/>
  <c r="AD652" i="1"/>
  <c r="AC652" i="1"/>
  <c r="Z652" i="1"/>
  <c r="AB652" i="1" s="1"/>
  <c r="Y652" i="1"/>
  <c r="AA652" i="1" s="1"/>
  <c r="W652" i="1"/>
  <c r="X652" i="1" s="1"/>
  <c r="U652" i="1"/>
  <c r="Q652" i="1"/>
  <c r="M652" i="1"/>
  <c r="F652" i="1"/>
  <c r="E652" i="1"/>
  <c r="D652" i="1"/>
  <c r="A652" i="1"/>
  <c r="AD651" i="1"/>
  <c r="AC651" i="1"/>
  <c r="Z651" i="1"/>
  <c r="AB651" i="1" s="1"/>
  <c r="Y651" i="1"/>
  <c r="AA651" i="1" s="1"/>
  <c r="W651" i="1"/>
  <c r="X651" i="1" s="1"/>
  <c r="U651" i="1"/>
  <c r="Q651" i="1"/>
  <c r="M651" i="1"/>
  <c r="F651" i="1"/>
  <c r="E651" i="1"/>
  <c r="D651" i="1"/>
  <c r="AI651" i="1" s="1"/>
  <c r="A651" i="1"/>
  <c r="AD650" i="1"/>
  <c r="AC650" i="1"/>
  <c r="Z650" i="1"/>
  <c r="AB650" i="1" s="1"/>
  <c r="Y650" i="1"/>
  <c r="AA650" i="1" s="1"/>
  <c r="W650" i="1"/>
  <c r="X650" i="1" s="1"/>
  <c r="U650" i="1"/>
  <c r="Q650" i="1"/>
  <c r="M650" i="1"/>
  <c r="F650" i="1"/>
  <c r="E650" i="1"/>
  <c r="D650" i="1"/>
  <c r="AI650" i="1" s="1"/>
  <c r="A650" i="1"/>
  <c r="AD649" i="1"/>
  <c r="AC649" i="1"/>
  <c r="Z649" i="1"/>
  <c r="AB649" i="1" s="1"/>
  <c r="Y649" i="1"/>
  <c r="AA649" i="1" s="1"/>
  <c r="W649" i="1"/>
  <c r="X649" i="1" s="1"/>
  <c r="U649" i="1"/>
  <c r="Q649" i="1"/>
  <c r="M649" i="1"/>
  <c r="F649" i="1"/>
  <c r="E649" i="1"/>
  <c r="D649" i="1"/>
  <c r="A649" i="1"/>
  <c r="AD648" i="1"/>
  <c r="AC648" i="1"/>
  <c r="Z648" i="1"/>
  <c r="AB648" i="1" s="1"/>
  <c r="Y648" i="1"/>
  <c r="AA648" i="1" s="1"/>
  <c r="W648" i="1"/>
  <c r="X648" i="1" s="1"/>
  <c r="U648" i="1"/>
  <c r="Q648" i="1"/>
  <c r="M648" i="1"/>
  <c r="F648" i="1"/>
  <c r="E648" i="1"/>
  <c r="D648" i="1"/>
  <c r="A648" i="1"/>
  <c r="AD647" i="1"/>
  <c r="AC647" i="1"/>
  <c r="Z647" i="1"/>
  <c r="AB647" i="1" s="1"/>
  <c r="Y647" i="1"/>
  <c r="AA647" i="1" s="1"/>
  <c r="W647" i="1"/>
  <c r="X647" i="1" s="1"/>
  <c r="U647" i="1"/>
  <c r="Q647" i="1"/>
  <c r="M647" i="1"/>
  <c r="F647" i="1"/>
  <c r="E647" i="1"/>
  <c r="D647" i="1"/>
  <c r="AI647" i="1" s="1"/>
  <c r="A647" i="1"/>
  <c r="AD646" i="1"/>
  <c r="AC646" i="1"/>
  <c r="Z646" i="1"/>
  <c r="AB646" i="1" s="1"/>
  <c r="Y646" i="1"/>
  <c r="AA646" i="1" s="1"/>
  <c r="W646" i="1"/>
  <c r="X646" i="1" s="1"/>
  <c r="U646" i="1"/>
  <c r="Q646" i="1"/>
  <c r="M646" i="1"/>
  <c r="F646" i="1"/>
  <c r="E646" i="1"/>
  <c r="D646" i="1"/>
  <c r="AI646" i="1" s="1"/>
  <c r="A646" i="1"/>
  <c r="AD645" i="1"/>
  <c r="AC645" i="1"/>
  <c r="Z645" i="1"/>
  <c r="AB645" i="1" s="1"/>
  <c r="Y645" i="1"/>
  <c r="AA645" i="1" s="1"/>
  <c r="W645" i="1"/>
  <c r="X645" i="1" s="1"/>
  <c r="U645" i="1"/>
  <c r="Q645" i="1"/>
  <c r="M645" i="1"/>
  <c r="F645" i="1"/>
  <c r="E645" i="1"/>
  <c r="D645" i="1"/>
  <c r="AI645" i="1" s="1"/>
  <c r="A645" i="1"/>
  <c r="AD644" i="1"/>
  <c r="AC644" i="1"/>
  <c r="Z644" i="1"/>
  <c r="AB644" i="1" s="1"/>
  <c r="Y644" i="1"/>
  <c r="AA644" i="1" s="1"/>
  <c r="W644" i="1"/>
  <c r="X644" i="1" s="1"/>
  <c r="U644" i="1"/>
  <c r="Q644" i="1"/>
  <c r="M644" i="1"/>
  <c r="F644" i="1"/>
  <c r="E644" i="1"/>
  <c r="D644" i="1"/>
  <c r="A644" i="1"/>
  <c r="AD643" i="1"/>
  <c r="AC643" i="1"/>
  <c r="Z643" i="1"/>
  <c r="AB643" i="1" s="1"/>
  <c r="Y643" i="1"/>
  <c r="AA643" i="1" s="1"/>
  <c r="W643" i="1"/>
  <c r="X643" i="1" s="1"/>
  <c r="U643" i="1"/>
  <c r="Q643" i="1"/>
  <c r="M643" i="1"/>
  <c r="F643" i="1"/>
  <c r="E643" i="1"/>
  <c r="D643" i="1"/>
  <c r="AI643" i="1" s="1"/>
  <c r="A643" i="1"/>
  <c r="AD642" i="1"/>
  <c r="AC642" i="1"/>
  <c r="Z642" i="1"/>
  <c r="AB642" i="1" s="1"/>
  <c r="Y642" i="1"/>
  <c r="AA642" i="1" s="1"/>
  <c r="W642" i="1"/>
  <c r="X642" i="1" s="1"/>
  <c r="U642" i="1"/>
  <c r="Q642" i="1"/>
  <c r="M642" i="1"/>
  <c r="F642" i="1"/>
  <c r="E642" i="1"/>
  <c r="D642" i="1"/>
  <c r="A642" i="1"/>
  <c r="AD641" i="1"/>
  <c r="AC641" i="1"/>
  <c r="Z641" i="1"/>
  <c r="AB641" i="1" s="1"/>
  <c r="Y641" i="1"/>
  <c r="AA641" i="1" s="1"/>
  <c r="W641" i="1"/>
  <c r="X641" i="1" s="1"/>
  <c r="U641" i="1"/>
  <c r="Q641" i="1"/>
  <c r="M641" i="1"/>
  <c r="F641" i="1"/>
  <c r="E641" i="1"/>
  <c r="D641" i="1"/>
  <c r="AI641" i="1" s="1"/>
  <c r="A641" i="1"/>
  <c r="AD640" i="1"/>
  <c r="AC640" i="1"/>
  <c r="Z640" i="1"/>
  <c r="AB640" i="1" s="1"/>
  <c r="Y640" i="1"/>
  <c r="AA640" i="1" s="1"/>
  <c r="W640" i="1"/>
  <c r="X640" i="1" s="1"/>
  <c r="U640" i="1"/>
  <c r="Q640" i="1"/>
  <c r="M640" i="1"/>
  <c r="F640" i="1"/>
  <c r="E640" i="1"/>
  <c r="D640" i="1"/>
  <c r="A640" i="1"/>
  <c r="AD639" i="1"/>
  <c r="AC639" i="1"/>
  <c r="Z639" i="1"/>
  <c r="AB639" i="1" s="1"/>
  <c r="Y639" i="1"/>
  <c r="AA639" i="1" s="1"/>
  <c r="W639" i="1"/>
  <c r="X639" i="1" s="1"/>
  <c r="U639" i="1"/>
  <c r="Q639" i="1"/>
  <c r="M639" i="1"/>
  <c r="F639" i="1"/>
  <c r="E639" i="1"/>
  <c r="D639" i="1"/>
  <c r="AI639" i="1" s="1"/>
  <c r="A639" i="1"/>
  <c r="AD638" i="1"/>
  <c r="AC638" i="1"/>
  <c r="Z638" i="1"/>
  <c r="AB638" i="1" s="1"/>
  <c r="Y638" i="1"/>
  <c r="AA638" i="1" s="1"/>
  <c r="W638" i="1"/>
  <c r="X638" i="1" s="1"/>
  <c r="U638" i="1"/>
  <c r="Q638" i="1"/>
  <c r="M638" i="1"/>
  <c r="F638" i="1"/>
  <c r="E638" i="1"/>
  <c r="D638" i="1"/>
  <c r="A638" i="1"/>
  <c r="AD637" i="1"/>
  <c r="AC637" i="1"/>
  <c r="Z637" i="1"/>
  <c r="AB637" i="1" s="1"/>
  <c r="Y637" i="1"/>
  <c r="AA637" i="1" s="1"/>
  <c r="W637" i="1"/>
  <c r="X637" i="1" s="1"/>
  <c r="U637" i="1"/>
  <c r="Q637" i="1"/>
  <c r="M637" i="1"/>
  <c r="F637" i="1"/>
  <c r="E637" i="1"/>
  <c r="D637" i="1"/>
  <c r="AI637" i="1" s="1"/>
  <c r="A637" i="1"/>
  <c r="AD636" i="1"/>
  <c r="AC636" i="1"/>
  <c r="Z636" i="1"/>
  <c r="AB636" i="1" s="1"/>
  <c r="Y636" i="1"/>
  <c r="AA636" i="1" s="1"/>
  <c r="W636" i="1"/>
  <c r="X636" i="1" s="1"/>
  <c r="U636" i="1"/>
  <c r="Q636" i="1"/>
  <c r="M636" i="1"/>
  <c r="F636" i="1"/>
  <c r="E636" i="1"/>
  <c r="D636" i="1"/>
  <c r="A636" i="1"/>
  <c r="AD635" i="1"/>
  <c r="AC635" i="1"/>
  <c r="Z635" i="1"/>
  <c r="AB635" i="1" s="1"/>
  <c r="Y635" i="1"/>
  <c r="AA635" i="1" s="1"/>
  <c r="W635" i="1"/>
  <c r="X635" i="1" s="1"/>
  <c r="U635" i="1"/>
  <c r="Q635" i="1"/>
  <c r="M635" i="1"/>
  <c r="F635" i="1"/>
  <c r="E635" i="1"/>
  <c r="D635" i="1"/>
  <c r="AI635" i="1" s="1"/>
  <c r="A635" i="1"/>
  <c r="AD634" i="1"/>
  <c r="AC634" i="1"/>
  <c r="Z634" i="1"/>
  <c r="AB634" i="1" s="1"/>
  <c r="Y634" i="1"/>
  <c r="AA634" i="1" s="1"/>
  <c r="W634" i="1"/>
  <c r="X634" i="1" s="1"/>
  <c r="U634" i="1"/>
  <c r="Q634" i="1"/>
  <c r="M634" i="1"/>
  <c r="F634" i="1"/>
  <c r="E634" i="1"/>
  <c r="D634" i="1"/>
  <c r="AI634" i="1" s="1"/>
  <c r="A634" i="1"/>
  <c r="AD633" i="1"/>
  <c r="AC633" i="1"/>
  <c r="Z633" i="1"/>
  <c r="AB633" i="1" s="1"/>
  <c r="Y633" i="1"/>
  <c r="AA633" i="1" s="1"/>
  <c r="W633" i="1"/>
  <c r="X633" i="1" s="1"/>
  <c r="U633" i="1"/>
  <c r="Q633" i="1"/>
  <c r="M633" i="1"/>
  <c r="F633" i="1"/>
  <c r="E633" i="1"/>
  <c r="D633" i="1"/>
  <c r="A633" i="1"/>
  <c r="AD632" i="1"/>
  <c r="AC632" i="1"/>
  <c r="Z632" i="1"/>
  <c r="AB632" i="1" s="1"/>
  <c r="Y632" i="1"/>
  <c r="AA632" i="1" s="1"/>
  <c r="W632" i="1"/>
  <c r="X632" i="1" s="1"/>
  <c r="U632" i="1"/>
  <c r="Q632" i="1"/>
  <c r="M632" i="1"/>
  <c r="F632" i="1"/>
  <c r="E632" i="1"/>
  <c r="D632" i="1"/>
  <c r="A632" i="1"/>
  <c r="AD631" i="1"/>
  <c r="AC631" i="1"/>
  <c r="Z631" i="1"/>
  <c r="AB631" i="1" s="1"/>
  <c r="Y631" i="1"/>
  <c r="AA631" i="1" s="1"/>
  <c r="W631" i="1"/>
  <c r="X631" i="1" s="1"/>
  <c r="U631" i="1"/>
  <c r="Q631" i="1"/>
  <c r="M631" i="1"/>
  <c r="F631" i="1"/>
  <c r="E631" i="1"/>
  <c r="D631" i="1"/>
  <c r="AI631" i="1" s="1"/>
  <c r="A631" i="1"/>
  <c r="AD630" i="1"/>
  <c r="AC630" i="1"/>
  <c r="Z630" i="1"/>
  <c r="AB630" i="1" s="1"/>
  <c r="Y630" i="1"/>
  <c r="AA630" i="1" s="1"/>
  <c r="W630" i="1"/>
  <c r="X630" i="1" s="1"/>
  <c r="U630" i="1"/>
  <c r="Q630" i="1"/>
  <c r="M630" i="1"/>
  <c r="F630" i="1"/>
  <c r="E630" i="1"/>
  <c r="D630" i="1"/>
  <c r="AI630" i="1" s="1"/>
  <c r="A630" i="1"/>
  <c r="AD629" i="1"/>
  <c r="AC629" i="1"/>
  <c r="Z629" i="1"/>
  <c r="AB629" i="1" s="1"/>
  <c r="Y629" i="1"/>
  <c r="AA629" i="1" s="1"/>
  <c r="W629" i="1"/>
  <c r="X629" i="1" s="1"/>
  <c r="U629" i="1"/>
  <c r="Q629" i="1"/>
  <c r="M629" i="1"/>
  <c r="F629" i="1"/>
  <c r="E629" i="1"/>
  <c r="D629" i="1"/>
  <c r="AI629" i="1" s="1"/>
  <c r="A629" i="1"/>
  <c r="AD628" i="1"/>
  <c r="AC628" i="1"/>
  <c r="Z628" i="1"/>
  <c r="AB628" i="1" s="1"/>
  <c r="Y628" i="1"/>
  <c r="AA628" i="1" s="1"/>
  <c r="W628" i="1"/>
  <c r="X628" i="1" s="1"/>
  <c r="U628" i="1"/>
  <c r="Q628" i="1"/>
  <c r="M628" i="1"/>
  <c r="F628" i="1"/>
  <c r="E628" i="1"/>
  <c r="D628" i="1"/>
  <c r="A628" i="1"/>
  <c r="AD627" i="1"/>
  <c r="AC627" i="1"/>
  <c r="Z627" i="1"/>
  <c r="AB627" i="1" s="1"/>
  <c r="Y627" i="1"/>
  <c r="AA627" i="1" s="1"/>
  <c r="W627" i="1"/>
  <c r="X627" i="1" s="1"/>
  <c r="U627" i="1"/>
  <c r="Q627" i="1"/>
  <c r="M627" i="1"/>
  <c r="F627" i="1"/>
  <c r="E627" i="1"/>
  <c r="D627" i="1"/>
  <c r="AI627" i="1" s="1"/>
  <c r="A627" i="1"/>
  <c r="AD626" i="1"/>
  <c r="AC626" i="1"/>
  <c r="Z626" i="1"/>
  <c r="AB626" i="1" s="1"/>
  <c r="Y626" i="1"/>
  <c r="AA626" i="1" s="1"/>
  <c r="W626" i="1"/>
  <c r="X626" i="1" s="1"/>
  <c r="U626" i="1"/>
  <c r="Q626" i="1"/>
  <c r="M626" i="1"/>
  <c r="F626" i="1"/>
  <c r="E626" i="1"/>
  <c r="D626" i="1"/>
  <c r="AI626" i="1" s="1"/>
  <c r="A626" i="1"/>
  <c r="AD625" i="1"/>
  <c r="AC625" i="1"/>
  <c r="Z625" i="1"/>
  <c r="AB625" i="1" s="1"/>
  <c r="Y625" i="1"/>
  <c r="AA625" i="1" s="1"/>
  <c r="W625" i="1"/>
  <c r="X625" i="1" s="1"/>
  <c r="U625" i="1"/>
  <c r="Q625" i="1"/>
  <c r="M625" i="1"/>
  <c r="F625" i="1"/>
  <c r="E625" i="1"/>
  <c r="D625" i="1"/>
  <c r="A625" i="1"/>
  <c r="AD624" i="1"/>
  <c r="AC624" i="1"/>
  <c r="Z624" i="1"/>
  <c r="AB624" i="1" s="1"/>
  <c r="Y624" i="1"/>
  <c r="AA624" i="1" s="1"/>
  <c r="W624" i="1"/>
  <c r="X624" i="1" s="1"/>
  <c r="U624" i="1"/>
  <c r="Q624" i="1"/>
  <c r="M624" i="1"/>
  <c r="F624" i="1"/>
  <c r="E624" i="1"/>
  <c r="D624" i="1"/>
  <c r="A624" i="1"/>
  <c r="AD623" i="1"/>
  <c r="AC623" i="1"/>
  <c r="Z623" i="1"/>
  <c r="AB623" i="1" s="1"/>
  <c r="Y623" i="1"/>
  <c r="AA623" i="1" s="1"/>
  <c r="W623" i="1"/>
  <c r="X623" i="1" s="1"/>
  <c r="U623" i="1"/>
  <c r="Q623" i="1"/>
  <c r="M623" i="1"/>
  <c r="F623" i="1"/>
  <c r="E623" i="1"/>
  <c r="D623" i="1"/>
  <c r="AI623" i="1" s="1"/>
  <c r="A623" i="1"/>
  <c r="AD622" i="1"/>
  <c r="AC622" i="1"/>
  <c r="Z622" i="1"/>
  <c r="AB622" i="1" s="1"/>
  <c r="Y622" i="1"/>
  <c r="AA622" i="1" s="1"/>
  <c r="W622" i="1"/>
  <c r="X622" i="1" s="1"/>
  <c r="U622" i="1"/>
  <c r="Q622" i="1"/>
  <c r="M622" i="1"/>
  <c r="F622" i="1"/>
  <c r="E622" i="1"/>
  <c r="D622" i="1"/>
  <c r="A622" i="1"/>
  <c r="AD621" i="1"/>
  <c r="AC621" i="1"/>
  <c r="Z621" i="1"/>
  <c r="AB621" i="1" s="1"/>
  <c r="Y621" i="1"/>
  <c r="AA621" i="1" s="1"/>
  <c r="W621" i="1"/>
  <c r="X621" i="1" s="1"/>
  <c r="U621" i="1"/>
  <c r="Q621" i="1"/>
  <c r="M621" i="1"/>
  <c r="F621" i="1"/>
  <c r="E621" i="1"/>
  <c r="D621" i="1"/>
  <c r="AI621" i="1" s="1"/>
  <c r="A621" i="1"/>
  <c r="AD620" i="1"/>
  <c r="AC620" i="1"/>
  <c r="Z620" i="1"/>
  <c r="AB620" i="1" s="1"/>
  <c r="Y620" i="1"/>
  <c r="AA620" i="1" s="1"/>
  <c r="W620" i="1"/>
  <c r="X620" i="1" s="1"/>
  <c r="U620" i="1"/>
  <c r="Q620" i="1"/>
  <c r="M620" i="1"/>
  <c r="F620" i="1"/>
  <c r="E620" i="1"/>
  <c r="D620" i="1"/>
  <c r="A620" i="1"/>
  <c r="AD619" i="1"/>
  <c r="AC619" i="1"/>
  <c r="Z619" i="1"/>
  <c r="AB619" i="1" s="1"/>
  <c r="Y619" i="1"/>
  <c r="AA619" i="1" s="1"/>
  <c r="W619" i="1"/>
  <c r="X619" i="1" s="1"/>
  <c r="U619" i="1"/>
  <c r="Q619" i="1"/>
  <c r="M619" i="1"/>
  <c r="F619" i="1"/>
  <c r="E619" i="1"/>
  <c r="D619" i="1"/>
  <c r="AI619" i="1" s="1"/>
  <c r="A619" i="1"/>
  <c r="AD618" i="1"/>
  <c r="AC618" i="1"/>
  <c r="Z618" i="1"/>
  <c r="AB618" i="1" s="1"/>
  <c r="Y618" i="1"/>
  <c r="AA618" i="1" s="1"/>
  <c r="W618" i="1"/>
  <c r="X618" i="1" s="1"/>
  <c r="U618" i="1"/>
  <c r="Q618" i="1"/>
  <c r="M618" i="1"/>
  <c r="F618" i="1"/>
  <c r="E618" i="1"/>
  <c r="D618" i="1"/>
  <c r="AI618" i="1" s="1"/>
  <c r="A618" i="1"/>
  <c r="AD617" i="1"/>
  <c r="AC617" i="1"/>
  <c r="Z617" i="1"/>
  <c r="AB617" i="1" s="1"/>
  <c r="Y617" i="1"/>
  <c r="AA617" i="1" s="1"/>
  <c r="W617" i="1"/>
  <c r="X617" i="1" s="1"/>
  <c r="U617" i="1"/>
  <c r="Q617" i="1"/>
  <c r="M617" i="1"/>
  <c r="F617" i="1"/>
  <c r="E617" i="1"/>
  <c r="D617" i="1"/>
  <c r="AI617" i="1" s="1"/>
  <c r="A617" i="1"/>
  <c r="AD616" i="1"/>
  <c r="AC616" i="1"/>
  <c r="Z616" i="1"/>
  <c r="AB616" i="1" s="1"/>
  <c r="Y616" i="1"/>
  <c r="AA616" i="1" s="1"/>
  <c r="W616" i="1"/>
  <c r="X616" i="1" s="1"/>
  <c r="U616" i="1"/>
  <c r="Q616" i="1"/>
  <c r="M616" i="1"/>
  <c r="F616" i="1"/>
  <c r="E616" i="1"/>
  <c r="D616" i="1"/>
  <c r="A616" i="1"/>
  <c r="AD615" i="1"/>
  <c r="AC615" i="1"/>
  <c r="Z615" i="1"/>
  <c r="AB615" i="1" s="1"/>
  <c r="Y615" i="1"/>
  <c r="AA615" i="1" s="1"/>
  <c r="W615" i="1"/>
  <c r="X615" i="1" s="1"/>
  <c r="U615" i="1"/>
  <c r="Q615" i="1"/>
  <c r="M615" i="1"/>
  <c r="F615" i="1"/>
  <c r="E615" i="1"/>
  <c r="D615" i="1"/>
  <c r="AI615" i="1" s="1"/>
  <c r="A615" i="1"/>
  <c r="AD614" i="1"/>
  <c r="AC614" i="1"/>
  <c r="Z614" i="1"/>
  <c r="AB614" i="1" s="1"/>
  <c r="Y614" i="1"/>
  <c r="AA614" i="1" s="1"/>
  <c r="W614" i="1"/>
  <c r="X614" i="1" s="1"/>
  <c r="U614" i="1"/>
  <c r="Q614" i="1"/>
  <c r="M614" i="1"/>
  <c r="F614" i="1"/>
  <c r="E614" i="1"/>
  <c r="D614" i="1"/>
  <c r="AI614" i="1" s="1"/>
  <c r="A614" i="1"/>
  <c r="AD613" i="1"/>
  <c r="AC613" i="1"/>
  <c r="Z613" i="1"/>
  <c r="AB613" i="1" s="1"/>
  <c r="Y613" i="1"/>
  <c r="AA613" i="1" s="1"/>
  <c r="W613" i="1"/>
  <c r="X613" i="1" s="1"/>
  <c r="U613" i="1"/>
  <c r="Q613" i="1"/>
  <c r="M613" i="1"/>
  <c r="F613" i="1"/>
  <c r="E613" i="1"/>
  <c r="D613" i="1"/>
  <c r="AI613" i="1" s="1"/>
  <c r="A613" i="1"/>
  <c r="AD612" i="1"/>
  <c r="AC612" i="1"/>
  <c r="Z612" i="1"/>
  <c r="AB612" i="1" s="1"/>
  <c r="Y612" i="1"/>
  <c r="AA612" i="1" s="1"/>
  <c r="W612" i="1"/>
  <c r="X612" i="1" s="1"/>
  <c r="U612" i="1"/>
  <c r="Q612" i="1"/>
  <c r="M612" i="1"/>
  <c r="F612" i="1"/>
  <c r="E612" i="1"/>
  <c r="D612" i="1"/>
  <c r="AI612" i="1" s="1"/>
  <c r="A612" i="1"/>
  <c r="AD611" i="1"/>
  <c r="AC611" i="1"/>
  <c r="Z611" i="1"/>
  <c r="AB611" i="1" s="1"/>
  <c r="Y611" i="1"/>
  <c r="AA611" i="1" s="1"/>
  <c r="W611" i="1"/>
  <c r="X611" i="1" s="1"/>
  <c r="U611" i="1"/>
  <c r="Q611" i="1"/>
  <c r="M611" i="1"/>
  <c r="F611" i="1"/>
  <c r="E611" i="1"/>
  <c r="D611" i="1"/>
  <c r="AI611" i="1" s="1"/>
  <c r="A611" i="1"/>
  <c r="AD610" i="1"/>
  <c r="AC610" i="1"/>
  <c r="Z610" i="1"/>
  <c r="AB610" i="1" s="1"/>
  <c r="Y610" i="1"/>
  <c r="AA610" i="1" s="1"/>
  <c r="W610" i="1"/>
  <c r="X610" i="1" s="1"/>
  <c r="U610" i="1"/>
  <c r="Q610" i="1"/>
  <c r="M610" i="1"/>
  <c r="F610" i="1"/>
  <c r="E610" i="1"/>
  <c r="D610" i="1"/>
  <c r="A610" i="1"/>
  <c r="AD609" i="1"/>
  <c r="AC609" i="1"/>
  <c r="Z609" i="1"/>
  <c r="AB609" i="1" s="1"/>
  <c r="Y609" i="1"/>
  <c r="AA609" i="1" s="1"/>
  <c r="W609" i="1"/>
  <c r="X609" i="1" s="1"/>
  <c r="U609" i="1"/>
  <c r="Q609" i="1"/>
  <c r="M609" i="1"/>
  <c r="F609" i="1"/>
  <c r="E609" i="1"/>
  <c r="D609" i="1"/>
  <c r="AI609" i="1" s="1"/>
  <c r="A609" i="1"/>
  <c r="AD608" i="1"/>
  <c r="AC608" i="1"/>
  <c r="Z608" i="1"/>
  <c r="AB608" i="1" s="1"/>
  <c r="Y608" i="1"/>
  <c r="AA608" i="1" s="1"/>
  <c r="W608" i="1"/>
  <c r="X608" i="1" s="1"/>
  <c r="U608" i="1"/>
  <c r="Q608" i="1"/>
  <c r="M608" i="1"/>
  <c r="F608" i="1"/>
  <c r="E608" i="1"/>
  <c r="D608" i="1"/>
  <c r="AI608" i="1" s="1"/>
  <c r="A608" i="1"/>
  <c r="AD607" i="1"/>
  <c r="AC607" i="1"/>
  <c r="Z607" i="1"/>
  <c r="AB607" i="1" s="1"/>
  <c r="Y607" i="1"/>
  <c r="AA607" i="1" s="1"/>
  <c r="W607" i="1"/>
  <c r="X607" i="1" s="1"/>
  <c r="U607" i="1"/>
  <c r="Q607" i="1"/>
  <c r="M607" i="1"/>
  <c r="F607" i="1"/>
  <c r="E607" i="1"/>
  <c r="D607" i="1"/>
  <c r="AI607" i="1" s="1"/>
  <c r="A607" i="1"/>
  <c r="AD606" i="1"/>
  <c r="AC606" i="1"/>
  <c r="Z606" i="1"/>
  <c r="AB606" i="1" s="1"/>
  <c r="Y606" i="1"/>
  <c r="AA606" i="1" s="1"/>
  <c r="W606" i="1"/>
  <c r="X606" i="1" s="1"/>
  <c r="U606" i="1"/>
  <c r="Q606" i="1"/>
  <c r="M606" i="1"/>
  <c r="F606" i="1"/>
  <c r="E606" i="1"/>
  <c r="D606" i="1"/>
  <c r="AI606" i="1" s="1"/>
  <c r="A606" i="1"/>
  <c r="AD605" i="1"/>
  <c r="AC605" i="1"/>
  <c r="Z605" i="1"/>
  <c r="AB605" i="1" s="1"/>
  <c r="Y605" i="1"/>
  <c r="AA605" i="1" s="1"/>
  <c r="W605" i="1"/>
  <c r="X605" i="1" s="1"/>
  <c r="U605" i="1"/>
  <c r="Q605" i="1"/>
  <c r="M605" i="1"/>
  <c r="F605" i="1"/>
  <c r="E605" i="1"/>
  <c r="D605" i="1"/>
  <c r="AI605" i="1" s="1"/>
  <c r="A605" i="1"/>
  <c r="AD604" i="1"/>
  <c r="AC604" i="1"/>
  <c r="Z604" i="1"/>
  <c r="AB604" i="1" s="1"/>
  <c r="Y604" i="1"/>
  <c r="AA604" i="1" s="1"/>
  <c r="W604" i="1"/>
  <c r="X604" i="1" s="1"/>
  <c r="U604" i="1"/>
  <c r="Q604" i="1"/>
  <c r="M604" i="1"/>
  <c r="F604" i="1"/>
  <c r="E604" i="1"/>
  <c r="D604" i="1"/>
  <c r="AI604" i="1" s="1"/>
  <c r="A604" i="1"/>
  <c r="AD603" i="1"/>
  <c r="AC603" i="1"/>
  <c r="Z603" i="1"/>
  <c r="AB603" i="1" s="1"/>
  <c r="Y603" i="1"/>
  <c r="AA603" i="1" s="1"/>
  <c r="W603" i="1"/>
  <c r="X603" i="1" s="1"/>
  <c r="U603" i="1"/>
  <c r="Q603" i="1"/>
  <c r="M603" i="1"/>
  <c r="F603" i="1"/>
  <c r="E603" i="1"/>
  <c r="D603" i="1"/>
  <c r="AI603" i="1" s="1"/>
  <c r="A603" i="1"/>
  <c r="AD602" i="1"/>
  <c r="AC602" i="1"/>
  <c r="Z602" i="1"/>
  <c r="AB602" i="1" s="1"/>
  <c r="Y602" i="1"/>
  <c r="AA602" i="1" s="1"/>
  <c r="W602" i="1"/>
  <c r="X602" i="1" s="1"/>
  <c r="U602" i="1"/>
  <c r="Q602" i="1"/>
  <c r="M602" i="1"/>
  <c r="F602" i="1"/>
  <c r="E602" i="1"/>
  <c r="D602" i="1"/>
  <c r="A602" i="1"/>
  <c r="AD601" i="1"/>
  <c r="AC601" i="1"/>
  <c r="Z601" i="1"/>
  <c r="AB601" i="1" s="1"/>
  <c r="Y601" i="1"/>
  <c r="AA601" i="1" s="1"/>
  <c r="W601" i="1"/>
  <c r="X601" i="1" s="1"/>
  <c r="U601" i="1"/>
  <c r="Q601" i="1"/>
  <c r="M601" i="1"/>
  <c r="F601" i="1"/>
  <c r="E601" i="1"/>
  <c r="D601" i="1"/>
  <c r="AI601" i="1" s="1"/>
  <c r="A601" i="1"/>
  <c r="AD600" i="1"/>
  <c r="AC600" i="1"/>
  <c r="Z600" i="1"/>
  <c r="AB600" i="1" s="1"/>
  <c r="Y600" i="1"/>
  <c r="AA600" i="1" s="1"/>
  <c r="W600" i="1"/>
  <c r="X600" i="1" s="1"/>
  <c r="U600" i="1"/>
  <c r="Q600" i="1"/>
  <c r="M600" i="1"/>
  <c r="F600" i="1"/>
  <c r="E600" i="1"/>
  <c r="D600" i="1"/>
  <c r="AI600" i="1" s="1"/>
  <c r="A600" i="1"/>
  <c r="AD599" i="1"/>
  <c r="AC599" i="1"/>
  <c r="Z599" i="1"/>
  <c r="AB599" i="1" s="1"/>
  <c r="Y599" i="1"/>
  <c r="AA599" i="1" s="1"/>
  <c r="W599" i="1"/>
  <c r="X599" i="1" s="1"/>
  <c r="U599" i="1"/>
  <c r="Q599" i="1"/>
  <c r="M599" i="1"/>
  <c r="F599" i="1"/>
  <c r="E599" i="1"/>
  <c r="D599" i="1"/>
  <c r="AI599" i="1" s="1"/>
  <c r="A599" i="1"/>
  <c r="AD598" i="1"/>
  <c r="AC598" i="1"/>
  <c r="Z598" i="1"/>
  <c r="AB598" i="1" s="1"/>
  <c r="Y598" i="1"/>
  <c r="AA598" i="1" s="1"/>
  <c r="W598" i="1"/>
  <c r="X598" i="1" s="1"/>
  <c r="U598" i="1"/>
  <c r="Q598" i="1"/>
  <c r="M598" i="1"/>
  <c r="F598" i="1"/>
  <c r="E598" i="1"/>
  <c r="D598" i="1"/>
  <c r="A598" i="1"/>
  <c r="AD597" i="1"/>
  <c r="AC597" i="1"/>
  <c r="Z597" i="1"/>
  <c r="AB597" i="1" s="1"/>
  <c r="Y597" i="1"/>
  <c r="AA597" i="1" s="1"/>
  <c r="W597" i="1"/>
  <c r="X597" i="1" s="1"/>
  <c r="U597" i="1"/>
  <c r="Q597" i="1"/>
  <c r="M597" i="1"/>
  <c r="F597" i="1"/>
  <c r="E597" i="1"/>
  <c r="D597" i="1"/>
  <c r="AI597" i="1" s="1"/>
  <c r="A597" i="1"/>
  <c r="AD596" i="1"/>
  <c r="AC596" i="1"/>
  <c r="Z596" i="1"/>
  <c r="AB596" i="1" s="1"/>
  <c r="Y596" i="1"/>
  <c r="AA596" i="1" s="1"/>
  <c r="W596" i="1"/>
  <c r="X596" i="1" s="1"/>
  <c r="U596" i="1"/>
  <c r="Q596" i="1"/>
  <c r="M596" i="1"/>
  <c r="F596" i="1"/>
  <c r="E596" i="1"/>
  <c r="D596" i="1"/>
  <c r="AI596" i="1" s="1"/>
  <c r="A596" i="1"/>
  <c r="AD595" i="1"/>
  <c r="AC595" i="1"/>
  <c r="Z595" i="1"/>
  <c r="AB595" i="1" s="1"/>
  <c r="Y595" i="1"/>
  <c r="AA595" i="1" s="1"/>
  <c r="W595" i="1"/>
  <c r="X595" i="1" s="1"/>
  <c r="U595" i="1"/>
  <c r="Q595" i="1"/>
  <c r="M595" i="1"/>
  <c r="F595" i="1"/>
  <c r="E595" i="1"/>
  <c r="D595" i="1"/>
  <c r="AI595" i="1" s="1"/>
  <c r="A595" i="1"/>
  <c r="AD594" i="1"/>
  <c r="AC594" i="1"/>
  <c r="Z594" i="1"/>
  <c r="AB594" i="1" s="1"/>
  <c r="Y594" i="1"/>
  <c r="AA594" i="1" s="1"/>
  <c r="W594" i="1"/>
  <c r="X594" i="1" s="1"/>
  <c r="U594" i="1"/>
  <c r="Q594" i="1"/>
  <c r="M594" i="1"/>
  <c r="F594" i="1"/>
  <c r="E594" i="1"/>
  <c r="D594" i="1"/>
  <c r="AI594" i="1" s="1"/>
  <c r="A594" i="1"/>
  <c r="AD593" i="1"/>
  <c r="AC593" i="1"/>
  <c r="Z593" i="1"/>
  <c r="AB593" i="1" s="1"/>
  <c r="Y593" i="1"/>
  <c r="AA593" i="1" s="1"/>
  <c r="W593" i="1"/>
  <c r="X593" i="1" s="1"/>
  <c r="U593" i="1"/>
  <c r="Q593" i="1"/>
  <c r="M593" i="1"/>
  <c r="F593" i="1"/>
  <c r="E593" i="1"/>
  <c r="D593" i="1"/>
  <c r="AI593" i="1" s="1"/>
  <c r="A593" i="1"/>
  <c r="AD592" i="1"/>
  <c r="AC592" i="1"/>
  <c r="Z592" i="1"/>
  <c r="AB592" i="1" s="1"/>
  <c r="Y592" i="1"/>
  <c r="AA592" i="1" s="1"/>
  <c r="W592" i="1"/>
  <c r="X592" i="1" s="1"/>
  <c r="U592" i="1"/>
  <c r="Q592" i="1"/>
  <c r="M592" i="1"/>
  <c r="F592" i="1"/>
  <c r="E592" i="1"/>
  <c r="D592" i="1"/>
  <c r="AI592" i="1" s="1"/>
  <c r="A592" i="1"/>
  <c r="AD591" i="1"/>
  <c r="AC591" i="1"/>
  <c r="Z591" i="1"/>
  <c r="AB591" i="1" s="1"/>
  <c r="Y591" i="1"/>
  <c r="AA591" i="1" s="1"/>
  <c r="W591" i="1"/>
  <c r="X591" i="1" s="1"/>
  <c r="U591" i="1"/>
  <c r="Q591" i="1"/>
  <c r="M591" i="1"/>
  <c r="F591" i="1"/>
  <c r="E591" i="1"/>
  <c r="D591" i="1"/>
  <c r="AI591" i="1" s="1"/>
  <c r="A591" i="1"/>
  <c r="AD590" i="1"/>
  <c r="AC590" i="1"/>
  <c r="Z590" i="1"/>
  <c r="AB590" i="1" s="1"/>
  <c r="Y590" i="1"/>
  <c r="AA590" i="1" s="1"/>
  <c r="W590" i="1"/>
  <c r="X590" i="1" s="1"/>
  <c r="U590" i="1"/>
  <c r="Q590" i="1"/>
  <c r="M590" i="1"/>
  <c r="F590" i="1"/>
  <c r="E590" i="1"/>
  <c r="D590" i="1"/>
  <c r="AI590" i="1" s="1"/>
  <c r="A590" i="1"/>
  <c r="AD589" i="1"/>
  <c r="AC589" i="1"/>
  <c r="Z589" i="1"/>
  <c r="AB589" i="1" s="1"/>
  <c r="Y589" i="1"/>
  <c r="AA589" i="1" s="1"/>
  <c r="W589" i="1"/>
  <c r="X589" i="1" s="1"/>
  <c r="U589" i="1"/>
  <c r="Q589" i="1"/>
  <c r="M589" i="1"/>
  <c r="F589" i="1"/>
  <c r="E589" i="1"/>
  <c r="D589" i="1"/>
  <c r="AI589" i="1" s="1"/>
  <c r="A589" i="1"/>
  <c r="AD588" i="1"/>
  <c r="AC588" i="1"/>
  <c r="Z588" i="1"/>
  <c r="AB588" i="1" s="1"/>
  <c r="Y588" i="1"/>
  <c r="AA588" i="1" s="1"/>
  <c r="W588" i="1"/>
  <c r="X588" i="1" s="1"/>
  <c r="U588" i="1"/>
  <c r="Q588" i="1"/>
  <c r="M588" i="1"/>
  <c r="F588" i="1"/>
  <c r="E588" i="1"/>
  <c r="D588" i="1"/>
  <c r="AI588" i="1" s="1"/>
  <c r="A588" i="1"/>
  <c r="AD587" i="1"/>
  <c r="AC587" i="1"/>
  <c r="Z587" i="1"/>
  <c r="AB587" i="1" s="1"/>
  <c r="Y587" i="1"/>
  <c r="AA587" i="1" s="1"/>
  <c r="W587" i="1"/>
  <c r="X587" i="1" s="1"/>
  <c r="U587" i="1"/>
  <c r="Q587" i="1"/>
  <c r="M587" i="1"/>
  <c r="F587" i="1"/>
  <c r="E587" i="1"/>
  <c r="D587" i="1"/>
  <c r="AI587" i="1" s="1"/>
  <c r="A587" i="1"/>
  <c r="AD586" i="1"/>
  <c r="AC586" i="1"/>
  <c r="Z586" i="1"/>
  <c r="AB586" i="1" s="1"/>
  <c r="Y586" i="1"/>
  <c r="AA586" i="1" s="1"/>
  <c r="W586" i="1"/>
  <c r="X586" i="1" s="1"/>
  <c r="U586" i="1"/>
  <c r="Q586" i="1"/>
  <c r="M586" i="1"/>
  <c r="F586" i="1"/>
  <c r="E586" i="1"/>
  <c r="D586" i="1"/>
  <c r="AI586" i="1" s="1"/>
  <c r="A586" i="1"/>
  <c r="AD585" i="1"/>
  <c r="AC585" i="1"/>
  <c r="Z585" i="1"/>
  <c r="AB585" i="1" s="1"/>
  <c r="Y585" i="1"/>
  <c r="AA585" i="1" s="1"/>
  <c r="W585" i="1"/>
  <c r="X585" i="1" s="1"/>
  <c r="U585" i="1"/>
  <c r="Q585" i="1"/>
  <c r="M585" i="1"/>
  <c r="F585" i="1"/>
  <c r="E585" i="1"/>
  <c r="D585" i="1"/>
  <c r="AI585" i="1" s="1"/>
  <c r="A585" i="1"/>
  <c r="AD584" i="1"/>
  <c r="AC584" i="1"/>
  <c r="Z584" i="1"/>
  <c r="AB584" i="1" s="1"/>
  <c r="Y584" i="1"/>
  <c r="AA584" i="1" s="1"/>
  <c r="W584" i="1"/>
  <c r="X584" i="1" s="1"/>
  <c r="U584" i="1"/>
  <c r="Q584" i="1"/>
  <c r="M584" i="1"/>
  <c r="F584" i="1"/>
  <c r="E584" i="1"/>
  <c r="D584" i="1"/>
  <c r="AI584" i="1" s="1"/>
  <c r="A584" i="1"/>
  <c r="AD583" i="1"/>
  <c r="AC583" i="1"/>
  <c r="Z583" i="1"/>
  <c r="AB583" i="1" s="1"/>
  <c r="Y583" i="1"/>
  <c r="AA583" i="1" s="1"/>
  <c r="W583" i="1"/>
  <c r="X583" i="1" s="1"/>
  <c r="U583" i="1"/>
  <c r="Q583" i="1"/>
  <c r="M583" i="1"/>
  <c r="F583" i="1"/>
  <c r="E583" i="1"/>
  <c r="D583" i="1"/>
  <c r="AI583" i="1" s="1"/>
  <c r="A583" i="1"/>
  <c r="AD582" i="1"/>
  <c r="AC582" i="1"/>
  <c r="Z582" i="1"/>
  <c r="AB582" i="1" s="1"/>
  <c r="Y582" i="1"/>
  <c r="AA582" i="1" s="1"/>
  <c r="W582" i="1"/>
  <c r="X582" i="1" s="1"/>
  <c r="U582" i="1"/>
  <c r="Q582" i="1"/>
  <c r="M582" i="1"/>
  <c r="F582" i="1"/>
  <c r="E582" i="1"/>
  <c r="D582" i="1"/>
  <c r="A582" i="1"/>
  <c r="AD581" i="1"/>
  <c r="AC581" i="1"/>
  <c r="Z581" i="1"/>
  <c r="AB581" i="1" s="1"/>
  <c r="Y581" i="1"/>
  <c r="AA581" i="1" s="1"/>
  <c r="W581" i="1"/>
  <c r="X581" i="1" s="1"/>
  <c r="U581" i="1"/>
  <c r="Q581" i="1"/>
  <c r="M581" i="1"/>
  <c r="F581" i="1"/>
  <c r="E581" i="1"/>
  <c r="D581" i="1"/>
  <c r="AI581" i="1" s="1"/>
  <c r="A581" i="1"/>
  <c r="AD580" i="1"/>
  <c r="AC580" i="1"/>
  <c r="Z580" i="1"/>
  <c r="AB580" i="1" s="1"/>
  <c r="Y580" i="1"/>
  <c r="AA580" i="1" s="1"/>
  <c r="W580" i="1"/>
  <c r="X580" i="1" s="1"/>
  <c r="U580" i="1"/>
  <c r="Q580" i="1"/>
  <c r="M580" i="1"/>
  <c r="F580" i="1"/>
  <c r="E580" i="1"/>
  <c r="D580" i="1"/>
  <c r="AI580" i="1" s="1"/>
  <c r="A580" i="1"/>
  <c r="AD579" i="1"/>
  <c r="AC579" i="1"/>
  <c r="Z579" i="1"/>
  <c r="AB579" i="1" s="1"/>
  <c r="Y579" i="1"/>
  <c r="AA579" i="1" s="1"/>
  <c r="W579" i="1"/>
  <c r="X579" i="1" s="1"/>
  <c r="U579" i="1"/>
  <c r="Q579" i="1"/>
  <c r="M579" i="1"/>
  <c r="F579" i="1"/>
  <c r="E579" i="1"/>
  <c r="D579" i="1"/>
  <c r="AI579" i="1" s="1"/>
  <c r="A579" i="1"/>
  <c r="AD578" i="1"/>
  <c r="AC578" i="1"/>
  <c r="Z578" i="1"/>
  <c r="AB578" i="1" s="1"/>
  <c r="Y578" i="1"/>
  <c r="AA578" i="1" s="1"/>
  <c r="W578" i="1"/>
  <c r="X578" i="1" s="1"/>
  <c r="U578" i="1"/>
  <c r="Q578" i="1"/>
  <c r="M578" i="1"/>
  <c r="F578" i="1"/>
  <c r="E578" i="1"/>
  <c r="D578" i="1"/>
  <c r="AI578" i="1" s="1"/>
  <c r="A578" i="1"/>
  <c r="AD577" i="1"/>
  <c r="AC577" i="1"/>
  <c r="Z577" i="1"/>
  <c r="AB577" i="1" s="1"/>
  <c r="Y577" i="1"/>
  <c r="AA577" i="1" s="1"/>
  <c r="W577" i="1"/>
  <c r="X577" i="1" s="1"/>
  <c r="U577" i="1"/>
  <c r="Q577" i="1"/>
  <c r="M577" i="1"/>
  <c r="F577" i="1"/>
  <c r="E577" i="1"/>
  <c r="D577" i="1"/>
  <c r="AI577" i="1" s="1"/>
  <c r="A577" i="1"/>
  <c r="AD576" i="1"/>
  <c r="AC576" i="1"/>
  <c r="Z576" i="1"/>
  <c r="AB576" i="1" s="1"/>
  <c r="Y576" i="1"/>
  <c r="AA576" i="1" s="1"/>
  <c r="W576" i="1"/>
  <c r="X576" i="1" s="1"/>
  <c r="U576" i="1"/>
  <c r="Q576" i="1"/>
  <c r="M576" i="1"/>
  <c r="F576" i="1"/>
  <c r="E576" i="1"/>
  <c r="D576" i="1"/>
  <c r="AI576" i="1" s="1"/>
  <c r="A576" i="1"/>
  <c r="AD575" i="1"/>
  <c r="AC575" i="1"/>
  <c r="Z575" i="1"/>
  <c r="AB575" i="1" s="1"/>
  <c r="Y575" i="1"/>
  <c r="AA575" i="1" s="1"/>
  <c r="W575" i="1"/>
  <c r="X575" i="1" s="1"/>
  <c r="U575" i="1"/>
  <c r="Q575" i="1"/>
  <c r="M575" i="1"/>
  <c r="F575" i="1"/>
  <c r="E575" i="1"/>
  <c r="D575" i="1"/>
  <c r="AI575" i="1" s="1"/>
  <c r="A575" i="1"/>
  <c r="AD574" i="1"/>
  <c r="AC574" i="1"/>
  <c r="Z574" i="1"/>
  <c r="AB574" i="1" s="1"/>
  <c r="Y574" i="1"/>
  <c r="AA574" i="1" s="1"/>
  <c r="W574" i="1"/>
  <c r="X574" i="1" s="1"/>
  <c r="U574" i="1"/>
  <c r="Q574" i="1"/>
  <c r="M574" i="1"/>
  <c r="F574" i="1"/>
  <c r="E574" i="1"/>
  <c r="D574" i="1"/>
  <c r="A574" i="1"/>
  <c r="AD573" i="1"/>
  <c r="AC573" i="1"/>
  <c r="Z573" i="1"/>
  <c r="AB573" i="1" s="1"/>
  <c r="Y573" i="1"/>
  <c r="AA573" i="1" s="1"/>
  <c r="W573" i="1"/>
  <c r="X573" i="1" s="1"/>
  <c r="U573" i="1"/>
  <c r="Q573" i="1"/>
  <c r="M573" i="1"/>
  <c r="F573" i="1"/>
  <c r="E573" i="1"/>
  <c r="D573" i="1"/>
  <c r="AI573" i="1" s="1"/>
  <c r="A573" i="1"/>
  <c r="AD572" i="1"/>
  <c r="AC572" i="1"/>
  <c r="Z572" i="1"/>
  <c r="AB572" i="1" s="1"/>
  <c r="Y572" i="1"/>
  <c r="AA572" i="1" s="1"/>
  <c r="W572" i="1"/>
  <c r="X572" i="1" s="1"/>
  <c r="U572" i="1"/>
  <c r="Q572" i="1"/>
  <c r="M572" i="1"/>
  <c r="F572" i="1"/>
  <c r="E572" i="1"/>
  <c r="D572" i="1"/>
  <c r="A572" i="1"/>
  <c r="AD571" i="1"/>
  <c r="AC571" i="1"/>
  <c r="Z571" i="1"/>
  <c r="AB571" i="1" s="1"/>
  <c r="Y571" i="1"/>
  <c r="AA571" i="1" s="1"/>
  <c r="W571" i="1"/>
  <c r="X571" i="1" s="1"/>
  <c r="U571" i="1"/>
  <c r="Q571" i="1"/>
  <c r="M571" i="1"/>
  <c r="F571" i="1"/>
  <c r="E571" i="1"/>
  <c r="D571" i="1"/>
  <c r="A571" i="1"/>
  <c r="AD570" i="1"/>
  <c r="AC570" i="1"/>
  <c r="Z570" i="1"/>
  <c r="AB570" i="1" s="1"/>
  <c r="Y570" i="1"/>
  <c r="AA570" i="1" s="1"/>
  <c r="W570" i="1"/>
  <c r="X570" i="1" s="1"/>
  <c r="U570" i="1"/>
  <c r="Q570" i="1"/>
  <c r="M570" i="1"/>
  <c r="F570" i="1"/>
  <c r="E570" i="1"/>
  <c r="D570" i="1"/>
  <c r="A570" i="1"/>
  <c r="AD569" i="1"/>
  <c r="AC569" i="1"/>
  <c r="Z569" i="1"/>
  <c r="AB569" i="1" s="1"/>
  <c r="Y569" i="1"/>
  <c r="AA569" i="1" s="1"/>
  <c r="W569" i="1"/>
  <c r="X569" i="1" s="1"/>
  <c r="U569" i="1"/>
  <c r="Q569" i="1"/>
  <c r="M569" i="1"/>
  <c r="F569" i="1"/>
  <c r="E569" i="1"/>
  <c r="D569" i="1"/>
  <c r="AI569" i="1" s="1"/>
  <c r="A569" i="1"/>
  <c r="AD568" i="1"/>
  <c r="AC568" i="1"/>
  <c r="Z568" i="1"/>
  <c r="AB568" i="1" s="1"/>
  <c r="Y568" i="1"/>
  <c r="AA568" i="1" s="1"/>
  <c r="W568" i="1"/>
  <c r="X568" i="1" s="1"/>
  <c r="U568" i="1"/>
  <c r="Q568" i="1"/>
  <c r="M568" i="1"/>
  <c r="F568" i="1"/>
  <c r="E568" i="1"/>
  <c r="D568" i="1"/>
  <c r="AI568" i="1" s="1"/>
  <c r="A568" i="1"/>
  <c r="AD567" i="1"/>
  <c r="AC567" i="1"/>
  <c r="Z567" i="1"/>
  <c r="AB567" i="1" s="1"/>
  <c r="Y567" i="1"/>
  <c r="AA567" i="1" s="1"/>
  <c r="W567" i="1"/>
  <c r="X567" i="1" s="1"/>
  <c r="U567" i="1"/>
  <c r="Q567" i="1"/>
  <c r="M567" i="1"/>
  <c r="F567" i="1"/>
  <c r="E567" i="1"/>
  <c r="D567" i="1"/>
  <c r="AI567" i="1" s="1"/>
  <c r="A567" i="1"/>
  <c r="AD566" i="1"/>
  <c r="AC566" i="1"/>
  <c r="Z566" i="1"/>
  <c r="AB566" i="1" s="1"/>
  <c r="Y566" i="1"/>
  <c r="AA566" i="1" s="1"/>
  <c r="W566" i="1"/>
  <c r="X566" i="1" s="1"/>
  <c r="U566" i="1"/>
  <c r="Q566" i="1"/>
  <c r="M566" i="1"/>
  <c r="F566" i="1"/>
  <c r="E566" i="1"/>
  <c r="D566" i="1"/>
  <c r="AI566" i="1" s="1"/>
  <c r="A566" i="1"/>
  <c r="AD565" i="1"/>
  <c r="AC565" i="1"/>
  <c r="Z565" i="1"/>
  <c r="AB565" i="1" s="1"/>
  <c r="Y565" i="1"/>
  <c r="AA565" i="1" s="1"/>
  <c r="W565" i="1"/>
  <c r="X565" i="1" s="1"/>
  <c r="U565" i="1"/>
  <c r="Q565" i="1"/>
  <c r="M565" i="1"/>
  <c r="F565" i="1"/>
  <c r="E565" i="1"/>
  <c r="D565" i="1"/>
  <c r="AI565" i="1" s="1"/>
  <c r="A565" i="1"/>
  <c r="AD564" i="1"/>
  <c r="AC564" i="1"/>
  <c r="Z564" i="1"/>
  <c r="AB564" i="1" s="1"/>
  <c r="Y564" i="1"/>
  <c r="AA564" i="1" s="1"/>
  <c r="W564" i="1"/>
  <c r="X564" i="1" s="1"/>
  <c r="U564" i="1"/>
  <c r="Q564" i="1"/>
  <c r="M564" i="1"/>
  <c r="F564" i="1"/>
  <c r="E564" i="1"/>
  <c r="D564" i="1"/>
  <c r="A564" i="1"/>
  <c r="AD563" i="1"/>
  <c r="AC563" i="1"/>
  <c r="Z563" i="1"/>
  <c r="AB563" i="1" s="1"/>
  <c r="Y563" i="1"/>
  <c r="AA563" i="1" s="1"/>
  <c r="W563" i="1"/>
  <c r="X563" i="1" s="1"/>
  <c r="U563" i="1"/>
  <c r="Q563" i="1"/>
  <c r="M563" i="1"/>
  <c r="F563" i="1"/>
  <c r="E563" i="1"/>
  <c r="D563" i="1"/>
  <c r="AI563" i="1" s="1"/>
  <c r="A563" i="1"/>
  <c r="AD562" i="1"/>
  <c r="AC562" i="1"/>
  <c r="Z562" i="1"/>
  <c r="AB562" i="1" s="1"/>
  <c r="Y562" i="1"/>
  <c r="AA562" i="1" s="1"/>
  <c r="W562" i="1"/>
  <c r="X562" i="1" s="1"/>
  <c r="U562" i="1"/>
  <c r="Q562" i="1"/>
  <c r="M562" i="1"/>
  <c r="F562" i="1"/>
  <c r="E562" i="1"/>
  <c r="D562" i="1"/>
  <c r="AI562" i="1" s="1"/>
  <c r="A562" i="1"/>
  <c r="AD561" i="1"/>
  <c r="AC561" i="1"/>
  <c r="Z561" i="1"/>
  <c r="AB561" i="1" s="1"/>
  <c r="Y561" i="1"/>
  <c r="AA561" i="1" s="1"/>
  <c r="W561" i="1"/>
  <c r="X561" i="1" s="1"/>
  <c r="U561" i="1"/>
  <c r="Q561" i="1"/>
  <c r="M561" i="1"/>
  <c r="F561" i="1"/>
  <c r="E561" i="1"/>
  <c r="D561" i="1"/>
  <c r="AI561" i="1" s="1"/>
  <c r="A561" i="1"/>
  <c r="AD560" i="1"/>
  <c r="AC560" i="1"/>
  <c r="Z560" i="1"/>
  <c r="AB560" i="1" s="1"/>
  <c r="Y560" i="1"/>
  <c r="AA560" i="1" s="1"/>
  <c r="W560" i="1"/>
  <c r="X560" i="1" s="1"/>
  <c r="U560" i="1"/>
  <c r="Q560" i="1"/>
  <c r="M560" i="1"/>
  <c r="F560" i="1"/>
  <c r="E560" i="1"/>
  <c r="D560" i="1"/>
  <c r="AI560" i="1" s="1"/>
  <c r="A560" i="1"/>
  <c r="AD559" i="1"/>
  <c r="AC559" i="1"/>
  <c r="Z559" i="1"/>
  <c r="AB559" i="1" s="1"/>
  <c r="Y559" i="1"/>
  <c r="AA559" i="1" s="1"/>
  <c r="W559" i="1"/>
  <c r="X559" i="1" s="1"/>
  <c r="U559" i="1"/>
  <c r="Q559" i="1"/>
  <c r="M559" i="1"/>
  <c r="F559" i="1"/>
  <c r="E559" i="1"/>
  <c r="D559" i="1"/>
  <c r="AI559" i="1" s="1"/>
  <c r="A559" i="1"/>
  <c r="AD558" i="1"/>
  <c r="AC558" i="1"/>
  <c r="Z558" i="1"/>
  <c r="AB558" i="1" s="1"/>
  <c r="Y558" i="1"/>
  <c r="AA558" i="1" s="1"/>
  <c r="W558" i="1"/>
  <c r="X558" i="1" s="1"/>
  <c r="U558" i="1"/>
  <c r="Q558" i="1"/>
  <c r="M558" i="1"/>
  <c r="F558" i="1"/>
  <c r="E558" i="1"/>
  <c r="D558" i="1"/>
  <c r="AI558" i="1" s="1"/>
  <c r="A558" i="1"/>
  <c r="AD557" i="1"/>
  <c r="AC557" i="1"/>
  <c r="Z557" i="1"/>
  <c r="AB557" i="1" s="1"/>
  <c r="Y557" i="1"/>
  <c r="AA557" i="1" s="1"/>
  <c r="W557" i="1"/>
  <c r="X557" i="1" s="1"/>
  <c r="U557" i="1"/>
  <c r="Q557" i="1"/>
  <c r="M557" i="1"/>
  <c r="F557" i="1"/>
  <c r="E557" i="1"/>
  <c r="D557" i="1"/>
  <c r="AI557" i="1" s="1"/>
  <c r="A557" i="1"/>
  <c r="AD556" i="1"/>
  <c r="AC556" i="1"/>
  <c r="Z556" i="1"/>
  <c r="AB556" i="1" s="1"/>
  <c r="Y556" i="1"/>
  <c r="AA556" i="1" s="1"/>
  <c r="W556" i="1"/>
  <c r="X556" i="1" s="1"/>
  <c r="U556" i="1"/>
  <c r="Q556" i="1"/>
  <c r="M556" i="1"/>
  <c r="F556" i="1"/>
  <c r="E556" i="1"/>
  <c r="D556" i="1"/>
  <c r="A556" i="1"/>
  <c r="AD555" i="1"/>
  <c r="AC555" i="1"/>
  <c r="Z555" i="1"/>
  <c r="AB555" i="1" s="1"/>
  <c r="Y555" i="1"/>
  <c r="AA555" i="1" s="1"/>
  <c r="W555" i="1"/>
  <c r="X555" i="1" s="1"/>
  <c r="U555" i="1"/>
  <c r="Q555" i="1"/>
  <c r="M555" i="1"/>
  <c r="F555" i="1"/>
  <c r="E555" i="1"/>
  <c r="D555" i="1"/>
  <c r="A555" i="1"/>
  <c r="AD554" i="1"/>
  <c r="AC554" i="1"/>
  <c r="Z554" i="1"/>
  <c r="AB554" i="1" s="1"/>
  <c r="Y554" i="1"/>
  <c r="AA554" i="1" s="1"/>
  <c r="W554" i="1"/>
  <c r="X554" i="1" s="1"/>
  <c r="U554" i="1"/>
  <c r="Q554" i="1"/>
  <c r="M554" i="1"/>
  <c r="F554" i="1"/>
  <c r="E554" i="1"/>
  <c r="D554" i="1"/>
  <c r="AI554" i="1" s="1"/>
  <c r="A554" i="1"/>
  <c r="AD553" i="1"/>
  <c r="AC553" i="1"/>
  <c r="Z553" i="1"/>
  <c r="AB553" i="1" s="1"/>
  <c r="Y553" i="1"/>
  <c r="AA553" i="1" s="1"/>
  <c r="W553" i="1"/>
  <c r="X553" i="1" s="1"/>
  <c r="U553" i="1"/>
  <c r="Q553" i="1"/>
  <c r="M553" i="1"/>
  <c r="F553" i="1"/>
  <c r="E553" i="1"/>
  <c r="D553" i="1"/>
  <c r="A553" i="1"/>
  <c r="AD552" i="1"/>
  <c r="AC552" i="1"/>
  <c r="Z552" i="1"/>
  <c r="AB552" i="1" s="1"/>
  <c r="Y552" i="1"/>
  <c r="AA552" i="1" s="1"/>
  <c r="W552" i="1"/>
  <c r="X552" i="1" s="1"/>
  <c r="U552" i="1"/>
  <c r="Q552" i="1"/>
  <c r="M552" i="1"/>
  <c r="F552" i="1"/>
  <c r="E552" i="1"/>
  <c r="D552" i="1"/>
  <c r="AI552" i="1" s="1"/>
  <c r="A552" i="1"/>
  <c r="AD551" i="1"/>
  <c r="AC551" i="1"/>
  <c r="Z551" i="1"/>
  <c r="AB551" i="1" s="1"/>
  <c r="Y551" i="1"/>
  <c r="AA551" i="1" s="1"/>
  <c r="W551" i="1"/>
  <c r="X551" i="1" s="1"/>
  <c r="U551" i="1"/>
  <c r="Q551" i="1"/>
  <c r="M551" i="1"/>
  <c r="F551" i="1"/>
  <c r="E551" i="1"/>
  <c r="D551" i="1"/>
  <c r="AI551" i="1" s="1"/>
  <c r="A551" i="1"/>
  <c r="AD550" i="1"/>
  <c r="AC550" i="1"/>
  <c r="Z550" i="1"/>
  <c r="AB550" i="1" s="1"/>
  <c r="Y550" i="1"/>
  <c r="AA550" i="1" s="1"/>
  <c r="W550" i="1"/>
  <c r="X550" i="1" s="1"/>
  <c r="U550" i="1"/>
  <c r="Q550" i="1"/>
  <c r="M550" i="1"/>
  <c r="F550" i="1"/>
  <c r="E550" i="1"/>
  <c r="D550" i="1"/>
  <c r="AI550" i="1" s="1"/>
  <c r="A550" i="1"/>
  <c r="AD549" i="1"/>
  <c r="AC549" i="1"/>
  <c r="Z549" i="1"/>
  <c r="AB549" i="1" s="1"/>
  <c r="Y549" i="1"/>
  <c r="AA549" i="1" s="1"/>
  <c r="W549" i="1"/>
  <c r="X549" i="1" s="1"/>
  <c r="U549" i="1"/>
  <c r="Q549" i="1"/>
  <c r="M549" i="1"/>
  <c r="F549" i="1"/>
  <c r="E549" i="1"/>
  <c r="D549" i="1"/>
  <c r="AI549" i="1" s="1"/>
  <c r="A549" i="1"/>
  <c r="AD548" i="1"/>
  <c r="AC548" i="1"/>
  <c r="Z548" i="1"/>
  <c r="AB548" i="1" s="1"/>
  <c r="Y548" i="1"/>
  <c r="AA548" i="1" s="1"/>
  <c r="W548" i="1"/>
  <c r="X548" i="1" s="1"/>
  <c r="U548" i="1"/>
  <c r="Q548" i="1"/>
  <c r="M548" i="1"/>
  <c r="F548" i="1"/>
  <c r="E548" i="1"/>
  <c r="D548" i="1"/>
  <c r="AI548" i="1" s="1"/>
  <c r="A548" i="1"/>
  <c r="AD547" i="1"/>
  <c r="AC547" i="1"/>
  <c r="Z547" i="1"/>
  <c r="AB547" i="1" s="1"/>
  <c r="Y547" i="1"/>
  <c r="AA547" i="1" s="1"/>
  <c r="W547" i="1"/>
  <c r="X547" i="1" s="1"/>
  <c r="U547" i="1"/>
  <c r="Q547" i="1"/>
  <c r="M547" i="1"/>
  <c r="F547" i="1"/>
  <c r="E547" i="1"/>
  <c r="D547" i="1"/>
  <c r="AI547" i="1" s="1"/>
  <c r="A547" i="1"/>
  <c r="AD546" i="1"/>
  <c r="AC546" i="1"/>
  <c r="Z546" i="1"/>
  <c r="AB546" i="1" s="1"/>
  <c r="Y546" i="1"/>
  <c r="AA546" i="1" s="1"/>
  <c r="W546" i="1"/>
  <c r="X546" i="1" s="1"/>
  <c r="U546" i="1"/>
  <c r="Q546" i="1"/>
  <c r="M546" i="1"/>
  <c r="F546" i="1"/>
  <c r="E546" i="1"/>
  <c r="D546" i="1"/>
  <c r="AI546" i="1" s="1"/>
  <c r="A546" i="1"/>
  <c r="AD545" i="1"/>
  <c r="AC545" i="1"/>
  <c r="Z545" i="1"/>
  <c r="AB545" i="1" s="1"/>
  <c r="Y545" i="1"/>
  <c r="AA545" i="1" s="1"/>
  <c r="W545" i="1"/>
  <c r="X545" i="1" s="1"/>
  <c r="U545" i="1"/>
  <c r="Q545" i="1"/>
  <c r="M545" i="1"/>
  <c r="F545" i="1"/>
  <c r="E545" i="1"/>
  <c r="D545" i="1"/>
  <c r="AI545" i="1" s="1"/>
  <c r="A545" i="1"/>
  <c r="AD544" i="1"/>
  <c r="AC544" i="1"/>
  <c r="Z544" i="1"/>
  <c r="AB544" i="1" s="1"/>
  <c r="Y544" i="1"/>
  <c r="AA544" i="1" s="1"/>
  <c r="W544" i="1"/>
  <c r="X544" i="1" s="1"/>
  <c r="U544" i="1"/>
  <c r="Q544" i="1"/>
  <c r="M544" i="1"/>
  <c r="F544" i="1"/>
  <c r="E544" i="1"/>
  <c r="D544" i="1"/>
  <c r="AI544" i="1" s="1"/>
  <c r="A544" i="1"/>
  <c r="AD543" i="1"/>
  <c r="AC543" i="1"/>
  <c r="Z543" i="1"/>
  <c r="AB543" i="1" s="1"/>
  <c r="Y543" i="1"/>
  <c r="AA543" i="1" s="1"/>
  <c r="W543" i="1"/>
  <c r="X543" i="1" s="1"/>
  <c r="U543" i="1"/>
  <c r="Q543" i="1"/>
  <c r="M543" i="1"/>
  <c r="F543" i="1"/>
  <c r="E543" i="1"/>
  <c r="D543" i="1"/>
  <c r="AI543" i="1" s="1"/>
  <c r="A543" i="1"/>
  <c r="AD542" i="1"/>
  <c r="AC542" i="1"/>
  <c r="Z542" i="1"/>
  <c r="AB542" i="1" s="1"/>
  <c r="Y542" i="1"/>
  <c r="AA542" i="1" s="1"/>
  <c r="W542" i="1"/>
  <c r="X542" i="1" s="1"/>
  <c r="U542" i="1"/>
  <c r="Q542" i="1"/>
  <c r="M542" i="1"/>
  <c r="F542" i="1"/>
  <c r="E542" i="1"/>
  <c r="D542" i="1"/>
  <c r="AI542" i="1" s="1"/>
  <c r="A542" i="1"/>
  <c r="AD541" i="1"/>
  <c r="AC541" i="1"/>
  <c r="Z541" i="1"/>
  <c r="AB541" i="1" s="1"/>
  <c r="Y541" i="1"/>
  <c r="AA541" i="1" s="1"/>
  <c r="W541" i="1"/>
  <c r="X541" i="1" s="1"/>
  <c r="U541" i="1"/>
  <c r="Q541" i="1"/>
  <c r="M541" i="1"/>
  <c r="F541" i="1"/>
  <c r="E541" i="1"/>
  <c r="D541" i="1"/>
  <c r="A541" i="1"/>
  <c r="AD540" i="1"/>
  <c r="AC540" i="1"/>
  <c r="Z540" i="1"/>
  <c r="AB540" i="1" s="1"/>
  <c r="Y540" i="1"/>
  <c r="AA540" i="1" s="1"/>
  <c r="W540" i="1"/>
  <c r="X540" i="1" s="1"/>
  <c r="U540" i="1"/>
  <c r="Q540" i="1"/>
  <c r="M540" i="1"/>
  <c r="F540" i="1"/>
  <c r="E540" i="1"/>
  <c r="D540" i="1"/>
  <c r="A540" i="1"/>
  <c r="AD539" i="1"/>
  <c r="AC539" i="1"/>
  <c r="Z539" i="1"/>
  <c r="AB539" i="1" s="1"/>
  <c r="Y539" i="1"/>
  <c r="AA539" i="1" s="1"/>
  <c r="W539" i="1"/>
  <c r="X539" i="1" s="1"/>
  <c r="U539" i="1"/>
  <c r="Q539" i="1"/>
  <c r="M539" i="1"/>
  <c r="F539" i="1"/>
  <c r="E539" i="1"/>
  <c r="D539" i="1"/>
  <c r="AI539" i="1" s="1"/>
  <c r="A539" i="1"/>
  <c r="AD538" i="1"/>
  <c r="AC538" i="1"/>
  <c r="Z538" i="1"/>
  <c r="AB538" i="1" s="1"/>
  <c r="Y538" i="1"/>
  <c r="AA538" i="1" s="1"/>
  <c r="W538" i="1"/>
  <c r="X538" i="1" s="1"/>
  <c r="U538" i="1"/>
  <c r="Q538" i="1"/>
  <c r="M538" i="1"/>
  <c r="F538" i="1"/>
  <c r="E538" i="1"/>
  <c r="D538" i="1"/>
  <c r="AI538" i="1" s="1"/>
  <c r="A538" i="1"/>
  <c r="AD537" i="1"/>
  <c r="AC537" i="1"/>
  <c r="Z537" i="1"/>
  <c r="AB537" i="1" s="1"/>
  <c r="Y537" i="1"/>
  <c r="AA537" i="1" s="1"/>
  <c r="W537" i="1"/>
  <c r="X537" i="1" s="1"/>
  <c r="U537" i="1"/>
  <c r="Q537" i="1"/>
  <c r="M537" i="1"/>
  <c r="F537" i="1"/>
  <c r="E537" i="1"/>
  <c r="D537" i="1"/>
  <c r="AI537" i="1" s="1"/>
  <c r="A537" i="1"/>
  <c r="AD536" i="1"/>
  <c r="AC536" i="1"/>
  <c r="Z536" i="1"/>
  <c r="AB536" i="1" s="1"/>
  <c r="Y536" i="1"/>
  <c r="AA536" i="1" s="1"/>
  <c r="W536" i="1"/>
  <c r="X536" i="1" s="1"/>
  <c r="U536" i="1"/>
  <c r="Q536" i="1"/>
  <c r="M536" i="1"/>
  <c r="F536" i="1"/>
  <c r="E536" i="1"/>
  <c r="D536" i="1"/>
  <c r="AI536" i="1" s="1"/>
  <c r="A536" i="1"/>
  <c r="AD535" i="1"/>
  <c r="AC535" i="1"/>
  <c r="Z535" i="1"/>
  <c r="AB535" i="1" s="1"/>
  <c r="Y535" i="1"/>
  <c r="AA535" i="1" s="1"/>
  <c r="W535" i="1"/>
  <c r="X535" i="1" s="1"/>
  <c r="U535" i="1"/>
  <c r="Q535" i="1"/>
  <c r="M535" i="1"/>
  <c r="F535" i="1"/>
  <c r="E535" i="1"/>
  <c r="D535" i="1"/>
  <c r="AI535" i="1" s="1"/>
  <c r="A535" i="1"/>
  <c r="AD534" i="1"/>
  <c r="AC534" i="1"/>
  <c r="Z534" i="1"/>
  <c r="AB534" i="1" s="1"/>
  <c r="Y534" i="1"/>
  <c r="AA534" i="1" s="1"/>
  <c r="W534" i="1"/>
  <c r="X534" i="1" s="1"/>
  <c r="U534" i="1"/>
  <c r="Q534" i="1"/>
  <c r="M534" i="1"/>
  <c r="F534" i="1"/>
  <c r="E534" i="1"/>
  <c r="D534" i="1"/>
  <c r="AI534" i="1" s="1"/>
  <c r="A534" i="1"/>
  <c r="AD533" i="1"/>
  <c r="AC533" i="1"/>
  <c r="Z533" i="1"/>
  <c r="AB533" i="1" s="1"/>
  <c r="Y533" i="1"/>
  <c r="AA533" i="1" s="1"/>
  <c r="W533" i="1"/>
  <c r="X533" i="1" s="1"/>
  <c r="U533" i="1"/>
  <c r="Q533" i="1"/>
  <c r="M533" i="1"/>
  <c r="F533" i="1"/>
  <c r="E533" i="1"/>
  <c r="D533" i="1"/>
  <c r="AI533" i="1" s="1"/>
  <c r="A533" i="1"/>
  <c r="AD532" i="1"/>
  <c r="AC532" i="1"/>
  <c r="Z532" i="1"/>
  <c r="AB532" i="1" s="1"/>
  <c r="Y532" i="1"/>
  <c r="AA532" i="1" s="1"/>
  <c r="W532" i="1"/>
  <c r="X532" i="1" s="1"/>
  <c r="U532" i="1"/>
  <c r="Q532" i="1"/>
  <c r="M532" i="1"/>
  <c r="F532" i="1"/>
  <c r="E532" i="1"/>
  <c r="D532" i="1"/>
  <c r="AI532" i="1" s="1"/>
  <c r="A532" i="1"/>
  <c r="AD531" i="1"/>
  <c r="AC531" i="1"/>
  <c r="Z531" i="1"/>
  <c r="AB531" i="1" s="1"/>
  <c r="Y531" i="1"/>
  <c r="AA531" i="1" s="1"/>
  <c r="W531" i="1"/>
  <c r="X531" i="1" s="1"/>
  <c r="U531" i="1"/>
  <c r="Q531" i="1"/>
  <c r="M531" i="1"/>
  <c r="F531" i="1"/>
  <c r="E531" i="1"/>
  <c r="D531" i="1"/>
  <c r="AI531" i="1" s="1"/>
  <c r="A531" i="1"/>
  <c r="AD530" i="1"/>
  <c r="AC530" i="1"/>
  <c r="Z530" i="1"/>
  <c r="AB530" i="1" s="1"/>
  <c r="Y530" i="1"/>
  <c r="AA530" i="1" s="1"/>
  <c r="W530" i="1"/>
  <c r="X530" i="1" s="1"/>
  <c r="U530" i="1"/>
  <c r="Q530" i="1"/>
  <c r="M530" i="1"/>
  <c r="F530" i="1"/>
  <c r="E530" i="1"/>
  <c r="D530" i="1"/>
  <c r="AI530" i="1" s="1"/>
  <c r="A530" i="1"/>
  <c r="AD529" i="1"/>
  <c r="AC529" i="1"/>
  <c r="Z529" i="1"/>
  <c r="AB529" i="1" s="1"/>
  <c r="Y529" i="1"/>
  <c r="AA529" i="1" s="1"/>
  <c r="W529" i="1"/>
  <c r="X529" i="1" s="1"/>
  <c r="U529" i="1"/>
  <c r="Q529" i="1"/>
  <c r="M529" i="1"/>
  <c r="F529" i="1"/>
  <c r="E529" i="1"/>
  <c r="D529" i="1"/>
  <c r="A529" i="1"/>
  <c r="AD528" i="1"/>
  <c r="AC528" i="1"/>
  <c r="Z528" i="1"/>
  <c r="AB528" i="1" s="1"/>
  <c r="Y528" i="1"/>
  <c r="AA528" i="1" s="1"/>
  <c r="W528" i="1"/>
  <c r="X528" i="1" s="1"/>
  <c r="U528" i="1"/>
  <c r="Q528" i="1"/>
  <c r="M528" i="1"/>
  <c r="F528" i="1"/>
  <c r="E528" i="1"/>
  <c r="D528" i="1"/>
  <c r="A528" i="1"/>
  <c r="AD527" i="1"/>
  <c r="AC527" i="1"/>
  <c r="Z527" i="1"/>
  <c r="AB527" i="1" s="1"/>
  <c r="Y527" i="1"/>
  <c r="AA527" i="1" s="1"/>
  <c r="W527" i="1"/>
  <c r="X527" i="1" s="1"/>
  <c r="U527" i="1"/>
  <c r="Q527" i="1"/>
  <c r="M527" i="1"/>
  <c r="F527" i="1"/>
  <c r="E527" i="1"/>
  <c r="D527" i="1"/>
  <c r="AI527" i="1" s="1"/>
  <c r="A527" i="1"/>
  <c r="AD526" i="1"/>
  <c r="AC526" i="1"/>
  <c r="Z526" i="1"/>
  <c r="AB526" i="1" s="1"/>
  <c r="Y526" i="1"/>
  <c r="AA526" i="1" s="1"/>
  <c r="W526" i="1"/>
  <c r="X526" i="1" s="1"/>
  <c r="U526" i="1"/>
  <c r="Q526" i="1"/>
  <c r="M526" i="1"/>
  <c r="F526" i="1"/>
  <c r="E526" i="1"/>
  <c r="D526" i="1"/>
  <c r="AI526" i="1" s="1"/>
  <c r="A526" i="1"/>
  <c r="AD525" i="1"/>
  <c r="AC525" i="1"/>
  <c r="Z525" i="1"/>
  <c r="AB525" i="1" s="1"/>
  <c r="Y525" i="1"/>
  <c r="AA525" i="1" s="1"/>
  <c r="W525" i="1"/>
  <c r="X525" i="1" s="1"/>
  <c r="U525" i="1"/>
  <c r="Q525" i="1"/>
  <c r="M525" i="1"/>
  <c r="F525" i="1"/>
  <c r="E525" i="1"/>
  <c r="D525" i="1"/>
  <c r="AI525" i="1" s="1"/>
  <c r="A525" i="1"/>
  <c r="AD524" i="1"/>
  <c r="AC524" i="1"/>
  <c r="Z524" i="1"/>
  <c r="AB524" i="1" s="1"/>
  <c r="Y524" i="1"/>
  <c r="AA524" i="1" s="1"/>
  <c r="W524" i="1"/>
  <c r="X524" i="1" s="1"/>
  <c r="U524" i="1"/>
  <c r="Q524" i="1"/>
  <c r="M524" i="1"/>
  <c r="F524" i="1"/>
  <c r="E524" i="1"/>
  <c r="D524" i="1"/>
  <c r="AI524" i="1" s="1"/>
  <c r="A524" i="1"/>
  <c r="AD523" i="1"/>
  <c r="AC523" i="1"/>
  <c r="Z523" i="1"/>
  <c r="AB523" i="1" s="1"/>
  <c r="Y523" i="1"/>
  <c r="AA523" i="1" s="1"/>
  <c r="W523" i="1"/>
  <c r="X523" i="1" s="1"/>
  <c r="U523" i="1"/>
  <c r="Q523" i="1"/>
  <c r="M523" i="1"/>
  <c r="F523" i="1"/>
  <c r="E523" i="1"/>
  <c r="D523" i="1"/>
  <c r="AI523" i="1" s="1"/>
  <c r="A523" i="1"/>
  <c r="AD522" i="1"/>
  <c r="AC522" i="1"/>
  <c r="Z522" i="1"/>
  <c r="AB522" i="1" s="1"/>
  <c r="Y522" i="1"/>
  <c r="AA522" i="1" s="1"/>
  <c r="W522" i="1"/>
  <c r="X522" i="1" s="1"/>
  <c r="U522" i="1"/>
  <c r="Q522" i="1"/>
  <c r="M522" i="1"/>
  <c r="F522" i="1"/>
  <c r="E522" i="1"/>
  <c r="D522" i="1"/>
  <c r="AI522" i="1" s="1"/>
  <c r="A522" i="1"/>
  <c r="AD521" i="1"/>
  <c r="AC521" i="1"/>
  <c r="Z521" i="1"/>
  <c r="AB521" i="1" s="1"/>
  <c r="Y521" i="1"/>
  <c r="AA521" i="1" s="1"/>
  <c r="W521" i="1"/>
  <c r="X521" i="1" s="1"/>
  <c r="U521" i="1"/>
  <c r="Q521" i="1"/>
  <c r="M521" i="1"/>
  <c r="F521" i="1"/>
  <c r="E521" i="1"/>
  <c r="D521" i="1"/>
  <c r="AI521" i="1" s="1"/>
  <c r="A521" i="1"/>
  <c r="AD520" i="1"/>
  <c r="AC520" i="1"/>
  <c r="Z520" i="1"/>
  <c r="AB520" i="1" s="1"/>
  <c r="Y520" i="1"/>
  <c r="AA520" i="1" s="1"/>
  <c r="W520" i="1"/>
  <c r="X520" i="1" s="1"/>
  <c r="U520" i="1"/>
  <c r="Q520" i="1"/>
  <c r="M520" i="1"/>
  <c r="F520" i="1"/>
  <c r="E520" i="1"/>
  <c r="D520" i="1"/>
  <c r="AI520" i="1" s="1"/>
  <c r="A520" i="1"/>
  <c r="AD519" i="1"/>
  <c r="AC519" i="1"/>
  <c r="Z519" i="1"/>
  <c r="AB519" i="1" s="1"/>
  <c r="Y519" i="1"/>
  <c r="AA519" i="1" s="1"/>
  <c r="W519" i="1"/>
  <c r="X519" i="1" s="1"/>
  <c r="U519" i="1"/>
  <c r="Q519" i="1"/>
  <c r="M519" i="1"/>
  <c r="F519" i="1"/>
  <c r="E519" i="1"/>
  <c r="D519" i="1"/>
  <c r="AI519" i="1" s="1"/>
  <c r="A519" i="1"/>
  <c r="AD518" i="1"/>
  <c r="AC518" i="1"/>
  <c r="Z518" i="1"/>
  <c r="AB518" i="1" s="1"/>
  <c r="Y518" i="1"/>
  <c r="AA518" i="1" s="1"/>
  <c r="W518" i="1"/>
  <c r="X518" i="1" s="1"/>
  <c r="U518" i="1"/>
  <c r="Q518" i="1"/>
  <c r="M518" i="1"/>
  <c r="F518" i="1"/>
  <c r="E518" i="1"/>
  <c r="D518" i="1"/>
  <c r="AI518" i="1" s="1"/>
  <c r="A518" i="1"/>
  <c r="AD517" i="1"/>
  <c r="AC517" i="1"/>
  <c r="Z517" i="1"/>
  <c r="AB517" i="1" s="1"/>
  <c r="Y517" i="1"/>
  <c r="AA517" i="1" s="1"/>
  <c r="W517" i="1"/>
  <c r="X517" i="1" s="1"/>
  <c r="U517" i="1"/>
  <c r="Q517" i="1"/>
  <c r="M517" i="1"/>
  <c r="F517" i="1"/>
  <c r="E517" i="1"/>
  <c r="D517" i="1"/>
  <c r="A517" i="1"/>
  <c r="AD516" i="1"/>
  <c r="AC516" i="1"/>
  <c r="Z516" i="1"/>
  <c r="AB516" i="1" s="1"/>
  <c r="Y516" i="1"/>
  <c r="AA516" i="1" s="1"/>
  <c r="W516" i="1"/>
  <c r="X516" i="1" s="1"/>
  <c r="U516" i="1"/>
  <c r="Q516" i="1"/>
  <c r="M516" i="1"/>
  <c r="F516" i="1"/>
  <c r="E516" i="1"/>
  <c r="D516" i="1"/>
  <c r="A516" i="1"/>
  <c r="AD515" i="1"/>
  <c r="AC515" i="1"/>
  <c r="Z515" i="1"/>
  <c r="AB515" i="1" s="1"/>
  <c r="Y515" i="1"/>
  <c r="AA515" i="1" s="1"/>
  <c r="W515" i="1"/>
  <c r="X515" i="1" s="1"/>
  <c r="U515" i="1"/>
  <c r="Q515" i="1"/>
  <c r="M515" i="1"/>
  <c r="F515" i="1"/>
  <c r="E515" i="1"/>
  <c r="D515" i="1"/>
  <c r="A515" i="1"/>
  <c r="AD514" i="1"/>
  <c r="AC514" i="1"/>
  <c r="Z514" i="1"/>
  <c r="AB514" i="1" s="1"/>
  <c r="Y514" i="1"/>
  <c r="AA514" i="1" s="1"/>
  <c r="W514" i="1"/>
  <c r="X514" i="1" s="1"/>
  <c r="U514" i="1"/>
  <c r="Q514" i="1"/>
  <c r="M514" i="1"/>
  <c r="F514" i="1"/>
  <c r="E514" i="1"/>
  <c r="D514" i="1"/>
  <c r="AI514" i="1" s="1"/>
  <c r="A514" i="1"/>
  <c r="AD513" i="1"/>
  <c r="AC513" i="1"/>
  <c r="Z513" i="1"/>
  <c r="AB513" i="1" s="1"/>
  <c r="Y513" i="1"/>
  <c r="AA513" i="1" s="1"/>
  <c r="W513" i="1"/>
  <c r="X513" i="1" s="1"/>
  <c r="U513" i="1"/>
  <c r="Q513" i="1"/>
  <c r="M513" i="1"/>
  <c r="F513" i="1"/>
  <c r="E513" i="1"/>
  <c r="D513" i="1"/>
  <c r="AI513" i="1" s="1"/>
  <c r="A513" i="1"/>
  <c r="AD512" i="1"/>
  <c r="AC512" i="1"/>
  <c r="Z512" i="1"/>
  <c r="AB512" i="1" s="1"/>
  <c r="Y512" i="1"/>
  <c r="AA512" i="1" s="1"/>
  <c r="W512" i="1"/>
  <c r="X512" i="1" s="1"/>
  <c r="U512" i="1"/>
  <c r="Q512" i="1"/>
  <c r="M512" i="1"/>
  <c r="F512" i="1"/>
  <c r="E512" i="1"/>
  <c r="D512" i="1"/>
  <c r="AI512" i="1" s="1"/>
  <c r="A512" i="1"/>
  <c r="AD511" i="1"/>
  <c r="AC511" i="1"/>
  <c r="Z511" i="1"/>
  <c r="AB511" i="1" s="1"/>
  <c r="Y511" i="1"/>
  <c r="AA511" i="1" s="1"/>
  <c r="W511" i="1"/>
  <c r="X511" i="1" s="1"/>
  <c r="U511" i="1"/>
  <c r="Q511" i="1"/>
  <c r="M511" i="1"/>
  <c r="F511" i="1"/>
  <c r="E511" i="1"/>
  <c r="D511" i="1"/>
  <c r="A511" i="1"/>
  <c r="AD510" i="1"/>
  <c r="AC510" i="1"/>
  <c r="Z510" i="1"/>
  <c r="AB510" i="1" s="1"/>
  <c r="Y510" i="1"/>
  <c r="AA510" i="1" s="1"/>
  <c r="W510" i="1"/>
  <c r="X510" i="1" s="1"/>
  <c r="U510" i="1"/>
  <c r="Q510" i="1"/>
  <c r="M510" i="1"/>
  <c r="F510" i="1"/>
  <c r="E510" i="1"/>
  <c r="D510" i="1"/>
  <c r="A510" i="1"/>
  <c r="AD509" i="1"/>
  <c r="AC509" i="1"/>
  <c r="Z509" i="1"/>
  <c r="AB509" i="1" s="1"/>
  <c r="Y509" i="1"/>
  <c r="AA509" i="1" s="1"/>
  <c r="W509" i="1"/>
  <c r="X509" i="1" s="1"/>
  <c r="U509" i="1"/>
  <c r="Q509" i="1"/>
  <c r="M509" i="1"/>
  <c r="F509" i="1"/>
  <c r="E509" i="1"/>
  <c r="D509" i="1"/>
  <c r="AI509" i="1" s="1"/>
  <c r="A509" i="1"/>
  <c r="AD508" i="1"/>
  <c r="AC508" i="1"/>
  <c r="Z508" i="1"/>
  <c r="AB508" i="1" s="1"/>
  <c r="Y508" i="1"/>
  <c r="AA508" i="1" s="1"/>
  <c r="W508" i="1"/>
  <c r="X508" i="1" s="1"/>
  <c r="U508" i="1"/>
  <c r="Q508" i="1"/>
  <c r="M508" i="1"/>
  <c r="F508" i="1"/>
  <c r="E508" i="1"/>
  <c r="D508" i="1"/>
  <c r="AI508" i="1" s="1"/>
  <c r="A508" i="1"/>
  <c r="AD507" i="1"/>
  <c r="AC507" i="1"/>
  <c r="Z507" i="1"/>
  <c r="AB507" i="1" s="1"/>
  <c r="Y507" i="1"/>
  <c r="AA507" i="1" s="1"/>
  <c r="W507" i="1"/>
  <c r="X507" i="1" s="1"/>
  <c r="U507" i="1"/>
  <c r="Q507" i="1"/>
  <c r="M507" i="1"/>
  <c r="F507" i="1"/>
  <c r="E507" i="1"/>
  <c r="D507" i="1"/>
  <c r="AI507" i="1" s="1"/>
  <c r="A507" i="1"/>
  <c r="AD506" i="1"/>
  <c r="AC506" i="1"/>
  <c r="Z506" i="1"/>
  <c r="AB506" i="1" s="1"/>
  <c r="Y506" i="1"/>
  <c r="AA506" i="1" s="1"/>
  <c r="W506" i="1"/>
  <c r="X506" i="1" s="1"/>
  <c r="U506" i="1"/>
  <c r="Q506" i="1"/>
  <c r="M506" i="1"/>
  <c r="F506" i="1"/>
  <c r="E506" i="1"/>
  <c r="D506" i="1"/>
  <c r="AI506" i="1" s="1"/>
  <c r="A506" i="1"/>
  <c r="AD505" i="1"/>
  <c r="AC505" i="1"/>
  <c r="Z505" i="1"/>
  <c r="AB505" i="1" s="1"/>
  <c r="Y505" i="1"/>
  <c r="AA505" i="1" s="1"/>
  <c r="W505" i="1"/>
  <c r="X505" i="1" s="1"/>
  <c r="U505" i="1"/>
  <c r="Q505" i="1"/>
  <c r="M505" i="1"/>
  <c r="F505" i="1"/>
  <c r="E505" i="1"/>
  <c r="D505" i="1"/>
  <c r="A505" i="1"/>
  <c r="AD504" i="1"/>
  <c r="AC504" i="1"/>
  <c r="Z504" i="1"/>
  <c r="AB504" i="1" s="1"/>
  <c r="Y504" i="1"/>
  <c r="AA504" i="1" s="1"/>
  <c r="W504" i="1"/>
  <c r="X504" i="1" s="1"/>
  <c r="U504" i="1"/>
  <c r="Q504" i="1"/>
  <c r="M504" i="1"/>
  <c r="F504" i="1"/>
  <c r="E504" i="1"/>
  <c r="D504" i="1"/>
  <c r="AI504" i="1" s="1"/>
  <c r="A504" i="1"/>
  <c r="AD503" i="1"/>
  <c r="AC503" i="1"/>
  <c r="Z503" i="1"/>
  <c r="AB503" i="1" s="1"/>
  <c r="Y503" i="1"/>
  <c r="AA503" i="1" s="1"/>
  <c r="W503" i="1"/>
  <c r="X503" i="1" s="1"/>
  <c r="U503" i="1"/>
  <c r="Q503" i="1"/>
  <c r="M503" i="1"/>
  <c r="F503" i="1"/>
  <c r="E503" i="1"/>
  <c r="D503" i="1"/>
  <c r="AI503" i="1" s="1"/>
  <c r="A503" i="1"/>
  <c r="AD502" i="1"/>
  <c r="AC502" i="1"/>
  <c r="Z502" i="1"/>
  <c r="AB502" i="1" s="1"/>
  <c r="Y502" i="1"/>
  <c r="AA502" i="1" s="1"/>
  <c r="W502" i="1"/>
  <c r="X502" i="1" s="1"/>
  <c r="U502" i="1"/>
  <c r="Q502" i="1"/>
  <c r="M502" i="1"/>
  <c r="F502" i="1"/>
  <c r="E502" i="1"/>
  <c r="D502" i="1"/>
  <c r="AI502" i="1" s="1"/>
  <c r="A502" i="1"/>
  <c r="AD501" i="1"/>
  <c r="AC501" i="1"/>
  <c r="Z501" i="1"/>
  <c r="AB501" i="1" s="1"/>
  <c r="Y501" i="1"/>
  <c r="AA501" i="1" s="1"/>
  <c r="W501" i="1"/>
  <c r="X501" i="1" s="1"/>
  <c r="U501" i="1"/>
  <c r="Q501" i="1"/>
  <c r="M501" i="1"/>
  <c r="F501" i="1"/>
  <c r="E501" i="1"/>
  <c r="D501" i="1"/>
  <c r="AI501" i="1" s="1"/>
  <c r="A501" i="1"/>
  <c r="AD500" i="1"/>
  <c r="AC500" i="1"/>
  <c r="Z500" i="1"/>
  <c r="AB500" i="1" s="1"/>
  <c r="Y500" i="1"/>
  <c r="AA500" i="1" s="1"/>
  <c r="W500" i="1"/>
  <c r="X500" i="1" s="1"/>
  <c r="U500" i="1"/>
  <c r="Q500" i="1"/>
  <c r="M500" i="1"/>
  <c r="F500" i="1"/>
  <c r="E500" i="1"/>
  <c r="D500" i="1"/>
  <c r="AI500" i="1" s="1"/>
  <c r="A500" i="1"/>
  <c r="AD499" i="1"/>
  <c r="AC499" i="1"/>
  <c r="Z499" i="1"/>
  <c r="AB499" i="1" s="1"/>
  <c r="Y499" i="1"/>
  <c r="AA499" i="1" s="1"/>
  <c r="W499" i="1"/>
  <c r="X499" i="1" s="1"/>
  <c r="U499" i="1"/>
  <c r="Q499" i="1"/>
  <c r="F499" i="1"/>
  <c r="E499" i="1"/>
  <c r="D499" i="1"/>
  <c r="A499" i="1"/>
  <c r="AD498" i="1"/>
  <c r="AC498" i="1"/>
  <c r="Z498" i="1"/>
  <c r="AB498" i="1" s="1"/>
  <c r="Y498" i="1"/>
  <c r="AA498" i="1" s="1"/>
  <c r="W498" i="1"/>
  <c r="X498" i="1" s="1"/>
  <c r="U498" i="1"/>
  <c r="Q498" i="1"/>
  <c r="M498" i="1"/>
  <c r="F498" i="1"/>
  <c r="E498" i="1"/>
  <c r="D498" i="1"/>
  <c r="A498" i="1"/>
  <c r="AD497" i="1"/>
  <c r="AC497" i="1"/>
  <c r="Z497" i="1"/>
  <c r="AB497" i="1" s="1"/>
  <c r="Y497" i="1"/>
  <c r="AA497" i="1" s="1"/>
  <c r="W497" i="1"/>
  <c r="X497" i="1" s="1"/>
  <c r="U497" i="1"/>
  <c r="Q497" i="1"/>
  <c r="M497" i="1"/>
  <c r="F497" i="1"/>
  <c r="E497" i="1"/>
  <c r="D497" i="1"/>
  <c r="AI497" i="1" s="1"/>
  <c r="A497" i="1"/>
  <c r="AD496" i="1"/>
  <c r="AC496" i="1"/>
  <c r="Z496" i="1"/>
  <c r="AB496" i="1" s="1"/>
  <c r="Y496" i="1"/>
  <c r="AA496" i="1" s="1"/>
  <c r="W496" i="1"/>
  <c r="X496" i="1" s="1"/>
  <c r="U496" i="1"/>
  <c r="Q496" i="1"/>
  <c r="M496" i="1"/>
  <c r="F496" i="1"/>
  <c r="E496" i="1"/>
  <c r="D496" i="1"/>
  <c r="AI496" i="1" s="1"/>
  <c r="A496" i="1"/>
  <c r="AD495" i="1"/>
  <c r="AC495" i="1"/>
  <c r="Z495" i="1"/>
  <c r="AB495" i="1" s="1"/>
  <c r="Y495" i="1"/>
  <c r="AA495" i="1" s="1"/>
  <c r="W495" i="1"/>
  <c r="X495" i="1" s="1"/>
  <c r="U495" i="1"/>
  <c r="Q495" i="1"/>
  <c r="M495" i="1"/>
  <c r="F495" i="1"/>
  <c r="E495" i="1"/>
  <c r="D495" i="1"/>
  <c r="AI495" i="1" s="1"/>
  <c r="A495" i="1"/>
  <c r="AD494" i="1"/>
  <c r="AC494" i="1"/>
  <c r="Z494" i="1"/>
  <c r="AB494" i="1" s="1"/>
  <c r="Y494" i="1"/>
  <c r="AA494" i="1" s="1"/>
  <c r="W494" i="1"/>
  <c r="X494" i="1" s="1"/>
  <c r="U494" i="1"/>
  <c r="Q494" i="1"/>
  <c r="M494" i="1"/>
  <c r="F494" i="1"/>
  <c r="E494" i="1"/>
  <c r="D494" i="1"/>
  <c r="A494" i="1"/>
  <c r="AD493" i="1"/>
  <c r="AC493" i="1"/>
  <c r="Z493" i="1"/>
  <c r="AB493" i="1" s="1"/>
  <c r="Y493" i="1"/>
  <c r="AA493" i="1" s="1"/>
  <c r="W493" i="1"/>
  <c r="X493" i="1" s="1"/>
  <c r="U493" i="1"/>
  <c r="Q493" i="1"/>
  <c r="M493" i="1"/>
  <c r="F493" i="1"/>
  <c r="E493" i="1"/>
  <c r="D493" i="1"/>
  <c r="AI493" i="1" s="1"/>
  <c r="A493" i="1"/>
  <c r="AD492" i="1"/>
  <c r="AC492" i="1"/>
  <c r="Z492" i="1"/>
  <c r="AB492" i="1" s="1"/>
  <c r="Y492" i="1"/>
  <c r="AA492" i="1" s="1"/>
  <c r="W492" i="1"/>
  <c r="X492" i="1" s="1"/>
  <c r="U492" i="1"/>
  <c r="Q492" i="1"/>
  <c r="M492" i="1"/>
  <c r="F492" i="1"/>
  <c r="E492" i="1"/>
  <c r="D492" i="1"/>
  <c r="AI492" i="1" s="1"/>
  <c r="A492" i="1"/>
  <c r="AD491" i="1"/>
  <c r="AC491" i="1"/>
  <c r="Z491" i="1"/>
  <c r="AB491" i="1" s="1"/>
  <c r="Y491" i="1"/>
  <c r="AA491" i="1" s="1"/>
  <c r="W491" i="1"/>
  <c r="X491" i="1" s="1"/>
  <c r="U491" i="1"/>
  <c r="Q491" i="1"/>
  <c r="M491" i="1"/>
  <c r="F491" i="1"/>
  <c r="E491" i="1"/>
  <c r="D491" i="1"/>
  <c r="A491" i="1"/>
  <c r="AD490" i="1"/>
  <c r="AC490" i="1"/>
  <c r="Z490" i="1"/>
  <c r="AB490" i="1" s="1"/>
  <c r="Y490" i="1"/>
  <c r="AA490" i="1" s="1"/>
  <c r="W490" i="1"/>
  <c r="X490" i="1" s="1"/>
  <c r="U490" i="1"/>
  <c r="Q490" i="1"/>
  <c r="M490" i="1"/>
  <c r="F490" i="1"/>
  <c r="E490" i="1"/>
  <c r="D490" i="1"/>
  <c r="AI490" i="1" s="1"/>
  <c r="A490" i="1"/>
  <c r="AD489" i="1"/>
  <c r="AC489" i="1"/>
  <c r="Z489" i="1"/>
  <c r="AB489" i="1" s="1"/>
  <c r="Y489" i="1"/>
  <c r="AA489" i="1" s="1"/>
  <c r="W489" i="1"/>
  <c r="X489" i="1" s="1"/>
  <c r="U489" i="1"/>
  <c r="Q489" i="1"/>
  <c r="M489" i="1"/>
  <c r="F489" i="1"/>
  <c r="E489" i="1"/>
  <c r="D489" i="1"/>
  <c r="A489" i="1"/>
  <c r="AD488" i="1"/>
  <c r="AC488" i="1"/>
  <c r="Z488" i="1"/>
  <c r="AB488" i="1" s="1"/>
  <c r="Y488" i="1"/>
  <c r="AA488" i="1" s="1"/>
  <c r="W488" i="1"/>
  <c r="X488" i="1" s="1"/>
  <c r="U488" i="1"/>
  <c r="Q488" i="1"/>
  <c r="M488" i="1"/>
  <c r="F488" i="1"/>
  <c r="E488" i="1"/>
  <c r="D488" i="1"/>
  <c r="AI488" i="1" s="1"/>
  <c r="A488" i="1"/>
  <c r="AD487" i="1"/>
  <c r="AC487" i="1"/>
  <c r="Z487" i="1"/>
  <c r="AB487" i="1" s="1"/>
  <c r="Y487" i="1"/>
  <c r="AA487" i="1" s="1"/>
  <c r="W487" i="1"/>
  <c r="X487" i="1" s="1"/>
  <c r="U487" i="1"/>
  <c r="Q487" i="1"/>
  <c r="M487" i="1"/>
  <c r="F487" i="1"/>
  <c r="E487" i="1"/>
  <c r="D487" i="1"/>
  <c r="A487" i="1"/>
  <c r="AD486" i="1"/>
  <c r="AC486" i="1"/>
  <c r="Z486" i="1"/>
  <c r="AB486" i="1" s="1"/>
  <c r="Y486" i="1"/>
  <c r="AA486" i="1" s="1"/>
  <c r="W486" i="1"/>
  <c r="X486" i="1" s="1"/>
  <c r="U486" i="1"/>
  <c r="Q486" i="1"/>
  <c r="M486" i="1"/>
  <c r="F486" i="1"/>
  <c r="E486" i="1"/>
  <c r="D486" i="1"/>
  <c r="AI486" i="1" s="1"/>
  <c r="A486" i="1"/>
  <c r="AD485" i="1"/>
  <c r="AC485" i="1"/>
  <c r="Z485" i="1"/>
  <c r="AB485" i="1" s="1"/>
  <c r="Y485" i="1"/>
  <c r="AA485" i="1" s="1"/>
  <c r="W485" i="1"/>
  <c r="X485" i="1" s="1"/>
  <c r="U485" i="1"/>
  <c r="Q485" i="1"/>
  <c r="M485" i="1"/>
  <c r="F485" i="1"/>
  <c r="E485" i="1"/>
  <c r="D485" i="1"/>
  <c r="AI485" i="1" s="1"/>
  <c r="A485" i="1"/>
  <c r="AD484" i="1"/>
  <c r="AC484" i="1"/>
  <c r="Z484" i="1"/>
  <c r="AB484" i="1" s="1"/>
  <c r="Y484" i="1"/>
  <c r="AA484" i="1" s="1"/>
  <c r="W484" i="1"/>
  <c r="X484" i="1" s="1"/>
  <c r="U484" i="1"/>
  <c r="Q484" i="1"/>
  <c r="M484" i="1"/>
  <c r="F484" i="1"/>
  <c r="E484" i="1"/>
  <c r="D484" i="1"/>
  <c r="AI484" i="1" s="1"/>
  <c r="A484" i="1"/>
  <c r="AD483" i="1"/>
  <c r="AC483" i="1"/>
  <c r="Z483" i="1"/>
  <c r="AB483" i="1" s="1"/>
  <c r="Y483" i="1"/>
  <c r="AA483" i="1" s="1"/>
  <c r="W483" i="1"/>
  <c r="X483" i="1" s="1"/>
  <c r="U483" i="1"/>
  <c r="Q483" i="1"/>
  <c r="M483" i="1"/>
  <c r="F483" i="1"/>
  <c r="E483" i="1"/>
  <c r="D483" i="1"/>
  <c r="A483" i="1"/>
  <c r="AD482" i="1"/>
  <c r="AC482" i="1"/>
  <c r="Z482" i="1"/>
  <c r="AB482" i="1" s="1"/>
  <c r="Y482" i="1"/>
  <c r="AA482" i="1" s="1"/>
  <c r="W482" i="1"/>
  <c r="X482" i="1" s="1"/>
  <c r="U482" i="1"/>
  <c r="Q482" i="1"/>
  <c r="M482" i="1"/>
  <c r="F482" i="1"/>
  <c r="E482" i="1"/>
  <c r="D482" i="1"/>
  <c r="A482" i="1"/>
  <c r="AD481" i="1"/>
  <c r="AC481" i="1"/>
  <c r="Z481" i="1"/>
  <c r="AB481" i="1" s="1"/>
  <c r="Y481" i="1"/>
  <c r="AA481" i="1" s="1"/>
  <c r="W481" i="1"/>
  <c r="X481" i="1" s="1"/>
  <c r="U481" i="1"/>
  <c r="Q481" i="1"/>
  <c r="M481" i="1"/>
  <c r="F481" i="1"/>
  <c r="E481" i="1"/>
  <c r="D481" i="1"/>
  <c r="A481" i="1"/>
  <c r="AD480" i="1"/>
  <c r="AC480" i="1"/>
  <c r="Z480" i="1"/>
  <c r="AB480" i="1" s="1"/>
  <c r="Y480" i="1"/>
  <c r="AA480" i="1" s="1"/>
  <c r="W480" i="1"/>
  <c r="X480" i="1" s="1"/>
  <c r="U480" i="1"/>
  <c r="Q480" i="1"/>
  <c r="M480" i="1"/>
  <c r="F480" i="1"/>
  <c r="E480" i="1"/>
  <c r="D480" i="1"/>
  <c r="AI480" i="1" s="1"/>
  <c r="A480" i="1"/>
  <c r="AD479" i="1"/>
  <c r="AC479" i="1"/>
  <c r="Z479" i="1"/>
  <c r="AB479" i="1" s="1"/>
  <c r="Y479" i="1"/>
  <c r="AA479" i="1" s="1"/>
  <c r="W479" i="1"/>
  <c r="X479" i="1" s="1"/>
  <c r="U479" i="1"/>
  <c r="Q479" i="1"/>
  <c r="M479" i="1"/>
  <c r="F479" i="1"/>
  <c r="E479" i="1"/>
  <c r="D479" i="1"/>
  <c r="A479" i="1"/>
  <c r="AD478" i="1"/>
  <c r="AC478" i="1"/>
  <c r="Z478" i="1"/>
  <c r="AB478" i="1" s="1"/>
  <c r="Y478" i="1"/>
  <c r="AA478" i="1" s="1"/>
  <c r="W478" i="1"/>
  <c r="X478" i="1" s="1"/>
  <c r="U478" i="1"/>
  <c r="Q478" i="1"/>
  <c r="M478" i="1"/>
  <c r="F478" i="1"/>
  <c r="E478" i="1"/>
  <c r="D478" i="1"/>
  <c r="A478" i="1"/>
  <c r="AD477" i="1"/>
  <c r="AC477" i="1"/>
  <c r="Z477" i="1"/>
  <c r="AB477" i="1" s="1"/>
  <c r="Y477" i="1"/>
  <c r="AA477" i="1" s="1"/>
  <c r="W477" i="1"/>
  <c r="X477" i="1" s="1"/>
  <c r="U477" i="1"/>
  <c r="Q477" i="1"/>
  <c r="M477" i="1"/>
  <c r="F477" i="1"/>
  <c r="E477" i="1"/>
  <c r="D477" i="1"/>
  <c r="AI477" i="1" s="1"/>
  <c r="A477" i="1"/>
  <c r="AD476" i="1"/>
  <c r="AC476" i="1"/>
  <c r="Z476" i="1"/>
  <c r="AB476" i="1" s="1"/>
  <c r="Y476" i="1"/>
  <c r="AA476" i="1" s="1"/>
  <c r="W476" i="1"/>
  <c r="X476" i="1" s="1"/>
  <c r="U476" i="1"/>
  <c r="Q476" i="1"/>
  <c r="M476" i="1"/>
  <c r="F476" i="1"/>
  <c r="E476" i="1"/>
  <c r="D476" i="1"/>
  <c r="AI476" i="1" s="1"/>
  <c r="A476" i="1"/>
  <c r="AD475" i="1"/>
  <c r="AC475" i="1"/>
  <c r="Z475" i="1"/>
  <c r="AB475" i="1" s="1"/>
  <c r="Y475" i="1"/>
  <c r="AA475" i="1" s="1"/>
  <c r="W475" i="1"/>
  <c r="X475" i="1" s="1"/>
  <c r="U475" i="1"/>
  <c r="Q475" i="1"/>
  <c r="M475" i="1"/>
  <c r="F475" i="1"/>
  <c r="E475" i="1"/>
  <c r="D475" i="1"/>
  <c r="A475" i="1"/>
  <c r="AD474" i="1"/>
  <c r="AC474" i="1"/>
  <c r="Z474" i="1"/>
  <c r="AB474" i="1" s="1"/>
  <c r="Y474" i="1"/>
  <c r="AA474" i="1" s="1"/>
  <c r="W474" i="1"/>
  <c r="X474" i="1" s="1"/>
  <c r="U474" i="1"/>
  <c r="Q474" i="1"/>
  <c r="M474" i="1"/>
  <c r="F474" i="1"/>
  <c r="E474" i="1"/>
  <c r="D474" i="1"/>
  <c r="AI474" i="1" s="1"/>
  <c r="A474" i="1"/>
  <c r="AD473" i="1"/>
  <c r="AC473" i="1"/>
  <c r="Z473" i="1"/>
  <c r="AB473" i="1" s="1"/>
  <c r="Y473" i="1"/>
  <c r="AA473" i="1" s="1"/>
  <c r="W473" i="1"/>
  <c r="X473" i="1" s="1"/>
  <c r="U473" i="1"/>
  <c r="Q473" i="1"/>
  <c r="M473" i="1"/>
  <c r="F473" i="1"/>
  <c r="E473" i="1"/>
  <c r="D473" i="1"/>
  <c r="AI473" i="1" s="1"/>
  <c r="A473" i="1"/>
  <c r="AD472" i="1"/>
  <c r="AC472" i="1"/>
  <c r="Z472" i="1"/>
  <c r="AB472" i="1" s="1"/>
  <c r="Y472" i="1"/>
  <c r="AA472" i="1" s="1"/>
  <c r="W472" i="1"/>
  <c r="X472" i="1" s="1"/>
  <c r="U472" i="1"/>
  <c r="Q472" i="1"/>
  <c r="M472" i="1"/>
  <c r="F472" i="1"/>
  <c r="E472" i="1"/>
  <c r="D472" i="1"/>
  <c r="AI472" i="1" s="1"/>
  <c r="A472" i="1"/>
  <c r="AD471" i="1"/>
  <c r="AC471" i="1"/>
  <c r="Z471" i="1"/>
  <c r="AB471" i="1" s="1"/>
  <c r="Y471" i="1"/>
  <c r="AA471" i="1" s="1"/>
  <c r="W471" i="1"/>
  <c r="X471" i="1" s="1"/>
  <c r="U471" i="1"/>
  <c r="Q471" i="1"/>
  <c r="M471" i="1"/>
  <c r="F471" i="1"/>
  <c r="E471" i="1"/>
  <c r="D471" i="1"/>
  <c r="A471" i="1"/>
  <c r="AD470" i="1"/>
  <c r="AC470" i="1"/>
  <c r="Z470" i="1"/>
  <c r="AB470" i="1" s="1"/>
  <c r="Y470" i="1"/>
  <c r="AA470" i="1" s="1"/>
  <c r="W470" i="1"/>
  <c r="X470" i="1" s="1"/>
  <c r="U470" i="1"/>
  <c r="Q470" i="1"/>
  <c r="M470" i="1"/>
  <c r="F470" i="1"/>
  <c r="E470" i="1"/>
  <c r="D470" i="1"/>
  <c r="A470" i="1"/>
  <c r="AD469" i="1"/>
  <c r="AC469" i="1"/>
  <c r="Z469" i="1"/>
  <c r="AB469" i="1" s="1"/>
  <c r="Y469" i="1"/>
  <c r="AA469" i="1" s="1"/>
  <c r="W469" i="1"/>
  <c r="X469" i="1" s="1"/>
  <c r="U469" i="1"/>
  <c r="Q469" i="1"/>
  <c r="M469" i="1"/>
  <c r="F469" i="1"/>
  <c r="E469" i="1"/>
  <c r="D469" i="1"/>
  <c r="A469" i="1"/>
  <c r="AD468" i="1"/>
  <c r="AC468" i="1"/>
  <c r="Z468" i="1"/>
  <c r="AB468" i="1" s="1"/>
  <c r="Y468" i="1"/>
  <c r="AA468" i="1" s="1"/>
  <c r="W468" i="1"/>
  <c r="X468" i="1" s="1"/>
  <c r="U468" i="1"/>
  <c r="Q468" i="1"/>
  <c r="M468" i="1"/>
  <c r="F468" i="1"/>
  <c r="E468" i="1"/>
  <c r="D468" i="1"/>
  <c r="AI468" i="1" s="1"/>
  <c r="A468" i="1"/>
  <c r="AD467" i="1"/>
  <c r="AC467" i="1"/>
  <c r="Z467" i="1"/>
  <c r="AB467" i="1" s="1"/>
  <c r="Y467" i="1"/>
  <c r="AA467" i="1" s="1"/>
  <c r="W467" i="1"/>
  <c r="X467" i="1" s="1"/>
  <c r="U467" i="1"/>
  <c r="Q467" i="1"/>
  <c r="M467" i="1"/>
  <c r="F467" i="1"/>
  <c r="E467" i="1"/>
  <c r="D467" i="1"/>
  <c r="A467" i="1"/>
  <c r="AD466" i="1"/>
  <c r="AC466" i="1"/>
  <c r="Z466" i="1"/>
  <c r="AB466" i="1" s="1"/>
  <c r="Y466" i="1"/>
  <c r="AA466" i="1" s="1"/>
  <c r="W466" i="1"/>
  <c r="X466" i="1" s="1"/>
  <c r="U466" i="1"/>
  <c r="Q466" i="1"/>
  <c r="M466" i="1"/>
  <c r="F466" i="1"/>
  <c r="E466" i="1"/>
  <c r="D466" i="1"/>
  <c r="A466" i="1"/>
  <c r="AD465" i="1"/>
  <c r="AC465" i="1"/>
  <c r="Z465" i="1"/>
  <c r="AB465" i="1" s="1"/>
  <c r="Y465" i="1"/>
  <c r="AA465" i="1" s="1"/>
  <c r="W465" i="1"/>
  <c r="X465" i="1" s="1"/>
  <c r="U465" i="1"/>
  <c r="Q465" i="1"/>
  <c r="M465" i="1"/>
  <c r="F465" i="1"/>
  <c r="E465" i="1"/>
  <c r="D465" i="1"/>
  <c r="AI465" i="1" s="1"/>
  <c r="A465" i="1"/>
  <c r="AD464" i="1"/>
  <c r="AC464" i="1"/>
  <c r="Z464" i="1"/>
  <c r="AB464" i="1" s="1"/>
  <c r="Y464" i="1"/>
  <c r="AA464" i="1" s="1"/>
  <c r="W464" i="1"/>
  <c r="X464" i="1" s="1"/>
  <c r="U464" i="1"/>
  <c r="Q464" i="1"/>
  <c r="M464" i="1"/>
  <c r="F464" i="1"/>
  <c r="E464" i="1"/>
  <c r="D464" i="1"/>
  <c r="A464" i="1"/>
  <c r="AD463" i="1"/>
  <c r="AC463" i="1"/>
  <c r="Z463" i="1"/>
  <c r="AB463" i="1" s="1"/>
  <c r="Y463" i="1"/>
  <c r="AA463" i="1" s="1"/>
  <c r="W463" i="1"/>
  <c r="X463" i="1" s="1"/>
  <c r="U463" i="1"/>
  <c r="Q463" i="1"/>
  <c r="M463" i="1"/>
  <c r="F463" i="1"/>
  <c r="E463" i="1"/>
  <c r="D463" i="1"/>
  <c r="A463" i="1"/>
  <c r="AD462" i="1"/>
  <c r="AC462" i="1"/>
  <c r="Z462" i="1"/>
  <c r="AB462" i="1" s="1"/>
  <c r="Y462" i="1"/>
  <c r="AA462" i="1" s="1"/>
  <c r="W462" i="1"/>
  <c r="X462" i="1" s="1"/>
  <c r="U462" i="1"/>
  <c r="Q462" i="1"/>
  <c r="M462" i="1"/>
  <c r="F462" i="1"/>
  <c r="E462" i="1"/>
  <c r="D462" i="1"/>
  <c r="A462" i="1"/>
  <c r="AD461" i="1"/>
  <c r="AC461" i="1"/>
  <c r="Z461" i="1"/>
  <c r="AB461" i="1" s="1"/>
  <c r="Y461" i="1"/>
  <c r="AA461" i="1" s="1"/>
  <c r="W461" i="1"/>
  <c r="X461" i="1" s="1"/>
  <c r="U461" i="1"/>
  <c r="Q461" i="1"/>
  <c r="M461" i="1"/>
  <c r="F461" i="1"/>
  <c r="E461" i="1"/>
  <c r="D461" i="1"/>
  <c r="A461" i="1"/>
  <c r="AD460" i="1"/>
  <c r="AC460" i="1"/>
  <c r="Z460" i="1"/>
  <c r="AB460" i="1" s="1"/>
  <c r="Y460" i="1"/>
  <c r="AA460" i="1" s="1"/>
  <c r="W460" i="1"/>
  <c r="X460" i="1" s="1"/>
  <c r="U460" i="1"/>
  <c r="Q460" i="1"/>
  <c r="M460" i="1"/>
  <c r="F460" i="1"/>
  <c r="E460" i="1"/>
  <c r="D460" i="1"/>
  <c r="A460" i="1"/>
  <c r="AD459" i="1"/>
  <c r="AC459" i="1"/>
  <c r="Z459" i="1"/>
  <c r="AB459" i="1" s="1"/>
  <c r="Y459" i="1"/>
  <c r="AA459" i="1" s="1"/>
  <c r="W459" i="1"/>
  <c r="X459" i="1" s="1"/>
  <c r="U459" i="1"/>
  <c r="Q459" i="1"/>
  <c r="M459" i="1"/>
  <c r="F459" i="1"/>
  <c r="E459" i="1"/>
  <c r="D459" i="1"/>
  <c r="A459" i="1"/>
  <c r="AD458" i="1"/>
  <c r="AC458" i="1"/>
  <c r="Z458" i="1"/>
  <c r="AB458" i="1" s="1"/>
  <c r="Y458" i="1"/>
  <c r="AA458" i="1" s="1"/>
  <c r="W458" i="1"/>
  <c r="X458" i="1" s="1"/>
  <c r="U458" i="1"/>
  <c r="Q458" i="1"/>
  <c r="M458" i="1"/>
  <c r="F458" i="1"/>
  <c r="E458" i="1"/>
  <c r="D458" i="1"/>
  <c r="AI458" i="1" s="1"/>
  <c r="A458" i="1"/>
  <c r="AD457" i="1"/>
  <c r="AC457" i="1"/>
  <c r="Z457" i="1"/>
  <c r="AB457" i="1" s="1"/>
  <c r="Y457" i="1"/>
  <c r="AA457" i="1" s="1"/>
  <c r="W457" i="1"/>
  <c r="X457" i="1" s="1"/>
  <c r="U457" i="1"/>
  <c r="Q457" i="1"/>
  <c r="M457" i="1"/>
  <c r="F457" i="1"/>
  <c r="E457" i="1"/>
  <c r="D457" i="1"/>
  <c r="A457" i="1"/>
  <c r="AD456" i="1"/>
  <c r="AC456" i="1"/>
  <c r="Z456" i="1"/>
  <c r="AB456" i="1" s="1"/>
  <c r="Y456" i="1"/>
  <c r="AA456" i="1" s="1"/>
  <c r="W456" i="1"/>
  <c r="X456" i="1" s="1"/>
  <c r="U456" i="1"/>
  <c r="Q456" i="1"/>
  <c r="M456" i="1"/>
  <c r="F456" i="1"/>
  <c r="E456" i="1"/>
  <c r="D456" i="1"/>
  <c r="A456" i="1"/>
  <c r="AD455" i="1"/>
  <c r="AC455" i="1"/>
  <c r="Z455" i="1"/>
  <c r="AB455" i="1" s="1"/>
  <c r="Y455" i="1"/>
  <c r="AA455" i="1" s="1"/>
  <c r="W455" i="1"/>
  <c r="X455" i="1" s="1"/>
  <c r="U455" i="1"/>
  <c r="Q455" i="1"/>
  <c r="M455" i="1"/>
  <c r="F455" i="1"/>
  <c r="E455" i="1"/>
  <c r="D455" i="1"/>
  <c r="A455" i="1"/>
  <c r="AD454" i="1"/>
  <c r="AC454" i="1"/>
  <c r="Z454" i="1"/>
  <c r="AB454" i="1" s="1"/>
  <c r="Y454" i="1"/>
  <c r="AA454" i="1" s="1"/>
  <c r="W454" i="1"/>
  <c r="X454" i="1" s="1"/>
  <c r="U454" i="1"/>
  <c r="Q454" i="1"/>
  <c r="M454" i="1"/>
  <c r="F454" i="1"/>
  <c r="E454" i="1"/>
  <c r="D454" i="1"/>
  <c r="AI454" i="1" s="1"/>
  <c r="A454" i="1"/>
  <c r="AD453" i="1"/>
  <c r="AC453" i="1"/>
  <c r="Z453" i="1"/>
  <c r="AB453" i="1" s="1"/>
  <c r="Y453" i="1"/>
  <c r="AA453" i="1" s="1"/>
  <c r="W453" i="1"/>
  <c r="X453" i="1" s="1"/>
  <c r="U453" i="1"/>
  <c r="Q453" i="1"/>
  <c r="M453" i="1"/>
  <c r="F453" i="1"/>
  <c r="E453" i="1"/>
  <c r="D453" i="1"/>
  <c r="AI453" i="1" s="1"/>
  <c r="A453" i="1"/>
  <c r="AD452" i="1"/>
  <c r="AC452" i="1"/>
  <c r="Z452" i="1"/>
  <c r="AB452" i="1" s="1"/>
  <c r="Y452" i="1"/>
  <c r="AA452" i="1" s="1"/>
  <c r="W452" i="1"/>
  <c r="X452" i="1" s="1"/>
  <c r="U452" i="1"/>
  <c r="Q452" i="1"/>
  <c r="M452" i="1"/>
  <c r="F452" i="1"/>
  <c r="E452" i="1"/>
  <c r="D452" i="1"/>
  <c r="A452" i="1"/>
  <c r="AD451" i="1"/>
  <c r="AC451" i="1"/>
  <c r="Z451" i="1"/>
  <c r="AB451" i="1" s="1"/>
  <c r="Y451" i="1"/>
  <c r="AA451" i="1" s="1"/>
  <c r="W451" i="1"/>
  <c r="X451" i="1" s="1"/>
  <c r="U451" i="1"/>
  <c r="Q451" i="1"/>
  <c r="M451" i="1"/>
  <c r="F451" i="1"/>
  <c r="E451" i="1"/>
  <c r="D451" i="1"/>
  <c r="A451" i="1"/>
  <c r="AD450" i="1"/>
  <c r="AC450" i="1"/>
  <c r="Z450" i="1"/>
  <c r="AB450" i="1" s="1"/>
  <c r="Y450" i="1"/>
  <c r="AA450" i="1" s="1"/>
  <c r="W450" i="1"/>
  <c r="X450" i="1" s="1"/>
  <c r="U450" i="1"/>
  <c r="Q450" i="1"/>
  <c r="M450" i="1"/>
  <c r="F450" i="1"/>
  <c r="E450" i="1"/>
  <c r="D450" i="1"/>
  <c r="AI450" i="1" s="1"/>
  <c r="A450" i="1"/>
  <c r="AD449" i="1"/>
  <c r="AC449" i="1"/>
  <c r="Z449" i="1"/>
  <c r="AB449" i="1" s="1"/>
  <c r="Y449" i="1"/>
  <c r="AA449" i="1" s="1"/>
  <c r="W449" i="1"/>
  <c r="X449" i="1" s="1"/>
  <c r="U449" i="1"/>
  <c r="Q449" i="1"/>
  <c r="M449" i="1"/>
  <c r="F449" i="1"/>
  <c r="E449" i="1"/>
  <c r="D449" i="1"/>
  <c r="A449" i="1"/>
  <c r="AD448" i="1"/>
  <c r="AC448" i="1"/>
  <c r="Z448" i="1"/>
  <c r="AB448" i="1" s="1"/>
  <c r="Y448" i="1"/>
  <c r="AA448" i="1" s="1"/>
  <c r="W448" i="1"/>
  <c r="X448" i="1" s="1"/>
  <c r="U448" i="1"/>
  <c r="Q448" i="1"/>
  <c r="M448" i="1"/>
  <c r="F448" i="1"/>
  <c r="E448" i="1"/>
  <c r="D448" i="1"/>
  <c r="A448" i="1"/>
  <c r="AD447" i="1"/>
  <c r="AC447" i="1"/>
  <c r="Z447" i="1"/>
  <c r="AB447" i="1" s="1"/>
  <c r="Y447" i="1"/>
  <c r="AA447" i="1" s="1"/>
  <c r="W447" i="1"/>
  <c r="X447" i="1" s="1"/>
  <c r="U447" i="1"/>
  <c r="Q447" i="1"/>
  <c r="M447" i="1"/>
  <c r="F447" i="1"/>
  <c r="E447" i="1"/>
  <c r="D447" i="1"/>
  <c r="A447" i="1"/>
  <c r="AD446" i="1"/>
  <c r="AC446" i="1"/>
  <c r="Z446" i="1"/>
  <c r="AB446" i="1" s="1"/>
  <c r="Y446" i="1"/>
  <c r="AA446" i="1" s="1"/>
  <c r="W446" i="1"/>
  <c r="X446" i="1" s="1"/>
  <c r="U446" i="1"/>
  <c r="Q446" i="1"/>
  <c r="M446" i="1"/>
  <c r="F446" i="1"/>
  <c r="E446" i="1"/>
  <c r="D446" i="1"/>
  <c r="AI446" i="1" s="1"/>
  <c r="A446" i="1"/>
  <c r="AD445" i="1"/>
  <c r="AC445" i="1"/>
  <c r="Z445" i="1"/>
  <c r="AB445" i="1" s="1"/>
  <c r="Y445" i="1"/>
  <c r="AA445" i="1" s="1"/>
  <c r="W445" i="1"/>
  <c r="X445" i="1" s="1"/>
  <c r="U445" i="1"/>
  <c r="Q445" i="1"/>
  <c r="M445" i="1"/>
  <c r="F445" i="1"/>
  <c r="E445" i="1"/>
  <c r="D445" i="1"/>
  <c r="A445" i="1"/>
  <c r="AD444" i="1"/>
  <c r="AC444" i="1"/>
  <c r="Z444" i="1"/>
  <c r="AB444" i="1" s="1"/>
  <c r="Y444" i="1"/>
  <c r="AA444" i="1" s="1"/>
  <c r="W444" i="1"/>
  <c r="X444" i="1" s="1"/>
  <c r="U444" i="1"/>
  <c r="Q444" i="1"/>
  <c r="M444" i="1"/>
  <c r="F444" i="1"/>
  <c r="E444" i="1"/>
  <c r="D444" i="1"/>
  <c r="A444" i="1"/>
  <c r="AD443" i="1"/>
  <c r="AC443" i="1"/>
  <c r="Z443" i="1"/>
  <c r="AB443" i="1" s="1"/>
  <c r="Y443" i="1"/>
  <c r="AA443" i="1" s="1"/>
  <c r="W443" i="1"/>
  <c r="X443" i="1" s="1"/>
  <c r="U443" i="1"/>
  <c r="Q443" i="1"/>
  <c r="M443" i="1"/>
  <c r="F443" i="1"/>
  <c r="E443" i="1"/>
  <c r="D443" i="1"/>
  <c r="A443" i="1"/>
  <c r="AD442" i="1"/>
  <c r="AC442" i="1"/>
  <c r="Z442" i="1"/>
  <c r="AB442" i="1" s="1"/>
  <c r="Y442" i="1"/>
  <c r="AA442" i="1" s="1"/>
  <c r="W442" i="1"/>
  <c r="X442" i="1" s="1"/>
  <c r="U442" i="1"/>
  <c r="Q442" i="1"/>
  <c r="M442" i="1"/>
  <c r="F442" i="1"/>
  <c r="E442" i="1"/>
  <c r="D442" i="1"/>
  <c r="A442" i="1"/>
  <c r="AD441" i="1"/>
  <c r="AC441" i="1"/>
  <c r="Z441" i="1"/>
  <c r="AB441" i="1" s="1"/>
  <c r="Y441" i="1"/>
  <c r="AA441" i="1" s="1"/>
  <c r="W441" i="1"/>
  <c r="X441" i="1" s="1"/>
  <c r="U441" i="1"/>
  <c r="Q441" i="1"/>
  <c r="M441" i="1"/>
  <c r="F441" i="1"/>
  <c r="E441" i="1"/>
  <c r="D441" i="1"/>
  <c r="AI441" i="1" s="1"/>
  <c r="A441" i="1"/>
  <c r="AD440" i="1"/>
  <c r="AC440" i="1"/>
  <c r="Z440" i="1"/>
  <c r="AB440" i="1" s="1"/>
  <c r="Y440" i="1"/>
  <c r="AA440" i="1" s="1"/>
  <c r="W440" i="1"/>
  <c r="X440" i="1" s="1"/>
  <c r="U440" i="1"/>
  <c r="Q440" i="1"/>
  <c r="M440" i="1"/>
  <c r="F440" i="1"/>
  <c r="E440" i="1"/>
  <c r="D440" i="1"/>
  <c r="A440" i="1"/>
  <c r="AD439" i="1"/>
  <c r="AC439" i="1"/>
  <c r="Z439" i="1"/>
  <c r="AB439" i="1" s="1"/>
  <c r="Y439" i="1"/>
  <c r="AA439" i="1" s="1"/>
  <c r="W439" i="1"/>
  <c r="X439" i="1" s="1"/>
  <c r="U439" i="1"/>
  <c r="Q439" i="1"/>
  <c r="M439" i="1"/>
  <c r="F439" i="1"/>
  <c r="E439" i="1"/>
  <c r="D439" i="1"/>
  <c r="A439" i="1"/>
  <c r="AD438" i="1"/>
  <c r="AC438" i="1"/>
  <c r="Z438" i="1"/>
  <c r="AB438" i="1" s="1"/>
  <c r="Y438" i="1"/>
  <c r="AA438" i="1" s="1"/>
  <c r="W438" i="1"/>
  <c r="X438" i="1" s="1"/>
  <c r="U438" i="1"/>
  <c r="Q438" i="1"/>
  <c r="M438" i="1"/>
  <c r="F438" i="1"/>
  <c r="E438" i="1"/>
  <c r="D438" i="1"/>
  <c r="AI438" i="1" s="1"/>
  <c r="A438" i="1"/>
  <c r="AD437" i="1"/>
  <c r="AC437" i="1"/>
  <c r="Z437" i="1"/>
  <c r="AB437" i="1" s="1"/>
  <c r="Y437" i="1"/>
  <c r="AA437" i="1" s="1"/>
  <c r="W437" i="1"/>
  <c r="X437" i="1" s="1"/>
  <c r="U437" i="1"/>
  <c r="Q437" i="1"/>
  <c r="M437" i="1"/>
  <c r="F437" i="1"/>
  <c r="E437" i="1"/>
  <c r="D437" i="1"/>
  <c r="A437" i="1"/>
  <c r="AD436" i="1"/>
  <c r="AC436" i="1"/>
  <c r="Z436" i="1"/>
  <c r="AB436" i="1" s="1"/>
  <c r="Y436" i="1"/>
  <c r="AA436" i="1" s="1"/>
  <c r="W436" i="1"/>
  <c r="X436" i="1" s="1"/>
  <c r="U436" i="1"/>
  <c r="Q436" i="1"/>
  <c r="M436" i="1"/>
  <c r="F436" i="1"/>
  <c r="E436" i="1"/>
  <c r="D436" i="1"/>
  <c r="A436" i="1"/>
  <c r="AD435" i="1"/>
  <c r="AC435" i="1"/>
  <c r="Z435" i="1"/>
  <c r="AB435" i="1" s="1"/>
  <c r="Y435" i="1"/>
  <c r="AA435" i="1" s="1"/>
  <c r="W435" i="1"/>
  <c r="X435" i="1" s="1"/>
  <c r="U435" i="1"/>
  <c r="Q435" i="1"/>
  <c r="M435" i="1"/>
  <c r="F435" i="1"/>
  <c r="E435" i="1"/>
  <c r="D435" i="1"/>
  <c r="A435" i="1"/>
  <c r="AD434" i="1"/>
  <c r="AC434" i="1"/>
  <c r="Z434" i="1"/>
  <c r="AB434" i="1" s="1"/>
  <c r="Y434" i="1"/>
  <c r="AA434" i="1" s="1"/>
  <c r="W434" i="1"/>
  <c r="X434" i="1" s="1"/>
  <c r="U434" i="1"/>
  <c r="Q434" i="1"/>
  <c r="M434" i="1"/>
  <c r="F434" i="1"/>
  <c r="E434" i="1"/>
  <c r="D434" i="1"/>
  <c r="AI434" i="1" s="1"/>
  <c r="A434" i="1"/>
  <c r="AD433" i="1"/>
  <c r="AC433" i="1"/>
  <c r="Z433" i="1"/>
  <c r="AB433" i="1" s="1"/>
  <c r="Y433" i="1"/>
  <c r="AA433" i="1" s="1"/>
  <c r="W433" i="1"/>
  <c r="X433" i="1" s="1"/>
  <c r="U433" i="1"/>
  <c r="Q433" i="1"/>
  <c r="M433" i="1"/>
  <c r="F433" i="1"/>
  <c r="E433" i="1"/>
  <c r="D433" i="1"/>
  <c r="A433" i="1"/>
  <c r="AD432" i="1"/>
  <c r="AC432" i="1"/>
  <c r="Z432" i="1"/>
  <c r="AB432" i="1" s="1"/>
  <c r="Y432" i="1"/>
  <c r="AA432" i="1" s="1"/>
  <c r="W432" i="1"/>
  <c r="X432" i="1" s="1"/>
  <c r="U432" i="1"/>
  <c r="Q432" i="1"/>
  <c r="M432" i="1"/>
  <c r="F432" i="1"/>
  <c r="E432" i="1"/>
  <c r="D432" i="1"/>
  <c r="A432" i="1"/>
  <c r="AD431" i="1"/>
  <c r="AC431" i="1"/>
  <c r="Z431" i="1"/>
  <c r="AB431" i="1" s="1"/>
  <c r="Y431" i="1"/>
  <c r="AA431" i="1" s="1"/>
  <c r="W431" i="1"/>
  <c r="X431" i="1" s="1"/>
  <c r="U431" i="1"/>
  <c r="Q431" i="1"/>
  <c r="M431" i="1"/>
  <c r="F431" i="1"/>
  <c r="E431" i="1"/>
  <c r="D431" i="1"/>
  <c r="A431" i="1"/>
  <c r="AD430" i="1"/>
  <c r="AC430" i="1"/>
  <c r="Z430" i="1"/>
  <c r="AB430" i="1" s="1"/>
  <c r="Y430" i="1"/>
  <c r="AA430" i="1" s="1"/>
  <c r="W430" i="1"/>
  <c r="X430" i="1" s="1"/>
  <c r="U430" i="1"/>
  <c r="Q430" i="1"/>
  <c r="M430" i="1"/>
  <c r="F430" i="1"/>
  <c r="E430" i="1"/>
  <c r="D430" i="1"/>
  <c r="AI430" i="1" s="1"/>
  <c r="A430" i="1"/>
  <c r="AD429" i="1"/>
  <c r="AC429" i="1"/>
  <c r="Z429" i="1"/>
  <c r="AB429" i="1" s="1"/>
  <c r="Y429" i="1"/>
  <c r="AA429" i="1" s="1"/>
  <c r="W429" i="1"/>
  <c r="X429" i="1" s="1"/>
  <c r="U429" i="1"/>
  <c r="Q429" i="1"/>
  <c r="M429" i="1"/>
  <c r="F429" i="1"/>
  <c r="E429" i="1"/>
  <c r="D429" i="1"/>
  <c r="A429" i="1"/>
  <c r="AD428" i="1"/>
  <c r="AC428" i="1"/>
  <c r="Z428" i="1"/>
  <c r="AB428" i="1" s="1"/>
  <c r="Y428" i="1"/>
  <c r="AA428" i="1" s="1"/>
  <c r="W428" i="1"/>
  <c r="X428" i="1" s="1"/>
  <c r="U428" i="1"/>
  <c r="Q428" i="1"/>
  <c r="M428" i="1"/>
  <c r="F428" i="1"/>
  <c r="E428" i="1"/>
  <c r="D428" i="1"/>
  <c r="A428" i="1"/>
  <c r="AD427" i="1"/>
  <c r="AC427" i="1"/>
  <c r="Z427" i="1"/>
  <c r="AB427" i="1" s="1"/>
  <c r="Y427" i="1"/>
  <c r="AA427" i="1" s="1"/>
  <c r="W427" i="1"/>
  <c r="X427" i="1" s="1"/>
  <c r="U427" i="1"/>
  <c r="Q427" i="1"/>
  <c r="M427" i="1"/>
  <c r="F427" i="1"/>
  <c r="E427" i="1"/>
  <c r="D427" i="1"/>
  <c r="A427" i="1"/>
  <c r="AD426" i="1"/>
  <c r="AC426" i="1"/>
  <c r="Z426" i="1"/>
  <c r="AB426" i="1" s="1"/>
  <c r="Y426" i="1"/>
  <c r="AA426" i="1" s="1"/>
  <c r="W426" i="1"/>
  <c r="X426" i="1" s="1"/>
  <c r="U426" i="1"/>
  <c r="Q426" i="1"/>
  <c r="M426" i="1"/>
  <c r="F426" i="1"/>
  <c r="E426" i="1"/>
  <c r="D426" i="1"/>
  <c r="AI426" i="1" s="1"/>
  <c r="A426" i="1"/>
  <c r="AD425" i="1"/>
  <c r="AC425" i="1"/>
  <c r="Z425" i="1"/>
  <c r="AB425" i="1" s="1"/>
  <c r="Y425" i="1"/>
  <c r="AA425" i="1" s="1"/>
  <c r="W425" i="1"/>
  <c r="X425" i="1" s="1"/>
  <c r="U425" i="1"/>
  <c r="Q425" i="1"/>
  <c r="M425" i="1"/>
  <c r="F425" i="1"/>
  <c r="E425" i="1"/>
  <c r="D425" i="1"/>
  <c r="AI425" i="1" s="1"/>
  <c r="A425" i="1"/>
  <c r="AD424" i="1"/>
  <c r="AC424" i="1"/>
  <c r="Z424" i="1"/>
  <c r="AB424" i="1" s="1"/>
  <c r="Y424" i="1"/>
  <c r="AA424" i="1" s="1"/>
  <c r="W424" i="1"/>
  <c r="X424" i="1" s="1"/>
  <c r="U424" i="1"/>
  <c r="Q424" i="1"/>
  <c r="M424" i="1"/>
  <c r="F424" i="1"/>
  <c r="E424" i="1"/>
  <c r="D424" i="1"/>
  <c r="A424" i="1"/>
  <c r="AD423" i="1"/>
  <c r="AC423" i="1"/>
  <c r="Z423" i="1"/>
  <c r="AB423" i="1" s="1"/>
  <c r="Y423" i="1"/>
  <c r="AA423" i="1" s="1"/>
  <c r="W423" i="1"/>
  <c r="X423" i="1" s="1"/>
  <c r="U423" i="1"/>
  <c r="Q423" i="1"/>
  <c r="M423" i="1"/>
  <c r="F423" i="1"/>
  <c r="E423" i="1"/>
  <c r="D423" i="1"/>
  <c r="A423" i="1"/>
  <c r="AD422" i="1"/>
  <c r="AC422" i="1"/>
  <c r="Z422" i="1"/>
  <c r="AB422" i="1" s="1"/>
  <c r="Y422" i="1"/>
  <c r="AA422" i="1" s="1"/>
  <c r="W422" i="1"/>
  <c r="X422" i="1" s="1"/>
  <c r="U422" i="1"/>
  <c r="Q422" i="1"/>
  <c r="M422" i="1"/>
  <c r="F422" i="1"/>
  <c r="E422" i="1"/>
  <c r="D422" i="1"/>
  <c r="AI422" i="1" s="1"/>
  <c r="A422" i="1"/>
  <c r="AD421" i="1"/>
  <c r="AC421" i="1"/>
  <c r="Z421" i="1"/>
  <c r="AB421" i="1" s="1"/>
  <c r="Y421" i="1"/>
  <c r="AA421" i="1" s="1"/>
  <c r="W421" i="1"/>
  <c r="X421" i="1" s="1"/>
  <c r="U421" i="1"/>
  <c r="Q421" i="1"/>
  <c r="M421" i="1"/>
  <c r="F421" i="1"/>
  <c r="E421" i="1"/>
  <c r="D421" i="1"/>
  <c r="AI421" i="1" s="1"/>
  <c r="A421" i="1"/>
  <c r="AD420" i="1"/>
  <c r="AC420" i="1"/>
  <c r="Z420" i="1"/>
  <c r="AB420" i="1" s="1"/>
  <c r="Y420" i="1"/>
  <c r="AA420" i="1" s="1"/>
  <c r="W420" i="1"/>
  <c r="X420" i="1" s="1"/>
  <c r="U420" i="1"/>
  <c r="Q420" i="1"/>
  <c r="M420" i="1"/>
  <c r="F420" i="1"/>
  <c r="E420" i="1"/>
  <c r="D420" i="1"/>
  <c r="A420" i="1"/>
  <c r="AD419" i="1"/>
  <c r="AC419" i="1"/>
  <c r="Z419" i="1"/>
  <c r="AB419" i="1" s="1"/>
  <c r="Y419" i="1"/>
  <c r="AA419" i="1" s="1"/>
  <c r="W419" i="1"/>
  <c r="X419" i="1" s="1"/>
  <c r="U419" i="1"/>
  <c r="Q419" i="1"/>
  <c r="M419" i="1"/>
  <c r="F419" i="1"/>
  <c r="E419" i="1"/>
  <c r="D419" i="1"/>
  <c r="A419" i="1"/>
  <c r="AD418" i="1"/>
  <c r="AC418" i="1"/>
  <c r="Z418" i="1"/>
  <c r="AB418" i="1" s="1"/>
  <c r="Y418" i="1"/>
  <c r="AA418" i="1" s="1"/>
  <c r="W418" i="1"/>
  <c r="X418" i="1" s="1"/>
  <c r="U418" i="1"/>
  <c r="Q418" i="1"/>
  <c r="M418" i="1"/>
  <c r="F418" i="1"/>
  <c r="E418" i="1"/>
  <c r="D418" i="1"/>
  <c r="A418" i="1"/>
  <c r="AD417" i="1"/>
  <c r="AC417" i="1"/>
  <c r="Z417" i="1"/>
  <c r="AB417" i="1" s="1"/>
  <c r="Y417" i="1"/>
  <c r="AA417" i="1" s="1"/>
  <c r="W417" i="1"/>
  <c r="X417" i="1" s="1"/>
  <c r="U417" i="1"/>
  <c r="Q417" i="1"/>
  <c r="M417" i="1"/>
  <c r="F417" i="1"/>
  <c r="E417" i="1"/>
  <c r="D417" i="1"/>
  <c r="A417" i="1"/>
  <c r="AD416" i="1"/>
  <c r="AC416" i="1"/>
  <c r="Z416" i="1"/>
  <c r="AB416" i="1" s="1"/>
  <c r="Y416" i="1"/>
  <c r="AA416" i="1" s="1"/>
  <c r="W416" i="1"/>
  <c r="X416" i="1" s="1"/>
  <c r="U416" i="1"/>
  <c r="Q416" i="1"/>
  <c r="M416" i="1"/>
  <c r="F416" i="1"/>
  <c r="E416" i="1"/>
  <c r="D416" i="1"/>
  <c r="A416" i="1"/>
  <c r="AD415" i="1"/>
  <c r="AC415" i="1"/>
  <c r="Z415" i="1"/>
  <c r="AB415" i="1" s="1"/>
  <c r="Y415" i="1"/>
  <c r="AA415" i="1" s="1"/>
  <c r="W415" i="1"/>
  <c r="X415" i="1" s="1"/>
  <c r="U415" i="1"/>
  <c r="Q415" i="1"/>
  <c r="M415" i="1"/>
  <c r="F415" i="1"/>
  <c r="E415" i="1"/>
  <c r="D415" i="1"/>
  <c r="A415" i="1"/>
  <c r="AD414" i="1"/>
  <c r="AC414" i="1"/>
  <c r="Z414" i="1"/>
  <c r="AB414" i="1" s="1"/>
  <c r="Y414" i="1"/>
  <c r="AA414" i="1" s="1"/>
  <c r="W414" i="1"/>
  <c r="X414" i="1" s="1"/>
  <c r="U414" i="1"/>
  <c r="Q414" i="1"/>
  <c r="M414" i="1"/>
  <c r="F414" i="1"/>
  <c r="E414" i="1"/>
  <c r="D414" i="1"/>
  <c r="A414" i="1"/>
  <c r="AD413" i="1"/>
  <c r="AC413" i="1"/>
  <c r="Z413" i="1"/>
  <c r="AB413" i="1" s="1"/>
  <c r="Y413" i="1"/>
  <c r="AA413" i="1" s="1"/>
  <c r="W413" i="1"/>
  <c r="X413" i="1" s="1"/>
  <c r="U413" i="1"/>
  <c r="Q413" i="1"/>
  <c r="M413" i="1"/>
  <c r="F413" i="1"/>
  <c r="E413" i="1"/>
  <c r="D413" i="1"/>
  <c r="A413" i="1"/>
  <c r="AD412" i="1"/>
  <c r="AC412" i="1"/>
  <c r="Z412" i="1"/>
  <c r="AB412" i="1" s="1"/>
  <c r="Y412" i="1"/>
  <c r="AA412" i="1" s="1"/>
  <c r="W412" i="1"/>
  <c r="X412" i="1" s="1"/>
  <c r="U412" i="1"/>
  <c r="Q412" i="1"/>
  <c r="M412" i="1"/>
  <c r="F412" i="1"/>
  <c r="E412" i="1"/>
  <c r="D412" i="1"/>
  <c r="A412" i="1"/>
  <c r="AD411" i="1"/>
  <c r="AC411" i="1"/>
  <c r="Z411" i="1"/>
  <c r="AB411" i="1" s="1"/>
  <c r="Y411" i="1"/>
  <c r="AA411" i="1" s="1"/>
  <c r="W411" i="1"/>
  <c r="X411" i="1" s="1"/>
  <c r="U411" i="1"/>
  <c r="Q411" i="1"/>
  <c r="M411" i="1"/>
  <c r="F411" i="1"/>
  <c r="E411" i="1"/>
  <c r="D411" i="1"/>
  <c r="A411" i="1"/>
  <c r="AD410" i="1"/>
  <c r="AC410" i="1"/>
  <c r="Z410" i="1"/>
  <c r="AB410" i="1" s="1"/>
  <c r="Y410" i="1"/>
  <c r="AA410" i="1" s="1"/>
  <c r="W410" i="1"/>
  <c r="X410" i="1" s="1"/>
  <c r="U410" i="1"/>
  <c r="Q410" i="1"/>
  <c r="M410" i="1"/>
  <c r="F410" i="1"/>
  <c r="E410" i="1"/>
  <c r="D410" i="1"/>
  <c r="AI410" i="1" s="1"/>
  <c r="A410" i="1"/>
  <c r="AD409" i="1"/>
  <c r="AC409" i="1"/>
  <c r="Z409" i="1"/>
  <c r="AB409" i="1" s="1"/>
  <c r="Y409" i="1"/>
  <c r="AA409" i="1" s="1"/>
  <c r="W409" i="1"/>
  <c r="X409" i="1" s="1"/>
  <c r="U409" i="1"/>
  <c r="Q409" i="1"/>
  <c r="M409" i="1"/>
  <c r="F409" i="1"/>
  <c r="E409" i="1"/>
  <c r="D409" i="1"/>
  <c r="AI409" i="1" s="1"/>
  <c r="A409" i="1"/>
  <c r="AD408" i="1"/>
  <c r="AC408" i="1"/>
  <c r="Z408" i="1"/>
  <c r="AB408" i="1" s="1"/>
  <c r="Y408" i="1"/>
  <c r="AA408" i="1" s="1"/>
  <c r="W408" i="1"/>
  <c r="X408" i="1" s="1"/>
  <c r="U408" i="1"/>
  <c r="Q408" i="1"/>
  <c r="M408" i="1"/>
  <c r="F408" i="1"/>
  <c r="E408" i="1"/>
  <c r="D408" i="1"/>
  <c r="A408" i="1"/>
  <c r="AD407" i="1"/>
  <c r="AC407" i="1"/>
  <c r="Z407" i="1"/>
  <c r="AB407" i="1" s="1"/>
  <c r="Y407" i="1"/>
  <c r="AA407" i="1" s="1"/>
  <c r="W407" i="1"/>
  <c r="X407" i="1" s="1"/>
  <c r="U407" i="1"/>
  <c r="Q407" i="1"/>
  <c r="M407" i="1"/>
  <c r="F407" i="1"/>
  <c r="E407" i="1"/>
  <c r="D407" i="1"/>
  <c r="A407" i="1"/>
  <c r="AD406" i="1"/>
  <c r="AC406" i="1"/>
  <c r="Z406" i="1"/>
  <c r="AB406" i="1" s="1"/>
  <c r="Y406" i="1"/>
  <c r="AA406" i="1" s="1"/>
  <c r="W406" i="1"/>
  <c r="X406" i="1" s="1"/>
  <c r="U406" i="1"/>
  <c r="Q406" i="1"/>
  <c r="M406" i="1"/>
  <c r="F406" i="1"/>
  <c r="E406" i="1"/>
  <c r="D406" i="1"/>
  <c r="A406" i="1"/>
  <c r="AD405" i="1"/>
  <c r="AC405" i="1"/>
  <c r="Z405" i="1"/>
  <c r="AB405" i="1" s="1"/>
  <c r="Y405" i="1"/>
  <c r="AA405" i="1" s="1"/>
  <c r="W405" i="1"/>
  <c r="X405" i="1" s="1"/>
  <c r="U405" i="1"/>
  <c r="Q405" i="1"/>
  <c r="M405" i="1"/>
  <c r="F405" i="1"/>
  <c r="E405" i="1"/>
  <c r="D405" i="1"/>
  <c r="AI405" i="1" s="1"/>
  <c r="A405" i="1"/>
  <c r="AD404" i="1"/>
  <c r="AC404" i="1"/>
  <c r="Z404" i="1"/>
  <c r="AB404" i="1" s="1"/>
  <c r="Y404" i="1"/>
  <c r="AA404" i="1" s="1"/>
  <c r="W404" i="1"/>
  <c r="X404" i="1" s="1"/>
  <c r="U404" i="1"/>
  <c r="Q404" i="1"/>
  <c r="M404" i="1"/>
  <c r="F404" i="1"/>
  <c r="E404" i="1"/>
  <c r="D404" i="1"/>
  <c r="A404" i="1"/>
  <c r="AD403" i="1"/>
  <c r="AC403" i="1"/>
  <c r="Z403" i="1"/>
  <c r="AB403" i="1" s="1"/>
  <c r="Y403" i="1"/>
  <c r="AA403" i="1" s="1"/>
  <c r="W403" i="1"/>
  <c r="X403" i="1" s="1"/>
  <c r="U403" i="1"/>
  <c r="Q403" i="1"/>
  <c r="M403" i="1"/>
  <c r="F403" i="1"/>
  <c r="E403" i="1"/>
  <c r="D403" i="1"/>
  <c r="A403" i="1"/>
  <c r="AD402" i="1"/>
  <c r="AC402" i="1"/>
  <c r="Z402" i="1"/>
  <c r="AB402" i="1" s="1"/>
  <c r="Y402" i="1"/>
  <c r="AA402" i="1" s="1"/>
  <c r="W402" i="1"/>
  <c r="X402" i="1" s="1"/>
  <c r="U402" i="1"/>
  <c r="Q402" i="1"/>
  <c r="M402" i="1"/>
  <c r="F402" i="1"/>
  <c r="E402" i="1"/>
  <c r="D402" i="1"/>
  <c r="AI402" i="1" s="1"/>
  <c r="A402" i="1"/>
  <c r="AD401" i="1"/>
  <c r="AC401" i="1"/>
  <c r="Z401" i="1"/>
  <c r="AB401" i="1" s="1"/>
  <c r="Y401" i="1"/>
  <c r="AA401" i="1" s="1"/>
  <c r="W401" i="1"/>
  <c r="X401" i="1" s="1"/>
  <c r="U401" i="1"/>
  <c r="Q401" i="1"/>
  <c r="M401" i="1"/>
  <c r="F401" i="1"/>
  <c r="E401" i="1"/>
  <c r="D401" i="1"/>
  <c r="AI401" i="1" s="1"/>
  <c r="A401" i="1"/>
  <c r="AD400" i="1"/>
  <c r="AC400" i="1"/>
  <c r="Z400" i="1"/>
  <c r="AB400" i="1" s="1"/>
  <c r="Y400" i="1"/>
  <c r="AA400" i="1" s="1"/>
  <c r="W400" i="1"/>
  <c r="X400" i="1" s="1"/>
  <c r="U400" i="1"/>
  <c r="Q400" i="1"/>
  <c r="M400" i="1"/>
  <c r="F400" i="1"/>
  <c r="E400" i="1"/>
  <c r="D400" i="1"/>
  <c r="A400" i="1"/>
  <c r="AD399" i="1"/>
  <c r="AC399" i="1"/>
  <c r="Z399" i="1"/>
  <c r="AB399" i="1" s="1"/>
  <c r="Y399" i="1"/>
  <c r="AA399" i="1" s="1"/>
  <c r="W399" i="1"/>
  <c r="X399" i="1" s="1"/>
  <c r="U399" i="1"/>
  <c r="Q399" i="1"/>
  <c r="M399" i="1"/>
  <c r="F399" i="1"/>
  <c r="E399" i="1"/>
  <c r="D399" i="1"/>
  <c r="A399" i="1"/>
  <c r="AD398" i="1"/>
  <c r="AC398" i="1"/>
  <c r="Z398" i="1"/>
  <c r="AB398" i="1" s="1"/>
  <c r="Y398" i="1"/>
  <c r="AA398" i="1" s="1"/>
  <c r="W398" i="1"/>
  <c r="X398" i="1" s="1"/>
  <c r="U398" i="1"/>
  <c r="Q398" i="1"/>
  <c r="M398" i="1"/>
  <c r="F398" i="1"/>
  <c r="E398" i="1"/>
  <c r="D398" i="1"/>
  <c r="AI398" i="1" s="1"/>
  <c r="A398" i="1"/>
  <c r="AD397" i="1"/>
  <c r="AC397" i="1"/>
  <c r="Z397" i="1"/>
  <c r="AB397" i="1" s="1"/>
  <c r="Y397" i="1"/>
  <c r="AA397" i="1" s="1"/>
  <c r="W397" i="1"/>
  <c r="X397" i="1" s="1"/>
  <c r="U397" i="1"/>
  <c r="Q397" i="1"/>
  <c r="M397" i="1"/>
  <c r="F397" i="1"/>
  <c r="E397" i="1"/>
  <c r="D397" i="1"/>
  <c r="A397" i="1"/>
  <c r="AD396" i="1"/>
  <c r="AC396" i="1"/>
  <c r="Z396" i="1"/>
  <c r="AB396" i="1" s="1"/>
  <c r="Y396" i="1"/>
  <c r="AA396" i="1" s="1"/>
  <c r="W396" i="1"/>
  <c r="X396" i="1" s="1"/>
  <c r="U396" i="1"/>
  <c r="Q396" i="1"/>
  <c r="M396" i="1"/>
  <c r="F396" i="1"/>
  <c r="E396" i="1"/>
  <c r="D396" i="1"/>
  <c r="A396" i="1"/>
  <c r="AD395" i="1"/>
  <c r="AC395" i="1"/>
  <c r="Z395" i="1"/>
  <c r="AB395" i="1" s="1"/>
  <c r="Y395" i="1"/>
  <c r="AA395" i="1" s="1"/>
  <c r="W395" i="1"/>
  <c r="X395" i="1" s="1"/>
  <c r="U395" i="1"/>
  <c r="Q395" i="1"/>
  <c r="M395" i="1"/>
  <c r="F395" i="1"/>
  <c r="E395" i="1"/>
  <c r="D395" i="1"/>
  <c r="A395" i="1"/>
  <c r="AD394" i="1"/>
  <c r="AC394" i="1"/>
  <c r="Z394" i="1"/>
  <c r="AB394" i="1" s="1"/>
  <c r="Y394" i="1"/>
  <c r="AA394" i="1" s="1"/>
  <c r="W394" i="1"/>
  <c r="X394" i="1" s="1"/>
  <c r="U394" i="1"/>
  <c r="Q394" i="1"/>
  <c r="M394" i="1"/>
  <c r="F394" i="1"/>
  <c r="E394" i="1"/>
  <c r="D394" i="1"/>
  <c r="AI394" i="1" s="1"/>
  <c r="A394" i="1"/>
  <c r="AD393" i="1"/>
  <c r="AC393" i="1"/>
  <c r="Z393" i="1"/>
  <c r="AB393" i="1" s="1"/>
  <c r="Y393" i="1"/>
  <c r="AA393" i="1" s="1"/>
  <c r="W393" i="1"/>
  <c r="X393" i="1" s="1"/>
  <c r="U393" i="1"/>
  <c r="Q393" i="1"/>
  <c r="M393" i="1"/>
  <c r="F393" i="1"/>
  <c r="E393" i="1"/>
  <c r="D393" i="1"/>
  <c r="AI393" i="1" s="1"/>
  <c r="A393" i="1"/>
  <c r="AD392" i="1"/>
  <c r="AC392" i="1"/>
  <c r="Z392" i="1"/>
  <c r="AB392" i="1" s="1"/>
  <c r="Y392" i="1"/>
  <c r="AA392" i="1" s="1"/>
  <c r="W392" i="1"/>
  <c r="X392" i="1" s="1"/>
  <c r="U392" i="1"/>
  <c r="Q392" i="1"/>
  <c r="M392" i="1"/>
  <c r="F392" i="1"/>
  <c r="E392" i="1"/>
  <c r="D392" i="1"/>
  <c r="A392" i="1"/>
  <c r="AD391" i="1"/>
  <c r="AC391" i="1"/>
  <c r="Z391" i="1"/>
  <c r="AB391" i="1" s="1"/>
  <c r="Y391" i="1"/>
  <c r="AA391" i="1" s="1"/>
  <c r="W391" i="1"/>
  <c r="X391" i="1" s="1"/>
  <c r="U391" i="1"/>
  <c r="Q391" i="1"/>
  <c r="M391" i="1"/>
  <c r="F391" i="1"/>
  <c r="E391" i="1"/>
  <c r="D391" i="1"/>
  <c r="A391" i="1"/>
  <c r="AD390" i="1"/>
  <c r="AC390" i="1"/>
  <c r="Z390" i="1"/>
  <c r="AB390" i="1" s="1"/>
  <c r="Y390" i="1"/>
  <c r="AA390" i="1" s="1"/>
  <c r="W390" i="1"/>
  <c r="X390" i="1" s="1"/>
  <c r="U390" i="1"/>
  <c r="Q390" i="1"/>
  <c r="M390" i="1"/>
  <c r="F390" i="1"/>
  <c r="E390" i="1"/>
  <c r="D390" i="1"/>
  <c r="AI390" i="1" s="1"/>
  <c r="A390" i="1"/>
  <c r="AD389" i="1"/>
  <c r="AC389" i="1"/>
  <c r="Z389" i="1"/>
  <c r="AB389" i="1" s="1"/>
  <c r="Y389" i="1"/>
  <c r="AA389" i="1" s="1"/>
  <c r="W389" i="1"/>
  <c r="X389" i="1" s="1"/>
  <c r="U389" i="1"/>
  <c r="Q389" i="1"/>
  <c r="M389" i="1"/>
  <c r="F389" i="1"/>
  <c r="E389" i="1"/>
  <c r="D389" i="1"/>
  <c r="AI389" i="1" s="1"/>
  <c r="A389" i="1"/>
  <c r="AD388" i="1"/>
  <c r="AC388" i="1"/>
  <c r="Z388" i="1"/>
  <c r="AB388" i="1" s="1"/>
  <c r="Y388" i="1"/>
  <c r="AA388" i="1" s="1"/>
  <c r="W388" i="1"/>
  <c r="X388" i="1" s="1"/>
  <c r="U388" i="1"/>
  <c r="Q388" i="1"/>
  <c r="M388" i="1"/>
  <c r="F388" i="1"/>
  <c r="E388" i="1"/>
  <c r="D388" i="1"/>
  <c r="A388" i="1"/>
  <c r="AD387" i="1"/>
  <c r="AC387" i="1"/>
  <c r="Z387" i="1"/>
  <c r="AB387" i="1" s="1"/>
  <c r="Y387" i="1"/>
  <c r="AA387" i="1" s="1"/>
  <c r="W387" i="1"/>
  <c r="X387" i="1" s="1"/>
  <c r="U387" i="1"/>
  <c r="Q387" i="1"/>
  <c r="M387" i="1"/>
  <c r="F387" i="1"/>
  <c r="E387" i="1"/>
  <c r="D387" i="1"/>
  <c r="AI387" i="1" s="1"/>
  <c r="A387" i="1"/>
  <c r="AD386" i="1"/>
  <c r="AC386" i="1"/>
  <c r="Z386" i="1"/>
  <c r="AB386" i="1" s="1"/>
  <c r="Y386" i="1"/>
  <c r="AA386" i="1" s="1"/>
  <c r="W386" i="1"/>
  <c r="X386" i="1" s="1"/>
  <c r="U386" i="1"/>
  <c r="Q386" i="1"/>
  <c r="M386" i="1"/>
  <c r="F386" i="1"/>
  <c r="E386" i="1"/>
  <c r="D386" i="1"/>
  <c r="AI386" i="1" s="1"/>
  <c r="A386" i="1"/>
  <c r="AD385" i="1"/>
  <c r="AC385" i="1"/>
  <c r="Z385" i="1"/>
  <c r="AB385" i="1" s="1"/>
  <c r="Y385" i="1"/>
  <c r="AA385" i="1" s="1"/>
  <c r="W385" i="1"/>
  <c r="X385" i="1" s="1"/>
  <c r="U385" i="1"/>
  <c r="Q385" i="1"/>
  <c r="M385" i="1"/>
  <c r="F385" i="1"/>
  <c r="E385" i="1"/>
  <c r="D385" i="1"/>
  <c r="AI385" i="1" s="1"/>
  <c r="A385" i="1"/>
  <c r="AD384" i="1"/>
  <c r="AC384" i="1"/>
  <c r="Z384" i="1"/>
  <c r="AB384" i="1" s="1"/>
  <c r="Y384" i="1"/>
  <c r="AA384" i="1" s="1"/>
  <c r="W384" i="1"/>
  <c r="X384" i="1" s="1"/>
  <c r="U384" i="1"/>
  <c r="Q384" i="1"/>
  <c r="M384" i="1"/>
  <c r="F384" i="1"/>
  <c r="E384" i="1"/>
  <c r="D384" i="1"/>
  <c r="A384" i="1"/>
  <c r="AD383" i="1"/>
  <c r="AC383" i="1"/>
  <c r="Z383" i="1"/>
  <c r="AB383" i="1" s="1"/>
  <c r="Y383" i="1"/>
  <c r="AA383" i="1" s="1"/>
  <c r="W383" i="1"/>
  <c r="X383" i="1" s="1"/>
  <c r="U383" i="1"/>
  <c r="Q383" i="1"/>
  <c r="M383" i="1"/>
  <c r="F383" i="1"/>
  <c r="E383" i="1"/>
  <c r="D383" i="1"/>
  <c r="AI383" i="1" s="1"/>
  <c r="A383" i="1"/>
  <c r="AD382" i="1"/>
  <c r="AC382" i="1"/>
  <c r="Z382" i="1"/>
  <c r="AB382" i="1" s="1"/>
  <c r="Y382" i="1"/>
  <c r="AA382" i="1" s="1"/>
  <c r="W382" i="1"/>
  <c r="X382" i="1" s="1"/>
  <c r="U382" i="1"/>
  <c r="Q382" i="1"/>
  <c r="M382" i="1"/>
  <c r="F382" i="1"/>
  <c r="E382" i="1"/>
  <c r="D382" i="1"/>
  <c r="AI382" i="1" s="1"/>
  <c r="A382" i="1"/>
  <c r="AD381" i="1"/>
  <c r="AC381" i="1"/>
  <c r="Z381" i="1"/>
  <c r="AB381" i="1" s="1"/>
  <c r="Y381" i="1"/>
  <c r="AA381" i="1" s="1"/>
  <c r="W381" i="1"/>
  <c r="X381" i="1" s="1"/>
  <c r="U381" i="1"/>
  <c r="Q381" i="1"/>
  <c r="M381" i="1"/>
  <c r="F381" i="1"/>
  <c r="E381" i="1"/>
  <c r="D381" i="1"/>
  <c r="AI381" i="1" s="1"/>
  <c r="A381" i="1"/>
  <c r="AD380" i="1"/>
  <c r="AC380" i="1"/>
  <c r="Z380" i="1"/>
  <c r="AB380" i="1" s="1"/>
  <c r="Y380" i="1"/>
  <c r="AA380" i="1" s="1"/>
  <c r="W380" i="1"/>
  <c r="X380" i="1" s="1"/>
  <c r="U380" i="1"/>
  <c r="Q380" i="1"/>
  <c r="M380" i="1"/>
  <c r="F380" i="1"/>
  <c r="E380" i="1"/>
  <c r="D380" i="1"/>
  <c r="A380" i="1"/>
  <c r="AD379" i="1"/>
  <c r="AC379" i="1"/>
  <c r="Z379" i="1"/>
  <c r="AB379" i="1" s="1"/>
  <c r="Y379" i="1"/>
  <c r="AA379" i="1" s="1"/>
  <c r="W379" i="1"/>
  <c r="X379" i="1" s="1"/>
  <c r="U379" i="1"/>
  <c r="Q379" i="1"/>
  <c r="M379" i="1"/>
  <c r="F379" i="1"/>
  <c r="E379" i="1"/>
  <c r="D379" i="1"/>
  <c r="A379" i="1"/>
  <c r="AD378" i="1"/>
  <c r="AC378" i="1"/>
  <c r="Z378" i="1"/>
  <c r="AB378" i="1" s="1"/>
  <c r="Y378" i="1"/>
  <c r="AA378" i="1" s="1"/>
  <c r="W378" i="1"/>
  <c r="X378" i="1" s="1"/>
  <c r="U378" i="1"/>
  <c r="Q378" i="1"/>
  <c r="M378" i="1"/>
  <c r="F378" i="1"/>
  <c r="E378" i="1"/>
  <c r="D378" i="1"/>
  <c r="AI378" i="1" s="1"/>
  <c r="A378" i="1"/>
  <c r="AD377" i="1"/>
  <c r="AC377" i="1"/>
  <c r="Z377" i="1"/>
  <c r="AB377" i="1" s="1"/>
  <c r="Y377" i="1"/>
  <c r="AA377" i="1" s="1"/>
  <c r="W377" i="1"/>
  <c r="X377" i="1" s="1"/>
  <c r="U377" i="1"/>
  <c r="Q377" i="1"/>
  <c r="M377" i="1"/>
  <c r="F377" i="1"/>
  <c r="E377" i="1"/>
  <c r="D377" i="1"/>
  <c r="AI377" i="1" s="1"/>
  <c r="A377" i="1"/>
  <c r="AD376" i="1"/>
  <c r="AC376" i="1"/>
  <c r="Z376" i="1"/>
  <c r="AB376" i="1" s="1"/>
  <c r="Y376" i="1"/>
  <c r="AA376" i="1" s="1"/>
  <c r="W376" i="1"/>
  <c r="X376" i="1" s="1"/>
  <c r="U376" i="1"/>
  <c r="Q376" i="1"/>
  <c r="M376" i="1"/>
  <c r="F376" i="1"/>
  <c r="E376" i="1"/>
  <c r="D376" i="1"/>
  <c r="A376" i="1"/>
  <c r="AD375" i="1"/>
  <c r="AC375" i="1"/>
  <c r="Z375" i="1"/>
  <c r="AB375" i="1" s="1"/>
  <c r="Y375" i="1"/>
  <c r="AA375" i="1" s="1"/>
  <c r="W375" i="1"/>
  <c r="X375" i="1" s="1"/>
  <c r="U375" i="1"/>
  <c r="Q375" i="1"/>
  <c r="M375" i="1"/>
  <c r="F375" i="1"/>
  <c r="E375" i="1"/>
  <c r="D375" i="1"/>
  <c r="AI375" i="1" s="1"/>
  <c r="A375" i="1"/>
  <c r="AD374" i="1"/>
  <c r="AC374" i="1"/>
  <c r="Z374" i="1"/>
  <c r="AB374" i="1" s="1"/>
  <c r="Y374" i="1"/>
  <c r="AA374" i="1" s="1"/>
  <c r="W374" i="1"/>
  <c r="X374" i="1" s="1"/>
  <c r="U374" i="1"/>
  <c r="Q374" i="1"/>
  <c r="M374" i="1"/>
  <c r="F374" i="1"/>
  <c r="E374" i="1"/>
  <c r="D374" i="1"/>
  <c r="AI374" i="1" s="1"/>
  <c r="A374" i="1"/>
  <c r="AD373" i="1"/>
  <c r="AC373" i="1"/>
  <c r="Z373" i="1"/>
  <c r="AB373" i="1" s="1"/>
  <c r="Y373" i="1"/>
  <c r="AA373" i="1" s="1"/>
  <c r="W373" i="1"/>
  <c r="X373" i="1" s="1"/>
  <c r="U373" i="1"/>
  <c r="Q373" i="1"/>
  <c r="M373" i="1"/>
  <c r="F373" i="1"/>
  <c r="E373" i="1"/>
  <c r="D373" i="1"/>
  <c r="AI373" i="1" s="1"/>
  <c r="A373" i="1"/>
  <c r="AD372" i="1"/>
  <c r="AC372" i="1"/>
  <c r="Z372" i="1"/>
  <c r="AB372" i="1" s="1"/>
  <c r="Y372" i="1"/>
  <c r="AA372" i="1" s="1"/>
  <c r="W372" i="1"/>
  <c r="X372" i="1" s="1"/>
  <c r="U372" i="1"/>
  <c r="Q372" i="1"/>
  <c r="M372" i="1"/>
  <c r="F372" i="1"/>
  <c r="E372" i="1"/>
  <c r="D372" i="1"/>
  <c r="A372" i="1"/>
  <c r="AD371" i="1"/>
  <c r="AC371" i="1"/>
  <c r="Z371" i="1"/>
  <c r="AB371" i="1" s="1"/>
  <c r="Y371" i="1"/>
  <c r="AA371" i="1" s="1"/>
  <c r="W371" i="1"/>
  <c r="X371" i="1" s="1"/>
  <c r="U371" i="1"/>
  <c r="Q371" i="1"/>
  <c r="M371" i="1"/>
  <c r="F371" i="1"/>
  <c r="E371" i="1"/>
  <c r="D371" i="1"/>
  <c r="A371" i="1"/>
  <c r="AD370" i="1"/>
  <c r="AC370" i="1"/>
  <c r="Z370" i="1"/>
  <c r="AB370" i="1" s="1"/>
  <c r="Y370" i="1"/>
  <c r="AA370" i="1" s="1"/>
  <c r="W370" i="1"/>
  <c r="X370" i="1" s="1"/>
  <c r="U370" i="1"/>
  <c r="Q370" i="1"/>
  <c r="M370" i="1"/>
  <c r="F370" i="1"/>
  <c r="E370" i="1"/>
  <c r="D370" i="1"/>
  <c r="AI370" i="1" s="1"/>
  <c r="A370" i="1"/>
  <c r="AD369" i="1"/>
  <c r="AC369" i="1"/>
  <c r="Z369" i="1"/>
  <c r="AB369" i="1" s="1"/>
  <c r="Y369" i="1"/>
  <c r="AA369" i="1" s="1"/>
  <c r="W369" i="1"/>
  <c r="X369" i="1" s="1"/>
  <c r="U369" i="1"/>
  <c r="Q369" i="1"/>
  <c r="M369" i="1"/>
  <c r="F369" i="1"/>
  <c r="E369" i="1"/>
  <c r="D369" i="1"/>
  <c r="AI369" i="1" s="1"/>
  <c r="A369" i="1"/>
  <c r="AD368" i="1"/>
  <c r="AC368" i="1"/>
  <c r="Z368" i="1"/>
  <c r="AB368" i="1" s="1"/>
  <c r="Y368" i="1"/>
  <c r="AA368" i="1" s="1"/>
  <c r="W368" i="1"/>
  <c r="X368" i="1" s="1"/>
  <c r="U368" i="1"/>
  <c r="Q368" i="1"/>
  <c r="M368" i="1"/>
  <c r="F368" i="1"/>
  <c r="E368" i="1"/>
  <c r="D368" i="1"/>
  <c r="A368" i="1"/>
  <c r="AD367" i="1"/>
  <c r="AC367" i="1"/>
  <c r="Z367" i="1"/>
  <c r="AB367" i="1" s="1"/>
  <c r="Y367" i="1"/>
  <c r="AA367" i="1" s="1"/>
  <c r="W367" i="1"/>
  <c r="X367" i="1" s="1"/>
  <c r="U367" i="1"/>
  <c r="Q367" i="1"/>
  <c r="M367" i="1"/>
  <c r="F367" i="1"/>
  <c r="E367" i="1"/>
  <c r="D367" i="1"/>
  <c r="A367" i="1"/>
  <c r="AD366" i="1"/>
  <c r="AC366" i="1"/>
  <c r="Z366" i="1"/>
  <c r="AB366" i="1" s="1"/>
  <c r="Y366" i="1"/>
  <c r="AA366" i="1" s="1"/>
  <c r="W366" i="1"/>
  <c r="X366" i="1" s="1"/>
  <c r="U366" i="1"/>
  <c r="Q366" i="1"/>
  <c r="M366" i="1"/>
  <c r="F366" i="1"/>
  <c r="E366" i="1"/>
  <c r="D366" i="1"/>
  <c r="AI366" i="1" s="1"/>
  <c r="A366" i="1"/>
  <c r="AD365" i="1"/>
  <c r="AC365" i="1"/>
  <c r="Z365" i="1"/>
  <c r="AB365" i="1" s="1"/>
  <c r="Y365" i="1"/>
  <c r="AA365" i="1" s="1"/>
  <c r="W365" i="1"/>
  <c r="X365" i="1" s="1"/>
  <c r="U365" i="1"/>
  <c r="Q365" i="1"/>
  <c r="M365" i="1"/>
  <c r="F365" i="1"/>
  <c r="E365" i="1"/>
  <c r="D365" i="1"/>
  <c r="AI365" i="1" s="1"/>
  <c r="A365" i="1"/>
  <c r="AD364" i="1"/>
  <c r="AC364" i="1"/>
  <c r="Z364" i="1"/>
  <c r="AB364" i="1" s="1"/>
  <c r="Y364" i="1"/>
  <c r="AA364" i="1" s="1"/>
  <c r="W364" i="1"/>
  <c r="X364" i="1" s="1"/>
  <c r="U364" i="1"/>
  <c r="Q364" i="1"/>
  <c r="M364" i="1"/>
  <c r="F364" i="1"/>
  <c r="E364" i="1"/>
  <c r="D364" i="1"/>
  <c r="A364" i="1"/>
  <c r="AD363" i="1"/>
  <c r="AC363" i="1"/>
  <c r="Z363" i="1"/>
  <c r="AB363" i="1" s="1"/>
  <c r="Y363" i="1"/>
  <c r="AA363" i="1" s="1"/>
  <c r="W363" i="1"/>
  <c r="X363" i="1" s="1"/>
  <c r="U363" i="1"/>
  <c r="Q363" i="1"/>
  <c r="M363" i="1"/>
  <c r="F363" i="1"/>
  <c r="E363" i="1"/>
  <c r="D363" i="1"/>
  <c r="AI363" i="1" s="1"/>
  <c r="A363" i="1"/>
  <c r="AD362" i="1"/>
  <c r="AC362" i="1"/>
  <c r="Z362" i="1"/>
  <c r="AB362" i="1" s="1"/>
  <c r="Y362" i="1"/>
  <c r="AA362" i="1" s="1"/>
  <c r="W362" i="1"/>
  <c r="X362" i="1" s="1"/>
  <c r="U362" i="1"/>
  <c r="Q362" i="1"/>
  <c r="M362" i="1"/>
  <c r="F362" i="1"/>
  <c r="E362" i="1"/>
  <c r="D362" i="1"/>
  <c r="AI362" i="1" s="1"/>
  <c r="A362" i="1"/>
  <c r="AD361" i="1"/>
  <c r="AC361" i="1"/>
  <c r="Z361" i="1"/>
  <c r="AB361" i="1" s="1"/>
  <c r="Y361" i="1"/>
  <c r="AA361" i="1" s="1"/>
  <c r="W361" i="1"/>
  <c r="X361" i="1" s="1"/>
  <c r="U361" i="1"/>
  <c r="Q361" i="1"/>
  <c r="M361" i="1"/>
  <c r="F361" i="1"/>
  <c r="E361" i="1"/>
  <c r="D361" i="1"/>
  <c r="AI361" i="1" s="1"/>
  <c r="A361" i="1"/>
  <c r="AD360" i="1"/>
  <c r="AC360" i="1"/>
  <c r="Z360" i="1"/>
  <c r="AB360" i="1" s="1"/>
  <c r="Y360" i="1"/>
  <c r="AA360" i="1" s="1"/>
  <c r="W360" i="1"/>
  <c r="X360" i="1" s="1"/>
  <c r="U360" i="1"/>
  <c r="Q360" i="1"/>
  <c r="M360" i="1"/>
  <c r="F360" i="1"/>
  <c r="E360" i="1"/>
  <c r="D360" i="1"/>
  <c r="A360" i="1"/>
  <c r="AD359" i="1"/>
  <c r="AC359" i="1"/>
  <c r="Z359" i="1"/>
  <c r="AB359" i="1" s="1"/>
  <c r="Y359" i="1"/>
  <c r="AA359" i="1" s="1"/>
  <c r="W359" i="1"/>
  <c r="X359" i="1" s="1"/>
  <c r="U359" i="1"/>
  <c r="Q359" i="1"/>
  <c r="M359" i="1"/>
  <c r="F359" i="1"/>
  <c r="E359" i="1"/>
  <c r="D359" i="1"/>
  <c r="A359" i="1"/>
  <c r="AD358" i="1"/>
  <c r="AC358" i="1"/>
  <c r="Z358" i="1"/>
  <c r="AB358" i="1" s="1"/>
  <c r="Y358" i="1"/>
  <c r="AA358" i="1" s="1"/>
  <c r="W358" i="1"/>
  <c r="X358" i="1" s="1"/>
  <c r="U358" i="1"/>
  <c r="Q358" i="1"/>
  <c r="M358" i="1"/>
  <c r="F358" i="1"/>
  <c r="E358" i="1"/>
  <c r="D358" i="1"/>
  <c r="AI358" i="1" s="1"/>
  <c r="A358" i="1"/>
  <c r="AD357" i="1"/>
  <c r="AC357" i="1"/>
  <c r="Z357" i="1"/>
  <c r="AB357" i="1" s="1"/>
  <c r="Y357" i="1"/>
  <c r="AA357" i="1" s="1"/>
  <c r="W357" i="1"/>
  <c r="X357" i="1" s="1"/>
  <c r="U357" i="1"/>
  <c r="Q357" i="1"/>
  <c r="M357" i="1"/>
  <c r="F357" i="1"/>
  <c r="E357" i="1"/>
  <c r="D357" i="1"/>
  <c r="AI357" i="1" s="1"/>
  <c r="A357" i="1"/>
  <c r="AD356" i="1"/>
  <c r="AC356" i="1"/>
  <c r="Z356" i="1"/>
  <c r="AB356" i="1" s="1"/>
  <c r="Y356" i="1"/>
  <c r="AA356" i="1" s="1"/>
  <c r="W356" i="1"/>
  <c r="X356" i="1" s="1"/>
  <c r="U356" i="1"/>
  <c r="Q356" i="1"/>
  <c r="M356" i="1"/>
  <c r="F356" i="1"/>
  <c r="E356" i="1"/>
  <c r="D356" i="1"/>
  <c r="A356" i="1"/>
  <c r="AD355" i="1"/>
  <c r="AC355" i="1"/>
  <c r="Z355" i="1"/>
  <c r="AB355" i="1" s="1"/>
  <c r="Y355" i="1"/>
  <c r="AA355" i="1" s="1"/>
  <c r="W355" i="1"/>
  <c r="X355" i="1" s="1"/>
  <c r="U355" i="1"/>
  <c r="Q355" i="1"/>
  <c r="M355" i="1"/>
  <c r="F355" i="1"/>
  <c r="E355" i="1"/>
  <c r="D355" i="1"/>
  <c r="A355" i="1"/>
  <c r="AD354" i="1"/>
  <c r="AC354" i="1"/>
  <c r="Z354" i="1"/>
  <c r="AB354" i="1" s="1"/>
  <c r="Y354" i="1"/>
  <c r="AA354" i="1" s="1"/>
  <c r="W354" i="1"/>
  <c r="X354" i="1" s="1"/>
  <c r="U354" i="1"/>
  <c r="Q354" i="1"/>
  <c r="M354" i="1"/>
  <c r="F354" i="1"/>
  <c r="E354" i="1"/>
  <c r="D354" i="1"/>
  <c r="AI354" i="1" s="1"/>
  <c r="A354" i="1"/>
  <c r="AD353" i="1"/>
  <c r="AC353" i="1"/>
  <c r="Z353" i="1"/>
  <c r="AB353" i="1" s="1"/>
  <c r="Y353" i="1"/>
  <c r="AA353" i="1" s="1"/>
  <c r="W353" i="1"/>
  <c r="X353" i="1" s="1"/>
  <c r="U353" i="1"/>
  <c r="Q353" i="1"/>
  <c r="M353" i="1"/>
  <c r="F353" i="1"/>
  <c r="E353" i="1"/>
  <c r="D353" i="1"/>
  <c r="AI353" i="1" s="1"/>
  <c r="A353" i="1"/>
  <c r="AD352" i="1"/>
  <c r="AC352" i="1"/>
  <c r="Z352" i="1"/>
  <c r="AB352" i="1" s="1"/>
  <c r="Y352" i="1"/>
  <c r="AA352" i="1" s="1"/>
  <c r="W352" i="1"/>
  <c r="X352" i="1" s="1"/>
  <c r="U352" i="1"/>
  <c r="Q352" i="1"/>
  <c r="M352" i="1"/>
  <c r="F352" i="1"/>
  <c r="E352" i="1"/>
  <c r="D352" i="1"/>
  <c r="AI352" i="1" s="1"/>
  <c r="A352" i="1"/>
  <c r="AD351" i="1"/>
  <c r="AC351" i="1"/>
  <c r="Z351" i="1"/>
  <c r="AB351" i="1" s="1"/>
  <c r="Y351" i="1"/>
  <c r="AA351" i="1" s="1"/>
  <c r="W351" i="1"/>
  <c r="X351" i="1" s="1"/>
  <c r="U351" i="1"/>
  <c r="Q351" i="1"/>
  <c r="M351" i="1"/>
  <c r="F351" i="1"/>
  <c r="E351" i="1"/>
  <c r="D351" i="1"/>
  <c r="AI351" i="1" s="1"/>
  <c r="A351" i="1"/>
  <c r="AD350" i="1"/>
  <c r="AC350" i="1"/>
  <c r="Z350" i="1"/>
  <c r="AB350" i="1" s="1"/>
  <c r="Y350" i="1"/>
  <c r="AA350" i="1" s="1"/>
  <c r="W350" i="1"/>
  <c r="X350" i="1" s="1"/>
  <c r="U350" i="1"/>
  <c r="Q350" i="1"/>
  <c r="M350" i="1"/>
  <c r="F350" i="1"/>
  <c r="E350" i="1"/>
  <c r="D350" i="1"/>
  <c r="AI350" i="1" s="1"/>
  <c r="A350" i="1"/>
  <c r="AD349" i="1"/>
  <c r="AC349" i="1"/>
  <c r="Z349" i="1"/>
  <c r="AB349" i="1" s="1"/>
  <c r="Y349" i="1"/>
  <c r="AA349" i="1" s="1"/>
  <c r="W349" i="1"/>
  <c r="X349" i="1" s="1"/>
  <c r="U349" i="1"/>
  <c r="Q349" i="1"/>
  <c r="M349" i="1"/>
  <c r="F349" i="1"/>
  <c r="E349" i="1"/>
  <c r="D349" i="1"/>
  <c r="AI349" i="1" s="1"/>
  <c r="A349" i="1"/>
  <c r="AD348" i="1"/>
  <c r="AC348" i="1"/>
  <c r="Z348" i="1"/>
  <c r="AB348" i="1" s="1"/>
  <c r="Y348" i="1"/>
  <c r="AA348" i="1" s="1"/>
  <c r="W348" i="1"/>
  <c r="X348" i="1" s="1"/>
  <c r="U348" i="1"/>
  <c r="Q348" i="1"/>
  <c r="M348" i="1"/>
  <c r="F348" i="1"/>
  <c r="E348" i="1"/>
  <c r="D348" i="1"/>
  <c r="AI348" i="1" s="1"/>
  <c r="A348" i="1"/>
  <c r="AD347" i="1"/>
  <c r="AC347" i="1"/>
  <c r="Z347" i="1"/>
  <c r="AB347" i="1" s="1"/>
  <c r="Y347" i="1"/>
  <c r="AA347" i="1" s="1"/>
  <c r="W347" i="1"/>
  <c r="X347" i="1" s="1"/>
  <c r="U347" i="1"/>
  <c r="Q347" i="1"/>
  <c r="M347" i="1"/>
  <c r="F347" i="1"/>
  <c r="E347" i="1"/>
  <c r="D347" i="1"/>
  <c r="A347" i="1"/>
  <c r="AD346" i="1"/>
  <c r="AC346" i="1"/>
  <c r="Z346" i="1"/>
  <c r="AB346" i="1" s="1"/>
  <c r="Y346" i="1"/>
  <c r="AA346" i="1" s="1"/>
  <c r="W346" i="1"/>
  <c r="X346" i="1" s="1"/>
  <c r="U346" i="1"/>
  <c r="Q346" i="1"/>
  <c r="M346" i="1"/>
  <c r="F346" i="1"/>
  <c r="E346" i="1"/>
  <c r="D346" i="1"/>
  <c r="AI346" i="1" s="1"/>
  <c r="A346" i="1"/>
  <c r="AD345" i="1"/>
  <c r="AC345" i="1"/>
  <c r="Z345" i="1"/>
  <c r="AB345" i="1" s="1"/>
  <c r="Y345" i="1"/>
  <c r="AA345" i="1" s="1"/>
  <c r="W345" i="1"/>
  <c r="X345" i="1" s="1"/>
  <c r="U345" i="1"/>
  <c r="Q345" i="1"/>
  <c r="M345" i="1"/>
  <c r="F345" i="1"/>
  <c r="E345" i="1"/>
  <c r="D345" i="1"/>
  <c r="AI345" i="1" s="1"/>
  <c r="A345" i="1"/>
  <c r="AD344" i="1"/>
  <c r="AC344" i="1"/>
  <c r="Z344" i="1"/>
  <c r="AB344" i="1" s="1"/>
  <c r="Y344" i="1"/>
  <c r="AA344" i="1" s="1"/>
  <c r="W344" i="1"/>
  <c r="X344" i="1" s="1"/>
  <c r="U344" i="1"/>
  <c r="Q344" i="1"/>
  <c r="M344" i="1"/>
  <c r="F344" i="1"/>
  <c r="E344" i="1"/>
  <c r="D344" i="1"/>
  <c r="AI344" i="1" s="1"/>
  <c r="A344" i="1"/>
  <c r="AD343" i="1"/>
  <c r="AC343" i="1"/>
  <c r="Z343" i="1"/>
  <c r="AB343" i="1" s="1"/>
  <c r="Y343" i="1"/>
  <c r="AA343" i="1" s="1"/>
  <c r="W343" i="1"/>
  <c r="X343" i="1" s="1"/>
  <c r="U343" i="1"/>
  <c r="Q343" i="1"/>
  <c r="F343" i="1"/>
  <c r="E343" i="1"/>
  <c r="D343" i="1"/>
  <c r="AI343" i="1" s="1"/>
  <c r="A343" i="1"/>
  <c r="AD342" i="1"/>
  <c r="AC342" i="1"/>
  <c r="Z342" i="1"/>
  <c r="AB342" i="1" s="1"/>
  <c r="Y342" i="1"/>
  <c r="AA342" i="1" s="1"/>
  <c r="W342" i="1"/>
  <c r="X342" i="1" s="1"/>
  <c r="U342" i="1"/>
  <c r="Q342" i="1"/>
  <c r="M342" i="1"/>
  <c r="F342" i="1"/>
  <c r="E342" i="1"/>
  <c r="D342" i="1"/>
  <c r="AI342" i="1" s="1"/>
  <c r="A342" i="1"/>
  <c r="AD341" i="1"/>
  <c r="AC341" i="1"/>
  <c r="Z341" i="1"/>
  <c r="AB341" i="1" s="1"/>
  <c r="Y341" i="1"/>
  <c r="AA341" i="1" s="1"/>
  <c r="W341" i="1"/>
  <c r="X341" i="1" s="1"/>
  <c r="U341" i="1"/>
  <c r="Q341" i="1"/>
  <c r="M341" i="1"/>
  <c r="F341" i="1"/>
  <c r="E341" i="1"/>
  <c r="D341" i="1"/>
  <c r="AI341" i="1" s="1"/>
  <c r="A341" i="1"/>
  <c r="AD340" i="1"/>
  <c r="AC340" i="1"/>
  <c r="Z340" i="1"/>
  <c r="AB340" i="1" s="1"/>
  <c r="Y340" i="1"/>
  <c r="AA340" i="1" s="1"/>
  <c r="W340" i="1"/>
  <c r="X340" i="1" s="1"/>
  <c r="U340" i="1"/>
  <c r="Q340" i="1"/>
  <c r="M340" i="1"/>
  <c r="F340" i="1"/>
  <c r="E340" i="1"/>
  <c r="D340" i="1"/>
  <c r="AI340" i="1" s="1"/>
  <c r="A340" i="1"/>
  <c r="AD339" i="1"/>
  <c r="AC339" i="1"/>
  <c r="Z339" i="1"/>
  <c r="AB339" i="1" s="1"/>
  <c r="Y339" i="1"/>
  <c r="AA339" i="1" s="1"/>
  <c r="W339" i="1"/>
  <c r="X339" i="1" s="1"/>
  <c r="U339" i="1"/>
  <c r="Q339" i="1"/>
  <c r="M339" i="1"/>
  <c r="F339" i="1"/>
  <c r="E339" i="1"/>
  <c r="D339" i="1"/>
  <c r="AI339" i="1" s="1"/>
  <c r="A339" i="1"/>
  <c r="AD338" i="1"/>
  <c r="AC338" i="1"/>
  <c r="Z338" i="1"/>
  <c r="AB338" i="1" s="1"/>
  <c r="Y338" i="1"/>
  <c r="AA338" i="1" s="1"/>
  <c r="W338" i="1"/>
  <c r="X338" i="1" s="1"/>
  <c r="U338" i="1"/>
  <c r="Q338" i="1"/>
  <c r="M338" i="1"/>
  <c r="F338" i="1"/>
  <c r="E338" i="1"/>
  <c r="D338" i="1"/>
  <c r="A338" i="1"/>
  <c r="AD337" i="1"/>
  <c r="AC337" i="1"/>
  <c r="Z337" i="1"/>
  <c r="AB337" i="1" s="1"/>
  <c r="Y337" i="1"/>
  <c r="AA337" i="1" s="1"/>
  <c r="W337" i="1"/>
  <c r="X337" i="1" s="1"/>
  <c r="U337" i="1"/>
  <c r="Q337" i="1"/>
  <c r="M337" i="1"/>
  <c r="F337" i="1"/>
  <c r="E337" i="1"/>
  <c r="D337" i="1"/>
  <c r="AI337" i="1" s="1"/>
  <c r="A337" i="1"/>
  <c r="AD336" i="1"/>
  <c r="AC336" i="1"/>
  <c r="Z336" i="1"/>
  <c r="AB336" i="1" s="1"/>
  <c r="Y336" i="1"/>
  <c r="AA336" i="1" s="1"/>
  <c r="W336" i="1"/>
  <c r="X336" i="1" s="1"/>
  <c r="U336" i="1"/>
  <c r="Q336" i="1"/>
  <c r="M336" i="1"/>
  <c r="F336" i="1"/>
  <c r="E336" i="1"/>
  <c r="D336" i="1"/>
  <c r="AI336" i="1" s="1"/>
  <c r="A336" i="1"/>
  <c r="AD335" i="1"/>
  <c r="AC335" i="1"/>
  <c r="Z335" i="1"/>
  <c r="AB335" i="1" s="1"/>
  <c r="Y335" i="1"/>
  <c r="AA335" i="1" s="1"/>
  <c r="W335" i="1"/>
  <c r="X335" i="1" s="1"/>
  <c r="U335" i="1"/>
  <c r="Q335" i="1"/>
  <c r="M335" i="1"/>
  <c r="F335" i="1"/>
  <c r="E335" i="1"/>
  <c r="D335" i="1"/>
  <c r="AI335" i="1" s="1"/>
  <c r="A335" i="1"/>
  <c r="AD334" i="1"/>
  <c r="AC334" i="1"/>
  <c r="Z334" i="1"/>
  <c r="AB334" i="1" s="1"/>
  <c r="Y334" i="1"/>
  <c r="AA334" i="1" s="1"/>
  <c r="W334" i="1"/>
  <c r="X334" i="1" s="1"/>
  <c r="U334" i="1"/>
  <c r="Q334" i="1"/>
  <c r="M334" i="1"/>
  <c r="F334" i="1"/>
  <c r="E334" i="1"/>
  <c r="D334" i="1"/>
  <c r="AI334" i="1" s="1"/>
  <c r="A334" i="1"/>
  <c r="AD333" i="1"/>
  <c r="AC333" i="1"/>
  <c r="Z333" i="1"/>
  <c r="AB333" i="1" s="1"/>
  <c r="Y333" i="1"/>
  <c r="AA333" i="1" s="1"/>
  <c r="W333" i="1"/>
  <c r="X333" i="1" s="1"/>
  <c r="U333" i="1"/>
  <c r="Q333" i="1"/>
  <c r="M333" i="1"/>
  <c r="F333" i="1"/>
  <c r="E333" i="1"/>
  <c r="D333" i="1"/>
  <c r="AI333" i="1" s="1"/>
  <c r="A333" i="1"/>
  <c r="AD332" i="1"/>
  <c r="AC332" i="1"/>
  <c r="Z332" i="1"/>
  <c r="AB332" i="1" s="1"/>
  <c r="Y332" i="1"/>
  <c r="AA332" i="1" s="1"/>
  <c r="W332" i="1"/>
  <c r="X332" i="1" s="1"/>
  <c r="U332" i="1"/>
  <c r="Q332" i="1"/>
  <c r="M332" i="1"/>
  <c r="F332" i="1"/>
  <c r="E332" i="1"/>
  <c r="D332" i="1"/>
  <c r="A332" i="1"/>
  <c r="AD331" i="1"/>
  <c r="AC331" i="1"/>
  <c r="Z331" i="1"/>
  <c r="AB331" i="1" s="1"/>
  <c r="Y331" i="1"/>
  <c r="AA331" i="1" s="1"/>
  <c r="W331" i="1"/>
  <c r="X331" i="1" s="1"/>
  <c r="U331" i="1"/>
  <c r="Q331" i="1"/>
  <c r="M331" i="1"/>
  <c r="F331" i="1"/>
  <c r="E331" i="1"/>
  <c r="D331" i="1"/>
  <c r="A331" i="1"/>
  <c r="AD330" i="1"/>
  <c r="AC330" i="1"/>
  <c r="Z330" i="1"/>
  <c r="AB330" i="1" s="1"/>
  <c r="Y330" i="1"/>
  <c r="AA330" i="1" s="1"/>
  <c r="W330" i="1"/>
  <c r="X330" i="1" s="1"/>
  <c r="U330" i="1"/>
  <c r="Q330" i="1"/>
  <c r="M330" i="1"/>
  <c r="F330" i="1"/>
  <c r="E330" i="1"/>
  <c r="D330" i="1"/>
  <c r="AI330" i="1" s="1"/>
  <c r="A330" i="1"/>
  <c r="AD329" i="1"/>
  <c r="AC329" i="1"/>
  <c r="Z329" i="1"/>
  <c r="AB329" i="1" s="1"/>
  <c r="Y329" i="1"/>
  <c r="AA329" i="1" s="1"/>
  <c r="W329" i="1"/>
  <c r="X329" i="1" s="1"/>
  <c r="U329" i="1"/>
  <c r="Q329" i="1"/>
  <c r="M329" i="1"/>
  <c r="F329" i="1"/>
  <c r="E329" i="1"/>
  <c r="D329" i="1"/>
  <c r="AI329" i="1" s="1"/>
  <c r="A329" i="1"/>
  <c r="AD328" i="1"/>
  <c r="AC328" i="1"/>
  <c r="Z328" i="1"/>
  <c r="AB328" i="1" s="1"/>
  <c r="Y328" i="1"/>
  <c r="AA328" i="1" s="1"/>
  <c r="W328" i="1"/>
  <c r="X328" i="1" s="1"/>
  <c r="U328" i="1"/>
  <c r="Q328" i="1"/>
  <c r="M328" i="1"/>
  <c r="F328" i="1"/>
  <c r="E328" i="1"/>
  <c r="D328" i="1"/>
  <c r="AI328" i="1" s="1"/>
  <c r="A328" i="1"/>
  <c r="AD327" i="1"/>
  <c r="AC327" i="1"/>
  <c r="Z327" i="1"/>
  <c r="AB327" i="1" s="1"/>
  <c r="Y327" i="1"/>
  <c r="AA327" i="1" s="1"/>
  <c r="W327" i="1"/>
  <c r="X327" i="1" s="1"/>
  <c r="U327" i="1"/>
  <c r="Q327" i="1"/>
  <c r="M327" i="1"/>
  <c r="F327" i="1"/>
  <c r="E327" i="1"/>
  <c r="D327" i="1"/>
  <c r="AI327" i="1" s="1"/>
  <c r="A327" i="1"/>
  <c r="AD326" i="1"/>
  <c r="AC326" i="1"/>
  <c r="Z326" i="1"/>
  <c r="AB326" i="1" s="1"/>
  <c r="Y326" i="1"/>
  <c r="AA326" i="1" s="1"/>
  <c r="W326" i="1"/>
  <c r="X326" i="1" s="1"/>
  <c r="U326" i="1"/>
  <c r="Q326" i="1"/>
  <c r="M326" i="1"/>
  <c r="F326" i="1"/>
  <c r="E326" i="1"/>
  <c r="D326" i="1"/>
  <c r="A326" i="1"/>
  <c r="AD325" i="1"/>
  <c r="AC325" i="1"/>
  <c r="Z325" i="1"/>
  <c r="AB325" i="1" s="1"/>
  <c r="Y325" i="1"/>
  <c r="AA325" i="1" s="1"/>
  <c r="W325" i="1"/>
  <c r="X325" i="1" s="1"/>
  <c r="U325" i="1"/>
  <c r="Q325" i="1"/>
  <c r="M325" i="1"/>
  <c r="F325" i="1"/>
  <c r="E325" i="1"/>
  <c r="D325" i="1"/>
  <c r="AI325" i="1" s="1"/>
  <c r="A325" i="1"/>
  <c r="AD324" i="1"/>
  <c r="AC324" i="1"/>
  <c r="Z324" i="1"/>
  <c r="AB324" i="1" s="1"/>
  <c r="Y324" i="1"/>
  <c r="AA324" i="1" s="1"/>
  <c r="W324" i="1"/>
  <c r="X324" i="1" s="1"/>
  <c r="U324" i="1"/>
  <c r="Q324" i="1"/>
  <c r="M324" i="1"/>
  <c r="F324" i="1"/>
  <c r="E324" i="1"/>
  <c r="D324" i="1"/>
  <c r="A324" i="1"/>
  <c r="AD323" i="1"/>
  <c r="AC323" i="1"/>
  <c r="Z323" i="1"/>
  <c r="AB323" i="1" s="1"/>
  <c r="Y323" i="1"/>
  <c r="AA323" i="1" s="1"/>
  <c r="W323" i="1"/>
  <c r="X323" i="1" s="1"/>
  <c r="U323" i="1"/>
  <c r="Q323" i="1"/>
  <c r="M323" i="1"/>
  <c r="F323" i="1"/>
  <c r="E323" i="1"/>
  <c r="D323" i="1"/>
  <c r="AI323" i="1" s="1"/>
  <c r="A323" i="1"/>
  <c r="AD322" i="1"/>
  <c r="AC322" i="1"/>
  <c r="Z322" i="1"/>
  <c r="AB322" i="1" s="1"/>
  <c r="Y322" i="1"/>
  <c r="AA322" i="1" s="1"/>
  <c r="W322" i="1"/>
  <c r="X322" i="1" s="1"/>
  <c r="U322" i="1"/>
  <c r="Q322" i="1"/>
  <c r="M322" i="1"/>
  <c r="F322" i="1"/>
  <c r="E322" i="1"/>
  <c r="D322" i="1"/>
  <c r="AI322" i="1" s="1"/>
  <c r="A322" i="1"/>
  <c r="AD321" i="1"/>
  <c r="AC321" i="1"/>
  <c r="Z321" i="1"/>
  <c r="AB321" i="1" s="1"/>
  <c r="Y321" i="1"/>
  <c r="AA321" i="1" s="1"/>
  <c r="W321" i="1"/>
  <c r="X321" i="1" s="1"/>
  <c r="U321" i="1"/>
  <c r="Q321" i="1"/>
  <c r="M321" i="1"/>
  <c r="F321" i="1"/>
  <c r="E321" i="1"/>
  <c r="D321" i="1"/>
  <c r="A321" i="1"/>
  <c r="AD320" i="1"/>
  <c r="AC320" i="1"/>
  <c r="Z320" i="1"/>
  <c r="AB320" i="1" s="1"/>
  <c r="Y320" i="1"/>
  <c r="AA320" i="1" s="1"/>
  <c r="W320" i="1"/>
  <c r="X320" i="1" s="1"/>
  <c r="U320" i="1"/>
  <c r="Q320" i="1"/>
  <c r="M320" i="1"/>
  <c r="F320" i="1"/>
  <c r="E320" i="1"/>
  <c r="D320" i="1"/>
  <c r="AI320" i="1" s="1"/>
  <c r="A320" i="1"/>
  <c r="AD319" i="1"/>
  <c r="AC319" i="1"/>
  <c r="Z319" i="1"/>
  <c r="AB319" i="1" s="1"/>
  <c r="Y319" i="1"/>
  <c r="AA319" i="1" s="1"/>
  <c r="W319" i="1"/>
  <c r="X319" i="1" s="1"/>
  <c r="U319" i="1"/>
  <c r="Q319" i="1"/>
  <c r="M319" i="1"/>
  <c r="F319" i="1"/>
  <c r="E319" i="1"/>
  <c r="D319" i="1"/>
  <c r="AI319" i="1" s="1"/>
  <c r="A319" i="1"/>
  <c r="AD318" i="1"/>
  <c r="AC318" i="1"/>
  <c r="Z318" i="1"/>
  <c r="AB318" i="1" s="1"/>
  <c r="Y318" i="1"/>
  <c r="AA318" i="1" s="1"/>
  <c r="W318" i="1"/>
  <c r="X318" i="1" s="1"/>
  <c r="U318" i="1"/>
  <c r="Q318" i="1"/>
  <c r="M318" i="1"/>
  <c r="F318" i="1"/>
  <c r="E318" i="1"/>
  <c r="D318" i="1"/>
  <c r="AI318" i="1" s="1"/>
  <c r="A318" i="1"/>
  <c r="AD317" i="1"/>
  <c r="AC317" i="1"/>
  <c r="Z317" i="1"/>
  <c r="AB317" i="1" s="1"/>
  <c r="Y317" i="1"/>
  <c r="AA317" i="1" s="1"/>
  <c r="W317" i="1"/>
  <c r="X317" i="1" s="1"/>
  <c r="U317" i="1"/>
  <c r="Q317" i="1"/>
  <c r="M317" i="1"/>
  <c r="F317" i="1"/>
  <c r="E317" i="1"/>
  <c r="D317" i="1"/>
  <c r="A317" i="1"/>
  <c r="AD316" i="1"/>
  <c r="AC316" i="1"/>
  <c r="Z316" i="1"/>
  <c r="AB316" i="1" s="1"/>
  <c r="Y316" i="1"/>
  <c r="AA316" i="1" s="1"/>
  <c r="W316" i="1"/>
  <c r="X316" i="1" s="1"/>
  <c r="U316" i="1"/>
  <c r="Q316" i="1"/>
  <c r="M316" i="1"/>
  <c r="F316" i="1"/>
  <c r="E316" i="1"/>
  <c r="D316" i="1"/>
  <c r="A316" i="1"/>
  <c r="AD315" i="1"/>
  <c r="AC315" i="1"/>
  <c r="Z315" i="1"/>
  <c r="AB315" i="1" s="1"/>
  <c r="Y315" i="1"/>
  <c r="AA315" i="1" s="1"/>
  <c r="W315" i="1"/>
  <c r="X315" i="1" s="1"/>
  <c r="U315" i="1"/>
  <c r="Q315" i="1"/>
  <c r="M315" i="1"/>
  <c r="F315" i="1"/>
  <c r="E315" i="1"/>
  <c r="D315" i="1"/>
  <c r="A315" i="1"/>
  <c r="AD314" i="1"/>
  <c r="AC314" i="1"/>
  <c r="Z314" i="1"/>
  <c r="AB314" i="1" s="1"/>
  <c r="Y314" i="1"/>
  <c r="AA314" i="1" s="1"/>
  <c r="W314" i="1"/>
  <c r="X314" i="1" s="1"/>
  <c r="U314" i="1"/>
  <c r="Q314" i="1"/>
  <c r="M314" i="1"/>
  <c r="F314" i="1"/>
  <c r="E314" i="1"/>
  <c r="D314" i="1"/>
  <c r="AI314" i="1" s="1"/>
  <c r="A314" i="1"/>
  <c r="AD313" i="1"/>
  <c r="AC313" i="1"/>
  <c r="Z313" i="1"/>
  <c r="AB313" i="1" s="1"/>
  <c r="Y313" i="1"/>
  <c r="AA313" i="1" s="1"/>
  <c r="W313" i="1"/>
  <c r="X313" i="1" s="1"/>
  <c r="U313" i="1"/>
  <c r="Q313" i="1"/>
  <c r="M313" i="1"/>
  <c r="F313" i="1"/>
  <c r="E313" i="1"/>
  <c r="D313" i="1"/>
  <c r="A313" i="1"/>
  <c r="AD312" i="1"/>
  <c r="AC312" i="1"/>
  <c r="Z312" i="1"/>
  <c r="AB312" i="1" s="1"/>
  <c r="Y312" i="1"/>
  <c r="AA312" i="1" s="1"/>
  <c r="W312" i="1"/>
  <c r="X312" i="1" s="1"/>
  <c r="U312" i="1"/>
  <c r="Q312" i="1"/>
  <c r="M312" i="1"/>
  <c r="F312" i="1"/>
  <c r="E312" i="1"/>
  <c r="D312" i="1"/>
  <c r="AI312" i="1" s="1"/>
  <c r="A312" i="1"/>
  <c r="AD311" i="1"/>
  <c r="AC311" i="1"/>
  <c r="Z311" i="1"/>
  <c r="AB311" i="1" s="1"/>
  <c r="Y311" i="1"/>
  <c r="AA311" i="1" s="1"/>
  <c r="W311" i="1"/>
  <c r="X311" i="1" s="1"/>
  <c r="U311" i="1"/>
  <c r="Q311" i="1"/>
  <c r="M311" i="1"/>
  <c r="F311" i="1"/>
  <c r="E311" i="1"/>
  <c r="D311" i="1"/>
  <c r="AI311" i="1" s="1"/>
  <c r="A311" i="1"/>
  <c r="AD310" i="1"/>
  <c r="AC310" i="1"/>
  <c r="Z310" i="1"/>
  <c r="AB310" i="1" s="1"/>
  <c r="Y310" i="1"/>
  <c r="AA310" i="1" s="1"/>
  <c r="W310" i="1"/>
  <c r="X310" i="1" s="1"/>
  <c r="U310" i="1"/>
  <c r="Q310" i="1"/>
  <c r="M310" i="1"/>
  <c r="F310" i="1"/>
  <c r="E310" i="1"/>
  <c r="D310" i="1"/>
  <c r="A310" i="1"/>
  <c r="AD309" i="1"/>
  <c r="AC309" i="1"/>
  <c r="Z309" i="1"/>
  <c r="AB309" i="1" s="1"/>
  <c r="Y309" i="1"/>
  <c r="AA309" i="1" s="1"/>
  <c r="W309" i="1"/>
  <c r="X309" i="1" s="1"/>
  <c r="U309" i="1"/>
  <c r="Q309" i="1"/>
  <c r="M309" i="1"/>
  <c r="F309" i="1"/>
  <c r="E309" i="1"/>
  <c r="D309" i="1"/>
  <c r="AI309" i="1" s="1"/>
  <c r="A309" i="1"/>
  <c r="AD308" i="1"/>
  <c r="AC308" i="1"/>
  <c r="Z308" i="1"/>
  <c r="AB308" i="1" s="1"/>
  <c r="Y308" i="1"/>
  <c r="AA308" i="1" s="1"/>
  <c r="W308" i="1"/>
  <c r="X308" i="1" s="1"/>
  <c r="U308" i="1"/>
  <c r="Q308" i="1"/>
  <c r="M308" i="1"/>
  <c r="F308" i="1"/>
  <c r="E308" i="1"/>
  <c r="D308" i="1"/>
  <c r="AI308" i="1" s="1"/>
  <c r="A308" i="1"/>
  <c r="AD307" i="1"/>
  <c r="AC307" i="1"/>
  <c r="Z307" i="1"/>
  <c r="AB307" i="1" s="1"/>
  <c r="Y307" i="1"/>
  <c r="AA307" i="1" s="1"/>
  <c r="W307" i="1"/>
  <c r="X307" i="1" s="1"/>
  <c r="U307" i="1"/>
  <c r="Q307" i="1"/>
  <c r="M307" i="1"/>
  <c r="F307" i="1"/>
  <c r="E307" i="1"/>
  <c r="D307" i="1"/>
  <c r="A307" i="1"/>
  <c r="AD306" i="1"/>
  <c r="AC306" i="1"/>
  <c r="Z306" i="1"/>
  <c r="AB306" i="1" s="1"/>
  <c r="Y306" i="1"/>
  <c r="AA306" i="1" s="1"/>
  <c r="W306" i="1"/>
  <c r="X306" i="1" s="1"/>
  <c r="U306" i="1"/>
  <c r="Q306" i="1"/>
  <c r="M306" i="1"/>
  <c r="F306" i="1"/>
  <c r="E306" i="1"/>
  <c r="D306" i="1"/>
  <c r="A306" i="1"/>
  <c r="AD305" i="1"/>
  <c r="AC305" i="1"/>
  <c r="Z305" i="1"/>
  <c r="AB305" i="1" s="1"/>
  <c r="Y305" i="1"/>
  <c r="AA305" i="1" s="1"/>
  <c r="W305" i="1"/>
  <c r="X305" i="1" s="1"/>
  <c r="U305" i="1"/>
  <c r="Q305" i="1"/>
  <c r="M305" i="1"/>
  <c r="F305" i="1"/>
  <c r="E305" i="1"/>
  <c r="D305" i="1"/>
  <c r="A305" i="1"/>
  <c r="AD304" i="1"/>
  <c r="AC304" i="1"/>
  <c r="Z304" i="1"/>
  <c r="AB304" i="1" s="1"/>
  <c r="Y304" i="1"/>
  <c r="AA304" i="1" s="1"/>
  <c r="W304" i="1"/>
  <c r="X304" i="1" s="1"/>
  <c r="U304" i="1"/>
  <c r="Q304" i="1"/>
  <c r="M304" i="1"/>
  <c r="F304" i="1"/>
  <c r="E304" i="1"/>
  <c r="D304" i="1"/>
  <c r="AI304" i="1" s="1"/>
  <c r="A304" i="1"/>
  <c r="AD303" i="1"/>
  <c r="AC303" i="1"/>
  <c r="Z303" i="1"/>
  <c r="AB303" i="1" s="1"/>
  <c r="Y303" i="1"/>
  <c r="AA303" i="1" s="1"/>
  <c r="W303" i="1"/>
  <c r="X303" i="1" s="1"/>
  <c r="U303" i="1"/>
  <c r="Q303" i="1"/>
  <c r="M303" i="1"/>
  <c r="F303" i="1"/>
  <c r="E303" i="1"/>
  <c r="D303" i="1"/>
  <c r="A303" i="1"/>
  <c r="AD302" i="1"/>
  <c r="AC302" i="1"/>
  <c r="Z302" i="1"/>
  <c r="AB302" i="1" s="1"/>
  <c r="Y302" i="1"/>
  <c r="AA302" i="1" s="1"/>
  <c r="W302" i="1"/>
  <c r="X302" i="1" s="1"/>
  <c r="U302" i="1"/>
  <c r="Q302" i="1"/>
  <c r="M302" i="1"/>
  <c r="F302" i="1"/>
  <c r="E302" i="1"/>
  <c r="D302" i="1"/>
  <c r="AI302" i="1" s="1"/>
  <c r="A302" i="1"/>
  <c r="AD301" i="1"/>
  <c r="AC301" i="1"/>
  <c r="Z301" i="1"/>
  <c r="AB301" i="1" s="1"/>
  <c r="Y301" i="1"/>
  <c r="AA301" i="1" s="1"/>
  <c r="W301" i="1"/>
  <c r="X301" i="1" s="1"/>
  <c r="U301" i="1"/>
  <c r="Q301" i="1"/>
  <c r="M301" i="1"/>
  <c r="F301" i="1"/>
  <c r="E301" i="1"/>
  <c r="D301" i="1"/>
  <c r="AI301" i="1" s="1"/>
  <c r="A301" i="1"/>
  <c r="AD300" i="1"/>
  <c r="AC300" i="1"/>
  <c r="Z300" i="1"/>
  <c r="AB300" i="1" s="1"/>
  <c r="Y300" i="1"/>
  <c r="AA300" i="1" s="1"/>
  <c r="W300" i="1"/>
  <c r="X300" i="1" s="1"/>
  <c r="U300" i="1"/>
  <c r="Q300" i="1"/>
  <c r="M300" i="1"/>
  <c r="F300" i="1"/>
  <c r="E300" i="1"/>
  <c r="D300" i="1"/>
  <c r="A300" i="1"/>
  <c r="AD299" i="1"/>
  <c r="AC299" i="1"/>
  <c r="Z299" i="1"/>
  <c r="AB299" i="1" s="1"/>
  <c r="Y299" i="1"/>
  <c r="AA299" i="1" s="1"/>
  <c r="W299" i="1"/>
  <c r="X299" i="1" s="1"/>
  <c r="U299" i="1"/>
  <c r="Q299" i="1"/>
  <c r="M299" i="1"/>
  <c r="F299" i="1"/>
  <c r="E299" i="1"/>
  <c r="D299" i="1"/>
  <c r="AI299" i="1" s="1"/>
  <c r="A299" i="1"/>
  <c r="AD298" i="1"/>
  <c r="AC298" i="1"/>
  <c r="Z298" i="1"/>
  <c r="AB298" i="1" s="1"/>
  <c r="Y298" i="1"/>
  <c r="AA298" i="1" s="1"/>
  <c r="W298" i="1"/>
  <c r="X298" i="1" s="1"/>
  <c r="U298" i="1"/>
  <c r="Q298" i="1"/>
  <c r="M298" i="1"/>
  <c r="F298" i="1"/>
  <c r="E298" i="1"/>
  <c r="D298" i="1"/>
  <c r="A298" i="1"/>
  <c r="AD297" i="1"/>
  <c r="AC297" i="1"/>
  <c r="Z297" i="1"/>
  <c r="AB297" i="1" s="1"/>
  <c r="Y297" i="1"/>
  <c r="AA297" i="1" s="1"/>
  <c r="W297" i="1"/>
  <c r="X297" i="1" s="1"/>
  <c r="U297" i="1"/>
  <c r="Q297" i="1"/>
  <c r="M297" i="1"/>
  <c r="F297" i="1"/>
  <c r="E297" i="1"/>
  <c r="D297" i="1"/>
  <c r="AI297" i="1" s="1"/>
  <c r="A297" i="1"/>
  <c r="AD296" i="1"/>
  <c r="AC296" i="1"/>
  <c r="Z296" i="1"/>
  <c r="AB296" i="1" s="1"/>
  <c r="Y296" i="1"/>
  <c r="AA296" i="1" s="1"/>
  <c r="W296" i="1"/>
  <c r="X296" i="1" s="1"/>
  <c r="U296" i="1"/>
  <c r="Q296" i="1"/>
  <c r="M296" i="1"/>
  <c r="F296" i="1"/>
  <c r="E296" i="1"/>
  <c r="D296" i="1"/>
  <c r="A296" i="1"/>
  <c r="AD295" i="1"/>
  <c r="AC295" i="1"/>
  <c r="Z295" i="1"/>
  <c r="AB295" i="1" s="1"/>
  <c r="Y295" i="1"/>
  <c r="AA295" i="1" s="1"/>
  <c r="W295" i="1"/>
  <c r="X295" i="1" s="1"/>
  <c r="U295" i="1"/>
  <c r="Q295" i="1"/>
  <c r="M295" i="1"/>
  <c r="F295" i="1"/>
  <c r="E295" i="1"/>
  <c r="D295" i="1"/>
  <c r="A295" i="1"/>
  <c r="AD294" i="1"/>
  <c r="AC294" i="1"/>
  <c r="Z294" i="1"/>
  <c r="AB294" i="1" s="1"/>
  <c r="Y294" i="1"/>
  <c r="AA294" i="1" s="1"/>
  <c r="W294" i="1"/>
  <c r="X294" i="1" s="1"/>
  <c r="U294" i="1"/>
  <c r="Q294" i="1"/>
  <c r="M294" i="1"/>
  <c r="F294" i="1"/>
  <c r="E294" i="1"/>
  <c r="D294" i="1"/>
  <c r="A294" i="1"/>
  <c r="AD293" i="1"/>
  <c r="AC293" i="1"/>
  <c r="Z293" i="1"/>
  <c r="AB293" i="1" s="1"/>
  <c r="Y293" i="1"/>
  <c r="AA293" i="1" s="1"/>
  <c r="W293" i="1"/>
  <c r="X293" i="1" s="1"/>
  <c r="U293" i="1"/>
  <c r="Q293" i="1"/>
  <c r="M293" i="1"/>
  <c r="F293" i="1"/>
  <c r="E293" i="1"/>
  <c r="D293" i="1"/>
  <c r="A293" i="1"/>
  <c r="AD292" i="1"/>
  <c r="AC292" i="1"/>
  <c r="Z292" i="1"/>
  <c r="AB292" i="1" s="1"/>
  <c r="Y292" i="1"/>
  <c r="AA292" i="1" s="1"/>
  <c r="W292" i="1"/>
  <c r="X292" i="1" s="1"/>
  <c r="U292" i="1"/>
  <c r="Q292" i="1"/>
  <c r="M292" i="1"/>
  <c r="F292" i="1"/>
  <c r="E292" i="1"/>
  <c r="D292" i="1"/>
  <c r="AI292" i="1" s="1"/>
  <c r="A292" i="1"/>
  <c r="AD291" i="1"/>
  <c r="AC291" i="1"/>
  <c r="Z291" i="1"/>
  <c r="AB291" i="1" s="1"/>
  <c r="Y291" i="1"/>
  <c r="AA291" i="1" s="1"/>
  <c r="W291" i="1"/>
  <c r="X291" i="1" s="1"/>
  <c r="U291" i="1"/>
  <c r="Q291" i="1"/>
  <c r="M291" i="1"/>
  <c r="F291" i="1"/>
  <c r="E291" i="1"/>
  <c r="D291" i="1"/>
  <c r="A291" i="1"/>
  <c r="AD290" i="1"/>
  <c r="AC290" i="1"/>
  <c r="Z290" i="1"/>
  <c r="AB290" i="1" s="1"/>
  <c r="Y290" i="1"/>
  <c r="AA290" i="1" s="1"/>
  <c r="W290" i="1"/>
  <c r="X290" i="1" s="1"/>
  <c r="U290" i="1"/>
  <c r="Q290" i="1"/>
  <c r="M290" i="1"/>
  <c r="F290" i="1"/>
  <c r="E290" i="1"/>
  <c r="D290" i="1"/>
  <c r="A290" i="1"/>
  <c r="AD289" i="1"/>
  <c r="AC289" i="1"/>
  <c r="Z289" i="1"/>
  <c r="AB289" i="1" s="1"/>
  <c r="Y289" i="1"/>
  <c r="AA289" i="1" s="1"/>
  <c r="W289" i="1"/>
  <c r="X289" i="1" s="1"/>
  <c r="U289" i="1"/>
  <c r="Q289" i="1"/>
  <c r="M289" i="1"/>
  <c r="F289" i="1"/>
  <c r="E289" i="1"/>
  <c r="D289" i="1"/>
  <c r="AI289" i="1" s="1"/>
  <c r="A289" i="1"/>
  <c r="AD288" i="1"/>
  <c r="AC288" i="1"/>
  <c r="Z288" i="1"/>
  <c r="AB288" i="1" s="1"/>
  <c r="Y288" i="1"/>
  <c r="AA288" i="1" s="1"/>
  <c r="W288" i="1"/>
  <c r="X288" i="1" s="1"/>
  <c r="U288" i="1"/>
  <c r="Q288" i="1"/>
  <c r="M288" i="1"/>
  <c r="F288" i="1"/>
  <c r="E288" i="1"/>
  <c r="D288" i="1"/>
  <c r="A288" i="1"/>
  <c r="AD287" i="1"/>
  <c r="AC287" i="1"/>
  <c r="Z287" i="1"/>
  <c r="AB287" i="1" s="1"/>
  <c r="Y287" i="1"/>
  <c r="AA287" i="1" s="1"/>
  <c r="W287" i="1"/>
  <c r="X287" i="1" s="1"/>
  <c r="U287" i="1"/>
  <c r="Q287" i="1"/>
  <c r="M287" i="1"/>
  <c r="F287" i="1"/>
  <c r="E287" i="1"/>
  <c r="D287" i="1"/>
  <c r="A287" i="1"/>
  <c r="AD286" i="1"/>
  <c r="AC286" i="1"/>
  <c r="Z286" i="1"/>
  <c r="AB286" i="1" s="1"/>
  <c r="Y286" i="1"/>
  <c r="AA286" i="1" s="1"/>
  <c r="W286" i="1"/>
  <c r="X286" i="1" s="1"/>
  <c r="U286" i="1"/>
  <c r="Q286" i="1"/>
  <c r="M286" i="1"/>
  <c r="F286" i="1"/>
  <c r="E286" i="1"/>
  <c r="D286" i="1"/>
  <c r="A286" i="1"/>
  <c r="AD285" i="1"/>
  <c r="AC285" i="1"/>
  <c r="Z285" i="1"/>
  <c r="AB285" i="1" s="1"/>
  <c r="Y285" i="1"/>
  <c r="AA285" i="1" s="1"/>
  <c r="W285" i="1"/>
  <c r="X285" i="1" s="1"/>
  <c r="U285" i="1"/>
  <c r="Q285" i="1"/>
  <c r="M285" i="1"/>
  <c r="F285" i="1"/>
  <c r="E285" i="1"/>
  <c r="D285" i="1"/>
  <c r="AI285" i="1" s="1"/>
  <c r="A285" i="1"/>
  <c r="AD284" i="1"/>
  <c r="AC284" i="1"/>
  <c r="Z284" i="1"/>
  <c r="AB284" i="1" s="1"/>
  <c r="Y284" i="1"/>
  <c r="AA284" i="1" s="1"/>
  <c r="W284" i="1"/>
  <c r="X284" i="1" s="1"/>
  <c r="U284" i="1"/>
  <c r="Q284" i="1"/>
  <c r="M284" i="1"/>
  <c r="F284" i="1"/>
  <c r="E284" i="1"/>
  <c r="D284" i="1"/>
  <c r="A284" i="1"/>
  <c r="AD283" i="1"/>
  <c r="AC283" i="1"/>
  <c r="Z283" i="1"/>
  <c r="AB283" i="1" s="1"/>
  <c r="Y283" i="1"/>
  <c r="AA283" i="1" s="1"/>
  <c r="W283" i="1"/>
  <c r="X283" i="1" s="1"/>
  <c r="U283" i="1"/>
  <c r="Q283" i="1"/>
  <c r="M283" i="1"/>
  <c r="F283" i="1"/>
  <c r="E283" i="1"/>
  <c r="D283" i="1"/>
  <c r="A283" i="1"/>
  <c r="AD282" i="1"/>
  <c r="AC282" i="1"/>
  <c r="Z282" i="1"/>
  <c r="AB282" i="1" s="1"/>
  <c r="Y282" i="1"/>
  <c r="AA282" i="1" s="1"/>
  <c r="W282" i="1"/>
  <c r="X282" i="1" s="1"/>
  <c r="U282" i="1"/>
  <c r="Q282" i="1"/>
  <c r="M282" i="1"/>
  <c r="F282" i="1"/>
  <c r="E282" i="1"/>
  <c r="D282" i="1"/>
  <c r="A282" i="1"/>
  <c r="AD281" i="1"/>
  <c r="AC281" i="1"/>
  <c r="Z281" i="1"/>
  <c r="AB281" i="1" s="1"/>
  <c r="Y281" i="1"/>
  <c r="AA281" i="1" s="1"/>
  <c r="W281" i="1"/>
  <c r="X281" i="1" s="1"/>
  <c r="U281" i="1"/>
  <c r="Q281" i="1"/>
  <c r="M281" i="1"/>
  <c r="F281" i="1"/>
  <c r="E281" i="1"/>
  <c r="D281" i="1"/>
  <c r="A281" i="1"/>
  <c r="AD280" i="1"/>
  <c r="AC280" i="1"/>
  <c r="Z280" i="1"/>
  <c r="AB280" i="1" s="1"/>
  <c r="Y280" i="1"/>
  <c r="AA280" i="1" s="1"/>
  <c r="W280" i="1"/>
  <c r="X280" i="1" s="1"/>
  <c r="U280" i="1"/>
  <c r="Q280" i="1"/>
  <c r="M280" i="1"/>
  <c r="F280" i="1"/>
  <c r="E280" i="1"/>
  <c r="D280" i="1"/>
  <c r="AI280" i="1" s="1"/>
  <c r="A280" i="1"/>
  <c r="AD279" i="1"/>
  <c r="AC279" i="1"/>
  <c r="Z279" i="1"/>
  <c r="AB279" i="1" s="1"/>
  <c r="Y279" i="1"/>
  <c r="AA279" i="1" s="1"/>
  <c r="W279" i="1"/>
  <c r="X279" i="1" s="1"/>
  <c r="U279" i="1"/>
  <c r="Q279" i="1"/>
  <c r="M279" i="1"/>
  <c r="F279" i="1"/>
  <c r="E279" i="1"/>
  <c r="D279" i="1"/>
  <c r="AI279" i="1" s="1"/>
  <c r="A279" i="1"/>
  <c r="AD278" i="1"/>
  <c r="AC278" i="1"/>
  <c r="Z278" i="1"/>
  <c r="AB278" i="1" s="1"/>
  <c r="Y278" i="1"/>
  <c r="AA278" i="1" s="1"/>
  <c r="W278" i="1"/>
  <c r="X278" i="1" s="1"/>
  <c r="U278" i="1"/>
  <c r="Q278" i="1"/>
  <c r="M278" i="1"/>
  <c r="F278" i="1"/>
  <c r="E278" i="1"/>
  <c r="D278" i="1"/>
  <c r="A278" i="1"/>
  <c r="AD277" i="1"/>
  <c r="AC277" i="1"/>
  <c r="Z277" i="1"/>
  <c r="AB277" i="1" s="1"/>
  <c r="Y277" i="1"/>
  <c r="AA277" i="1" s="1"/>
  <c r="W277" i="1"/>
  <c r="X277" i="1" s="1"/>
  <c r="U277" i="1"/>
  <c r="Q277" i="1"/>
  <c r="M277" i="1"/>
  <c r="F277" i="1"/>
  <c r="E277" i="1"/>
  <c r="D277" i="1"/>
  <c r="AI277" i="1" s="1"/>
  <c r="A277" i="1"/>
  <c r="AD276" i="1"/>
  <c r="AC276" i="1"/>
  <c r="Z276" i="1"/>
  <c r="AB276" i="1" s="1"/>
  <c r="Y276" i="1"/>
  <c r="AA276" i="1" s="1"/>
  <c r="W276" i="1"/>
  <c r="X276" i="1" s="1"/>
  <c r="U276" i="1"/>
  <c r="Q276" i="1"/>
  <c r="M276" i="1"/>
  <c r="F276" i="1"/>
  <c r="E276" i="1"/>
  <c r="D276" i="1"/>
  <c r="A276" i="1"/>
  <c r="AD275" i="1"/>
  <c r="AC275" i="1"/>
  <c r="Z275" i="1"/>
  <c r="AB275" i="1" s="1"/>
  <c r="Y275" i="1"/>
  <c r="AA275" i="1" s="1"/>
  <c r="W275" i="1"/>
  <c r="X275" i="1" s="1"/>
  <c r="U275" i="1"/>
  <c r="Q275" i="1"/>
  <c r="M275" i="1"/>
  <c r="F275" i="1"/>
  <c r="E275" i="1"/>
  <c r="D275" i="1"/>
  <c r="AI275" i="1" s="1"/>
  <c r="A275" i="1"/>
  <c r="AD274" i="1"/>
  <c r="AC274" i="1"/>
  <c r="Z274" i="1"/>
  <c r="AB274" i="1" s="1"/>
  <c r="Y274" i="1"/>
  <c r="AA274" i="1" s="1"/>
  <c r="W274" i="1"/>
  <c r="X274" i="1" s="1"/>
  <c r="U274" i="1"/>
  <c r="Q274" i="1"/>
  <c r="M274" i="1"/>
  <c r="F274" i="1"/>
  <c r="E274" i="1"/>
  <c r="D274" i="1"/>
  <c r="A274" i="1"/>
  <c r="AD273" i="1"/>
  <c r="AC273" i="1"/>
  <c r="Z273" i="1"/>
  <c r="AB273" i="1" s="1"/>
  <c r="Y273" i="1"/>
  <c r="AA273" i="1" s="1"/>
  <c r="W273" i="1"/>
  <c r="X273" i="1" s="1"/>
  <c r="U273" i="1"/>
  <c r="Q273" i="1"/>
  <c r="M273" i="1"/>
  <c r="F273" i="1"/>
  <c r="E273" i="1"/>
  <c r="D273" i="1"/>
  <c r="A273" i="1"/>
  <c r="AD272" i="1"/>
  <c r="AC272" i="1"/>
  <c r="Z272" i="1"/>
  <c r="AB272" i="1" s="1"/>
  <c r="Y272" i="1"/>
  <c r="AA272" i="1" s="1"/>
  <c r="W272" i="1"/>
  <c r="X272" i="1" s="1"/>
  <c r="U272" i="1"/>
  <c r="Q272" i="1"/>
  <c r="M272" i="1"/>
  <c r="F272" i="1"/>
  <c r="E272" i="1"/>
  <c r="D272" i="1"/>
  <c r="A272" i="1"/>
  <c r="AD271" i="1"/>
  <c r="AC271" i="1"/>
  <c r="Z271" i="1"/>
  <c r="AB271" i="1" s="1"/>
  <c r="Y271" i="1"/>
  <c r="AA271" i="1" s="1"/>
  <c r="W271" i="1"/>
  <c r="X271" i="1" s="1"/>
  <c r="U271" i="1"/>
  <c r="Q271" i="1"/>
  <c r="M271" i="1"/>
  <c r="F271" i="1"/>
  <c r="E271" i="1"/>
  <c r="D271" i="1"/>
  <c r="A271" i="1"/>
  <c r="AD270" i="1"/>
  <c r="AC270" i="1"/>
  <c r="Z270" i="1"/>
  <c r="AB270" i="1" s="1"/>
  <c r="Y270" i="1"/>
  <c r="AA270" i="1" s="1"/>
  <c r="W270" i="1"/>
  <c r="X270" i="1" s="1"/>
  <c r="U270" i="1"/>
  <c r="Q270" i="1"/>
  <c r="M270" i="1"/>
  <c r="F270" i="1"/>
  <c r="E270" i="1"/>
  <c r="D270" i="1"/>
  <c r="A270" i="1"/>
  <c r="AD269" i="1"/>
  <c r="AC269" i="1"/>
  <c r="Z269" i="1"/>
  <c r="AB269" i="1" s="1"/>
  <c r="Y269" i="1"/>
  <c r="AA269" i="1" s="1"/>
  <c r="W269" i="1"/>
  <c r="X269" i="1" s="1"/>
  <c r="U269" i="1"/>
  <c r="Q269" i="1"/>
  <c r="M269" i="1"/>
  <c r="F269" i="1"/>
  <c r="E269" i="1"/>
  <c r="D269" i="1"/>
  <c r="A269" i="1"/>
  <c r="AD268" i="1"/>
  <c r="AC268" i="1"/>
  <c r="Z268" i="1"/>
  <c r="AB268" i="1" s="1"/>
  <c r="Y268" i="1"/>
  <c r="AA268" i="1" s="1"/>
  <c r="Q268" i="1"/>
  <c r="M268" i="1"/>
  <c r="F268" i="1"/>
  <c r="E268" i="1"/>
  <c r="D268" i="1"/>
  <c r="A268" i="1"/>
  <c r="AD267" i="1"/>
  <c r="AC267" i="1"/>
  <c r="Z267" i="1"/>
  <c r="AB267" i="1" s="1"/>
  <c r="Y267" i="1"/>
  <c r="AA267" i="1" s="1"/>
  <c r="W267" i="1"/>
  <c r="X267" i="1" s="1"/>
  <c r="U267" i="1"/>
  <c r="Q267" i="1"/>
  <c r="M267" i="1"/>
  <c r="F267" i="1"/>
  <c r="E267" i="1"/>
  <c r="D267" i="1"/>
  <c r="AI267" i="1" s="1"/>
  <c r="A267" i="1"/>
  <c r="AD266" i="1"/>
  <c r="AC266" i="1"/>
  <c r="Z266" i="1"/>
  <c r="AB266" i="1" s="1"/>
  <c r="Y266" i="1"/>
  <c r="AA266" i="1" s="1"/>
  <c r="W266" i="1"/>
  <c r="X266" i="1" s="1"/>
  <c r="U266" i="1"/>
  <c r="Q266" i="1"/>
  <c r="M266" i="1"/>
  <c r="F266" i="1"/>
  <c r="E266" i="1"/>
  <c r="D266" i="1"/>
  <c r="A266" i="1"/>
  <c r="AD265" i="1"/>
  <c r="AC265" i="1"/>
  <c r="Z265" i="1"/>
  <c r="AB265" i="1" s="1"/>
  <c r="Y265" i="1"/>
  <c r="AA265" i="1" s="1"/>
  <c r="W265" i="1"/>
  <c r="X265" i="1" s="1"/>
  <c r="U265" i="1"/>
  <c r="Q265" i="1"/>
  <c r="M265" i="1"/>
  <c r="F265" i="1"/>
  <c r="E265" i="1"/>
  <c r="D265" i="1"/>
  <c r="AI265" i="1" s="1"/>
  <c r="A265" i="1"/>
  <c r="AD264" i="1"/>
  <c r="AC264" i="1"/>
  <c r="Z264" i="1"/>
  <c r="AB264" i="1" s="1"/>
  <c r="Y264" i="1"/>
  <c r="AA264" i="1" s="1"/>
  <c r="W264" i="1"/>
  <c r="X264" i="1" s="1"/>
  <c r="U264" i="1"/>
  <c r="Q264" i="1"/>
  <c r="M264" i="1"/>
  <c r="F264" i="1"/>
  <c r="E264" i="1"/>
  <c r="D264" i="1"/>
  <c r="A264" i="1"/>
  <c r="AD263" i="1"/>
  <c r="AC263" i="1"/>
  <c r="Z263" i="1"/>
  <c r="AB263" i="1" s="1"/>
  <c r="Y263" i="1"/>
  <c r="AA263" i="1" s="1"/>
  <c r="W263" i="1"/>
  <c r="X263" i="1" s="1"/>
  <c r="U263" i="1"/>
  <c r="Q263" i="1"/>
  <c r="M263" i="1"/>
  <c r="F263" i="1"/>
  <c r="E263" i="1"/>
  <c r="D263" i="1"/>
  <c r="AI263" i="1" s="1"/>
  <c r="A263" i="1"/>
  <c r="AD262" i="1"/>
  <c r="AC262" i="1"/>
  <c r="Z262" i="1"/>
  <c r="AB262" i="1" s="1"/>
  <c r="Y262" i="1"/>
  <c r="AA262" i="1" s="1"/>
  <c r="W262" i="1"/>
  <c r="X262" i="1" s="1"/>
  <c r="U262" i="1"/>
  <c r="Q262" i="1"/>
  <c r="M262" i="1"/>
  <c r="F262" i="1"/>
  <c r="E262" i="1"/>
  <c r="D262" i="1"/>
  <c r="A262" i="1"/>
  <c r="AD261" i="1"/>
  <c r="AC261" i="1"/>
  <c r="Z261" i="1"/>
  <c r="AB261" i="1" s="1"/>
  <c r="Y261" i="1"/>
  <c r="AA261" i="1" s="1"/>
  <c r="W261" i="1"/>
  <c r="X261" i="1" s="1"/>
  <c r="U261" i="1"/>
  <c r="Q261" i="1"/>
  <c r="M261" i="1"/>
  <c r="F261" i="1"/>
  <c r="E261" i="1"/>
  <c r="D261" i="1"/>
  <c r="AI261" i="1" s="1"/>
  <c r="A261" i="1"/>
  <c r="AD260" i="1"/>
  <c r="AC260" i="1"/>
  <c r="Z260" i="1"/>
  <c r="AB260" i="1" s="1"/>
  <c r="Y260" i="1"/>
  <c r="AA260" i="1" s="1"/>
  <c r="W260" i="1"/>
  <c r="X260" i="1" s="1"/>
  <c r="U260" i="1"/>
  <c r="Q260" i="1"/>
  <c r="M260" i="1"/>
  <c r="F260" i="1"/>
  <c r="E260" i="1"/>
  <c r="D260" i="1"/>
  <c r="A260" i="1"/>
  <c r="AD190" i="1"/>
  <c r="AC190" i="1"/>
  <c r="Z190" i="1"/>
  <c r="AB190" i="1" s="1"/>
  <c r="Y190" i="1"/>
  <c r="AA190" i="1" s="1"/>
  <c r="W190" i="1"/>
  <c r="X190" i="1" s="1"/>
  <c r="U190" i="1"/>
  <c r="Q190" i="1"/>
  <c r="M190" i="1"/>
  <c r="F190" i="1"/>
  <c r="E190" i="1"/>
  <c r="D190" i="1"/>
  <c r="A258" i="1"/>
  <c r="AD258" i="1"/>
  <c r="AC258" i="1"/>
  <c r="Z258" i="1"/>
  <c r="AB258" i="1" s="1"/>
  <c r="Y258" i="1"/>
  <c r="AA258" i="1" s="1"/>
  <c r="W258" i="1"/>
  <c r="X258" i="1" s="1"/>
  <c r="U258" i="1"/>
  <c r="Q258" i="1"/>
  <c r="M258" i="1"/>
  <c r="F258" i="1"/>
  <c r="E258" i="1"/>
  <c r="D258" i="1"/>
  <c r="A257" i="1"/>
  <c r="AD257" i="1"/>
  <c r="AC257" i="1"/>
  <c r="Z257" i="1"/>
  <c r="AB257" i="1" s="1"/>
  <c r="Y257" i="1"/>
  <c r="AA257" i="1" s="1"/>
  <c r="W257" i="1"/>
  <c r="X257" i="1" s="1"/>
  <c r="U257" i="1"/>
  <c r="Q257" i="1"/>
  <c r="M257" i="1"/>
  <c r="F257" i="1"/>
  <c r="E257" i="1"/>
  <c r="D257" i="1"/>
  <c r="A256" i="1"/>
  <c r="AD256" i="1"/>
  <c r="AC256" i="1"/>
  <c r="Z256" i="1"/>
  <c r="AB256" i="1" s="1"/>
  <c r="Y256" i="1"/>
  <c r="AA256" i="1" s="1"/>
  <c r="W256" i="1"/>
  <c r="X256" i="1" s="1"/>
  <c r="U256" i="1"/>
  <c r="Q256" i="1"/>
  <c r="M256" i="1"/>
  <c r="F256" i="1"/>
  <c r="E256" i="1"/>
  <c r="D256" i="1"/>
  <c r="A255" i="1"/>
  <c r="AD255" i="1"/>
  <c r="AC255" i="1"/>
  <c r="Z255" i="1"/>
  <c r="AB255" i="1" s="1"/>
  <c r="Y255" i="1"/>
  <c r="AA255" i="1" s="1"/>
  <c r="W255" i="1"/>
  <c r="X255" i="1" s="1"/>
  <c r="U255" i="1"/>
  <c r="Q255" i="1"/>
  <c r="M255" i="1"/>
  <c r="F255" i="1"/>
  <c r="E255" i="1"/>
  <c r="D255" i="1"/>
  <c r="A254" i="1"/>
  <c r="AD254" i="1"/>
  <c r="AC254" i="1"/>
  <c r="Z254" i="1"/>
  <c r="AB254" i="1" s="1"/>
  <c r="Y254" i="1"/>
  <c r="AA254" i="1" s="1"/>
  <c r="W254" i="1"/>
  <c r="X254" i="1" s="1"/>
  <c r="U254" i="1"/>
  <c r="Q254" i="1"/>
  <c r="M254" i="1"/>
  <c r="F254" i="1"/>
  <c r="E254" i="1"/>
  <c r="D254" i="1"/>
  <c r="A253" i="1"/>
  <c r="AD253" i="1"/>
  <c r="AC253" i="1"/>
  <c r="Z253" i="1"/>
  <c r="AB253" i="1" s="1"/>
  <c r="Y253" i="1"/>
  <c r="AA253" i="1" s="1"/>
  <c r="W253" i="1"/>
  <c r="X253" i="1" s="1"/>
  <c r="U253" i="1"/>
  <c r="Q253" i="1"/>
  <c r="M253" i="1"/>
  <c r="F253" i="1"/>
  <c r="E253" i="1"/>
  <c r="D253" i="1"/>
  <c r="A252" i="1"/>
  <c r="AD252" i="1"/>
  <c r="AC252" i="1"/>
  <c r="Z252" i="1"/>
  <c r="AB252" i="1" s="1"/>
  <c r="Y252" i="1"/>
  <c r="AA252" i="1" s="1"/>
  <c r="W252" i="1"/>
  <c r="X252" i="1" s="1"/>
  <c r="U252" i="1"/>
  <c r="Q252" i="1"/>
  <c r="M252" i="1"/>
  <c r="F252" i="1"/>
  <c r="E252" i="1"/>
  <c r="D252" i="1"/>
  <c r="A251" i="1"/>
  <c r="AD251" i="1"/>
  <c r="AC251" i="1"/>
  <c r="Z251" i="1"/>
  <c r="AB251" i="1" s="1"/>
  <c r="Y251" i="1"/>
  <c r="AA251" i="1" s="1"/>
  <c r="W251" i="1"/>
  <c r="X251" i="1" s="1"/>
  <c r="U251" i="1"/>
  <c r="Q251" i="1"/>
  <c r="M251" i="1"/>
  <c r="F251" i="1"/>
  <c r="E251" i="1"/>
  <c r="D251" i="1"/>
  <c r="A250" i="1"/>
  <c r="AD250" i="1"/>
  <c r="AC250" i="1"/>
  <c r="Z250" i="1"/>
  <c r="AB250" i="1" s="1"/>
  <c r="Y250" i="1"/>
  <c r="AA250" i="1" s="1"/>
  <c r="W250" i="1"/>
  <c r="X250" i="1" s="1"/>
  <c r="U250" i="1"/>
  <c r="Q250" i="1"/>
  <c r="M250" i="1"/>
  <c r="F250" i="1"/>
  <c r="E250" i="1"/>
  <c r="D250" i="1"/>
  <c r="A249" i="1"/>
  <c r="AD249" i="1"/>
  <c r="AC249" i="1"/>
  <c r="Z249" i="1"/>
  <c r="AB249" i="1" s="1"/>
  <c r="Y249" i="1"/>
  <c r="AA249" i="1" s="1"/>
  <c r="W249" i="1"/>
  <c r="X249" i="1" s="1"/>
  <c r="U249" i="1"/>
  <c r="Q249" i="1"/>
  <c r="M249" i="1"/>
  <c r="F249" i="1"/>
  <c r="E249" i="1"/>
  <c r="D249" i="1"/>
  <c r="A248" i="1"/>
  <c r="AD248" i="1"/>
  <c r="AC248" i="1"/>
  <c r="Z248" i="1"/>
  <c r="AB248" i="1" s="1"/>
  <c r="Y248" i="1"/>
  <c r="AA248" i="1" s="1"/>
  <c r="W248" i="1"/>
  <c r="X248" i="1" s="1"/>
  <c r="U248" i="1"/>
  <c r="Q248" i="1"/>
  <c r="M248" i="1"/>
  <c r="F248" i="1"/>
  <c r="E248" i="1"/>
  <c r="D248" i="1"/>
  <c r="A247" i="1"/>
  <c r="AD247" i="1"/>
  <c r="AC247" i="1"/>
  <c r="Z247" i="1"/>
  <c r="AB247" i="1" s="1"/>
  <c r="Y247" i="1"/>
  <c r="AA247" i="1" s="1"/>
  <c r="W247" i="1"/>
  <c r="X247" i="1" s="1"/>
  <c r="U247" i="1"/>
  <c r="Q247" i="1"/>
  <c r="M247" i="1"/>
  <c r="F247" i="1"/>
  <c r="E247" i="1"/>
  <c r="D247" i="1"/>
  <c r="A246" i="1"/>
  <c r="AD246" i="1"/>
  <c r="AC246" i="1"/>
  <c r="Z246" i="1"/>
  <c r="AB246" i="1" s="1"/>
  <c r="Y246" i="1"/>
  <c r="AA246" i="1" s="1"/>
  <c r="W246" i="1"/>
  <c r="X246" i="1" s="1"/>
  <c r="U246" i="1"/>
  <c r="Q246" i="1"/>
  <c r="M246" i="1"/>
  <c r="F246" i="1"/>
  <c r="E246" i="1"/>
  <c r="D246" i="1"/>
  <c r="A245" i="1"/>
  <c r="AD245" i="1"/>
  <c r="AC245" i="1"/>
  <c r="Z245" i="1"/>
  <c r="AB245" i="1" s="1"/>
  <c r="Y245" i="1"/>
  <c r="AA245" i="1" s="1"/>
  <c r="W245" i="1"/>
  <c r="X245" i="1" s="1"/>
  <c r="U245" i="1"/>
  <c r="Q245" i="1"/>
  <c r="M245" i="1"/>
  <c r="F245" i="1"/>
  <c r="E245" i="1"/>
  <c r="D245" i="1"/>
  <c r="A244" i="1"/>
  <c r="AD244" i="1"/>
  <c r="AC244" i="1"/>
  <c r="Z244" i="1"/>
  <c r="AB244" i="1" s="1"/>
  <c r="Y244" i="1"/>
  <c r="AA244" i="1" s="1"/>
  <c r="W244" i="1"/>
  <c r="X244" i="1" s="1"/>
  <c r="U244" i="1"/>
  <c r="Q244" i="1"/>
  <c r="M244" i="1"/>
  <c r="F244" i="1"/>
  <c r="E244" i="1"/>
  <c r="D244" i="1"/>
  <c r="A243" i="1"/>
  <c r="AD243" i="1"/>
  <c r="AC243" i="1"/>
  <c r="Z243" i="1"/>
  <c r="AB243" i="1" s="1"/>
  <c r="Y243" i="1"/>
  <c r="AA243" i="1" s="1"/>
  <c r="W243" i="1"/>
  <c r="X243" i="1" s="1"/>
  <c r="U243" i="1"/>
  <c r="Q243" i="1"/>
  <c r="M243" i="1"/>
  <c r="F243" i="1"/>
  <c r="E243" i="1"/>
  <c r="D243" i="1"/>
  <c r="A242" i="1"/>
  <c r="AD242" i="1"/>
  <c r="AC242" i="1"/>
  <c r="Z242" i="1"/>
  <c r="AB242" i="1" s="1"/>
  <c r="Y242" i="1"/>
  <c r="AA242" i="1" s="1"/>
  <c r="W242" i="1"/>
  <c r="X242" i="1" s="1"/>
  <c r="U242" i="1"/>
  <c r="Q242" i="1"/>
  <c r="M242" i="1"/>
  <c r="F242" i="1"/>
  <c r="E242" i="1"/>
  <c r="D242" i="1"/>
  <c r="A241" i="1"/>
  <c r="AD241" i="1"/>
  <c r="AC241" i="1"/>
  <c r="Z241" i="1"/>
  <c r="AB241" i="1" s="1"/>
  <c r="Y241" i="1"/>
  <c r="AA241" i="1" s="1"/>
  <c r="W241" i="1"/>
  <c r="X241" i="1" s="1"/>
  <c r="U241" i="1"/>
  <c r="Q241" i="1"/>
  <c r="M241" i="1"/>
  <c r="F241" i="1"/>
  <c r="E241" i="1"/>
  <c r="D241" i="1"/>
  <c r="A240" i="1"/>
  <c r="AD240" i="1"/>
  <c r="AC240" i="1"/>
  <c r="Z240" i="1"/>
  <c r="AB240" i="1" s="1"/>
  <c r="Y240" i="1"/>
  <c r="AA240" i="1" s="1"/>
  <c r="W240" i="1"/>
  <c r="X240" i="1" s="1"/>
  <c r="U240" i="1"/>
  <c r="Q240" i="1"/>
  <c r="M240" i="1"/>
  <c r="F240" i="1"/>
  <c r="E240" i="1"/>
  <c r="D240" i="1"/>
  <c r="A239" i="1"/>
  <c r="AD239" i="1"/>
  <c r="AC239" i="1"/>
  <c r="Z239" i="1"/>
  <c r="AB239" i="1" s="1"/>
  <c r="Y239" i="1"/>
  <c r="AA239" i="1" s="1"/>
  <c r="W239" i="1"/>
  <c r="X239" i="1" s="1"/>
  <c r="U239" i="1"/>
  <c r="Q239" i="1"/>
  <c r="M239" i="1"/>
  <c r="F239" i="1"/>
  <c r="E239" i="1"/>
  <c r="D239" i="1"/>
  <c r="A238" i="1"/>
  <c r="AD238" i="1"/>
  <c r="AC238" i="1"/>
  <c r="Z238" i="1"/>
  <c r="AB238" i="1" s="1"/>
  <c r="Y238" i="1"/>
  <c r="AA238" i="1" s="1"/>
  <c r="W238" i="1"/>
  <c r="X238" i="1" s="1"/>
  <c r="U238" i="1"/>
  <c r="Q238" i="1"/>
  <c r="M238" i="1"/>
  <c r="F238" i="1"/>
  <c r="E238" i="1"/>
  <c r="D238" i="1"/>
  <c r="A237" i="1"/>
  <c r="AD237" i="1"/>
  <c r="AC237" i="1"/>
  <c r="Z237" i="1"/>
  <c r="AB237" i="1" s="1"/>
  <c r="Y237" i="1"/>
  <c r="AA237" i="1" s="1"/>
  <c r="W237" i="1"/>
  <c r="X237" i="1" s="1"/>
  <c r="U237" i="1"/>
  <c r="Q237" i="1"/>
  <c r="M237" i="1"/>
  <c r="F237" i="1"/>
  <c r="E237" i="1"/>
  <c r="D237" i="1"/>
  <c r="A236" i="1"/>
  <c r="AD236" i="1"/>
  <c r="AC236" i="1"/>
  <c r="Z236" i="1"/>
  <c r="AB236" i="1" s="1"/>
  <c r="Y236" i="1"/>
  <c r="AA236" i="1" s="1"/>
  <c r="W236" i="1"/>
  <c r="X236" i="1" s="1"/>
  <c r="U236" i="1"/>
  <c r="Q236" i="1"/>
  <c r="M236" i="1"/>
  <c r="F236" i="1"/>
  <c r="E236" i="1"/>
  <c r="D236" i="1"/>
  <c r="A235" i="1"/>
  <c r="AD235" i="1"/>
  <c r="AC235" i="1"/>
  <c r="Z235" i="1"/>
  <c r="AB235" i="1" s="1"/>
  <c r="Y235" i="1"/>
  <c r="AA235" i="1" s="1"/>
  <c r="W235" i="1"/>
  <c r="X235" i="1" s="1"/>
  <c r="U235" i="1"/>
  <c r="Q235" i="1"/>
  <c r="M235" i="1"/>
  <c r="F235" i="1"/>
  <c r="E235" i="1"/>
  <c r="D235" i="1"/>
  <c r="A234" i="1"/>
  <c r="AD234" i="1"/>
  <c r="AC234" i="1"/>
  <c r="Z234" i="1"/>
  <c r="AB234" i="1" s="1"/>
  <c r="Y234" i="1"/>
  <c r="AA234" i="1" s="1"/>
  <c r="W234" i="1"/>
  <c r="X234" i="1" s="1"/>
  <c r="U234" i="1"/>
  <c r="Q234" i="1"/>
  <c r="M234" i="1"/>
  <c r="F234" i="1"/>
  <c r="E234" i="1"/>
  <c r="D234" i="1"/>
  <c r="A233" i="1"/>
  <c r="AD233" i="1"/>
  <c r="AC233" i="1"/>
  <c r="Z233" i="1"/>
  <c r="AB233" i="1" s="1"/>
  <c r="Y233" i="1"/>
  <c r="AA233" i="1" s="1"/>
  <c r="W233" i="1"/>
  <c r="X233" i="1" s="1"/>
  <c r="U233" i="1"/>
  <c r="Q233" i="1"/>
  <c r="M233" i="1"/>
  <c r="F233" i="1"/>
  <c r="E233" i="1"/>
  <c r="D233" i="1"/>
  <c r="A232" i="1"/>
  <c r="AD232" i="1"/>
  <c r="AC232" i="1"/>
  <c r="Z232" i="1"/>
  <c r="AB232" i="1" s="1"/>
  <c r="Y232" i="1"/>
  <c r="AA232" i="1" s="1"/>
  <c r="W232" i="1"/>
  <c r="X232" i="1" s="1"/>
  <c r="U232" i="1"/>
  <c r="Q232" i="1"/>
  <c r="M232" i="1"/>
  <c r="F232" i="1"/>
  <c r="E232" i="1"/>
  <c r="D232" i="1"/>
  <c r="A231" i="1"/>
  <c r="AD231" i="1"/>
  <c r="AC231" i="1"/>
  <c r="Z231" i="1"/>
  <c r="AB231" i="1" s="1"/>
  <c r="Y231" i="1"/>
  <c r="AA231" i="1" s="1"/>
  <c r="W231" i="1"/>
  <c r="X231" i="1" s="1"/>
  <c r="U231" i="1"/>
  <c r="Q231" i="1"/>
  <c r="M231" i="1"/>
  <c r="F231" i="1"/>
  <c r="E231" i="1"/>
  <c r="D231" i="1"/>
  <c r="A230" i="1"/>
  <c r="AD230" i="1"/>
  <c r="AC230" i="1"/>
  <c r="Z230" i="1"/>
  <c r="AB230" i="1" s="1"/>
  <c r="Y230" i="1"/>
  <c r="AA230" i="1" s="1"/>
  <c r="W230" i="1"/>
  <c r="X230" i="1" s="1"/>
  <c r="U230" i="1"/>
  <c r="Q230" i="1"/>
  <c r="M230" i="1"/>
  <c r="F230" i="1"/>
  <c r="E230" i="1"/>
  <c r="D230" i="1"/>
  <c r="A229" i="1"/>
  <c r="AD229" i="1"/>
  <c r="AC229" i="1"/>
  <c r="Z229" i="1"/>
  <c r="AB229" i="1" s="1"/>
  <c r="Y229" i="1"/>
  <c r="AA229" i="1" s="1"/>
  <c r="W229" i="1"/>
  <c r="X229" i="1" s="1"/>
  <c r="U229" i="1"/>
  <c r="Q229" i="1"/>
  <c r="M229" i="1"/>
  <c r="F229" i="1"/>
  <c r="E229" i="1"/>
  <c r="D229" i="1"/>
  <c r="A228" i="1"/>
  <c r="AD228" i="1"/>
  <c r="AC228" i="1"/>
  <c r="Z228" i="1"/>
  <c r="AB228" i="1" s="1"/>
  <c r="Y228" i="1"/>
  <c r="AA228" i="1" s="1"/>
  <c r="W228" i="1"/>
  <c r="X228" i="1" s="1"/>
  <c r="U228" i="1"/>
  <c r="Q228" i="1"/>
  <c r="M228" i="1"/>
  <c r="F228" i="1"/>
  <c r="E228" i="1"/>
  <c r="D228" i="1"/>
  <c r="A227" i="1"/>
  <c r="AD227" i="1"/>
  <c r="AC227" i="1"/>
  <c r="Z227" i="1"/>
  <c r="AB227" i="1" s="1"/>
  <c r="Y227" i="1"/>
  <c r="AA227" i="1" s="1"/>
  <c r="W227" i="1"/>
  <c r="X227" i="1" s="1"/>
  <c r="U227" i="1"/>
  <c r="Q227" i="1"/>
  <c r="M227" i="1"/>
  <c r="F227" i="1"/>
  <c r="E227" i="1"/>
  <c r="D227" i="1"/>
  <c r="A226" i="1"/>
  <c r="AD226" i="1"/>
  <c r="AC226" i="1"/>
  <c r="Z226" i="1"/>
  <c r="AB226" i="1" s="1"/>
  <c r="Y226" i="1"/>
  <c r="AA226" i="1" s="1"/>
  <c r="W226" i="1"/>
  <c r="X226" i="1" s="1"/>
  <c r="U226" i="1"/>
  <c r="Q226" i="1"/>
  <c r="M226" i="1"/>
  <c r="F226" i="1"/>
  <c r="E226" i="1"/>
  <c r="D226" i="1"/>
  <c r="A225" i="1"/>
  <c r="AD225" i="1"/>
  <c r="AC225" i="1"/>
  <c r="Z225" i="1"/>
  <c r="AB225" i="1" s="1"/>
  <c r="Y225" i="1"/>
  <c r="AA225" i="1" s="1"/>
  <c r="W225" i="1"/>
  <c r="X225" i="1" s="1"/>
  <c r="U225" i="1"/>
  <c r="Q225" i="1"/>
  <c r="M225" i="1"/>
  <c r="F225" i="1"/>
  <c r="E225" i="1"/>
  <c r="D225" i="1"/>
  <c r="A224" i="1"/>
  <c r="AD224" i="1"/>
  <c r="AC224" i="1"/>
  <c r="Z224" i="1"/>
  <c r="AB224" i="1" s="1"/>
  <c r="Y224" i="1"/>
  <c r="AA224" i="1" s="1"/>
  <c r="W224" i="1"/>
  <c r="X224" i="1" s="1"/>
  <c r="U224" i="1"/>
  <c r="Q224" i="1"/>
  <c r="M224" i="1"/>
  <c r="F224" i="1"/>
  <c r="E224" i="1"/>
  <c r="D224" i="1"/>
  <c r="A223" i="1"/>
  <c r="AD223" i="1"/>
  <c r="AC223" i="1"/>
  <c r="Z223" i="1"/>
  <c r="AB223" i="1" s="1"/>
  <c r="Y223" i="1"/>
  <c r="AA223" i="1" s="1"/>
  <c r="W223" i="1"/>
  <c r="X223" i="1" s="1"/>
  <c r="U223" i="1"/>
  <c r="Q223" i="1"/>
  <c r="M223" i="1"/>
  <c r="F223" i="1"/>
  <c r="E223" i="1"/>
  <c r="D223" i="1"/>
  <c r="A222" i="1"/>
  <c r="AD222" i="1"/>
  <c r="AC222" i="1"/>
  <c r="Z222" i="1"/>
  <c r="AB222" i="1" s="1"/>
  <c r="Y222" i="1"/>
  <c r="AA222" i="1" s="1"/>
  <c r="W222" i="1"/>
  <c r="X222" i="1" s="1"/>
  <c r="U222" i="1"/>
  <c r="Q222" i="1"/>
  <c r="M222" i="1"/>
  <c r="F222" i="1"/>
  <c r="E222" i="1"/>
  <c r="D222" i="1"/>
  <c r="A221" i="1"/>
  <c r="AD221" i="1"/>
  <c r="AC221" i="1"/>
  <c r="Z221" i="1"/>
  <c r="AB221" i="1" s="1"/>
  <c r="Y221" i="1"/>
  <c r="AA221" i="1" s="1"/>
  <c r="W221" i="1"/>
  <c r="X221" i="1" s="1"/>
  <c r="U221" i="1"/>
  <c r="Q221" i="1"/>
  <c r="M221" i="1"/>
  <c r="F221" i="1"/>
  <c r="E221" i="1"/>
  <c r="D221" i="1"/>
  <c r="A220" i="1"/>
  <c r="AD220" i="1"/>
  <c r="AC220" i="1"/>
  <c r="Z220" i="1"/>
  <c r="AB220" i="1" s="1"/>
  <c r="Y220" i="1"/>
  <c r="AA220" i="1" s="1"/>
  <c r="W220" i="1"/>
  <c r="X220" i="1" s="1"/>
  <c r="U220" i="1"/>
  <c r="Q220" i="1"/>
  <c r="M220" i="1"/>
  <c r="F220" i="1"/>
  <c r="E220" i="1"/>
  <c r="D220" i="1"/>
  <c r="A219" i="1"/>
  <c r="AD219" i="1"/>
  <c r="AC219" i="1"/>
  <c r="Z219" i="1"/>
  <c r="AB219" i="1" s="1"/>
  <c r="Y219" i="1"/>
  <c r="AA219" i="1" s="1"/>
  <c r="W219" i="1"/>
  <c r="X219" i="1" s="1"/>
  <c r="U219" i="1"/>
  <c r="Q219" i="1"/>
  <c r="M219" i="1"/>
  <c r="F219" i="1"/>
  <c r="E219" i="1"/>
  <c r="D219" i="1"/>
  <c r="A218" i="1"/>
  <c r="AD218" i="1"/>
  <c r="AC218" i="1"/>
  <c r="Z218" i="1"/>
  <c r="AB218" i="1" s="1"/>
  <c r="Y218" i="1"/>
  <c r="AA218" i="1" s="1"/>
  <c r="W218" i="1"/>
  <c r="X218" i="1" s="1"/>
  <c r="U218" i="1"/>
  <c r="Q218" i="1"/>
  <c r="M218" i="1"/>
  <c r="F218" i="1"/>
  <c r="E218" i="1"/>
  <c r="D218" i="1"/>
  <c r="A217" i="1"/>
  <c r="AD217" i="1"/>
  <c r="AC217" i="1"/>
  <c r="Z217" i="1"/>
  <c r="AB217" i="1" s="1"/>
  <c r="Y217" i="1"/>
  <c r="AA217" i="1" s="1"/>
  <c r="W217" i="1"/>
  <c r="X217" i="1" s="1"/>
  <c r="U217" i="1"/>
  <c r="Q217" i="1"/>
  <c r="M217" i="1"/>
  <c r="F217" i="1"/>
  <c r="E217" i="1"/>
  <c r="D217" i="1"/>
  <c r="A216" i="1"/>
  <c r="AD216" i="1"/>
  <c r="AC216" i="1"/>
  <c r="Z216" i="1"/>
  <c r="AB216" i="1" s="1"/>
  <c r="Y216" i="1"/>
  <c r="AA216" i="1" s="1"/>
  <c r="W216" i="1"/>
  <c r="X216" i="1" s="1"/>
  <c r="U216" i="1"/>
  <c r="Q216" i="1"/>
  <c r="M216" i="1"/>
  <c r="F216" i="1"/>
  <c r="E216" i="1"/>
  <c r="D216" i="1"/>
  <c r="A215" i="1"/>
  <c r="AD215" i="1"/>
  <c r="AC215" i="1"/>
  <c r="Z215" i="1"/>
  <c r="AB215" i="1" s="1"/>
  <c r="Y215" i="1"/>
  <c r="AA215" i="1" s="1"/>
  <c r="W215" i="1"/>
  <c r="X215" i="1" s="1"/>
  <c r="U215" i="1"/>
  <c r="Q215" i="1"/>
  <c r="M215" i="1"/>
  <c r="F215" i="1"/>
  <c r="E215" i="1"/>
  <c r="D215" i="1"/>
  <c r="A214" i="1"/>
  <c r="AD214" i="1"/>
  <c r="AC214" i="1"/>
  <c r="Z214" i="1"/>
  <c r="AB214" i="1" s="1"/>
  <c r="Y214" i="1"/>
  <c r="AA214" i="1" s="1"/>
  <c r="W214" i="1"/>
  <c r="X214" i="1" s="1"/>
  <c r="U214" i="1"/>
  <c r="Q214" i="1"/>
  <c r="M214" i="1"/>
  <c r="F214" i="1"/>
  <c r="E214" i="1"/>
  <c r="D214" i="1"/>
  <c r="A213" i="1"/>
  <c r="AD213" i="1"/>
  <c r="AC213" i="1"/>
  <c r="Z213" i="1"/>
  <c r="AB213" i="1" s="1"/>
  <c r="Y213" i="1"/>
  <c r="AA213" i="1" s="1"/>
  <c r="W213" i="1"/>
  <c r="X213" i="1" s="1"/>
  <c r="U213" i="1"/>
  <c r="Q213" i="1"/>
  <c r="M213" i="1"/>
  <c r="F213" i="1"/>
  <c r="E213" i="1"/>
  <c r="D213" i="1"/>
  <c r="A212" i="1"/>
  <c r="AD212" i="1"/>
  <c r="AC212" i="1"/>
  <c r="Z212" i="1"/>
  <c r="AB212" i="1" s="1"/>
  <c r="Y212" i="1"/>
  <c r="AA212" i="1" s="1"/>
  <c r="W212" i="1"/>
  <c r="X212" i="1" s="1"/>
  <c r="U212" i="1"/>
  <c r="Q212" i="1"/>
  <c r="M212" i="1"/>
  <c r="F212" i="1"/>
  <c r="E212" i="1"/>
  <c r="D212" i="1"/>
  <c r="A211" i="1"/>
  <c r="AD211" i="1"/>
  <c r="AC211" i="1"/>
  <c r="Z211" i="1"/>
  <c r="AB211" i="1" s="1"/>
  <c r="Y211" i="1"/>
  <c r="AA211" i="1" s="1"/>
  <c r="W211" i="1"/>
  <c r="X211" i="1" s="1"/>
  <c r="U211" i="1"/>
  <c r="Q211" i="1"/>
  <c r="M211" i="1"/>
  <c r="F211" i="1"/>
  <c r="E211" i="1"/>
  <c r="D211" i="1"/>
  <c r="A210" i="1"/>
  <c r="AD210" i="1"/>
  <c r="AC210" i="1"/>
  <c r="Z210" i="1"/>
  <c r="AB210" i="1" s="1"/>
  <c r="Y210" i="1"/>
  <c r="AA210" i="1" s="1"/>
  <c r="W210" i="1"/>
  <c r="X210" i="1" s="1"/>
  <c r="U210" i="1"/>
  <c r="Q210" i="1"/>
  <c r="M210" i="1"/>
  <c r="F210" i="1"/>
  <c r="E210" i="1"/>
  <c r="D210" i="1"/>
  <c r="A209" i="1"/>
  <c r="AD209" i="1"/>
  <c r="AC209" i="1"/>
  <c r="Z209" i="1"/>
  <c r="AB209" i="1" s="1"/>
  <c r="Y209" i="1"/>
  <c r="AA209" i="1" s="1"/>
  <c r="W209" i="1"/>
  <c r="X209" i="1" s="1"/>
  <c r="U209" i="1"/>
  <c r="Q209" i="1"/>
  <c r="M209" i="1"/>
  <c r="F209" i="1"/>
  <c r="E209" i="1"/>
  <c r="D209" i="1"/>
  <c r="A208" i="1"/>
  <c r="AD208" i="1"/>
  <c r="AC208" i="1"/>
  <c r="Z208" i="1"/>
  <c r="AB208" i="1" s="1"/>
  <c r="Y208" i="1"/>
  <c r="AA208" i="1" s="1"/>
  <c r="W208" i="1"/>
  <c r="X208" i="1" s="1"/>
  <c r="U208" i="1"/>
  <c r="Q208" i="1"/>
  <c r="M208" i="1"/>
  <c r="F208" i="1"/>
  <c r="E208" i="1"/>
  <c r="D208" i="1"/>
  <c r="A207" i="1"/>
  <c r="AD207" i="1"/>
  <c r="AC207" i="1"/>
  <c r="Z207" i="1"/>
  <c r="AB207" i="1" s="1"/>
  <c r="Y207" i="1"/>
  <c r="AA207" i="1" s="1"/>
  <c r="W207" i="1"/>
  <c r="X207" i="1" s="1"/>
  <c r="U207" i="1"/>
  <c r="Q207" i="1"/>
  <c r="M207" i="1"/>
  <c r="F207" i="1"/>
  <c r="E207" i="1"/>
  <c r="D207" i="1"/>
  <c r="A206" i="1"/>
  <c r="AD206" i="1"/>
  <c r="AC206" i="1"/>
  <c r="Z206" i="1"/>
  <c r="AB206" i="1" s="1"/>
  <c r="Y206" i="1"/>
  <c r="AA206" i="1" s="1"/>
  <c r="W206" i="1"/>
  <c r="X206" i="1" s="1"/>
  <c r="U206" i="1"/>
  <c r="Q206" i="1"/>
  <c r="M206" i="1"/>
  <c r="F206" i="1"/>
  <c r="E206" i="1"/>
  <c r="D206" i="1"/>
  <c r="A205" i="1"/>
  <c r="AD205" i="1"/>
  <c r="AC205" i="1"/>
  <c r="Z205" i="1"/>
  <c r="AB205" i="1" s="1"/>
  <c r="Y205" i="1"/>
  <c r="AA205" i="1" s="1"/>
  <c r="W205" i="1"/>
  <c r="X205" i="1" s="1"/>
  <c r="U205" i="1"/>
  <c r="Q205" i="1"/>
  <c r="M205" i="1"/>
  <c r="F205" i="1"/>
  <c r="E205" i="1"/>
  <c r="D205" i="1"/>
  <c r="A204" i="1"/>
  <c r="AD204" i="1"/>
  <c r="AC204" i="1"/>
  <c r="Z204" i="1"/>
  <c r="AB204" i="1" s="1"/>
  <c r="Y204" i="1"/>
  <c r="AA204" i="1" s="1"/>
  <c r="W204" i="1"/>
  <c r="X204" i="1" s="1"/>
  <c r="U204" i="1"/>
  <c r="Q204" i="1"/>
  <c r="M204" i="1"/>
  <c r="F204" i="1"/>
  <c r="E204" i="1"/>
  <c r="D204" i="1"/>
  <c r="A203" i="1"/>
  <c r="AD203" i="1"/>
  <c r="AC203" i="1"/>
  <c r="Z203" i="1"/>
  <c r="AB203" i="1" s="1"/>
  <c r="Y203" i="1"/>
  <c r="AA203" i="1" s="1"/>
  <c r="W203" i="1"/>
  <c r="X203" i="1" s="1"/>
  <c r="U203" i="1"/>
  <c r="Q203" i="1"/>
  <c r="M203" i="1"/>
  <c r="F203" i="1"/>
  <c r="E203" i="1"/>
  <c r="D203" i="1"/>
  <c r="A202" i="1"/>
  <c r="AD202" i="1"/>
  <c r="AC202" i="1"/>
  <c r="Z202" i="1"/>
  <c r="AB202" i="1" s="1"/>
  <c r="Y202" i="1"/>
  <c r="AA202" i="1" s="1"/>
  <c r="W202" i="1"/>
  <c r="X202" i="1" s="1"/>
  <c r="U202" i="1"/>
  <c r="Q202" i="1"/>
  <c r="M202" i="1"/>
  <c r="F202" i="1"/>
  <c r="E202" i="1"/>
  <c r="D202" i="1"/>
  <c r="A201" i="1"/>
  <c r="AD201" i="1"/>
  <c r="AC201" i="1"/>
  <c r="Z201" i="1"/>
  <c r="AB201" i="1" s="1"/>
  <c r="Y201" i="1"/>
  <c r="AA201" i="1" s="1"/>
  <c r="W201" i="1"/>
  <c r="X201" i="1" s="1"/>
  <c r="U201" i="1"/>
  <c r="Q201" i="1"/>
  <c r="M201" i="1"/>
  <c r="F201" i="1"/>
  <c r="E201" i="1"/>
  <c r="D201" i="1"/>
  <c r="A200" i="1"/>
  <c r="AD200" i="1"/>
  <c r="AC200" i="1"/>
  <c r="Z200" i="1"/>
  <c r="AB200" i="1" s="1"/>
  <c r="Y200" i="1"/>
  <c r="AA200" i="1" s="1"/>
  <c r="W200" i="1"/>
  <c r="X200" i="1" s="1"/>
  <c r="U200" i="1"/>
  <c r="Q200" i="1"/>
  <c r="M200" i="1"/>
  <c r="F200" i="1"/>
  <c r="E200" i="1"/>
  <c r="D200" i="1"/>
  <c r="A199" i="1"/>
  <c r="AD199" i="1"/>
  <c r="AC199" i="1"/>
  <c r="Z199" i="1"/>
  <c r="AB199" i="1" s="1"/>
  <c r="Y199" i="1"/>
  <c r="AA199" i="1" s="1"/>
  <c r="W199" i="1"/>
  <c r="X199" i="1" s="1"/>
  <c r="U199" i="1"/>
  <c r="Q199" i="1"/>
  <c r="M199" i="1"/>
  <c r="F199" i="1"/>
  <c r="E199" i="1"/>
  <c r="D199" i="1"/>
  <c r="A198" i="1"/>
  <c r="AD198" i="1"/>
  <c r="AC198" i="1"/>
  <c r="Z198" i="1"/>
  <c r="AB198" i="1" s="1"/>
  <c r="Y198" i="1"/>
  <c r="AA198" i="1" s="1"/>
  <c r="W198" i="1"/>
  <c r="X198" i="1" s="1"/>
  <c r="U198" i="1"/>
  <c r="Q198" i="1"/>
  <c r="M198" i="1"/>
  <c r="F198" i="1"/>
  <c r="E198" i="1"/>
  <c r="D198" i="1"/>
  <c r="A197" i="1"/>
  <c r="AD197" i="1"/>
  <c r="AC197" i="1"/>
  <c r="Z197" i="1"/>
  <c r="AB197" i="1" s="1"/>
  <c r="Y197" i="1"/>
  <c r="AA197" i="1" s="1"/>
  <c r="W197" i="1"/>
  <c r="X197" i="1" s="1"/>
  <c r="U197" i="1"/>
  <c r="Q197" i="1"/>
  <c r="M197" i="1"/>
  <c r="F197" i="1"/>
  <c r="E197" i="1"/>
  <c r="D197" i="1"/>
  <c r="A196" i="1"/>
  <c r="AD196" i="1"/>
  <c r="AC196" i="1"/>
  <c r="Z196" i="1"/>
  <c r="AB196" i="1" s="1"/>
  <c r="Y196" i="1"/>
  <c r="AA196" i="1" s="1"/>
  <c r="W196" i="1"/>
  <c r="X196" i="1" s="1"/>
  <c r="U196" i="1"/>
  <c r="Q196" i="1"/>
  <c r="M196" i="1"/>
  <c r="F196" i="1"/>
  <c r="E196" i="1"/>
  <c r="D196" i="1"/>
  <c r="A195" i="1"/>
  <c r="AD195" i="1"/>
  <c r="AC195" i="1"/>
  <c r="Z195" i="1"/>
  <c r="AB195" i="1" s="1"/>
  <c r="Y195" i="1"/>
  <c r="AA195" i="1" s="1"/>
  <c r="W195" i="1"/>
  <c r="X195" i="1" s="1"/>
  <c r="U195" i="1"/>
  <c r="Q195" i="1"/>
  <c r="M195" i="1"/>
  <c r="F195" i="1"/>
  <c r="E195" i="1"/>
  <c r="D195" i="1"/>
  <c r="A194" i="1"/>
  <c r="AD194" i="1"/>
  <c r="AC194" i="1"/>
  <c r="Z194" i="1"/>
  <c r="AB194" i="1" s="1"/>
  <c r="Y194" i="1"/>
  <c r="AA194" i="1" s="1"/>
  <c r="W194" i="1"/>
  <c r="X194" i="1" s="1"/>
  <c r="U194" i="1"/>
  <c r="Q194" i="1"/>
  <c r="M194" i="1"/>
  <c r="F194" i="1"/>
  <c r="E194" i="1"/>
  <c r="D194" i="1"/>
  <c r="A193" i="1"/>
  <c r="AD193" i="1"/>
  <c r="AC193" i="1"/>
  <c r="Z193" i="1"/>
  <c r="AB193" i="1" s="1"/>
  <c r="Y193" i="1"/>
  <c r="AA193" i="1" s="1"/>
  <c r="W193" i="1"/>
  <c r="X193" i="1" s="1"/>
  <c r="U193" i="1"/>
  <c r="Q193" i="1"/>
  <c r="M193" i="1"/>
  <c r="F193" i="1"/>
  <c r="E193" i="1"/>
  <c r="D193" i="1"/>
  <c r="A192" i="1"/>
  <c r="AD192" i="1"/>
  <c r="AC192" i="1"/>
  <c r="Z192" i="1"/>
  <c r="AB192" i="1" s="1"/>
  <c r="Y192" i="1"/>
  <c r="AA192" i="1" s="1"/>
  <c r="W192" i="1"/>
  <c r="X192" i="1" s="1"/>
  <c r="U192" i="1"/>
  <c r="Q192" i="1"/>
  <c r="M192" i="1"/>
  <c r="F192" i="1"/>
  <c r="E192" i="1"/>
  <c r="D192" i="1"/>
  <c r="A191" i="1"/>
  <c r="AD191" i="1"/>
  <c r="AC191" i="1"/>
  <c r="Z191" i="1"/>
  <c r="AB191" i="1" s="1"/>
  <c r="Y191" i="1"/>
  <c r="AA191" i="1" s="1"/>
  <c r="W191" i="1"/>
  <c r="X191" i="1" s="1"/>
  <c r="U191" i="1"/>
  <c r="Q191" i="1"/>
  <c r="M191" i="1"/>
  <c r="F191" i="1"/>
  <c r="E191" i="1"/>
  <c r="D191" i="1"/>
  <c r="A190" i="1"/>
  <c r="AD189" i="1"/>
  <c r="AC189" i="1"/>
  <c r="Z189" i="1"/>
  <c r="AB189" i="1" s="1"/>
  <c r="Y189" i="1"/>
  <c r="AA189" i="1" s="1"/>
  <c r="W189" i="1"/>
  <c r="X189" i="1" s="1"/>
  <c r="U189" i="1"/>
  <c r="Q189" i="1"/>
  <c r="M189" i="1"/>
  <c r="F189" i="1"/>
  <c r="E189" i="1"/>
  <c r="D189" i="1"/>
  <c r="AI189" i="1" s="1"/>
  <c r="A189" i="1"/>
  <c r="AD188" i="1"/>
  <c r="AC188" i="1"/>
  <c r="Z188" i="1"/>
  <c r="AB188" i="1" s="1"/>
  <c r="Y188" i="1"/>
  <c r="AA188" i="1" s="1"/>
  <c r="W188" i="1"/>
  <c r="X188" i="1" s="1"/>
  <c r="U188" i="1"/>
  <c r="Q188" i="1"/>
  <c r="M188" i="1"/>
  <c r="F188" i="1"/>
  <c r="E188" i="1"/>
  <c r="D188" i="1"/>
  <c r="AI188" i="1" s="1"/>
  <c r="A188" i="1"/>
  <c r="AD187" i="1"/>
  <c r="AC187" i="1"/>
  <c r="Z187" i="1"/>
  <c r="AB187" i="1" s="1"/>
  <c r="Y187" i="1"/>
  <c r="AA187" i="1" s="1"/>
  <c r="W187" i="1"/>
  <c r="X187" i="1" s="1"/>
  <c r="U187" i="1"/>
  <c r="Q187" i="1"/>
  <c r="M187" i="1"/>
  <c r="F187" i="1"/>
  <c r="E187" i="1"/>
  <c r="D187" i="1"/>
  <c r="A187" i="1"/>
  <c r="AD186" i="1"/>
  <c r="AC186" i="1"/>
  <c r="Z186" i="1"/>
  <c r="AB186" i="1" s="1"/>
  <c r="Y186" i="1"/>
  <c r="AA186" i="1" s="1"/>
  <c r="W186" i="1"/>
  <c r="X186" i="1" s="1"/>
  <c r="U186" i="1"/>
  <c r="Q186" i="1"/>
  <c r="M186" i="1"/>
  <c r="F186" i="1"/>
  <c r="E186" i="1"/>
  <c r="D186" i="1"/>
  <c r="AI186" i="1" s="1"/>
  <c r="A186" i="1"/>
  <c r="AD185" i="1"/>
  <c r="AC185" i="1"/>
  <c r="Z185" i="1"/>
  <c r="AB185" i="1" s="1"/>
  <c r="Y185" i="1"/>
  <c r="AA185" i="1" s="1"/>
  <c r="W185" i="1"/>
  <c r="X185" i="1" s="1"/>
  <c r="U185" i="1"/>
  <c r="Q185" i="1"/>
  <c r="M185" i="1"/>
  <c r="F185" i="1"/>
  <c r="E185" i="1"/>
  <c r="D185" i="1"/>
  <c r="AI185" i="1" s="1"/>
  <c r="A185" i="1"/>
  <c r="AD184" i="1"/>
  <c r="AC184" i="1"/>
  <c r="Z184" i="1"/>
  <c r="AB184" i="1" s="1"/>
  <c r="Y184" i="1"/>
  <c r="AA184" i="1" s="1"/>
  <c r="W184" i="1"/>
  <c r="X184" i="1" s="1"/>
  <c r="U184" i="1"/>
  <c r="Q184" i="1"/>
  <c r="M184" i="1"/>
  <c r="F184" i="1"/>
  <c r="E184" i="1"/>
  <c r="D184" i="1"/>
  <c r="AI184" i="1" s="1"/>
  <c r="A184" i="1"/>
  <c r="AD183" i="1"/>
  <c r="AC183" i="1"/>
  <c r="Z183" i="1"/>
  <c r="AB183" i="1" s="1"/>
  <c r="Y183" i="1"/>
  <c r="AA183" i="1" s="1"/>
  <c r="W183" i="1"/>
  <c r="X183" i="1" s="1"/>
  <c r="U183" i="1"/>
  <c r="Q183" i="1"/>
  <c r="M183" i="1"/>
  <c r="F183" i="1"/>
  <c r="E183" i="1"/>
  <c r="D183" i="1"/>
  <c r="A183" i="1"/>
  <c r="AD182" i="1"/>
  <c r="AC182" i="1"/>
  <c r="Z182" i="1"/>
  <c r="AB182" i="1" s="1"/>
  <c r="Y182" i="1"/>
  <c r="AA182" i="1" s="1"/>
  <c r="W182" i="1"/>
  <c r="X182" i="1" s="1"/>
  <c r="U182" i="1"/>
  <c r="Q182" i="1"/>
  <c r="M182" i="1"/>
  <c r="F182" i="1"/>
  <c r="E182" i="1"/>
  <c r="D182" i="1"/>
  <c r="AI182" i="1" s="1"/>
  <c r="A182" i="1"/>
  <c r="AD181" i="1"/>
  <c r="AC181" i="1"/>
  <c r="Z181" i="1"/>
  <c r="AB181" i="1" s="1"/>
  <c r="Y181" i="1"/>
  <c r="AA181" i="1" s="1"/>
  <c r="W181" i="1"/>
  <c r="X181" i="1" s="1"/>
  <c r="U181" i="1"/>
  <c r="Q181" i="1"/>
  <c r="M181" i="1"/>
  <c r="F181" i="1"/>
  <c r="E181" i="1"/>
  <c r="D181" i="1"/>
  <c r="A181" i="1"/>
  <c r="AD180" i="1"/>
  <c r="AC180" i="1"/>
  <c r="Z180" i="1"/>
  <c r="AB180" i="1" s="1"/>
  <c r="Y180" i="1"/>
  <c r="AA180" i="1" s="1"/>
  <c r="W180" i="1"/>
  <c r="X180" i="1" s="1"/>
  <c r="U180" i="1"/>
  <c r="Q180" i="1"/>
  <c r="M180" i="1"/>
  <c r="F180" i="1"/>
  <c r="E180" i="1"/>
  <c r="D180" i="1"/>
  <c r="AI180" i="1" s="1"/>
  <c r="A180" i="1"/>
  <c r="AD179" i="1"/>
  <c r="AC179" i="1"/>
  <c r="Z179" i="1"/>
  <c r="AB179" i="1" s="1"/>
  <c r="Y179" i="1"/>
  <c r="AA179" i="1" s="1"/>
  <c r="W179" i="1"/>
  <c r="X179" i="1" s="1"/>
  <c r="U179" i="1"/>
  <c r="Q179" i="1"/>
  <c r="M179" i="1"/>
  <c r="F179" i="1"/>
  <c r="E179" i="1"/>
  <c r="D179" i="1"/>
  <c r="AI179" i="1" s="1"/>
  <c r="A179" i="1"/>
  <c r="AD178" i="1"/>
  <c r="AC178" i="1"/>
  <c r="Z178" i="1"/>
  <c r="AB178" i="1" s="1"/>
  <c r="Y178" i="1"/>
  <c r="AA178" i="1" s="1"/>
  <c r="W178" i="1"/>
  <c r="X178" i="1" s="1"/>
  <c r="U178" i="1"/>
  <c r="Q178" i="1"/>
  <c r="M178" i="1"/>
  <c r="F178" i="1"/>
  <c r="E178" i="1"/>
  <c r="D178" i="1"/>
  <c r="AI178" i="1" s="1"/>
  <c r="A178" i="1"/>
  <c r="AD177" i="1"/>
  <c r="AC177" i="1"/>
  <c r="Z177" i="1"/>
  <c r="AB177" i="1" s="1"/>
  <c r="Y177" i="1"/>
  <c r="AA177" i="1" s="1"/>
  <c r="W177" i="1"/>
  <c r="X177" i="1" s="1"/>
  <c r="U177" i="1"/>
  <c r="Q177" i="1"/>
  <c r="M177" i="1"/>
  <c r="F177" i="1"/>
  <c r="E177" i="1"/>
  <c r="D177" i="1"/>
  <c r="AI177" i="1" s="1"/>
  <c r="A177" i="1"/>
  <c r="AD176" i="1"/>
  <c r="AC176" i="1"/>
  <c r="Z176" i="1"/>
  <c r="AB176" i="1" s="1"/>
  <c r="Y176" i="1"/>
  <c r="AA176" i="1" s="1"/>
  <c r="W176" i="1"/>
  <c r="X176" i="1" s="1"/>
  <c r="U176" i="1"/>
  <c r="Q176" i="1"/>
  <c r="M176" i="1"/>
  <c r="F176" i="1"/>
  <c r="E176" i="1"/>
  <c r="D176" i="1"/>
  <c r="AI176" i="1" s="1"/>
  <c r="A176" i="1"/>
  <c r="AD175" i="1"/>
  <c r="AC175" i="1"/>
  <c r="Z175" i="1"/>
  <c r="AB175" i="1" s="1"/>
  <c r="Y175" i="1"/>
  <c r="AA175" i="1" s="1"/>
  <c r="W175" i="1"/>
  <c r="X175" i="1" s="1"/>
  <c r="U175" i="1"/>
  <c r="Q175" i="1"/>
  <c r="M175" i="1"/>
  <c r="F175" i="1"/>
  <c r="E175" i="1"/>
  <c r="D175" i="1"/>
  <c r="A175" i="1"/>
  <c r="AD174" i="1"/>
  <c r="AC174" i="1"/>
  <c r="Z174" i="1"/>
  <c r="AB174" i="1" s="1"/>
  <c r="Y174" i="1"/>
  <c r="AA174" i="1" s="1"/>
  <c r="W174" i="1"/>
  <c r="X174" i="1" s="1"/>
  <c r="U174" i="1"/>
  <c r="Q174" i="1"/>
  <c r="M174" i="1"/>
  <c r="F174" i="1"/>
  <c r="E174" i="1"/>
  <c r="D174" i="1"/>
  <c r="AI174" i="1" s="1"/>
  <c r="A174" i="1"/>
  <c r="AD173" i="1"/>
  <c r="AC173" i="1"/>
  <c r="Z173" i="1"/>
  <c r="AB173" i="1" s="1"/>
  <c r="Y173" i="1"/>
  <c r="AA173" i="1" s="1"/>
  <c r="W173" i="1"/>
  <c r="X173" i="1" s="1"/>
  <c r="U173" i="1"/>
  <c r="Q173" i="1"/>
  <c r="M173" i="1"/>
  <c r="F173" i="1"/>
  <c r="E173" i="1"/>
  <c r="D173" i="1"/>
  <c r="A173" i="1"/>
  <c r="AD172" i="1"/>
  <c r="AC172" i="1"/>
  <c r="Z172" i="1"/>
  <c r="AB172" i="1" s="1"/>
  <c r="Y172" i="1"/>
  <c r="AA172" i="1" s="1"/>
  <c r="W172" i="1"/>
  <c r="X172" i="1" s="1"/>
  <c r="U172" i="1"/>
  <c r="Q172" i="1"/>
  <c r="M172" i="1"/>
  <c r="F172" i="1"/>
  <c r="E172" i="1"/>
  <c r="D172" i="1"/>
  <c r="AI172" i="1" s="1"/>
  <c r="A172" i="1"/>
  <c r="AD171" i="1"/>
  <c r="AC171" i="1"/>
  <c r="Z171" i="1"/>
  <c r="AB171" i="1" s="1"/>
  <c r="Y171" i="1"/>
  <c r="AA171" i="1" s="1"/>
  <c r="W171" i="1"/>
  <c r="X171" i="1" s="1"/>
  <c r="U171" i="1"/>
  <c r="Q171" i="1"/>
  <c r="M171" i="1"/>
  <c r="F171" i="1"/>
  <c r="E171" i="1"/>
  <c r="D171" i="1"/>
  <c r="A171" i="1"/>
  <c r="AD170" i="1"/>
  <c r="AC170" i="1"/>
  <c r="Z170" i="1"/>
  <c r="AB170" i="1" s="1"/>
  <c r="Y170" i="1"/>
  <c r="AA170" i="1" s="1"/>
  <c r="W170" i="1"/>
  <c r="X170" i="1" s="1"/>
  <c r="U170" i="1"/>
  <c r="Q170" i="1"/>
  <c r="M170" i="1"/>
  <c r="F170" i="1"/>
  <c r="E170" i="1"/>
  <c r="D170" i="1"/>
  <c r="AI170" i="1" s="1"/>
  <c r="A170" i="1"/>
  <c r="AD169" i="1"/>
  <c r="AC169" i="1"/>
  <c r="Z169" i="1"/>
  <c r="AB169" i="1" s="1"/>
  <c r="Y169" i="1"/>
  <c r="AA169" i="1" s="1"/>
  <c r="W169" i="1"/>
  <c r="X169" i="1" s="1"/>
  <c r="U169" i="1"/>
  <c r="Q169" i="1"/>
  <c r="M169" i="1"/>
  <c r="F169" i="1"/>
  <c r="E169" i="1"/>
  <c r="D169" i="1"/>
  <c r="AI169" i="1" s="1"/>
  <c r="A169" i="1"/>
  <c r="AD168" i="1"/>
  <c r="AC168" i="1"/>
  <c r="Z168" i="1"/>
  <c r="AB168" i="1" s="1"/>
  <c r="Y168" i="1"/>
  <c r="AA168" i="1" s="1"/>
  <c r="W168" i="1"/>
  <c r="X168" i="1" s="1"/>
  <c r="U168" i="1"/>
  <c r="Q168" i="1"/>
  <c r="M168" i="1"/>
  <c r="F168" i="1"/>
  <c r="E168" i="1"/>
  <c r="D168" i="1"/>
  <c r="AI168" i="1" s="1"/>
  <c r="A168" i="1"/>
  <c r="AD167" i="1"/>
  <c r="AC167" i="1"/>
  <c r="Z167" i="1"/>
  <c r="AB167" i="1" s="1"/>
  <c r="Y167" i="1"/>
  <c r="AA167" i="1" s="1"/>
  <c r="W167" i="1"/>
  <c r="X167" i="1" s="1"/>
  <c r="U167" i="1"/>
  <c r="Q167" i="1"/>
  <c r="M167" i="1"/>
  <c r="F167" i="1"/>
  <c r="E167" i="1"/>
  <c r="D167" i="1"/>
  <c r="AI167" i="1" s="1"/>
  <c r="A167" i="1"/>
  <c r="AD166" i="1"/>
  <c r="AC166" i="1"/>
  <c r="Z166" i="1"/>
  <c r="AB166" i="1" s="1"/>
  <c r="Y166" i="1"/>
  <c r="AA166" i="1" s="1"/>
  <c r="W166" i="1"/>
  <c r="X166" i="1" s="1"/>
  <c r="U166" i="1"/>
  <c r="Q166" i="1"/>
  <c r="M166" i="1"/>
  <c r="F166" i="1"/>
  <c r="E166" i="1"/>
  <c r="D166" i="1"/>
  <c r="AI166" i="1" s="1"/>
  <c r="A166" i="1"/>
  <c r="AD165" i="1"/>
  <c r="AC165" i="1"/>
  <c r="Z165" i="1"/>
  <c r="AB165" i="1" s="1"/>
  <c r="Y165" i="1"/>
  <c r="AA165" i="1" s="1"/>
  <c r="W165" i="1"/>
  <c r="X165" i="1" s="1"/>
  <c r="U165" i="1"/>
  <c r="Q165" i="1"/>
  <c r="M165" i="1"/>
  <c r="F165" i="1"/>
  <c r="E165" i="1"/>
  <c r="D165" i="1"/>
  <c r="AI165" i="1" s="1"/>
  <c r="A165" i="1"/>
  <c r="AD164" i="1"/>
  <c r="AC164" i="1"/>
  <c r="Z164" i="1"/>
  <c r="AB164" i="1" s="1"/>
  <c r="Y164" i="1"/>
  <c r="AA164" i="1" s="1"/>
  <c r="W164" i="1"/>
  <c r="X164" i="1" s="1"/>
  <c r="U164" i="1"/>
  <c r="Q164" i="1"/>
  <c r="M164" i="1"/>
  <c r="F164" i="1"/>
  <c r="E164" i="1"/>
  <c r="D164" i="1"/>
  <c r="AI164" i="1" s="1"/>
  <c r="A164" i="1"/>
  <c r="AD163" i="1"/>
  <c r="AC163" i="1"/>
  <c r="Z163" i="1"/>
  <c r="AB163" i="1" s="1"/>
  <c r="Y163" i="1"/>
  <c r="AA163" i="1" s="1"/>
  <c r="W163" i="1"/>
  <c r="X163" i="1" s="1"/>
  <c r="U163" i="1"/>
  <c r="Q163" i="1"/>
  <c r="M163" i="1"/>
  <c r="F163" i="1"/>
  <c r="E163" i="1"/>
  <c r="D163" i="1"/>
  <c r="A163" i="1"/>
  <c r="AD162" i="1"/>
  <c r="AC162" i="1"/>
  <c r="Z162" i="1"/>
  <c r="AB162" i="1" s="1"/>
  <c r="Y162" i="1"/>
  <c r="AA162" i="1" s="1"/>
  <c r="W162" i="1"/>
  <c r="X162" i="1" s="1"/>
  <c r="U162" i="1"/>
  <c r="Q162" i="1"/>
  <c r="M162" i="1"/>
  <c r="F162" i="1"/>
  <c r="E162" i="1"/>
  <c r="D162" i="1"/>
  <c r="AI162" i="1" s="1"/>
  <c r="A162" i="1"/>
  <c r="AD161" i="1"/>
  <c r="AC161" i="1"/>
  <c r="Z161" i="1"/>
  <c r="AB161" i="1" s="1"/>
  <c r="Y161" i="1"/>
  <c r="AA161" i="1" s="1"/>
  <c r="W161" i="1"/>
  <c r="X161" i="1" s="1"/>
  <c r="U161" i="1"/>
  <c r="Q161" i="1"/>
  <c r="M161" i="1"/>
  <c r="F161" i="1"/>
  <c r="E161" i="1"/>
  <c r="D161" i="1"/>
  <c r="AI161" i="1" s="1"/>
  <c r="A161" i="1"/>
  <c r="AD160" i="1"/>
  <c r="AC160" i="1"/>
  <c r="Z160" i="1"/>
  <c r="AB160" i="1" s="1"/>
  <c r="Y160" i="1"/>
  <c r="AA160" i="1" s="1"/>
  <c r="W160" i="1"/>
  <c r="X160" i="1" s="1"/>
  <c r="U160" i="1"/>
  <c r="Q160" i="1"/>
  <c r="M160" i="1"/>
  <c r="F160" i="1"/>
  <c r="E160" i="1"/>
  <c r="D160" i="1"/>
  <c r="AI160" i="1" s="1"/>
  <c r="A160" i="1"/>
  <c r="AD159" i="1"/>
  <c r="AC159" i="1"/>
  <c r="Z159" i="1"/>
  <c r="AB159" i="1" s="1"/>
  <c r="Y159" i="1"/>
  <c r="AA159" i="1" s="1"/>
  <c r="W159" i="1"/>
  <c r="X159" i="1" s="1"/>
  <c r="U159" i="1"/>
  <c r="Q159" i="1"/>
  <c r="M159" i="1"/>
  <c r="F159" i="1"/>
  <c r="E159" i="1"/>
  <c r="D159" i="1"/>
  <c r="AI159" i="1" s="1"/>
  <c r="A159" i="1"/>
  <c r="AD158" i="1"/>
  <c r="AC158" i="1"/>
  <c r="Z158" i="1"/>
  <c r="AB158" i="1" s="1"/>
  <c r="Y158" i="1"/>
  <c r="AA158" i="1" s="1"/>
  <c r="W158" i="1"/>
  <c r="X158" i="1" s="1"/>
  <c r="U158" i="1"/>
  <c r="Q158" i="1"/>
  <c r="M158" i="1"/>
  <c r="F158" i="1"/>
  <c r="E158" i="1"/>
  <c r="D158" i="1"/>
  <c r="AI158" i="1" s="1"/>
  <c r="A158" i="1"/>
  <c r="AD157" i="1"/>
  <c r="AC157" i="1"/>
  <c r="Z157" i="1"/>
  <c r="AB157" i="1" s="1"/>
  <c r="Y157" i="1"/>
  <c r="AA157" i="1" s="1"/>
  <c r="W157" i="1"/>
  <c r="X157" i="1" s="1"/>
  <c r="U157" i="1"/>
  <c r="Q157" i="1"/>
  <c r="M157" i="1"/>
  <c r="F157" i="1"/>
  <c r="E157" i="1"/>
  <c r="D157" i="1"/>
  <c r="A157" i="1"/>
  <c r="AD156" i="1"/>
  <c r="AC156" i="1"/>
  <c r="Z156" i="1"/>
  <c r="AB156" i="1" s="1"/>
  <c r="Y156" i="1"/>
  <c r="AA156" i="1" s="1"/>
  <c r="W156" i="1"/>
  <c r="X156" i="1" s="1"/>
  <c r="U156" i="1"/>
  <c r="Q156" i="1"/>
  <c r="M156" i="1"/>
  <c r="F156" i="1"/>
  <c r="E156" i="1"/>
  <c r="D156" i="1"/>
  <c r="AI156" i="1" s="1"/>
  <c r="A156" i="1"/>
  <c r="AD155" i="1"/>
  <c r="AC155" i="1"/>
  <c r="Z155" i="1"/>
  <c r="AB155" i="1" s="1"/>
  <c r="Y155" i="1"/>
  <c r="AA155" i="1" s="1"/>
  <c r="W155" i="1"/>
  <c r="X155" i="1" s="1"/>
  <c r="U155" i="1"/>
  <c r="Q155" i="1"/>
  <c r="M155" i="1"/>
  <c r="F155" i="1"/>
  <c r="E155" i="1"/>
  <c r="D155" i="1"/>
  <c r="AI155" i="1" s="1"/>
  <c r="A155" i="1"/>
  <c r="AD154" i="1"/>
  <c r="AC154" i="1"/>
  <c r="Z154" i="1"/>
  <c r="AB154" i="1" s="1"/>
  <c r="Y154" i="1"/>
  <c r="AA154" i="1" s="1"/>
  <c r="W154" i="1"/>
  <c r="X154" i="1" s="1"/>
  <c r="U154" i="1"/>
  <c r="Q154" i="1"/>
  <c r="M154" i="1"/>
  <c r="F154" i="1"/>
  <c r="E154" i="1"/>
  <c r="D154" i="1"/>
  <c r="AI154" i="1" s="1"/>
  <c r="A154" i="1"/>
  <c r="AD153" i="1"/>
  <c r="AC153" i="1"/>
  <c r="Z153" i="1"/>
  <c r="AB153" i="1" s="1"/>
  <c r="Y153" i="1"/>
  <c r="AA153" i="1" s="1"/>
  <c r="W153" i="1"/>
  <c r="X153" i="1" s="1"/>
  <c r="U153" i="1"/>
  <c r="Q153" i="1"/>
  <c r="M153" i="1"/>
  <c r="F153" i="1"/>
  <c r="E153" i="1"/>
  <c r="D153" i="1"/>
  <c r="AI153" i="1" s="1"/>
  <c r="A153" i="1"/>
  <c r="AD152" i="1"/>
  <c r="AC152" i="1"/>
  <c r="Z152" i="1"/>
  <c r="AB152" i="1" s="1"/>
  <c r="Y152" i="1"/>
  <c r="AA152" i="1" s="1"/>
  <c r="W152" i="1"/>
  <c r="X152" i="1" s="1"/>
  <c r="U152" i="1"/>
  <c r="Q152" i="1"/>
  <c r="M152" i="1"/>
  <c r="F152" i="1"/>
  <c r="E152" i="1"/>
  <c r="D152" i="1"/>
  <c r="AI152" i="1" s="1"/>
  <c r="A152" i="1"/>
  <c r="AD151" i="1"/>
  <c r="AC151" i="1"/>
  <c r="Z151" i="1"/>
  <c r="AB151" i="1" s="1"/>
  <c r="Y151" i="1"/>
  <c r="AA151" i="1" s="1"/>
  <c r="W151" i="1"/>
  <c r="X151" i="1" s="1"/>
  <c r="U151" i="1"/>
  <c r="Q151" i="1"/>
  <c r="M151" i="1"/>
  <c r="F151" i="1"/>
  <c r="E151" i="1"/>
  <c r="D151" i="1"/>
  <c r="A151" i="1"/>
  <c r="AD150" i="1"/>
  <c r="AC150" i="1"/>
  <c r="Z150" i="1"/>
  <c r="AB150" i="1" s="1"/>
  <c r="Y150" i="1"/>
  <c r="AA150" i="1" s="1"/>
  <c r="W150" i="1"/>
  <c r="X150" i="1" s="1"/>
  <c r="U150" i="1"/>
  <c r="Q150" i="1"/>
  <c r="M150" i="1"/>
  <c r="F150" i="1"/>
  <c r="E150" i="1"/>
  <c r="D150" i="1"/>
  <c r="AI150" i="1" s="1"/>
  <c r="A150" i="1"/>
  <c r="AD149" i="1"/>
  <c r="AC149" i="1"/>
  <c r="Z149" i="1"/>
  <c r="AB149" i="1" s="1"/>
  <c r="Y149" i="1"/>
  <c r="AA149" i="1" s="1"/>
  <c r="W149" i="1"/>
  <c r="X149" i="1" s="1"/>
  <c r="U149" i="1"/>
  <c r="Q149" i="1"/>
  <c r="M149" i="1"/>
  <c r="F149" i="1"/>
  <c r="E149" i="1"/>
  <c r="D149" i="1"/>
  <c r="AI149" i="1" s="1"/>
  <c r="A149" i="1"/>
  <c r="AD148" i="1"/>
  <c r="AC148" i="1"/>
  <c r="Z148" i="1"/>
  <c r="AB148" i="1" s="1"/>
  <c r="Y148" i="1"/>
  <c r="AA148" i="1" s="1"/>
  <c r="W148" i="1"/>
  <c r="X148" i="1" s="1"/>
  <c r="U148" i="1"/>
  <c r="Q148" i="1"/>
  <c r="M148" i="1"/>
  <c r="F148" i="1"/>
  <c r="E148" i="1"/>
  <c r="D148" i="1"/>
  <c r="AI148" i="1" s="1"/>
  <c r="A148" i="1"/>
  <c r="AD147" i="1"/>
  <c r="AC147" i="1"/>
  <c r="Z147" i="1"/>
  <c r="AB147" i="1" s="1"/>
  <c r="Y147" i="1"/>
  <c r="AA147" i="1" s="1"/>
  <c r="W147" i="1"/>
  <c r="X147" i="1" s="1"/>
  <c r="U147" i="1"/>
  <c r="Q147" i="1"/>
  <c r="M147" i="1"/>
  <c r="F147" i="1"/>
  <c r="E147" i="1"/>
  <c r="D147" i="1"/>
  <c r="AI147" i="1" s="1"/>
  <c r="A147" i="1"/>
  <c r="AD146" i="1"/>
  <c r="AC146" i="1"/>
  <c r="Z146" i="1"/>
  <c r="AB146" i="1" s="1"/>
  <c r="Y146" i="1"/>
  <c r="AA146" i="1" s="1"/>
  <c r="W146" i="1"/>
  <c r="X146" i="1" s="1"/>
  <c r="U146" i="1"/>
  <c r="Q146" i="1"/>
  <c r="M146" i="1"/>
  <c r="F146" i="1"/>
  <c r="E146" i="1"/>
  <c r="D146" i="1"/>
  <c r="AI146" i="1" s="1"/>
  <c r="A146" i="1"/>
  <c r="AD145" i="1"/>
  <c r="AC145" i="1"/>
  <c r="Z145" i="1"/>
  <c r="AB145" i="1" s="1"/>
  <c r="Y145" i="1"/>
  <c r="AA145" i="1" s="1"/>
  <c r="W145" i="1"/>
  <c r="X145" i="1" s="1"/>
  <c r="U145" i="1"/>
  <c r="Q145" i="1"/>
  <c r="M145" i="1"/>
  <c r="F145" i="1"/>
  <c r="E145" i="1"/>
  <c r="D145" i="1"/>
  <c r="A145" i="1"/>
  <c r="AD144" i="1"/>
  <c r="AC144" i="1"/>
  <c r="Z144" i="1"/>
  <c r="AB144" i="1" s="1"/>
  <c r="Y144" i="1"/>
  <c r="AA144" i="1" s="1"/>
  <c r="W144" i="1"/>
  <c r="X144" i="1" s="1"/>
  <c r="U144" i="1"/>
  <c r="Q144" i="1"/>
  <c r="M144" i="1"/>
  <c r="F144" i="1"/>
  <c r="E144" i="1"/>
  <c r="D144" i="1"/>
  <c r="AI144" i="1" s="1"/>
  <c r="A144" i="1"/>
  <c r="AD143" i="1"/>
  <c r="AC143" i="1"/>
  <c r="Z143" i="1"/>
  <c r="AB143" i="1" s="1"/>
  <c r="Y143" i="1"/>
  <c r="AA143" i="1" s="1"/>
  <c r="W143" i="1"/>
  <c r="X143" i="1" s="1"/>
  <c r="U143" i="1"/>
  <c r="Q143" i="1"/>
  <c r="M143" i="1"/>
  <c r="F143" i="1"/>
  <c r="E143" i="1"/>
  <c r="D143" i="1"/>
  <c r="AI143" i="1" s="1"/>
  <c r="A143" i="1"/>
  <c r="AD142" i="1"/>
  <c r="AC142" i="1"/>
  <c r="Z142" i="1"/>
  <c r="AB142" i="1" s="1"/>
  <c r="Y142" i="1"/>
  <c r="AA142" i="1" s="1"/>
  <c r="W142" i="1"/>
  <c r="X142" i="1" s="1"/>
  <c r="U142" i="1"/>
  <c r="Q142" i="1"/>
  <c r="M142" i="1"/>
  <c r="F142" i="1"/>
  <c r="E142" i="1"/>
  <c r="D142" i="1"/>
  <c r="AI142" i="1" s="1"/>
  <c r="A142" i="1"/>
  <c r="AD141" i="1"/>
  <c r="AC141" i="1"/>
  <c r="Z141" i="1"/>
  <c r="AB141" i="1" s="1"/>
  <c r="Y141" i="1"/>
  <c r="AA141" i="1" s="1"/>
  <c r="W141" i="1"/>
  <c r="X141" i="1" s="1"/>
  <c r="U141" i="1"/>
  <c r="Q141" i="1"/>
  <c r="M141" i="1"/>
  <c r="F141" i="1"/>
  <c r="E141" i="1"/>
  <c r="D141" i="1"/>
  <c r="AI141" i="1" s="1"/>
  <c r="A141" i="1"/>
  <c r="AD140" i="1"/>
  <c r="AC140" i="1"/>
  <c r="Z140" i="1"/>
  <c r="AB140" i="1" s="1"/>
  <c r="Y140" i="1"/>
  <c r="AA140" i="1" s="1"/>
  <c r="W140" i="1"/>
  <c r="X140" i="1" s="1"/>
  <c r="U140" i="1"/>
  <c r="Q140" i="1"/>
  <c r="M140" i="1"/>
  <c r="F140" i="1"/>
  <c r="E140" i="1"/>
  <c r="D140" i="1"/>
  <c r="AI140" i="1" s="1"/>
  <c r="A140" i="1"/>
  <c r="AD139" i="1"/>
  <c r="AC139" i="1"/>
  <c r="Z139" i="1"/>
  <c r="AB139" i="1" s="1"/>
  <c r="Y139" i="1"/>
  <c r="AA139" i="1" s="1"/>
  <c r="W139" i="1"/>
  <c r="X139" i="1" s="1"/>
  <c r="U139" i="1"/>
  <c r="Q139" i="1"/>
  <c r="M139" i="1"/>
  <c r="F139" i="1"/>
  <c r="E139" i="1"/>
  <c r="D139" i="1"/>
  <c r="A139" i="1"/>
  <c r="AD138" i="1"/>
  <c r="AC138" i="1"/>
  <c r="Z138" i="1"/>
  <c r="AB138" i="1" s="1"/>
  <c r="Y138" i="1"/>
  <c r="AA138" i="1" s="1"/>
  <c r="W138" i="1"/>
  <c r="X138" i="1" s="1"/>
  <c r="U138" i="1"/>
  <c r="Q138" i="1"/>
  <c r="M138" i="1"/>
  <c r="F138" i="1"/>
  <c r="E138" i="1"/>
  <c r="D138" i="1"/>
  <c r="AI138" i="1" s="1"/>
  <c r="A138" i="1"/>
  <c r="AD137" i="1"/>
  <c r="AC137" i="1"/>
  <c r="Z137" i="1"/>
  <c r="AB137" i="1" s="1"/>
  <c r="Y137" i="1"/>
  <c r="AA137" i="1" s="1"/>
  <c r="W137" i="1"/>
  <c r="X137" i="1" s="1"/>
  <c r="U137" i="1"/>
  <c r="Q137" i="1"/>
  <c r="M137" i="1"/>
  <c r="F137" i="1"/>
  <c r="E137" i="1"/>
  <c r="D137" i="1"/>
  <c r="A137" i="1"/>
  <c r="AD136" i="1"/>
  <c r="AC136" i="1"/>
  <c r="Z136" i="1"/>
  <c r="AB136" i="1" s="1"/>
  <c r="Y136" i="1"/>
  <c r="AA136" i="1" s="1"/>
  <c r="W136" i="1"/>
  <c r="X136" i="1" s="1"/>
  <c r="U136" i="1"/>
  <c r="Q136" i="1"/>
  <c r="M136" i="1"/>
  <c r="F136" i="1"/>
  <c r="E136" i="1"/>
  <c r="D136" i="1"/>
  <c r="AI136" i="1" s="1"/>
  <c r="A136" i="1"/>
  <c r="AD135" i="1"/>
  <c r="AC135" i="1"/>
  <c r="Z135" i="1"/>
  <c r="AB135" i="1" s="1"/>
  <c r="Y135" i="1"/>
  <c r="AA135" i="1" s="1"/>
  <c r="W135" i="1"/>
  <c r="X135" i="1" s="1"/>
  <c r="U135" i="1"/>
  <c r="Q135" i="1"/>
  <c r="M135" i="1"/>
  <c r="F135" i="1"/>
  <c r="E135" i="1"/>
  <c r="D135" i="1"/>
  <c r="A135" i="1"/>
  <c r="AD134" i="1"/>
  <c r="AC134" i="1"/>
  <c r="Z134" i="1"/>
  <c r="AB134" i="1" s="1"/>
  <c r="Y134" i="1"/>
  <c r="AA134" i="1" s="1"/>
  <c r="W134" i="1"/>
  <c r="X134" i="1" s="1"/>
  <c r="U134" i="1"/>
  <c r="Q134" i="1"/>
  <c r="M134" i="1"/>
  <c r="F134" i="1"/>
  <c r="E134" i="1"/>
  <c r="D134" i="1"/>
  <c r="AI134" i="1" s="1"/>
  <c r="A134" i="1"/>
  <c r="AD133" i="1"/>
  <c r="AC133" i="1"/>
  <c r="Z133" i="1"/>
  <c r="AB133" i="1" s="1"/>
  <c r="Y133" i="1"/>
  <c r="AA133" i="1" s="1"/>
  <c r="W133" i="1"/>
  <c r="X133" i="1" s="1"/>
  <c r="U133" i="1"/>
  <c r="Q133" i="1"/>
  <c r="M133" i="1"/>
  <c r="F133" i="1"/>
  <c r="E133" i="1"/>
  <c r="D133" i="1"/>
  <c r="AI133" i="1" s="1"/>
  <c r="A133" i="1"/>
  <c r="AD132" i="1"/>
  <c r="AC132" i="1"/>
  <c r="Z132" i="1"/>
  <c r="AB132" i="1" s="1"/>
  <c r="Y132" i="1"/>
  <c r="AA132" i="1" s="1"/>
  <c r="W132" i="1"/>
  <c r="X132" i="1" s="1"/>
  <c r="U132" i="1"/>
  <c r="Q132" i="1"/>
  <c r="M132" i="1"/>
  <c r="F132" i="1"/>
  <c r="E132" i="1"/>
  <c r="D132" i="1"/>
  <c r="AI132" i="1" s="1"/>
  <c r="A132" i="1"/>
  <c r="AD131" i="1"/>
  <c r="AC131" i="1"/>
  <c r="Z131" i="1"/>
  <c r="AB131" i="1" s="1"/>
  <c r="Y131" i="1"/>
  <c r="AA131" i="1" s="1"/>
  <c r="W131" i="1"/>
  <c r="X131" i="1" s="1"/>
  <c r="U131" i="1"/>
  <c r="Q131" i="1"/>
  <c r="M131" i="1"/>
  <c r="F131" i="1"/>
  <c r="E131" i="1"/>
  <c r="D131" i="1"/>
  <c r="AI131" i="1" s="1"/>
  <c r="A131" i="1"/>
  <c r="AD130" i="1"/>
  <c r="AC130" i="1"/>
  <c r="Z130" i="1"/>
  <c r="AB130" i="1" s="1"/>
  <c r="Y130" i="1"/>
  <c r="AA130" i="1" s="1"/>
  <c r="W130" i="1"/>
  <c r="X130" i="1" s="1"/>
  <c r="U130" i="1"/>
  <c r="Q130" i="1"/>
  <c r="M130" i="1"/>
  <c r="F130" i="1"/>
  <c r="E130" i="1"/>
  <c r="D130" i="1"/>
  <c r="AI130" i="1" s="1"/>
  <c r="A130" i="1"/>
  <c r="AD129" i="1"/>
  <c r="AC129" i="1"/>
  <c r="Z129" i="1"/>
  <c r="AB129" i="1" s="1"/>
  <c r="Y129" i="1"/>
  <c r="AA129" i="1" s="1"/>
  <c r="W129" i="1"/>
  <c r="X129" i="1" s="1"/>
  <c r="U129" i="1"/>
  <c r="Q129" i="1"/>
  <c r="M129" i="1"/>
  <c r="F129" i="1"/>
  <c r="E129" i="1"/>
  <c r="D129" i="1"/>
  <c r="AI129" i="1" s="1"/>
  <c r="A129" i="1"/>
  <c r="AD128" i="1"/>
  <c r="AC128" i="1"/>
  <c r="Z128" i="1"/>
  <c r="AB128" i="1" s="1"/>
  <c r="Y128" i="1"/>
  <c r="AA128" i="1" s="1"/>
  <c r="W128" i="1"/>
  <c r="X128" i="1" s="1"/>
  <c r="U128" i="1"/>
  <c r="Q128" i="1"/>
  <c r="M128" i="1"/>
  <c r="F128" i="1"/>
  <c r="E128" i="1"/>
  <c r="D128" i="1"/>
  <c r="AI128" i="1" s="1"/>
  <c r="A128" i="1"/>
  <c r="AD127" i="1"/>
  <c r="AC127" i="1"/>
  <c r="Z127" i="1"/>
  <c r="AB127" i="1" s="1"/>
  <c r="Y127" i="1"/>
  <c r="AA127" i="1" s="1"/>
  <c r="W127" i="1"/>
  <c r="X127" i="1" s="1"/>
  <c r="U127" i="1"/>
  <c r="Q127" i="1"/>
  <c r="M127" i="1"/>
  <c r="F127" i="1"/>
  <c r="E127" i="1"/>
  <c r="D127" i="1"/>
  <c r="AI127" i="1" s="1"/>
  <c r="A127" i="1"/>
  <c r="AD126" i="1"/>
  <c r="AC126" i="1"/>
  <c r="Z126" i="1"/>
  <c r="AB126" i="1" s="1"/>
  <c r="Y126" i="1"/>
  <c r="AA126" i="1" s="1"/>
  <c r="W126" i="1"/>
  <c r="X126" i="1" s="1"/>
  <c r="U126" i="1"/>
  <c r="Q126" i="1"/>
  <c r="M126" i="1"/>
  <c r="F126" i="1"/>
  <c r="E126" i="1"/>
  <c r="D126" i="1"/>
  <c r="AI126" i="1" s="1"/>
  <c r="A126" i="1"/>
  <c r="AD125" i="1"/>
  <c r="AC125" i="1"/>
  <c r="Z125" i="1"/>
  <c r="AB125" i="1" s="1"/>
  <c r="Y125" i="1"/>
  <c r="AA125" i="1" s="1"/>
  <c r="W125" i="1"/>
  <c r="X125" i="1" s="1"/>
  <c r="U125" i="1"/>
  <c r="Q125" i="1"/>
  <c r="M125" i="1"/>
  <c r="F125" i="1"/>
  <c r="E125" i="1"/>
  <c r="D125" i="1"/>
  <c r="AI125" i="1" s="1"/>
  <c r="A125" i="1"/>
  <c r="AD124" i="1"/>
  <c r="AC124" i="1"/>
  <c r="Z124" i="1"/>
  <c r="AB124" i="1" s="1"/>
  <c r="Y124" i="1"/>
  <c r="AA124" i="1" s="1"/>
  <c r="W124" i="1"/>
  <c r="X124" i="1" s="1"/>
  <c r="U124" i="1"/>
  <c r="Q124" i="1"/>
  <c r="M124" i="1"/>
  <c r="F124" i="1"/>
  <c r="E124" i="1"/>
  <c r="D124" i="1"/>
  <c r="AI124" i="1" s="1"/>
  <c r="A124" i="1"/>
  <c r="AD123" i="1"/>
  <c r="AC123" i="1"/>
  <c r="Z123" i="1"/>
  <c r="AB123" i="1" s="1"/>
  <c r="Y123" i="1"/>
  <c r="AA123" i="1" s="1"/>
  <c r="W123" i="1"/>
  <c r="X123" i="1" s="1"/>
  <c r="U123" i="1"/>
  <c r="Q123" i="1"/>
  <c r="M123" i="1"/>
  <c r="F123" i="1"/>
  <c r="E123" i="1"/>
  <c r="D123" i="1"/>
  <c r="AI123" i="1" s="1"/>
  <c r="A123" i="1"/>
  <c r="AD122" i="1"/>
  <c r="AC122" i="1"/>
  <c r="Z122" i="1"/>
  <c r="AB122" i="1" s="1"/>
  <c r="Y122" i="1"/>
  <c r="AA122" i="1" s="1"/>
  <c r="W122" i="1"/>
  <c r="X122" i="1" s="1"/>
  <c r="U122" i="1"/>
  <c r="Q122" i="1"/>
  <c r="M122" i="1"/>
  <c r="F122" i="1"/>
  <c r="E122" i="1"/>
  <c r="D122" i="1"/>
  <c r="A122" i="1"/>
  <c r="AD121" i="1"/>
  <c r="AC121" i="1"/>
  <c r="Z121" i="1"/>
  <c r="AB121" i="1" s="1"/>
  <c r="Y121" i="1"/>
  <c r="AA121" i="1" s="1"/>
  <c r="W121" i="1"/>
  <c r="X121" i="1" s="1"/>
  <c r="U121" i="1"/>
  <c r="Q121" i="1"/>
  <c r="M121" i="1"/>
  <c r="F121" i="1"/>
  <c r="E121" i="1"/>
  <c r="D121" i="1"/>
  <c r="AI121" i="1" s="1"/>
  <c r="A121" i="1"/>
  <c r="AD120" i="1"/>
  <c r="AC120" i="1"/>
  <c r="Z120" i="1"/>
  <c r="AB120" i="1" s="1"/>
  <c r="Y120" i="1"/>
  <c r="AA120" i="1" s="1"/>
  <c r="W120" i="1"/>
  <c r="X120" i="1" s="1"/>
  <c r="U120" i="1"/>
  <c r="Q120" i="1"/>
  <c r="M120" i="1"/>
  <c r="F120" i="1"/>
  <c r="E120" i="1"/>
  <c r="D120" i="1"/>
  <c r="A120" i="1"/>
  <c r="AD119" i="1"/>
  <c r="AC119" i="1"/>
  <c r="Z119" i="1"/>
  <c r="AB119" i="1" s="1"/>
  <c r="Y119" i="1"/>
  <c r="AA119" i="1" s="1"/>
  <c r="W119" i="1"/>
  <c r="X119" i="1" s="1"/>
  <c r="U119" i="1"/>
  <c r="Q119" i="1"/>
  <c r="M119" i="1"/>
  <c r="F119" i="1"/>
  <c r="E119" i="1"/>
  <c r="D119" i="1"/>
  <c r="AI119" i="1" s="1"/>
  <c r="A119" i="1"/>
  <c r="AD118" i="1"/>
  <c r="AC118" i="1"/>
  <c r="Z118" i="1"/>
  <c r="AB118" i="1" s="1"/>
  <c r="Y118" i="1"/>
  <c r="AA118" i="1" s="1"/>
  <c r="W118" i="1"/>
  <c r="X118" i="1" s="1"/>
  <c r="U118" i="1"/>
  <c r="Q118" i="1"/>
  <c r="M118" i="1"/>
  <c r="F118" i="1"/>
  <c r="E118" i="1"/>
  <c r="D118" i="1"/>
  <c r="AI118" i="1" s="1"/>
  <c r="A118" i="1"/>
  <c r="AD117" i="1"/>
  <c r="AC117" i="1"/>
  <c r="Z117" i="1"/>
  <c r="AB117" i="1" s="1"/>
  <c r="Y117" i="1"/>
  <c r="AA117" i="1" s="1"/>
  <c r="W117" i="1"/>
  <c r="X117" i="1" s="1"/>
  <c r="U117" i="1"/>
  <c r="Q117" i="1"/>
  <c r="M117" i="1"/>
  <c r="F117" i="1"/>
  <c r="E117" i="1"/>
  <c r="D117" i="1"/>
  <c r="AI117" i="1" s="1"/>
  <c r="A117" i="1"/>
  <c r="AD116" i="1"/>
  <c r="AC116" i="1"/>
  <c r="Z116" i="1"/>
  <c r="AB116" i="1" s="1"/>
  <c r="Y116" i="1"/>
  <c r="AA116" i="1" s="1"/>
  <c r="W116" i="1"/>
  <c r="X116" i="1" s="1"/>
  <c r="U116" i="1"/>
  <c r="Q116" i="1"/>
  <c r="M116" i="1"/>
  <c r="F116" i="1"/>
  <c r="E116" i="1"/>
  <c r="D116" i="1"/>
  <c r="AI116" i="1" s="1"/>
  <c r="A116" i="1"/>
  <c r="AD115" i="1"/>
  <c r="AC115" i="1"/>
  <c r="Z115" i="1"/>
  <c r="AB115" i="1" s="1"/>
  <c r="Y115" i="1"/>
  <c r="AA115" i="1" s="1"/>
  <c r="W115" i="1"/>
  <c r="X115" i="1" s="1"/>
  <c r="U115" i="1"/>
  <c r="Q115" i="1"/>
  <c r="M115" i="1"/>
  <c r="F115" i="1"/>
  <c r="E115" i="1"/>
  <c r="D115" i="1"/>
  <c r="AI115" i="1" s="1"/>
  <c r="A115" i="1"/>
  <c r="AD114" i="1"/>
  <c r="AC114" i="1"/>
  <c r="Z114" i="1"/>
  <c r="AB114" i="1" s="1"/>
  <c r="Y114" i="1"/>
  <c r="AA114" i="1" s="1"/>
  <c r="W114" i="1"/>
  <c r="X114" i="1" s="1"/>
  <c r="U114" i="1"/>
  <c r="Q114" i="1"/>
  <c r="M114" i="1"/>
  <c r="F114" i="1"/>
  <c r="E114" i="1"/>
  <c r="D114" i="1"/>
  <c r="AI114" i="1" s="1"/>
  <c r="A114" i="1"/>
  <c r="AD113" i="1"/>
  <c r="AC113" i="1"/>
  <c r="Z113" i="1"/>
  <c r="AB113" i="1" s="1"/>
  <c r="Y113" i="1"/>
  <c r="AA113" i="1" s="1"/>
  <c r="W113" i="1"/>
  <c r="X113" i="1" s="1"/>
  <c r="U113" i="1"/>
  <c r="Q113" i="1"/>
  <c r="M113" i="1"/>
  <c r="F113" i="1"/>
  <c r="E113" i="1"/>
  <c r="D113" i="1"/>
  <c r="AI113" i="1" s="1"/>
  <c r="A113" i="1"/>
  <c r="AD112" i="1"/>
  <c r="AC112" i="1"/>
  <c r="Z112" i="1"/>
  <c r="AB112" i="1" s="1"/>
  <c r="Y112" i="1"/>
  <c r="AA112" i="1" s="1"/>
  <c r="W112" i="1"/>
  <c r="X112" i="1" s="1"/>
  <c r="U112" i="1"/>
  <c r="Q112" i="1"/>
  <c r="M112" i="1"/>
  <c r="F112" i="1"/>
  <c r="E112" i="1"/>
  <c r="D112" i="1"/>
  <c r="A112" i="1"/>
  <c r="AD111" i="1"/>
  <c r="AC111" i="1"/>
  <c r="Z111" i="1"/>
  <c r="AB111" i="1" s="1"/>
  <c r="Y111" i="1"/>
  <c r="AA111" i="1" s="1"/>
  <c r="W111" i="1"/>
  <c r="X111" i="1" s="1"/>
  <c r="U111" i="1"/>
  <c r="Q111" i="1"/>
  <c r="M111" i="1"/>
  <c r="F111" i="1"/>
  <c r="E111" i="1"/>
  <c r="D111" i="1"/>
  <c r="AI111" i="1" s="1"/>
  <c r="A111" i="1"/>
  <c r="AD110" i="1"/>
  <c r="AC110" i="1"/>
  <c r="Z110" i="1"/>
  <c r="AB110" i="1" s="1"/>
  <c r="Y110" i="1"/>
  <c r="AA110" i="1" s="1"/>
  <c r="W110" i="1"/>
  <c r="X110" i="1" s="1"/>
  <c r="U110" i="1"/>
  <c r="Q110" i="1"/>
  <c r="M110" i="1"/>
  <c r="F110" i="1"/>
  <c r="E110" i="1"/>
  <c r="D110" i="1"/>
  <c r="AI110" i="1" s="1"/>
  <c r="A110" i="1"/>
  <c r="AD109" i="1"/>
  <c r="AC109" i="1"/>
  <c r="Z109" i="1"/>
  <c r="AB109" i="1" s="1"/>
  <c r="Y109" i="1"/>
  <c r="AA109" i="1" s="1"/>
  <c r="W109" i="1"/>
  <c r="X109" i="1" s="1"/>
  <c r="U109" i="1"/>
  <c r="Q109" i="1"/>
  <c r="M109" i="1"/>
  <c r="F109" i="1"/>
  <c r="E109" i="1"/>
  <c r="D109" i="1"/>
  <c r="AI109" i="1" s="1"/>
  <c r="A109" i="1"/>
  <c r="AD108" i="1"/>
  <c r="AC108" i="1"/>
  <c r="Z108" i="1"/>
  <c r="AB108" i="1" s="1"/>
  <c r="Y108" i="1"/>
  <c r="AA108" i="1" s="1"/>
  <c r="W108" i="1"/>
  <c r="X108" i="1" s="1"/>
  <c r="U108" i="1"/>
  <c r="Q108" i="1"/>
  <c r="M108" i="1"/>
  <c r="F108" i="1"/>
  <c r="E108" i="1"/>
  <c r="D108" i="1"/>
  <c r="A108" i="1"/>
  <c r="AD107" i="1"/>
  <c r="AC107" i="1"/>
  <c r="Z107" i="1"/>
  <c r="AB107" i="1" s="1"/>
  <c r="Y107" i="1"/>
  <c r="AA107" i="1" s="1"/>
  <c r="W107" i="1"/>
  <c r="X107" i="1" s="1"/>
  <c r="U107" i="1"/>
  <c r="Q107" i="1"/>
  <c r="M107" i="1"/>
  <c r="F107" i="1"/>
  <c r="E107" i="1"/>
  <c r="D107" i="1"/>
  <c r="AI107" i="1" s="1"/>
  <c r="A107" i="1"/>
  <c r="AD106" i="1"/>
  <c r="AC106" i="1"/>
  <c r="Z106" i="1"/>
  <c r="AB106" i="1" s="1"/>
  <c r="Y106" i="1"/>
  <c r="AA106" i="1" s="1"/>
  <c r="W106" i="1"/>
  <c r="X106" i="1" s="1"/>
  <c r="U106" i="1"/>
  <c r="Q106" i="1"/>
  <c r="M106" i="1"/>
  <c r="F106" i="1"/>
  <c r="E106" i="1"/>
  <c r="D106" i="1"/>
  <c r="AI106" i="1" s="1"/>
  <c r="A106" i="1"/>
  <c r="AD105" i="1"/>
  <c r="AC105" i="1"/>
  <c r="Z105" i="1"/>
  <c r="AB105" i="1" s="1"/>
  <c r="Y105" i="1"/>
  <c r="AA105" i="1" s="1"/>
  <c r="W105" i="1"/>
  <c r="X105" i="1" s="1"/>
  <c r="U105" i="1"/>
  <c r="Q105" i="1"/>
  <c r="M105" i="1"/>
  <c r="F105" i="1"/>
  <c r="E105" i="1"/>
  <c r="D105" i="1"/>
  <c r="AI105" i="1" s="1"/>
  <c r="A105" i="1"/>
  <c r="AD104" i="1"/>
  <c r="AC104" i="1"/>
  <c r="Z104" i="1"/>
  <c r="AB104" i="1" s="1"/>
  <c r="Y104" i="1"/>
  <c r="AA104" i="1" s="1"/>
  <c r="W104" i="1"/>
  <c r="X104" i="1" s="1"/>
  <c r="U104" i="1"/>
  <c r="Q104" i="1"/>
  <c r="M104" i="1"/>
  <c r="F104" i="1"/>
  <c r="E104" i="1"/>
  <c r="D104" i="1"/>
  <c r="A104" i="1"/>
  <c r="AD103" i="1"/>
  <c r="AC103" i="1"/>
  <c r="Z103" i="1"/>
  <c r="AB103" i="1" s="1"/>
  <c r="Y103" i="1"/>
  <c r="AA103" i="1" s="1"/>
  <c r="W103" i="1"/>
  <c r="X103" i="1" s="1"/>
  <c r="U103" i="1"/>
  <c r="Q103" i="1"/>
  <c r="M103" i="1"/>
  <c r="F103" i="1"/>
  <c r="E103" i="1"/>
  <c r="D103" i="1"/>
  <c r="AI103" i="1" s="1"/>
  <c r="A103" i="1"/>
  <c r="AD102" i="1"/>
  <c r="AC102" i="1"/>
  <c r="Z102" i="1"/>
  <c r="AB102" i="1" s="1"/>
  <c r="Y102" i="1"/>
  <c r="AA102" i="1" s="1"/>
  <c r="W102" i="1"/>
  <c r="X102" i="1" s="1"/>
  <c r="U102" i="1"/>
  <c r="Q102" i="1"/>
  <c r="M102" i="1"/>
  <c r="F102" i="1"/>
  <c r="E102" i="1"/>
  <c r="D102" i="1"/>
  <c r="AI102" i="1" s="1"/>
  <c r="A102" i="1"/>
  <c r="AD101" i="1"/>
  <c r="AC101" i="1"/>
  <c r="Z101" i="1"/>
  <c r="AB101" i="1" s="1"/>
  <c r="Y101" i="1"/>
  <c r="AA101" i="1" s="1"/>
  <c r="W101" i="1"/>
  <c r="X101" i="1" s="1"/>
  <c r="U101" i="1"/>
  <c r="Q101" i="1"/>
  <c r="M101" i="1"/>
  <c r="F101" i="1"/>
  <c r="E101" i="1"/>
  <c r="D101" i="1"/>
  <c r="AI101" i="1" s="1"/>
  <c r="A101" i="1"/>
  <c r="AD100" i="1"/>
  <c r="AC100" i="1"/>
  <c r="Z100" i="1"/>
  <c r="AB100" i="1" s="1"/>
  <c r="Y100" i="1"/>
  <c r="AA100" i="1" s="1"/>
  <c r="W100" i="1"/>
  <c r="X100" i="1" s="1"/>
  <c r="U100" i="1"/>
  <c r="Q100" i="1"/>
  <c r="M100" i="1"/>
  <c r="F100" i="1"/>
  <c r="E100" i="1"/>
  <c r="D100" i="1"/>
  <c r="A100" i="1"/>
  <c r="AD99" i="1"/>
  <c r="AC99" i="1"/>
  <c r="Z99" i="1"/>
  <c r="AB99" i="1" s="1"/>
  <c r="Y99" i="1"/>
  <c r="AA99" i="1" s="1"/>
  <c r="W99" i="1"/>
  <c r="X99" i="1" s="1"/>
  <c r="U99" i="1"/>
  <c r="Q99" i="1"/>
  <c r="M99" i="1"/>
  <c r="F99" i="1"/>
  <c r="E99" i="1"/>
  <c r="D99" i="1"/>
  <c r="AI99" i="1" s="1"/>
  <c r="A99" i="1"/>
  <c r="AD98" i="1"/>
  <c r="AC98" i="1"/>
  <c r="Z98" i="1"/>
  <c r="AB98" i="1" s="1"/>
  <c r="Y98" i="1"/>
  <c r="AA98" i="1" s="1"/>
  <c r="W98" i="1"/>
  <c r="X98" i="1" s="1"/>
  <c r="U98" i="1"/>
  <c r="Q98" i="1"/>
  <c r="M98" i="1"/>
  <c r="F98" i="1"/>
  <c r="E98" i="1"/>
  <c r="D98" i="1"/>
  <c r="AI98" i="1" s="1"/>
  <c r="A98" i="1"/>
  <c r="AD97" i="1"/>
  <c r="AC97" i="1"/>
  <c r="Z97" i="1"/>
  <c r="AB97" i="1" s="1"/>
  <c r="Y97" i="1"/>
  <c r="AA97" i="1" s="1"/>
  <c r="W97" i="1"/>
  <c r="X97" i="1" s="1"/>
  <c r="U97" i="1"/>
  <c r="Q97" i="1"/>
  <c r="M97" i="1"/>
  <c r="F97" i="1"/>
  <c r="E97" i="1"/>
  <c r="D97" i="1"/>
  <c r="AI97" i="1" s="1"/>
  <c r="A97" i="1"/>
  <c r="AD96" i="1"/>
  <c r="AC96" i="1"/>
  <c r="Z96" i="1"/>
  <c r="AB96" i="1" s="1"/>
  <c r="Y96" i="1"/>
  <c r="AA96" i="1" s="1"/>
  <c r="W96" i="1"/>
  <c r="X96" i="1" s="1"/>
  <c r="U96" i="1"/>
  <c r="Q96" i="1"/>
  <c r="M96" i="1"/>
  <c r="F96" i="1"/>
  <c r="E96" i="1"/>
  <c r="D96" i="1"/>
  <c r="A96" i="1"/>
  <c r="AD95" i="1"/>
  <c r="AC95" i="1"/>
  <c r="Z95" i="1"/>
  <c r="AB95" i="1" s="1"/>
  <c r="Y95" i="1"/>
  <c r="AA95" i="1" s="1"/>
  <c r="W95" i="1"/>
  <c r="X95" i="1" s="1"/>
  <c r="U95" i="1"/>
  <c r="Q95" i="1"/>
  <c r="M95" i="1"/>
  <c r="F95" i="1"/>
  <c r="E95" i="1"/>
  <c r="D95" i="1"/>
  <c r="AI95" i="1" s="1"/>
  <c r="A95" i="1"/>
  <c r="AD94" i="1"/>
  <c r="AC94" i="1"/>
  <c r="Z94" i="1"/>
  <c r="AB94" i="1" s="1"/>
  <c r="Y94" i="1"/>
  <c r="AA94" i="1" s="1"/>
  <c r="W94" i="1"/>
  <c r="X94" i="1" s="1"/>
  <c r="U94" i="1"/>
  <c r="Q94" i="1"/>
  <c r="M94" i="1"/>
  <c r="F94" i="1"/>
  <c r="E94" i="1"/>
  <c r="D94" i="1"/>
  <c r="AI94" i="1" s="1"/>
  <c r="A94" i="1"/>
  <c r="AD93" i="1"/>
  <c r="AC93" i="1"/>
  <c r="Z93" i="1"/>
  <c r="AB93" i="1" s="1"/>
  <c r="Y93" i="1"/>
  <c r="AA93" i="1" s="1"/>
  <c r="W93" i="1"/>
  <c r="X93" i="1" s="1"/>
  <c r="U93" i="1"/>
  <c r="Q93" i="1"/>
  <c r="M93" i="1"/>
  <c r="F93" i="1"/>
  <c r="E93" i="1"/>
  <c r="D93" i="1"/>
  <c r="AI93" i="1" s="1"/>
  <c r="A93" i="1"/>
  <c r="AD92" i="1"/>
  <c r="AC92" i="1"/>
  <c r="Z92" i="1"/>
  <c r="AB92" i="1" s="1"/>
  <c r="Y92" i="1"/>
  <c r="AA92" i="1" s="1"/>
  <c r="W92" i="1"/>
  <c r="X92" i="1" s="1"/>
  <c r="U92" i="1"/>
  <c r="Q92" i="1"/>
  <c r="M92" i="1"/>
  <c r="F92" i="1"/>
  <c r="E92" i="1"/>
  <c r="D92" i="1"/>
  <c r="A92" i="1"/>
  <c r="AD91" i="1"/>
  <c r="AC91" i="1"/>
  <c r="Z91" i="1"/>
  <c r="AB91" i="1" s="1"/>
  <c r="Y91" i="1"/>
  <c r="AA91" i="1" s="1"/>
  <c r="W91" i="1"/>
  <c r="X91" i="1" s="1"/>
  <c r="U91" i="1"/>
  <c r="Q91" i="1"/>
  <c r="M91" i="1"/>
  <c r="F91" i="1"/>
  <c r="E91" i="1"/>
  <c r="D91" i="1"/>
  <c r="AI91" i="1" s="1"/>
  <c r="A91" i="1"/>
  <c r="AD90" i="1"/>
  <c r="AC90" i="1"/>
  <c r="Z90" i="1"/>
  <c r="AB90" i="1" s="1"/>
  <c r="Y90" i="1"/>
  <c r="AA90" i="1" s="1"/>
  <c r="W90" i="1"/>
  <c r="X90" i="1" s="1"/>
  <c r="U90" i="1"/>
  <c r="Q90" i="1"/>
  <c r="M90" i="1"/>
  <c r="F90" i="1"/>
  <c r="E90" i="1"/>
  <c r="D90" i="1"/>
  <c r="AI90" i="1" s="1"/>
  <c r="A90" i="1"/>
  <c r="AD89" i="1"/>
  <c r="AC89" i="1"/>
  <c r="Z89" i="1"/>
  <c r="AB89" i="1" s="1"/>
  <c r="Y89" i="1"/>
  <c r="AA89" i="1" s="1"/>
  <c r="W89" i="1"/>
  <c r="X89" i="1" s="1"/>
  <c r="U89" i="1"/>
  <c r="Q89" i="1"/>
  <c r="M89" i="1"/>
  <c r="F89" i="1"/>
  <c r="E89" i="1"/>
  <c r="D89" i="1"/>
  <c r="AI89" i="1" s="1"/>
  <c r="A89" i="1"/>
  <c r="AD88" i="1"/>
  <c r="AC88" i="1"/>
  <c r="Z88" i="1"/>
  <c r="AB88" i="1" s="1"/>
  <c r="Y88" i="1"/>
  <c r="AA88" i="1" s="1"/>
  <c r="W88" i="1"/>
  <c r="X88" i="1" s="1"/>
  <c r="U88" i="1"/>
  <c r="Q88" i="1"/>
  <c r="M88" i="1"/>
  <c r="F88" i="1"/>
  <c r="E88" i="1"/>
  <c r="D88" i="1"/>
  <c r="A88" i="1"/>
  <c r="AD87" i="1"/>
  <c r="AC87" i="1"/>
  <c r="Z87" i="1"/>
  <c r="AB87" i="1" s="1"/>
  <c r="Y87" i="1"/>
  <c r="AA87" i="1" s="1"/>
  <c r="W87" i="1"/>
  <c r="X87" i="1" s="1"/>
  <c r="U87" i="1"/>
  <c r="Q87" i="1"/>
  <c r="M87" i="1"/>
  <c r="F87" i="1"/>
  <c r="E87" i="1"/>
  <c r="D87" i="1"/>
  <c r="AI87" i="1" s="1"/>
  <c r="A87" i="1"/>
  <c r="AD86" i="1"/>
  <c r="AC86" i="1"/>
  <c r="Z86" i="1"/>
  <c r="AB86" i="1" s="1"/>
  <c r="Y86" i="1"/>
  <c r="AA86" i="1" s="1"/>
  <c r="W86" i="1"/>
  <c r="X86" i="1" s="1"/>
  <c r="U86" i="1"/>
  <c r="Q86" i="1"/>
  <c r="M86" i="1"/>
  <c r="F86" i="1"/>
  <c r="E86" i="1"/>
  <c r="D86" i="1"/>
  <c r="AI86" i="1" s="1"/>
  <c r="A86" i="1"/>
  <c r="AD85" i="1"/>
  <c r="AC85" i="1"/>
  <c r="Z85" i="1"/>
  <c r="AB85" i="1" s="1"/>
  <c r="Y85" i="1"/>
  <c r="AA85" i="1" s="1"/>
  <c r="W85" i="1"/>
  <c r="X85" i="1" s="1"/>
  <c r="U85" i="1"/>
  <c r="Q85" i="1"/>
  <c r="M85" i="1"/>
  <c r="F85" i="1"/>
  <c r="E85" i="1"/>
  <c r="D85" i="1"/>
  <c r="AI85" i="1" s="1"/>
  <c r="A85" i="1"/>
  <c r="AD84" i="1"/>
  <c r="AC84" i="1"/>
  <c r="Z84" i="1"/>
  <c r="AB84" i="1" s="1"/>
  <c r="Y84" i="1"/>
  <c r="AA84" i="1" s="1"/>
  <c r="W84" i="1"/>
  <c r="X84" i="1" s="1"/>
  <c r="U84" i="1"/>
  <c r="Q84" i="1"/>
  <c r="M84" i="1"/>
  <c r="F84" i="1"/>
  <c r="E84" i="1"/>
  <c r="D84" i="1"/>
  <c r="AI84" i="1" s="1"/>
  <c r="A84" i="1"/>
  <c r="AD83" i="1"/>
  <c r="AC83" i="1"/>
  <c r="Z83" i="1"/>
  <c r="AB83" i="1" s="1"/>
  <c r="Y83" i="1"/>
  <c r="AA83" i="1" s="1"/>
  <c r="W83" i="1"/>
  <c r="X83" i="1" s="1"/>
  <c r="U83" i="1"/>
  <c r="Q83" i="1"/>
  <c r="M83" i="1"/>
  <c r="F83" i="1"/>
  <c r="E83" i="1"/>
  <c r="D83" i="1"/>
  <c r="AI83" i="1" s="1"/>
  <c r="A83" i="1"/>
  <c r="AD82" i="1"/>
  <c r="AC82" i="1"/>
  <c r="Z82" i="1"/>
  <c r="AB82" i="1" s="1"/>
  <c r="Y82" i="1"/>
  <c r="AA82" i="1" s="1"/>
  <c r="W82" i="1"/>
  <c r="X82" i="1" s="1"/>
  <c r="U82" i="1"/>
  <c r="Q82" i="1"/>
  <c r="M82" i="1"/>
  <c r="F82" i="1"/>
  <c r="E82" i="1"/>
  <c r="D82" i="1"/>
  <c r="AI82" i="1" s="1"/>
  <c r="A82" i="1"/>
  <c r="AD81" i="1"/>
  <c r="AC81" i="1"/>
  <c r="Z81" i="1"/>
  <c r="AB81" i="1" s="1"/>
  <c r="Y81" i="1"/>
  <c r="AA81" i="1" s="1"/>
  <c r="W81" i="1"/>
  <c r="X81" i="1" s="1"/>
  <c r="U81" i="1"/>
  <c r="Q81" i="1"/>
  <c r="M81" i="1"/>
  <c r="F81" i="1"/>
  <c r="E81" i="1"/>
  <c r="D81" i="1"/>
  <c r="AI81" i="1" s="1"/>
  <c r="A81" i="1"/>
  <c r="AD80" i="1"/>
  <c r="AC80" i="1"/>
  <c r="Z80" i="1"/>
  <c r="AB80" i="1" s="1"/>
  <c r="Y80" i="1"/>
  <c r="AA80" i="1" s="1"/>
  <c r="W80" i="1"/>
  <c r="X80" i="1" s="1"/>
  <c r="U80" i="1"/>
  <c r="Q80" i="1"/>
  <c r="M80" i="1"/>
  <c r="F80" i="1"/>
  <c r="E80" i="1"/>
  <c r="D80" i="1"/>
  <c r="AI80" i="1" s="1"/>
  <c r="A80" i="1"/>
  <c r="AD79" i="1"/>
  <c r="AC79" i="1"/>
  <c r="Z79" i="1"/>
  <c r="AB79" i="1" s="1"/>
  <c r="Y79" i="1"/>
  <c r="AA79" i="1" s="1"/>
  <c r="W79" i="1"/>
  <c r="X79" i="1" s="1"/>
  <c r="U79" i="1"/>
  <c r="Q79" i="1"/>
  <c r="M79" i="1"/>
  <c r="F79" i="1"/>
  <c r="E79" i="1"/>
  <c r="D79" i="1"/>
  <c r="AI79" i="1" s="1"/>
  <c r="A79" i="1"/>
  <c r="AD78" i="1"/>
  <c r="AC78" i="1"/>
  <c r="Z78" i="1"/>
  <c r="AB78" i="1" s="1"/>
  <c r="Y78" i="1"/>
  <c r="AA78" i="1" s="1"/>
  <c r="W78" i="1"/>
  <c r="X78" i="1" s="1"/>
  <c r="U78" i="1"/>
  <c r="Q78" i="1"/>
  <c r="M78" i="1"/>
  <c r="F78" i="1"/>
  <c r="E78" i="1"/>
  <c r="D78" i="1"/>
  <c r="AI78" i="1" s="1"/>
  <c r="A78" i="1"/>
  <c r="AD77" i="1"/>
  <c r="AC77" i="1"/>
  <c r="Z77" i="1"/>
  <c r="AB77" i="1" s="1"/>
  <c r="Y77" i="1"/>
  <c r="AA77" i="1" s="1"/>
  <c r="W77" i="1"/>
  <c r="X77" i="1" s="1"/>
  <c r="U77" i="1"/>
  <c r="Q77" i="1"/>
  <c r="M77" i="1"/>
  <c r="F77" i="1"/>
  <c r="E77" i="1"/>
  <c r="D77" i="1"/>
  <c r="AI77" i="1" s="1"/>
  <c r="A77" i="1"/>
  <c r="AD76" i="1"/>
  <c r="AC76" i="1"/>
  <c r="Z76" i="1"/>
  <c r="AB76" i="1" s="1"/>
  <c r="Y76" i="1"/>
  <c r="AA76" i="1" s="1"/>
  <c r="W76" i="1"/>
  <c r="X76" i="1" s="1"/>
  <c r="U76" i="1"/>
  <c r="Q76" i="1"/>
  <c r="M76" i="1"/>
  <c r="F76" i="1"/>
  <c r="E76" i="1"/>
  <c r="D76" i="1"/>
  <c r="A76" i="1"/>
  <c r="AD75" i="1"/>
  <c r="AC75" i="1"/>
  <c r="Z75" i="1"/>
  <c r="AB75" i="1" s="1"/>
  <c r="Y75" i="1"/>
  <c r="AA75" i="1" s="1"/>
  <c r="W75" i="1"/>
  <c r="X75" i="1" s="1"/>
  <c r="U75" i="1"/>
  <c r="Q75" i="1"/>
  <c r="M75" i="1"/>
  <c r="F75" i="1"/>
  <c r="E75" i="1"/>
  <c r="D75" i="1"/>
  <c r="AI75" i="1" s="1"/>
  <c r="A75" i="1"/>
  <c r="AD74" i="1"/>
  <c r="AC74" i="1"/>
  <c r="Z74" i="1"/>
  <c r="AB74" i="1" s="1"/>
  <c r="Y74" i="1"/>
  <c r="AA74" i="1" s="1"/>
  <c r="W74" i="1"/>
  <c r="X74" i="1" s="1"/>
  <c r="U74" i="1"/>
  <c r="Q74" i="1"/>
  <c r="M74" i="1"/>
  <c r="F74" i="1"/>
  <c r="E74" i="1"/>
  <c r="D74" i="1"/>
  <c r="AI74" i="1" s="1"/>
  <c r="A74" i="1"/>
  <c r="AD73" i="1"/>
  <c r="AC73" i="1"/>
  <c r="Z73" i="1"/>
  <c r="AB73" i="1" s="1"/>
  <c r="Y73" i="1"/>
  <c r="AA73" i="1" s="1"/>
  <c r="W73" i="1"/>
  <c r="X73" i="1" s="1"/>
  <c r="U73" i="1"/>
  <c r="Q73" i="1"/>
  <c r="M73" i="1"/>
  <c r="F73" i="1"/>
  <c r="E73" i="1"/>
  <c r="D73" i="1"/>
  <c r="AI73" i="1" s="1"/>
  <c r="A73" i="1"/>
  <c r="AD72" i="1"/>
  <c r="AC72" i="1"/>
  <c r="Z72" i="1"/>
  <c r="AB72" i="1" s="1"/>
  <c r="Y72" i="1"/>
  <c r="AA72" i="1" s="1"/>
  <c r="W72" i="1"/>
  <c r="X72" i="1" s="1"/>
  <c r="U72" i="1"/>
  <c r="Q72" i="1"/>
  <c r="M72" i="1"/>
  <c r="F72" i="1"/>
  <c r="E72" i="1"/>
  <c r="D72" i="1"/>
  <c r="A72" i="1"/>
  <c r="AD71" i="1"/>
  <c r="AC71" i="1"/>
  <c r="Z71" i="1"/>
  <c r="AB71" i="1" s="1"/>
  <c r="Y71" i="1"/>
  <c r="AA71" i="1" s="1"/>
  <c r="W71" i="1"/>
  <c r="X71" i="1" s="1"/>
  <c r="U71" i="1"/>
  <c r="Q71" i="1"/>
  <c r="M71" i="1"/>
  <c r="F71" i="1"/>
  <c r="E71" i="1"/>
  <c r="D71" i="1"/>
  <c r="AI71" i="1" s="1"/>
  <c r="A71" i="1"/>
  <c r="AD70" i="1"/>
  <c r="AC70" i="1"/>
  <c r="Z70" i="1"/>
  <c r="AB70" i="1" s="1"/>
  <c r="Y70" i="1"/>
  <c r="AA70" i="1" s="1"/>
  <c r="W70" i="1"/>
  <c r="X70" i="1" s="1"/>
  <c r="U70" i="1"/>
  <c r="Q70" i="1"/>
  <c r="M70" i="1"/>
  <c r="F70" i="1"/>
  <c r="E70" i="1"/>
  <c r="D70" i="1"/>
  <c r="AI70" i="1" s="1"/>
  <c r="A70" i="1"/>
  <c r="AD69" i="1"/>
  <c r="AC69" i="1"/>
  <c r="Z69" i="1"/>
  <c r="AB69" i="1" s="1"/>
  <c r="Y69" i="1"/>
  <c r="AA69" i="1" s="1"/>
  <c r="W69" i="1"/>
  <c r="X69" i="1" s="1"/>
  <c r="U69" i="1"/>
  <c r="Q69" i="1"/>
  <c r="M69" i="1"/>
  <c r="F69" i="1"/>
  <c r="E69" i="1"/>
  <c r="D69" i="1"/>
  <c r="AI69" i="1" s="1"/>
  <c r="A69" i="1"/>
  <c r="AD68" i="1"/>
  <c r="AC68" i="1"/>
  <c r="Z68" i="1"/>
  <c r="AB68" i="1" s="1"/>
  <c r="Y68" i="1"/>
  <c r="AA68" i="1" s="1"/>
  <c r="W68" i="1"/>
  <c r="X68" i="1" s="1"/>
  <c r="U68" i="1"/>
  <c r="Q68" i="1"/>
  <c r="M68" i="1"/>
  <c r="F68" i="1"/>
  <c r="E68" i="1"/>
  <c r="D68" i="1"/>
  <c r="A68" i="1"/>
  <c r="AD67" i="1"/>
  <c r="AC67" i="1"/>
  <c r="Z67" i="1"/>
  <c r="AB67" i="1" s="1"/>
  <c r="Y67" i="1"/>
  <c r="AA67" i="1" s="1"/>
  <c r="W67" i="1"/>
  <c r="X67" i="1" s="1"/>
  <c r="U67" i="1"/>
  <c r="Q67" i="1"/>
  <c r="M67" i="1"/>
  <c r="F67" i="1"/>
  <c r="E67" i="1"/>
  <c r="D67" i="1"/>
  <c r="AI67" i="1" s="1"/>
  <c r="A67" i="1"/>
  <c r="AD66" i="1"/>
  <c r="AC66" i="1"/>
  <c r="Z66" i="1"/>
  <c r="AB66" i="1" s="1"/>
  <c r="Y66" i="1"/>
  <c r="AA66" i="1" s="1"/>
  <c r="W66" i="1"/>
  <c r="X66" i="1" s="1"/>
  <c r="U66" i="1"/>
  <c r="Q66" i="1"/>
  <c r="M66" i="1"/>
  <c r="F66" i="1"/>
  <c r="E66" i="1"/>
  <c r="D66" i="1"/>
  <c r="AI66" i="1" s="1"/>
  <c r="A66" i="1"/>
  <c r="AD65" i="1"/>
  <c r="AC65" i="1"/>
  <c r="Z65" i="1"/>
  <c r="AB65" i="1" s="1"/>
  <c r="Y65" i="1"/>
  <c r="AA65" i="1" s="1"/>
  <c r="W65" i="1"/>
  <c r="X65" i="1" s="1"/>
  <c r="U65" i="1"/>
  <c r="Q65" i="1"/>
  <c r="M65" i="1"/>
  <c r="F65" i="1"/>
  <c r="E65" i="1"/>
  <c r="D65" i="1"/>
  <c r="AI65" i="1" s="1"/>
  <c r="A65" i="1"/>
  <c r="AD64" i="1"/>
  <c r="AC64" i="1"/>
  <c r="Z64" i="1"/>
  <c r="AB64" i="1" s="1"/>
  <c r="Y64" i="1"/>
  <c r="AA64" i="1" s="1"/>
  <c r="W64" i="1"/>
  <c r="X64" i="1" s="1"/>
  <c r="U64" i="1"/>
  <c r="Q64" i="1"/>
  <c r="M64" i="1"/>
  <c r="F64" i="1"/>
  <c r="E64" i="1"/>
  <c r="D64" i="1"/>
  <c r="AI64" i="1" s="1"/>
  <c r="A64" i="1"/>
  <c r="AD63" i="1"/>
  <c r="AC63" i="1"/>
  <c r="Z63" i="1"/>
  <c r="AB63" i="1" s="1"/>
  <c r="Y63" i="1"/>
  <c r="AA63" i="1" s="1"/>
  <c r="W63" i="1"/>
  <c r="X63" i="1" s="1"/>
  <c r="U63" i="1"/>
  <c r="Q63" i="1"/>
  <c r="M63" i="1"/>
  <c r="F63" i="1"/>
  <c r="E63" i="1"/>
  <c r="D63" i="1"/>
  <c r="AI63" i="1" s="1"/>
  <c r="A63" i="1"/>
  <c r="AD62" i="1"/>
  <c r="AC62" i="1"/>
  <c r="Z62" i="1"/>
  <c r="AB62" i="1" s="1"/>
  <c r="Y62" i="1"/>
  <c r="AA62" i="1" s="1"/>
  <c r="W62" i="1"/>
  <c r="X62" i="1" s="1"/>
  <c r="U62" i="1"/>
  <c r="Q62" i="1"/>
  <c r="M62" i="1"/>
  <c r="F62" i="1"/>
  <c r="E62" i="1"/>
  <c r="D62" i="1"/>
  <c r="AI62" i="1" s="1"/>
  <c r="A62" i="1"/>
  <c r="AD61" i="1"/>
  <c r="AC61" i="1"/>
  <c r="Z61" i="1"/>
  <c r="AB61" i="1" s="1"/>
  <c r="Y61" i="1"/>
  <c r="AA61" i="1" s="1"/>
  <c r="W61" i="1"/>
  <c r="X61" i="1" s="1"/>
  <c r="U61" i="1"/>
  <c r="Q61" i="1"/>
  <c r="M61" i="1"/>
  <c r="F61" i="1"/>
  <c r="E61" i="1"/>
  <c r="D61" i="1"/>
  <c r="AI61" i="1" s="1"/>
  <c r="A61" i="1"/>
  <c r="AD60" i="1"/>
  <c r="AC60" i="1"/>
  <c r="Z60" i="1"/>
  <c r="AB60" i="1" s="1"/>
  <c r="Y60" i="1"/>
  <c r="AA60" i="1" s="1"/>
  <c r="W60" i="1"/>
  <c r="X60" i="1" s="1"/>
  <c r="U60" i="1"/>
  <c r="Q60" i="1"/>
  <c r="M60" i="1"/>
  <c r="F60" i="1"/>
  <c r="E60" i="1"/>
  <c r="D60" i="1"/>
  <c r="A60" i="1"/>
  <c r="AD59" i="1"/>
  <c r="AC59" i="1"/>
  <c r="Z59" i="1"/>
  <c r="AB59" i="1" s="1"/>
  <c r="Y59" i="1"/>
  <c r="AA59" i="1" s="1"/>
  <c r="W59" i="1"/>
  <c r="X59" i="1" s="1"/>
  <c r="U59" i="1"/>
  <c r="Q59" i="1"/>
  <c r="M59" i="1"/>
  <c r="F59" i="1"/>
  <c r="E59" i="1"/>
  <c r="D59" i="1"/>
  <c r="AI59" i="1" s="1"/>
  <c r="A59" i="1"/>
  <c r="AD58" i="1"/>
  <c r="AC58" i="1"/>
  <c r="Z58" i="1"/>
  <c r="AB58" i="1" s="1"/>
  <c r="Y58" i="1"/>
  <c r="AA58" i="1" s="1"/>
  <c r="W58" i="1"/>
  <c r="X58" i="1" s="1"/>
  <c r="U58" i="1"/>
  <c r="Q58" i="1"/>
  <c r="M58" i="1"/>
  <c r="F58" i="1"/>
  <c r="E58" i="1"/>
  <c r="D58" i="1"/>
  <c r="AI58" i="1" s="1"/>
  <c r="A58" i="1"/>
  <c r="AD57" i="1"/>
  <c r="AC57" i="1"/>
  <c r="Z57" i="1"/>
  <c r="AB57" i="1" s="1"/>
  <c r="Y57" i="1"/>
  <c r="AA57" i="1" s="1"/>
  <c r="W57" i="1"/>
  <c r="X57" i="1" s="1"/>
  <c r="U57" i="1"/>
  <c r="Q57" i="1"/>
  <c r="M57" i="1"/>
  <c r="F57" i="1"/>
  <c r="E57" i="1"/>
  <c r="D57" i="1"/>
  <c r="AI57" i="1" s="1"/>
  <c r="A57" i="1"/>
  <c r="AD56" i="1"/>
  <c r="AC56" i="1"/>
  <c r="Z56" i="1"/>
  <c r="AB56" i="1" s="1"/>
  <c r="Y56" i="1"/>
  <c r="AA56" i="1" s="1"/>
  <c r="W56" i="1"/>
  <c r="X56" i="1" s="1"/>
  <c r="U56" i="1"/>
  <c r="Q56" i="1"/>
  <c r="M56" i="1"/>
  <c r="F56" i="1"/>
  <c r="E56" i="1"/>
  <c r="D56" i="1"/>
  <c r="A56" i="1"/>
  <c r="AD55" i="1"/>
  <c r="AC55" i="1"/>
  <c r="Z55" i="1"/>
  <c r="AB55" i="1" s="1"/>
  <c r="Y55" i="1"/>
  <c r="AA55" i="1" s="1"/>
  <c r="W55" i="1"/>
  <c r="X55" i="1" s="1"/>
  <c r="U55" i="1"/>
  <c r="Q55" i="1"/>
  <c r="M55" i="1"/>
  <c r="F55" i="1"/>
  <c r="E55" i="1"/>
  <c r="D55" i="1"/>
  <c r="AI55" i="1" s="1"/>
  <c r="A55" i="1"/>
  <c r="AD54" i="1"/>
  <c r="AC54" i="1"/>
  <c r="Z54" i="1"/>
  <c r="AB54" i="1" s="1"/>
  <c r="Y54" i="1"/>
  <c r="AA54" i="1" s="1"/>
  <c r="W54" i="1"/>
  <c r="X54" i="1" s="1"/>
  <c r="U54" i="1"/>
  <c r="Q54" i="1"/>
  <c r="M54" i="1"/>
  <c r="F54" i="1"/>
  <c r="E54" i="1"/>
  <c r="D54" i="1"/>
  <c r="AI54" i="1" s="1"/>
  <c r="A54" i="1"/>
  <c r="AD53" i="1"/>
  <c r="AC53" i="1"/>
  <c r="Z53" i="1"/>
  <c r="AB53" i="1" s="1"/>
  <c r="Y53" i="1"/>
  <c r="AA53" i="1" s="1"/>
  <c r="W53" i="1"/>
  <c r="X53" i="1" s="1"/>
  <c r="U53" i="1"/>
  <c r="Q53" i="1"/>
  <c r="M53" i="1"/>
  <c r="F53" i="1"/>
  <c r="E53" i="1"/>
  <c r="D53" i="1"/>
  <c r="A53" i="1"/>
  <c r="AD52" i="1"/>
  <c r="AC52" i="1"/>
  <c r="Z52" i="1"/>
  <c r="AB52" i="1" s="1"/>
  <c r="Y52" i="1"/>
  <c r="AA52" i="1" s="1"/>
  <c r="W52" i="1"/>
  <c r="X52" i="1" s="1"/>
  <c r="U52" i="1"/>
  <c r="Q52" i="1"/>
  <c r="M52" i="1"/>
  <c r="F52" i="1"/>
  <c r="E52" i="1"/>
  <c r="D52" i="1"/>
  <c r="A52" i="1"/>
  <c r="AD51" i="1"/>
  <c r="AC51" i="1"/>
  <c r="Z51" i="1"/>
  <c r="AB51" i="1" s="1"/>
  <c r="Y51" i="1"/>
  <c r="AA51" i="1" s="1"/>
  <c r="W51" i="1"/>
  <c r="X51" i="1" s="1"/>
  <c r="U51" i="1"/>
  <c r="Q51" i="1"/>
  <c r="M51" i="1"/>
  <c r="F51" i="1"/>
  <c r="E51" i="1"/>
  <c r="D51" i="1"/>
  <c r="AI51" i="1" s="1"/>
  <c r="A51" i="1"/>
  <c r="AD50" i="1"/>
  <c r="AC50" i="1"/>
  <c r="Z50" i="1"/>
  <c r="AB50" i="1" s="1"/>
  <c r="Y50" i="1"/>
  <c r="AA50" i="1" s="1"/>
  <c r="W50" i="1"/>
  <c r="X50" i="1" s="1"/>
  <c r="U50" i="1"/>
  <c r="Q50" i="1"/>
  <c r="M50" i="1"/>
  <c r="F50" i="1"/>
  <c r="E50" i="1"/>
  <c r="D50" i="1"/>
  <c r="AI50" i="1" s="1"/>
  <c r="A50" i="1"/>
  <c r="AD49" i="1"/>
  <c r="AC49" i="1"/>
  <c r="Z49" i="1"/>
  <c r="AB49" i="1" s="1"/>
  <c r="Y49" i="1"/>
  <c r="AA49" i="1" s="1"/>
  <c r="W49" i="1"/>
  <c r="X49" i="1" s="1"/>
  <c r="U49" i="1"/>
  <c r="Q49" i="1"/>
  <c r="M49" i="1"/>
  <c r="F49" i="1"/>
  <c r="E49" i="1"/>
  <c r="D49" i="1"/>
  <c r="A49" i="1"/>
  <c r="AD48" i="1"/>
  <c r="AC48" i="1"/>
  <c r="Z48" i="1"/>
  <c r="AB48" i="1" s="1"/>
  <c r="Y48" i="1"/>
  <c r="AA48" i="1" s="1"/>
  <c r="W48" i="1"/>
  <c r="X48" i="1" s="1"/>
  <c r="U48" i="1"/>
  <c r="Q48" i="1"/>
  <c r="M48" i="1"/>
  <c r="F48" i="1"/>
  <c r="E48" i="1"/>
  <c r="D48" i="1"/>
  <c r="A48" i="1"/>
  <c r="AD47" i="1"/>
  <c r="AC47" i="1"/>
  <c r="Z47" i="1"/>
  <c r="AB47" i="1" s="1"/>
  <c r="Y47" i="1"/>
  <c r="AA47" i="1" s="1"/>
  <c r="W47" i="1"/>
  <c r="X47" i="1" s="1"/>
  <c r="U47" i="1"/>
  <c r="Q47" i="1"/>
  <c r="M47" i="1"/>
  <c r="F47" i="1"/>
  <c r="E47" i="1"/>
  <c r="D47" i="1"/>
  <c r="AI47" i="1" s="1"/>
  <c r="A47" i="1"/>
  <c r="AD46" i="1"/>
  <c r="AC46" i="1"/>
  <c r="Z46" i="1"/>
  <c r="AB46" i="1" s="1"/>
  <c r="Y46" i="1"/>
  <c r="AA46" i="1" s="1"/>
  <c r="W46" i="1"/>
  <c r="X46" i="1" s="1"/>
  <c r="U46" i="1"/>
  <c r="Q46" i="1"/>
  <c r="M46" i="1"/>
  <c r="F46" i="1"/>
  <c r="E46" i="1"/>
  <c r="D46" i="1"/>
  <c r="AI46" i="1" s="1"/>
  <c r="A46" i="1"/>
  <c r="AD45" i="1"/>
  <c r="AC45" i="1"/>
  <c r="Z45" i="1"/>
  <c r="AB45" i="1" s="1"/>
  <c r="Y45" i="1"/>
  <c r="AA45" i="1" s="1"/>
  <c r="W45" i="1"/>
  <c r="X45" i="1" s="1"/>
  <c r="U45" i="1"/>
  <c r="Q45" i="1"/>
  <c r="M45" i="1"/>
  <c r="F45" i="1"/>
  <c r="E45" i="1"/>
  <c r="D45" i="1"/>
  <c r="A45" i="1"/>
  <c r="AD44" i="1"/>
  <c r="AC44" i="1"/>
  <c r="Z44" i="1"/>
  <c r="AB44" i="1" s="1"/>
  <c r="Y44" i="1"/>
  <c r="AA44" i="1" s="1"/>
  <c r="W44" i="1"/>
  <c r="X44" i="1" s="1"/>
  <c r="U44" i="1"/>
  <c r="Q44" i="1"/>
  <c r="M44" i="1"/>
  <c r="F44" i="1"/>
  <c r="E44" i="1"/>
  <c r="D44" i="1"/>
  <c r="A44" i="1"/>
  <c r="AD43" i="1"/>
  <c r="AC43" i="1"/>
  <c r="Z43" i="1"/>
  <c r="AB43" i="1" s="1"/>
  <c r="Y43" i="1"/>
  <c r="AA43" i="1" s="1"/>
  <c r="W43" i="1"/>
  <c r="X43" i="1" s="1"/>
  <c r="U43" i="1"/>
  <c r="Q43" i="1"/>
  <c r="M43" i="1"/>
  <c r="F43" i="1"/>
  <c r="E43" i="1"/>
  <c r="D43" i="1"/>
  <c r="AI43" i="1" s="1"/>
  <c r="A43" i="1"/>
  <c r="AD42" i="1"/>
  <c r="AC42" i="1"/>
  <c r="Z42" i="1"/>
  <c r="AB42" i="1" s="1"/>
  <c r="Y42" i="1"/>
  <c r="AA42" i="1" s="1"/>
  <c r="W42" i="1"/>
  <c r="X42" i="1" s="1"/>
  <c r="U42" i="1"/>
  <c r="Q42" i="1"/>
  <c r="M42" i="1"/>
  <c r="F42" i="1"/>
  <c r="E42" i="1"/>
  <c r="D42" i="1"/>
  <c r="AI42" i="1" s="1"/>
  <c r="A42" i="1"/>
  <c r="AD41" i="1"/>
  <c r="AC41" i="1"/>
  <c r="Z41" i="1"/>
  <c r="AB41" i="1" s="1"/>
  <c r="Y41" i="1"/>
  <c r="AA41" i="1" s="1"/>
  <c r="W41" i="1"/>
  <c r="X41" i="1" s="1"/>
  <c r="U41" i="1"/>
  <c r="Q41" i="1"/>
  <c r="M41" i="1"/>
  <c r="F41" i="1"/>
  <c r="E41" i="1"/>
  <c r="D41" i="1"/>
  <c r="AI41" i="1" s="1"/>
  <c r="A41" i="1"/>
  <c r="AD40" i="1"/>
  <c r="AC40" i="1"/>
  <c r="Z40" i="1"/>
  <c r="AB40" i="1" s="1"/>
  <c r="Y40" i="1"/>
  <c r="AA40" i="1" s="1"/>
  <c r="W40" i="1"/>
  <c r="X40" i="1" s="1"/>
  <c r="U40" i="1"/>
  <c r="Q40" i="1"/>
  <c r="M40" i="1"/>
  <c r="F40" i="1"/>
  <c r="E40" i="1"/>
  <c r="D40" i="1"/>
  <c r="A40" i="1"/>
  <c r="AD39" i="1"/>
  <c r="AC39" i="1"/>
  <c r="Z39" i="1"/>
  <c r="AB39" i="1" s="1"/>
  <c r="Y39" i="1"/>
  <c r="AA39" i="1" s="1"/>
  <c r="W39" i="1"/>
  <c r="X39" i="1" s="1"/>
  <c r="U39" i="1"/>
  <c r="Q39" i="1"/>
  <c r="M39" i="1"/>
  <c r="F39" i="1"/>
  <c r="E39" i="1"/>
  <c r="D39" i="1"/>
  <c r="AI39" i="1" s="1"/>
  <c r="A39" i="1"/>
  <c r="AD38" i="1"/>
  <c r="AC38" i="1"/>
  <c r="Z38" i="1"/>
  <c r="AB38" i="1" s="1"/>
  <c r="Y38" i="1"/>
  <c r="AA38" i="1" s="1"/>
  <c r="W38" i="1"/>
  <c r="X38" i="1" s="1"/>
  <c r="U38" i="1"/>
  <c r="Q38" i="1"/>
  <c r="M38" i="1"/>
  <c r="F38" i="1"/>
  <c r="E38" i="1"/>
  <c r="D38" i="1"/>
  <c r="AI38" i="1" s="1"/>
  <c r="A38" i="1"/>
  <c r="AD37" i="1"/>
  <c r="AC37" i="1"/>
  <c r="Z37" i="1"/>
  <c r="AB37" i="1" s="1"/>
  <c r="Y37" i="1"/>
  <c r="AA37" i="1" s="1"/>
  <c r="W37" i="1"/>
  <c r="X37" i="1" s="1"/>
  <c r="U37" i="1"/>
  <c r="Q37" i="1"/>
  <c r="M37" i="1"/>
  <c r="F37" i="1"/>
  <c r="E37" i="1"/>
  <c r="D37" i="1"/>
  <c r="AI37" i="1" s="1"/>
  <c r="A37" i="1"/>
  <c r="AD36" i="1"/>
  <c r="AC36" i="1"/>
  <c r="Z36" i="1"/>
  <c r="AB36" i="1" s="1"/>
  <c r="Y36" i="1"/>
  <c r="AA36" i="1" s="1"/>
  <c r="W36" i="1"/>
  <c r="X36" i="1" s="1"/>
  <c r="U36" i="1"/>
  <c r="Q36" i="1"/>
  <c r="M36" i="1"/>
  <c r="F36" i="1"/>
  <c r="E36" i="1"/>
  <c r="D36" i="1"/>
  <c r="AI36" i="1" s="1"/>
  <c r="A36" i="1"/>
  <c r="AD35" i="1"/>
  <c r="AC35" i="1"/>
  <c r="Z35" i="1"/>
  <c r="AB35" i="1" s="1"/>
  <c r="Y35" i="1"/>
  <c r="AA35" i="1" s="1"/>
  <c r="W35" i="1"/>
  <c r="X35" i="1" s="1"/>
  <c r="U35" i="1"/>
  <c r="Q35" i="1"/>
  <c r="M35" i="1"/>
  <c r="F35" i="1"/>
  <c r="E35" i="1"/>
  <c r="D35" i="1"/>
  <c r="AI35" i="1" s="1"/>
  <c r="A35" i="1"/>
  <c r="AD34" i="1"/>
  <c r="AC34" i="1"/>
  <c r="Z34" i="1"/>
  <c r="AB34" i="1" s="1"/>
  <c r="Y34" i="1"/>
  <c r="AA34" i="1" s="1"/>
  <c r="W34" i="1"/>
  <c r="X34" i="1" s="1"/>
  <c r="U34" i="1"/>
  <c r="Q34" i="1"/>
  <c r="M34" i="1"/>
  <c r="F34" i="1"/>
  <c r="E34" i="1"/>
  <c r="D34" i="1"/>
  <c r="AI34" i="1" s="1"/>
  <c r="A34" i="1"/>
  <c r="AD33" i="1"/>
  <c r="AC33" i="1"/>
  <c r="Z33" i="1"/>
  <c r="AB33" i="1" s="1"/>
  <c r="Y33" i="1"/>
  <c r="AA33" i="1" s="1"/>
  <c r="W33" i="1"/>
  <c r="X33" i="1" s="1"/>
  <c r="U33" i="1"/>
  <c r="Q33" i="1"/>
  <c r="M33" i="1"/>
  <c r="F33" i="1"/>
  <c r="E33" i="1"/>
  <c r="D33" i="1"/>
  <c r="AI33" i="1" s="1"/>
  <c r="A33" i="1"/>
  <c r="AD32" i="1"/>
  <c r="AC32" i="1"/>
  <c r="Z32" i="1"/>
  <c r="AB32" i="1" s="1"/>
  <c r="Y32" i="1"/>
  <c r="AA32" i="1" s="1"/>
  <c r="W32" i="1"/>
  <c r="X32" i="1" s="1"/>
  <c r="U32" i="1"/>
  <c r="Q32" i="1"/>
  <c r="M32" i="1"/>
  <c r="F32" i="1"/>
  <c r="E32" i="1"/>
  <c r="D32" i="1"/>
  <c r="A32" i="1"/>
  <c r="AD31" i="1"/>
  <c r="AC31" i="1"/>
  <c r="Z31" i="1"/>
  <c r="AB31" i="1" s="1"/>
  <c r="Y31" i="1"/>
  <c r="AA31" i="1" s="1"/>
  <c r="W31" i="1"/>
  <c r="X31" i="1" s="1"/>
  <c r="U31" i="1"/>
  <c r="Q31" i="1"/>
  <c r="M31" i="1"/>
  <c r="F31" i="1"/>
  <c r="E31" i="1"/>
  <c r="D31" i="1"/>
  <c r="AI31" i="1" s="1"/>
  <c r="A31" i="1"/>
  <c r="AD30" i="1"/>
  <c r="AC30" i="1"/>
  <c r="Z30" i="1"/>
  <c r="AB30" i="1" s="1"/>
  <c r="Y30" i="1"/>
  <c r="AA30" i="1" s="1"/>
  <c r="W30" i="1"/>
  <c r="X30" i="1" s="1"/>
  <c r="U30" i="1"/>
  <c r="Q30" i="1"/>
  <c r="M30" i="1"/>
  <c r="F30" i="1"/>
  <c r="E30" i="1"/>
  <c r="D30" i="1"/>
  <c r="AI30" i="1" s="1"/>
  <c r="A30" i="1"/>
  <c r="AD29" i="1"/>
  <c r="AC29" i="1"/>
  <c r="Z29" i="1"/>
  <c r="AB29" i="1" s="1"/>
  <c r="Y29" i="1"/>
  <c r="AA29" i="1" s="1"/>
  <c r="W29" i="1"/>
  <c r="X29" i="1" s="1"/>
  <c r="U29" i="1"/>
  <c r="Q29" i="1"/>
  <c r="M29" i="1"/>
  <c r="F29" i="1"/>
  <c r="E29" i="1"/>
  <c r="D29" i="1"/>
  <c r="AI29" i="1" s="1"/>
  <c r="A29" i="1"/>
  <c r="AD28" i="1"/>
  <c r="AC28" i="1"/>
  <c r="Z28" i="1"/>
  <c r="AB28" i="1" s="1"/>
  <c r="Y28" i="1"/>
  <c r="AA28" i="1" s="1"/>
  <c r="W28" i="1"/>
  <c r="X28" i="1" s="1"/>
  <c r="U28" i="1"/>
  <c r="Q28" i="1"/>
  <c r="M28" i="1"/>
  <c r="F28" i="1"/>
  <c r="E28" i="1"/>
  <c r="D28" i="1"/>
  <c r="A28" i="1"/>
  <c r="AD27" i="1"/>
  <c r="AC27" i="1"/>
  <c r="Z27" i="1"/>
  <c r="AB27" i="1" s="1"/>
  <c r="Y27" i="1"/>
  <c r="AA27" i="1" s="1"/>
  <c r="W27" i="1"/>
  <c r="X27" i="1" s="1"/>
  <c r="U27" i="1"/>
  <c r="Q27" i="1"/>
  <c r="M27" i="1"/>
  <c r="F27" i="1"/>
  <c r="E27" i="1"/>
  <c r="D27" i="1"/>
  <c r="AI27" i="1" s="1"/>
  <c r="A27" i="1"/>
  <c r="AD26" i="1"/>
  <c r="AC26" i="1"/>
  <c r="Z26" i="1"/>
  <c r="AB26" i="1" s="1"/>
  <c r="Y26" i="1"/>
  <c r="AA26" i="1" s="1"/>
  <c r="W26" i="1"/>
  <c r="X26" i="1" s="1"/>
  <c r="U26" i="1"/>
  <c r="Q26" i="1"/>
  <c r="M26" i="1"/>
  <c r="F26" i="1"/>
  <c r="E26" i="1"/>
  <c r="D26" i="1"/>
  <c r="A26" i="1"/>
  <c r="AC25" i="1"/>
  <c r="Z25" i="1"/>
  <c r="AB25" i="1" s="1"/>
  <c r="Y25" i="1"/>
  <c r="AA25" i="1" s="1"/>
  <c r="W25" i="1"/>
  <c r="X25" i="1" s="1"/>
  <c r="U25" i="1"/>
  <c r="Q25" i="1"/>
  <c r="M25" i="1"/>
  <c r="F25" i="1"/>
  <c r="E25" i="1"/>
  <c r="D25" i="1"/>
  <c r="AI25" i="1" s="1"/>
  <c r="A25" i="1"/>
  <c r="AD24" i="1"/>
  <c r="AC24" i="1"/>
  <c r="Z24" i="1"/>
  <c r="AB24" i="1" s="1"/>
  <c r="Y24" i="1"/>
  <c r="AA24" i="1" s="1"/>
  <c r="W24" i="1"/>
  <c r="X24" i="1" s="1"/>
  <c r="U24" i="1"/>
  <c r="Q24" i="1"/>
  <c r="M24" i="1"/>
  <c r="F24" i="1"/>
  <c r="E24" i="1"/>
  <c r="D24" i="1"/>
  <c r="A24" i="1"/>
  <c r="AD23" i="1"/>
  <c r="AC23" i="1"/>
  <c r="Z23" i="1"/>
  <c r="AB23" i="1" s="1"/>
  <c r="Y23" i="1"/>
  <c r="AA23" i="1" s="1"/>
  <c r="W23" i="1"/>
  <c r="X23" i="1" s="1"/>
  <c r="U23" i="1"/>
  <c r="Q23" i="1"/>
  <c r="M23" i="1"/>
  <c r="F23" i="1"/>
  <c r="E23" i="1"/>
  <c r="D23" i="1"/>
  <c r="AI23" i="1" s="1"/>
  <c r="A23" i="1"/>
  <c r="AD22" i="1"/>
  <c r="AC22" i="1"/>
  <c r="Z22" i="1"/>
  <c r="AB22" i="1" s="1"/>
  <c r="Y22" i="1"/>
  <c r="AA22" i="1" s="1"/>
  <c r="W22" i="1"/>
  <c r="X22" i="1" s="1"/>
  <c r="U22" i="1"/>
  <c r="Q22" i="1"/>
  <c r="M22" i="1"/>
  <c r="F22" i="1"/>
  <c r="E22" i="1"/>
  <c r="D22" i="1"/>
  <c r="AI22" i="1" s="1"/>
  <c r="A22" i="1"/>
  <c r="AD21" i="1"/>
  <c r="AC21" i="1"/>
  <c r="Z21" i="1"/>
  <c r="AB21" i="1" s="1"/>
  <c r="Y21" i="1"/>
  <c r="AA21" i="1" s="1"/>
  <c r="W21" i="1"/>
  <c r="X21" i="1" s="1"/>
  <c r="U21" i="1"/>
  <c r="Q21" i="1"/>
  <c r="M21" i="1"/>
  <c r="F21" i="1"/>
  <c r="E21" i="1"/>
  <c r="D21" i="1"/>
  <c r="AI21" i="1" s="1"/>
  <c r="A21" i="1"/>
  <c r="AD20" i="1"/>
  <c r="AC20" i="1"/>
  <c r="Z20" i="1"/>
  <c r="AB20" i="1" s="1"/>
  <c r="Y20" i="1"/>
  <c r="AA20" i="1" s="1"/>
  <c r="W20" i="1"/>
  <c r="X20" i="1" s="1"/>
  <c r="U20" i="1"/>
  <c r="Q20" i="1"/>
  <c r="M20" i="1"/>
  <c r="F20" i="1"/>
  <c r="E20" i="1"/>
  <c r="D20" i="1"/>
  <c r="A20" i="1"/>
  <c r="AD19" i="1"/>
  <c r="AC19" i="1"/>
  <c r="Z19" i="1"/>
  <c r="AB19" i="1" s="1"/>
  <c r="Y19" i="1"/>
  <c r="AA19" i="1" s="1"/>
  <c r="W19" i="1"/>
  <c r="X19" i="1" s="1"/>
  <c r="U19" i="1"/>
  <c r="Q19" i="1"/>
  <c r="M19" i="1"/>
  <c r="F19" i="1"/>
  <c r="E19" i="1"/>
  <c r="D19" i="1"/>
  <c r="AI19" i="1" s="1"/>
  <c r="A19" i="1"/>
  <c r="AD18" i="1"/>
  <c r="AC18" i="1"/>
  <c r="Z18" i="1"/>
  <c r="AB18" i="1" s="1"/>
  <c r="Y18" i="1"/>
  <c r="AA18" i="1" s="1"/>
  <c r="W18" i="1"/>
  <c r="X18" i="1" s="1"/>
  <c r="U18" i="1"/>
  <c r="Q18" i="1"/>
  <c r="M18" i="1"/>
  <c r="F18" i="1"/>
  <c r="E18" i="1"/>
  <c r="D18" i="1"/>
  <c r="AI18" i="1" s="1"/>
  <c r="A18" i="1"/>
  <c r="AD17" i="1"/>
  <c r="AC17" i="1"/>
  <c r="Z17" i="1"/>
  <c r="AB17" i="1" s="1"/>
  <c r="Y17" i="1"/>
  <c r="AA17" i="1" s="1"/>
  <c r="W17" i="1"/>
  <c r="X17" i="1" s="1"/>
  <c r="U17" i="1"/>
  <c r="Q17" i="1"/>
  <c r="M17" i="1"/>
  <c r="F17" i="1"/>
  <c r="E17" i="1"/>
  <c r="D17" i="1"/>
  <c r="AI17" i="1" s="1"/>
  <c r="A17" i="1"/>
  <c r="AD16" i="1"/>
  <c r="AC16" i="1"/>
  <c r="Z16" i="1"/>
  <c r="AB16" i="1" s="1"/>
  <c r="Y16" i="1"/>
  <c r="AA16" i="1" s="1"/>
  <c r="W16" i="1"/>
  <c r="X16" i="1" s="1"/>
  <c r="U16" i="1"/>
  <c r="Q16" i="1"/>
  <c r="M16" i="1"/>
  <c r="F16" i="1"/>
  <c r="E16" i="1"/>
  <c r="D16" i="1"/>
  <c r="A16" i="1"/>
  <c r="AD15" i="1"/>
  <c r="AC15" i="1"/>
  <c r="Z15" i="1"/>
  <c r="AB15" i="1" s="1"/>
  <c r="Y15" i="1"/>
  <c r="AA15" i="1" s="1"/>
  <c r="W15" i="1"/>
  <c r="X15" i="1" s="1"/>
  <c r="U15" i="1"/>
  <c r="Q15" i="1"/>
  <c r="M15" i="1"/>
  <c r="F15" i="1"/>
  <c r="E15" i="1"/>
  <c r="D15" i="1"/>
  <c r="AI15" i="1" s="1"/>
  <c r="A15" i="1"/>
  <c r="AD14" i="1"/>
  <c r="AC14" i="1"/>
  <c r="Z14" i="1"/>
  <c r="AB14" i="1" s="1"/>
  <c r="Y14" i="1"/>
  <c r="AA14" i="1" s="1"/>
  <c r="W14" i="1"/>
  <c r="X14" i="1" s="1"/>
  <c r="U14" i="1"/>
  <c r="Q14" i="1"/>
  <c r="M14" i="1"/>
  <c r="F14" i="1"/>
  <c r="E14" i="1"/>
  <c r="D14" i="1"/>
  <c r="AI14" i="1" s="1"/>
  <c r="A14" i="1"/>
  <c r="AD13" i="1"/>
  <c r="AC13" i="1"/>
  <c r="Z13" i="1"/>
  <c r="AB13" i="1" s="1"/>
  <c r="Y13" i="1"/>
  <c r="AA13" i="1" s="1"/>
  <c r="W13" i="1"/>
  <c r="X13" i="1" s="1"/>
  <c r="U13" i="1"/>
  <c r="Q13" i="1"/>
  <c r="M13" i="1"/>
  <c r="F13" i="1"/>
  <c r="E13" i="1"/>
  <c r="D13" i="1"/>
  <c r="AI13" i="1" s="1"/>
  <c r="A13" i="1"/>
  <c r="AD12" i="1"/>
  <c r="AC12" i="1"/>
  <c r="Z12" i="1"/>
  <c r="AB12" i="1" s="1"/>
  <c r="Y12" i="1"/>
  <c r="AA12" i="1" s="1"/>
  <c r="W12" i="1"/>
  <c r="X12" i="1" s="1"/>
  <c r="U12" i="1"/>
  <c r="Q12" i="1"/>
  <c r="M12" i="1"/>
  <c r="F12" i="1"/>
  <c r="E12" i="1"/>
  <c r="D12" i="1"/>
  <c r="A12" i="1"/>
  <c r="AD11" i="1"/>
  <c r="AC11" i="1"/>
  <c r="Z11" i="1"/>
  <c r="AB11" i="1" s="1"/>
  <c r="Y11" i="1"/>
  <c r="AA11" i="1" s="1"/>
  <c r="W11" i="1"/>
  <c r="X11" i="1" s="1"/>
  <c r="U11" i="1"/>
  <c r="Q11" i="1"/>
  <c r="M11" i="1"/>
  <c r="F11" i="1"/>
  <c r="E11" i="1"/>
  <c r="D11" i="1"/>
  <c r="AI11" i="1" s="1"/>
  <c r="A11" i="1"/>
  <c r="AD10" i="1"/>
  <c r="AC10" i="1"/>
  <c r="Z10" i="1"/>
  <c r="AB10" i="1" s="1"/>
  <c r="Y10" i="1"/>
  <c r="AA10" i="1" s="1"/>
  <c r="W10" i="1"/>
  <c r="X10" i="1" s="1"/>
  <c r="U10" i="1"/>
  <c r="Q10" i="1"/>
  <c r="M10" i="1"/>
  <c r="F10" i="1"/>
  <c r="E10" i="1"/>
  <c r="D10" i="1"/>
  <c r="AI10" i="1" s="1"/>
  <c r="A10" i="1"/>
  <c r="AD9" i="1"/>
  <c r="AC9" i="1"/>
  <c r="Z9" i="1"/>
  <c r="AB9" i="1" s="1"/>
  <c r="Y9" i="1"/>
  <c r="AA9" i="1" s="1"/>
  <c r="W9" i="1"/>
  <c r="X9" i="1" s="1"/>
  <c r="U9" i="1"/>
  <c r="Q9" i="1"/>
  <c r="M9" i="1"/>
  <c r="F9" i="1"/>
  <c r="E9" i="1"/>
  <c r="D9" i="1"/>
  <c r="AI9" i="1" s="1"/>
  <c r="A9" i="1"/>
  <c r="AD8" i="1"/>
  <c r="AC8" i="1"/>
  <c r="Z8" i="1"/>
  <c r="AB8" i="1" s="1"/>
  <c r="Y8" i="1"/>
  <c r="AA8" i="1" s="1"/>
  <c r="W8" i="1"/>
  <c r="X8" i="1" s="1"/>
  <c r="U8" i="1"/>
  <c r="Q8" i="1"/>
  <c r="M8" i="1"/>
  <c r="F8" i="1"/>
  <c r="E8" i="1"/>
  <c r="D8" i="1"/>
  <c r="A8" i="1"/>
  <c r="AD7" i="1"/>
  <c r="AC7" i="1"/>
  <c r="Z7" i="1"/>
  <c r="AB7" i="1" s="1"/>
  <c r="Y7" i="1"/>
  <c r="AA7" i="1" s="1"/>
  <c r="W7" i="1"/>
  <c r="X7" i="1" s="1"/>
  <c r="U7" i="1"/>
  <c r="Q7" i="1"/>
  <c r="M7" i="1"/>
  <c r="F7" i="1"/>
  <c r="E7" i="1"/>
  <c r="D7" i="1"/>
  <c r="AI7" i="1" s="1"/>
  <c r="A7" i="1"/>
  <c r="AD6" i="1"/>
  <c r="AC6" i="1"/>
  <c r="Z6" i="1"/>
  <c r="AB6" i="1" s="1"/>
  <c r="Y6" i="1"/>
  <c r="AA6" i="1" s="1"/>
  <c r="W6" i="1"/>
  <c r="X6" i="1" s="1"/>
  <c r="U6" i="1"/>
  <c r="Q6" i="1"/>
  <c r="M6" i="1"/>
  <c r="F6" i="1"/>
  <c r="E6" i="1"/>
  <c r="D6" i="1"/>
  <c r="AI6" i="1" s="1"/>
  <c r="A6" i="1"/>
  <c r="AD5" i="1"/>
  <c r="AC5" i="1"/>
  <c r="Z5" i="1"/>
  <c r="AB5" i="1" s="1"/>
  <c r="Y5" i="1"/>
  <c r="AA5" i="1" s="1"/>
  <c r="W5" i="1"/>
  <c r="X5" i="1" s="1"/>
  <c r="U5" i="1"/>
  <c r="Q5" i="1"/>
  <c r="M5" i="1"/>
  <c r="F5" i="1"/>
  <c r="E5" i="1"/>
  <c r="AI5" i="1"/>
  <c r="A5" i="1"/>
  <c r="R2617" i="1" l="1"/>
  <c r="V2617" i="1" s="1"/>
  <c r="R2607" i="1"/>
  <c r="V2607" i="1" s="1"/>
  <c r="R1749" i="1"/>
  <c r="V1749" i="1" s="1"/>
  <c r="AN1749" i="1" s="1"/>
  <c r="R2616" i="1"/>
  <c r="V2616" i="1" s="1"/>
  <c r="R2611" i="1"/>
  <c r="V2611" i="1" s="1"/>
  <c r="R2615" i="1"/>
  <c r="V2615" i="1" s="1"/>
  <c r="R2614" i="1"/>
  <c r="V2614" i="1" s="1"/>
  <c r="R2610" i="1"/>
  <c r="V2610" i="1" s="1"/>
  <c r="R2612" i="1"/>
  <c r="V2612" i="1" s="1"/>
  <c r="R2619" i="1"/>
  <c r="V2619" i="1" s="1"/>
  <c r="R2609" i="1"/>
  <c r="V2609" i="1" s="1"/>
  <c r="R2613" i="1"/>
  <c r="V2613" i="1" s="1"/>
  <c r="R2618" i="1"/>
  <c r="V2618" i="1" s="1"/>
  <c r="R2608" i="1"/>
  <c r="V2608" i="1" s="1"/>
  <c r="R2606" i="1"/>
  <c r="V2606" i="1" s="1"/>
  <c r="R2594" i="1"/>
  <c r="V2594" i="1" s="1"/>
  <c r="R2582" i="1"/>
  <c r="V2582" i="1" s="1"/>
  <c r="R2571" i="1"/>
  <c r="V2571" i="1" s="1"/>
  <c r="R2564" i="1"/>
  <c r="V2564" i="1" s="1"/>
  <c r="AN2564" i="1" s="1"/>
  <c r="R2552" i="1"/>
  <c r="V2552" i="1" s="1"/>
  <c r="AN2552" i="1" s="1"/>
  <c r="R2540" i="1"/>
  <c r="V2540" i="1" s="1"/>
  <c r="AN2540" i="1" s="1"/>
  <c r="R2528" i="1"/>
  <c r="V2528" i="1" s="1"/>
  <c r="AN2528" i="1" s="1"/>
  <c r="R2516" i="1"/>
  <c r="V2516" i="1" s="1"/>
  <c r="AN2516" i="1" s="1"/>
  <c r="R2504" i="1"/>
  <c r="V2504" i="1" s="1"/>
  <c r="AN2504" i="1" s="1"/>
  <c r="R2492" i="1"/>
  <c r="V2492" i="1" s="1"/>
  <c r="AN2492" i="1" s="1"/>
  <c r="R2480" i="1"/>
  <c r="V2480" i="1" s="1"/>
  <c r="AN2480" i="1" s="1"/>
  <c r="R2468" i="1"/>
  <c r="V2468" i="1" s="1"/>
  <c r="AN2468" i="1" s="1"/>
  <c r="R2456" i="1"/>
  <c r="V2456" i="1" s="1"/>
  <c r="AN2456" i="1" s="1"/>
  <c r="R2444" i="1"/>
  <c r="V2444" i="1" s="1"/>
  <c r="AN2444" i="1" s="1"/>
  <c r="R2432" i="1"/>
  <c r="R2420" i="1"/>
  <c r="V2420" i="1" s="1"/>
  <c r="AN2420" i="1" s="1"/>
  <c r="R2408" i="1"/>
  <c r="V2408" i="1" s="1"/>
  <c r="AN2408" i="1" s="1"/>
  <c r="R2396" i="1"/>
  <c r="V2396" i="1" s="1"/>
  <c r="AN2396" i="1" s="1"/>
  <c r="R2384" i="1"/>
  <c r="B2384" i="1" s="1"/>
  <c r="R2372" i="1"/>
  <c r="B2372" i="1" s="1"/>
  <c r="R2360" i="1"/>
  <c r="V2360" i="1" s="1"/>
  <c r="AN2360" i="1" s="1"/>
  <c r="R2348" i="1"/>
  <c r="V2348" i="1" s="1"/>
  <c r="AN2348" i="1" s="1"/>
  <c r="R2336" i="1"/>
  <c r="B2336" i="1" s="1"/>
  <c r="R2324" i="1"/>
  <c r="V2324" i="1" s="1"/>
  <c r="AN2324" i="1" s="1"/>
  <c r="R2312" i="1"/>
  <c r="V2312" i="1" s="1"/>
  <c r="AN2312" i="1" s="1"/>
  <c r="R2300" i="1"/>
  <c r="B2300" i="1" s="1"/>
  <c r="R2288" i="1"/>
  <c r="V2288" i="1" s="1"/>
  <c r="AN2288" i="1" s="1"/>
  <c r="R2276" i="1"/>
  <c r="V2276" i="1" s="1"/>
  <c r="AN2276" i="1" s="1"/>
  <c r="R2264" i="1"/>
  <c r="B2264" i="1" s="1"/>
  <c r="R2252" i="1"/>
  <c r="V2252" i="1" s="1"/>
  <c r="AN2252" i="1" s="1"/>
  <c r="R2240" i="1"/>
  <c r="V2240" i="1" s="1"/>
  <c r="AN2240" i="1" s="1"/>
  <c r="R2228" i="1"/>
  <c r="V2228" i="1" s="1"/>
  <c r="AN2228" i="1" s="1"/>
  <c r="R2216" i="1"/>
  <c r="V2216" i="1" s="1"/>
  <c r="AN2216" i="1" s="1"/>
  <c r="R2204" i="1"/>
  <c r="V2204" i="1" s="1"/>
  <c r="AN2204" i="1" s="1"/>
  <c r="R2192" i="1"/>
  <c r="R2180" i="1"/>
  <c r="V2180" i="1" s="1"/>
  <c r="AN2180" i="1" s="1"/>
  <c r="R2168" i="1"/>
  <c r="R2156" i="1"/>
  <c r="R2144" i="1"/>
  <c r="V2144" i="1" s="1"/>
  <c r="AN2144" i="1" s="1"/>
  <c r="R2132" i="1"/>
  <c r="V2132" i="1" s="1"/>
  <c r="AN2132" i="1" s="1"/>
  <c r="R2120" i="1"/>
  <c r="R2108" i="1"/>
  <c r="V2108" i="1" s="1"/>
  <c r="AN2108" i="1" s="1"/>
  <c r="R2096" i="1"/>
  <c r="V2096" i="1" s="1"/>
  <c r="AN2096" i="1" s="1"/>
  <c r="R2084" i="1"/>
  <c r="V2084" i="1" s="1"/>
  <c r="AN2084" i="1" s="1"/>
  <c r="R2072" i="1"/>
  <c r="V2072" i="1" s="1"/>
  <c r="AN2072" i="1" s="1"/>
  <c r="R2060" i="1"/>
  <c r="V2060" i="1" s="1"/>
  <c r="AN2060" i="1" s="1"/>
  <c r="R2048" i="1"/>
  <c r="V2048" i="1" s="1"/>
  <c r="AN2048" i="1" s="1"/>
  <c r="R2036" i="1"/>
  <c r="V2036" i="1" s="1"/>
  <c r="AN2036" i="1" s="1"/>
  <c r="R2024" i="1"/>
  <c r="V2024" i="1" s="1"/>
  <c r="AN2024" i="1" s="1"/>
  <c r="R2012" i="1"/>
  <c r="V2012" i="1" s="1"/>
  <c r="AN2012" i="1" s="1"/>
  <c r="R2000" i="1"/>
  <c r="V2000" i="1" s="1"/>
  <c r="AN2000" i="1" s="1"/>
  <c r="R1988" i="1"/>
  <c r="V1988" i="1" s="1"/>
  <c r="AN1988" i="1" s="1"/>
  <c r="R1976" i="1"/>
  <c r="V1976" i="1" s="1"/>
  <c r="AN1976" i="1" s="1"/>
  <c r="R1964" i="1"/>
  <c r="V1964" i="1" s="1"/>
  <c r="AN1964" i="1" s="1"/>
  <c r="R1952" i="1"/>
  <c r="V1952" i="1" s="1"/>
  <c r="AN1952" i="1" s="1"/>
  <c r="R1940" i="1"/>
  <c r="V1940" i="1" s="1"/>
  <c r="AN1940" i="1" s="1"/>
  <c r="R1928" i="1"/>
  <c r="R1916" i="1"/>
  <c r="V1916" i="1" s="1"/>
  <c r="AN1916" i="1" s="1"/>
  <c r="R1904" i="1"/>
  <c r="V1904" i="1" s="1"/>
  <c r="AN1904" i="1" s="1"/>
  <c r="R1892" i="1"/>
  <c r="V1892" i="1" s="1"/>
  <c r="AN1892" i="1" s="1"/>
  <c r="R1880" i="1"/>
  <c r="V1880" i="1" s="1"/>
  <c r="AN1880" i="1" s="1"/>
  <c r="R1868" i="1"/>
  <c r="V1868" i="1" s="1"/>
  <c r="AN1868" i="1" s="1"/>
  <c r="R2605" i="1"/>
  <c r="V2605" i="1" s="1"/>
  <c r="R2593" i="1"/>
  <c r="V2593" i="1" s="1"/>
  <c r="R2581" i="1"/>
  <c r="V2581" i="1" s="1"/>
  <c r="R2563" i="1"/>
  <c r="V2563" i="1" s="1"/>
  <c r="AN2563" i="1" s="1"/>
  <c r="R2551" i="1"/>
  <c r="V2551" i="1" s="1"/>
  <c r="AN2551" i="1" s="1"/>
  <c r="R2539" i="1"/>
  <c r="V2539" i="1" s="1"/>
  <c r="AN2539" i="1" s="1"/>
  <c r="R2527" i="1"/>
  <c r="V2527" i="1" s="1"/>
  <c r="AN2527" i="1" s="1"/>
  <c r="R2515" i="1"/>
  <c r="V2515" i="1" s="1"/>
  <c r="AN2515" i="1" s="1"/>
  <c r="R2503" i="1"/>
  <c r="V2503" i="1" s="1"/>
  <c r="AN2503" i="1" s="1"/>
  <c r="R2491" i="1"/>
  <c r="V2491" i="1" s="1"/>
  <c r="AN2491" i="1" s="1"/>
  <c r="R2479" i="1"/>
  <c r="V2479" i="1" s="1"/>
  <c r="AN2479" i="1" s="1"/>
  <c r="R2467" i="1"/>
  <c r="V2467" i="1" s="1"/>
  <c r="AN2467" i="1" s="1"/>
  <c r="R2455" i="1"/>
  <c r="V2455" i="1" s="1"/>
  <c r="AN2455" i="1" s="1"/>
  <c r="R2443" i="1"/>
  <c r="V2443" i="1" s="1"/>
  <c r="AN2443" i="1" s="1"/>
  <c r="R2431" i="1"/>
  <c r="V2431" i="1" s="1"/>
  <c r="AN2431" i="1" s="1"/>
  <c r="R2419" i="1"/>
  <c r="V2419" i="1" s="1"/>
  <c r="AN2419" i="1" s="1"/>
  <c r="R2407" i="1"/>
  <c r="V2407" i="1" s="1"/>
  <c r="AN2407" i="1" s="1"/>
  <c r="R2395" i="1"/>
  <c r="B2395" i="1" s="1"/>
  <c r="R2383" i="1"/>
  <c r="V2383" i="1" s="1"/>
  <c r="AN2383" i="1" s="1"/>
  <c r="R2371" i="1"/>
  <c r="V2371" i="1" s="1"/>
  <c r="AN2371" i="1" s="1"/>
  <c r="R2359" i="1"/>
  <c r="V2359" i="1" s="1"/>
  <c r="AN2359" i="1" s="1"/>
  <c r="R2347" i="1"/>
  <c r="V2347" i="1" s="1"/>
  <c r="AN2347" i="1" s="1"/>
  <c r="R2335" i="1"/>
  <c r="V2335" i="1" s="1"/>
  <c r="AN2335" i="1" s="1"/>
  <c r="R2323" i="1"/>
  <c r="R2311" i="1"/>
  <c r="R2299" i="1"/>
  <c r="V2299" i="1" s="1"/>
  <c r="AN2299" i="1" s="1"/>
  <c r="R2287" i="1"/>
  <c r="V2287" i="1" s="1"/>
  <c r="AN2287" i="1" s="1"/>
  <c r="R2275" i="1"/>
  <c r="B2275" i="1" s="1"/>
  <c r="R2263" i="1"/>
  <c r="V2263" i="1" s="1"/>
  <c r="AN2263" i="1" s="1"/>
  <c r="R2251" i="1"/>
  <c r="B2251" i="1" s="1"/>
  <c r="R2239" i="1"/>
  <c r="V2239" i="1" s="1"/>
  <c r="AN2239" i="1" s="1"/>
  <c r="R2227" i="1"/>
  <c r="V2227" i="1" s="1"/>
  <c r="AN2227" i="1" s="1"/>
  <c r="R2215" i="1"/>
  <c r="B2215" i="1" s="1"/>
  <c r="R2203" i="1"/>
  <c r="V2203" i="1" s="1"/>
  <c r="AN2203" i="1" s="1"/>
  <c r="R2191" i="1"/>
  <c r="V2191" i="1" s="1"/>
  <c r="AN2191" i="1" s="1"/>
  <c r="R2179" i="1"/>
  <c r="V2179" i="1" s="1"/>
  <c r="AN2179" i="1" s="1"/>
  <c r="R2167" i="1"/>
  <c r="V2167" i="1" s="1"/>
  <c r="AN2167" i="1" s="1"/>
  <c r="R2155" i="1"/>
  <c r="V2155" i="1" s="1"/>
  <c r="AN2155" i="1" s="1"/>
  <c r="R2143" i="1"/>
  <c r="V2143" i="1" s="1"/>
  <c r="AN2143" i="1" s="1"/>
  <c r="R2131" i="1"/>
  <c r="V2131" i="1" s="1"/>
  <c r="AN2131" i="1" s="1"/>
  <c r="R2119" i="1"/>
  <c r="V2119" i="1" s="1"/>
  <c r="AN2119" i="1" s="1"/>
  <c r="R2107" i="1"/>
  <c r="V2107" i="1" s="1"/>
  <c r="AN2107" i="1" s="1"/>
  <c r="R2095" i="1"/>
  <c r="V2095" i="1" s="1"/>
  <c r="AN2095" i="1" s="1"/>
  <c r="R2083" i="1"/>
  <c r="V2083" i="1" s="1"/>
  <c r="AN2083" i="1" s="1"/>
  <c r="R2071" i="1"/>
  <c r="V2071" i="1" s="1"/>
  <c r="AN2071" i="1" s="1"/>
  <c r="R2059" i="1"/>
  <c r="V2059" i="1" s="1"/>
  <c r="AN2059" i="1" s="1"/>
  <c r="R2047" i="1"/>
  <c r="V2047" i="1" s="1"/>
  <c r="AN2047" i="1" s="1"/>
  <c r="R2035" i="1"/>
  <c r="V2035" i="1" s="1"/>
  <c r="AN2035" i="1" s="1"/>
  <c r="R2023" i="1"/>
  <c r="V2023" i="1" s="1"/>
  <c r="AN2023" i="1" s="1"/>
  <c r="R2011" i="1"/>
  <c r="V2011" i="1" s="1"/>
  <c r="AN2011" i="1" s="1"/>
  <c r="R1999" i="1"/>
  <c r="V1999" i="1" s="1"/>
  <c r="AN1999" i="1" s="1"/>
  <c r="R1987" i="1"/>
  <c r="V1987" i="1" s="1"/>
  <c r="AN1987" i="1" s="1"/>
  <c r="R1975" i="1"/>
  <c r="R1963" i="1"/>
  <c r="R1951" i="1"/>
  <c r="V1951" i="1" s="1"/>
  <c r="AN1951" i="1" s="1"/>
  <c r="R1939" i="1"/>
  <c r="B1939" i="1" s="1"/>
  <c r="R1927" i="1"/>
  <c r="B1927" i="1" s="1"/>
  <c r="R1915" i="1"/>
  <c r="V1915" i="1" s="1"/>
  <c r="AN1915" i="1" s="1"/>
  <c r="R1903" i="1"/>
  <c r="V1903" i="1" s="1"/>
  <c r="AN1903" i="1" s="1"/>
  <c r="R1891" i="1"/>
  <c r="V1891" i="1" s="1"/>
  <c r="AN1891" i="1" s="1"/>
  <c r="R1879" i="1"/>
  <c r="V1879" i="1" s="1"/>
  <c r="AN1879" i="1" s="1"/>
  <c r="R1867" i="1"/>
  <c r="V1867" i="1" s="1"/>
  <c r="AN1867" i="1" s="1"/>
  <c r="R1855" i="1"/>
  <c r="V1855" i="1" s="1"/>
  <c r="AN1855" i="1" s="1"/>
  <c r="R1843" i="1"/>
  <c r="V1843" i="1" s="1"/>
  <c r="AN1843" i="1" s="1"/>
  <c r="R1831" i="1"/>
  <c r="V1831" i="1" s="1"/>
  <c r="AN1831" i="1" s="1"/>
  <c r="R1819" i="1"/>
  <c r="V1819" i="1" s="1"/>
  <c r="AN1819" i="1" s="1"/>
  <c r="R1807" i="1"/>
  <c r="V1807" i="1" s="1"/>
  <c r="AN1807" i="1" s="1"/>
  <c r="R1795" i="1"/>
  <c r="V1795" i="1" s="1"/>
  <c r="AN1795" i="1" s="1"/>
  <c r="R1783" i="1"/>
  <c r="V1783" i="1" s="1"/>
  <c r="AN1783" i="1" s="1"/>
  <c r="R1771" i="1"/>
  <c r="B1771" i="1" s="1"/>
  <c r="R1759" i="1"/>
  <c r="V1759" i="1" s="1"/>
  <c r="AN1759" i="1" s="1"/>
  <c r="R1747" i="1"/>
  <c r="V1747" i="1" s="1"/>
  <c r="AN1747" i="1" s="1"/>
  <c r="R2604" i="1"/>
  <c r="V2604" i="1" s="1"/>
  <c r="R2592" i="1"/>
  <c r="V2592" i="1" s="1"/>
  <c r="R2580" i="1"/>
  <c r="V2580" i="1" s="1"/>
  <c r="R2562" i="1"/>
  <c r="V2562" i="1" s="1"/>
  <c r="AN2562" i="1" s="1"/>
  <c r="R2550" i="1"/>
  <c r="V2550" i="1" s="1"/>
  <c r="AN2550" i="1" s="1"/>
  <c r="R2538" i="1"/>
  <c r="V2538" i="1" s="1"/>
  <c r="AN2538" i="1" s="1"/>
  <c r="R2526" i="1"/>
  <c r="V2526" i="1" s="1"/>
  <c r="AN2526" i="1" s="1"/>
  <c r="R2514" i="1"/>
  <c r="V2514" i="1" s="1"/>
  <c r="AN2514" i="1" s="1"/>
  <c r="R2502" i="1"/>
  <c r="V2502" i="1" s="1"/>
  <c r="AN2502" i="1" s="1"/>
  <c r="R2490" i="1"/>
  <c r="V2490" i="1" s="1"/>
  <c r="AN2490" i="1" s="1"/>
  <c r="R2478" i="1"/>
  <c r="V2478" i="1" s="1"/>
  <c r="AN2478" i="1" s="1"/>
  <c r="R2466" i="1"/>
  <c r="V2466" i="1" s="1"/>
  <c r="AN2466" i="1" s="1"/>
  <c r="R2454" i="1"/>
  <c r="V2454" i="1" s="1"/>
  <c r="AN2454" i="1" s="1"/>
  <c r="R2442" i="1"/>
  <c r="V2442" i="1" s="1"/>
  <c r="AN2442" i="1" s="1"/>
  <c r="R2430" i="1"/>
  <c r="V2430" i="1" s="1"/>
  <c r="AN2430" i="1" s="1"/>
  <c r="R2418" i="1"/>
  <c r="V2418" i="1" s="1"/>
  <c r="AN2418" i="1" s="1"/>
  <c r="R2406" i="1"/>
  <c r="V2406" i="1" s="1"/>
  <c r="AN2406" i="1" s="1"/>
  <c r="R2394" i="1"/>
  <c r="V2394" i="1" s="1"/>
  <c r="AN2394" i="1" s="1"/>
  <c r="R2382" i="1"/>
  <c r="V2382" i="1" s="1"/>
  <c r="AN2382" i="1" s="1"/>
  <c r="R2370" i="1"/>
  <c r="V2370" i="1" s="1"/>
  <c r="AN2370" i="1" s="1"/>
  <c r="R2358" i="1"/>
  <c r="V2358" i="1" s="1"/>
  <c r="AN2358" i="1" s="1"/>
  <c r="R2346" i="1"/>
  <c r="V2346" i="1" s="1"/>
  <c r="AN2346" i="1" s="1"/>
  <c r="R2334" i="1"/>
  <c r="V2334" i="1" s="1"/>
  <c r="AN2334" i="1" s="1"/>
  <c r="R2322" i="1"/>
  <c r="V2322" i="1" s="1"/>
  <c r="AN2322" i="1" s="1"/>
  <c r="R2310" i="1"/>
  <c r="B2310" i="1" s="1"/>
  <c r="R2298" i="1"/>
  <c r="V2298" i="1" s="1"/>
  <c r="AN2298" i="1" s="1"/>
  <c r="R2286" i="1"/>
  <c r="V2286" i="1" s="1"/>
  <c r="AN2286" i="1" s="1"/>
  <c r="R2274" i="1"/>
  <c r="V2274" i="1" s="1"/>
  <c r="AN2274" i="1" s="1"/>
  <c r="R2262" i="1"/>
  <c r="V2262" i="1" s="1"/>
  <c r="AN2262" i="1" s="1"/>
  <c r="R2250" i="1"/>
  <c r="V2250" i="1" s="1"/>
  <c r="AN2250" i="1" s="1"/>
  <c r="R2238" i="1"/>
  <c r="V2238" i="1" s="1"/>
  <c r="AN2238" i="1" s="1"/>
  <c r="R2226" i="1"/>
  <c r="V2226" i="1" s="1"/>
  <c r="AN2226" i="1" s="1"/>
  <c r="R2214" i="1"/>
  <c r="B2214" i="1" s="1"/>
  <c r="R2202" i="1"/>
  <c r="V2202" i="1" s="1"/>
  <c r="AN2202" i="1" s="1"/>
  <c r="R2190" i="1"/>
  <c r="V2190" i="1" s="1"/>
  <c r="AN2190" i="1" s="1"/>
  <c r="R2178" i="1"/>
  <c r="V2178" i="1" s="1"/>
  <c r="AN2178" i="1" s="1"/>
  <c r="R2166" i="1"/>
  <c r="V2166" i="1" s="1"/>
  <c r="AN2166" i="1" s="1"/>
  <c r="R2154" i="1"/>
  <c r="B2154" i="1" s="1"/>
  <c r="R2142" i="1"/>
  <c r="V2142" i="1" s="1"/>
  <c r="AN2142" i="1" s="1"/>
  <c r="R2130" i="1"/>
  <c r="V2130" i="1" s="1"/>
  <c r="AN2130" i="1" s="1"/>
  <c r="R2118" i="1"/>
  <c r="V2118" i="1" s="1"/>
  <c r="AN2118" i="1" s="1"/>
  <c r="R2106" i="1"/>
  <c r="R2094" i="1"/>
  <c r="V2094" i="1" s="1"/>
  <c r="AN2094" i="1" s="1"/>
  <c r="R2082" i="1"/>
  <c r="V2082" i="1" s="1"/>
  <c r="AN2082" i="1" s="1"/>
  <c r="R2070" i="1"/>
  <c r="B2070" i="1" s="1"/>
  <c r="R2058" i="1"/>
  <c r="V2058" i="1" s="1"/>
  <c r="AN2058" i="1" s="1"/>
  <c r="R2046" i="1"/>
  <c r="V2046" i="1" s="1"/>
  <c r="AN2046" i="1" s="1"/>
  <c r="R2034" i="1"/>
  <c r="B2034" i="1" s="1"/>
  <c r="R2022" i="1"/>
  <c r="V2022" i="1" s="1"/>
  <c r="AN2022" i="1" s="1"/>
  <c r="R2010" i="1"/>
  <c r="R1998" i="1"/>
  <c r="V1998" i="1" s="1"/>
  <c r="AN1998" i="1" s="1"/>
  <c r="R1986" i="1"/>
  <c r="V1986" i="1" s="1"/>
  <c r="AN1986" i="1" s="1"/>
  <c r="R1974" i="1"/>
  <c r="V1974" i="1" s="1"/>
  <c r="AN1974" i="1" s="1"/>
  <c r="R1962" i="1"/>
  <c r="B1962" i="1" s="1"/>
  <c r="R1950" i="1"/>
  <c r="V1950" i="1" s="1"/>
  <c r="AN1950" i="1" s="1"/>
  <c r="R1938" i="1"/>
  <c r="V1938" i="1" s="1"/>
  <c r="AN1938" i="1" s="1"/>
  <c r="R1926" i="1"/>
  <c r="V1926" i="1" s="1"/>
  <c r="AN1926" i="1" s="1"/>
  <c r="R1914" i="1"/>
  <c r="V1914" i="1" s="1"/>
  <c r="AN1914" i="1" s="1"/>
  <c r="R1902" i="1"/>
  <c r="V1902" i="1" s="1"/>
  <c r="AN1902" i="1" s="1"/>
  <c r="R1890" i="1"/>
  <c r="V1890" i="1" s="1"/>
  <c r="AN1890" i="1" s="1"/>
  <c r="R1878" i="1"/>
  <c r="V1878" i="1" s="1"/>
  <c r="AN1878" i="1" s="1"/>
  <c r="R1866" i="1"/>
  <c r="V1866" i="1" s="1"/>
  <c r="AN1866" i="1" s="1"/>
  <c r="R1854" i="1"/>
  <c r="B1854" i="1" s="1"/>
  <c r="R1842" i="1"/>
  <c r="V1842" i="1" s="1"/>
  <c r="AN1842" i="1" s="1"/>
  <c r="R1830" i="1"/>
  <c r="V1830" i="1" s="1"/>
  <c r="AN1830" i="1" s="1"/>
  <c r="R1818" i="1"/>
  <c r="V1818" i="1" s="1"/>
  <c r="AN1818" i="1" s="1"/>
  <c r="R1806" i="1"/>
  <c r="V1806" i="1" s="1"/>
  <c r="AN1806" i="1" s="1"/>
  <c r="R1794" i="1"/>
  <c r="V1794" i="1" s="1"/>
  <c r="AN1794" i="1" s="1"/>
  <c r="R1782" i="1"/>
  <c r="V1782" i="1" s="1"/>
  <c r="AN1782" i="1" s="1"/>
  <c r="R1770" i="1"/>
  <c r="V1770" i="1" s="1"/>
  <c r="AN1770" i="1" s="1"/>
  <c r="R1758" i="1"/>
  <c r="V1758" i="1" s="1"/>
  <c r="AN1758" i="1" s="1"/>
  <c r="R1746" i="1"/>
  <c r="V1746" i="1" s="1"/>
  <c r="AN1746" i="1" s="1"/>
  <c r="R1734" i="1"/>
  <c r="V1734" i="1" s="1"/>
  <c r="AN1734" i="1" s="1"/>
  <c r="R1722" i="1"/>
  <c r="V1722" i="1" s="1"/>
  <c r="AN1722" i="1" s="1"/>
  <c r="R1710" i="1"/>
  <c r="V1710" i="1" s="1"/>
  <c r="AN1710" i="1" s="1"/>
  <c r="R1698" i="1"/>
  <c r="V1698" i="1" s="1"/>
  <c r="AN1698" i="1" s="1"/>
  <c r="R1686" i="1"/>
  <c r="V1686" i="1" s="1"/>
  <c r="AN1686" i="1" s="1"/>
  <c r="R1674" i="1"/>
  <c r="V1674" i="1" s="1"/>
  <c r="AN1674" i="1" s="1"/>
  <c r="R1662" i="1"/>
  <c r="V1662" i="1" s="1"/>
  <c r="AN1662" i="1" s="1"/>
  <c r="R2603" i="1"/>
  <c r="V2603" i="1" s="1"/>
  <c r="R2591" i="1"/>
  <c r="V2591" i="1" s="1"/>
  <c r="R2579" i="1"/>
  <c r="V2579" i="1" s="1"/>
  <c r="R2561" i="1"/>
  <c r="V2561" i="1" s="1"/>
  <c r="AN2561" i="1" s="1"/>
  <c r="R2549" i="1"/>
  <c r="V2549" i="1" s="1"/>
  <c r="AN2549" i="1" s="1"/>
  <c r="R2537" i="1"/>
  <c r="V2537" i="1" s="1"/>
  <c r="AN2537" i="1" s="1"/>
  <c r="R2525" i="1"/>
  <c r="V2525" i="1" s="1"/>
  <c r="AN2525" i="1" s="1"/>
  <c r="R2513" i="1"/>
  <c r="V2513" i="1" s="1"/>
  <c r="AN2513" i="1" s="1"/>
  <c r="R2501" i="1"/>
  <c r="V2501" i="1" s="1"/>
  <c r="AN2501" i="1" s="1"/>
  <c r="R2489" i="1"/>
  <c r="V2489" i="1" s="1"/>
  <c r="AN2489" i="1" s="1"/>
  <c r="R2477" i="1"/>
  <c r="V2477" i="1" s="1"/>
  <c r="AN2477" i="1" s="1"/>
  <c r="R2465" i="1"/>
  <c r="V2465" i="1" s="1"/>
  <c r="AN2465" i="1" s="1"/>
  <c r="R2453" i="1"/>
  <c r="V2453" i="1" s="1"/>
  <c r="AN2453" i="1" s="1"/>
  <c r="R2441" i="1"/>
  <c r="V2441" i="1" s="1"/>
  <c r="AN2441" i="1" s="1"/>
  <c r="R2429" i="1"/>
  <c r="V2429" i="1" s="1"/>
  <c r="AN2429" i="1" s="1"/>
  <c r="R2417" i="1"/>
  <c r="V2417" i="1" s="1"/>
  <c r="AN2417" i="1" s="1"/>
  <c r="R2405" i="1"/>
  <c r="V2405" i="1" s="1"/>
  <c r="AN2405" i="1" s="1"/>
  <c r="R2393" i="1"/>
  <c r="V2393" i="1" s="1"/>
  <c r="AN2393" i="1" s="1"/>
  <c r="R2381" i="1"/>
  <c r="R2369" i="1"/>
  <c r="V2369" i="1" s="1"/>
  <c r="AN2369" i="1" s="1"/>
  <c r="R2357" i="1"/>
  <c r="V2357" i="1" s="1"/>
  <c r="AN2357" i="1" s="1"/>
  <c r="R2345" i="1"/>
  <c r="V2345" i="1" s="1"/>
  <c r="AN2345" i="1" s="1"/>
  <c r="R2333" i="1"/>
  <c r="R2321" i="1"/>
  <c r="V2321" i="1" s="1"/>
  <c r="AN2321" i="1" s="1"/>
  <c r="R2309" i="1"/>
  <c r="V2309" i="1" s="1"/>
  <c r="AN2309" i="1" s="1"/>
  <c r="R2297" i="1"/>
  <c r="B2297" i="1" s="1"/>
  <c r="R2285" i="1"/>
  <c r="V2285" i="1" s="1"/>
  <c r="AN2285" i="1" s="1"/>
  <c r="R2273" i="1"/>
  <c r="V2273" i="1" s="1"/>
  <c r="AN2273" i="1" s="1"/>
  <c r="R2261" i="1"/>
  <c r="B2261" i="1" s="1"/>
  <c r="R2249" i="1"/>
  <c r="V2249" i="1" s="1"/>
  <c r="AN2249" i="1" s="1"/>
  <c r="R2237" i="1"/>
  <c r="V2237" i="1" s="1"/>
  <c r="AN2237" i="1" s="1"/>
  <c r="R2225" i="1"/>
  <c r="B2225" i="1" s="1"/>
  <c r="R2213" i="1"/>
  <c r="B2213" i="1" s="1"/>
  <c r="R2201" i="1"/>
  <c r="V2201" i="1" s="1"/>
  <c r="AN2201" i="1" s="1"/>
  <c r="R2189" i="1"/>
  <c r="V2189" i="1" s="1"/>
  <c r="AN2189" i="1" s="1"/>
  <c r="R2177" i="1"/>
  <c r="V2177" i="1" s="1"/>
  <c r="AN2177" i="1" s="1"/>
  <c r="R2165" i="1"/>
  <c r="V2165" i="1" s="1"/>
  <c r="AN2165" i="1" s="1"/>
  <c r="R2153" i="1"/>
  <c r="V2153" i="1" s="1"/>
  <c r="AN2153" i="1" s="1"/>
  <c r="R2141" i="1"/>
  <c r="V2141" i="1" s="1"/>
  <c r="AN2141" i="1" s="1"/>
  <c r="R2129" i="1"/>
  <c r="V2129" i="1" s="1"/>
  <c r="AN2129" i="1" s="1"/>
  <c r="R2117" i="1"/>
  <c r="V2117" i="1" s="1"/>
  <c r="AN2117" i="1" s="1"/>
  <c r="R2105" i="1"/>
  <c r="R2093" i="1"/>
  <c r="V2093" i="1" s="1"/>
  <c r="AN2093" i="1" s="1"/>
  <c r="R2081" i="1"/>
  <c r="V2081" i="1" s="1"/>
  <c r="AN2081" i="1" s="1"/>
  <c r="R2069" i="1"/>
  <c r="V2069" i="1" s="1"/>
  <c r="AN2069" i="1" s="1"/>
  <c r="R2057" i="1"/>
  <c r="V2057" i="1" s="1"/>
  <c r="AN2057" i="1" s="1"/>
  <c r="R2045" i="1"/>
  <c r="V2045" i="1" s="1"/>
  <c r="AN2045" i="1" s="1"/>
  <c r="R2033" i="1"/>
  <c r="V2033" i="1" s="1"/>
  <c r="AN2033" i="1" s="1"/>
  <c r="R2021" i="1"/>
  <c r="B2021" i="1" s="1"/>
  <c r="R2009" i="1"/>
  <c r="V2009" i="1" s="1"/>
  <c r="AN2009" i="1" s="1"/>
  <c r="R1997" i="1"/>
  <c r="V1997" i="1" s="1"/>
  <c r="AN1997" i="1" s="1"/>
  <c r="R1985" i="1"/>
  <c r="V1985" i="1" s="1"/>
  <c r="AN1985" i="1" s="1"/>
  <c r="R1973" i="1"/>
  <c r="V1973" i="1" s="1"/>
  <c r="AN1973" i="1" s="1"/>
  <c r="R1961" i="1"/>
  <c r="V1961" i="1" s="1"/>
  <c r="AN1961" i="1" s="1"/>
  <c r="R1949" i="1"/>
  <c r="V1949" i="1" s="1"/>
  <c r="AN1949" i="1" s="1"/>
  <c r="R1937" i="1"/>
  <c r="V1937" i="1" s="1"/>
  <c r="AN1937" i="1" s="1"/>
  <c r="R1925" i="1"/>
  <c r="B1925" i="1" s="1"/>
  <c r="R1913" i="1"/>
  <c r="V1913" i="1" s="1"/>
  <c r="AN1913" i="1" s="1"/>
  <c r="R1901" i="1"/>
  <c r="B1901" i="1" s="1"/>
  <c r="R1889" i="1"/>
  <c r="V1889" i="1" s="1"/>
  <c r="AN1889" i="1" s="1"/>
  <c r="R1877" i="1"/>
  <c r="V1877" i="1" s="1"/>
  <c r="AN1877" i="1" s="1"/>
  <c r="R1865" i="1"/>
  <c r="R1853" i="1"/>
  <c r="V1853" i="1" s="1"/>
  <c r="AN1853" i="1" s="1"/>
  <c r="R1841" i="1"/>
  <c r="V1841" i="1" s="1"/>
  <c r="AN1841" i="1" s="1"/>
  <c r="R1829" i="1"/>
  <c r="V1829" i="1" s="1"/>
  <c r="AN1829" i="1" s="1"/>
  <c r="R1817" i="1"/>
  <c r="V1817" i="1" s="1"/>
  <c r="AN1817" i="1" s="1"/>
  <c r="R1805" i="1"/>
  <c r="B1805" i="1" s="1"/>
  <c r="R1793" i="1"/>
  <c r="V1793" i="1" s="1"/>
  <c r="AN1793" i="1" s="1"/>
  <c r="R1781" i="1"/>
  <c r="V1781" i="1" s="1"/>
  <c r="AN1781" i="1" s="1"/>
  <c r="R1769" i="1"/>
  <c r="R1757" i="1"/>
  <c r="V1757" i="1" s="1"/>
  <c r="AN1757" i="1" s="1"/>
  <c r="R1745" i="1"/>
  <c r="V1745" i="1" s="1"/>
  <c r="AN1745" i="1" s="1"/>
  <c r="R1733" i="1"/>
  <c r="V1733" i="1" s="1"/>
  <c r="AN1733" i="1" s="1"/>
  <c r="R1721" i="1"/>
  <c r="V1721" i="1" s="1"/>
  <c r="AN1721" i="1" s="1"/>
  <c r="R1709" i="1"/>
  <c r="V1709" i="1" s="1"/>
  <c r="AN1709" i="1" s="1"/>
  <c r="R1697" i="1"/>
  <c r="V1697" i="1" s="1"/>
  <c r="AN1697" i="1" s="1"/>
  <c r="R1685" i="1"/>
  <c r="V1685" i="1" s="1"/>
  <c r="AN1685" i="1" s="1"/>
  <c r="R1673" i="1"/>
  <c r="V1673" i="1" s="1"/>
  <c r="AN1673" i="1" s="1"/>
  <c r="R1661" i="1"/>
  <c r="B1661" i="1" s="1"/>
  <c r="R1649" i="1"/>
  <c r="B1649" i="1" s="1"/>
  <c r="R1637" i="1"/>
  <c r="V1637" i="1" s="1"/>
  <c r="AN1637" i="1" s="1"/>
  <c r="R1625" i="1"/>
  <c r="R1613" i="1"/>
  <c r="V1613" i="1" s="1"/>
  <c r="AN1613" i="1" s="1"/>
  <c r="R2602" i="1"/>
  <c r="R2590" i="1"/>
  <c r="V2590" i="1" s="1"/>
  <c r="R2578" i="1"/>
  <c r="V2578" i="1" s="1"/>
  <c r="R2560" i="1"/>
  <c r="V2560" i="1" s="1"/>
  <c r="AN2560" i="1" s="1"/>
  <c r="R2548" i="1"/>
  <c r="V2548" i="1" s="1"/>
  <c r="AN2548" i="1" s="1"/>
  <c r="R2536" i="1"/>
  <c r="V2536" i="1" s="1"/>
  <c r="AN2536" i="1" s="1"/>
  <c r="R2524" i="1"/>
  <c r="V2524" i="1" s="1"/>
  <c r="AN2524" i="1" s="1"/>
  <c r="R2512" i="1"/>
  <c r="V2512" i="1" s="1"/>
  <c r="AN2512" i="1" s="1"/>
  <c r="R2500" i="1"/>
  <c r="V2500" i="1" s="1"/>
  <c r="AN2500" i="1" s="1"/>
  <c r="R2488" i="1"/>
  <c r="V2488" i="1" s="1"/>
  <c r="AN2488" i="1" s="1"/>
  <c r="R2476" i="1"/>
  <c r="V2476" i="1" s="1"/>
  <c r="AN2476" i="1" s="1"/>
  <c r="R2464" i="1"/>
  <c r="V2464" i="1" s="1"/>
  <c r="AN2464" i="1" s="1"/>
  <c r="R2452" i="1"/>
  <c r="V2452" i="1" s="1"/>
  <c r="AN2452" i="1" s="1"/>
  <c r="R2440" i="1"/>
  <c r="V2440" i="1" s="1"/>
  <c r="AN2440" i="1" s="1"/>
  <c r="R2428" i="1"/>
  <c r="V2428" i="1" s="1"/>
  <c r="AN2428" i="1" s="1"/>
  <c r="R2416" i="1"/>
  <c r="B2416" i="1" s="1"/>
  <c r="R2404" i="1"/>
  <c r="V2404" i="1" s="1"/>
  <c r="AN2404" i="1" s="1"/>
  <c r="R2392" i="1"/>
  <c r="V2392" i="1" s="1"/>
  <c r="AN2392" i="1" s="1"/>
  <c r="R2380" i="1"/>
  <c r="V2380" i="1" s="1"/>
  <c r="AN2380" i="1" s="1"/>
  <c r="R2368" i="1"/>
  <c r="V2368" i="1" s="1"/>
  <c r="AN2368" i="1" s="1"/>
  <c r="R2356" i="1"/>
  <c r="V2356" i="1" s="1"/>
  <c r="AN2356" i="1" s="1"/>
  <c r="R2344" i="1"/>
  <c r="V2344" i="1" s="1"/>
  <c r="AN2344" i="1" s="1"/>
  <c r="R2332" i="1"/>
  <c r="V2332" i="1" s="1"/>
  <c r="AN2332" i="1" s="1"/>
  <c r="R2320" i="1"/>
  <c r="V2320" i="1" s="1"/>
  <c r="AN2320" i="1" s="1"/>
  <c r="R2308" i="1"/>
  <c r="V2308" i="1" s="1"/>
  <c r="AN2308" i="1" s="1"/>
  <c r="R2296" i="1"/>
  <c r="V2296" i="1" s="1"/>
  <c r="AN2296" i="1" s="1"/>
  <c r="R2284" i="1"/>
  <c r="V2284" i="1" s="1"/>
  <c r="AN2284" i="1" s="1"/>
  <c r="R2272" i="1"/>
  <c r="V2272" i="1" s="1"/>
  <c r="AN2272" i="1" s="1"/>
  <c r="R2260" i="1"/>
  <c r="V2260" i="1" s="1"/>
  <c r="AN2260" i="1" s="1"/>
  <c r="R2248" i="1"/>
  <c r="V2248" i="1" s="1"/>
  <c r="AN2248" i="1" s="1"/>
  <c r="R2236" i="1"/>
  <c r="V2236" i="1" s="1"/>
  <c r="AN2236" i="1" s="1"/>
  <c r="R2224" i="1"/>
  <c r="V2224" i="1" s="1"/>
  <c r="AN2224" i="1" s="1"/>
  <c r="R2212" i="1"/>
  <c r="V2212" i="1" s="1"/>
  <c r="AN2212" i="1" s="1"/>
  <c r="R2200" i="1"/>
  <c r="B2200" i="1" s="1"/>
  <c r="R2188" i="1"/>
  <c r="V2188" i="1" s="1"/>
  <c r="AN2188" i="1" s="1"/>
  <c r="R2176" i="1"/>
  <c r="V2176" i="1" s="1"/>
  <c r="AN2176" i="1" s="1"/>
  <c r="R2164" i="1"/>
  <c r="V2164" i="1" s="1"/>
  <c r="AN2164" i="1" s="1"/>
  <c r="R2152" i="1"/>
  <c r="V2152" i="1" s="1"/>
  <c r="AN2152" i="1" s="1"/>
  <c r="R2140" i="1"/>
  <c r="V2140" i="1" s="1"/>
  <c r="AN2140" i="1" s="1"/>
  <c r="R2128" i="1"/>
  <c r="V2128" i="1" s="1"/>
  <c r="AN2128" i="1" s="1"/>
  <c r="R2116" i="1"/>
  <c r="V2116" i="1" s="1"/>
  <c r="AN2116" i="1" s="1"/>
  <c r="R2104" i="1"/>
  <c r="V2104" i="1" s="1"/>
  <c r="AN2104" i="1" s="1"/>
  <c r="R2092" i="1"/>
  <c r="V2092" i="1" s="1"/>
  <c r="AN2092" i="1" s="1"/>
  <c r="R2080" i="1"/>
  <c r="V2080" i="1" s="1"/>
  <c r="AN2080" i="1" s="1"/>
  <c r="R2068" i="1"/>
  <c r="B2068" i="1" s="1"/>
  <c r="R2056" i="1"/>
  <c r="V2056" i="1" s="1"/>
  <c r="AN2056" i="1" s="1"/>
  <c r="R2044" i="1"/>
  <c r="V2044" i="1" s="1"/>
  <c r="AN2044" i="1" s="1"/>
  <c r="R2032" i="1"/>
  <c r="V2032" i="1" s="1"/>
  <c r="AN2032" i="1" s="1"/>
  <c r="R2020" i="1"/>
  <c r="V2020" i="1" s="1"/>
  <c r="AN2020" i="1" s="1"/>
  <c r="R2008" i="1"/>
  <c r="B2008" i="1" s="1"/>
  <c r="R1996" i="1"/>
  <c r="V1996" i="1" s="1"/>
  <c r="AN1996" i="1" s="1"/>
  <c r="R1984" i="1"/>
  <c r="B1984" i="1" s="1"/>
  <c r="R1972" i="1"/>
  <c r="V1972" i="1" s="1"/>
  <c r="AN1972" i="1" s="1"/>
  <c r="R1960" i="1"/>
  <c r="V1960" i="1" s="1"/>
  <c r="AN1960" i="1" s="1"/>
  <c r="R1948" i="1"/>
  <c r="V1948" i="1" s="1"/>
  <c r="AN1948" i="1" s="1"/>
  <c r="R1936" i="1"/>
  <c r="V1936" i="1" s="1"/>
  <c r="AN1936" i="1" s="1"/>
  <c r="R1924" i="1"/>
  <c r="V1924" i="1" s="1"/>
  <c r="AN1924" i="1" s="1"/>
  <c r="R1912" i="1"/>
  <c r="V1912" i="1" s="1"/>
  <c r="AN1912" i="1" s="1"/>
  <c r="R1900" i="1"/>
  <c r="V1900" i="1" s="1"/>
  <c r="AN1900" i="1" s="1"/>
  <c r="R1888" i="1"/>
  <c r="V1888" i="1" s="1"/>
  <c r="AN1888" i="1" s="1"/>
  <c r="R1876" i="1"/>
  <c r="B1876" i="1" s="1"/>
  <c r="R1864" i="1"/>
  <c r="V1864" i="1" s="1"/>
  <c r="AN1864" i="1" s="1"/>
  <c r="R1852" i="1"/>
  <c r="V1852" i="1" s="1"/>
  <c r="AN1852" i="1" s="1"/>
  <c r="R1840" i="1"/>
  <c r="V1840" i="1" s="1"/>
  <c r="AN1840" i="1" s="1"/>
  <c r="R1828" i="1"/>
  <c r="V1828" i="1" s="1"/>
  <c r="AN1828" i="1" s="1"/>
  <c r="R1816" i="1"/>
  <c r="B1816" i="1" s="1"/>
  <c r="R1804" i="1"/>
  <c r="V1804" i="1" s="1"/>
  <c r="AN1804" i="1" s="1"/>
  <c r="R1792" i="1"/>
  <c r="V1792" i="1" s="1"/>
  <c r="AN1792" i="1" s="1"/>
  <c r="R1780" i="1"/>
  <c r="V1780" i="1" s="1"/>
  <c r="AN1780" i="1" s="1"/>
  <c r="R1768" i="1"/>
  <c r="B1768" i="1" s="1"/>
  <c r="R1756" i="1"/>
  <c r="B1756" i="1" s="1"/>
  <c r="R1744" i="1"/>
  <c r="V1744" i="1" s="1"/>
  <c r="AN1744" i="1" s="1"/>
  <c r="R1732" i="1"/>
  <c r="V1732" i="1" s="1"/>
  <c r="AN1732" i="1" s="1"/>
  <c r="R1720" i="1"/>
  <c r="V1720" i="1" s="1"/>
  <c r="AN1720" i="1" s="1"/>
  <c r="R1708" i="1"/>
  <c r="V1708" i="1" s="1"/>
  <c r="AN1708" i="1" s="1"/>
  <c r="R1696" i="1"/>
  <c r="V1696" i="1" s="1"/>
  <c r="AN1696" i="1" s="1"/>
  <c r="R2601" i="1"/>
  <c r="R2600" i="1"/>
  <c r="V2600" i="1" s="1"/>
  <c r="R2588" i="1"/>
  <c r="V2588" i="1" s="1"/>
  <c r="R2576" i="1"/>
  <c r="V2576" i="1" s="1"/>
  <c r="R2569" i="1"/>
  <c r="V2569" i="1" s="1"/>
  <c r="R2558" i="1"/>
  <c r="V2558" i="1" s="1"/>
  <c r="AN2558" i="1" s="1"/>
  <c r="R2546" i="1"/>
  <c r="V2546" i="1" s="1"/>
  <c r="AN2546" i="1" s="1"/>
  <c r="R2534" i="1"/>
  <c r="V2534" i="1" s="1"/>
  <c r="AN2534" i="1" s="1"/>
  <c r="R2522" i="1"/>
  <c r="V2522" i="1" s="1"/>
  <c r="AN2522" i="1" s="1"/>
  <c r="R2510" i="1"/>
  <c r="V2510" i="1" s="1"/>
  <c r="AN2510" i="1" s="1"/>
  <c r="R2498" i="1"/>
  <c r="V2498" i="1" s="1"/>
  <c r="AN2498" i="1" s="1"/>
  <c r="R2486" i="1"/>
  <c r="V2486" i="1" s="1"/>
  <c r="AN2486" i="1" s="1"/>
  <c r="R2474" i="1"/>
  <c r="V2474" i="1" s="1"/>
  <c r="AN2474" i="1" s="1"/>
  <c r="R2462" i="1"/>
  <c r="V2462" i="1" s="1"/>
  <c r="AN2462" i="1" s="1"/>
  <c r="R2450" i="1"/>
  <c r="V2450" i="1" s="1"/>
  <c r="AN2450" i="1" s="1"/>
  <c r="R2438" i="1"/>
  <c r="V2438" i="1" s="1"/>
  <c r="AN2438" i="1" s="1"/>
  <c r="R2426" i="1"/>
  <c r="V2426" i="1" s="1"/>
  <c r="AN2426" i="1" s="1"/>
  <c r="R2414" i="1"/>
  <c r="V2414" i="1" s="1"/>
  <c r="AN2414" i="1" s="1"/>
  <c r="R2402" i="1"/>
  <c r="V2402" i="1" s="1"/>
  <c r="AN2402" i="1" s="1"/>
  <c r="R2390" i="1"/>
  <c r="V2390" i="1" s="1"/>
  <c r="AN2390" i="1" s="1"/>
  <c r="R2378" i="1"/>
  <c r="V2378" i="1" s="1"/>
  <c r="AN2378" i="1" s="1"/>
  <c r="R2366" i="1"/>
  <c r="V2366" i="1" s="1"/>
  <c r="AN2366" i="1" s="1"/>
  <c r="R2354" i="1"/>
  <c r="V2354" i="1" s="1"/>
  <c r="AN2354" i="1" s="1"/>
  <c r="R2342" i="1"/>
  <c r="V2342" i="1" s="1"/>
  <c r="AN2342" i="1" s="1"/>
  <c r="R2330" i="1"/>
  <c r="V2330" i="1" s="1"/>
  <c r="AN2330" i="1" s="1"/>
  <c r="R2318" i="1"/>
  <c r="V2318" i="1" s="1"/>
  <c r="AN2318" i="1" s="1"/>
  <c r="R2306" i="1"/>
  <c r="V2306" i="1" s="1"/>
  <c r="AN2306" i="1" s="1"/>
  <c r="R2294" i="1"/>
  <c r="V2294" i="1" s="1"/>
  <c r="AN2294" i="1" s="1"/>
  <c r="R2282" i="1"/>
  <c r="V2282" i="1" s="1"/>
  <c r="AN2282" i="1" s="1"/>
  <c r="R2270" i="1"/>
  <c r="V2270" i="1" s="1"/>
  <c r="AN2270" i="1" s="1"/>
  <c r="R2258" i="1"/>
  <c r="V2258" i="1" s="1"/>
  <c r="AN2258" i="1" s="1"/>
  <c r="R2246" i="1"/>
  <c r="V2246" i="1" s="1"/>
  <c r="AN2246" i="1" s="1"/>
  <c r="R2234" i="1"/>
  <c r="V2234" i="1" s="1"/>
  <c r="AN2234" i="1" s="1"/>
  <c r="R2222" i="1"/>
  <c r="V2222" i="1" s="1"/>
  <c r="AN2222" i="1" s="1"/>
  <c r="R2210" i="1"/>
  <c r="V2210" i="1" s="1"/>
  <c r="AN2210" i="1" s="1"/>
  <c r="R2198" i="1"/>
  <c r="V2198" i="1" s="1"/>
  <c r="AN2198" i="1" s="1"/>
  <c r="R2186" i="1"/>
  <c r="R2174" i="1"/>
  <c r="R2162" i="1"/>
  <c r="V2162" i="1" s="1"/>
  <c r="AN2162" i="1" s="1"/>
  <c r="R2150" i="1"/>
  <c r="V2150" i="1" s="1"/>
  <c r="AN2150" i="1" s="1"/>
  <c r="R2138" i="1"/>
  <c r="V2138" i="1" s="1"/>
  <c r="AN2138" i="1" s="1"/>
  <c r="R2126" i="1"/>
  <c r="V2126" i="1" s="1"/>
  <c r="AN2126" i="1" s="1"/>
  <c r="R2114" i="1"/>
  <c r="V2114" i="1" s="1"/>
  <c r="AN2114" i="1" s="1"/>
  <c r="R2102" i="1"/>
  <c r="V2102" i="1" s="1"/>
  <c r="AN2102" i="1" s="1"/>
  <c r="R2090" i="1"/>
  <c r="V2090" i="1" s="1"/>
  <c r="AN2090" i="1" s="1"/>
  <c r="R2078" i="1"/>
  <c r="R2066" i="1"/>
  <c r="V2066" i="1" s="1"/>
  <c r="AN2066" i="1" s="1"/>
  <c r="R2054" i="1"/>
  <c r="V2054" i="1" s="1"/>
  <c r="AN2054" i="1" s="1"/>
  <c r="R2042" i="1"/>
  <c r="V2042" i="1" s="1"/>
  <c r="AN2042" i="1" s="1"/>
  <c r="R2030" i="1"/>
  <c r="V2030" i="1" s="1"/>
  <c r="AN2030" i="1" s="1"/>
  <c r="R2018" i="1"/>
  <c r="V2018" i="1" s="1"/>
  <c r="AN2018" i="1" s="1"/>
  <c r="R2006" i="1"/>
  <c r="R1994" i="1"/>
  <c r="V1994" i="1" s="1"/>
  <c r="AN1994" i="1" s="1"/>
  <c r="R1982" i="1"/>
  <c r="V1982" i="1" s="1"/>
  <c r="AN1982" i="1" s="1"/>
  <c r="R1970" i="1"/>
  <c r="V1970" i="1" s="1"/>
  <c r="AN1970" i="1" s="1"/>
  <c r="R1958" i="1"/>
  <c r="V1958" i="1" s="1"/>
  <c r="AN1958" i="1" s="1"/>
  <c r="R1946" i="1"/>
  <c r="V1946" i="1" s="1"/>
  <c r="AN1946" i="1" s="1"/>
  <c r="R1934" i="1"/>
  <c r="V1934" i="1" s="1"/>
  <c r="AN1934" i="1" s="1"/>
  <c r="R1922" i="1"/>
  <c r="V1922" i="1" s="1"/>
  <c r="AN1922" i="1" s="1"/>
  <c r="R1910" i="1"/>
  <c r="V1910" i="1" s="1"/>
  <c r="AN1910" i="1" s="1"/>
  <c r="R1898" i="1"/>
  <c r="V1898" i="1" s="1"/>
  <c r="AN1898" i="1" s="1"/>
  <c r="R1886" i="1"/>
  <c r="B1886" i="1" s="1"/>
  <c r="R1874" i="1"/>
  <c r="V1874" i="1" s="1"/>
  <c r="AN1874" i="1" s="1"/>
  <c r="R1862" i="1"/>
  <c r="V1862" i="1" s="1"/>
  <c r="AN1862" i="1" s="1"/>
  <c r="R1850" i="1"/>
  <c r="V1850" i="1" s="1"/>
  <c r="AN1850" i="1" s="1"/>
  <c r="R1838" i="1"/>
  <c r="V1838" i="1" s="1"/>
  <c r="AN1838" i="1" s="1"/>
  <c r="R1826" i="1"/>
  <c r="V1826" i="1" s="1"/>
  <c r="AN1826" i="1" s="1"/>
  <c r="R1814" i="1"/>
  <c r="V1814" i="1" s="1"/>
  <c r="AN1814" i="1" s="1"/>
  <c r="R1802" i="1"/>
  <c r="V1802" i="1" s="1"/>
  <c r="AN1802" i="1" s="1"/>
  <c r="R1790" i="1"/>
  <c r="V1790" i="1" s="1"/>
  <c r="AN1790" i="1" s="1"/>
  <c r="R1778" i="1"/>
  <c r="V1778" i="1" s="1"/>
  <c r="AN1778" i="1" s="1"/>
  <c r="R1766" i="1"/>
  <c r="V1766" i="1" s="1"/>
  <c r="AN1766" i="1" s="1"/>
  <c r="R1754" i="1"/>
  <c r="V1754" i="1" s="1"/>
  <c r="AN1754" i="1" s="1"/>
  <c r="R2599" i="1"/>
  <c r="V2599" i="1" s="1"/>
  <c r="R2587" i="1"/>
  <c r="V2587" i="1" s="1"/>
  <c r="R2575" i="1"/>
  <c r="V2575" i="1" s="1"/>
  <c r="R2568" i="1"/>
  <c r="V2568" i="1" s="1"/>
  <c r="R2557" i="1"/>
  <c r="V2557" i="1" s="1"/>
  <c r="AN2557" i="1" s="1"/>
  <c r="R2545" i="1"/>
  <c r="V2545" i="1" s="1"/>
  <c r="AN2545" i="1" s="1"/>
  <c r="R2533" i="1"/>
  <c r="V2533" i="1" s="1"/>
  <c r="AN2533" i="1" s="1"/>
  <c r="R2521" i="1"/>
  <c r="V2521" i="1" s="1"/>
  <c r="AN2521" i="1" s="1"/>
  <c r="R2509" i="1"/>
  <c r="V2509" i="1" s="1"/>
  <c r="AN2509" i="1" s="1"/>
  <c r="R2497" i="1"/>
  <c r="V2497" i="1" s="1"/>
  <c r="AN2497" i="1" s="1"/>
  <c r="R2485" i="1"/>
  <c r="V2485" i="1" s="1"/>
  <c r="AN2485" i="1" s="1"/>
  <c r="R2473" i="1"/>
  <c r="V2473" i="1" s="1"/>
  <c r="AN2473" i="1" s="1"/>
  <c r="R2461" i="1"/>
  <c r="V2461" i="1" s="1"/>
  <c r="AN2461" i="1" s="1"/>
  <c r="R2449" i="1"/>
  <c r="V2449" i="1" s="1"/>
  <c r="AN2449" i="1" s="1"/>
  <c r="R2437" i="1"/>
  <c r="V2437" i="1" s="1"/>
  <c r="AN2437" i="1" s="1"/>
  <c r="R2425" i="1"/>
  <c r="V2425" i="1" s="1"/>
  <c r="AN2425" i="1" s="1"/>
  <c r="R2413" i="1"/>
  <c r="V2413" i="1" s="1"/>
  <c r="AN2413" i="1" s="1"/>
  <c r="R2401" i="1"/>
  <c r="V2401" i="1" s="1"/>
  <c r="AN2401" i="1" s="1"/>
  <c r="R2389" i="1"/>
  <c r="V2389" i="1" s="1"/>
  <c r="AN2389" i="1" s="1"/>
  <c r="R2377" i="1"/>
  <c r="V2377" i="1" s="1"/>
  <c r="AN2377" i="1" s="1"/>
  <c r="R2365" i="1"/>
  <c r="V2365" i="1" s="1"/>
  <c r="AN2365" i="1" s="1"/>
  <c r="R2353" i="1"/>
  <c r="V2353" i="1" s="1"/>
  <c r="AN2353" i="1" s="1"/>
  <c r="R2341" i="1"/>
  <c r="V2341" i="1" s="1"/>
  <c r="AN2341" i="1" s="1"/>
  <c r="R2329" i="1"/>
  <c r="V2329" i="1" s="1"/>
  <c r="AN2329" i="1" s="1"/>
  <c r="R2317" i="1"/>
  <c r="V2317" i="1" s="1"/>
  <c r="AN2317" i="1" s="1"/>
  <c r="R2305" i="1"/>
  <c r="V2305" i="1" s="1"/>
  <c r="AN2305" i="1" s="1"/>
  <c r="R2293" i="1"/>
  <c r="V2293" i="1" s="1"/>
  <c r="AN2293" i="1" s="1"/>
  <c r="R2281" i="1"/>
  <c r="V2281" i="1" s="1"/>
  <c r="AN2281" i="1" s="1"/>
  <c r="R2269" i="1"/>
  <c r="V2269" i="1" s="1"/>
  <c r="AN2269" i="1" s="1"/>
  <c r="R2257" i="1"/>
  <c r="V2257" i="1" s="1"/>
  <c r="AN2257" i="1" s="1"/>
  <c r="R2245" i="1"/>
  <c r="V2245" i="1" s="1"/>
  <c r="AN2245" i="1" s="1"/>
  <c r="R2233" i="1"/>
  <c r="V2233" i="1" s="1"/>
  <c r="AN2233" i="1" s="1"/>
  <c r="R2221" i="1"/>
  <c r="V2221" i="1" s="1"/>
  <c r="AN2221" i="1" s="1"/>
  <c r="R2209" i="1"/>
  <c r="V2209" i="1" s="1"/>
  <c r="AN2209" i="1" s="1"/>
  <c r="R2197" i="1"/>
  <c r="V2197" i="1" s="1"/>
  <c r="AN2197" i="1" s="1"/>
  <c r="R2185" i="1"/>
  <c r="B2185" i="1" s="1"/>
  <c r="R2173" i="1"/>
  <c r="V2173" i="1" s="1"/>
  <c r="AN2173" i="1" s="1"/>
  <c r="R2161" i="1"/>
  <c r="B2161" i="1" s="1"/>
  <c r="R2149" i="1"/>
  <c r="V2149" i="1" s="1"/>
  <c r="AN2149" i="1" s="1"/>
  <c r="R2137" i="1"/>
  <c r="V2137" i="1" s="1"/>
  <c r="AN2137" i="1" s="1"/>
  <c r="R2125" i="1"/>
  <c r="V2125" i="1" s="1"/>
  <c r="AN2125" i="1" s="1"/>
  <c r="R2113" i="1"/>
  <c r="V2113" i="1" s="1"/>
  <c r="AN2113" i="1" s="1"/>
  <c r="R2101" i="1"/>
  <c r="V2101" i="1" s="1"/>
  <c r="AN2101" i="1" s="1"/>
  <c r="R2089" i="1"/>
  <c r="R2077" i="1"/>
  <c r="V2077" i="1" s="1"/>
  <c r="AN2077" i="1" s="1"/>
  <c r="R2065" i="1"/>
  <c r="V2065" i="1" s="1"/>
  <c r="AN2065" i="1" s="1"/>
  <c r="R2053" i="1"/>
  <c r="B2053" i="1" s="1"/>
  <c r="R2041" i="1"/>
  <c r="V2041" i="1" s="1"/>
  <c r="AN2041" i="1" s="1"/>
  <c r="R2029" i="1"/>
  <c r="V2029" i="1" s="1"/>
  <c r="AN2029" i="1" s="1"/>
  <c r="R2017" i="1"/>
  <c r="V2017" i="1" s="1"/>
  <c r="AN2017" i="1" s="1"/>
  <c r="R2005" i="1"/>
  <c r="V2005" i="1" s="1"/>
  <c r="AN2005" i="1" s="1"/>
  <c r="R1993" i="1"/>
  <c r="V1993" i="1" s="1"/>
  <c r="AN1993" i="1" s="1"/>
  <c r="R1981" i="1"/>
  <c r="V1981" i="1" s="1"/>
  <c r="AN1981" i="1" s="1"/>
  <c r="R1969" i="1"/>
  <c r="V1969" i="1" s="1"/>
  <c r="AN1969" i="1" s="1"/>
  <c r="R1957" i="1"/>
  <c r="V1957" i="1" s="1"/>
  <c r="AN1957" i="1" s="1"/>
  <c r="R1945" i="1"/>
  <c r="V1945" i="1" s="1"/>
  <c r="AN1945" i="1" s="1"/>
  <c r="R1933" i="1"/>
  <c r="V1933" i="1" s="1"/>
  <c r="AN1933" i="1" s="1"/>
  <c r="R1921" i="1"/>
  <c r="V1921" i="1" s="1"/>
  <c r="AN1921" i="1" s="1"/>
  <c r="R1909" i="1"/>
  <c r="V1909" i="1" s="1"/>
  <c r="AN1909" i="1" s="1"/>
  <c r="R1897" i="1"/>
  <c r="B1897" i="1" s="1"/>
  <c r="R1885" i="1"/>
  <c r="R1873" i="1"/>
  <c r="V1873" i="1" s="1"/>
  <c r="AN1873" i="1" s="1"/>
  <c r="R1861" i="1"/>
  <c r="V1861" i="1" s="1"/>
  <c r="AN1861" i="1" s="1"/>
  <c r="R1849" i="1"/>
  <c r="B1849" i="1" s="1"/>
  <c r="R1837" i="1"/>
  <c r="B1837" i="1" s="1"/>
  <c r="R1825" i="1"/>
  <c r="R1813" i="1"/>
  <c r="V1813" i="1" s="1"/>
  <c r="AN1813" i="1" s="1"/>
  <c r="R1801" i="1"/>
  <c r="V1801" i="1" s="1"/>
  <c r="AN1801" i="1" s="1"/>
  <c r="R1789" i="1"/>
  <c r="B1789" i="1" s="1"/>
  <c r="R1777" i="1"/>
  <c r="V1777" i="1" s="1"/>
  <c r="AN1777" i="1" s="1"/>
  <c r="R1765" i="1"/>
  <c r="V1765" i="1" s="1"/>
  <c r="AN1765" i="1" s="1"/>
  <c r="R1753" i="1"/>
  <c r="V1753" i="1" s="1"/>
  <c r="AN1753" i="1" s="1"/>
  <c r="R2598" i="1"/>
  <c r="V2598" i="1" s="1"/>
  <c r="R2586" i="1"/>
  <c r="V2586" i="1" s="1"/>
  <c r="R2574" i="1"/>
  <c r="V2574" i="1" s="1"/>
  <c r="R2567" i="1"/>
  <c r="V2567" i="1" s="1"/>
  <c r="R2556" i="1"/>
  <c r="V2556" i="1" s="1"/>
  <c r="AN2556" i="1" s="1"/>
  <c r="R2544" i="1"/>
  <c r="V2544" i="1" s="1"/>
  <c r="AN2544" i="1" s="1"/>
  <c r="R2532" i="1"/>
  <c r="V2532" i="1" s="1"/>
  <c r="AN2532" i="1" s="1"/>
  <c r="R2520" i="1"/>
  <c r="V2520" i="1" s="1"/>
  <c r="AN2520" i="1" s="1"/>
  <c r="R2508" i="1"/>
  <c r="V2508" i="1" s="1"/>
  <c r="AN2508" i="1" s="1"/>
  <c r="R2496" i="1"/>
  <c r="V2496" i="1" s="1"/>
  <c r="AN2496" i="1" s="1"/>
  <c r="R2484" i="1"/>
  <c r="V2484" i="1" s="1"/>
  <c r="AN2484" i="1" s="1"/>
  <c r="R2472" i="1"/>
  <c r="V2472" i="1" s="1"/>
  <c r="AN2472" i="1" s="1"/>
  <c r="R2460" i="1"/>
  <c r="V2460" i="1" s="1"/>
  <c r="AN2460" i="1" s="1"/>
  <c r="R2448" i="1"/>
  <c r="V2448" i="1" s="1"/>
  <c r="AN2448" i="1" s="1"/>
  <c r="R2436" i="1"/>
  <c r="V2436" i="1" s="1"/>
  <c r="AN2436" i="1" s="1"/>
  <c r="R2424" i="1"/>
  <c r="V2424" i="1" s="1"/>
  <c r="AN2424" i="1" s="1"/>
  <c r="R2412" i="1"/>
  <c r="V2412" i="1" s="1"/>
  <c r="AN2412" i="1" s="1"/>
  <c r="R2400" i="1"/>
  <c r="V2400" i="1" s="1"/>
  <c r="AN2400" i="1" s="1"/>
  <c r="R2388" i="1"/>
  <c r="V2388" i="1" s="1"/>
  <c r="AN2388" i="1" s="1"/>
  <c r="R2376" i="1"/>
  <c r="V2376" i="1" s="1"/>
  <c r="AN2376" i="1" s="1"/>
  <c r="R2364" i="1"/>
  <c r="V2364" i="1" s="1"/>
  <c r="AN2364" i="1" s="1"/>
  <c r="R2352" i="1"/>
  <c r="V2352" i="1" s="1"/>
  <c r="AN2352" i="1" s="1"/>
  <c r="R2340" i="1"/>
  <c r="V2340" i="1" s="1"/>
  <c r="AN2340" i="1" s="1"/>
  <c r="R2328" i="1"/>
  <c r="V2328" i="1" s="1"/>
  <c r="AN2328" i="1" s="1"/>
  <c r="R2316" i="1"/>
  <c r="V2316" i="1" s="1"/>
  <c r="AN2316" i="1" s="1"/>
  <c r="R2304" i="1"/>
  <c r="V2304" i="1" s="1"/>
  <c r="AN2304" i="1" s="1"/>
  <c r="R2292" i="1"/>
  <c r="V2292" i="1" s="1"/>
  <c r="AN2292" i="1" s="1"/>
  <c r="R2280" i="1"/>
  <c r="V2280" i="1" s="1"/>
  <c r="AN2280" i="1" s="1"/>
  <c r="R2268" i="1"/>
  <c r="V2268" i="1" s="1"/>
  <c r="AN2268" i="1" s="1"/>
  <c r="R2256" i="1"/>
  <c r="V2256" i="1" s="1"/>
  <c r="AN2256" i="1" s="1"/>
  <c r="R2244" i="1"/>
  <c r="V2244" i="1" s="1"/>
  <c r="AN2244" i="1" s="1"/>
  <c r="R2232" i="1"/>
  <c r="V2232" i="1" s="1"/>
  <c r="AN2232" i="1" s="1"/>
  <c r="R2220" i="1"/>
  <c r="V2220" i="1" s="1"/>
  <c r="AN2220" i="1" s="1"/>
  <c r="R2208" i="1"/>
  <c r="V2208" i="1" s="1"/>
  <c r="AN2208" i="1" s="1"/>
  <c r="R2196" i="1"/>
  <c r="V2196" i="1" s="1"/>
  <c r="AN2196" i="1" s="1"/>
  <c r="R2184" i="1"/>
  <c r="V2184" i="1" s="1"/>
  <c r="AN2184" i="1" s="1"/>
  <c r="R2172" i="1"/>
  <c r="V2172" i="1" s="1"/>
  <c r="AN2172" i="1" s="1"/>
  <c r="R2160" i="1"/>
  <c r="V2160" i="1" s="1"/>
  <c r="AN2160" i="1" s="1"/>
  <c r="R2148" i="1"/>
  <c r="V2148" i="1" s="1"/>
  <c r="AN2148" i="1" s="1"/>
  <c r="R2136" i="1"/>
  <c r="V2136" i="1" s="1"/>
  <c r="AN2136" i="1" s="1"/>
  <c r="R2124" i="1"/>
  <c r="V2124" i="1" s="1"/>
  <c r="AN2124" i="1" s="1"/>
  <c r="R2112" i="1"/>
  <c r="V2112" i="1" s="1"/>
  <c r="AN2112" i="1" s="1"/>
  <c r="R2100" i="1"/>
  <c r="V2100" i="1" s="1"/>
  <c r="AN2100" i="1" s="1"/>
  <c r="R2088" i="1"/>
  <c r="V2088" i="1" s="1"/>
  <c r="AN2088" i="1" s="1"/>
  <c r="R2076" i="1"/>
  <c r="V2076" i="1" s="1"/>
  <c r="AN2076" i="1" s="1"/>
  <c r="R2064" i="1"/>
  <c r="V2064" i="1" s="1"/>
  <c r="AN2064" i="1" s="1"/>
  <c r="R2052" i="1"/>
  <c r="V2052" i="1" s="1"/>
  <c r="AN2052" i="1" s="1"/>
  <c r="R2040" i="1"/>
  <c r="R2028" i="1"/>
  <c r="V2028" i="1" s="1"/>
  <c r="AN2028" i="1" s="1"/>
  <c r="R2016" i="1"/>
  <c r="V2016" i="1" s="1"/>
  <c r="AN2016" i="1" s="1"/>
  <c r="R2004" i="1"/>
  <c r="V2004" i="1" s="1"/>
  <c r="AN2004" i="1" s="1"/>
  <c r="R1992" i="1"/>
  <c r="B1992" i="1" s="1"/>
  <c r="R1980" i="1"/>
  <c r="V1980" i="1" s="1"/>
  <c r="AN1980" i="1" s="1"/>
  <c r="R1968" i="1"/>
  <c r="R1956" i="1"/>
  <c r="R1944" i="1"/>
  <c r="V1944" i="1" s="1"/>
  <c r="AN1944" i="1" s="1"/>
  <c r="R1932" i="1"/>
  <c r="V1932" i="1" s="1"/>
  <c r="AN1932" i="1" s="1"/>
  <c r="R1920" i="1"/>
  <c r="B1920" i="1" s="1"/>
  <c r="R1908" i="1"/>
  <c r="V1908" i="1" s="1"/>
  <c r="AN1908" i="1" s="1"/>
  <c r="R1896" i="1"/>
  <c r="V1896" i="1" s="1"/>
  <c r="AN1896" i="1" s="1"/>
  <c r="R1884" i="1"/>
  <c r="V1884" i="1" s="1"/>
  <c r="AN1884" i="1" s="1"/>
  <c r="R1872" i="1"/>
  <c r="V1872" i="1" s="1"/>
  <c r="AN1872" i="1" s="1"/>
  <c r="R1860" i="1"/>
  <c r="V1860" i="1" s="1"/>
  <c r="AN1860" i="1" s="1"/>
  <c r="R1848" i="1"/>
  <c r="V1848" i="1" s="1"/>
  <c r="AN1848" i="1" s="1"/>
  <c r="R1836" i="1"/>
  <c r="V1836" i="1" s="1"/>
  <c r="AN1836" i="1" s="1"/>
  <c r="R1824" i="1"/>
  <c r="V1824" i="1" s="1"/>
  <c r="AN1824" i="1" s="1"/>
  <c r="R1812" i="1"/>
  <c r="V1812" i="1" s="1"/>
  <c r="AN1812" i="1" s="1"/>
  <c r="R1800" i="1"/>
  <c r="V1800" i="1" s="1"/>
  <c r="AN1800" i="1" s="1"/>
  <c r="R1788" i="1"/>
  <c r="V1788" i="1" s="1"/>
  <c r="AN1788" i="1" s="1"/>
  <c r="R1776" i="1"/>
  <c r="V1776" i="1" s="1"/>
  <c r="AN1776" i="1" s="1"/>
  <c r="R1764" i="1"/>
  <c r="V1764" i="1" s="1"/>
  <c r="AN1764" i="1" s="1"/>
  <c r="R1752" i="1"/>
  <c r="V1752" i="1" s="1"/>
  <c r="AN1752" i="1" s="1"/>
  <c r="R1740" i="1"/>
  <c r="V1740" i="1" s="1"/>
  <c r="AN1740" i="1" s="1"/>
  <c r="R1728" i="1"/>
  <c r="V1728" i="1" s="1"/>
  <c r="AN1728" i="1" s="1"/>
  <c r="R1716" i="1"/>
  <c r="V1716" i="1" s="1"/>
  <c r="AN1716" i="1" s="1"/>
  <c r="R1704" i="1"/>
  <c r="V1704" i="1" s="1"/>
  <c r="AN1704" i="1" s="1"/>
  <c r="R1692" i="1"/>
  <c r="V1692" i="1" s="1"/>
  <c r="AN1692" i="1" s="1"/>
  <c r="R1680" i="1"/>
  <c r="R1668" i="1"/>
  <c r="V1668" i="1" s="1"/>
  <c r="AN1668" i="1" s="1"/>
  <c r="R1656" i="1"/>
  <c r="V1656" i="1" s="1"/>
  <c r="AN1656" i="1" s="1"/>
  <c r="R1644" i="1"/>
  <c r="V1644" i="1" s="1"/>
  <c r="AN1644" i="1" s="1"/>
  <c r="R1632" i="1"/>
  <c r="B1632" i="1" s="1"/>
  <c r="R1620" i="1"/>
  <c r="V1620" i="1" s="1"/>
  <c r="AN1620" i="1" s="1"/>
  <c r="R1608" i="1"/>
  <c r="V1608" i="1" s="1"/>
  <c r="AN1608" i="1" s="1"/>
  <c r="R2597" i="1"/>
  <c r="V2597" i="1" s="1"/>
  <c r="R2585" i="1"/>
  <c r="V2585" i="1" s="1"/>
  <c r="R2573" i="1"/>
  <c r="V2573" i="1" s="1"/>
  <c r="R2566" i="1"/>
  <c r="V2566" i="1" s="1"/>
  <c r="R2555" i="1"/>
  <c r="V2555" i="1" s="1"/>
  <c r="AN2555" i="1" s="1"/>
  <c r="R2543" i="1"/>
  <c r="V2543" i="1" s="1"/>
  <c r="AN2543" i="1" s="1"/>
  <c r="R2531" i="1"/>
  <c r="V2531" i="1" s="1"/>
  <c r="AN2531" i="1" s="1"/>
  <c r="R2519" i="1"/>
  <c r="V2519" i="1" s="1"/>
  <c r="AN2519" i="1" s="1"/>
  <c r="R2507" i="1"/>
  <c r="V2507" i="1" s="1"/>
  <c r="AN2507" i="1" s="1"/>
  <c r="R2495" i="1"/>
  <c r="V2495" i="1" s="1"/>
  <c r="AN2495" i="1" s="1"/>
  <c r="R2483" i="1"/>
  <c r="V2483" i="1" s="1"/>
  <c r="AN2483" i="1" s="1"/>
  <c r="R2471" i="1"/>
  <c r="V2471" i="1" s="1"/>
  <c r="AN2471" i="1" s="1"/>
  <c r="R2459" i="1"/>
  <c r="V2459" i="1" s="1"/>
  <c r="AN2459" i="1" s="1"/>
  <c r="R2447" i="1"/>
  <c r="V2447" i="1" s="1"/>
  <c r="AN2447" i="1" s="1"/>
  <c r="R2435" i="1"/>
  <c r="V2435" i="1" s="1"/>
  <c r="AN2435" i="1" s="1"/>
  <c r="R2423" i="1"/>
  <c r="V2423" i="1" s="1"/>
  <c r="AN2423" i="1" s="1"/>
  <c r="R2411" i="1"/>
  <c r="V2411" i="1" s="1"/>
  <c r="AN2411" i="1" s="1"/>
  <c r="R2399" i="1"/>
  <c r="V2399" i="1" s="1"/>
  <c r="AN2399" i="1" s="1"/>
  <c r="R2387" i="1"/>
  <c r="V2387" i="1" s="1"/>
  <c r="AN2387" i="1" s="1"/>
  <c r="R2375" i="1"/>
  <c r="V2375" i="1" s="1"/>
  <c r="AN2375" i="1" s="1"/>
  <c r="R2363" i="1"/>
  <c r="V2363" i="1" s="1"/>
  <c r="AN2363" i="1" s="1"/>
  <c r="R2351" i="1"/>
  <c r="V2351" i="1" s="1"/>
  <c r="AN2351" i="1" s="1"/>
  <c r="R2339" i="1"/>
  <c r="V2339" i="1" s="1"/>
  <c r="AN2339" i="1" s="1"/>
  <c r="R2327" i="1"/>
  <c r="V2327" i="1" s="1"/>
  <c r="AN2327" i="1" s="1"/>
  <c r="R2315" i="1"/>
  <c r="V2315" i="1" s="1"/>
  <c r="AN2315" i="1" s="1"/>
  <c r="R2303" i="1"/>
  <c r="V2303" i="1" s="1"/>
  <c r="AN2303" i="1" s="1"/>
  <c r="R2291" i="1"/>
  <c r="V2291" i="1" s="1"/>
  <c r="AN2291" i="1" s="1"/>
  <c r="R2279" i="1"/>
  <c r="R2267" i="1"/>
  <c r="V2267" i="1" s="1"/>
  <c r="AN2267" i="1" s="1"/>
  <c r="R2255" i="1"/>
  <c r="V2255" i="1" s="1"/>
  <c r="AN2255" i="1" s="1"/>
  <c r="R2243" i="1"/>
  <c r="V2243" i="1" s="1"/>
  <c r="AN2243" i="1" s="1"/>
  <c r="R2231" i="1"/>
  <c r="V2231" i="1" s="1"/>
  <c r="AN2231" i="1" s="1"/>
  <c r="R2219" i="1"/>
  <c r="V2219" i="1" s="1"/>
  <c r="AN2219" i="1" s="1"/>
  <c r="R2207" i="1"/>
  <c r="B2207" i="1" s="1"/>
  <c r="R2195" i="1"/>
  <c r="V2195" i="1" s="1"/>
  <c r="AN2195" i="1" s="1"/>
  <c r="R2183" i="1"/>
  <c r="B2183" i="1" s="1"/>
  <c r="R2171" i="1"/>
  <c r="V2171" i="1" s="1"/>
  <c r="AN2171" i="1" s="1"/>
  <c r="R2159" i="1"/>
  <c r="B2159" i="1" s="1"/>
  <c r="R2147" i="1"/>
  <c r="B2147" i="1" s="1"/>
  <c r="R2135" i="1"/>
  <c r="R2596" i="1"/>
  <c r="V2596" i="1" s="1"/>
  <c r="R2584" i="1"/>
  <c r="V2584" i="1" s="1"/>
  <c r="R2572" i="1"/>
  <c r="V2572" i="1" s="1"/>
  <c r="R2565" i="1"/>
  <c r="V2565" i="1" s="1"/>
  <c r="R2554" i="1"/>
  <c r="V2554" i="1" s="1"/>
  <c r="AN2554" i="1" s="1"/>
  <c r="R2542" i="1"/>
  <c r="V2542" i="1" s="1"/>
  <c r="AN2542" i="1" s="1"/>
  <c r="R2530" i="1"/>
  <c r="V2530" i="1" s="1"/>
  <c r="AN2530" i="1" s="1"/>
  <c r="R2518" i="1"/>
  <c r="V2518" i="1" s="1"/>
  <c r="AN2518" i="1" s="1"/>
  <c r="R2506" i="1"/>
  <c r="V2506" i="1" s="1"/>
  <c r="AN2506" i="1" s="1"/>
  <c r="R2494" i="1"/>
  <c r="V2494" i="1" s="1"/>
  <c r="AN2494" i="1" s="1"/>
  <c r="R2482" i="1"/>
  <c r="V2482" i="1" s="1"/>
  <c r="AN2482" i="1" s="1"/>
  <c r="R2470" i="1"/>
  <c r="V2470" i="1" s="1"/>
  <c r="AN2470" i="1" s="1"/>
  <c r="R2458" i="1"/>
  <c r="V2458" i="1" s="1"/>
  <c r="AN2458" i="1" s="1"/>
  <c r="R2446" i="1"/>
  <c r="V2446" i="1" s="1"/>
  <c r="AN2446" i="1" s="1"/>
  <c r="R2434" i="1"/>
  <c r="V2434" i="1" s="1"/>
  <c r="AN2434" i="1" s="1"/>
  <c r="R2422" i="1"/>
  <c r="V2422" i="1" s="1"/>
  <c r="AN2422" i="1" s="1"/>
  <c r="R2410" i="1"/>
  <c r="V2410" i="1" s="1"/>
  <c r="AN2410" i="1" s="1"/>
  <c r="R2398" i="1"/>
  <c r="V2398" i="1" s="1"/>
  <c r="AN2398" i="1" s="1"/>
  <c r="R2386" i="1"/>
  <c r="V2386" i="1" s="1"/>
  <c r="AN2386" i="1" s="1"/>
  <c r="R2374" i="1"/>
  <c r="V2374" i="1" s="1"/>
  <c r="AN2374" i="1" s="1"/>
  <c r="R2362" i="1"/>
  <c r="V2362" i="1" s="1"/>
  <c r="AN2362" i="1" s="1"/>
  <c r="R2350" i="1"/>
  <c r="V2350" i="1" s="1"/>
  <c r="AN2350" i="1" s="1"/>
  <c r="R2338" i="1"/>
  <c r="V2338" i="1" s="1"/>
  <c r="AN2338" i="1" s="1"/>
  <c r="R2326" i="1"/>
  <c r="B2326" i="1" s="1"/>
  <c r="R2314" i="1"/>
  <c r="V2314" i="1" s="1"/>
  <c r="AN2314" i="1" s="1"/>
  <c r="R2302" i="1"/>
  <c r="V2302" i="1" s="1"/>
  <c r="AN2302" i="1" s="1"/>
  <c r="R2290" i="1"/>
  <c r="V2290" i="1" s="1"/>
  <c r="AN2290" i="1" s="1"/>
  <c r="R2278" i="1"/>
  <c r="V2278" i="1" s="1"/>
  <c r="AN2278" i="1" s="1"/>
  <c r="R2266" i="1"/>
  <c r="V2266" i="1" s="1"/>
  <c r="AN2266" i="1" s="1"/>
  <c r="R2254" i="1"/>
  <c r="V2254" i="1" s="1"/>
  <c r="AN2254" i="1" s="1"/>
  <c r="R2242" i="1"/>
  <c r="V2242" i="1" s="1"/>
  <c r="AN2242" i="1" s="1"/>
  <c r="R2230" i="1"/>
  <c r="V2230" i="1" s="1"/>
  <c r="AN2230" i="1" s="1"/>
  <c r="R2218" i="1"/>
  <c r="V2218" i="1" s="1"/>
  <c r="AN2218" i="1" s="1"/>
  <c r="R2206" i="1"/>
  <c r="V2206" i="1" s="1"/>
  <c r="AN2206" i="1" s="1"/>
  <c r="R2194" i="1"/>
  <c r="V2194" i="1" s="1"/>
  <c r="AN2194" i="1" s="1"/>
  <c r="R2182" i="1"/>
  <c r="V2182" i="1" s="1"/>
  <c r="AN2182" i="1" s="1"/>
  <c r="R2170" i="1"/>
  <c r="V2170" i="1" s="1"/>
  <c r="AN2170" i="1" s="1"/>
  <c r="R2158" i="1"/>
  <c r="V2158" i="1" s="1"/>
  <c r="AN2158" i="1" s="1"/>
  <c r="R2146" i="1"/>
  <c r="V2146" i="1" s="1"/>
  <c r="AN2146" i="1" s="1"/>
  <c r="R2134" i="1"/>
  <c r="V2134" i="1" s="1"/>
  <c r="AN2134" i="1" s="1"/>
  <c r="R2122" i="1"/>
  <c r="V2122" i="1" s="1"/>
  <c r="AN2122" i="1" s="1"/>
  <c r="R2110" i="1"/>
  <c r="V2110" i="1" s="1"/>
  <c r="AN2110" i="1" s="1"/>
  <c r="R2098" i="1"/>
  <c r="V2098" i="1" s="1"/>
  <c r="AN2098" i="1" s="1"/>
  <c r="R2086" i="1"/>
  <c r="V2086" i="1" s="1"/>
  <c r="AN2086" i="1" s="1"/>
  <c r="R2074" i="1"/>
  <c r="V2074" i="1" s="1"/>
  <c r="AN2074" i="1" s="1"/>
  <c r="R2062" i="1"/>
  <c r="V2062" i="1" s="1"/>
  <c r="AN2062" i="1" s="1"/>
  <c r="R2050" i="1"/>
  <c r="V2050" i="1" s="1"/>
  <c r="AN2050" i="1" s="1"/>
  <c r="R2038" i="1"/>
  <c r="V2038" i="1" s="1"/>
  <c r="AN2038" i="1" s="1"/>
  <c r="R2026" i="1"/>
  <c r="V2026" i="1" s="1"/>
  <c r="AN2026" i="1" s="1"/>
  <c r="R2014" i="1"/>
  <c r="V2014" i="1" s="1"/>
  <c r="AN2014" i="1" s="1"/>
  <c r="R2002" i="1"/>
  <c r="V2002" i="1" s="1"/>
  <c r="AN2002" i="1" s="1"/>
  <c r="R1990" i="1"/>
  <c r="V1990" i="1" s="1"/>
  <c r="AN1990" i="1" s="1"/>
  <c r="R1978" i="1"/>
  <c r="V1978" i="1" s="1"/>
  <c r="AN1978" i="1" s="1"/>
  <c r="R1966" i="1"/>
  <c r="V1966" i="1" s="1"/>
  <c r="AN1966" i="1" s="1"/>
  <c r="R1954" i="1"/>
  <c r="V1954" i="1" s="1"/>
  <c r="AN1954" i="1" s="1"/>
  <c r="R1942" i="1"/>
  <c r="V1942" i="1" s="1"/>
  <c r="AN1942" i="1" s="1"/>
  <c r="R1930" i="1"/>
  <c r="R1918" i="1"/>
  <c r="V1918" i="1" s="1"/>
  <c r="AN1918" i="1" s="1"/>
  <c r="R1906" i="1"/>
  <c r="V1906" i="1" s="1"/>
  <c r="AN1906" i="1" s="1"/>
  <c r="R1894" i="1"/>
  <c r="V1894" i="1" s="1"/>
  <c r="AN1894" i="1" s="1"/>
  <c r="R1882" i="1"/>
  <c r="R1870" i="1"/>
  <c r="V1870" i="1" s="1"/>
  <c r="AN1870" i="1" s="1"/>
  <c r="R1858" i="1"/>
  <c r="V1858" i="1" s="1"/>
  <c r="AN1858" i="1" s="1"/>
  <c r="R1846" i="1"/>
  <c r="B1846" i="1" s="1"/>
  <c r="R1834" i="1"/>
  <c r="V1834" i="1" s="1"/>
  <c r="AN1834" i="1" s="1"/>
  <c r="R1822" i="1"/>
  <c r="V1822" i="1" s="1"/>
  <c r="AN1822" i="1" s="1"/>
  <c r="R1810" i="1"/>
  <c r="V1810" i="1" s="1"/>
  <c r="AN1810" i="1" s="1"/>
  <c r="R1798" i="1"/>
  <c r="V1798" i="1" s="1"/>
  <c r="AN1798" i="1" s="1"/>
  <c r="R1786" i="1"/>
  <c r="V1786" i="1" s="1"/>
  <c r="AN1786" i="1" s="1"/>
  <c r="R2595" i="1"/>
  <c r="R2541" i="1"/>
  <c r="V2541" i="1" s="1"/>
  <c r="AN2541" i="1" s="1"/>
  <c r="R2469" i="1"/>
  <c r="V2469" i="1" s="1"/>
  <c r="AN2469" i="1" s="1"/>
  <c r="R2397" i="1"/>
  <c r="V2397" i="1" s="1"/>
  <c r="AN2397" i="1" s="1"/>
  <c r="R2325" i="1"/>
  <c r="V2325" i="1" s="1"/>
  <c r="AN2325" i="1" s="1"/>
  <c r="R2253" i="1"/>
  <c r="V2253" i="1" s="1"/>
  <c r="AN2253" i="1" s="1"/>
  <c r="R2181" i="1"/>
  <c r="R2115" i="1"/>
  <c r="V2115" i="1" s="1"/>
  <c r="AN2115" i="1" s="1"/>
  <c r="R2067" i="1"/>
  <c r="V2067" i="1" s="1"/>
  <c r="AN2067" i="1" s="1"/>
  <c r="R2019" i="1"/>
  <c r="V2019" i="1" s="1"/>
  <c r="AN2019" i="1" s="1"/>
  <c r="R1971" i="1"/>
  <c r="B1971" i="1" s="1"/>
  <c r="R1923" i="1"/>
  <c r="V1923" i="1" s="1"/>
  <c r="AN1923" i="1" s="1"/>
  <c r="R1875" i="1"/>
  <c r="V1875" i="1" s="1"/>
  <c r="AN1875" i="1" s="1"/>
  <c r="R1835" i="1"/>
  <c r="V1835" i="1" s="1"/>
  <c r="AN1835" i="1" s="1"/>
  <c r="R1799" i="1"/>
  <c r="V1799" i="1" s="1"/>
  <c r="AN1799" i="1" s="1"/>
  <c r="R1767" i="1"/>
  <c r="V1767" i="1" s="1"/>
  <c r="AN1767" i="1" s="1"/>
  <c r="R1741" i="1"/>
  <c r="V1741" i="1" s="1"/>
  <c r="AN1741" i="1" s="1"/>
  <c r="R1724" i="1"/>
  <c r="V1724" i="1" s="1"/>
  <c r="AN1724" i="1" s="1"/>
  <c r="R1705" i="1"/>
  <c r="V1705" i="1" s="1"/>
  <c r="AN1705" i="1" s="1"/>
  <c r="R1688" i="1"/>
  <c r="V1688" i="1" s="1"/>
  <c r="AN1688" i="1" s="1"/>
  <c r="R1671" i="1"/>
  <c r="V1671" i="1" s="1"/>
  <c r="AN1671" i="1" s="1"/>
  <c r="R1655" i="1"/>
  <c r="V1655" i="1" s="1"/>
  <c r="AN1655" i="1" s="1"/>
  <c r="R1641" i="1"/>
  <c r="V1641" i="1" s="1"/>
  <c r="AN1641" i="1" s="1"/>
  <c r="R1627" i="1"/>
  <c r="V1627" i="1" s="1"/>
  <c r="AN1627" i="1" s="1"/>
  <c r="R1612" i="1"/>
  <c r="V1612" i="1" s="1"/>
  <c r="AN1612" i="1" s="1"/>
  <c r="R1599" i="1"/>
  <c r="V1599" i="1" s="1"/>
  <c r="AN1599" i="1" s="1"/>
  <c r="R1587" i="1"/>
  <c r="B1587" i="1" s="1"/>
  <c r="R1575" i="1"/>
  <c r="V1575" i="1" s="1"/>
  <c r="AN1575" i="1" s="1"/>
  <c r="R1563" i="1"/>
  <c r="V1563" i="1" s="1"/>
  <c r="AN1563" i="1" s="1"/>
  <c r="R1551" i="1"/>
  <c r="V1551" i="1" s="1"/>
  <c r="AN1551" i="1" s="1"/>
  <c r="R1539" i="1"/>
  <c r="R1527" i="1"/>
  <c r="V1527" i="1" s="1"/>
  <c r="AN1527" i="1" s="1"/>
  <c r="R1515" i="1"/>
  <c r="B1515" i="1" s="1"/>
  <c r="R1503" i="1"/>
  <c r="V1503" i="1" s="1"/>
  <c r="AN1503" i="1" s="1"/>
  <c r="R1491" i="1"/>
  <c r="B1491" i="1" s="1"/>
  <c r="R1479" i="1"/>
  <c r="V1479" i="1" s="1"/>
  <c r="AN1479" i="1" s="1"/>
  <c r="R1467" i="1"/>
  <c r="V1467" i="1" s="1"/>
  <c r="AN1467" i="1" s="1"/>
  <c r="R1455" i="1"/>
  <c r="V1455" i="1" s="1"/>
  <c r="AN1455" i="1" s="1"/>
  <c r="R1443" i="1"/>
  <c r="B1443" i="1" s="1"/>
  <c r="R1431" i="1"/>
  <c r="B1431" i="1" s="1"/>
  <c r="R1419" i="1"/>
  <c r="V1419" i="1" s="1"/>
  <c r="AN1419" i="1" s="1"/>
  <c r="R1407" i="1"/>
  <c r="B1407" i="1" s="1"/>
  <c r="R1395" i="1"/>
  <c r="V1395" i="1" s="1"/>
  <c r="AN1395" i="1" s="1"/>
  <c r="R1383" i="1"/>
  <c r="V1383" i="1" s="1"/>
  <c r="AN1383" i="1" s="1"/>
  <c r="R1371" i="1"/>
  <c r="V1371" i="1" s="1"/>
  <c r="AN1371" i="1" s="1"/>
  <c r="R1359" i="1"/>
  <c r="V1359" i="1" s="1"/>
  <c r="AN1359" i="1" s="1"/>
  <c r="R1347" i="1"/>
  <c r="R1335" i="1"/>
  <c r="V1335" i="1" s="1"/>
  <c r="AN1335" i="1" s="1"/>
  <c r="R1323" i="1"/>
  <c r="V1323" i="1" s="1"/>
  <c r="AN1323" i="1" s="1"/>
  <c r="R1311" i="1"/>
  <c r="V1311" i="1" s="1"/>
  <c r="AN1311" i="1" s="1"/>
  <c r="R1299" i="1"/>
  <c r="V1299" i="1" s="1"/>
  <c r="AN1299" i="1" s="1"/>
  <c r="R1287" i="1"/>
  <c r="V1287" i="1" s="1"/>
  <c r="AN1287" i="1" s="1"/>
  <c r="R1275" i="1"/>
  <c r="V1275" i="1" s="1"/>
  <c r="AN1275" i="1" s="1"/>
  <c r="R1263" i="1"/>
  <c r="V1263" i="1" s="1"/>
  <c r="AN1263" i="1" s="1"/>
  <c r="R1251" i="1"/>
  <c r="V1251" i="1" s="1"/>
  <c r="AN1251" i="1" s="1"/>
  <c r="R1239" i="1"/>
  <c r="V1239" i="1" s="1"/>
  <c r="AN1239" i="1" s="1"/>
  <c r="R1227" i="1"/>
  <c r="V1227" i="1" s="1"/>
  <c r="AN1227" i="1" s="1"/>
  <c r="R1215" i="1"/>
  <c r="V1215" i="1" s="1"/>
  <c r="AN1215" i="1" s="1"/>
  <c r="R1203" i="1"/>
  <c r="R1191" i="1"/>
  <c r="V1191" i="1" s="1"/>
  <c r="AN1191" i="1" s="1"/>
  <c r="R1179" i="1"/>
  <c r="R1167" i="1"/>
  <c r="R1155" i="1"/>
  <c r="V1155" i="1" s="1"/>
  <c r="AN1155" i="1" s="1"/>
  <c r="R1143" i="1"/>
  <c r="R1131" i="1"/>
  <c r="V1131" i="1" s="1"/>
  <c r="AN1131" i="1" s="1"/>
  <c r="R1119" i="1"/>
  <c r="R1107" i="1"/>
  <c r="V1107" i="1" s="1"/>
  <c r="AN1107" i="1" s="1"/>
  <c r="R1095" i="1"/>
  <c r="R1083" i="1"/>
  <c r="V1083" i="1" s="1"/>
  <c r="AN1083" i="1" s="1"/>
  <c r="R1071" i="1"/>
  <c r="V1071" i="1" s="1"/>
  <c r="AN1071" i="1" s="1"/>
  <c r="R1059" i="1"/>
  <c r="V1059" i="1" s="1"/>
  <c r="AN1059" i="1" s="1"/>
  <c r="R1047" i="1"/>
  <c r="R1035" i="1"/>
  <c r="V1035" i="1" s="1"/>
  <c r="AN1035" i="1" s="1"/>
  <c r="R1023" i="1"/>
  <c r="R1011" i="1"/>
  <c r="V1011" i="1" s="1"/>
  <c r="AN1011" i="1" s="1"/>
  <c r="R999" i="1"/>
  <c r="V999" i="1" s="1"/>
  <c r="AN999" i="1" s="1"/>
  <c r="R987" i="1"/>
  <c r="V987" i="1" s="1"/>
  <c r="AN987" i="1" s="1"/>
  <c r="R975" i="1"/>
  <c r="R963" i="1"/>
  <c r="V963" i="1" s="1"/>
  <c r="AN963" i="1" s="1"/>
  <c r="R951" i="1"/>
  <c r="V951" i="1" s="1"/>
  <c r="AN951" i="1" s="1"/>
  <c r="R939" i="1"/>
  <c r="V939" i="1" s="1"/>
  <c r="AN939" i="1" s="1"/>
  <c r="R927" i="1"/>
  <c r="V927" i="1" s="1"/>
  <c r="AN927" i="1" s="1"/>
  <c r="R915" i="1"/>
  <c r="V915" i="1" s="1"/>
  <c r="AN915" i="1" s="1"/>
  <c r="R903" i="1"/>
  <c r="R891" i="1"/>
  <c r="V891" i="1" s="1"/>
  <c r="AN891" i="1" s="1"/>
  <c r="R2589" i="1"/>
  <c r="V2589" i="1" s="1"/>
  <c r="R2535" i="1"/>
  <c r="V2535" i="1" s="1"/>
  <c r="AN2535" i="1" s="1"/>
  <c r="R2463" i="1"/>
  <c r="V2463" i="1" s="1"/>
  <c r="AN2463" i="1" s="1"/>
  <c r="R2391" i="1"/>
  <c r="V2391" i="1" s="1"/>
  <c r="AN2391" i="1" s="1"/>
  <c r="R2319" i="1"/>
  <c r="V2319" i="1" s="1"/>
  <c r="AN2319" i="1" s="1"/>
  <c r="R2247" i="1"/>
  <c r="V2247" i="1" s="1"/>
  <c r="AN2247" i="1" s="1"/>
  <c r="R2175" i="1"/>
  <c r="V2175" i="1" s="1"/>
  <c r="AN2175" i="1" s="1"/>
  <c r="R2111" i="1"/>
  <c r="V2111" i="1" s="1"/>
  <c r="AN2111" i="1" s="1"/>
  <c r="R2063" i="1"/>
  <c r="V2063" i="1" s="1"/>
  <c r="AN2063" i="1" s="1"/>
  <c r="R2015" i="1"/>
  <c r="V2015" i="1" s="1"/>
  <c r="AN2015" i="1" s="1"/>
  <c r="R1967" i="1"/>
  <c r="V1967" i="1" s="1"/>
  <c r="AN1967" i="1" s="1"/>
  <c r="R1919" i="1"/>
  <c r="V1919" i="1" s="1"/>
  <c r="AN1919" i="1" s="1"/>
  <c r="R1871" i="1"/>
  <c r="B1871" i="1" s="1"/>
  <c r="R1833" i="1"/>
  <c r="V1833" i="1" s="1"/>
  <c r="AN1833" i="1" s="1"/>
  <c r="R1797" i="1"/>
  <c r="B1797" i="1" s="1"/>
  <c r="R1763" i="1"/>
  <c r="V1763" i="1" s="1"/>
  <c r="AN1763" i="1" s="1"/>
  <c r="R1739" i="1"/>
  <c r="V1739" i="1" s="1"/>
  <c r="AN1739" i="1" s="1"/>
  <c r="R1723" i="1"/>
  <c r="V1723" i="1" s="1"/>
  <c r="AN1723" i="1" s="1"/>
  <c r="R1703" i="1"/>
  <c r="V1703" i="1" s="1"/>
  <c r="AN1703" i="1" s="1"/>
  <c r="R1687" i="1"/>
  <c r="V1687" i="1" s="1"/>
  <c r="AN1687" i="1" s="1"/>
  <c r="R1670" i="1"/>
  <c r="V1670" i="1" s="1"/>
  <c r="AN1670" i="1" s="1"/>
  <c r="R1654" i="1"/>
  <c r="V1654" i="1" s="1"/>
  <c r="AN1654" i="1" s="1"/>
  <c r="R1640" i="1"/>
  <c r="V1640" i="1" s="1"/>
  <c r="AN1640" i="1" s="1"/>
  <c r="R1626" i="1"/>
  <c r="V1626" i="1" s="1"/>
  <c r="AN1626" i="1" s="1"/>
  <c r="R1611" i="1"/>
  <c r="V1611" i="1" s="1"/>
  <c r="AN1611" i="1" s="1"/>
  <c r="R1598" i="1"/>
  <c r="V1598" i="1" s="1"/>
  <c r="AN1598" i="1" s="1"/>
  <c r="R1586" i="1"/>
  <c r="V1586" i="1" s="1"/>
  <c r="AN1586" i="1" s="1"/>
  <c r="R1574" i="1"/>
  <c r="V1574" i="1" s="1"/>
  <c r="AN1574" i="1" s="1"/>
  <c r="R1562" i="1"/>
  <c r="V1562" i="1" s="1"/>
  <c r="AN1562" i="1" s="1"/>
  <c r="R1550" i="1"/>
  <c r="V1550" i="1" s="1"/>
  <c r="AN1550" i="1" s="1"/>
  <c r="R1538" i="1"/>
  <c r="R1526" i="1"/>
  <c r="V1526" i="1" s="1"/>
  <c r="AN1526" i="1" s="1"/>
  <c r="R1514" i="1"/>
  <c r="V1514" i="1" s="1"/>
  <c r="AN1514" i="1" s="1"/>
  <c r="R1502" i="1"/>
  <c r="V1502" i="1" s="1"/>
  <c r="AN1502" i="1" s="1"/>
  <c r="R1490" i="1"/>
  <c r="V1490" i="1" s="1"/>
  <c r="AN1490" i="1" s="1"/>
  <c r="R1478" i="1"/>
  <c r="V1478" i="1" s="1"/>
  <c r="AN1478" i="1" s="1"/>
  <c r="R1466" i="1"/>
  <c r="V1466" i="1" s="1"/>
  <c r="AN1466" i="1" s="1"/>
  <c r="R1454" i="1"/>
  <c r="V1454" i="1" s="1"/>
  <c r="AN1454" i="1" s="1"/>
  <c r="R1442" i="1"/>
  <c r="V1442" i="1" s="1"/>
  <c r="AN1442" i="1" s="1"/>
  <c r="R1430" i="1"/>
  <c r="V1430" i="1" s="1"/>
  <c r="AN1430" i="1" s="1"/>
  <c r="R1418" i="1"/>
  <c r="V1418" i="1" s="1"/>
  <c r="AN1418" i="1" s="1"/>
  <c r="R1406" i="1"/>
  <c r="V1406" i="1" s="1"/>
  <c r="AN1406" i="1" s="1"/>
  <c r="R1394" i="1"/>
  <c r="B1394" i="1" s="1"/>
  <c r="R1382" i="1"/>
  <c r="V1382" i="1" s="1"/>
  <c r="AN1382" i="1" s="1"/>
  <c r="R1370" i="1"/>
  <c r="V1370" i="1" s="1"/>
  <c r="AN1370" i="1" s="1"/>
  <c r="R1358" i="1"/>
  <c r="R1346" i="1"/>
  <c r="V1346" i="1" s="1"/>
  <c r="AN1346" i="1" s="1"/>
  <c r="R1334" i="1"/>
  <c r="V1334" i="1" s="1"/>
  <c r="AN1334" i="1" s="1"/>
  <c r="R1322" i="1"/>
  <c r="V1322" i="1" s="1"/>
  <c r="AN1322" i="1" s="1"/>
  <c r="R1310" i="1"/>
  <c r="V1310" i="1" s="1"/>
  <c r="AN1310" i="1" s="1"/>
  <c r="R1298" i="1"/>
  <c r="V1298" i="1" s="1"/>
  <c r="AN1298" i="1" s="1"/>
  <c r="R1286" i="1"/>
  <c r="B1286" i="1" s="1"/>
  <c r="R1274" i="1"/>
  <c r="V1274" i="1" s="1"/>
  <c r="AN1274" i="1" s="1"/>
  <c r="R1262" i="1"/>
  <c r="V1262" i="1" s="1"/>
  <c r="AN1262" i="1" s="1"/>
  <c r="R1250" i="1"/>
  <c r="R1238" i="1"/>
  <c r="V1238" i="1" s="1"/>
  <c r="AN1238" i="1" s="1"/>
  <c r="R1226" i="1"/>
  <c r="V1226" i="1" s="1"/>
  <c r="AN1226" i="1" s="1"/>
  <c r="R1214" i="1"/>
  <c r="V1214" i="1" s="1"/>
  <c r="AN1214" i="1" s="1"/>
  <c r="R1202" i="1"/>
  <c r="V1202" i="1" s="1"/>
  <c r="AN1202" i="1" s="1"/>
  <c r="R1190" i="1"/>
  <c r="V1190" i="1" s="1"/>
  <c r="AN1190" i="1" s="1"/>
  <c r="R1178" i="1"/>
  <c r="V1178" i="1" s="1"/>
  <c r="AN1178" i="1" s="1"/>
  <c r="R1166" i="1"/>
  <c r="V1166" i="1" s="1"/>
  <c r="AN1166" i="1" s="1"/>
  <c r="R1154" i="1"/>
  <c r="V1154" i="1" s="1"/>
  <c r="AN1154" i="1" s="1"/>
  <c r="R1142" i="1"/>
  <c r="V1142" i="1" s="1"/>
  <c r="AN1142" i="1" s="1"/>
  <c r="R1130" i="1"/>
  <c r="V1130" i="1" s="1"/>
  <c r="AN1130" i="1" s="1"/>
  <c r="R1118" i="1"/>
  <c r="V1118" i="1" s="1"/>
  <c r="AN1118" i="1" s="1"/>
  <c r="R1106" i="1"/>
  <c r="V1106" i="1" s="1"/>
  <c r="AN1106" i="1" s="1"/>
  <c r="R1094" i="1"/>
  <c r="V1094" i="1" s="1"/>
  <c r="AN1094" i="1" s="1"/>
  <c r="R1082" i="1"/>
  <c r="R1070" i="1"/>
  <c r="V1070" i="1" s="1"/>
  <c r="AN1070" i="1" s="1"/>
  <c r="R1058" i="1"/>
  <c r="V1058" i="1" s="1"/>
  <c r="AN1058" i="1" s="1"/>
  <c r="R1046" i="1"/>
  <c r="V1046" i="1" s="1"/>
  <c r="AN1046" i="1" s="1"/>
  <c r="R1034" i="1"/>
  <c r="V1034" i="1" s="1"/>
  <c r="AN1034" i="1" s="1"/>
  <c r="R1022" i="1"/>
  <c r="V1022" i="1" s="1"/>
  <c r="AN1022" i="1" s="1"/>
  <c r="R1010" i="1"/>
  <c r="B1010" i="1" s="1"/>
  <c r="R998" i="1"/>
  <c r="V998" i="1" s="1"/>
  <c r="AN998" i="1" s="1"/>
  <c r="R986" i="1"/>
  <c r="V986" i="1" s="1"/>
  <c r="AN986" i="1" s="1"/>
  <c r="R974" i="1"/>
  <c r="V974" i="1" s="1"/>
  <c r="AN974" i="1" s="1"/>
  <c r="R962" i="1"/>
  <c r="V962" i="1" s="1"/>
  <c r="AN962" i="1" s="1"/>
  <c r="R950" i="1"/>
  <c r="V950" i="1" s="1"/>
  <c r="AN950" i="1" s="1"/>
  <c r="R938" i="1"/>
  <c r="V938" i="1" s="1"/>
  <c r="AN938" i="1" s="1"/>
  <c r="R926" i="1"/>
  <c r="V926" i="1" s="1"/>
  <c r="AN926" i="1" s="1"/>
  <c r="R914" i="1"/>
  <c r="V914" i="1" s="1"/>
  <c r="AN914" i="1" s="1"/>
  <c r="R902" i="1"/>
  <c r="V902" i="1" s="1"/>
  <c r="AN902" i="1" s="1"/>
  <c r="R890" i="1"/>
  <c r="V890" i="1" s="1"/>
  <c r="AN890" i="1" s="1"/>
  <c r="R2583" i="1"/>
  <c r="R2529" i="1"/>
  <c r="V2529" i="1" s="1"/>
  <c r="AN2529" i="1" s="1"/>
  <c r="R2457" i="1"/>
  <c r="V2457" i="1" s="1"/>
  <c r="AN2457" i="1" s="1"/>
  <c r="R2385" i="1"/>
  <c r="V2385" i="1" s="1"/>
  <c r="AN2385" i="1" s="1"/>
  <c r="R2313" i="1"/>
  <c r="V2313" i="1" s="1"/>
  <c r="AN2313" i="1" s="1"/>
  <c r="R2241" i="1"/>
  <c r="V2241" i="1" s="1"/>
  <c r="AN2241" i="1" s="1"/>
  <c r="R2169" i="1"/>
  <c r="R2109" i="1"/>
  <c r="V2109" i="1" s="1"/>
  <c r="AN2109" i="1" s="1"/>
  <c r="R2061" i="1"/>
  <c r="R2013" i="1"/>
  <c r="V2013" i="1" s="1"/>
  <c r="AN2013" i="1" s="1"/>
  <c r="R1965" i="1"/>
  <c r="B1965" i="1" s="1"/>
  <c r="R1917" i="1"/>
  <c r="V1917" i="1" s="1"/>
  <c r="AN1917" i="1" s="1"/>
  <c r="R1869" i="1"/>
  <c r="V1869" i="1" s="1"/>
  <c r="AN1869" i="1" s="1"/>
  <c r="R1832" i="1"/>
  <c r="R1796" i="1"/>
  <c r="R1762" i="1"/>
  <c r="B1762" i="1" s="1"/>
  <c r="R1738" i="1"/>
  <c r="V1738" i="1" s="1"/>
  <c r="AN1738" i="1" s="1"/>
  <c r="R1719" i="1"/>
  <c r="V1719" i="1" s="1"/>
  <c r="AN1719" i="1" s="1"/>
  <c r="R1702" i="1"/>
  <c r="V1702" i="1" s="1"/>
  <c r="AN1702" i="1" s="1"/>
  <c r="R1684" i="1"/>
  <c r="R1669" i="1"/>
  <c r="V1669" i="1" s="1"/>
  <c r="AN1669" i="1" s="1"/>
  <c r="R1653" i="1"/>
  <c r="V1653" i="1" s="1"/>
  <c r="AN1653" i="1" s="1"/>
  <c r="R1639" i="1"/>
  <c r="B1639" i="1" s="1"/>
  <c r="R1624" i="1"/>
  <c r="V1624" i="1" s="1"/>
  <c r="AN1624" i="1" s="1"/>
  <c r="R1610" i="1"/>
  <c r="V1610" i="1" s="1"/>
  <c r="AN1610" i="1" s="1"/>
  <c r="R1597" i="1"/>
  <c r="V1597" i="1" s="1"/>
  <c r="AN1597" i="1" s="1"/>
  <c r="R1585" i="1"/>
  <c r="V1585" i="1" s="1"/>
  <c r="AN1585" i="1" s="1"/>
  <c r="R1573" i="1"/>
  <c r="V1573" i="1" s="1"/>
  <c r="AN1573" i="1" s="1"/>
  <c r="R1561" i="1"/>
  <c r="V1561" i="1" s="1"/>
  <c r="AN1561" i="1" s="1"/>
  <c r="R1549" i="1"/>
  <c r="V1549" i="1" s="1"/>
  <c r="AN1549" i="1" s="1"/>
  <c r="R1537" i="1"/>
  <c r="V1537" i="1" s="1"/>
  <c r="AN1537" i="1" s="1"/>
  <c r="R1525" i="1"/>
  <c r="V1525" i="1" s="1"/>
  <c r="AN1525" i="1" s="1"/>
  <c r="R1513" i="1"/>
  <c r="V1513" i="1" s="1"/>
  <c r="AN1513" i="1" s="1"/>
  <c r="R1501" i="1"/>
  <c r="V1501" i="1" s="1"/>
  <c r="AN1501" i="1" s="1"/>
  <c r="R1489" i="1"/>
  <c r="V1489" i="1" s="1"/>
  <c r="AN1489" i="1" s="1"/>
  <c r="R1477" i="1"/>
  <c r="V1477" i="1" s="1"/>
  <c r="AN1477" i="1" s="1"/>
  <c r="R1465" i="1"/>
  <c r="V1465" i="1" s="1"/>
  <c r="AN1465" i="1" s="1"/>
  <c r="R1453" i="1"/>
  <c r="V1453" i="1" s="1"/>
  <c r="AN1453" i="1" s="1"/>
  <c r="R1441" i="1"/>
  <c r="R1429" i="1"/>
  <c r="B1429" i="1" s="1"/>
  <c r="R1417" i="1"/>
  <c r="V1417" i="1" s="1"/>
  <c r="AN1417" i="1" s="1"/>
  <c r="R1405" i="1"/>
  <c r="R1393" i="1"/>
  <c r="V1393" i="1" s="1"/>
  <c r="AN1393" i="1" s="1"/>
  <c r="R1381" i="1"/>
  <c r="V1381" i="1" s="1"/>
  <c r="AN1381" i="1" s="1"/>
  <c r="R1369" i="1"/>
  <c r="V1369" i="1" s="1"/>
  <c r="AN1369" i="1" s="1"/>
  <c r="R1357" i="1"/>
  <c r="V1357" i="1" s="1"/>
  <c r="AN1357" i="1" s="1"/>
  <c r="R1345" i="1"/>
  <c r="V1345" i="1" s="1"/>
  <c r="AN1345" i="1" s="1"/>
  <c r="R1333" i="1"/>
  <c r="V1333" i="1" s="1"/>
  <c r="AN1333" i="1" s="1"/>
  <c r="R1321" i="1"/>
  <c r="V1321" i="1" s="1"/>
  <c r="AN1321" i="1" s="1"/>
  <c r="R1309" i="1"/>
  <c r="V1309" i="1" s="1"/>
  <c r="AN1309" i="1" s="1"/>
  <c r="R1297" i="1"/>
  <c r="V1297" i="1" s="1"/>
  <c r="AN1297" i="1" s="1"/>
  <c r="R1285" i="1"/>
  <c r="V1285" i="1" s="1"/>
  <c r="AN1285" i="1" s="1"/>
  <c r="R1273" i="1"/>
  <c r="V1273" i="1" s="1"/>
  <c r="AN1273" i="1" s="1"/>
  <c r="R1261" i="1"/>
  <c r="V1261" i="1" s="1"/>
  <c r="AN1261" i="1" s="1"/>
  <c r="R1249" i="1"/>
  <c r="V1249" i="1" s="1"/>
  <c r="AN1249" i="1" s="1"/>
  <c r="R1237" i="1"/>
  <c r="V1237" i="1" s="1"/>
  <c r="AN1237" i="1" s="1"/>
  <c r="R1225" i="1"/>
  <c r="V1225" i="1" s="1"/>
  <c r="AN1225" i="1" s="1"/>
  <c r="R1213" i="1"/>
  <c r="V1213" i="1" s="1"/>
  <c r="AN1213" i="1" s="1"/>
  <c r="R1201" i="1"/>
  <c r="V1201" i="1" s="1"/>
  <c r="AN1201" i="1" s="1"/>
  <c r="R1189" i="1"/>
  <c r="V1189" i="1" s="1"/>
  <c r="AN1189" i="1" s="1"/>
  <c r="R1177" i="1"/>
  <c r="V1177" i="1" s="1"/>
  <c r="AN1177" i="1" s="1"/>
  <c r="R1165" i="1"/>
  <c r="V1165" i="1" s="1"/>
  <c r="AN1165" i="1" s="1"/>
  <c r="R1153" i="1"/>
  <c r="V1153" i="1" s="1"/>
  <c r="AN1153" i="1" s="1"/>
  <c r="R1141" i="1"/>
  <c r="V1141" i="1" s="1"/>
  <c r="AN1141" i="1" s="1"/>
  <c r="R1129" i="1"/>
  <c r="V1129" i="1" s="1"/>
  <c r="AN1129" i="1" s="1"/>
  <c r="R1117" i="1"/>
  <c r="V1117" i="1" s="1"/>
  <c r="AN1117" i="1" s="1"/>
  <c r="R1105" i="1"/>
  <c r="V1105" i="1" s="1"/>
  <c r="AN1105" i="1" s="1"/>
  <c r="R1093" i="1"/>
  <c r="V1093" i="1" s="1"/>
  <c r="AN1093" i="1" s="1"/>
  <c r="R1081" i="1"/>
  <c r="V1081" i="1" s="1"/>
  <c r="AN1081" i="1" s="1"/>
  <c r="R1069" i="1"/>
  <c r="V1069" i="1" s="1"/>
  <c r="AN1069" i="1" s="1"/>
  <c r="R1057" i="1"/>
  <c r="V1057" i="1" s="1"/>
  <c r="AN1057" i="1" s="1"/>
  <c r="R1045" i="1"/>
  <c r="V1045" i="1" s="1"/>
  <c r="AN1045" i="1" s="1"/>
  <c r="R2577" i="1"/>
  <c r="V2577" i="1" s="1"/>
  <c r="R2523" i="1"/>
  <c r="V2523" i="1" s="1"/>
  <c r="AN2523" i="1" s="1"/>
  <c r="R2451" i="1"/>
  <c r="V2451" i="1" s="1"/>
  <c r="AN2451" i="1" s="1"/>
  <c r="R2379" i="1"/>
  <c r="R2307" i="1"/>
  <c r="V2307" i="1" s="1"/>
  <c r="AN2307" i="1" s="1"/>
  <c r="R2235" i="1"/>
  <c r="R2163" i="1"/>
  <c r="V2163" i="1" s="1"/>
  <c r="AN2163" i="1" s="1"/>
  <c r="R2103" i="1"/>
  <c r="V2103" i="1" s="1"/>
  <c r="AN2103" i="1" s="1"/>
  <c r="R2055" i="1"/>
  <c r="V2055" i="1" s="1"/>
  <c r="AN2055" i="1" s="1"/>
  <c r="R2007" i="1"/>
  <c r="V2007" i="1" s="1"/>
  <c r="AN2007" i="1" s="1"/>
  <c r="R1959" i="1"/>
  <c r="B1959" i="1" s="1"/>
  <c r="R1911" i="1"/>
  <c r="B1911" i="1" s="1"/>
  <c r="R1863" i="1"/>
  <c r="V1863" i="1" s="1"/>
  <c r="AN1863" i="1" s="1"/>
  <c r="R1827" i="1"/>
  <c r="V1827" i="1" s="1"/>
  <c r="AN1827" i="1" s="1"/>
  <c r="R1791" i="1"/>
  <c r="V1791" i="1" s="1"/>
  <c r="AN1791" i="1" s="1"/>
  <c r="R1761" i="1"/>
  <c r="B1761" i="1" s="1"/>
  <c r="R1737" i="1"/>
  <c r="V1737" i="1" s="1"/>
  <c r="AN1737" i="1" s="1"/>
  <c r="R1718" i="1"/>
  <c r="V1718" i="1" s="1"/>
  <c r="AN1718" i="1" s="1"/>
  <c r="R1701" i="1"/>
  <c r="V1701" i="1" s="1"/>
  <c r="AN1701" i="1" s="1"/>
  <c r="R1683" i="1"/>
  <c r="R1667" i="1"/>
  <c r="V1667" i="1" s="1"/>
  <c r="AN1667" i="1" s="1"/>
  <c r="R1652" i="1"/>
  <c r="V1652" i="1" s="1"/>
  <c r="AN1652" i="1" s="1"/>
  <c r="R1638" i="1"/>
  <c r="V1638" i="1" s="1"/>
  <c r="AN1638" i="1" s="1"/>
  <c r="R1623" i="1"/>
  <c r="R1609" i="1"/>
  <c r="V1609" i="1" s="1"/>
  <c r="AN1609" i="1" s="1"/>
  <c r="R1596" i="1"/>
  <c r="V1596" i="1" s="1"/>
  <c r="AN1596" i="1" s="1"/>
  <c r="R1584" i="1"/>
  <c r="V1584" i="1" s="1"/>
  <c r="AN1584" i="1" s="1"/>
  <c r="R1572" i="1"/>
  <c r="V1572" i="1" s="1"/>
  <c r="AN1572" i="1" s="1"/>
  <c r="R1560" i="1"/>
  <c r="V1560" i="1" s="1"/>
  <c r="AN1560" i="1" s="1"/>
  <c r="R1548" i="1"/>
  <c r="V1548" i="1" s="1"/>
  <c r="AN1548" i="1" s="1"/>
  <c r="R1536" i="1"/>
  <c r="V1536" i="1" s="1"/>
  <c r="AN1536" i="1" s="1"/>
  <c r="R1524" i="1"/>
  <c r="V1524" i="1" s="1"/>
  <c r="AN1524" i="1" s="1"/>
  <c r="R1512" i="1"/>
  <c r="R1500" i="1"/>
  <c r="B1500" i="1" s="1"/>
  <c r="R1488" i="1"/>
  <c r="V1488" i="1" s="1"/>
  <c r="AN1488" i="1" s="1"/>
  <c r="R1476" i="1"/>
  <c r="R1464" i="1"/>
  <c r="R1452" i="1"/>
  <c r="V1452" i="1" s="1"/>
  <c r="AN1452" i="1" s="1"/>
  <c r="R1440" i="1"/>
  <c r="V1440" i="1" s="1"/>
  <c r="AN1440" i="1" s="1"/>
  <c r="R1428" i="1"/>
  <c r="V1428" i="1" s="1"/>
  <c r="AN1428" i="1" s="1"/>
  <c r="R1416" i="1"/>
  <c r="R1404" i="1"/>
  <c r="R1392" i="1"/>
  <c r="V1392" i="1" s="1"/>
  <c r="AN1392" i="1" s="1"/>
  <c r="R1380" i="1"/>
  <c r="V1380" i="1" s="1"/>
  <c r="AN1380" i="1" s="1"/>
  <c r="R1368" i="1"/>
  <c r="B1368" i="1" s="1"/>
  <c r="R1356" i="1"/>
  <c r="V1356" i="1" s="1"/>
  <c r="AN1356" i="1" s="1"/>
  <c r="R1344" i="1"/>
  <c r="V1344" i="1" s="1"/>
  <c r="AN1344" i="1" s="1"/>
  <c r="R1332" i="1"/>
  <c r="V1332" i="1" s="1"/>
  <c r="AN1332" i="1" s="1"/>
  <c r="R1320" i="1"/>
  <c r="R1308" i="1"/>
  <c r="R1296" i="1"/>
  <c r="B1296" i="1" s="1"/>
  <c r="R1284" i="1"/>
  <c r="V1284" i="1" s="1"/>
  <c r="AN1284" i="1" s="1"/>
  <c r="R1272" i="1"/>
  <c r="V1272" i="1" s="1"/>
  <c r="AN1272" i="1" s="1"/>
  <c r="R1260" i="1"/>
  <c r="V1260" i="1" s="1"/>
  <c r="AN1260" i="1" s="1"/>
  <c r="R1248" i="1"/>
  <c r="V1248" i="1" s="1"/>
  <c r="AN1248" i="1" s="1"/>
  <c r="R1236" i="1"/>
  <c r="V1236" i="1" s="1"/>
  <c r="AN1236" i="1" s="1"/>
  <c r="R1224" i="1"/>
  <c r="V1224" i="1" s="1"/>
  <c r="AN1224" i="1" s="1"/>
  <c r="R1212" i="1"/>
  <c r="B1212" i="1" s="1"/>
  <c r="R1200" i="1"/>
  <c r="V1200" i="1" s="1"/>
  <c r="AN1200" i="1" s="1"/>
  <c r="R1188" i="1"/>
  <c r="R1176" i="1"/>
  <c r="V1176" i="1" s="1"/>
  <c r="AN1176" i="1" s="1"/>
  <c r="R1164" i="1"/>
  <c r="V1164" i="1" s="1"/>
  <c r="AN1164" i="1" s="1"/>
  <c r="R1152" i="1"/>
  <c r="V1152" i="1" s="1"/>
  <c r="AN1152" i="1" s="1"/>
  <c r="R1140" i="1"/>
  <c r="V1140" i="1" s="1"/>
  <c r="AN1140" i="1" s="1"/>
  <c r="R1128" i="1"/>
  <c r="V1128" i="1" s="1"/>
  <c r="AN1128" i="1" s="1"/>
  <c r="R1116" i="1"/>
  <c r="B1116" i="1" s="1"/>
  <c r="R1104" i="1"/>
  <c r="V1104" i="1" s="1"/>
  <c r="AN1104" i="1" s="1"/>
  <c r="R1092" i="1"/>
  <c r="V1092" i="1" s="1"/>
  <c r="AN1092" i="1" s="1"/>
  <c r="R1080" i="1"/>
  <c r="V1080" i="1" s="1"/>
  <c r="AN1080" i="1" s="1"/>
  <c r="R1068" i="1"/>
  <c r="B1068" i="1" s="1"/>
  <c r="R1056" i="1"/>
  <c r="V1056" i="1" s="1"/>
  <c r="AN1056" i="1" s="1"/>
  <c r="R1044" i="1"/>
  <c r="R1032" i="1"/>
  <c r="V1032" i="1" s="1"/>
  <c r="AN1032" i="1" s="1"/>
  <c r="R1020" i="1"/>
  <c r="B1020" i="1" s="1"/>
  <c r="R1008" i="1"/>
  <c r="B1008" i="1" s="1"/>
  <c r="R996" i="1"/>
  <c r="V996" i="1" s="1"/>
  <c r="AN996" i="1" s="1"/>
  <c r="R984" i="1"/>
  <c r="R972" i="1"/>
  <c r="V972" i="1" s="1"/>
  <c r="AN972" i="1" s="1"/>
  <c r="R960" i="1"/>
  <c r="V960" i="1" s="1"/>
  <c r="AN960" i="1" s="1"/>
  <c r="R948" i="1"/>
  <c r="V948" i="1" s="1"/>
  <c r="AN948" i="1" s="1"/>
  <c r="R936" i="1"/>
  <c r="V936" i="1" s="1"/>
  <c r="AN936" i="1" s="1"/>
  <c r="R924" i="1"/>
  <c r="V924" i="1" s="1"/>
  <c r="AN924" i="1" s="1"/>
  <c r="R912" i="1"/>
  <c r="R900" i="1"/>
  <c r="R888" i="1"/>
  <c r="V888" i="1" s="1"/>
  <c r="AN888" i="1" s="1"/>
  <c r="R2517" i="1"/>
  <c r="V2517" i="1" s="1"/>
  <c r="AN2517" i="1" s="1"/>
  <c r="R2445" i="1"/>
  <c r="V2445" i="1" s="1"/>
  <c r="AN2445" i="1" s="1"/>
  <c r="R2373" i="1"/>
  <c r="V2373" i="1" s="1"/>
  <c r="AN2373" i="1" s="1"/>
  <c r="R2301" i="1"/>
  <c r="V2301" i="1" s="1"/>
  <c r="AN2301" i="1" s="1"/>
  <c r="R2229" i="1"/>
  <c r="V2229" i="1" s="1"/>
  <c r="AN2229" i="1" s="1"/>
  <c r="R2157" i="1"/>
  <c r="R2099" i="1"/>
  <c r="R2051" i="1"/>
  <c r="V2051" i="1" s="1"/>
  <c r="AN2051" i="1" s="1"/>
  <c r="R2003" i="1"/>
  <c r="V2003" i="1" s="1"/>
  <c r="AN2003" i="1" s="1"/>
  <c r="R1955" i="1"/>
  <c r="V1955" i="1" s="1"/>
  <c r="AN1955" i="1" s="1"/>
  <c r="R1907" i="1"/>
  <c r="V1907" i="1" s="1"/>
  <c r="AN1907" i="1" s="1"/>
  <c r="R1859" i="1"/>
  <c r="V1859" i="1" s="1"/>
  <c r="AN1859" i="1" s="1"/>
  <c r="R1823" i="1"/>
  <c r="V1823" i="1" s="1"/>
  <c r="AN1823" i="1" s="1"/>
  <c r="R1787" i="1"/>
  <c r="R1760" i="1"/>
  <c r="V1760" i="1" s="1"/>
  <c r="AN1760" i="1" s="1"/>
  <c r="R1736" i="1"/>
  <c r="V1736" i="1" s="1"/>
  <c r="AN1736" i="1" s="1"/>
  <c r="R1717" i="1"/>
  <c r="V1717" i="1" s="1"/>
  <c r="AN1717" i="1" s="1"/>
  <c r="R1700" i="1"/>
  <c r="V1700" i="1" s="1"/>
  <c r="AN1700" i="1" s="1"/>
  <c r="R1682" i="1"/>
  <c r="V1682" i="1" s="1"/>
  <c r="AN1682" i="1" s="1"/>
  <c r="R1666" i="1"/>
  <c r="V1666" i="1" s="1"/>
  <c r="AN1666" i="1" s="1"/>
  <c r="R1651" i="1"/>
  <c r="V1651" i="1" s="1"/>
  <c r="AN1651" i="1" s="1"/>
  <c r="R1636" i="1"/>
  <c r="R1622" i="1"/>
  <c r="B1622" i="1" s="1"/>
  <c r="R1607" i="1"/>
  <c r="V1607" i="1" s="1"/>
  <c r="AN1607" i="1" s="1"/>
  <c r="R1595" i="1"/>
  <c r="V1595" i="1" s="1"/>
  <c r="AN1595" i="1" s="1"/>
  <c r="R1583" i="1"/>
  <c r="V1583" i="1" s="1"/>
  <c r="AN1583" i="1" s="1"/>
  <c r="R1571" i="1"/>
  <c r="V1571" i="1" s="1"/>
  <c r="AN1571" i="1" s="1"/>
  <c r="R1559" i="1"/>
  <c r="V1559" i="1" s="1"/>
  <c r="AN1559" i="1" s="1"/>
  <c r="R1547" i="1"/>
  <c r="V1547" i="1" s="1"/>
  <c r="AN1547" i="1" s="1"/>
  <c r="R1535" i="1"/>
  <c r="V1535" i="1" s="1"/>
  <c r="AN1535" i="1" s="1"/>
  <c r="R1523" i="1"/>
  <c r="R1511" i="1"/>
  <c r="V1511" i="1" s="1"/>
  <c r="AN1511" i="1" s="1"/>
  <c r="R1499" i="1"/>
  <c r="V1499" i="1" s="1"/>
  <c r="AN1499" i="1" s="1"/>
  <c r="R1487" i="1"/>
  <c r="V1487" i="1" s="1"/>
  <c r="AN1487" i="1" s="1"/>
  <c r="R1475" i="1"/>
  <c r="V1475" i="1" s="1"/>
  <c r="AN1475" i="1" s="1"/>
  <c r="R1463" i="1"/>
  <c r="V1463" i="1" s="1"/>
  <c r="AN1463" i="1" s="1"/>
  <c r="R1451" i="1"/>
  <c r="V1451" i="1" s="1"/>
  <c r="AN1451" i="1" s="1"/>
  <c r="R1439" i="1"/>
  <c r="V1439" i="1" s="1"/>
  <c r="AN1439" i="1" s="1"/>
  <c r="R1427" i="1"/>
  <c r="V1427" i="1" s="1"/>
  <c r="AN1427" i="1" s="1"/>
  <c r="R1415" i="1"/>
  <c r="R1403" i="1"/>
  <c r="V1403" i="1" s="1"/>
  <c r="AN1403" i="1" s="1"/>
  <c r="R1391" i="1"/>
  <c r="V1391" i="1" s="1"/>
  <c r="AN1391" i="1" s="1"/>
  <c r="R1379" i="1"/>
  <c r="V1379" i="1" s="1"/>
  <c r="AN1379" i="1" s="1"/>
  <c r="R1367" i="1"/>
  <c r="V1367" i="1" s="1"/>
  <c r="AN1367" i="1" s="1"/>
  <c r="R1355" i="1"/>
  <c r="B1355" i="1" s="1"/>
  <c r="R1343" i="1"/>
  <c r="V1343" i="1" s="1"/>
  <c r="AN1343" i="1" s="1"/>
  <c r="R1331" i="1"/>
  <c r="V1331" i="1" s="1"/>
  <c r="AN1331" i="1" s="1"/>
  <c r="R1319" i="1"/>
  <c r="B1319" i="1" s="1"/>
  <c r="R1307" i="1"/>
  <c r="V1307" i="1" s="1"/>
  <c r="AN1307" i="1" s="1"/>
  <c r="R1295" i="1"/>
  <c r="V1295" i="1" s="1"/>
  <c r="AN1295" i="1" s="1"/>
  <c r="R1283" i="1"/>
  <c r="B1283" i="1" s="1"/>
  <c r="R1271" i="1"/>
  <c r="V1271" i="1" s="1"/>
  <c r="AN1271" i="1" s="1"/>
  <c r="R1259" i="1"/>
  <c r="B1259" i="1" s="1"/>
  <c r="R1247" i="1"/>
  <c r="V1247" i="1" s="1"/>
  <c r="AN1247" i="1" s="1"/>
  <c r="R1235" i="1"/>
  <c r="V1235" i="1" s="1"/>
  <c r="AN1235" i="1" s="1"/>
  <c r="R1223" i="1"/>
  <c r="R1211" i="1"/>
  <c r="V1211" i="1" s="1"/>
  <c r="AN1211" i="1" s="1"/>
  <c r="R1199" i="1"/>
  <c r="V1199" i="1" s="1"/>
  <c r="AN1199" i="1" s="1"/>
  <c r="R1187" i="1"/>
  <c r="R1175" i="1"/>
  <c r="V1175" i="1" s="1"/>
  <c r="AN1175" i="1" s="1"/>
  <c r="R1163" i="1"/>
  <c r="V1163" i="1" s="1"/>
  <c r="AN1163" i="1" s="1"/>
  <c r="R1151" i="1"/>
  <c r="V1151" i="1" s="1"/>
  <c r="AN1151" i="1" s="1"/>
  <c r="R1139" i="1"/>
  <c r="V1139" i="1" s="1"/>
  <c r="AN1139" i="1" s="1"/>
  <c r="R1127" i="1"/>
  <c r="V1127" i="1" s="1"/>
  <c r="AN1127" i="1" s="1"/>
  <c r="R1115" i="1"/>
  <c r="R1103" i="1"/>
  <c r="V1103" i="1" s="1"/>
  <c r="AN1103" i="1" s="1"/>
  <c r="R1091" i="1"/>
  <c r="V1091" i="1" s="1"/>
  <c r="AN1091" i="1" s="1"/>
  <c r="R1079" i="1"/>
  <c r="V1079" i="1" s="1"/>
  <c r="AN1079" i="1" s="1"/>
  <c r="R1067" i="1"/>
  <c r="R1055" i="1"/>
  <c r="V1055" i="1" s="1"/>
  <c r="AN1055" i="1" s="1"/>
  <c r="R1043" i="1"/>
  <c r="R1031" i="1"/>
  <c r="V1031" i="1" s="1"/>
  <c r="AN1031" i="1" s="1"/>
  <c r="R1019" i="1"/>
  <c r="R1007" i="1"/>
  <c r="V1007" i="1" s="1"/>
  <c r="AN1007" i="1" s="1"/>
  <c r="R995" i="1"/>
  <c r="B995" i="1" s="1"/>
  <c r="R983" i="1"/>
  <c r="V983" i="1" s="1"/>
  <c r="AN983" i="1" s="1"/>
  <c r="R971" i="1"/>
  <c r="V971" i="1" s="1"/>
  <c r="AN971" i="1" s="1"/>
  <c r="R959" i="1"/>
  <c r="V959" i="1" s="1"/>
  <c r="AN959" i="1" s="1"/>
  <c r="R947" i="1"/>
  <c r="V947" i="1" s="1"/>
  <c r="AN947" i="1" s="1"/>
  <c r="R935" i="1"/>
  <c r="V935" i="1" s="1"/>
  <c r="AN935" i="1" s="1"/>
  <c r="R923" i="1"/>
  <c r="V923" i="1" s="1"/>
  <c r="AN923" i="1" s="1"/>
  <c r="R911" i="1"/>
  <c r="R899" i="1"/>
  <c r="V899" i="1" s="1"/>
  <c r="AN899" i="1" s="1"/>
  <c r="R887" i="1"/>
  <c r="V887" i="1" s="1"/>
  <c r="AN887" i="1" s="1"/>
  <c r="R2570" i="1"/>
  <c r="V2570" i="1" s="1"/>
  <c r="R2511" i="1"/>
  <c r="V2511" i="1" s="1"/>
  <c r="AN2511" i="1" s="1"/>
  <c r="R2439" i="1"/>
  <c r="V2439" i="1" s="1"/>
  <c r="AN2439" i="1" s="1"/>
  <c r="R2367" i="1"/>
  <c r="V2367" i="1" s="1"/>
  <c r="AN2367" i="1" s="1"/>
  <c r="R2295" i="1"/>
  <c r="B2295" i="1" s="1"/>
  <c r="R2223" i="1"/>
  <c r="R2151" i="1"/>
  <c r="V2151" i="1" s="1"/>
  <c r="AN2151" i="1" s="1"/>
  <c r="R2097" i="1"/>
  <c r="V2097" i="1" s="1"/>
  <c r="AN2097" i="1" s="1"/>
  <c r="R2049" i="1"/>
  <c r="V2049" i="1" s="1"/>
  <c r="AN2049" i="1" s="1"/>
  <c r="R2001" i="1"/>
  <c r="V2001" i="1" s="1"/>
  <c r="AN2001" i="1" s="1"/>
  <c r="R1953" i="1"/>
  <c r="V1953" i="1" s="1"/>
  <c r="AN1953" i="1" s="1"/>
  <c r="R1905" i="1"/>
  <c r="V1905" i="1" s="1"/>
  <c r="AN1905" i="1" s="1"/>
  <c r="R1857" i="1"/>
  <c r="V1857" i="1" s="1"/>
  <c r="AN1857" i="1" s="1"/>
  <c r="R1821" i="1"/>
  <c r="B1821" i="1" s="1"/>
  <c r="R1785" i="1"/>
  <c r="V1785" i="1" s="1"/>
  <c r="AN1785" i="1" s="1"/>
  <c r="R1755" i="1"/>
  <c r="V1755" i="1" s="1"/>
  <c r="AN1755" i="1" s="1"/>
  <c r="R1735" i="1"/>
  <c r="V1735" i="1" s="1"/>
  <c r="AN1735" i="1" s="1"/>
  <c r="R1715" i="1"/>
  <c r="V1715" i="1" s="1"/>
  <c r="AN1715" i="1" s="1"/>
  <c r="R1699" i="1"/>
  <c r="V1699" i="1" s="1"/>
  <c r="AN1699" i="1" s="1"/>
  <c r="R1681" i="1"/>
  <c r="V1681" i="1" s="1"/>
  <c r="AN1681" i="1" s="1"/>
  <c r="R1665" i="1"/>
  <c r="V1665" i="1" s="1"/>
  <c r="AN1665" i="1" s="1"/>
  <c r="R1650" i="1"/>
  <c r="V1650" i="1" s="1"/>
  <c r="AN1650" i="1" s="1"/>
  <c r="R1635" i="1"/>
  <c r="R1621" i="1"/>
  <c r="V1621" i="1" s="1"/>
  <c r="AN1621" i="1" s="1"/>
  <c r="R1606" i="1"/>
  <c r="B1606" i="1" s="1"/>
  <c r="R1594" i="1"/>
  <c r="R1582" i="1"/>
  <c r="R1570" i="1"/>
  <c r="V1570" i="1" s="1"/>
  <c r="AN1570" i="1" s="1"/>
  <c r="R1558" i="1"/>
  <c r="V1558" i="1" s="1"/>
  <c r="AN1558" i="1" s="1"/>
  <c r="R1546" i="1"/>
  <c r="V1546" i="1" s="1"/>
  <c r="AN1546" i="1" s="1"/>
  <c r="R1534" i="1"/>
  <c r="V1534" i="1" s="1"/>
  <c r="AN1534" i="1" s="1"/>
  <c r="R1522" i="1"/>
  <c r="V1522" i="1" s="1"/>
  <c r="AN1522" i="1" s="1"/>
  <c r="R1510" i="1"/>
  <c r="V1510" i="1" s="1"/>
  <c r="AN1510" i="1" s="1"/>
  <c r="R1498" i="1"/>
  <c r="V1498" i="1" s="1"/>
  <c r="AN1498" i="1" s="1"/>
  <c r="R1486" i="1"/>
  <c r="B1486" i="1" s="1"/>
  <c r="R1474" i="1"/>
  <c r="V1474" i="1" s="1"/>
  <c r="AN1474" i="1" s="1"/>
  <c r="R1462" i="1"/>
  <c r="V1462" i="1" s="1"/>
  <c r="AN1462" i="1" s="1"/>
  <c r="R1450" i="1"/>
  <c r="V1450" i="1" s="1"/>
  <c r="AN1450" i="1" s="1"/>
  <c r="R1438" i="1"/>
  <c r="V1438" i="1" s="1"/>
  <c r="AN1438" i="1" s="1"/>
  <c r="R1426" i="1"/>
  <c r="V1426" i="1" s="1"/>
  <c r="AN1426" i="1" s="1"/>
  <c r="R1414" i="1"/>
  <c r="V1414" i="1" s="1"/>
  <c r="AN1414" i="1" s="1"/>
  <c r="R1402" i="1"/>
  <c r="V1402" i="1" s="1"/>
  <c r="AN1402" i="1" s="1"/>
  <c r="R1390" i="1"/>
  <c r="V1390" i="1" s="1"/>
  <c r="AN1390" i="1" s="1"/>
  <c r="R1378" i="1"/>
  <c r="V1378" i="1" s="1"/>
  <c r="AN1378" i="1" s="1"/>
  <c r="R1366" i="1"/>
  <c r="V1366" i="1" s="1"/>
  <c r="AN1366" i="1" s="1"/>
  <c r="R1354" i="1"/>
  <c r="V1354" i="1" s="1"/>
  <c r="AN1354" i="1" s="1"/>
  <c r="R1342" i="1"/>
  <c r="V1342" i="1" s="1"/>
  <c r="AN1342" i="1" s="1"/>
  <c r="R1330" i="1"/>
  <c r="V1330" i="1" s="1"/>
  <c r="AN1330" i="1" s="1"/>
  <c r="R1318" i="1"/>
  <c r="V1318" i="1" s="1"/>
  <c r="AN1318" i="1" s="1"/>
  <c r="R1306" i="1"/>
  <c r="V1306" i="1" s="1"/>
  <c r="AN1306" i="1" s="1"/>
  <c r="R1294" i="1"/>
  <c r="V1294" i="1" s="1"/>
  <c r="AN1294" i="1" s="1"/>
  <c r="R1282" i="1"/>
  <c r="V1282" i="1" s="1"/>
  <c r="AN1282" i="1" s="1"/>
  <c r="R1270" i="1"/>
  <c r="V1270" i="1" s="1"/>
  <c r="AN1270" i="1" s="1"/>
  <c r="R1258" i="1"/>
  <c r="V1258" i="1" s="1"/>
  <c r="AN1258" i="1" s="1"/>
  <c r="R1246" i="1"/>
  <c r="V1246" i="1" s="1"/>
  <c r="AN1246" i="1" s="1"/>
  <c r="R1234" i="1"/>
  <c r="V1234" i="1" s="1"/>
  <c r="AN1234" i="1" s="1"/>
  <c r="R1222" i="1"/>
  <c r="V1222" i="1" s="1"/>
  <c r="AN1222" i="1" s="1"/>
  <c r="R1210" i="1"/>
  <c r="V1210" i="1" s="1"/>
  <c r="AN1210" i="1" s="1"/>
  <c r="R1198" i="1"/>
  <c r="V1198" i="1" s="1"/>
  <c r="AN1198" i="1" s="1"/>
  <c r="R1186" i="1"/>
  <c r="V1186" i="1" s="1"/>
  <c r="AN1186" i="1" s="1"/>
  <c r="R1174" i="1"/>
  <c r="V1174" i="1" s="1"/>
  <c r="AN1174" i="1" s="1"/>
  <c r="R1162" i="1"/>
  <c r="V1162" i="1" s="1"/>
  <c r="AN1162" i="1" s="1"/>
  <c r="R1150" i="1"/>
  <c r="V1150" i="1" s="1"/>
  <c r="AN1150" i="1" s="1"/>
  <c r="R1138" i="1"/>
  <c r="V1138" i="1" s="1"/>
  <c r="AN1138" i="1" s="1"/>
  <c r="R1126" i="1"/>
  <c r="V1126" i="1" s="1"/>
  <c r="AN1126" i="1" s="1"/>
  <c r="R1114" i="1"/>
  <c r="V1114" i="1" s="1"/>
  <c r="AN1114" i="1" s="1"/>
  <c r="R1102" i="1"/>
  <c r="V1102" i="1" s="1"/>
  <c r="AN1102" i="1" s="1"/>
  <c r="R1090" i="1"/>
  <c r="V1090" i="1" s="1"/>
  <c r="AN1090" i="1" s="1"/>
  <c r="R1078" i="1"/>
  <c r="V1078" i="1" s="1"/>
  <c r="AN1078" i="1" s="1"/>
  <c r="R1066" i="1"/>
  <c r="V1066" i="1" s="1"/>
  <c r="AN1066" i="1" s="1"/>
  <c r="R1054" i="1"/>
  <c r="V1054" i="1" s="1"/>
  <c r="AN1054" i="1" s="1"/>
  <c r="R1042" i="1"/>
  <c r="V1042" i="1" s="1"/>
  <c r="AN1042" i="1" s="1"/>
  <c r="R1030" i="1"/>
  <c r="V1030" i="1" s="1"/>
  <c r="AN1030" i="1" s="1"/>
  <c r="R1018" i="1"/>
  <c r="V1018" i="1" s="1"/>
  <c r="AN1018" i="1" s="1"/>
  <c r="R1006" i="1"/>
  <c r="V1006" i="1" s="1"/>
  <c r="AN1006" i="1" s="1"/>
  <c r="R994" i="1"/>
  <c r="V994" i="1" s="1"/>
  <c r="AN994" i="1" s="1"/>
  <c r="R982" i="1"/>
  <c r="V982" i="1" s="1"/>
  <c r="AN982" i="1" s="1"/>
  <c r="R970" i="1"/>
  <c r="V970" i="1" s="1"/>
  <c r="AN970" i="1" s="1"/>
  <c r="R958" i="1"/>
  <c r="V958" i="1" s="1"/>
  <c r="AN958" i="1" s="1"/>
  <c r="R946" i="1"/>
  <c r="V946" i="1" s="1"/>
  <c r="AN946" i="1" s="1"/>
  <c r="R934" i="1"/>
  <c r="V934" i="1" s="1"/>
  <c r="AN934" i="1" s="1"/>
  <c r="R922" i="1"/>
  <c r="V922" i="1" s="1"/>
  <c r="AN922" i="1" s="1"/>
  <c r="R2505" i="1"/>
  <c r="V2505" i="1" s="1"/>
  <c r="AN2505" i="1" s="1"/>
  <c r="R2433" i="1"/>
  <c r="V2433" i="1" s="1"/>
  <c r="AN2433" i="1" s="1"/>
  <c r="R2361" i="1"/>
  <c r="V2361" i="1" s="1"/>
  <c r="AN2361" i="1" s="1"/>
  <c r="R2289" i="1"/>
  <c r="V2289" i="1" s="1"/>
  <c r="AN2289" i="1" s="1"/>
  <c r="R2217" i="1"/>
  <c r="V2217" i="1" s="1"/>
  <c r="AN2217" i="1" s="1"/>
  <c r="R2145" i="1"/>
  <c r="R2091" i="1"/>
  <c r="V2091" i="1" s="1"/>
  <c r="AN2091" i="1" s="1"/>
  <c r="R2043" i="1"/>
  <c r="V2043" i="1" s="1"/>
  <c r="AN2043" i="1" s="1"/>
  <c r="R1995" i="1"/>
  <c r="V1995" i="1" s="1"/>
  <c r="AN1995" i="1" s="1"/>
  <c r="R1947" i="1"/>
  <c r="V1947" i="1" s="1"/>
  <c r="AN1947" i="1" s="1"/>
  <c r="R1899" i="1"/>
  <c r="V1899" i="1" s="1"/>
  <c r="AN1899" i="1" s="1"/>
  <c r="R1856" i="1"/>
  <c r="V1856" i="1" s="1"/>
  <c r="AN1856" i="1" s="1"/>
  <c r="R1820" i="1"/>
  <c r="V1820" i="1" s="1"/>
  <c r="AN1820" i="1" s="1"/>
  <c r="R1784" i="1"/>
  <c r="B1784" i="1" s="1"/>
  <c r="R1751" i="1"/>
  <c r="V1751" i="1" s="1"/>
  <c r="AN1751" i="1" s="1"/>
  <c r="R1731" i="1"/>
  <c r="V1731" i="1" s="1"/>
  <c r="AN1731" i="1" s="1"/>
  <c r="R1714" i="1"/>
  <c r="R1695" i="1"/>
  <c r="V1695" i="1" s="1"/>
  <c r="AN1695" i="1" s="1"/>
  <c r="R1679" i="1"/>
  <c r="V1679" i="1" s="1"/>
  <c r="AN1679" i="1" s="1"/>
  <c r="R1664" i="1"/>
  <c r="V1664" i="1" s="1"/>
  <c r="AN1664" i="1" s="1"/>
  <c r="R1648" i="1"/>
  <c r="V1648" i="1" s="1"/>
  <c r="AN1648" i="1" s="1"/>
  <c r="R1634" i="1"/>
  <c r="V1634" i="1" s="1"/>
  <c r="AN1634" i="1" s="1"/>
  <c r="R1619" i="1"/>
  <c r="V1619" i="1" s="1"/>
  <c r="AN1619" i="1" s="1"/>
  <c r="R1605" i="1"/>
  <c r="V1605" i="1" s="1"/>
  <c r="AN1605" i="1" s="1"/>
  <c r="R1593" i="1"/>
  <c r="R1581" i="1"/>
  <c r="V1581" i="1" s="1"/>
  <c r="AN1581" i="1" s="1"/>
  <c r="R1569" i="1"/>
  <c r="V1569" i="1" s="1"/>
  <c r="AN1569" i="1" s="1"/>
  <c r="R1557" i="1"/>
  <c r="V1557" i="1" s="1"/>
  <c r="AN1557" i="1" s="1"/>
  <c r="R1545" i="1"/>
  <c r="V1545" i="1" s="1"/>
  <c r="AN1545" i="1" s="1"/>
  <c r="R1533" i="1"/>
  <c r="V1533" i="1" s="1"/>
  <c r="AN1533" i="1" s="1"/>
  <c r="R1521" i="1"/>
  <c r="V1521" i="1" s="1"/>
  <c r="AN1521" i="1" s="1"/>
  <c r="R1509" i="1"/>
  <c r="V1509" i="1" s="1"/>
  <c r="AN1509" i="1" s="1"/>
  <c r="R1497" i="1"/>
  <c r="V1497" i="1" s="1"/>
  <c r="AN1497" i="1" s="1"/>
  <c r="R1485" i="1"/>
  <c r="V1485" i="1" s="1"/>
  <c r="AN1485" i="1" s="1"/>
  <c r="R1473" i="1"/>
  <c r="V1473" i="1" s="1"/>
  <c r="AN1473" i="1" s="1"/>
  <c r="R1461" i="1"/>
  <c r="V1461" i="1" s="1"/>
  <c r="AN1461" i="1" s="1"/>
  <c r="R1449" i="1"/>
  <c r="V1449" i="1" s="1"/>
  <c r="AN1449" i="1" s="1"/>
  <c r="R1437" i="1"/>
  <c r="V1437" i="1" s="1"/>
  <c r="AN1437" i="1" s="1"/>
  <c r="R1425" i="1"/>
  <c r="R1413" i="1"/>
  <c r="R1401" i="1"/>
  <c r="V1401" i="1" s="1"/>
  <c r="AN1401" i="1" s="1"/>
  <c r="R1389" i="1"/>
  <c r="V1389" i="1" s="1"/>
  <c r="AN1389" i="1" s="1"/>
  <c r="R1377" i="1"/>
  <c r="V1377" i="1" s="1"/>
  <c r="AN1377" i="1" s="1"/>
  <c r="R1365" i="1"/>
  <c r="B1365" i="1" s="1"/>
  <c r="R1353" i="1"/>
  <c r="V1353" i="1" s="1"/>
  <c r="AN1353" i="1" s="1"/>
  <c r="R1341" i="1"/>
  <c r="V1341" i="1" s="1"/>
  <c r="AN1341" i="1" s="1"/>
  <c r="R1329" i="1"/>
  <c r="V1329" i="1" s="1"/>
  <c r="AN1329" i="1" s="1"/>
  <c r="R1317" i="1"/>
  <c r="V1317" i="1" s="1"/>
  <c r="AN1317" i="1" s="1"/>
  <c r="R1305" i="1"/>
  <c r="B1305" i="1" s="1"/>
  <c r="R1293" i="1"/>
  <c r="V1293" i="1" s="1"/>
  <c r="AN1293" i="1" s="1"/>
  <c r="R1281" i="1"/>
  <c r="V1281" i="1" s="1"/>
  <c r="AN1281" i="1" s="1"/>
  <c r="R1269" i="1"/>
  <c r="V1269" i="1" s="1"/>
  <c r="AN1269" i="1" s="1"/>
  <c r="R1257" i="1"/>
  <c r="V1257" i="1" s="1"/>
  <c r="AN1257" i="1" s="1"/>
  <c r="R1245" i="1"/>
  <c r="V1245" i="1" s="1"/>
  <c r="AN1245" i="1" s="1"/>
  <c r="R1233" i="1"/>
  <c r="V1233" i="1" s="1"/>
  <c r="AN1233" i="1" s="1"/>
  <c r="R1221" i="1"/>
  <c r="V1221" i="1" s="1"/>
  <c r="AN1221" i="1" s="1"/>
  <c r="R1209" i="1"/>
  <c r="V1209" i="1" s="1"/>
  <c r="AN1209" i="1" s="1"/>
  <c r="R1197" i="1"/>
  <c r="V1197" i="1" s="1"/>
  <c r="AN1197" i="1" s="1"/>
  <c r="R1185" i="1"/>
  <c r="V1185" i="1" s="1"/>
  <c r="AN1185" i="1" s="1"/>
  <c r="R1173" i="1"/>
  <c r="V1173" i="1" s="1"/>
  <c r="AN1173" i="1" s="1"/>
  <c r="R1161" i="1"/>
  <c r="V1161" i="1" s="1"/>
  <c r="AN1161" i="1" s="1"/>
  <c r="R1149" i="1"/>
  <c r="V1149" i="1" s="1"/>
  <c r="AN1149" i="1" s="1"/>
  <c r="R1137" i="1"/>
  <c r="V1137" i="1" s="1"/>
  <c r="AN1137" i="1" s="1"/>
  <c r="R1125" i="1"/>
  <c r="V1125" i="1" s="1"/>
  <c r="AN1125" i="1" s="1"/>
  <c r="R1113" i="1"/>
  <c r="V1113" i="1" s="1"/>
  <c r="AN1113" i="1" s="1"/>
  <c r="R1101" i="1"/>
  <c r="V1101" i="1" s="1"/>
  <c r="AN1101" i="1" s="1"/>
  <c r="R1089" i="1"/>
  <c r="B1089" i="1" s="1"/>
  <c r="R1077" i="1"/>
  <c r="V1077" i="1" s="1"/>
  <c r="AN1077" i="1" s="1"/>
  <c r="R1065" i="1"/>
  <c r="B1065" i="1" s="1"/>
  <c r="R1053" i="1"/>
  <c r="V1053" i="1" s="1"/>
  <c r="AN1053" i="1" s="1"/>
  <c r="R1041" i="1"/>
  <c r="V1041" i="1" s="1"/>
  <c r="AN1041" i="1" s="1"/>
  <c r="R1029" i="1"/>
  <c r="B1029" i="1" s="1"/>
  <c r="R1017" i="1"/>
  <c r="V1017" i="1" s="1"/>
  <c r="AN1017" i="1" s="1"/>
  <c r="R1005" i="1"/>
  <c r="V1005" i="1" s="1"/>
  <c r="AN1005" i="1" s="1"/>
  <c r="R993" i="1"/>
  <c r="V993" i="1" s="1"/>
  <c r="AN993" i="1" s="1"/>
  <c r="R981" i="1"/>
  <c r="V981" i="1" s="1"/>
  <c r="AN981" i="1" s="1"/>
  <c r="R969" i="1"/>
  <c r="V969" i="1" s="1"/>
  <c r="AN969" i="1" s="1"/>
  <c r="R957" i="1"/>
  <c r="V957" i="1" s="1"/>
  <c r="AN957" i="1" s="1"/>
  <c r="R945" i="1"/>
  <c r="V945" i="1" s="1"/>
  <c r="AN945" i="1" s="1"/>
  <c r="R933" i="1"/>
  <c r="R921" i="1"/>
  <c r="V921" i="1" s="1"/>
  <c r="AN921" i="1" s="1"/>
  <c r="R909" i="1"/>
  <c r="V909" i="1" s="1"/>
  <c r="AN909" i="1" s="1"/>
  <c r="R897" i="1"/>
  <c r="V897" i="1" s="1"/>
  <c r="AN897" i="1" s="1"/>
  <c r="R2499" i="1"/>
  <c r="V2499" i="1" s="1"/>
  <c r="AN2499" i="1" s="1"/>
  <c r="R2427" i="1"/>
  <c r="V2427" i="1" s="1"/>
  <c r="AN2427" i="1" s="1"/>
  <c r="R2355" i="1"/>
  <c r="V2355" i="1" s="1"/>
  <c r="AN2355" i="1" s="1"/>
  <c r="R2283" i="1"/>
  <c r="V2283" i="1" s="1"/>
  <c r="AN2283" i="1" s="1"/>
  <c r="R2211" i="1"/>
  <c r="V2211" i="1" s="1"/>
  <c r="AN2211" i="1" s="1"/>
  <c r="R2139" i="1"/>
  <c r="V2139" i="1" s="1"/>
  <c r="AN2139" i="1" s="1"/>
  <c r="R2087" i="1"/>
  <c r="V2087" i="1" s="1"/>
  <c r="AN2087" i="1" s="1"/>
  <c r="R2039" i="1"/>
  <c r="R1991" i="1"/>
  <c r="R1943" i="1"/>
  <c r="V1943" i="1" s="1"/>
  <c r="AN1943" i="1" s="1"/>
  <c r="R1895" i="1"/>
  <c r="V1895" i="1" s="1"/>
  <c r="AN1895" i="1" s="1"/>
  <c r="R1851" i="1"/>
  <c r="V1851" i="1" s="1"/>
  <c r="AN1851" i="1" s="1"/>
  <c r="R1815" i="1"/>
  <c r="V1815" i="1" s="1"/>
  <c r="AN1815" i="1" s="1"/>
  <c r="R1779" i="1"/>
  <c r="V1779" i="1" s="1"/>
  <c r="AN1779" i="1" s="1"/>
  <c r="R1750" i="1"/>
  <c r="V1750" i="1" s="1"/>
  <c r="AN1750" i="1" s="1"/>
  <c r="R1730" i="1"/>
  <c r="V1730" i="1" s="1"/>
  <c r="AN1730" i="1" s="1"/>
  <c r="R1713" i="1"/>
  <c r="V1713" i="1" s="1"/>
  <c r="AN1713" i="1" s="1"/>
  <c r="R1694" i="1"/>
  <c r="V1694" i="1" s="1"/>
  <c r="AN1694" i="1" s="1"/>
  <c r="R1678" i="1"/>
  <c r="B1678" i="1" s="1"/>
  <c r="R1663" i="1"/>
  <c r="B1663" i="1" s="1"/>
  <c r="R1647" i="1"/>
  <c r="V1647" i="1" s="1"/>
  <c r="AN1647" i="1" s="1"/>
  <c r="R1633" i="1"/>
  <c r="V1633" i="1" s="1"/>
  <c r="AN1633" i="1" s="1"/>
  <c r="R1618" i="1"/>
  <c r="B1618" i="1" s="1"/>
  <c r="R1604" i="1"/>
  <c r="B1604" i="1" s="1"/>
  <c r="R1592" i="1"/>
  <c r="V1592" i="1" s="1"/>
  <c r="AN1592" i="1" s="1"/>
  <c r="R1580" i="1"/>
  <c r="V1580" i="1" s="1"/>
  <c r="AN1580" i="1" s="1"/>
  <c r="R1568" i="1"/>
  <c r="V1568" i="1" s="1"/>
  <c r="AN1568" i="1" s="1"/>
  <c r="R1556" i="1"/>
  <c r="V1556" i="1" s="1"/>
  <c r="AN1556" i="1" s="1"/>
  <c r="R1544" i="1"/>
  <c r="V1544" i="1" s="1"/>
  <c r="AN1544" i="1" s="1"/>
  <c r="R1532" i="1"/>
  <c r="V1532" i="1" s="1"/>
  <c r="AN1532" i="1" s="1"/>
  <c r="R1520" i="1"/>
  <c r="V1520" i="1" s="1"/>
  <c r="AN1520" i="1" s="1"/>
  <c r="R1508" i="1"/>
  <c r="V1508" i="1" s="1"/>
  <c r="AN1508" i="1" s="1"/>
  <c r="R1496" i="1"/>
  <c r="V1496" i="1" s="1"/>
  <c r="AN1496" i="1" s="1"/>
  <c r="R1484" i="1"/>
  <c r="V1484" i="1" s="1"/>
  <c r="AN1484" i="1" s="1"/>
  <c r="R1472" i="1"/>
  <c r="V1472" i="1" s="1"/>
  <c r="AN1472" i="1" s="1"/>
  <c r="R1460" i="1"/>
  <c r="V1460" i="1" s="1"/>
  <c r="AN1460" i="1" s="1"/>
  <c r="R1448" i="1"/>
  <c r="V1448" i="1" s="1"/>
  <c r="AN1448" i="1" s="1"/>
  <c r="R1436" i="1"/>
  <c r="V1436" i="1" s="1"/>
  <c r="AN1436" i="1" s="1"/>
  <c r="R1424" i="1"/>
  <c r="R1412" i="1"/>
  <c r="V1412" i="1" s="1"/>
  <c r="AN1412" i="1" s="1"/>
  <c r="R1400" i="1"/>
  <c r="V1400" i="1" s="1"/>
  <c r="AN1400" i="1" s="1"/>
  <c r="R1388" i="1"/>
  <c r="V1388" i="1" s="1"/>
  <c r="AN1388" i="1" s="1"/>
  <c r="R1376" i="1"/>
  <c r="V1376" i="1" s="1"/>
  <c r="AN1376" i="1" s="1"/>
  <c r="R1364" i="1"/>
  <c r="V1364" i="1" s="1"/>
  <c r="AN1364" i="1" s="1"/>
  <c r="R1352" i="1"/>
  <c r="V1352" i="1" s="1"/>
  <c r="AN1352" i="1" s="1"/>
  <c r="R1340" i="1"/>
  <c r="V1340" i="1" s="1"/>
  <c r="AN1340" i="1" s="1"/>
  <c r="R1328" i="1"/>
  <c r="R1316" i="1"/>
  <c r="V1316" i="1" s="1"/>
  <c r="AN1316" i="1" s="1"/>
  <c r="R1304" i="1"/>
  <c r="V1304" i="1" s="1"/>
  <c r="AN1304" i="1" s="1"/>
  <c r="R1292" i="1"/>
  <c r="V1292" i="1" s="1"/>
  <c r="AN1292" i="1" s="1"/>
  <c r="R1280" i="1"/>
  <c r="V1280" i="1" s="1"/>
  <c r="AN1280" i="1" s="1"/>
  <c r="R1268" i="1"/>
  <c r="V1268" i="1" s="1"/>
  <c r="AN1268" i="1" s="1"/>
  <c r="R1256" i="1"/>
  <c r="R1244" i="1"/>
  <c r="V1244" i="1" s="1"/>
  <c r="AN1244" i="1" s="1"/>
  <c r="R1232" i="1"/>
  <c r="V1232" i="1" s="1"/>
  <c r="AN1232" i="1" s="1"/>
  <c r="R1220" i="1"/>
  <c r="V1220" i="1" s="1"/>
  <c r="AN1220" i="1" s="1"/>
  <c r="R1208" i="1"/>
  <c r="V1208" i="1" s="1"/>
  <c r="AN1208" i="1" s="1"/>
  <c r="R1196" i="1"/>
  <c r="V1196" i="1" s="1"/>
  <c r="AN1196" i="1" s="1"/>
  <c r="R1184" i="1"/>
  <c r="V1184" i="1" s="1"/>
  <c r="AN1184" i="1" s="1"/>
  <c r="R1172" i="1"/>
  <c r="V1172" i="1" s="1"/>
  <c r="AN1172" i="1" s="1"/>
  <c r="R1160" i="1"/>
  <c r="R1148" i="1"/>
  <c r="R1136" i="1"/>
  <c r="V1136" i="1" s="1"/>
  <c r="AN1136" i="1" s="1"/>
  <c r="R1124" i="1"/>
  <c r="V1124" i="1" s="1"/>
  <c r="AN1124" i="1" s="1"/>
  <c r="R1112" i="1"/>
  <c r="V1112" i="1" s="1"/>
  <c r="AN1112" i="1" s="1"/>
  <c r="R1100" i="1"/>
  <c r="V1100" i="1" s="1"/>
  <c r="AN1100" i="1" s="1"/>
  <c r="R1088" i="1"/>
  <c r="V1088" i="1" s="1"/>
  <c r="AN1088" i="1" s="1"/>
  <c r="R1076" i="1"/>
  <c r="R1064" i="1"/>
  <c r="V1064" i="1" s="1"/>
  <c r="AN1064" i="1" s="1"/>
  <c r="R1052" i="1"/>
  <c r="V1052" i="1" s="1"/>
  <c r="AN1052" i="1" s="1"/>
  <c r="R2493" i="1"/>
  <c r="V2493" i="1" s="1"/>
  <c r="AN2493" i="1" s="1"/>
  <c r="R2421" i="1"/>
  <c r="V2421" i="1" s="1"/>
  <c r="AN2421" i="1" s="1"/>
  <c r="R2349" i="1"/>
  <c r="B2349" i="1" s="1"/>
  <c r="R2277" i="1"/>
  <c r="V2277" i="1" s="1"/>
  <c r="AN2277" i="1" s="1"/>
  <c r="R2205" i="1"/>
  <c r="V2205" i="1" s="1"/>
  <c r="AN2205" i="1" s="1"/>
  <c r="R2133" i="1"/>
  <c r="V2133" i="1" s="1"/>
  <c r="AN2133" i="1" s="1"/>
  <c r="R2085" i="1"/>
  <c r="B2085" i="1" s="1"/>
  <c r="R2037" i="1"/>
  <c r="V2037" i="1" s="1"/>
  <c r="AN2037" i="1" s="1"/>
  <c r="R1989" i="1"/>
  <c r="V1989" i="1" s="1"/>
  <c r="AN1989" i="1" s="1"/>
  <c r="R1941" i="1"/>
  <c r="B1941" i="1" s="1"/>
  <c r="R1893" i="1"/>
  <c r="V1893" i="1" s="1"/>
  <c r="AN1893" i="1" s="1"/>
  <c r="R1847" i="1"/>
  <c r="B1847" i="1" s="1"/>
  <c r="R1811" i="1"/>
  <c r="B1811" i="1" s="1"/>
  <c r="R1775" i="1"/>
  <c r="V1775" i="1" s="1"/>
  <c r="AN1775" i="1" s="1"/>
  <c r="R1729" i="1"/>
  <c r="V1729" i="1" s="1"/>
  <c r="AN1729" i="1" s="1"/>
  <c r="R1712" i="1"/>
  <c r="V1712" i="1" s="1"/>
  <c r="AN1712" i="1" s="1"/>
  <c r="R1693" i="1"/>
  <c r="V1693" i="1" s="1"/>
  <c r="AN1693" i="1" s="1"/>
  <c r="R1677" i="1"/>
  <c r="V1677" i="1" s="1"/>
  <c r="AN1677" i="1" s="1"/>
  <c r="R1660" i="1"/>
  <c r="V1660" i="1" s="1"/>
  <c r="AN1660" i="1" s="1"/>
  <c r="R1646" i="1"/>
  <c r="R1631" i="1"/>
  <c r="V1631" i="1" s="1"/>
  <c r="AN1631" i="1" s="1"/>
  <c r="R1617" i="1"/>
  <c r="V1617" i="1" s="1"/>
  <c r="AN1617" i="1" s="1"/>
  <c r="R1603" i="1"/>
  <c r="R1591" i="1"/>
  <c r="V1591" i="1" s="1"/>
  <c r="AN1591" i="1" s="1"/>
  <c r="R1579" i="1"/>
  <c r="V1579" i="1" s="1"/>
  <c r="AN1579" i="1" s="1"/>
  <c r="R1567" i="1"/>
  <c r="V1567" i="1" s="1"/>
  <c r="AN1567" i="1" s="1"/>
  <c r="R1555" i="1"/>
  <c r="V1555" i="1" s="1"/>
  <c r="AN1555" i="1" s="1"/>
  <c r="R1543" i="1"/>
  <c r="V1543" i="1" s="1"/>
  <c r="AN1543" i="1" s="1"/>
  <c r="R1531" i="1"/>
  <c r="V1531" i="1" s="1"/>
  <c r="AN1531" i="1" s="1"/>
  <c r="R1519" i="1"/>
  <c r="V1519" i="1" s="1"/>
  <c r="AN1519" i="1" s="1"/>
  <c r="R1507" i="1"/>
  <c r="V1507" i="1" s="1"/>
  <c r="AN1507" i="1" s="1"/>
  <c r="R1495" i="1"/>
  <c r="V1495" i="1" s="1"/>
  <c r="AN1495" i="1" s="1"/>
  <c r="R1483" i="1"/>
  <c r="B1483" i="1" s="1"/>
  <c r="R1471" i="1"/>
  <c r="V1471" i="1" s="1"/>
  <c r="AN1471" i="1" s="1"/>
  <c r="R1459" i="1"/>
  <c r="V1459" i="1" s="1"/>
  <c r="AN1459" i="1" s="1"/>
  <c r="R1447" i="1"/>
  <c r="V1447" i="1" s="1"/>
  <c r="AN1447" i="1" s="1"/>
  <c r="R1435" i="1"/>
  <c r="V1435" i="1" s="1"/>
  <c r="AN1435" i="1" s="1"/>
  <c r="R1423" i="1"/>
  <c r="R1411" i="1"/>
  <c r="V1411" i="1" s="1"/>
  <c r="AN1411" i="1" s="1"/>
  <c r="R1399" i="1"/>
  <c r="V1399" i="1" s="1"/>
  <c r="AN1399" i="1" s="1"/>
  <c r="R1387" i="1"/>
  <c r="V1387" i="1" s="1"/>
  <c r="AN1387" i="1" s="1"/>
  <c r="R1375" i="1"/>
  <c r="V1375" i="1" s="1"/>
  <c r="AN1375" i="1" s="1"/>
  <c r="R1363" i="1"/>
  <c r="V1363" i="1" s="1"/>
  <c r="AN1363" i="1" s="1"/>
  <c r="R1351" i="1"/>
  <c r="V1351" i="1" s="1"/>
  <c r="AN1351" i="1" s="1"/>
  <c r="R1339" i="1"/>
  <c r="V1339" i="1" s="1"/>
  <c r="AN1339" i="1" s="1"/>
  <c r="R1327" i="1"/>
  <c r="V1327" i="1" s="1"/>
  <c r="AN1327" i="1" s="1"/>
  <c r="R1315" i="1"/>
  <c r="V1315" i="1" s="1"/>
  <c r="AN1315" i="1" s="1"/>
  <c r="R1303" i="1"/>
  <c r="V1303" i="1" s="1"/>
  <c r="AN1303" i="1" s="1"/>
  <c r="R1291" i="1"/>
  <c r="V1291" i="1" s="1"/>
  <c r="AN1291" i="1" s="1"/>
  <c r="R1279" i="1"/>
  <c r="V1279" i="1" s="1"/>
  <c r="AN1279" i="1" s="1"/>
  <c r="R1267" i="1"/>
  <c r="V1267" i="1" s="1"/>
  <c r="AN1267" i="1" s="1"/>
  <c r="R1255" i="1"/>
  <c r="V1255" i="1" s="1"/>
  <c r="AN1255" i="1" s="1"/>
  <c r="R1243" i="1"/>
  <c r="V1243" i="1" s="1"/>
  <c r="AN1243" i="1" s="1"/>
  <c r="R1231" i="1"/>
  <c r="V1231" i="1" s="1"/>
  <c r="AN1231" i="1" s="1"/>
  <c r="R1219" i="1"/>
  <c r="V1219" i="1" s="1"/>
  <c r="AN1219" i="1" s="1"/>
  <c r="R1207" i="1"/>
  <c r="V1207" i="1" s="1"/>
  <c r="AN1207" i="1" s="1"/>
  <c r="R1195" i="1"/>
  <c r="V1195" i="1" s="1"/>
  <c r="AN1195" i="1" s="1"/>
  <c r="R1183" i="1"/>
  <c r="R1171" i="1"/>
  <c r="V1171" i="1" s="1"/>
  <c r="AN1171" i="1" s="1"/>
  <c r="R1159" i="1"/>
  <c r="V1159" i="1" s="1"/>
  <c r="AN1159" i="1" s="1"/>
  <c r="R1147" i="1"/>
  <c r="V1147" i="1" s="1"/>
  <c r="AN1147" i="1" s="1"/>
  <c r="R1135" i="1"/>
  <c r="V1135" i="1" s="1"/>
  <c r="AN1135" i="1" s="1"/>
  <c r="R1123" i="1"/>
  <c r="V1123" i="1" s="1"/>
  <c r="AN1123" i="1" s="1"/>
  <c r="R1111" i="1"/>
  <c r="V1111" i="1" s="1"/>
  <c r="AN1111" i="1" s="1"/>
  <c r="R1099" i="1"/>
  <c r="V1099" i="1" s="1"/>
  <c r="AN1099" i="1" s="1"/>
  <c r="R1087" i="1"/>
  <c r="V1087" i="1" s="1"/>
  <c r="AN1087" i="1" s="1"/>
  <c r="R1075" i="1"/>
  <c r="V1075" i="1" s="1"/>
  <c r="AN1075" i="1" s="1"/>
  <c r="R1063" i="1"/>
  <c r="V1063" i="1" s="1"/>
  <c r="AN1063" i="1" s="1"/>
  <c r="R1051" i="1"/>
  <c r="V1051" i="1" s="1"/>
  <c r="AN1051" i="1" s="1"/>
  <c r="R1039" i="1"/>
  <c r="V1039" i="1" s="1"/>
  <c r="AN1039" i="1" s="1"/>
  <c r="R1027" i="1"/>
  <c r="V1027" i="1" s="1"/>
  <c r="AN1027" i="1" s="1"/>
  <c r="R1015" i="1"/>
  <c r="V1015" i="1" s="1"/>
  <c r="AN1015" i="1" s="1"/>
  <c r="R1003" i="1"/>
  <c r="V1003" i="1" s="1"/>
  <c r="AN1003" i="1" s="1"/>
  <c r="R991" i="1"/>
  <c r="V991" i="1" s="1"/>
  <c r="AN991" i="1" s="1"/>
  <c r="R979" i="1"/>
  <c r="V979" i="1" s="1"/>
  <c r="AN979" i="1" s="1"/>
  <c r="R967" i="1"/>
  <c r="V967" i="1" s="1"/>
  <c r="AN967" i="1" s="1"/>
  <c r="R955" i="1"/>
  <c r="V955" i="1" s="1"/>
  <c r="AN955" i="1" s="1"/>
  <c r="R943" i="1"/>
  <c r="V943" i="1" s="1"/>
  <c r="AN943" i="1" s="1"/>
  <c r="R931" i="1"/>
  <c r="V931" i="1" s="1"/>
  <c r="AN931" i="1" s="1"/>
  <c r="R919" i="1"/>
  <c r="V919" i="1" s="1"/>
  <c r="AN919" i="1" s="1"/>
  <c r="R907" i="1"/>
  <c r="V907" i="1" s="1"/>
  <c r="AN907" i="1" s="1"/>
  <c r="R895" i="1"/>
  <c r="V895" i="1" s="1"/>
  <c r="AN895" i="1" s="1"/>
  <c r="R2559" i="1"/>
  <c r="V2559" i="1" s="1"/>
  <c r="AN2559" i="1" s="1"/>
  <c r="R2487" i="1"/>
  <c r="V2487" i="1" s="1"/>
  <c r="AN2487" i="1" s="1"/>
  <c r="R2415" i="1"/>
  <c r="V2415" i="1" s="1"/>
  <c r="AN2415" i="1" s="1"/>
  <c r="R2343" i="1"/>
  <c r="B2343" i="1" s="1"/>
  <c r="R2271" i="1"/>
  <c r="B2271" i="1" s="1"/>
  <c r="R2199" i="1"/>
  <c r="V2199" i="1" s="1"/>
  <c r="AN2199" i="1" s="1"/>
  <c r="R2127" i="1"/>
  <c r="V2127" i="1" s="1"/>
  <c r="AN2127" i="1" s="1"/>
  <c r="R2079" i="1"/>
  <c r="V2079" i="1" s="1"/>
  <c r="AN2079" i="1" s="1"/>
  <c r="R2031" i="1"/>
  <c r="V2031" i="1" s="1"/>
  <c r="AN2031" i="1" s="1"/>
  <c r="R1983" i="1"/>
  <c r="V1983" i="1" s="1"/>
  <c r="AN1983" i="1" s="1"/>
  <c r="R1935" i="1"/>
  <c r="V1935" i="1" s="1"/>
  <c r="AN1935" i="1" s="1"/>
  <c r="R1887" i="1"/>
  <c r="R1845" i="1"/>
  <c r="V1845" i="1" s="1"/>
  <c r="AN1845" i="1" s="1"/>
  <c r="R1809" i="1"/>
  <c r="V1809" i="1" s="1"/>
  <c r="AN1809" i="1" s="1"/>
  <c r="R1774" i="1"/>
  <c r="B1774" i="1" s="1"/>
  <c r="R1748" i="1"/>
  <c r="V1748" i="1" s="1"/>
  <c r="AN1748" i="1" s="1"/>
  <c r="R1727" i="1"/>
  <c r="V1727" i="1" s="1"/>
  <c r="AN1727" i="1" s="1"/>
  <c r="R1711" i="1"/>
  <c r="B1711" i="1" s="1"/>
  <c r="R1691" i="1"/>
  <c r="V1691" i="1" s="1"/>
  <c r="AN1691" i="1" s="1"/>
  <c r="R1676" i="1"/>
  <c r="V1676" i="1" s="1"/>
  <c r="AN1676" i="1" s="1"/>
  <c r="R1659" i="1"/>
  <c r="R1645" i="1"/>
  <c r="V1645" i="1" s="1"/>
  <c r="AN1645" i="1" s="1"/>
  <c r="R1630" i="1"/>
  <c r="V1630" i="1" s="1"/>
  <c r="AN1630" i="1" s="1"/>
  <c r="R1616" i="1"/>
  <c r="V1616" i="1" s="1"/>
  <c r="AN1616" i="1" s="1"/>
  <c r="R1602" i="1"/>
  <c r="V1602" i="1" s="1"/>
  <c r="AN1602" i="1" s="1"/>
  <c r="R1590" i="1"/>
  <c r="V1590" i="1" s="1"/>
  <c r="AN1590" i="1" s="1"/>
  <c r="R1578" i="1"/>
  <c r="V1578" i="1" s="1"/>
  <c r="AN1578" i="1" s="1"/>
  <c r="R1566" i="1"/>
  <c r="V1566" i="1" s="1"/>
  <c r="AN1566" i="1" s="1"/>
  <c r="R1554" i="1"/>
  <c r="V1554" i="1" s="1"/>
  <c r="AN1554" i="1" s="1"/>
  <c r="R1542" i="1"/>
  <c r="V1542" i="1" s="1"/>
  <c r="AN1542" i="1" s="1"/>
  <c r="R1530" i="1"/>
  <c r="V1530" i="1" s="1"/>
  <c r="AN1530" i="1" s="1"/>
  <c r="R1518" i="1"/>
  <c r="V1518" i="1" s="1"/>
  <c r="AN1518" i="1" s="1"/>
  <c r="R1506" i="1"/>
  <c r="V1506" i="1" s="1"/>
  <c r="AN1506" i="1" s="1"/>
  <c r="R1494" i="1"/>
  <c r="V1494" i="1" s="1"/>
  <c r="AN1494" i="1" s="1"/>
  <c r="R1482" i="1"/>
  <c r="V1482" i="1" s="1"/>
  <c r="AN1482" i="1" s="1"/>
  <c r="R1470" i="1"/>
  <c r="V1470" i="1" s="1"/>
  <c r="AN1470" i="1" s="1"/>
  <c r="R1458" i="1"/>
  <c r="V1458" i="1" s="1"/>
  <c r="AN1458" i="1" s="1"/>
  <c r="R1446" i="1"/>
  <c r="V1446" i="1" s="1"/>
  <c r="AN1446" i="1" s="1"/>
  <c r="R1434" i="1"/>
  <c r="R1422" i="1"/>
  <c r="V1422" i="1" s="1"/>
  <c r="AN1422" i="1" s="1"/>
  <c r="R1410" i="1"/>
  <c r="V1410" i="1" s="1"/>
  <c r="AN1410" i="1" s="1"/>
  <c r="R1398" i="1"/>
  <c r="V1398" i="1" s="1"/>
  <c r="AN1398" i="1" s="1"/>
  <c r="R1386" i="1"/>
  <c r="V1386" i="1" s="1"/>
  <c r="AN1386" i="1" s="1"/>
  <c r="R1374" i="1"/>
  <c r="V1374" i="1" s="1"/>
  <c r="AN1374" i="1" s="1"/>
  <c r="R1362" i="1"/>
  <c r="V1362" i="1" s="1"/>
  <c r="AN1362" i="1" s="1"/>
  <c r="R1350" i="1"/>
  <c r="V1350" i="1" s="1"/>
  <c r="AN1350" i="1" s="1"/>
  <c r="R1338" i="1"/>
  <c r="V1338" i="1" s="1"/>
  <c r="AN1338" i="1" s="1"/>
  <c r="R1326" i="1"/>
  <c r="V1326" i="1" s="1"/>
  <c r="AN1326" i="1" s="1"/>
  <c r="R1314" i="1"/>
  <c r="V1314" i="1" s="1"/>
  <c r="AN1314" i="1" s="1"/>
  <c r="R1302" i="1"/>
  <c r="V1302" i="1" s="1"/>
  <c r="AN1302" i="1" s="1"/>
  <c r="R1290" i="1"/>
  <c r="V1290" i="1" s="1"/>
  <c r="AN1290" i="1" s="1"/>
  <c r="R1278" i="1"/>
  <c r="V1278" i="1" s="1"/>
  <c r="AN1278" i="1" s="1"/>
  <c r="R1266" i="1"/>
  <c r="V1266" i="1" s="1"/>
  <c r="AN1266" i="1" s="1"/>
  <c r="R1254" i="1"/>
  <c r="V1254" i="1" s="1"/>
  <c r="AN1254" i="1" s="1"/>
  <c r="R1242" i="1"/>
  <c r="V1242" i="1" s="1"/>
  <c r="AN1242" i="1" s="1"/>
  <c r="R1230" i="1"/>
  <c r="V1230" i="1" s="1"/>
  <c r="AN1230" i="1" s="1"/>
  <c r="R1218" i="1"/>
  <c r="V1218" i="1" s="1"/>
  <c r="AN1218" i="1" s="1"/>
  <c r="R1206" i="1"/>
  <c r="V1206" i="1" s="1"/>
  <c r="AN1206" i="1" s="1"/>
  <c r="R1194" i="1"/>
  <c r="V1194" i="1" s="1"/>
  <c r="AN1194" i="1" s="1"/>
  <c r="R1182" i="1"/>
  <c r="V1182" i="1" s="1"/>
  <c r="AN1182" i="1" s="1"/>
  <c r="R1170" i="1"/>
  <c r="V1170" i="1" s="1"/>
  <c r="AN1170" i="1" s="1"/>
  <c r="R1158" i="1"/>
  <c r="V1158" i="1" s="1"/>
  <c r="AN1158" i="1" s="1"/>
  <c r="R1146" i="1"/>
  <c r="V1146" i="1" s="1"/>
  <c r="AN1146" i="1" s="1"/>
  <c r="R1134" i="1"/>
  <c r="V1134" i="1" s="1"/>
  <c r="AN1134" i="1" s="1"/>
  <c r="R1122" i="1"/>
  <c r="V1122" i="1" s="1"/>
  <c r="AN1122" i="1" s="1"/>
  <c r="R1110" i="1"/>
  <c r="V1110" i="1" s="1"/>
  <c r="AN1110" i="1" s="1"/>
  <c r="R1098" i="1"/>
  <c r="V1098" i="1" s="1"/>
  <c r="AN1098" i="1" s="1"/>
  <c r="R1086" i="1"/>
  <c r="V1086" i="1" s="1"/>
  <c r="AN1086" i="1" s="1"/>
  <c r="R1074" i="1"/>
  <c r="V1074" i="1" s="1"/>
  <c r="AN1074" i="1" s="1"/>
  <c r="R1062" i="1"/>
  <c r="V1062" i="1" s="1"/>
  <c r="AN1062" i="1" s="1"/>
  <c r="R1050" i="1"/>
  <c r="V1050" i="1" s="1"/>
  <c r="AN1050" i="1" s="1"/>
  <c r="R1038" i="1"/>
  <c r="V1038" i="1" s="1"/>
  <c r="AN1038" i="1" s="1"/>
  <c r="R1026" i="1"/>
  <c r="V1026" i="1" s="1"/>
  <c r="AN1026" i="1" s="1"/>
  <c r="R1014" i="1"/>
  <c r="V1014" i="1" s="1"/>
  <c r="AN1014" i="1" s="1"/>
  <c r="R1002" i="1"/>
  <c r="V1002" i="1" s="1"/>
  <c r="AN1002" i="1" s="1"/>
  <c r="R990" i="1"/>
  <c r="V990" i="1" s="1"/>
  <c r="AN990" i="1" s="1"/>
  <c r="R978" i="1"/>
  <c r="V978" i="1" s="1"/>
  <c r="AN978" i="1" s="1"/>
  <c r="R966" i="1"/>
  <c r="V966" i="1" s="1"/>
  <c r="AN966" i="1" s="1"/>
  <c r="R954" i="1"/>
  <c r="V954" i="1" s="1"/>
  <c r="AN954" i="1" s="1"/>
  <c r="R942" i="1"/>
  <c r="V942" i="1" s="1"/>
  <c r="AN942" i="1" s="1"/>
  <c r="R930" i="1"/>
  <c r="B930" i="1" s="1"/>
  <c r="R918" i="1"/>
  <c r="V918" i="1" s="1"/>
  <c r="AN918" i="1" s="1"/>
  <c r="R2553" i="1"/>
  <c r="V2553" i="1" s="1"/>
  <c r="AN2553" i="1" s="1"/>
  <c r="R2481" i="1"/>
  <c r="V2481" i="1" s="1"/>
  <c r="AN2481" i="1" s="1"/>
  <c r="R2409" i="1"/>
  <c r="V2409" i="1" s="1"/>
  <c r="AN2409" i="1" s="1"/>
  <c r="R2337" i="1"/>
  <c r="V2337" i="1" s="1"/>
  <c r="AN2337" i="1" s="1"/>
  <c r="R2265" i="1"/>
  <c r="V2265" i="1" s="1"/>
  <c r="AN2265" i="1" s="1"/>
  <c r="R2193" i="1"/>
  <c r="V2193" i="1" s="1"/>
  <c r="AN2193" i="1" s="1"/>
  <c r="R2123" i="1"/>
  <c r="V2123" i="1" s="1"/>
  <c r="AN2123" i="1" s="1"/>
  <c r="R2075" i="1"/>
  <c r="V2075" i="1" s="1"/>
  <c r="AN2075" i="1" s="1"/>
  <c r="R2027" i="1"/>
  <c r="V2027" i="1" s="1"/>
  <c r="AN2027" i="1" s="1"/>
  <c r="R1979" i="1"/>
  <c r="V1979" i="1" s="1"/>
  <c r="AN1979" i="1" s="1"/>
  <c r="R1931" i="1"/>
  <c r="V1931" i="1" s="1"/>
  <c r="AN1931" i="1" s="1"/>
  <c r="R1883" i="1"/>
  <c r="V1883" i="1" s="1"/>
  <c r="AN1883" i="1" s="1"/>
  <c r="R1844" i="1"/>
  <c r="B1844" i="1" s="1"/>
  <c r="R1808" i="1"/>
  <c r="V1808" i="1" s="1"/>
  <c r="AN1808" i="1" s="1"/>
  <c r="R1773" i="1"/>
  <c r="V1773" i="1" s="1"/>
  <c r="AN1773" i="1" s="1"/>
  <c r="R1743" i="1"/>
  <c r="V1743" i="1" s="1"/>
  <c r="AN1743" i="1" s="1"/>
  <c r="R1726" i="1"/>
  <c r="V1726" i="1" s="1"/>
  <c r="AN1726" i="1" s="1"/>
  <c r="R1707" i="1"/>
  <c r="V1707" i="1" s="1"/>
  <c r="AN1707" i="1" s="1"/>
  <c r="R1690" i="1"/>
  <c r="B1690" i="1" s="1"/>
  <c r="R1675" i="1"/>
  <c r="V1675" i="1" s="1"/>
  <c r="AN1675" i="1" s="1"/>
  <c r="R1658" i="1"/>
  <c r="V1658" i="1" s="1"/>
  <c r="AN1658" i="1" s="1"/>
  <c r="R1643" i="1"/>
  <c r="V1643" i="1" s="1"/>
  <c r="AN1643" i="1" s="1"/>
  <c r="R1629" i="1"/>
  <c r="V1629" i="1" s="1"/>
  <c r="AN1629" i="1" s="1"/>
  <c r="R1615" i="1"/>
  <c r="V1615" i="1" s="1"/>
  <c r="AN1615" i="1" s="1"/>
  <c r="R1601" i="1"/>
  <c r="V1601" i="1" s="1"/>
  <c r="AN1601" i="1" s="1"/>
  <c r="R1589" i="1"/>
  <c r="V1589" i="1" s="1"/>
  <c r="AN1589" i="1" s="1"/>
  <c r="R1577" i="1"/>
  <c r="V1577" i="1" s="1"/>
  <c r="AN1577" i="1" s="1"/>
  <c r="R1565" i="1"/>
  <c r="V1565" i="1" s="1"/>
  <c r="AN1565" i="1" s="1"/>
  <c r="R1553" i="1"/>
  <c r="V1553" i="1" s="1"/>
  <c r="AN1553" i="1" s="1"/>
  <c r="R1541" i="1"/>
  <c r="V1541" i="1" s="1"/>
  <c r="AN1541" i="1" s="1"/>
  <c r="R1529" i="1"/>
  <c r="V1529" i="1" s="1"/>
  <c r="AN1529" i="1" s="1"/>
  <c r="R1517" i="1"/>
  <c r="V1517" i="1" s="1"/>
  <c r="AN1517" i="1" s="1"/>
  <c r="R1505" i="1"/>
  <c r="V1505" i="1" s="1"/>
  <c r="AN1505" i="1" s="1"/>
  <c r="R1493" i="1"/>
  <c r="V1493" i="1" s="1"/>
  <c r="AN1493" i="1" s="1"/>
  <c r="R1481" i="1"/>
  <c r="B1481" i="1" s="1"/>
  <c r="R1469" i="1"/>
  <c r="V1469" i="1" s="1"/>
  <c r="AN1469" i="1" s="1"/>
  <c r="R1457" i="1"/>
  <c r="V1457" i="1" s="1"/>
  <c r="AN1457" i="1" s="1"/>
  <c r="R1445" i="1"/>
  <c r="V1445" i="1" s="1"/>
  <c r="AN1445" i="1" s="1"/>
  <c r="R1433" i="1"/>
  <c r="V1433" i="1" s="1"/>
  <c r="AN1433" i="1" s="1"/>
  <c r="R1421" i="1"/>
  <c r="V1421" i="1" s="1"/>
  <c r="AN1421" i="1" s="1"/>
  <c r="R1409" i="1"/>
  <c r="V1409" i="1" s="1"/>
  <c r="AN1409" i="1" s="1"/>
  <c r="R1397" i="1"/>
  <c r="B1397" i="1" s="1"/>
  <c r="R1385" i="1"/>
  <c r="R1373" i="1"/>
  <c r="V1373" i="1" s="1"/>
  <c r="AN1373" i="1" s="1"/>
  <c r="R1361" i="1"/>
  <c r="V1361" i="1" s="1"/>
  <c r="AN1361" i="1" s="1"/>
  <c r="R1349" i="1"/>
  <c r="V1349" i="1" s="1"/>
  <c r="AN1349" i="1" s="1"/>
  <c r="R1337" i="1"/>
  <c r="B1337" i="1" s="1"/>
  <c r="R1325" i="1"/>
  <c r="V1325" i="1" s="1"/>
  <c r="AN1325" i="1" s="1"/>
  <c r="R1313" i="1"/>
  <c r="V1313" i="1" s="1"/>
  <c r="AN1313" i="1" s="1"/>
  <c r="R1301" i="1"/>
  <c r="V1301" i="1" s="1"/>
  <c r="AN1301" i="1" s="1"/>
  <c r="R1289" i="1"/>
  <c r="R1277" i="1"/>
  <c r="B1277" i="1" s="1"/>
  <c r="R1265" i="1"/>
  <c r="B1265" i="1" s="1"/>
  <c r="R1253" i="1"/>
  <c r="V1253" i="1" s="1"/>
  <c r="AN1253" i="1" s="1"/>
  <c r="R1241" i="1"/>
  <c r="V1241" i="1" s="1"/>
  <c r="AN1241" i="1" s="1"/>
  <c r="R1229" i="1"/>
  <c r="B1229" i="1" s="1"/>
  <c r="R1217" i="1"/>
  <c r="V1217" i="1" s="1"/>
  <c r="AN1217" i="1" s="1"/>
  <c r="R1205" i="1"/>
  <c r="V1205" i="1" s="1"/>
  <c r="AN1205" i="1" s="1"/>
  <c r="R1193" i="1"/>
  <c r="V1193" i="1" s="1"/>
  <c r="AN1193" i="1" s="1"/>
  <c r="R1181" i="1"/>
  <c r="V1181" i="1" s="1"/>
  <c r="AN1181" i="1" s="1"/>
  <c r="R1169" i="1"/>
  <c r="V1169" i="1" s="1"/>
  <c r="AN1169" i="1" s="1"/>
  <c r="R1157" i="1"/>
  <c r="V1157" i="1" s="1"/>
  <c r="AN1157" i="1" s="1"/>
  <c r="R1145" i="1"/>
  <c r="V1145" i="1" s="1"/>
  <c r="AN1145" i="1" s="1"/>
  <c r="R1133" i="1"/>
  <c r="V1133" i="1" s="1"/>
  <c r="AN1133" i="1" s="1"/>
  <c r="R1121" i="1"/>
  <c r="V1121" i="1" s="1"/>
  <c r="AN1121" i="1" s="1"/>
  <c r="R1109" i="1"/>
  <c r="V1109" i="1" s="1"/>
  <c r="AN1109" i="1" s="1"/>
  <c r="R1097" i="1"/>
  <c r="V1097" i="1" s="1"/>
  <c r="AN1097" i="1" s="1"/>
  <c r="R1085" i="1"/>
  <c r="V1085" i="1" s="1"/>
  <c r="AN1085" i="1" s="1"/>
  <c r="R1073" i="1"/>
  <c r="V1073" i="1" s="1"/>
  <c r="AN1073" i="1" s="1"/>
  <c r="R1061" i="1"/>
  <c r="V1061" i="1" s="1"/>
  <c r="AN1061" i="1" s="1"/>
  <c r="R1049" i="1"/>
  <c r="B1049" i="1" s="1"/>
  <c r="R1037" i="1"/>
  <c r="V1037" i="1" s="1"/>
  <c r="AN1037" i="1" s="1"/>
  <c r="R1025" i="1"/>
  <c r="V1025" i="1" s="1"/>
  <c r="AN1025" i="1" s="1"/>
  <c r="R1013" i="1"/>
  <c r="V1013" i="1" s="1"/>
  <c r="AN1013" i="1" s="1"/>
  <c r="R1001" i="1"/>
  <c r="V1001" i="1" s="1"/>
  <c r="AN1001" i="1" s="1"/>
  <c r="R989" i="1"/>
  <c r="V989" i="1" s="1"/>
  <c r="AN989" i="1" s="1"/>
  <c r="R977" i="1"/>
  <c r="V977" i="1" s="1"/>
  <c r="AN977" i="1" s="1"/>
  <c r="R965" i="1"/>
  <c r="V965" i="1" s="1"/>
  <c r="AN965" i="1" s="1"/>
  <c r="R953" i="1"/>
  <c r="V953" i="1" s="1"/>
  <c r="AN953" i="1" s="1"/>
  <c r="R941" i="1"/>
  <c r="V941" i="1" s="1"/>
  <c r="AN941" i="1" s="1"/>
  <c r="R929" i="1"/>
  <c r="V929" i="1" s="1"/>
  <c r="AN929" i="1" s="1"/>
  <c r="R917" i="1"/>
  <c r="V917" i="1" s="1"/>
  <c r="AN917" i="1" s="1"/>
  <c r="R2547" i="1"/>
  <c r="R2475" i="1"/>
  <c r="V2475" i="1" s="1"/>
  <c r="AN2475" i="1" s="1"/>
  <c r="R2403" i="1"/>
  <c r="V2403" i="1" s="1"/>
  <c r="AN2403" i="1" s="1"/>
  <c r="R2331" i="1"/>
  <c r="R2259" i="1"/>
  <c r="V2259" i="1" s="1"/>
  <c r="AN2259" i="1" s="1"/>
  <c r="R2187" i="1"/>
  <c r="V2187" i="1" s="1"/>
  <c r="AN2187" i="1" s="1"/>
  <c r="R2121" i="1"/>
  <c r="B2121" i="1" s="1"/>
  <c r="R2073" i="1"/>
  <c r="B2073" i="1" s="1"/>
  <c r="R2025" i="1"/>
  <c r="V2025" i="1" s="1"/>
  <c r="AN2025" i="1" s="1"/>
  <c r="R1977" i="1"/>
  <c r="V1977" i="1" s="1"/>
  <c r="AN1977" i="1" s="1"/>
  <c r="R1929" i="1"/>
  <c r="V1929" i="1" s="1"/>
  <c r="AN1929" i="1" s="1"/>
  <c r="R1881" i="1"/>
  <c r="V1881" i="1" s="1"/>
  <c r="AN1881" i="1" s="1"/>
  <c r="R1839" i="1"/>
  <c r="V1839" i="1" s="1"/>
  <c r="AN1839" i="1" s="1"/>
  <c r="R1803" i="1"/>
  <c r="V1803" i="1" s="1"/>
  <c r="AN1803" i="1" s="1"/>
  <c r="R1772" i="1"/>
  <c r="V1772" i="1" s="1"/>
  <c r="AN1772" i="1" s="1"/>
  <c r="R1742" i="1"/>
  <c r="V1742" i="1" s="1"/>
  <c r="AN1742" i="1" s="1"/>
  <c r="R1725" i="1"/>
  <c r="V1725" i="1" s="1"/>
  <c r="AN1725" i="1" s="1"/>
  <c r="R1706" i="1"/>
  <c r="V1706" i="1" s="1"/>
  <c r="AN1706" i="1" s="1"/>
  <c r="R1689" i="1"/>
  <c r="V1689" i="1" s="1"/>
  <c r="AN1689" i="1" s="1"/>
  <c r="R1672" i="1"/>
  <c r="V1672" i="1" s="1"/>
  <c r="AN1672" i="1" s="1"/>
  <c r="R1657" i="1"/>
  <c r="V1657" i="1" s="1"/>
  <c r="AN1657" i="1" s="1"/>
  <c r="R1642" i="1"/>
  <c r="V1642" i="1" s="1"/>
  <c r="AN1642" i="1" s="1"/>
  <c r="R1628" i="1"/>
  <c r="V1628" i="1" s="1"/>
  <c r="AN1628" i="1" s="1"/>
  <c r="R1614" i="1"/>
  <c r="V1614" i="1" s="1"/>
  <c r="AN1614" i="1" s="1"/>
  <c r="R1600" i="1"/>
  <c r="V1600" i="1" s="1"/>
  <c r="AN1600" i="1" s="1"/>
  <c r="R1588" i="1"/>
  <c r="V1588" i="1" s="1"/>
  <c r="AN1588" i="1" s="1"/>
  <c r="R1576" i="1"/>
  <c r="B1576" i="1" s="1"/>
  <c r="R1564" i="1"/>
  <c r="V1564" i="1" s="1"/>
  <c r="AN1564" i="1" s="1"/>
  <c r="R1552" i="1"/>
  <c r="V1552" i="1" s="1"/>
  <c r="AN1552" i="1" s="1"/>
  <c r="R1540" i="1"/>
  <c r="V1540" i="1" s="1"/>
  <c r="AN1540" i="1" s="1"/>
  <c r="R1528" i="1"/>
  <c r="V1528" i="1" s="1"/>
  <c r="AN1528" i="1" s="1"/>
  <c r="R1516" i="1"/>
  <c r="V1516" i="1" s="1"/>
  <c r="AN1516" i="1" s="1"/>
  <c r="R1504" i="1"/>
  <c r="V1504" i="1" s="1"/>
  <c r="AN1504" i="1" s="1"/>
  <c r="R1492" i="1"/>
  <c r="V1492" i="1" s="1"/>
  <c r="AN1492" i="1" s="1"/>
  <c r="R1480" i="1"/>
  <c r="V1480" i="1" s="1"/>
  <c r="AN1480" i="1" s="1"/>
  <c r="R1468" i="1"/>
  <c r="V1468" i="1" s="1"/>
  <c r="AN1468" i="1" s="1"/>
  <c r="R1456" i="1"/>
  <c r="V1456" i="1" s="1"/>
  <c r="AN1456" i="1" s="1"/>
  <c r="R1444" i="1"/>
  <c r="R1432" i="1"/>
  <c r="V1432" i="1" s="1"/>
  <c r="AN1432" i="1" s="1"/>
  <c r="R1420" i="1"/>
  <c r="V1420" i="1" s="1"/>
  <c r="AN1420" i="1" s="1"/>
  <c r="R1408" i="1"/>
  <c r="B1408" i="1" s="1"/>
  <c r="R1396" i="1"/>
  <c r="B1396" i="1" s="1"/>
  <c r="R1384" i="1"/>
  <c r="V1384" i="1" s="1"/>
  <c r="AN1384" i="1" s="1"/>
  <c r="R1372" i="1"/>
  <c r="V1372" i="1" s="1"/>
  <c r="AN1372" i="1" s="1"/>
  <c r="R1360" i="1"/>
  <c r="V1360" i="1" s="1"/>
  <c r="AN1360" i="1" s="1"/>
  <c r="R1348" i="1"/>
  <c r="B1348" i="1" s="1"/>
  <c r="R1336" i="1"/>
  <c r="V1336" i="1" s="1"/>
  <c r="AN1336" i="1" s="1"/>
  <c r="R1324" i="1"/>
  <c r="V1324" i="1" s="1"/>
  <c r="AN1324" i="1" s="1"/>
  <c r="R1312" i="1"/>
  <c r="V1312" i="1" s="1"/>
  <c r="AN1312" i="1" s="1"/>
  <c r="R1300" i="1"/>
  <c r="V1300" i="1" s="1"/>
  <c r="AN1300" i="1" s="1"/>
  <c r="R1288" i="1"/>
  <c r="B1288" i="1" s="1"/>
  <c r="R1276" i="1"/>
  <c r="V1276" i="1" s="1"/>
  <c r="AN1276" i="1" s="1"/>
  <c r="R1264" i="1"/>
  <c r="V1264" i="1" s="1"/>
  <c r="AN1264" i="1" s="1"/>
  <c r="R1252" i="1"/>
  <c r="V1252" i="1" s="1"/>
  <c r="AN1252" i="1" s="1"/>
  <c r="R1240" i="1"/>
  <c r="V1240" i="1" s="1"/>
  <c r="AN1240" i="1" s="1"/>
  <c r="R1228" i="1"/>
  <c r="V1228" i="1" s="1"/>
  <c r="AN1228" i="1" s="1"/>
  <c r="R1216" i="1"/>
  <c r="V1216" i="1" s="1"/>
  <c r="AN1216" i="1" s="1"/>
  <c r="R1204" i="1"/>
  <c r="V1204" i="1" s="1"/>
  <c r="AN1204" i="1" s="1"/>
  <c r="R1192" i="1"/>
  <c r="B1192" i="1" s="1"/>
  <c r="R1180" i="1"/>
  <c r="B1180" i="1" s="1"/>
  <c r="R1168" i="1"/>
  <c r="V1168" i="1" s="1"/>
  <c r="AN1168" i="1" s="1"/>
  <c r="R1156" i="1"/>
  <c r="V1156" i="1" s="1"/>
  <c r="AN1156" i="1" s="1"/>
  <c r="R1144" i="1"/>
  <c r="V1144" i="1" s="1"/>
  <c r="AN1144" i="1" s="1"/>
  <c r="R1132" i="1"/>
  <c r="V1132" i="1" s="1"/>
  <c r="AN1132" i="1" s="1"/>
  <c r="R1120" i="1"/>
  <c r="V1120" i="1" s="1"/>
  <c r="AN1120" i="1" s="1"/>
  <c r="R1108" i="1"/>
  <c r="V1108" i="1" s="1"/>
  <c r="AN1108" i="1" s="1"/>
  <c r="R1096" i="1"/>
  <c r="V1096" i="1" s="1"/>
  <c r="AN1096" i="1" s="1"/>
  <c r="R1084" i="1"/>
  <c r="V1084" i="1" s="1"/>
  <c r="AN1084" i="1" s="1"/>
  <c r="R1072" i="1"/>
  <c r="V1072" i="1" s="1"/>
  <c r="AN1072" i="1" s="1"/>
  <c r="R1060" i="1"/>
  <c r="V1060" i="1" s="1"/>
  <c r="AN1060" i="1" s="1"/>
  <c r="R1048" i="1"/>
  <c r="V1048" i="1" s="1"/>
  <c r="AN1048" i="1" s="1"/>
  <c r="R1036" i="1"/>
  <c r="V1036" i="1" s="1"/>
  <c r="AN1036" i="1" s="1"/>
  <c r="R1024" i="1"/>
  <c r="V1024" i="1" s="1"/>
  <c r="AN1024" i="1" s="1"/>
  <c r="R1012" i="1"/>
  <c r="B1012" i="1" s="1"/>
  <c r="R1000" i="1"/>
  <c r="V1000" i="1" s="1"/>
  <c r="AN1000" i="1" s="1"/>
  <c r="R988" i="1"/>
  <c r="V988" i="1" s="1"/>
  <c r="AN988" i="1" s="1"/>
  <c r="R976" i="1"/>
  <c r="V976" i="1" s="1"/>
  <c r="AN976" i="1" s="1"/>
  <c r="R964" i="1"/>
  <c r="V964" i="1" s="1"/>
  <c r="AN964" i="1" s="1"/>
  <c r="R952" i="1"/>
  <c r="V952" i="1" s="1"/>
  <c r="AN952" i="1" s="1"/>
  <c r="R940" i="1"/>
  <c r="V940" i="1" s="1"/>
  <c r="AN940" i="1" s="1"/>
  <c r="R928" i="1"/>
  <c r="V928" i="1" s="1"/>
  <c r="AN928" i="1" s="1"/>
  <c r="R1040" i="1"/>
  <c r="V1040" i="1" s="1"/>
  <c r="AN1040" i="1" s="1"/>
  <c r="R968" i="1"/>
  <c r="V968" i="1" s="1"/>
  <c r="AN968" i="1" s="1"/>
  <c r="R908" i="1"/>
  <c r="R885" i="1"/>
  <c r="V885" i="1" s="1"/>
  <c r="AN885" i="1" s="1"/>
  <c r="R873" i="1"/>
  <c r="V873" i="1" s="1"/>
  <c r="AN873" i="1" s="1"/>
  <c r="R861" i="1"/>
  <c r="V861" i="1" s="1"/>
  <c r="AN861" i="1" s="1"/>
  <c r="R849" i="1"/>
  <c r="V849" i="1" s="1"/>
  <c r="AN849" i="1" s="1"/>
  <c r="R837" i="1"/>
  <c r="V837" i="1" s="1"/>
  <c r="AN837" i="1" s="1"/>
  <c r="R825" i="1"/>
  <c r="V825" i="1" s="1"/>
  <c r="AN825" i="1" s="1"/>
  <c r="R813" i="1"/>
  <c r="V813" i="1" s="1"/>
  <c r="AN813" i="1" s="1"/>
  <c r="R801" i="1"/>
  <c r="V801" i="1" s="1"/>
  <c r="AN801" i="1" s="1"/>
  <c r="R789" i="1"/>
  <c r="V789" i="1" s="1"/>
  <c r="AN789" i="1" s="1"/>
  <c r="R777" i="1"/>
  <c r="V777" i="1" s="1"/>
  <c r="AN777" i="1" s="1"/>
  <c r="R765" i="1"/>
  <c r="V765" i="1" s="1"/>
  <c r="AN765" i="1" s="1"/>
  <c r="R753" i="1"/>
  <c r="B753" i="1" s="1"/>
  <c r="R741" i="1"/>
  <c r="V741" i="1" s="1"/>
  <c r="AN741" i="1" s="1"/>
  <c r="R729" i="1"/>
  <c r="V729" i="1" s="1"/>
  <c r="AN729" i="1" s="1"/>
  <c r="R717" i="1"/>
  <c r="V717" i="1" s="1"/>
  <c r="AN717" i="1" s="1"/>
  <c r="R705" i="1"/>
  <c r="V705" i="1" s="1"/>
  <c r="AN705" i="1" s="1"/>
  <c r="R693" i="1"/>
  <c r="V693" i="1" s="1"/>
  <c r="AN693" i="1" s="1"/>
  <c r="R681" i="1"/>
  <c r="R669" i="1"/>
  <c r="V669" i="1" s="1"/>
  <c r="AN669" i="1" s="1"/>
  <c r="R657" i="1"/>
  <c r="V657" i="1" s="1"/>
  <c r="AN657" i="1" s="1"/>
  <c r="R645" i="1"/>
  <c r="V645" i="1" s="1"/>
  <c r="AN645" i="1" s="1"/>
  <c r="R633" i="1"/>
  <c r="V633" i="1" s="1"/>
  <c r="AN633" i="1" s="1"/>
  <c r="R621" i="1"/>
  <c r="V621" i="1" s="1"/>
  <c r="AN621" i="1" s="1"/>
  <c r="R609" i="1"/>
  <c r="V609" i="1" s="1"/>
  <c r="AN609" i="1" s="1"/>
  <c r="R597" i="1"/>
  <c r="V597" i="1" s="1"/>
  <c r="AN597" i="1" s="1"/>
  <c r="R585" i="1"/>
  <c r="V585" i="1" s="1"/>
  <c r="AN585" i="1" s="1"/>
  <c r="R573" i="1"/>
  <c r="R561" i="1"/>
  <c r="V561" i="1" s="1"/>
  <c r="AN561" i="1" s="1"/>
  <c r="R549" i="1"/>
  <c r="V549" i="1" s="1"/>
  <c r="AN549" i="1" s="1"/>
  <c r="R537" i="1"/>
  <c r="V537" i="1" s="1"/>
  <c r="AN537" i="1" s="1"/>
  <c r="R525" i="1"/>
  <c r="V525" i="1" s="1"/>
  <c r="AN525" i="1" s="1"/>
  <c r="R513" i="1"/>
  <c r="V513" i="1" s="1"/>
  <c r="AN513" i="1" s="1"/>
  <c r="R501" i="1"/>
  <c r="V501" i="1" s="1"/>
  <c r="AN501" i="1" s="1"/>
  <c r="R489" i="1"/>
  <c r="V489" i="1" s="1"/>
  <c r="AN489" i="1" s="1"/>
  <c r="R477" i="1"/>
  <c r="V477" i="1" s="1"/>
  <c r="AN477" i="1" s="1"/>
  <c r="R465" i="1"/>
  <c r="V465" i="1" s="1"/>
  <c r="AN465" i="1" s="1"/>
  <c r="R453" i="1"/>
  <c r="R441" i="1"/>
  <c r="V441" i="1" s="1"/>
  <c r="AN441" i="1" s="1"/>
  <c r="R429" i="1"/>
  <c r="R417" i="1"/>
  <c r="R405" i="1"/>
  <c r="B405" i="1" s="1"/>
  <c r="R393" i="1"/>
  <c r="V393" i="1" s="1"/>
  <c r="AN393" i="1" s="1"/>
  <c r="R381" i="1"/>
  <c r="B381" i="1" s="1"/>
  <c r="R369" i="1"/>
  <c r="V369" i="1" s="1"/>
  <c r="AN369" i="1" s="1"/>
  <c r="R357" i="1"/>
  <c r="B357" i="1" s="1"/>
  <c r="R345" i="1"/>
  <c r="V345" i="1" s="1"/>
  <c r="AN345" i="1" s="1"/>
  <c r="R333" i="1"/>
  <c r="V333" i="1" s="1"/>
  <c r="AN333" i="1" s="1"/>
  <c r="R321" i="1"/>
  <c r="R309" i="1"/>
  <c r="V309" i="1" s="1"/>
  <c r="AN309" i="1" s="1"/>
  <c r="R297" i="1"/>
  <c r="V297" i="1" s="1"/>
  <c r="AN297" i="1" s="1"/>
  <c r="R285" i="1"/>
  <c r="V285" i="1" s="1"/>
  <c r="AN285" i="1" s="1"/>
  <c r="R273" i="1"/>
  <c r="V273" i="1" s="1"/>
  <c r="AN273" i="1" s="1"/>
  <c r="R261" i="1"/>
  <c r="V261" i="1" s="1"/>
  <c r="AN261" i="1" s="1"/>
  <c r="R249" i="1"/>
  <c r="R237" i="1"/>
  <c r="V237" i="1" s="1"/>
  <c r="R225" i="1"/>
  <c r="R213" i="1"/>
  <c r="V213" i="1" s="1"/>
  <c r="R201" i="1"/>
  <c r="V201" i="1" s="1"/>
  <c r="R189" i="1"/>
  <c r="V189" i="1" s="1"/>
  <c r="AN189" i="1" s="1"/>
  <c r="R177" i="1"/>
  <c r="V177" i="1" s="1"/>
  <c r="AN177" i="1" s="1"/>
  <c r="R165" i="1"/>
  <c r="V165" i="1" s="1"/>
  <c r="AN165" i="1" s="1"/>
  <c r="R153" i="1"/>
  <c r="V153" i="1" s="1"/>
  <c r="AN153" i="1" s="1"/>
  <c r="R141" i="1"/>
  <c r="V141" i="1" s="1"/>
  <c r="AN141" i="1" s="1"/>
  <c r="R129" i="1"/>
  <c r="V129" i="1" s="1"/>
  <c r="AN129" i="1" s="1"/>
  <c r="R117" i="1"/>
  <c r="V117" i="1" s="1"/>
  <c r="AN117" i="1" s="1"/>
  <c r="R105" i="1"/>
  <c r="V105" i="1" s="1"/>
  <c r="AN105" i="1" s="1"/>
  <c r="R93" i="1"/>
  <c r="V93" i="1" s="1"/>
  <c r="AN93" i="1" s="1"/>
  <c r="R81" i="1"/>
  <c r="R69" i="1"/>
  <c r="V69" i="1" s="1"/>
  <c r="AN69" i="1" s="1"/>
  <c r="R57" i="1"/>
  <c r="V57" i="1" s="1"/>
  <c r="AN57" i="1" s="1"/>
  <c r="R45" i="1"/>
  <c r="V45" i="1" s="1"/>
  <c r="AN45" i="1" s="1"/>
  <c r="R33" i="1"/>
  <c r="V33" i="1" s="1"/>
  <c r="AN33" i="1" s="1"/>
  <c r="R21" i="1"/>
  <c r="R9" i="1"/>
  <c r="B9" i="1" s="1"/>
  <c r="R1033" i="1"/>
  <c r="V1033" i="1" s="1"/>
  <c r="AN1033" i="1" s="1"/>
  <c r="R961" i="1"/>
  <c r="V961" i="1" s="1"/>
  <c r="AN961" i="1" s="1"/>
  <c r="R906" i="1"/>
  <c r="V906" i="1" s="1"/>
  <c r="AN906" i="1" s="1"/>
  <c r="R884" i="1"/>
  <c r="V884" i="1" s="1"/>
  <c r="AN884" i="1" s="1"/>
  <c r="R872" i="1"/>
  <c r="V872" i="1" s="1"/>
  <c r="AN872" i="1" s="1"/>
  <c r="R860" i="1"/>
  <c r="V860" i="1" s="1"/>
  <c r="AN860" i="1" s="1"/>
  <c r="R848" i="1"/>
  <c r="B848" i="1" s="1"/>
  <c r="R836" i="1"/>
  <c r="B836" i="1" s="1"/>
  <c r="R824" i="1"/>
  <c r="B824" i="1" s="1"/>
  <c r="R812" i="1"/>
  <c r="V812" i="1" s="1"/>
  <c r="AN812" i="1" s="1"/>
  <c r="R800" i="1"/>
  <c r="R788" i="1"/>
  <c r="R776" i="1"/>
  <c r="V776" i="1" s="1"/>
  <c r="AN776" i="1" s="1"/>
  <c r="R764" i="1"/>
  <c r="V764" i="1" s="1"/>
  <c r="AN764" i="1" s="1"/>
  <c r="R752" i="1"/>
  <c r="V752" i="1" s="1"/>
  <c r="AN752" i="1" s="1"/>
  <c r="R740" i="1"/>
  <c r="V740" i="1" s="1"/>
  <c r="AN740" i="1" s="1"/>
  <c r="R728" i="1"/>
  <c r="V728" i="1" s="1"/>
  <c r="AN728" i="1" s="1"/>
  <c r="R716" i="1"/>
  <c r="V716" i="1" s="1"/>
  <c r="AN716" i="1" s="1"/>
  <c r="R704" i="1"/>
  <c r="V704" i="1" s="1"/>
  <c r="AN704" i="1" s="1"/>
  <c r="R692" i="1"/>
  <c r="V692" i="1" s="1"/>
  <c r="AN692" i="1" s="1"/>
  <c r="R680" i="1"/>
  <c r="V680" i="1" s="1"/>
  <c r="AN680" i="1" s="1"/>
  <c r="R668" i="1"/>
  <c r="V668" i="1" s="1"/>
  <c r="AN668" i="1" s="1"/>
  <c r="R656" i="1"/>
  <c r="R644" i="1"/>
  <c r="V644" i="1" s="1"/>
  <c r="AN644" i="1" s="1"/>
  <c r="R632" i="1"/>
  <c r="V632" i="1" s="1"/>
  <c r="AN632" i="1" s="1"/>
  <c r="R620" i="1"/>
  <c r="V620" i="1" s="1"/>
  <c r="AN620" i="1" s="1"/>
  <c r="R608" i="1"/>
  <c r="V608" i="1" s="1"/>
  <c r="AN608" i="1" s="1"/>
  <c r="R596" i="1"/>
  <c r="V596" i="1" s="1"/>
  <c r="AN596" i="1" s="1"/>
  <c r="R584" i="1"/>
  <c r="V584" i="1" s="1"/>
  <c r="AN584" i="1" s="1"/>
  <c r="R572" i="1"/>
  <c r="V572" i="1" s="1"/>
  <c r="AN572" i="1" s="1"/>
  <c r="R560" i="1"/>
  <c r="V560" i="1" s="1"/>
  <c r="AN560" i="1" s="1"/>
  <c r="R548" i="1"/>
  <c r="R536" i="1"/>
  <c r="R524" i="1"/>
  <c r="V524" i="1" s="1"/>
  <c r="AN524" i="1" s="1"/>
  <c r="R512" i="1"/>
  <c r="V512" i="1" s="1"/>
  <c r="AN512" i="1" s="1"/>
  <c r="R500" i="1"/>
  <c r="V500" i="1" s="1"/>
  <c r="AN500" i="1" s="1"/>
  <c r="R488" i="1"/>
  <c r="V488" i="1" s="1"/>
  <c r="AN488" i="1" s="1"/>
  <c r="R476" i="1"/>
  <c r="V476" i="1" s="1"/>
  <c r="AN476" i="1" s="1"/>
  <c r="R464" i="1"/>
  <c r="V464" i="1" s="1"/>
  <c r="AN464" i="1" s="1"/>
  <c r="R452" i="1"/>
  <c r="V452" i="1" s="1"/>
  <c r="AN452" i="1" s="1"/>
  <c r="R440" i="1"/>
  <c r="V440" i="1" s="1"/>
  <c r="AN440" i="1" s="1"/>
  <c r="R428" i="1"/>
  <c r="V428" i="1" s="1"/>
  <c r="AN428" i="1" s="1"/>
  <c r="R416" i="1"/>
  <c r="V416" i="1" s="1"/>
  <c r="AN416" i="1" s="1"/>
  <c r="R404" i="1"/>
  <c r="V404" i="1" s="1"/>
  <c r="AN404" i="1" s="1"/>
  <c r="R392" i="1"/>
  <c r="V392" i="1" s="1"/>
  <c r="AN392" i="1" s="1"/>
  <c r="R380" i="1"/>
  <c r="V380" i="1" s="1"/>
  <c r="AN380" i="1" s="1"/>
  <c r="R368" i="1"/>
  <c r="V368" i="1" s="1"/>
  <c r="AN368" i="1" s="1"/>
  <c r="R356" i="1"/>
  <c r="V356" i="1" s="1"/>
  <c r="AN356" i="1" s="1"/>
  <c r="R344" i="1"/>
  <c r="V344" i="1" s="1"/>
  <c r="AN344" i="1" s="1"/>
  <c r="R332" i="1"/>
  <c r="V332" i="1" s="1"/>
  <c r="AN332" i="1" s="1"/>
  <c r="R320" i="1"/>
  <c r="V320" i="1" s="1"/>
  <c r="AN320" i="1" s="1"/>
  <c r="R308" i="1"/>
  <c r="V308" i="1" s="1"/>
  <c r="AN308" i="1" s="1"/>
  <c r="R296" i="1"/>
  <c r="V296" i="1" s="1"/>
  <c r="AN296" i="1" s="1"/>
  <c r="R284" i="1"/>
  <c r="V284" i="1" s="1"/>
  <c r="AN284" i="1" s="1"/>
  <c r="R272" i="1"/>
  <c r="V272" i="1" s="1"/>
  <c r="AN272" i="1" s="1"/>
  <c r="R260" i="1"/>
  <c r="V260" i="1" s="1"/>
  <c r="AN260" i="1" s="1"/>
  <c r="R248" i="1"/>
  <c r="V248" i="1" s="1"/>
  <c r="R236" i="1"/>
  <c r="V236" i="1" s="1"/>
  <c r="R224" i="1"/>
  <c r="V224" i="1" s="1"/>
  <c r="R212" i="1"/>
  <c r="V212" i="1" s="1"/>
  <c r="R200" i="1"/>
  <c r="V200" i="1" s="1"/>
  <c r="R188" i="1"/>
  <c r="V188" i="1" s="1"/>
  <c r="AN188" i="1" s="1"/>
  <c r="R176" i="1"/>
  <c r="V176" i="1" s="1"/>
  <c r="AN176" i="1" s="1"/>
  <c r="R164" i="1"/>
  <c r="V164" i="1" s="1"/>
  <c r="AN164" i="1" s="1"/>
  <c r="R152" i="1"/>
  <c r="V152" i="1" s="1"/>
  <c r="AN152" i="1" s="1"/>
  <c r="R140" i="1"/>
  <c r="B140" i="1" s="1"/>
  <c r="R128" i="1"/>
  <c r="V128" i="1" s="1"/>
  <c r="AN128" i="1" s="1"/>
  <c r="R116" i="1"/>
  <c r="V116" i="1" s="1"/>
  <c r="AN116" i="1" s="1"/>
  <c r="R104" i="1"/>
  <c r="V104" i="1" s="1"/>
  <c r="AN104" i="1" s="1"/>
  <c r="R92" i="1"/>
  <c r="V92" i="1" s="1"/>
  <c r="AN92" i="1" s="1"/>
  <c r="R80" i="1"/>
  <c r="R68" i="1"/>
  <c r="V68" i="1" s="1"/>
  <c r="AN68" i="1" s="1"/>
  <c r="R56" i="1"/>
  <c r="V56" i="1" s="1"/>
  <c r="AN56" i="1" s="1"/>
  <c r="R44" i="1"/>
  <c r="V44" i="1" s="1"/>
  <c r="AN44" i="1" s="1"/>
  <c r="R32" i="1"/>
  <c r="R20" i="1"/>
  <c r="V20" i="1" s="1"/>
  <c r="AN20" i="1" s="1"/>
  <c r="R8" i="1"/>
  <c r="V8" i="1" s="1"/>
  <c r="AN8" i="1" s="1"/>
  <c r="R1028" i="1"/>
  <c r="V1028" i="1" s="1"/>
  <c r="AN1028" i="1" s="1"/>
  <c r="R956" i="1"/>
  <c r="V956" i="1" s="1"/>
  <c r="AN956" i="1" s="1"/>
  <c r="R905" i="1"/>
  <c r="V905" i="1" s="1"/>
  <c r="AN905" i="1" s="1"/>
  <c r="R883" i="1"/>
  <c r="V883" i="1" s="1"/>
  <c r="AN883" i="1" s="1"/>
  <c r="R871" i="1"/>
  <c r="V871" i="1" s="1"/>
  <c r="AN871" i="1" s="1"/>
  <c r="R859" i="1"/>
  <c r="R847" i="1"/>
  <c r="V847" i="1" s="1"/>
  <c r="AN847" i="1" s="1"/>
  <c r="R835" i="1"/>
  <c r="V835" i="1" s="1"/>
  <c r="AN835" i="1" s="1"/>
  <c r="R823" i="1"/>
  <c r="V823" i="1" s="1"/>
  <c r="AN823" i="1" s="1"/>
  <c r="R811" i="1"/>
  <c r="V811" i="1" s="1"/>
  <c r="AN811" i="1" s="1"/>
  <c r="R799" i="1"/>
  <c r="V799" i="1" s="1"/>
  <c r="AN799" i="1" s="1"/>
  <c r="R787" i="1"/>
  <c r="V787" i="1" s="1"/>
  <c r="AN787" i="1" s="1"/>
  <c r="R775" i="1"/>
  <c r="V775" i="1" s="1"/>
  <c r="AN775" i="1" s="1"/>
  <c r="R763" i="1"/>
  <c r="V763" i="1" s="1"/>
  <c r="AN763" i="1" s="1"/>
  <c r="R751" i="1"/>
  <c r="V751" i="1" s="1"/>
  <c r="AN751" i="1" s="1"/>
  <c r="R739" i="1"/>
  <c r="V739" i="1" s="1"/>
  <c r="AN739" i="1" s="1"/>
  <c r="R727" i="1"/>
  <c r="V727" i="1" s="1"/>
  <c r="AN727" i="1" s="1"/>
  <c r="R715" i="1"/>
  <c r="V715" i="1" s="1"/>
  <c r="AN715" i="1" s="1"/>
  <c r="R703" i="1"/>
  <c r="V703" i="1" s="1"/>
  <c r="AN703" i="1" s="1"/>
  <c r="R691" i="1"/>
  <c r="V691" i="1" s="1"/>
  <c r="AN691" i="1" s="1"/>
  <c r="R679" i="1"/>
  <c r="V679" i="1" s="1"/>
  <c r="AN679" i="1" s="1"/>
  <c r="R667" i="1"/>
  <c r="R655" i="1"/>
  <c r="V655" i="1" s="1"/>
  <c r="AN655" i="1" s="1"/>
  <c r="R643" i="1"/>
  <c r="V643" i="1" s="1"/>
  <c r="AN643" i="1" s="1"/>
  <c r="R631" i="1"/>
  <c r="R619" i="1"/>
  <c r="V619" i="1" s="1"/>
  <c r="AN619" i="1" s="1"/>
  <c r="R607" i="1"/>
  <c r="V607" i="1" s="1"/>
  <c r="AN607" i="1" s="1"/>
  <c r="R595" i="1"/>
  <c r="V595" i="1" s="1"/>
  <c r="AN595" i="1" s="1"/>
  <c r="R583" i="1"/>
  <c r="V583" i="1" s="1"/>
  <c r="AN583" i="1" s="1"/>
  <c r="R571" i="1"/>
  <c r="V571" i="1" s="1"/>
  <c r="AN571" i="1" s="1"/>
  <c r="R559" i="1"/>
  <c r="V559" i="1" s="1"/>
  <c r="AN559" i="1" s="1"/>
  <c r="R547" i="1"/>
  <c r="V547" i="1" s="1"/>
  <c r="AN547" i="1" s="1"/>
  <c r="R535" i="1"/>
  <c r="V535" i="1" s="1"/>
  <c r="AN535" i="1" s="1"/>
  <c r="R523" i="1"/>
  <c r="V523" i="1" s="1"/>
  <c r="AN523" i="1" s="1"/>
  <c r="R511" i="1"/>
  <c r="V511" i="1" s="1"/>
  <c r="AN511" i="1" s="1"/>
  <c r="R499" i="1"/>
  <c r="R487" i="1"/>
  <c r="V487" i="1" s="1"/>
  <c r="AN487" i="1" s="1"/>
  <c r="R475" i="1"/>
  <c r="R463" i="1"/>
  <c r="V463" i="1" s="1"/>
  <c r="AN463" i="1" s="1"/>
  <c r="R451" i="1"/>
  <c r="V451" i="1" s="1"/>
  <c r="AN451" i="1" s="1"/>
  <c r="R439" i="1"/>
  <c r="R427" i="1"/>
  <c r="V427" i="1" s="1"/>
  <c r="AN427" i="1" s="1"/>
  <c r="R415" i="1"/>
  <c r="V415" i="1" s="1"/>
  <c r="AN415" i="1" s="1"/>
  <c r="R403" i="1"/>
  <c r="V403" i="1" s="1"/>
  <c r="AN403" i="1" s="1"/>
  <c r="R391" i="1"/>
  <c r="V391" i="1" s="1"/>
  <c r="AN391" i="1" s="1"/>
  <c r="R379" i="1"/>
  <c r="V379" i="1" s="1"/>
  <c r="AN379" i="1" s="1"/>
  <c r="R367" i="1"/>
  <c r="R355" i="1"/>
  <c r="V355" i="1" s="1"/>
  <c r="AN355" i="1" s="1"/>
  <c r="R343" i="1"/>
  <c r="V343" i="1" s="1"/>
  <c r="AN343" i="1" s="1"/>
  <c r="R331" i="1"/>
  <c r="V331" i="1" s="1"/>
  <c r="AN331" i="1" s="1"/>
  <c r="R319" i="1"/>
  <c r="R307" i="1"/>
  <c r="V307" i="1" s="1"/>
  <c r="AN307" i="1" s="1"/>
  <c r="R295" i="1"/>
  <c r="V295" i="1" s="1"/>
  <c r="AN295" i="1" s="1"/>
  <c r="R283" i="1"/>
  <c r="R271" i="1"/>
  <c r="V271" i="1" s="1"/>
  <c r="AN271" i="1" s="1"/>
  <c r="R259" i="1"/>
  <c r="B259" i="1" s="1"/>
  <c r="R247" i="1"/>
  <c r="V247" i="1" s="1"/>
  <c r="R235" i="1"/>
  <c r="V235" i="1" s="1"/>
  <c r="R223" i="1"/>
  <c r="R211" i="1"/>
  <c r="V211" i="1" s="1"/>
  <c r="R199" i="1"/>
  <c r="V199" i="1" s="1"/>
  <c r="R187" i="1"/>
  <c r="V187" i="1" s="1"/>
  <c r="AN187" i="1" s="1"/>
  <c r="R175" i="1"/>
  <c r="V175" i="1" s="1"/>
  <c r="AN175" i="1" s="1"/>
  <c r="R163" i="1"/>
  <c r="V163" i="1" s="1"/>
  <c r="AN163" i="1" s="1"/>
  <c r="R151" i="1"/>
  <c r="V151" i="1" s="1"/>
  <c r="AN151" i="1" s="1"/>
  <c r="R139" i="1"/>
  <c r="V139" i="1" s="1"/>
  <c r="AN139" i="1" s="1"/>
  <c r="R127" i="1"/>
  <c r="V127" i="1" s="1"/>
  <c r="AN127" i="1" s="1"/>
  <c r="R115" i="1"/>
  <c r="V115" i="1" s="1"/>
  <c r="AN115" i="1" s="1"/>
  <c r="R103" i="1"/>
  <c r="B103" i="1" s="1"/>
  <c r="R91" i="1"/>
  <c r="V91" i="1" s="1"/>
  <c r="AN91" i="1" s="1"/>
  <c r="R79" i="1"/>
  <c r="V79" i="1" s="1"/>
  <c r="AN79" i="1" s="1"/>
  <c r="R67" i="1"/>
  <c r="V67" i="1" s="1"/>
  <c r="AN67" i="1" s="1"/>
  <c r="R55" i="1"/>
  <c r="V55" i="1" s="1"/>
  <c r="AN55" i="1" s="1"/>
  <c r="R43" i="1"/>
  <c r="R31" i="1"/>
  <c r="V31" i="1" s="1"/>
  <c r="AN31" i="1" s="1"/>
  <c r="R19" i="1"/>
  <c r="V19" i="1" s="1"/>
  <c r="AN19" i="1" s="1"/>
  <c r="R7" i="1"/>
  <c r="V7" i="1" s="1"/>
  <c r="AN7" i="1" s="1"/>
  <c r="R1021" i="1"/>
  <c r="V1021" i="1" s="1"/>
  <c r="AN1021" i="1" s="1"/>
  <c r="R949" i="1"/>
  <c r="V949" i="1" s="1"/>
  <c r="AN949" i="1" s="1"/>
  <c r="R904" i="1"/>
  <c r="V904" i="1" s="1"/>
  <c r="AN904" i="1" s="1"/>
  <c r="R882" i="1"/>
  <c r="V882" i="1" s="1"/>
  <c r="AN882" i="1" s="1"/>
  <c r="R870" i="1"/>
  <c r="V870" i="1" s="1"/>
  <c r="AN870" i="1" s="1"/>
  <c r="R858" i="1"/>
  <c r="V858" i="1" s="1"/>
  <c r="AN858" i="1" s="1"/>
  <c r="R846" i="1"/>
  <c r="V846" i="1" s="1"/>
  <c r="AN846" i="1" s="1"/>
  <c r="R834" i="1"/>
  <c r="V834" i="1" s="1"/>
  <c r="AN834" i="1" s="1"/>
  <c r="R822" i="1"/>
  <c r="V822" i="1" s="1"/>
  <c r="AN822" i="1" s="1"/>
  <c r="R810" i="1"/>
  <c r="V810" i="1" s="1"/>
  <c r="AN810" i="1" s="1"/>
  <c r="R798" i="1"/>
  <c r="V798" i="1" s="1"/>
  <c r="AN798" i="1" s="1"/>
  <c r="R786" i="1"/>
  <c r="V786" i="1" s="1"/>
  <c r="AN786" i="1" s="1"/>
  <c r="R774" i="1"/>
  <c r="V774" i="1" s="1"/>
  <c r="AN774" i="1" s="1"/>
  <c r="R762" i="1"/>
  <c r="V762" i="1" s="1"/>
  <c r="AN762" i="1" s="1"/>
  <c r="R750" i="1"/>
  <c r="V750" i="1" s="1"/>
  <c r="AN750" i="1" s="1"/>
  <c r="R738" i="1"/>
  <c r="R726" i="1"/>
  <c r="V726" i="1" s="1"/>
  <c r="AN726" i="1" s="1"/>
  <c r="R714" i="1"/>
  <c r="V714" i="1" s="1"/>
  <c r="AN714" i="1" s="1"/>
  <c r="R702" i="1"/>
  <c r="V702" i="1" s="1"/>
  <c r="AN702" i="1" s="1"/>
  <c r="R690" i="1"/>
  <c r="V690" i="1" s="1"/>
  <c r="AN690" i="1" s="1"/>
  <c r="R678" i="1"/>
  <c r="V678" i="1" s="1"/>
  <c r="AN678" i="1" s="1"/>
  <c r="R666" i="1"/>
  <c r="V666" i="1" s="1"/>
  <c r="AN666" i="1" s="1"/>
  <c r="R654" i="1"/>
  <c r="V654" i="1" s="1"/>
  <c r="AN654" i="1" s="1"/>
  <c r="R642" i="1"/>
  <c r="V642" i="1" s="1"/>
  <c r="AN642" i="1" s="1"/>
  <c r="R630" i="1"/>
  <c r="V630" i="1" s="1"/>
  <c r="AN630" i="1" s="1"/>
  <c r="R618" i="1"/>
  <c r="V618" i="1" s="1"/>
  <c r="AN618" i="1" s="1"/>
  <c r="R606" i="1"/>
  <c r="V606" i="1" s="1"/>
  <c r="AN606" i="1" s="1"/>
  <c r="R594" i="1"/>
  <c r="V594" i="1" s="1"/>
  <c r="AN594" i="1" s="1"/>
  <c r="R582" i="1"/>
  <c r="V582" i="1" s="1"/>
  <c r="AN582" i="1" s="1"/>
  <c r="R570" i="1"/>
  <c r="B570" i="1" s="1"/>
  <c r="R558" i="1"/>
  <c r="R546" i="1"/>
  <c r="V546" i="1" s="1"/>
  <c r="AN546" i="1" s="1"/>
  <c r="R534" i="1"/>
  <c r="V534" i="1" s="1"/>
  <c r="AN534" i="1" s="1"/>
  <c r="R522" i="1"/>
  <c r="V522" i="1" s="1"/>
  <c r="AN522" i="1" s="1"/>
  <c r="R510" i="1"/>
  <c r="V510" i="1" s="1"/>
  <c r="AN510" i="1" s="1"/>
  <c r="R498" i="1"/>
  <c r="V498" i="1" s="1"/>
  <c r="AN498" i="1" s="1"/>
  <c r="R486" i="1"/>
  <c r="V486" i="1" s="1"/>
  <c r="AN486" i="1" s="1"/>
  <c r="R474" i="1"/>
  <c r="V474" i="1" s="1"/>
  <c r="AN474" i="1" s="1"/>
  <c r="R462" i="1"/>
  <c r="V462" i="1" s="1"/>
  <c r="AN462" i="1" s="1"/>
  <c r="R450" i="1"/>
  <c r="V450" i="1" s="1"/>
  <c r="AN450" i="1" s="1"/>
  <c r="R438" i="1"/>
  <c r="V438" i="1" s="1"/>
  <c r="AN438" i="1" s="1"/>
  <c r="R426" i="1"/>
  <c r="V426" i="1" s="1"/>
  <c r="AN426" i="1" s="1"/>
  <c r="R414" i="1"/>
  <c r="B414" i="1" s="1"/>
  <c r="R402" i="1"/>
  <c r="V402" i="1" s="1"/>
  <c r="AN402" i="1" s="1"/>
  <c r="R390" i="1"/>
  <c r="V390" i="1" s="1"/>
  <c r="AN390" i="1" s="1"/>
  <c r="R378" i="1"/>
  <c r="V378" i="1" s="1"/>
  <c r="AN378" i="1" s="1"/>
  <c r="R366" i="1"/>
  <c r="V366" i="1" s="1"/>
  <c r="AN366" i="1" s="1"/>
  <c r="R354" i="1"/>
  <c r="V354" i="1" s="1"/>
  <c r="AN354" i="1" s="1"/>
  <c r="R342" i="1"/>
  <c r="V342" i="1" s="1"/>
  <c r="AN342" i="1" s="1"/>
  <c r="R330" i="1"/>
  <c r="V330" i="1" s="1"/>
  <c r="AN330" i="1" s="1"/>
  <c r="R318" i="1"/>
  <c r="V318" i="1" s="1"/>
  <c r="AN318" i="1" s="1"/>
  <c r="R306" i="1"/>
  <c r="B306" i="1" s="1"/>
  <c r="R294" i="1"/>
  <c r="R282" i="1"/>
  <c r="V282" i="1" s="1"/>
  <c r="AN282" i="1" s="1"/>
  <c r="R270" i="1"/>
  <c r="V270" i="1" s="1"/>
  <c r="AN270" i="1" s="1"/>
  <c r="R258" i="1"/>
  <c r="V258" i="1" s="1"/>
  <c r="R246" i="1"/>
  <c r="V246" i="1" s="1"/>
  <c r="R234" i="1"/>
  <c r="R222" i="1"/>
  <c r="V222" i="1" s="1"/>
  <c r="R210" i="1"/>
  <c r="V210" i="1" s="1"/>
  <c r="R198" i="1"/>
  <c r="V198" i="1" s="1"/>
  <c r="R186" i="1"/>
  <c r="V186" i="1" s="1"/>
  <c r="AN186" i="1" s="1"/>
  <c r="R174" i="1"/>
  <c r="R162" i="1"/>
  <c r="R150" i="1"/>
  <c r="V150" i="1" s="1"/>
  <c r="AN150" i="1" s="1"/>
  <c r="R138" i="1"/>
  <c r="V138" i="1" s="1"/>
  <c r="AN138" i="1" s="1"/>
  <c r="R126" i="1"/>
  <c r="V126" i="1" s="1"/>
  <c r="AN126" i="1" s="1"/>
  <c r="R114" i="1"/>
  <c r="V114" i="1" s="1"/>
  <c r="AN114" i="1" s="1"/>
  <c r="R102" i="1"/>
  <c r="R90" i="1"/>
  <c r="V90" i="1" s="1"/>
  <c r="AN90" i="1" s="1"/>
  <c r="R78" i="1"/>
  <c r="V78" i="1" s="1"/>
  <c r="AN78" i="1" s="1"/>
  <c r="R66" i="1"/>
  <c r="R54" i="1"/>
  <c r="V54" i="1" s="1"/>
  <c r="AN54" i="1" s="1"/>
  <c r="R42" i="1"/>
  <c r="V42" i="1" s="1"/>
  <c r="AN42" i="1" s="1"/>
  <c r="R30" i="1"/>
  <c r="V30" i="1" s="1"/>
  <c r="AN30" i="1" s="1"/>
  <c r="R18" i="1"/>
  <c r="V18" i="1" s="1"/>
  <c r="AN18" i="1" s="1"/>
  <c r="R6" i="1"/>
  <c r="V6" i="1" s="1"/>
  <c r="AN6" i="1" s="1"/>
  <c r="R1016" i="1"/>
  <c r="V1016" i="1" s="1"/>
  <c r="AN1016" i="1" s="1"/>
  <c r="R944" i="1"/>
  <c r="R901" i="1"/>
  <c r="V901" i="1" s="1"/>
  <c r="AN901" i="1" s="1"/>
  <c r="R881" i="1"/>
  <c r="V881" i="1" s="1"/>
  <c r="AN881" i="1" s="1"/>
  <c r="R869" i="1"/>
  <c r="V869" i="1" s="1"/>
  <c r="AN869" i="1" s="1"/>
  <c r="R857" i="1"/>
  <c r="V857" i="1" s="1"/>
  <c r="AN857" i="1" s="1"/>
  <c r="R845" i="1"/>
  <c r="V845" i="1" s="1"/>
  <c r="AN845" i="1" s="1"/>
  <c r="R833" i="1"/>
  <c r="V833" i="1" s="1"/>
  <c r="AN833" i="1" s="1"/>
  <c r="R821" i="1"/>
  <c r="V821" i="1" s="1"/>
  <c r="AN821" i="1" s="1"/>
  <c r="R809" i="1"/>
  <c r="V809" i="1" s="1"/>
  <c r="AN809" i="1" s="1"/>
  <c r="R797" i="1"/>
  <c r="V797" i="1" s="1"/>
  <c r="AN797" i="1" s="1"/>
  <c r="R785" i="1"/>
  <c r="V785" i="1" s="1"/>
  <c r="AN785" i="1" s="1"/>
  <c r="R773" i="1"/>
  <c r="V773" i="1" s="1"/>
  <c r="AN773" i="1" s="1"/>
  <c r="R761" i="1"/>
  <c r="V761" i="1" s="1"/>
  <c r="AN761" i="1" s="1"/>
  <c r="R749" i="1"/>
  <c r="R737" i="1"/>
  <c r="V737" i="1" s="1"/>
  <c r="AN737" i="1" s="1"/>
  <c r="R725" i="1"/>
  <c r="V725" i="1" s="1"/>
  <c r="AN725" i="1" s="1"/>
  <c r="R713" i="1"/>
  <c r="V713" i="1" s="1"/>
  <c r="AN713" i="1" s="1"/>
  <c r="R701" i="1"/>
  <c r="V701" i="1" s="1"/>
  <c r="AN701" i="1" s="1"/>
  <c r="R689" i="1"/>
  <c r="R677" i="1"/>
  <c r="V677" i="1" s="1"/>
  <c r="AN677" i="1" s="1"/>
  <c r="R665" i="1"/>
  <c r="V665" i="1" s="1"/>
  <c r="AN665" i="1" s="1"/>
  <c r="R653" i="1"/>
  <c r="B653" i="1" s="1"/>
  <c r="R641" i="1"/>
  <c r="V641" i="1" s="1"/>
  <c r="AN641" i="1" s="1"/>
  <c r="R629" i="1"/>
  <c r="B629" i="1" s="1"/>
  <c r="R617" i="1"/>
  <c r="V617" i="1" s="1"/>
  <c r="AN617" i="1" s="1"/>
  <c r="R605" i="1"/>
  <c r="V605" i="1" s="1"/>
  <c r="AN605" i="1" s="1"/>
  <c r="R593" i="1"/>
  <c r="V593" i="1" s="1"/>
  <c r="AN593" i="1" s="1"/>
  <c r="R581" i="1"/>
  <c r="B581" i="1" s="1"/>
  <c r="R569" i="1"/>
  <c r="B569" i="1" s="1"/>
  <c r="R557" i="1"/>
  <c r="V557" i="1" s="1"/>
  <c r="AN557" i="1" s="1"/>
  <c r="R545" i="1"/>
  <c r="V545" i="1" s="1"/>
  <c r="AN545" i="1" s="1"/>
  <c r="R533" i="1"/>
  <c r="V533" i="1" s="1"/>
  <c r="AN533" i="1" s="1"/>
  <c r="R521" i="1"/>
  <c r="V521" i="1" s="1"/>
  <c r="AN521" i="1" s="1"/>
  <c r="R509" i="1"/>
  <c r="V509" i="1" s="1"/>
  <c r="AN509" i="1" s="1"/>
  <c r="R497" i="1"/>
  <c r="V497" i="1" s="1"/>
  <c r="AN497" i="1" s="1"/>
  <c r="R485" i="1"/>
  <c r="V485" i="1" s="1"/>
  <c r="AN485" i="1" s="1"/>
  <c r="R473" i="1"/>
  <c r="V473" i="1" s="1"/>
  <c r="AN473" i="1" s="1"/>
  <c r="R461" i="1"/>
  <c r="V461" i="1" s="1"/>
  <c r="AN461" i="1" s="1"/>
  <c r="R449" i="1"/>
  <c r="V449" i="1" s="1"/>
  <c r="AN449" i="1" s="1"/>
  <c r="R437" i="1"/>
  <c r="V437" i="1" s="1"/>
  <c r="AN437" i="1" s="1"/>
  <c r="R425" i="1"/>
  <c r="V425" i="1" s="1"/>
  <c r="AN425" i="1" s="1"/>
  <c r="R413" i="1"/>
  <c r="V413" i="1" s="1"/>
  <c r="AN413" i="1" s="1"/>
  <c r="R401" i="1"/>
  <c r="V401" i="1" s="1"/>
  <c r="AN401" i="1" s="1"/>
  <c r="R389" i="1"/>
  <c r="V389" i="1" s="1"/>
  <c r="AN389" i="1" s="1"/>
  <c r="R377" i="1"/>
  <c r="V377" i="1" s="1"/>
  <c r="AN377" i="1" s="1"/>
  <c r="R365" i="1"/>
  <c r="V365" i="1" s="1"/>
  <c r="AN365" i="1" s="1"/>
  <c r="R353" i="1"/>
  <c r="V353" i="1" s="1"/>
  <c r="AN353" i="1" s="1"/>
  <c r="R341" i="1"/>
  <c r="V341" i="1" s="1"/>
  <c r="AN341" i="1" s="1"/>
  <c r="R329" i="1"/>
  <c r="V329" i="1" s="1"/>
  <c r="AN329" i="1" s="1"/>
  <c r="R317" i="1"/>
  <c r="V317" i="1" s="1"/>
  <c r="AN317" i="1" s="1"/>
  <c r="R305" i="1"/>
  <c r="V305" i="1" s="1"/>
  <c r="AN305" i="1" s="1"/>
  <c r="R293" i="1"/>
  <c r="V293" i="1" s="1"/>
  <c r="AN293" i="1" s="1"/>
  <c r="R281" i="1"/>
  <c r="V281" i="1" s="1"/>
  <c r="AN281" i="1" s="1"/>
  <c r="R269" i="1"/>
  <c r="V269" i="1" s="1"/>
  <c r="AN269" i="1" s="1"/>
  <c r="R257" i="1"/>
  <c r="V257" i="1" s="1"/>
  <c r="R245" i="1"/>
  <c r="V245" i="1" s="1"/>
  <c r="R233" i="1"/>
  <c r="R221" i="1"/>
  <c r="V221" i="1" s="1"/>
  <c r="R209" i="1"/>
  <c r="V209" i="1" s="1"/>
  <c r="R197" i="1"/>
  <c r="V197" i="1" s="1"/>
  <c r="R185" i="1"/>
  <c r="V185" i="1" s="1"/>
  <c r="AN185" i="1" s="1"/>
  <c r="R173" i="1"/>
  <c r="R161" i="1"/>
  <c r="V161" i="1" s="1"/>
  <c r="AN161" i="1" s="1"/>
  <c r="R149" i="1"/>
  <c r="V149" i="1" s="1"/>
  <c r="AN149" i="1" s="1"/>
  <c r="R137" i="1"/>
  <c r="V137" i="1" s="1"/>
  <c r="AN137" i="1" s="1"/>
  <c r="R125" i="1"/>
  <c r="V125" i="1" s="1"/>
  <c r="AN125" i="1" s="1"/>
  <c r="R113" i="1"/>
  <c r="V113" i="1" s="1"/>
  <c r="AN113" i="1" s="1"/>
  <c r="R101" i="1"/>
  <c r="V101" i="1" s="1"/>
  <c r="AN101" i="1" s="1"/>
  <c r="R89" i="1"/>
  <c r="V89" i="1" s="1"/>
  <c r="AN89" i="1" s="1"/>
  <c r="R77" i="1"/>
  <c r="V77" i="1" s="1"/>
  <c r="AN77" i="1" s="1"/>
  <c r="R65" i="1"/>
  <c r="V65" i="1" s="1"/>
  <c r="AN65" i="1" s="1"/>
  <c r="R53" i="1"/>
  <c r="V53" i="1" s="1"/>
  <c r="AN53" i="1" s="1"/>
  <c r="R41" i="1"/>
  <c r="V41" i="1" s="1"/>
  <c r="AN41" i="1" s="1"/>
  <c r="R29" i="1"/>
  <c r="R17" i="1"/>
  <c r="V17" i="1" s="1"/>
  <c r="AN17" i="1" s="1"/>
  <c r="R5" i="1"/>
  <c r="B5" i="1" s="1"/>
  <c r="R1009" i="1"/>
  <c r="V1009" i="1" s="1"/>
  <c r="AN1009" i="1" s="1"/>
  <c r="R937" i="1"/>
  <c r="V937" i="1" s="1"/>
  <c r="AN937" i="1" s="1"/>
  <c r="R898" i="1"/>
  <c r="V898" i="1" s="1"/>
  <c r="AN898" i="1" s="1"/>
  <c r="R880" i="1"/>
  <c r="V880" i="1" s="1"/>
  <c r="AN880" i="1" s="1"/>
  <c r="R868" i="1"/>
  <c r="V868" i="1" s="1"/>
  <c r="AN868" i="1" s="1"/>
  <c r="R856" i="1"/>
  <c r="V856" i="1" s="1"/>
  <c r="AN856" i="1" s="1"/>
  <c r="R844" i="1"/>
  <c r="B844" i="1" s="1"/>
  <c r="R832" i="1"/>
  <c r="R820" i="1"/>
  <c r="V820" i="1" s="1"/>
  <c r="AN820" i="1" s="1"/>
  <c r="R808" i="1"/>
  <c r="V808" i="1" s="1"/>
  <c r="AN808" i="1" s="1"/>
  <c r="R796" i="1"/>
  <c r="V796" i="1" s="1"/>
  <c r="AN796" i="1" s="1"/>
  <c r="R784" i="1"/>
  <c r="V784" i="1" s="1"/>
  <c r="AN784" i="1" s="1"/>
  <c r="R772" i="1"/>
  <c r="V772" i="1" s="1"/>
  <c r="AN772" i="1" s="1"/>
  <c r="R760" i="1"/>
  <c r="V760" i="1" s="1"/>
  <c r="AN760" i="1" s="1"/>
  <c r="R748" i="1"/>
  <c r="V748" i="1" s="1"/>
  <c r="AN748" i="1" s="1"/>
  <c r="R736" i="1"/>
  <c r="V736" i="1" s="1"/>
  <c r="AN736" i="1" s="1"/>
  <c r="R724" i="1"/>
  <c r="V724" i="1" s="1"/>
  <c r="AN724" i="1" s="1"/>
  <c r="R712" i="1"/>
  <c r="V712" i="1" s="1"/>
  <c r="AN712" i="1" s="1"/>
  <c r="R700" i="1"/>
  <c r="V700" i="1" s="1"/>
  <c r="AN700" i="1" s="1"/>
  <c r="R688" i="1"/>
  <c r="V688" i="1" s="1"/>
  <c r="AN688" i="1" s="1"/>
  <c r="R676" i="1"/>
  <c r="V676" i="1" s="1"/>
  <c r="AN676" i="1" s="1"/>
  <c r="R664" i="1"/>
  <c r="V664" i="1" s="1"/>
  <c r="AN664" i="1" s="1"/>
  <c r="R652" i="1"/>
  <c r="V652" i="1" s="1"/>
  <c r="AN652" i="1" s="1"/>
  <c r="R640" i="1"/>
  <c r="V640" i="1" s="1"/>
  <c r="AN640" i="1" s="1"/>
  <c r="R628" i="1"/>
  <c r="V628" i="1" s="1"/>
  <c r="AN628" i="1" s="1"/>
  <c r="R616" i="1"/>
  <c r="V616" i="1" s="1"/>
  <c r="AN616" i="1" s="1"/>
  <c r="R604" i="1"/>
  <c r="V604" i="1" s="1"/>
  <c r="AN604" i="1" s="1"/>
  <c r="R592" i="1"/>
  <c r="V592" i="1" s="1"/>
  <c r="AN592" i="1" s="1"/>
  <c r="R580" i="1"/>
  <c r="V580" i="1" s="1"/>
  <c r="AN580" i="1" s="1"/>
  <c r="R568" i="1"/>
  <c r="V568" i="1" s="1"/>
  <c r="AN568" i="1" s="1"/>
  <c r="R556" i="1"/>
  <c r="V556" i="1" s="1"/>
  <c r="AN556" i="1" s="1"/>
  <c r="R544" i="1"/>
  <c r="V544" i="1" s="1"/>
  <c r="AN544" i="1" s="1"/>
  <c r="R532" i="1"/>
  <c r="V532" i="1" s="1"/>
  <c r="AN532" i="1" s="1"/>
  <c r="R520" i="1"/>
  <c r="V520" i="1" s="1"/>
  <c r="AN520" i="1" s="1"/>
  <c r="R508" i="1"/>
  <c r="V508" i="1" s="1"/>
  <c r="AN508" i="1" s="1"/>
  <c r="R496" i="1"/>
  <c r="B496" i="1" s="1"/>
  <c r="R484" i="1"/>
  <c r="V484" i="1" s="1"/>
  <c r="AN484" i="1" s="1"/>
  <c r="R472" i="1"/>
  <c r="V472" i="1" s="1"/>
  <c r="AN472" i="1" s="1"/>
  <c r="R460" i="1"/>
  <c r="V460" i="1" s="1"/>
  <c r="AN460" i="1" s="1"/>
  <c r="R448" i="1"/>
  <c r="B448" i="1" s="1"/>
  <c r="R436" i="1"/>
  <c r="V436" i="1" s="1"/>
  <c r="AN436" i="1" s="1"/>
  <c r="R424" i="1"/>
  <c r="V424" i="1" s="1"/>
  <c r="AN424" i="1" s="1"/>
  <c r="R412" i="1"/>
  <c r="V412" i="1" s="1"/>
  <c r="AN412" i="1" s="1"/>
  <c r="R400" i="1"/>
  <c r="V400" i="1" s="1"/>
  <c r="AN400" i="1" s="1"/>
  <c r="R388" i="1"/>
  <c r="V388" i="1" s="1"/>
  <c r="AN388" i="1" s="1"/>
  <c r="R376" i="1"/>
  <c r="V376" i="1" s="1"/>
  <c r="AN376" i="1" s="1"/>
  <c r="R364" i="1"/>
  <c r="V364" i="1" s="1"/>
  <c r="AN364" i="1" s="1"/>
  <c r="R352" i="1"/>
  <c r="V352" i="1" s="1"/>
  <c r="AN352" i="1" s="1"/>
  <c r="R340" i="1"/>
  <c r="R328" i="1"/>
  <c r="R316" i="1"/>
  <c r="V316" i="1" s="1"/>
  <c r="AN316" i="1" s="1"/>
  <c r="R304" i="1"/>
  <c r="V304" i="1" s="1"/>
  <c r="AN304" i="1" s="1"/>
  <c r="R292" i="1"/>
  <c r="V292" i="1" s="1"/>
  <c r="AN292" i="1" s="1"/>
  <c r="R280" i="1"/>
  <c r="V280" i="1" s="1"/>
  <c r="AN280" i="1" s="1"/>
  <c r="R268" i="1"/>
  <c r="R256" i="1"/>
  <c r="V256" i="1" s="1"/>
  <c r="R244" i="1"/>
  <c r="V244" i="1" s="1"/>
  <c r="R232" i="1"/>
  <c r="V232" i="1" s="1"/>
  <c r="R220" i="1"/>
  <c r="V220" i="1" s="1"/>
  <c r="R208" i="1"/>
  <c r="V208" i="1" s="1"/>
  <c r="R196" i="1"/>
  <c r="V196" i="1" s="1"/>
  <c r="R184" i="1"/>
  <c r="V184" i="1" s="1"/>
  <c r="AN184" i="1" s="1"/>
  <c r="R172" i="1"/>
  <c r="V172" i="1" s="1"/>
  <c r="AN172" i="1" s="1"/>
  <c r="R160" i="1"/>
  <c r="V160" i="1" s="1"/>
  <c r="AN160" i="1" s="1"/>
  <c r="R148" i="1"/>
  <c r="V148" i="1" s="1"/>
  <c r="AN148" i="1" s="1"/>
  <c r="R136" i="1"/>
  <c r="B136" i="1" s="1"/>
  <c r="R124" i="1"/>
  <c r="V124" i="1" s="1"/>
  <c r="AN124" i="1" s="1"/>
  <c r="R112" i="1"/>
  <c r="V112" i="1" s="1"/>
  <c r="AN112" i="1" s="1"/>
  <c r="R100" i="1"/>
  <c r="V100" i="1" s="1"/>
  <c r="AN100" i="1" s="1"/>
  <c r="R88" i="1"/>
  <c r="V88" i="1" s="1"/>
  <c r="AN88" i="1" s="1"/>
  <c r="R76" i="1"/>
  <c r="V76" i="1" s="1"/>
  <c r="AN76" i="1" s="1"/>
  <c r="R64" i="1"/>
  <c r="V64" i="1" s="1"/>
  <c r="AN64" i="1" s="1"/>
  <c r="R52" i="1"/>
  <c r="V52" i="1" s="1"/>
  <c r="AN52" i="1" s="1"/>
  <c r="R40" i="1"/>
  <c r="B40" i="1" s="1"/>
  <c r="R28" i="1"/>
  <c r="B28" i="1" s="1"/>
  <c r="R16" i="1"/>
  <c r="V16" i="1" s="1"/>
  <c r="AN16" i="1" s="1"/>
  <c r="R1004" i="1"/>
  <c r="V1004" i="1" s="1"/>
  <c r="AN1004" i="1" s="1"/>
  <c r="R932" i="1"/>
  <c r="V932" i="1" s="1"/>
  <c r="AN932" i="1" s="1"/>
  <c r="R896" i="1"/>
  <c r="R879" i="1"/>
  <c r="V879" i="1" s="1"/>
  <c r="AN879" i="1" s="1"/>
  <c r="R867" i="1"/>
  <c r="V867" i="1" s="1"/>
  <c r="AN867" i="1" s="1"/>
  <c r="R855" i="1"/>
  <c r="V855" i="1" s="1"/>
  <c r="AN855" i="1" s="1"/>
  <c r="R843" i="1"/>
  <c r="V843" i="1" s="1"/>
  <c r="AN843" i="1" s="1"/>
  <c r="R831" i="1"/>
  <c r="V831" i="1" s="1"/>
  <c r="AN831" i="1" s="1"/>
  <c r="R819" i="1"/>
  <c r="R807" i="1"/>
  <c r="V807" i="1" s="1"/>
  <c r="AN807" i="1" s="1"/>
  <c r="R795" i="1"/>
  <c r="V795" i="1" s="1"/>
  <c r="AN795" i="1" s="1"/>
  <c r="R783" i="1"/>
  <c r="V783" i="1" s="1"/>
  <c r="AN783" i="1" s="1"/>
  <c r="R771" i="1"/>
  <c r="B771" i="1" s="1"/>
  <c r="R759" i="1"/>
  <c r="V759" i="1" s="1"/>
  <c r="AN759" i="1" s="1"/>
  <c r="R747" i="1"/>
  <c r="V747" i="1" s="1"/>
  <c r="AN747" i="1" s="1"/>
  <c r="R735" i="1"/>
  <c r="V735" i="1" s="1"/>
  <c r="AN735" i="1" s="1"/>
  <c r="R723" i="1"/>
  <c r="V723" i="1" s="1"/>
  <c r="AN723" i="1" s="1"/>
  <c r="R711" i="1"/>
  <c r="V711" i="1" s="1"/>
  <c r="AN711" i="1" s="1"/>
  <c r="R699" i="1"/>
  <c r="V699" i="1" s="1"/>
  <c r="AN699" i="1" s="1"/>
  <c r="R687" i="1"/>
  <c r="V687" i="1" s="1"/>
  <c r="AN687" i="1" s="1"/>
  <c r="R675" i="1"/>
  <c r="V675" i="1" s="1"/>
  <c r="AN675" i="1" s="1"/>
  <c r="R663" i="1"/>
  <c r="V663" i="1" s="1"/>
  <c r="AN663" i="1" s="1"/>
  <c r="R651" i="1"/>
  <c r="V651" i="1" s="1"/>
  <c r="AN651" i="1" s="1"/>
  <c r="R639" i="1"/>
  <c r="V639" i="1" s="1"/>
  <c r="AN639" i="1" s="1"/>
  <c r="R627" i="1"/>
  <c r="V627" i="1" s="1"/>
  <c r="AN627" i="1" s="1"/>
  <c r="R615" i="1"/>
  <c r="V615" i="1" s="1"/>
  <c r="AN615" i="1" s="1"/>
  <c r="R603" i="1"/>
  <c r="V603" i="1" s="1"/>
  <c r="AN603" i="1" s="1"/>
  <c r="R591" i="1"/>
  <c r="R579" i="1"/>
  <c r="V579" i="1" s="1"/>
  <c r="AN579" i="1" s="1"/>
  <c r="R567" i="1"/>
  <c r="V567" i="1" s="1"/>
  <c r="AN567" i="1" s="1"/>
  <c r="R555" i="1"/>
  <c r="V555" i="1" s="1"/>
  <c r="AN555" i="1" s="1"/>
  <c r="R543" i="1"/>
  <c r="V543" i="1" s="1"/>
  <c r="AN543" i="1" s="1"/>
  <c r="R531" i="1"/>
  <c r="V531" i="1" s="1"/>
  <c r="AN531" i="1" s="1"/>
  <c r="R519" i="1"/>
  <c r="V519" i="1" s="1"/>
  <c r="AN519" i="1" s="1"/>
  <c r="R507" i="1"/>
  <c r="V507" i="1" s="1"/>
  <c r="AN507" i="1" s="1"/>
  <c r="R495" i="1"/>
  <c r="B495" i="1" s="1"/>
  <c r="R483" i="1"/>
  <c r="V483" i="1" s="1"/>
  <c r="AN483" i="1" s="1"/>
  <c r="R471" i="1"/>
  <c r="V471" i="1" s="1"/>
  <c r="AN471" i="1" s="1"/>
  <c r="R459" i="1"/>
  <c r="V459" i="1" s="1"/>
  <c r="AN459" i="1" s="1"/>
  <c r="R447" i="1"/>
  <c r="V447" i="1" s="1"/>
  <c r="AN447" i="1" s="1"/>
  <c r="R435" i="1"/>
  <c r="V435" i="1" s="1"/>
  <c r="AN435" i="1" s="1"/>
  <c r="R423" i="1"/>
  <c r="V423" i="1" s="1"/>
  <c r="AN423" i="1" s="1"/>
  <c r="R411" i="1"/>
  <c r="V411" i="1" s="1"/>
  <c r="AN411" i="1" s="1"/>
  <c r="R399" i="1"/>
  <c r="V399" i="1" s="1"/>
  <c r="AN399" i="1" s="1"/>
  <c r="R387" i="1"/>
  <c r="V387" i="1" s="1"/>
  <c r="AN387" i="1" s="1"/>
  <c r="R375" i="1"/>
  <c r="R363" i="1"/>
  <c r="V363" i="1" s="1"/>
  <c r="AN363" i="1" s="1"/>
  <c r="R351" i="1"/>
  <c r="V351" i="1" s="1"/>
  <c r="AN351" i="1" s="1"/>
  <c r="R339" i="1"/>
  <c r="V339" i="1" s="1"/>
  <c r="AN339" i="1" s="1"/>
  <c r="R327" i="1"/>
  <c r="V327" i="1" s="1"/>
  <c r="AN327" i="1" s="1"/>
  <c r="R315" i="1"/>
  <c r="V315" i="1" s="1"/>
  <c r="AN315" i="1" s="1"/>
  <c r="R303" i="1"/>
  <c r="V303" i="1" s="1"/>
  <c r="AN303" i="1" s="1"/>
  <c r="R291" i="1"/>
  <c r="B291" i="1" s="1"/>
  <c r="R279" i="1"/>
  <c r="V279" i="1" s="1"/>
  <c r="AN279" i="1" s="1"/>
  <c r="R267" i="1"/>
  <c r="V267" i="1" s="1"/>
  <c r="AN267" i="1" s="1"/>
  <c r="R255" i="1"/>
  <c r="V255" i="1" s="1"/>
  <c r="R243" i="1"/>
  <c r="V243" i="1" s="1"/>
  <c r="R231" i="1"/>
  <c r="V231" i="1" s="1"/>
  <c r="R219" i="1"/>
  <c r="V219" i="1" s="1"/>
  <c r="R207" i="1"/>
  <c r="V207" i="1" s="1"/>
  <c r="R195" i="1"/>
  <c r="V195" i="1" s="1"/>
  <c r="R183" i="1"/>
  <c r="B183" i="1" s="1"/>
  <c r="R171" i="1"/>
  <c r="V171" i="1" s="1"/>
  <c r="AN171" i="1" s="1"/>
  <c r="R159" i="1"/>
  <c r="V159" i="1" s="1"/>
  <c r="AN159" i="1" s="1"/>
  <c r="R147" i="1"/>
  <c r="V147" i="1" s="1"/>
  <c r="AN147" i="1" s="1"/>
  <c r="R135" i="1"/>
  <c r="V135" i="1" s="1"/>
  <c r="AN135" i="1" s="1"/>
  <c r="R123" i="1"/>
  <c r="B123" i="1" s="1"/>
  <c r="R111" i="1"/>
  <c r="V111" i="1" s="1"/>
  <c r="AN111" i="1" s="1"/>
  <c r="R99" i="1"/>
  <c r="V99" i="1" s="1"/>
  <c r="AN99" i="1" s="1"/>
  <c r="R87" i="1"/>
  <c r="V87" i="1" s="1"/>
  <c r="AN87" i="1" s="1"/>
  <c r="R75" i="1"/>
  <c r="R63" i="1"/>
  <c r="V63" i="1" s="1"/>
  <c r="AN63" i="1" s="1"/>
  <c r="R51" i="1"/>
  <c r="V51" i="1" s="1"/>
  <c r="AN51" i="1" s="1"/>
  <c r="R39" i="1"/>
  <c r="V39" i="1" s="1"/>
  <c r="AN39" i="1" s="1"/>
  <c r="R27" i="1"/>
  <c r="V27" i="1" s="1"/>
  <c r="AN27" i="1" s="1"/>
  <c r="R15" i="1"/>
  <c r="V15" i="1" s="1"/>
  <c r="AN15" i="1" s="1"/>
  <c r="R997" i="1"/>
  <c r="V997" i="1" s="1"/>
  <c r="AN997" i="1" s="1"/>
  <c r="R925" i="1"/>
  <c r="V925" i="1" s="1"/>
  <c r="AN925" i="1" s="1"/>
  <c r="R894" i="1"/>
  <c r="V894" i="1" s="1"/>
  <c r="AN894" i="1" s="1"/>
  <c r="R878" i="1"/>
  <c r="V878" i="1" s="1"/>
  <c r="AN878" i="1" s="1"/>
  <c r="R866" i="1"/>
  <c r="V866" i="1" s="1"/>
  <c r="AN866" i="1" s="1"/>
  <c r="R854" i="1"/>
  <c r="V854" i="1" s="1"/>
  <c r="AN854" i="1" s="1"/>
  <c r="R842" i="1"/>
  <c r="V842" i="1" s="1"/>
  <c r="AN842" i="1" s="1"/>
  <c r="R830" i="1"/>
  <c r="V830" i="1" s="1"/>
  <c r="AN830" i="1" s="1"/>
  <c r="R818" i="1"/>
  <c r="V818" i="1" s="1"/>
  <c r="AN818" i="1" s="1"/>
  <c r="R806" i="1"/>
  <c r="V806" i="1" s="1"/>
  <c r="AN806" i="1" s="1"/>
  <c r="R794" i="1"/>
  <c r="V794" i="1" s="1"/>
  <c r="AN794" i="1" s="1"/>
  <c r="R782" i="1"/>
  <c r="V782" i="1" s="1"/>
  <c r="AN782" i="1" s="1"/>
  <c r="R770" i="1"/>
  <c r="V770" i="1" s="1"/>
  <c r="AN770" i="1" s="1"/>
  <c r="R758" i="1"/>
  <c r="V758" i="1" s="1"/>
  <c r="AN758" i="1" s="1"/>
  <c r="R746" i="1"/>
  <c r="V746" i="1" s="1"/>
  <c r="AN746" i="1" s="1"/>
  <c r="R734" i="1"/>
  <c r="V734" i="1" s="1"/>
  <c r="AN734" i="1" s="1"/>
  <c r="R722" i="1"/>
  <c r="V722" i="1" s="1"/>
  <c r="AN722" i="1" s="1"/>
  <c r="R710" i="1"/>
  <c r="V710" i="1" s="1"/>
  <c r="AN710" i="1" s="1"/>
  <c r="R698" i="1"/>
  <c r="V698" i="1" s="1"/>
  <c r="AN698" i="1" s="1"/>
  <c r="R686" i="1"/>
  <c r="V686" i="1" s="1"/>
  <c r="AN686" i="1" s="1"/>
  <c r="R674" i="1"/>
  <c r="V674" i="1" s="1"/>
  <c r="AN674" i="1" s="1"/>
  <c r="R662" i="1"/>
  <c r="V662" i="1" s="1"/>
  <c r="AN662" i="1" s="1"/>
  <c r="R650" i="1"/>
  <c r="V650" i="1" s="1"/>
  <c r="AN650" i="1" s="1"/>
  <c r="R638" i="1"/>
  <c r="V638" i="1" s="1"/>
  <c r="AN638" i="1" s="1"/>
  <c r="R626" i="1"/>
  <c r="V626" i="1" s="1"/>
  <c r="AN626" i="1" s="1"/>
  <c r="R614" i="1"/>
  <c r="V614" i="1" s="1"/>
  <c r="AN614" i="1" s="1"/>
  <c r="R602" i="1"/>
  <c r="R590" i="1"/>
  <c r="V590" i="1" s="1"/>
  <c r="AN590" i="1" s="1"/>
  <c r="R578" i="1"/>
  <c r="R566" i="1"/>
  <c r="B566" i="1" s="1"/>
  <c r="R554" i="1"/>
  <c r="V554" i="1" s="1"/>
  <c r="AN554" i="1" s="1"/>
  <c r="R542" i="1"/>
  <c r="V542" i="1" s="1"/>
  <c r="AN542" i="1" s="1"/>
  <c r="R530" i="1"/>
  <c r="V530" i="1" s="1"/>
  <c r="AN530" i="1" s="1"/>
  <c r="R518" i="1"/>
  <c r="R506" i="1"/>
  <c r="V506" i="1" s="1"/>
  <c r="AN506" i="1" s="1"/>
  <c r="R494" i="1"/>
  <c r="V494" i="1" s="1"/>
  <c r="AN494" i="1" s="1"/>
  <c r="R482" i="1"/>
  <c r="V482" i="1" s="1"/>
  <c r="AN482" i="1" s="1"/>
  <c r="R470" i="1"/>
  <c r="V470" i="1" s="1"/>
  <c r="AN470" i="1" s="1"/>
  <c r="R458" i="1"/>
  <c r="V458" i="1" s="1"/>
  <c r="AN458" i="1" s="1"/>
  <c r="R446" i="1"/>
  <c r="V446" i="1" s="1"/>
  <c r="AN446" i="1" s="1"/>
  <c r="R434" i="1"/>
  <c r="B434" i="1" s="1"/>
  <c r="R422" i="1"/>
  <c r="V422" i="1" s="1"/>
  <c r="AN422" i="1" s="1"/>
  <c r="R410" i="1"/>
  <c r="V410" i="1" s="1"/>
  <c r="AN410" i="1" s="1"/>
  <c r="R398" i="1"/>
  <c r="V398" i="1" s="1"/>
  <c r="AN398" i="1" s="1"/>
  <c r="R386" i="1"/>
  <c r="B386" i="1" s="1"/>
  <c r="R374" i="1"/>
  <c r="V374" i="1" s="1"/>
  <c r="AN374" i="1" s="1"/>
  <c r="R362" i="1"/>
  <c r="R350" i="1"/>
  <c r="V350" i="1" s="1"/>
  <c r="AN350" i="1" s="1"/>
  <c r="R338" i="1"/>
  <c r="V338" i="1" s="1"/>
  <c r="AN338" i="1" s="1"/>
  <c r="R326" i="1"/>
  <c r="V326" i="1" s="1"/>
  <c r="AN326" i="1" s="1"/>
  <c r="R314" i="1"/>
  <c r="V314" i="1" s="1"/>
  <c r="AN314" i="1" s="1"/>
  <c r="R302" i="1"/>
  <c r="V302" i="1" s="1"/>
  <c r="AN302" i="1" s="1"/>
  <c r="R290" i="1"/>
  <c r="V290" i="1" s="1"/>
  <c r="AN290" i="1" s="1"/>
  <c r="R278" i="1"/>
  <c r="V278" i="1" s="1"/>
  <c r="AN278" i="1" s="1"/>
  <c r="R266" i="1"/>
  <c r="V266" i="1" s="1"/>
  <c r="AN266" i="1" s="1"/>
  <c r="R254" i="1"/>
  <c r="V254" i="1" s="1"/>
  <c r="R242" i="1"/>
  <c r="V242" i="1" s="1"/>
  <c r="R230" i="1"/>
  <c r="V230" i="1" s="1"/>
  <c r="R218" i="1"/>
  <c r="R206" i="1"/>
  <c r="R194" i="1"/>
  <c r="V194" i="1" s="1"/>
  <c r="R182" i="1"/>
  <c r="V182" i="1" s="1"/>
  <c r="AN182" i="1" s="1"/>
  <c r="R170" i="1"/>
  <c r="V170" i="1" s="1"/>
  <c r="AN170" i="1" s="1"/>
  <c r="R158" i="1"/>
  <c r="V158" i="1" s="1"/>
  <c r="AN158" i="1" s="1"/>
  <c r="R146" i="1"/>
  <c r="V146" i="1" s="1"/>
  <c r="AN146" i="1" s="1"/>
  <c r="R134" i="1"/>
  <c r="V134" i="1" s="1"/>
  <c r="AN134" i="1" s="1"/>
  <c r="R122" i="1"/>
  <c r="B122" i="1" s="1"/>
  <c r="R110" i="1"/>
  <c r="V110" i="1" s="1"/>
  <c r="AN110" i="1" s="1"/>
  <c r="R98" i="1"/>
  <c r="V98" i="1" s="1"/>
  <c r="AN98" i="1" s="1"/>
  <c r="R86" i="1"/>
  <c r="V86" i="1" s="1"/>
  <c r="AN86" i="1" s="1"/>
  <c r="R74" i="1"/>
  <c r="V74" i="1" s="1"/>
  <c r="AN74" i="1" s="1"/>
  <c r="R62" i="1"/>
  <c r="V62" i="1" s="1"/>
  <c r="AN62" i="1" s="1"/>
  <c r="R50" i="1"/>
  <c r="V50" i="1" s="1"/>
  <c r="AN50" i="1" s="1"/>
  <c r="R38" i="1"/>
  <c r="V38" i="1" s="1"/>
  <c r="AN38" i="1" s="1"/>
  <c r="R26" i="1"/>
  <c r="V26" i="1" s="1"/>
  <c r="AN26" i="1" s="1"/>
  <c r="R14" i="1"/>
  <c r="V14" i="1" s="1"/>
  <c r="AN14" i="1" s="1"/>
  <c r="R992" i="1"/>
  <c r="V992" i="1" s="1"/>
  <c r="AN992" i="1" s="1"/>
  <c r="R920" i="1"/>
  <c r="R893" i="1"/>
  <c r="V893" i="1" s="1"/>
  <c r="AN893" i="1" s="1"/>
  <c r="R877" i="1"/>
  <c r="V877" i="1" s="1"/>
  <c r="AN877" i="1" s="1"/>
  <c r="R865" i="1"/>
  <c r="V865" i="1" s="1"/>
  <c r="AN865" i="1" s="1"/>
  <c r="R853" i="1"/>
  <c r="V853" i="1" s="1"/>
  <c r="AN853" i="1" s="1"/>
  <c r="R841" i="1"/>
  <c r="V841" i="1" s="1"/>
  <c r="AN841" i="1" s="1"/>
  <c r="R829" i="1"/>
  <c r="V829" i="1" s="1"/>
  <c r="AN829" i="1" s="1"/>
  <c r="R817" i="1"/>
  <c r="V817" i="1" s="1"/>
  <c r="AN817" i="1" s="1"/>
  <c r="R805" i="1"/>
  <c r="V805" i="1" s="1"/>
  <c r="AN805" i="1" s="1"/>
  <c r="R793" i="1"/>
  <c r="V793" i="1" s="1"/>
  <c r="AN793" i="1" s="1"/>
  <c r="R781" i="1"/>
  <c r="V781" i="1" s="1"/>
  <c r="AN781" i="1" s="1"/>
  <c r="R769" i="1"/>
  <c r="V769" i="1" s="1"/>
  <c r="AN769" i="1" s="1"/>
  <c r="R757" i="1"/>
  <c r="R745" i="1"/>
  <c r="V745" i="1" s="1"/>
  <c r="AN745" i="1" s="1"/>
  <c r="R733" i="1"/>
  <c r="V733" i="1" s="1"/>
  <c r="AN733" i="1" s="1"/>
  <c r="R721" i="1"/>
  <c r="V721" i="1" s="1"/>
  <c r="AN721" i="1" s="1"/>
  <c r="R709" i="1"/>
  <c r="V709" i="1" s="1"/>
  <c r="AN709" i="1" s="1"/>
  <c r="R697" i="1"/>
  <c r="V697" i="1" s="1"/>
  <c r="AN697" i="1" s="1"/>
  <c r="R685" i="1"/>
  <c r="V685" i="1" s="1"/>
  <c r="AN685" i="1" s="1"/>
  <c r="R673" i="1"/>
  <c r="V673" i="1" s="1"/>
  <c r="AN673" i="1" s="1"/>
  <c r="R661" i="1"/>
  <c r="V661" i="1" s="1"/>
  <c r="AN661" i="1" s="1"/>
  <c r="R649" i="1"/>
  <c r="R637" i="1"/>
  <c r="V637" i="1" s="1"/>
  <c r="AN637" i="1" s="1"/>
  <c r="R625" i="1"/>
  <c r="V625" i="1" s="1"/>
  <c r="AN625" i="1" s="1"/>
  <c r="R613" i="1"/>
  <c r="V613" i="1" s="1"/>
  <c r="AN613" i="1" s="1"/>
  <c r="R601" i="1"/>
  <c r="V601" i="1" s="1"/>
  <c r="AN601" i="1" s="1"/>
  <c r="R589" i="1"/>
  <c r="V589" i="1" s="1"/>
  <c r="AN589" i="1" s="1"/>
  <c r="R577" i="1"/>
  <c r="V577" i="1" s="1"/>
  <c r="AN577" i="1" s="1"/>
  <c r="R565" i="1"/>
  <c r="V565" i="1" s="1"/>
  <c r="AN565" i="1" s="1"/>
  <c r="R553" i="1"/>
  <c r="V553" i="1" s="1"/>
  <c r="AN553" i="1" s="1"/>
  <c r="R541" i="1"/>
  <c r="V541" i="1" s="1"/>
  <c r="AN541" i="1" s="1"/>
  <c r="R529" i="1"/>
  <c r="R517" i="1"/>
  <c r="V517" i="1" s="1"/>
  <c r="AN517" i="1" s="1"/>
  <c r="R505" i="1"/>
  <c r="V505" i="1" s="1"/>
  <c r="AN505" i="1" s="1"/>
  <c r="R493" i="1"/>
  <c r="V493" i="1" s="1"/>
  <c r="AN493" i="1" s="1"/>
  <c r="R481" i="1"/>
  <c r="V481" i="1" s="1"/>
  <c r="AN481" i="1" s="1"/>
  <c r="R469" i="1"/>
  <c r="V469" i="1" s="1"/>
  <c r="AN469" i="1" s="1"/>
  <c r="R457" i="1"/>
  <c r="B457" i="1" s="1"/>
  <c r="R445" i="1"/>
  <c r="V445" i="1" s="1"/>
  <c r="AN445" i="1" s="1"/>
  <c r="R433" i="1"/>
  <c r="V433" i="1" s="1"/>
  <c r="AN433" i="1" s="1"/>
  <c r="R421" i="1"/>
  <c r="V421" i="1" s="1"/>
  <c r="AN421" i="1" s="1"/>
  <c r="R409" i="1"/>
  <c r="B409" i="1" s="1"/>
  <c r="R397" i="1"/>
  <c r="R385" i="1"/>
  <c r="V385" i="1" s="1"/>
  <c r="AN385" i="1" s="1"/>
  <c r="R373" i="1"/>
  <c r="B373" i="1" s="1"/>
  <c r="R361" i="1"/>
  <c r="B361" i="1" s="1"/>
  <c r="R349" i="1"/>
  <c r="V349" i="1" s="1"/>
  <c r="AN349" i="1" s="1"/>
  <c r="R337" i="1"/>
  <c r="V337" i="1" s="1"/>
  <c r="AN337" i="1" s="1"/>
  <c r="R325" i="1"/>
  <c r="V325" i="1" s="1"/>
  <c r="AN325" i="1" s="1"/>
  <c r="R313" i="1"/>
  <c r="V313" i="1" s="1"/>
  <c r="AN313" i="1" s="1"/>
  <c r="R301" i="1"/>
  <c r="V301" i="1" s="1"/>
  <c r="AN301" i="1" s="1"/>
  <c r="R289" i="1"/>
  <c r="V289" i="1" s="1"/>
  <c r="AN289" i="1" s="1"/>
  <c r="R277" i="1"/>
  <c r="V277" i="1" s="1"/>
  <c r="AN277" i="1" s="1"/>
  <c r="R265" i="1"/>
  <c r="V265" i="1" s="1"/>
  <c r="AN265" i="1" s="1"/>
  <c r="R253" i="1"/>
  <c r="V253" i="1" s="1"/>
  <c r="R241" i="1"/>
  <c r="V241" i="1" s="1"/>
  <c r="R229" i="1"/>
  <c r="R217" i="1"/>
  <c r="R205" i="1"/>
  <c r="V205" i="1" s="1"/>
  <c r="R193" i="1"/>
  <c r="V193" i="1" s="1"/>
  <c r="R181" i="1"/>
  <c r="V181" i="1" s="1"/>
  <c r="AN181" i="1" s="1"/>
  <c r="R169" i="1"/>
  <c r="V169" i="1" s="1"/>
  <c r="AN169" i="1" s="1"/>
  <c r="R157" i="1"/>
  <c r="V157" i="1" s="1"/>
  <c r="AN157" i="1" s="1"/>
  <c r="R145" i="1"/>
  <c r="V145" i="1" s="1"/>
  <c r="AN145" i="1" s="1"/>
  <c r="R133" i="1"/>
  <c r="V133" i="1" s="1"/>
  <c r="AN133" i="1" s="1"/>
  <c r="R121" i="1"/>
  <c r="V121" i="1" s="1"/>
  <c r="AN121" i="1" s="1"/>
  <c r="R109" i="1"/>
  <c r="V109" i="1" s="1"/>
  <c r="AN109" i="1" s="1"/>
  <c r="R97" i="1"/>
  <c r="V97" i="1" s="1"/>
  <c r="AN97" i="1" s="1"/>
  <c r="R85" i="1"/>
  <c r="V85" i="1" s="1"/>
  <c r="AN85" i="1" s="1"/>
  <c r="R73" i="1"/>
  <c r="V73" i="1" s="1"/>
  <c r="AN73" i="1" s="1"/>
  <c r="R61" i="1"/>
  <c r="V61" i="1" s="1"/>
  <c r="AN61" i="1" s="1"/>
  <c r="R49" i="1"/>
  <c r="V49" i="1" s="1"/>
  <c r="AN49" i="1" s="1"/>
  <c r="R37" i="1"/>
  <c r="V37" i="1" s="1"/>
  <c r="AN37" i="1" s="1"/>
  <c r="R25" i="1"/>
  <c r="V25" i="1" s="1"/>
  <c r="AN25" i="1" s="1"/>
  <c r="R13" i="1"/>
  <c r="R985" i="1"/>
  <c r="V985" i="1" s="1"/>
  <c r="AN985" i="1" s="1"/>
  <c r="R916" i="1"/>
  <c r="R892" i="1"/>
  <c r="V892" i="1" s="1"/>
  <c r="AN892" i="1" s="1"/>
  <c r="R876" i="1"/>
  <c r="V876" i="1" s="1"/>
  <c r="AN876" i="1" s="1"/>
  <c r="R864" i="1"/>
  <c r="V864" i="1" s="1"/>
  <c r="AN864" i="1" s="1"/>
  <c r="R852" i="1"/>
  <c r="V852" i="1" s="1"/>
  <c r="AN852" i="1" s="1"/>
  <c r="R840" i="1"/>
  <c r="V840" i="1" s="1"/>
  <c r="AN840" i="1" s="1"/>
  <c r="R828" i="1"/>
  <c r="V828" i="1" s="1"/>
  <c r="AN828" i="1" s="1"/>
  <c r="R816" i="1"/>
  <c r="B816" i="1" s="1"/>
  <c r="R804" i="1"/>
  <c r="V804" i="1" s="1"/>
  <c r="AN804" i="1" s="1"/>
  <c r="R792" i="1"/>
  <c r="V792" i="1" s="1"/>
  <c r="AN792" i="1" s="1"/>
  <c r="R780" i="1"/>
  <c r="V780" i="1" s="1"/>
  <c r="AN780" i="1" s="1"/>
  <c r="R768" i="1"/>
  <c r="V768" i="1" s="1"/>
  <c r="AN768" i="1" s="1"/>
  <c r="R756" i="1"/>
  <c r="V756" i="1" s="1"/>
  <c r="AN756" i="1" s="1"/>
  <c r="R744" i="1"/>
  <c r="V744" i="1" s="1"/>
  <c r="AN744" i="1" s="1"/>
  <c r="R732" i="1"/>
  <c r="V732" i="1" s="1"/>
  <c r="AN732" i="1" s="1"/>
  <c r="R720" i="1"/>
  <c r="V720" i="1" s="1"/>
  <c r="AN720" i="1" s="1"/>
  <c r="R708" i="1"/>
  <c r="V708" i="1" s="1"/>
  <c r="AN708" i="1" s="1"/>
  <c r="R696" i="1"/>
  <c r="B696" i="1" s="1"/>
  <c r="R684" i="1"/>
  <c r="V684" i="1" s="1"/>
  <c r="AN684" i="1" s="1"/>
  <c r="R672" i="1"/>
  <c r="R660" i="1"/>
  <c r="V660" i="1" s="1"/>
  <c r="AN660" i="1" s="1"/>
  <c r="R648" i="1"/>
  <c r="V648" i="1" s="1"/>
  <c r="AN648" i="1" s="1"/>
  <c r="R636" i="1"/>
  <c r="V636" i="1" s="1"/>
  <c r="AN636" i="1" s="1"/>
  <c r="R624" i="1"/>
  <c r="V624" i="1" s="1"/>
  <c r="AN624" i="1" s="1"/>
  <c r="R612" i="1"/>
  <c r="V612" i="1" s="1"/>
  <c r="AN612" i="1" s="1"/>
  <c r="R600" i="1"/>
  <c r="V600" i="1" s="1"/>
  <c r="AN600" i="1" s="1"/>
  <c r="R588" i="1"/>
  <c r="V588" i="1" s="1"/>
  <c r="AN588" i="1" s="1"/>
  <c r="R576" i="1"/>
  <c r="V576" i="1" s="1"/>
  <c r="AN576" i="1" s="1"/>
  <c r="R564" i="1"/>
  <c r="V564" i="1" s="1"/>
  <c r="AN564" i="1" s="1"/>
  <c r="R552" i="1"/>
  <c r="V552" i="1" s="1"/>
  <c r="AN552" i="1" s="1"/>
  <c r="R540" i="1"/>
  <c r="V540" i="1" s="1"/>
  <c r="AN540" i="1" s="1"/>
  <c r="R528" i="1"/>
  <c r="V528" i="1" s="1"/>
  <c r="AN528" i="1" s="1"/>
  <c r="R516" i="1"/>
  <c r="V516" i="1" s="1"/>
  <c r="AN516" i="1" s="1"/>
  <c r="R504" i="1"/>
  <c r="V504" i="1" s="1"/>
  <c r="AN504" i="1" s="1"/>
  <c r="R492" i="1"/>
  <c r="V492" i="1" s="1"/>
  <c r="AN492" i="1" s="1"/>
  <c r="R480" i="1"/>
  <c r="V480" i="1" s="1"/>
  <c r="AN480" i="1" s="1"/>
  <c r="R468" i="1"/>
  <c r="R456" i="1"/>
  <c r="V456" i="1" s="1"/>
  <c r="AN456" i="1" s="1"/>
  <c r="R444" i="1"/>
  <c r="V444" i="1" s="1"/>
  <c r="AN444" i="1" s="1"/>
  <c r="R432" i="1"/>
  <c r="V432" i="1" s="1"/>
  <c r="AN432" i="1" s="1"/>
  <c r="R420" i="1"/>
  <c r="V420" i="1" s="1"/>
  <c r="AN420" i="1" s="1"/>
  <c r="R408" i="1"/>
  <c r="V408" i="1" s="1"/>
  <c r="AN408" i="1" s="1"/>
  <c r="R396" i="1"/>
  <c r="V396" i="1" s="1"/>
  <c r="AN396" i="1" s="1"/>
  <c r="R384" i="1"/>
  <c r="V384" i="1" s="1"/>
  <c r="AN384" i="1" s="1"/>
  <c r="R372" i="1"/>
  <c r="V372" i="1" s="1"/>
  <c r="AN372" i="1" s="1"/>
  <c r="R360" i="1"/>
  <c r="V360" i="1" s="1"/>
  <c r="AN360" i="1" s="1"/>
  <c r="R348" i="1"/>
  <c r="V348" i="1" s="1"/>
  <c r="AN348" i="1" s="1"/>
  <c r="R336" i="1"/>
  <c r="V336" i="1" s="1"/>
  <c r="AN336" i="1" s="1"/>
  <c r="R324" i="1"/>
  <c r="V324" i="1" s="1"/>
  <c r="AN324" i="1" s="1"/>
  <c r="R312" i="1"/>
  <c r="V312" i="1" s="1"/>
  <c r="AN312" i="1" s="1"/>
  <c r="R300" i="1"/>
  <c r="V300" i="1" s="1"/>
  <c r="AN300" i="1" s="1"/>
  <c r="R288" i="1"/>
  <c r="V288" i="1" s="1"/>
  <c r="AN288" i="1" s="1"/>
  <c r="R276" i="1"/>
  <c r="R264" i="1"/>
  <c r="V264" i="1" s="1"/>
  <c r="AN264" i="1" s="1"/>
  <c r="R252" i="1"/>
  <c r="V252" i="1" s="1"/>
  <c r="R240" i="1"/>
  <c r="V240" i="1" s="1"/>
  <c r="R228" i="1"/>
  <c r="V228" i="1" s="1"/>
  <c r="R216" i="1"/>
  <c r="V216" i="1" s="1"/>
  <c r="R204" i="1"/>
  <c r="V204" i="1" s="1"/>
  <c r="R192" i="1"/>
  <c r="V192" i="1" s="1"/>
  <c r="R180" i="1"/>
  <c r="V180" i="1" s="1"/>
  <c r="AN180" i="1" s="1"/>
  <c r="R168" i="1"/>
  <c r="V168" i="1" s="1"/>
  <c r="AN168" i="1" s="1"/>
  <c r="R156" i="1"/>
  <c r="R144" i="1"/>
  <c r="V144" i="1" s="1"/>
  <c r="AN144" i="1" s="1"/>
  <c r="R132" i="1"/>
  <c r="V132" i="1" s="1"/>
  <c r="AN132" i="1" s="1"/>
  <c r="R120" i="1"/>
  <c r="V120" i="1" s="1"/>
  <c r="AN120" i="1" s="1"/>
  <c r="R108" i="1"/>
  <c r="V108" i="1" s="1"/>
  <c r="AN108" i="1" s="1"/>
  <c r="R96" i="1"/>
  <c r="V96" i="1" s="1"/>
  <c r="AN96" i="1" s="1"/>
  <c r="R84" i="1"/>
  <c r="V84" i="1" s="1"/>
  <c r="AN84" i="1" s="1"/>
  <c r="R72" i="1"/>
  <c r="V72" i="1" s="1"/>
  <c r="AN72" i="1" s="1"/>
  <c r="R60" i="1"/>
  <c r="B60" i="1" s="1"/>
  <c r="R48" i="1"/>
  <c r="V48" i="1" s="1"/>
  <c r="AN48" i="1" s="1"/>
  <c r="R36" i="1"/>
  <c r="V36" i="1" s="1"/>
  <c r="AN36" i="1" s="1"/>
  <c r="R24" i="1"/>
  <c r="V24" i="1" s="1"/>
  <c r="AN24" i="1" s="1"/>
  <c r="R12" i="1"/>
  <c r="V12" i="1" s="1"/>
  <c r="AN12" i="1" s="1"/>
  <c r="R980" i="1"/>
  <c r="V980" i="1" s="1"/>
  <c r="AN980" i="1" s="1"/>
  <c r="R913" i="1"/>
  <c r="V913" i="1" s="1"/>
  <c r="AN913" i="1" s="1"/>
  <c r="R889" i="1"/>
  <c r="V889" i="1" s="1"/>
  <c r="AN889" i="1" s="1"/>
  <c r="R875" i="1"/>
  <c r="R863" i="1"/>
  <c r="V863" i="1" s="1"/>
  <c r="AN863" i="1" s="1"/>
  <c r="R851" i="1"/>
  <c r="R839" i="1"/>
  <c r="V839" i="1" s="1"/>
  <c r="AN839" i="1" s="1"/>
  <c r="R827" i="1"/>
  <c r="V827" i="1" s="1"/>
  <c r="AN827" i="1" s="1"/>
  <c r="R815" i="1"/>
  <c r="V815" i="1" s="1"/>
  <c r="AN815" i="1" s="1"/>
  <c r="R803" i="1"/>
  <c r="V803" i="1" s="1"/>
  <c r="AN803" i="1" s="1"/>
  <c r="R791" i="1"/>
  <c r="V791" i="1" s="1"/>
  <c r="AN791" i="1" s="1"/>
  <c r="R779" i="1"/>
  <c r="V779" i="1" s="1"/>
  <c r="AN779" i="1" s="1"/>
  <c r="R767" i="1"/>
  <c r="V767" i="1" s="1"/>
  <c r="AN767" i="1" s="1"/>
  <c r="R755" i="1"/>
  <c r="V755" i="1" s="1"/>
  <c r="AN755" i="1" s="1"/>
  <c r="R743" i="1"/>
  <c r="V743" i="1" s="1"/>
  <c r="AN743" i="1" s="1"/>
  <c r="R731" i="1"/>
  <c r="V731" i="1" s="1"/>
  <c r="AN731" i="1" s="1"/>
  <c r="R719" i="1"/>
  <c r="R707" i="1"/>
  <c r="V707" i="1" s="1"/>
  <c r="AN707" i="1" s="1"/>
  <c r="R695" i="1"/>
  <c r="V695" i="1" s="1"/>
  <c r="AN695" i="1" s="1"/>
  <c r="R683" i="1"/>
  <c r="V683" i="1" s="1"/>
  <c r="AN683" i="1" s="1"/>
  <c r="R671" i="1"/>
  <c r="V671" i="1" s="1"/>
  <c r="AN671" i="1" s="1"/>
  <c r="R659" i="1"/>
  <c r="V659" i="1" s="1"/>
  <c r="AN659" i="1" s="1"/>
  <c r="R647" i="1"/>
  <c r="V647" i="1" s="1"/>
  <c r="AN647" i="1" s="1"/>
  <c r="R635" i="1"/>
  <c r="V635" i="1" s="1"/>
  <c r="AN635" i="1" s="1"/>
  <c r="R623" i="1"/>
  <c r="V623" i="1" s="1"/>
  <c r="AN623" i="1" s="1"/>
  <c r="R611" i="1"/>
  <c r="V611" i="1" s="1"/>
  <c r="AN611" i="1" s="1"/>
  <c r="R599" i="1"/>
  <c r="V599" i="1" s="1"/>
  <c r="AN599" i="1" s="1"/>
  <c r="R587" i="1"/>
  <c r="V587" i="1" s="1"/>
  <c r="AN587" i="1" s="1"/>
  <c r="R575" i="1"/>
  <c r="V575" i="1" s="1"/>
  <c r="AN575" i="1" s="1"/>
  <c r="R563" i="1"/>
  <c r="V563" i="1" s="1"/>
  <c r="AN563" i="1" s="1"/>
  <c r="R551" i="1"/>
  <c r="V551" i="1" s="1"/>
  <c r="AN551" i="1" s="1"/>
  <c r="R539" i="1"/>
  <c r="V539" i="1" s="1"/>
  <c r="AN539" i="1" s="1"/>
  <c r="R527" i="1"/>
  <c r="V527" i="1" s="1"/>
  <c r="AN527" i="1" s="1"/>
  <c r="R515" i="1"/>
  <c r="V515" i="1" s="1"/>
  <c r="AN515" i="1" s="1"/>
  <c r="R503" i="1"/>
  <c r="V503" i="1" s="1"/>
  <c r="AN503" i="1" s="1"/>
  <c r="R491" i="1"/>
  <c r="V491" i="1" s="1"/>
  <c r="AN491" i="1" s="1"/>
  <c r="R479" i="1"/>
  <c r="V479" i="1" s="1"/>
  <c r="AN479" i="1" s="1"/>
  <c r="R467" i="1"/>
  <c r="V467" i="1" s="1"/>
  <c r="AN467" i="1" s="1"/>
  <c r="R455" i="1"/>
  <c r="B455" i="1" s="1"/>
  <c r="R443" i="1"/>
  <c r="V443" i="1" s="1"/>
  <c r="AN443" i="1" s="1"/>
  <c r="R431" i="1"/>
  <c r="B431" i="1" s="1"/>
  <c r="R419" i="1"/>
  <c r="V419" i="1" s="1"/>
  <c r="AN419" i="1" s="1"/>
  <c r="R407" i="1"/>
  <c r="V407" i="1" s="1"/>
  <c r="AN407" i="1" s="1"/>
  <c r="R395" i="1"/>
  <c r="R383" i="1"/>
  <c r="V383" i="1" s="1"/>
  <c r="AN383" i="1" s="1"/>
  <c r="R371" i="1"/>
  <c r="V371" i="1" s="1"/>
  <c r="AN371" i="1" s="1"/>
  <c r="R359" i="1"/>
  <c r="R347" i="1"/>
  <c r="V347" i="1" s="1"/>
  <c r="AN347" i="1" s="1"/>
  <c r="R335" i="1"/>
  <c r="V335" i="1" s="1"/>
  <c r="AN335" i="1" s="1"/>
  <c r="R323" i="1"/>
  <c r="V323" i="1" s="1"/>
  <c r="AN323" i="1" s="1"/>
  <c r="R311" i="1"/>
  <c r="B311" i="1" s="1"/>
  <c r="R299" i="1"/>
  <c r="V299" i="1" s="1"/>
  <c r="AN299" i="1" s="1"/>
  <c r="R287" i="1"/>
  <c r="V287" i="1" s="1"/>
  <c r="AN287" i="1" s="1"/>
  <c r="R275" i="1"/>
  <c r="V275" i="1" s="1"/>
  <c r="AN275" i="1" s="1"/>
  <c r="R263" i="1"/>
  <c r="V263" i="1" s="1"/>
  <c r="AN263" i="1" s="1"/>
  <c r="R251" i="1"/>
  <c r="R239" i="1"/>
  <c r="V239" i="1" s="1"/>
  <c r="R227" i="1"/>
  <c r="V227" i="1" s="1"/>
  <c r="R215" i="1"/>
  <c r="V215" i="1" s="1"/>
  <c r="R203" i="1"/>
  <c r="V203" i="1" s="1"/>
  <c r="R191" i="1"/>
  <c r="V191" i="1" s="1"/>
  <c r="R179" i="1"/>
  <c r="V179" i="1" s="1"/>
  <c r="AN179" i="1" s="1"/>
  <c r="R167" i="1"/>
  <c r="V167" i="1" s="1"/>
  <c r="AN167" i="1" s="1"/>
  <c r="R155" i="1"/>
  <c r="R143" i="1"/>
  <c r="V143" i="1" s="1"/>
  <c r="AN143" i="1" s="1"/>
  <c r="R131" i="1"/>
  <c r="V131" i="1" s="1"/>
  <c r="AN131" i="1" s="1"/>
  <c r="R119" i="1"/>
  <c r="V119" i="1" s="1"/>
  <c r="AN119" i="1" s="1"/>
  <c r="R107" i="1"/>
  <c r="V107" i="1" s="1"/>
  <c r="AN107" i="1" s="1"/>
  <c r="R95" i="1"/>
  <c r="B95" i="1" s="1"/>
  <c r="R83" i="1"/>
  <c r="R71" i="1"/>
  <c r="V71" i="1" s="1"/>
  <c r="AN71" i="1" s="1"/>
  <c r="R59" i="1"/>
  <c r="B59" i="1" s="1"/>
  <c r="R47" i="1"/>
  <c r="V47" i="1" s="1"/>
  <c r="AN47" i="1" s="1"/>
  <c r="R35" i="1"/>
  <c r="V35" i="1" s="1"/>
  <c r="AN35" i="1" s="1"/>
  <c r="R23" i="1"/>
  <c r="B23" i="1" s="1"/>
  <c r="R11" i="1"/>
  <c r="V11" i="1" s="1"/>
  <c r="AN11" i="1" s="1"/>
  <c r="R973" i="1"/>
  <c r="V973" i="1" s="1"/>
  <c r="AN973" i="1" s="1"/>
  <c r="R910" i="1"/>
  <c r="V910" i="1" s="1"/>
  <c r="AN910" i="1" s="1"/>
  <c r="R886" i="1"/>
  <c r="V886" i="1" s="1"/>
  <c r="AN886" i="1" s="1"/>
  <c r="R874" i="1"/>
  <c r="V874" i="1" s="1"/>
  <c r="AN874" i="1" s="1"/>
  <c r="R862" i="1"/>
  <c r="V862" i="1" s="1"/>
  <c r="AN862" i="1" s="1"/>
  <c r="R850" i="1"/>
  <c r="V850" i="1" s="1"/>
  <c r="AN850" i="1" s="1"/>
  <c r="R838" i="1"/>
  <c r="V838" i="1" s="1"/>
  <c r="AN838" i="1" s="1"/>
  <c r="R826" i="1"/>
  <c r="V826" i="1" s="1"/>
  <c r="AN826" i="1" s="1"/>
  <c r="R814" i="1"/>
  <c r="V814" i="1" s="1"/>
  <c r="AN814" i="1" s="1"/>
  <c r="R802" i="1"/>
  <c r="V802" i="1" s="1"/>
  <c r="AN802" i="1" s="1"/>
  <c r="R790" i="1"/>
  <c r="V790" i="1" s="1"/>
  <c r="AN790" i="1" s="1"/>
  <c r="R778" i="1"/>
  <c r="V778" i="1" s="1"/>
  <c r="AN778" i="1" s="1"/>
  <c r="R766" i="1"/>
  <c r="V766" i="1" s="1"/>
  <c r="AN766" i="1" s="1"/>
  <c r="R754" i="1"/>
  <c r="V754" i="1" s="1"/>
  <c r="AN754" i="1" s="1"/>
  <c r="R742" i="1"/>
  <c r="V742" i="1" s="1"/>
  <c r="AN742" i="1" s="1"/>
  <c r="R730" i="1"/>
  <c r="V730" i="1" s="1"/>
  <c r="AN730" i="1" s="1"/>
  <c r="R718" i="1"/>
  <c r="V718" i="1" s="1"/>
  <c r="AN718" i="1" s="1"/>
  <c r="R706" i="1"/>
  <c r="V706" i="1" s="1"/>
  <c r="AN706" i="1" s="1"/>
  <c r="R694" i="1"/>
  <c r="V694" i="1" s="1"/>
  <c r="AN694" i="1" s="1"/>
  <c r="R682" i="1"/>
  <c r="V682" i="1" s="1"/>
  <c r="AN682" i="1" s="1"/>
  <c r="R670" i="1"/>
  <c r="V670" i="1" s="1"/>
  <c r="AN670" i="1" s="1"/>
  <c r="R658" i="1"/>
  <c r="V658" i="1" s="1"/>
  <c r="AN658" i="1" s="1"/>
  <c r="R646" i="1"/>
  <c r="V646" i="1" s="1"/>
  <c r="AN646" i="1" s="1"/>
  <c r="R634" i="1"/>
  <c r="V634" i="1" s="1"/>
  <c r="AN634" i="1" s="1"/>
  <c r="R622" i="1"/>
  <c r="V622" i="1" s="1"/>
  <c r="AN622" i="1" s="1"/>
  <c r="R610" i="1"/>
  <c r="R598" i="1"/>
  <c r="R586" i="1"/>
  <c r="V586" i="1" s="1"/>
  <c r="AN586" i="1" s="1"/>
  <c r="R574" i="1"/>
  <c r="V574" i="1" s="1"/>
  <c r="AN574" i="1" s="1"/>
  <c r="R562" i="1"/>
  <c r="V562" i="1" s="1"/>
  <c r="AN562" i="1" s="1"/>
  <c r="R550" i="1"/>
  <c r="R538" i="1"/>
  <c r="V538" i="1" s="1"/>
  <c r="AN538" i="1" s="1"/>
  <c r="R526" i="1"/>
  <c r="V526" i="1" s="1"/>
  <c r="AN526" i="1" s="1"/>
  <c r="R514" i="1"/>
  <c r="V514" i="1" s="1"/>
  <c r="AN514" i="1" s="1"/>
  <c r="R502" i="1"/>
  <c r="V502" i="1" s="1"/>
  <c r="AN502" i="1" s="1"/>
  <c r="R490" i="1"/>
  <c r="R478" i="1"/>
  <c r="V478" i="1" s="1"/>
  <c r="AN478" i="1" s="1"/>
  <c r="R466" i="1"/>
  <c r="V466" i="1" s="1"/>
  <c r="AN466" i="1" s="1"/>
  <c r="R454" i="1"/>
  <c r="V454" i="1" s="1"/>
  <c r="AN454" i="1" s="1"/>
  <c r="R442" i="1"/>
  <c r="R430" i="1"/>
  <c r="V430" i="1" s="1"/>
  <c r="AN430" i="1" s="1"/>
  <c r="R418" i="1"/>
  <c r="V418" i="1" s="1"/>
  <c r="AN418" i="1" s="1"/>
  <c r="R406" i="1"/>
  <c r="V406" i="1" s="1"/>
  <c r="AN406" i="1" s="1"/>
  <c r="R394" i="1"/>
  <c r="V394" i="1" s="1"/>
  <c r="AN394" i="1" s="1"/>
  <c r="R382" i="1"/>
  <c r="V382" i="1" s="1"/>
  <c r="AN382" i="1" s="1"/>
  <c r="R370" i="1"/>
  <c r="V370" i="1" s="1"/>
  <c r="AN370" i="1" s="1"/>
  <c r="R358" i="1"/>
  <c r="V358" i="1" s="1"/>
  <c r="AN358" i="1" s="1"/>
  <c r="R346" i="1"/>
  <c r="V346" i="1" s="1"/>
  <c r="AN346" i="1" s="1"/>
  <c r="R334" i="1"/>
  <c r="V334" i="1" s="1"/>
  <c r="AN334" i="1" s="1"/>
  <c r="R322" i="1"/>
  <c r="V322" i="1" s="1"/>
  <c r="AN322" i="1" s="1"/>
  <c r="R310" i="1"/>
  <c r="V310" i="1" s="1"/>
  <c r="AN310" i="1" s="1"/>
  <c r="R298" i="1"/>
  <c r="V298" i="1" s="1"/>
  <c r="AN298" i="1" s="1"/>
  <c r="R286" i="1"/>
  <c r="V286" i="1" s="1"/>
  <c r="AN286" i="1" s="1"/>
  <c r="R274" i="1"/>
  <c r="V274" i="1" s="1"/>
  <c r="AN274" i="1" s="1"/>
  <c r="R262" i="1"/>
  <c r="V262" i="1" s="1"/>
  <c r="AN262" i="1" s="1"/>
  <c r="R250" i="1"/>
  <c r="V250" i="1" s="1"/>
  <c r="R238" i="1"/>
  <c r="V238" i="1" s="1"/>
  <c r="R226" i="1"/>
  <c r="V226" i="1" s="1"/>
  <c r="R214" i="1"/>
  <c r="V214" i="1" s="1"/>
  <c r="R202" i="1"/>
  <c r="V202" i="1" s="1"/>
  <c r="R190" i="1"/>
  <c r="V190" i="1" s="1"/>
  <c r="R178" i="1"/>
  <c r="V178" i="1" s="1"/>
  <c r="AN178" i="1" s="1"/>
  <c r="R166" i="1"/>
  <c r="V166" i="1" s="1"/>
  <c r="AN166" i="1" s="1"/>
  <c r="R154" i="1"/>
  <c r="V154" i="1" s="1"/>
  <c r="AN154" i="1" s="1"/>
  <c r="R142" i="1"/>
  <c r="V142" i="1" s="1"/>
  <c r="AN142" i="1" s="1"/>
  <c r="R130" i="1"/>
  <c r="V130" i="1" s="1"/>
  <c r="AN130" i="1" s="1"/>
  <c r="R118" i="1"/>
  <c r="V118" i="1" s="1"/>
  <c r="AN118" i="1" s="1"/>
  <c r="R106" i="1"/>
  <c r="V106" i="1" s="1"/>
  <c r="AN106" i="1" s="1"/>
  <c r="R94" i="1"/>
  <c r="V94" i="1" s="1"/>
  <c r="AN94" i="1" s="1"/>
  <c r="R82" i="1"/>
  <c r="R70" i="1"/>
  <c r="V70" i="1" s="1"/>
  <c r="AN70" i="1" s="1"/>
  <c r="R58" i="1"/>
  <c r="V58" i="1" s="1"/>
  <c r="AN58" i="1" s="1"/>
  <c r="R46" i="1"/>
  <c r="V46" i="1" s="1"/>
  <c r="AN46" i="1" s="1"/>
  <c r="R34" i="1"/>
  <c r="V34" i="1" s="1"/>
  <c r="AN34" i="1" s="1"/>
  <c r="R22" i="1"/>
  <c r="V22" i="1" s="1"/>
  <c r="AN22" i="1" s="1"/>
  <c r="R10" i="1"/>
  <c r="V10" i="1" s="1"/>
  <c r="AN10" i="1" s="1"/>
  <c r="AI219" i="1"/>
  <c r="AI195" i="1"/>
  <c r="AI207" i="1"/>
  <c r="AI191" i="1"/>
  <c r="AI215" i="1"/>
  <c r="AI201" i="1"/>
  <c r="AI190" i="1"/>
  <c r="AI214" i="1"/>
  <c r="AI226" i="1"/>
  <c r="AI250" i="1"/>
  <c r="AI233" i="1"/>
  <c r="AI245" i="1"/>
  <c r="AI224" i="1"/>
  <c r="AI196" i="1"/>
  <c r="AI257" i="1"/>
  <c r="AI198" i="1"/>
  <c r="AI210" i="1"/>
  <c r="AI199" i="1"/>
  <c r="AI212" i="1"/>
  <c r="AI236" i="1"/>
  <c r="AI248" i="1"/>
  <c r="AI192" i="1"/>
  <c r="AI204" i="1"/>
  <c r="AI216" i="1"/>
  <c r="AI228" i="1"/>
  <c r="AI240" i="1"/>
  <c r="AI252" i="1"/>
  <c r="AI193" i="1"/>
  <c r="AI205" i="1"/>
  <c r="AI194" i="1"/>
  <c r="AI206" i="1"/>
  <c r="AI218" i="1"/>
  <c r="AI230" i="1"/>
  <c r="AI242" i="1"/>
  <c r="AI254" i="1"/>
  <c r="AE1988" i="1"/>
  <c r="AH1988" i="1" s="1"/>
  <c r="AE679" i="1"/>
  <c r="AH679" i="1" s="1"/>
  <c r="AE761" i="1"/>
  <c r="AH761" i="1" s="1"/>
  <c r="AE823" i="1"/>
  <c r="AH823" i="1" s="1"/>
  <c r="AE895" i="1"/>
  <c r="AH895" i="1" s="1"/>
  <c r="AE931" i="1"/>
  <c r="AH931" i="1" s="1"/>
  <c r="AE967" i="1"/>
  <c r="AH967" i="1" s="1"/>
  <c r="AE1159" i="1"/>
  <c r="AH1159" i="1" s="1"/>
  <c r="C1208" i="1"/>
  <c r="AE1220" i="1"/>
  <c r="AH1220" i="1" s="1"/>
  <c r="AE1509" i="1"/>
  <c r="AH1509" i="1" s="1"/>
  <c r="AE1929" i="1"/>
  <c r="AH1929" i="1" s="1"/>
  <c r="C1989" i="1"/>
  <c r="AE125" i="1"/>
  <c r="AH125" i="1" s="1"/>
  <c r="AE305" i="1"/>
  <c r="AH305" i="1" s="1"/>
  <c r="AE474" i="1"/>
  <c r="AH474" i="1" s="1"/>
  <c r="C510" i="1"/>
  <c r="C558" i="1"/>
  <c r="AE1448" i="1"/>
  <c r="AH1448" i="1" s="1"/>
  <c r="AE1556" i="1"/>
  <c r="AH1556" i="1" s="1"/>
  <c r="AE1712" i="1"/>
  <c r="AH1712" i="1" s="1"/>
  <c r="AE1724" i="1"/>
  <c r="AH1724" i="1" s="1"/>
  <c r="AE114" i="1"/>
  <c r="AH114" i="1" s="1"/>
  <c r="C270" i="1"/>
  <c r="C282" i="1"/>
  <c r="C294" i="1"/>
  <c r="AE342" i="1"/>
  <c r="AH342" i="1" s="1"/>
  <c r="C367" i="1"/>
  <c r="AE128" i="1"/>
  <c r="AH128" i="1" s="1"/>
  <c r="AE176" i="1"/>
  <c r="AH176" i="1" s="1"/>
  <c r="AE200" i="1"/>
  <c r="C393" i="1"/>
  <c r="C417" i="1"/>
  <c r="C501" i="1"/>
  <c r="C513" i="1"/>
  <c r="C801" i="1"/>
  <c r="AE849" i="1"/>
  <c r="AH849" i="1" s="1"/>
  <c r="C897" i="1"/>
  <c r="C1101" i="1"/>
  <c r="C1125" i="1"/>
  <c r="C1210" i="1"/>
  <c r="C1619" i="1"/>
  <c r="C1643" i="1"/>
  <c r="C1955" i="1"/>
  <c r="C2247" i="1"/>
  <c r="C2475" i="1"/>
  <c r="C8" i="1"/>
  <c r="AE20" i="1"/>
  <c r="AH20" i="1" s="1"/>
  <c r="C93" i="1"/>
  <c r="C89" i="1"/>
  <c r="C149" i="1"/>
  <c r="C196" i="1"/>
  <c r="AE221" i="1"/>
  <c r="AH221" i="1" s="1"/>
  <c r="AE245" i="1"/>
  <c r="AE317" i="1"/>
  <c r="AH317" i="1" s="1"/>
  <c r="AE438" i="1"/>
  <c r="AH438" i="1" s="1"/>
  <c r="C534" i="1"/>
  <c r="C570" i="1"/>
  <c r="AE966" i="1"/>
  <c r="AH966" i="1" s="1"/>
  <c r="AE1195" i="1"/>
  <c r="AH1195" i="1" s="1"/>
  <c r="AE1496" i="1"/>
  <c r="AH1496" i="1" s="1"/>
  <c r="AE1580" i="1"/>
  <c r="AH1580" i="1" s="1"/>
  <c r="C1676" i="1"/>
  <c r="AE1832" i="1"/>
  <c r="AH1832" i="1" s="1"/>
  <c r="AE1904" i="1"/>
  <c r="AH1904" i="1" s="1"/>
  <c r="C2040" i="1"/>
  <c r="AE30" i="1"/>
  <c r="AH30" i="1" s="1"/>
  <c r="AE42" i="1"/>
  <c r="C343" i="1"/>
  <c r="C355" i="1"/>
  <c r="C379" i="1"/>
  <c r="C391" i="1"/>
  <c r="C415" i="1"/>
  <c r="AE559" i="1"/>
  <c r="AH559" i="1" s="1"/>
  <c r="AE583" i="1"/>
  <c r="AH583" i="1" s="1"/>
  <c r="AE643" i="1"/>
  <c r="AH643" i="1" s="1"/>
  <c r="AE811" i="1"/>
  <c r="AH811" i="1" s="1"/>
  <c r="AE943" i="1"/>
  <c r="AH943" i="1" s="1"/>
  <c r="AE979" i="1"/>
  <c r="AH979" i="1" s="1"/>
  <c r="AE1015" i="1"/>
  <c r="AH1015" i="1" s="1"/>
  <c r="C1785" i="1"/>
  <c r="C2089" i="1"/>
  <c r="C2209" i="1"/>
  <c r="AE55" i="1"/>
  <c r="AH55" i="1" s="1"/>
  <c r="C210" i="1"/>
  <c r="C319" i="1"/>
  <c r="C392" i="1"/>
  <c r="C428" i="1"/>
  <c r="C452" i="1"/>
  <c r="AE800" i="1"/>
  <c r="AH800" i="1" s="1"/>
  <c r="AE872" i="1"/>
  <c r="AH872" i="1" s="1"/>
  <c r="C1160" i="1"/>
  <c r="C1185" i="1"/>
  <c r="C1245" i="1"/>
  <c r="C1377" i="1"/>
  <c r="C1570" i="1"/>
  <c r="AE1798" i="1"/>
  <c r="AH1798" i="1" s="1"/>
  <c r="C1906" i="1"/>
  <c r="C2222" i="1"/>
  <c r="C2318" i="1"/>
  <c r="C44" i="1"/>
  <c r="C525" i="1"/>
  <c r="AE993" i="1"/>
  <c r="AH993" i="1" s="1"/>
  <c r="C1005" i="1"/>
  <c r="C1077" i="1"/>
  <c r="AE1137" i="1"/>
  <c r="AH1137" i="1" s="1"/>
  <c r="C1655" i="1"/>
  <c r="C1763" i="1"/>
  <c r="C1775" i="1"/>
  <c r="C1835" i="1"/>
  <c r="C2055" i="1"/>
  <c r="C29" i="1"/>
  <c r="C65" i="1"/>
  <c r="C137" i="1"/>
  <c r="AE257" i="1"/>
  <c r="AH257" i="1" s="1"/>
  <c r="AE269" i="1"/>
  <c r="AH269" i="1" s="1"/>
  <c r="AE281" i="1"/>
  <c r="AH281" i="1" s="1"/>
  <c r="AE293" i="1"/>
  <c r="AH293" i="1" s="1"/>
  <c r="C522" i="1"/>
  <c r="AE846" i="1"/>
  <c r="AH846" i="1" s="1"/>
  <c r="C954" i="1"/>
  <c r="AE1508" i="1"/>
  <c r="AH1508" i="1" s="1"/>
  <c r="AE1604" i="1"/>
  <c r="AH1604" i="1" s="1"/>
  <c r="AE2015" i="1"/>
  <c r="AH2015" i="1" s="1"/>
  <c r="C2027" i="1"/>
  <c r="AE2532" i="1"/>
  <c r="AH2532" i="1" s="1"/>
  <c r="AE90" i="1"/>
  <c r="AH90" i="1" s="1"/>
  <c r="C233" i="1"/>
  <c r="C257" i="1"/>
  <c r="C306" i="1"/>
  <c r="C427" i="1"/>
  <c r="C439" i="1"/>
  <c r="C475" i="1"/>
  <c r="AE511" i="1"/>
  <c r="AH511" i="1" s="1"/>
  <c r="AE737" i="1"/>
  <c r="AH737" i="1" s="1"/>
  <c r="AE799" i="1"/>
  <c r="AH799" i="1" s="1"/>
  <c r="AE1051" i="1"/>
  <c r="AH1051" i="1" s="1"/>
  <c r="AE1075" i="1"/>
  <c r="AH1075" i="1" s="1"/>
  <c r="AE1183" i="1"/>
  <c r="AH1183" i="1" s="1"/>
  <c r="AE1485" i="1"/>
  <c r="AH1485" i="1" s="1"/>
  <c r="AE1593" i="1"/>
  <c r="AH1593" i="1" s="1"/>
  <c r="AE1941" i="1"/>
  <c r="AH1941" i="1" s="1"/>
  <c r="AE2161" i="1"/>
  <c r="AH2161" i="1" s="1"/>
  <c r="AE2389" i="1"/>
  <c r="AH2389" i="1" s="1"/>
  <c r="AE18" i="1"/>
  <c r="AH18" i="1" s="1"/>
  <c r="AE43" i="1"/>
  <c r="AH43" i="1" s="1"/>
  <c r="C368" i="1"/>
  <c r="C668" i="1"/>
  <c r="C776" i="1"/>
  <c r="AE884" i="1"/>
  <c r="AH884" i="1" s="1"/>
  <c r="AE908" i="1"/>
  <c r="AH908" i="1" s="1"/>
  <c r="AE932" i="1"/>
  <c r="AH932" i="1" s="1"/>
  <c r="AE1004" i="1"/>
  <c r="AH1004" i="1" s="1"/>
  <c r="AE1281" i="1"/>
  <c r="AH1281" i="1" s="1"/>
  <c r="C1702" i="1"/>
  <c r="AE1882" i="1"/>
  <c r="AH1882" i="1" s="1"/>
  <c r="C152" i="1"/>
  <c r="C441" i="1"/>
  <c r="AE609" i="1"/>
  <c r="AH609" i="1" s="1"/>
  <c r="C1234" i="1"/>
  <c r="C1463" i="1"/>
  <c r="C1583" i="1"/>
  <c r="C1667" i="1"/>
  <c r="AE2030" i="1"/>
  <c r="AH2030" i="1" s="1"/>
  <c r="C2235" i="1"/>
  <c r="C53" i="1"/>
  <c r="C77" i="1"/>
  <c r="C161" i="1"/>
  <c r="C173" i="1"/>
  <c r="AE209" i="1"/>
  <c r="AH209" i="1" s="1"/>
  <c r="AE233" i="1"/>
  <c r="AH233" i="1" s="1"/>
  <c r="AE462" i="1"/>
  <c r="AH462" i="1" s="1"/>
  <c r="AE834" i="1"/>
  <c r="AH834" i="1" s="1"/>
  <c r="AE1231" i="1"/>
  <c r="AE1243" i="1"/>
  <c r="AH1243" i="1" s="1"/>
  <c r="AE1388" i="1"/>
  <c r="AH1388" i="1" s="1"/>
  <c r="AE1472" i="1"/>
  <c r="AH1472" i="1" s="1"/>
  <c r="AE1484" i="1"/>
  <c r="AH1484" i="1" s="1"/>
  <c r="C1640" i="1"/>
  <c r="AE1760" i="1"/>
  <c r="AH1760" i="1" s="1"/>
  <c r="AE2208" i="1"/>
  <c r="AH2208" i="1" s="1"/>
  <c r="C2328" i="1"/>
  <c r="AE54" i="1"/>
  <c r="AH54" i="1" s="1"/>
  <c r="AE66" i="1"/>
  <c r="AH66" i="1" s="1"/>
  <c r="AE78" i="1"/>
  <c r="AH78" i="1" s="1"/>
  <c r="AE102" i="1"/>
  <c r="AH102" i="1" s="1"/>
  <c r="AE523" i="1"/>
  <c r="AH523" i="1" s="1"/>
  <c r="AE547" i="1"/>
  <c r="AH547" i="1" s="1"/>
  <c r="C691" i="1"/>
  <c r="AE847" i="1"/>
  <c r="AH847" i="1" s="1"/>
  <c r="AE919" i="1"/>
  <c r="AH919" i="1" s="1"/>
  <c r="AE1449" i="1"/>
  <c r="AH1449" i="1" s="1"/>
  <c r="AE1713" i="1"/>
  <c r="AH1713" i="1" s="1"/>
  <c r="AE1737" i="1"/>
  <c r="AH1737" i="1" s="1"/>
  <c r="C1761" i="1"/>
  <c r="C1773" i="1"/>
  <c r="AE1821" i="1"/>
  <c r="AH1821" i="1" s="1"/>
  <c r="C1994" i="1"/>
  <c r="C2028" i="1"/>
  <c r="C2053" i="1"/>
  <c r="AE2365" i="1"/>
  <c r="AH2365" i="1" s="1"/>
  <c r="AE6" i="1"/>
  <c r="AE79" i="1"/>
  <c r="AH79" i="1" s="1"/>
  <c r="C331" i="1"/>
  <c r="C572" i="1"/>
  <c r="C632" i="1"/>
  <c r="AE656" i="1"/>
  <c r="AH656" i="1" s="1"/>
  <c r="AE812" i="1"/>
  <c r="AH812" i="1" s="1"/>
  <c r="AE824" i="1"/>
  <c r="AH824" i="1" s="1"/>
  <c r="AE836" i="1"/>
  <c r="AH836" i="1" s="1"/>
  <c r="AE848" i="1"/>
  <c r="AH848" i="1" s="1"/>
  <c r="AE860" i="1"/>
  <c r="AH860" i="1" s="1"/>
  <c r="AE896" i="1"/>
  <c r="AH896" i="1" s="1"/>
  <c r="AE956" i="1"/>
  <c r="AH956" i="1" s="1"/>
  <c r="AE1221" i="1"/>
  <c r="AH1221" i="1" s="1"/>
  <c r="C1594" i="1"/>
  <c r="AE1954" i="1"/>
  <c r="AH1954" i="1" s="1"/>
  <c r="AE2162" i="1"/>
  <c r="AH2162" i="1" s="1"/>
  <c r="C2210" i="1"/>
  <c r="AE7" i="1"/>
  <c r="C223" i="1"/>
  <c r="C284" i="1"/>
  <c r="C369" i="1"/>
  <c r="C429" i="1"/>
  <c r="C681" i="1"/>
  <c r="AE837" i="1"/>
  <c r="AE981" i="1"/>
  <c r="AH981" i="1" s="1"/>
  <c r="C1487" i="1"/>
  <c r="C1499" i="1"/>
  <c r="C1715" i="1"/>
  <c r="C1787" i="1"/>
  <c r="C1996" i="1"/>
  <c r="C2103" i="1"/>
  <c r="C1054" i="1"/>
  <c r="C1343" i="1"/>
  <c r="AE1548" i="1"/>
  <c r="AH1548" i="1" s="1"/>
  <c r="AE1644" i="1"/>
  <c r="AH1644" i="1" s="1"/>
  <c r="AE1848" i="1"/>
  <c r="AH1848" i="1" s="1"/>
  <c r="C105" i="1"/>
  <c r="AE165" i="1"/>
  <c r="AH165" i="1" s="1"/>
  <c r="AE309" i="1"/>
  <c r="AH309" i="1" s="1"/>
  <c r="AE406" i="1"/>
  <c r="C514" i="1"/>
  <c r="C526" i="1"/>
  <c r="AE826" i="1"/>
  <c r="AE1066" i="1"/>
  <c r="AH1066" i="1" s="1"/>
  <c r="AE1440" i="1"/>
  <c r="AH1440" i="1" s="1"/>
  <c r="AE1560" i="1"/>
  <c r="AH1560" i="1" s="1"/>
  <c r="AE1608" i="1"/>
  <c r="AH1608" i="1" s="1"/>
  <c r="AE1896" i="1"/>
  <c r="AE2044" i="1"/>
  <c r="AH2044" i="1" s="1"/>
  <c r="AE94" i="1"/>
  <c r="AH94" i="1" s="1"/>
  <c r="AE202" i="1"/>
  <c r="AH202" i="1" s="1"/>
  <c r="AE322" i="1"/>
  <c r="AH322" i="1" s="1"/>
  <c r="AE503" i="1"/>
  <c r="AH503" i="1" s="1"/>
  <c r="C695" i="1"/>
  <c r="AE765" i="1"/>
  <c r="AE707" i="1"/>
  <c r="AH707" i="1" s="1"/>
  <c r="AE815" i="1"/>
  <c r="AH815" i="1" s="1"/>
  <c r="AE827" i="1"/>
  <c r="AH827" i="1" s="1"/>
  <c r="AE863" i="1"/>
  <c r="AE887" i="1"/>
  <c r="AH887" i="1" s="1"/>
  <c r="AE911" i="1"/>
  <c r="AH911" i="1" s="1"/>
  <c r="AE1079" i="1"/>
  <c r="AH1079" i="1" s="1"/>
  <c r="AE1103" i="1"/>
  <c r="AH1103" i="1" s="1"/>
  <c r="AE1417" i="1"/>
  <c r="C200" i="1"/>
  <c r="AE358" i="1"/>
  <c r="AH358" i="1" s="1"/>
  <c r="AE418" i="1"/>
  <c r="AH418" i="1" s="1"/>
  <c r="C9" i="1"/>
  <c r="AE46" i="1"/>
  <c r="AH46" i="1" s="1"/>
  <c r="AE82" i="1"/>
  <c r="AH82" i="1" s="1"/>
  <c r="AE118" i="1"/>
  <c r="AH118" i="1" s="1"/>
  <c r="C286" i="1"/>
  <c r="C298" i="1"/>
  <c r="C359" i="1"/>
  <c r="C371" i="1"/>
  <c r="AE539" i="1"/>
  <c r="AH539" i="1" s="1"/>
  <c r="AE659" i="1"/>
  <c r="AH659" i="1" s="1"/>
  <c r="AE753" i="1"/>
  <c r="AH753" i="1" s="1"/>
  <c r="C779" i="1"/>
  <c r="C1441" i="1"/>
  <c r="AE153" i="1"/>
  <c r="AH153" i="1" s="1"/>
  <c r="AE370" i="1"/>
  <c r="AH370" i="1" s="1"/>
  <c r="C802" i="1"/>
  <c r="C1223" i="1"/>
  <c r="C1788" i="1"/>
  <c r="AE2019" i="1"/>
  <c r="AH2019" i="1" s="1"/>
  <c r="C2452" i="1"/>
  <c r="AE34" i="1"/>
  <c r="AH34" i="1" s="1"/>
  <c r="AE58" i="1"/>
  <c r="AH58" i="1" s="1"/>
  <c r="AE310" i="1"/>
  <c r="AH310" i="1" s="1"/>
  <c r="C347" i="1"/>
  <c r="C407" i="1"/>
  <c r="C431" i="1"/>
  <c r="C443" i="1"/>
  <c r="C479" i="1"/>
  <c r="AE527" i="1"/>
  <c r="AH527" i="1" s="1"/>
  <c r="AE551" i="1"/>
  <c r="AH551" i="1" s="1"/>
  <c r="AE599" i="1"/>
  <c r="AH599" i="1" s="1"/>
  <c r="AE635" i="1"/>
  <c r="AH635" i="1" s="1"/>
  <c r="C683" i="1"/>
  <c r="AE875" i="1"/>
  <c r="AH875" i="1" s="1"/>
  <c r="AE923" i="1"/>
  <c r="AH923" i="1" s="1"/>
  <c r="AE935" i="1"/>
  <c r="AH935" i="1" s="1"/>
  <c r="AE959" i="1"/>
  <c r="AH959" i="1" s="1"/>
  <c r="AE1067" i="1"/>
  <c r="AH1067" i="1" s="1"/>
  <c r="AE1633" i="1"/>
  <c r="AH1633" i="1" s="1"/>
  <c r="AE141" i="1"/>
  <c r="C321" i="1"/>
  <c r="AE1716" i="1"/>
  <c r="AH1716" i="1" s="1"/>
  <c r="C1776" i="1"/>
  <c r="AE1800" i="1"/>
  <c r="AH1800" i="1" s="1"/>
  <c r="C1860" i="1"/>
  <c r="AE70" i="1"/>
  <c r="AH70" i="1" s="1"/>
  <c r="AE106" i="1"/>
  <c r="AH106" i="1" s="1"/>
  <c r="C383" i="1"/>
  <c r="C419" i="1"/>
  <c r="AE515" i="1"/>
  <c r="AH515" i="1" s="1"/>
  <c r="AE563" i="1"/>
  <c r="AH563" i="1" s="1"/>
  <c r="AE1609" i="1"/>
  <c r="AH1609" i="1" s="1"/>
  <c r="AE864" i="1"/>
  <c r="AH864" i="1" s="1"/>
  <c r="AE1885" i="1"/>
  <c r="AH1885" i="1" s="1"/>
  <c r="AE1897" i="1"/>
  <c r="AH1897" i="1" s="1"/>
  <c r="C1933" i="1"/>
  <c r="C1957" i="1"/>
  <c r="C2081" i="1"/>
  <c r="AE2141" i="1"/>
  <c r="AH2141" i="1" s="1"/>
  <c r="AE876" i="1"/>
  <c r="AE888" i="1"/>
  <c r="AH888" i="1" s="1"/>
  <c r="C1225" i="1"/>
  <c r="AE1321" i="1"/>
  <c r="C1369" i="1"/>
  <c r="AE1646" i="1"/>
  <c r="AH1646" i="1" s="1"/>
  <c r="AE1706" i="1"/>
  <c r="AH1706" i="1" s="1"/>
  <c r="C1874" i="1"/>
  <c r="C1958" i="1"/>
  <c r="C2250" i="1"/>
  <c r="AE2310" i="1"/>
  <c r="AH2310" i="1" s="1"/>
  <c r="AE2358" i="1"/>
  <c r="AH2358" i="1" s="1"/>
  <c r="C2370" i="1"/>
  <c r="C1141" i="1"/>
  <c r="C1262" i="1"/>
  <c r="C1515" i="1"/>
  <c r="C1527" i="1"/>
  <c r="C1551" i="1"/>
  <c r="C1623" i="1"/>
  <c r="C1647" i="1"/>
  <c r="C1731" i="1"/>
  <c r="C1827" i="1"/>
  <c r="C1839" i="1"/>
  <c r="C1863" i="1"/>
  <c r="C1875" i="1"/>
  <c r="C1887" i="1"/>
  <c r="C1935" i="1"/>
  <c r="C1959" i="1"/>
  <c r="AE2007" i="1"/>
  <c r="AH2007" i="1" s="1"/>
  <c r="AE2155" i="1"/>
  <c r="AH2155" i="1" s="1"/>
  <c r="AE2239" i="1"/>
  <c r="AH2239" i="1" s="1"/>
  <c r="C2263" i="1"/>
  <c r="AE2287" i="1"/>
  <c r="AH2287" i="1" s="1"/>
  <c r="C2311" i="1"/>
  <c r="C1777" i="1"/>
  <c r="AE1861" i="1"/>
  <c r="AH1861" i="1" s="1"/>
  <c r="C1909" i="1"/>
  <c r="C2002" i="1"/>
  <c r="AE2033" i="1"/>
  <c r="AH2033" i="1" s="1"/>
  <c r="C335" i="1"/>
  <c r="C468" i="1"/>
  <c r="AE828" i="1"/>
  <c r="AH828" i="1" s="1"/>
  <c r="AE840" i="1"/>
  <c r="AH840" i="1" s="1"/>
  <c r="AE852" i="1"/>
  <c r="AH852" i="1" s="1"/>
  <c r="C1970" i="1"/>
  <c r="C2177" i="1"/>
  <c r="C311" i="1"/>
  <c r="C323" i="1"/>
  <c r="AE540" i="1"/>
  <c r="AH540" i="1" s="1"/>
  <c r="C324" i="1"/>
  <c r="C433" i="1"/>
  <c r="C517" i="1"/>
  <c r="C541" i="1"/>
  <c r="C553" i="1"/>
  <c r="AE637" i="1"/>
  <c r="AH637" i="1" s="1"/>
  <c r="C877" i="1"/>
  <c r="AE913" i="1"/>
  <c r="AH913" i="1" s="1"/>
  <c r="AE350" i="1"/>
  <c r="AH350" i="1" s="1"/>
  <c r="C506" i="1"/>
  <c r="C1371" i="1"/>
  <c r="AE1480" i="1"/>
  <c r="AH1480" i="1" s="1"/>
  <c r="AE1492" i="1"/>
  <c r="AH1492" i="1" s="1"/>
  <c r="C2036" i="1"/>
  <c r="AE2216" i="1"/>
  <c r="AH2216" i="1" s="1"/>
  <c r="C2336" i="1"/>
  <c r="AE2492" i="1"/>
  <c r="AH2492" i="1" s="1"/>
  <c r="C2516" i="1"/>
  <c r="C25" i="1"/>
  <c r="AE26" i="1"/>
  <c r="AH26" i="1" s="1"/>
  <c r="AE38" i="1"/>
  <c r="AH38" i="1" s="1"/>
  <c r="AE50" i="1"/>
  <c r="AH50" i="1" s="1"/>
  <c r="AE62" i="1"/>
  <c r="AH62" i="1" s="1"/>
  <c r="AE74" i="1"/>
  <c r="AH74" i="1" s="1"/>
  <c r="AE86" i="1"/>
  <c r="AH86" i="1" s="1"/>
  <c r="AE98" i="1"/>
  <c r="AH98" i="1" s="1"/>
  <c r="AE110" i="1"/>
  <c r="AH110" i="1" s="1"/>
  <c r="AE122" i="1"/>
  <c r="AH122" i="1" s="1"/>
  <c r="C134" i="1"/>
  <c r="AE170" i="1"/>
  <c r="AH170" i="1" s="1"/>
  <c r="AE182" i="1"/>
  <c r="AH182" i="1" s="1"/>
  <c r="AE194" i="1"/>
  <c r="AH194" i="1" s="1"/>
  <c r="AE206" i="1"/>
  <c r="AH206" i="1" s="1"/>
  <c r="AE338" i="1"/>
  <c r="AH338" i="1" s="1"/>
  <c r="C351" i="1"/>
  <c r="C363" i="1"/>
  <c r="C375" i="1"/>
  <c r="C387" i="1"/>
  <c r="C411" i="1"/>
  <c r="C423" i="1"/>
  <c r="C435" i="1"/>
  <c r="C459" i="1"/>
  <c r="AE591" i="1"/>
  <c r="AH591" i="1" s="1"/>
  <c r="AE651" i="1"/>
  <c r="AH651" i="1" s="1"/>
  <c r="AE687" i="1"/>
  <c r="AH687" i="1" s="1"/>
  <c r="AE699" i="1"/>
  <c r="AH699" i="1" s="1"/>
  <c r="AE769" i="1"/>
  <c r="AH769" i="1" s="1"/>
  <c r="AE711" i="1"/>
  <c r="AH711" i="1" s="1"/>
  <c r="AE795" i="1"/>
  <c r="AH795" i="1" s="1"/>
  <c r="AE819" i="1"/>
  <c r="AH819" i="1" s="1"/>
  <c r="AE867" i="1"/>
  <c r="AH867" i="1" s="1"/>
  <c r="AE879" i="1"/>
  <c r="AH879" i="1" s="1"/>
  <c r="AE915" i="1"/>
  <c r="AH915" i="1" s="1"/>
  <c r="AE975" i="1"/>
  <c r="AH975" i="1" s="1"/>
  <c r="AE1035" i="1"/>
  <c r="AH1035" i="1" s="1"/>
  <c r="AE1047" i="1"/>
  <c r="AH1047" i="1" s="1"/>
  <c r="AE1071" i="1"/>
  <c r="AH1071" i="1" s="1"/>
  <c r="AE1107" i="1"/>
  <c r="AH1107" i="1" s="1"/>
  <c r="AE1119" i="1"/>
  <c r="AH1119" i="1" s="1"/>
  <c r="AE1167" i="1"/>
  <c r="AH1167" i="1" s="1"/>
  <c r="C1192" i="1"/>
  <c r="C1433" i="1"/>
  <c r="AE1481" i="1"/>
  <c r="AH1481" i="1" s="1"/>
  <c r="AE1517" i="1"/>
  <c r="AH1517" i="1" s="1"/>
  <c r="AE1565" i="1"/>
  <c r="AH1565" i="1" s="1"/>
  <c r="AE1841" i="1"/>
  <c r="AH1841" i="1" s="1"/>
  <c r="AE1865" i="1"/>
  <c r="AH1865" i="1" s="1"/>
  <c r="AE1877" i="1"/>
  <c r="AH1877" i="1" s="1"/>
  <c r="C1913" i="1"/>
  <c r="AE1949" i="1"/>
  <c r="AH1949" i="1" s="1"/>
  <c r="AE1982" i="1"/>
  <c r="AH1982" i="1" s="1"/>
  <c r="AE1984" i="1"/>
  <c r="AH1984" i="1" s="1"/>
  <c r="C2049" i="1"/>
  <c r="C2085" i="1"/>
  <c r="C2133" i="1"/>
  <c r="AE2205" i="1"/>
  <c r="AH2205" i="1" s="1"/>
  <c r="AE2385" i="1"/>
  <c r="AH2385" i="1" s="1"/>
  <c r="AE2421" i="1"/>
  <c r="AH2421" i="1" s="1"/>
  <c r="AE2433" i="1"/>
  <c r="AH2433" i="1" s="1"/>
  <c r="AE2445" i="1"/>
  <c r="AH2445" i="1" s="1"/>
  <c r="C2481" i="1"/>
  <c r="C2553" i="1"/>
  <c r="AE2345" i="1"/>
  <c r="AH2345" i="1" s="1"/>
  <c r="AE2381" i="1"/>
  <c r="AH2381" i="1" s="1"/>
  <c r="AE10" i="1"/>
  <c r="AE22" i="1"/>
  <c r="AH22" i="1" s="1"/>
  <c r="AE95" i="1"/>
  <c r="AH95" i="1" s="1"/>
  <c r="AE131" i="1"/>
  <c r="AH131" i="1" s="1"/>
  <c r="C372" i="1"/>
  <c r="C396" i="1"/>
  <c r="AE504" i="1"/>
  <c r="AH504" i="1" s="1"/>
  <c r="AE564" i="1"/>
  <c r="AH564" i="1" s="1"/>
  <c r="C648" i="1"/>
  <c r="AE816" i="1"/>
  <c r="AH816" i="1" s="1"/>
  <c r="AE912" i="1"/>
  <c r="AH912" i="1" s="1"/>
  <c r="AE948" i="1"/>
  <c r="AH948" i="1" s="1"/>
  <c r="AE972" i="1"/>
  <c r="AH972" i="1" s="1"/>
  <c r="AE1008" i="1"/>
  <c r="AH1008" i="1" s="1"/>
  <c r="C1261" i="1"/>
  <c r="C1345" i="1"/>
  <c r="AE1406" i="1"/>
  <c r="AH1406" i="1" s="1"/>
  <c r="AE1478" i="1"/>
  <c r="AH1478" i="1" s="1"/>
  <c r="C1754" i="1"/>
  <c r="AE96" i="1"/>
  <c r="AH96" i="1" s="1"/>
  <c r="C156" i="1"/>
  <c r="C227" i="1"/>
  <c r="C251" i="1"/>
  <c r="C505" i="1"/>
  <c r="C529" i="1"/>
  <c r="AE673" i="1"/>
  <c r="AH673" i="1" s="1"/>
  <c r="C805" i="1"/>
  <c r="AE925" i="1"/>
  <c r="AH925" i="1" s="1"/>
  <c r="C1407" i="1"/>
  <c r="C73" i="1"/>
  <c r="C181" i="1"/>
  <c r="AE398" i="1"/>
  <c r="AH398" i="1" s="1"/>
  <c r="C530" i="1"/>
  <c r="C542" i="1"/>
  <c r="C554" i="1"/>
  <c r="AE1203" i="1"/>
  <c r="AH1203" i="1" s="1"/>
  <c r="AE1828" i="1"/>
  <c r="AH1828" i="1" s="1"/>
  <c r="AE1900" i="1"/>
  <c r="AH1900" i="1" s="1"/>
  <c r="AE1977" i="1"/>
  <c r="AH1977" i="1" s="1"/>
  <c r="AE2011" i="1"/>
  <c r="AH2011" i="1" s="1"/>
  <c r="C279" i="1"/>
  <c r="C315" i="1"/>
  <c r="C327" i="1"/>
  <c r="C604" i="1"/>
  <c r="AE616" i="1"/>
  <c r="C676" i="1"/>
  <c r="AE700" i="1"/>
  <c r="AH700" i="1" s="1"/>
  <c r="AE734" i="1"/>
  <c r="AH734" i="1" s="1"/>
  <c r="AE770" i="1"/>
  <c r="AH770" i="1" s="1"/>
  <c r="AE808" i="1"/>
  <c r="AH808" i="1" s="1"/>
  <c r="AE820" i="1"/>
  <c r="AH820" i="1" s="1"/>
  <c r="AE832" i="1"/>
  <c r="AH832" i="1" s="1"/>
  <c r="AE844" i="1"/>
  <c r="AH844" i="1" s="1"/>
  <c r="AE856" i="1"/>
  <c r="AH856" i="1" s="1"/>
  <c r="AE868" i="1"/>
  <c r="AH868" i="1" s="1"/>
  <c r="AE880" i="1"/>
  <c r="AE892" i="1"/>
  <c r="AH892" i="1" s="1"/>
  <c r="AE916" i="1"/>
  <c r="AH916" i="1" s="1"/>
  <c r="AE988" i="1"/>
  <c r="AH988" i="1" s="1"/>
  <c r="C1060" i="1"/>
  <c r="AE1072" i="1"/>
  <c r="AH1072" i="1" s="1"/>
  <c r="C1193" i="1"/>
  <c r="C1205" i="1"/>
  <c r="AE1217" i="1"/>
  <c r="AH1217" i="1" s="1"/>
  <c r="C1458" i="1"/>
  <c r="C1566" i="1"/>
  <c r="AE1614" i="1"/>
  <c r="AH1614" i="1" s="1"/>
  <c r="AE1722" i="1"/>
  <c r="AH1722" i="1" s="1"/>
  <c r="C1782" i="1"/>
  <c r="AE1806" i="1"/>
  <c r="AH1806" i="1" s="1"/>
  <c r="C1854" i="1"/>
  <c r="C1878" i="1"/>
  <c r="C1902" i="1"/>
  <c r="AE1926" i="1"/>
  <c r="AH1926" i="1" s="1"/>
  <c r="C1985" i="1"/>
  <c r="C2098" i="1"/>
  <c r="AE2326" i="1"/>
  <c r="AH2326" i="1" s="1"/>
  <c r="C2374" i="1"/>
  <c r="AE2422" i="1"/>
  <c r="AH2422" i="1" s="1"/>
  <c r="AE2446" i="1"/>
  <c r="AH2446" i="1" s="1"/>
  <c r="C2470" i="1"/>
  <c r="C2494" i="1"/>
  <c r="C2554" i="1"/>
  <c r="AE1693" i="1"/>
  <c r="AH1693" i="1" s="1"/>
  <c r="C1849" i="1"/>
  <c r="C1998" i="1"/>
  <c r="C2045" i="1"/>
  <c r="AE2429" i="1"/>
  <c r="AH2429" i="1" s="1"/>
  <c r="AE35" i="1"/>
  <c r="AH35" i="1" s="1"/>
  <c r="AE83" i="1"/>
  <c r="AH83" i="1" s="1"/>
  <c r="C480" i="1"/>
  <c r="C660" i="1"/>
  <c r="AE718" i="1"/>
  <c r="AH718" i="1" s="1"/>
  <c r="AE804" i="1"/>
  <c r="AH804" i="1" s="1"/>
  <c r="AE1020" i="1"/>
  <c r="AH1020" i="1" s="1"/>
  <c r="C1116" i="1"/>
  <c r="AE1249" i="1"/>
  <c r="AH1249" i="1" s="1"/>
  <c r="C1550" i="1"/>
  <c r="AE1766" i="1"/>
  <c r="AH1766" i="1" s="1"/>
  <c r="C1826" i="1"/>
  <c r="C1886" i="1"/>
  <c r="C1910" i="1"/>
  <c r="AE2094" i="1"/>
  <c r="AH2094" i="1" s="1"/>
  <c r="C2334" i="1"/>
  <c r="AE2466" i="1"/>
  <c r="AH2466" i="1" s="1"/>
  <c r="C613" i="1"/>
  <c r="C817" i="1"/>
  <c r="C889" i="1"/>
  <c r="AE901" i="1"/>
  <c r="AH901" i="1" s="1"/>
  <c r="C985" i="1"/>
  <c r="AE1395" i="1"/>
  <c r="AH1395" i="1" s="1"/>
  <c r="AE24" i="1"/>
  <c r="C121" i="1"/>
  <c r="C192" i="1"/>
  <c r="AE434" i="1"/>
  <c r="AH434" i="1" s="1"/>
  <c r="AE494" i="1"/>
  <c r="AH494" i="1" s="1"/>
  <c r="C518" i="1"/>
  <c r="C938" i="1"/>
  <c r="AE950" i="1"/>
  <c r="AH950" i="1" s="1"/>
  <c r="C1082" i="1"/>
  <c r="AE1408" i="1"/>
  <c r="AH1408" i="1" s="1"/>
  <c r="AE1444" i="1"/>
  <c r="AH1444" i="1" s="1"/>
  <c r="AE1456" i="1"/>
  <c r="AH1456" i="1" s="1"/>
  <c r="AE1576" i="1"/>
  <c r="AH1576" i="1" s="1"/>
  <c r="AE1588" i="1"/>
  <c r="AH1588" i="1" s="1"/>
  <c r="C1660" i="1"/>
  <c r="AE1720" i="1"/>
  <c r="AH1720" i="1" s="1"/>
  <c r="AE1732" i="1"/>
  <c r="AH1732" i="1" s="1"/>
  <c r="AE1756" i="1"/>
  <c r="AH1756" i="1" s="1"/>
  <c r="AE1924" i="1"/>
  <c r="AH1924" i="1" s="1"/>
  <c r="AE2023" i="1"/>
  <c r="AH2023" i="1" s="1"/>
  <c r="AE14" i="1"/>
  <c r="AH14" i="1" s="1"/>
  <c r="AE87" i="1"/>
  <c r="AH87" i="1" s="1"/>
  <c r="AE99" i="1"/>
  <c r="AH99" i="1" s="1"/>
  <c r="AE111" i="1"/>
  <c r="AH111" i="1" s="1"/>
  <c r="C218" i="1"/>
  <c r="C230" i="1"/>
  <c r="C242" i="1"/>
  <c r="C254" i="1"/>
  <c r="C267" i="1"/>
  <c r="C291" i="1"/>
  <c r="C303" i="1"/>
  <c r="C339" i="1"/>
  <c r="C376" i="1"/>
  <c r="C412" i="1"/>
  <c r="C436" i="1"/>
  <c r="C460" i="1"/>
  <c r="C568" i="1"/>
  <c r="AE64" i="1"/>
  <c r="AH64" i="1" s="1"/>
  <c r="AE112" i="1"/>
  <c r="AH112" i="1" s="1"/>
  <c r="AE148" i="1"/>
  <c r="AH148" i="1" s="1"/>
  <c r="C195" i="1"/>
  <c r="AE220" i="1"/>
  <c r="AH220" i="1" s="1"/>
  <c r="C353" i="1"/>
  <c r="C413" i="1"/>
  <c r="C437" i="1"/>
  <c r="C449" i="1"/>
  <c r="C509" i="1"/>
  <c r="C533" i="1"/>
  <c r="C557" i="1"/>
  <c r="C653" i="1"/>
  <c r="AE677" i="1"/>
  <c r="AH677" i="1" s="1"/>
  <c r="C785" i="1"/>
  <c r="AE797" i="1"/>
  <c r="AH797" i="1" s="1"/>
  <c r="C809" i="1"/>
  <c r="C845" i="1"/>
  <c r="AE857" i="1"/>
  <c r="AH857" i="1" s="1"/>
  <c r="AE917" i="1"/>
  <c r="AH917" i="1" s="1"/>
  <c r="C1085" i="1"/>
  <c r="C1109" i="1"/>
  <c r="C1254" i="1"/>
  <c r="C1278" i="1"/>
  <c r="C1362" i="1"/>
  <c r="C1543" i="1"/>
  <c r="C1591" i="1"/>
  <c r="AE1639" i="1"/>
  <c r="AH1639" i="1" s="1"/>
  <c r="AE1663" i="1"/>
  <c r="AH1663" i="1" s="1"/>
  <c r="C1819" i="1"/>
  <c r="C1843" i="1"/>
  <c r="C1891" i="1"/>
  <c r="C2039" i="1"/>
  <c r="AE2183" i="1"/>
  <c r="AH2183" i="1" s="1"/>
  <c r="AE2255" i="1"/>
  <c r="AH2255" i="1" s="1"/>
  <c r="C2279" i="1"/>
  <c r="C2411" i="1"/>
  <c r="AE2423" i="1"/>
  <c r="AH2423" i="1" s="1"/>
  <c r="C2459" i="1"/>
  <c r="AE2471" i="1"/>
  <c r="AH2471" i="1" s="1"/>
  <c r="C2531" i="1"/>
  <c r="C712" i="1"/>
  <c r="C713" i="1"/>
  <c r="C711" i="1"/>
  <c r="C752" i="1"/>
  <c r="C732" i="1"/>
  <c r="C729" i="1"/>
  <c r="C719" i="1"/>
  <c r="C733" i="1"/>
  <c r="C745" i="1"/>
  <c r="C715" i="1"/>
  <c r="C725" i="1"/>
  <c r="C737" i="1"/>
  <c r="W2" i="63"/>
  <c r="Y2" i="63" s="1"/>
  <c r="W3" i="63"/>
  <c r="Y3" i="63" s="1"/>
  <c r="W7" i="63"/>
  <c r="Y7" i="63" s="1"/>
  <c r="W6" i="63"/>
  <c r="Y6" i="63" s="1"/>
  <c r="W10" i="63"/>
  <c r="Y10" i="63" s="1"/>
  <c r="W4" i="63"/>
  <c r="Y4" i="63" s="1"/>
  <c r="W8" i="63"/>
  <c r="Y8" i="63" s="1"/>
  <c r="W5" i="63"/>
  <c r="Y5" i="63" s="1"/>
  <c r="W9" i="63"/>
  <c r="Y9" i="63" s="1"/>
  <c r="C2421" i="1"/>
  <c r="C2365" i="1"/>
  <c r="C2433" i="1"/>
  <c r="AG768" i="1"/>
  <c r="AG2394" i="1"/>
  <c r="C966" i="1"/>
  <c r="C1167" i="1"/>
  <c r="AG175" i="1"/>
  <c r="AE1109" i="1"/>
  <c r="AH1109" i="1" s="1"/>
  <c r="AG214" i="1"/>
  <c r="AG1999" i="1"/>
  <c r="C2287" i="1"/>
  <c r="C2310" i="1"/>
  <c r="AG528" i="1"/>
  <c r="AE1234" i="1"/>
  <c r="AH1234" i="1" s="1"/>
  <c r="AG963" i="1"/>
  <c r="AE1860" i="1"/>
  <c r="AH1860" i="1" s="1"/>
  <c r="AG1991" i="1"/>
  <c r="AE1826" i="1"/>
  <c r="AH1826" i="1" s="1"/>
  <c r="AE252" i="1"/>
  <c r="AH252" i="1" s="1"/>
  <c r="C887" i="1"/>
  <c r="C1897" i="1"/>
  <c r="AE2040" i="1"/>
  <c r="AH2040" i="1" s="1"/>
  <c r="C1614" i="1"/>
  <c r="AE89" i="1"/>
  <c r="AH89" i="1" s="1"/>
  <c r="AG100" i="1"/>
  <c r="AG1685" i="1"/>
  <c r="AG2244" i="1"/>
  <c r="AE181" i="1"/>
  <c r="AH181" i="1" s="1"/>
  <c r="AE196" i="1"/>
  <c r="AH196" i="1" s="1"/>
  <c r="AG239" i="1"/>
  <c r="AG1083" i="1"/>
  <c r="AG1766" i="1"/>
  <c r="AG1873" i="1"/>
  <c r="AG2038" i="1"/>
  <c r="C1593" i="1"/>
  <c r="C1321" i="1"/>
  <c r="AE1441" i="1"/>
  <c r="AH1441" i="1" s="1"/>
  <c r="AG317" i="1"/>
  <c r="AG1043" i="1"/>
  <c r="AG1185" i="1"/>
  <c r="AG1555" i="1"/>
  <c r="AE534" i="1"/>
  <c r="AH534" i="1" s="1"/>
  <c r="AE1210" i="1"/>
  <c r="AH1210" i="1" s="1"/>
  <c r="C1408" i="1"/>
  <c r="AE1985" i="1"/>
  <c r="AH1985" i="1" s="1"/>
  <c r="C1243" i="1"/>
  <c r="AG2032" i="1"/>
  <c r="AG2222" i="1"/>
  <c r="AE2328" i="1"/>
  <c r="AH2328" i="1" s="1"/>
  <c r="AE691" i="1"/>
  <c r="AH691" i="1" s="1"/>
  <c r="AG1129" i="1"/>
  <c r="AE1223" i="1"/>
  <c r="AH1223" i="1" s="1"/>
  <c r="AE1835" i="1"/>
  <c r="AH1835" i="1" s="1"/>
  <c r="AG49" i="1"/>
  <c r="AG461" i="1"/>
  <c r="AG685" i="1"/>
  <c r="AG1035" i="1"/>
  <c r="AG2228" i="1"/>
  <c r="AE2318" i="1"/>
  <c r="AH2318" i="1" s="1"/>
  <c r="AE2374" i="1"/>
  <c r="AH2374" i="1" s="1"/>
  <c r="AE2452" i="1"/>
  <c r="AH2452" i="1" s="1"/>
  <c r="C1941" i="1"/>
  <c r="AG2124" i="1"/>
  <c r="AE161" i="1"/>
  <c r="AH161" i="1" s="1"/>
  <c r="AG183" i="1"/>
  <c r="AG690" i="1"/>
  <c r="AE845" i="1"/>
  <c r="AE1005" i="1"/>
  <c r="AE2210" i="1"/>
  <c r="AH2210" i="1" s="1"/>
  <c r="AE2279" i="1"/>
  <c r="AH2279" i="1" s="1"/>
  <c r="AG397" i="1"/>
  <c r="C857" i="1"/>
  <c r="AE1640" i="1"/>
  <c r="AH1640" i="1" s="1"/>
  <c r="AG2138" i="1"/>
  <c r="AG151" i="1"/>
  <c r="AG232" i="1"/>
  <c r="AG244" i="1"/>
  <c r="AE468" i="1"/>
  <c r="AH468" i="1" s="1"/>
  <c r="AG610" i="1"/>
  <c r="AG669" i="1"/>
  <c r="AE681" i="1"/>
  <c r="AH681" i="1" s="1"/>
  <c r="AG835" i="1"/>
  <c r="AE1101" i="1"/>
  <c r="AH1101" i="1" s="1"/>
  <c r="AG1205" i="1"/>
  <c r="AE1377" i="1"/>
  <c r="AG1516" i="1"/>
  <c r="AE1527" i="1"/>
  <c r="AH1527" i="1" s="1"/>
  <c r="AE2247" i="1"/>
  <c r="AH2247" i="1" s="1"/>
  <c r="AE1619" i="1"/>
  <c r="AH1619" i="1" s="1"/>
  <c r="C1877" i="1"/>
  <c r="C2094" i="1"/>
  <c r="AE660" i="1"/>
  <c r="AH660" i="1" s="1"/>
  <c r="AE1261" i="1"/>
  <c r="AH1261" i="1" s="1"/>
  <c r="AE2028" i="1"/>
  <c r="AH2028" i="1" s="1"/>
  <c r="AE2039" i="1"/>
  <c r="AH2039" i="1" s="1"/>
  <c r="AG2237" i="1"/>
  <c r="AE2554" i="1"/>
  <c r="AH2554" i="1" s="1"/>
  <c r="AE413" i="1"/>
  <c r="AE460" i="1"/>
  <c r="AH460" i="1" s="1"/>
  <c r="C975" i="1"/>
  <c r="AG1612" i="1"/>
  <c r="AG1946" i="1"/>
  <c r="AG2167" i="1"/>
  <c r="AG1695" i="1"/>
  <c r="AG2014" i="1"/>
  <c r="AG2166" i="1"/>
  <c r="AG2243" i="1"/>
  <c r="AG2363" i="1"/>
  <c r="AG2431" i="1"/>
  <c r="AG2442" i="1"/>
  <c r="AG581" i="1"/>
  <c r="C759" i="1"/>
  <c r="AG147" i="1"/>
  <c r="AG1153" i="1"/>
  <c r="AG1134" i="1"/>
  <c r="AE1433" i="1"/>
  <c r="AH1433" i="1" s="1"/>
  <c r="C1724" i="1"/>
  <c r="AE1788" i="1"/>
  <c r="AH1788" i="1" s="1"/>
  <c r="AG2400" i="1"/>
  <c r="AG1547" i="1"/>
  <c r="AG1828" i="1"/>
  <c r="AG924" i="1"/>
  <c r="C708" i="1"/>
  <c r="C751" i="1"/>
  <c r="C771" i="1"/>
  <c r="C826" i="1"/>
  <c r="AE938" i="1"/>
  <c r="AH938" i="1" s="1"/>
  <c r="AE1369" i="1"/>
  <c r="AH1369" i="1" s="1"/>
  <c r="AE1594" i="1"/>
  <c r="AH1594" i="1" s="1"/>
  <c r="AE53" i="1"/>
  <c r="AH53" i="1" s="1"/>
  <c r="C564" i="1"/>
  <c r="AG596" i="1"/>
  <c r="AE1060" i="1"/>
  <c r="AH1060" i="1" s="1"/>
  <c r="AE1245" i="1"/>
  <c r="AH1245" i="1" s="1"/>
  <c r="AG1423" i="1"/>
  <c r="AG1464" i="1"/>
  <c r="C1646" i="1"/>
  <c r="AE1667" i="1"/>
  <c r="AH1667" i="1" s="1"/>
  <c r="AG1744" i="1"/>
  <c r="C1832" i="1"/>
  <c r="C1841" i="1"/>
  <c r="AE1913" i="1"/>
  <c r="AH1913" i="1" s="1"/>
  <c r="AE1933" i="1"/>
  <c r="AH1933" i="1" s="1"/>
  <c r="C1977" i="1"/>
  <c r="AG2119" i="1"/>
  <c r="C2141" i="1"/>
  <c r="C2162" i="1"/>
  <c r="AG2500" i="1"/>
  <c r="AG1271" i="1"/>
  <c r="AG1146" i="1"/>
  <c r="AE1655" i="1"/>
  <c r="AH1655" i="1" s="1"/>
  <c r="C1766" i="1"/>
  <c r="AE9" i="1"/>
  <c r="C20" i="1"/>
  <c r="AG96" i="1"/>
  <c r="AG438" i="1"/>
  <c r="AG541" i="1"/>
  <c r="AE805" i="1"/>
  <c r="AH805" i="1" s="1"/>
  <c r="C1217" i="1"/>
  <c r="C1478" i="1"/>
  <c r="AE2133" i="1"/>
  <c r="AH2133" i="1" s="1"/>
  <c r="C2216" i="1"/>
  <c r="C2239" i="1"/>
  <c r="AE2470" i="1"/>
  <c r="AH2470" i="1" s="1"/>
  <c r="C2492" i="1"/>
  <c r="AG2536" i="1"/>
  <c r="AG1871" i="1"/>
  <c r="AG2017" i="1"/>
  <c r="AE393" i="1"/>
  <c r="AH393" i="1" s="1"/>
  <c r="AE65" i="1"/>
  <c r="AH65" i="1" s="1"/>
  <c r="AE785" i="1"/>
  <c r="AE1499" i="1"/>
  <c r="AH1499" i="1" s="1"/>
  <c r="C1988" i="1"/>
  <c r="C2326" i="1"/>
  <c r="AG1556" i="1"/>
  <c r="AG58" i="1"/>
  <c r="AG1664" i="1"/>
  <c r="AE156" i="1"/>
  <c r="AH156" i="1" s="1"/>
  <c r="AE533" i="1"/>
  <c r="AH533" i="1" s="1"/>
  <c r="AE668" i="1"/>
  <c r="AH668" i="1" s="1"/>
  <c r="C981" i="1"/>
  <c r="AG1531" i="1"/>
  <c r="AE1543" i="1"/>
  <c r="AH1543" i="1" s="1"/>
  <c r="C1737" i="1"/>
  <c r="AG1779" i="1"/>
  <c r="AG1790" i="1"/>
  <c r="AE1958" i="1"/>
  <c r="AH1958" i="1" s="1"/>
  <c r="AE2209" i="1"/>
  <c r="AH2209" i="1" s="1"/>
  <c r="AG251" i="1"/>
  <c r="AG1283" i="1"/>
  <c r="AE73" i="1"/>
  <c r="AH73" i="1" s="1"/>
  <c r="AG584" i="1"/>
  <c r="AE510" i="1"/>
  <c r="AH510" i="1" s="1"/>
  <c r="C599" i="1"/>
  <c r="C338" i="1"/>
  <c r="AG45" i="1"/>
  <c r="C99" i="1"/>
  <c r="AG212" i="1"/>
  <c r="AE306" i="1"/>
  <c r="C317" i="1"/>
  <c r="AG338" i="1"/>
  <c r="AE396" i="1"/>
  <c r="AG442" i="1"/>
  <c r="C523" i="1"/>
  <c r="AE755" i="1"/>
  <c r="AH755" i="1" s="1"/>
  <c r="AG874" i="1"/>
  <c r="C875" i="1"/>
  <c r="AE897" i="1"/>
  <c r="AH897" i="1" s="1"/>
  <c r="AG1445" i="1"/>
  <c r="C1885" i="1"/>
  <c r="AE1970" i="1"/>
  <c r="AH1970" i="1" s="1"/>
  <c r="AE2055" i="1"/>
  <c r="AH2055" i="1" s="1"/>
  <c r="AE2177" i="1"/>
  <c r="AH2177" i="1" s="1"/>
  <c r="C2476" i="1"/>
  <c r="AE2476" i="1"/>
  <c r="AH2476" i="1" s="1"/>
  <c r="AE1990" i="1"/>
  <c r="AH1990" i="1" s="1"/>
  <c r="C1990" i="1"/>
  <c r="AG2238" i="1"/>
  <c r="C2350" i="1"/>
  <c r="AE2350" i="1"/>
  <c r="AH2350" i="1" s="1"/>
  <c r="C1750" i="1"/>
  <c r="AE1750" i="1"/>
  <c r="AH1750" i="1" s="1"/>
  <c r="AE390" i="1"/>
  <c r="C390" i="1"/>
  <c r="C2013" i="1"/>
  <c r="AE2013" i="1"/>
  <c r="AH2013" i="1" s="1"/>
  <c r="AG327" i="1"/>
  <c r="AG1433" i="1"/>
  <c r="AE1662" i="1"/>
  <c r="AH1662" i="1" s="1"/>
  <c r="C1662" i="1"/>
  <c r="AE1420" i="1"/>
  <c r="AH1420" i="1" s="1"/>
  <c r="C1420" i="1"/>
  <c r="C483" i="1"/>
  <c r="AE483" i="1"/>
  <c r="AH483" i="1" s="1"/>
  <c r="C609" i="1"/>
  <c r="AE830" i="1"/>
  <c r="AH830" i="1" s="1"/>
  <c r="C830" i="1"/>
  <c r="AG878" i="1"/>
  <c r="AE1502" i="1"/>
  <c r="AH1502" i="1" s="1"/>
  <c r="C1502" i="1"/>
  <c r="AG1640" i="1"/>
  <c r="AE1856" i="1"/>
  <c r="AH1856" i="1" s="1"/>
  <c r="C1856" i="1"/>
  <c r="AG1958" i="1"/>
  <c r="AG2325" i="1"/>
  <c r="C1367" i="1"/>
  <c r="AE1367" i="1"/>
  <c r="AH1367" i="1" s="1"/>
  <c r="C620" i="1"/>
  <c r="AE620" i="1"/>
  <c r="AH620" i="1" s="1"/>
  <c r="AE1446" i="1"/>
  <c r="AH1446" i="1" s="1"/>
  <c r="C1446" i="1"/>
  <c r="AE2390" i="1"/>
  <c r="AH2390" i="1" s="1"/>
  <c r="C2390" i="1"/>
  <c r="AE1337" i="1"/>
  <c r="AH1337" i="1" s="1"/>
  <c r="C1337" i="1"/>
  <c r="AE1349" i="1"/>
  <c r="AH1349" i="1" s="1"/>
  <c r="C1349" i="1"/>
  <c r="AG2188" i="1"/>
  <c r="C2080" i="1"/>
  <c r="AE2080" i="1"/>
  <c r="AH2080" i="1" s="1"/>
  <c r="C2418" i="1"/>
  <c r="AE2418" i="1"/>
  <c r="AH2418" i="1" s="1"/>
  <c r="C189" i="1"/>
  <c r="AE189" i="1"/>
  <c r="AH189" i="1" s="1"/>
  <c r="C1707" i="1"/>
  <c r="AE1707" i="1"/>
  <c r="AH1707" i="1" s="1"/>
  <c r="C1771" i="1"/>
  <c r="AE1771" i="1"/>
  <c r="AH1771" i="1" s="1"/>
  <c r="AG285" i="1"/>
  <c r="AG845" i="1"/>
  <c r="AG1628" i="1"/>
  <c r="C2193" i="1"/>
  <c r="AE2193" i="1"/>
  <c r="AH2193" i="1" s="1"/>
  <c r="AE841" i="1"/>
  <c r="AH841" i="1" s="1"/>
  <c r="C841" i="1"/>
  <c r="AE59" i="1"/>
  <c r="C59" i="1"/>
  <c r="C83" i="1"/>
  <c r="C203" i="1"/>
  <c r="AE204" i="1"/>
  <c r="AH204" i="1" s="1"/>
  <c r="C239" i="1"/>
  <c r="AE240" i="1"/>
  <c r="AH240" i="1" s="1"/>
  <c r="C484" i="1"/>
  <c r="AE484" i="1"/>
  <c r="AH484" i="1" s="1"/>
  <c r="AG965" i="1"/>
  <c r="AE1080" i="1"/>
  <c r="AH1080" i="1" s="1"/>
  <c r="C1080" i="1"/>
  <c r="AE1088" i="1"/>
  <c r="AH1088" i="1" s="1"/>
  <c r="C1088" i="1"/>
  <c r="AE1149" i="1"/>
  <c r="AH1149" i="1" s="1"/>
  <c r="C1149" i="1"/>
  <c r="AG1198" i="1"/>
  <c r="C1214" i="1"/>
  <c r="AE1214" i="1"/>
  <c r="AH1214" i="1" s="1"/>
  <c r="AE1381" i="1"/>
  <c r="AH1381" i="1" s="1"/>
  <c r="C1381" i="1"/>
  <c r="AE1494" i="1"/>
  <c r="AH1494" i="1" s="1"/>
  <c r="C1494" i="1"/>
  <c r="AG1498" i="1"/>
  <c r="C1578" i="1"/>
  <c r="AE1578" i="1"/>
  <c r="AH1578" i="1" s="1"/>
  <c r="AG1603" i="1"/>
  <c r="AE1820" i="1"/>
  <c r="AH1820" i="1" s="1"/>
  <c r="C1820" i="1"/>
  <c r="C1945" i="1"/>
  <c r="AE1945" i="1"/>
  <c r="AH1945" i="1" s="1"/>
  <c r="AE334" i="1"/>
  <c r="AH334" i="1" s="1"/>
  <c r="C334" i="1"/>
  <c r="AG1252" i="1"/>
  <c r="AE1890" i="1"/>
  <c r="AH1890" i="1" s="1"/>
  <c r="C1890" i="1"/>
  <c r="AE44" i="1"/>
  <c r="AH44" i="1" s="1"/>
  <c r="C495" i="1"/>
  <c r="AE495" i="1"/>
  <c r="AH495" i="1" s="1"/>
  <c r="C148" i="1"/>
  <c r="C585" i="1"/>
  <c r="AE585" i="1"/>
  <c r="C649" i="1"/>
  <c r="AE649" i="1"/>
  <c r="AH649" i="1" s="1"/>
  <c r="AG654" i="1"/>
  <c r="C790" i="1"/>
  <c r="AE790" i="1"/>
  <c r="AH790" i="1" s="1"/>
  <c r="AE951" i="1"/>
  <c r="AH951" i="1" s="1"/>
  <c r="C951" i="1"/>
  <c r="C1307" i="1"/>
  <c r="AE1307" i="1"/>
  <c r="AH1307" i="1" s="1"/>
  <c r="C1415" i="1"/>
  <c r="AE1415" i="1"/>
  <c r="AH1415" i="1" s="1"/>
  <c r="AG1499" i="1"/>
  <c r="AE1557" i="1"/>
  <c r="AH1557" i="1" s="1"/>
  <c r="C1557" i="1"/>
  <c r="AE1745" i="1"/>
  <c r="AH1745" i="1" s="1"/>
  <c r="C1745" i="1"/>
  <c r="AE2332" i="1"/>
  <c r="AH2332" i="1" s="1"/>
  <c r="C2332" i="1"/>
  <c r="C577" i="1"/>
  <c r="AE577" i="1"/>
  <c r="AH577" i="1" s="1"/>
  <c r="C703" i="1"/>
  <c r="AE703" i="1"/>
  <c r="AH703" i="1" s="1"/>
  <c r="AE1133" i="1"/>
  <c r="AH1133" i="1" s="1"/>
  <c r="C1133" i="1"/>
  <c r="AG1786" i="1"/>
  <c r="AG98" i="1"/>
  <c r="AG1117" i="1"/>
  <c r="AG1526" i="1"/>
  <c r="AE560" i="1"/>
  <c r="AH560" i="1" s="1"/>
  <c r="C560" i="1"/>
  <c r="C28" i="1"/>
  <c r="AE28" i="1"/>
  <c r="AH28" i="1" s="1"/>
  <c r="AE960" i="1"/>
  <c r="AH960" i="1" s="1"/>
  <c r="C960" i="1"/>
  <c r="C1327" i="1"/>
  <c r="AE1327" i="1"/>
  <c r="AH1327" i="1" s="1"/>
  <c r="C591" i="1"/>
  <c r="C656" i="1"/>
  <c r="AE730" i="1"/>
  <c r="AH730" i="1" s="1"/>
  <c r="C720" i="1"/>
  <c r="AG795" i="1"/>
  <c r="AG946" i="1"/>
  <c r="AE1009" i="1"/>
  <c r="AH1009" i="1" s="1"/>
  <c r="C1009" i="1"/>
  <c r="C1453" i="1"/>
  <c r="AE1453" i="1"/>
  <c r="AH1453" i="1" s="1"/>
  <c r="AE1465" i="1"/>
  <c r="AH1465" i="1" s="1"/>
  <c r="C1465" i="1"/>
  <c r="C2071" i="1"/>
  <c r="AE2071" i="1"/>
  <c r="AH2071" i="1" s="1"/>
  <c r="C2291" i="1"/>
  <c r="AE2291" i="1"/>
  <c r="AH2291" i="1" s="1"/>
  <c r="AE2398" i="1"/>
  <c r="AH2398" i="1" s="1"/>
  <c r="C2398" i="1"/>
  <c r="AE115" i="1"/>
  <c r="AH115" i="1" s="1"/>
  <c r="C115" i="1"/>
  <c r="AG997" i="1"/>
  <c r="AE1031" i="1"/>
  <c r="AH1031" i="1" s="1"/>
  <c r="C1031" i="1"/>
  <c r="C1229" i="1"/>
  <c r="AE1229" i="1"/>
  <c r="AH1229" i="1" s="1"/>
  <c r="AE1972" i="1"/>
  <c r="AH1972" i="1" s="1"/>
  <c r="C1972" i="1"/>
  <c r="AE894" i="1"/>
  <c r="AH894" i="1" s="1"/>
  <c r="C894" i="1"/>
  <c r="C2448" i="1"/>
  <c r="AE2448" i="1"/>
  <c r="AH2448" i="1" s="1"/>
  <c r="AE831" i="1"/>
  <c r="AH831" i="1" s="1"/>
  <c r="C831" i="1"/>
  <c r="C1514" i="1"/>
  <c r="AE1514" i="1"/>
  <c r="AH1514" i="1" s="1"/>
  <c r="C96" i="1"/>
  <c r="C186" i="1"/>
  <c r="AE186" i="1"/>
  <c r="C465" i="1"/>
  <c r="AE465" i="1"/>
  <c r="AH465" i="1" s="1"/>
  <c r="C565" i="1"/>
  <c r="AE565" i="1"/>
  <c r="AH565" i="1" s="1"/>
  <c r="AE1454" i="1"/>
  <c r="AH1454" i="1" s="1"/>
  <c r="C1454" i="1"/>
  <c r="C1477" i="1"/>
  <c r="AE1477" i="1"/>
  <c r="AH1477" i="1" s="1"/>
  <c r="C1559" i="1"/>
  <c r="AE1559" i="1"/>
  <c r="AH1559" i="1" s="1"/>
  <c r="C1565" i="1"/>
  <c r="AE2129" i="1"/>
  <c r="AH2129" i="1" s="1"/>
  <c r="C2129" i="1"/>
  <c r="AG2490" i="1"/>
  <c r="C784" i="1"/>
  <c r="AE784" i="1"/>
  <c r="AH784" i="1" s="1"/>
  <c r="AE922" i="1"/>
  <c r="AH922" i="1" s="1"/>
  <c r="C922" i="1"/>
  <c r="AE774" i="1"/>
  <c r="AH774" i="1" s="1"/>
  <c r="C764" i="1"/>
  <c r="AE1096" i="1"/>
  <c r="AH1096" i="1" s="1"/>
  <c r="C1096" i="1"/>
  <c r="C1697" i="1"/>
  <c r="AE1697" i="1"/>
  <c r="AH1697" i="1" s="1"/>
  <c r="AE2426" i="1"/>
  <c r="AH2426" i="1" s="1"/>
  <c r="C2426" i="1"/>
  <c r="AE996" i="1"/>
  <c r="C996" i="1"/>
  <c r="AE1025" i="1"/>
  <c r="AH1025" i="1" s="1"/>
  <c r="C1025" i="1"/>
  <c r="AE1392" i="1"/>
  <c r="AH1392" i="1" s="1"/>
  <c r="C1392" i="1"/>
  <c r="AG294" i="1"/>
  <c r="AG326" i="1"/>
  <c r="AE372" i="1"/>
  <c r="AH372" i="1" s="1"/>
  <c r="AG414" i="1"/>
  <c r="C629" i="1"/>
  <c r="AE629" i="1"/>
  <c r="AH629" i="1" s="1"/>
  <c r="AE641" i="1"/>
  <c r="AH641" i="1" s="1"/>
  <c r="C641" i="1"/>
  <c r="AG697" i="1"/>
  <c r="AI697" i="1"/>
  <c r="AE1120" i="1"/>
  <c r="AH1120" i="1" s="1"/>
  <c r="C1120" i="1"/>
  <c r="C1159" i="1"/>
  <c r="C1802" i="1"/>
  <c r="AE1802" i="1"/>
  <c r="AH1802" i="1" s="1"/>
  <c r="AE1812" i="1"/>
  <c r="AH1812" i="1" s="1"/>
  <c r="C1812" i="1"/>
  <c r="C2274" i="1"/>
  <c r="AE2274" i="1"/>
  <c r="AH2274" i="1" s="1"/>
  <c r="AG2309" i="1"/>
  <c r="AG627" i="1"/>
  <c r="AG1623" i="1"/>
  <c r="AE1623" i="1"/>
  <c r="AH1623" i="1" s="1"/>
  <c r="AG1855" i="1"/>
  <c r="AG2260" i="1"/>
  <c r="AG1844" i="1"/>
  <c r="AG2424" i="1"/>
  <c r="AG157" i="1"/>
  <c r="AG225" i="1"/>
  <c r="AG320" i="1"/>
  <c r="AG545" i="1"/>
  <c r="AG557" i="1"/>
  <c r="AG747" i="1"/>
  <c r="AG850" i="1"/>
  <c r="AG1201" i="1"/>
  <c r="AG1228" i="1"/>
  <c r="AG1287" i="1"/>
  <c r="AG1296" i="1"/>
  <c r="AG1401" i="1"/>
  <c r="AG1402" i="1"/>
  <c r="AG1436" i="1"/>
  <c r="AG1882" i="1"/>
  <c r="AG2049" i="1"/>
  <c r="AG2144" i="1"/>
  <c r="AG2231" i="1"/>
  <c r="AG675" i="1"/>
  <c r="AG851" i="1"/>
  <c r="AG941" i="1"/>
  <c r="AG987" i="1"/>
  <c r="AG1009" i="1"/>
  <c r="AG168" i="1"/>
  <c r="AG1141" i="1"/>
  <c r="AG1375" i="1"/>
  <c r="C1984" i="1"/>
  <c r="AG2213" i="1"/>
  <c r="AG2304" i="1"/>
  <c r="AG1025" i="1"/>
  <c r="AG127" i="1"/>
  <c r="C170" i="1"/>
  <c r="AG410" i="1"/>
  <c r="C540" i="1"/>
  <c r="C616" i="1"/>
  <c r="AG622" i="1"/>
  <c r="AG658" i="1"/>
  <c r="C677" i="1"/>
  <c r="AG695" i="1"/>
  <c r="C767" i="1"/>
  <c r="AG1056" i="1"/>
  <c r="C1066" i="1"/>
  <c r="AG1074" i="1"/>
  <c r="C1075" i="1"/>
  <c r="C1183" i="1"/>
  <c r="AG1259" i="1"/>
  <c r="AG1440" i="1"/>
  <c r="AG1503" i="1"/>
  <c r="AG1892" i="1"/>
  <c r="AE1957" i="1"/>
  <c r="AH1957" i="1" s="1"/>
  <c r="AG2044" i="1"/>
  <c r="AE2045" i="1"/>
  <c r="AH2045" i="1" s="1"/>
  <c r="AE2103" i="1"/>
  <c r="AH2103" i="1" s="1"/>
  <c r="AG2112" i="1"/>
  <c r="AE2411" i="1"/>
  <c r="AH2411" i="1" s="1"/>
  <c r="AE2459" i="1"/>
  <c r="AH2459" i="1" s="1"/>
  <c r="AE2516" i="1"/>
  <c r="AH2516" i="1" s="1"/>
  <c r="C206" i="1"/>
  <c r="AE207" i="1"/>
  <c r="AH207" i="1" s="1"/>
  <c r="AE2034" i="1"/>
  <c r="AH2034" i="1" s="1"/>
  <c r="C2034" i="1"/>
  <c r="C1823" i="1"/>
  <c r="AE1823" i="1"/>
  <c r="AH1823" i="1" s="1"/>
  <c r="AG106" i="1"/>
  <c r="AE133" i="1"/>
  <c r="AH133" i="1" s="1"/>
  <c r="C133" i="1"/>
  <c r="C144" i="1"/>
  <c r="AE144" i="1"/>
  <c r="AH144" i="1" s="1"/>
  <c r="C400" i="1"/>
  <c r="AE400" i="1"/>
  <c r="AE665" i="1"/>
  <c r="AH665" i="1" s="1"/>
  <c r="C665" i="1"/>
  <c r="AE781" i="1"/>
  <c r="AH781" i="1" s="1"/>
  <c r="C781" i="1"/>
  <c r="AE909" i="1"/>
  <c r="AH909" i="1" s="1"/>
  <c r="C909" i="1"/>
  <c r="AE1293" i="1"/>
  <c r="AH1293" i="1" s="1"/>
  <c r="C1293" i="1"/>
  <c r="C1397" i="1"/>
  <c r="AE1397" i="1"/>
  <c r="AH1397" i="1" s="1"/>
  <c r="AG66" i="1"/>
  <c r="C496" i="1"/>
  <c r="AE496" i="1"/>
  <c r="AH496" i="1" s="1"/>
  <c r="AE810" i="1"/>
  <c r="AH810" i="1" s="1"/>
  <c r="C810" i="1"/>
  <c r="AE821" i="1"/>
  <c r="AH821" i="1" s="1"/>
  <c r="C821" i="1"/>
  <c r="AE1061" i="1"/>
  <c r="AH1061" i="1" s="1"/>
  <c r="C1061" i="1"/>
  <c r="C1525" i="1"/>
  <c r="AE1525" i="1"/>
  <c r="AH1525" i="1" s="1"/>
  <c r="AI338" i="1"/>
  <c r="C957" i="1"/>
  <c r="AE957" i="1"/>
  <c r="AH957" i="1" s="1"/>
  <c r="C49" i="1"/>
  <c r="AE49" i="1"/>
  <c r="AH49" i="1" s="1"/>
  <c r="C274" i="1"/>
  <c r="AE274" i="1"/>
  <c r="AH274" i="1" s="1"/>
  <c r="C40" i="1"/>
  <c r="AE40" i="1"/>
  <c r="C328" i="1"/>
  <c r="AE328" i="1"/>
  <c r="AH328" i="1" s="1"/>
  <c r="C596" i="1"/>
  <c r="AE596" i="1"/>
  <c r="AH596" i="1" s="1"/>
  <c r="AE851" i="1"/>
  <c r="AH851" i="1" s="1"/>
  <c r="C851" i="1"/>
  <c r="AE2149" i="1"/>
  <c r="AH2149" i="1" s="1"/>
  <c r="C2149" i="1"/>
  <c r="C768" i="1"/>
  <c r="AE708" i="1"/>
  <c r="AH708" i="1" s="1"/>
  <c r="AE15" i="1"/>
  <c r="C15" i="1"/>
  <c r="AE573" i="1"/>
  <c r="AH573" i="1" s="1"/>
  <c r="C573" i="1"/>
  <c r="C672" i="1"/>
  <c r="AE672" i="1"/>
  <c r="AH672" i="1" s="1"/>
  <c r="AG10" i="1"/>
  <c r="AE1301" i="1"/>
  <c r="AH1301" i="1" s="1"/>
  <c r="C1301" i="1"/>
  <c r="C1569" i="1"/>
  <c r="AE1569" i="1"/>
  <c r="AH1569" i="1" s="1"/>
  <c r="AE454" i="1"/>
  <c r="AH454" i="1" s="1"/>
  <c r="C454" i="1"/>
  <c r="C264" i="1"/>
  <c r="AE264" i="1"/>
  <c r="AH264" i="1" s="1"/>
  <c r="C717" i="1"/>
  <c r="AE727" i="1"/>
  <c r="AH727" i="1" s="1"/>
  <c r="C463" i="1"/>
  <c r="AE463" i="1"/>
  <c r="AH463" i="1" s="1"/>
  <c r="AE1021" i="1"/>
  <c r="AH1021" i="1" s="1"/>
  <c r="C1021" i="1"/>
  <c r="AE68" i="1"/>
  <c r="AH68" i="1" s="1"/>
  <c r="C68" i="1"/>
  <c r="C705" i="1"/>
  <c r="AE715" i="1"/>
  <c r="AH715" i="1" s="1"/>
  <c r="C902" i="1"/>
  <c r="AE902" i="1"/>
  <c r="AH902" i="1" s="1"/>
  <c r="AE1237" i="1"/>
  <c r="AH1237" i="1" s="1"/>
  <c r="C1237" i="1"/>
  <c r="C1266" i="1"/>
  <c r="AE1266" i="1"/>
  <c r="AH1266" i="1" s="1"/>
  <c r="AE1701" i="1"/>
  <c r="AH1701" i="1" s="1"/>
  <c r="C1701" i="1"/>
  <c r="C385" i="1"/>
  <c r="AE385" i="1"/>
  <c r="AH385" i="1" s="1"/>
  <c r="C588" i="1"/>
  <c r="AE588" i="1"/>
  <c r="AH588" i="1" s="1"/>
  <c r="C775" i="1"/>
  <c r="AE775" i="1"/>
  <c r="AE933" i="1"/>
  <c r="AH933" i="1" s="1"/>
  <c r="C933" i="1"/>
  <c r="AE1151" i="1"/>
  <c r="AH1151" i="1" s="1"/>
  <c r="C1151" i="1"/>
  <c r="AE1888" i="1"/>
  <c r="AH1888" i="1" s="1"/>
  <c r="C1888" i="1"/>
  <c r="AG1967" i="1"/>
  <c r="C109" i="1"/>
  <c r="AE109" i="1"/>
  <c r="AH109" i="1" s="1"/>
  <c r="C625" i="1"/>
  <c r="AE625" i="1"/>
  <c r="AH625" i="1" s="1"/>
  <c r="AE971" i="1"/>
  <c r="AH971" i="1" s="1"/>
  <c r="C971" i="1"/>
  <c r="AE1953" i="1"/>
  <c r="AH1953" i="1" s="1"/>
  <c r="C1953" i="1"/>
  <c r="AG18" i="1"/>
  <c r="AG154" i="1"/>
  <c r="AG187" i="1"/>
  <c r="AE211" i="1"/>
  <c r="AH211" i="1" s="1"/>
  <c r="AG278" i="1"/>
  <c r="AG297" i="1"/>
  <c r="AE298" i="1"/>
  <c r="AH298" i="1" s="1"/>
  <c r="AE324" i="1"/>
  <c r="AH324" i="1" s="1"/>
  <c r="AG458" i="1"/>
  <c r="AE459" i="1"/>
  <c r="AH459" i="1" s="1"/>
  <c r="AE475" i="1"/>
  <c r="AE558" i="1"/>
  <c r="AH558" i="1" s="1"/>
  <c r="AG585" i="1"/>
  <c r="AG615" i="1"/>
  <c r="AG667" i="1"/>
  <c r="AG682" i="1"/>
  <c r="AG710" i="1"/>
  <c r="AG891" i="1"/>
  <c r="AG927" i="1"/>
  <c r="AE984" i="1"/>
  <c r="AH984" i="1" s="1"/>
  <c r="C984" i="1"/>
  <c r="AG1094" i="1"/>
  <c r="C1498" i="1"/>
  <c r="AE1498" i="1"/>
  <c r="AH1498" i="1" s="1"/>
  <c r="AG1571" i="1"/>
  <c r="AE1774" i="1"/>
  <c r="AH1774" i="1" s="1"/>
  <c r="C1774" i="1"/>
  <c r="AG1817" i="1"/>
  <c r="C1937" i="1"/>
  <c r="AE1937" i="1"/>
  <c r="AH1937" i="1" s="1"/>
  <c r="AE1992" i="1"/>
  <c r="AH1992" i="1" s="1"/>
  <c r="C1992" i="1"/>
  <c r="AG2093" i="1"/>
  <c r="AE2109" i="1"/>
  <c r="AH2109" i="1" s="1"/>
  <c r="C2109" i="1"/>
  <c r="AG2139" i="1"/>
  <c r="AG2297" i="1"/>
  <c r="AI2325" i="1"/>
  <c r="C2451" i="1"/>
  <c r="AE2451" i="1"/>
  <c r="AH2451" i="1" s="1"/>
  <c r="AE2292" i="1"/>
  <c r="AH2292" i="1" s="1"/>
  <c r="C2292" i="1"/>
  <c r="AE1091" i="1"/>
  <c r="AH1091" i="1" s="1"/>
  <c r="C1091" i="1"/>
  <c r="C1355" i="1"/>
  <c r="AE1355" i="1"/>
  <c r="C1373" i="1"/>
  <c r="AE1373" i="1"/>
  <c r="AH1373" i="1" s="1"/>
  <c r="C1553" i="1"/>
  <c r="AE1553" i="1"/>
  <c r="AH1553" i="1" s="1"/>
  <c r="AE1629" i="1"/>
  <c r="AH1629" i="1" s="1"/>
  <c r="C1629" i="1"/>
  <c r="AG1943" i="1"/>
  <c r="AI1943" i="1"/>
  <c r="AG1983" i="1"/>
  <c r="AI1983" i="1"/>
  <c r="AE1986" i="1"/>
  <c r="AH1986" i="1" s="1"/>
  <c r="C1986" i="1"/>
  <c r="AE2090" i="1"/>
  <c r="AH2090" i="1" s="1"/>
  <c r="C2090" i="1"/>
  <c r="AE2137" i="1"/>
  <c r="AH2137" i="1" s="1"/>
  <c r="C2137" i="1"/>
  <c r="AE2198" i="1"/>
  <c r="AH2198" i="1" s="1"/>
  <c r="C2198" i="1"/>
  <c r="AE2473" i="1"/>
  <c r="AH2473" i="1" s="1"/>
  <c r="C2473" i="1"/>
  <c r="AE1017" i="1"/>
  <c r="C1017" i="1"/>
  <c r="AE1622" i="1"/>
  <c r="AH1622" i="1" s="1"/>
  <c r="C1622" i="1"/>
  <c r="AG38" i="1"/>
  <c r="AG362" i="1"/>
  <c r="AE392" i="1"/>
  <c r="AH392" i="1" s="1"/>
  <c r="AI685" i="1"/>
  <c r="AG755" i="1"/>
  <c r="AG786" i="1"/>
  <c r="AG793" i="1"/>
  <c r="AE801" i="1"/>
  <c r="AH801" i="1" s="1"/>
  <c r="AG818" i="1"/>
  <c r="AG833" i="1"/>
  <c r="AG858" i="1"/>
  <c r="AE877" i="1"/>
  <c r="AH877" i="1" s="1"/>
  <c r="AG915" i="1"/>
  <c r="AG955" i="1"/>
  <c r="AG1027" i="1"/>
  <c r="AG1033" i="1"/>
  <c r="AE1054" i="1"/>
  <c r="AH1054" i="1" s="1"/>
  <c r="C1172" i="1"/>
  <c r="AE1172" i="1"/>
  <c r="AH1172" i="1" s="1"/>
  <c r="C1314" i="1"/>
  <c r="AE1314" i="1"/>
  <c r="AH1314" i="1" s="1"/>
  <c r="AE1345" i="1"/>
  <c r="AH1345" i="1" s="1"/>
  <c r="AE1510" i="1"/>
  <c r="AH1510" i="1" s="1"/>
  <c r="C1510" i="1"/>
  <c r="AG1592" i="1"/>
  <c r="AE1742" i="1"/>
  <c r="AH1742" i="1" s="1"/>
  <c r="C1742" i="1"/>
  <c r="AE1816" i="1"/>
  <c r="AH1816" i="1" s="1"/>
  <c r="C1816" i="1"/>
  <c r="AG1951" i="1"/>
  <c r="AE2277" i="1"/>
  <c r="AH2277" i="1" s="1"/>
  <c r="C2277" i="1"/>
  <c r="AE2323" i="1"/>
  <c r="AH2323" i="1" s="1"/>
  <c r="C2323" i="1"/>
  <c r="AE2417" i="1"/>
  <c r="AH2417" i="1" s="1"/>
  <c r="C2417" i="1"/>
  <c r="C2530" i="1"/>
  <c r="AE2530" i="1"/>
  <c r="AH2530" i="1" s="1"/>
  <c r="AG493" i="1"/>
  <c r="AG550" i="1"/>
  <c r="AG907" i="1"/>
  <c r="AG586" i="1"/>
  <c r="AI669" i="1"/>
  <c r="C1519" i="1"/>
  <c r="AE1519" i="1"/>
  <c r="AH1519" i="1" s="1"/>
  <c r="AE1866" i="1"/>
  <c r="AH1866" i="1" s="1"/>
  <c r="C1866" i="1"/>
  <c r="AE29" i="1"/>
  <c r="AH29" i="1" s="1"/>
  <c r="AG68" i="1"/>
  <c r="AG75" i="1"/>
  <c r="AG125" i="1"/>
  <c r="C165" i="1"/>
  <c r="AG261" i="1"/>
  <c r="AG310" i="1"/>
  <c r="AG434" i="1"/>
  <c r="AG462" i="1"/>
  <c r="AI462" i="1"/>
  <c r="AG470" i="1"/>
  <c r="AG516" i="1"/>
  <c r="AG617" i="1"/>
  <c r="C651" i="1"/>
  <c r="C699" i="1"/>
  <c r="AE739" i="1"/>
  <c r="AH739" i="1" s="1"/>
  <c r="C917" i="1"/>
  <c r="C948" i="1"/>
  <c r="C956" i="1"/>
  <c r="C1156" i="1"/>
  <c r="AE1156" i="1"/>
  <c r="AH1156" i="1" s="1"/>
  <c r="C1231" i="1"/>
  <c r="AE1333" i="1"/>
  <c r="AH1333" i="1" s="1"/>
  <c r="C1333" i="1"/>
  <c r="C1410" i="1"/>
  <c r="AE1410" i="1"/>
  <c r="AH1410" i="1" s="1"/>
  <c r="AE1468" i="1"/>
  <c r="AH1468" i="1" s="1"/>
  <c r="C1468" i="1"/>
  <c r="AG1619" i="1"/>
  <c r="AE1725" i="1"/>
  <c r="AH1725" i="1" s="1"/>
  <c r="C1725" i="1"/>
  <c r="AE1768" i="1"/>
  <c r="AH1768" i="1" s="1"/>
  <c r="C1768" i="1"/>
  <c r="C1899" i="1"/>
  <c r="AE1899" i="1"/>
  <c r="AH1899" i="1" s="1"/>
  <c r="AE2307" i="1"/>
  <c r="AH2307" i="1" s="1"/>
  <c r="C2307" i="1"/>
  <c r="AE2455" i="1"/>
  <c r="AH2455" i="1" s="1"/>
  <c r="C2455" i="1"/>
  <c r="AG592" i="1"/>
  <c r="AE1155" i="1"/>
  <c r="AH1155" i="1" s="1"/>
  <c r="C1155" i="1"/>
  <c r="C1331" i="1"/>
  <c r="AE1331" i="1"/>
  <c r="AH1331" i="1" s="1"/>
  <c r="AG686" i="1"/>
  <c r="AG810" i="1"/>
  <c r="AG932" i="1"/>
  <c r="AE1000" i="1"/>
  <c r="AH1000" i="1" s="1"/>
  <c r="C1000" i="1"/>
  <c r="AI1129" i="1"/>
  <c r="AG1136" i="1"/>
  <c r="AE1160" i="1"/>
  <c r="AH1160" i="1" s="1"/>
  <c r="AG1224" i="1"/>
  <c r="AE1225" i="1"/>
  <c r="AH1225" i="1" s="1"/>
  <c r="C1326" i="1"/>
  <c r="AE1326" i="1"/>
  <c r="AH1326" i="1" s="1"/>
  <c r="C1450" i="1"/>
  <c r="AE1450" i="1"/>
  <c r="AH1450" i="1" s="1"/>
  <c r="C1538" i="1"/>
  <c r="AE1538" i="1"/>
  <c r="AH1538" i="1" s="1"/>
  <c r="AG1543" i="1"/>
  <c r="C1546" i="1"/>
  <c r="AE1546" i="1"/>
  <c r="AH1546" i="1" s="1"/>
  <c r="AE1666" i="1"/>
  <c r="AH1666" i="1" s="1"/>
  <c r="C1666" i="1"/>
  <c r="C2009" i="1"/>
  <c r="AE2009" i="1"/>
  <c r="AH2009" i="1" s="1"/>
  <c r="C2017" i="1"/>
  <c r="AE2017" i="1"/>
  <c r="AH2017" i="1" s="1"/>
  <c r="AE2131" i="1"/>
  <c r="AH2131" i="1" s="1"/>
  <c r="C2131" i="1"/>
  <c r="AG2273" i="1"/>
  <c r="AG156" i="1"/>
  <c r="AG1165" i="1"/>
  <c r="AG914" i="1"/>
  <c r="AG922" i="1"/>
  <c r="AE2102" i="1"/>
  <c r="AH2102" i="1" s="1"/>
  <c r="C2102" i="1"/>
  <c r="AG22" i="1"/>
  <c r="AG40" i="1"/>
  <c r="AG48" i="1"/>
  <c r="AG56" i="1"/>
  <c r="AG63" i="1"/>
  <c r="AE77" i="1"/>
  <c r="AH77" i="1" s="1"/>
  <c r="AG126" i="1"/>
  <c r="C199" i="1"/>
  <c r="AG263" i="1"/>
  <c r="AG418" i="1"/>
  <c r="AE436" i="1"/>
  <c r="AG445" i="1"/>
  <c r="AE480" i="1"/>
  <c r="AH480" i="1" s="1"/>
  <c r="C547" i="1"/>
  <c r="AG567" i="1"/>
  <c r="C583" i="1"/>
  <c r="AE604" i="1"/>
  <c r="AH604" i="1" s="1"/>
  <c r="C637" i="1"/>
  <c r="C679" i="1"/>
  <c r="AG748" i="1"/>
  <c r="C837" i="1"/>
  <c r="AE889" i="1"/>
  <c r="AH889" i="1" s="1"/>
  <c r="C993" i="1"/>
  <c r="AE1012" i="1"/>
  <c r="AH1012" i="1" s="1"/>
  <c r="C1012" i="1"/>
  <c r="C1072" i="1"/>
  <c r="AE1077" i="1"/>
  <c r="AH1077" i="1" s="1"/>
  <c r="AG1099" i="1"/>
  <c r="AG1303" i="1"/>
  <c r="C1590" i="1"/>
  <c r="AE1590" i="1"/>
  <c r="AH1590" i="1" s="1"/>
  <c r="C1610" i="1"/>
  <c r="AE1610" i="1"/>
  <c r="AH1610" i="1" s="1"/>
  <c r="AG1712" i="1"/>
  <c r="C1806" i="1"/>
  <c r="AE1842" i="1"/>
  <c r="AH1842" i="1" s="1"/>
  <c r="C1842" i="1"/>
  <c r="AG1903" i="1"/>
  <c r="C1942" i="1"/>
  <c r="AE1942" i="1"/>
  <c r="AH1942" i="1" s="1"/>
  <c r="AE2219" i="1"/>
  <c r="AH2219" i="1" s="1"/>
  <c r="C2219" i="1"/>
  <c r="C2522" i="1"/>
  <c r="AE2522" i="1"/>
  <c r="AH2522" i="1" s="1"/>
  <c r="AG839" i="1"/>
  <c r="AG1158" i="1"/>
  <c r="C128" i="1"/>
  <c r="AE152" i="1"/>
  <c r="AH152" i="1" s="1"/>
  <c r="AE228" i="1"/>
  <c r="AH228" i="1" s="1"/>
  <c r="AE286" i="1"/>
  <c r="AH286" i="1" s="1"/>
  <c r="AE509" i="1"/>
  <c r="AH509" i="1" s="1"/>
  <c r="AE568" i="1"/>
  <c r="AH568" i="1" s="1"/>
  <c r="C700" i="1"/>
  <c r="C724" i="1"/>
  <c r="C755" i="1"/>
  <c r="C797" i="1"/>
  <c r="C979" i="1"/>
  <c r="C1004" i="1"/>
  <c r="AE1116" i="1"/>
  <c r="AH1116" i="1" s="1"/>
  <c r="C1137" i="1"/>
  <c r="C1196" i="1"/>
  <c r="AE1196" i="1"/>
  <c r="C1249" i="1"/>
  <c r="AE1504" i="1"/>
  <c r="AH1504" i="1" s="1"/>
  <c r="C1504" i="1"/>
  <c r="AG1587" i="1"/>
  <c r="C1634" i="1"/>
  <c r="AE1634" i="1"/>
  <c r="AH1634" i="1" s="1"/>
  <c r="AG1639" i="1"/>
  <c r="AE1650" i="1"/>
  <c r="AH1650" i="1" s="1"/>
  <c r="C1650" i="1"/>
  <c r="C1719" i="1"/>
  <c r="AE1719" i="1"/>
  <c r="AH1719" i="1" s="1"/>
  <c r="C1781" i="1"/>
  <c r="AE1781" i="1"/>
  <c r="AH1781" i="1" s="1"/>
  <c r="AE1901" i="1"/>
  <c r="AH1901" i="1" s="1"/>
  <c r="C1901" i="1"/>
  <c r="AG1938" i="1"/>
  <c r="AE2075" i="1"/>
  <c r="AH2075" i="1" s="1"/>
  <c r="C2075" i="1"/>
  <c r="AG2129" i="1"/>
  <c r="C2354" i="1"/>
  <c r="AE2354" i="1"/>
  <c r="AH2354" i="1" s="1"/>
  <c r="C2391" i="1"/>
  <c r="AE2391" i="1"/>
  <c r="AH2391" i="1" s="1"/>
  <c r="AG1052" i="1"/>
  <c r="AE1424" i="1"/>
  <c r="AH1424" i="1" s="1"/>
  <c r="C1424" i="1"/>
  <c r="C24" i="1"/>
  <c r="AG135" i="1"/>
  <c r="C176" i="1"/>
  <c r="AE219" i="1"/>
  <c r="AG255" i="1"/>
  <c r="AG304" i="1"/>
  <c r="AG313" i="1"/>
  <c r="AE368" i="1"/>
  <c r="AH368" i="1" s="1"/>
  <c r="AE412" i="1"/>
  <c r="AH412" i="1" s="1"/>
  <c r="AG437" i="1"/>
  <c r="AG489" i="1"/>
  <c r="AG529" i="1"/>
  <c r="AG589" i="1"/>
  <c r="AG614" i="1"/>
  <c r="AG646" i="1"/>
  <c r="AG653" i="1"/>
  <c r="AE695" i="1"/>
  <c r="AH695" i="1" s="1"/>
  <c r="AG728" i="1"/>
  <c r="AE776" i="1"/>
  <c r="AH776" i="1" s="1"/>
  <c r="AG843" i="1"/>
  <c r="C863" i="1"/>
  <c r="AG871" i="1"/>
  <c r="AG890" i="1"/>
  <c r="AI890" i="1"/>
  <c r="AG986" i="1"/>
  <c r="AG993" i="1"/>
  <c r="AE1192" i="1"/>
  <c r="AH1192" i="1" s="1"/>
  <c r="AG1226" i="1"/>
  <c r="AG1356" i="1"/>
  <c r="AG1527" i="1"/>
  <c r="AE1570" i="1"/>
  <c r="AH1570" i="1" s="1"/>
  <c r="C1798" i="1"/>
  <c r="C1836" i="1"/>
  <c r="AE1836" i="1"/>
  <c r="AH1836" i="1" s="1"/>
  <c r="AG1939" i="1"/>
  <c r="AE1968" i="1"/>
  <c r="AH1968" i="1" s="1"/>
  <c r="C1968" i="1"/>
  <c r="C1974" i="1"/>
  <c r="AE1974" i="1"/>
  <c r="AH1974" i="1" s="1"/>
  <c r="AE2117" i="1"/>
  <c r="AH2117" i="1" s="1"/>
  <c r="C2117" i="1"/>
  <c r="AE2211" i="1"/>
  <c r="AH2211" i="1" s="1"/>
  <c r="C2211" i="1"/>
  <c r="AE2260" i="1"/>
  <c r="AH2260" i="1" s="1"/>
  <c r="C2260" i="1"/>
  <c r="AE2401" i="1"/>
  <c r="AH2401" i="1" s="1"/>
  <c r="C2401" i="1"/>
  <c r="C2439" i="1"/>
  <c r="AE2439" i="1"/>
  <c r="AH2439" i="1" s="1"/>
  <c r="AG2482" i="1"/>
  <c r="AG256" i="1"/>
  <c r="AG306" i="1"/>
  <c r="AE429" i="1"/>
  <c r="AH429" i="1" s="1"/>
  <c r="AG482" i="1"/>
  <c r="AI482" i="1"/>
  <c r="AG510" i="1"/>
  <c r="AE632" i="1"/>
  <c r="AH632" i="1" s="1"/>
  <c r="AE723" i="1"/>
  <c r="AH723" i="1" s="1"/>
  <c r="AG743" i="1"/>
  <c r="AG863" i="1"/>
  <c r="AE1278" i="1"/>
  <c r="AH1278" i="1" s="1"/>
  <c r="AE1428" i="1"/>
  <c r="AH1428" i="1" s="1"/>
  <c r="C1428" i="1"/>
  <c r="AE1437" i="1"/>
  <c r="AH1437" i="1" s="1"/>
  <c r="C1437" i="1"/>
  <c r="AE1445" i="1"/>
  <c r="AH1445" i="1" s="1"/>
  <c r="C1445" i="1"/>
  <c r="AE1532" i="1"/>
  <c r="AH1532" i="1" s="1"/>
  <c r="C1532" i="1"/>
  <c r="C1575" i="1"/>
  <c r="AE1575" i="1"/>
  <c r="AE1585" i="1"/>
  <c r="AH1585" i="1" s="1"/>
  <c r="C1585" i="1"/>
  <c r="C1636" i="1"/>
  <c r="AE1636" i="1"/>
  <c r="AH1636" i="1" s="1"/>
  <c r="C1783" i="1"/>
  <c r="AE1783" i="1"/>
  <c r="AH1783" i="1" s="1"/>
  <c r="AG1833" i="1"/>
  <c r="AE1872" i="1"/>
  <c r="AH1872" i="1" s="1"/>
  <c r="C1872" i="1"/>
  <c r="AG1955" i="1"/>
  <c r="C2059" i="1"/>
  <c r="AE2059" i="1"/>
  <c r="AH2059" i="1" s="1"/>
  <c r="AE2301" i="1"/>
  <c r="AH2301" i="1" s="1"/>
  <c r="C2301" i="1"/>
  <c r="AE2430" i="1"/>
  <c r="AH2430" i="1" s="1"/>
  <c r="C2430" i="1"/>
  <c r="C2478" i="1"/>
  <c r="AE2478" i="1"/>
  <c r="AH2478" i="1" s="1"/>
  <c r="C2546" i="1"/>
  <c r="AE2546" i="1"/>
  <c r="AH2546" i="1" s="1"/>
  <c r="AG2271" i="1"/>
  <c r="AG2349" i="1"/>
  <c r="AG2411" i="1"/>
  <c r="AG2559" i="1"/>
  <c r="AG2171" i="1"/>
  <c r="AG2186" i="1"/>
  <c r="AG2250" i="1"/>
  <c r="AG2312" i="1"/>
  <c r="AG2390" i="1"/>
  <c r="AG2554" i="1"/>
  <c r="AG1393" i="1"/>
  <c r="AG1447" i="1"/>
  <c r="AG1479" i="1"/>
  <c r="AI1516" i="1"/>
  <c r="AG1604" i="1"/>
  <c r="AG1707" i="1"/>
  <c r="AG1715" i="1"/>
  <c r="AG1863" i="1"/>
  <c r="AG2098" i="1"/>
  <c r="AG2163" i="1"/>
  <c r="C2205" i="1"/>
  <c r="AG2210" i="1"/>
  <c r="AG2291" i="1"/>
  <c r="C2345" i="1"/>
  <c r="AG2376" i="1"/>
  <c r="AG2385" i="1"/>
  <c r="AG2414" i="1"/>
  <c r="C2422" i="1"/>
  <c r="C2445" i="1"/>
  <c r="C2471" i="1"/>
  <c r="AG982" i="1"/>
  <c r="AI982" i="1"/>
  <c r="AG1196" i="1"/>
  <c r="AG1324" i="1"/>
  <c r="AG1456" i="1"/>
  <c r="AG1472" i="1"/>
  <c r="AG1496" i="1"/>
  <c r="AG1620" i="1"/>
  <c r="AI1991" i="1"/>
  <c r="AG2164" i="1"/>
  <c r="AG2179" i="1"/>
  <c r="AG2235" i="1"/>
  <c r="AG2307" i="1"/>
  <c r="AE2336" i="1"/>
  <c r="AH2336" i="1" s="1"/>
  <c r="AG2369" i="1"/>
  <c r="AG2407" i="1"/>
  <c r="AG2429" i="1"/>
  <c r="AG2436" i="1"/>
  <c r="AG2510" i="1"/>
  <c r="AG1299" i="1"/>
  <c r="AG1387" i="1"/>
  <c r="AG1575" i="1"/>
  <c r="AG1583" i="1"/>
  <c r="AG1700" i="1"/>
  <c r="AG1774" i="1"/>
  <c r="AG1822" i="1"/>
  <c r="AG1979" i="1"/>
  <c r="AG2041" i="1"/>
  <c r="AG2131" i="1"/>
  <c r="AG2252" i="1"/>
  <c r="AG2268" i="1"/>
  <c r="AE2370" i="1"/>
  <c r="AH2370" i="1" s="1"/>
  <c r="AG2449" i="1"/>
  <c r="AG2556" i="1"/>
  <c r="AG1029" i="1"/>
  <c r="AG1090" i="1"/>
  <c r="AG1097" i="1"/>
  <c r="AG1216" i="1"/>
  <c r="AG1258" i="1"/>
  <c r="AG1284" i="1"/>
  <c r="AG1371" i="1"/>
  <c r="AG1444" i="1"/>
  <c r="AG1467" i="1"/>
  <c r="AG1539" i="1"/>
  <c r="AG1562" i="1"/>
  <c r="AG1783" i="1"/>
  <c r="AG2117" i="1"/>
  <c r="AG2308" i="1"/>
  <c r="C2381" i="1"/>
  <c r="AG1405" i="1"/>
  <c r="C1644" i="1"/>
  <c r="AG1755" i="1"/>
  <c r="C1756" i="1"/>
  <c r="AG1769" i="1"/>
  <c r="AG1784" i="1"/>
  <c r="AG1794" i="1"/>
  <c r="AI1794" i="1"/>
  <c r="AG1801" i="1"/>
  <c r="C1949" i="1"/>
  <c r="C2044" i="1"/>
  <c r="C2161" i="1"/>
  <c r="C2183" i="1"/>
  <c r="C2255" i="1"/>
  <c r="AG2355" i="1"/>
  <c r="C2389" i="1"/>
  <c r="C2446" i="1"/>
  <c r="C2466" i="1"/>
  <c r="AE2531" i="1"/>
  <c r="AH2531" i="1" s="1"/>
  <c r="AI835" i="1"/>
  <c r="C898" i="1"/>
  <c r="AE898" i="1"/>
  <c r="AH898" i="1" s="1"/>
  <c r="AE1163" i="1"/>
  <c r="AH1163" i="1" s="1"/>
  <c r="C1163" i="1"/>
  <c r="AE178" i="1"/>
  <c r="AH178" i="1" s="1"/>
  <c r="C178" i="1"/>
  <c r="AI45" i="1"/>
  <c r="AE675" i="1"/>
  <c r="AH675" i="1" s="1"/>
  <c r="C675" i="1"/>
  <c r="AE1152" i="1"/>
  <c r="AH1152" i="1" s="1"/>
  <c r="C1152" i="1"/>
  <c r="AE142" i="1"/>
  <c r="AH142" i="1" s="1"/>
  <c r="C142" i="1"/>
  <c r="AG637" i="1"/>
  <c r="C756" i="1"/>
  <c r="AE766" i="1"/>
  <c r="AH766" i="1" s="1"/>
  <c r="AI795" i="1"/>
  <c r="AG837" i="1"/>
  <c r="AI858" i="1"/>
  <c r="AG911" i="1"/>
  <c r="AG917" i="1"/>
  <c r="AG951" i="1"/>
  <c r="AI963" i="1"/>
  <c r="AG985" i="1"/>
  <c r="AE1023" i="1"/>
  <c r="AH1023" i="1" s="1"/>
  <c r="C1023" i="1"/>
  <c r="AG1031" i="1"/>
  <c r="AE1139" i="1"/>
  <c r="AH1139" i="1" s="1"/>
  <c r="C1139" i="1"/>
  <c r="AG1348" i="1"/>
  <c r="AI1355" i="1"/>
  <c r="AG1355" i="1"/>
  <c r="AE1462" i="1"/>
  <c r="AH1462" i="1" s="1"/>
  <c r="C1462" i="1"/>
  <c r="C1869" i="1"/>
  <c r="AE1869" i="1"/>
  <c r="AH1869" i="1" s="1"/>
  <c r="AE1876" i="1"/>
  <c r="AH1876" i="1" s="1"/>
  <c r="C1876" i="1"/>
  <c r="C492" i="1"/>
  <c r="AE492" i="1"/>
  <c r="AH492" i="1" s="1"/>
  <c r="C537" i="1"/>
  <c r="AE537" i="1"/>
  <c r="AH537" i="1" s="1"/>
  <c r="AE758" i="1"/>
  <c r="AH758" i="1" s="1"/>
  <c r="C748" i="1"/>
  <c r="C1070" i="1"/>
  <c r="AE1070" i="1"/>
  <c r="AH1070" i="1" s="1"/>
  <c r="AG1599" i="1"/>
  <c r="AI1599" i="1"/>
  <c r="AG2045" i="1"/>
  <c r="AI2045" i="1"/>
  <c r="C41" i="1"/>
  <c r="AE41" i="1"/>
  <c r="AH41" i="1" s="1"/>
  <c r="C247" i="1"/>
  <c r="AE248" i="1"/>
  <c r="AH248" i="1" s="1"/>
  <c r="AE426" i="1"/>
  <c r="C426" i="1"/>
  <c r="AE592" i="1"/>
  <c r="AH592" i="1" s="1"/>
  <c r="C592" i="1"/>
  <c r="AI863" i="1"/>
  <c r="AI570" i="1"/>
  <c r="AG570" i="1"/>
  <c r="AI768" i="1"/>
  <c r="AE818" i="1"/>
  <c r="AH818" i="1" s="1"/>
  <c r="C818" i="1"/>
  <c r="AE825" i="1"/>
  <c r="AH825" i="1" s="1"/>
  <c r="C825" i="1"/>
  <c r="C502" i="1"/>
  <c r="AE502" i="1"/>
  <c r="AH502" i="1" s="1"/>
  <c r="AI610" i="1"/>
  <c r="AE105" i="1"/>
  <c r="AH105" i="1" s="1"/>
  <c r="C153" i="1"/>
  <c r="AG322" i="1"/>
  <c r="AG358" i="1"/>
  <c r="AI418" i="1"/>
  <c r="AE442" i="1"/>
  <c r="AH442" i="1" s="1"/>
  <c r="C442" i="1"/>
  <c r="C451" i="1"/>
  <c r="AE451" i="1"/>
  <c r="AH451" i="1" s="1"/>
  <c r="AG500" i="1"/>
  <c r="C519" i="1"/>
  <c r="AE519" i="1"/>
  <c r="AH519" i="1" s="1"/>
  <c r="AI622" i="1"/>
  <c r="AG651" i="1"/>
  <c r="AE684" i="1"/>
  <c r="AH684" i="1" s="1"/>
  <c r="C684" i="1"/>
  <c r="C701" i="1"/>
  <c r="AE701" i="1"/>
  <c r="AH701" i="1" s="1"/>
  <c r="AE729" i="1"/>
  <c r="AH729" i="1" s="1"/>
  <c r="AE747" i="1"/>
  <c r="AH747" i="1" s="1"/>
  <c r="C743" i="1"/>
  <c r="AG764" i="1"/>
  <c r="C773" i="1"/>
  <c r="AE713" i="1"/>
  <c r="AH713" i="1" s="1"/>
  <c r="AG830" i="1"/>
  <c r="C885" i="1"/>
  <c r="AE885" i="1"/>
  <c r="AE891" i="1"/>
  <c r="AH891" i="1" s="1"/>
  <c r="C891" i="1"/>
  <c r="AG906" i="1"/>
  <c r="AE914" i="1"/>
  <c r="AH914" i="1" s="1"/>
  <c r="C914" i="1"/>
  <c r="C925" i="1"/>
  <c r="AG975" i="1"/>
  <c r="C1128" i="1"/>
  <c r="AE1128" i="1"/>
  <c r="AH1128" i="1" s="1"/>
  <c r="AE1147" i="1"/>
  <c r="AH1147" i="1" s="1"/>
  <c r="C1147" i="1"/>
  <c r="C1274" i="1"/>
  <c r="AE1274" i="1"/>
  <c r="AH1274" i="1" s="1"/>
  <c r="C1290" i="1"/>
  <c r="AE1290" i="1"/>
  <c r="AH1290" i="1" s="1"/>
  <c r="AE23" i="1"/>
  <c r="AH23" i="1" s="1"/>
  <c r="C23" i="1"/>
  <c r="C221" i="1"/>
  <c r="AE222" i="1"/>
  <c r="AH222" i="1" s="1"/>
  <c r="AE843" i="1"/>
  <c r="AH843" i="1" s="1"/>
  <c r="C843" i="1"/>
  <c r="C1180" i="1"/>
  <c r="AE1180" i="1"/>
  <c r="AH1180" i="1" s="1"/>
  <c r="AG1209" i="1"/>
  <c r="C172" i="1"/>
  <c r="AE172" i="1"/>
  <c r="AH172" i="1" s="1"/>
  <c r="AE67" i="1"/>
  <c r="AH67" i="1" s="1"/>
  <c r="C67" i="1"/>
  <c r="AG82" i="1"/>
  <c r="C593" i="1"/>
  <c r="AE593" i="1"/>
  <c r="AH593" i="1" s="1"/>
  <c r="AE623" i="1"/>
  <c r="AH623" i="1" s="1"/>
  <c r="C623" i="1"/>
  <c r="AG893" i="1"/>
  <c r="AI897" i="1"/>
  <c r="AG897" i="1"/>
  <c r="C399" i="1"/>
  <c r="AE399" i="1"/>
  <c r="AE833" i="1"/>
  <c r="AH833" i="1" s="1"/>
  <c r="C833" i="1"/>
  <c r="AG138" i="1"/>
  <c r="AE168" i="1"/>
  <c r="AH168" i="1" s="1"/>
  <c r="C168" i="1"/>
  <c r="C217" i="1"/>
  <c r="AE218" i="1"/>
  <c r="AH218" i="1" s="1"/>
  <c r="C332" i="1"/>
  <c r="AE332" i="1"/>
  <c r="AH332" i="1" s="1"/>
  <c r="AG514" i="1"/>
  <c r="AE12" i="1"/>
  <c r="AH12" i="1" s="1"/>
  <c r="C12" i="1"/>
  <c r="AG29" i="1"/>
  <c r="AE32" i="1"/>
  <c r="AH32" i="1" s="1"/>
  <c r="C32" i="1"/>
  <c r="AG83" i="1"/>
  <c r="AG9" i="1"/>
  <c r="AE76" i="1"/>
  <c r="AH76" i="1" s="1"/>
  <c r="C76" i="1"/>
  <c r="AG78" i="1"/>
  <c r="AE108" i="1"/>
  <c r="AH108" i="1" s="1"/>
  <c r="C108" i="1"/>
  <c r="C112" i="1"/>
  <c r="AE136" i="1"/>
  <c r="AH136" i="1" s="1"/>
  <c r="C136" i="1"/>
  <c r="AG146" i="1"/>
  <c r="C150" i="1"/>
  <c r="AE150" i="1"/>
  <c r="AG186" i="1"/>
  <c r="AI310" i="1"/>
  <c r="C313" i="1"/>
  <c r="AE313" i="1"/>
  <c r="AH313" i="1" s="1"/>
  <c r="AG323" i="1"/>
  <c r="AG383" i="1"/>
  <c r="C416" i="1"/>
  <c r="AE416" i="1"/>
  <c r="AH416" i="1" s="1"/>
  <c r="AE575" i="1"/>
  <c r="AH575" i="1" s="1"/>
  <c r="C575" i="1"/>
  <c r="AG633" i="1"/>
  <c r="AI633" i="1"/>
  <c r="AI638" i="1"/>
  <c r="AG638" i="1"/>
  <c r="AI715" i="1"/>
  <c r="AG715" i="1"/>
  <c r="AE725" i="1"/>
  <c r="AH725" i="1" s="1"/>
  <c r="AE750" i="1"/>
  <c r="AH750" i="1" s="1"/>
  <c r="C740" i="1"/>
  <c r="C757" i="1"/>
  <c r="AE767" i="1"/>
  <c r="AH767" i="1" s="1"/>
  <c r="C760" i="1"/>
  <c r="C793" i="1"/>
  <c r="AE793" i="1"/>
  <c r="AH793" i="1" s="1"/>
  <c r="AE813" i="1"/>
  <c r="AH813" i="1" s="1"/>
  <c r="C813" i="1"/>
  <c r="AG881" i="1"/>
  <c r="AG889" i="1"/>
  <c r="AG947" i="1"/>
  <c r="AE949" i="1"/>
  <c r="AH949" i="1" s="1"/>
  <c r="C949" i="1"/>
  <c r="AG970" i="1"/>
  <c r="AE973" i="1"/>
  <c r="AH973" i="1" s="1"/>
  <c r="C973" i="1"/>
  <c r="AE1029" i="1"/>
  <c r="AH1029" i="1" s="1"/>
  <c r="C1029" i="1"/>
  <c r="AG1145" i="1"/>
  <c r="C1283" i="1"/>
  <c r="AE1283" i="1"/>
  <c r="AH1283" i="1" s="1"/>
  <c r="AI1287" i="1"/>
  <c r="AE1780" i="1"/>
  <c r="AH1780" i="1" s="1"/>
  <c r="C1780" i="1"/>
  <c r="AG2142" i="1"/>
  <c r="AI2142" i="1"/>
  <c r="AE2264" i="1"/>
  <c r="AH2264" i="1" s="1"/>
  <c r="C2264" i="1"/>
  <c r="AE693" i="1"/>
  <c r="AH693" i="1" s="1"/>
  <c r="C693" i="1"/>
  <c r="AE859" i="1"/>
  <c r="AH859" i="1" s="1"/>
  <c r="C859" i="1"/>
  <c r="C1418" i="1"/>
  <c r="AE1418" i="1"/>
  <c r="AH1418" i="1" s="1"/>
  <c r="C1574" i="1"/>
  <c r="AE1574" i="1"/>
  <c r="AH1574" i="1" s="1"/>
  <c r="AE92" i="1"/>
  <c r="AH92" i="1" s="1"/>
  <c r="C92" i="1"/>
  <c r="AG299" i="1"/>
  <c r="C861" i="1"/>
  <c r="AE861" i="1"/>
  <c r="AH861" i="1" s="1"/>
  <c r="AE920" i="1"/>
  <c r="AH920" i="1" s="1"/>
  <c r="C920" i="1"/>
  <c r="AG1160" i="1"/>
  <c r="C1374" i="1"/>
  <c r="AE1374" i="1"/>
  <c r="AH1374" i="1" s="1"/>
  <c r="AI238" i="1"/>
  <c r="C420" i="1"/>
  <c r="AE420" i="1"/>
  <c r="AH420" i="1" s="1"/>
  <c r="AE647" i="1"/>
  <c r="AH647" i="1" s="1"/>
  <c r="C647" i="1"/>
  <c r="AG857" i="1"/>
  <c r="AE987" i="1"/>
  <c r="AH987" i="1" s="1"/>
  <c r="C987" i="1"/>
  <c r="C235" i="1"/>
  <c r="AE236" i="1"/>
  <c r="AH236" i="1" s="1"/>
  <c r="AE325" i="1"/>
  <c r="C325" i="1"/>
  <c r="AG334" i="1"/>
  <c r="AG366" i="1"/>
  <c r="C457" i="1"/>
  <c r="AE457" i="1"/>
  <c r="AH457" i="1" s="1"/>
  <c r="C52" i="1"/>
  <c r="AE52" i="1"/>
  <c r="AH52" i="1" s="1"/>
  <c r="C79" i="1"/>
  <c r="AG166" i="1"/>
  <c r="C209" i="1"/>
  <c r="AE210" i="1"/>
  <c r="AH210" i="1" s="1"/>
  <c r="C260" i="1"/>
  <c r="AE260" i="1"/>
  <c r="AH260" i="1" s="1"/>
  <c r="AG273" i="1"/>
  <c r="AI273" i="1"/>
  <c r="C276" i="1"/>
  <c r="AE276" i="1"/>
  <c r="C320" i="1"/>
  <c r="AE320" i="1"/>
  <c r="AH320" i="1" s="1"/>
  <c r="C395" i="1"/>
  <c r="AE395" i="1"/>
  <c r="AH395" i="1" s="1"/>
  <c r="C409" i="1"/>
  <c r="AE409" i="1"/>
  <c r="AH409" i="1" s="1"/>
  <c r="AG449" i="1"/>
  <c r="C471" i="1"/>
  <c r="AE471" i="1"/>
  <c r="AH471" i="1" s="1"/>
  <c r="AE478" i="1"/>
  <c r="AH478" i="1" s="1"/>
  <c r="C478" i="1"/>
  <c r="C512" i="1"/>
  <c r="AE512" i="1"/>
  <c r="AH512" i="1" s="1"/>
  <c r="C550" i="1"/>
  <c r="AE550" i="1"/>
  <c r="AH550" i="1" s="1"/>
  <c r="AE589" i="1"/>
  <c r="AH589" i="1" s="1"/>
  <c r="C589" i="1"/>
  <c r="AE621" i="1"/>
  <c r="AH621" i="1" s="1"/>
  <c r="C621" i="1"/>
  <c r="C636" i="1"/>
  <c r="AE636" i="1"/>
  <c r="AG694" i="1"/>
  <c r="AE696" i="1"/>
  <c r="AH696" i="1" s="1"/>
  <c r="C696" i="1"/>
  <c r="AI735" i="1"/>
  <c r="AG735" i="1"/>
  <c r="AE742" i="1"/>
  <c r="AH742" i="1" s="1"/>
  <c r="AE829" i="1"/>
  <c r="AH829" i="1" s="1"/>
  <c r="C829" i="1"/>
  <c r="AE1019" i="1"/>
  <c r="C1019" i="1"/>
  <c r="AG1221" i="1"/>
  <c r="C1325" i="1"/>
  <c r="AE1325" i="1"/>
  <c r="C1346" i="1"/>
  <c r="AE1346" i="1"/>
  <c r="AH1346" i="1" s="1"/>
  <c r="AE1659" i="1"/>
  <c r="AH1659" i="1" s="1"/>
  <c r="C1659" i="1"/>
  <c r="C1759" i="1"/>
  <c r="AE1759" i="1"/>
  <c r="AH1759" i="1" s="1"/>
  <c r="AG1770" i="1"/>
  <c r="C2063" i="1"/>
  <c r="AE2063" i="1"/>
  <c r="AH2063" i="1" s="1"/>
  <c r="C341" i="1"/>
  <c r="AE341" i="1"/>
  <c r="AH341" i="1" s="1"/>
  <c r="AI470" i="1"/>
  <c r="AI511" i="1"/>
  <c r="AG511" i="1"/>
  <c r="AE1057" i="1"/>
  <c r="AH1057" i="1" s="1"/>
  <c r="C1057" i="1"/>
  <c r="C1253" i="1"/>
  <c r="AE1253" i="1"/>
  <c r="AH1253" i="1" s="1"/>
  <c r="C17" i="1"/>
  <c r="AE17" i="1"/>
  <c r="AH17" i="1" s="1"/>
  <c r="AG174" i="1"/>
  <c r="AI786" i="1"/>
  <c r="C1947" i="1"/>
  <c r="AE1947" i="1"/>
  <c r="AH1947" i="1" s="1"/>
  <c r="AE486" i="1"/>
  <c r="AH486" i="1" s="1"/>
  <c r="C486" i="1"/>
  <c r="AG558" i="1"/>
  <c r="C688" i="1"/>
  <c r="AE688" i="1"/>
  <c r="AH688" i="1" s="1"/>
  <c r="AE778" i="1"/>
  <c r="AH778" i="1" s="1"/>
  <c r="C778" i="1"/>
  <c r="AE56" i="1"/>
  <c r="AH56" i="1" s="1"/>
  <c r="C56" i="1"/>
  <c r="AE965" i="1"/>
  <c r="AH965" i="1" s="1"/>
  <c r="C965" i="1"/>
  <c r="C1033" i="1"/>
  <c r="AE1033" i="1"/>
  <c r="AH1033" i="1" s="1"/>
  <c r="AG34" i="1"/>
  <c r="C37" i="1"/>
  <c r="AE37" i="1"/>
  <c r="AH37" i="1" s="1"/>
  <c r="C608" i="1"/>
  <c r="AE608" i="1"/>
  <c r="AH608" i="1" s="1"/>
  <c r="AE639" i="1"/>
  <c r="AH639" i="1" s="1"/>
  <c r="C639" i="1"/>
  <c r="AE839" i="1"/>
  <c r="AH839" i="1" s="1"/>
  <c r="C839" i="1"/>
  <c r="AI850" i="1"/>
  <c r="C977" i="1"/>
  <c r="AE977" i="1"/>
  <c r="AH977" i="1" s="1"/>
  <c r="C1491" i="1"/>
  <c r="AE1491" i="1"/>
  <c r="AH1491" i="1" s="1"/>
  <c r="C1883" i="1"/>
  <c r="AE1883" i="1"/>
  <c r="AH1883" i="1" s="1"/>
  <c r="AI2536" i="1"/>
  <c r="C35" i="1"/>
  <c r="AE71" i="1"/>
  <c r="AH71" i="1" s="1"/>
  <c r="C71" i="1"/>
  <c r="AE130" i="1"/>
  <c r="AH130" i="1" s="1"/>
  <c r="C130" i="1"/>
  <c r="AE499" i="1"/>
  <c r="C499" i="1"/>
  <c r="C543" i="1"/>
  <c r="AE543" i="1"/>
  <c r="AH543" i="1" s="1"/>
  <c r="AE584" i="1"/>
  <c r="AH584" i="1" s="1"/>
  <c r="C584" i="1"/>
  <c r="AE597" i="1"/>
  <c r="AH597" i="1" s="1"/>
  <c r="C597" i="1"/>
  <c r="C667" i="1"/>
  <c r="AE667" i="1"/>
  <c r="AH667" i="1" s="1"/>
  <c r="AI682" i="1"/>
  <c r="AE721" i="1"/>
  <c r="AH721" i="1" s="1"/>
  <c r="AE745" i="1"/>
  <c r="AH745" i="1" s="1"/>
  <c r="C735" i="1"/>
  <c r="C769" i="1"/>
  <c r="AE709" i="1"/>
  <c r="AH709" i="1" s="1"/>
  <c r="AE787" i="1"/>
  <c r="AH787" i="1" s="1"/>
  <c r="C787" i="1"/>
  <c r="AE794" i="1"/>
  <c r="AH794" i="1" s="1"/>
  <c r="C794" i="1"/>
  <c r="C903" i="1"/>
  <c r="AE903" i="1"/>
  <c r="C913" i="1"/>
  <c r="AE944" i="1"/>
  <c r="AH944" i="1" s="1"/>
  <c r="C944" i="1"/>
  <c r="AG1113" i="1"/>
  <c r="AI1113" i="1"/>
  <c r="AE1251" i="1"/>
  <c r="AH1251" i="1" s="1"/>
  <c r="C1251" i="1"/>
  <c r="AG1254" i="1"/>
  <c r="AE1434" i="1"/>
  <c r="AH1434" i="1" s="1"/>
  <c r="C1434" i="1"/>
  <c r="C1455" i="1"/>
  <c r="AE1455" i="1"/>
  <c r="AH1455" i="1" s="1"/>
  <c r="C1611" i="1"/>
  <c r="AE1611" i="1"/>
  <c r="AH1611" i="1" s="1"/>
  <c r="C1726" i="1"/>
  <c r="AE1726" i="1"/>
  <c r="AH1726" i="1" s="1"/>
  <c r="AE1734" i="1"/>
  <c r="AH1734" i="1" s="1"/>
  <c r="C1734" i="1"/>
  <c r="AE1753" i="1"/>
  <c r="AH1753" i="1" s="1"/>
  <c r="C1753" i="1"/>
  <c r="C2047" i="1"/>
  <c r="AE2047" i="1"/>
  <c r="AH2047" i="1" s="1"/>
  <c r="AE2258" i="1"/>
  <c r="AH2258" i="1" s="1"/>
  <c r="C2258" i="1"/>
  <c r="AG26" i="1"/>
  <c r="AI26" i="1"/>
  <c r="C61" i="1"/>
  <c r="AE61" i="1"/>
  <c r="C191" i="1"/>
  <c r="AE192" i="1"/>
  <c r="AH192" i="1" s="1"/>
  <c r="AE119" i="1"/>
  <c r="AH119" i="1" s="1"/>
  <c r="C119" i="1"/>
  <c r="C448" i="1"/>
  <c r="AE448" i="1"/>
  <c r="AH448" i="1" s="1"/>
  <c r="C508" i="1"/>
  <c r="AE508" i="1"/>
  <c r="AH508" i="1" s="1"/>
  <c r="C561" i="1"/>
  <c r="AE561" i="1"/>
  <c r="AH561" i="1" s="1"/>
  <c r="AG609" i="1"/>
  <c r="AE964" i="1"/>
  <c r="AH964" i="1" s="1"/>
  <c r="C964" i="1"/>
  <c r="AG1037" i="1"/>
  <c r="AE1040" i="1"/>
  <c r="AH1040" i="1" s="1"/>
  <c r="C1040" i="1"/>
  <c r="C1157" i="1"/>
  <c r="AE1157" i="1"/>
  <c r="AH1157" i="1" s="1"/>
  <c r="AE555" i="1"/>
  <c r="C555" i="1"/>
  <c r="AE628" i="1"/>
  <c r="AH628" i="1" s="1"/>
  <c r="C628" i="1"/>
  <c r="AG739" i="1"/>
  <c r="AG144" i="1"/>
  <c r="AE689" i="1"/>
  <c r="AH689" i="1" s="1"/>
  <c r="C689" i="1"/>
  <c r="C1554" i="1"/>
  <c r="AE1554" i="1"/>
  <c r="AH1554" i="1" s="1"/>
  <c r="C2539" i="1"/>
  <c r="AE2539" i="1"/>
  <c r="AH2539" i="1" s="1"/>
  <c r="AE581" i="1"/>
  <c r="AH581" i="1" s="1"/>
  <c r="C581" i="1"/>
  <c r="AG161" i="1"/>
  <c r="AG180" i="1"/>
  <c r="AG450" i="1"/>
  <c r="C472" i="1"/>
  <c r="AE472" i="1"/>
  <c r="AH472" i="1" s="1"/>
  <c r="C491" i="1"/>
  <c r="AE491" i="1"/>
  <c r="AH491" i="1" s="1"/>
  <c r="AE571" i="1"/>
  <c r="AH571" i="1" s="1"/>
  <c r="C571" i="1"/>
  <c r="AI602" i="1"/>
  <c r="AG602" i="1"/>
  <c r="AG629" i="1"/>
  <c r="AI748" i="1"/>
  <c r="C753" i="1"/>
  <c r="AE763" i="1"/>
  <c r="AH763" i="1" s="1"/>
  <c r="AE779" i="1"/>
  <c r="AH779" i="1" s="1"/>
  <c r="C910" i="1"/>
  <c r="AE910" i="1"/>
  <c r="AH910" i="1" s="1"/>
  <c r="AE968" i="1"/>
  <c r="AH968" i="1" s="1"/>
  <c r="C968" i="1"/>
  <c r="AE1117" i="1"/>
  <c r="AH1117" i="1" s="1"/>
  <c r="C1117" i="1"/>
  <c r="C1339" i="1"/>
  <c r="AE1339" i="1"/>
  <c r="AH1339" i="1" s="1"/>
  <c r="AG1615" i="1"/>
  <c r="C1727" i="1"/>
  <c r="AE1727" i="1"/>
  <c r="AH1727" i="1" s="1"/>
  <c r="AE2056" i="1"/>
  <c r="AH2056" i="1" s="1"/>
  <c r="C2056" i="1"/>
  <c r="AE2072" i="1"/>
  <c r="AH2072" i="1" s="1"/>
  <c r="C2072" i="1"/>
  <c r="AG422" i="1"/>
  <c r="C580" i="1"/>
  <c r="AE580" i="1"/>
  <c r="AH580" i="1" s="1"/>
  <c r="AG641" i="1"/>
  <c r="AG220" i="1"/>
  <c r="AG565" i="1"/>
  <c r="AG626" i="1"/>
  <c r="AG934" i="1"/>
  <c r="AG673" i="1"/>
  <c r="AI686" i="1"/>
  <c r="AG751" i="1"/>
  <c r="AE80" i="1"/>
  <c r="C80" i="1"/>
  <c r="AE93" i="1"/>
  <c r="AH93" i="1" s="1"/>
  <c r="AE184" i="1"/>
  <c r="AH184" i="1" s="1"/>
  <c r="C184" i="1"/>
  <c r="AE158" i="1"/>
  <c r="AH158" i="1" s="1"/>
  <c r="C158" i="1"/>
  <c r="AE164" i="1"/>
  <c r="AH164" i="1" s="1"/>
  <c r="C164" i="1"/>
  <c r="AE173" i="1"/>
  <c r="AH173" i="1" s="1"/>
  <c r="AE382" i="1"/>
  <c r="AH382" i="1" s="1"/>
  <c r="C382" i="1"/>
  <c r="AG25" i="1"/>
  <c r="AG44" i="1"/>
  <c r="AE47" i="1"/>
  <c r="AH47" i="1" s="1"/>
  <c r="C47" i="1"/>
  <c r="AG50" i="1"/>
  <c r="AG122" i="1"/>
  <c r="C145" i="1"/>
  <c r="AE145" i="1"/>
  <c r="AH145" i="1" s="1"/>
  <c r="AG312" i="1"/>
  <c r="AG318" i="1"/>
  <c r="C349" i="1"/>
  <c r="AE349" i="1"/>
  <c r="AH349" i="1" s="1"/>
  <c r="C403" i="1"/>
  <c r="AE403" i="1"/>
  <c r="AH403" i="1" s="1"/>
  <c r="C432" i="1"/>
  <c r="AE432" i="1"/>
  <c r="AH432" i="1" s="1"/>
  <c r="AE446" i="1"/>
  <c r="AH446" i="1" s="1"/>
  <c r="C446" i="1"/>
  <c r="AE526" i="1"/>
  <c r="AH526" i="1" s="1"/>
  <c r="AG568" i="1"/>
  <c r="AG574" i="1"/>
  <c r="AI574" i="1"/>
  <c r="AG582" i="1"/>
  <c r="AI582" i="1"/>
  <c r="AG587" i="1"/>
  <c r="AG595" i="1"/>
  <c r="AE611" i="1"/>
  <c r="AH611" i="1" s="1"/>
  <c r="C611" i="1"/>
  <c r="AE627" i="1"/>
  <c r="AH627" i="1" s="1"/>
  <c r="C627" i="1"/>
  <c r="AE644" i="1"/>
  <c r="AH644" i="1" s="1"/>
  <c r="C644" i="1"/>
  <c r="AE663" i="1"/>
  <c r="AH663" i="1" s="1"/>
  <c r="C663" i="1"/>
  <c r="AI665" i="1"/>
  <c r="AG665" i="1"/>
  <c r="AI690" i="1"/>
  <c r="AE842" i="1"/>
  <c r="AH842" i="1" s="1"/>
  <c r="C842" i="1"/>
  <c r="C873" i="1"/>
  <c r="AE873" i="1"/>
  <c r="AH873" i="1" s="1"/>
  <c r="AG900" i="1"/>
  <c r="AE905" i="1"/>
  <c r="C905" i="1"/>
  <c r="AE930" i="1"/>
  <c r="AH930" i="1" s="1"/>
  <c r="C930" i="1"/>
  <c r="AE936" i="1"/>
  <c r="C936" i="1"/>
  <c r="C969" i="1"/>
  <c r="AE969" i="1"/>
  <c r="AH969" i="1" s="1"/>
  <c r="AI1043" i="1"/>
  <c r="C1046" i="1"/>
  <c r="AE1046" i="1"/>
  <c r="AH1046" i="1" s="1"/>
  <c r="AG1050" i="1"/>
  <c r="AE1069" i="1"/>
  <c r="AH1069" i="1" s="1"/>
  <c r="C1069" i="1"/>
  <c r="C1110" i="1"/>
  <c r="AE1110" i="1"/>
  <c r="AH1110" i="1" s="1"/>
  <c r="AG1192" i="1"/>
  <c r="AG1222" i="1"/>
  <c r="AE1422" i="1"/>
  <c r="AH1422" i="1" s="1"/>
  <c r="C1422" i="1"/>
  <c r="AE1602" i="1"/>
  <c r="AH1602" i="1" s="1"/>
  <c r="C1602" i="1"/>
  <c r="AE1721" i="1"/>
  <c r="AH1721" i="1" s="1"/>
  <c r="C1721" i="1"/>
  <c r="AE2242" i="1"/>
  <c r="AH2242" i="1" s="1"/>
  <c r="C2242" i="1"/>
  <c r="AG490" i="1"/>
  <c r="AG523" i="1"/>
  <c r="AG554" i="1"/>
  <c r="AG579" i="1"/>
  <c r="AG588" i="1"/>
  <c r="AG683" i="1"/>
  <c r="AG723" i="1"/>
  <c r="AE946" i="1"/>
  <c r="AH946" i="1" s="1"/>
  <c r="C946" i="1"/>
  <c r="AG959" i="1"/>
  <c r="AG967" i="1"/>
  <c r="AG999" i="1"/>
  <c r="AE1011" i="1"/>
  <c r="AH1011" i="1" s="1"/>
  <c r="C1011" i="1"/>
  <c r="AE1064" i="1"/>
  <c r="AH1064" i="1" s="1"/>
  <c r="C1064" i="1"/>
  <c r="AE1104" i="1"/>
  <c r="AH1104" i="1" s="1"/>
  <c r="C1104" i="1"/>
  <c r="AE1135" i="1"/>
  <c r="AH1135" i="1" s="1"/>
  <c r="C1135" i="1"/>
  <c r="AG1250" i="1"/>
  <c r="C1317" i="1"/>
  <c r="AE1317" i="1"/>
  <c r="AH1317" i="1" s="1"/>
  <c r="AG1511" i="1"/>
  <c r="AG1551" i="1"/>
  <c r="AG1558" i="1"/>
  <c r="AE1562" i="1"/>
  <c r="AH1562" i="1" s="1"/>
  <c r="C1562" i="1"/>
  <c r="AG1677" i="1"/>
  <c r="AE1864" i="1"/>
  <c r="AH1864" i="1" s="1"/>
  <c r="C1864" i="1"/>
  <c r="C1871" i="1"/>
  <c r="AE1871" i="1"/>
  <c r="AH1871" i="1" s="1"/>
  <c r="AE2024" i="1"/>
  <c r="AH2024" i="1" s="1"/>
  <c r="C2024" i="1"/>
  <c r="C2179" i="1"/>
  <c r="AE2179" i="1"/>
  <c r="AH2179" i="1" s="1"/>
  <c r="AE2447" i="1"/>
  <c r="AH2447" i="1" s="1"/>
  <c r="C2447" i="1"/>
  <c r="AG107" i="1"/>
  <c r="AI135" i="1"/>
  <c r="AG149" i="1"/>
  <c r="AG162" i="1"/>
  <c r="AI183" i="1"/>
  <c r="AG308" i="1"/>
  <c r="AG319" i="1"/>
  <c r="AG374" i="1"/>
  <c r="AG398" i="1"/>
  <c r="AI414" i="1"/>
  <c r="AG524" i="1"/>
  <c r="AG555" i="1"/>
  <c r="AI555" i="1"/>
  <c r="AG580" i="1"/>
  <c r="AG631" i="1"/>
  <c r="AG643" i="1"/>
  <c r="AG657" i="1"/>
  <c r="AG679" i="1"/>
  <c r="AG719" i="1"/>
  <c r="AG731" i="1"/>
  <c r="AE762" i="1"/>
  <c r="AH762" i="1" s="1"/>
  <c r="AG798" i="1"/>
  <c r="AG803" i="1"/>
  <c r="AI803" i="1"/>
  <c r="AG838" i="1"/>
  <c r="AG925" i="1"/>
  <c r="AE927" i="1"/>
  <c r="AH927" i="1" s="1"/>
  <c r="C927" i="1"/>
  <c r="AG943" i="1"/>
  <c r="AE1036" i="1"/>
  <c r="C1036" i="1"/>
  <c r="AG1061" i="1"/>
  <c r="AG1114" i="1"/>
  <c r="C1148" i="1"/>
  <c r="AE1148" i="1"/>
  <c r="AH1148" i="1" s="1"/>
  <c r="AE1207" i="1"/>
  <c r="AH1207" i="1" s="1"/>
  <c r="C1207" i="1"/>
  <c r="C1215" i="1"/>
  <c r="AE1215" i="1"/>
  <c r="AE1240" i="1"/>
  <c r="AH1240" i="1" s="1"/>
  <c r="C1240" i="1"/>
  <c r="C1361" i="1"/>
  <c r="AE1361" i="1"/>
  <c r="AH1361" i="1" s="1"/>
  <c r="AE1399" i="1"/>
  <c r="AH1399" i="1" s="1"/>
  <c r="C1399" i="1"/>
  <c r="AI1410" i="1"/>
  <c r="AG1410" i="1"/>
  <c r="C1542" i="1"/>
  <c r="AE1542" i="1"/>
  <c r="AH1542" i="1" s="1"/>
  <c r="C1683" i="1"/>
  <c r="AE1683" i="1"/>
  <c r="AH1683" i="1" s="1"/>
  <c r="AE1853" i="1"/>
  <c r="AH1853" i="1" s="1"/>
  <c r="C1853" i="1"/>
  <c r="AG1856" i="1"/>
  <c r="AG1978" i="1"/>
  <c r="AE2226" i="1"/>
  <c r="AH2226" i="1" s="1"/>
  <c r="C2226" i="1"/>
  <c r="AG17" i="1"/>
  <c r="AG46" i="1"/>
  <c r="AG91" i="1"/>
  <c r="AG102" i="1"/>
  <c r="AG216" i="1"/>
  <c r="AG268" i="1"/>
  <c r="AG497" i="1"/>
  <c r="AG498" i="1"/>
  <c r="AG866" i="1"/>
  <c r="AE928" i="1"/>
  <c r="AH928" i="1" s="1"/>
  <c r="C928" i="1"/>
  <c r="C941" i="1"/>
  <c r="AE941" i="1"/>
  <c r="AH941" i="1" s="1"/>
  <c r="AE1052" i="1"/>
  <c r="AH1052" i="1" s="1"/>
  <c r="C1052" i="1"/>
  <c r="AE1112" i="1"/>
  <c r="AH1112" i="1" s="1"/>
  <c r="C1112" i="1"/>
  <c r="AE1241" i="1"/>
  <c r="AH1241" i="1" s="1"/>
  <c r="C1241" i="1"/>
  <c r="AI1299" i="1"/>
  <c r="C1310" i="1"/>
  <c r="AE1310" i="1"/>
  <c r="AH1310" i="1" s="1"/>
  <c r="AE1473" i="1"/>
  <c r="AH1473" i="1" s="1"/>
  <c r="C1473" i="1"/>
  <c r="AE1501" i="1"/>
  <c r="AH1501" i="1" s="1"/>
  <c r="C1501" i="1"/>
  <c r="AG1711" i="1"/>
  <c r="C1965" i="1"/>
  <c r="AE1965" i="1"/>
  <c r="AH1965" i="1" s="1"/>
  <c r="C2173" i="1"/>
  <c r="AE2173" i="1"/>
  <c r="AH2173" i="1" s="1"/>
  <c r="AE2377" i="1"/>
  <c r="AH2377" i="1" s="1"/>
  <c r="C2377" i="1"/>
  <c r="AG301" i="1"/>
  <c r="AG114" i="1"/>
  <c r="AI326" i="1"/>
  <c r="AG597" i="1"/>
  <c r="AG603" i="1"/>
  <c r="AG724" i="1"/>
  <c r="AG782" i="1"/>
  <c r="AG829" i="1"/>
  <c r="AG842" i="1"/>
  <c r="AI878" i="1"/>
  <c r="AG904" i="1"/>
  <c r="AG909" i="1"/>
  <c r="AG937" i="1"/>
  <c r="AG978" i="1"/>
  <c r="AE1027" i="1"/>
  <c r="AH1027" i="1" s="1"/>
  <c r="C1027" i="1"/>
  <c r="AE1044" i="1"/>
  <c r="AH1044" i="1" s="1"/>
  <c r="C1044" i="1"/>
  <c r="AE1144" i="1"/>
  <c r="AH1144" i="1" s="1"/>
  <c r="C1144" i="1"/>
  <c r="AE1199" i="1"/>
  <c r="AH1199" i="1" s="1"/>
  <c r="C1199" i="1"/>
  <c r="AE1386" i="1"/>
  <c r="AH1386" i="1" s="1"/>
  <c r="C1386" i="1"/>
  <c r="C1393" i="1"/>
  <c r="AE1393" i="1"/>
  <c r="AH1393" i="1" s="1"/>
  <c r="AG1435" i="1"/>
  <c r="AE1439" i="1"/>
  <c r="AH1439" i="1" s="1"/>
  <c r="C1439" i="1"/>
  <c r="C1674" i="1"/>
  <c r="AE1674" i="1"/>
  <c r="AH1674" i="1" s="1"/>
  <c r="AE1952" i="1"/>
  <c r="AH1952" i="1" s="1"/>
  <c r="C1952" i="1"/>
  <c r="AE1966" i="1"/>
  <c r="AH1966" i="1" s="1"/>
  <c r="C1966" i="1"/>
  <c r="C1976" i="1"/>
  <c r="AE1976" i="1"/>
  <c r="AH1976" i="1" s="1"/>
  <c r="AE2174" i="1"/>
  <c r="AH2174" i="1" s="1"/>
  <c r="C2174" i="1"/>
  <c r="AG2381" i="1"/>
  <c r="AG62" i="1"/>
  <c r="AG108" i="1"/>
  <c r="AG198" i="1"/>
  <c r="AG217" i="1"/>
  <c r="AG363" i="1"/>
  <c r="AG370" i="1"/>
  <c r="AG394" i="1"/>
  <c r="AG563" i="1"/>
  <c r="AG593" i="1"/>
  <c r="AG598" i="1"/>
  <c r="AI598" i="1"/>
  <c r="AG608" i="1"/>
  <c r="AG613" i="1"/>
  <c r="AG689" i="1"/>
  <c r="AG771" i="1"/>
  <c r="AG706" i="1"/>
  <c r="AI706" i="1"/>
  <c r="AG861" i="1"/>
  <c r="AG873" i="1"/>
  <c r="AG885" i="1"/>
  <c r="AG895" i="1"/>
  <c r="AG899" i="1"/>
  <c r="AE924" i="1"/>
  <c r="AH924" i="1" s="1"/>
  <c r="C924" i="1"/>
  <c r="AG926" i="1"/>
  <c r="AG938" i="1"/>
  <c r="AE942" i="1"/>
  <c r="AH942" i="1" s="1"/>
  <c r="C942" i="1"/>
  <c r="AI961" i="1"/>
  <c r="AG961" i="1"/>
  <c r="AG969" i="1"/>
  <c r="AG1010" i="1"/>
  <c r="AG1041" i="1"/>
  <c r="AG1181" i="1"/>
  <c r="AG1189" i="1"/>
  <c r="C1200" i="1"/>
  <c r="AE1200" i="1"/>
  <c r="AH1200" i="1" s="1"/>
  <c r="C1273" i="1"/>
  <c r="AE1273" i="1"/>
  <c r="AH1273" i="1" s="1"/>
  <c r="C1350" i="1"/>
  <c r="AE1350" i="1"/>
  <c r="AH1350" i="1" s="1"/>
  <c r="AG1390" i="1"/>
  <c r="C1426" i="1"/>
  <c r="AE1426" i="1"/>
  <c r="AE1489" i="1"/>
  <c r="AH1489" i="1" s="1"/>
  <c r="C1489" i="1"/>
  <c r="AE2212" i="1"/>
  <c r="AH2212" i="1" s="1"/>
  <c r="C2212" i="1"/>
  <c r="AG2351" i="1"/>
  <c r="C2386" i="1"/>
  <c r="AE2386" i="1"/>
  <c r="AH2386" i="1" s="1"/>
  <c r="AG37" i="1"/>
  <c r="AG150" i="1"/>
  <c r="C193" i="1"/>
  <c r="AG270" i="1"/>
  <c r="C310" i="1"/>
  <c r="C342" i="1"/>
  <c r="C350" i="1"/>
  <c r="C358" i="1"/>
  <c r="AG426" i="1"/>
  <c r="C727" i="1"/>
  <c r="C799" i="1"/>
  <c r="C879" i="1"/>
  <c r="AE953" i="1"/>
  <c r="AH953" i="1" s="1"/>
  <c r="C953" i="1"/>
  <c r="C988" i="1"/>
  <c r="C1015" i="1"/>
  <c r="C1093" i="1"/>
  <c r="AE1093" i="1"/>
  <c r="AH1093" i="1" s="1"/>
  <c r="AE1179" i="1"/>
  <c r="AH1179" i="1" s="1"/>
  <c r="C1179" i="1"/>
  <c r="AG1182" i="1"/>
  <c r="AI1182" i="1"/>
  <c r="AE1297" i="1"/>
  <c r="AH1297" i="1" s="1"/>
  <c r="C1297" i="1"/>
  <c r="C1357" i="1"/>
  <c r="AE1357" i="1"/>
  <c r="AH1357" i="1" s="1"/>
  <c r="C1461" i="1"/>
  <c r="AE1461" i="1"/>
  <c r="AH1461" i="1" s="1"/>
  <c r="C1658" i="1"/>
  <c r="AE1658" i="1"/>
  <c r="AH1658" i="1" s="1"/>
  <c r="AE1922" i="1"/>
  <c r="AH1922" i="1" s="1"/>
  <c r="C1922" i="1"/>
  <c r="AG1963" i="1"/>
  <c r="AI1963" i="1"/>
  <c r="AG2082" i="1"/>
  <c r="AI2082" i="1"/>
  <c r="AE2339" i="1"/>
  <c r="AH2339" i="1" s="1"/>
  <c r="C2339" i="1"/>
  <c r="AE2348" i="1"/>
  <c r="AH2348" i="1" s="1"/>
  <c r="C2348" i="1"/>
  <c r="AE2371" i="1"/>
  <c r="AH2371" i="1" s="1"/>
  <c r="C2371" i="1"/>
  <c r="AG1635" i="1"/>
  <c r="AG2013" i="1"/>
  <c r="AE2042" i="1"/>
  <c r="AH2042" i="1" s="1"/>
  <c r="C2042" i="1"/>
  <c r="AE2114" i="1"/>
  <c r="AH2114" i="1" s="1"/>
  <c r="C2114" i="1"/>
  <c r="AE2146" i="1"/>
  <c r="AH2146" i="1" s="1"/>
  <c r="C2146" i="1"/>
  <c r="AE2206" i="1"/>
  <c r="AH2206" i="1" s="1"/>
  <c r="C2206" i="1"/>
  <c r="AG2223" i="1"/>
  <c r="AG1212" i="1"/>
  <c r="C1242" i="1"/>
  <c r="AE1242" i="1"/>
  <c r="AH1242" i="1" s="1"/>
  <c r="AE1269" i="1"/>
  <c r="AH1269" i="1" s="1"/>
  <c r="C1269" i="1"/>
  <c r="AG1488" i="1"/>
  <c r="AE1596" i="1"/>
  <c r="AH1596" i="1" s="1"/>
  <c r="C1596" i="1"/>
  <c r="AE1709" i="1"/>
  <c r="AH1709" i="1" s="1"/>
  <c r="C1709" i="1"/>
  <c r="C2025" i="1"/>
  <c r="AE2025" i="1"/>
  <c r="AH2025" i="1" s="1"/>
  <c r="AE2035" i="1"/>
  <c r="AH2035" i="1" s="1"/>
  <c r="C2035" i="1"/>
  <c r="AG2218" i="1"/>
  <c r="C1108" i="1"/>
  <c r="AE1108" i="1"/>
  <c r="AH1108" i="1" s="1"/>
  <c r="AG1178" i="1"/>
  <c r="AG1448" i="1"/>
  <c r="AE1457" i="1"/>
  <c r="AH1457" i="1" s="1"/>
  <c r="C1457" i="1"/>
  <c r="AG1482" i="1"/>
  <c r="AE1529" i="1"/>
  <c r="AH1529" i="1" s="1"/>
  <c r="C1529" i="1"/>
  <c r="AG1532" i="1"/>
  <c r="AE1537" i="1"/>
  <c r="AH1537" i="1" s="1"/>
  <c r="C1537" i="1"/>
  <c r="AE1632" i="1"/>
  <c r="AH1632" i="1" s="1"/>
  <c r="C1632" i="1"/>
  <c r="C1686" i="1"/>
  <c r="AE1686" i="1"/>
  <c r="AH1686" i="1" s="1"/>
  <c r="AE1792" i="1"/>
  <c r="AH1792" i="1" s="1"/>
  <c r="C1792" i="1"/>
  <c r="AE2004" i="1"/>
  <c r="AH2004" i="1" s="1"/>
  <c r="C2004" i="1"/>
  <c r="C2201" i="1"/>
  <c r="AE2201" i="1"/>
  <c r="AH2201" i="1" s="1"/>
  <c r="AE2282" i="1"/>
  <c r="AH2282" i="1" s="1"/>
  <c r="C2282" i="1"/>
  <c r="AE2333" i="1"/>
  <c r="AH2333" i="1" s="1"/>
  <c r="C2333" i="1"/>
  <c r="AE2342" i="1"/>
  <c r="AH2342" i="1" s="1"/>
  <c r="C2342" i="1"/>
  <c r="AE2456" i="1"/>
  <c r="AH2456" i="1" s="1"/>
  <c r="C2456" i="1"/>
  <c r="AG979" i="1"/>
  <c r="AG994" i="1"/>
  <c r="AG1014" i="1"/>
  <c r="AG1034" i="1"/>
  <c r="AG1039" i="1"/>
  <c r="C1048" i="1"/>
  <c r="AE1048" i="1"/>
  <c r="AH1048" i="1" s="1"/>
  <c r="AG1085" i="1"/>
  <c r="AE1140" i="1"/>
  <c r="AH1140" i="1" s="1"/>
  <c r="C1140" i="1"/>
  <c r="AG1239" i="1"/>
  <c r="AG1260" i="1"/>
  <c r="C1389" i="1"/>
  <c r="AE1389" i="1"/>
  <c r="AH1389" i="1" s="1"/>
  <c r="AG1406" i="1"/>
  <c r="AE1486" i="1"/>
  <c r="AH1486" i="1" s="1"/>
  <c r="C1486" i="1"/>
  <c r="C1626" i="1"/>
  <c r="AE1626" i="1"/>
  <c r="AI1946" i="1"/>
  <c r="AG2009" i="1"/>
  <c r="AE2012" i="1"/>
  <c r="AH2012" i="1" s="1"/>
  <c r="C2012" i="1"/>
  <c r="AE2091" i="1"/>
  <c r="AH2091" i="1" s="1"/>
  <c r="C2091" i="1"/>
  <c r="AG2104" i="1"/>
  <c r="AI2189" i="1"/>
  <c r="AG2189" i="1"/>
  <c r="C2202" i="1"/>
  <c r="AE2202" i="1"/>
  <c r="AH2202" i="1" s="1"/>
  <c r="AG2279" i="1"/>
  <c r="AG2302" i="1"/>
  <c r="AI927" i="1"/>
  <c r="AI1035" i="1"/>
  <c r="AG1045" i="1"/>
  <c r="AG1124" i="1"/>
  <c r="C1132" i="1"/>
  <c r="AE1132" i="1"/>
  <c r="AH1132" i="1" s="1"/>
  <c r="C1204" i="1"/>
  <c r="AE1204" i="1"/>
  <c r="AH1204" i="1" s="1"/>
  <c r="AI1303" i="1"/>
  <c r="AI1387" i="1"/>
  <c r="C1598" i="1"/>
  <c r="AE1598" i="1"/>
  <c r="AH1598" i="1" s="1"/>
  <c r="AE1687" i="1"/>
  <c r="AH1687" i="1" s="1"/>
  <c r="C1687" i="1"/>
  <c r="C1765" i="1"/>
  <c r="AE1765" i="1"/>
  <c r="AH1765" i="1" s="1"/>
  <c r="AE1778" i="1"/>
  <c r="AH1778" i="1" s="1"/>
  <c r="C1778" i="1"/>
  <c r="AE1829" i="1"/>
  <c r="AH1829" i="1" s="1"/>
  <c r="C1829" i="1"/>
  <c r="AG1832" i="1"/>
  <c r="AI2105" i="1"/>
  <c r="AG2105" i="1"/>
  <c r="AE2185" i="1"/>
  <c r="AH2185" i="1" s="1"/>
  <c r="C2185" i="1"/>
  <c r="AI2448" i="1"/>
  <c r="AG2448" i="1"/>
  <c r="AG886" i="1"/>
  <c r="AI886" i="1"/>
  <c r="AG902" i="1"/>
  <c r="AG931" i="1"/>
  <c r="AG958" i="1"/>
  <c r="AI979" i="1"/>
  <c r="AG1011" i="1"/>
  <c r="AI1014" i="1"/>
  <c r="AG1138" i="1"/>
  <c r="AG1172" i="1"/>
  <c r="C1176" i="1"/>
  <c r="AE1176" i="1"/>
  <c r="AH1176" i="1" s="1"/>
  <c r="AI1201" i="1"/>
  <c r="AG1234" i="1"/>
  <c r="C1257" i="1"/>
  <c r="AE1257" i="1"/>
  <c r="AH1257" i="1" s="1"/>
  <c r="AG1261" i="1"/>
  <c r="AE1265" i="1"/>
  <c r="AH1265" i="1" s="1"/>
  <c r="C1265" i="1"/>
  <c r="AG1318" i="1"/>
  <c r="AG1363" i="1"/>
  <c r="AI1363" i="1"/>
  <c r="C1366" i="1"/>
  <c r="AE1366" i="1"/>
  <c r="AH1366" i="1" s="1"/>
  <c r="C1404" i="1"/>
  <c r="AE1404" i="1"/>
  <c r="AH1404" i="1" s="1"/>
  <c r="AE1470" i="1"/>
  <c r="AH1470" i="1" s="1"/>
  <c r="C1470" i="1"/>
  <c r="C1586" i="1"/>
  <c r="AE1586" i="1"/>
  <c r="AH1586" i="1" s="1"/>
  <c r="AG1631" i="1"/>
  <c r="C1671" i="1"/>
  <c r="AE1671" i="1"/>
  <c r="AH1671" i="1" s="1"/>
  <c r="C1680" i="1"/>
  <c r="AE1680" i="1"/>
  <c r="AH1680" i="1" s="1"/>
  <c r="AG1684" i="1"/>
  <c r="AI1684" i="1"/>
  <c r="AG1884" i="1"/>
  <c r="AG1890" i="1"/>
  <c r="C2186" i="1"/>
  <c r="AE2186" i="1"/>
  <c r="AH2186" i="1" s="1"/>
  <c r="C2284" i="1"/>
  <c r="AE2284" i="1"/>
  <c r="AH2284" i="1" s="1"/>
  <c r="AE2564" i="1"/>
  <c r="AH2564" i="1" s="1"/>
  <c r="C2564" i="1"/>
  <c r="AG983" i="1"/>
  <c r="AG995" i="1"/>
  <c r="AI995" i="1"/>
  <c r="AG1076" i="1"/>
  <c r="C1220" i="1"/>
  <c r="AG1319" i="1"/>
  <c r="AI1319" i="1"/>
  <c r="C1388" i="1"/>
  <c r="AE1506" i="1"/>
  <c r="AH1506" i="1" s="1"/>
  <c r="C1506" i="1"/>
  <c r="AE1621" i="1"/>
  <c r="AH1621" i="1" s="1"/>
  <c r="C1621" i="1"/>
  <c r="C1688" i="1"/>
  <c r="AE1688" i="1"/>
  <c r="AH1688" i="1" s="1"/>
  <c r="C1921" i="1"/>
  <c r="AE1921" i="1"/>
  <c r="AH1921" i="1" s="1"/>
  <c r="C1981" i="1"/>
  <c r="AE1981" i="1"/>
  <c r="AH1981" i="1" s="1"/>
  <c r="AG2003" i="1"/>
  <c r="C2093" i="1"/>
  <c r="AE2093" i="1"/>
  <c r="AH2093" i="1" s="1"/>
  <c r="AE2195" i="1"/>
  <c r="AH2195" i="1" s="1"/>
  <c r="C2195" i="1"/>
  <c r="AG2391" i="1"/>
  <c r="AE2402" i="1"/>
  <c r="AH2402" i="1" s="1"/>
  <c r="C2402" i="1"/>
  <c r="AI2422" i="1"/>
  <c r="AG2422" i="1"/>
  <c r="AG2483" i="1"/>
  <c r="AI2483" i="1"/>
  <c r="C2486" i="1"/>
  <c r="AE2486" i="1"/>
  <c r="AH2486" i="1" s="1"/>
  <c r="AG2375" i="1"/>
  <c r="AE2443" i="1"/>
  <c r="AH2443" i="1" s="1"/>
  <c r="C2443" i="1"/>
  <c r="AG1058" i="1"/>
  <c r="AG1126" i="1"/>
  <c r="AI1185" i="1"/>
  <c r="AG1218" i="1"/>
  <c r="AG1279" i="1"/>
  <c r="AI1279" i="1"/>
  <c r="AG1339" i="1"/>
  <c r="AG1359" i="1"/>
  <c r="AG1483" i="1"/>
  <c r="AG1524" i="1"/>
  <c r="AG1528" i="1"/>
  <c r="AE1613" i="1"/>
  <c r="AH1613" i="1" s="1"/>
  <c r="C1613" i="1"/>
  <c r="AG1649" i="1"/>
  <c r="AE1704" i="1"/>
  <c r="AH1704" i="1" s="1"/>
  <c r="C1704" i="1"/>
  <c r="C1710" i="1"/>
  <c r="AE1710" i="1"/>
  <c r="AH1710" i="1" s="1"/>
  <c r="AG1740" i="1"/>
  <c r="AG1852" i="1"/>
  <c r="AG2033" i="1"/>
  <c r="AG2120" i="1"/>
  <c r="AE2142" i="1"/>
  <c r="AH2142" i="1" s="1"/>
  <c r="C2142" i="1"/>
  <c r="C2197" i="1"/>
  <c r="AE2197" i="1"/>
  <c r="AH2197" i="1" s="1"/>
  <c r="AG2200" i="1"/>
  <c r="AI2243" i="1"/>
  <c r="AG2261" i="1"/>
  <c r="AE2308" i="1"/>
  <c r="AH2308" i="1" s="1"/>
  <c r="C2308" i="1"/>
  <c r="AG2319" i="1"/>
  <c r="AI2320" i="1"/>
  <c r="AG2320" i="1"/>
  <c r="AI2383" i="1"/>
  <c r="AG2383" i="1"/>
  <c r="AG2440" i="1"/>
  <c r="AG2450" i="1"/>
  <c r="C2511" i="1"/>
  <c r="AE2511" i="1"/>
  <c r="AH2511" i="1" s="1"/>
  <c r="C2527" i="1"/>
  <c r="AE2527" i="1"/>
  <c r="AH2527" i="1" s="1"/>
  <c r="AG1054" i="1"/>
  <c r="AG1062" i="1"/>
  <c r="AG1086" i="1"/>
  <c r="AG1092" i="1"/>
  <c r="AG1162" i="1"/>
  <c r="AI1162" i="1"/>
  <c r="AG1273" i="1"/>
  <c r="AG1379" i="1"/>
  <c r="AI1379" i="1"/>
  <c r="AG1412" i="1"/>
  <c r="AG1451" i="1"/>
  <c r="C1526" i="1"/>
  <c r="AE1526" i="1"/>
  <c r="AH1526" i="1" s="1"/>
  <c r="AE1675" i="1"/>
  <c r="AH1675" i="1" s="1"/>
  <c r="C1675" i="1"/>
  <c r="AG1927" i="1"/>
  <c r="AE1940" i="1"/>
  <c r="AH1940" i="1" s="1"/>
  <c r="C1940" i="1"/>
  <c r="AE1961" i="1"/>
  <c r="AH1961" i="1" s="1"/>
  <c r="C1961" i="1"/>
  <c r="C2037" i="1"/>
  <c r="AE2037" i="1"/>
  <c r="AH2037" i="1" s="1"/>
  <c r="AE2190" i="1"/>
  <c r="AH2190" i="1" s="1"/>
  <c r="C2190" i="1"/>
  <c r="AE2266" i="1"/>
  <c r="AH2266" i="1" s="1"/>
  <c r="C2266" i="1"/>
  <c r="AG2370" i="1"/>
  <c r="AE2495" i="1"/>
  <c r="AH2495" i="1" s="1"/>
  <c r="C2495" i="1"/>
  <c r="AE2520" i="1"/>
  <c r="AH2520" i="1" s="1"/>
  <c r="C2520" i="1"/>
  <c r="C2534" i="1"/>
  <c r="AE2534" i="1"/>
  <c r="AH2534" i="1" s="1"/>
  <c r="C2557" i="1"/>
  <c r="AE2557" i="1"/>
  <c r="AH2557" i="1" s="1"/>
  <c r="AE1522" i="1"/>
  <c r="AH1522" i="1" s="1"/>
  <c r="C1522" i="1"/>
  <c r="AE1582" i="1"/>
  <c r="AH1582" i="1" s="1"/>
  <c r="C1582" i="1"/>
  <c r="AI1603" i="1"/>
  <c r="AE1606" i="1"/>
  <c r="AH1606" i="1" s="1"/>
  <c r="C1606" i="1"/>
  <c r="C1668" i="1"/>
  <c r="AE1668" i="1"/>
  <c r="AH1668" i="1" s="1"/>
  <c r="AI1742" i="1"/>
  <c r="AG1742" i="1"/>
  <c r="C1931" i="1"/>
  <c r="AE1931" i="1"/>
  <c r="AH1931" i="1" s="1"/>
  <c r="AG1982" i="1"/>
  <c r="C2158" i="1"/>
  <c r="AE2158" i="1"/>
  <c r="AH2158" i="1" s="1"/>
  <c r="AI2167" i="1"/>
  <c r="C2170" i="1"/>
  <c r="AE2170" i="1"/>
  <c r="AH2170" i="1" s="1"/>
  <c r="AI2244" i="1"/>
  <c r="C2254" i="1"/>
  <c r="AE2254" i="1"/>
  <c r="AH2254" i="1" s="1"/>
  <c r="AE2367" i="1"/>
  <c r="AH2367" i="1" s="1"/>
  <c r="C2367" i="1"/>
  <c r="AI2500" i="1"/>
  <c r="AG1122" i="1"/>
  <c r="AG1169" i="1"/>
  <c r="AG1176" i="1"/>
  <c r="AG1186" i="1"/>
  <c r="AI1205" i="1"/>
  <c r="AG1242" i="1"/>
  <c r="AG1579" i="1"/>
  <c r="AG1611" i="1"/>
  <c r="AE1630" i="1"/>
  <c r="AH1630" i="1" s="1"/>
  <c r="C1630" i="1"/>
  <c r="AG1729" i="1"/>
  <c r="C1739" i="1"/>
  <c r="AE1739" i="1"/>
  <c r="AH1739" i="1" s="1"/>
  <c r="AG1808" i="1"/>
  <c r="AE1850" i="1"/>
  <c r="AH1850" i="1" s="1"/>
  <c r="C1850" i="1"/>
  <c r="C1925" i="1"/>
  <c r="AE1925" i="1"/>
  <c r="AH1925" i="1" s="1"/>
  <c r="AE2031" i="1"/>
  <c r="AH2031" i="1" s="1"/>
  <c r="C2031" i="1"/>
  <c r="AE2068" i="1"/>
  <c r="AH2068" i="1" s="1"/>
  <c r="C2068" i="1"/>
  <c r="C2234" i="1"/>
  <c r="AE2234" i="1"/>
  <c r="AH2234" i="1" s="1"/>
  <c r="AE2240" i="1"/>
  <c r="AH2240" i="1" s="1"/>
  <c r="C2240" i="1"/>
  <c r="AE2303" i="1"/>
  <c r="AH2303" i="1" s="1"/>
  <c r="C2303" i="1"/>
  <c r="C2505" i="1"/>
  <c r="AE2505" i="1"/>
  <c r="AH2505" i="1" s="1"/>
  <c r="C2513" i="1"/>
  <c r="AE2513" i="1"/>
  <c r="AH2513" i="1" s="1"/>
  <c r="AI1181" i="1"/>
  <c r="AG1237" i="1"/>
  <c r="AG1394" i="1"/>
  <c r="AG1470" i="1"/>
  <c r="AG1519" i="1"/>
  <c r="AE1545" i="1"/>
  <c r="AH1545" i="1" s="1"/>
  <c r="C1545" i="1"/>
  <c r="C1571" i="1"/>
  <c r="AE1571" i="1"/>
  <c r="AH1571" i="1" s="1"/>
  <c r="C1577" i="1"/>
  <c r="AE1577" i="1"/>
  <c r="AH1577" i="1" s="1"/>
  <c r="AE1601" i="1"/>
  <c r="AH1601" i="1" s="1"/>
  <c r="C1601" i="1"/>
  <c r="AG1651" i="1"/>
  <c r="AG1767" i="1"/>
  <c r="AI1767" i="1"/>
  <c r="C1851" i="1"/>
  <c r="AE1851" i="1"/>
  <c r="AH1851" i="1" s="1"/>
  <c r="AG1987" i="1"/>
  <c r="AG2103" i="1"/>
  <c r="AE2119" i="1"/>
  <c r="AH2119" i="1" s="1"/>
  <c r="C2119" i="1"/>
  <c r="AE2304" i="1"/>
  <c r="AH2304" i="1" s="1"/>
  <c r="C2304" i="1"/>
  <c r="AG2328" i="1"/>
  <c r="AE2353" i="1"/>
  <c r="AH2353" i="1" s="1"/>
  <c r="C2353" i="1"/>
  <c r="AG2488" i="1"/>
  <c r="AG2494" i="1"/>
  <c r="AG1548" i="1"/>
  <c r="AG1580" i="1"/>
  <c r="AG1595" i="1"/>
  <c r="AG1641" i="1"/>
  <c r="AG1652" i="1"/>
  <c r="AI1652" i="1"/>
  <c r="AG1698" i="1"/>
  <c r="AG1849" i="1"/>
  <c r="AI1849" i="1"/>
  <c r="AG1858" i="1"/>
  <c r="AG1880" i="1"/>
  <c r="AE1906" i="1"/>
  <c r="AH1906" i="1" s="1"/>
  <c r="AE2001" i="1"/>
  <c r="AH2001" i="1" s="1"/>
  <c r="C2001" i="1"/>
  <c r="AG2091" i="1"/>
  <c r="AG2111" i="1"/>
  <c r="AG2168" i="1"/>
  <c r="AG2288" i="1"/>
  <c r="AG2295" i="1"/>
  <c r="AG2435" i="1"/>
  <c r="AE2480" i="1"/>
  <c r="AH2480" i="1" s="1"/>
  <c r="C2480" i="1"/>
  <c r="AI1715" i="1"/>
  <c r="AI1955" i="1"/>
  <c r="C2076" i="1"/>
  <c r="AE2076" i="1"/>
  <c r="AH2076" i="1" s="1"/>
  <c r="C2166" i="1"/>
  <c r="AE2166" i="1"/>
  <c r="AH2166" i="1" s="1"/>
  <c r="AI2178" i="1"/>
  <c r="AG2178" i="1"/>
  <c r="AE2300" i="1"/>
  <c r="AH2300" i="1" s="1"/>
  <c r="C2300" i="1"/>
  <c r="C2406" i="1"/>
  <c r="AE2406" i="1"/>
  <c r="AH2406" i="1" s="1"/>
  <c r="AE2508" i="1"/>
  <c r="AH2508" i="1" s="1"/>
  <c r="C2508" i="1"/>
  <c r="AG1500" i="1"/>
  <c r="AG1567" i="1"/>
  <c r="AG1591" i="1"/>
  <c r="AG1633" i="1"/>
  <c r="AG1669" i="1"/>
  <c r="AG1681" i="1"/>
  <c r="AG1704" i="1"/>
  <c r="AG1733" i="1"/>
  <c r="AG1738" i="1"/>
  <c r="AG1743" i="1"/>
  <c r="AG1748" i="1"/>
  <c r="AG1764" i="1"/>
  <c r="AG1810" i="1"/>
  <c r="AG1823" i="1"/>
  <c r="AG1898" i="1"/>
  <c r="AG1902" i="1"/>
  <c r="AG1935" i="1"/>
  <c r="AI1935" i="1"/>
  <c r="AG1974" i="1"/>
  <c r="AG1998" i="1"/>
  <c r="AE2021" i="1"/>
  <c r="AH2021" i="1" s="1"/>
  <c r="C2021" i="1"/>
  <c r="C2064" i="1"/>
  <c r="AE2064" i="1"/>
  <c r="AH2064" i="1" s="1"/>
  <c r="AG2106" i="1"/>
  <c r="C2238" i="1"/>
  <c r="AE2238" i="1"/>
  <c r="AH2238" i="1" s="1"/>
  <c r="AE2321" i="1"/>
  <c r="AH2321" i="1" s="1"/>
  <c r="C2321" i="1"/>
  <c r="AG2347" i="1"/>
  <c r="AE2414" i="1"/>
  <c r="AH2414" i="1" s="1"/>
  <c r="C2414" i="1"/>
  <c r="AG2423" i="1"/>
  <c r="AI2423" i="1"/>
  <c r="C2469" i="1"/>
  <c r="AE2469" i="1"/>
  <c r="AH2469" i="1" s="1"/>
  <c r="AG2478" i="1"/>
  <c r="AG1535" i="1"/>
  <c r="AG1550" i="1"/>
  <c r="AG1596" i="1"/>
  <c r="AG1839" i="1"/>
  <c r="C1847" i="1"/>
  <c r="AE1847" i="1"/>
  <c r="AH1847" i="1" s="1"/>
  <c r="C2121" i="1"/>
  <c r="AE2121" i="1"/>
  <c r="AH2121" i="1" s="1"/>
  <c r="AI2131" i="1"/>
  <c r="C2262" i="1"/>
  <c r="AE2262" i="1"/>
  <c r="AH2262" i="1" s="1"/>
  <c r="C2338" i="1"/>
  <c r="AE2338" i="1"/>
  <c r="AH2338" i="1" s="1"/>
  <c r="C2394" i="1"/>
  <c r="AE2394" i="1"/>
  <c r="AH2394" i="1" s="1"/>
  <c r="AG1723" i="1"/>
  <c r="AI1723" i="1"/>
  <c r="C1747" i="1"/>
  <c r="AE1747" i="1"/>
  <c r="AH1747" i="1" s="1"/>
  <c r="AE2083" i="1"/>
  <c r="AH2083" i="1" s="1"/>
  <c r="C2083" i="1"/>
  <c r="AG2127" i="1"/>
  <c r="AE2130" i="1"/>
  <c r="AH2130" i="1" s="1"/>
  <c r="C2130" i="1"/>
  <c r="AE2157" i="1"/>
  <c r="AH2157" i="1" s="1"/>
  <c r="C2157" i="1"/>
  <c r="AI2228" i="1"/>
  <c r="AG2284" i="1"/>
  <c r="AE2314" i="1"/>
  <c r="AH2314" i="1" s="1"/>
  <c r="C2314" i="1"/>
  <c r="AI2335" i="1"/>
  <c r="AG2335" i="1"/>
  <c r="C2395" i="1"/>
  <c r="AE2395" i="1"/>
  <c r="AH2395" i="1" s="1"/>
  <c r="C2462" i="1"/>
  <c r="AE2462" i="1"/>
  <c r="AH2462" i="1" s="1"/>
  <c r="AG1703" i="1"/>
  <c r="AG1747" i="1"/>
  <c r="AG1771" i="1"/>
  <c r="AG1840" i="1"/>
  <c r="AG1866" i="1"/>
  <c r="AE1902" i="1"/>
  <c r="AH1902" i="1" s="1"/>
  <c r="AG1919" i="1"/>
  <c r="AG2006" i="1"/>
  <c r="AG2030" i="1"/>
  <c r="AG2050" i="1"/>
  <c r="AG2101" i="1"/>
  <c r="AG2184" i="1"/>
  <c r="AG2199" i="1"/>
  <c r="AG2371" i="1"/>
  <c r="AG2405" i="1"/>
  <c r="AI2413" i="1"/>
  <c r="AG2413" i="1"/>
  <c r="AG2503" i="1"/>
  <c r="AG2360" i="1"/>
  <c r="AG2425" i="1"/>
  <c r="AE2454" i="1"/>
  <c r="AH2454" i="1" s="1"/>
  <c r="C2454" i="1"/>
  <c r="C2472" i="1"/>
  <c r="AE2472" i="1"/>
  <c r="AH2472" i="1" s="1"/>
  <c r="AG2504" i="1"/>
  <c r="AG1864" i="1"/>
  <c r="AG1896" i="1"/>
  <c r="AG1940" i="1"/>
  <c r="AG2018" i="1"/>
  <c r="AG2019" i="1"/>
  <c r="AG2135" i="1"/>
  <c r="AG2140" i="1"/>
  <c r="AG2161" i="1"/>
  <c r="AG2332" i="1"/>
  <c r="AG2379" i="1"/>
  <c r="AG2401" i="1"/>
  <c r="AE2501" i="1"/>
  <c r="AH2501" i="1" s="1"/>
  <c r="C2501" i="1"/>
  <c r="AG2548" i="1"/>
  <c r="AG2427" i="1"/>
  <c r="AG2456" i="1"/>
  <c r="AG2258" i="1"/>
  <c r="AG2361" i="1"/>
  <c r="AG2392" i="1"/>
  <c r="AG2512" i="1"/>
  <c r="AG2538" i="1"/>
  <c r="AG2216" i="1"/>
  <c r="AG2352" i="1"/>
  <c r="AG2372" i="1"/>
  <c r="AI2372" i="1"/>
  <c r="AG2403" i="1"/>
  <c r="AG2404" i="1"/>
  <c r="AI2404" i="1"/>
  <c r="AG2443" i="1"/>
  <c r="AI2449" i="1"/>
  <c r="AG2506" i="1"/>
  <c r="AG1966" i="1"/>
  <c r="AG2026" i="1"/>
  <c r="AG2086" i="1"/>
  <c r="AI2086" i="1"/>
  <c r="AG2147" i="1"/>
  <c r="AG2153" i="1"/>
  <c r="AG2187" i="1"/>
  <c r="AG2343" i="1"/>
  <c r="AG2389" i="1"/>
  <c r="AE36" i="1"/>
  <c r="AH36" i="1" s="1"/>
  <c r="C36" i="1"/>
  <c r="C538" i="1"/>
  <c r="AE538" i="1"/>
  <c r="AH538" i="1" s="1"/>
  <c r="AG540" i="1"/>
  <c r="AI540" i="1"/>
  <c r="C544" i="1"/>
  <c r="AE544" i="1"/>
  <c r="AH544" i="1" s="1"/>
  <c r="C566" i="1"/>
  <c r="AE566" i="1"/>
  <c r="AE749" i="1"/>
  <c r="AH749" i="1" s="1"/>
  <c r="C739" i="1"/>
  <c r="AE712" i="1"/>
  <c r="AH712" i="1" s="1"/>
  <c r="C772" i="1"/>
  <c r="AE1039" i="1"/>
  <c r="AH1039" i="1" s="1"/>
  <c r="C1039" i="1"/>
  <c r="AE11" i="1"/>
  <c r="C11" i="1"/>
  <c r="AG20" i="1"/>
  <c r="AG55" i="1"/>
  <c r="AE57" i="1"/>
  <c r="AH57" i="1" s="1"/>
  <c r="C57" i="1"/>
  <c r="AG59" i="1"/>
  <c r="AG92" i="1"/>
  <c r="AE103" i="1"/>
  <c r="AH103" i="1" s="1"/>
  <c r="C103" i="1"/>
  <c r="AE116" i="1"/>
  <c r="AH116" i="1" s="1"/>
  <c r="C116" i="1"/>
  <c r="AE126" i="1"/>
  <c r="AH126" i="1" s="1"/>
  <c r="C126" i="1"/>
  <c r="AG136" i="1"/>
  <c r="AG181" i="1"/>
  <c r="AG203" i="1"/>
  <c r="C204" i="1"/>
  <c r="AE205" i="1"/>
  <c r="AG207" i="1"/>
  <c r="AG219" i="1"/>
  <c r="AI291" i="1"/>
  <c r="AG291" i="1"/>
  <c r="AG321" i="1"/>
  <c r="AI321" i="1"/>
  <c r="AG330" i="1"/>
  <c r="AE333" i="1"/>
  <c r="AH333" i="1" s="1"/>
  <c r="C333" i="1"/>
  <c r="AG417" i="1"/>
  <c r="AI417" i="1"/>
  <c r="C424" i="1"/>
  <c r="AE424" i="1"/>
  <c r="AH424" i="1" s="1"/>
  <c r="C447" i="1"/>
  <c r="AE447" i="1"/>
  <c r="AH447" i="1" s="1"/>
  <c r="C456" i="1"/>
  <c r="AE456" i="1"/>
  <c r="AI466" i="1"/>
  <c r="AG466" i="1"/>
  <c r="C545" i="1"/>
  <c r="AE545" i="1"/>
  <c r="AH545" i="1" s="1"/>
  <c r="AG674" i="1"/>
  <c r="AE958" i="1"/>
  <c r="AH958" i="1" s="1"/>
  <c r="C958" i="1"/>
  <c r="AG1066" i="1"/>
  <c r="AI2559" i="1"/>
  <c r="AG6" i="1"/>
  <c r="AG28" i="1"/>
  <c r="C33" i="1"/>
  <c r="AE33" i="1"/>
  <c r="AH33" i="1" s="1"/>
  <c r="AG52" i="1"/>
  <c r="AG67" i="1"/>
  <c r="AG76" i="1"/>
  <c r="AG79" i="1"/>
  <c r="AE91" i="1"/>
  <c r="AH91" i="1" s="1"/>
  <c r="C91" i="1"/>
  <c r="AE104" i="1"/>
  <c r="AH104" i="1" s="1"/>
  <c r="C104" i="1"/>
  <c r="C113" i="1"/>
  <c r="AE113" i="1"/>
  <c r="AH113" i="1" s="1"/>
  <c r="C117" i="1"/>
  <c r="AE117" i="1"/>
  <c r="AH117" i="1" s="1"/>
  <c r="AE135" i="1"/>
  <c r="AH135" i="1" s="1"/>
  <c r="C135" i="1"/>
  <c r="AG137" i="1"/>
  <c r="AI137" i="1"/>
  <c r="AE149" i="1"/>
  <c r="AH149" i="1" s="1"/>
  <c r="C162" i="1"/>
  <c r="AE162" i="1"/>
  <c r="AH162" i="1" s="1"/>
  <c r="AI181" i="1"/>
  <c r="AI255" i="1"/>
  <c r="C272" i="1"/>
  <c r="AE272" i="1"/>
  <c r="AH272" i="1" s="1"/>
  <c r="AG302" i="1"/>
  <c r="C329" i="1"/>
  <c r="AE329" i="1"/>
  <c r="AH329" i="1" s="1"/>
  <c r="C348" i="1"/>
  <c r="AE348" i="1"/>
  <c r="AH348" i="1" s="1"/>
  <c r="AG382" i="1"/>
  <c r="AG402" i="1"/>
  <c r="C404" i="1"/>
  <c r="AE404" i="1"/>
  <c r="AH404" i="1" s="1"/>
  <c r="AG413" i="1"/>
  <c r="AI413" i="1"/>
  <c r="C487" i="1"/>
  <c r="AE487" i="1"/>
  <c r="AH487" i="1" s="1"/>
  <c r="AI489" i="1"/>
  <c r="C498" i="1"/>
  <c r="AE498" i="1"/>
  <c r="AH498" i="1" s="1"/>
  <c r="AG525" i="1"/>
  <c r="AG537" i="1"/>
  <c r="AG560" i="1"/>
  <c r="C601" i="1"/>
  <c r="AE601" i="1"/>
  <c r="AH601" i="1" s="1"/>
  <c r="AE619" i="1"/>
  <c r="AH619" i="1" s="1"/>
  <c r="C619" i="1"/>
  <c r="AG670" i="1"/>
  <c r="AI670" i="1"/>
  <c r="C364" i="1"/>
  <c r="AE364" i="1"/>
  <c r="AH364" i="1" s="1"/>
  <c r="C45" i="1"/>
  <c r="AE45" i="1"/>
  <c r="AE69" i="1"/>
  <c r="AH69" i="1" s="1"/>
  <c r="C69" i="1"/>
  <c r="AI268" i="1"/>
  <c r="C464" i="1"/>
  <c r="AE464" i="1"/>
  <c r="AH464" i="1" s="1"/>
  <c r="AI772" i="1"/>
  <c r="AG772" i="1"/>
  <c r="AG32" i="1"/>
  <c r="AE63" i="1"/>
  <c r="AH63" i="1" s="1"/>
  <c r="C63" i="1"/>
  <c r="AE75" i="1"/>
  <c r="AH75" i="1" s="1"/>
  <c r="C75" i="1"/>
  <c r="AG111" i="1"/>
  <c r="AG115" i="1"/>
  <c r="AE140" i="1"/>
  <c r="C140" i="1"/>
  <c r="AG142" i="1"/>
  <c r="AE180" i="1"/>
  <c r="AH180" i="1" s="1"/>
  <c r="C180" i="1"/>
  <c r="C182" i="1"/>
  <c r="AE188" i="1"/>
  <c r="AH188" i="1" s="1"/>
  <c r="C188" i="1"/>
  <c r="AG215" i="1"/>
  <c r="AG227" i="1"/>
  <c r="AI231" i="1"/>
  <c r="AG282" i="1"/>
  <c r="AI303" i="1"/>
  <c r="AG303" i="1"/>
  <c r="C361" i="1"/>
  <c r="AE361" i="1"/>
  <c r="AH361" i="1" s="1"/>
  <c r="AG378" i="1"/>
  <c r="C401" i="1"/>
  <c r="AE401" i="1"/>
  <c r="AH401" i="1" s="1"/>
  <c r="AG429" i="1"/>
  <c r="AI429" i="1"/>
  <c r="C444" i="1"/>
  <c r="AE444" i="1"/>
  <c r="AH444" i="1" s="1"/>
  <c r="AG495" i="1"/>
  <c r="AG501" i="1"/>
  <c r="AE528" i="1"/>
  <c r="AH528" i="1" s="1"/>
  <c r="C528" i="1"/>
  <c r="AI556" i="1"/>
  <c r="AG556" i="1"/>
  <c r="AE733" i="1"/>
  <c r="AH733" i="1" s="1"/>
  <c r="C723" i="1"/>
  <c r="AG740" i="1"/>
  <c r="AG815" i="1"/>
  <c r="AE127" i="1"/>
  <c r="AH127" i="1" s="1"/>
  <c r="C127" i="1"/>
  <c r="AE640" i="1"/>
  <c r="AH640" i="1" s="1"/>
  <c r="C640" i="1"/>
  <c r="AE123" i="1"/>
  <c r="C123" i="1"/>
  <c r="AE535" i="1"/>
  <c r="AH535" i="1" s="1"/>
  <c r="C535" i="1"/>
  <c r="AI1157" i="1"/>
  <c r="AG1157" i="1"/>
  <c r="C1188" i="1"/>
  <c r="AE1188" i="1"/>
  <c r="AH1188" i="1" s="1"/>
  <c r="AG1246" i="1"/>
  <c r="AI1246" i="1"/>
  <c r="C455" i="1"/>
  <c r="AE455" i="1"/>
  <c r="AE516" i="1"/>
  <c r="AH516" i="1" s="1"/>
  <c r="C516" i="1"/>
  <c r="C655" i="1"/>
  <c r="AE655" i="1"/>
  <c r="C174" i="1"/>
  <c r="AE174" i="1"/>
  <c r="AH174" i="1" s="1"/>
  <c r="AE100" i="1"/>
  <c r="AH100" i="1" s="1"/>
  <c r="C100" i="1"/>
  <c r="AI173" i="1"/>
  <c r="AG173" i="1"/>
  <c r="AE212" i="1"/>
  <c r="AH212" i="1" s="1"/>
  <c r="C211" i="1"/>
  <c r="C249" i="1"/>
  <c r="AE250" i="1"/>
  <c r="AH250" i="1" s="1"/>
  <c r="C440" i="1"/>
  <c r="AE440" i="1"/>
  <c r="AG515" i="1"/>
  <c r="AI515" i="1"/>
  <c r="AG14" i="1"/>
  <c r="AE27" i="1"/>
  <c r="AH27" i="1" s="1"/>
  <c r="C27" i="1"/>
  <c r="AE31" i="1"/>
  <c r="AH31" i="1" s="1"/>
  <c r="C31" i="1"/>
  <c r="AE51" i="1"/>
  <c r="AH51" i="1" s="1"/>
  <c r="C51" i="1"/>
  <c r="AG53" i="1"/>
  <c r="AI53" i="1"/>
  <c r="AG86" i="1"/>
  <c r="AE88" i="1"/>
  <c r="AH88" i="1" s="1"/>
  <c r="C88" i="1"/>
  <c r="AG90" i="1"/>
  <c r="AG112" i="1"/>
  <c r="AG130" i="1"/>
  <c r="AE132" i="1"/>
  <c r="AH132" i="1" s="1"/>
  <c r="C132" i="1"/>
  <c r="AG139" i="1"/>
  <c r="AG158" i="1"/>
  <c r="AE160" i="1"/>
  <c r="AH160" i="1" s="1"/>
  <c r="C160" i="1"/>
  <c r="AG178" i="1"/>
  <c r="C296" i="1"/>
  <c r="AE296" i="1"/>
  <c r="AH296" i="1" s="1"/>
  <c r="AE326" i="1"/>
  <c r="C326" i="1"/>
  <c r="AG328" i="1"/>
  <c r="C357" i="1"/>
  <c r="AE357" i="1"/>
  <c r="AH357" i="1" s="1"/>
  <c r="C377" i="1"/>
  <c r="AE377" i="1"/>
  <c r="AH377" i="1" s="1"/>
  <c r="AI442" i="1"/>
  <c r="AG486" i="1"/>
  <c r="AG533" i="1"/>
  <c r="C536" i="1"/>
  <c r="AE536" i="1"/>
  <c r="AH536" i="1" s="1"/>
  <c r="AG618" i="1"/>
  <c r="AI649" i="1"/>
  <c r="AG649" i="1"/>
  <c r="AG720" i="1"/>
  <c r="AE154" i="1"/>
  <c r="AH154" i="1" s="1"/>
  <c r="C154" i="1"/>
  <c r="AG145" i="1"/>
  <c r="AI145" i="1"/>
  <c r="AI799" i="1"/>
  <c r="AG799" i="1"/>
  <c r="C822" i="1"/>
  <c r="AE822" i="1"/>
  <c r="AH822" i="1" s="1"/>
  <c r="AI1891" i="1"/>
  <c r="AG1891" i="1"/>
  <c r="AG454" i="1"/>
  <c r="AE470" i="1"/>
  <c r="AH470" i="1" s="1"/>
  <c r="C470" i="1"/>
  <c r="C507" i="1"/>
  <c r="AE507" i="1"/>
  <c r="AH507" i="1" s="1"/>
  <c r="AG573" i="1"/>
  <c r="C765" i="1"/>
  <c r="AE705" i="1"/>
  <c r="AH705" i="1" s="1"/>
  <c r="AE921" i="1"/>
  <c r="AH921" i="1" s="1"/>
  <c r="C921" i="1"/>
  <c r="C5" i="1"/>
  <c r="AE5" i="1"/>
  <c r="C7" i="1"/>
  <c r="AE16" i="1"/>
  <c r="AH16" i="1" s="1"/>
  <c r="C16" i="1"/>
  <c r="AI49" i="1"/>
  <c r="C97" i="1"/>
  <c r="AE97" i="1"/>
  <c r="AH97" i="1" s="1"/>
  <c r="AE101" i="1"/>
  <c r="AH101" i="1" s="1"/>
  <c r="C101" i="1"/>
  <c r="AE124" i="1"/>
  <c r="AH124" i="1" s="1"/>
  <c r="C124" i="1"/>
  <c r="C157" i="1"/>
  <c r="AE157" i="1"/>
  <c r="AH157" i="1" s="1"/>
  <c r="AE198" i="1"/>
  <c r="AH198" i="1" s="1"/>
  <c r="C197" i="1"/>
  <c r="AG200" i="1"/>
  <c r="C262" i="1"/>
  <c r="AE262" i="1"/>
  <c r="AH262" i="1" s="1"/>
  <c r="AI313" i="1"/>
  <c r="C373" i="1"/>
  <c r="AE373" i="1"/>
  <c r="AH373" i="1" s="1"/>
  <c r="AI379" i="1"/>
  <c r="AG379" i="1"/>
  <c r="C388" i="1"/>
  <c r="AE388" i="1"/>
  <c r="AH388" i="1" s="1"/>
  <c r="AI478" i="1"/>
  <c r="AG478" i="1"/>
  <c r="C548" i="1"/>
  <c r="AE548" i="1"/>
  <c r="C814" i="1"/>
  <c r="AE814" i="1"/>
  <c r="AH814" i="1" s="1"/>
  <c r="AE318" i="1"/>
  <c r="AH318" i="1" s="1"/>
  <c r="C318" i="1"/>
  <c r="C521" i="1"/>
  <c r="AE521" i="1"/>
  <c r="AH521" i="1" s="1"/>
  <c r="C365" i="1"/>
  <c r="AE365" i="1"/>
  <c r="AI406" i="1"/>
  <c r="AG406" i="1"/>
  <c r="C497" i="1"/>
  <c r="AE497" i="1"/>
  <c r="AH497" i="1" s="1"/>
  <c r="C1825" i="1"/>
  <c r="AE1825" i="1"/>
  <c r="AH1825" i="1" s="1"/>
  <c r="AE19" i="1"/>
  <c r="C19" i="1"/>
  <c r="AI287" i="1"/>
  <c r="AG287" i="1"/>
  <c r="C300" i="1"/>
  <c r="AE300" i="1"/>
  <c r="AH300" i="1" s="1"/>
  <c r="AE121" i="1"/>
  <c r="AH121" i="1" s="1"/>
  <c r="C316" i="1"/>
  <c r="AE316" i="1"/>
  <c r="C344" i="1"/>
  <c r="AE344" i="1"/>
  <c r="AH344" i="1" s="1"/>
  <c r="C356" i="1"/>
  <c r="AE356" i="1"/>
  <c r="C13" i="1"/>
  <c r="AE13" i="1"/>
  <c r="AH13" i="1" s="1"/>
  <c r="AE60" i="1"/>
  <c r="C60" i="1"/>
  <c r="AE72" i="1"/>
  <c r="AH72" i="1" s="1"/>
  <c r="C72" i="1"/>
  <c r="AG74" i="1"/>
  <c r="AI139" i="1"/>
  <c r="AG170" i="1"/>
  <c r="AE185" i="1"/>
  <c r="C185" i="1"/>
  <c r="AE208" i="1"/>
  <c r="C207" i="1"/>
  <c r="AG211" i="1"/>
  <c r="C225" i="1"/>
  <c r="AE226" i="1"/>
  <c r="AH226" i="1" s="1"/>
  <c r="C245" i="1"/>
  <c r="AE246" i="1"/>
  <c r="AH246" i="1" s="1"/>
  <c r="AI294" i="1"/>
  <c r="C340" i="1"/>
  <c r="AE340" i="1"/>
  <c r="AH340" i="1" s="1"/>
  <c r="AG354" i="1"/>
  <c r="AG375" i="1"/>
  <c r="C467" i="1"/>
  <c r="AE467" i="1"/>
  <c r="AH467" i="1" s="1"/>
  <c r="AG474" i="1"/>
  <c r="C476" i="1"/>
  <c r="AE476" i="1"/>
  <c r="C500" i="1"/>
  <c r="AE500" i="1"/>
  <c r="C531" i="1"/>
  <c r="AE531" i="1"/>
  <c r="AH531" i="1" s="1"/>
  <c r="AE657" i="1"/>
  <c r="AH657" i="1" s="1"/>
  <c r="C657" i="1"/>
  <c r="AI681" i="1"/>
  <c r="AG681" i="1"/>
  <c r="AG831" i="1"/>
  <c r="AE883" i="1"/>
  <c r="AH883" i="1" s="1"/>
  <c r="C883" i="1"/>
  <c r="AE970" i="1"/>
  <c r="AH970" i="1" s="1"/>
  <c r="C970" i="1"/>
  <c r="AE146" i="1"/>
  <c r="AH146" i="1" s="1"/>
  <c r="C146" i="1"/>
  <c r="AE216" i="1"/>
  <c r="C215" i="1"/>
  <c r="C288" i="1"/>
  <c r="AE288" i="1"/>
  <c r="AH288" i="1" s="1"/>
  <c r="AE166" i="1"/>
  <c r="AH166" i="1" s="1"/>
  <c r="C166" i="1"/>
  <c r="AI213" i="1"/>
  <c r="C237" i="1"/>
  <c r="AE238" i="1"/>
  <c r="AH238" i="1" s="1"/>
  <c r="AG350" i="1"/>
  <c r="C562" i="1"/>
  <c r="AE562" i="1"/>
  <c r="AH562" i="1" s="1"/>
  <c r="AI203" i="1"/>
  <c r="AG204" i="1"/>
  <c r="C360" i="1"/>
  <c r="AE360" i="1"/>
  <c r="AH360" i="1" s="1"/>
  <c r="C380" i="1"/>
  <c r="AE380" i="1"/>
  <c r="AH380" i="1" s="1"/>
  <c r="AE410" i="1"/>
  <c r="AH410" i="1" s="1"/>
  <c r="C410" i="1"/>
  <c r="AE25" i="1"/>
  <c r="C421" i="1"/>
  <c r="AE421" i="1"/>
  <c r="AH421" i="1" s="1"/>
  <c r="C524" i="1"/>
  <c r="AE524" i="1"/>
  <c r="AH524" i="1" s="1"/>
  <c r="AE39" i="1"/>
  <c r="AH39" i="1" s="1"/>
  <c r="C39" i="1"/>
  <c r="AG41" i="1"/>
  <c r="AG70" i="1"/>
  <c r="AE84" i="1"/>
  <c r="AH84" i="1" s="1"/>
  <c r="C84" i="1"/>
  <c r="C87" i="1"/>
  <c r="AG95" i="1"/>
  <c r="AG99" i="1"/>
  <c r="AE107" i="1"/>
  <c r="AH107" i="1" s="1"/>
  <c r="C107" i="1"/>
  <c r="AG118" i="1"/>
  <c r="AI122" i="1"/>
  <c r="AE129" i="1"/>
  <c r="AH129" i="1" s="1"/>
  <c r="C129" i="1"/>
  <c r="AG159" i="1"/>
  <c r="AI171" i="1"/>
  <c r="AG171" i="1"/>
  <c r="AE177" i="1"/>
  <c r="AH177" i="1" s="1"/>
  <c r="C177" i="1"/>
  <c r="AI243" i="1"/>
  <c r="C312" i="1"/>
  <c r="AE312" i="1"/>
  <c r="AH312" i="1" s="1"/>
  <c r="C336" i="1"/>
  <c r="AE336" i="1"/>
  <c r="AH336" i="1" s="1"/>
  <c r="AG405" i="1"/>
  <c r="AG457" i="1"/>
  <c r="AI457" i="1"/>
  <c r="AE482" i="1"/>
  <c r="AH482" i="1" s="1"/>
  <c r="C482" i="1"/>
  <c r="AE569" i="1"/>
  <c r="AH569" i="1" s="1"/>
  <c r="C569" i="1"/>
  <c r="AG606" i="1"/>
  <c r="AG698" i="1"/>
  <c r="C384" i="1"/>
  <c r="AE384" i="1"/>
  <c r="AH384" i="1" s="1"/>
  <c r="AE81" i="1"/>
  <c r="AH81" i="1" s="1"/>
  <c r="C81" i="1"/>
  <c r="AI445" i="1"/>
  <c r="AI317" i="1"/>
  <c r="C488" i="1"/>
  <c r="AE488" i="1"/>
  <c r="AH488" i="1" s="1"/>
  <c r="AI918" i="1"/>
  <c r="AG918" i="1"/>
  <c r="AE8" i="1"/>
  <c r="AH8" i="1" s="1"/>
  <c r="AG12" i="1"/>
  <c r="C21" i="1"/>
  <c r="AE21" i="1"/>
  <c r="AE48" i="1"/>
  <c r="AH48" i="1" s="1"/>
  <c r="C48" i="1"/>
  <c r="C85" i="1"/>
  <c r="AE85" i="1"/>
  <c r="AH85" i="1" s="1"/>
  <c r="AE120" i="1"/>
  <c r="AH120" i="1" s="1"/>
  <c r="C120" i="1"/>
  <c r="AE138" i="1"/>
  <c r="AH138" i="1" s="1"/>
  <c r="C138" i="1"/>
  <c r="C169" i="1"/>
  <c r="AE169" i="1"/>
  <c r="AH169" i="1" s="1"/>
  <c r="AG290" i="1"/>
  <c r="AI290" i="1"/>
  <c r="C308" i="1"/>
  <c r="AE308" i="1"/>
  <c r="AH308" i="1" s="1"/>
  <c r="C352" i="1"/>
  <c r="AE352" i="1"/>
  <c r="AH352" i="1" s="1"/>
  <c r="C408" i="1"/>
  <c r="AE408" i="1"/>
  <c r="AH408" i="1" s="1"/>
  <c r="AE490" i="1"/>
  <c r="AH490" i="1" s="1"/>
  <c r="C490" i="1"/>
  <c r="AI499" i="1"/>
  <c r="AG499" i="1"/>
  <c r="C520" i="1"/>
  <c r="AE520" i="1"/>
  <c r="AH520" i="1" s="1"/>
  <c r="C532" i="1"/>
  <c r="AE532" i="1"/>
  <c r="AH532" i="1" s="1"/>
  <c r="AG823" i="1"/>
  <c r="AI955" i="1"/>
  <c r="C961" i="1"/>
  <c r="AE961" i="1"/>
  <c r="AH961" i="1" s="1"/>
  <c r="AE570" i="1"/>
  <c r="AH570" i="1" s="1"/>
  <c r="AG591" i="1"/>
  <c r="AE612" i="1"/>
  <c r="C612" i="1"/>
  <c r="AE631" i="1"/>
  <c r="AH631" i="1" s="1"/>
  <c r="C631" i="1"/>
  <c r="AE653" i="1"/>
  <c r="AH653" i="1" s="1"/>
  <c r="C659" i="1"/>
  <c r="AI677" i="1"/>
  <c r="AG677" i="1"/>
  <c r="AG691" i="1"/>
  <c r="AE704" i="1"/>
  <c r="AH704" i="1" s="1"/>
  <c r="C704" i="1"/>
  <c r="AG716" i="1"/>
  <c r="AE738" i="1"/>
  <c r="AH738" i="1" s="1"/>
  <c r="C728" i="1"/>
  <c r="AE746" i="1"/>
  <c r="AH746" i="1" s="1"/>
  <c r="C736" i="1"/>
  <c r="AE757" i="1"/>
  <c r="AH757" i="1" s="1"/>
  <c r="C747" i="1"/>
  <c r="C761" i="1"/>
  <c r="AE771" i="1"/>
  <c r="C806" i="1"/>
  <c r="AE806" i="1"/>
  <c r="C869" i="1"/>
  <c r="AE869" i="1"/>
  <c r="AH869" i="1" s="1"/>
  <c r="AG887" i="1"/>
  <c r="AE978" i="1"/>
  <c r="AH978" i="1" s="1"/>
  <c r="C978" i="1"/>
  <c r="AI1193" i="1"/>
  <c r="AG1193" i="1"/>
  <c r="C1351" i="1"/>
  <c r="AE1351" i="1"/>
  <c r="AH1351" i="1" s="1"/>
  <c r="AG433" i="1"/>
  <c r="AG469" i="1"/>
  <c r="AG481" i="1"/>
  <c r="AG502" i="1"/>
  <c r="AG505" i="1"/>
  <c r="AG509" i="1"/>
  <c r="AG512" i="1"/>
  <c r="AG519" i="1"/>
  <c r="AG526" i="1"/>
  <c r="AG534" i="1"/>
  <c r="C549" i="1"/>
  <c r="AE549" i="1"/>
  <c r="AH549" i="1" s="1"/>
  <c r="AI564" i="1"/>
  <c r="AG564" i="1"/>
  <c r="AE579" i="1"/>
  <c r="AH579" i="1" s="1"/>
  <c r="C579" i="1"/>
  <c r="AG599" i="1"/>
  <c r="AE605" i="1"/>
  <c r="AH605" i="1" s="1"/>
  <c r="C605" i="1"/>
  <c r="AI642" i="1"/>
  <c r="AG642" i="1"/>
  <c r="AE661" i="1"/>
  <c r="AH661" i="1" s="1"/>
  <c r="C661" i="1"/>
  <c r="AG663" i="1"/>
  <c r="AE697" i="1"/>
  <c r="AH697" i="1" s="1"/>
  <c r="C697" i="1"/>
  <c r="AG736" i="1"/>
  <c r="AG744" i="1"/>
  <c r="AI779" i="1"/>
  <c r="AG779" i="1"/>
  <c r="AE803" i="1"/>
  <c r="AH803" i="1" s="1"/>
  <c r="C803" i="1"/>
  <c r="AE835" i="1"/>
  <c r="AH835" i="1" s="1"/>
  <c r="C835" i="1"/>
  <c r="AE853" i="1"/>
  <c r="AH853" i="1" s="1"/>
  <c r="C853" i="1"/>
  <c r="AI882" i="1"/>
  <c r="AG882" i="1"/>
  <c r="AG930" i="1"/>
  <c r="AG935" i="1"/>
  <c r="AE937" i="1"/>
  <c r="AH937" i="1" s="1"/>
  <c r="C937" i="1"/>
  <c r="AE991" i="1"/>
  <c r="AH991" i="1" s="1"/>
  <c r="C991" i="1"/>
  <c r="AE1143" i="1"/>
  <c r="AH1143" i="1" s="1"/>
  <c r="C1143" i="1"/>
  <c r="C1184" i="1"/>
  <c r="AE1184" i="1"/>
  <c r="AH1184" i="1" s="1"/>
  <c r="C1587" i="1"/>
  <c r="AE1587" i="1"/>
  <c r="AH1587" i="1" s="1"/>
  <c r="AE652" i="1"/>
  <c r="AH652" i="1" s="1"/>
  <c r="C652" i="1"/>
  <c r="AE669" i="1"/>
  <c r="AH669" i="1" s="1"/>
  <c r="C669" i="1"/>
  <c r="AE680" i="1"/>
  <c r="AH680" i="1" s="1"/>
  <c r="C680" i="1"/>
  <c r="AI732" i="1"/>
  <c r="AG732" i="1"/>
  <c r="AG752" i="1"/>
  <c r="AE754" i="1"/>
  <c r="AH754" i="1" s="1"/>
  <c r="C744" i="1"/>
  <c r="AG760" i="1"/>
  <c r="AI763" i="1"/>
  <c r="AG763" i="1"/>
  <c r="AI973" i="1"/>
  <c r="AG973" i="1"/>
  <c r="AI977" i="1"/>
  <c r="AG977" i="1"/>
  <c r="AE992" i="1"/>
  <c r="AH992" i="1" s="1"/>
  <c r="C992" i="1"/>
  <c r="AE1003" i="1"/>
  <c r="C1003" i="1"/>
  <c r="AI1005" i="1"/>
  <c r="AG1005" i="1"/>
  <c r="AI1137" i="1"/>
  <c r="AG1137" i="1"/>
  <c r="AI1177" i="1"/>
  <c r="AG1177" i="1"/>
  <c r="AE1230" i="1"/>
  <c r="AH1230" i="1" s="1"/>
  <c r="C1230" i="1"/>
  <c r="AG1232" i="1"/>
  <c r="AI1232" i="1"/>
  <c r="AE1239" i="1"/>
  <c r="AH1239" i="1" s="1"/>
  <c r="C1239" i="1"/>
  <c r="AE1305" i="1"/>
  <c r="C1305" i="1"/>
  <c r="AG335" i="1"/>
  <c r="AG346" i="1"/>
  <c r="AI433" i="1"/>
  <c r="AI469" i="1"/>
  <c r="AI481" i="1"/>
  <c r="AG561" i="1"/>
  <c r="AG577" i="1"/>
  <c r="AE587" i="1"/>
  <c r="AH587" i="1" s="1"/>
  <c r="C587" i="1"/>
  <c r="AG630" i="1"/>
  <c r="AE645" i="1"/>
  <c r="C645" i="1"/>
  <c r="C709" i="1"/>
  <c r="AE719" i="1"/>
  <c r="AH719" i="1" s="1"/>
  <c r="C721" i="1"/>
  <c r="AE731" i="1"/>
  <c r="AH731" i="1" s="1"/>
  <c r="AE809" i="1"/>
  <c r="AH809" i="1" s="1"/>
  <c r="AE817" i="1"/>
  <c r="AH817" i="1" s="1"/>
  <c r="AG920" i="1"/>
  <c r="AE929" i="1"/>
  <c r="AH929" i="1" s="1"/>
  <c r="C929" i="1"/>
  <c r="AI983" i="1"/>
  <c r="AE1056" i="1"/>
  <c r="C1056" i="1"/>
  <c r="AI1101" i="1"/>
  <c r="AG1101" i="1"/>
  <c r="AE1175" i="1"/>
  <c r="AH1175" i="1" s="1"/>
  <c r="C1175" i="1"/>
  <c r="AG134" i="1"/>
  <c r="AE137" i="1"/>
  <c r="AH137" i="1" s="1"/>
  <c r="AI278" i="1"/>
  <c r="AG342" i="1"/>
  <c r="AE376" i="1"/>
  <c r="AH376" i="1" s="1"/>
  <c r="AG386" i="1"/>
  <c r="AG390" i="1"/>
  <c r="AE452" i="1"/>
  <c r="AH452" i="1" s="1"/>
  <c r="AI510" i="1"/>
  <c r="AG513" i="1"/>
  <c r="AG543" i="1"/>
  <c r="AE567" i="1"/>
  <c r="AH567" i="1" s="1"/>
  <c r="C567" i="1"/>
  <c r="AG604" i="1"/>
  <c r="AG611" i="1"/>
  <c r="AE617" i="1"/>
  <c r="AH617" i="1" s="1"/>
  <c r="C617" i="1"/>
  <c r="AI625" i="1"/>
  <c r="AG625" i="1"/>
  <c r="AG727" i="1"/>
  <c r="C782" i="1"/>
  <c r="AE782" i="1"/>
  <c r="AH782" i="1" s="1"/>
  <c r="AI785" i="1"/>
  <c r="AG785" i="1"/>
  <c r="AI802" i="1"/>
  <c r="AG802" i="1"/>
  <c r="AI834" i="1"/>
  <c r="AG834" i="1"/>
  <c r="C865" i="1"/>
  <c r="AE865" i="1"/>
  <c r="AH865" i="1" s="1"/>
  <c r="C881" i="1"/>
  <c r="AE881" i="1"/>
  <c r="AH881" i="1" s="1"/>
  <c r="AE1024" i="1"/>
  <c r="AH1024" i="1" s="1"/>
  <c r="C1024" i="1"/>
  <c r="AG1125" i="1"/>
  <c r="AI1125" i="1"/>
  <c r="AG71" i="1"/>
  <c r="AG119" i="1"/>
  <c r="AG21" i="1"/>
  <c r="AG24" i="1"/>
  <c r="AG87" i="1"/>
  <c r="AG143" i="1"/>
  <c r="AG182" i="1"/>
  <c r="AG191" i="1"/>
  <c r="AG201" i="1"/>
  <c r="AG237" i="1"/>
  <c r="AG249" i="1"/>
  <c r="AG311" i="1"/>
  <c r="AG314" i="1"/>
  <c r="AG329" i="1"/>
  <c r="AG339" i="1"/>
  <c r="AG369" i="1"/>
  <c r="AG430" i="1"/>
  <c r="AG446" i="1"/>
  <c r="AE449" i="1"/>
  <c r="AH449" i="1" s="1"/>
  <c r="AG473" i="1"/>
  <c r="AG503" i="1"/>
  <c r="AI516" i="1"/>
  <c r="AG527" i="1"/>
  <c r="AG531" i="1"/>
  <c r="C546" i="1"/>
  <c r="AE546" i="1"/>
  <c r="AH546" i="1" s="1"/>
  <c r="AI571" i="1"/>
  <c r="AG571" i="1"/>
  <c r="AE576" i="1"/>
  <c r="AH576" i="1" s="1"/>
  <c r="C576" i="1"/>
  <c r="AG578" i="1"/>
  <c r="AE595" i="1"/>
  <c r="C595" i="1"/>
  <c r="AG601" i="1"/>
  <c r="AE603" i="1"/>
  <c r="AH603" i="1" s="1"/>
  <c r="C603" i="1"/>
  <c r="AG693" i="1"/>
  <c r="AE726" i="1"/>
  <c r="AH726" i="1" s="1"/>
  <c r="C716" i="1"/>
  <c r="C741" i="1"/>
  <c r="AE751" i="1"/>
  <c r="AH751" i="1" s="1"/>
  <c r="AG767" i="1"/>
  <c r="AG776" i="1"/>
  <c r="AG847" i="1"/>
  <c r="AE855" i="1"/>
  <c r="C855" i="1"/>
  <c r="AE871" i="1"/>
  <c r="AH871" i="1" s="1"/>
  <c r="C871" i="1"/>
  <c r="AE907" i="1"/>
  <c r="AH907" i="1" s="1"/>
  <c r="C907" i="1"/>
  <c r="AI928" i="1"/>
  <c r="AG928" i="1"/>
  <c r="AE976" i="1"/>
  <c r="C976" i="1"/>
  <c r="AG1002" i="1"/>
  <c r="AI1002" i="1"/>
  <c r="AG1049" i="1"/>
  <c r="AI1049" i="1"/>
  <c r="C1094" i="1"/>
  <c r="AE1094" i="1"/>
  <c r="AH1094" i="1" s="1"/>
  <c r="C1168" i="1"/>
  <c r="AE1168" i="1"/>
  <c r="AH1168" i="1" s="1"/>
  <c r="AI1225" i="1"/>
  <c r="AG1225" i="1"/>
  <c r="AE1432" i="1"/>
  <c r="AH1432" i="1" s="1"/>
  <c r="C1432" i="1"/>
  <c r="AG60" i="1"/>
  <c r="AG94" i="1"/>
  <c r="AG103" i="1"/>
  <c r="AG110" i="1"/>
  <c r="AG123" i="1"/>
  <c r="AG336" i="1"/>
  <c r="AG357" i="1"/>
  <c r="AI397" i="1"/>
  <c r="C418" i="1"/>
  <c r="AG421" i="1"/>
  <c r="AI437" i="1"/>
  <c r="AI449" i="1"/>
  <c r="AI461" i="1"/>
  <c r="C511" i="1"/>
  <c r="AE556" i="1"/>
  <c r="AH556" i="1" s="1"/>
  <c r="C556" i="1"/>
  <c r="AG590" i="1"/>
  <c r="AE607" i="1"/>
  <c r="AH607" i="1" s="1"/>
  <c r="C607" i="1"/>
  <c r="AG634" i="1"/>
  <c r="AE692" i="1"/>
  <c r="AH692" i="1" s="1"/>
  <c r="C692" i="1"/>
  <c r="AE773" i="1"/>
  <c r="AH773" i="1" s="1"/>
  <c r="C763" i="1"/>
  <c r="AI709" i="1"/>
  <c r="AG709" i="1"/>
  <c r="AE963" i="1"/>
  <c r="AH963" i="1" s="1"/>
  <c r="C963" i="1"/>
  <c r="AE1123" i="1"/>
  <c r="AH1123" i="1" s="1"/>
  <c r="C1123" i="1"/>
  <c r="AG1166" i="1"/>
  <c r="AG13" i="1"/>
  <c r="AG16" i="1"/>
  <c r="AG30" i="1"/>
  <c r="AG33" i="1"/>
  <c r="AG42" i="1"/>
  <c r="AG54" i="1"/>
  <c r="AG72" i="1"/>
  <c r="AG120" i="1"/>
  <c r="AG140" i="1"/>
  <c r="AI157" i="1"/>
  <c r="AG169" i="1"/>
  <c r="AI200" i="1"/>
  <c r="AG205" i="1"/>
  <c r="AG208" i="1"/>
  <c r="AI211" i="1"/>
  <c r="AG266" i="1"/>
  <c r="AI266" i="1"/>
  <c r="AG275" i="1"/>
  <c r="AG279" i="1"/>
  <c r="AG292" i="1"/>
  <c r="AG343" i="1"/>
  <c r="AG348" i="1"/>
  <c r="AG361" i="1"/>
  <c r="AG441" i="1"/>
  <c r="AG453" i="1"/>
  <c r="AG485" i="1"/>
  <c r="AG507" i="1"/>
  <c r="AG517" i="1"/>
  <c r="AG521" i="1"/>
  <c r="AG539" i="1"/>
  <c r="AG566" i="1"/>
  <c r="AE613" i="1"/>
  <c r="AH613" i="1" s="1"/>
  <c r="AE624" i="1"/>
  <c r="AH624" i="1" s="1"/>
  <c r="C624" i="1"/>
  <c r="AE633" i="1"/>
  <c r="AH633" i="1" s="1"/>
  <c r="C633" i="1"/>
  <c r="AI661" i="1"/>
  <c r="AG661" i="1"/>
  <c r="AE683" i="1"/>
  <c r="AH683" i="1" s="1"/>
  <c r="AI701" i="1"/>
  <c r="AG701" i="1"/>
  <c r="AE717" i="1"/>
  <c r="AH717" i="1" s="1"/>
  <c r="C707" i="1"/>
  <c r="C749" i="1"/>
  <c r="AE759" i="1"/>
  <c r="AH759" i="1" s="1"/>
  <c r="AI870" i="1"/>
  <c r="AG870" i="1"/>
  <c r="AI879" i="1"/>
  <c r="AG879" i="1"/>
  <c r="AE940" i="1"/>
  <c r="AH940" i="1" s="1"/>
  <c r="C940" i="1"/>
  <c r="AE952" i="1"/>
  <c r="AH952" i="1" s="1"/>
  <c r="C952" i="1"/>
  <c r="AG971" i="1"/>
  <c r="AE989" i="1"/>
  <c r="AH989" i="1" s="1"/>
  <c r="C989" i="1"/>
  <c r="AE997" i="1"/>
  <c r="AH997" i="1" s="1"/>
  <c r="C997" i="1"/>
  <c r="AE1089" i="1"/>
  <c r="AH1089" i="1" s="1"/>
  <c r="C1089" i="1"/>
  <c r="AG88" i="1"/>
  <c r="AG185" i="1"/>
  <c r="AI197" i="1"/>
  <c r="AG209" i="1"/>
  <c r="AG242" i="1"/>
  <c r="AI241" i="1"/>
  <c r="AG254" i="1"/>
  <c r="AI253" i="1"/>
  <c r="C309" i="1"/>
  <c r="C370" i="1"/>
  <c r="AG425" i="1"/>
  <c r="AE428" i="1"/>
  <c r="AH428" i="1" s="1"/>
  <c r="C438" i="1"/>
  <c r="C462" i="1"/>
  <c r="AE479" i="1"/>
  <c r="AH479" i="1" s="1"/>
  <c r="C494" i="1"/>
  <c r="C504" i="1"/>
  <c r="AE514" i="1"/>
  <c r="AH514" i="1" s="1"/>
  <c r="AG559" i="1"/>
  <c r="AE572" i="1"/>
  <c r="AH572" i="1" s="1"/>
  <c r="AG575" i="1"/>
  <c r="AE600" i="1"/>
  <c r="AH600" i="1" s="1"/>
  <c r="C600" i="1"/>
  <c r="AE615" i="1"/>
  <c r="AH615" i="1" s="1"/>
  <c r="C615" i="1"/>
  <c r="AE648" i="1"/>
  <c r="AH648" i="1" s="1"/>
  <c r="AE676" i="1"/>
  <c r="AH676" i="1" s="1"/>
  <c r="AE741" i="1"/>
  <c r="AH741" i="1" s="1"/>
  <c r="C731" i="1"/>
  <c r="AG807" i="1"/>
  <c r="AG859" i="1"/>
  <c r="AG875" i="1"/>
  <c r="AE945" i="1"/>
  <c r="AH945" i="1" s="1"/>
  <c r="C945" i="1"/>
  <c r="C1001" i="1"/>
  <c r="AE1001" i="1"/>
  <c r="AH1001" i="1" s="1"/>
  <c r="AE1013" i="1"/>
  <c r="AH1013" i="1" s="1"/>
  <c r="C1013" i="1"/>
  <c r="AE1043" i="1"/>
  <c r="AH1043" i="1" s="1"/>
  <c r="C1043" i="1"/>
  <c r="AE1211" i="1"/>
  <c r="AH1211" i="1" s="1"/>
  <c r="C1211" i="1"/>
  <c r="AG5" i="1"/>
  <c r="AG8" i="1"/>
  <c r="C43" i="1"/>
  <c r="C55" i="1"/>
  <c r="C64" i="1"/>
  <c r="C95" i="1"/>
  <c r="AG104" i="1"/>
  <c r="C111" i="1"/>
  <c r="AG163" i="1"/>
  <c r="AG230" i="1"/>
  <c r="AI229" i="1"/>
  <c r="AG280" i="1"/>
  <c r="AG309" i="1"/>
  <c r="AG349" i="1"/>
  <c r="AE353" i="1"/>
  <c r="AH353" i="1" s="1"/>
  <c r="AG465" i="1"/>
  <c r="C474" i="1"/>
  <c r="AG477" i="1"/>
  <c r="AI498" i="1"/>
  <c r="AG504" i="1"/>
  <c r="AG522" i="1"/>
  <c r="AE522" i="1"/>
  <c r="AH522" i="1" s="1"/>
  <c r="AI528" i="1"/>
  <c r="AG536" i="1"/>
  <c r="AE552" i="1"/>
  <c r="AH552" i="1" s="1"/>
  <c r="C552" i="1"/>
  <c r="AG583" i="1"/>
  <c r="AG594" i="1"/>
  <c r="C635" i="1"/>
  <c r="AG662" i="1"/>
  <c r="AE664" i="1"/>
  <c r="AH664" i="1" s="1"/>
  <c r="C664" i="1"/>
  <c r="AE671" i="1"/>
  <c r="AH671" i="1" s="1"/>
  <c r="C671" i="1"/>
  <c r="C673" i="1"/>
  <c r="AE685" i="1"/>
  <c r="AH685" i="1" s="1"/>
  <c r="C685" i="1"/>
  <c r="C687" i="1"/>
  <c r="AE722" i="1"/>
  <c r="AH722" i="1" s="1"/>
  <c r="AG713" i="1"/>
  <c r="AE789" i="1"/>
  <c r="AH789" i="1" s="1"/>
  <c r="C789" i="1"/>
  <c r="AG854" i="1"/>
  <c r="C893" i="1"/>
  <c r="AE893" i="1"/>
  <c r="AH893" i="1" s="1"/>
  <c r="AE899" i="1"/>
  <c r="AH899" i="1" s="1"/>
  <c r="C899" i="1"/>
  <c r="AG933" i="1"/>
  <c r="AI962" i="1"/>
  <c r="AG962" i="1"/>
  <c r="AE980" i="1"/>
  <c r="AH980" i="1" s="1"/>
  <c r="C980" i="1"/>
  <c r="AE985" i="1"/>
  <c r="AH985" i="1" s="1"/>
  <c r="AI1075" i="1"/>
  <c r="AG1075" i="1"/>
  <c r="AE1403" i="1"/>
  <c r="AH1403" i="1" s="1"/>
  <c r="C1403" i="1"/>
  <c r="AI1245" i="1"/>
  <c r="AG1245" i="1"/>
  <c r="AE1384" i="1"/>
  <c r="AH1384" i="1" s="1"/>
  <c r="C1384" i="1"/>
  <c r="AG990" i="1"/>
  <c r="AE1016" i="1"/>
  <c r="C1016" i="1"/>
  <c r="AE1068" i="1"/>
  <c r="AH1068" i="1" s="1"/>
  <c r="C1068" i="1"/>
  <c r="AE1218" i="1"/>
  <c r="AH1218" i="1" s="1"/>
  <c r="C1218" i="1"/>
  <c r="AE1277" i="1"/>
  <c r="AH1277" i="1" s="1"/>
  <c r="C1277" i="1"/>
  <c r="AG1307" i="1"/>
  <c r="AG826" i="1"/>
  <c r="C846" i="1"/>
  <c r="C849" i="1"/>
  <c r="C867" i="1"/>
  <c r="AG894" i="1"/>
  <c r="C896" i="1"/>
  <c r="AG903" i="1"/>
  <c r="C911" i="1"/>
  <c r="AE995" i="1"/>
  <c r="C995" i="1"/>
  <c r="AE1007" i="1"/>
  <c r="AH1007" i="1" s="1"/>
  <c r="C1007" i="1"/>
  <c r="AI1019" i="1"/>
  <c r="AG1019" i="1"/>
  <c r="AE1053" i="1"/>
  <c r="AH1053" i="1" s="1"/>
  <c r="C1053" i="1"/>
  <c r="C1124" i="1"/>
  <c r="AE1124" i="1"/>
  <c r="AH1124" i="1" s="1"/>
  <c r="AE1136" i="1"/>
  <c r="AH1136" i="1" s="1"/>
  <c r="C1136" i="1"/>
  <c r="C1164" i="1"/>
  <c r="AE1164" i="1"/>
  <c r="AH1164" i="1" s="1"/>
  <c r="AE1224" i="1"/>
  <c r="AH1224" i="1" s="1"/>
  <c r="C1224" i="1"/>
  <c r="C1259" i="1"/>
  <c r="AE1259" i="1"/>
  <c r="AH1259" i="1" s="1"/>
  <c r="AG1275" i="1"/>
  <c r="AI1439" i="1"/>
  <c r="AG1439" i="1"/>
  <c r="C1523" i="1"/>
  <c r="AE1523" i="1"/>
  <c r="AH1523" i="1" s="1"/>
  <c r="AG623" i="1"/>
  <c r="AG639" i="1"/>
  <c r="AG756" i="1"/>
  <c r="AG791" i="1"/>
  <c r="AE802" i="1"/>
  <c r="AH802" i="1" s="1"/>
  <c r="AG867" i="1"/>
  <c r="AG939" i="1"/>
  <c r="AG981" i="1"/>
  <c r="AE1028" i="1"/>
  <c r="AH1028" i="1" s="1"/>
  <c r="C1028" i="1"/>
  <c r="AG1038" i="1"/>
  <c r="AI1038" i="1"/>
  <c r="C1086" i="1"/>
  <c r="AE1086" i="1"/>
  <c r="AG1093" i="1"/>
  <c r="AI1093" i="1"/>
  <c r="AG1106" i="1"/>
  <c r="AG1127" i="1"/>
  <c r="AG1173" i="1"/>
  <c r="AE1191" i="1"/>
  <c r="AH1191" i="1" s="1"/>
  <c r="C1191" i="1"/>
  <c r="C1201" i="1"/>
  <c r="AE1201" i="1"/>
  <c r="AH1201" i="1" s="1"/>
  <c r="AE1227" i="1"/>
  <c r="AH1227" i="1" s="1"/>
  <c r="C1227" i="1"/>
  <c r="AG1397" i="1"/>
  <c r="AE1427" i="1"/>
  <c r="AH1427" i="1" s="1"/>
  <c r="C1427" i="1"/>
  <c r="AE1518" i="1"/>
  <c r="AH1518" i="1" s="1"/>
  <c r="C1518" i="1"/>
  <c r="AE1617" i="1"/>
  <c r="AH1617" i="1" s="1"/>
  <c r="C1617" i="1"/>
  <c r="AE735" i="1"/>
  <c r="AH735" i="1" s="1"/>
  <c r="AE743" i="1"/>
  <c r="AH743" i="1" s="1"/>
  <c r="AG797" i="1"/>
  <c r="AG841" i="1"/>
  <c r="AG846" i="1"/>
  <c r="AG849" i="1"/>
  <c r="AG877" i="1"/>
  <c r="C901" i="1"/>
  <c r="C916" i="1"/>
  <c r="C919" i="1"/>
  <c r="AG923" i="1"/>
  <c r="AG942" i="1"/>
  <c r="C950" i="1"/>
  <c r="AG966" i="1"/>
  <c r="C972" i="1"/>
  <c r="AE983" i="1"/>
  <c r="AH983" i="1" s="1"/>
  <c r="C983" i="1"/>
  <c r="AG991" i="1"/>
  <c r="AI991" i="1"/>
  <c r="AG1003" i="1"/>
  <c r="AI1003" i="1"/>
  <c r="AG1006" i="1"/>
  <c r="AI1006" i="1"/>
  <c r="AG1023" i="1"/>
  <c r="AG1059" i="1"/>
  <c r="AI1081" i="1"/>
  <c r="AG1081" i="1"/>
  <c r="AE1100" i="1"/>
  <c r="AH1100" i="1" s="1"/>
  <c r="C1100" i="1"/>
  <c r="AE1226" i="1"/>
  <c r="AE1460" i="1"/>
  <c r="AH1460" i="1" s="1"/>
  <c r="C1460" i="1"/>
  <c r="C1547" i="1"/>
  <c r="AE1547" i="1"/>
  <c r="AH1547" i="1" s="1"/>
  <c r="AG548" i="1"/>
  <c r="AG551" i="1"/>
  <c r="AG576" i="1"/>
  <c r="AG600" i="1"/>
  <c r="AG607" i="1"/>
  <c r="AG612" i="1"/>
  <c r="AG666" i="1"/>
  <c r="AG714" i="1"/>
  <c r="AE1032" i="1"/>
  <c r="AH1032" i="1" s="1"/>
  <c r="C1032" i="1"/>
  <c r="AG1042" i="1"/>
  <c r="AI1042" i="1"/>
  <c r="AE1087" i="1"/>
  <c r="AH1087" i="1" s="1"/>
  <c r="C1087" i="1"/>
  <c r="AE1105" i="1"/>
  <c r="AH1105" i="1" s="1"/>
  <c r="C1105" i="1"/>
  <c r="AE1171" i="1"/>
  <c r="AH1171" i="1" s="1"/>
  <c r="C1171" i="1"/>
  <c r="AI1189" i="1"/>
  <c r="AI1210" i="1"/>
  <c r="AG1210" i="1"/>
  <c r="AE1236" i="1"/>
  <c r="AH1236" i="1" s="1"/>
  <c r="C1236" i="1"/>
  <c r="AE1285" i="1"/>
  <c r="AH1285" i="1" s="1"/>
  <c r="C1285" i="1"/>
  <c r="AE1313" i="1"/>
  <c r="AH1313" i="1" s="1"/>
  <c r="C1313" i="1"/>
  <c r="C1319" i="1"/>
  <c r="AE1319" i="1"/>
  <c r="AH1319" i="1" s="1"/>
  <c r="AE1387" i="1"/>
  <c r="AH1387" i="1" s="1"/>
  <c r="C1387" i="1"/>
  <c r="AI1431" i="1"/>
  <c r="AG1431" i="1"/>
  <c r="AG1540" i="1"/>
  <c r="AI1540" i="1"/>
  <c r="AG619" i="1"/>
  <c r="AG621" i="1"/>
  <c r="AG635" i="1"/>
  <c r="AG647" i="1"/>
  <c r="AG659" i="1"/>
  <c r="AG687" i="1"/>
  <c r="AG777" i="1"/>
  <c r="AG855" i="1"/>
  <c r="AG865" i="1"/>
  <c r="AG901" i="1"/>
  <c r="AG916" i="1"/>
  <c r="AG919" i="1"/>
  <c r="AE954" i="1"/>
  <c r="AH954" i="1" s="1"/>
  <c r="AE999" i="1"/>
  <c r="AH999" i="1" s="1"/>
  <c r="C999" i="1"/>
  <c r="AI1010" i="1"/>
  <c r="C1037" i="1"/>
  <c r="AE1037" i="1"/>
  <c r="AH1037" i="1" s="1"/>
  <c r="AI1046" i="1"/>
  <c r="AG1046" i="1"/>
  <c r="AI1064" i="1"/>
  <c r="AG1064" i="1"/>
  <c r="AE1092" i="1"/>
  <c r="AH1092" i="1" s="1"/>
  <c r="C1092" i="1"/>
  <c r="AG1098" i="1"/>
  <c r="AE1121" i="1"/>
  <c r="AH1121" i="1" s="1"/>
  <c r="C1121" i="1"/>
  <c r="AG1154" i="1"/>
  <c r="AI1215" i="1"/>
  <c r="AG1215" i="1"/>
  <c r="C1255" i="1"/>
  <c r="AE1255" i="1"/>
  <c r="AH1255" i="1" s="1"/>
  <c r="AG1340" i="1"/>
  <c r="AE1421" i="1"/>
  <c r="AH1421" i="1" s="1"/>
  <c r="C1421" i="1"/>
  <c r="AG1422" i="1"/>
  <c r="AG1480" i="1"/>
  <c r="AG1512" i="1"/>
  <c r="AI1512" i="1"/>
  <c r="AG702" i="1"/>
  <c r="AG705" i="1"/>
  <c r="AG811" i="1"/>
  <c r="AG819" i="1"/>
  <c r="AG827" i="1"/>
  <c r="AG862" i="1"/>
  <c r="AG883" i="1"/>
  <c r="AG950" i="1"/>
  <c r="AG954" i="1"/>
  <c r="AG974" i="1"/>
  <c r="AI1001" i="1"/>
  <c r="AG1001" i="1"/>
  <c r="AI1017" i="1"/>
  <c r="AG1017" i="1"/>
  <c r="AI1021" i="1"/>
  <c r="AG1021" i="1"/>
  <c r="AE1058" i="1"/>
  <c r="AH1058" i="1" s="1"/>
  <c r="C1058" i="1"/>
  <c r="C1126" i="1"/>
  <c r="AE1126" i="1"/>
  <c r="AH1126" i="1" s="1"/>
  <c r="AG1190" i="1"/>
  <c r="AG1200" i="1"/>
  <c r="AE1213" i="1"/>
  <c r="AH1213" i="1" s="1"/>
  <c r="C1213" i="1"/>
  <c r="C1338" i="1"/>
  <c r="AE1338" i="1"/>
  <c r="AH1338" i="1" s="1"/>
  <c r="C1479" i="1"/>
  <c r="AE1479" i="1"/>
  <c r="AH1479" i="1" s="1"/>
  <c r="AG535" i="1"/>
  <c r="AG538" i="1"/>
  <c r="AG549" i="1"/>
  <c r="AG562" i="1"/>
  <c r="AG605" i="1"/>
  <c r="C643" i="1"/>
  <c r="AG645" i="1"/>
  <c r="AG650" i="1"/>
  <c r="AG671" i="1"/>
  <c r="AG678" i="1"/>
  <c r="AG759" i="1"/>
  <c r="AG780" i="1"/>
  <c r="AG783" i="1"/>
  <c r="AI783" i="1"/>
  <c r="C795" i="1"/>
  <c r="AG806" i="1"/>
  <c r="AG814" i="1"/>
  <c r="AG822" i="1"/>
  <c r="C847" i="1"/>
  <c r="AG853" i="1"/>
  <c r="AG869" i="1"/>
  <c r="C895" i="1"/>
  <c r="C908" i="1"/>
  <c r="C912" i="1"/>
  <c r="C932" i="1"/>
  <c r="C935" i="1"/>
  <c r="C943" i="1"/>
  <c r="C967" i="1"/>
  <c r="AI998" i="1"/>
  <c r="AG998" i="1"/>
  <c r="AI1007" i="1"/>
  <c r="AG1007" i="1"/>
  <c r="AE1041" i="1"/>
  <c r="AH1041" i="1" s="1"/>
  <c r="C1041" i="1"/>
  <c r="AE1050" i="1"/>
  <c r="AH1050" i="1" s="1"/>
  <c r="C1050" i="1"/>
  <c r="AE1084" i="1"/>
  <c r="AH1084" i="1" s="1"/>
  <c r="C1084" i="1"/>
  <c r="AE1145" i="1"/>
  <c r="AH1145" i="1" s="1"/>
  <c r="C1145" i="1"/>
  <c r="AE1187" i="1"/>
  <c r="AH1187" i="1" s="1"/>
  <c r="C1187" i="1"/>
  <c r="AE1209" i="1"/>
  <c r="AH1209" i="1" s="1"/>
  <c r="C1209" i="1"/>
  <c r="AE1233" i="1"/>
  <c r="AH1233" i="1" s="1"/>
  <c r="C1233" i="1"/>
  <c r="C1271" i="1"/>
  <c r="AE1271" i="1"/>
  <c r="AH1271" i="1" s="1"/>
  <c r="AE1309" i="1"/>
  <c r="AH1309" i="1" s="1"/>
  <c r="C1309" i="1"/>
  <c r="AG1311" i="1"/>
  <c r="AG1352" i="1"/>
  <c r="AI1352" i="1"/>
  <c r="AG546" i="1"/>
  <c r="AG553" i="1"/>
  <c r="AG655" i="1"/>
  <c r="AG910" i="1"/>
  <c r="AG989" i="1"/>
  <c r="AE1045" i="1"/>
  <c r="C1045" i="1"/>
  <c r="C1062" i="1"/>
  <c r="AE1062" i="1"/>
  <c r="AH1062" i="1" s="1"/>
  <c r="AI1070" i="1"/>
  <c r="AG1070" i="1"/>
  <c r="AE1076" i="1"/>
  <c r="AH1076" i="1" s="1"/>
  <c r="C1076" i="1"/>
  <c r="AI1144" i="1"/>
  <c r="AG1144" i="1"/>
  <c r="C1153" i="1"/>
  <c r="AE1153" i="1"/>
  <c r="AH1153" i="1" s="1"/>
  <c r="AG1170" i="1"/>
  <c r="AE1247" i="1"/>
  <c r="AH1247" i="1" s="1"/>
  <c r="C1247" i="1"/>
  <c r="AG1330" i="1"/>
  <c r="AI1386" i="1"/>
  <c r="AG1386" i="1"/>
  <c r="C1414" i="1"/>
  <c r="AE1414" i="1"/>
  <c r="AH1414" i="1" s="1"/>
  <c r="AG1420" i="1"/>
  <c r="AI1420" i="1"/>
  <c r="C1008" i="1"/>
  <c r="AG1048" i="1"/>
  <c r="AG1051" i="1"/>
  <c r="AG1080" i="1"/>
  <c r="AE1085" i="1"/>
  <c r="AH1085" i="1" s="1"/>
  <c r="AG1109" i="1"/>
  <c r="AE1141" i="1"/>
  <c r="AH1141" i="1" s="1"/>
  <c r="AG1156" i="1"/>
  <c r="C1203" i="1"/>
  <c r="AG1219" i="1"/>
  <c r="AG1231" i="1"/>
  <c r="AG1256" i="1"/>
  <c r="AE1289" i="1"/>
  <c r="AH1289" i="1" s="1"/>
  <c r="C1289" i="1"/>
  <c r="AG1291" i="1"/>
  <c r="C1358" i="1"/>
  <c r="AE1358" i="1"/>
  <c r="AH1358" i="1" s="1"/>
  <c r="C1435" i="1"/>
  <c r="AE1435" i="1"/>
  <c r="AH1435" i="1" s="1"/>
  <c r="AE1482" i="1"/>
  <c r="AH1482" i="1" s="1"/>
  <c r="C1482" i="1"/>
  <c r="AG1491" i="1"/>
  <c r="AI1559" i="1"/>
  <c r="AG1559" i="1"/>
  <c r="AE1638" i="1"/>
  <c r="AH1638" i="1" s="1"/>
  <c r="C1638" i="1"/>
  <c r="AE1642" i="1"/>
  <c r="AH1642" i="1" s="1"/>
  <c r="C1642" i="1"/>
  <c r="AE1912" i="1"/>
  <c r="AH1912" i="1" s="1"/>
  <c r="C1912" i="1"/>
  <c r="AG1180" i="1"/>
  <c r="AG1223" i="1"/>
  <c r="AG1243" i="1"/>
  <c r="C1286" i="1"/>
  <c r="AE1286" i="1"/>
  <c r="AH1286" i="1" s="1"/>
  <c r="C1295" i="1"/>
  <c r="AE1295" i="1"/>
  <c r="AG1323" i="1"/>
  <c r="AE1329" i="1"/>
  <c r="AH1329" i="1" s="1"/>
  <c r="C1329" i="1"/>
  <c r="AI1331" i="1"/>
  <c r="AG1331" i="1"/>
  <c r="C1334" i="1"/>
  <c r="AE1334" i="1"/>
  <c r="AH1334" i="1" s="1"/>
  <c r="C1400" i="1"/>
  <c r="AE1400" i="1"/>
  <c r="AH1400" i="1" s="1"/>
  <c r="AE1411" i="1"/>
  <c r="AH1411" i="1" s="1"/>
  <c r="C1411" i="1"/>
  <c r="AE1425" i="1"/>
  <c r="AH1425" i="1" s="1"/>
  <c r="C1425" i="1"/>
  <c r="AE1429" i="1"/>
  <c r="AH1429" i="1" s="1"/>
  <c r="C1429" i="1"/>
  <c r="AE1452" i="1"/>
  <c r="AH1452" i="1" s="1"/>
  <c r="C1452" i="1"/>
  <c r="AG1507" i="1"/>
  <c r="C1618" i="1"/>
  <c r="AE1618" i="1"/>
  <c r="AH1618" i="1" s="1"/>
  <c r="AE1808" i="1"/>
  <c r="AH1808" i="1" s="1"/>
  <c r="C1808" i="1"/>
  <c r="AE1125" i="1"/>
  <c r="AH1125" i="1" s="1"/>
  <c r="AG1130" i="1"/>
  <c r="AG1174" i="1"/>
  <c r="AG1197" i="1"/>
  <c r="AG1208" i="1"/>
  <c r="AE1208" i="1"/>
  <c r="AH1208" i="1" s="1"/>
  <c r="C1221" i="1"/>
  <c r="AG1235" i="1"/>
  <c r="AG1238" i="1"/>
  <c r="AI1258" i="1"/>
  <c r="AG1327" i="1"/>
  <c r="AE1385" i="1"/>
  <c r="AH1385" i="1" s="1"/>
  <c r="C1385" i="1"/>
  <c r="AE1396" i="1"/>
  <c r="AH1396" i="1" s="1"/>
  <c r="C1396" i="1"/>
  <c r="AG1443" i="1"/>
  <c r="AE1476" i="1"/>
  <c r="AH1476" i="1" s="1"/>
  <c r="C1476" i="1"/>
  <c r="AE1505" i="1"/>
  <c r="AH1505" i="1" s="1"/>
  <c r="C1505" i="1"/>
  <c r="AI1572" i="1"/>
  <c r="AG1572" i="1"/>
  <c r="AG1015" i="1"/>
  <c r="AG1030" i="1"/>
  <c r="AG1055" i="1"/>
  <c r="AG1142" i="1"/>
  <c r="AG1149" i="1"/>
  <c r="AG1161" i="1"/>
  <c r="AG1164" i="1"/>
  <c r="AG1184" i="1"/>
  <c r="AG1194" i="1"/>
  <c r="AG1227" i="1"/>
  <c r="AI1254" i="1"/>
  <c r="AI1324" i="1"/>
  <c r="AE1371" i="1"/>
  <c r="AH1371" i="1" s="1"/>
  <c r="AG1383" i="1"/>
  <c r="AI1402" i="1"/>
  <c r="AE1407" i="1"/>
  <c r="AH1407" i="1" s="1"/>
  <c r="AE1409" i="1"/>
  <c r="C1409" i="1"/>
  <c r="C1419" i="1"/>
  <c r="AE1419" i="1"/>
  <c r="AH1419" i="1" s="1"/>
  <c r="C1430" i="1"/>
  <c r="AE1430" i="1"/>
  <c r="AH1430" i="1" s="1"/>
  <c r="AE1438" i="1"/>
  <c r="AH1438" i="1" s="1"/>
  <c r="C1438" i="1"/>
  <c r="AI1616" i="1"/>
  <c r="AG1616" i="1"/>
  <c r="AG1026" i="1"/>
  <c r="AI1034" i="1"/>
  <c r="AG1053" i="1"/>
  <c r="AG1065" i="1"/>
  <c r="AG1073" i="1"/>
  <c r="AG1078" i="1"/>
  <c r="AG1082" i="1"/>
  <c r="AE1082" i="1"/>
  <c r="AH1082" i="1" s="1"/>
  <c r="AG1110" i="1"/>
  <c r="AG1118" i="1"/>
  <c r="AG1133" i="1"/>
  <c r="AG1241" i="1"/>
  <c r="AG1267" i="1"/>
  <c r="AE1362" i="1"/>
  <c r="AH1362" i="1" s="1"/>
  <c r="AI1367" i="1"/>
  <c r="AG1367" i="1"/>
  <c r="AG1428" i="1"/>
  <c r="AE1442" i="1"/>
  <c r="AH1442" i="1" s="1"/>
  <c r="C1442" i="1"/>
  <c r="AE1497" i="1"/>
  <c r="AH1497" i="1" s="1"/>
  <c r="C1497" i="1"/>
  <c r="C1534" i="1"/>
  <c r="AE1534" i="1"/>
  <c r="AH1534" i="1" s="1"/>
  <c r="AG1102" i="1"/>
  <c r="AG1168" i="1"/>
  <c r="AI1198" i="1"/>
  <c r="AG1263" i="1"/>
  <c r="C1302" i="1"/>
  <c r="AE1302" i="1"/>
  <c r="AH1302" i="1" s="1"/>
  <c r="C1322" i="1"/>
  <c r="AE1322" i="1"/>
  <c r="AH1322" i="1" s="1"/>
  <c r="AG1343" i="1"/>
  <c r="AI1347" i="1"/>
  <c r="AG1347" i="1"/>
  <c r="AE1353" i="1"/>
  <c r="AH1353" i="1" s="1"/>
  <c r="C1353" i="1"/>
  <c r="AE1365" i="1"/>
  <c r="AH1365" i="1" s="1"/>
  <c r="C1365" i="1"/>
  <c r="AI1451" i="1"/>
  <c r="C1471" i="1"/>
  <c r="AE1471" i="1"/>
  <c r="AH1471" i="1" s="1"/>
  <c r="AI1596" i="1"/>
  <c r="AI1994" i="1"/>
  <c r="AG1994" i="1"/>
  <c r="AG1013" i="1"/>
  <c r="C1020" i="1"/>
  <c r="AG1022" i="1"/>
  <c r="AI1026" i="1"/>
  <c r="AI1030" i="1"/>
  <c r="C1035" i="1"/>
  <c r="AI1053" i="1"/>
  <c r="AG1068" i="1"/>
  <c r="AG1111" i="1"/>
  <c r="AG1188" i="1"/>
  <c r="C1195" i="1"/>
  <c r="AG1211" i="1"/>
  <c r="AG1255" i="1"/>
  <c r="C1281" i="1"/>
  <c r="C1298" i="1"/>
  <c r="AE1298" i="1"/>
  <c r="AH1298" i="1" s="1"/>
  <c r="AE1423" i="1"/>
  <c r="AH1423" i="1" s="1"/>
  <c r="C1423" i="1"/>
  <c r="AI1475" i="1"/>
  <c r="AG1475" i="1"/>
  <c r="AE1530" i="1"/>
  <c r="AH1530" i="1" s="1"/>
  <c r="C1530" i="1"/>
  <c r="C1561" i="1"/>
  <c r="AE1561" i="1"/>
  <c r="AH1561" i="1" s="1"/>
  <c r="AG1588" i="1"/>
  <c r="AI1588" i="1"/>
  <c r="AG1018" i="1"/>
  <c r="AI1065" i="1"/>
  <c r="AG1071" i="1"/>
  <c r="AG1087" i="1"/>
  <c r="AG1095" i="1"/>
  <c r="AG1108" i="1"/>
  <c r="AG1150" i="1"/>
  <c r="AG1202" i="1"/>
  <c r="AI1202" i="1"/>
  <c r="AG1206" i="1"/>
  <c r="AG1320" i="1"/>
  <c r="AE1341" i="1"/>
  <c r="AH1341" i="1" s="1"/>
  <c r="C1341" i="1"/>
  <c r="AG1372" i="1"/>
  <c r="C1378" i="1"/>
  <c r="AE1378" i="1"/>
  <c r="AH1378" i="1" s="1"/>
  <c r="AG1380" i="1"/>
  <c r="C1382" i="1"/>
  <c r="AE1382" i="1"/>
  <c r="AH1382" i="1" s="1"/>
  <c r="AE1398" i="1"/>
  <c r="AH1398" i="1" s="1"/>
  <c r="C1398" i="1"/>
  <c r="AI1408" i="1"/>
  <c r="AG1408" i="1"/>
  <c r="AE1493" i="1"/>
  <c r="AH1493" i="1" s="1"/>
  <c r="C1493" i="1"/>
  <c r="AG1520" i="1"/>
  <c r="AE1938" i="1"/>
  <c r="AH1938" i="1" s="1"/>
  <c r="C1938" i="1"/>
  <c r="AG1688" i="1"/>
  <c r="C1691" i="1"/>
  <c r="AE1691" i="1"/>
  <c r="AH1691" i="1" s="1"/>
  <c r="AE1749" i="1"/>
  <c r="AH1749" i="1" s="1"/>
  <c r="C1749" i="1"/>
  <c r="C1764" i="1"/>
  <c r="AE1764" i="1"/>
  <c r="AH1764" i="1" s="1"/>
  <c r="AE1814" i="1"/>
  <c r="AH1814" i="1" s="1"/>
  <c r="C1814" i="1"/>
  <c r="AI1896" i="1"/>
  <c r="C1539" i="1"/>
  <c r="AE1539" i="1"/>
  <c r="AH1539" i="1" s="1"/>
  <c r="AG1564" i="1"/>
  <c r="AG1636" i="1"/>
  <c r="C1664" i="1"/>
  <c r="AE1664" i="1"/>
  <c r="AH1664" i="1" s="1"/>
  <c r="AE1741" i="1"/>
  <c r="AH1741" i="1" s="1"/>
  <c r="C1741" i="1"/>
  <c r="AE1889" i="1"/>
  <c r="AH1889" i="1" s="1"/>
  <c r="C1889" i="1"/>
  <c r="AE2087" i="1"/>
  <c r="AH2087" i="1" s="1"/>
  <c r="C2087" i="1"/>
  <c r="C2135" i="1"/>
  <c r="AE2135" i="1"/>
  <c r="AH2135" i="1" s="1"/>
  <c r="AE2378" i="1"/>
  <c r="AH2378" i="1" s="1"/>
  <c r="C2378" i="1"/>
  <c r="AG1247" i="1"/>
  <c r="AG1253" i="1"/>
  <c r="AE1262" i="1"/>
  <c r="AH1262" i="1" s="1"/>
  <c r="AG1272" i="1"/>
  <c r="AG1308" i="1"/>
  <c r="AG1328" i="1"/>
  <c r="AG1434" i="1"/>
  <c r="AG1437" i="1"/>
  <c r="C1444" i="1"/>
  <c r="C1449" i="1"/>
  <c r="AE1458" i="1"/>
  <c r="AH1458" i="1" s="1"/>
  <c r="C1481" i="1"/>
  <c r="AG1504" i="1"/>
  <c r="C1511" i="1"/>
  <c r="AE1511" i="1"/>
  <c r="AH1511" i="1" s="1"/>
  <c r="AE1550" i="1"/>
  <c r="AH1550" i="1" s="1"/>
  <c r="C1579" i="1"/>
  <c r="AE1579" i="1"/>
  <c r="AH1579" i="1" s="1"/>
  <c r="AG1607" i="1"/>
  <c r="AI1607" i="1"/>
  <c r="C1627" i="1"/>
  <c r="AE1627" i="1"/>
  <c r="AH1627" i="1" s="1"/>
  <c r="AI1812" i="1"/>
  <c r="AG1812" i="1"/>
  <c r="C1867" i="1"/>
  <c r="AE1867" i="1"/>
  <c r="AH1867" i="1" s="1"/>
  <c r="C2088" i="1"/>
  <c r="AE2088" i="1"/>
  <c r="AH2088" i="1" s="1"/>
  <c r="AG2096" i="1"/>
  <c r="AG1315" i="1"/>
  <c r="AG1370" i="1"/>
  <c r="AG1398" i="1"/>
  <c r="AI1492" i="1"/>
  <c r="AG1492" i="1"/>
  <c r="AI1546" i="1"/>
  <c r="AG1546" i="1"/>
  <c r="AE1600" i="1"/>
  <c r="AH1600" i="1" s="1"/>
  <c r="C1600" i="1"/>
  <c r="AE1605" i="1"/>
  <c r="AH1605" i="1" s="1"/>
  <c r="C1605" i="1"/>
  <c r="C1615" i="1"/>
  <c r="AE1615" i="1"/>
  <c r="AE1635" i="1"/>
  <c r="AH1635" i="1" s="1"/>
  <c r="C1635" i="1"/>
  <c r="C1682" i="1"/>
  <c r="AE1682" i="1"/>
  <c r="AH1682" i="1" s="1"/>
  <c r="C1859" i="1"/>
  <c r="AE1859" i="1"/>
  <c r="AH1859" i="1" s="1"/>
  <c r="AG2015" i="1"/>
  <c r="AI2015" i="1"/>
  <c r="AG2069" i="1"/>
  <c r="AG2085" i="1"/>
  <c r="AE2405" i="1"/>
  <c r="AH2405" i="1" s="1"/>
  <c r="C2405" i="1"/>
  <c r="AG1295" i="1"/>
  <c r="AI1406" i="1"/>
  <c r="AG1432" i="1"/>
  <c r="AG1455" i="1"/>
  <c r="AE1469" i="1"/>
  <c r="AH1469" i="1" s="1"/>
  <c r="C1469" i="1"/>
  <c r="AE1490" i="1"/>
  <c r="AH1490" i="1" s="1"/>
  <c r="C1490" i="1"/>
  <c r="AI1538" i="1"/>
  <c r="AG1538" i="1"/>
  <c r="AE1558" i="1"/>
  <c r="AH1558" i="1" s="1"/>
  <c r="C1558" i="1"/>
  <c r="AE1584" i="1"/>
  <c r="AH1584" i="1" s="1"/>
  <c r="C1584" i="1"/>
  <c r="AE1592" i="1"/>
  <c r="AH1592" i="1" s="1"/>
  <c r="C1592" i="1"/>
  <c r="C1714" i="1"/>
  <c r="AE1714" i="1"/>
  <c r="AG2065" i="1"/>
  <c r="AG2080" i="1"/>
  <c r="AG1335" i="1"/>
  <c r="AG1416" i="1"/>
  <c r="AG1425" i="1"/>
  <c r="AG1427" i="1"/>
  <c r="AG1452" i="1"/>
  <c r="AE1474" i="1"/>
  <c r="AH1474" i="1" s="1"/>
  <c r="C1474" i="1"/>
  <c r="AI1514" i="1"/>
  <c r="AG1514" i="1"/>
  <c r="C1563" i="1"/>
  <c r="AE1563" i="1"/>
  <c r="AH1563" i="1" s="1"/>
  <c r="AI1730" i="1"/>
  <c r="AG1730" i="1"/>
  <c r="C1733" i="1"/>
  <c r="AE1733" i="1"/>
  <c r="AH1733" i="1" s="1"/>
  <c r="AI1784" i="1"/>
  <c r="C1838" i="1"/>
  <c r="AE1838" i="1"/>
  <c r="AH1838" i="1" s="1"/>
  <c r="AE2000" i="1"/>
  <c r="AH2000" i="1" s="1"/>
  <c r="C2000" i="1"/>
  <c r="AG1248" i="1"/>
  <c r="AG1251" i="1"/>
  <c r="AG1351" i="1"/>
  <c r="AG1368" i="1"/>
  <c r="AI1398" i="1"/>
  <c r="AG1430" i="1"/>
  <c r="AG1438" i="1"/>
  <c r="AG1449" i="1"/>
  <c r="AG1510" i="1"/>
  <c r="AI1680" i="1"/>
  <c r="AG1680" i="1"/>
  <c r="AG1836" i="1"/>
  <c r="AI2029" i="1"/>
  <c r="AG2029" i="1"/>
  <c r="AI2242" i="1"/>
  <c r="AG2242" i="1"/>
  <c r="AI2248" i="1"/>
  <c r="AG2248" i="1"/>
  <c r="AG1409" i="1"/>
  <c r="AG1421" i="1"/>
  <c r="AE1466" i="1"/>
  <c r="AH1466" i="1" s="1"/>
  <c r="C1466" i="1"/>
  <c r="AE1521" i="1"/>
  <c r="AH1521" i="1" s="1"/>
  <c r="C1521" i="1"/>
  <c r="AE1541" i="1"/>
  <c r="AH1541" i="1" s="1"/>
  <c r="C1541" i="1"/>
  <c r="AE1549" i="1"/>
  <c r="AH1549" i="1" s="1"/>
  <c r="C1549" i="1"/>
  <c r="AE1566" i="1"/>
  <c r="AH1566" i="1" s="1"/>
  <c r="AE1589" i="1"/>
  <c r="AH1589" i="1" s="1"/>
  <c r="C1589" i="1"/>
  <c r="AE1705" i="1"/>
  <c r="AH1705" i="1" s="1"/>
  <c r="C1705" i="1"/>
  <c r="AG1731" i="1"/>
  <c r="AI1826" i="1"/>
  <c r="AG1826" i="1"/>
  <c r="AE2246" i="1"/>
  <c r="AH2246" i="1" s="1"/>
  <c r="C2246" i="1"/>
  <c r="AG1336" i="1"/>
  <c r="AG1342" i="1"/>
  <c r="AG1354" i="1"/>
  <c r="AG1404" i="1"/>
  <c r="C1448" i="1"/>
  <c r="AE1597" i="1"/>
  <c r="AH1597" i="1" s="1"/>
  <c r="C1597" i="1"/>
  <c r="C1651" i="1"/>
  <c r="AE1651" i="1"/>
  <c r="AH1651" i="1" s="1"/>
  <c r="AI1675" i="1"/>
  <c r="AG1675" i="1"/>
  <c r="C1678" i="1"/>
  <c r="AE1678" i="1"/>
  <c r="AH1678" i="1" s="1"/>
  <c r="AE1696" i="1"/>
  <c r="AH1696" i="1" s="1"/>
  <c r="C1696" i="1"/>
  <c r="AE1757" i="1"/>
  <c r="AH1757" i="1" s="1"/>
  <c r="C1757" i="1"/>
  <c r="C1824" i="1"/>
  <c r="AE1824" i="1"/>
  <c r="AH1824" i="1" s="1"/>
  <c r="AE1980" i="1"/>
  <c r="AH1980" i="1" s="1"/>
  <c r="C1980" i="1"/>
  <c r="AE2181" i="1"/>
  <c r="AH2181" i="1" s="1"/>
  <c r="C2181" i="1"/>
  <c r="AI1453" i="1"/>
  <c r="AG1453" i="1"/>
  <c r="AE1513" i="1"/>
  <c r="AH1513" i="1" s="1"/>
  <c r="C1513" i="1"/>
  <c r="AE1533" i="1"/>
  <c r="AH1533" i="1" s="1"/>
  <c r="C1533" i="1"/>
  <c r="AE1573" i="1"/>
  <c r="AH1573" i="1" s="1"/>
  <c r="C1573" i="1"/>
  <c r="AE1581" i="1"/>
  <c r="AH1581" i="1" s="1"/>
  <c r="C1581" i="1"/>
  <c r="AI1721" i="1"/>
  <c r="AG1721" i="1"/>
  <c r="AG2212" i="1"/>
  <c r="AI2212" i="1"/>
  <c r="AG1459" i="1"/>
  <c r="AG1468" i="1"/>
  <c r="C1517" i="1"/>
  <c r="AE1551" i="1"/>
  <c r="AH1551" i="1" s="1"/>
  <c r="C1663" i="1"/>
  <c r="AI1685" i="1"/>
  <c r="AG1689" i="1"/>
  <c r="AI1689" i="1"/>
  <c r="AG1739" i="1"/>
  <c r="AE1794" i="1"/>
  <c r="AH1794" i="1" s="1"/>
  <c r="C1794" i="1"/>
  <c r="AE1804" i="1"/>
  <c r="AH1804" i="1" s="1"/>
  <c r="C1804" i="1"/>
  <c r="AE1810" i="1"/>
  <c r="AH1810" i="1" s="1"/>
  <c r="C1810" i="1"/>
  <c r="AG1876" i="1"/>
  <c r="AI1876" i="1"/>
  <c r="C2139" i="1"/>
  <c r="AE2139" i="1"/>
  <c r="AH2139" i="1" s="1"/>
  <c r="AI2217" i="1"/>
  <c r="AG2217" i="1"/>
  <c r="AG1608" i="1"/>
  <c r="AG1676" i="1"/>
  <c r="AE1676" i="1"/>
  <c r="AH1676" i="1" s="1"/>
  <c r="AE1729" i="1"/>
  <c r="AH1729" i="1" s="1"/>
  <c r="C1729" i="1"/>
  <c r="AE1840" i="1"/>
  <c r="AH1840" i="1" s="1"/>
  <c r="C1840" i="1"/>
  <c r="AE1880" i="1"/>
  <c r="AH1880" i="1" s="1"/>
  <c r="C1880" i="1"/>
  <c r="AI1947" i="1"/>
  <c r="AG1947" i="1"/>
  <c r="AE1973" i="1"/>
  <c r="AH1973" i="1" s="1"/>
  <c r="C1973" i="1"/>
  <c r="AI2040" i="1"/>
  <c r="AG2040" i="1"/>
  <c r="C2115" i="1"/>
  <c r="AE2115" i="1"/>
  <c r="AH2115" i="1" s="1"/>
  <c r="AG2208" i="1"/>
  <c r="AE2302" i="1"/>
  <c r="AH2302" i="1" s="1"/>
  <c r="C2302" i="1"/>
  <c r="AE2306" i="1"/>
  <c r="AH2306" i="1" s="1"/>
  <c r="C2306" i="1"/>
  <c r="AG1460" i="1"/>
  <c r="AG1476" i="1"/>
  <c r="AG1484" i="1"/>
  <c r="AE1487" i="1"/>
  <c r="AH1487" i="1" s="1"/>
  <c r="AG1508" i="1"/>
  <c r="AG1515" i="1"/>
  <c r="AG1560" i="1"/>
  <c r="C1607" i="1"/>
  <c r="AE1607" i="1"/>
  <c r="AH1607" i="1" s="1"/>
  <c r="AE1625" i="1"/>
  <c r="AH1625" i="1" s="1"/>
  <c r="C1625" i="1"/>
  <c r="AI1627" i="1"/>
  <c r="AG1627" i="1"/>
  <c r="AI1647" i="1"/>
  <c r="AG1647" i="1"/>
  <c r="AE1670" i="1"/>
  <c r="AH1670" i="1" s="1"/>
  <c r="C1670" i="1"/>
  <c r="C1679" i="1"/>
  <c r="AE1679" i="1"/>
  <c r="AH1679" i="1" s="1"/>
  <c r="C1711" i="1"/>
  <c r="AE1711" i="1"/>
  <c r="AH1711" i="1" s="1"/>
  <c r="AG1719" i="1"/>
  <c r="AG1802" i="1"/>
  <c r="C1903" i="1"/>
  <c r="AE1903" i="1"/>
  <c r="AH1903" i="1" s="1"/>
  <c r="AE1932" i="1"/>
  <c r="AH1932" i="1" s="1"/>
  <c r="C1932" i="1"/>
  <c r="AI1975" i="1"/>
  <c r="AG1975" i="1"/>
  <c r="AG2108" i="1"/>
  <c r="AI2133" i="1"/>
  <c r="AG2133" i="1"/>
  <c r="AG1454" i="1"/>
  <c r="AG1463" i="1"/>
  <c r="AG1471" i="1"/>
  <c r="AG1487" i="1"/>
  <c r="AG1495" i="1"/>
  <c r="AE1515" i="1"/>
  <c r="AH1515" i="1" s="1"/>
  <c r="AG1552" i="1"/>
  <c r="AG1568" i="1"/>
  <c r="AG1576" i="1"/>
  <c r="AG1584" i="1"/>
  <c r="AG1668" i="1"/>
  <c r="AE1694" i="1"/>
  <c r="AH1694" i="1" s="1"/>
  <c r="C1694" i="1"/>
  <c r="AG1727" i="1"/>
  <c r="AG1762" i="1"/>
  <c r="C1870" i="1"/>
  <c r="AE1870" i="1"/>
  <c r="AH1870" i="1" s="1"/>
  <c r="C1907" i="1"/>
  <c r="AE1907" i="1"/>
  <c r="AH1907" i="1" s="1"/>
  <c r="AI2019" i="1"/>
  <c r="C2110" i="1"/>
  <c r="AE2110" i="1"/>
  <c r="AH2110" i="1" s="1"/>
  <c r="AI2118" i="1"/>
  <c r="AG2118" i="1"/>
  <c r="AE2366" i="1"/>
  <c r="AH2366" i="1" s="1"/>
  <c r="C2366" i="1"/>
  <c r="AG1523" i="1"/>
  <c r="AG1536" i="1"/>
  <c r="AG1544" i="1"/>
  <c r="AG1563" i="1"/>
  <c r="AG1600" i="1"/>
  <c r="C1609" i="1"/>
  <c r="AI1631" i="1"/>
  <c r="AG1643" i="1"/>
  <c r="AI1677" i="1"/>
  <c r="C1699" i="1"/>
  <c r="AE1699" i="1"/>
  <c r="AH1699" i="1" s="1"/>
  <c r="AE1717" i="1"/>
  <c r="AH1717" i="1" s="1"/>
  <c r="C1717" i="1"/>
  <c r="AG1753" i="1"/>
  <c r="C1769" i="1"/>
  <c r="AE1769" i="1"/>
  <c r="AH1769" i="1" s="1"/>
  <c r="AE1796" i="1"/>
  <c r="AH1796" i="1" s="1"/>
  <c r="C1796" i="1"/>
  <c r="AG1820" i="1"/>
  <c r="AI1868" i="1"/>
  <c r="AG1868" i="1"/>
  <c r="AG1931" i="1"/>
  <c r="AI1931" i="1"/>
  <c r="AE1993" i="1"/>
  <c r="AH1993" i="1" s="1"/>
  <c r="C1993" i="1"/>
  <c r="AI2025" i="1"/>
  <c r="AG2025" i="1"/>
  <c r="AI2205" i="1"/>
  <c r="AG2205" i="1"/>
  <c r="AE2278" i="1"/>
  <c r="AH2278" i="1" s="1"/>
  <c r="C2278" i="1"/>
  <c r="AI2339" i="1"/>
  <c r="AG2339" i="1"/>
  <c r="AI1612" i="1"/>
  <c r="AE1654" i="1"/>
  <c r="AH1654" i="1" s="1"/>
  <c r="C1654" i="1"/>
  <c r="AI1683" i="1"/>
  <c r="AG1683" i="1"/>
  <c r="AG1692" i="1"/>
  <c r="AG1728" i="1"/>
  <c r="AI1728" i="1"/>
  <c r="AE1736" i="1"/>
  <c r="AH1736" i="1" s="1"/>
  <c r="C1736" i="1"/>
  <c r="C1818" i="1"/>
  <c r="AE1818" i="1"/>
  <c r="AH1818" i="1" s="1"/>
  <c r="AE1845" i="1"/>
  <c r="AH1845" i="1" s="1"/>
  <c r="C1845" i="1"/>
  <c r="AI1906" i="1"/>
  <c r="AG1906" i="1"/>
  <c r="AE2189" i="1"/>
  <c r="AH2189" i="1" s="1"/>
  <c r="C2189" i="1"/>
  <c r="AI2266" i="1"/>
  <c r="AG2266" i="1"/>
  <c r="C2268" i="1"/>
  <c r="AE2268" i="1"/>
  <c r="AH2268" i="1" s="1"/>
  <c r="AE2298" i="1"/>
  <c r="AH2298" i="1" s="1"/>
  <c r="C2298" i="1"/>
  <c r="C1485" i="1"/>
  <c r="C1496" i="1"/>
  <c r="C1509" i="1"/>
  <c r="C1556" i="1"/>
  <c r="AG1624" i="1"/>
  <c r="AG1648" i="1"/>
  <c r="AI1669" i="1"/>
  <c r="AG1710" i="1"/>
  <c r="C1893" i="1"/>
  <c r="AE1893" i="1"/>
  <c r="AH1893" i="1" s="1"/>
  <c r="AI1899" i="1"/>
  <c r="AG1899" i="1"/>
  <c r="AE2097" i="1"/>
  <c r="AH2097" i="1" s="1"/>
  <c r="C2097" i="1"/>
  <c r="AG2148" i="1"/>
  <c r="AI1632" i="1"/>
  <c r="AG1632" i="1"/>
  <c r="C1690" i="1"/>
  <c r="AE1690" i="1"/>
  <c r="AH1690" i="1" s="1"/>
  <c r="AE1744" i="1"/>
  <c r="AH1744" i="1" s="1"/>
  <c r="C1744" i="1"/>
  <c r="AE1752" i="1"/>
  <c r="AH1752" i="1" s="1"/>
  <c r="C1752" i="1"/>
  <c r="AI1759" i="1"/>
  <c r="AG1759" i="1"/>
  <c r="C1786" i="1"/>
  <c r="AE1786" i="1"/>
  <c r="AH1786" i="1" s="1"/>
  <c r="AG1816" i="1"/>
  <c r="AE1837" i="1"/>
  <c r="AH1837" i="1" s="1"/>
  <c r="C1837" i="1"/>
  <c r="C1846" i="1"/>
  <c r="AE1846" i="1"/>
  <c r="AH1846" i="1" s="1"/>
  <c r="AI1919" i="1"/>
  <c r="AE1962" i="1"/>
  <c r="AH1962" i="1" s="1"/>
  <c r="C1962" i="1"/>
  <c r="AE2008" i="1"/>
  <c r="AH2008" i="1" s="1"/>
  <c r="C2008" i="1"/>
  <c r="AI2010" i="1"/>
  <c r="AG2010" i="1"/>
  <c r="AE2067" i="1"/>
  <c r="AH2067" i="1" s="1"/>
  <c r="C2067" i="1"/>
  <c r="AG2183" i="1"/>
  <c r="AG1750" i="1"/>
  <c r="AG1777" i="1"/>
  <c r="AI1777" i="1"/>
  <c r="AG1787" i="1"/>
  <c r="AG1798" i="1"/>
  <c r="AG1805" i="1"/>
  <c r="AG1819" i="1"/>
  <c r="AG1841" i="1"/>
  <c r="AG1847" i="1"/>
  <c r="AG1850" i="1"/>
  <c r="C1884" i="1"/>
  <c r="AE1884" i="1"/>
  <c r="AH1884" i="1" s="1"/>
  <c r="AG1886" i="1"/>
  <c r="AI1886" i="1"/>
  <c r="AG1956" i="1"/>
  <c r="AI1956" i="1"/>
  <c r="AI2195" i="1"/>
  <c r="AG2195" i="1"/>
  <c r="AI2251" i="1"/>
  <c r="AG2251" i="1"/>
  <c r="AG2276" i="1"/>
  <c r="AI2535" i="1"/>
  <c r="AG2535" i="1"/>
  <c r="AG1781" i="1"/>
  <c r="AE1854" i="1"/>
  <c r="AH1854" i="1" s="1"/>
  <c r="C1898" i="1"/>
  <c r="AE1898" i="1"/>
  <c r="AH1898" i="1" s="1"/>
  <c r="AG1915" i="1"/>
  <c r="AE1917" i="1"/>
  <c r="AH1917" i="1" s="1"/>
  <c r="C1917" i="1"/>
  <c r="AI1995" i="1"/>
  <c r="AG1995" i="1"/>
  <c r="AE1997" i="1"/>
  <c r="AH1997" i="1" s="1"/>
  <c r="C1997" i="1"/>
  <c r="AE2005" i="1"/>
  <c r="AH2005" i="1" s="1"/>
  <c r="C2005" i="1"/>
  <c r="AE2079" i="1"/>
  <c r="AH2079" i="1" s="1"/>
  <c r="C2079" i="1"/>
  <c r="AE2107" i="1"/>
  <c r="AH2107" i="1" s="1"/>
  <c r="C2107" i="1"/>
  <c r="AE2127" i="1"/>
  <c r="AH2127" i="1" s="1"/>
  <c r="C2127" i="1"/>
  <c r="C2163" i="1"/>
  <c r="AE2163" i="1"/>
  <c r="AH2163" i="1" s="1"/>
  <c r="AG2364" i="1"/>
  <c r="AG1656" i="1"/>
  <c r="C1693" i="1"/>
  <c r="AG1702" i="1"/>
  <c r="C1713" i="1"/>
  <c r="C1722" i="1"/>
  <c r="C1732" i="1"/>
  <c r="AG1734" i="1"/>
  <c r="AG1751" i="1"/>
  <c r="AE1754" i="1"/>
  <c r="AH1754" i="1" s="1"/>
  <c r="AE1785" i="1"/>
  <c r="AH1785" i="1" s="1"/>
  <c r="C1800" i="1"/>
  <c r="AG1803" i="1"/>
  <c r="AG1806" i="1"/>
  <c r="AG1824" i="1"/>
  <c r="AI1833" i="1"/>
  <c r="AG1842" i="1"/>
  <c r="AI1858" i="1"/>
  <c r="AG1874" i="1"/>
  <c r="AE1874" i="1"/>
  <c r="AH1874" i="1" s="1"/>
  <c r="AG1888" i="1"/>
  <c r="AG1912" i="1"/>
  <c r="AI1912" i="1"/>
  <c r="AE1946" i="1"/>
  <c r="AH1946" i="1" s="1"/>
  <c r="C1946" i="1"/>
  <c r="AI1999" i="1"/>
  <c r="AE2051" i="1"/>
  <c r="AH2051" i="1" s="1"/>
  <c r="C2051" i="1"/>
  <c r="AI2081" i="1"/>
  <c r="AG2081" i="1"/>
  <c r="AE2084" i="1"/>
  <c r="AH2084" i="1" s="1"/>
  <c r="C2084" i="1"/>
  <c r="AG2151" i="1"/>
  <c r="AE2154" i="1"/>
  <c r="AH2154" i="1" s="1"/>
  <c r="C2154" i="1"/>
  <c r="C2182" i="1"/>
  <c r="AE2182" i="1"/>
  <c r="AH2182" i="1" s="1"/>
  <c r="AE2294" i="1"/>
  <c r="AH2294" i="1" s="1"/>
  <c r="C2294" i="1"/>
  <c r="C2503" i="1"/>
  <c r="AE2503" i="1"/>
  <c r="AH2503" i="1" s="1"/>
  <c r="AG1630" i="1"/>
  <c r="AI1641" i="1"/>
  <c r="AG1644" i="1"/>
  <c r="AG1672" i="1"/>
  <c r="AG1696" i="1"/>
  <c r="AG1699" i="1"/>
  <c r="AE1702" i="1"/>
  <c r="AH1702" i="1" s="1"/>
  <c r="AG1720" i="1"/>
  <c r="AG1735" i="1"/>
  <c r="AE1763" i="1"/>
  <c r="AH1763" i="1" s="1"/>
  <c r="AI1766" i="1"/>
  <c r="C1895" i="1"/>
  <c r="AE1895" i="1"/>
  <c r="AH1895" i="1" s="1"/>
  <c r="AE1905" i="1"/>
  <c r="AH1905" i="1" s="1"/>
  <c r="C1905" i="1"/>
  <c r="AE1956" i="1"/>
  <c r="AH1956" i="1" s="1"/>
  <c r="C1956" i="1"/>
  <c r="AE1964" i="1"/>
  <c r="AH1964" i="1" s="1"/>
  <c r="C1964" i="1"/>
  <c r="AI1986" i="1"/>
  <c r="AG1986" i="1"/>
  <c r="AE1989" i="1"/>
  <c r="AH1989" i="1" s="1"/>
  <c r="AE2027" i="1"/>
  <c r="AH2027" i="1" s="1"/>
  <c r="AI2077" i="1"/>
  <c r="AG2077" i="1"/>
  <c r="AE2098" i="1"/>
  <c r="AH2098" i="1" s="1"/>
  <c r="AE2178" i="1"/>
  <c r="AH2178" i="1" s="1"/>
  <c r="C2178" i="1"/>
  <c r="C2493" i="1"/>
  <c r="AE2493" i="1"/>
  <c r="AH2493" i="1" s="1"/>
  <c r="AG1660" i="1"/>
  <c r="AI1681" i="1"/>
  <c r="AG1693" i="1"/>
  <c r="AG1708" i="1"/>
  <c r="AG1725" i="1"/>
  <c r="AG1746" i="1"/>
  <c r="AG1775" i="1"/>
  <c r="AE1782" i="1"/>
  <c r="AH1782" i="1" s="1"/>
  <c r="AG1796" i="1"/>
  <c r="AG1800" i="1"/>
  <c r="AG1818" i="1"/>
  <c r="AG1834" i="1"/>
  <c r="AG1889" i="1"/>
  <c r="AI1889" i="1"/>
  <c r="C1943" i="1"/>
  <c r="AE1943" i="1"/>
  <c r="AH1943" i="1" s="1"/>
  <c r="AE1996" i="1"/>
  <c r="AH1996" i="1" s="1"/>
  <c r="C2052" i="1"/>
  <c r="AE2052" i="1"/>
  <c r="AH2052" i="1" s="1"/>
  <c r="AI2098" i="1"/>
  <c r="AE2227" i="1"/>
  <c r="AH2227" i="1" s="1"/>
  <c r="C2227" i="1"/>
  <c r="AE2232" i="1"/>
  <c r="AH2232" i="1" s="1"/>
  <c r="C2232" i="1"/>
  <c r="AE2290" i="1"/>
  <c r="AH2290" i="1" s="1"/>
  <c r="C2290" i="1"/>
  <c r="AI2346" i="1"/>
  <c r="AG2346" i="1"/>
  <c r="C2441" i="1"/>
  <c r="AE2441" i="1"/>
  <c r="AH2441" i="1" s="1"/>
  <c r="AG2476" i="1"/>
  <c r="AI2476" i="1"/>
  <c r="AG1645" i="1"/>
  <c r="AG1705" i="1"/>
  <c r="AG1717" i="1"/>
  <c r="AG1760" i="1"/>
  <c r="AE1773" i="1"/>
  <c r="AH1773" i="1" s="1"/>
  <c r="AG1782" i="1"/>
  <c r="AI1907" i="1"/>
  <c r="AG1907" i="1"/>
  <c r="C1978" i="1"/>
  <c r="AE1978" i="1"/>
  <c r="AH1978" i="1" s="1"/>
  <c r="C2101" i="1"/>
  <c r="AE2101" i="1"/>
  <c r="AH2101" i="1" s="1"/>
  <c r="AI2120" i="1"/>
  <c r="AG2225" i="1"/>
  <c r="AE2250" i="1"/>
  <c r="AH2250" i="1" s="1"/>
  <c r="C2316" i="1"/>
  <c r="AE2316" i="1"/>
  <c r="AH2316" i="1" s="1"/>
  <c r="C2437" i="1"/>
  <c r="AE2437" i="1"/>
  <c r="AH2437" i="1" s="1"/>
  <c r="AG1673" i="1"/>
  <c r="AI1673" i="1"/>
  <c r="AG1804" i="1"/>
  <c r="AG1814" i="1"/>
  <c r="C1828" i="1"/>
  <c r="AG1831" i="1"/>
  <c r="AG1838" i="1"/>
  <c r="AG1860" i="1"/>
  <c r="AE1862" i="1"/>
  <c r="AH1862" i="1" s="1"/>
  <c r="C1862" i="1"/>
  <c r="AI1894" i="1"/>
  <c r="AG1894" i="1"/>
  <c r="C1929" i="1"/>
  <c r="AG1970" i="1"/>
  <c r="AI1990" i="1"/>
  <c r="AG1990" i="1"/>
  <c r="AG2099" i="1"/>
  <c r="AE2252" i="1"/>
  <c r="AH2252" i="1" s="1"/>
  <c r="C2252" i="1"/>
  <c r="AE2281" i="1"/>
  <c r="AH2281" i="1" s="1"/>
  <c r="C2281" i="1"/>
  <c r="AE2285" i="1"/>
  <c r="AH2285" i="1" s="1"/>
  <c r="C2285" i="1"/>
  <c r="AG1718" i="1"/>
  <c r="AE1776" i="1"/>
  <c r="AH1776" i="1" s="1"/>
  <c r="AG1835" i="1"/>
  <c r="AG1904" i="1"/>
  <c r="AI1904" i="1"/>
  <c r="AG1908" i="1"/>
  <c r="AI1908" i="1"/>
  <c r="AI1959" i="1"/>
  <c r="AG1959" i="1"/>
  <c r="AE1969" i="1"/>
  <c r="AH1969" i="1" s="1"/>
  <c r="C1969" i="1"/>
  <c r="AG2042" i="1"/>
  <c r="AE2048" i="1"/>
  <c r="AH2048" i="1" s="1"/>
  <c r="C2048" i="1"/>
  <c r="C2145" i="1"/>
  <c r="AE2145" i="1"/>
  <c r="AH2145" i="1" s="1"/>
  <c r="AE2165" i="1"/>
  <c r="AH2165" i="1" s="1"/>
  <c r="C2165" i="1"/>
  <c r="AE2214" i="1"/>
  <c r="AH2214" i="1" s="1"/>
  <c r="C2214" i="1"/>
  <c r="AE2272" i="1"/>
  <c r="AH2272" i="1" s="1"/>
  <c r="C2272" i="1"/>
  <c r="AE2393" i="1"/>
  <c r="AH2393" i="1" s="1"/>
  <c r="C2393" i="1"/>
  <c r="AE2409" i="1"/>
  <c r="AH2409" i="1" s="1"/>
  <c r="C2409" i="1"/>
  <c r="AG1848" i="1"/>
  <c r="AG1872" i="1"/>
  <c r="AE1878" i="1"/>
  <c r="AH1878" i="1" s="1"/>
  <c r="AG1934" i="1"/>
  <c r="AG2007" i="1"/>
  <c r="AE2036" i="1"/>
  <c r="AH2036" i="1" s="1"/>
  <c r="C2123" i="1"/>
  <c r="AE2123" i="1"/>
  <c r="AH2123" i="1" s="1"/>
  <c r="AG2152" i="1"/>
  <c r="AG2180" i="1"/>
  <c r="AE2222" i="1"/>
  <c r="AH2222" i="1" s="1"/>
  <c r="AG2280" i="1"/>
  <c r="AE2286" i="1"/>
  <c r="AH2286" i="1" s="1"/>
  <c r="C2286" i="1"/>
  <c r="AI2288" i="1"/>
  <c r="AE2330" i="1"/>
  <c r="AH2330" i="1" s="1"/>
  <c r="C2330" i="1"/>
  <c r="C2362" i="1"/>
  <c r="AE2362" i="1"/>
  <c r="AH2362" i="1" s="1"/>
  <c r="C2510" i="1"/>
  <c r="AE2510" i="1"/>
  <c r="AH2510" i="1" s="1"/>
  <c r="AE2322" i="1"/>
  <c r="AH2322" i="1" s="1"/>
  <c r="C2322" i="1"/>
  <c r="AI2336" i="1"/>
  <c r="AG2336" i="1"/>
  <c r="AI2418" i="1"/>
  <c r="AG2418" i="1"/>
  <c r="AI1892" i="1"/>
  <c r="AG2021" i="1"/>
  <c r="C2150" i="1"/>
  <c r="AE2150" i="1"/>
  <c r="AH2150" i="1" s="1"/>
  <c r="AG2158" i="1"/>
  <c r="C2224" i="1"/>
  <c r="AE2224" i="1"/>
  <c r="AH2224" i="1" s="1"/>
  <c r="AE2270" i="1"/>
  <c r="AH2270" i="1" s="1"/>
  <c r="C2270" i="1"/>
  <c r="AE2275" i="1"/>
  <c r="AH2275" i="1" s="1"/>
  <c r="C2275" i="1"/>
  <c r="AI2305" i="1"/>
  <c r="AG2305" i="1"/>
  <c r="AI2315" i="1"/>
  <c r="AG2315" i="1"/>
  <c r="C2444" i="1"/>
  <c r="AE2444" i="1"/>
  <c r="AH2444" i="1" s="1"/>
  <c r="AG1911" i="1"/>
  <c r="AG1923" i="1"/>
  <c r="AI1940" i="1"/>
  <c r="AG2002" i="1"/>
  <c r="AG2037" i="1"/>
  <c r="AI2048" i="1"/>
  <c r="AG2048" i="1"/>
  <c r="AI2092" i="1"/>
  <c r="AG2092" i="1"/>
  <c r="AE2105" i="1"/>
  <c r="AH2105" i="1" s="1"/>
  <c r="C2105" i="1"/>
  <c r="AE2194" i="1"/>
  <c r="AH2194" i="1" s="1"/>
  <c r="C2194" i="1"/>
  <c r="AG2285" i="1"/>
  <c r="AE2387" i="1"/>
  <c r="AH2387" i="1" s="1"/>
  <c r="C2387" i="1"/>
  <c r="AI2438" i="1"/>
  <c r="AG2438" i="1"/>
  <c r="AI2460" i="1"/>
  <c r="AG2460" i="1"/>
  <c r="AG2502" i="1"/>
  <c r="AG1859" i="1"/>
  <c r="AI1873" i="1"/>
  <c r="AG1900" i="1"/>
  <c r="AG1932" i="1"/>
  <c r="AG1948" i="1"/>
  <c r="AG1962" i="1"/>
  <c r="AG1971" i="1"/>
  <c r="AE2016" i="1"/>
  <c r="AH2016" i="1" s="1"/>
  <c r="C2016" i="1"/>
  <c r="AE2020" i="1"/>
  <c r="AH2020" i="1" s="1"/>
  <c r="C2020" i="1"/>
  <c r="AG2022" i="1"/>
  <c r="AG2057" i="1"/>
  <c r="AG2088" i="1"/>
  <c r="AG2122" i="1"/>
  <c r="AG2128" i="1"/>
  <c r="AI2199" i="1"/>
  <c r="AG2203" i="1"/>
  <c r="AG2236" i="1"/>
  <c r="AG2245" i="1"/>
  <c r="AE2259" i="1"/>
  <c r="AH2259" i="1" s="1"/>
  <c r="C2259" i="1"/>
  <c r="C2436" i="1"/>
  <c r="AE2436" i="1"/>
  <c r="AH2436" i="1" s="1"/>
  <c r="AI2498" i="1"/>
  <c r="AG2498" i="1"/>
  <c r="AG1895" i="1"/>
  <c r="AG1914" i="1"/>
  <c r="AG1960" i="1"/>
  <c r="AG2005" i="1"/>
  <c r="AG2011" i="1"/>
  <c r="C2030" i="1"/>
  <c r="AI2037" i="1"/>
  <c r="AE2043" i="1"/>
  <c r="AH2043" i="1" s="1"/>
  <c r="C2043" i="1"/>
  <c r="AG2053" i="1"/>
  <c r="AI2084" i="1"/>
  <c r="AG2084" i="1"/>
  <c r="AE2113" i="1"/>
  <c r="AH2113" i="1" s="1"/>
  <c r="C2113" i="1"/>
  <c r="AG2115" i="1"/>
  <c r="AE2147" i="1"/>
  <c r="AH2147" i="1" s="1"/>
  <c r="C2147" i="1"/>
  <c r="AE2169" i="1"/>
  <c r="AH2169" i="1" s="1"/>
  <c r="C2169" i="1"/>
  <c r="AG2174" i="1"/>
  <c r="C2191" i="1"/>
  <c r="AE2191" i="1"/>
  <c r="AH2191" i="1" s="1"/>
  <c r="AG2196" i="1"/>
  <c r="AE2230" i="1"/>
  <c r="AH2230" i="1" s="1"/>
  <c r="C2230" i="1"/>
  <c r="AG2233" i="1"/>
  <c r="AI2233" i="1"/>
  <c r="AI2237" i="1"/>
  <c r="AG2241" i="1"/>
  <c r="AG2253" i="1"/>
  <c r="AG2265" i="1"/>
  <c r="AI2265" i="1"/>
  <c r="AE2267" i="1"/>
  <c r="AH2267" i="1" s="1"/>
  <c r="C2267" i="1"/>
  <c r="AE2319" i="1"/>
  <c r="AH2319" i="1" s="1"/>
  <c r="C2319" i="1"/>
  <c r="AE2346" i="1"/>
  <c r="AH2346" i="1" s="1"/>
  <c r="C2346" i="1"/>
  <c r="C2359" i="1"/>
  <c r="AE2359" i="1"/>
  <c r="AH2359" i="1" s="1"/>
  <c r="C2383" i="1"/>
  <c r="AE2383" i="1"/>
  <c r="AH2383" i="1" s="1"/>
  <c r="AI2456" i="1"/>
  <c r="AG1887" i="1"/>
  <c r="AE2060" i="1"/>
  <c r="AH2060" i="1" s="1"/>
  <c r="C2060" i="1"/>
  <c r="AI2089" i="1"/>
  <c r="AG2089" i="1"/>
  <c r="C2095" i="1"/>
  <c r="AE2095" i="1"/>
  <c r="AH2095" i="1" s="1"/>
  <c r="AE2126" i="1"/>
  <c r="AH2126" i="1" s="1"/>
  <c r="C2126" i="1"/>
  <c r="AG2193" i="1"/>
  <c r="AE2218" i="1"/>
  <c r="AH2218" i="1" s="1"/>
  <c r="C2218" i="1"/>
  <c r="AI2223" i="1"/>
  <c r="AI2317" i="1"/>
  <c r="AG2317" i="1"/>
  <c r="C2320" i="1"/>
  <c r="AE2320" i="1"/>
  <c r="AH2320" i="1" s="1"/>
  <c r="AI2356" i="1"/>
  <c r="AG2356" i="1"/>
  <c r="AE2525" i="1"/>
  <c r="AH2525" i="1" s="1"/>
  <c r="C2525" i="1"/>
  <c r="AG2433" i="1"/>
  <c r="AG2468" i="1"/>
  <c r="AE2485" i="1"/>
  <c r="AH2485" i="1" s="1"/>
  <c r="C2485" i="1"/>
  <c r="AI2552" i="1"/>
  <c r="AG2552" i="1"/>
  <c r="C2555" i="1"/>
  <c r="AE2555" i="1"/>
  <c r="AH2555" i="1" s="1"/>
  <c r="AG2220" i="1"/>
  <c r="AG2263" i="1"/>
  <c r="AE2263" i="1"/>
  <c r="AH2263" i="1" s="1"/>
  <c r="AG2277" i="1"/>
  <c r="AG2292" i="1"/>
  <c r="AG2329" i="1"/>
  <c r="AI2329" i="1"/>
  <c r="AE2363" i="1"/>
  <c r="AH2363" i="1" s="1"/>
  <c r="C2363" i="1"/>
  <c r="AG2377" i="1"/>
  <c r="AI2492" i="1"/>
  <c r="AG2492" i="1"/>
  <c r="AG2507" i="1"/>
  <c r="AI2507" i="1"/>
  <c r="AG2078" i="1"/>
  <c r="AE2125" i="1"/>
  <c r="AH2125" i="1" s="1"/>
  <c r="C2125" i="1"/>
  <c r="C2358" i="1"/>
  <c r="AE2369" i="1"/>
  <c r="AH2369" i="1" s="1"/>
  <c r="C2369" i="1"/>
  <c r="AG2484" i="1"/>
  <c r="AE2491" i="1"/>
  <c r="AH2491" i="1" s="1"/>
  <c r="C2491" i="1"/>
  <c r="AG2560" i="1"/>
  <c r="AI2038" i="1"/>
  <c r="AG2046" i="1"/>
  <c r="AG2107" i="1"/>
  <c r="AG2123" i="1"/>
  <c r="AG2165" i="1"/>
  <c r="AE2244" i="1"/>
  <c r="AH2244" i="1" s="1"/>
  <c r="C2244" i="1"/>
  <c r="AE2413" i="1"/>
  <c r="AH2413" i="1" s="1"/>
  <c r="C2413" i="1"/>
  <c r="C2423" i="1"/>
  <c r="C2463" i="1"/>
  <c r="AE2463" i="1"/>
  <c r="AH2463" i="1" s="1"/>
  <c r="AE2481" i="1"/>
  <c r="AH2481" i="1" s="1"/>
  <c r="AE2483" i="1"/>
  <c r="AH2483" i="1" s="1"/>
  <c r="C2483" i="1"/>
  <c r="AG2485" i="1"/>
  <c r="AI2485" i="1"/>
  <c r="C2541" i="1"/>
  <c r="AE2541" i="1"/>
  <c r="AH2541" i="1" s="1"/>
  <c r="C2552" i="1"/>
  <c r="AE2552" i="1"/>
  <c r="AH2552" i="1" s="1"/>
  <c r="AG2061" i="1"/>
  <c r="AG2073" i="1"/>
  <c r="AG2143" i="1"/>
  <c r="AG2155" i="1"/>
  <c r="AG2172" i="1"/>
  <c r="AG2191" i="1"/>
  <c r="AG2194" i="1"/>
  <c r="C2223" i="1"/>
  <c r="AE2223" i="1"/>
  <c r="AH2223" i="1" s="1"/>
  <c r="AG2224" i="1"/>
  <c r="AI2252" i="1"/>
  <c r="AG2264" i="1"/>
  <c r="AE2289" i="1"/>
  <c r="AH2289" i="1" s="1"/>
  <c r="C2289" i="1"/>
  <c r="AI2297" i="1"/>
  <c r="AI2334" i="1"/>
  <c r="AG2334" i="1"/>
  <c r="AE2349" i="1"/>
  <c r="AH2349" i="1" s="1"/>
  <c r="C2349" i="1"/>
  <c r="AE2434" i="1"/>
  <c r="AH2434" i="1" s="1"/>
  <c r="C2434" i="1"/>
  <c r="C2464" i="1"/>
  <c r="AE2464" i="1"/>
  <c r="AH2464" i="1" s="1"/>
  <c r="C2506" i="1"/>
  <c r="AE2506" i="1"/>
  <c r="AH2506" i="1" s="1"/>
  <c r="AG2533" i="1"/>
  <c r="C2542" i="1"/>
  <c r="AE2542" i="1"/>
  <c r="AH2542" i="1" s="1"/>
  <c r="AG2023" i="1"/>
  <c r="AG2028" i="1"/>
  <c r="AE2049" i="1"/>
  <c r="AH2049" i="1" s="1"/>
  <c r="AG2090" i="1"/>
  <c r="AG2095" i="1"/>
  <c r="AG2113" i="1"/>
  <c r="AE2153" i="1"/>
  <c r="AH2153" i="1" s="1"/>
  <c r="C2153" i="1"/>
  <c r="AG2162" i="1"/>
  <c r="AG2182" i="1"/>
  <c r="AI2215" i="1"/>
  <c r="AG2215" i="1"/>
  <c r="AI2323" i="1"/>
  <c r="AG2323" i="1"/>
  <c r="AG2327" i="1"/>
  <c r="AE2340" i="1"/>
  <c r="AH2340" i="1" s="1"/>
  <c r="C2340" i="1"/>
  <c r="AG2380" i="1"/>
  <c r="AG2454" i="1"/>
  <c r="AG2462" i="1"/>
  <c r="AI2462" i="1"/>
  <c r="AE2496" i="1"/>
  <c r="AH2496" i="1" s="1"/>
  <c r="C2496" i="1"/>
  <c r="AG2499" i="1"/>
  <c r="AI2504" i="1"/>
  <c r="AG2204" i="1"/>
  <c r="AG2232" i="1"/>
  <c r="AG2246" i="1"/>
  <c r="AG2293" i="1"/>
  <c r="AG2299" i="1"/>
  <c r="C2312" i="1"/>
  <c r="AE2312" i="1"/>
  <c r="AH2312" i="1" s="1"/>
  <c r="AE2335" i="1"/>
  <c r="AH2335" i="1" s="1"/>
  <c r="C2335" i="1"/>
  <c r="AG2341" i="1"/>
  <c r="AG2344" i="1"/>
  <c r="AE2357" i="1"/>
  <c r="AH2357" i="1" s="1"/>
  <c r="C2357" i="1"/>
  <c r="AI2359" i="1"/>
  <c r="AG2359" i="1"/>
  <c r="AG2367" i="1"/>
  <c r="AE2397" i="1"/>
  <c r="AH2397" i="1" s="1"/>
  <c r="C2397" i="1"/>
  <c r="AG2420" i="1"/>
  <c r="AE2442" i="1"/>
  <c r="AH2442" i="1" s="1"/>
  <c r="C2442" i="1"/>
  <c r="C2450" i="1"/>
  <c r="AE2450" i="1"/>
  <c r="AH2450" i="1" s="1"/>
  <c r="AG2551" i="1"/>
  <c r="AI2551" i="1"/>
  <c r="AG2159" i="1"/>
  <c r="AG2175" i="1"/>
  <c r="AG2198" i="1"/>
  <c r="AG2240" i="1"/>
  <c r="AG2256" i="1"/>
  <c r="AG2272" i="1"/>
  <c r="AG2296" i="1"/>
  <c r="AE2317" i="1"/>
  <c r="AH2317" i="1" s="1"/>
  <c r="C2317" i="1"/>
  <c r="C2324" i="1"/>
  <c r="AE2324" i="1"/>
  <c r="AH2324" i="1" s="1"/>
  <c r="AE2373" i="1"/>
  <c r="AH2373" i="1" s="1"/>
  <c r="C2373" i="1"/>
  <c r="AI2399" i="1"/>
  <c r="AG2399" i="1"/>
  <c r="AE2410" i="1"/>
  <c r="AH2410" i="1" s="1"/>
  <c r="C2410" i="1"/>
  <c r="AE2425" i="1"/>
  <c r="AH2425" i="1" s="1"/>
  <c r="C2425" i="1"/>
  <c r="AG2531" i="1"/>
  <c r="AI2531" i="1"/>
  <c r="AI2556" i="1"/>
  <c r="C2558" i="1"/>
  <c r="AE2558" i="1"/>
  <c r="AH2558" i="1" s="1"/>
  <c r="AE2499" i="1"/>
  <c r="AH2499" i="1" s="1"/>
  <c r="C2499" i="1"/>
  <c r="AG2176" i="1"/>
  <c r="AG2192" i="1"/>
  <c r="AG2207" i="1"/>
  <c r="AG2230" i="1"/>
  <c r="AG2300" i="1"/>
  <c r="AG2316" i="1"/>
  <c r="AG2331" i="1"/>
  <c r="AG2353" i="1"/>
  <c r="AG2368" i="1"/>
  <c r="AE2382" i="1"/>
  <c r="AH2382" i="1" s="1"/>
  <c r="C2382" i="1"/>
  <c r="AG2388" i="1"/>
  <c r="AG2408" i="1"/>
  <c r="AE2419" i="1"/>
  <c r="AH2419" i="1" s="1"/>
  <c r="C2419" i="1"/>
  <c r="AG2432" i="1"/>
  <c r="AE2435" i="1"/>
  <c r="AH2435" i="1" s="1"/>
  <c r="C2435" i="1"/>
  <c r="AG2515" i="1"/>
  <c r="C2518" i="1"/>
  <c r="AE2518" i="1"/>
  <c r="AH2518" i="1" s="1"/>
  <c r="AG2526" i="1"/>
  <c r="AG2311" i="1"/>
  <c r="AE2311" i="1"/>
  <c r="AH2311" i="1" s="1"/>
  <c r="AE2334" i="1"/>
  <c r="AH2334" i="1" s="1"/>
  <c r="AG2348" i="1"/>
  <c r="AG2395" i="1"/>
  <c r="AG2452" i="1"/>
  <c r="AI2471" i="1"/>
  <c r="AG2471" i="1"/>
  <c r="AG2479" i="1"/>
  <c r="AG2543" i="1"/>
  <c r="AG2324" i="1"/>
  <c r="AE2361" i="1"/>
  <c r="AH2361" i="1" s="1"/>
  <c r="C2361" i="1"/>
  <c r="AG2384" i="1"/>
  <c r="AG2396" i="1"/>
  <c r="AG2412" i="1"/>
  <c r="AG2428" i="1"/>
  <c r="AG2463" i="1"/>
  <c r="AG2524" i="1"/>
  <c r="AE2356" i="1"/>
  <c r="AH2356" i="1" s="1"/>
  <c r="C2356" i="1"/>
  <c r="AG2387" i="1"/>
  <c r="AG2415" i="1"/>
  <c r="AG2453" i="1"/>
  <c r="AI2488" i="1"/>
  <c r="AG2528" i="1"/>
  <c r="AG2330" i="1"/>
  <c r="C2385" i="1"/>
  <c r="AG2402" i="1"/>
  <c r="AG2409" i="1"/>
  <c r="C2429" i="1"/>
  <c r="C2532" i="1"/>
  <c r="AG2562" i="1"/>
  <c r="AG2333" i="1"/>
  <c r="AG2340" i="1"/>
  <c r="C2351" i="1"/>
  <c r="AE2351" i="1"/>
  <c r="AH2351" i="1" s="1"/>
  <c r="AG2366" i="1"/>
  <c r="AG2461" i="1"/>
  <c r="AG2472" i="1"/>
  <c r="AI2503" i="1"/>
  <c r="AE2553" i="1"/>
  <c r="AH2553" i="1" s="1"/>
  <c r="AG2416" i="1"/>
  <c r="AG2419" i="1"/>
  <c r="AG2459" i="1"/>
  <c r="AG2467" i="1"/>
  <c r="AG2514" i="1"/>
  <c r="AG2544" i="1"/>
  <c r="AG2555" i="1"/>
  <c r="AE217" i="1"/>
  <c r="AH217" i="1" s="1"/>
  <c r="C216" i="1"/>
  <c r="AE237" i="1"/>
  <c r="AH237" i="1" s="1"/>
  <c r="C236" i="1"/>
  <c r="AI244" i="1"/>
  <c r="AG245" i="1"/>
  <c r="AI262" i="1"/>
  <c r="AG262" i="1"/>
  <c r="C277" i="1"/>
  <c r="AE277" i="1"/>
  <c r="AH277" i="1" s="1"/>
  <c r="C307" i="1"/>
  <c r="AE307" i="1"/>
  <c r="AH307" i="1" s="1"/>
  <c r="C345" i="1"/>
  <c r="AE345" i="1"/>
  <c r="AE394" i="1"/>
  <c r="AH394" i="1" s="1"/>
  <c r="C394" i="1"/>
  <c r="C397" i="1"/>
  <c r="AE397" i="1"/>
  <c r="AH397" i="1" s="1"/>
  <c r="AI444" i="1"/>
  <c r="AG444" i="1"/>
  <c r="AI467" i="1"/>
  <c r="AG467" i="1"/>
  <c r="AE756" i="1"/>
  <c r="AH756" i="1" s="1"/>
  <c r="C746" i="1"/>
  <c r="AG57" i="1"/>
  <c r="AG61" i="1"/>
  <c r="AG65" i="1"/>
  <c r="AG69" i="1"/>
  <c r="AG73" i="1"/>
  <c r="AG77" i="1"/>
  <c r="AG81" i="1"/>
  <c r="AG85" i="1"/>
  <c r="AG89" i="1"/>
  <c r="AG93" i="1"/>
  <c r="AG97" i="1"/>
  <c r="AG101" i="1"/>
  <c r="AG105" i="1"/>
  <c r="AG109" i="1"/>
  <c r="AG113" i="1"/>
  <c r="AG117" i="1"/>
  <c r="AG121" i="1"/>
  <c r="AG128" i="1"/>
  <c r="AG131" i="1"/>
  <c r="AE134" i="1"/>
  <c r="AH134" i="1" s="1"/>
  <c r="AG152" i="1"/>
  <c r="AG164" i="1"/>
  <c r="AG176" i="1"/>
  <c r="AG188" i="1"/>
  <c r="AG189" i="1"/>
  <c r="AG194" i="1"/>
  <c r="AG196" i="1"/>
  <c r="AI209" i="1"/>
  <c r="AG210" i="1"/>
  <c r="AG222" i="1"/>
  <c r="C246" i="1"/>
  <c r="AE247" i="1"/>
  <c r="AH247" i="1" s="1"/>
  <c r="AI251" i="1"/>
  <c r="AG252" i="1"/>
  <c r="AG265" i="1"/>
  <c r="AE282" i="1"/>
  <c r="AI296" i="1"/>
  <c r="AG296" i="1"/>
  <c r="C304" i="1"/>
  <c r="AE304" i="1"/>
  <c r="AH304" i="1" s="1"/>
  <c r="AE321" i="1"/>
  <c r="AH321" i="1" s="1"/>
  <c r="AI331" i="1"/>
  <c r="AG331" i="1"/>
  <c r="AG341" i="1"/>
  <c r="AE374" i="1"/>
  <c r="AH374" i="1" s="1"/>
  <c r="C374" i="1"/>
  <c r="AI376" i="1"/>
  <c r="AG376" i="1"/>
  <c r="C381" i="1"/>
  <c r="AE381" i="1"/>
  <c r="AH381" i="1" s="1"/>
  <c r="AG393" i="1"/>
  <c r="AE430" i="1"/>
  <c r="AH430" i="1" s="1"/>
  <c r="C430" i="1"/>
  <c r="AE469" i="1"/>
  <c r="AH469" i="1" s="1"/>
  <c r="C469" i="1"/>
  <c r="AI688" i="1"/>
  <c r="AG688" i="1"/>
  <c r="C141" i="1"/>
  <c r="AG213" i="1"/>
  <c r="C214" i="1"/>
  <c r="AE215" i="1"/>
  <c r="AI221" i="1"/>
  <c r="AI225" i="1"/>
  <c r="AG226" i="1"/>
  <c r="C240" i="1"/>
  <c r="AE241" i="1"/>
  <c r="AH241" i="1" s="1"/>
  <c r="AG246" i="1"/>
  <c r="C271" i="1"/>
  <c r="AE271" i="1"/>
  <c r="AH271" i="1" s="1"/>
  <c r="AI276" i="1"/>
  <c r="AG276" i="1"/>
  <c r="AG289" i="1"/>
  <c r="AE314" i="1"/>
  <c r="AH314" i="1" s="1"/>
  <c r="C314" i="1"/>
  <c r="AG344" i="1"/>
  <c r="AG352" i="1"/>
  <c r="AE354" i="1"/>
  <c r="AH354" i="1" s="1"/>
  <c r="C354" i="1"/>
  <c r="AE366" i="1"/>
  <c r="C366" i="1"/>
  <c r="AG373" i="1"/>
  <c r="AI459" i="1"/>
  <c r="AG459" i="1"/>
  <c r="C167" i="1"/>
  <c r="AE167" i="1"/>
  <c r="AH167" i="1" s="1"/>
  <c r="C226" i="1"/>
  <c r="AE227" i="1"/>
  <c r="AH227" i="1" s="1"/>
  <c r="AE230" i="1"/>
  <c r="C229" i="1"/>
  <c r="AG229" i="1"/>
  <c r="AI306" i="1"/>
  <c r="AI332" i="1"/>
  <c r="AG332" i="1"/>
  <c r="AE414" i="1"/>
  <c r="AH414" i="1" s="1"/>
  <c r="C414" i="1"/>
  <c r="C461" i="1"/>
  <c r="AE461" i="1"/>
  <c r="AH461" i="1" s="1"/>
  <c r="C6" i="1"/>
  <c r="C18" i="1"/>
  <c r="C38" i="1"/>
  <c r="C54" i="1"/>
  <c r="C58" i="1"/>
  <c r="C62" i="1"/>
  <c r="C78" i="1"/>
  <c r="C90" i="1"/>
  <c r="C94" i="1"/>
  <c r="C122" i="1"/>
  <c r="AI222" i="1"/>
  <c r="AG223" i="1"/>
  <c r="AE225" i="1"/>
  <c r="AH225" i="1" s="1"/>
  <c r="C224" i="1"/>
  <c r="AI232" i="1"/>
  <c r="AG233" i="1"/>
  <c r="AG243" i="1"/>
  <c r="AI249" i="1"/>
  <c r="AG250" i="1"/>
  <c r="C265" i="1"/>
  <c r="AE265" i="1"/>
  <c r="C295" i="1"/>
  <c r="AE295" i="1"/>
  <c r="AH295" i="1" s="1"/>
  <c r="AI300" i="1"/>
  <c r="AG300" i="1"/>
  <c r="AE330" i="1"/>
  <c r="AH330" i="1" s="1"/>
  <c r="C330" i="1"/>
  <c r="AE458" i="1"/>
  <c r="AH458" i="1" s="1"/>
  <c r="C458" i="1"/>
  <c r="C190" i="1"/>
  <c r="AE191" i="1"/>
  <c r="AH191" i="1" s="1"/>
  <c r="AG192" i="1"/>
  <c r="C243" i="1"/>
  <c r="AE244" i="1"/>
  <c r="AH244" i="1" s="1"/>
  <c r="AI269" i="1"/>
  <c r="AG269" i="1"/>
  <c r="AI282" i="1"/>
  <c r="AI316" i="1"/>
  <c r="AG316" i="1"/>
  <c r="AI435" i="1"/>
  <c r="AG435" i="1"/>
  <c r="AG36" i="1"/>
  <c r="AG64" i="1"/>
  <c r="AG80" i="1"/>
  <c r="AG84" i="1"/>
  <c r="AG116" i="1"/>
  <c r="AG124" i="1"/>
  <c r="C159" i="1"/>
  <c r="AE159" i="1"/>
  <c r="AH159" i="1" s="1"/>
  <c r="C275" i="1"/>
  <c r="AE275" i="1"/>
  <c r="C26" i="1"/>
  <c r="C46" i="1"/>
  <c r="C66" i="1"/>
  <c r="C98" i="1"/>
  <c r="C102" i="1"/>
  <c r="C114" i="1"/>
  <c r="AI202" i="1"/>
  <c r="C219" i="1"/>
  <c r="AI8" i="1"/>
  <c r="AI12" i="1"/>
  <c r="AI16" i="1"/>
  <c r="AI20" i="1"/>
  <c r="AI24" i="1"/>
  <c r="AI28" i="1"/>
  <c r="AI32" i="1"/>
  <c r="AI40" i="1"/>
  <c r="AI44" i="1"/>
  <c r="AI48" i="1"/>
  <c r="AI52" i="1"/>
  <c r="AI56" i="1"/>
  <c r="AI60" i="1"/>
  <c r="AI68" i="1"/>
  <c r="AI72" i="1"/>
  <c r="AI76" i="1"/>
  <c r="AI88" i="1"/>
  <c r="AI92" i="1"/>
  <c r="AI96" i="1"/>
  <c r="AI100" i="1"/>
  <c r="AI104" i="1"/>
  <c r="AI108" i="1"/>
  <c r="AI112" i="1"/>
  <c r="AI120" i="1"/>
  <c r="AG133" i="1"/>
  <c r="AI151" i="1"/>
  <c r="AI163" i="1"/>
  <c r="AI175" i="1"/>
  <c r="AI187" i="1"/>
  <c r="AG199" i="1"/>
  <c r="AE201" i="1"/>
  <c r="AH201" i="1" s="1"/>
  <c r="C234" i="1"/>
  <c r="AE235" i="1"/>
  <c r="AH235" i="1" s="1"/>
  <c r="AI239" i="1"/>
  <c r="AG240" i="1"/>
  <c r="AG253" i="1"/>
  <c r="AE270" i="1"/>
  <c r="AI284" i="1"/>
  <c r="AG284" i="1"/>
  <c r="C292" i="1"/>
  <c r="AE292" i="1"/>
  <c r="AH292" i="1" s="1"/>
  <c r="C299" i="1"/>
  <c r="AE299" i="1"/>
  <c r="AH299" i="1" s="1"/>
  <c r="AE302" i="1"/>
  <c r="AH302" i="1" s="1"/>
  <c r="C302" i="1"/>
  <c r="AI307" i="1"/>
  <c r="AG307" i="1"/>
  <c r="C337" i="1"/>
  <c r="AE337" i="1"/>
  <c r="AH337" i="1" s="1"/>
  <c r="AG387" i="1"/>
  <c r="C389" i="1"/>
  <c r="AE389" i="1"/>
  <c r="AH389" i="1" s="1"/>
  <c r="C425" i="1"/>
  <c r="AE425" i="1"/>
  <c r="AI451" i="1"/>
  <c r="AG451" i="1"/>
  <c r="AI460" i="1"/>
  <c r="AG460" i="1"/>
  <c r="AI235" i="1"/>
  <c r="AG236" i="1"/>
  <c r="C250" i="1"/>
  <c r="AE251" i="1"/>
  <c r="AH251" i="1" s="1"/>
  <c r="AE254" i="1"/>
  <c r="AH254" i="1" s="1"/>
  <c r="C253" i="1"/>
  <c r="AE261" i="1"/>
  <c r="AH261" i="1" s="1"/>
  <c r="C261" i="1"/>
  <c r="AE362" i="1"/>
  <c r="AH362" i="1" s="1"/>
  <c r="C362" i="1"/>
  <c r="AE378" i="1"/>
  <c r="AH378" i="1" s="1"/>
  <c r="C378" i="1"/>
  <c r="C183" i="1"/>
  <c r="AE183" i="1"/>
  <c r="AH183" i="1" s="1"/>
  <c r="C14" i="1"/>
  <c r="AG7" i="1"/>
  <c r="AG11" i="1"/>
  <c r="AG15" i="1"/>
  <c r="AG23" i="1"/>
  <c r="AG27" i="1"/>
  <c r="AG35" i="1"/>
  <c r="AG39" i="1"/>
  <c r="AG43" i="1"/>
  <c r="AG47" i="1"/>
  <c r="AG51" i="1"/>
  <c r="C125" i="1"/>
  <c r="C139" i="1"/>
  <c r="AE139" i="1"/>
  <c r="AG195" i="1"/>
  <c r="AE197" i="1"/>
  <c r="AH197" i="1" s="1"/>
  <c r="C205" i="1"/>
  <c r="C212" i="1"/>
  <c r="AE213" i="1"/>
  <c r="AI223" i="1"/>
  <c r="AG224" i="1"/>
  <c r="C231" i="1"/>
  <c r="AE232" i="1"/>
  <c r="C238" i="1"/>
  <c r="AE239" i="1"/>
  <c r="AH239" i="1" s="1"/>
  <c r="AE242" i="1"/>
  <c r="AH242" i="1" s="1"/>
  <c r="C241" i="1"/>
  <c r="AI246" i="1"/>
  <c r="AG247" i="1"/>
  <c r="AE249" i="1"/>
  <c r="AH249" i="1" s="1"/>
  <c r="C248" i="1"/>
  <c r="AI256" i="1"/>
  <c r="AG257" i="1"/>
  <c r="AG267" i="1"/>
  <c r="AI270" i="1"/>
  <c r="AI274" i="1"/>
  <c r="AG274" i="1"/>
  <c r="AE284" i="1"/>
  <c r="AH284" i="1" s="1"/>
  <c r="C289" i="1"/>
  <c r="AE289" i="1"/>
  <c r="AE402" i="1"/>
  <c r="AH402" i="1" s="1"/>
  <c r="C402" i="1"/>
  <c r="C405" i="1"/>
  <c r="AE405" i="1"/>
  <c r="AI423" i="1"/>
  <c r="AG423" i="1"/>
  <c r="C453" i="1"/>
  <c r="AE453" i="1"/>
  <c r="AE493" i="1"/>
  <c r="AH493" i="1" s="1"/>
  <c r="C493" i="1"/>
  <c r="C171" i="1"/>
  <c r="AE171" i="1"/>
  <c r="AI293" i="1"/>
  <c r="AG293" i="1"/>
  <c r="C30" i="1"/>
  <c r="C42" i="1"/>
  <c r="C50" i="1"/>
  <c r="AG141" i="1"/>
  <c r="C151" i="1"/>
  <c r="AE151" i="1"/>
  <c r="AH151" i="1" s="1"/>
  <c r="AG155" i="1"/>
  <c r="C163" i="1"/>
  <c r="AE163" i="1"/>
  <c r="AH163" i="1" s="1"/>
  <c r="AG167" i="1"/>
  <c r="C175" i="1"/>
  <c r="AE175" i="1"/>
  <c r="AH175" i="1" s="1"/>
  <c r="AG179" i="1"/>
  <c r="C187" i="1"/>
  <c r="AE187" i="1"/>
  <c r="AE193" i="1"/>
  <c r="AG197" i="1"/>
  <c r="C202" i="1"/>
  <c r="AE203" i="1"/>
  <c r="AH203" i="1" s="1"/>
  <c r="AG206" i="1"/>
  <c r="AE224" i="1"/>
  <c r="AH224" i="1" s="1"/>
  <c r="C228" i="1"/>
  <c r="AE229" i="1"/>
  <c r="AG234" i="1"/>
  <c r="C258" i="1"/>
  <c r="AE190" i="1"/>
  <c r="AH190" i="1" s="1"/>
  <c r="AI264" i="1"/>
  <c r="AG264" i="1"/>
  <c r="AG277" i="1"/>
  <c r="AE294" i="1"/>
  <c r="AG333" i="1"/>
  <c r="AE386" i="1"/>
  <c r="AH386" i="1" s="1"/>
  <c r="C386" i="1"/>
  <c r="AI388" i="1"/>
  <c r="AG388" i="1"/>
  <c r="AG401" i="1"/>
  <c r="AE450" i="1"/>
  <c r="AH450" i="1" s="1"/>
  <c r="C450" i="1"/>
  <c r="AE485" i="1"/>
  <c r="C485" i="1"/>
  <c r="C143" i="1"/>
  <c r="AE143" i="1"/>
  <c r="AI234" i="1"/>
  <c r="AG235" i="1"/>
  <c r="AI258" i="1"/>
  <c r="AG190" i="1"/>
  <c r="AI286" i="1"/>
  <c r="AG286" i="1"/>
  <c r="C301" i="1"/>
  <c r="AE301" i="1"/>
  <c r="AH301" i="1" s="1"/>
  <c r="AI364" i="1"/>
  <c r="AG364" i="1"/>
  <c r="C147" i="1"/>
  <c r="AE147" i="1"/>
  <c r="AH147" i="1" s="1"/>
  <c r="AI260" i="1"/>
  <c r="AG260" i="1"/>
  <c r="C268" i="1"/>
  <c r="AE268" i="1"/>
  <c r="AH268" i="1" s="1"/>
  <c r="AE278" i="1"/>
  <c r="AH278" i="1" s="1"/>
  <c r="C278" i="1"/>
  <c r="AI283" i="1"/>
  <c r="AG283" i="1"/>
  <c r="AE285" i="1"/>
  <c r="C285" i="1"/>
  <c r="C10" i="1"/>
  <c r="C22" i="1"/>
  <c r="C34" i="1"/>
  <c r="C70" i="1"/>
  <c r="C74" i="1"/>
  <c r="C82" i="1"/>
  <c r="C86" i="1"/>
  <c r="C106" i="1"/>
  <c r="C110" i="1"/>
  <c r="C118" i="1"/>
  <c r="AG19" i="1"/>
  <c r="AG31" i="1"/>
  <c r="AG129" i="1"/>
  <c r="C131" i="1"/>
  <c r="AG148" i="1"/>
  <c r="AG153" i="1"/>
  <c r="AG160" i="1"/>
  <c r="AG165" i="1"/>
  <c r="AG172" i="1"/>
  <c r="AG177" i="1"/>
  <c r="AG184" i="1"/>
  <c r="AG193" i="1"/>
  <c r="C201" i="1"/>
  <c r="AE234" i="1"/>
  <c r="AH234" i="1" s="1"/>
  <c r="AI247" i="1"/>
  <c r="AG248" i="1"/>
  <c r="C255" i="1"/>
  <c r="AE256" i="1"/>
  <c r="C263" i="1"/>
  <c r="AE263" i="1"/>
  <c r="AH263" i="1" s="1"/>
  <c r="AE266" i="1"/>
  <c r="I26" i="31" s="1"/>
  <c r="C266" i="1"/>
  <c r="AI271" i="1"/>
  <c r="AG271" i="1"/>
  <c r="AE273" i="1"/>
  <c r="AH273" i="1" s="1"/>
  <c r="C273" i="1"/>
  <c r="AI281" i="1"/>
  <c r="AG281" i="1"/>
  <c r="AI298" i="1"/>
  <c r="AG298" i="1"/>
  <c r="AI324" i="1"/>
  <c r="AG324" i="1"/>
  <c r="AI404" i="1"/>
  <c r="AG404" i="1"/>
  <c r="AE422" i="1"/>
  <c r="AH422" i="1" s="1"/>
  <c r="C422" i="1"/>
  <c r="AI452" i="1"/>
  <c r="AG452" i="1"/>
  <c r="C155" i="1"/>
  <c r="AE155" i="1"/>
  <c r="AH155" i="1" s="1"/>
  <c r="C179" i="1"/>
  <c r="AE179" i="1"/>
  <c r="AH179" i="1" s="1"/>
  <c r="AI412" i="1"/>
  <c r="AG412" i="1"/>
  <c r="AI432" i="1"/>
  <c r="AG432" i="1"/>
  <c r="AE466" i="1"/>
  <c r="AH466" i="1" s="1"/>
  <c r="C466" i="1"/>
  <c r="AG132" i="1"/>
  <c r="C198" i="1"/>
  <c r="AE199" i="1"/>
  <c r="AG202" i="1"/>
  <c r="AI217" i="1"/>
  <c r="AG218" i="1"/>
  <c r="AI220" i="1"/>
  <c r="AG221" i="1"/>
  <c r="AG231" i="1"/>
  <c r="AI237" i="1"/>
  <c r="AG238" i="1"/>
  <c r="C252" i="1"/>
  <c r="AE253" i="1"/>
  <c r="AG258" i="1"/>
  <c r="C283" i="1"/>
  <c r="AE283" i="1"/>
  <c r="AH283" i="1" s="1"/>
  <c r="AI288" i="1"/>
  <c r="AG288" i="1"/>
  <c r="AI371" i="1"/>
  <c r="AG371" i="1"/>
  <c r="AE437" i="1"/>
  <c r="AH437" i="1" s="1"/>
  <c r="AI443" i="1"/>
  <c r="AG443" i="1"/>
  <c r="C445" i="1"/>
  <c r="AE445" i="1"/>
  <c r="AE477" i="1"/>
  <c r="AH477" i="1" s="1"/>
  <c r="C477" i="1"/>
  <c r="AE346" i="1"/>
  <c r="AH346" i="1" s="1"/>
  <c r="C346" i="1"/>
  <c r="AI396" i="1"/>
  <c r="AG396" i="1"/>
  <c r="C194" i="1"/>
  <c r="AE195" i="1"/>
  <c r="AH195" i="1" s="1"/>
  <c r="AI208" i="1"/>
  <c r="AE214" i="1"/>
  <c r="AH214" i="1" s="1"/>
  <c r="C213" i="1"/>
  <c r="C222" i="1"/>
  <c r="AE223" i="1"/>
  <c r="AH223" i="1" s="1"/>
  <c r="AI227" i="1"/>
  <c r="AG228" i="1"/>
  <c r="AG241" i="1"/>
  <c r="AE258" i="1"/>
  <c r="AH258" i="1" s="1"/>
  <c r="AI272" i="1"/>
  <c r="AG272" i="1"/>
  <c r="C280" i="1"/>
  <c r="AE280" i="1"/>
  <c r="AH280" i="1" s="1"/>
  <c r="C287" i="1"/>
  <c r="AE287" i="1"/>
  <c r="AH287" i="1" s="1"/>
  <c r="AE290" i="1"/>
  <c r="AH290" i="1" s="1"/>
  <c r="C290" i="1"/>
  <c r="AI295" i="1"/>
  <c r="AG295" i="1"/>
  <c r="AE297" i="1"/>
  <c r="AH297" i="1" s="1"/>
  <c r="C297" i="1"/>
  <c r="AI305" i="1"/>
  <c r="AG305" i="1"/>
  <c r="AI315" i="1"/>
  <c r="AG315" i="1"/>
  <c r="AI347" i="1"/>
  <c r="AG347" i="1"/>
  <c r="AI355" i="1"/>
  <c r="AG355" i="1"/>
  <c r="AI359" i="1"/>
  <c r="AG359" i="1"/>
  <c r="AI367" i="1"/>
  <c r="AG367" i="1"/>
  <c r="C208" i="1"/>
  <c r="C220" i="1"/>
  <c r="AE231" i="1"/>
  <c r="AH231" i="1" s="1"/>
  <c r="C232" i="1"/>
  <c r="AE243" i="1"/>
  <c r="AH243" i="1" s="1"/>
  <c r="C244" i="1"/>
  <c r="AE255" i="1"/>
  <c r="C256" i="1"/>
  <c r="AE267" i="1"/>
  <c r="AH267" i="1" s="1"/>
  <c r="C269" i="1"/>
  <c r="AE279" i="1"/>
  <c r="AH279" i="1" s="1"/>
  <c r="C281" i="1"/>
  <c r="AE291" i="1"/>
  <c r="AH291" i="1" s="1"/>
  <c r="C293" i="1"/>
  <c r="AE303" i="1"/>
  <c r="AH303" i="1" s="1"/>
  <c r="C305" i="1"/>
  <c r="C322" i="1"/>
  <c r="AG385" i="1"/>
  <c r="AI415" i="1"/>
  <c r="AG415" i="1"/>
  <c r="AI424" i="1"/>
  <c r="AG424" i="1"/>
  <c r="AG353" i="1"/>
  <c r="AI356" i="1"/>
  <c r="AG356" i="1"/>
  <c r="AG365" i="1"/>
  <c r="AI368" i="1"/>
  <c r="AG368" i="1"/>
  <c r="AG377" i="1"/>
  <c r="AI399" i="1"/>
  <c r="AG399" i="1"/>
  <c r="AI407" i="1"/>
  <c r="AG407" i="1"/>
  <c r="AI416" i="1"/>
  <c r="AG416" i="1"/>
  <c r="AE441" i="1"/>
  <c r="AH441" i="1" s="1"/>
  <c r="AI479" i="1"/>
  <c r="AG479" i="1"/>
  <c r="AI487" i="1"/>
  <c r="AG487" i="1"/>
  <c r="AE662" i="1"/>
  <c r="AH662" i="1" s="1"/>
  <c r="C662" i="1"/>
  <c r="AE783" i="1"/>
  <c r="AH783" i="1" s="1"/>
  <c r="C783" i="1"/>
  <c r="AI380" i="1"/>
  <c r="AG380" i="1"/>
  <c r="AI391" i="1"/>
  <c r="AG391" i="1"/>
  <c r="AI427" i="1"/>
  <c r="AG427" i="1"/>
  <c r="AI436" i="1"/>
  <c r="AG436" i="1"/>
  <c r="AI471" i="1"/>
  <c r="AG471" i="1"/>
  <c r="AE481" i="1"/>
  <c r="AH481" i="1" s="1"/>
  <c r="C481" i="1"/>
  <c r="AE489" i="1"/>
  <c r="AH489" i="1" s="1"/>
  <c r="C489" i="1"/>
  <c r="AG325" i="1"/>
  <c r="AG337" i="1"/>
  <c r="AG345" i="1"/>
  <c r="AI408" i="1"/>
  <c r="AG408" i="1"/>
  <c r="AE433" i="1"/>
  <c r="AH433" i="1" s="1"/>
  <c r="AI447" i="1"/>
  <c r="AG447" i="1"/>
  <c r="AI455" i="1"/>
  <c r="AG455" i="1"/>
  <c r="AI463" i="1"/>
  <c r="AG463" i="1"/>
  <c r="AE473" i="1"/>
  <c r="AH473" i="1" s="1"/>
  <c r="C473" i="1"/>
  <c r="AG389" i="1"/>
  <c r="AI392" i="1"/>
  <c r="AG392" i="1"/>
  <c r="AI400" i="1"/>
  <c r="AG400" i="1"/>
  <c r="AI419" i="1"/>
  <c r="AG419" i="1"/>
  <c r="AI428" i="1"/>
  <c r="AG428" i="1"/>
  <c r="AE658" i="1"/>
  <c r="AH658" i="1" s="1"/>
  <c r="C658" i="1"/>
  <c r="AI360" i="1"/>
  <c r="AG360" i="1"/>
  <c r="AI372" i="1"/>
  <c r="AG372" i="1"/>
  <c r="AI439" i="1"/>
  <c r="AG439" i="1"/>
  <c r="AI636" i="1"/>
  <c r="AG636" i="1"/>
  <c r="AI712" i="1"/>
  <c r="AG712" i="1"/>
  <c r="AG340" i="1"/>
  <c r="AG351" i="1"/>
  <c r="AE369" i="1"/>
  <c r="AH369" i="1" s="1"/>
  <c r="AG381" i="1"/>
  <c r="AI411" i="1"/>
  <c r="AG411" i="1"/>
  <c r="AI420" i="1"/>
  <c r="AG420" i="1"/>
  <c r="C434" i="1"/>
  <c r="AI448" i="1"/>
  <c r="AG448" i="1"/>
  <c r="AI456" i="1"/>
  <c r="AG456" i="1"/>
  <c r="AI464" i="1"/>
  <c r="AG464" i="1"/>
  <c r="AI494" i="1"/>
  <c r="AG494" i="1"/>
  <c r="AI572" i="1"/>
  <c r="AG572" i="1"/>
  <c r="AI384" i="1"/>
  <c r="AG384" i="1"/>
  <c r="AI395" i="1"/>
  <c r="AG395" i="1"/>
  <c r="C398" i="1"/>
  <c r="AI403" i="1"/>
  <c r="AG403" i="1"/>
  <c r="C406" i="1"/>
  <c r="AG409" i="1"/>
  <c r="AE417" i="1"/>
  <c r="AH417" i="1" s="1"/>
  <c r="AI431" i="1"/>
  <c r="AG431" i="1"/>
  <c r="AI440" i="1"/>
  <c r="AG440" i="1"/>
  <c r="AI475" i="1"/>
  <c r="AG475" i="1"/>
  <c r="AI483" i="1"/>
  <c r="AG483" i="1"/>
  <c r="AI491" i="1"/>
  <c r="AG491" i="1"/>
  <c r="AE654" i="1"/>
  <c r="AH654" i="1" s="1"/>
  <c r="C654" i="1"/>
  <c r="AE740" i="1"/>
  <c r="AH740" i="1" s="1"/>
  <c r="C730" i="1"/>
  <c r="AE670" i="1"/>
  <c r="AH670" i="1" s="1"/>
  <c r="C670" i="1"/>
  <c r="AI696" i="1"/>
  <c r="AG696" i="1"/>
  <c r="AI734" i="1"/>
  <c r="AG734" i="1"/>
  <c r="AI750" i="1"/>
  <c r="AG750" i="1"/>
  <c r="AE764" i="1"/>
  <c r="AH764" i="1" s="1"/>
  <c r="C754" i="1"/>
  <c r="C780" i="1"/>
  <c r="AE780" i="1"/>
  <c r="AE786" i="1"/>
  <c r="C786" i="1"/>
  <c r="AI790" i="1"/>
  <c r="AG790" i="1"/>
  <c r="AE870" i="1"/>
  <c r="AH870" i="1" s="1"/>
  <c r="C870" i="1"/>
  <c r="AG468" i="1"/>
  <c r="AG472" i="1"/>
  <c r="AG476" i="1"/>
  <c r="AG480" i="1"/>
  <c r="AG484" i="1"/>
  <c r="AG488" i="1"/>
  <c r="AG492" i="1"/>
  <c r="AI505" i="1"/>
  <c r="AI517" i="1"/>
  <c r="AI529" i="1"/>
  <c r="AI541" i="1"/>
  <c r="AI553" i="1"/>
  <c r="AI616" i="1"/>
  <c r="AG616" i="1"/>
  <c r="AI620" i="1"/>
  <c r="AG620" i="1"/>
  <c r="AI624" i="1"/>
  <c r="AG624" i="1"/>
  <c r="AI628" i="1"/>
  <c r="AG628" i="1"/>
  <c r="AI632" i="1"/>
  <c r="AG632" i="1"/>
  <c r="AE666" i="1"/>
  <c r="AH666" i="1" s="1"/>
  <c r="C666" i="1"/>
  <c r="AI692" i="1"/>
  <c r="AG692" i="1"/>
  <c r="AE716" i="1"/>
  <c r="AH716" i="1" s="1"/>
  <c r="C706" i="1"/>
  <c r="AE760" i="1"/>
  <c r="AH760" i="1" s="1"/>
  <c r="C750" i="1"/>
  <c r="AI812" i="1"/>
  <c r="AG812" i="1"/>
  <c r="AI820" i="1"/>
  <c r="AG820" i="1"/>
  <c r="AI828" i="1"/>
  <c r="AG828" i="1"/>
  <c r="AE311" i="1"/>
  <c r="AH311" i="1" s="1"/>
  <c r="AE315" i="1"/>
  <c r="AH315" i="1" s="1"/>
  <c r="AE319" i="1"/>
  <c r="AH319" i="1" s="1"/>
  <c r="AE323" i="1"/>
  <c r="AH323" i="1" s="1"/>
  <c r="AE327" i="1"/>
  <c r="AH327" i="1" s="1"/>
  <c r="AE331" i="1"/>
  <c r="AE335" i="1"/>
  <c r="AE339" i="1"/>
  <c r="AH339" i="1" s="1"/>
  <c r="AE343" i="1"/>
  <c r="AH343" i="1" s="1"/>
  <c r="AE347" i="1"/>
  <c r="AH347" i="1" s="1"/>
  <c r="AE351" i="1"/>
  <c r="AH351" i="1" s="1"/>
  <c r="AE355" i="1"/>
  <c r="AH355" i="1" s="1"/>
  <c r="AE359" i="1"/>
  <c r="AH359" i="1" s="1"/>
  <c r="AE363" i="1"/>
  <c r="AH363" i="1" s="1"/>
  <c r="AE367" i="1"/>
  <c r="AH367" i="1" s="1"/>
  <c r="AE371" i="1"/>
  <c r="AH371" i="1" s="1"/>
  <c r="AE375" i="1"/>
  <c r="AE379" i="1"/>
  <c r="AH379" i="1" s="1"/>
  <c r="AE383" i="1"/>
  <c r="AH383" i="1" s="1"/>
  <c r="AE387" i="1"/>
  <c r="AH387" i="1" s="1"/>
  <c r="AE391" i="1"/>
  <c r="AH391" i="1" s="1"/>
  <c r="AE407" i="1"/>
  <c r="AH407" i="1" s="1"/>
  <c r="AE411" i="1"/>
  <c r="AH411" i="1" s="1"/>
  <c r="AE415" i="1"/>
  <c r="AH415" i="1" s="1"/>
  <c r="AE419" i="1"/>
  <c r="AE423" i="1"/>
  <c r="AH423" i="1" s="1"/>
  <c r="AE427" i="1"/>
  <c r="AH427" i="1" s="1"/>
  <c r="AE431" i="1"/>
  <c r="AE435" i="1"/>
  <c r="AE439" i="1"/>
  <c r="AH439" i="1" s="1"/>
  <c r="AE443" i="1"/>
  <c r="AH443" i="1" s="1"/>
  <c r="AE650" i="1"/>
  <c r="C650" i="1"/>
  <c r="AI684" i="1"/>
  <c r="AG684" i="1"/>
  <c r="AE702" i="1"/>
  <c r="AH702" i="1" s="1"/>
  <c r="C702" i="1"/>
  <c r="AI730" i="1"/>
  <c r="AG730" i="1"/>
  <c r="AI746" i="1"/>
  <c r="AG746" i="1"/>
  <c r="AI708" i="1"/>
  <c r="AG708" i="1"/>
  <c r="AE554" i="1"/>
  <c r="AH554" i="1" s="1"/>
  <c r="AE646" i="1"/>
  <c r="C646" i="1"/>
  <c r="AI680" i="1"/>
  <c r="AG680" i="1"/>
  <c r="AI726" i="1"/>
  <c r="AG726" i="1"/>
  <c r="AI774" i="1"/>
  <c r="AG774" i="1"/>
  <c r="AE798" i="1"/>
  <c r="AH798" i="1" s="1"/>
  <c r="C798" i="1"/>
  <c r="AI848" i="1"/>
  <c r="AG848" i="1"/>
  <c r="AI905" i="1"/>
  <c r="AG905" i="1"/>
  <c r="AE1026" i="1"/>
  <c r="C1026" i="1"/>
  <c r="AE506" i="1"/>
  <c r="AE518" i="1"/>
  <c r="AH518" i="1" s="1"/>
  <c r="AE530" i="1"/>
  <c r="AH530" i="1" s="1"/>
  <c r="AE542" i="1"/>
  <c r="AH542" i="1" s="1"/>
  <c r="AE642" i="1"/>
  <c r="AH642" i="1" s="1"/>
  <c r="C642" i="1"/>
  <c r="AI676" i="1"/>
  <c r="AG676" i="1"/>
  <c r="AE698" i="1"/>
  <c r="AH698" i="1" s="1"/>
  <c r="C698" i="1"/>
  <c r="AI722" i="1"/>
  <c r="AG722" i="1"/>
  <c r="AE736" i="1"/>
  <c r="C726" i="1"/>
  <c r="AE752" i="1"/>
  <c r="AH752" i="1" s="1"/>
  <c r="C742" i="1"/>
  <c r="AI770" i="1"/>
  <c r="AG770" i="1"/>
  <c r="AI884" i="1"/>
  <c r="AG884" i="1"/>
  <c r="AE501" i="1"/>
  <c r="AH501" i="1" s="1"/>
  <c r="C503" i="1"/>
  <c r="AG506" i="1"/>
  <c r="AE513" i="1"/>
  <c r="AH513" i="1" s="1"/>
  <c r="C515" i="1"/>
  <c r="AG518" i="1"/>
  <c r="AE525" i="1"/>
  <c r="AH525" i="1" s="1"/>
  <c r="C527" i="1"/>
  <c r="AG530" i="1"/>
  <c r="C539" i="1"/>
  <c r="AG542" i="1"/>
  <c r="C551" i="1"/>
  <c r="AG552" i="1"/>
  <c r="AE574" i="1"/>
  <c r="C574" i="1"/>
  <c r="AE638" i="1"/>
  <c r="AH638" i="1" s="1"/>
  <c r="C638" i="1"/>
  <c r="AI672" i="1"/>
  <c r="AG672" i="1"/>
  <c r="AE694" i="1"/>
  <c r="AH694" i="1" s="1"/>
  <c r="C694" i="1"/>
  <c r="AI742" i="1"/>
  <c r="AG742" i="1"/>
  <c r="AI766" i="1"/>
  <c r="AG766" i="1"/>
  <c r="AI775" i="1"/>
  <c r="AG775" i="1"/>
  <c r="AI808" i="1"/>
  <c r="AG808" i="1"/>
  <c r="AE904" i="1"/>
  <c r="AH904" i="1" s="1"/>
  <c r="C904" i="1"/>
  <c r="AE1111" i="1"/>
  <c r="AH1111" i="1" s="1"/>
  <c r="C1111" i="1"/>
  <c r="AG547" i="1"/>
  <c r="AG569" i="1"/>
  <c r="AE578" i="1"/>
  <c r="C578" i="1"/>
  <c r="AE582" i="1"/>
  <c r="AH582" i="1" s="1"/>
  <c r="C582" i="1"/>
  <c r="AE586" i="1"/>
  <c r="AH586" i="1" s="1"/>
  <c r="C586" i="1"/>
  <c r="AE590" i="1"/>
  <c r="AH590" i="1" s="1"/>
  <c r="C590" i="1"/>
  <c r="AE594" i="1"/>
  <c r="AH594" i="1" s="1"/>
  <c r="C594" i="1"/>
  <c r="AE598" i="1"/>
  <c r="AH598" i="1" s="1"/>
  <c r="C598" i="1"/>
  <c r="AE602" i="1"/>
  <c r="AH602" i="1" s="1"/>
  <c r="C602" i="1"/>
  <c r="AE606" i="1"/>
  <c r="C606" i="1"/>
  <c r="AE610" i="1"/>
  <c r="AH610" i="1" s="1"/>
  <c r="C610" i="1"/>
  <c r="AE614" i="1"/>
  <c r="AH614" i="1" s="1"/>
  <c r="C614" i="1"/>
  <c r="AE618" i="1"/>
  <c r="AH618" i="1" s="1"/>
  <c r="C618" i="1"/>
  <c r="AE622" i="1"/>
  <c r="AH622" i="1" s="1"/>
  <c r="C622" i="1"/>
  <c r="AE626" i="1"/>
  <c r="C626" i="1"/>
  <c r="AE630" i="1"/>
  <c r="AH630" i="1" s="1"/>
  <c r="C630" i="1"/>
  <c r="AE634" i="1"/>
  <c r="AH634" i="1" s="1"/>
  <c r="C634" i="1"/>
  <c r="AI668" i="1"/>
  <c r="AG668" i="1"/>
  <c r="AE690" i="1"/>
  <c r="AH690" i="1" s="1"/>
  <c r="C690" i="1"/>
  <c r="AI718" i="1"/>
  <c r="AG718" i="1"/>
  <c r="AI762" i="1"/>
  <c r="AG762" i="1"/>
  <c r="AE714" i="1"/>
  <c r="AH714" i="1" s="1"/>
  <c r="C774" i="1"/>
  <c r="AI816" i="1"/>
  <c r="AG816" i="1"/>
  <c r="AI824" i="1"/>
  <c r="AG824" i="1"/>
  <c r="AI652" i="1"/>
  <c r="AG652" i="1"/>
  <c r="AI664" i="1"/>
  <c r="AG664" i="1"/>
  <c r="AE686" i="1"/>
  <c r="C686" i="1"/>
  <c r="AE732" i="1"/>
  <c r="AH732" i="1" s="1"/>
  <c r="C722" i="1"/>
  <c r="AE748" i="1"/>
  <c r="AH748" i="1" s="1"/>
  <c r="C738" i="1"/>
  <c r="AI758" i="1"/>
  <c r="AG758" i="1"/>
  <c r="AE710" i="1"/>
  <c r="AH710" i="1" s="1"/>
  <c r="C770" i="1"/>
  <c r="AI778" i="1"/>
  <c r="AG778" i="1"/>
  <c r="AG792" i="1"/>
  <c r="AI792" i="1"/>
  <c r="AE878" i="1"/>
  <c r="AH878" i="1" s="1"/>
  <c r="C878" i="1"/>
  <c r="AI648" i="1"/>
  <c r="AG648" i="1"/>
  <c r="AI656" i="1"/>
  <c r="AG656" i="1"/>
  <c r="AI660" i="1"/>
  <c r="AG660" i="1"/>
  <c r="AE682" i="1"/>
  <c r="AH682" i="1" s="1"/>
  <c r="C682" i="1"/>
  <c r="AI704" i="1"/>
  <c r="AG704" i="1"/>
  <c r="AE728" i="1"/>
  <c r="AH728" i="1" s="1"/>
  <c r="C718" i="1"/>
  <c r="AI738" i="1"/>
  <c r="AG738" i="1"/>
  <c r="AI754" i="1"/>
  <c r="AG754" i="1"/>
  <c r="AE706" i="1"/>
  <c r="AH706" i="1" s="1"/>
  <c r="C766" i="1"/>
  <c r="AE796" i="1"/>
  <c r="C796" i="1"/>
  <c r="AE807" i="1"/>
  <c r="C807" i="1"/>
  <c r="AI876" i="1"/>
  <c r="AG876" i="1"/>
  <c r="AG496" i="1"/>
  <c r="AE505" i="1"/>
  <c r="AH505" i="1" s="1"/>
  <c r="AG508" i="1"/>
  <c r="AE517" i="1"/>
  <c r="AG520" i="1"/>
  <c r="AE529" i="1"/>
  <c r="AH529" i="1" s="1"/>
  <c r="AG532" i="1"/>
  <c r="AE541" i="1"/>
  <c r="AH541" i="1" s="1"/>
  <c r="AG544" i="1"/>
  <c r="AE553" i="1"/>
  <c r="AH553" i="1" s="1"/>
  <c r="C559" i="1"/>
  <c r="AI644" i="1"/>
  <c r="AG644" i="1"/>
  <c r="AE678" i="1"/>
  <c r="AH678" i="1" s="1"/>
  <c r="C678" i="1"/>
  <c r="AE724" i="1"/>
  <c r="AH724" i="1" s="1"/>
  <c r="C714" i="1"/>
  <c r="AE772" i="1"/>
  <c r="AH772" i="1" s="1"/>
  <c r="C762" i="1"/>
  <c r="AE777" i="1"/>
  <c r="AH777" i="1" s="1"/>
  <c r="C777" i="1"/>
  <c r="AI784" i="1"/>
  <c r="AG784" i="1"/>
  <c r="AE974" i="1"/>
  <c r="AH974" i="1" s="1"/>
  <c r="C974" i="1"/>
  <c r="AE557" i="1"/>
  <c r="C563" i="1"/>
  <c r="AI640" i="1"/>
  <c r="AG640" i="1"/>
  <c r="AE674" i="1"/>
  <c r="AH674" i="1" s="1"/>
  <c r="C674" i="1"/>
  <c r="AI700" i="1"/>
  <c r="AG700" i="1"/>
  <c r="AE720" i="1"/>
  <c r="AH720" i="1" s="1"/>
  <c r="C710" i="1"/>
  <c r="AE744" i="1"/>
  <c r="AH744" i="1" s="1"/>
  <c r="C734" i="1"/>
  <c r="AE768" i="1"/>
  <c r="AH768" i="1" s="1"/>
  <c r="C758" i="1"/>
  <c r="AI781" i="1"/>
  <c r="AG781" i="1"/>
  <c r="AE791" i="1"/>
  <c r="AH791" i="1" s="1"/>
  <c r="C791" i="1"/>
  <c r="AI801" i="1"/>
  <c r="AG801" i="1"/>
  <c r="AE838" i="1"/>
  <c r="C838" i="1"/>
  <c r="AI896" i="1"/>
  <c r="AG896" i="1"/>
  <c r="AI1195" i="1"/>
  <c r="AG1195" i="1"/>
  <c r="C1197" i="1"/>
  <c r="AE1197" i="1"/>
  <c r="AH1197" i="1" s="1"/>
  <c r="AE1238" i="1"/>
  <c r="C1238" i="1"/>
  <c r="AI1489" i="1"/>
  <c r="AG1489" i="1"/>
  <c r="AE1528" i="1"/>
  <c r="AH1528" i="1" s="1"/>
  <c r="C1528" i="1"/>
  <c r="AI2354" i="1"/>
  <c r="AG2354" i="1"/>
  <c r="AE2355" i="1"/>
  <c r="AH2355" i="1" s="1"/>
  <c r="C2355" i="1"/>
  <c r="AI1079" i="1"/>
  <c r="AG1079" i="1"/>
  <c r="AI1179" i="1"/>
  <c r="AG1179" i="1"/>
  <c r="C1181" i="1"/>
  <c r="AE1181" i="1"/>
  <c r="AE1194" i="1"/>
  <c r="C1194" i="1"/>
  <c r="C1342" i="1"/>
  <c r="AE1342" i="1"/>
  <c r="AH1342" i="1" s="1"/>
  <c r="C1354" i="1"/>
  <c r="AE1354" i="1"/>
  <c r="AH1354" i="1" s="1"/>
  <c r="AI1163" i="1"/>
  <c r="AG1163" i="1"/>
  <c r="C1165" i="1"/>
  <c r="AE1165" i="1"/>
  <c r="AH1165" i="1" s="1"/>
  <c r="AE1178" i="1"/>
  <c r="AH1178" i="1" s="1"/>
  <c r="C1178" i="1"/>
  <c r="AE1524" i="1"/>
  <c r="AH1524" i="1" s="1"/>
  <c r="C1524" i="1"/>
  <c r="AI844" i="1"/>
  <c r="AG844" i="1"/>
  <c r="AE850" i="1"/>
  <c r="AH850" i="1" s="1"/>
  <c r="C850" i="1"/>
  <c r="AI856" i="1"/>
  <c r="AG856" i="1"/>
  <c r="AI898" i="1"/>
  <c r="AG898" i="1"/>
  <c r="AI936" i="1"/>
  <c r="AG936" i="1"/>
  <c r="AI1152" i="1"/>
  <c r="AG1152" i="1"/>
  <c r="AE1162" i="1"/>
  <c r="AH1162" i="1" s="1"/>
  <c r="C1162" i="1"/>
  <c r="C1330" i="1"/>
  <c r="AE1330" i="1"/>
  <c r="AH1330" i="1" s="1"/>
  <c r="AE788" i="1"/>
  <c r="AH788" i="1" s="1"/>
  <c r="C788" i="1"/>
  <c r="AI864" i="1"/>
  <c r="AG864" i="1"/>
  <c r="AE886" i="1"/>
  <c r="AH886" i="1" s="1"/>
  <c r="C886" i="1"/>
  <c r="AI892" i="1"/>
  <c r="AG892" i="1"/>
  <c r="AI908" i="1"/>
  <c r="AG908" i="1"/>
  <c r="AE955" i="1"/>
  <c r="AH955" i="1" s="1"/>
  <c r="C955" i="1"/>
  <c r="AI968" i="1"/>
  <c r="AG968" i="1"/>
  <c r="AE982" i="1"/>
  <c r="C982" i="1"/>
  <c r="AE986" i="1"/>
  <c r="AH986" i="1" s="1"/>
  <c r="C986" i="1"/>
  <c r="AE998" i="1"/>
  <c r="AH998" i="1" s="1"/>
  <c r="C998" i="1"/>
  <c r="AE1002" i="1"/>
  <c r="AH1002" i="1" s="1"/>
  <c r="C1002" i="1"/>
  <c r="C1106" i="1"/>
  <c r="AE1106" i="1"/>
  <c r="AH1106" i="1" s="1"/>
  <c r="C1412" i="1"/>
  <c r="AE1412" i="1"/>
  <c r="AH1412" i="1" s="1"/>
  <c r="AI1466" i="1"/>
  <c r="AG1466" i="1"/>
  <c r="AI1474" i="1"/>
  <c r="AG1474" i="1"/>
  <c r="AE858" i="1"/>
  <c r="AH858" i="1" s="1"/>
  <c r="C858" i="1"/>
  <c r="AE866" i="1"/>
  <c r="C866" i="1"/>
  <c r="AI872" i="1"/>
  <c r="AG872" i="1"/>
  <c r="AE918" i="1"/>
  <c r="AH918" i="1" s="1"/>
  <c r="C918" i="1"/>
  <c r="AE947" i="1"/>
  <c r="AH947" i="1" s="1"/>
  <c r="C947" i="1"/>
  <c r="AI948" i="1"/>
  <c r="AG948" i="1"/>
  <c r="AE1073" i="1"/>
  <c r="AH1073" i="1" s="1"/>
  <c r="C1073" i="1"/>
  <c r="C1078" i="1"/>
  <c r="AE1078" i="1"/>
  <c r="AI1105" i="1"/>
  <c r="AG1105" i="1"/>
  <c r="AI1147" i="1"/>
  <c r="AG1147" i="1"/>
  <c r="AG1332" i="1"/>
  <c r="AI1332" i="1"/>
  <c r="AE1340" i="1"/>
  <c r="AH1340" i="1" s="1"/>
  <c r="C1340" i="1"/>
  <c r="AG787" i="1"/>
  <c r="AI796" i="1"/>
  <c r="AG796" i="1"/>
  <c r="AI840" i="1"/>
  <c r="AG840" i="1"/>
  <c r="AI1036" i="1"/>
  <c r="AG1036" i="1"/>
  <c r="AI1072" i="1"/>
  <c r="AG1072" i="1"/>
  <c r="AG1103" i="1"/>
  <c r="AI1103" i="1"/>
  <c r="C1291" i="1"/>
  <c r="AE1291" i="1"/>
  <c r="AH1291" i="1" s="1"/>
  <c r="C1311" i="1"/>
  <c r="AE1311" i="1"/>
  <c r="AH1311" i="1" s="1"/>
  <c r="AG805" i="1"/>
  <c r="AE874" i="1"/>
  <c r="AH874" i="1" s="1"/>
  <c r="C874" i="1"/>
  <c r="AI880" i="1"/>
  <c r="AG880" i="1"/>
  <c r="AE962" i="1"/>
  <c r="AH962" i="1" s="1"/>
  <c r="C962" i="1"/>
  <c r="C1130" i="1"/>
  <c r="AE1130" i="1"/>
  <c r="AI1143" i="1"/>
  <c r="AG1143" i="1"/>
  <c r="AG699" i="1"/>
  <c r="AG703" i="1"/>
  <c r="AG717" i="1"/>
  <c r="AG721" i="1"/>
  <c r="AG725" i="1"/>
  <c r="AG729" i="1"/>
  <c r="AG733" i="1"/>
  <c r="AG737" i="1"/>
  <c r="AG741" i="1"/>
  <c r="AG745" i="1"/>
  <c r="AG749" i="1"/>
  <c r="AG753" i="1"/>
  <c r="AG757" i="1"/>
  <c r="AG761" i="1"/>
  <c r="AG765" i="1"/>
  <c r="AG769" i="1"/>
  <c r="AG773" i="1"/>
  <c r="AG707" i="1"/>
  <c r="AG711" i="1"/>
  <c r="AG789" i="1"/>
  <c r="AE792" i="1"/>
  <c r="AH792" i="1" s="1"/>
  <c r="C792" i="1"/>
  <c r="AG794" i="1"/>
  <c r="AI800" i="1"/>
  <c r="AG800" i="1"/>
  <c r="C811" i="1"/>
  <c r="C815" i="1"/>
  <c r="C819" i="1"/>
  <c r="C823" i="1"/>
  <c r="C827" i="1"/>
  <c r="AI852" i="1"/>
  <c r="AG852" i="1"/>
  <c r="AE900" i="1"/>
  <c r="AH900" i="1" s="1"/>
  <c r="C900" i="1"/>
  <c r="AG912" i="1"/>
  <c r="AE926" i="1"/>
  <c r="AH926" i="1" s="1"/>
  <c r="C926" i="1"/>
  <c r="C1282" i="1"/>
  <c r="AE1282" i="1"/>
  <c r="AH1282" i="1" s="1"/>
  <c r="AG809" i="1"/>
  <c r="AG813" i="1"/>
  <c r="AG817" i="1"/>
  <c r="AG821" i="1"/>
  <c r="AG825" i="1"/>
  <c r="C834" i="1"/>
  <c r="AI836" i="1"/>
  <c r="AG836" i="1"/>
  <c r="AE882" i="1"/>
  <c r="AH882" i="1" s="1"/>
  <c r="C882" i="1"/>
  <c r="AI888" i="1"/>
  <c r="AG888" i="1"/>
  <c r="AI1047" i="1"/>
  <c r="AG1047" i="1"/>
  <c r="AG1091" i="1"/>
  <c r="AI1091" i="1"/>
  <c r="C1118" i="1"/>
  <c r="AE1118" i="1"/>
  <c r="AH1118" i="1" s="1"/>
  <c r="C1267" i="1"/>
  <c r="AE1267" i="1"/>
  <c r="AH1267" i="1" s="1"/>
  <c r="C1279" i="1"/>
  <c r="AE1279" i="1"/>
  <c r="AH1279" i="1" s="1"/>
  <c r="AG788" i="1"/>
  <c r="AI804" i="1"/>
  <c r="AG804" i="1"/>
  <c r="AE854" i="1"/>
  <c r="AH854" i="1" s="1"/>
  <c r="C854" i="1"/>
  <c r="AI860" i="1"/>
  <c r="AG860" i="1"/>
  <c r="AI868" i="1"/>
  <c r="AG868" i="1"/>
  <c r="C906" i="1"/>
  <c r="AE906" i="1"/>
  <c r="AI953" i="1"/>
  <c r="AG953" i="1"/>
  <c r="AI988" i="1"/>
  <c r="AG988" i="1"/>
  <c r="AI992" i="1"/>
  <c r="AG992" i="1"/>
  <c r="AI1012" i="1"/>
  <c r="AG1012" i="1"/>
  <c r="AE1049" i="1"/>
  <c r="AH1049" i="1" s="1"/>
  <c r="C1049" i="1"/>
  <c r="AI1067" i="1"/>
  <c r="AG1067" i="1"/>
  <c r="C1258" i="1"/>
  <c r="AE1258" i="1"/>
  <c r="AH1258" i="1" s="1"/>
  <c r="AI1269" i="1"/>
  <c r="AG1269" i="1"/>
  <c r="AI832" i="1"/>
  <c r="AG832" i="1"/>
  <c r="AE862" i="1"/>
  <c r="AH862" i="1" s="1"/>
  <c r="C862" i="1"/>
  <c r="AE890" i="1"/>
  <c r="AH890" i="1" s="1"/>
  <c r="C890" i="1"/>
  <c r="AE934" i="1"/>
  <c r="AH934" i="1" s="1"/>
  <c r="C934" i="1"/>
  <c r="AE939" i="1"/>
  <c r="AH939" i="1" s="1"/>
  <c r="C939" i="1"/>
  <c r="AI945" i="1"/>
  <c r="AG945" i="1"/>
  <c r="AI1060" i="1"/>
  <c r="AG1060" i="1"/>
  <c r="AE1063" i="1"/>
  <c r="AH1063" i="1" s="1"/>
  <c r="C1063" i="1"/>
  <c r="AI1084" i="1"/>
  <c r="AG1084" i="1"/>
  <c r="AI1112" i="1"/>
  <c r="AG1112" i="1"/>
  <c r="AG1115" i="1"/>
  <c r="AI1115" i="1"/>
  <c r="C800" i="1"/>
  <c r="C804" i="1"/>
  <c r="C808" i="1"/>
  <c r="C812" i="1"/>
  <c r="C816" i="1"/>
  <c r="C820" i="1"/>
  <c r="C824" i="1"/>
  <c r="C828" i="1"/>
  <c r="C832" i="1"/>
  <c r="C836" i="1"/>
  <c r="C840" i="1"/>
  <c r="C844" i="1"/>
  <c r="C848" i="1"/>
  <c r="C852" i="1"/>
  <c r="C856" i="1"/>
  <c r="C860" i="1"/>
  <c r="C864" i="1"/>
  <c r="C868" i="1"/>
  <c r="C872" i="1"/>
  <c r="C876" i="1"/>
  <c r="C880" i="1"/>
  <c r="C884" i="1"/>
  <c r="C888" i="1"/>
  <c r="C892" i="1"/>
  <c r="AI894" i="1"/>
  <c r="AI910" i="1"/>
  <c r="AG949" i="1"/>
  <c r="AI956" i="1"/>
  <c r="AG956" i="1"/>
  <c r="AI976" i="1"/>
  <c r="AG976" i="1"/>
  <c r="AI1008" i="1"/>
  <c r="AG1008" i="1"/>
  <c r="AE1022" i="1"/>
  <c r="C1022" i="1"/>
  <c r="AI1032" i="1"/>
  <c r="AG1032" i="1"/>
  <c r="C1047" i="1"/>
  <c r="AE1055" i="1"/>
  <c r="C1055" i="1"/>
  <c r="AE1059" i="1"/>
  <c r="AH1059" i="1" s="1"/>
  <c r="C1059" i="1"/>
  <c r="AI1069" i="1"/>
  <c r="AG1069" i="1"/>
  <c r="C1079" i="1"/>
  <c r="AE1083" i="1"/>
  <c r="AH1083" i="1" s="1"/>
  <c r="C1083" i="1"/>
  <c r="AE1099" i="1"/>
  <c r="AH1099" i="1" s="1"/>
  <c r="C1099" i="1"/>
  <c r="AE1113" i="1"/>
  <c r="AH1113" i="1" s="1"/>
  <c r="C1113" i="1"/>
  <c r="AE1174" i="1"/>
  <c r="AH1174" i="1" s="1"/>
  <c r="C1174" i="1"/>
  <c r="C1275" i="1"/>
  <c r="AE1275" i="1"/>
  <c r="AH1275" i="1" s="1"/>
  <c r="AI1353" i="1"/>
  <c r="AG1353" i="1"/>
  <c r="AI940" i="1"/>
  <c r="AG940" i="1"/>
  <c r="AE1006" i="1"/>
  <c r="AH1006" i="1" s="1"/>
  <c r="C1006" i="1"/>
  <c r="AI1016" i="1"/>
  <c r="AG1016" i="1"/>
  <c r="AE1030" i="1"/>
  <c r="AH1030" i="1" s="1"/>
  <c r="C1030" i="1"/>
  <c r="AI1040" i="1"/>
  <c r="AG1040" i="1"/>
  <c r="AE1081" i="1"/>
  <c r="AH1081" i="1" s="1"/>
  <c r="C1081" i="1"/>
  <c r="AE1097" i="1"/>
  <c r="AH1097" i="1" s="1"/>
  <c r="C1097" i="1"/>
  <c r="AE1131" i="1"/>
  <c r="AH1131" i="1" s="1"/>
  <c r="C1131" i="1"/>
  <c r="C1169" i="1"/>
  <c r="AE1169" i="1"/>
  <c r="AH1169" i="1" s="1"/>
  <c r="AG1266" i="1"/>
  <c r="AI1266" i="1"/>
  <c r="C1318" i="1"/>
  <c r="AE1318" i="1"/>
  <c r="AH1318" i="1" s="1"/>
  <c r="AI960" i="1"/>
  <c r="AG960" i="1"/>
  <c r="AI980" i="1"/>
  <c r="AG980" i="1"/>
  <c r="AE990" i="1"/>
  <c r="AH990" i="1" s="1"/>
  <c r="C990" i="1"/>
  <c r="AI996" i="1"/>
  <c r="AG996" i="1"/>
  <c r="AI1077" i="1"/>
  <c r="AG1077" i="1"/>
  <c r="C1090" i="1"/>
  <c r="AE1090" i="1"/>
  <c r="AH1090" i="1" s="1"/>
  <c r="AE1095" i="1"/>
  <c r="AH1095" i="1" s="1"/>
  <c r="C1095" i="1"/>
  <c r="AI1096" i="1"/>
  <c r="AG1096" i="1"/>
  <c r="AE1142" i="1"/>
  <c r="AH1142" i="1" s="1"/>
  <c r="C1142" i="1"/>
  <c r="AE1154" i="1"/>
  <c r="AH1154" i="1" s="1"/>
  <c r="C1154" i="1"/>
  <c r="AI1203" i="1"/>
  <c r="AG1203" i="1"/>
  <c r="AI1257" i="1"/>
  <c r="AG1257" i="1"/>
  <c r="C1315" i="1"/>
  <c r="AE1315" i="1"/>
  <c r="AH1315" i="1" s="1"/>
  <c r="AE1328" i="1"/>
  <c r="AH1328" i="1" s="1"/>
  <c r="C1328" i="1"/>
  <c r="AG1407" i="1"/>
  <c r="AI1407" i="1"/>
  <c r="AG1411" i="1"/>
  <c r="AI1411" i="1"/>
  <c r="AE1010" i="1"/>
  <c r="AH1010" i="1" s="1"/>
  <c r="C1010" i="1"/>
  <c r="AI1020" i="1"/>
  <c r="AG1020" i="1"/>
  <c r="AE1034" i="1"/>
  <c r="AH1034" i="1" s="1"/>
  <c r="C1034" i="1"/>
  <c r="AI1044" i="1"/>
  <c r="AG1044" i="1"/>
  <c r="AI1057" i="1"/>
  <c r="AG1057" i="1"/>
  <c r="C1074" i="1"/>
  <c r="AE1074" i="1"/>
  <c r="AH1074" i="1" s="1"/>
  <c r="AI1089" i="1"/>
  <c r="AG1089" i="1"/>
  <c r="C1102" i="1"/>
  <c r="AE1102" i="1"/>
  <c r="AH1102" i="1" s="1"/>
  <c r="C1114" i="1"/>
  <c r="AE1114" i="1"/>
  <c r="AH1114" i="1" s="1"/>
  <c r="AG1123" i="1"/>
  <c r="AI1123" i="1"/>
  <c r="AI1148" i="1"/>
  <c r="AG1148" i="1"/>
  <c r="AE1166" i="1"/>
  <c r="AH1166" i="1" s="1"/>
  <c r="C1166" i="1"/>
  <c r="AE1182" i="1"/>
  <c r="AH1182" i="1" s="1"/>
  <c r="C1182" i="1"/>
  <c r="C1299" i="1"/>
  <c r="AE1299" i="1"/>
  <c r="AH1299" i="1" s="1"/>
  <c r="C1375" i="1"/>
  <c r="AE1375" i="1"/>
  <c r="AH1375" i="1" s="1"/>
  <c r="AI952" i="1"/>
  <c r="AG952" i="1"/>
  <c r="AI972" i="1"/>
  <c r="AG972" i="1"/>
  <c r="AI1063" i="1"/>
  <c r="AG1063" i="1"/>
  <c r="AI1135" i="1"/>
  <c r="AG1135" i="1"/>
  <c r="AE1138" i="1"/>
  <c r="AH1138" i="1" s="1"/>
  <c r="C1138" i="1"/>
  <c r="AI1171" i="1"/>
  <c r="AG1171" i="1"/>
  <c r="C1173" i="1"/>
  <c r="AE1173" i="1"/>
  <c r="AH1173" i="1" s="1"/>
  <c r="AI1187" i="1"/>
  <c r="AG1187" i="1"/>
  <c r="C1189" i="1"/>
  <c r="AE1189" i="1"/>
  <c r="AI1204" i="1"/>
  <c r="AG1204" i="1"/>
  <c r="AE1216" i="1"/>
  <c r="AH1216" i="1" s="1"/>
  <c r="C1216" i="1"/>
  <c r="AI1217" i="1"/>
  <c r="AG1217" i="1"/>
  <c r="AE1244" i="1"/>
  <c r="AH1244" i="1" s="1"/>
  <c r="C1244" i="1"/>
  <c r="C1306" i="1"/>
  <c r="AE1306" i="1"/>
  <c r="AG1360" i="1"/>
  <c r="AI1360" i="1"/>
  <c r="AI984" i="1"/>
  <c r="AG984" i="1"/>
  <c r="AE994" i="1"/>
  <c r="AH994" i="1" s="1"/>
  <c r="C994" i="1"/>
  <c r="AI1000" i="1"/>
  <c r="AG1000" i="1"/>
  <c r="AE1014" i="1"/>
  <c r="AH1014" i="1" s="1"/>
  <c r="C1014" i="1"/>
  <c r="AI1024" i="1"/>
  <c r="AG1024" i="1"/>
  <c r="AE1038" i="1"/>
  <c r="AH1038" i="1" s="1"/>
  <c r="C1038" i="1"/>
  <c r="AE1115" i="1"/>
  <c r="AH1115" i="1" s="1"/>
  <c r="C1115" i="1"/>
  <c r="C1122" i="1"/>
  <c r="AE1122" i="1"/>
  <c r="AH1122" i="1" s="1"/>
  <c r="AE1129" i="1"/>
  <c r="AH1129" i="1" s="1"/>
  <c r="C1129" i="1"/>
  <c r="AE1170" i="1"/>
  <c r="AH1170" i="1" s="1"/>
  <c r="C1170" i="1"/>
  <c r="AE1186" i="1"/>
  <c r="AH1186" i="1" s="1"/>
  <c r="C1186" i="1"/>
  <c r="AE1202" i="1"/>
  <c r="AH1202" i="1" s="1"/>
  <c r="C1202" i="1"/>
  <c r="C1250" i="1"/>
  <c r="AE1250" i="1"/>
  <c r="AH1250" i="1" s="1"/>
  <c r="C1303" i="1"/>
  <c r="AE1303" i="1"/>
  <c r="AH1303" i="1" s="1"/>
  <c r="AI1369" i="1"/>
  <c r="AG1369" i="1"/>
  <c r="AG1391" i="1"/>
  <c r="AI1391" i="1"/>
  <c r="C915" i="1"/>
  <c r="C923" i="1"/>
  <c r="C931" i="1"/>
  <c r="AI944" i="1"/>
  <c r="AG944" i="1"/>
  <c r="C959" i="1"/>
  <c r="AE1065" i="1"/>
  <c r="AH1065" i="1" s="1"/>
  <c r="C1065" i="1"/>
  <c r="AI1099" i="1"/>
  <c r="C1107" i="1"/>
  <c r="AI1121" i="1"/>
  <c r="AG1121" i="1"/>
  <c r="AE1127" i="1"/>
  <c r="AH1127" i="1" s="1"/>
  <c r="C1127" i="1"/>
  <c r="C1134" i="1"/>
  <c r="AE1134" i="1"/>
  <c r="AH1134" i="1" s="1"/>
  <c r="AI1249" i="1"/>
  <c r="AG1249" i="1"/>
  <c r="C1287" i="1"/>
  <c r="AE1287" i="1"/>
  <c r="AH1287" i="1" s="1"/>
  <c r="AE1368" i="1"/>
  <c r="AH1368" i="1" s="1"/>
  <c r="C1368" i="1"/>
  <c r="AG913" i="1"/>
  <c r="AG921" i="1"/>
  <c r="AG929" i="1"/>
  <c r="AG957" i="1"/>
  <c r="AI964" i="1"/>
  <c r="AG964" i="1"/>
  <c r="AI1004" i="1"/>
  <c r="AG1004" i="1"/>
  <c r="AE1018" i="1"/>
  <c r="C1018" i="1"/>
  <c r="AI1028" i="1"/>
  <c r="AG1028" i="1"/>
  <c r="AE1042" i="1"/>
  <c r="AH1042" i="1" s="1"/>
  <c r="C1042" i="1"/>
  <c r="C1098" i="1"/>
  <c r="AE1098" i="1"/>
  <c r="AH1098" i="1" s="1"/>
  <c r="AG1107" i="1"/>
  <c r="AI1107" i="1"/>
  <c r="AG1119" i="1"/>
  <c r="AI1119" i="1"/>
  <c r="AG1131" i="1"/>
  <c r="AI1131" i="1"/>
  <c r="C1161" i="1"/>
  <c r="AE1161" i="1"/>
  <c r="AH1161" i="1" s="1"/>
  <c r="C1177" i="1"/>
  <c r="AE1177" i="1"/>
  <c r="AE1212" i="1"/>
  <c r="AH1212" i="1" s="1"/>
  <c r="C1212" i="1"/>
  <c r="C1294" i="1"/>
  <c r="AE1294" i="1"/>
  <c r="AH1294" i="1" s="1"/>
  <c r="AG1364" i="1"/>
  <c r="AI1364" i="1"/>
  <c r="AI1139" i="1"/>
  <c r="AG1139" i="1"/>
  <c r="AI1155" i="1"/>
  <c r="AG1155" i="1"/>
  <c r="C1270" i="1"/>
  <c r="AE1270" i="1"/>
  <c r="AH1270" i="1" s="1"/>
  <c r="AI1329" i="1"/>
  <c r="AG1329" i="1"/>
  <c r="AI1341" i="1"/>
  <c r="AG1341" i="1"/>
  <c r="AG1344" i="1"/>
  <c r="AI1344" i="1"/>
  <c r="C1359" i="1"/>
  <c r="AE1359" i="1"/>
  <c r="AH1359" i="1" s="1"/>
  <c r="C1370" i="1"/>
  <c r="AE1370" i="1"/>
  <c r="AH1370" i="1" s="1"/>
  <c r="AE1431" i="1"/>
  <c r="AH1431" i="1" s="1"/>
  <c r="C1431" i="1"/>
  <c r="AE1488" i="1"/>
  <c r="AH1488" i="1" s="1"/>
  <c r="C1488" i="1"/>
  <c r="C1071" i="1"/>
  <c r="AE1146" i="1"/>
  <c r="AH1146" i="1" s="1"/>
  <c r="C1146" i="1"/>
  <c r="AI1151" i="1"/>
  <c r="AG1151" i="1"/>
  <c r="AE1185" i="1"/>
  <c r="AH1185" i="1" s="1"/>
  <c r="AE1193" i="1"/>
  <c r="AH1193" i="1" s="1"/>
  <c r="AI1230" i="1"/>
  <c r="AG1230" i="1"/>
  <c r="AE1254" i="1"/>
  <c r="AH1254" i="1" s="1"/>
  <c r="AG1278" i="1"/>
  <c r="AI1281" i="1"/>
  <c r="AG1281" i="1"/>
  <c r="AG1290" i="1"/>
  <c r="AI1293" i="1"/>
  <c r="AG1293" i="1"/>
  <c r="AG1302" i="1"/>
  <c r="AI1305" i="1"/>
  <c r="AG1305" i="1"/>
  <c r="AG1314" i="1"/>
  <c r="AI1317" i="1"/>
  <c r="AG1317" i="1"/>
  <c r="AE1352" i="1"/>
  <c r="C1352" i="1"/>
  <c r="C1379" i="1"/>
  <c r="AE1379" i="1"/>
  <c r="C1507" i="1"/>
  <c r="AE1507" i="1"/>
  <c r="AH1507" i="1" s="1"/>
  <c r="AE1512" i="1"/>
  <c r="AH1512" i="1" s="1"/>
  <c r="C1512" i="1"/>
  <c r="AE1637" i="1"/>
  <c r="AH1637" i="1" s="1"/>
  <c r="C1637" i="1"/>
  <c r="AI1642" i="1"/>
  <c r="AG1642" i="1"/>
  <c r="AG1128" i="1"/>
  <c r="AE1150" i="1"/>
  <c r="AH1150" i="1" s="1"/>
  <c r="C1150" i="1"/>
  <c r="AI1207" i="1"/>
  <c r="AG1207" i="1"/>
  <c r="AE1219" i="1"/>
  <c r="AH1219" i="1" s="1"/>
  <c r="C1219" i="1"/>
  <c r="AI1220" i="1"/>
  <c r="AG1220" i="1"/>
  <c r="AE1256" i="1"/>
  <c r="AH1256" i="1" s="1"/>
  <c r="C1256" i="1"/>
  <c r="AI1336" i="1"/>
  <c r="AI1348" i="1"/>
  <c r="C1363" i="1"/>
  <c r="AE1363" i="1"/>
  <c r="AH1363" i="1" s="1"/>
  <c r="C1390" i="1"/>
  <c r="AE1390" i="1"/>
  <c r="AH1390" i="1" s="1"/>
  <c r="AI1214" i="1"/>
  <c r="AG1214" i="1"/>
  <c r="AE1248" i="1"/>
  <c r="AH1248" i="1" s="1"/>
  <c r="C1248" i="1"/>
  <c r="C1347" i="1"/>
  <c r="AE1347" i="1"/>
  <c r="AH1347" i="1" s="1"/>
  <c r="AG1378" i="1"/>
  <c r="AI1378" i="1"/>
  <c r="C1401" i="1"/>
  <c r="AE1401" i="1"/>
  <c r="AI1424" i="1"/>
  <c r="AG1424" i="1"/>
  <c r="AI1199" i="1"/>
  <c r="AG1199" i="1"/>
  <c r="AE1206" i="1"/>
  <c r="C1206" i="1"/>
  <c r="AI1233" i="1"/>
  <c r="AG1233" i="1"/>
  <c r="C1335" i="1"/>
  <c r="AE1335" i="1"/>
  <c r="AH1335" i="1" s="1"/>
  <c r="AG1362" i="1"/>
  <c r="AI1362" i="1"/>
  <c r="AG1389" i="1"/>
  <c r="AI1389" i="1"/>
  <c r="AG1400" i="1"/>
  <c r="AI1400" i="1"/>
  <c r="AG1415" i="1"/>
  <c r="AI1415" i="1"/>
  <c r="AI1561" i="1"/>
  <c r="AG1561" i="1"/>
  <c r="AG1100" i="1"/>
  <c r="AG1116" i="1"/>
  <c r="AG1132" i="1"/>
  <c r="AI1159" i="1"/>
  <c r="AG1159" i="1"/>
  <c r="AI1167" i="1"/>
  <c r="AG1167" i="1"/>
  <c r="AI1175" i="1"/>
  <c r="AG1175" i="1"/>
  <c r="AI1183" i="1"/>
  <c r="AG1183" i="1"/>
  <c r="AI1191" i="1"/>
  <c r="AG1191" i="1"/>
  <c r="AE1205" i="1"/>
  <c r="AH1205" i="1" s="1"/>
  <c r="AE1222" i="1"/>
  <c r="AH1222" i="1" s="1"/>
  <c r="C1222" i="1"/>
  <c r="AE1232" i="1"/>
  <c r="AH1232" i="1" s="1"/>
  <c r="C1232" i="1"/>
  <c r="C1246" i="1"/>
  <c r="AE1246" i="1"/>
  <c r="AH1246" i="1" s="1"/>
  <c r="C1323" i="1"/>
  <c r="AE1323" i="1"/>
  <c r="AH1323" i="1" s="1"/>
  <c r="AG1346" i="1"/>
  <c r="AI1346" i="1"/>
  <c r="AI1373" i="1"/>
  <c r="AG1373" i="1"/>
  <c r="AI1418" i="1"/>
  <c r="AG1418" i="1"/>
  <c r="C1447" i="1"/>
  <c r="AE1447" i="1"/>
  <c r="AH1447" i="1" s="1"/>
  <c r="AE1190" i="1"/>
  <c r="AH1190" i="1" s="1"/>
  <c r="C1190" i="1"/>
  <c r="AE1198" i="1"/>
  <c r="C1198" i="1"/>
  <c r="AE1260" i="1"/>
  <c r="C1260" i="1"/>
  <c r="AG1264" i="1"/>
  <c r="AI1264" i="1"/>
  <c r="AG1334" i="1"/>
  <c r="AI1334" i="1"/>
  <c r="AI1357" i="1"/>
  <c r="AG1357" i="1"/>
  <c r="AI1396" i="1"/>
  <c r="AG1396" i="1"/>
  <c r="AI1446" i="1"/>
  <c r="AG1446" i="1"/>
  <c r="AI1537" i="1"/>
  <c r="AG1537" i="1"/>
  <c r="AE1552" i="1"/>
  <c r="AH1552" i="1" s="1"/>
  <c r="C1552" i="1"/>
  <c r="AE1568" i="1"/>
  <c r="AH1568" i="1" s="1"/>
  <c r="C1568" i="1"/>
  <c r="AE1158" i="1"/>
  <c r="AH1158" i="1" s="1"/>
  <c r="C1158" i="1"/>
  <c r="AE1228" i="1"/>
  <c r="AH1228" i="1" s="1"/>
  <c r="C1228" i="1"/>
  <c r="AE1272" i="1"/>
  <c r="AH1272" i="1" s="1"/>
  <c r="C1272" i="1"/>
  <c r="AG1276" i="1"/>
  <c r="AI1276" i="1"/>
  <c r="AG1288" i="1"/>
  <c r="AI1288" i="1"/>
  <c r="AG1300" i="1"/>
  <c r="AI1300" i="1"/>
  <c r="AG1312" i="1"/>
  <c r="AI1312" i="1"/>
  <c r="AE1320" i="1"/>
  <c r="AH1320" i="1" s="1"/>
  <c r="C1320" i="1"/>
  <c r="AG1322" i="1"/>
  <c r="AI1322" i="1"/>
  <c r="AE1372" i="1"/>
  <c r="AH1372" i="1" s="1"/>
  <c r="C1372" i="1"/>
  <c r="AI1385" i="1"/>
  <c r="AG1385" i="1"/>
  <c r="C1051" i="1"/>
  <c r="C1067" i="1"/>
  <c r="AG1088" i="1"/>
  <c r="C1103" i="1"/>
  <c r="AG1104" i="1"/>
  <c r="C1119" i="1"/>
  <c r="AG1120" i="1"/>
  <c r="AG1140" i="1"/>
  <c r="AE1235" i="1"/>
  <c r="AH1235" i="1" s="1"/>
  <c r="C1235" i="1"/>
  <c r="AI1236" i="1"/>
  <c r="AG1236" i="1"/>
  <c r="AG1240" i="1"/>
  <c r="C1263" i="1"/>
  <c r="AE1263" i="1"/>
  <c r="AH1263" i="1" s="1"/>
  <c r="AE1284" i="1"/>
  <c r="AH1284" i="1" s="1"/>
  <c r="C1284" i="1"/>
  <c r="AG1285" i="1"/>
  <c r="AE1296" i="1"/>
  <c r="AH1296" i="1" s="1"/>
  <c r="C1296" i="1"/>
  <c r="AG1297" i="1"/>
  <c r="AE1308" i="1"/>
  <c r="AH1308" i="1" s="1"/>
  <c r="C1308" i="1"/>
  <c r="AG1309" i="1"/>
  <c r="AE1356" i="1"/>
  <c r="AH1356" i="1" s="1"/>
  <c r="C1356" i="1"/>
  <c r="AG1376" i="1"/>
  <c r="AI1376" i="1"/>
  <c r="AG1413" i="1"/>
  <c r="AI1413" i="1"/>
  <c r="AI1486" i="1"/>
  <c r="AG1486" i="1"/>
  <c r="AE1516" i="1"/>
  <c r="AH1516" i="1" s="1"/>
  <c r="C1516" i="1"/>
  <c r="AI1657" i="1"/>
  <c r="AG1657" i="1"/>
  <c r="C1695" i="1"/>
  <c r="AE1695" i="1"/>
  <c r="AH1695" i="1" s="1"/>
  <c r="AE1698" i="1"/>
  <c r="AH1698" i="1" s="1"/>
  <c r="C1698" i="1"/>
  <c r="AI1426" i="1"/>
  <c r="AG1426" i="1"/>
  <c r="AI1442" i="1"/>
  <c r="AG1442" i="1"/>
  <c r="C1443" i="1"/>
  <c r="AE1443" i="1"/>
  <c r="AH1443" i="1" s="1"/>
  <c r="C1495" i="1"/>
  <c r="AE1495" i="1"/>
  <c r="AH1495" i="1" s="1"/>
  <c r="AI1518" i="1"/>
  <c r="AG1518" i="1"/>
  <c r="AI1525" i="1"/>
  <c r="AG1525" i="1"/>
  <c r="AE1677" i="1"/>
  <c r="AH1677" i="1" s="1"/>
  <c r="C1677" i="1"/>
  <c r="C1531" i="1"/>
  <c r="AE1531" i="1"/>
  <c r="AH1531" i="1" s="1"/>
  <c r="C1555" i="1"/>
  <c r="AE1555" i="1"/>
  <c r="C1595" i="1"/>
  <c r="AE1595" i="1"/>
  <c r="AH1595" i="1" s="1"/>
  <c r="AE1252" i="1"/>
  <c r="AH1252" i="1" s="1"/>
  <c r="C1252" i="1"/>
  <c r="AG1262" i="1"/>
  <c r="AE1268" i="1"/>
  <c r="AH1268" i="1" s="1"/>
  <c r="C1268" i="1"/>
  <c r="AG1274" i="1"/>
  <c r="AE1280" i="1"/>
  <c r="AH1280" i="1" s="1"/>
  <c r="C1280" i="1"/>
  <c r="AG1286" i="1"/>
  <c r="AE1292" i="1"/>
  <c r="AH1292" i="1" s="1"/>
  <c r="C1292" i="1"/>
  <c r="AG1298" i="1"/>
  <c r="AE1304" i="1"/>
  <c r="AH1304" i="1" s="1"/>
  <c r="C1304" i="1"/>
  <c r="AG1310" i="1"/>
  <c r="AE1316" i="1"/>
  <c r="C1316" i="1"/>
  <c r="AI1337" i="1"/>
  <c r="AG1337" i="1"/>
  <c r="AG1358" i="1"/>
  <c r="AG1374" i="1"/>
  <c r="AE1620" i="1"/>
  <c r="AH1620" i="1" s="1"/>
  <c r="C1620" i="1"/>
  <c r="AI1325" i="1"/>
  <c r="AG1325" i="1"/>
  <c r="AE1336" i="1"/>
  <c r="AH1336" i="1" s="1"/>
  <c r="C1336" i="1"/>
  <c r="AI1349" i="1"/>
  <c r="AG1349" i="1"/>
  <c r="AI1365" i="1"/>
  <c r="AG1365" i="1"/>
  <c r="AI1381" i="1"/>
  <c r="AG1381" i="1"/>
  <c r="AG1462" i="1"/>
  <c r="AE1464" i="1"/>
  <c r="AH1464" i="1" s="1"/>
  <c r="C1464" i="1"/>
  <c r="C1492" i="1"/>
  <c r="C1503" i="1"/>
  <c r="AE1503" i="1"/>
  <c r="AH1503" i="1" s="1"/>
  <c r="AG1506" i="1"/>
  <c r="AI1521" i="1"/>
  <c r="AG1521" i="1"/>
  <c r="AI1594" i="1"/>
  <c r="AG1594" i="1"/>
  <c r="C1603" i="1"/>
  <c r="AE1603" i="1"/>
  <c r="AH1603" i="1" s="1"/>
  <c r="AI1609" i="1"/>
  <c r="AG1609" i="1"/>
  <c r="AE1740" i="1"/>
  <c r="AH1740" i="1" s="1"/>
  <c r="C1740" i="1"/>
  <c r="AG1761" i="1"/>
  <c r="AI1761" i="1"/>
  <c r="AE1324" i="1"/>
  <c r="AH1324" i="1" s="1"/>
  <c r="C1324" i="1"/>
  <c r="AE1348" i="1"/>
  <c r="AH1348" i="1" s="1"/>
  <c r="C1348" i="1"/>
  <c r="AE1364" i="1"/>
  <c r="AH1364" i="1" s="1"/>
  <c r="C1364" i="1"/>
  <c r="AE1380" i="1"/>
  <c r="AH1380" i="1" s="1"/>
  <c r="C1380" i="1"/>
  <c r="AE1391" i="1"/>
  <c r="AH1391" i="1" s="1"/>
  <c r="C1391" i="1"/>
  <c r="AG1403" i="1"/>
  <c r="AI1403" i="1"/>
  <c r="C1451" i="1"/>
  <c r="AE1451" i="1"/>
  <c r="AH1451" i="1" s="1"/>
  <c r="AE1520" i="1"/>
  <c r="AH1520" i="1" s="1"/>
  <c r="C1520" i="1"/>
  <c r="AI1541" i="1"/>
  <c r="AG1541" i="1"/>
  <c r="AI1320" i="1"/>
  <c r="AE1402" i="1"/>
  <c r="I106" i="31" s="1"/>
  <c r="Z106" i="31" s="1"/>
  <c r="C1402" i="1"/>
  <c r="AI1414" i="1"/>
  <c r="AG1414" i="1"/>
  <c r="C1459" i="1"/>
  <c r="AE1459" i="1"/>
  <c r="AH1459" i="1" s="1"/>
  <c r="AE1540" i="1"/>
  <c r="AH1540" i="1" s="1"/>
  <c r="C1540" i="1"/>
  <c r="AG1244" i="1"/>
  <c r="AI1260" i="1"/>
  <c r="AE1264" i="1"/>
  <c r="AH1264" i="1" s="1"/>
  <c r="C1264" i="1"/>
  <c r="AG1270" i="1"/>
  <c r="AI1272" i="1"/>
  <c r="AE1276" i="1"/>
  <c r="AH1276" i="1" s="1"/>
  <c r="C1276" i="1"/>
  <c r="AG1282" i="1"/>
  <c r="AI1284" i="1"/>
  <c r="AE1288" i="1"/>
  <c r="AH1288" i="1" s="1"/>
  <c r="C1288" i="1"/>
  <c r="AG1294" i="1"/>
  <c r="AI1296" i="1"/>
  <c r="AE1300" i="1"/>
  <c r="AH1300" i="1" s="1"/>
  <c r="C1300" i="1"/>
  <c r="AG1306" i="1"/>
  <c r="AI1308" i="1"/>
  <c r="AE1312" i="1"/>
  <c r="AH1312" i="1" s="1"/>
  <c r="C1312" i="1"/>
  <c r="AI1330" i="1"/>
  <c r="AI1333" i="1"/>
  <c r="AG1333" i="1"/>
  <c r="AI1342" i="1"/>
  <c r="AI1345" i="1"/>
  <c r="AG1345" i="1"/>
  <c r="AI1356" i="1"/>
  <c r="AI1361" i="1"/>
  <c r="AG1361" i="1"/>
  <c r="AI1372" i="1"/>
  <c r="AI1377" i="1"/>
  <c r="AG1377" i="1"/>
  <c r="AI1388" i="1"/>
  <c r="AG1388" i="1"/>
  <c r="AG1392" i="1"/>
  <c r="AE1413" i="1"/>
  <c r="AH1413" i="1" s="1"/>
  <c r="C1413" i="1"/>
  <c r="AE1463" i="1"/>
  <c r="AH1463" i="1" s="1"/>
  <c r="C1467" i="1"/>
  <c r="AE1467" i="1"/>
  <c r="AH1467" i="1" s="1"/>
  <c r="AI1478" i="1"/>
  <c r="AG1478" i="1"/>
  <c r="AI1502" i="1"/>
  <c r="AG1502" i="1"/>
  <c r="C1535" i="1"/>
  <c r="AE1535" i="1"/>
  <c r="AH1535" i="1" s="1"/>
  <c r="AE1572" i="1"/>
  <c r="AH1572" i="1" s="1"/>
  <c r="C1572" i="1"/>
  <c r="AG1213" i="1"/>
  <c r="AG1229" i="1"/>
  <c r="AG1326" i="1"/>
  <c r="AI1328" i="1"/>
  <c r="AE1332" i="1"/>
  <c r="AH1332" i="1" s="1"/>
  <c r="C1332" i="1"/>
  <c r="AG1338" i="1"/>
  <c r="AI1340" i="1"/>
  <c r="AE1344" i="1"/>
  <c r="AH1344" i="1" s="1"/>
  <c r="C1344" i="1"/>
  <c r="AE1360" i="1"/>
  <c r="AH1360" i="1" s="1"/>
  <c r="C1360" i="1"/>
  <c r="AE1376" i="1"/>
  <c r="AH1376" i="1" s="1"/>
  <c r="C1376" i="1"/>
  <c r="AE1383" i="1"/>
  <c r="AH1383" i="1" s="1"/>
  <c r="C1383" i="1"/>
  <c r="AE1394" i="1"/>
  <c r="AH1394" i="1" s="1"/>
  <c r="C1394" i="1"/>
  <c r="AI1458" i="1"/>
  <c r="AG1458" i="1"/>
  <c r="AI1534" i="1"/>
  <c r="AG1534" i="1"/>
  <c r="AG1265" i="1"/>
  <c r="AG1268" i="1"/>
  <c r="AG1277" i="1"/>
  <c r="AG1280" i="1"/>
  <c r="AG1289" i="1"/>
  <c r="AG1292" i="1"/>
  <c r="AG1301" i="1"/>
  <c r="AG1304" i="1"/>
  <c r="AG1313" i="1"/>
  <c r="AG1316" i="1"/>
  <c r="AI1318" i="1"/>
  <c r="AI1321" i="1"/>
  <c r="AG1321" i="1"/>
  <c r="AE1343" i="1"/>
  <c r="AH1343" i="1" s="1"/>
  <c r="AG1350" i="1"/>
  <c r="AI1354" i="1"/>
  <c r="AG1366" i="1"/>
  <c r="AI1370" i="1"/>
  <c r="AG1382" i="1"/>
  <c r="AE1405" i="1"/>
  <c r="AH1405" i="1" s="1"/>
  <c r="C1405" i="1"/>
  <c r="AE1416" i="1"/>
  <c r="C1416" i="1"/>
  <c r="AG1417" i="1"/>
  <c r="AI1461" i="1"/>
  <c r="AG1461" i="1"/>
  <c r="AI1542" i="1"/>
  <c r="AG1542" i="1"/>
  <c r="C1567" i="1"/>
  <c r="AE1567" i="1"/>
  <c r="AH1567" i="1" s="1"/>
  <c r="C1395" i="1"/>
  <c r="AG1399" i="1"/>
  <c r="C1406" i="1"/>
  <c r="C1417" i="1"/>
  <c r="AI1494" i="1"/>
  <c r="AG1494" i="1"/>
  <c r="AI1513" i="1"/>
  <c r="AG1513" i="1"/>
  <c r="AG1395" i="1"/>
  <c r="AI1450" i="1"/>
  <c r="AG1450" i="1"/>
  <c r="AI1481" i="1"/>
  <c r="AG1481" i="1"/>
  <c r="AI1554" i="1"/>
  <c r="AG1554" i="1"/>
  <c r="AI1569" i="1"/>
  <c r="AG1569" i="1"/>
  <c r="C1599" i="1"/>
  <c r="AE1599" i="1"/>
  <c r="AH1599" i="1" s="1"/>
  <c r="C1672" i="1"/>
  <c r="AE1672" i="1"/>
  <c r="AH1672" i="1" s="1"/>
  <c r="AE1772" i="1"/>
  <c r="AH1772" i="1" s="1"/>
  <c r="C1772" i="1"/>
  <c r="AI1776" i="1"/>
  <c r="AG1776" i="1"/>
  <c r="AI1505" i="1"/>
  <c r="AG1505" i="1"/>
  <c r="AE1536" i="1"/>
  <c r="AH1536" i="1" s="1"/>
  <c r="C1536" i="1"/>
  <c r="AI1598" i="1"/>
  <c r="AG1598" i="1"/>
  <c r="AE1616" i="1"/>
  <c r="C1616" i="1"/>
  <c r="AE1648" i="1"/>
  <c r="AH1648" i="1" s="1"/>
  <c r="C1648" i="1"/>
  <c r="C1735" i="1"/>
  <c r="AE1735" i="1"/>
  <c r="AH1735" i="1" s="1"/>
  <c r="AG1384" i="1"/>
  <c r="AG1477" i="1"/>
  <c r="AI1522" i="1"/>
  <c r="AG1522" i="1"/>
  <c r="AE1544" i="1"/>
  <c r="AH1544" i="1" s="1"/>
  <c r="C1544" i="1"/>
  <c r="AI1565" i="1"/>
  <c r="AG1565" i="1"/>
  <c r="AE1631" i="1"/>
  <c r="AH1631" i="1" s="1"/>
  <c r="C1631" i="1"/>
  <c r="AG1429" i="1"/>
  <c r="AG1441" i="1"/>
  <c r="AE1564" i="1"/>
  <c r="AH1564" i="1" s="1"/>
  <c r="C1564" i="1"/>
  <c r="AI1590" i="1"/>
  <c r="AG1590" i="1"/>
  <c r="AI1395" i="1"/>
  <c r="C1440" i="1"/>
  <c r="C1475" i="1"/>
  <c r="AE1475" i="1"/>
  <c r="AH1475" i="1" s="1"/>
  <c r="C1480" i="1"/>
  <c r="C1483" i="1"/>
  <c r="AE1483" i="1"/>
  <c r="AH1483" i="1" s="1"/>
  <c r="AG1490" i="1"/>
  <c r="AI1501" i="1"/>
  <c r="AG1501" i="1"/>
  <c r="AG1530" i="1"/>
  <c r="AG1419" i="1"/>
  <c r="AE1436" i="1"/>
  <c r="AH1436" i="1" s="1"/>
  <c r="C1436" i="1"/>
  <c r="AG1465" i="1"/>
  <c r="AG1469" i="1"/>
  <c r="AI1497" i="1"/>
  <c r="AG1497" i="1"/>
  <c r="AE1500" i="1"/>
  <c r="AH1500" i="1" s="1"/>
  <c r="C1500" i="1"/>
  <c r="AE1612" i="1"/>
  <c r="AH1612" i="1" s="1"/>
  <c r="C1612" i="1"/>
  <c r="AE1624" i="1"/>
  <c r="AH1624" i="1" s="1"/>
  <c r="C1624" i="1"/>
  <c r="AI1545" i="1"/>
  <c r="AG1545" i="1"/>
  <c r="C1560" i="1"/>
  <c r="AI1573" i="1"/>
  <c r="AG1573" i="1"/>
  <c r="AI1602" i="1"/>
  <c r="AG1602" i="1"/>
  <c r="C1604" i="1"/>
  <c r="AI1671" i="1"/>
  <c r="AG1671" i="1"/>
  <c r="AE1692" i="1"/>
  <c r="AH1692" i="1" s="1"/>
  <c r="C1692" i="1"/>
  <c r="AI1765" i="1"/>
  <c r="AG1765" i="1"/>
  <c r="AI1969" i="1"/>
  <c r="AG1969" i="1"/>
  <c r="AI1577" i="1"/>
  <c r="AG1577" i="1"/>
  <c r="AI1606" i="1"/>
  <c r="AG1606" i="1"/>
  <c r="C1608" i="1"/>
  <c r="AE1641" i="1"/>
  <c r="AH1641" i="1" s="1"/>
  <c r="C1641" i="1"/>
  <c r="AE1647" i="1"/>
  <c r="AI1691" i="1"/>
  <c r="AG1691" i="1"/>
  <c r="C1730" i="1"/>
  <c r="AE1730" i="1"/>
  <c r="AH1730" i="1" s="1"/>
  <c r="C1755" i="1"/>
  <c r="AE1755" i="1"/>
  <c r="AH1755" i="1" s="1"/>
  <c r="AI1954" i="1"/>
  <c r="AG1954" i="1"/>
  <c r="AI1485" i="1"/>
  <c r="AG1485" i="1"/>
  <c r="AI1509" i="1"/>
  <c r="AG1509" i="1"/>
  <c r="AI1549" i="1"/>
  <c r="AG1549" i="1"/>
  <c r="AI1581" i="1"/>
  <c r="AG1581" i="1"/>
  <c r="AE1583" i="1"/>
  <c r="AH1583" i="1" s="1"/>
  <c r="AI1610" i="1"/>
  <c r="AG1610" i="1"/>
  <c r="AI1614" i="1"/>
  <c r="AG1614" i="1"/>
  <c r="AI1618" i="1"/>
  <c r="AG1618" i="1"/>
  <c r="AI1622" i="1"/>
  <c r="AG1622" i="1"/>
  <c r="AE1656" i="1"/>
  <c r="AH1656" i="1" s="1"/>
  <c r="C1656" i="1"/>
  <c r="AE1660" i="1"/>
  <c r="AH1660" i="1" s="1"/>
  <c r="AI1663" i="1"/>
  <c r="AG1663" i="1"/>
  <c r="AI1694" i="1"/>
  <c r="AG1694" i="1"/>
  <c r="AG1924" i="1"/>
  <c r="AI1924" i="1"/>
  <c r="AE1934" i="1"/>
  <c r="AH1934" i="1" s="1"/>
  <c r="C1934" i="1"/>
  <c r="C1950" i="1"/>
  <c r="AE1950" i="1"/>
  <c r="AH1950" i="1" s="1"/>
  <c r="AE1999" i="1"/>
  <c r="AH1999" i="1" s="1"/>
  <c r="C1999" i="1"/>
  <c r="AI1585" i="1"/>
  <c r="AG1585" i="1"/>
  <c r="AI1626" i="1"/>
  <c r="AG1626" i="1"/>
  <c r="AI1637" i="1"/>
  <c r="AG1637" i="1"/>
  <c r="AI1666" i="1"/>
  <c r="AG1666" i="1"/>
  <c r="AG1754" i="1"/>
  <c r="AI1754" i="1"/>
  <c r="C1879" i="1"/>
  <c r="AE1879" i="1"/>
  <c r="AH1879" i="1" s="1"/>
  <c r="AI1529" i="1"/>
  <c r="AG1529" i="1"/>
  <c r="AI1553" i="1"/>
  <c r="AG1553" i="1"/>
  <c r="AI1566" i="1"/>
  <c r="AG1566" i="1"/>
  <c r="AI1589" i="1"/>
  <c r="AG1589" i="1"/>
  <c r="AE1591" i="1"/>
  <c r="AH1591" i="1" s="1"/>
  <c r="AE1643" i="1"/>
  <c r="AH1643" i="1" s="1"/>
  <c r="C1684" i="1"/>
  <c r="AE1684" i="1"/>
  <c r="AH1684" i="1" s="1"/>
  <c r="AI1686" i="1"/>
  <c r="AG1686" i="1"/>
  <c r="AI1709" i="1"/>
  <c r="AG1709" i="1"/>
  <c r="C1822" i="1"/>
  <c r="AE1822" i="1"/>
  <c r="AH1822" i="1" s="1"/>
  <c r="C1873" i="1"/>
  <c r="AE1873" i="1"/>
  <c r="AH1873" i="1" s="1"/>
  <c r="AI1570" i="1"/>
  <c r="AG1570" i="1"/>
  <c r="C1576" i="1"/>
  <c r="AI1593" i="1"/>
  <c r="AG1593" i="1"/>
  <c r="AI1638" i="1"/>
  <c r="AG1638" i="1"/>
  <c r="AG1653" i="1"/>
  <c r="AE1708" i="1"/>
  <c r="AH1708" i="1" s="1"/>
  <c r="C1708" i="1"/>
  <c r="C1456" i="1"/>
  <c r="AG1457" i="1"/>
  <c r="C1472" i="1"/>
  <c r="AG1473" i="1"/>
  <c r="C1484" i="1"/>
  <c r="AI1493" i="1"/>
  <c r="AG1493" i="1"/>
  <c r="C1508" i="1"/>
  <c r="AI1517" i="1"/>
  <c r="AG1517" i="1"/>
  <c r="AI1533" i="1"/>
  <c r="AG1533" i="1"/>
  <c r="C1548" i="1"/>
  <c r="AI1557" i="1"/>
  <c r="AG1557" i="1"/>
  <c r="AI1574" i="1"/>
  <c r="AG1574" i="1"/>
  <c r="C1580" i="1"/>
  <c r="AI1597" i="1"/>
  <c r="AG1597" i="1"/>
  <c r="AI1629" i="1"/>
  <c r="AG1629" i="1"/>
  <c r="AI1646" i="1"/>
  <c r="AG1646" i="1"/>
  <c r="AG1655" i="1"/>
  <c r="AI1661" i="1"/>
  <c r="AG1661" i="1"/>
  <c r="AE1665" i="1"/>
  <c r="AH1665" i="1" s="1"/>
  <c r="C1665" i="1"/>
  <c r="AI1749" i="1"/>
  <c r="AG1749" i="1"/>
  <c r="AI1807" i="1"/>
  <c r="AG1807" i="1"/>
  <c r="AG1813" i="1"/>
  <c r="AG1821" i="1"/>
  <c r="AI1821" i="1"/>
  <c r="AI1578" i="1"/>
  <c r="AG1578" i="1"/>
  <c r="AI1582" i="1"/>
  <c r="AG1582" i="1"/>
  <c r="AI1601" i="1"/>
  <c r="AG1601" i="1"/>
  <c r="AE1645" i="1"/>
  <c r="AH1645" i="1" s="1"/>
  <c r="C1645" i="1"/>
  <c r="AI1678" i="1"/>
  <c r="AG1678" i="1"/>
  <c r="AE1748" i="1"/>
  <c r="AH1748" i="1" s="1"/>
  <c r="C1748" i="1"/>
  <c r="AE1815" i="1"/>
  <c r="AH1815" i="1" s="1"/>
  <c r="C1815" i="1"/>
  <c r="AI1586" i="1"/>
  <c r="AG1586" i="1"/>
  <c r="C1588" i="1"/>
  <c r="AI1605" i="1"/>
  <c r="AG1605" i="1"/>
  <c r="AE1628" i="1"/>
  <c r="AH1628" i="1" s="1"/>
  <c r="C1628" i="1"/>
  <c r="C1639" i="1"/>
  <c r="AE1652" i="1"/>
  <c r="AH1652" i="1" s="1"/>
  <c r="C1652" i="1"/>
  <c r="AI1659" i="1"/>
  <c r="AG1659" i="1"/>
  <c r="AE1700" i="1"/>
  <c r="AH1700" i="1" s="1"/>
  <c r="C1700" i="1"/>
  <c r="C1703" i="1"/>
  <c r="AE1703" i="1"/>
  <c r="AH1703" i="1" s="1"/>
  <c r="AE1784" i="1"/>
  <c r="AH1784" i="1" s="1"/>
  <c r="C1784" i="1"/>
  <c r="C1894" i="1"/>
  <c r="AE1894" i="1"/>
  <c r="AH1894" i="1" s="1"/>
  <c r="AG2054" i="1"/>
  <c r="AI2054" i="1"/>
  <c r="AE2096" i="1"/>
  <c r="AH2096" i="1" s="1"/>
  <c r="C2096" i="1"/>
  <c r="AE1649" i="1"/>
  <c r="AH1649" i="1" s="1"/>
  <c r="C1649" i="1"/>
  <c r="AI1650" i="1"/>
  <c r="AG1650" i="1"/>
  <c r="AI1674" i="1"/>
  <c r="AG1674" i="1"/>
  <c r="AE1685" i="1"/>
  <c r="C1685" i="1"/>
  <c r="C1743" i="1"/>
  <c r="AE1743" i="1"/>
  <c r="AH1743" i="1" s="1"/>
  <c r="AE1758" i="1"/>
  <c r="AH1758" i="1" s="1"/>
  <c r="C1758" i="1"/>
  <c r="AG1780" i="1"/>
  <c r="AI1780" i="1"/>
  <c r="AE1653" i="1"/>
  <c r="AH1653" i="1" s="1"/>
  <c r="C1653" i="1"/>
  <c r="AI1654" i="1"/>
  <c r="AG1654" i="1"/>
  <c r="AE1738" i="1"/>
  <c r="AH1738" i="1" s="1"/>
  <c r="C1738" i="1"/>
  <c r="AE1746" i="1"/>
  <c r="AH1746" i="1" s="1"/>
  <c r="C1746" i="1"/>
  <c r="AI1757" i="1"/>
  <c r="AG1757" i="1"/>
  <c r="C1789" i="1"/>
  <c r="AE1789" i="1"/>
  <c r="AH1789" i="1" s="1"/>
  <c r="AE1799" i="1"/>
  <c r="AH1799" i="1" s="1"/>
  <c r="C1799" i="1"/>
  <c r="AI1949" i="1"/>
  <c r="AG1949" i="1"/>
  <c r="AG1952" i="1"/>
  <c r="AI1952" i="1"/>
  <c r="AG1665" i="1"/>
  <c r="AE1673" i="1"/>
  <c r="AH1673" i="1" s="1"/>
  <c r="C1673" i="1"/>
  <c r="AI1682" i="1"/>
  <c r="AG1682" i="1"/>
  <c r="AI1687" i="1"/>
  <c r="AG1687" i="1"/>
  <c r="AI1716" i="1"/>
  <c r="AG1716" i="1"/>
  <c r="AI1724" i="1"/>
  <c r="AG1724" i="1"/>
  <c r="AE1728" i="1"/>
  <c r="AH1728" i="1" s="1"/>
  <c r="C1728" i="1"/>
  <c r="AI1732" i="1"/>
  <c r="AG1732" i="1"/>
  <c r="AI1737" i="1"/>
  <c r="AG1737" i="1"/>
  <c r="C1751" i="1"/>
  <c r="AE1751" i="1"/>
  <c r="AH1751" i="1" s="1"/>
  <c r="AE1770" i="1"/>
  <c r="AH1770" i="1" s="1"/>
  <c r="C1770" i="1"/>
  <c r="C1779" i="1"/>
  <c r="AE1779" i="1"/>
  <c r="AH1779" i="1" s="1"/>
  <c r="AI1791" i="1"/>
  <c r="AG1791" i="1"/>
  <c r="C1911" i="1"/>
  <c r="AE1911" i="1"/>
  <c r="AH1911" i="1" s="1"/>
  <c r="AE1920" i="1"/>
  <c r="AH1920" i="1" s="1"/>
  <c r="C1920" i="1"/>
  <c r="AI1634" i="1"/>
  <c r="AG1634" i="1"/>
  <c r="AE1657" i="1"/>
  <c r="AH1657" i="1" s="1"/>
  <c r="C1657" i="1"/>
  <c r="AI1658" i="1"/>
  <c r="AG1658" i="1"/>
  <c r="AI1690" i="1"/>
  <c r="AG1690" i="1"/>
  <c r="AG1752" i="1"/>
  <c r="AI1763" i="1"/>
  <c r="AG1763" i="1"/>
  <c r="AI1788" i="1"/>
  <c r="AG1788" i="1"/>
  <c r="AI1872" i="1"/>
  <c r="AG1909" i="1"/>
  <c r="AI1909" i="1"/>
  <c r="AG1613" i="1"/>
  <c r="AG1617" i="1"/>
  <c r="AG1621" i="1"/>
  <c r="AG1625" i="1"/>
  <c r="AG1667" i="1"/>
  <c r="AI1670" i="1"/>
  <c r="AG1670" i="1"/>
  <c r="AG1679" i="1"/>
  <c r="AE1718" i="1"/>
  <c r="AH1718" i="1" s="1"/>
  <c r="C1718" i="1"/>
  <c r="C1723" i="1"/>
  <c r="AE1723" i="1"/>
  <c r="AH1723" i="1" s="1"/>
  <c r="AI1778" i="1"/>
  <c r="AG1778" i="1"/>
  <c r="AE1790" i="1"/>
  <c r="AH1790" i="1" s="1"/>
  <c r="C1790" i="1"/>
  <c r="AG1862" i="1"/>
  <c r="AI1862" i="1"/>
  <c r="AI1867" i="1"/>
  <c r="AG1867" i="1"/>
  <c r="AI1870" i="1"/>
  <c r="AG1870" i="1"/>
  <c r="AE1661" i="1"/>
  <c r="AH1661" i="1" s="1"/>
  <c r="C1661" i="1"/>
  <c r="AI1662" i="1"/>
  <c r="AG1662" i="1"/>
  <c r="AE1681" i="1"/>
  <c r="AH1681" i="1" s="1"/>
  <c r="C1681" i="1"/>
  <c r="AE1762" i="1"/>
  <c r="AH1762" i="1" s="1"/>
  <c r="C1762" i="1"/>
  <c r="C1830" i="1"/>
  <c r="AE1830" i="1"/>
  <c r="AH1830" i="1" s="1"/>
  <c r="C1633" i="1"/>
  <c r="AE1669" i="1"/>
  <c r="AH1669" i="1" s="1"/>
  <c r="C1669" i="1"/>
  <c r="AE1689" i="1"/>
  <c r="AH1689" i="1" s="1"/>
  <c r="C1689" i="1"/>
  <c r="AI1701" i="1"/>
  <c r="AG1701" i="1"/>
  <c r="AI1706" i="1"/>
  <c r="AG1706" i="1"/>
  <c r="AI1714" i="1"/>
  <c r="AG1714" i="1"/>
  <c r="AI1722" i="1"/>
  <c r="AG1722" i="1"/>
  <c r="AE1834" i="1"/>
  <c r="AH1834" i="1" s="1"/>
  <c r="C1834" i="1"/>
  <c r="AG1697" i="1"/>
  <c r="C1706" i="1"/>
  <c r="C1716" i="1"/>
  <c r="AG1745" i="1"/>
  <c r="AE1761" i="1"/>
  <c r="AH1761" i="1" s="1"/>
  <c r="AE1793" i="1"/>
  <c r="AH1793" i="1" s="1"/>
  <c r="C1793" i="1"/>
  <c r="AE1803" i="1"/>
  <c r="AH1803" i="1" s="1"/>
  <c r="C1803" i="1"/>
  <c r="C1831" i="1"/>
  <c r="AE1831" i="1"/>
  <c r="AH1831" i="1" s="1"/>
  <c r="AE1868" i="1"/>
  <c r="AH1868" i="1" s="1"/>
  <c r="C1868" i="1"/>
  <c r="AG1936" i="1"/>
  <c r="AI1936" i="1"/>
  <c r="C1767" i="1"/>
  <c r="AE1767" i="1"/>
  <c r="AH1767" i="1" s="1"/>
  <c r="AI1792" i="1"/>
  <c r="AG1792" i="1"/>
  <c r="AI1795" i="1"/>
  <c r="AG1795" i="1"/>
  <c r="AE1852" i="1"/>
  <c r="AH1852" i="1" s="1"/>
  <c r="C1852" i="1"/>
  <c r="AE1858" i="1"/>
  <c r="AH1858" i="1" s="1"/>
  <c r="C1858" i="1"/>
  <c r="AG1878" i="1"/>
  <c r="AI1878" i="1"/>
  <c r="C1908" i="1"/>
  <c r="AE1908" i="1"/>
  <c r="AH1908" i="1" s="1"/>
  <c r="AI1922" i="1"/>
  <c r="AG1922" i="1"/>
  <c r="AG1944" i="1"/>
  <c r="AI1944" i="1"/>
  <c r="AE1731" i="1"/>
  <c r="AH1731" i="1" s="1"/>
  <c r="AG1772" i="1"/>
  <c r="AG1789" i="1"/>
  <c r="AE1797" i="1"/>
  <c r="AH1797" i="1" s="1"/>
  <c r="C1797" i="1"/>
  <c r="AE1813" i="1"/>
  <c r="AH1813" i="1" s="1"/>
  <c r="C1813" i="1"/>
  <c r="AI1836" i="1"/>
  <c r="AI1882" i="1"/>
  <c r="AI1942" i="1"/>
  <c r="AG1942" i="1"/>
  <c r="AE1948" i="1"/>
  <c r="AH1948" i="1" s="1"/>
  <c r="C1948" i="1"/>
  <c r="AE1801" i="1"/>
  <c r="AH1801" i="1" s="1"/>
  <c r="C1801" i="1"/>
  <c r="AG1815" i="1"/>
  <c r="AG1825" i="1"/>
  <c r="AI1825" i="1"/>
  <c r="AI1851" i="1"/>
  <c r="AG1851" i="1"/>
  <c r="AG1865" i="1"/>
  <c r="AI1865" i="1"/>
  <c r="AE1918" i="1"/>
  <c r="AH1918" i="1" s="1"/>
  <c r="C1918" i="1"/>
  <c r="AI1945" i="1"/>
  <c r="AG1945" i="1"/>
  <c r="C1720" i="1"/>
  <c r="AG1726" i="1"/>
  <c r="AG1736" i="1"/>
  <c r="AG1756" i="1"/>
  <c r="AG1758" i="1"/>
  <c r="C1760" i="1"/>
  <c r="AG1768" i="1"/>
  <c r="AI1772" i="1"/>
  <c r="AE1791" i="1"/>
  <c r="AH1791" i="1" s="1"/>
  <c r="C1791" i="1"/>
  <c r="AG1883" i="1"/>
  <c r="AI1883" i="1"/>
  <c r="AE1930" i="1"/>
  <c r="AH1930" i="1" s="1"/>
  <c r="C1930" i="1"/>
  <c r="AI1793" i="1"/>
  <c r="AG1793" i="1"/>
  <c r="C1712" i="1"/>
  <c r="AE1715" i="1"/>
  <c r="AH1715" i="1" s="1"/>
  <c r="AG1741" i="1"/>
  <c r="AG1773" i="1"/>
  <c r="AE1777" i="1"/>
  <c r="AH1777" i="1" s="1"/>
  <c r="AE1916" i="1"/>
  <c r="AH1916" i="1" s="1"/>
  <c r="C1916" i="1"/>
  <c r="C1939" i="1"/>
  <c r="AE1939" i="1"/>
  <c r="AH1939" i="1" s="1"/>
  <c r="AI1958" i="1"/>
  <c r="AG1713" i="1"/>
  <c r="AI1760" i="1"/>
  <c r="AI1785" i="1"/>
  <c r="AG1785" i="1"/>
  <c r="AE1795" i="1"/>
  <c r="AH1795" i="1" s="1"/>
  <c r="C1795" i="1"/>
  <c r="AE1886" i="1"/>
  <c r="AH1886" i="1" s="1"/>
  <c r="AG1926" i="1"/>
  <c r="AE1928" i="1"/>
  <c r="AH1928" i="1" s="1"/>
  <c r="C1928" i="1"/>
  <c r="AE1833" i="1"/>
  <c r="AH1833" i="1" s="1"/>
  <c r="C1833" i="1"/>
  <c r="AE1909" i="1"/>
  <c r="AH1909" i="1" s="1"/>
  <c r="AI1917" i="1"/>
  <c r="AG1917" i="1"/>
  <c r="C1923" i="1"/>
  <c r="AE1923" i="1"/>
  <c r="AH1923" i="1" s="1"/>
  <c r="AI1929" i="1"/>
  <c r="AG1929" i="1"/>
  <c r="AI1961" i="1"/>
  <c r="AG1961" i="1"/>
  <c r="AI1980" i="1"/>
  <c r="AG1980" i="1"/>
  <c r="AI2020" i="1"/>
  <c r="AG2020" i="1"/>
  <c r="C2077" i="1"/>
  <c r="AE2077" i="1"/>
  <c r="AH2077" i="1" s="1"/>
  <c r="AE1960" i="1"/>
  <c r="AH1960" i="1" s="1"/>
  <c r="C1960" i="1"/>
  <c r="AE1979" i="1"/>
  <c r="AH1979" i="1" s="1"/>
  <c r="C1979" i="1"/>
  <c r="AG1809" i="1"/>
  <c r="AG1811" i="1"/>
  <c r="AG1885" i="1"/>
  <c r="AI1885" i="1"/>
  <c r="AE1892" i="1"/>
  <c r="AH1892" i="1" s="1"/>
  <c r="C1892" i="1"/>
  <c r="AG1910" i="1"/>
  <c r="AI1910" i="1"/>
  <c r="AE1914" i="1"/>
  <c r="AH1914" i="1" s="1"/>
  <c r="C1914" i="1"/>
  <c r="C1951" i="1"/>
  <c r="AE1951" i="1"/>
  <c r="AH1951" i="1" s="1"/>
  <c r="AE1975" i="1"/>
  <c r="AH1975" i="1" s="1"/>
  <c r="C1975" i="1"/>
  <c r="AI1976" i="1"/>
  <c r="AG1976" i="1"/>
  <c r="C2057" i="1"/>
  <c r="AE2057" i="1"/>
  <c r="AH2057" i="1" s="1"/>
  <c r="AE2140" i="1"/>
  <c r="AH2140" i="1" s="1"/>
  <c r="C2140" i="1"/>
  <c r="AI2141" i="1"/>
  <c r="AG2141" i="1"/>
  <c r="C2487" i="1"/>
  <c r="AE2487" i="1"/>
  <c r="AH2487" i="1" s="1"/>
  <c r="AG1830" i="1"/>
  <c r="AI1830" i="1"/>
  <c r="AG1920" i="1"/>
  <c r="AI1920" i="1"/>
  <c r="AE1944" i="1"/>
  <c r="AH1944" i="1" s="1"/>
  <c r="C1944" i="1"/>
  <c r="AI1950" i="1"/>
  <c r="AG1950" i="1"/>
  <c r="AI1993" i="1"/>
  <c r="AG1993" i="1"/>
  <c r="AI1997" i="1"/>
  <c r="AG1997" i="1"/>
  <c r="AI2001" i="1"/>
  <c r="AG2001" i="1"/>
  <c r="AI2012" i="1"/>
  <c r="AG2012" i="1"/>
  <c r="C2069" i="1"/>
  <c r="AE2069" i="1"/>
  <c r="AH2069" i="1" s="1"/>
  <c r="AE2440" i="1"/>
  <c r="AH2440" i="1" s="1"/>
  <c r="C2440" i="1"/>
  <c r="AE2449" i="1"/>
  <c r="AH2449" i="1" s="1"/>
  <c r="C2449" i="1"/>
  <c r="AG2481" i="1"/>
  <c r="AI2481" i="1"/>
  <c r="AE1775" i="1"/>
  <c r="AH1775" i="1" s="1"/>
  <c r="AE1787" i="1"/>
  <c r="AH1787" i="1" s="1"/>
  <c r="AE1817" i="1"/>
  <c r="AH1817" i="1" s="1"/>
  <c r="C1817" i="1"/>
  <c r="AG1837" i="1"/>
  <c r="AI1837" i="1"/>
  <c r="AE1844" i="1"/>
  <c r="AH1844" i="1" s="1"/>
  <c r="C1844" i="1"/>
  <c r="AE1849" i="1"/>
  <c r="AH1849" i="1" s="1"/>
  <c r="AE1857" i="1"/>
  <c r="AH1857" i="1" s="1"/>
  <c r="C1857" i="1"/>
  <c r="AG1881" i="1"/>
  <c r="AE1891" i="1"/>
  <c r="AH1891" i="1" s="1"/>
  <c r="AE1910" i="1"/>
  <c r="AH1910" i="1" s="1"/>
  <c r="AI1913" i="1"/>
  <c r="AG1913" i="1"/>
  <c r="C1919" i="1"/>
  <c r="AE1919" i="1"/>
  <c r="AH1919" i="1" s="1"/>
  <c r="AI1925" i="1"/>
  <c r="AG1925" i="1"/>
  <c r="AE1967" i="1"/>
  <c r="AH1967" i="1" s="1"/>
  <c r="C1967" i="1"/>
  <c r="AI1968" i="1"/>
  <c r="AG1968" i="1"/>
  <c r="AI1985" i="1"/>
  <c r="AG1985" i="1"/>
  <c r="AI2068" i="1"/>
  <c r="AG2068" i="1"/>
  <c r="AE2184" i="1"/>
  <c r="AH2184" i="1" s="1"/>
  <c r="C2184" i="1"/>
  <c r="AI1981" i="1"/>
  <c r="AG1981" i="1"/>
  <c r="AI2056" i="1"/>
  <c r="AG2056" i="1"/>
  <c r="AG2074" i="1"/>
  <c r="AI2074" i="1"/>
  <c r="C2138" i="1"/>
  <c r="AE2138" i="1"/>
  <c r="AH2138" i="1" s="1"/>
  <c r="AE2233" i="1"/>
  <c r="AH2233" i="1" s="1"/>
  <c r="C2233" i="1"/>
  <c r="AG1797" i="1"/>
  <c r="AG1799" i="1"/>
  <c r="AE1809" i="1"/>
  <c r="AH1809" i="1" s="1"/>
  <c r="C1809" i="1"/>
  <c r="AE1811" i="1"/>
  <c r="AH1811" i="1" s="1"/>
  <c r="C1811" i="1"/>
  <c r="AE1843" i="1"/>
  <c r="AH1843" i="1" s="1"/>
  <c r="C1855" i="1"/>
  <c r="AE1855" i="1"/>
  <c r="AH1855" i="1" s="1"/>
  <c r="AG1875" i="1"/>
  <c r="AI1875" i="1"/>
  <c r="AG1879" i="1"/>
  <c r="AI1881" i="1"/>
  <c r="AI1937" i="1"/>
  <c r="AG1937" i="1"/>
  <c r="AI1953" i="1"/>
  <c r="AG1953" i="1"/>
  <c r="AE1955" i="1"/>
  <c r="AH1955" i="1" s="1"/>
  <c r="AE2003" i="1"/>
  <c r="AH2003" i="1" s="1"/>
  <c r="C2003" i="1"/>
  <c r="AI2004" i="1"/>
  <c r="AG2004" i="1"/>
  <c r="C2061" i="1"/>
  <c r="AE2061" i="1"/>
  <c r="AH2061" i="1" s="1"/>
  <c r="AI2137" i="1"/>
  <c r="AG2137" i="1"/>
  <c r="AE2171" i="1"/>
  <c r="AH2171" i="1" s="1"/>
  <c r="C2171" i="1"/>
  <c r="AE1807" i="1"/>
  <c r="AH1807" i="1" s="1"/>
  <c r="C1807" i="1"/>
  <c r="AI1818" i="1"/>
  <c r="AI1824" i="1"/>
  <c r="AI1835" i="1"/>
  <c r="AI1841" i="1"/>
  <c r="AG1843" i="1"/>
  <c r="C1848" i="1"/>
  <c r="C1861" i="1"/>
  <c r="C1896" i="1"/>
  <c r="C1900" i="1"/>
  <c r="C1904" i="1"/>
  <c r="AG1916" i="1"/>
  <c r="AI1916" i="1"/>
  <c r="AG1918" i="1"/>
  <c r="AG1928" i="1"/>
  <c r="AI1928" i="1"/>
  <c r="AG1930" i="1"/>
  <c r="AI1934" i="1"/>
  <c r="AE1936" i="1"/>
  <c r="AH1936" i="1" s="1"/>
  <c r="C1936" i="1"/>
  <c r="AI1977" i="1"/>
  <c r="AG1977" i="1"/>
  <c r="AE1805" i="1"/>
  <c r="AH1805" i="1" s="1"/>
  <c r="C1805" i="1"/>
  <c r="C1821" i="1"/>
  <c r="AG1827" i="1"/>
  <c r="AI1827" i="1"/>
  <c r="AI1854" i="1"/>
  <c r="AG1854" i="1"/>
  <c r="AG1861" i="1"/>
  <c r="AI1861" i="1"/>
  <c r="C1865" i="1"/>
  <c r="AE1875" i="1"/>
  <c r="AH1875" i="1" s="1"/>
  <c r="C1882" i="1"/>
  <c r="C1915" i="1"/>
  <c r="AE1915" i="1"/>
  <c r="AH1915" i="1" s="1"/>
  <c r="AI1921" i="1"/>
  <c r="AG1921" i="1"/>
  <c r="C1926" i="1"/>
  <c r="C1927" i="1"/>
  <c r="AE1927" i="1"/>
  <c r="AH1927" i="1" s="1"/>
  <c r="AI2000" i="1"/>
  <c r="AG2000" i="1"/>
  <c r="AE2002" i="1"/>
  <c r="AH2002" i="1" s="1"/>
  <c r="AE2026" i="1"/>
  <c r="AH2026" i="1" s="1"/>
  <c r="C2026" i="1"/>
  <c r="AI2060" i="1"/>
  <c r="AG2060" i="1"/>
  <c r="AE1827" i="1"/>
  <c r="AH1827" i="1" s="1"/>
  <c r="AG1846" i="1"/>
  <c r="AG1857" i="1"/>
  <c r="AE1881" i="1"/>
  <c r="AH1881" i="1" s="1"/>
  <c r="C1881" i="1"/>
  <c r="C1924" i="1"/>
  <c r="C1954" i="1"/>
  <c r="C1982" i="1"/>
  <c r="AE1983" i="1"/>
  <c r="AH1983" i="1" s="1"/>
  <c r="C1983" i="1"/>
  <c r="AI1984" i="1"/>
  <c r="AG1984" i="1"/>
  <c r="AE1991" i="1"/>
  <c r="AH1991" i="1" s="1"/>
  <c r="C1991" i="1"/>
  <c r="AI1992" i="1"/>
  <c r="AG1992" i="1"/>
  <c r="AE1994" i="1"/>
  <c r="AH1994" i="1" s="1"/>
  <c r="AE1998" i="1"/>
  <c r="AH1998" i="1" s="1"/>
  <c r="AI2008" i="1"/>
  <c r="AG2008" i="1"/>
  <c r="C2029" i="1"/>
  <c r="AE2029" i="1"/>
  <c r="AH2029" i="1" s="1"/>
  <c r="AI2097" i="1"/>
  <c r="AG2097" i="1"/>
  <c r="AG1829" i="1"/>
  <c r="AE1863" i="1"/>
  <c r="AH1863" i="1" s="1"/>
  <c r="AG1877" i="1"/>
  <c r="AE1959" i="1"/>
  <c r="AH1959" i="1" s="1"/>
  <c r="AI1973" i="1"/>
  <c r="AG1973" i="1"/>
  <c r="AE1995" i="1"/>
  <c r="AH1995" i="1" s="1"/>
  <c r="C1995" i="1"/>
  <c r="AI1996" i="1"/>
  <c r="AG1996" i="1"/>
  <c r="AE2041" i="1"/>
  <c r="AH2041" i="1" s="1"/>
  <c r="C2041" i="1"/>
  <c r="AG2062" i="1"/>
  <c r="AI2062" i="1"/>
  <c r="AI2076" i="1"/>
  <c r="AG2076" i="1"/>
  <c r="AG1845" i="1"/>
  <c r="AG1893" i="1"/>
  <c r="AG1901" i="1"/>
  <c r="AI1933" i="1"/>
  <c r="AG1933" i="1"/>
  <c r="AE1963" i="1"/>
  <c r="AH1963" i="1" s="1"/>
  <c r="C1963" i="1"/>
  <c r="AI1964" i="1"/>
  <c r="AG1964" i="1"/>
  <c r="AI1989" i="1"/>
  <c r="AG1989" i="1"/>
  <c r="C2006" i="1"/>
  <c r="AE2006" i="1"/>
  <c r="AH2006" i="1" s="1"/>
  <c r="C2014" i="1"/>
  <c r="AE2014" i="1"/>
  <c r="AH2014" i="1" s="1"/>
  <c r="C2022" i="1"/>
  <c r="AE2022" i="1"/>
  <c r="AH2022" i="1" s="1"/>
  <c r="C2032" i="1"/>
  <c r="AE2032" i="1"/>
  <c r="AH2032" i="1" s="1"/>
  <c r="AG2156" i="1"/>
  <c r="AI2156" i="1"/>
  <c r="C2431" i="1"/>
  <c r="AE2431" i="1"/>
  <c r="AH2431" i="1" s="1"/>
  <c r="AG2066" i="1"/>
  <c r="AI2066" i="1"/>
  <c r="AI2150" i="1"/>
  <c r="AG2150" i="1"/>
  <c r="AI2170" i="1"/>
  <c r="AG2170" i="1"/>
  <c r="AI2430" i="1"/>
  <c r="AG2430" i="1"/>
  <c r="AE1819" i="1"/>
  <c r="AH1819" i="1" s="1"/>
  <c r="AE1839" i="1"/>
  <c r="AH1839" i="1" s="1"/>
  <c r="AG1853" i="1"/>
  <c r="AE1887" i="1"/>
  <c r="AH1887" i="1" s="1"/>
  <c r="AE1935" i="1"/>
  <c r="AH1935" i="1" s="1"/>
  <c r="AI1941" i="1"/>
  <c r="AG1941" i="1"/>
  <c r="AE1971" i="1"/>
  <c r="AH1971" i="1" s="1"/>
  <c r="C1971" i="1"/>
  <c r="AI1972" i="1"/>
  <c r="AG1972" i="1"/>
  <c r="AI2031" i="1"/>
  <c r="AG2031" i="1"/>
  <c r="C2073" i="1"/>
  <c r="AE2073" i="1"/>
  <c r="AH2073" i="1" s="1"/>
  <c r="AE2203" i="1"/>
  <c r="AH2203" i="1" s="1"/>
  <c r="C2203" i="1"/>
  <c r="AI2016" i="1"/>
  <c r="AG2016" i="1"/>
  <c r="AI2024" i="1"/>
  <c r="AG2024" i="1"/>
  <c r="AG2034" i="1"/>
  <c r="AI2034" i="1"/>
  <c r="AI2072" i="1"/>
  <c r="AG2072" i="1"/>
  <c r="AE2111" i="1"/>
  <c r="AH2111" i="1" s="1"/>
  <c r="C2111" i="1"/>
  <c r="AG2058" i="1"/>
  <c r="AI2058" i="1"/>
  <c r="C2065" i="1"/>
  <c r="AE2065" i="1"/>
  <c r="AH2065" i="1" s="1"/>
  <c r="AE2092" i="1"/>
  <c r="AH2092" i="1" s="1"/>
  <c r="C2092" i="1"/>
  <c r="AI2110" i="1"/>
  <c r="AG2110" i="1"/>
  <c r="AI2202" i="1"/>
  <c r="AG2202" i="1"/>
  <c r="AI2064" i="1"/>
  <c r="AG2064" i="1"/>
  <c r="AE2120" i="1"/>
  <c r="AH2120" i="1" s="1"/>
  <c r="C2120" i="1"/>
  <c r="AI2121" i="1"/>
  <c r="AG2121" i="1"/>
  <c r="C2122" i="1"/>
  <c r="AE2122" i="1"/>
  <c r="AH2122" i="1" s="1"/>
  <c r="C2295" i="1"/>
  <c r="AE2295" i="1"/>
  <c r="AH2295" i="1" s="1"/>
  <c r="AG1869" i="1"/>
  <c r="AG1897" i="1"/>
  <c r="AG1905" i="1"/>
  <c r="AI1957" i="1"/>
  <c r="AG1957" i="1"/>
  <c r="AI1965" i="1"/>
  <c r="AG1965" i="1"/>
  <c r="AE1987" i="1"/>
  <c r="AH1987" i="1" s="1"/>
  <c r="C1987" i="1"/>
  <c r="AI1988" i="1"/>
  <c r="AG1988" i="1"/>
  <c r="C2010" i="1"/>
  <c r="AE2010" i="1"/>
  <c r="AH2010" i="1" s="1"/>
  <c r="C2018" i="1"/>
  <c r="AE2018" i="1"/>
  <c r="AH2018" i="1" s="1"/>
  <c r="AE2038" i="1"/>
  <c r="AH2038" i="1" s="1"/>
  <c r="C2038" i="1"/>
  <c r="AG2070" i="1"/>
  <c r="AI2070" i="1"/>
  <c r="AE2118" i="1"/>
  <c r="AH2118" i="1" s="1"/>
  <c r="C2118" i="1"/>
  <c r="AI2043" i="1"/>
  <c r="AG2043" i="1"/>
  <c r="AE2046" i="1"/>
  <c r="AH2046" i="1" s="1"/>
  <c r="C2046" i="1"/>
  <c r="AI2047" i="1"/>
  <c r="AG2047" i="1"/>
  <c r="AE2151" i="1"/>
  <c r="AH2151" i="1" s="1"/>
  <c r="C2151" i="1"/>
  <c r="C2207" i="1"/>
  <c r="AE2207" i="1"/>
  <c r="AH2207" i="1" s="1"/>
  <c r="AI2270" i="1"/>
  <c r="AG2270" i="1"/>
  <c r="AI2310" i="1"/>
  <c r="AG2310" i="1"/>
  <c r="AI2386" i="1"/>
  <c r="AG2386" i="1"/>
  <c r="AE2482" i="1"/>
  <c r="AH2482" i="1" s="1"/>
  <c r="C2482" i="1"/>
  <c r="AE2484" i="1"/>
  <c r="AH2484" i="1" s="1"/>
  <c r="C2484" i="1"/>
  <c r="AE2490" i="1"/>
  <c r="AH2490" i="1" s="1"/>
  <c r="C2490" i="1"/>
  <c r="AE2124" i="1"/>
  <c r="AH2124" i="1" s="1"/>
  <c r="C2124" i="1"/>
  <c r="C2159" i="1"/>
  <c r="AE2159" i="1"/>
  <c r="AH2159" i="1" s="1"/>
  <c r="AI2185" i="1"/>
  <c r="AG2185" i="1"/>
  <c r="AI2206" i="1"/>
  <c r="AG2206" i="1"/>
  <c r="AI2209" i="1"/>
  <c r="AG2209" i="1"/>
  <c r="AI2234" i="1"/>
  <c r="AG2234" i="1"/>
  <c r="AI2301" i="1"/>
  <c r="AG2301" i="1"/>
  <c r="AE2309" i="1"/>
  <c r="AH2309" i="1" s="1"/>
  <c r="C2309" i="1"/>
  <c r="AG2441" i="1"/>
  <c r="AI2441" i="1"/>
  <c r="AI2221" i="1"/>
  <c r="AG2221" i="1"/>
  <c r="AE2256" i="1"/>
  <c r="AH2256" i="1" s="1"/>
  <c r="C2256" i="1"/>
  <c r="AI2294" i="1"/>
  <c r="AG2294" i="1"/>
  <c r="AE2305" i="1"/>
  <c r="AH2305" i="1" s="1"/>
  <c r="C2305" i="1"/>
  <c r="AE2343" i="1"/>
  <c r="AH2343" i="1" s="1"/>
  <c r="C2343" i="1"/>
  <c r="AI2563" i="1"/>
  <c r="AG2563" i="1"/>
  <c r="AI2039" i="1"/>
  <c r="AG2039" i="1"/>
  <c r="AI2130" i="1"/>
  <c r="AG2130" i="1"/>
  <c r="AE2136" i="1"/>
  <c r="AH2136" i="1" s="1"/>
  <c r="C2136" i="1"/>
  <c r="AE2167" i="1"/>
  <c r="AH2167" i="1" s="1"/>
  <c r="C2167" i="1"/>
  <c r="AI2181" i="1"/>
  <c r="AG2181" i="1"/>
  <c r="AI2229" i="1"/>
  <c r="AG2229" i="1"/>
  <c r="AI2255" i="1"/>
  <c r="AG2255" i="1"/>
  <c r="AI2282" i="1"/>
  <c r="AG2282" i="1"/>
  <c r="C2288" i="1"/>
  <c r="AE2288" i="1"/>
  <c r="AH2288" i="1" s="1"/>
  <c r="AI2289" i="1"/>
  <c r="AG2289" i="1"/>
  <c r="C2007" i="1"/>
  <c r="C2011" i="1"/>
  <c r="C2015" i="1"/>
  <c r="C2019" i="1"/>
  <c r="C2023" i="1"/>
  <c r="C2033" i="1"/>
  <c r="AI2102" i="1"/>
  <c r="AG2102" i="1"/>
  <c r="AE2172" i="1"/>
  <c r="AH2172" i="1" s="1"/>
  <c r="C2172" i="1"/>
  <c r="AI2173" i="1"/>
  <c r="AG2173" i="1"/>
  <c r="AE2192" i="1"/>
  <c r="AH2192" i="1" s="1"/>
  <c r="C2192" i="1"/>
  <c r="AE2199" i="1"/>
  <c r="AH2199" i="1" s="1"/>
  <c r="C2199" i="1"/>
  <c r="AI2274" i="1"/>
  <c r="AG2274" i="1"/>
  <c r="AE2293" i="1"/>
  <c r="AH2293" i="1" s="1"/>
  <c r="C2293" i="1"/>
  <c r="AE2327" i="1"/>
  <c r="AH2327" i="1" s="1"/>
  <c r="C2327" i="1"/>
  <c r="AI2337" i="1"/>
  <c r="AG2337" i="1"/>
  <c r="AI2342" i="1"/>
  <c r="AG2342" i="1"/>
  <c r="AE2562" i="1"/>
  <c r="AH2562" i="1" s="1"/>
  <c r="C2562" i="1"/>
  <c r="AE2082" i="1"/>
  <c r="AH2082" i="1" s="1"/>
  <c r="C2082" i="1"/>
  <c r="AI2083" i="1"/>
  <c r="AG2083" i="1"/>
  <c r="AE2086" i="1"/>
  <c r="AH2086" i="1" s="1"/>
  <c r="C2086" i="1"/>
  <c r="AI2087" i="1"/>
  <c r="AG2087" i="1"/>
  <c r="AG2100" i="1"/>
  <c r="AE2134" i="1"/>
  <c r="AH2134" i="1" s="1"/>
  <c r="C2134" i="1"/>
  <c r="AG2154" i="1"/>
  <c r="C2220" i="1"/>
  <c r="AE2220" i="1"/>
  <c r="AH2220" i="1" s="1"/>
  <c r="AI2287" i="1"/>
  <c r="AG2287" i="1"/>
  <c r="AI2321" i="1"/>
  <c r="AG2321" i="1"/>
  <c r="AE2341" i="1"/>
  <c r="AH2341" i="1" s="1"/>
  <c r="C2341" i="1"/>
  <c r="AI2398" i="1"/>
  <c r="AG2398" i="1"/>
  <c r="AI2564" i="1"/>
  <c r="AG2564" i="1"/>
  <c r="AI2050" i="1"/>
  <c r="AG2052" i="1"/>
  <c r="AE2062" i="1"/>
  <c r="AH2062" i="1" s="1"/>
  <c r="C2062" i="1"/>
  <c r="AI2063" i="1"/>
  <c r="AG2063" i="1"/>
  <c r="AE2066" i="1"/>
  <c r="AH2066" i="1" s="1"/>
  <c r="C2066" i="1"/>
  <c r="AI2067" i="1"/>
  <c r="AG2067" i="1"/>
  <c r="AE2070" i="1"/>
  <c r="AH2070" i="1" s="1"/>
  <c r="C2070" i="1"/>
  <c r="AI2071" i="1"/>
  <c r="AG2071" i="1"/>
  <c r="AE2074" i="1"/>
  <c r="AH2074" i="1" s="1"/>
  <c r="C2074" i="1"/>
  <c r="AI2075" i="1"/>
  <c r="AG2075" i="1"/>
  <c r="AI2079" i="1"/>
  <c r="AG2079" i="1"/>
  <c r="AE2081" i="1"/>
  <c r="AH2081" i="1" s="1"/>
  <c r="AE2085" i="1"/>
  <c r="AH2085" i="1" s="1"/>
  <c r="AE2089" i="1"/>
  <c r="AH2089" i="1" s="1"/>
  <c r="AE2099" i="1"/>
  <c r="AH2099" i="1" s="1"/>
  <c r="C2099" i="1"/>
  <c r="AE2108" i="1"/>
  <c r="AH2108" i="1" s="1"/>
  <c r="C2108" i="1"/>
  <c r="AI2109" i="1"/>
  <c r="AG2109" i="1"/>
  <c r="AE2180" i="1"/>
  <c r="AH2180" i="1" s="1"/>
  <c r="C2180" i="1"/>
  <c r="AI2249" i="1"/>
  <c r="AG2249" i="1"/>
  <c r="AE2276" i="1"/>
  <c r="AH2276" i="1" s="1"/>
  <c r="C2276" i="1"/>
  <c r="AI2326" i="1"/>
  <c r="AG2326" i="1"/>
  <c r="AG2027" i="1"/>
  <c r="AG2036" i="1"/>
  <c r="AI2042" i="1"/>
  <c r="AE2058" i="1"/>
  <c r="AH2058" i="1" s="1"/>
  <c r="C2058" i="1"/>
  <c r="AI2059" i="1"/>
  <c r="AG2059" i="1"/>
  <c r="AE2078" i="1"/>
  <c r="AH2078" i="1" s="1"/>
  <c r="C2078" i="1"/>
  <c r="AE2106" i="1"/>
  <c r="AH2106" i="1" s="1"/>
  <c r="C2106" i="1"/>
  <c r="AI2116" i="1"/>
  <c r="AG2116" i="1"/>
  <c r="AE2132" i="1"/>
  <c r="AH2132" i="1" s="1"/>
  <c r="C2132" i="1"/>
  <c r="C2143" i="1"/>
  <c r="AE2143" i="1"/>
  <c r="AH2143" i="1" s="1"/>
  <c r="AG2146" i="1"/>
  <c r="AG2160" i="1"/>
  <c r="C2215" i="1"/>
  <c r="AE2215" i="1"/>
  <c r="AH2215" i="1" s="1"/>
  <c r="C2248" i="1"/>
  <c r="AE2248" i="1"/>
  <c r="AH2248" i="1" s="1"/>
  <c r="AE2273" i="1"/>
  <c r="AH2273" i="1" s="1"/>
  <c r="C2273" i="1"/>
  <c r="AE2375" i="1"/>
  <c r="AH2375" i="1" s="1"/>
  <c r="C2375" i="1"/>
  <c r="AI2035" i="1"/>
  <c r="AG2035" i="1"/>
  <c r="AE2054" i="1"/>
  <c r="AH2054" i="1" s="1"/>
  <c r="C2054" i="1"/>
  <c r="AI2055" i="1"/>
  <c r="AG2055" i="1"/>
  <c r="AI2145" i="1"/>
  <c r="AG2145" i="1"/>
  <c r="AI2211" i="1"/>
  <c r="AG2211" i="1"/>
  <c r="AE2235" i="1"/>
  <c r="AH2235" i="1" s="1"/>
  <c r="AE2245" i="1"/>
  <c r="AH2245" i="1" s="1"/>
  <c r="C2245" i="1"/>
  <c r="AI2275" i="1"/>
  <c r="AG2275" i="1"/>
  <c r="AI2491" i="1"/>
  <c r="AG2491" i="1"/>
  <c r="AE2050" i="1"/>
  <c r="AH2050" i="1" s="1"/>
  <c r="C2050" i="1"/>
  <c r="AI2051" i="1"/>
  <c r="AG2051" i="1"/>
  <c r="AE2053" i="1"/>
  <c r="AH2053" i="1" s="1"/>
  <c r="AI2094" i="1"/>
  <c r="AG2094" i="1"/>
  <c r="AE2104" i="1"/>
  <c r="AH2104" i="1" s="1"/>
  <c r="C2104" i="1"/>
  <c r="AI2114" i="1"/>
  <c r="AG2114" i="1"/>
  <c r="AG2126" i="1"/>
  <c r="AE2144" i="1"/>
  <c r="AH2144" i="1" s="1"/>
  <c r="C2144" i="1"/>
  <c r="C2155" i="1"/>
  <c r="C2175" i="1"/>
  <c r="AE2175" i="1"/>
  <c r="AH2175" i="1" s="1"/>
  <c r="AI2177" i="1"/>
  <c r="AG2177" i="1"/>
  <c r="C2271" i="1"/>
  <c r="AE2271" i="1"/>
  <c r="AH2271" i="1" s="1"/>
  <c r="AE2315" i="1"/>
  <c r="AH2315" i="1" s="1"/>
  <c r="C2315" i="1"/>
  <c r="AI2374" i="1"/>
  <c r="AG2374" i="1"/>
  <c r="AI2511" i="1"/>
  <c r="AG2511" i="1"/>
  <c r="AE2156" i="1"/>
  <c r="AH2156" i="1" s="1"/>
  <c r="C2156" i="1"/>
  <c r="AE2168" i="1"/>
  <c r="AH2168" i="1" s="1"/>
  <c r="C2168" i="1"/>
  <c r="AI2169" i="1"/>
  <c r="AG2169" i="1"/>
  <c r="AE2176" i="1"/>
  <c r="AH2176" i="1" s="1"/>
  <c r="C2176" i="1"/>
  <c r="AI2214" i="1"/>
  <c r="AG2214" i="1"/>
  <c r="C2243" i="1"/>
  <c r="AE2243" i="1"/>
  <c r="AH2243" i="1" s="1"/>
  <c r="AE2269" i="1"/>
  <c r="AH2269" i="1" s="1"/>
  <c r="C2269" i="1"/>
  <c r="AI2306" i="1"/>
  <c r="AG2306" i="1"/>
  <c r="AI2338" i="1"/>
  <c r="AG2338" i="1"/>
  <c r="C2521" i="1"/>
  <c r="AE2521" i="1"/>
  <c r="AH2521" i="1" s="1"/>
  <c r="AE2556" i="1"/>
  <c r="AH2556" i="1" s="1"/>
  <c r="C2556" i="1"/>
  <c r="AE2164" i="1"/>
  <c r="AH2164" i="1" s="1"/>
  <c r="C2164" i="1"/>
  <c r="AE2187" i="1"/>
  <c r="AH2187" i="1" s="1"/>
  <c r="C2187" i="1"/>
  <c r="AI2190" i="1"/>
  <c r="AG2190" i="1"/>
  <c r="AE2200" i="1"/>
  <c r="AH2200" i="1" s="1"/>
  <c r="C2200" i="1"/>
  <c r="AI2201" i="1"/>
  <c r="AG2201" i="1"/>
  <c r="AG2281" i="1"/>
  <c r="AI2281" i="1"/>
  <c r="AE2415" i="1"/>
  <c r="AH2415" i="1" s="1"/>
  <c r="C2415" i="1"/>
  <c r="AI2417" i="1"/>
  <c r="AG2417" i="1"/>
  <c r="C2551" i="1"/>
  <c r="AE2551" i="1"/>
  <c r="AH2551" i="1" s="1"/>
  <c r="C2559" i="1"/>
  <c r="AE2559" i="1"/>
  <c r="AH2559" i="1" s="1"/>
  <c r="AE2100" i="1"/>
  <c r="AH2100" i="1" s="1"/>
  <c r="C2100" i="1"/>
  <c r="AE2112" i="1"/>
  <c r="AH2112" i="1" s="1"/>
  <c r="C2112" i="1"/>
  <c r="AG2132" i="1"/>
  <c r="AI2134" i="1"/>
  <c r="AG2134" i="1"/>
  <c r="AG2136" i="1"/>
  <c r="AE2221" i="1"/>
  <c r="AH2221" i="1" s="1"/>
  <c r="C2221" i="1"/>
  <c r="AE2228" i="1"/>
  <c r="AH2228" i="1" s="1"/>
  <c r="C2228" i="1"/>
  <c r="AE2231" i="1"/>
  <c r="AH2231" i="1" s="1"/>
  <c r="C2231" i="1"/>
  <c r="AE2241" i="1"/>
  <c r="AH2241" i="1" s="1"/>
  <c r="C2241" i="1"/>
  <c r="AI2298" i="1"/>
  <c r="AG2298" i="1"/>
  <c r="AE2331" i="1"/>
  <c r="AH2331" i="1" s="1"/>
  <c r="C2331" i="1"/>
  <c r="AE2337" i="1"/>
  <c r="AH2337" i="1" s="1"/>
  <c r="C2337" i="1"/>
  <c r="AE2404" i="1"/>
  <c r="AH2404" i="1" s="1"/>
  <c r="C2404" i="1"/>
  <c r="AG2520" i="1"/>
  <c r="AI2520" i="1"/>
  <c r="AG2523" i="1"/>
  <c r="AI2523" i="1"/>
  <c r="AG2527" i="1"/>
  <c r="AI2527" i="1"/>
  <c r="AI2533" i="1"/>
  <c r="AG2558" i="1"/>
  <c r="AI2558" i="1"/>
  <c r="AE2128" i="1"/>
  <c r="AH2128" i="1" s="1"/>
  <c r="C2128" i="1"/>
  <c r="AE2148" i="1"/>
  <c r="AH2148" i="1" s="1"/>
  <c r="C2148" i="1"/>
  <c r="AI2149" i="1"/>
  <c r="AG2149" i="1"/>
  <c r="AI2197" i="1"/>
  <c r="AG2197" i="1"/>
  <c r="AE2297" i="1"/>
  <c r="AH2297" i="1" s="1"/>
  <c r="C2297" i="1"/>
  <c r="AI2362" i="1"/>
  <c r="AG2362" i="1"/>
  <c r="AE2380" i="1"/>
  <c r="AH2380" i="1" s="1"/>
  <c r="C2380" i="1"/>
  <c r="C2519" i="1"/>
  <c r="AE2519" i="1"/>
  <c r="AH2519" i="1" s="1"/>
  <c r="AG2530" i="1"/>
  <c r="AG2125" i="1"/>
  <c r="AG2157" i="1"/>
  <c r="AI2227" i="1"/>
  <c r="AG2227" i="1"/>
  <c r="AE2236" i="1"/>
  <c r="AH2236" i="1" s="1"/>
  <c r="C2236" i="1"/>
  <c r="AG2257" i="1"/>
  <c r="AI2259" i="1"/>
  <c r="AG2259" i="1"/>
  <c r="C2280" i="1"/>
  <c r="AE2280" i="1"/>
  <c r="AH2280" i="1" s="1"/>
  <c r="AE2283" i="1"/>
  <c r="AH2283" i="1" s="1"/>
  <c r="C2283" i="1"/>
  <c r="AE2329" i="1"/>
  <c r="AH2329" i="1" s="1"/>
  <c r="C2329" i="1"/>
  <c r="AE2352" i="1"/>
  <c r="AH2352" i="1" s="1"/>
  <c r="C2352" i="1"/>
  <c r="AG2357" i="1"/>
  <c r="AG2378" i="1"/>
  <c r="AE2399" i="1"/>
  <c r="AH2399" i="1" s="1"/>
  <c r="C2399" i="1"/>
  <c r="C2407" i="1"/>
  <c r="AE2407" i="1"/>
  <c r="AH2407" i="1" s="1"/>
  <c r="AI2470" i="1"/>
  <c r="AG2470" i="1"/>
  <c r="AI2474" i="1"/>
  <c r="AG2474" i="1"/>
  <c r="C2515" i="1"/>
  <c r="AE2515" i="1"/>
  <c r="AH2515" i="1" s="1"/>
  <c r="AE2116" i="1"/>
  <c r="AH2116" i="1" s="1"/>
  <c r="C2116" i="1"/>
  <c r="AE2196" i="1"/>
  <c r="AH2196" i="1" s="1"/>
  <c r="C2196" i="1"/>
  <c r="C2208" i="1"/>
  <c r="AI2406" i="1"/>
  <c r="AG2406" i="1"/>
  <c r="AG2495" i="1"/>
  <c r="AI2495" i="1"/>
  <c r="AI2518" i="1"/>
  <c r="AG2518" i="1"/>
  <c r="AG2446" i="1"/>
  <c r="AI2446" i="1"/>
  <c r="AG2542" i="1"/>
  <c r="AI2542" i="1"/>
  <c r="AG2549" i="1"/>
  <c r="AI2549" i="1"/>
  <c r="AE2368" i="1"/>
  <c r="AH2368" i="1" s="1"/>
  <c r="C2368" i="1"/>
  <c r="C2438" i="1"/>
  <c r="AE2438" i="1"/>
  <c r="AH2438" i="1" s="1"/>
  <c r="AI2439" i="1"/>
  <c r="AG2439" i="1"/>
  <c r="C2467" i="1"/>
  <c r="AE2467" i="1"/>
  <c r="AH2467" i="1" s="1"/>
  <c r="AE2497" i="1"/>
  <c r="AH2497" i="1" s="1"/>
  <c r="C2497" i="1"/>
  <c r="AE2500" i="1"/>
  <c r="AH2500" i="1" s="1"/>
  <c r="C2500" i="1"/>
  <c r="AG2508" i="1"/>
  <c r="AI2508" i="1"/>
  <c r="AE2213" i="1"/>
  <c r="AH2213" i="1" s="1"/>
  <c r="C2213" i="1"/>
  <c r="AI2262" i="1"/>
  <c r="AG2262" i="1"/>
  <c r="AI2286" i="1"/>
  <c r="AG2286" i="1"/>
  <c r="AI2314" i="1"/>
  <c r="AG2314" i="1"/>
  <c r="AE2325" i="1"/>
  <c r="AH2325" i="1" s="1"/>
  <c r="C2325" i="1"/>
  <c r="AE2347" i="1"/>
  <c r="AH2347" i="1" s="1"/>
  <c r="C2347" i="1"/>
  <c r="AE2427" i="1"/>
  <c r="AH2427" i="1" s="1"/>
  <c r="C2427" i="1"/>
  <c r="AI2466" i="1"/>
  <c r="AG2466" i="1"/>
  <c r="AE2494" i="1"/>
  <c r="AH2494" i="1" s="1"/>
  <c r="C2507" i="1"/>
  <c r="AE2507" i="1"/>
  <c r="AH2507" i="1" s="1"/>
  <c r="C2540" i="1"/>
  <c r="AE2540" i="1"/>
  <c r="AH2540" i="1" s="1"/>
  <c r="AE2544" i="1"/>
  <c r="AH2544" i="1" s="1"/>
  <c r="C2544" i="1"/>
  <c r="AE2548" i="1"/>
  <c r="AH2548" i="1" s="1"/>
  <c r="C2548" i="1"/>
  <c r="AG2550" i="1"/>
  <c r="AE2160" i="1"/>
  <c r="AH2160" i="1" s="1"/>
  <c r="C2160" i="1"/>
  <c r="AI2219" i="1"/>
  <c r="AG2219" i="1"/>
  <c r="AI2247" i="1"/>
  <c r="AG2247" i="1"/>
  <c r="AI2269" i="1"/>
  <c r="AG2269" i="1"/>
  <c r="AI2303" i="1"/>
  <c r="AG2303" i="1"/>
  <c r="AE2313" i="1"/>
  <c r="AH2313" i="1" s="1"/>
  <c r="C2313" i="1"/>
  <c r="AI2350" i="1"/>
  <c r="AG2350" i="1"/>
  <c r="AE2364" i="1"/>
  <c r="AH2364" i="1" s="1"/>
  <c r="C2364" i="1"/>
  <c r="AG2365" i="1"/>
  <c r="AI2397" i="1"/>
  <c r="AG2397" i="1"/>
  <c r="C2498" i="1"/>
  <c r="AE2498" i="1"/>
  <c r="AH2498" i="1" s="1"/>
  <c r="C2504" i="1"/>
  <c r="AE2504" i="1"/>
  <c r="AH2504" i="1" s="1"/>
  <c r="AE2188" i="1"/>
  <c r="AH2188" i="1" s="1"/>
  <c r="C2188" i="1"/>
  <c r="AE2204" i="1"/>
  <c r="AH2204" i="1" s="1"/>
  <c r="C2204" i="1"/>
  <c r="AE2253" i="1"/>
  <c r="AH2253" i="1" s="1"/>
  <c r="C2253" i="1"/>
  <c r="AE2261" i="1"/>
  <c r="AH2261" i="1" s="1"/>
  <c r="C2261" i="1"/>
  <c r="AI2410" i="1"/>
  <c r="AG2410" i="1"/>
  <c r="AI2421" i="1"/>
  <c r="AG2421" i="1"/>
  <c r="AI2426" i="1"/>
  <c r="AG2426" i="1"/>
  <c r="AE2457" i="1"/>
  <c r="AH2457" i="1" s="1"/>
  <c r="C2457" i="1"/>
  <c r="C2460" i="1"/>
  <c r="AE2460" i="1"/>
  <c r="AH2460" i="1" s="1"/>
  <c r="AE2465" i="1"/>
  <c r="AH2465" i="1" s="1"/>
  <c r="C2465" i="1"/>
  <c r="AG2496" i="1"/>
  <c r="AE2537" i="1"/>
  <c r="AH2537" i="1" s="1"/>
  <c r="C2537" i="1"/>
  <c r="AG2539" i="1"/>
  <c r="AI2539" i="1"/>
  <c r="AE2152" i="1"/>
  <c r="AH2152" i="1" s="1"/>
  <c r="C2152" i="1"/>
  <c r="AI2226" i="1"/>
  <c r="AG2226" i="1"/>
  <c r="AI2239" i="1"/>
  <c r="AG2239" i="1"/>
  <c r="AE2251" i="1"/>
  <c r="AH2251" i="1" s="1"/>
  <c r="C2251" i="1"/>
  <c r="AI2254" i="1"/>
  <c r="AG2254" i="1"/>
  <c r="AI2267" i="1"/>
  <c r="AG2267" i="1"/>
  <c r="AG2290" i="1"/>
  <c r="C2296" i="1"/>
  <c r="AE2296" i="1"/>
  <c r="AH2296" i="1" s="1"/>
  <c r="AE2299" i="1"/>
  <c r="AH2299" i="1" s="1"/>
  <c r="C2299" i="1"/>
  <c r="AG2322" i="1"/>
  <c r="AG2437" i="1"/>
  <c r="C2453" i="1"/>
  <c r="AE2453" i="1"/>
  <c r="AH2453" i="1" s="1"/>
  <c r="AI2464" i="1"/>
  <c r="AG2464" i="1"/>
  <c r="C2489" i="1"/>
  <c r="AE2489" i="1"/>
  <c r="AH2489" i="1" s="1"/>
  <c r="AE2524" i="1"/>
  <c r="AH2524" i="1" s="1"/>
  <c r="C2524" i="1"/>
  <c r="AG2532" i="1"/>
  <c r="AI2532" i="1"/>
  <c r="AE2561" i="1"/>
  <c r="AH2561" i="1" s="1"/>
  <c r="C2561" i="1"/>
  <c r="AE2225" i="1"/>
  <c r="AH2225" i="1" s="1"/>
  <c r="C2225" i="1"/>
  <c r="AI2283" i="1"/>
  <c r="AG2283" i="1"/>
  <c r="AE2420" i="1"/>
  <c r="AH2420" i="1" s="1"/>
  <c r="C2420" i="1"/>
  <c r="AE2458" i="1"/>
  <c r="AH2458" i="1" s="1"/>
  <c r="C2458" i="1"/>
  <c r="C2538" i="1"/>
  <c r="AE2538" i="1"/>
  <c r="AH2538" i="1" s="1"/>
  <c r="AE2217" i="1"/>
  <c r="AH2217" i="1" s="1"/>
  <c r="C2217" i="1"/>
  <c r="AE2265" i="1"/>
  <c r="AH2265" i="1" s="1"/>
  <c r="C2265" i="1"/>
  <c r="AE2396" i="1"/>
  <c r="AH2396" i="1" s="1"/>
  <c r="C2396" i="1"/>
  <c r="AG2475" i="1"/>
  <c r="AG2477" i="1"/>
  <c r="AI2477" i="1"/>
  <c r="AI2480" i="1"/>
  <c r="AG2480" i="1"/>
  <c r="C2529" i="1"/>
  <c r="AE2529" i="1"/>
  <c r="AH2529" i="1" s="1"/>
  <c r="C2535" i="1"/>
  <c r="AE2535" i="1"/>
  <c r="AH2535" i="1" s="1"/>
  <c r="AG2540" i="1"/>
  <c r="AI2540" i="1"/>
  <c r="C2545" i="1"/>
  <c r="AE2545" i="1"/>
  <c r="AH2545" i="1" s="1"/>
  <c r="AE2237" i="1"/>
  <c r="AH2237" i="1" s="1"/>
  <c r="C2237" i="1"/>
  <c r="AI2358" i="1"/>
  <c r="AG2358" i="1"/>
  <c r="AI2382" i="1"/>
  <c r="AG2382" i="1"/>
  <c r="AE2403" i="1"/>
  <c r="AH2403" i="1" s="1"/>
  <c r="C2403" i="1"/>
  <c r="AE2412" i="1"/>
  <c r="AH2412" i="1" s="1"/>
  <c r="C2412" i="1"/>
  <c r="AE2416" i="1"/>
  <c r="AH2416" i="1" s="1"/>
  <c r="C2416" i="1"/>
  <c r="AI2455" i="1"/>
  <c r="AG2455" i="1"/>
  <c r="AE2468" i="1"/>
  <c r="AH2468" i="1" s="1"/>
  <c r="C2468" i="1"/>
  <c r="AE2479" i="1"/>
  <c r="AH2479" i="1" s="1"/>
  <c r="C2479" i="1"/>
  <c r="AG2534" i="1"/>
  <c r="AI2534" i="1"/>
  <c r="AE2257" i="1"/>
  <c r="AH2257" i="1" s="1"/>
  <c r="C2257" i="1"/>
  <c r="AI2373" i="1"/>
  <c r="AG2373" i="1"/>
  <c r="AE2428" i="1"/>
  <c r="AH2428" i="1" s="1"/>
  <c r="C2428" i="1"/>
  <c r="C2474" i="1"/>
  <c r="AE2474" i="1"/>
  <c r="AH2474" i="1" s="1"/>
  <c r="AE2488" i="1"/>
  <c r="AH2488" i="1" s="1"/>
  <c r="C2488" i="1"/>
  <c r="AG2509" i="1"/>
  <c r="AI2509" i="1"/>
  <c r="AG2547" i="1"/>
  <c r="AE2560" i="1"/>
  <c r="AH2560" i="1" s="1"/>
  <c r="C2560" i="1"/>
  <c r="C2563" i="1"/>
  <c r="AE2563" i="1"/>
  <c r="AH2563" i="1" s="1"/>
  <c r="AE2229" i="1"/>
  <c r="AH2229" i="1" s="1"/>
  <c r="C2229" i="1"/>
  <c r="AE2344" i="1"/>
  <c r="AH2344" i="1" s="1"/>
  <c r="C2344" i="1"/>
  <c r="AE2372" i="1"/>
  <c r="AH2372" i="1" s="1"/>
  <c r="C2372" i="1"/>
  <c r="AG2447" i="1"/>
  <c r="AI2447" i="1"/>
  <c r="AE2461" i="1"/>
  <c r="AH2461" i="1" s="1"/>
  <c r="C2461" i="1"/>
  <c r="C2523" i="1"/>
  <c r="AE2523" i="1"/>
  <c r="AH2523" i="1" s="1"/>
  <c r="AG2525" i="1"/>
  <c r="AI2525" i="1"/>
  <c r="AE2249" i="1"/>
  <c r="AH2249" i="1" s="1"/>
  <c r="C2249" i="1"/>
  <c r="AI2278" i="1"/>
  <c r="AG2278" i="1"/>
  <c r="AG2313" i="1"/>
  <c r="AG2318" i="1"/>
  <c r="AG2345" i="1"/>
  <c r="AE2379" i="1"/>
  <c r="AH2379" i="1" s="1"/>
  <c r="C2379" i="1"/>
  <c r="AE2388" i="1"/>
  <c r="AH2388" i="1" s="1"/>
  <c r="C2388" i="1"/>
  <c r="AE2392" i="1"/>
  <c r="AH2392" i="1" s="1"/>
  <c r="C2392" i="1"/>
  <c r="AG2393" i="1"/>
  <c r="AI2434" i="1"/>
  <c r="AG2434" i="1"/>
  <c r="AG2473" i="1"/>
  <c r="AI2473" i="1"/>
  <c r="AI2487" i="1"/>
  <c r="AG2487" i="1"/>
  <c r="AG2501" i="1"/>
  <c r="AI2501" i="1"/>
  <c r="AI2515" i="1"/>
  <c r="AG2522" i="1"/>
  <c r="C2543" i="1"/>
  <c r="AE2543" i="1"/>
  <c r="AH2543" i="1" s="1"/>
  <c r="AE2376" i="1"/>
  <c r="AH2376" i="1" s="1"/>
  <c r="C2376" i="1"/>
  <c r="AE2400" i="1"/>
  <c r="AH2400" i="1" s="1"/>
  <c r="C2400" i="1"/>
  <c r="AE2424" i="1"/>
  <c r="AH2424" i="1" s="1"/>
  <c r="C2424" i="1"/>
  <c r="AG2497" i="1"/>
  <c r="C2533" i="1"/>
  <c r="AE2533" i="1"/>
  <c r="AH2533" i="1" s="1"/>
  <c r="AG2545" i="1"/>
  <c r="AE2549" i="1"/>
  <c r="AH2549" i="1" s="1"/>
  <c r="C2549" i="1"/>
  <c r="AG2465" i="1"/>
  <c r="AI2465" i="1"/>
  <c r="AG2469" i="1"/>
  <c r="AE2477" i="1"/>
  <c r="AH2477" i="1" s="1"/>
  <c r="C2477" i="1"/>
  <c r="C2514" i="1"/>
  <c r="AE2514" i="1"/>
  <c r="AH2514" i="1" s="1"/>
  <c r="C2517" i="1"/>
  <c r="AE2517" i="1"/>
  <c r="AH2517" i="1" s="1"/>
  <c r="C2528" i="1"/>
  <c r="AE2528" i="1"/>
  <c r="AH2528" i="1" s="1"/>
  <c r="AG2458" i="1"/>
  <c r="AI2458" i="1"/>
  <c r="AG2513" i="1"/>
  <c r="AI2513" i="1"/>
  <c r="C2547" i="1"/>
  <c r="AE2547" i="1"/>
  <c r="AH2547" i="1" s="1"/>
  <c r="AE2360" i="1"/>
  <c r="AH2360" i="1" s="1"/>
  <c r="C2360" i="1"/>
  <c r="AE2384" i="1"/>
  <c r="AH2384" i="1" s="1"/>
  <c r="C2384" i="1"/>
  <c r="AE2408" i="1"/>
  <c r="AH2408" i="1" s="1"/>
  <c r="C2408" i="1"/>
  <c r="AE2432" i="1"/>
  <c r="AH2432" i="1" s="1"/>
  <c r="C2432" i="1"/>
  <c r="AG2444" i="1"/>
  <c r="AI2484" i="1"/>
  <c r="AG2486" i="1"/>
  <c r="C2509" i="1"/>
  <c r="AE2509" i="1"/>
  <c r="AH2509" i="1" s="1"/>
  <c r="AI2510" i="1"/>
  <c r="AE2512" i="1"/>
  <c r="AH2512" i="1" s="1"/>
  <c r="C2512" i="1"/>
  <c r="AI2516" i="1"/>
  <c r="AG2516" i="1"/>
  <c r="C2526" i="1"/>
  <c r="AE2526" i="1"/>
  <c r="AH2526" i="1" s="1"/>
  <c r="AG2546" i="1"/>
  <c r="AI2546" i="1"/>
  <c r="AG2557" i="1"/>
  <c r="AE2475" i="1"/>
  <c r="AH2475" i="1" s="1"/>
  <c r="AG2537" i="1"/>
  <c r="AI2537" i="1"/>
  <c r="C2550" i="1"/>
  <c r="AE2550" i="1"/>
  <c r="AH2550" i="1" s="1"/>
  <c r="AG2451" i="1"/>
  <c r="AG2519" i="1"/>
  <c r="AG2521" i="1"/>
  <c r="AE2536" i="1"/>
  <c r="AH2536" i="1" s="1"/>
  <c r="C2536" i="1"/>
  <c r="AG2489" i="1"/>
  <c r="C2502" i="1"/>
  <c r="AE2502" i="1"/>
  <c r="AH2502" i="1" s="1"/>
  <c r="AI2561" i="1"/>
  <c r="AG2561" i="1"/>
  <c r="AG2457" i="1"/>
  <c r="AG2505" i="1"/>
  <c r="AG2517" i="1"/>
  <c r="AG2529" i="1"/>
  <c r="AG2541" i="1"/>
  <c r="AG2553" i="1"/>
  <c r="AG2445" i="1"/>
  <c r="AG2493" i="1"/>
  <c r="AI2505" i="1"/>
  <c r="AI2517" i="1"/>
  <c r="AI2529" i="1"/>
  <c r="AI2541" i="1"/>
  <c r="AI2553" i="1"/>
  <c r="I23" i="31" l="1"/>
  <c r="I87" i="31"/>
  <c r="AH1196" i="1"/>
  <c r="I105" i="31"/>
  <c r="Z105" i="31" s="1"/>
  <c r="AH1402" i="1"/>
  <c r="I104" i="31"/>
  <c r="I10" i="31"/>
  <c r="I94" i="31"/>
  <c r="M94" i="31" s="1"/>
  <c r="Y94" i="31" s="1"/>
  <c r="I95" i="31"/>
  <c r="AF95" i="31" s="1"/>
  <c r="I93" i="31"/>
  <c r="AB93" i="31" s="1"/>
  <c r="I13" i="31"/>
  <c r="I98" i="31"/>
  <c r="I34" i="31"/>
  <c r="O34" i="31" s="1"/>
  <c r="AA34" i="31" s="1"/>
  <c r="I37" i="31"/>
  <c r="I48" i="31"/>
  <c r="I51" i="31"/>
  <c r="O51" i="31" s="1"/>
  <c r="AA51" i="31" s="1"/>
  <c r="I35" i="31"/>
  <c r="Z35" i="31" s="1"/>
  <c r="AH1401" i="1"/>
  <c r="I103" i="31"/>
  <c r="I30" i="31"/>
  <c r="M30" i="31" s="1"/>
  <c r="Y30" i="31" s="1"/>
  <c r="I53" i="31"/>
  <c r="O53" i="31" s="1"/>
  <c r="AA53" i="31" s="1"/>
  <c r="I77" i="31"/>
  <c r="M77" i="31" s="1"/>
  <c r="Y77" i="31" s="1"/>
  <c r="I29" i="31"/>
  <c r="O29" i="31" s="1"/>
  <c r="AA29" i="31" s="1"/>
  <c r="I32" i="31"/>
  <c r="O32" i="31" s="1"/>
  <c r="AA32" i="31" s="1"/>
  <c r="AN2613" i="1"/>
  <c r="AF2613" i="1"/>
  <c r="AJ2613" i="1" s="1"/>
  <c r="AK2613" i="1" s="1"/>
  <c r="P2609" i="1"/>
  <c r="O2609" i="1" s="1"/>
  <c r="AF2609" i="1"/>
  <c r="AJ2609" i="1" s="1"/>
  <c r="AK2609" i="1" s="1"/>
  <c r="AN2609" i="1"/>
  <c r="AF2619" i="1"/>
  <c r="AJ2619" i="1" s="1"/>
  <c r="AK2619" i="1" s="1"/>
  <c r="AN2619" i="1"/>
  <c r="P2619" i="1"/>
  <c r="O2619" i="1" s="1"/>
  <c r="AF2612" i="1"/>
  <c r="AJ2612" i="1" s="1"/>
  <c r="AK2612" i="1" s="1"/>
  <c r="AN2612" i="1"/>
  <c r="AN2610" i="1"/>
  <c r="P2610" i="1"/>
  <c r="O2610" i="1" s="1"/>
  <c r="AF2610" i="1"/>
  <c r="AJ2610" i="1" s="1"/>
  <c r="AK2610" i="1" s="1"/>
  <c r="AN2614" i="1"/>
  <c r="P2614" i="1"/>
  <c r="O2614" i="1" s="1"/>
  <c r="AF2614" i="1"/>
  <c r="AJ2614" i="1" s="1"/>
  <c r="AK2614" i="1" s="1"/>
  <c r="AN2615" i="1"/>
  <c r="P2615" i="1"/>
  <c r="O2615" i="1" s="1"/>
  <c r="AF2615" i="1"/>
  <c r="AJ2615" i="1" s="1"/>
  <c r="AK2615" i="1" s="1"/>
  <c r="P2611" i="1"/>
  <c r="O2611" i="1" s="1"/>
  <c r="AF2611" i="1"/>
  <c r="AJ2611" i="1" s="1"/>
  <c r="AK2611" i="1" s="1"/>
  <c r="AN2611" i="1"/>
  <c r="AF2616" i="1"/>
  <c r="AJ2616" i="1" s="1"/>
  <c r="AK2616" i="1" s="1"/>
  <c r="AN2616" i="1"/>
  <c r="P2616" i="1"/>
  <c r="O2616" i="1" s="1"/>
  <c r="P2608" i="1"/>
  <c r="O2608" i="1" s="1"/>
  <c r="AF2608" i="1"/>
  <c r="AJ2608" i="1" s="1"/>
  <c r="AK2608" i="1" s="1"/>
  <c r="AN2608" i="1"/>
  <c r="AN2607" i="1"/>
  <c r="P2607" i="1"/>
  <c r="O2607" i="1" s="1"/>
  <c r="AF2607" i="1"/>
  <c r="AJ2607" i="1" s="1"/>
  <c r="AK2607" i="1" s="1"/>
  <c r="AN2618" i="1"/>
  <c r="P2618" i="1"/>
  <c r="O2618" i="1" s="1"/>
  <c r="AF2618" i="1"/>
  <c r="AJ2618" i="1" s="1"/>
  <c r="AK2618" i="1" s="1"/>
  <c r="AF2617" i="1"/>
  <c r="AJ2617" i="1" s="1"/>
  <c r="AK2617" i="1" s="1"/>
  <c r="P2617" i="1"/>
  <c r="O2617" i="1" s="1"/>
  <c r="AN2617" i="1"/>
  <c r="I39" i="31"/>
  <c r="I68" i="31"/>
  <c r="I86" i="31"/>
  <c r="I65" i="31"/>
  <c r="I72" i="31"/>
  <c r="I81" i="31"/>
  <c r="I38" i="31"/>
  <c r="I20" i="31"/>
  <c r="I41" i="31"/>
  <c r="I73" i="31"/>
  <c r="I21" i="31"/>
  <c r="I24" i="31"/>
  <c r="I56" i="31"/>
  <c r="I54" i="31"/>
  <c r="I75" i="31"/>
  <c r="I27" i="31"/>
  <c r="I79" i="31"/>
  <c r="I61" i="31"/>
  <c r="I36" i="31"/>
  <c r="I80" i="31"/>
  <c r="I18" i="31"/>
  <c r="I49" i="31"/>
  <c r="I25" i="31"/>
  <c r="I57" i="31"/>
  <c r="I16" i="31"/>
  <c r="I89" i="31"/>
  <c r="I42" i="31"/>
  <c r="I88" i="31"/>
  <c r="I66" i="31"/>
  <c r="I74" i="31"/>
  <c r="I64" i="31"/>
  <c r="I17" i="31"/>
  <c r="I60" i="31"/>
  <c r="I78" i="31"/>
  <c r="I31" i="31"/>
  <c r="I76" i="31"/>
  <c r="I83" i="31"/>
  <c r="M83" i="31" s="1"/>
  <c r="Y83" i="31" s="1"/>
  <c r="I55" i="31"/>
  <c r="I70" i="31"/>
  <c r="I11" i="31"/>
  <c r="I40" i="31"/>
  <c r="I22" i="31"/>
  <c r="Z22" i="31" s="1"/>
  <c r="I45" i="31"/>
  <c r="I46" i="31"/>
  <c r="I28" i="31"/>
  <c r="M28" i="31" s="1"/>
  <c r="Y28" i="31" s="1"/>
  <c r="I85" i="31"/>
  <c r="I47" i="31"/>
  <c r="I82" i="31"/>
  <c r="I58" i="31"/>
  <c r="I59" i="31"/>
  <c r="I101" i="31"/>
  <c r="O101" i="31" s="1"/>
  <c r="AA101" i="31" s="1"/>
  <c r="I9" i="31"/>
  <c r="I91" i="31"/>
  <c r="I102" i="31"/>
  <c r="I14" i="31"/>
  <c r="I33" i="31"/>
  <c r="I92" i="31"/>
  <c r="I96" i="31"/>
  <c r="I50" i="31"/>
  <c r="I71" i="31"/>
  <c r="I100" i="31"/>
  <c r="I62" i="31"/>
  <c r="I84" i="31"/>
  <c r="I19" i="31"/>
  <c r="I43" i="31"/>
  <c r="I67" i="31"/>
  <c r="I97" i="31"/>
  <c r="I52" i="31"/>
  <c r="I69" i="31"/>
  <c r="AF69" i="31" s="1"/>
  <c r="I63" i="31"/>
  <c r="I99" i="31"/>
  <c r="I12" i="31"/>
  <c r="I15" i="31"/>
  <c r="I8" i="31"/>
  <c r="I90" i="31"/>
  <c r="I44" i="31"/>
  <c r="AH24" i="1"/>
  <c r="AH21" i="1"/>
  <c r="AH42" i="1"/>
  <c r="Z23" i="31"/>
  <c r="AB23" i="31"/>
  <c r="O23" i="31"/>
  <c r="AA23" i="31" s="1"/>
  <c r="M23" i="31"/>
  <c r="Y23" i="31" s="1"/>
  <c r="AF23" i="31"/>
  <c r="AH500" i="1"/>
  <c r="AH60" i="1"/>
  <c r="AH413" i="1"/>
  <c r="AH855" i="1"/>
  <c r="AH475" i="1"/>
  <c r="AH616" i="1"/>
  <c r="AH1417" i="1"/>
  <c r="AH406" i="1"/>
  <c r="AH61" i="1"/>
  <c r="AH995" i="1"/>
  <c r="AH200" i="1"/>
  <c r="AH10" i="1"/>
  <c r="AH245" i="1"/>
  <c r="AH275" i="1"/>
  <c r="AH1306" i="1"/>
  <c r="AH1355" i="1"/>
  <c r="AH880" i="1"/>
  <c r="AH686" i="1"/>
  <c r="AH390" i="1"/>
  <c r="AH1231" i="1"/>
  <c r="AH903" i="1"/>
  <c r="AH876" i="1"/>
  <c r="AH557" i="1"/>
  <c r="AH208" i="1"/>
  <c r="AH356" i="1"/>
  <c r="AH141" i="1"/>
  <c r="AH1226" i="1"/>
  <c r="AH375" i="1"/>
  <c r="AH232" i="1"/>
  <c r="AH396" i="1"/>
  <c r="AH253" i="1"/>
  <c r="Z26" i="31"/>
  <c r="M26" i="31"/>
  <c r="Y26" i="31" s="1"/>
  <c r="AF26" i="31"/>
  <c r="AB26" i="31"/>
  <c r="O26" i="31"/>
  <c r="AA26" i="31" s="1"/>
  <c r="AH765" i="1"/>
  <c r="AH826" i="1"/>
  <c r="AH7" i="1"/>
  <c r="AH270" i="1"/>
  <c r="AF87" i="31"/>
  <c r="M87" i="31"/>
  <c r="Y87" i="31" s="1"/>
  <c r="Z87" i="31"/>
  <c r="AB87" i="31"/>
  <c r="O87" i="31"/>
  <c r="AA87" i="31" s="1"/>
  <c r="AH936" i="1"/>
  <c r="AH1896" i="1"/>
  <c r="AH837" i="1"/>
  <c r="AH6" i="1"/>
  <c r="AH863" i="1"/>
  <c r="V268" i="1"/>
  <c r="AN268" i="1" s="1"/>
  <c r="V259" i="1"/>
  <c r="AN259" i="1" s="1"/>
  <c r="AN190" i="1"/>
  <c r="AN213" i="1"/>
  <c r="AN2596" i="1"/>
  <c r="AN2593" i="1"/>
  <c r="AN198" i="1"/>
  <c r="B216" i="1"/>
  <c r="AN240" i="1"/>
  <c r="AN2598" i="1"/>
  <c r="AN245" i="1"/>
  <c r="AN256" i="1"/>
  <c r="AN2605" i="1"/>
  <c r="AN195" i="1"/>
  <c r="AN2574" i="1"/>
  <c r="AN2594" i="1"/>
  <c r="AN2606" i="1"/>
  <c r="AN2591" i="1"/>
  <c r="AN2603" i="1"/>
  <c r="AN194" i="1"/>
  <c r="AN210" i="1"/>
  <c r="AN221" i="1"/>
  <c r="AN207" i="1"/>
  <c r="AN242" i="1"/>
  <c r="AN201" i="1"/>
  <c r="AN253" i="1"/>
  <c r="B248" i="1"/>
  <c r="AN2570" i="1"/>
  <c r="AN2573" i="1"/>
  <c r="AN2579" i="1"/>
  <c r="AN203" i="1"/>
  <c r="B250" i="1"/>
  <c r="AN226" i="1"/>
  <c r="AN2569" i="1"/>
  <c r="AN237" i="1"/>
  <c r="AN255" i="1"/>
  <c r="AN235" i="1"/>
  <c r="AN2568" i="1"/>
  <c r="AN192" i="1"/>
  <c r="AN2585" i="1"/>
  <c r="AN2575" i="1"/>
  <c r="AN209" i="1"/>
  <c r="AN244" i="1"/>
  <c r="B232" i="1"/>
  <c r="AN239" i="1"/>
  <c r="B224" i="1"/>
  <c r="B217" i="1"/>
  <c r="AN204" i="1"/>
  <c r="AN257" i="1"/>
  <c r="AN202" i="1"/>
  <c r="AN193" i="1"/>
  <c r="AN211" i="1"/>
  <c r="AN2565" i="1"/>
  <c r="AN2592" i="1"/>
  <c r="AN2578" i="1"/>
  <c r="AN2577" i="1"/>
  <c r="AN199" i="1"/>
  <c r="B228" i="1"/>
  <c r="AN191" i="1"/>
  <c r="AN215" i="1"/>
  <c r="AN254" i="1"/>
  <c r="AN238" i="1"/>
  <c r="AN208" i="1"/>
  <c r="AN2597" i="1"/>
  <c r="AN2567" i="1"/>
  <c r="AN2572" i="1"/>
  <c r="AN2590" i="1"/>
  <c r="AN220" i="1"/>
  <c r="AN258" i="1"/>
  <c r="AN247" i="1"/>
  <c r="AN212" i="1"/>
  <c r="AN2587" i="1"/>
  <c r="AN243" i="1"/>
  <c r="AN252" i="1"/>
  <c r="AN214" i="1"/>
  <c r="AN197" i="1"/>
  <c r="AN2586" i="1"/>
  <c r="AN2581" i="1"/>
  <c r="AN219" i="1"/>
  <c r="AN241" i="1"/>
  <c r="AN2604" i="1"/>
  <c r="AN227" i="1"/>
  <c r="AN196" i="1"/>
  <c r="AN246" i="1"/>
  <c r="AN200" i="1"/>
  <c r="AN2576" i="1"/>
  <c r="AN2584" i="1"/>
  <c r="AN230" i="1"/>
  <c r="AN231" i="1"/>
  <c r="AN236" i="1"/>
  <c r="AN2566" i="1"/>
  <c r="AN2580" i="1"/>
  <c r="AH1321" i="1"/>
  <c r="V1486" i="1"/>
  <c r="AN1486" i="1" s="1"/>
  <c r="V306" i="1"/>
  <c r="AN306" i="1" s="1"/>
  <c r="V217" i="1"/>
  <c r="AN216" i="1" s="1"/>
  <c r="V1394" i="1"/>
  <c r="AN1394" i="1" s="1"/>
  <c r="V1756" i="1"/>
  <c r="AN1756" i="1" s="1"/>
  <c r="V1901" i="1"/>
  <c r="AN1901" i="1" s="1"/>
  <c r="V9" i="1"/>
  <c r="AN9" i="1" s="1"/>
  <c r="V2207" i="1"/>
  <c r="AN2207" i="1" s="1"/>
  <c r="V136" i="1"/>
  <c r="AN136" i="1" s="1"/>
  <c r="V1768" i="1"/>
  <c r="AN1768" i="1" s="1"/>
  <c r="V753" i="1"/>
  <c r="AN753" i="1" s="1"/>
  <c r="V1491" i="1"/>
  <c r="AN1491" i="1" s="1"/>
  <c r="V1761" i="1"/>
  <c r="AN1761" i="1" s="1"/>
  <c r="V2070" i="1"/>
  <c r="AN2070" i="1" s="1"/>
  <c r="V1762" i="1"/>
  <c r="AN1762" i="1" s="1"/>
  <c r="V183" i="1"/>
  <c r="AN183" i="1" s="1"/>
  <c r="V2185" i="1"/>
  <c r="AN2185" i="1" s="1"/>
  <c r="V2215" i="1"/>
  <c r="AN2215" i="1" s="1"/>
  <c r="V2085" i="1"/>
  <c r="AN2085" i="1" s="1"/>
  <c r="V1962" i="1"/>
  <c r="AN1962" i="1" s="1"/>
  <c r="V95" i="1"/>
  <c r="AN95" i="1" s="1"/>
  <c r="V455" i="1"/>
  <c r="AN455" i="1" s="1"/>
  <c r="V816" i="1"/>
  <c r="AN816" i="1" s="1"/>
  <c r="V2200" i="1"/>
  <c r="AN2200" i="1" s="1"/>
  <c r="V1965" i="1"/>
  <c r="AN1965" i="1" s="1"/>
  <c r="V2008" i="1"/>
  <c r="AN2008" i="1" s="1"/>
  <c r="V1049" i="1"/>
  <c r="AN1049" i="1" s="1"/>
  <c r="V581" i="1"/>
  <c r="AN581" i="1" s="1"/>
  <c r="V2073" i="1"/>
  <c r="AN2073" i="1" s="1"/>
  <c r="V848" i="1"/>
  <c r="AN848" i="1" s="1"/>
  <c r="V1337" i="1"/>
  <c r="AN1337" i="1" s="1"/>
  <c r="V1618" i="1"/>
  <c r="AN1618" i="1" s="1"/>
  <c r="V1408" i="1"/>
  <c r="AN1408" i="1" s="1"/>
  <c r="V844" i="1"/>
  <c r="AN844" i="1" s="1"/>
  <c r="V2068" i="1"/>
  <c r="AN2068" i="1" s="1"/>
  <c r="V1941" i="1"/>
  <c r="AN1941" i="1" s="1"/>
  <c r="V1992" i="1"/>
  <c r="AN1992" i="1" s="1"/>
  <c r="V2271" i="1"/>
  <c r="AN2271" i="1" s="1"/>
  <c r="B610" i="1"/>
  <c r="V610" i="1"/>
  <c r="AN610" i="1" s="1"/>
  <c r="B2311" i="1"/>
  <c r="V2311" i="1"/>
  <c r="AN2311" i="1" s="1"/>
  <c r="B2145" i="1"/>
  <c r="V2145" i="1"/>
  <c r="AN2145" i="1" s="1"/>
  <c r="B1714" i="1"/>
  <c r="V1714" i="1"/>
  <c r="AN1714" i="1" s="1"/>
  <c r="B1250" i="1"/>
  <c r="V1250" i="1"/>
  <c r="AN1250" i="1" s="1"/>
  <c r="B1076" i="1"/>
  <c r="V1076" i="1"/>
  <c r="AN1076" i="1" s="1"/>
  <c r="B2331" i="1"/>
  <c r="V2331" i="1"/>
  <c r="AN2331" i="1" s="1"/>
  <c r="B2333" i="1"/>
  <c r="V2333" i="1"/>
  <c r="AN2333" i="1" s="1"/>
  <c r="B2157" i="1"/>
  <c r="V2157" i="1"/>
  <c r="AN2157" i="1" s="1"/>
  <c r="B578" i="1"/>
  <c r="V578" i="1"/>
  <c r="AN578" i="1" s="1"/>
  <c r="B916" i="1"/>
  <c r="V916" i="1"/>
  <c r="AN916" i="1" s="1"/>
  <c r="B1684" i="1"/>
  <c r="V1684" i="1"/>
  <c r="AN1684" i="1" s="1"/>
  <c r="B2099" i="1"/>
  <c r="V2099" i="1"/>
  <c r="AN2099" i="1" s="1"/>
  <c r="V2159" i="1"/>
  <c r="AN2159" i="1" s="1"/>
  <c r="V1639" i="1"/>
  <c r="AN1639" i="1" s="1"/>
  <c r="V291" i="1"/>
  <c r="AN291" i="1" s="1"/>
  <c r="V1068" i="1"/>
  <c r="AN1068" i="1" s="1"/>
  <c r="V1397" i="1"/>
  <c r="AN1397" i="1" s="1"/>
  <c r="V2300" i="1"/>
  <c r="AN2300" i="1" s="1"/>
  <c r="B340" i="1"/>
  <c r="V340" i="1"/>
  <c r="AN340" i="1" s="1"/>
  <c r="V251" i="1"/>
  <c r="AN250" i="1" s="1"/>
  <c r="V361" i="1"/>
  <c r="AN361" i="1" s="1"/>
  <c r="V1277" i="1"/>
  <c r="AN1277" i="1" s="1"/>
  <c r="V1265" i="1"/>
  <c r="AN1265" i="1" s="1"/>
  <c r="V1065" i="1"/>
  <c r="AN1065" i="1" s="1"/>
  <c r="B1148" i="1"/>
  <c r="V1148" i="1"/>
  <c r="AN1148" i="1" s="1"/>
  <c r="B518" i="1"/>
  <c r="V518" i="1"/>
  <c r="AN518" i="1" s="1"/>
  <c r="B1043" i="1"/>
  <c r="V1043" i="1"/>
  <c r="AN1043" i="1" s="1"/>
  <c r="B81" i="1"/>
  <c r="V81" i="1"/>
  <c r="AN81" i="1" s="1"/>
  <c r="B1183" i="1"/>
  <c r="V1183" i="1"/>
  <c r="AN1183" i="1" s="1"/>
  <c r="B1680" i="1"/>
  <c r="V1680" i="1"/>
  <c r="AN1680" i="1" s="1"/>
  <c r="V1288" i="1"/>
  <c r="AN1288" i="1" s="1"/>
  <c r="V1837" i="1"/>
  <c r="AN1837" i="1" s="1"/>
  <c r="B2432" i="1"/>
  <c r="V2432" i="1"/>
  <c r="AN2432" i="1" s="1"/>
  <c r="B490" i="1"/>
  <c r="V490" i="1"/>
  <c r="AN490" i="1" s="1"/>
  <c r="B912" i="1"/>
  <c r="V912" i="1"/>
  <c r="AN912" i="1" s="1"/>
  <c r="B1308" i="1"/>
  <c r="V1308" i="1"/>
  <c r="AN1308" i="1" s="1"/>
  <c r="B1115" i="1"/>
  <c r="V1115" i="1"/>
  <c r="AN1115" i="1" s="1"/>
  <c r="B1865" i="1"/>
  <c r="V1865" i="1"/>
  <c r="AN1865" i="1" s="1"/>
  <c r="B1523" i="1"/>
  <c r="V1523" i="1"/>
  <c r="AN1523" i="1" s="1"/>
  <c r="B832" i="1"/>
  <c r="V832" i="1"/>
  <c r="AN832" i="1" s="1"/>
  <c r="B2379" i="1"/>
  <c r="V2379" i="1"/>
  <c r="AN2379" i="1" s="1"/>
  <c r="B1416" i="1"/>
  <c r="V1416" i="1"/>
  <c r="AN1416" i="1" s="1"/>
  <c r="B2120" i="1"/>
  <c r="V2120" i="1"/>
  <c r="AN2120" i="1" s="1"/>
  <c r="V2583" i="1"/>
  <c r="AN2571" i="1" s="1"/>
  <c r="V1576" i="1"/>
  <c r="AN1576" i="1" s="1"/>
  <c r="B75" i="1"/>
  <c r="V75" i="1"/>
  <c r="AN75" i="1" s="1"/>
  <c r="B2323" i="1"/>
  <c r="V2323" i="1"/>
  <c r="AN2323" i="1" s="1"/>
  <c r="B1623" i="1"/>
  <c r="V1623" i="1"/>
  <c r="AN1623" i="1" s="1"/>
  <c r="B900" i="1"/>
  <c r="V900" i="1"/>
  <c r="AN900" i="1" s="1"/>
  <c r="B2156" i="1"/>
  <c r="V2156" i="1"/>
  <c r="AN2156" i="1" s="1"/>
  <c r="B1044" i="1"/>
  <c r="V1044" i="1"/>
  <c r="AN1044" i="1" s="1"/>
  <c r="B681" i="1"/>
  <c r="V681" i="1"/>
  <c r="AN681" i="1" s="1"/>
  <c r="B2279" i="1"/>
  <c r="V2279" i="1"/>
  <c r="AN2279" i="1" s="1"/>
  <c r="V1927" i="1"/>
  <c r="AN1927" i="1" s="1"/>
  <c r="V2021" i="1"/>
  <c r="AN2021" i="1" s="1"/>
  <c r="V1116" i="1"/>
  <c r="AN1116" i="1" s="1"/>
  <c r="V2213" i="1"/>
  <c r="AN2213" i="1" s="1"/>
  <c r="V2264" i="1"/>
  <c r="AN2264" i="1" s="1"/>
  <c r="V225" i="1"/>
  <c r="AN224" i="1" s="1"/>
  <c r="V569" i="1"/>
  <c r="AN569" i="1" s="1"/>
  <c r="V448" i="1"/>
  <c r="AN448" i="1" s="1"/>
  <c r="V431" i="1"/>
  <c r="AN431" i="1" s="1"/>
  <c r="V1587" i="1"/>
  <c r="AN1587" i="1" s="1"/>
  <c r="V103" i="1"/>
  <c r="AN103" i="1" s="1"/>
  <c r="V1939" i="1"/>
  <c r="AN1939" i="1" s="1"/>
  <c r="V2343" i="1"/>
  <c r="AN2343" i="1" s="1"/>
  <c r="V930" i="1"/>
  <c r="AN930" i="1" s="1"/>
  <c r="B819" i="1"/>
  <c r="V819" i="1"/>
  <c r="AN819" i="1" s="1"/>
  <c r="B689" i="1"/>
  <c r="V689" i="1"/>
  <c r="AN689" i="1" s="1"/>
  <c r="B43" i="1"/>
  <c r="V43" i="1"/>
  <c r="AN43" i="1" s="1"/>
  <c r="B1223" i="1"/>
  <c r="V1223" i="1"/>
  <c r="AN1223" i="1" s="1"/>
  <c r="B800" i="1"/>
  <c r="V800" i="1"/>
  <c r="AN800" i="1" s="1"/>
  <c r="B933" i="1"/>
  <c r="V933" i="1"/>
  <c r="AN933" i="1" s="1"/>
  <c r="B1646" i="1"/>
  <c r="V1646" i="1"/>
  <c r="AN1646" i="1" s="1"/>
  <c r="B1289" i="1"/>
  <c r="V1289" i="1"/>
  <c r="AN1289" i="1" s="1"/>
  <c r="B2106" i="1"/>
  <c r="V2106" i="1"/>
  <c r="AN2106" i="1" s="1"/>
  <c r="B1882" i="1"/>
  <c r="V1882" i="1"/>
  <c r="AN1882" i="1" s="1"/>
  <c r="B205" i="1"/>
  <c r="V206" i="1"/>
  <c r="AN205" i="1" s="1"/>
  <c r="B875" i="1"/>
  <c r="V875" i="1"/>
  <c r="AN875" i="1" s="1"/>
  <c r="B1887" i="1"/>
  <c r="V1887" i="1"/>
  <c r="AN1887" i="1" s="1"/>
  <c r="B2186" i="1"/>
  <c r="V2186" i="1"/>
  <c r="AN2186" i="1" s="1"/>
  <c r="V1854" i="1"/>
  <c r="AN1854" i="1" s="1"/>
  <c r="V1825" i="1"/>
  <c r="AN1825" i="1" s="1"/>
  <c r="B156" i="1"/>
  <c r="V156" i="1"/>
  <c r="AN156" i="1" s="1"/>
  <c r="V757" i="1"/>
  <c r="AN757" i="1" s="1"/>
  <c r="V719" i="1"/>
  <c r="AN719" i="1" s="1"/>
  <c r="B944" i="1"/>
  <c r="V944" i="1"/>
  <c r="AN944" i="1" s="1"/>
  <c r="B1594" i="1"/>
  <c r="V1594" i="1"/>
  <c r="AN1594" i="1" s="1"/>
  <c r="B362" i="1"/>
  <c r="V362" i="1"/>
  <c r="AN362" i="1" s="1"/>
  <c r="B328" i="1"/>
  <c r="V328" i="1"/>
  <c r="AN328" i="1" s="1"/>
  <c r="B375" i="1"/>
  <c r="V375" i="1"/>
  <c r="AN375" i="1" s="1"/>
  <c r="V1095" i="1"/>
  <c r="AN1095" i="1" s="1"/>
  <c r="B155" i="1"/>
  <c r="V155" i="1"/>
  <c r="AN155" i="1" s="1"/>
  <c r="V1413" i="1"/>
  <c r="AN1413" i="1" s="1"/>
  <c r="V2053" i="1"/>
  <c r="AN2053" i="1" s="1"/>
  <c r="B788" i="1"/>
  <c r="V788" i="1"/>
  <c r="AN788" i="1" s="1"/>
  <c r="V1347" i="1"/>
  <c r="AN1347" i="1" s="1"/>
  <c r="V1434" i="1"/>
  <c r="AN1434" i="1" s="1"/>
  <c r="B83" i="1"/>
  <c r="V83" i="1"/>
  <c r="AN83" i="1" s="1"/>
  <c r="B1320" i="1"/>
  <c r="V1320" i="1"/>
  <c r="AN1320" i="1" s="1"/>
  <c r="V1683" i="1"/>
  <c r="AN1683" i="1" s="1"/>
  <c r="V475" i="1"/>
  <c r="AN475" i="1" s="1"/>
  <c r="V1203" i="1"/>
  <c r="AN1203" i="1" s="1"/>
  <c r="V32" i="1"/>
  <c r="AN32" i="1" s="1"/>
  <c r="B573" i="1"/>
  <c r="V573" i="1"/>
  <c r="AN573" i="1" s="1"/>
  <c r="V1423" i="1"/>
  <c r="AN1423" i="1" s="1"/>
  <c r="B1464" i="1"/>
  <c r="V1464" i="1"/>
  <c r="AN1464" i="1" s="1"/>
  <c r="B1444" i="1"/>
  <c r="V1444" i="1"/>
  <c r="AN1444" i="1" s="1"/>
  <c r="B1636" i="1"/>
  <c r="V1636" i="1"/>
  <c r="AN1636" i="1" s="1"/>
  <c r="B2168" i="1"/>
  <c r="V2168" i="1"/>
  <c r="AN2168" i="1" s="1"/>
  <c r="B1593" i="1"/>
  <c r="V1593" i="1"/>
  <c r="AN1593" i="1" s="1"/>
  <c r="V1603" i="1"/>
  <c r="AN1603" i="1" s="1"/>
  <c r="V529" i="1"/>
  <c r="AN529" i="1" s="1"/>
  <c r="B602" i="1"/>
  <c r="V602" i="1"/>
  <c r="AN602" i="1" s="1"/>
  <c r="B2223" i="1"/>
  <c r="V2223" i="1"/>
  <c r="AN2223" i="1" s="1"/>
  <c r="V649" i="1"/>
  <c r="AN649" i="1" s="1"/>
  <c r="B429" i="1"/>
  <c r="V429" i="1"/>
  <c r="AN429" i="1" s="1"/>
  <c r="B1625" i="1"/>
  <c r="V1625" i="1"/>
  <c r="AN1625" i="1" s="1"/>
  <c r="V1885" i="1"/>
  <c r="AN1885" i="1" s="1"/>
  <c r="B2169" i="1"/>
  <c r="V2169" i="1"/>
  <c r="AN2169" i="1" s="1"/>
  <c r="B1425" i="1"/>
  <c r="V1425" i="1"/>
  <c r="AN1425" i="1" s="1"/>
  <c r="B1769" i="1"/>
  <c r="V1769" i="1"/>
  <c r="AN1769" i="1" s="1"/>
  <c r="AN2599" i="1"/>
  <c r="B631" i="1"/>
  <c r="V631" i="1"/>
  <c r="AN631" i="1" s="1"/>
  <c r="B2105" i="1"/>
  <c r="V2105" i="1"/>
  <c r="AN2105" i="1" s="1"/>
  <c r="B2181" i="1"/>
  <c r="V2181" i="1"/>
  <c r="AN2181" i="1" s="1"/>
  <c r="V2595" i="1"/>
  <c r="AN2582" i="1" s="1"/>
  <c r="V1089" i="1"/>
  <c r="AN1089" i="1" s="1"/>
  <c r="V1192" i="1"/>
  <c r="AN1192" i="1" s="1"/>
  <c r="V2384" i="1"/>
  <c r="AN2384" i="1" s="1"/>
  <c r="V1319" i="1"/>
  <c r="AN1319" i="1" s="1"/>
  <c r="V1821" i="1"/>
  <c r="AN1821" i="1" s="1"/>
  <c r="B453" i="1"/>
  <c r="V453" i="1"/>
  <c r="AN453" i="1" s="1"/>
  <c r="V1604" i="1"/>
  <c r="AN1604" i="1" s="1"/>
  <c r="V570" i="1"/>
  <c r="AN570" i="1" s="1"/>
  <c r="AF663" i="1"/>
  <c r="AJ663" i="1" s="1"/>
  <c r="AK663" i="1" s="1"/>
  <c r="B321" i="1"/>
  <c r="V321" i="1"/>
  <c r="AN321" i="1" s="1"/>
  <c r="AF2064" i="1"/>
  <c r="AJ2064" i="1" s="1"/>
  <c r="AK2064" i="1" s="1"/>
  <c r="V2349" i="1"/>
  <c r="AN2349" i="1" s="1"/>
  <c r="AF372" i="1"/>
  <c r="AJ372" i="1" s="1"/>
  <c r="AK372" i="1" s="1"/>
  <c r="B395" i="1"/>
  <c r="V395" i="1"/>
  <c r="AN395" i="1" s="1"/>
  <c r="B162" i="1"/>
  <c r="V162" i="1"/>
  <c r="AN162" i="1" s="1"/>
  <c r="B1512" i="1"/>
  <c r="V1512" i="1"/>
  <c r="AN1512" i="1" s="1"/>
  <c r="V409" i="1"/>
  <c r="AN409" i="1" s="1"/>
  <c r="V2039" i="1"/>
  <c r="AN2039" i="1" s="1"/>
  <c r="V2326" i="1"/>
  <c r="AN2326" i="1" s="1"/>
  <c r="V1180" i="1"/>
  <c r="AN1180" i="1" s="1"/>
  <c r="V1443" i="1"/>
  <c r="AN1443" i="1" s="1"/>
  <c r="V1500" i="1"/>
  <c r="AN1500" i="1" s="1"/>
  <c r="V1632" i="1"/>
  <c r="AN1632" i="1" s="1"/>
  <c r="B598" i="1"/>
  <c r="V598" i="1"/>
  <c r="AN598" i="1" s="1"/>
  <c r="AF1446" i="1"/>
  <c r="AJ1446" i="1" s="1"/>
  <c r="AK1446" i="1" s="1"/>
  <c r="AF34" i="1"/>
  <c r="AJ34" i="1" s="1"/>
  <c r="AK34" i="1" s="1"/>
  <c r="B851" i="1"/>
  <c r="V851" i="1"/>
  <c r="AN851" i="1" s="1"/>
  <c r="V1328" i="1"/>
  <c r="AN1328" i="1" s="1"/>
  <c r="B1956" i="1"/>
  <c r="V1956" i="1"/>
  <c r="AN1956" i="1" s="1"/>
  <c r="V1886" i="1"/>
  <c r="AN1886" i="1" s="1"/>
  <c r="V373" i="1"/>
  <c r="AN373" i="1" s="1"/>
  <c r="V2275" i="1"/>
  <c r="AN2275" i="1" s="1"/>
  <c r="V1920" i="1"/>
  <c r="AN1920" i="1" s="1"/>
  <c r="V1787" i="1"/>
  <c r="AN1787" i="1" s="1"/>
  <c r="AF98" i="1"/>
  <c r="AJ98" i="1" s="1"/>
  <c r="AK98" i="1" s="1"/>
  <c r="AF1999" i="1"/>
  <c r="AJ1999" i="1" s="1"/>
  <c r="AK1999" i="1" s="1"/>
  <c r="B1968" i="1"/>
  <c r="V1968" i="1"/>
  <c r="AN1968" i="1" s="1"/>
  <c r="P589" i="1"/>
  <c r="O589" i="1" s="1"/>
  <c r="P100" i="1"/>
  <c r="O100" i="1" s="1"/>
  <c r="P1814" i="1"/>
  <c r="O1814" i="1" s="1"/>
  <c r="P1134" i="1"/>
  <c r="O1134" i="1" s="1"/>
  <c r="V1659" i="1"/>
  <c r="AN1659" i="1" s="1"/>
  <c r="B2010" i="1"/>
  <c r="V2010" i="1"/>
  <c r="AN2010" i="1" s="1"/>
  <c r="B2381" i="1"/>
  <c r="V2381" i="1"/>
  <c r="AN2381" i="1" s="1"/>
  <c r="B896" i="1"/>
  <c r="V896" i="1"/>
  <c r="AN896" i="1" s="1"/>
  <c r="B1358" i="1"/>
  <c r="V1358" i="1"/>
  <c r="AN1358" i="1" s="1"/>
  <c r="B1385" i="1"/>
  <c r="V1385" i="1"/>
  <c r="AN1385" i="1" s="1"/>
  <c r="V1832" i="1"/>
  <c r="AN1832" i="1" s="1"/>
  <c r="AN2600" i="1"/>
  <c r="V2147" i="1"/>
  <c r="AN2147" i="1" s="1"/>
  <c r="V771" i="1"/>
  <c r="AN771" i="1" s="1"/>
  <c r="V496" i="1"/>
  <c r="AN496" i="1" s="1"/>
  <c r="V2372" i="1"/>
  <c r="AN2372" i="1" s="1"/>
  <c r="V2225" i="1"/>
  <c r="AN2225" i="1" s="1"/>
  <c r="V1012" i="1"/>
  <c r="AN1012" i="1" s="1"/>
  <c r="V1008" i="1"/>
  <c r="AN1008" i="1" s="1"/>
  <c r="V1661" i="1"/>
  <c r="AN1661" i="1" s="1"/>
  <c r="V1348" i="1"/>
  <c r="AN1348" i="1" s="1"/>
  <c r="V1396" i="1"/>
  <c r="AN1396" i="1" s="1"/>
  <c r="V2395" i="1"/>
  <c r="AN2395" i="1" s="1"/>
  <c r="V2251" i="1"/>
  <c r="AN2251" i="1" s="1"/>
  <c r="V1897" i="1"/>
  <c r="AN1897" i="1" s="1"/>
  <c r="V1355" i="1"/>
  <c r="AN1355" i="1" s="1"/>
  <c r="V1429" i="1"/>
  <c r="AN1429" i="1" s="1"/>
  <c r="V2416" i="1"/>
  <c r="AN2416" i="1" s="1"/>
  <c r="V1259" i="1"/>
  <c r="AN1259" i="1" s="1"/>
  <c r="V249" i="1"/>
  <c r="AN248" i="1" s="1"/>
  <c r="V233" i="1"/>
  <c r="AN232" i="1" s="1"/>
  <c r="V414" i="1"/>
  <c r="AN414" i="1" s="1"/>
  <c r="V1774" i="1"/>
  <c r="AN1774" i="1" s="1"/>
  <c r="V1365" i="1"/>
  <c r="AN1365" i="1" s="1"/>
  <c r="V2040" i="1"/>
  <c r="AN2040" i="1" s="1"/>
  <c r="V1797" i="1"/>
  <c r="AN1797" i="1" s="1"/>
  <c r="V749" i="1"/>
  <c r="AN749" i="1" s="1"/>
  <c r="B1256" i="1"/>
  <c r="V1256" i="1"/>
  <c r="AN1256" i="1" s="1"/>
  <c r="V1143" i="1"/>
  <c r="AN1143" i="1" s="1"/>
  <c r="B359" i="1"/>
  <c r="V359" i="1"/>
  <c r="AN359" i="1" s="1"/>
  <c r="B1019" i="1"/>
  <c r="V1019" i="1"/>
  <c r="AN1019" i="1" s="1"/>
  <c r="AF2052" i="1"/>
  <c r="AJ2052" i="1" s="1"/>
  <c r="AK2052" i="1" s="1"/>
  <c r="V1663" i="1"/>
  <c r="AN1663" i="1" s="1"/>
  <c r="V1606" i="1"/>
  <c r="AN1606" i="1" s="1"/>
  <c r="P500" i="1"/>
  <c r="O500" i="1" s="1"/>
  <c r="B1187" i="1"/>
  <c r="V1187" i="1"/>
  <c r="AN1187" i="1" s="1"/>
  <c r="B2235" i="1"/>
  <c r="V2235" i="1"/>
  <c r="AN2235" i="1" s="1"/>
  <c r="B1538" i="1"/>
  <c r="V1538" i="1"/>
  <c r="AN1538" i="1" s="1"/>
  <c r="B1160" i="1"/>
  <c r="V1160" i="1"/>
  <c r="AN1160" i="1" s="1"/>
  <c r="V2602" i="1"/>
  <c r="AN2589" i="1" s="1"/>
  <c r="V468" i="1"/>
  <c r="AN468" i="1" s="1"/>
  <c r="P505" i="1"/>
  <c r="O505" i="1" s="1"/>
  <c r="V29" i="1"/>
  <c r="AN29" i="1" s="1"/>
  <c r="V1876" i="1"/>
  <c r="AN1876" i="1" s="1"/>
  <c r="V495" i="1"/>
  <c r="AN495" i="1" s="1"/>
  <c r="AF61" i="1"/>
  <c r="AJ61" i="1" s="1"/>
  <c r="AK61" i="1" s="1"/>
  <c r="AF555" i="1"/>
  <c r="AJ555" i="1" s="1"/>
  <c r="AK555" i="1" s="1"/>
  <c r="V536" i="1"/>
  <c r="AN536" i="1" s="1"/>
  <c r="V975" i="1"/>
  <c r="AN975" i="1" s="1"/>
  <c r="V229" i="1"/>
  <c r="AN228" i="1" s="1"/>
  <c r="V824" i="1"/>
  <c r="AN824" i="1" s="1"/>
  <c r="B550" i="1"/>
  <c r="V550" i="1"/>
  <c r="AN550" i="1" s="1"/>
  <c r="B1188" i="1"/>
  <c r="V1188" i="1"/>
  <c r="AN1188" i="1" s="1"/>
  <c r="V548" i="1"/>
  <c r="AN548" i="1" s="1"/>
  <c r="V1404" i="1"/>
  <c r="AN1404" i="1" s="1"/>
  <c r="V457" i="1"/>
  <c r="AN457" i="1" s="1"/>
  <c r="P408" i="1"/>
  <c r="O408" i="1" s="1"/>
  <c r="P963" i="1"/>
  <c r="O963" i="1" s="1"/>
  <c r="AF26" i="1"/>
  <c r="AJ26" i="1" s="1"/>
  <c r="AK26" i="1" s="1"/>
  <c r="B173" i="1"/>
  <c r="V173" i="1"/>
  <c r="AN173" i="1" s="1"/>
  <c r="P572" i="1"/>
  <c r="O572" i="1" s="1"/>
  <c r="V903" i="1"/>
  <c r="AN903" i="1" s="1"/>
  <c r="V1119" i="1"/>
  <c r="AN1119" i="1" s="1"/>
  <c r="B908" i="1"/>
  <c r="V908" i="1"/>
  <c r="AN908" i="1" s="1"/>
  <c r="V1991" i="1"/>
  <c r="AN1991" i="1" s="1"/>
  <c r="V2135" i="1"/>
  <c r="AN2135" i="1" s="1"/>
  <c r="V1483" i="1"/>
  <c r="AN1483" i="1" s="1"/>
  <c r="V629" i="1"/>
  <c r="AN629" i="1" s="1"/>
  <c r="V1816" i="1"/>
  <c r="AN1816" i="1" s="1"/>
  <c r="V1407" i="1"/>
  <c r="AN1407" i="1" s="1"/>
  <c r="V59" i="1"/>
  <c r="AN59" i="1" s="1"/>
  <c r="V1984" i="1"/>
  <c r="AN1984" i="1" s="1"/>
  <c r="V1925" i="1"/>
  <c r="AN1925" i="1" s="1"/>
  <c r="V1649" i="1"/>
  <c r="AN1649" i="1" s="1"/>
  <c r="V1481" i="1"/>
  <c r="AN1481" i="1" s="1"/>
  <c r="V1179" i="1"/>
  <c r="AN1179" i="1" s="1"/>
  <c r="V218" i="1"/>
  <c r="AN218" i="1" s="1"/>
  <c r="V122" i="1"/>
  <c r="AN122" i="1" s="1"/>
  <c r="V2297" i="1"/>
  <c r="AN2297" i="1" s="1"/>
  <c r="V1971" i="1"/>
  <c r="AN1971" i="1" s="1"/>
  <c r="V1286" i="1"/>
  <c r="AN1286" i="1" s="1"/>
  <c r="V2034" i="1"/>
  <c r="AN2034" i="1" s="1"/>
  <c r="V405" i="1"/>
  <c r="AN405" i="1" s="1"/>
  <c r="V283" i="1"/>
  <c r="AN283" i="1" s="1"/>
  <c r="V1811" i="1"/>
  <c r="AN1811" i="1" s="1"/>
  <c r="V140" i="1"/>
  <c r="AN140" i="1" s="1"/>
  <c r="V1846" i="1"/>
  <c r="AN1846" i="1" s="1"/>
  <c r="V2161" i="1"/>
  <c r="AN2161" i="1" s="1"/>
  <c r="V439" i="1"/>
  <c r="AN439" i="1" s="1"/>
  <c r="V2078" i="1"/>
  <c r="AN2078" i="1" s="1"/>
  <c r="V1305" i="1"/>
  <c r="AN1305" i="1" s="1"/>
  <c r="V357" i="1"/>
  <c r="AN357" i="1" s="1"/>
  <c r="V499" i="1"/>
  <c r="AN499" i="1" s="1"/>
  <c r="P56" i="1"/>
  <c r="O56" i="1" s="1"/>
  <c r="AF1675" i="1"/>
  <c r="AJ1675" i="1" s="1"/>
  <c r="AK1675" i="1" s="1"/>
  <c r="B2192" i="1"/>
  <c r="V2192" i="1"/>
  <c r="AN2192" i="1" s="1"/>
  <c r="V60" i="1"/>
  <c r="AN60" i="1" s="1"/>
  <c r="AF1399" i="1"/>
  <c r="AJ1399" i="1" s="1"/>
  <c r="AK1399" i="1" s="1"/>
  <c r="B1424" i="1"/>
  <c r="V1424" i="1"/>
  <c r="AN1424" i="1" s="1"/>
  <c r="B1441" i="1"/>
  <c r="V1441" i="1"/>
  <c r="AN1441" i="1" s="1"/>
  <c r="B667" i="1"/>
  <c r="V667" i="1"/>
  <c r="AN667" i="1" s="1"/>
  <c r="B2174" i="1"/>
  <c r="V2174" i="1"/>
  <c r="AN2174" i="1" s="1"/>
  <c r="B1930" i="1"/>
  <c r="V1930" i="1"/>
  <c r="AN1930" i="1" s="1"/>
  <c r="V836" i="1"/>
  <c r="AN836" i="1" s="1"/>
  <c r="V558" i="1"/>
  <c r="AN558" i="1" s="1"/>
  <c r="V591" i="1"/>
  <c r="AN591" i="1" s="1"/>
  <c r="B984" i="1"/>
  <c r="V984" i="1"/>
  <c r="AN984" i="1" s="1"/>
  <c r="V174" i="1"/>
  <c r="AN174" i="1" s="1"/>
  <c r="AF1830" i="1"/>
  <c r="AJ1830" i="1" s="1"/>
  <c r="AK1830" i="1" s="1"/>
  <c r="B1796" i="1"/>
  <c r="V1796" i="1"/>
  <c r="AN1796" i="1" s="1"/>
  <c r="V1771" i="1"/>
  <c r="AN1771" i="1" s="1"/>
  <c r="V397" i="1"/>
  <c r="AN397" i="1" s="1"/>
  <c r="V1959" i="1"/>
  <c r="AN1959" i="1" s="1"/>
  <c r="V1296" i="1"/>
  <c r="AN1296" i="1" s="1"/>
  <c r="AF84" i="1"/>
  <c r="AJ84" i="1" s="1"/>
  <c r="AK84" i="1" s="1"/>
  <c r="V442" i="1"/>
  <c r="AN442" i="1" s="1"/>
  <c r="V434" i="1"/>
  <c r="AN434" i="1" s="1"/>
  <c r="AF637" i="1"/>
  <c r="AJ637" i="1" s="1"/>
  <c r="AK637" i="1" s="1"/>
  <c r="AF300" i="1"/>
  <c r="AJ300" i="1" s="1"/>
  <c r="AK300" i="1" s="1"/>
  <c r="AF1766" i="1"/>
  <c r="AJ1766" i="1" s="1"/>
  <c r="AK1766" i="1" s="1"/>
  <c r="V2154" i="1"/>
  <c r="AN2154" i="1" s="1"/>
  <c r="V1020" i="1"/>
  <c r="AN1020" i="1" s="1"/>
  <c r="V2261" i="1"/>
  <c r="AN2261" i="1" s="1"/>
  <c r="V1849" i="1"/>
  <c r="AN1849" i="1" s="1"/>
  <c r="V123" i="1"/>
  <c r="AN123" i="1" s="1"/>
  <c r="V1431" i="1"/>
  <c r="AN1431" i="1" s="1"/>
  <c r="B672" i="1"/>
  <c r="V672" i="1"/>
  <c r="AN672" i="1" s="1"/>
  <c r="V1415" i="1"/>
  <c r="AN1415" i="1" s="1"/>
  <c r="AF721" i="1"/>
  <c r="AJ721" i="1" s="1"/>
  <c r="AK721" i="1" s="1"/>
  <c r="B1539" i="1"/>
  <c r="V1539" i="1"/>
  <c r="AN1539" i="1" s="1"/>
  <c r="AF14" i="1"/>
  <c r="AJ14" i="1" s="1"/>
  <c r="AK14" i="1" s="1"/>
  <c r="P360" i="1"/>
  <c r="O360" i="1" s="1"/>
  <c r="B233" i="1"/>
  <c r="V234" i="1"/>
  <c r="AN234" i="1" s="1"/>
  <c r="AF1565" i="1"/>
  <c r="AJ1565" i="1" s="1"/>
  <c r="AK1565" i="1" s="1"/>
  <c r="AF1075" i="1"/>
  <c r="AJ1075" i="1" s="1"/>
  <c r="AK1075" i="1" s="1"/>
  <c r="B920" i="1"/>
  <c r="V920" i="1"/>
  <c r="AN920" i="1" s="1"/>
  <c r="V1405" i="1"/>
  <c r="AN1405" i="1" s="1"/>
  <c r="V1963" i="1"/>
  <c r="AN1963" i="1" s="1"/>
  <c r="V1711" i="1"/>
  <c r="AN1711" i="1" s="1"/>
  <c r="V40" i="1"/>
  <c r="AN40" i="1" s="1"/>
  <c r="V386" i="1"/>
  <c r="AN386" i="1" s="1"/>
  <c r="V1789" i="1"/>
  <c r="AN1789" i="1" s="1"/>
  <c r="V1229" i="1"/>
  <c r="AN1229" i="1" s="1"/>
  <c r="V696" i="1"/>
  <c r="AN696" i="1" s="1"/>
  <c r="V2121" i="1"/>
  <c r="AN2121" i="1" s="1"/>
  <c r="V1805" i="1"/>
  <c r="AN1805" i="1" s="1"/>
  <c r="V1167" i="1"/>
  <c r="AN1167" i="1" s="1"/>
  <c r="V2336" i="1"/>
  <c r="AN2336" i="1" s="1"/>
  <c r="V566" i="1"/>
  <c r="AN566" i="1" s="1"/>
  <c r="V276" i="1"/>
  <c r="AN276" i="1" s="1"/>
  <c r="V311" i="1"/>
  <c r="AN311" i="1" s="1"/>
  <c r="V1515" i="1"/>
  <c r="AN1515" i="1" s="1"/>
  <c r="V2310" i="1"/>
  <c r="AN2310" i="1" s="1"/>
  <c r="V2006" i="1"/>
  <c r="AN2006" i="1" s="1"/>
  <c r="V1283" i="1"/>
  <c r="AN1283" i="1" s="1"/>
  <c r="V1368" i="1"/>
  <c r="AN1368" i="1" s="1"/>
  <c r="V1212" i="1"/>
  <c r="AN1212" i="1" s="1"/>
  <c r="V2295" i="1"/>
  <c r="AN2295" i="1" s="1"/>
  <c r="V1029" i="1"/>
  <c r="AN1029" i="1" s="1"/>
  <c r="V381" i="1"/>
  <c r="AN381" i="1" s="1"/>
  <c r="V656" i="1"/>
  <c r="AN656" i="1" s="1"/>
  <c r="V1844" i="1"/>
  <c r="AN1844" i="1" s="1"/>
  <c r="V1690" i="1"/>
  <c r="AN1690" i="1" s="1"/>
  <c r="V1928" i="1"/>
  <c r="AN1928" i="1" s="1"/>
  <c r="V1871" i="1"/>
  <c r="AN1871" i="1" s="1"/>
  <c r="B1476" i="1"/>
  <c r="V1476" i="1"/>
  <c r="AN1476" i="1" s="1"/>
  <c r="P282" i="1"/>
  <c r="O282" i="1" s="1"/>
  <c r="V294" i="1"/>
  <c r="AN294" i="1" s="1"/>
  <c r="P644" i="1"/>
  <c r="O644" i="1" s="1"/>
  <c r="B2061" i="1"/>
  <c r="V2061" i="1"/>
  <c r="AN2061" i="1" s="1"/>
  <c r="V2601" i="1"/>
  <c r="AN2588" i="1" s="1"/>
  <c r="V13" i="1"/>
  <c r="AN13" i="1" s="1"/>
  <c r="V21" i="1"/>
  <c r="AN21" i="1" s="1"/>
  <c r="V1023" i="1"/>
  <c r="AN1023" i="1" s="1"/>
  <c r="B859" i="1"/>
  <c r="V859" i="1"/>
  <c r="AN859" i="1" s="1"/>
  <c r="AF1931" i="1"/>
  <c r="AJ1931" i="1" s="1"/>
  <c r="AK1931" i="1" s="1"/>
  <c r="V2183" i="1"/>
  <c r="AN2183" i="1" s="1"/>
  <c r="V2214" i="1"/>
  <c r="AN2214" i="1" s="1"/>
  <c r="V82" i="1"/>
  <c r="AN82" i="1" s="1"/>
  <c r="AF228" i="1"/>
  <c r="V1010" i="1"/>
  <c r="AN1010" i="1" s="1"/>
  <c r="AF97" i="1"/>
  <c r="AJ97" i="1" s="1"/>
  <c r="AK97" i="1" s="1"/>
  <c r="AF1155" i="1"/>
  <c r="AJ1155" i="1" s="1"/>
  <c r="AK1155" i="1" s="1"/>
  <c r="V1067" i="1"/>
  <c r="AN1067" i="1" s="1"/>
  <c r="V653" i="1"/>
  <c r="AN653" i="1" s="1"/>
  <c r="B911" i="1"/>
  <c r="V911" i="1"/>
  <c r="AN911" i="1" s="1"/>
  <c r="AF531" i="1"/>
  <c r="AJ531" i="1" s="1"/>
  <c r="AK531" i="1" s="1"/>
  <c r="P54" i="1"/>
  <c r="O54" i="1" s="1"/>
  <c r="AF271" i="1"/>
  <c r="AJ271" i="1" s="1"/>
  <c r="AK271" i="1" s="1"/>
  <c r="AF1495" i="1"/>
  <c r="AJ1495" i="1" s="1"/>
  <c r="AK1495" i="1" s="1"/>
  <c r="AF288" i="1"/>
  <c r="AJ288" i="1" s="1"/>
  <c r="AK288" i="1" s="1"/>
  <c r="AF1275" i="1"/>
  <c r="AJ1275" i="1" s="1"/>
  <c r="AK1275" i="1" s="1"/>
  <c r="V738" i="1"/>
  <c r="AN738" i="1" s="1"/>
  <c r="AF2030" i="1"/>
  <c r="AJ2030" i="1" s="1"/>
  <c r="AK2030" i="1" s="1"/>
  <c r="AF879" i="1"/>
  <c r="AJ879" i="1" s="1"/>
  <c r="AK879" i="1" s="1"/>
  <c r="AF49" i="1"/>
  <c r="AJ49" i="1" s="1"/>
  <c r="AK49" i="1" s="1"/>
  <c r="V102" i="1"/>
  <c r="AN102" i="1" s="1"/>
  <c r="V319" i="1"/>
  <c r="AN319" i="1" s="1"/>
  <c r="P17" i="1"/>
  <c r="O17" i="1" s="1"/>
  <c r="AF939" i="1"/>
  <c r="AJ939" i="1" s="1"/>
  <c r="AK939" i="1" s="1"/>
  <c r="B417" i="1"/>
  <c r="V417" i="1"/>
  <c r="AN417" i="1" s="1"/>
  <c r="B2547" i="1"/>
  <c r="V2547" i="1"/>
  <c r="AN2547" i="1" s="1"/>
  <c r="AF1239" i="1"/>
  <c r="AJ1239" i="1" s="1"/>
  <c r="AK1239" i="1" s="1"/>
  <c r="B2089" i="1"/>
  <c r="V2089" i="1"/>
  <c r="AN2089" i="1" s="1"/>
  <c r="B1582" i="1"/>
  <c r="V1582" i="1"/>
  <c r="AN1582" i="1" s="1"/>
  <c r="V28" i="1"/>
  <c r="AN28" i="1" s="1"/>
  <c r="V1082" i="1"/>
  <c r="AN1082" i="1" s="1"/>
  <c r="V23" i="1"/>
  <c r="AN23" i="1" s="1"/>
  <c r="V1622" i="1"/>
  <c r="AN1622" i="1" s="1"/>
  <c r="V1047" i="1"/>
  <c r="AN1047" i="1" s="1"/>
  <c r="V1911" i="1"/>
  <c r="AN1911" i="1" s="1"/>
  <c r="V1635" i="1"/>
  <c r="AN1635" i="1" s="1"/>
  <c r="V1975" i="1"/>
  <c r="AN1975" i="1" s="1"/>
  <c r="V995" i="1"/>
  <c r="AN995" i="1" s="1"/>
  <c r="V66" i="1"/>
  <c r="AN66" i="1" s="1"/>
  <c r="V80" i="1"/>
  <c r="AN80" i="1" s="1"/>
  <c r="V1784" i="1"/>
  <c r="AN1784" i="1" s="1"/>
  <c r="V1847" i="1"/>
  <c r="AN1847" i="1" s="1"/>
  <c r="V1678" i="1"/>
  <c r="AN1678" i="1" s="1"/>
  <c r="V223" i="1"/>
  <c r="AN222" i="1" s="1"/>
  <c r="V367" i="1"/>
  <c r="AN367" i="1" s="1"/>
  <c r="AF2596" i="1"/>
  <c r="P2596" i="1"/>
  <c r="O2596" i="1" s="1"/>
  <c r="P2592" i="1"/>
  <c r="O2592" i="1" s="1"/>
  <c r="AF2592" i="1"/>
  <c r="AF2593" i="1"/>
  <c r="P2593" i="1"/>
  <c r="O2593" i="1" s="1"/>
  <c r="AF2594" i="1"/>
  <c r="P2594" i="1"/>
  <c r="O2594" i="1" s="1"/>
  <c r="P2598" i="1"/>
  <c r="O2598" i="1" s="1"/>
  <c r="AF2598" i="1"/>
  <c r="AF2603" i="1"/>
  <c r="P2603" i="1"/>
  <c r="O2603" i="1" s="1"/>
  <c r="AF2597" i="1"/>
  <c r="P2597" i="1"/>
  <c r="O2597" i="1" s="1"/>
  <c r="AF2605" i="1"/>
  <c r="P2605" i="1"/>
  <c r="O2605" i="1" s="1"/>
  <c r="AF2580" i="1"/>
  <c r="P2580" i="1"/>
  <c r="O2580" i="1" s="1"/>
  <c r="AF2588" i="1"/>
  <c r="P2588" i="1"/>
  <c r="O2588" i="1" s="1"/>
  <c r="AF2585" i="1"/>
  <c r="P2585" i="1"/>
  <c r="O2585" i="1" s="1"/>
  <c r="P2589" i="1"/>
  <c r="O2589" i="1" s="1"/>
  <c r="AF2589" i="1"/>
  <c r="AF2586" i="1"/>
  <c r="P2586" i="1"/>
  <c r="O2586" i="1" s="1"/>
  <c r="P2581" i="1"/>
  <c r="O2581" i="1" s="1"/>
  <c r="AF2581" i="1"/>
  <c r="AF2584" i="1"/>
  <c r="P2584" i="1"/>
  <c r="O2584" i="1" s="1"/>
  <c r="P2590" i="1"/>
  <c r="O2590" i="1" s="1"/>
  <c r="AF2590" i="1"/>
  <c r="P2587" i="1"/>
  <c r="O2587" i="1" s="1"/>
  <c r="AF2587" i="1"/>
  <c r="AF2582" i="1"/>
  <c r="P2582" i="1"/>
  <c r="O2582" i="1" s="1"/>
  <c r="AH1026" i="1"/>
  <c r="AH1018" i="1"/>
  <c r="AH1215" i="1"/>
  <c r="P2606" i="1"/>
  <c r="O2606" i="1" s="1"/>
  <c r="AF2606" i="1"/>
  <c r="AF2575" i="1"/>
  <c r="P2575" i="1"/>
  <c r="O2575" i="1" s="1"/>
  <c r="P2576" i="1"/>
  <c r="O2576" i="1" s="1"/>
  <c r="AF2576" i="1"/>
  <c r="P2600" i="1"/>
  <c r="O2600" i="1" s="1"/>
  <c r="AF2600" i="1"/>
  <c r="AF2599" i="1"/>
  <c r="P2599" i="1"/>
  <c r="O2599" i="1" s="1"/>
  <c r="P2574" i="1"/>
  <c r="O2574" i="1" s="1"/>
  <c r="AF2574" i="1"/>
  <c r="P2578" i="1"/>
  <c r="O2578" i="1" s="1"/>
  <c r="AF2578" i="1"/>
  <c r="AF2577" i="1"/>
  <c r="P2577" i="1"/>
  <c r="O2577" i="1" s="1"/>
  <c r="P2591" i="1"/>
  <c r="O2591" i="1" s="1"/>
  <c r="AF2591" i="1"/>
  <c r="P2579" i="1"/>
  <c r="O2579" i="1" s="1"/>
  <c r="AF2579" i="1"/>
  <c r="AF2573" i="1"/>
  <c r="P2573" i="1"/>
  <c r="O2573" i="1" s="1"/>
  <c r="AF2565" i="1"/>
  <c r="P2565" i="1"/>
  <c r="O2565" i="1" s="1"/>
  <c r="P2571" i="1"/>
  <c r="O2571" i="1" s="1"/>
  <c r="AF2571" i="1"/>
  <c r="P2566" i="1"/>
  <c r="O2566" i="1" s="1"/>
  <c r="AF2566" i="1"/>
  <c r="AF2567" i="1"/>
  <c r="P2567" i="1"/>
  <c r="O2567" i="1" s="1"/>
  <c r="AF2568" i="1"/>
  <c r="P2568" i="1"/>
  <c r="O2568" i="1" s="1"/>
  <c r="AF2572" i="1"/>
  <c r="P2572" i="1"/>
  <c r="O2572" i="1" s="1"/>
  <c r="AF2604" i="1"/>
  <c r="P2604" i="1"/>
  <c r="O2604" i="1" s="1"/>
  <c r="P2569" i="1"/>
  <c r="O2569" i="1" s="1"/>
  <c r="AF2569" i="1"/>
  <c r="AF2570" i="1"/>
  <c r="P2570" i="1"/>
  <c r="O2570" i="1" s="1"/>
  <c r="AH431" i="1"/>
  <c r="AH326" i="1"/>
  <c r="AH996" i="1"/>
  <c r="AH595" i="1"/>
  <c r="AH548" i="1"/>
  <c r="AH455" i="1"/>
  <c r="AH771" i="1"/>
  <c r="AH1316" i="1"/>
  <c r="AH1260" i="1"/>
  <c r="AH1194" i="1"/>
  <c r="AH143" i="1"/>
  <c r="AH229" i="1"/>
  <c r="AH1003" i="1"/>
  <c r="AH499" i="1"/>
  <c r="AH325" i="1"/>
  <c r="AH150" i="1"/>
  <c r="AH186" i="1"/>
  <c r="B768" i="1"/>
  <c r="B751" i="1"/>
  <c r="B718" i="1"/>
  <c r="B761" i="1"/>
  <c r="B742" i="1"/>
  <c r="B737" i="1"/>
  <c r="B756" i="1"/>
  <c r="AH1016" i="1"/>
  <c r="AH585" i="1"/>
  <c r="AH306" i="1"/>
  <c r="AH1005" i="1"/>
  <c r="AH59" i="1"/>
  <c r="AH612" i="1"/>
  <c r="AH775" i="1"/>
  <c r="AH1377" i="1"/>
  <c r="AH555" i="1"/>
  <c r="AH645" i="1"/>
  <c r="AH193" i="1"/>
  <c r="AH185" i="1"/>
  <c r="AH123" i="1"/>
  <c r="AH80" i="1"/>
  <c r="AH400" i="1"/>
  <c r="AH1626" i="1"/>
  <c r="AH139" i="1"/>
  <c r="AH440" i="1"/>
  <c r="AH294" i="1"/>
  <c r="AH807" i="1"/>
  <c r="AH485" i="1"/>
  <c r="AH140" i="1"/>
  <c r="AH1017" i="1"/>
  <c r="AH15" i="1"/>
  <c r="AH11" i="1"/>
  <c r="AH1019" i="1"/>
  <c r="AH426" i="1"/>
  <c r="AH335" i="1"/>
  <c r="AH216" i="1"/>
  <c r="AH316" i="1"/>
  <c r="AH205" i="1"/>
  <c r="AH45" i="1"/>
  <c r="AH365" i="1"/>
  <c r="AH5" i="1"/>
  <c r="AH1325" i="1"/>
  <c r="AH25" i="1"/>
  <c r="AH476" i="1"/>
  <c r="AH636" i="1"/>
  <c r="AH655" i="1"/>
  <c r="AH456" i="1"/>
  <c r="AH9" i="1"/>
  <c r="AH1056" i="1"/>
  <c r="AH796" i="1"/>
  <c r="AH276" i="1"/>
  <c r="AH399" i="1"/>
  <c r="AH219" i="1"/>
  <c r="AH19" i="1"/>
  <c r="AH785" i="1"/>
  <c r="Z1" i="63"/>
  <c r="B536" i="1"/>
  <c r="AH845" i="1"/>
  <c r="AH40" i="1"/>
  <c r="P879" i="1"/>
  <c r="O879" i="1" s="1"/>
  <c r="AH436" i="1"/>
  <c r="B13" i="1"/>
  <c r="AH1575" i="1"/>
  <c r="B514" i="1"/>
  <c r="B1635" i="1"/>
  <c r="B1673" i="1"/>
  <c r="B562" i="1"/>
  <c r="B61" i="1"/>
  <c r="B605" i="1"/>
  <c r="P97" i="1"/>
  <c r="O97" i="1" s="1"/>
  <c r="AH905" i="1"/>
  <c r="AH1426" i="1"/>
  <c r="AH1036" i="1"/>
  <c r="AH885" i="1"/>
  <c r="AH566" i="1"/>
  <c r="AH1714" i="1"/>
  <c r="AH1045" i="1"/>
  <c r="AH1409" i="1"/>
  <c r="AH1295" i="1"/>
  <c r="AH1086" i="1"/>
  <c r="AH806" i="1"/>
  <c r="AG3" i="1"/>
  <c r="AH3" i="66" s="1"/>
  <c r="X18" i="66"/>
  <c r="AH1615" i="1"/>
  <c r="AH1305" i="1"/>
  <c r="AH976" i="1"/>
  <c r="AH1189" i="1"/>
  <c r="AH1055" i="1"/>
  <c r="AH517" i="1"/>
  <c r="AH230" i="1"/>
  <c r="AH736" i="1"/>
  <c r="AH419" i="1"/>
  <c r="AH506" i="1"/>
  <c r="AH266" i="1"/>
  <c r="AH405" i="1"/>
  <c r="B2307" i="1"/>
  <c r="AH1352" i="1"/>
  <c r="AH1078" i="1"/>
  <c r="AE3" i="1"/>
  <c r="AH1685" i="1"/>
  <c r="AH1177" i="1"/>
  <c r="AH866" i="1"/>
  <c r="AH213" i="1"/>
  <c r="AH215" i="1"/>
  <c r="B2347" i="1"/>
  <c r="AH1555" i="1"/>
  <c r="AH1022" i="1"/>
  <c r="AH906" i="1"/>
  <c r="AH606" i="1"/>
  <c r="AH574" i="1"/>
  <c r="AH256" i="1"/>
  <c r="AH282" i="1"/>
  <c r="AH345" i="1"/>
  <c r="AH1416" i="1"/>
  <c r="AH838" i="1"/>
  <c r="AH646" i="1"/>
  <c r="AH255" i="1"/>
  <c r="AH171" i="1"/>
  <c r="AH289" i="1"/>
  <c r="AH265" i="1"/>
  <c r="AH1130" i="1"/>
  <c r="AH1181" i="1"/>
  <c r="AH626" i="1"/>
  <c r="AH578" i="1"/>
  <c r="AH650" i="1"/>
  <c r="AH199" i="1"/>
  <c r="AH1379" i="1"/>
  <c r="AH1616" i="1"/>
  <c r="AH1198" i="1"/>
  <c r="AH1206" i="1"/>
  <c r="AH786" i="1"/>
  <c r="AH425" i="1"/>
  <c r="AH331" i="1"/>
  <c r="AH780" i="1"/>
  <c r="AH445" i="1"/>
  <c r="G9" i="66"/>
  <c r="AH982" i="1"/>
  <c r="AH1238" i="1"/>
  <c r="AH435" i="1"/>
  <c r="AH453" i="1"/>
  <c r="AH366" i="1"/>
  <c r="X9" i="66"/>
  <c r="AH1647" i="1"/>
  <c r="AH285" i="1"/>
  <c r="AH187" i="1"/>
  <c r="B1510" i="1"/>
  <c r="B1496" i="1"/>
  <c r="B2002" i="1"/>
  <c r="B1437" i="1"/>
  <c r="AF728" i="1"/>
  <c r="AJ728" i="1" s="1"/>
  <c r="AK728" i="1" s="1"/>
  <c r="B1991" i="1"/>
  <c r="B2188" i="1"/>
  <c r="B475" i="1"/>
  <c r="B499" i="1"/>
  <c r="B2315" i="1"/>
  <c r="B2132" i="1"/>
  <c r="B1777" i="1"/>
  <c r="B1683" i="1"/>
  <c r="B1862" i="1"/>
  <c r="B1415" i="1"/>
  <c r="B82" i="1"/>
  <c r="B2125" i="1"/>
  <c r="B502" i="1"/>
  <c r="B998" i="1"/>
  <c r="B1505" i="1"/>
  <c r="AF54" i="1"/>
  <c r="AJ54" i="1" s="1"/>
  <c r="AK54" i="1" s="1"/>
  <c r="B1943" i="1"/>
  <c r="B1863" i="1"/>
  <c r="P1766" i="1"/>
  <c r="O1766" i="1" s="1"/>
  <c r="B931" i="1"/>
  <c r="B955" i="1"/>
  <c r="B49" i="1"/>
  <c r="B1400" i="1"/>
  <c r="B1977" i="1"/>
  <c r="B1670" i="1"/>
  <c r="B2018" i="1"/>
  <c r="B1860" i="1"/>
  <c r="B2367" i="1"/>
  <c r="B2135" i="1"/>
  <c r="B2049" i="1"/>
  <c r="B1881" i="1"/>
  <c r="B1347" i="1"/>
  <c r="B126" i="1"/>
  <c r="B1544" i="1"/>
  <c r="B969" i="1"/>
  <c r="B1610" i="1"/>
  <c r="P763" i="1"/>
  <c r="O763" i="1" s="1"/>
  <c r="B919" i="1"/>
  <c r="B1287" i="1"/>
  <c r="B179" i="1"/>
  <c r="B1744" i="1"/>
  <c r="B1695" i="1"/>
  <c r="B613" i="1"/>
  <c r="AF1814" i="1"/>
  <c r="AJ1814" i="1" s="1"/>
  <c r="AK1814" i="1" s="1"/>
  <c r="B493" i="1"/>
  <c r="B1874" i="1"/>
  <c r="B1236" i="1"/>
  <c r="B842" i="1"/>
  <c r="B975" i="1"/>
  <c r="B2052" i="1"/>
  <c r="B1731" i="1"/>
  <c r="B1747" i="1"/>
  <c r="B1470" i="1"/>
  <c r="B1220" i="1"/>
  <c r="B739" i="1"/>
  <c r="B1446" i="1"/>
  <c r="B97" i="1"/>
  <c r="B649" i="1"/>
  <c r="B1885" i="1"/>
  <c r="B1284" i="1"/>
  <c r="P14" i="1"/>
  <c r="O14" i="1" s="1"/>
  <c r="B1825" i="1"/>
  <c r="B1642" i="1"/>
  <c r="B456" i="1"/>
  <c r="B238" i="1"/>
  <c r="B1404" i="1"/>
  <c r="P939" i="1"/>
  <c r="O939" i="1" s="1"/>
  <c r="B1671" i="1"/>
  <c r="B1370" i="1"/>
  <c r="B338" i="1"/>
  <c r="B2013" i="1"/>
  <c r="B1659" i="1"/>
  <c r="B1468" i="1"/>
  <c r="P1275" i="1"/>
  <c r="O1275" i="1" s="1"/>
  <c r="B1963" i="1"/>
  <c r="B2083" i="1"/>
  <c r="B1838" i="1"/>
  <c r="B1647" i="1"/>
  <c r="B1555" i="1"/>
  <c r="B1611" i="1"/>
  <c r="B1507" i="1"/>
  <c r="P2030" i="1"/>
  <c r="O2030" i="1" s="1"/>
  <c r="B1709" i="1"/>
  <c r="B1558" i="1"/>
  <c r="B967" i="1"/>
  <c r="B282" i="1"/>
  <c r="P708" i="1"/>
  <c r="O708" i="1" s="1"/>
  <c r="B1960" i="1"/>
  <c r="B821" i="1"/>
  <c r="B319" i="1"/>
  <c r="B63" i="1"/>
  <c r="B2138" i="1"/>
  <c r="B1145" i="1"/>
  <c r="B812" i="1"/>
  <c r="P531" i="1"/>
  <c r="O531" i="1" s="1"/>
  <c r="B1615" i="1"/>
  <c r="B1239" i="1"/>
  <c r="B1603" i="1"/>
  <c r="P1830" i="1"/>
  <c r="O1830" i="1" s="1"/>
  <c r="B1399" i="1"/>
  <c r="B711" i="1"/>
  <c r="B1211" i="1"/>
  <c r="B174" i="1"/>
  <c r="B1951" i="1"/>
  <c r="B2078" i="1"/>
  <c r="B2322" i="1"/>
  <c r="B2096" i="1"/>
  <c r="B1495" i="1"/>
  <c r="B1352" i="1"/>
  <c r="B54" i="1"/>
  <c r="B2030" i="1"/>
  <c r="B2140" i="1"/>
  <c r="B2197" i="1"/>
  <c r="B1917" i="1"/>
  <c r="B2037" i="1"/>
  <c r="P2064" i="1"/>
  <c r="O2064" i="1" s="1"/>
  <c r="B1328" i="1"/>
  <c r="B1420" i="1"/>
  <c r="B939" i="1"/>
  <c r="B1419" i="1"/>
  <c r="B1193" i="1"/>
  <c r="B644" i="1"/>
  <c r="B1124" i="1"/>
  <c r="B127" i="1"/>
  <c r="AF644" i="1"/>
  <c r="AJ644" i="1" s="1"/>
  <c r="AK644" i="1" s="1"/>
  <c r="B200" i="1"/>
  <c r="B346" i="1"/>
  <c r="P766" i="1"/>
  <c r="O766" i="1" s="1"/>
  <c r="B322" i="1"/>
  <c r="B1893" i="1"/>
  <c r="B1275" i="1"/>
  <c r="B2064" i="1"/>
  <c r="B2092" i="1"/>
  <c r="B1905" i="1"/>
  <c r="B2118" i="1"/>
  <c r="B1196" i="1"/>
  <c r="B677" i="1"/>
  <c r="B1032" i="1"/>
  <c r="B638" i="1"/>
  <c r="B231" i="1"/>
  <c r="P300" i="1"/>
  <c r="O300" i="1" s="1"/>
  <c r="B17" i="1"/>
  <c r="B861" i="1"/>
  <c r="B1814" i="1"/>
  <c r="B1478" i="1"/>
  <c r="B1332" i="1"/>
  <c r="B528" i="1"/>
  <c r="AF346" i="1"/>
  <c r="AJ346" i="1" s="1"/>
  <c r="AK346" i="1" s="1"/>
  <c r="P346" i="1"/>
  <c r="O346" i="1" s="1"/>
  <c r="B572" i="1"/>
  <c r="B1205" i="1"/>
  <c r="B936" i="1"/>
  <c r="B396" i="1"/>
  <c r="B27" i="1"/>
  <c r="B193" i="1"/>
  <c r="AF282" i="1"/>
  <c r="AJ282" i="1" s="1"/>
  <c r="AK282" i="1" s="1"/>
  <c r="B98" i="1"/>
  <c r="B360" i="1"/>
  <c r="V5" i="1"/>
  <c r="B970" i="1"/>
  <c r="B2305" i="1"/>
  <c r="AF747" i="1"/>
  <c r="AJ747" i="1" s="1"/>
  <c r="AK747" i="1" s="1"/>
  <c r="B501" i="1"/>
  <c r="B66" i="1"/>
  <c r="B1723" i="1"/>
  <c r="B1532" i="1"/>
  <c r="P98" i="1"/>
  <c r="O98" i="1" s="1"/>
  <c r="B1067" i="1"/>
  <c r="B84" i="1"/>
  <c r="B752" i="1"/>
  <c r="B497" i="1"/>
  <c r="B1423" i="1"/>
  <c r="B876" i="1"/>
  <c r="AF100" i="1"/>
  <c r="AJ100" i="1" s="1"/>
  <c r="AK100" i="1" s="1"/>
  <c r="B2054" i="1"/>
  <c r="B1830" i="1"/>
  <c r="B1833" i="1"/>
  <c r="B1251" i="1"/>
  <c r="B1023" i="1"/>
  <c r="B524" i="1"/>
  <c r="B372" i="1"/>
  <c r="B439" i="1"/>
  <c r="AF572" i="1"/>
  <c r="AJ572" i="1" s="1"/>
  <c r="AK572" i="1" s="1"/>
  <c r="B376" i="1"/>
  <c r="P26" i="1"/>
  <c r="O26" i="1" s="1"/>
  <c r="B1103" i="1"/>
  <c r="B1301" i="1"/>
  <c r="B480" i="1"/>
  <c r="B2040" i="1"/>
  <c r="B1203" i="1"/>
  <c r="B1109" i="1"/>
  <c r="B312" i="1"/>
  <c r="B333" i="1"/>
  <c r="B2312" i="1"/>
  <c r="B1179" i="1"/>
  <c r="P1495" i="1"/>
  <c r="O1495" i="1" s="1"/>
  <c r="P1675" i="1"/>
  <c r="O1675" i="1" s="1"/>
  <c r="B1778" i="1"/>
  <c r="B1832" i="1"/>
  <c r="B1563" i="1"/>
  <c r="B1685" i="1"/>
  <c r="B1654" i="1"/>
  <c r="B1428" i="1"/>
  <c r="B1104" i="1"/>
  <c r="B1038" i="1"/>
  <c r="B818" i="1"/>
  <c r="B843" i="1"/>
  <c r="B1197" i="1"/>
  <c r="B139" i="1"/>
  <c r="B141" i="1"/>
  <c r="B146" i="1"/>
  <c r="B80" i="1"/>
  <c r="B1134" i="1"/>
  <c r="B1914" i="1"/>
  <c r="B1280" i="1"/>
  <c r="B840" i="1"/>
  <c r="B1999" i="1"/>
  <c r="P1239" i="1"/>
  <c r="O1239" i="1" s="1"/>
  <c r="B745" i="1"/>
  <c r="B2176" i="1"/>
  <c r="B1754" i="1"/>
  <c r="B1745" i="1"/>
  <c r="B1520" i="1"/>
  <c r="B924" i="1"/>
  <c r="P1399" i="1"/>
  <c r="O1399" i="1" s="1"/>
  <c r="B637" i="1"/>
  <c r="B804" i="1"/>
  <c r="B1216" i="1"/>
  <c r="B682" i="1"/>
  <c r="B1232" i="1"/>
  <c r="B158" i="1"/>
  <c r="P61" i="1"/>
  <c r="O61" i="1" s="1"/>
  <c r="B294" i="1"/>
  <c r="B798" i="1"/>
  <c r="B29" i="1"/>
  <c r="B907" i="1"/>
  <c r="B210" i="1"/>
  <c r="B1802" i="1"/>
  <c r="B2080" i="1"/>
  <c r="B1675" i="1"/>
  <c r="B151" i="1"/>
  <c r="B393" i="1"/>
  <c r="B229" i="1"/>
  <c r="P84" i="1"/>
  <c r="O84" i="1" s="1"/>
  <c r="B2039" i="1"/>
  <c r="P2052" i="1"/>
  <c r="O2052" i="1" s="1"/>
  <c r="B1719" i="1"/>
  <c r="B1827" i="1"/>
  <c r="B2007" i="1"/>
  <c r="B1656" i="1"/>
  <c r="B1082" i="1"/>
  <c r="B625" i="1"/>
  <c r="B764" i="1"/>
  <c r="B1324" i="1"/>
  <c r="B1452" i="1"/>
  <c r="B986" i="1"/>
  <c r="B1074" i="1"/>
  <c r="B26" i="1"/>
  <c r="B728" i="1"/>
  <c r="B56" i="1"/>
  <c r="B1077" i="1"/>
  <c r="B2093" i="1"/>
  <c r="B2111" i="1"/>
  <c r="B1299" i="1"/>
  <c r="B1356" i="1"/>
  <c r="B481" i="1"/>
  <c r="AF1134" i="1"/>
  <c r="AJ1134" i="1" s="1"/>
  <c r="AK1134" i="1" s="1"/>
  <c r="B34" i="1"/>
  <c r="B833" i="1"/>
  <c r="B1975" i="1"/>
  <c r="B2001" i="1"/>
  <c r="B1405" i="1"/>
  <c r="B792" i="1"/>
  <c r="B1085" i="1"/>
  <c r="B1080" i="1"/>
  <c r="P555" i="1"/>
  <c r="O555" i="1" s="1"/>
  <c r="B1007" i="1"/>
  <c r="B32" i="1"/>
  <c r="B1247" i="1"/>
  <c r="B2020" i="1"/>
  <c r="P1446" i="1"/>
  <c r="O1446" i="1" s="1"/>
  <c r="B948" i="1"/>
  <c r="B468" i="1"/>
  <c r="P761" i="1"/>
  <c r="O761" i="1" s="1"/>
  <c r="B558" i="1"/>
  <c r="B111" i="1"/>
  <c r="B641" i="1"/>
  <c r="B646" i="1"/>
  <c r="B442" i="1"/>
  <c r="B2025" i="1"/>
  <c r="B1721" i="1"/>
  <c r="B759" i="1"/>
  <c r="B1508" i="1"/>
  <c r="B1143" i="1"/>
  <c r="B1916" i="1"/>
  <c r="B1112" i="1"/>
  <c r="B589" i="1"/>
  <c r="B747" i="1"/>
  <c r="B300" i="1"/>
  <c r="B397" i="1"/>
  <c r="B487" i="1"/>
  <c r="B1413" i="1"/>
  <c r="B577" i="1"/>
  <c r="B723" i="1"/>
  <c r="B227" i="1"/>
  <c r="B343" i="1"/>
  <c r="AF360" i="1"/>
  <c r="AJ360" i="1" s="1"/>
  <c r="AK360" i="1" s="1"/>
  <c r="B1704" i="1"/>
  <c r="B1718" i="1"/>
  <c r="B555" i="1"/>
  <c r="B1088" i="1"/>
  <c r="B222" i="1"/>
  <c r="AF589" i="1"/>
  <c r="AJ589" i="1" s="1"/>
  <c r="AK589" i="1" s="1"/>
  <c r="P721" i="1"/>
  <c r="O721" i="1" s="1"/>
  <c r="P228" i="1"/>
  <c r="O228" i="1" s="1"/>
  <c r="B102" i="1"/>
  <c r="AF56" i="1"/>
  <c r="AJ56" i="1" s="1"/>
  <c r="AK56" i="1" s="1"/>
  <c r="B529" i="1"/>
  <c r="B891" i="1"/>
  <c r="B531" i="1"/>
  <c r="B1313" i="1"/>
  <c r="B521" i="1"/>
  <c r="B878" i="1"/>
  <c r="P7" i="1"/>
  <c r="O7" i="1" s="1"/>
  <c r="B517" i="1"/>
  <c r="B754" i="1"/>
  <c r="AF764" i="1"/>
  <c r="AJ764" i="1" s="1"/>
  <c r="AK764" i="1" s="1"/>
  <c r="B129" i="1"/>
  <c r="P129" i="1"/>
  <c r="O129" i="1" s="1"/>
  <c r="B422" i="1"/>
  <c r="B1151" i="1"/>
  <c r="AF1151" i="1"/>
  <c r="AJ1151" i="1" s="1"/>
  <c r="AK1151" i="1" s="1"/>
  <c r="AF992" i="1"/>
  <c r="AJ992" i="1" s="1"/>
  <c r="AK992" i="1" s="1"/>
  <c r="P992" i="1"/>
  <c r="O992" i="1" s="1"/>
  <c r="B584" i="1"/>
  <c r="B215" i="1"/>
  <c r="B927" i="1"/>
  <c r="AF1140" i="1"/>
  <c r="AJ1140" i="1" s="1"/>
  <c r="AK1140" i="1" s="1"/>
  <c r="B1140" i="1"/>
  <c r="AF726" i="1"/>
  <c r="AJ726" i="1" s="1"/>
  <c r="AK726" i="1" s="1"/>
  <c r="B716" i="1"/>
  <c r="B680" i="1"/>
  <c r="AF1490" i="1"/>
  <c r="AJ1490" i="1" s="1"/>
  <c r="AK1490" i="1" s="1"/>
  <c r="B1490" i="1"/>
  <c r="AF1730" i="1"/>
  <c r="AJ1730" i="1" s="1"/>
  <c r="AK1730" i="1" s="1"/>
  <c r="P1730" i="1"/>
  <c r="O1730" i="1" s="1"/>
  <c r="B1323" i="1"/>
  <c r="B1071" i="1"/>
  <c r="B1353" i="1"/>
  <c r="AF1353" i="1"/>
  <c r="AJ1353" i="1" s="1"/>
  <c r="AK1353" i="1" s="1"/>
  <c r="B1739" i="1"/>
  <c r="AF723" i="1"/>
  <c r="AJ723" i="1" s="1"/>
  <c r="AK723" i="1" s="1"/>
  <c r="B713" i="1"/>
  <c r="B325" i="1"/>
  <c r="B504" i="1"/>
  <c r="P504" i="1"/>
  <c r="O504" i="1" s="1"/>
  <c r="B435" i="1"/>
  <c r="B180" i="1"/>
  <c r="B318" i="1"/>
  <c r="B1050" i="1"/>
  <c r="B366" i="1"/>
  <c r="P366" i="1"/>
  <c r="O366" i="1" s="1"/>
  <c r="B704" i="1"/>
  <c r="AF1299" i="1"/>
  <c r="AJ1299" i="1" s="1"/>
  <c r="AK1299" i="1" s="1"/>
  <c r="B484" i="1"/>
  <c r="AF484" i="1"/>
  <c r="AJ484" i="1" s="1"/>
  <c r="AK484" i="1" s="1"/>
  <c r="B1998" i="1"/>
  <c r="AF625" i="1"/>
  <c r="AJ625" i="1" s="1"/>
  <c r="AK625" i="1" s="1"/>
  <c r="P625" i="1"/>
  <c r="O625" i="1" s="1"/>
  <c r="B1016" i="1"/>
  <c r="B2355" i="1"/>
  <c r="B2056" i="1"/>
  <c r="B1730" i="1"/>
  <c r="P1299" i="1"/>
  <c r="O1299" i="1" s="1"/>
  <c r="B165" i="1"/>
  <c r="B374" i="1"/>
  <c r="B100" i="1"/>
  <c r="B296" i="1"/>
  <c r="AF296" i="1"/>
  <c r="AJ296" i="1" s="1"/>
  <c r="AK296" i="1" s="1"/>
  <c r="B161" i="1"/>
  <c r="AF1251" i="1"/>
  <c r="AJ1251" i="1" s="1"/>
  <c r="AK1251" i="1" s="1"/>
  <c r="P1251" i="1"/>
  <c r="O1251" i="1" s="1"/>
  <c r="B535" i="1"/>
  <c r="B773" i="1"/>
  <c r="AF713" i="1"/>
  <c r="AJ713" i="1" s="1"/>
  <c r="AK713" i="1" s="1"/>
  <c r="B722" i="1"/>
  <c r="AF732" i="1"/>
  <c r="AJ732" i="1" s="1"/>
  <c r="AK732" i="1" s="1"/>
  <c r="B981" i="1"/>
  <c r="AF981" i="1"/>
  <c r="AJ981" i="1" s="1"/>
  <c r="AK981" i="1" s="1"/>
  <c r="AF1292" i="1"/>
  <c r="AJ1292" i="1" s="1"/>
  <c r="AK1292" i="1" s="1"/>
  <c r="B1292" i="1"/>
  <c r="AF7" i="1"/>
  <c r="AJ7" i="1" s="1"/>
  <c r="AK7" i="1" s="1"/>
  <c r="AF22" i="1"/>
  <c r="AJ22" i="1" s="1"/>
  <c r="AK22" i="1" s="1"/>
  <c r="P22" i="1"/>
  <c r="O22" i="1" s="1"/>
  <c r="P307" i="1"/>
  <c r="O307" i="1" s="1"/>
  <c r="B307" i="1"/>
  <c r="B665" i="1"/>
  <c r="AF665" i="1"/>
  <c r="B509" i="1"/>
  <c r="AF509" i="1"/>
  <c r="AJ509" i="1" s="1"/>
  <c r="AK509" i="1" s="1"/>
  <c r="P872" i="1"/>
  <c r="O872" i="1" s="1"/>
  <c r="B872" i="1"/>
  <c r="B1056" i="1"/>
  <c r="P1075" i="1"/>
  <c r="O1075" i="1" s="1"/>
  <c r="B446" i="1"/>
  <c r="P613" i="1"/>
  <c r="O613" i="1" s="1"/>
  <c r="AF613" i="1"/>
  <c r="AJ613" i="1" s="1"/>
  <c r="AK613" i="1" s="1"/>
  <c r="AF424" i="1"/>
  <c r="AJ424" i="1" s="1"/>
  <c r="AK424" i="1" s="1"/>
  <c r="B424" i="1"/>
  <c r="P674" i="1"/>
  <c r="O674" i="1" s="1"/>
  <c r="B674" i="1"/>
  <c r="B390" i="1"/>
  <c r="B652" i="1"/>
  <c r="AF383" i="1"/>
  <c r="AJ383" i="1" s="1"/>
  <c r="AK383" i="1" s="1"/>
  <c r="B383" i="1"/>
  <c r="B507" i="1"/>
  <c r="AF507" i="1"/>
  <c r="AJ507" i="1" s="1"/>
  <c r="AK507" i="1" s="1"/>
  <c r="B774" i="1"/>
  <c r="AF714" i="1"/>
  <c r="AJ714" i="1" s="1"/>
  <c r="AK714" i="1" s="1"/>
  <c r="B996" i="1"/>
  <c r="AF996" i="1"/>
  <c r="AJ996" i="1" s="1"/>
  <c r="AK996" i="1" s="1"/>
  <c r="AF699" i="1"/>
  <c r="AJ699" i="1" s="1"/>
  <c r="AK699" i="1" s="1"/>
  <c r="P699" i="1"/>
  <c r="O699" i="1" s="1"/>
  <c r="B2238" i="1"/>
  <c r="AF2238" i="1"/>
  <c r="AJ2238" i="1" s="1"/>
  <c r="AK2238" i="1" s="1"/>
  <c r="AF1344" i="1"/>
  <c r="AJ1344" i="1" s="1"/>
  <c r="AK1344" i="1" s="1"/>
  <c r="B1344" i="1"/>
  <c r="P755" i="1"/>
  <c r="O755" i="1" s="1"/>
  <c r="AF755" i="1"/>
  <c r="AJ755" i="1" s="1"/>
  <c r="AK755" i="1" s="1"/>
  <c r="P864" i="1"/>
  <c r="O864" i="1" s="1"/>
  <c r="B864" i="1"/>
  <c r="B1697" i="1"/>
  <c r="P1697" i="1"/>
  <c r="O1697" i="1" s="1"/>
  <c r="AF1383" i="1"/>
  <c r="AJ1383" i="1" s="1"/>
  <c r="AK1383" i="1" s="1"/>
  <c r="B1383" i="1"/>
  <c r="AF1804" i="1"/>
  <c r="AJ1804" i="1" s="1"/>
  <c r="AK1804" i="1" s="1"/>
  <c r="B1804" i="1"/>
  <c r="AF1388" i="1"/>
  <c r="AJ1388" i="1" s="1"/>
  <c r="AK1388" i="1" s="1"/>
  <c r="B1388" i="1"/>
  <c r="B1868" i="1"/>
  <c r="P1868" i="1"/>
  <c r="O1868" i="1" s="1"/>
  <c r="B1479" i="1"/>
  <c r="AF1479" i="1"/>
  <c r="AJ1479" i="1" s="1"/>
  <c r="AK1479" i="1" s="1"/>
  <c r="AF1498" i="1"/>
  <c r="AJ1498" i="1" s="1"/>
  <c r="AK1498" i="1" s="1"/>
  <c r="B1498" i="1"/>
  <c r="AF1529" i="1"/>
  <c r="AJ1529" i="1" s="1"/>
  <c r="AK1529" i="1" s="1"/>
  <c r="B1529" i="1"/>
  <c r="P2171" i="1"/>
  <c r="O2171" i="1" s="1"/>
  <c r="AF2171" i="1"/>
  <c r="AJ2171" i="1" s="1"/>
  <c r="AK2171" i="1" s="1"/>
  <c r="AF1875" i="1"/>
  <c r="B1875" i="1"/>
  <c r="P1735" i="1"/>
  <c r="O1735" i="1" s="1"/>
  <c r="B1735" i="1"/>
  <c r="B1694" i="1"/>
  <c r="P1694" i="1"/>
  <c r="O1694" i="1" s="1"/>
  <c r="AF2359" i="1"/>
  <c r="AJ2359" i="1" s="1"/>
  <c r="AK2359" i="1" s="1"/>
  <c r="B2359" i="1"/>
  <c r="P2358" i="1"/>
  <c r="O2358" i="1" s="1"/>
  <c r="B2358" i="1"/>
  <c r="B1858" i="1"/>
  <c r="AF1858" i="1"/>
  <c r="AJ1858" i="1" s="1"/>
  <c r="AK1858" i="1" s="1"/>
  <c r="B135" i="1"/>
  <c r="P135" i="1"/>
  <c r="O135" i="1" s="1"/>
  <c r="AF477" i="1"/>
  <c r="B477" i="1"/>
  <c r="B85" i="1"/>
  <c r="B94" i="1"/>
  <c r="B96" i="1"/>
  <c r="AF96" i="1"/>
  <c r="AJ96" i="1" s="1"/>
  <c r="AK96" i="1" s="1"/>
  <c r="AF1003" i="1"/>
  <c r="AJ1003" i="1" s="1"/>
  <c r="AK1003" i="1" s="1"/>
  <c r="B1003" i="1"/>
  <c r="B86" i="1"/>
  <c r="B58" i="1"/>
  <c r="AF58" i="1"/>
  <c r="AJ58" i="1" s="1"/>
  <c r="AK58" i="1" s="1"/>
  <c r="AF603" i="1"/>
  <c r="AJ603" i="1" s="1"/>
  <c r="AK603" i="1" s="1"/>
  <c r="B603" i="1"/>
  <c r="B391" i="1"/>
  <c r="AF151" i="1"/>
  <c r="AJ151" i="1" s="1"/>
  <c r="AK151" i="1" s="1"/>
  <c r="P151" i="1"/>
  <c r="O151" i="1" s="1"/>
  <c r="P557" i="1"/>
  <c r="O557" i="1" s="1"/>
  <c r="B557" i="1"/>
  <c r="B2374" i="1"/>
  <c r="P2374" i="1"/>
  <c r="O2374" i="1" s="1"/>
  <c r="AF384" i="1"/>
  <c r="AJ384" i="1" s="1"/>
  <c r="AK384" i="1" s="1"/>
  <c r="B384" i="1"/>
  <c r="AF524" i="1"/>
  <c r="AJ524" i="1" s="1"/>
  <c r="AK524" i="1" s="1"/>
  <c r="P524" i="1"/>
  <c r="O524" i="1" s="1"/>
  <c r="AF415" i="1"/>
  <c r="AJ415" i="1" s="1"/>
  <c r="AK415" i="1" s="1"/>
  <c r="B415" i="1"/>
  <c r="B609" i="1"/>
  <c r="P609" i="1"/>
  <c r="O609" i="1" s="1"/>
  <c r="AF716" i="1"/>
  <c r="AJ716" i="1" s="1"/>
  <c r="AK716" i="1" s="1"/>
  <c r="B706" i="1"/>
  <c r="B670" i="1"/>
  <c r="AF670" i="1"/>
  <c r="AJ670" i="1" s="1"/>
  <c r="AK670" i="1" s="1"/>
  <c r="B999" i="1"/>
  <c r="AF867" i="1"/>
  <c r="AJ867" i="1" s="1"/>
  <c r="AK867" i="1" s="1"/>
  <c r="P867" i="1"/>
  <c r="O867" i="1" s="1"/>
  <c r="AF1092" i="1"/>
  <c r="AJ1092" i="1" s="1"/>
  <c r="AK1092" i="1" s="1"/>
  <c r="B1092" i="1"/>
  <c r="AF1359" i="1"/>
  <c r="AJ1359" i="1" s="1"/>
  <c r="AK1359" i="1" s="1"/>
  <c r="B1359" i="1"/>
  <c r="B1139" i="1"/>
  <c r="P1139" i="1"/>
  <c r="O1139" i="1" s="1"/>
  <c r="B730" i="1"/>
  <c r="AF740" i="1"/>
  <c r="AJ740" i="1" s="1"/>
  <c r="AK740" i="1" s="1"/>
  <c r="B976" i="1"/>
  <c r="P976" i="1"/>
  <c r="O976" i="1" s="1"/>
  <c r="P1208" i="1"/>
  <c r="O1208" i="1" s="1"/>
  <c r="B1208" i="1"/>
  <c r="P986" i="1"/>
  <c r="O986" i="1" s="1"/>
  <c r="AF986" i="1"/>
  <c r="AJ986" i="1" s="1"/>
  <c r="AK986" i="1" s="1"/>
  <c r="AF1304" i="1"/>
  <c r="AJ1304" i="1" s="1"/>
  <c r="AK1304" i="1" s="1"/>
  <c r="B1304" i="1"/>
  <c r="B1519" i="1"/>
  <c r="AF1519" i="1"/>
  <c r="AJ1519" i="1" s="1"/>
  <c r="AK1519" i="1" s="1"/>
  <c r="P1553" i="1"/>
  <c r="B1553" i="1"/>
  <c r="B1522" i="1"/>
  <c r="P1522" i="1"/>
  <c r="O1522" i="1" s="1"/>
  <c r="P1742" i="1"/>
  <c r="O1742" i="1" s="1"/>
  <c r="B1742" i="1"/>
  <c r="AF2032" i="1"/>
  <c r="AJ2032" i="1" s="1"/>
  <c r="AK2032" i="1" s="1"/>
  <c r="B2032" i="1"/>
  <c r="B1942" i="1"/>
  <c r="P1942" i="1"/>
  <c r="O1942" i="1" s="1"/>
  <c r="AF1851" i="1"/>
  <c r="AJ1851" i="1" s="1"/>
  <c r="AK1851" i="1" s="1"/>
  <c r="B1851" i="1"/>
  <c r="AF1874" i="1"/>
  <c r="AJ1874" i="1" s="1"/>
  <c r="AK1874" i="1" s="1"/>
  <c r="P1874" i="1"/>
  <c r="O1874" i="1" s="1"/>
  <c r="P2250" i="1"/>
  <c r="B2250" i="1"/>
  <c r="P1200" i="1"/>
  <c r="O1200" i="1" s="1"/>
  <c r="B1200" i="1"/>
  <c r="B1087" i="1"/>
  <c r="B7" i="1"/>
  <c r="B347" i="1"/>
  <c r="P347" i="1"/>
  <c r="O347" i="1" s="1"/>
  <c r="AF463" i="1"/>
  <c r="AJ463" i="1" s="1"/>
  <c r="AK463" i="1" s="1"/>
  <c r="P463" i="1"/>
  <c r="O463" i="1" s="1"/>
  <c r="B463" i="1"/>
  <c r="B14" i="1"/>
  <c r="B1311" i="1"/>
  <c r="AF512" i="1"/>
  <c r="AJ512" i="1" s="1"/>
  <c r="AK512" i="1" s="1"/>
  <c r="P512" i="1"/>
  <c r="O512" i="1" s="1"/>
  <c r="B512" i="1"/>
  <c r="P34" i="1"/>
  <c r="O34" i="1" s="1"/>
  <c r="P1157" i="1"/>
  <c r="O1157" i="1" s="1"/>
  <c r="B1157" i="1"/>
  <c r="B268" i="1"/>
  <c r="P348" i="1"/>
  <c r="O348" i="1" s="1"/>
  <c r="AF348" i="1"/>
  <c r="AJ348" i="1" s="1"/>
  <c r="AK348" i="1" s="1"/>
  <c r="B686" i="1"/>
  <c r="B691" i="1"/>
  <c r="P691" i="1"/>
  <c r="O691" i="1" s="1"/>
  <c r="B903" i="1"/>
  <c r="B571" i="1"/>
  <c r="P571" i="1"/>
  <c r="O571" i="1" s="1"/>
  <c r="P1422" i="1"/>
  <c r="O1422" i="1" s="1"/>
  <c r="B1422" i="1"/>
  <c r="B2149" i="1"/>
  <c r="AF2149" i="1"/>
  <c r="AJ2149" i="1" s="1"/>
  <c r="AK2149" i="1" s="1"/>
  <c r="AF1734" i="1"/>
  <c r="AJ1734" i="1" s="1"/>
  <c r="AK1734" i="1" s="1"/>
  <c r="B1734" i="1"/>
  <c r="B2086" i="1"/>
  <c r="AF2086" i="1"/>
  <c r="AJ2086" i="1" s="1"/>
  <c r="AK2086" i="1" s="1"/>
  <c r="B757" i="1"/>
  <c r="AF2016" i="1"/>
  <c r="AJ2016" i="1" s="1"/>
  <c r="AK2016" i="1" s="1"/>
  <c r="P2016" i="1"/>
  <c r="O2016" i="1" s="1"/>
  <c r="AF2097" i="1"/>
  <c r="AJ2097" i="1" s="1"/>
  <c r="AK2097" i="1" s="1"/>
  <c r="B2097" i="1"/>
  <c r="B12" i="1"/>
  <c r="P12" i="1"/>
  <c r="O12" i="1" s="1"/>
  <c r="B101" i="1"/>
  <c r="B402" i="1"/>
  <c r="P402" i="1"/>
  <c r="O402" i="1" s="1"/>
  <c r="B348" i="1"/>
  <c r="B22" i="1"/>
  <c r="B1075" i="1"/>
  <c r="P372" i="1"/>
  <c r="O372" i="1" s="1"/>
  <c r="B1061" i="1"/>
  <c r="B1100" i="1"/>
  <c r="B791" i="1"/>
  <c r="B432" i="1"/>
  <c r="B271" i="1"/>
  <c r="B813" i="1"/>
  <c r="B266" i="1"/>
  <c r="AF1666" i="1"/>
  <c r="AJ1666" i="1" s="1"/>
  <c r="AK1666" i="1" s="1"/>
  <c r="B1666" i="1"/>
  <c r="AF617" i="1"/>
  <c r="AJ617" i="1" s="1"/>
  <c r="AK617" i="1" s="1"/>
  <c r="B617" i="1"/>
  <c r="P1039" i="1"/>
  <c r="O1039" i="1" s="1"/>
  <c r="B1039" i="1"/>
  <c r="P2100" i="1"/>
  <c r="O2100" i="1" s="1"/>
  <c r="B2100" i="1"/>
  <c r="AF1835" i="1"/>
  <c r="AJ1835" i="1" s="1"/>
  <c r="AK1835" i="1" s="1"/>
  <c r="B1835" i="1"/>
  <c r="P1999" i="1"/>
  <c r="O1999" i="1" s="1"/>
  <c r="B992" i="1"/>
  <c r="B867" i="1"/>
  <c r="B1184" i="1"/>
  <c r="P271" i="1"/>
  <c r="O271" i="1" s="1"/>
  <c r="B980" i="1"/>
  <c r="B253" i="1"/>
  <c r="B2428" i="1"/>
  <c r="B2044" i="1"/>
  <c r="B1989" i="1"/>
  <c r="B1011" i="1"/>
  <c r="B379" i="1"/>
  <c r="P637" i="1"/>
  <c r="O637" i="1" s="1"/>
  <c r="B241" i="1"/>
  <c r="B47" i="1"/>
  <c r="B119" i="1"/>
  <c r="B591" i="1"/>
  <c r="B624" i="1"/>
  <c r="P49" i="1"/>
  <c r="O49" i="1" s="1"/>
  <c r="B2276" i="1"/>
  <c r="B1936" i="1"/>
  <c r="B1456" i="1"/>
  <c r="B632" i="1"/>
  <c r="B283" i="1"/>
  <c r="P533" i="1"/>
  <c r="O533" i="1" s="1"/>
  <c r="B533" i="1"/>
  <c r="B2321" i="1"/>
  <c r="AF2321" i="1"/>
  <c r="AJ2321" i="1" s="1"/>
  <c r="AK2321" i="1" s="1"/>
  <c r="AF915" i="1"/>
  <c r="AJ915" i="1" s="1"/>
  <c r="AK915" i="1" s="1"/>
  <c r="B915" i="1"/>
  <c r="B1599" i="1"/>
  <c r="AF1599" i="1"/>
  <c r="AJ1599" i="1" s="1"/>
  <c r="AK1599" i="1" s="1"/>
  <c r="B1791" i="1"/>
  <c r="AF1791" i="1"/>
  <c r="AJ1791" i="1" s="1"/>
  <c r="AK1791" i="1" s="1"/>
  <c r="B1964" i="1"/>
  <c r="AF1964" i="1"/>
  <c r="AJ1964" i="1" s="1"/>
  <c r="AK1964" i="1" s="1"/>
  <c r="B2269" i="1"/>
  <c r="AF2269" i="1"/>
  <c r="AJ2269" i="1" s="1"/>
  <c r="AK2269" i="1" s="1"/>
  <c r="B1175" i="1"/>
  <c r="P1175" i="1"/>
  <c r="O1175" i="1" s="1"/>
  <c r="B35" i="1"/>
  <c r="AF35" i="1"/>
  <c r="P972" i="1"/>
  <c r="O972" i="1" s="1"/>
  <c r="B972" i="1"/>
  <c r="B968" i="1"/>
  <c r="AF811" i="1"/>
  <c r="AJ811" i="1" s="1"/>
  <c r="AK811" i="1" s="1"/>
  <c r="B811" i="1"/>
  <c r="B526" i="1"/>
  <c r="P526" i="1"/>
  <c r="O526" i="1" s="1"/>
  <c r="AF1181" i="1"/>
  <c r="AJ1181" i="1" s="1"/>
  <c r="AK1181" i="1" s="1"/>
  <c r="B1181" i="1"/>
  <c r="B1972" i="1"/>
  <c r="AF1972" i="1"/>
  <c r="AJ1972" i="1" s="1"/>
  <c r="AK1972" i="1" s="1"/>
  <c r="B2133" i="1"/>
  <c r="AF2133" i="1"/>
  <c r="AJ2133" i="1" s="1"/>
  <c r="AK2133" i="1" s="1"/>
  <c r="B1950" i="1"/>
  <c r="P1950" i="1"/>
  <c r="O1950" i="1" s="1"/>
  <c r="AF692" i="1"/>
  <c r="AJ692" i="1" s="1"/>
  <c r="AK692" i="1" s="1"/>
  <c r="B692" i="1"/>
  <c r="B1487" i="1"/>
  <c r="P608" i="1"/>
  <c r="O608" i="1" s="1"/>
  <c r="AF608" i="1"/>
  <c r="AJ608" i="1" s="1"/>
  <c r="AK608" i="1" s="1"/>
  <c r="P855" i="1"/>
  <c r="O855" i="1" s="1"/>
  <c r="B855" i="1"/>
  <c r="B926" i="1"/>
  <c r="AF926" i="1"/>
  <c r="AJ926" i="1" s="1"/>
  <c r="AK926" i="1" s="1"/>
  <c r="B963" i="1"/>
  <c r="AF500" i="1"/>
  <c r="AJ500" i="1" s="1"/>
  <c r="AK500" i="1" s="1"/>
  <c r="P355" i="1"/>
  <c r="O355" i="1" s="1"/>
  <c r="B355" i="1"/>
  <c r="P191" i="1"/>
  <c r="O191" i="1" s="1"/>
  <c r="B190" i="1"/>
  <c r="AF1131" i="1"/>
  <c r="AJ1131" i="1" s="1"/>
  <c r="AK1131" i="1" s="1"/>
  <c r="P1131" i="1"/>
  <c r="O1131" i="1" s="1"/>
  <c r="B1856" i="1"/>
  <c r="AF1856" i="1"/>
  <c r="B2005" i="1"/>
  <c r="AF2005" i="1"/>
  <c r="P2109" i="1"/>
  <c r="B2109" i="1"/>
  <c r="AF398" i="1"/>
  <c r="AJ398" i="1" s="1"/>
  <c r="AK398" i="1" s="1"/>
  <c r="B398" i="1"/>
  <c r="AF235" i="1"/>
  <c r="B234" i="1"/>
  <c r="B1766" i="1"/>
  <c r="B1448" i="1"/>
  <c r="B1857" i="1"/>
  <c r="B1131" i="1"/>
  <c r="B1434" i="1"/>
  <c r="B1380" i="1"/>
  <c r="B1455" i="1"/>
  <c r="B579" i="1"/>
  <c r="B1027" i="1"/>
  <c r="AF182" i="1"/>
  <c r="AJ182" i="1" s="1"/>
  <c r="AK182" i="1" s="1"/>
  <c r="B182" i="1"/>
  <c r="B693" i="1"/>
  <c r="P693" i="1"/>
  <c r="B860" i="1"/>
  <c r="P860" i="1"/>
  <c r="O860" i="1" s="1"/>
  <c r="B11" i="1"/>
  <c r="P11" i="1"/>
  <c r="O11" i="1" s="1"/>
  <c r="B400" i="1"/>
  <c r="P400" i="1"/>
  <c r="O400" i="1" s="1"/>
  <c r="B1097" i="1"/>
  <c r="P1097" i="1"/>
  <c r="P1630" i="1"/>
  <c r="B1630" i="1"/>
  <c r="P1586" i="1"/>
  <c r="O1586" i="1" s="1"/>
  <c r="B1586" i="1"/>
  <c r="AF2204" i="1"/>
  <c r="AJ2204" i="1" s="1"/>
  <c r="AK2204" i="1" s="1"/>
  <c r="B2204" i="1"/>
  <c r="B68" i="1"/>
  <c r="B2243" i="1"/>
  <c r="B1107" i="1"/>
  <c r="B871" i="1"/>
  <c r="B288" i="1"/>
  <c r="B1892" i="1"/>
  <c r="B21" i="1"/>
  <c r="B20" i="1"/>
  <c r="B198" i="1"/>
  <c r="AF1387" i="1"/>
  <c r="AJ1387" i="1" s="1"/>
  <c r="AK1387" i="1" s="1"/>
  <c r="B1387" i="1"/>
  <c r="P1579" i="1"/>
  <c r="O1579" i="1" s="1"/>
  <c r="B1579" i="1"/>
  <c r="B807" i="1"/>
  <c r="AF807" i="1"/>
  <c r="AJ807" i="1" s="1"/>
  <c r="AK807" i="1" s="1"/>
  <c r="B2041" i="1"/>
  <c r="AF2041" i="1"/>
  <c r="AJ2041" i="1" s="1"/>
  <c r="AK2041" i="1" s="1"/>
  <c r="AF1360" i="1"/>
  <c r="AJ1360" i="1" s="1"/>
  <c r="AK1360" i="1" s="1"/>
  <c r="B1360" i="1"/>
  <c r="B2240" i="1"/>
  <c r="B1929" i="1"/>
  <c r="B1792" i="1"/>
  <c r="B1531" i="1"/>
  <c r="B1095" i="1"/>
  <c r="P711" i="1"/>
  <c r="O711" i="1" s="1"/>
  <c r="B239" i="1"/>
  <c r="AF17" i="1"/>
  <c r="AJ17" i="1" s="1"/>
  <c r="AK17" i="1" s="1"/>
  <c r="B1128" i="1"/>
  <c r="B500" i="1"/>
  <c r="AF963" i="1"/>
  <c r="AJ963" i="1" s="1"/>
  <c r="AK963" i="1" s="1"/>
  <c r="B1808" i="1"/>
  <c r="B203" i="1"/>
  <c r="P288" i="1"/>
  <c r="O288" i="1" s="1"/>
  <c r="AF567" i="1"/>
  <c r="AJ567" i="1" s="1"/>
  <c r="AK567" i="1" s="1"/>
  <c r="B567" i="1"/>
  <c r="B1224" i="1"/>
  <c r="AF1224" i="1"/>
  <c r="AJ1224" i="1" s="1"/>
  <c r="AK1224" i="1" s="1"/>
  <c r="B769" i="1"/>
  <c r="AF709" i="1"/>
  <c r="AJ709" i="1" s="1"/>
  <c r="AK709" i="1" s="1"/>
  <c r="B426" i="1"/>
  <c r="P426" i="1"/>
  <c r="O426" i="1" s="1"/>
  <c r="B951" i="1"/>
  <c r="B525" i="1"/>
  <c r="AF525" i="1"/>
  <c r="B601" i="1"/>
  <c r="B962" i="1"/>
  <c r="AF1473" i="1"/>
  <c r="AJ1473" i="1" s="1"/>
  <c r="AK1473" i="1" s="1"/>
  <c r="B1473" i="1"/>
  <c r="B369" i="1"/>
  <c r="B735" i="1"/>
  <c r="AF1352" i="1"/>
  <c r="AJ1352" i="1" s="1"/>
  <c r="AK1352" i="1" s="1"/>
  <c r="P1352" i="1"/>
  <c r="O1352" i="1" s="1"/>
  <c r="B350" i="1"/>
  <c r="AF350" i="1"/>
  <c r="AJ350" i="1" s="1"/>
  <c r="AK350" i="1" s="1"/>
  <c r="B588" i="1"/>
  <c r="AF2209" i="1"/>
  <c r="AJ2209" i="1" s="1"/>
  <c r="AK2209" i="1" s="1"/>
  <c r="B2209" i="1"/>
  <c r="AF1083" i="1"/>
  <c r="AJ1083" i="1" s="1"/>
  <c r="AK1083" i="1" s="1"/>
  <c r="B1083" i="1"/>
  <c r="AF883" i="1"/>
  <c r="AJ883" i="1" s="1"/>
  <c r="AK883" i="1" s="1"/>
  <c r="B883" i="1"/>
  <c r="B715" i="1"/>
  <c r="P725" i="1"/>
  <c r="O725" i="1" s="1"/>
  <c r="B957" i="1"/>
  <c r="AF957" i="1"/>
  <c r="AJ957" i="1" s="1"/>
  <c r="AK957" i="1" s="1"/>
  <c r="AF2150" i="1"/>
  <c r="AJ2150" i="1" s="1"/>
  <c r="AK2150" i="1" s="1"/>
  <c r="B2150" i="1"/>
  <c r="AF1382" i="1"/>
  <c r="AJ1382" i="1" s="1"/>
  <c r="AK1382" i="1" s="1"/>
  <c r="B1382" i="1"/>
  <c r="AF1371" i="1"/>
  <c r="AJ1371" i="1" s="1"/>
  <c r="AK1371" i="1" s="1"/>
  <c r="B1371" i="1"/>
  <c r="AF1499" i="1"/>
  <c r="AJ1499" i="1" s="1"/>
  <c r="AK1499" i="1" s="1"/>
  <c r="B1499" i="1"/>
  <c r="B1988" i="1"/>
  <c r="P1988" i="1"/>
  <c r="O1988" i="1" s="1"/>
  <c r="B1870" i="1"/>
  <c r="P1870" i="1"/>
  <c r="O1870" i="1" s="1"/>
  <c r="P2393" i="1"/>
  <c r="O2393" i="1" s="1"/>
  <c r="B2393" i="1"/>
  <c r="B2033" i="1"/>
  <c r="P2033" i="1"/>
  <c r="AF322" i="1"/>
  <c r="AJ322" i="1" s="1"/>
  <c r="AK322" i="1" s="1"/>
  <c r="P322" i="1"/>
  <c r="O322" i="1" s="1"/>
  <c r="B698" i="1"/>
  <c r="AF698" i="1"/>
  <c r="AJ698" i="1" s="1"/>
  <c r="AK698" i="1" s="1"/>
  <c r="AF787" i="1"/>
  <c r="AJ787" i="1" s="1"/>
  <c r="AK787" i="1" s="1"/>
  <c r="B787" i="1"/>
  <c r="B1133" i="1"/>
  <c r="P1133" i="1"/>
  <c r="O1133" i="1" s="1"/>
  <c r="B1119" i="1"/>
  <c r="B780" i="1"/>
  <c r="B1252" i="1"/>
  <c r="B251" i="1"/>
  <c r="B1931" i="1"/>
  <c r="B1787" i="1"/>
  <c r="B1627" i="1"/>
  <c r="B663" i="1"/>
  <c r="B1780" i="1"/>
  <c r="B175" i="1"/>
  <c r="B345" i="1"/>
  <c r="B131" i="1"/>
  <c r="B2171" i="1"/>
  <c r="B2341" i="1"/>
  <c r="B2066" i="1"/>
  <c r="B2195" i="1"/>
  <c r="P1931" i="1"/>
  <c r="O1931" i="1" s="1"/>
  <c r="B1263" i="1"/>
  <c r="B1047" i="1"/>
  <c r="B956" i="1"/>
  <c r="B505" i="1"/>
  <c r="B852" i="1"/>
  <c r="B668" i="1"/>
  <c r="B615" i="1"/>
  <c r="B847" i="1"/>
  <c r="B367" i="1"/>
  <c r="B725" i="1"/>
  <c r="B326" i="1"/>
  <c r="AF505" i="1"/>
  <c r="AJ505" i="1" s="1"/>
  <c r="AK505" i="1" s="1"/>
  <c r="B153" i="1"/>
  <c r="B699" i="1"/>
  <c r="B1567" i="1"/>
  <c r="B656" i="1"/>
  <c r="B2006" i="1"/>
  <c r="B879" i="1"/>
  <c r="B163" i="1"/>
  <c r="B834" i="1"/>
  <c r="AF470" i="1"/>
  <c r="AJ470" i="1" s="1"/>
  <c r="AK470" i="1" s="1"/>
  <c r="B470" i="1"/>
  <c r="B2419" i="1"/>
  <c r="B1014" i="1"/>
  <c r="B377" i="1"/>
  <c r="AF694" i="1"/>
  <c r="AJ694" i="1" s="1"/>
  <c r="AK694" i="1" s="1"/>
  <c r="B694" i="1"/>
  <c r="AF1449" i="1"/>
  <c r="AJ1449" i="1" s="1"/>
  <c r="AK1449" i="1" s="1"/>
  <c r="B1449" i="1"/>
  <c r="B1982" i="1"/>
  <c r="B1855" i="1"/>
  <c r="B1926" i="1"/>
  <c r="B1569" i="1"/>
  <c r="B929" i="1"/>
  <c r="B1503" i="1"/>
  <c r="P1503" i="1"/>
  <c r="O1503" i="1" s="1"/>
  <c r="B520" i="1"/>
  <c r="P520" i="1"/>
  <c r="B565" i="1"/>
  <c r="B642" i="1"/>
  <c r="B777" i="1"/>
  <c r="B661" i="1"/>
  <c r="B612" i="1"/>
  <c r="B869" i="1"/>
  <c r="AF979" i="1"/>
  <c r="AJ979" i="1" s="1"/>
  <c r="AK979" i="1" s="1"/>
  <c r="B979" i="1"/>
  <c r="B336" i="1"/>
  <c r="B1335" i="1"/>
  <c r="B433" i="1"/>
  <c r="B337" i="1"/>
  <c r="B1033" i="1"/>
  <c r="B1534" i="1"/>
  <c r="B309" i="1"/>
  <c r="AF970" i="1"/>
  <c r="AJ970" i="1" s="1"/>
  <c r="AK970" i="1" s="1"/>
  <c r="P970" i="1"/>
  <c r="O970" i="1" s="1"/>
  <c r="B874" i="1"/>
  <c r="B246" i="1"/>
  <c r="B385" i="1"/>
  <c r="B733" i="1"/>
  <c r="B1017" i="1"/>
  <c r="B760" i="1"/>
  <c r="B866" i="1"/>
  <c r="P1527" i="1"/>
  <c r="O1527" i="1" s="1"/>
  <c r="B1527" i="1"/>
  <c r="AF1432" i="1"/>
  <c r="AJ1432" i="1" s="1"/>
  <c r="AK1432" i="1" s="1"/>
  <c r="B1432" i="1"/>
  <c r="B1578" i="1"/>
  <c r="B1867" i="1"/>
  <c r="AF1570" i="1"/>
  <c r="B1570" i="1"/>
  <c r="B1643" i="1"/>
  <c r="B1624" i="1"/>
  <c r="B1888" i="1"/>
  <c r="B2098" i="1"/>
  <c r="B1869" i="1"/>
  <c r="B1772" i="1"/>
  <c r="B799" i="1"/>
  <c r="B368" i="1"/>
  <c r="B76" i="1"/>
  <c r="B492" i="1"/>
  <c r="AF492" i="1"/>
  <c r="AJ492" i="1" s="1"/>
  <c r="AK492" i="1" s="1"/>
  <c r="B41" i="1"/>
  <c r="B168" i="1"/>
  <c r="B1063" i="1"/>
  <c r="B1889" i="1"/>
  <c r="B263" i="1"/>
  <c r="B543" i="1"/>
  <c r="B1321" i="1"/>
  <c r="AF1107" i="1"/>
  <c r="AJ1107" i="1" s="1"/>
  <c r="AK1107" i="1" s="1"/>
  <c r="P1107" i="1"/>
  <c r="O1107" i="1" s="1"/>
  <c r="AF622" i="1"/>
  <c r="AJ622" i="1" s="1"/>
  <c r="AK622" i="1" s="1"/>
  <c r="B622" i="1"/>
  <c r="B1717" i="1"/>
  <c r="B1340" i="1"/>
  <c r="B1369" i="1"/>
  <c r="B1248" i="1"/>
  <c r="B1518" i="1"/>
  <c r="B1297" i="1"/>
  <c r="B1918" i="1"/>
  <c r="B1664" i="1"/>
  <c r="B1828" i="1"/>
  <c r="B1733" i="1"/>
  <c r="B1726" i="1"/>
  <c r="AF1726" i="1"/>
  <c r="AJ1726" i="1" s="1"/>
  <c r="AK1726" i="1" s="1"/>
  <c r="B2035" i="1"/>
  <c r="B150" i="1"/>
  <c r="B404" i="1"/>
  <c r="B825" i="1"/>
  <c r="AF825" i="1"/>
  <c r="B826" i="1"/>
  <c r="B160" i="1"/>
  <c r="B70" i="1"/>
  <c r="B428" i="1"/>
  <c r="B472" i="1"/>
  <c r="B46" i="1"/>
  <c r="AF1316" i="1"/>
  <c r="B1316" i="1"/>
  <c r="B987" i="1"/>
  <c r="B186" i="1"/>
  <c r="P186" i="1"/>
  <c r="O186" i="1" s="1"/>
  <c r="P278" i="1"/>
  <c r="O278" i="1" s="1"/>
  <c r="B278" i="1"/>
  <c r="B430" i="1"/>
  <c r="B590" i="1"/>
  <c r="AF273" i="1"/>
  <c r="AJ273" i="1" s="1"/>
  <c r="AK273" i="1" s="1"/>
  <c r="B273" i="1"/>
  <c r="B1158" i="1"/>
  <c r="B553" i="1"/>
  <c r="B626" i="1"/>
  <c r="B1345" i="1"/>
  <c r="B1018" i="1"/>
  <c r="B1130" i="1"/>
  <c r="B744" i="1"/>
  <c r="B1607" i="1"/>
  <c r="B1342" i="1"/>
  <c r="B1233" i="1"/>
  <c r="AF1233" i="1"/>
  <c r="AJ1233" i="1" s="1"/>
  <c r="AK1233" i="1" s="1"/>
  <c r="B1682" i="1"/>
  <c r="AF1682" i="1"/>
  <c r="AJ1682" i="1" s="1"/>
  <c r="AK1682" i="1" s="1"/>
  <c r="B1410" i="1"/>
  <c r="AF1410" i="1"/>
  <c r="AJ1410" i="1" s="1"/>
  <c r="AK1410" i="1" s="1"/>
  <c r="B1645" i="1"/>
  <c r="P1637" i="1"/>
  <c r="O1637" i="1" s="1"/>
  <c r="B1637" i="1"/>
  <c r="B1677" i="1"/>
  <c r="B1732" i="1"/>
  <c r="B2087" i="1"/>
  <c r="B2062" i="1"/>
  <c r="B1759" i="1"/>
  <c r="AF1759" i="1"/>
  <c r="AJ1759" i="1" s="1"/>
  <c r="AK1759" i="1" s="1"/>
  <c r="B460" i="1"/>
  <c r="B335" i="1"/>
  <c r="B323" i="1"/>
  <c r="B2112" i="1"/>
  <c r="B1996" i="1"/>
  <c r="B1378" i="1"/>
  <c r="B630" i="1"/>
  <c r="B220" i="1"/>
  <c r="B265" i="1"/>
  <c r="P265" i="1"/>
  <c r="O265" i="1" s="1"/>
  <c r="B420" i="1"/>
  <c r="P532" i="1"/>
  <c r="B532" i="1"/>
  <c r="B144" i="1"/>
  <c r="B886" i="1"/>
  <c r="B1150" i="1"/>
  <c r="B958" i="1"/>
  <c r="B2050" i="1"/>
  <c r="B1350" i="1"/>
  <c r="B1325" i="1"/>
  <c r="AF1325" i="1"/>
  <c r="B1790" i="1"/>
  <c r="B2060" i="1"/>
  <c r="B1810" i="1"/>
  <c r="B1750" i="1"/>
  <c r="P1750" i="1"/>
  <c r="O1750" i="1" s="1"/>
  <c r="B1701" i="1"/>
  <c r="P2076" i="1"/>
  <c r="O2076" i="1" s="1"/>
  <c r="AF2076" i="1"/>
  <c r="AJ2076" i="1" s="1"/>
  <c r="AK2076" i="1" s="1"/>
  <c r="B2028" i="1"/>
  <c r="B1873" i="1"/>
  <c r="B721" i="1"/>
  <c r="B1475" i="1"/>
  <c r="B324" i="1"/>
  <c r="B62" i="1"/>
  <c r="B459" i="1"/>
  <c r="B108" i="1"/>
  <c r="B1620" i="1"/>
  <c r="P107" i="1"/>
  <c r="B107" i="1"/>
  <c r="B452" i="1"/>
  <c r="B928" i="1"/>
  <c r="P928" i="1"/>
  <c r="O928" i="1" s="1"/>
  <c r="B750" i="1"/>
  <c r="B592" i="1"/>
  <c r="AF2516" i="1"/>
  <c r="AJ2516" i="1" s="1"/>
  <c r="AK2516" i="1" s="1"/>
  <c r="B2516" i="1"/>
  <c r="B845" i="1"/>
  <c r="B399" i="1"/>
  <c r="B1749" i="1"/>
  <c r="B675" i="1"/>
  <c r="B378" i="1"/>
  <c r="B552" i="1"/>
  <c r="B1231" i="1"/>
  <c r="B1237" i="1"/>
  <c r="B1161" i="1"/>
  <c r="P960" i="1"/>
  <c r="O960" i="1" s="1"/>
  <c r="B960" i="1"/>
  <c r="AF2003" i="1"/>
  <c r="AJ2003" i="1" s="1"/>
  <c r="AK2003" i="1" s="1"/>
  <c r="B2003" i="1"/>
  <c r="AF1524" i="1"/>
  <c r="AJ1524" i="1" s="1"/>
  <c r="AK1524" i="1" s="1"/>
  <c r="B1524" i="1"/>
  <c r="B1298" i="1"/>
  <c r="B1826" i="1"/>
  <c r="B1574" i="1"/>
  <c r="B2104" i="1"/>
  <c r="AF1754" i="1"/>
  <c r="AJ1754" i="1" s="1"/>
  <c r="AK1754" i="1" s="1"/>
  <c r="P1754" i="1"/>
  <c r="O1754" i="1" s="1"/>
  <c r="B1915" i="1"/>
  <c r="B2287" i="1"/>
  <c r="AF2287" i="1"/>
  <c r="AJ2287" i="1" s="1"/>
  <c r="AK2287" i="1" s="1"/>
  <c r="B1906" i="1"/>
  <c r="AF1906" i="1"/>
  <c r="AJ1906" i="1" s="1"/>
  <c r="AK1906" i="1" s="1"/>
  <c r="B48" i="1"/>
  <c r="AF408" i="1"/>
  <c r="AJ408" i="1" s="1"/>
  <c r="AK408" i="1" s="1"/>
  <c r="B575" i="1"/>
  <c r="AF290" i="1"/>
  <c r="AJ290" i="1" s="1"/>
  <c r="AK290" i="1" s="1"/>
  <c r="B290" i="1"/>
  <c r="B647" i="1"/>
  <c r="AF943" i="1"/>
  <c r="AJ943" i="1" s="1"/>
  <c r="AK943" i="1" s="1"/>
  <c r="B943" i="1"/>
  <c r="B258" i="1"/>
  <c r="AF187" i="1"/>
  <c r="AJ187" i="1" s="1"/>
  <c r="AK187" i="1" s="1"/>
  <c r="P187" i="1"/>
  <c r="O187" i="1" s="1"/>
  <c r="B77" i="1"/>
  <c r="B1159" i="1"/>
  <c r="B779" i="1"/>
  <c r="AF779" i="1"/>
  <c r="AJ779" i="1" s="1"/>
  <c r="AK779" i="1" s="1"/>
  <c r="B289" i="1"/>
  <c r="P289" i="1"/>
  <c r="O289" i="1" s="1"/>
  <c r="B1935" i="1"/>
  <c r="B793" i="1"/>
  <c r="B351" i="1"/>
  <c r="B145" i="1"/>
  <c r="B783" i="1"/>
  <c r="B880" i="1"/>
  <c r="B635" i="1"/>
  <c r="B1765" i="1"/>
  <c r="B2042" i="1"/>
  <c r="B1595" i="1"/>
  <c r="B1351" i="1"/>
  <c r="B1891" i="1"/>
  <c r="B1616" i="1"/>
  <c r="B1462" i="1"/>
  <c r="B1681" i="1"/>
  <c r="B1980" i="1"/>
  <c r="P1741" i="1"/>
  <c r="O1741" i="1" s="1"/>
  <c r="AF1741" i="1"/>
  <c r="AJ1741" i="1" s="1"/>
  <c r="AK1741" i="1" s="1"/>
  <c r="B707" i="1"/>
  <c r="B1066" i="1"/>
  <c r="B267" i="1"/>
  <c r="B303" i="1"/>
  <c r="B2274" i="1"/>
  <c r="B1015" i="1"/>
  <c r="B1565" i="1"/>
  <c r="B1260" i="1"/>
  <c r="B991" i="1"/>
  <c r="P593" i="1"/>
  <c r="B593" i="1"/>
  <c r="B79" i="1"/>
  <c r="P79" i="1"/>
  <c r="O79" i="1" s="1"/>
  <c r="B55" i="1"/>
  <c r="P55" i="1"/>
  <c r="O55" i="1" s="1"/>
  <c r="B169" i="1"/>
  <c r="AF169" i="1"/>
  <c r="AJ169" i="1" s="1"/>
  <c r="AK169" i="1" s="1"/>
  <c r="B740" i="1"/>
  <c r="B1417" i="1"/>
  <c r="B264" i="1"/>
  <c r="B427" i="1"/>
  <c r="B772" i="1"/>
  <c r="B551" i="1"/>
  <c r="B870" i="1"/>
  <c r="B1171" i="1"/>
  <c r="B983" i="1"/>
  <c r="B1241" i="1"/>
  <c r="P1241" i="1"/>
  <c r="O1241" i="1" s="1"/>
  <c r="B1090" i="1"/>
  <c r="AF1531" i="1"/>
  <c r="AJ1531" i="1" s="1"/>
  <c r="AK1531" i="1" s="1"/>
  <c r="P1531" i="1"/>
  <c r="O1531" i="1" s="1"/>
  <c r="B1461" i="1"/>
  <c r="P1461" i="1"/>
  <c r="O1461" i="1" s="1"/>
  <c r="B1463" i="1"/>
  <c r="P1922" i="1"/>
  <c r="O1922" i="1" s="1"/>
  <c r="B1922" i="1"/>
  <c r="B1674" i="1"/>
  <c r="B1890" i="1"/>
  <c r="B1634" i="1"/>
  <c r="P1634" i="1"/>
  <c r="O1634" i="1" s="1"/>
  <c r="B662" i="1"/>
  <c r="B1362" i="1"/>
  <c r="B1843" i="1"/>
  <c r="P1551" i="1"/>
  <c r="B1551" i="1"/>
  <c r="B1430" i="1"/>
  <c r="B1526" i="1"/>
  <c r="B1665" i="1"/>
  <c r="B1829" i="1"/>
  <c r="P2162" i="1"/>
  <c r="O2162" i="1" s="1"/>
  <c r="B2162" i="1"/>
  <c r="B1961" i="1"/>
  <c r="B1773" i="1"/>
  <c r="B530" i="1"/>
  <c r="P530" i="1"/>
  <c r="O530" i="1" s="1"/>
  <c r="B1346" i="1"/>
  <c r="B755" i="1"/>
  <c r="B2417" i="1"/>
  <c r="B2114" i="1"/>
  <c r="AF752" i="1"/>
  <c r="AJ752" i="1" s="1"/>
  <c r="AK752" i="1" s="1"/>
  <c r="B2076" i="1"/>
  <c r="B1741" i="1"/>
  <c r="B1136" i="1"/>
  <c r="B1492" i="1"/>
  <c r="P1565" i="1"/>
  <c r="O1565" i="1" s="1"/>
  <c r="B1402" i="1"/>
  <c r="P87" i="1"/>
  <c r="O87" i="1" s="1"/>
  <c r="B87" i="1"/>
  <c r="B466" i="1"/>
  <c r="B1218" i="1"/>
  <c r="P39" i="1"/>
  <c r="O39" i="1" s="1"/>
  <c r="B39" i="1"/>
  <c r="B1110" i="1"/>
  <c r="P1482" i="1"/>
  <c r="O1482" i="1" s="1"/>
  <c r="B1482" i="1"/>
  <c r="P261" i="1"/>
  <c r="O261" i="1" s="1"/>
  <c r="B261" i="1"/>
  <c r="B1086" i="1"/>
  <c r="B1543" i="1"/>
  <c r="B1541" i="1"/>
  <c r="AF1253" i="1"/>
  <c r="AJ1253" i="1" s="1"/>
  <c r="AK1253" i="1" s="1"/>
  <c r="B1253" i="1"/>
  <c r="B1144" i="1"/>
  <c r="P1144" i="1"/>
  <c r="B1219" i="1"/>
  <c r="B1118" i="1"/>
  <c r="B1349" i="1"/>
  <c r="AF1349" i="1"/>
  <c r="AJ1349" i="1" s="1"/>
  <c r="AK1349" i="1" s="1"/>
  <c r="B1801" i="1"/>
  <c r="AF1801" i="1"/>
  <c r="AJ1801" i="1" s="1"/>
  <c r="AK1801" i="1" s="1"/>
  <c r="B1540" i="1"/>
  <c r="B1421" i="1"/>
  <c r="B1525" i="1"/>
  <c r="B2082" i="1"/>
  <c r="B476" i="1"/>
  <c r="B53" i="1"/>
  <c r="B331" i="1"/>
  <c r="P304" i="1"/>
  <c r="O304" i="1" s="1"/>
  <c r="B304" i="1"/>
  <c r="AF861" i="1"/>
  <c r="AJ861" i="1" s="1"/>
  <c r="AK861" i="1" s="1"/>
  <c r="P861" i="1"/>
  <c r="O861" i="1" s="1"/>
  <c r="B1281" i="1"/>
  <c r="B1591" i="1"/>
  <c r="P974" i="1"/>
  <c r="O974" i="1" s="1"/>
  <c r="B974" i="1"/>
  <c r="B1401" i="1"/>
  <c r="B541" i="1"/>
  <c r="B44" i="1"/>
  <c r="B494" i="1"/>
  <c r="B449" i="1"/>
  <c r="B1418" i="1"/>
  <c r="B643" i="1"/>
  <c r="B277" i="1"/>
  <c r="B1036" i="1"/>
  <c r="AF465" i="1"/>
  <c r="B465" i="1"/>
  <c r="B272" i="1"/>
  <c r="B1070" i="1"/>
  <c r="B888" i="1"/>
  <c r="P888" i="1"/>
  <c r="O888" i="1" s="1"/>
  <c r="B705" i="1"/>
  <c r="B781" i="1"/>
  <c r="B1550" i="1"/>
  <c r="B997" i="1"/>
  <c r="B1242" i="1"/>
  <c r="B1191" i="1"/>
  <c r="B1091" i="1"/>
  <c r="P1440" i="1"/>
  <c r="O1440" i="1" s="1"/>
  <c r="B1440" i="1"/>
  <c r="B1137" i="1"/>
  <c r="B1566" i="1"/>
  <c r="AF1361" i="1"/>
  <c r="AJ1361" i="1" s="1"/>
  <c r="AK1361" i="1" s="1"/>
  <c r="B1361" i="1"/>
  <c r="B1954" i="1"/>
  <c r="B1573" i="1"/>
  <c r="B1978" i="1"/>
  <c r="AF1898" i="1"/>
  <c r="AJ1898" i="1" s="1"/>
  <c r="AK1898" i="1" s="1"/>
  <c r="B1898" i="1"/>
  <c r="B1973" i="1"/>
  <c r="B1907" i="1"/>
  <c r="B2072" i="1"/>
  <c r="AF2072" i="1"/>
  <c r="AJ2072" i="1" s="1"/>
  <c r="AK2072" i="1" s="1"/>
  <c r="AF179" i="1"/>
  <c r="AJ179" i="1" s="1"/>
  <c r="AK179" i="1" s="1"/>
  <c r="P179" i="1"/>
  <c r="O179" i="1" s="1"/>
  <c r="B104" i="1"/>
  <c r="P1050" i="1"/>
  <c r="O1050" i="1" s="1"/>
  <c r="AF1050" i="1"/>
  <c r="AJ1050" i="1" s="1"/>
  <c r="AK1050" i="1" s="1"/>
  <c r="B19" i="1"/>
  <c r="B606" i="1"/>
  <c r="B749" i="1"/>
  <c r="B187" i="1"/>
  <c r="B1852" i="1"/>
  <c r="B1953" i="1"/>
  <c r="B408" i="1"/>
  <c r="AF50" i="1"/>
  <c r="AJ50" i="1" s="1"/>
  <c r="AK50" i="1" s="1"/>
  <c r="P50" i="1"/>
  <c r="O50" i="1" s="1"/>
  <c r="B172" i="1"/>
  <c r="B993" i="1"/>
  <c r="AF134" i="1"/>
  <c r="AJ134" i="1" s="1"/>
  <c r="AK134" i="1" s="1"/>
  <c r="B134" i="1"/>
  <c r="B1334" i="1"/>
  <c r="B1700" i="1"/>
  <c r="B790" i="1"/>
  <c r="P797" i="1"/>
  <c r="O797" i="1" s="1"/>
  <c r="AF797" i="1"/>
  <c r="AJ797" i="1" s="1"/>
  <c r="AK797" i="1" s="1"/>
  <c r="B301" i="1"/>
  <c r="B1947" i="1"/>
  <c r="B1202" i="1"/>
  <c r="B789" i="1"/>
  <c r="B1108" i="1"/>
  <c r="AF1108" i="1"/>
  <c r="AJ1108" i="1" s="1"/>
  <c r="AK1108" i="1" s="1"/>
  <c r="B1028" i="1"/>
  <c r="B636" i="1"/>
  <c r="AF2058" i="1"/>
  <c r="AJ2058" i="1" s="1"/>
  <c r="AK2058" i="1" s="1"/>
  <c r="P2058" i="1"/>
  <c r="O2058" i="1" s="1"/>
  <c r="B977" i="1"/>
  <c r="B1450" i="1"/>
  <c r="B1822" i="1"/>
  <c r="B1363" i="1"/>
  <c r="B1861" i="1"/>
  <c r="B1571" i="1"/>
  <c r="B1445" i="1"/>
  <c r="B2130" i="1"/>
  <c r="P1986" i="1"/>
  <c r="O1986" i="1" s="1"/>
  <c r="B1986" i="1"/>
  <c r="B1793" i="1"/>
  <c r="B1908" i="1"/>
  <c r="P71" i="1"/>
  <c r="O71" i="1" s="1"/>
  <c r="B71" i="1"/>
  <c r="B72" i="1"/>
  <c r="AF72" i="1"/>
  <c r="AJ72" i="1" s="1"/>
  <c r="AK72" i="1" s="1"/>
  <c r="B515" i="1"/>
  <c r="B797" i="1"/>
  <c r="B1377" i="1"/>
  <c r="B67" i="1"/>
  <c r="P177" i="1"/>
  <c r="O177" i="1" s="1"/>
  <c r="B177" i="1"/>
  <c r="B720" i="1"/>
  <c r="B1537" i="1"/>
  <c r="B280" i="1"/>
  <c r="B595" i="1"/>
  <c r="AF595" i="1"/>
  <c r="P895" i="1"/>
  <c r="O895" i="1" s="1"/>
  <c r="B895" i="1"/>
  <c r="B1806" i="1"/>
  <c r="P99" i="1"/>
  <c r="O99" i="1" s="1"/>
  <c r="B99" i="1"/>
  <c r="B219" i="1"/>
  <c r="B540" i="1"/>
  <c r="B1884" i="1"/>
  <c r="B112" i="1"/>
  <c r="P112" i="1"/>
  <c r="O112" i="1" s="1"/>
  <c r="B90" i="1"/>
  <c r="B218" i="1"/>
  <c r="AF519" i="1"/>
  <c r="AJ519" i="1" s="1"/>
  <c r="AK519" i="1" s="1"/>
  <c r="P519" i="1"/>
  <c r="O519" i="1" s="1"/>
  <c r="B451" i="1"/>
  <c r="B621" i="1"/>
  <c r="B1614" i="1"/>
  <c r="B132" i="1"/>
  <c r="P687" i="1"/>
  <c r="O687" i="1" s="1"/>
  <c r="AF687" i="1"/>
  <c r="AJ687" i="1" s="1"/>
  <c r="AK687" i="1" s="1"/>
  <c r="B315" i="1"/>
  <c r="B419" i="1"/>
  <c r="B1062" i="1"/>
  <c r="P170" i="1"/>
  <c r="O170" i="1" s="1"/>
  <c r="B170" i="1"/>
  <c r="B506" i="1"/>
  <c r="AF506" i="1"/>
  <c r="AJ506" i="1" s="1"/>
  <c r="AK506" i="1" s="1"/>
  <c r="B1545" i="1"/>
  <c r="B298" i="1"/>
  <c r="AF579" i="1"/>
  <c r="AJ579" i="1" s="1"/>
  <c r="AK579" i="1" s="1"/>
  <c r="P579" i="1"/>
  <c r="O579" i="1" s="1"/>
  <c r="B808" i="1"/>
  <c r="B1120" i="1"/>
  <c r="B639" i="1"/>
  <c r="AF785" i="1"/>
  <c r="B785" i="1"/>
  <c r="B902" i="1"/>
  <c r="P574" i="1"/>
  <c r="O574" i="1" s="1"/>
  <c r="B574" i="1"/>
  <c r="B748" i="1"/>
  <c r="B887" i="1"/>
  <c r="B1048" i="1"/>
  <c r="AF1048" i="1"/>
  <c r="AJ1048" i="1" s="1"/>
  <c r="AK1048" i="1" s="1"/>
  <c r="B1255" i="1"/>
  <c r="P1255" i="1"/>
  <c r="O1255" i="1" s="1"/>
  <c r="B1933" i="1"/>
  <c r="B937" i="1"/>
  <c r="B1153" i="1"/>
  <c r="B1542" i="1"/>
  <c r="B801" i="1"/>
  <c r="B1261" i="1"/>
  <c r="B650" i="1"/>
  <c r="AF769" i="1"/>
  <c r="AJ769" i="1" s="1"/>
  <c r="AK769" i="1" s="1"/>
  <c r="P769" i="1"/>
  <c r="O769" i="1" s="1"/>
  <c r="B882" i="1"/>
  <c r="AF1073" i="1"/>
  <c r="AJ1073" i="1" s="1"/>
  <c r="AK1073" i="1" s="1"/>
  <c r="B1073" i="1"/>
  <c r="B1306" i="1"/>
  <c r="B1834" i="1"/>
  <c r="B1246" i="1"/>
  <c r="B2071" i="1"/>
  <c r="B1006" i="1"/>
  <c r="B1206" i="1"/>
  <c r="B1357" i="1"/>
  <c r="B1707" i="1"/>
  <c r="B978" i="1"/>
  <c r="B1122" i="1"/>
  <c r="B1235" i="1"/>
  <c r="B1489" i="1"/>
  <c r="B2051" i="1"/>
  <c r="B1466" i="1"/>
  <c r="P932" i="1"/>
  <c r="O932" i="1" s="1"/>
  <c r="B932" i="1"/>
  <c r="B1041" i="1"/>
  <c r="P1169" i="1"/>
  <c r="O1169" i="1" s="1"/>
  <c r="B1169" i="1"/>
  <c r="B1294" i="1"/>
  <c r="B1880" i="1"/>
  <c r="B1379" i="1"/>
  <c r="B1602" i="1"/>
  <c r="B2055" i="1"/>
  <c r="B1375" i="1"/>
  <c r="P1375" i="1"/>
  <c r="B1583" i="1"/>
  <c r="B1866" i="1"/>
  <c r="B1662" i="1"/>
  <c r="B2164" i="1"/>
  <c r="B1580" i="1"/>
  <c r="B1949" i="1"/>
  <c r="B1467" i="1"/>
  <c r="B1629" i="1"/>
  <c r="B2014" i="1"/>
  <c r="B1528" i="1"/>
  <c r="P1528" i="1"/>
  <c r="O1528" i="1" s="1"/>
  <c r="B1657" i="1"/>
  <c r="P1546" i="1"/>
  <c r="O1546" i="1" s="1"/>
  <c r="B1546" i="1"/>
  <c r="B2057" i="1"/>
  <c r="P1687" i="1"/>
  <c r="B1687" i="1"/>
  <c r="B1899" i="1"/>
  <c r="B1698" i="1"/>
  <c r="B1836" i="1"/>
  <c r="B2152" i="1"/>
  <c r="P2001" i="1"/>
  <c r="O2001" i="1" s="1"/>
  <c r="B2101" i="1"/>
  <c r="B1724" i="1"/>
  <c r="B1760" i="1"/>
  <c r="B1903" i="1"/>
  <c r="B2074" i="1"/>
  <c r="B1794" i="1"/>
  <c r="B252" i="1"/>
  <c r="B444" i="1"/>
  <c r="B440" i="1"/>
  <c r="B1022" i="1"/>
  <c r="B274" i="1"/>
  <c r="B188" i="1"/>
  <c r="B199" i="1"/>
  <c r="B450" i="1"/>
  <c r="AF1176" i="1"/>
  <c r="AJ1176" i="1" s="1"/>
  <c r="AK1176" i="1" s="1"/>
  <c r="B1176" i="1"/>
  <c r="B795" i="1"/>
  <c r="B380" i="1"/>
  <c r="B767" i="1"/>
  <c r="B717" i="1"/>
  <c r="P727" i="1"/>
  <c r="O727" i="1" s="1"/>
  <c r="B918" i="1"/>
  <c r="B1254" i="1"/>
  <c r="B1005" i="1"/>
  <c r="B1343" i="1"/>
  <c r="AF1152" i="1"/>
  <c r="AJ1152" i="1" s="1"/>
  <c r="AK1152" i="1" s="1"/>
  <c r="B1152" i="1"/>
  <c r="B2047" i="1"/>
  <c r="B1585" i="1"/>
  <c r="B1904" i="1"/>
  <c r="B1653" i="1"/>
  <c r="AF1723" i="1"/>
  <c r="AJ1723" i="1" s="1"/>
  <c r="AK1723" i="1" s="1"/>
  <c r="P1723" i="1"/>
  <c r="O1723" i="1" s="1"/>
  <c r="B2102" i="1"/>
  <c r="B503" i="1"/>
  <c r="B1309" i="1"/>
  <c r="AF297" i="1"/>
  <c r="AJ297" i="1" s="1"/>
  <c r="AK297" i="1" s="1"/>
  <c r="B297" i="1"/>
  <c r="B223" i="1"/>
  <c r="B74" i="1"/>
  <c r="B467" i="1"/>
  <c r="B221" i="1"/>
  <c r="B1135" i="1"/>
  <c r="B6" i="1"/>
  <c r="B473" i="1"/>
  <c r="P441" i="1"/>
  <c r="O441" i="1" s="1"/>
  <c r="B441" i="1"/>
  <c r="B249" i="1"/>
  <c r="B596" i="1"/>
  <c r="B2228" i="1"/>
  <c r="B341" i="1"/>
  <c r="B148" i="1"/>
  <c r="AF148" i="1"/>
  <c r="AJ148" i="1" s="1"/>
  <c r="AK148" i="1" s="1"/>
  <c r="B885" i="1"/>
  <c r="AF885" i="1"/>
  <c r="B130" i="1"/>
  <c r="B679" i="1"/>
  <c r="B1072" i="1"/>
  <c r="B192" i="1"/>
  <c r="AF193" i="1"/>
  <c r="B286" i="1"/>
  <c r="B191" i="1"/>
  <c r="B299" i="1"/>
  <c r="B445" i="1"/>
  <c r="B614" i="1"/>
  <c r="P614" i="1"/>
  <c r="O614" i="1" s="1"/>
  <c r="P828" i="1"/>
  <c r="O828" i="1" s="1"/>
  <c r="B828" i="1"/>
  <c r="B1201" i="1"/>
  <c r="B805" i="1"/>
  <c r="B938" i="1"/>
  <c r="B1141" i="1"/>
  <c r="B1497" i="1"/>
  <c r="B587" i="1"/>
  <c r="B762" i="1"/>
  <c r="B1059" i="1"/>
  <c r="B1291" i="1"/>
  <c r="AF1291" i="1"/>
  <c r="AJ1291" i="1" s="1"/>
  <c r="AK1291" i="1" s="1"/>
  <c r="AF956" i="1"/>
  <c r="AJ956" i="1" s="1"/>
  <c r="AK956" i="1" s="1"/>
  <c r="P956" i="1"/>
  <c r="O956" i="1" s="1"/>
  <c r="P803" i="1"/>
  <c r="O803" i="1" s="1"/>
  <c r="B803" i="1"/>
  <c r="B964" i="1"/>
  <c r="B1262" i="1"/>
  <c r="B2011" i="1"/>
  <c r="B651" i="1"/>
  <c r="B897" i="1"/>
  <c r="B1113" i="1"/>
  <c r="B1182" i="1"/>
  <c r="B1278" i="1"/>
  <c r="B1641" i="1"/>
  <c r="B1021" i="1"/>
  <c r="B1209" i="1"/>
  <c r="B988" i="1"/>
  <c r="P988" i="1"/>
  <c r="O988" i="1" s="1"/>
  <c r="B1123" i="1"/>
  <c r="B1509" i="1"/>
  <c r="B1471" i="1"/>
  <c r="B935" i="1"/>
  <c r="B1042" i="1"/>
  <c r="B1170" i="1"/>
  <c r="B1295" i="1"/>
  <c r="B1934" i="1"/>
  <c r="B1393" i="1"/>
  <c r="B2123" i="1"/>
  <c r="B1584" i="1"/>
  <c r="B2046" i="1"/>
  <c r="B1412" i="1"/>
  <c r="B1600" i="1"/>
  <c r="AF1390" i="1"/>
  <c r="AJ1390" i="1" s="1"/>
  <c r="AK1390" i="1" s="1"/>
  <c r="B1390" i="1"/>
  <c r="B1668" i="1"/>
  <c r="B2290" i="1"/>
  <c r="B1436" i="1"/>
  <c r="B1592" i="1"/>
  <c r="B1597" i="1"/>
  <c r="B1459" i="1"/>
  <c r="B1644" i="1"/>
  <c r="AF1555" i="1"/>
  <c r="AJ1555" i="1" s="1"/>
  <c r="AK1555" i="1" s="1"/>
  <c r="P1555" i="1"/>
  <c r="O1555" i="1" s="1"/>
  <c r="B1737" i="1"/>
  <c r="B1426" i="1"/>
  <c r="B1549" i="1"/>
  <c r="B1712" i="1"/>
  <c r="B1688" i="1"/>
  <c r="B1900" i="1"/>
  <c r="B1752" i="1"/>
  <c r="B1944" i="1"/>
  <c r="B1699" i="1"/>
  <c r="B2000" i="1"/>
  <c r="B1895" i="1"/>
  <c r="B2189" i="1"/>
  <c r="B2113" i="1"/>
  <c r="B1727" i="1"/>
  <c r="B2012" i="1"/>
  <c r="B1781" i="1"/>
  <c r="B1952" i="1"/>
  <c r="AF1952" i="1"/>
  <c r="AJ1952" i="1" s="1"/>
  <c r="AK1952" i="1" s="1"/>
  <c r="B2173" i="1"/>
  <c r="B1795" i="1"/>
  <c r="AF1951" i="1"/>
  <c r="AJ1951" i="1" s="1"/>
  <c r="AK1951" i="1" s="1"/>
  <c r="P1951" i="1"/>
  <c r="O1951" i="1" s="1"/>
  <c r="B1411" i="1"/>
  <c r="B673" i="1"/>
  <c r="B447" i="1"/>
  <c r="B1078" i="1"/>
  <c r="B1850" i="1"/>
  <c r="AF615" i="1"/>
  <c r="AJ615" i="1" s="1"/>
  <c r="AK615" i="1" s="1"/>
  <c r="P615" i="1"/>
  <c r="O615" i="1" s="1"/>
  <c r="B806" i="1"/>
  <c r="B599" i="1"/>
  <c r="AF668" i="1"/>
  <c r="AJ668" i="1" s="1"/>
  <c r="AK668" i="1" s="1"/>
  <c r="P668" i="1"/>
  <c r="O668" i="1" s="1"/>
  <c r="AF1373" i="1"/>
  <c r="AJ1373" i="1" s="1"/>
  <c r="AK1373" i="1" s="1"/>
  <c r="B1373" i="1"/>
  <c r="B1376" i="1"/>
  <c r="B1173" i="1"/>
  <c r="B1997" i="1"/>
  <c r="AF1601" i="1"/>
  <c r="AJ1601" i="1" s="1"/>
  <c r="AK1601" i="1" s="1"/>
  <c r="P1601" i="1"/>
  <c r="O1601" i="1" s="1"/>
  <c r="B1955" i="1"/>
  <c r="B1403" i="1"/>
  <c r="B1691" i="1"/>
  <c r="B1264" i="1"/>
  <c r="B1438" i="1"/>
  <c r="AF1615" i="1"/>
  <c r="AJ1615" i="1" s="1"/>
  <c r="AK1615" i="1" s="1"/>
  <c r="P1615" i="1"/>
  <c r="O1615" i="1" s="1"/>
  <c r="B2004" i="1"/>
  <c r="B1494" i="1"/>
  <c r="B1598" i="1"/>
  <c r="B1938" i="1"/>
  <c r="B1556" i="1"/>
  <c r="B1818" i="1"/>
  <c r="B1427" i="1"/>
  <c r="B1552" i="1"/>
  <c r="B2142" i="1"/>
  <c r="B1945" i="1"/>
  <c r="P1702" i="1"/>
  <c r="O1702" i="1" s="1"/>
  <c r="B1702" i="1"/>
  <c r="B1896" i="1"/>
  <c r="B2233" i="1"/>
  <c r="B1813" i="1"/>
  <c r="B2218" i="1"/>
  <c r="B1788" i="1"/>
  <c r="B1729" i="1"/>
  <c r="B1912" i="1"/>
  <c r="AF2341" i="1"/>
  <c r="AJ2341" i="1" s="1"/>
  <c r="AK2341" i="1" s="1"/>
  <c r="P2341" i="1"/>
  <c r="O2341" i="1" s="1"/>
  <c r="B1812" i="1"/>
  <c r="B2180" i="1"/>
  <c r="B1807" i="1"/>
  <c r="P1807" i="1"/>
  <c r="B78" i="1"/>
  <c r="B89" i="1"/>
  <c r="B36" i="1"/>
  <c r="B1111" i="1"/>
  <c r="B846" i="1"/>
  <c r="B354" i="1"/>
  <c r="P354" i="1"/>
  <c r="O354" i="1" s="1"/>
  <c r="P285" i="1"/>
  <c r="O285" i="1" s="1"/>
  <c r="B285" i="1"/>
  <c r="B627" i="1"/>
  <c r="B564" i="1"/>
  <c r="AF564" i="1"/>
  <c r="AJ564" i="1" s="1"/>
  <c r="AK564" i="1" s="1"/>
  <c r="B881" i="1"/>
  <c r="B1164" i="1"/>
  <c r="P1164" i="1"/>
  <c r="B1234" i="1"/>
  <c r="B1374" i="1"/>
  <c r="P1575" i="1"/>
  <c r="O1575" i="1" s="1"/>
  <c r="B1575" i="1"/>
  <c r="B2019" i="1"/>
  <c r="B1974" i="1"/>
  <c r="B1902" i="1"/>
  <c r="B2116" i="1"/>
  <c r="B697" i="1"/>
  <c r="B270" i="1"/>
  <c r="B1948" i="1"/>
  <c r="B620" i="1"/>
  <c r="B31" i="1"/>
  <c r="B1909" i="1"/>
  <c r="B1660" i="1"/>
  <c r="B608" i="1"/>
  <c r="B1504" i="1"/>
  <c r="B50" i="1"/>
  <c r="AF1011" i="1"/>
  <c r="AJ1011" i="1" s="1"/>
  <c r="AK1011" i="1" s="1"/>
  <c r="AF1987" i="1"/>
  <c r="AJ1987" i="1" s="1"/>
  <c r="AK1987" i="1" s="1"/>
  <c r="P1987" i="1"/>
  <c r="O1987" i="1" s="1"/>
  <c r="B727" i="1"/>
  <c r="B394" i="1"/>
  <c r="B2285" i="1"/>
  <c r="B1045" i="1"/>
  <c r="B628" i="1"/>
  <c r="B1619" i="1"/>
  <c r="B702" i="1"/>
  <c r="B316" i="1"/>
  <c r="B181" i="1"/>
  <c r="B549" i="1"/>
  <c r="B421" i="1"/>
  <c r="B1046" i="1"/>
  <c r="B92" i="1"/>
  <c r="B854" i="1"/>
  <c r="AF487" i="1"/>
  <c r="AJ487" i="1" s="1"/>
  <c r="AK487" i="1" s="1"/>
  <c r="P487" i="1"/>
  <c r="O487" i="1" s="1"/>
  <c r="B358" i="1"/>
  <c r="AF891" i="1"/>
  <c r="AJ891" i="1" s="1"/>
  <c r="AK891" i="1" s="1"/>
  <c r="P891" i="1"/>
  <c r="O891" i="1" s="1"/>
  <c r="B857" i="1"/>
  <c r="B287" i="1"/>
  <c r="AF287" i="1"/>
  <c r="AJ287" i="1" s="1"/>
  <c r="AK287" i="1" s="1"/>
  <c r="B734" i="1"/>
  <c r="B211" i="1"/>
  <c r="B464" i="1"/>
  <c r="B657" i="1"/>
  <c r="B1511" i="1"/>
  <c r="B1215" i="1"/>
  <c r="P1268" i="1"/>
  <c r="O1268" i="1" s="1"/>
  <c r="B1268" i="1"/>
  <c r="B913" i="1"/>
  <c r="B1024" i="1"/>
  <c r="B989" i="1"/>
  <c r="B2069" i="1"/>
  <c r="B2286" i="1"/>
  <c r="B1928" i="1"/>
  <c r="B1167" i="1"/>
  <c r="B1736" i="1"/>
  <c r="B1244" i="1"/>
  <c r="B1172" i="1"/>
  <c r="B519" i="1"/>
  <c r="B1392" i="1"/>
  <c r="P663" i="1"/>
  <c r="O663" i="1" s="1"/>
  <c r="B276" i="1"/>
  <c r="B538" i="1"/>
  <c r="B474" i="1"/>
  <c r="P1011" i="1"/>
  <c r="O1011" i="1" s="1"/>
  <c r="B314" i="1"/>
  <c r="B545" i="1"/>
  <c r="B738" i="1"/>
  <c r="B1098" i="1"/>
  <c r="B154" i="1"/>
  <c r="B488" i="1"/>
  <c r="AF560" i="1"/>
  <c r="AJ560" i="1" s="1"/>
  <c r="AK560" i="1" s="1"/>
  <c r="P560" i="1"/>
  <c r="O560" i="1" s="1"/>
  <c r="B539" i="1"/>
  <c r="B511" i="1"/>
  <c r="AF620" i="1"/>
  <c r="AJ620" i="1" s="1"/>
  <c r="AK620" i="1" s="1"/>
  <c r="P620" i="1"/>
  <c r="O620" i="1" s="1"/>
  <c r="B275" i="1"/>
  <c r="B167" i="1"/>
  <c r="B1240" i="1"/>
  <c r="B782" i="1"/>
  <c r="AF1778" i="1"/>
  <c r="AJ1778" i="1" s="1"/>
  <c r="AK1778" i="1" s="1"/>
  <c r="P1778" i="1"/>
  <c r="O1778" i="1" s="1"/>
  <c r="B1004" i="1"/>
  <c r="P1121" i="1"/>
  <c r="O1121" i="1" s="1"/>
  <c r="B1121" i="1"/>
  <c r="B1364" i="1"/>
  <c r="B1921" i="1"/>
  <c r="B1465" i="1"/>
  <c r="B1985" i="1"/>
  <c r="B1693" i="1"/>
  <c r="B1743" i="1"/>
  <c r="B1751" i="1"/>
  <c r="B1755" i="1"/>
  <c r="B284" i="1"/>
  <c r="B2058" i="1"/>
  <c r="B1451" i="1"/>
  <c r="B1053" i="1"/>
  <c r="B15" i="1"/>
  <c r="AF798" i="1"/>
  <c r="AJ798" i="1" s="1"/>
  <c r="AK798" i="1" s="1"/>
  <c r="P798" i="1"/>
  <c r="O798" i="1" s="1"/>
  <c r="B403" i="1"/>
  <c r="B1981" i="1"/>
  <c r="B709" i="1"/>
  <c r="B159" i="1"/>
  <c r="AF528" i="1"/>
  <c r="AJ528" i="1" s="1"/>
  <c r="AK528" i="1" s="1"/>
  <c r="P528" i="1"/>
  <c r="O528" i="1" s="1"/>
  <c r="B853" i="1"/>
  <c r="B732" i="1"/>
  <c r="P742" i="1"/>
  <c r="O742" i="1" s="1"/>
  <c r="AF586" i="1"/>
  <c r="AJ586" i="1" s="1"/>
  <c r="AK586" i="1" s="1"/>
  <c r="B586" i="1"/>
  <c r="B260" i="1"/>
  <c r="B923" i="1"/>
  <c r="P923" i="1"/>
  <c r="O923" i="1" s="1"/>
  <c r="B658" i="1"/>
  <c r="AF10" i="1"/>
  <c r="AJ10" i="1" s="1"/>
  <c r="AK10" i="1" s="1"/>
  <c r="P10" i="1"/>
  <c r="O10" i="1" s="1"/>
  <c r="B559" i="1"/>
  <c r="P559" i="1"/>
  <c r="O559" i="1" s="1"/>
  <c r="AF343" i="1"/>
  <c r="AJ343" i="1" s="1"/>
  <c r="AK343" i="1" s="1"/>
  <c r="P343" i="1"/>
  <c r="O343" i="1" s="1"/>
  <c r="B873" i="1"/>
  <c r="AF175" i="1"/>
  <c r="AJ175" i="1" s="1"/>
  <c r="AK175" i="1" s="1"/>
  <c r="P175" i="1"/>
  <c r="O175" i="1" s="1"/>
  <c r="B703" i="1"/>
  <c r="B147" i="1"/>
  <c r="B946" i="1"/>
  <c r="P706" i="1"/>
  <c r="B766" i="1"/>
  <c r="B817" i="1"/>
  <c r="B1138" i="1"/>
  <c r="B1279" i="1"/>
  <c r="B1210" i="1"/>
  <c r="B1156" i="1"/>
  <c r="P1156" i="1"/>
  <c r="B1626" i="1"/>
  <c r="B2126" i="1"/>
  <c r="B1155" i="1"/>
  <c r="B1217" i="1"/>
  <c r="B1728" i="1"/>
  <c r="B1845" i="1"/>
  <c r="P1263" i="1"/>
  <c r="O1263" i="1" s="1"/>
  <c r="B560" i="1"/>
  <c r="B687" i="1"/>
  <c r="B1272" i="1"/>
  <c r="B831" i="1"/>
  <c r="B458" i="1"/>
  <c r="B410" i="1"/>
  <c r="B483" i="1"/>
  <c r="B30" i="1"/>
  <c r="B69" i="1"/>
  <c r="B666" i="1"/>
  <c r="B890" i="1"/>
  <c r="B1001" i="1"/>
  <c r="B88" i="1"/>
  <c r="B1514" i="1"/>
  <c r="B320" i="1"/>
  <c r="B1037" i="1"/>
  <c r="B685" i="1"/>
  <c r="B563" i="1"/>
  <c r="B901" i="1"/>
  <c r="P884" i="1"/>
  <c r="O884" i="1" s="1"/>
  <c r="B884" i="1"/>
  <c r="B1146" i="1"/>
  <c r="B1613" i="1"/>
  <c r="B1655" i="1"/>
  <c r="B1293" i="1"/>
  <c r="B1554" i="1"/>
  <c r="B1910" i="1"/>
  <c r="B1628" i="1"/>
  <c r="B1883" i="1"/>
  <c r="B2094" i="1"/>
  <c r="B2063" i="1"/>
  <c r="B18" i="1"/>
  <c r="B423" i="1"/>
  <c r="B1970" i="1"/>
  <c r="B109" i="1"/>
  <c r="B202" i="1"/>
  <c r="AF203" i="1"/>
  <c r="B491" i="1"/>
  <c r="B64" i="1"/>
  <c r="B201" i="1"/>
  <c r="B1030" i="1"/>
  <c r="B1054" i="1"/>
  <c r="B113" i="1"/>
  <c r="B905" i="1"/>
  <c r="B106" i="1"/>
  <c r="B585" i="1"/>
  <c r="B91" i="1"/>
  <c r="AF833" i="1"/>
  <c r="AJ833" i="1" s="1"/>
  <c r="AK833" i="1" s="1"/>
  <c r="P833" i="1"/>
  <c r="O833" i="1" s="1"/>
  <c r="B469" i="1"/>
  <c r="P469" i="1"/>
  <c r="O469" i="1" s="1"/>
  <c r="B1166" i="1"/>
  <c r="B342" i="1"/>
  <c r="P342" i="1"/>
  <c r="O342" i="1" s="1"/>
  <c r="B485" i="1"/>
  <c r="B1227" i="1"/>
  <c r="B1608" i="1"/>
  <c r="B2016" i="1"/>
  <c r="B1125" i="1"/>
  <c r="B51" i="1"/>
  <c r="P51" i="1"/>
  <c r="O51" i="1" s="1"/>
  <c r="B214" i="1"/>
  <c r="AF215" i="1"/>
  <c r="B1064" i="1"/>
  <c r="B1055" i="1"/>
  <c r="B114" i="1"/>
  <c r="B279" i="1"/>
  <c r="P237" i="1"/>
  <c r="O237" i="1" s="1"/>
  <c r="B236" i="1"/>
  <c r="B1652" i="1"/>
  <c r="B486" i="1"/>
  <c r="B1243" i="1"/>
  <c r="B317" i="1"/>
  <c r="AF701" i="1"/>
  <c r="AJ701" i="1" s="1"/>
  <c r="AK701" i="1" s="1"/>
  <c r="B701" i="1"/>
  <c r="AF213" i="1"/>
  <c r="B212" i="1"/>
  <c r="B310" i="1"/>
  <c r="B1341" i="1"/>
  <c r="P1155" i="1"/>
  <c r="O1155" i="1" s="1"/>
  <c r="B966" i="1"/>
  <c r="B2038" i="1"/>
  <c r="B925" i="1"/>
  <c r="B1605" i="1"/>
  <c r="B1310" i="1"/>
  <c r="B1406" i="1"/>
  <c r="B1447" i="1"/>
  <c r="B1987" i="1"/>
  <c r="B1601" i="1"/>
  <c r="AF2001" i="1"/>
  <c r="AJ2001" i="1" s="1"/>
  <c r="AK2001" i="1" s="1"/>
  <c r="AF1263" i="1"/>
  <c r="AJ1263" i="1" s="1"/>
  <c r="AK1263" i="1" s="1"/>
  <c r="B548" i="1"/>
  <c r="B1035" i="1"/>
  <c r="B10" i="1"/>
  <c r="B302" i="1"/>
  <c r="B1557" i="1"/>
  <c r="B462" i="1"/>
  <c r="AF632" i="1"/>
  <c r="AJ632" i="1" s="1"/>
  <c r="AK632" i="1" s="1"/>
  <c r="P632" i="1"/>
  <c r="O632" i="1" s="1"/>
  <c r="B1168" i="1"/>
  <c r="B510" i="1"/>
  <c r="B8" i="1"/>
  <c r="B269" i="1"/>
  <c r="B65" i="1"/>
  <c r="B604" i="1"/>
  <c r="B230" i="1"/>
  <c r="AF634" i="1"/>
  <c r="AJ634" i="1" s="1"/>
  <c r="AK634" i="1" s="1"/>
  <c r="B634" i="1"/>
  <c r="AF252" i="1"/>
  <c r="P252" i="1"/>
  <c r="O252" i="1" s="1"/>
  <c r="B1282" i="1"/>
  <c r="B623" i="1"/>
  <c r="B52" i="1"/>
  <c r="B295" i="1"/>
  <c r="AF577" i="1"/>
  <c r="AJ577" i="1" s="1"/>
  <c r="AK577" i="1" s="1"/>
  <c r="P577" i="1"/>
  <c r="O577" i="1" s="1"/>
  <c r="B209" i="1"/>
  <c r="AF1567" i="1"/>
  <c r="AJ1567" i="1" s="1"/>
  <c r="AK1567" i="1" s="1"/>
  <c r="P1567" i="1"/>
  <c r="O1567" i="1" s="1"/>
  <c r="B1031" i="1"/>
  <c r="B479" i="1"/>
  <c r="B178" i="1"/>
  <c r="B1983" i="1"/>
  <c r="B607" i="1"/>
  <c r="P607" i="1"/>
  <c r="O607" i="1" s="1"/>
  <c r="B523" i="1"/>
  <c r="B443" i="1"/>
  <c r="B794" i="1"/>
  <c r="B356" i="1"/>
  <c r="B382" i="1"/>
  <c r="B616" i="1"/>
  <c r="B293" i="1"/>
  <c r="B952" i="1"/>
  <c r="B994" i="1"/>
  <c r="B116" i="1"/>
  <c r="B292" i="1"/>
  <c r="B1051" i="1"/>
  <c r="B42" i="1"/>
  <c r="B105" i="1"/>
  <c r="B327" i="1"/>
  <c r="B904" i="1"/>
  <c r="B1315" i="1"/>
  <c r="B678" i="1"/>
  <c r="B892" i="1"/>
  <c r="B1271" i="1"/>
  <c r="B194" i="1"/>
  <c r="B508" i="1"/>
  <c r="B893" i="1"/>
  <c r="B710" i="1"/>
  <c r="B858" i="1"/>
  <c r="B225" i="1"/>
  <c r="B544" i="1"/>
  <c r="B1879" i="1"/>
  <c r="B478" i="1"/>
  <c r="B633" i="1"/>
  <c r="B889" i="1"/>
  <c r="B660" i="1"/>
  <c r="B947" i="1"/>
  <c r="B1163" i="1"/>
  <c r="B1536" i="1"/>
  <c r="B917" i="1"/>
  <c r="B1093" i="1"/>
  <c r="B1331" i="1"/>
  <c r="B837" i="1"/>
  <c r="B1290" i="1"/>
  <c r="B2090" i="1"/>
  <c r="B802" i="1"/>
  <c r="B914" i="1"/>
  <c r="B1409" i="1"/>
  <c r="B1194" i="1"/>
  <c r="B1307" i="1"/>
  <c r="B1384" i="1"/>
  <c r="B2045" i="1"/>
  <c r="B990" i="1"/>
  <c r="B1177" i="1"/>
  <c r="B1638" i="1"/>
  <c r="B1568" i="1"/>
  <c r="B950" i="1"/>
  <c r="B1174" i="1"/>
  <c r="B1336" i="1"/>
  <c r="B2048" i="1"/>
  <c r="B1651" i="1"/>
  <c r="B1414" i="1"/>
  <c r="B1631" i="1"/>
  <c r="B2084" i="1"/>
  <c r="B1454" i="1"/>
  <c r="AF1671" i="1"/>
  <c r="AJ1671" i="1" s="1"/>
  <c r="AK1671" i="1" s="1"/>
  <c r="P1671" i="1"/>
  <c r="O1671" i="1" s="1"/>
  <c r="AF2083" i="1"/>
  <c r="AJ2083" i="1" s="1"/>
  <c r="AK2083" i="1" s="1"/>
  <c r="P2083" i="1"/>
  <c r="O2083" i="1" s="1"/>
  <c r="B1708" i="1"/>
  <c r="B1285" i="1"/>
  <c r="B1439" i="1"/>
  <c r="B2024" i="1"/>
  <c r="B1990" i="1"/>
  <c r="AF1647" i="1"/>
  <c r="AJ1647" i="1" s="1"/>
  <c r="AK1647" i="1" s="1"/>
  <c r="P1647" i="1"/>
  <c r="O1647" i="1" s="1"/>
  <c r="B1442" i="1"/>
  <c r="B1588" i="1"/>
  <c r="B1775" i="1"/>
  <c r="B1705" i="1"/>
  <c r="B1946" i="1"/>
  <c r="B2239" i="1"/>
  <c r="B1758" i="1"/>
  <c r="B1995" i="1"/>
  <c r="B1715" i="1"/>
  <c r="B1824" i="1"/>
  <c r="B1994" i="1"/>
  <c r="B1823" i="1"/>
  <c r="B1913" i="1"/>
  <c r="B1815" i="1"/>
  <c r="B2201" i="1"/>
  <c r="B1976" i="1"/>
  <c r="B33" i="1"/>
  <c r="B208" i="1"/>
  <c r="B982" i="1"/>
  <c r="AF456" i="1"/>
  <c r="AJ456" i="1" s="1"/>
  <c r="AK456" i="1" s="1"/>
  <c r="P456" i="1"/>
  <c r="O456" i="1" s="1"/>
  <c r="B157" i="1"/>
  <c r="B568" i="1"/>
  <c r="B235" i="1"/>
  <c r="AF396" i="1"/>
  <c r="AJ396" i="1" s="1"/>
  <c r="AK396" i="1" s="1"/>
  <c r="P396" i="1"/>
  <c r="O396" i="1" s="1"/>
  <c r="B1079" i="1"/>
  <c r="B527" i="1"/>
  <c r="B561" i="1"/>
  <c r="B809" i="1"/>
  <c r="B1165" i="1"/>
  <c r="B688" i="1"/>
  <c r="B786" i="1"/>
  <c r="B117" i="1"/>
  <c r="B305" i="1"/>
  <c r="B714" i="1"/>
  <c r="B416" i="1"/>
  <c r="B45" i="1"/>
  <c r="B110" i="1"/>
  <c r="B909" i="1"/>
  <c r="B894" i="1"/>
  <c r="B1763" i="1"/>
  <c r="B195" i="1"/>
  <c r="B370" i="1"/>
  <c r="B556" i="1"/>
  <c r="B921" i="1"/>
  <c r="B339" i="1"/>
  <c r="B1096" i="1"/>
  <c r="B226" i="1"/>
  <c r="B411" i="1"/>
  <c r="B554" i="1"/>
  <c r="B829" i="1"/>
  <c r="B237" i="1"/>
  <c r="B330" i="1"/>
  <c r="B640" i="1"/>
  <c r="B1803" i="1"/>
  <c r="B671" i="1"/>
  <c r="B959" i="1"/>
  <c r="B1199" i="1"/>
  <c r="B1612" i="1"/>
  <c r="B784" i="1"/>
  <c r="B1389" i="1"/>
  <c r="B838" i="1"/>
  <c r="B1230" i="1"/>
  <c r="B546" i="1"/>
  <c r="B1195" i="1"/>
  <c r="B1318" i="1"/>
  <c r="B941" i="1"/>
  <c r="B1094" i="1"/>
  <c r="B1221" i="1"/>
  <c r="B1391" i="1"/>
  <c r="B1178" i="1"/>
  <c r="B1312" i="1"/>
  <c r="B1633" i="1"/>
  <c r="B953" i="1"/>
  <c r="B2081" i="1"/>
  <c r="B1713" i="1"/>
  <c r="B1650" i="1"/>
  <c r="B1469" i="1"/>
  <c r="B1692" i="1"/>
  <c r="B1477" i="1"/>
  <c r="B1667" i="1"/>
  <c r="B2029" i="1"/>
  <c r="B1506" i="1"/>
  <c r="B1648" i="1"/>
  <c r="B1493" i="1"/>
  <c r="B1658" i="1"/>
  <c r="B1561" i="1"/>
  <c r="B1924" i="1"/>
  <c r="B1453" i="1"/>
  <c r="B1589" i="1"/>
  <c r="B1798" i="1"/>
  <c r="B1757" i="1"/>
  <c r="B1966" i="1"/>
  <c r="B1809" i="1"/>
  <c r="B1716" i="1"/>
  <c r="B1919" i="1"/>
  <c r="B1853" i="1"/>
  <c r="B1785" i="1"/>
  <c r="B2075" i="1"/>
  <c r="B1831" i="1"/>
  <c r="B1940" i="1"/>
  <c r="B1819" i="1"/>
  <c r="B1820" i="1"/>
  <c r="B1099" i="1"/>
  <c r="B24" i="1"/>
  <c r="AF211" i="1"/>
  <c r="P211" i="1"/>
  <c r="O211" i="1" s="1"/>
  <c r="B534" i="1"/>
  <c r="B207" i="1"/>
  <c r="B877" i="1"/>
  <c r="AF139" i="1"/>
  <c r="AJ139" i="1" s="1"/>
  <c r="AK139" i="1" s="1"/>
  <c r="P139" i="1"/>
  <c r="O139" i="1" s="1"/>
  <c r="B1484" i="1"/>
  <c r="B537" i="1"/>
  <c r="B204" i="1"/>
  <c r="B281" i="1"/>
  <c r="B815" i="1"/>
  <c r="B392" i="1"/>
  <c r="B765" i="1"/>
  <c r="B344" i="1"/>
  <c r="B152" i="1"/>
  <c r="B676" i="1"/>
  <c r="B1040" i="1"/>
  <c r="B115" i="1"/>
  <c r="B363" i="1"/>
  <c r="B763" i="1"/>
  <c r="B1101" i="1"/>
  <c r="B454" i="1"/>
  <c r="B118" i="1"/>
  <c r="AF379" i="1"/>
  <c r="AJ379" i="1" s="1"/>
  <c r="AK379" i="1" s="1"/>
  <c r="P379" i="1"/>
  <c r="O379" i="1" s="1"/>
  <c r="B594" i="1"/>
  <c r="B910" i="1"/>
  <c r="B1395" i="1"/>
  <c r="B387" i="1"/>
  <c r="B513" i="1"/>
  <c r="B712" i="1"/>
  <c r="B1314" i="1"/>
  <c r="B196" i="1"/>
  <c r="B371" i="1"/>
  <c r="AF762" i="1"/>
  <c r="AJ762" i="1" s="1"/>
  <c r="AK762" i="1" s="1"/>
  <c r="P762" i="1"/>
  <c r="O762" i="1" s="1"/>
  <c r="B949" i="1"/>
  <c r="B242" i="1"/>
  <c r="B498" i="1"/>
  <c r="B729" i="1"/>
  <c r="B906" i="1"/>
  <c r="B1204" i="1"/>
  <c r="AF312" i="1"/>
  <c r="AJ312" i="1" s="1"/>
  <c r="AK312" i="1" s="1"/>
  <c r="P312" i="1"/>
  <c r="O312" i="1" s="1"/>
  <c r="B412" i="1"/>
  <c r="B254" i="1"/>
  <c r="AF481" i="1"/>
  <c r="AJ481" i="1" s="1"/>
  <c r="AK481" i="1" s="1"/>
  <c r="P481" i="1"/>
  <c r="O481" i="1" s="1"/>
  <c r="B659" i="1"/>
  <c r="B1993" i="1"/>
  <c r="B945" i="1"/>
  <c r="B1147" i="1"/>
  <c r="B839" i="1"/>
  <c r="B1058" i="1"/>
  <c r="B731" i="1"/>
  <c r="B850" i="1"/>
  <c r="B1057" i="1"/>
  <c r="B1330" i="1"/>
  <c r="B547" i="1"/>
  <c r="B700" i="1"/>
  <c r="AF818" i="1"/>
  <c r="AJ818" i="1" s="1"/>
  <c r="AK818" i="1" s="1"/>
  <c r="P818" i="1"/>
  <c r="O818" i="1" s="1"/>
  <c r="B934" i="1"/>
  <c r="B1213" i="1"/>
  <c r="B1748" i="1"/>
  <c r="B942" i="1"/>
  <c r="B1222" i="1"/>
  <c r="AF1745" i="1"/>
  <c r="AJ1745" i="1" s="1"/>
  <c r="AK1745" i="1" s="1"/>
  <c r="P1745" i="1"/>
  <c r="O1745" i="1" s="1"/>
  <c r="B954" i="1"/>
  <c r="B1185" i="1"/>
  <c r="B1354" i="1"/>
  <c r="B1273" i="1"/>
  <c r="B1480" i="1"/>
  <c r="B1302" i="1"/>
  <c r="B1746" i="1"/>
  <c r="B1269" i="1"/>
  <c r="B1710" i="1"/>
  <c r="B1266" i="1"/>
  <c r="B1547" i="1"/>
  <c r="B1669" i="1"/>
  <c r="B2077" i="1"/>
  <c r="B1676" i="1"/>
  <c r="B2026" i="1"/>
  <c r="B1488" i="1"/>
  <c r="B1590" i="1"/>
  <c r="B2249" i="1"/>
  <c r="B1764" i="1"/>
  <c r="B1967" i="1"/>
  <c r="B2079" i="1"/>
  <c r="AF1719" i="1"/>
  <c r="AJ1719" i="1" s="1"/>
  <c r="AK1719" i="1" s="1"/>
  <c r="P1719" i="1"/>
  <c r="O1719" i="1" s="1"/>
  <c r="B1937" i="1"/>
  <c r="B1686" i="1"/>
  <c r="AF2054" i="1"/>
  <c r="AJ2054" i="1" s="1"/>
  <c r="AK2054" i="1" s="1"/>
  <c r="P2054" i="1"/>
  <c r="O2054" i="1" s="1"/>
  <c r="AF1862" i="1"/>
  <c r="AJ1862" i="1" s="1"/>
  <c r="AK1862" i="1" s="1"/>
  <c r="P1862" i="1"/>
  <c r="O1862" i="1" s="1"/>
  <c r="B2178" i="1"/>
  <c r="B1786" i="1"/>
  <c r="B1839" i="1"/>
  <c r="B2128" i="1"/>
  <c r="B971" i="1"/>
  <c r="AF2018" i="1"/>
  <c r="AJ2018" i="1" s="1"/>
  <c r="AK2018" i="1" s="1"/>
  <c r="P2018" i="1"/>
  <c r="O2018" i="1" s="1"/>
  <c r="AF493" i="1"/>
  <c r="AJ493" i="1" s="1"/>
  <c r="AK493" i="1" s="1"/>
  <c r="P493" i="1"/>
  <c r="O493" i="1" s="1"/>
  <c r="B206" i="1"/>
  <c r="B708" i="1"/>
  <c r="B436" i="1"/>
  <c r="B138" i="1"/>
  <c r="B1245" i="1"/>
  <c r="B522" i="1"/>
  <c r="B1640" i="1"/>
  <c r="B349" i="1"/>
  <c r="B38" i="1"/>
  <c r="B827" i="1"/>
  <c r="B683" i="1"/>
  <c r="B830" i="1"/>
  <c r="B406" i="1"/>
  <c r="B770" i="1"/>
  <c r="B176" i="1"/>
  <c r="B471" i="1"/>
  <c r="B719" i="1"/>
  <c r="B1052" i="1"/>
  <c r="B189" i="1"/>
  <c r="B124" i="1"/>
  <c r="B364" i="1"/>
  <c r="B1102" i="1"/>
  <c r="B489" i="1"/>
  <c r="B142" i="1"/>
  <c r="AF624" i="1"/>
  <c r="AJ624" i="1" s="1"/>
  <c r="AK624" i="1" s="1"/>
  <c r="P624" i="1"/>
  <c r="O624" i="1" s="1"/>
  <c r="B1577" i="1"/>
  <c r="B388" i="1"/>
  <c r="B922" i="1"/>
  <c r="B1367" i="1"/>
  <c r="B197" i="1"/>
  <c r="B775" i="1"/>
  <c r="B243" i="1"/>
  <c r="AF240" i="1"/>
  <c r="P240" i="1"/>
  <c r="O240" i="1" s="1"/>
  <c r="B313" i="1"/>
  <c r="B413" i="1"/>
  <c r="B580" i="1"/>
  <c r="B856" i="1"/>
  <c r="AF127" i="1"/>
  <c r="AJ127" i="1" s="1"/>
  <c r="AK127" i="1" s="1"/>
  <c r="P127" i="1"/>
  <c r="O127" i="1" s="1"/>
  <c r="B255" i="1"/>
  <c r="B482" i="1"/>
  <c r="B669" i="1"/>
  <c r="B1000" i="1"/>
  <c r="B684" i="1"/>
  <c r="B841" i="1"/>
  <c r="B1249" i="1"/>
  <c r="B654" i="1"/>
  <c r="B820" i="1"/>
  <c r="B1154" i="1"/>
  <c r="B1435" i="1"/>
  <c r="B849" i="1"/>
  <c r="B743" i="1"/>
  <c r="B1114" i="1"/>
  <c r="B1398" i="1"/>
  <c r="B582" i="1"/>
  <c r="B1207" i="1"/>
  <c r="B1533" i="1"/>
  <c r="B1132" i="1"/>
  <c r="B1214" i="1"/>
  <c r="B1386" i="1"/>
  <c r="B1238" i="1"/>
  <c r="B1433" i="1"/>
  <c r="B1189" i="1"/>
  <c r="B1338" i="1"/>
  <c r="B1679" i="1"/>
  <c r="B1105" i="1"/>
  <c r="B1186" i="1"/>
  <c r="B1276" i="1"/>
  <c r="B1776" i="1"/>
  <c r="B1303" i="1"/>
  <c r="B1782" i="1"/>
  <c r="B1274" i="1"/>
  <c r="B1516" i="1"/>
  <c r="B1725" i="1"/>
  <c r="B1267" i="1"/>
  <c r="B1548" i="1"/>
  <c r="B1817" i="1"/>
  <c r="B1703" i="1"/>
  <c r="B1521" i="1"/>
  <c r="B1696" i="1"/>
  <c r="B2144" i="1"/>
  <c r="B1559" i="1"/>
  <c r="B2031" i="1"/>
  <c r="B2254" i="1"/>
  <c r="B1609" i="1"/>
  <c r="B1720" i="1"/>
  <c r="B1979" i="1"/>
  <c r="B1689" i="1"/>
  <c r="AF1863" i="1"/>
  <c r="AJ1863" i="1" s="1"/>
  <c r="AK1863" i="1" s="1"/>
  <c r="P1863" i="1"/>
  <c r="O1863" i="1" s="1"/>
  <c r="B2065" i="1"/>
  <c r="B1840" i="1"/>
  <c r="B1969" i="1"/>
  <c r="B2166" i="1"/>
  <c r="B1848" i="1"/>
  <c r="B2009" i="1"/>
  <c r="B940" i="1"/>
  <c r="B184" i="1"/>
  <c r="B73" i="1"/>
  <c r="B1562" i="1"/>
  <c r="B461" i="1"/>
  <c r="B185" i="1"/>
  <c r="B137" i="1"/>
  <c r="B516" i="1"/>
  <c r="B332" i="1"/>
  <c r="B93" i="1"/>
  <c r="B16" i="1"/>
  <c r="B690" i="1"/>
  <c r="B2017" i="1"/>
  <c r="B576" i="1"/>
  <c r="B164" i="1"/>
  <c r="B57" i="1"/>
  <c r="B308" i="1"/>
  <c r="B1317" i="1"/>
  <c r="B407" i="1"/>
  <c r="B814" i="1"/>
  <c r="B1258" i="1"/>
  <c r="B741" i="1"/>
  <c r="B1142" i="1"/>
  <c r="B213" i="1"/>
  <c r="B125" i="1"/>
  <c r="B365" i="1"/>
  <c r="AF791" i="1"/>
  <c r="AJ791" i="1" s="1"/>
  <c r="AK791" i="1" s="1"/>
  <c r="P791" i="1"/>
  <c r="O791" i="1" s="1"/>
  <c r="B1257" i="1"/>
  <c r="B648" i="1"/>
  <c r="B143" i="1"/>
  <c r="B438" i="1"/>
  <c r="B645" i="1"/>
  <c r="B401" i="1"/>
  <c r="B736" i="1"/>
  <c r="B1381" i="1"/>
  <c r="B618" i="1"/>
  <c r="B778" i="1"/>
  <c r="B1002" i="1"/>
  <c r="B244" i="1"/>
  <c r="B1366" i="1"/>
  <c r="B240" i="1"/>
  <c r="B329" i="1"/>
  <c r="B128" i="1"/>
  <c r="B256" i="1"/>
  <c r="B352" i="1"/>
  <c r="B1025" i="1"/>
  <c r="B600" i="1"/>
  <c r="B695" i="1"/>
  <c r="B1060" i="1"/>
  <c r="B1270" i="1"/>
  <c r="B655" i="1"/>
  <c r="B822" i="1"/>
  <c r="B985" i="1"/>
  <c r="B1162" i="1"/>
  <c r="B1501" i="1"/>
  <c r="B1084" i="1"/>
  <c r="B898" i="1"/>
  <c r="B1129" i="1"/>
  <c r="B583" i="1"/>
  <c r="B726" i="1"/>
  <c r="B965" i="1"/>
  <c r="B1228" i="1"/>
  <c r="B1596" i="1"/>
  <c r="B1225" i="1"/>
  <c r="B1923" i="1"/>
  <c r="B961" i="1"/>
  <c r="B1126" i="1"/>
  <c r="B1472" i="1"/>
  <c r="B1190" i="1"/>
  <c r="B1339" i="1"/>
  <c r="B973" i="1"/>
  <c r="B1106" i="1"/>
  <c r="B1326" i="1"/>
  <c r="B1783" i="1"/>
  <c r="B1530" i="1"/>
  <c r="B1740" i="1"/>
  <c r="B1572" i="1"/>
  <c r="B1841" i="1"/>
  <c r="B1372" i="1"/>
  <c r="B1457" i="1"/>
  <c r="B1706" i="1"/>
  <c r="B1560" i="1"/>
  <c r="B1800" i="1"/>
  <c r="B2043" i="1"/>
  <c r="B1502" i="1"/>
  <c r="B1878" i="1"/>
  <c r="B2259" i="1"/>
  <c r="B2015" i="1"/>
  <c r="B1617" i="1"/>
  <c r="B2137" i="1"/>
  <c r="B1957" i="1"/>
  <c r="B2027" i="1"/>
  <c r="B1864" i="1"/>
  <c r="B2088" i="1"/>
  <c r="AF2066" i="1"/>
  <c r="AJ2066" i="1" s="1"/>
  <c r="AK2066" i="1" s="1"/>
  <c r="P2066" i="1"/>
  <c r="O2066" i="1" s="1"/>
  <c r="B1859" i="1"/>
  <c r="B2022" i="1"/>
  <c r="B2036" i="1"/>
  <c r="B862" i="1"/>
  <c r="B171" i="1"/>
  <c r="AF1544" i="1"/>
  <c r="AJ1544" i="1" s="1"/>
  <c r="AK1544" i="1" s="1"/>
  <c r="P1544" i="1"/>
  <c r="O1544" i="1" s="1"/>
  <c r="B166" i="1"/>
  <c r="B121" i="1"/>
  <c r="B437" i="1"/>
  <c r="B1009" i="1"/>
  <c r="B149" i="1"/>
  <c r="B389" i="1"/>
  <c r="B1322" i="1"/>
  <c r="B835" i="1"/>
  <c r="B25" i="1"/>
  <c r="AF774" i="1"/>
  <c r="AJ774" i="1" s="1"/>
  <c r="AK774" i="1" s="1"/>
  <c r="P774" i="1"/>
  <c r="O774" i="1" s="1"/>
  <c r="B37" i="1"/>
  <c r="B133" i="1"/>
  <c r="B1333" i="1"/>
  <c r="B664" i="1"/>
  <c r="B1069" i="1"/>
  <c r="B247" i="1"/>
  <c r="AF432" i="1"/>
  <c r="AJ432" i="1" s="1"/>
  <c r="AK432" i="1" s="1"/>
  <c r="P432" i="1"/>
  <c r="O432" i="1" s="1"/>
  <c r="B746" i="1"/>
  <c r="B418" i="1"/>
  <c r="B619" i="1"/>
  <c r="B796" i="1"/>
  <c r="B1081" i="1"/>
  <c r="B1513" i="1"/>
  <c r="B245" i="1"/>
  <c r="B776" i="1"/>
  <c r="B1013" i="1"/>
  <c r="B262" i="1"/>
  <c r="B334" i="1"/>
  <c r="B1034" i="1"/>
  <c r="B257" i="1"/>
  <c r="B353" i="1"/>
  <c r="B542" i="1"/>
  <c r="B724" i="1"/>
  <c r="B1026" i="1"/>
  <c r="B611" i="1"/>
  <c r="B868" i="1"/>
  <c r="B823" i="1"/>
  <c r="B1198" i="1"/>
  <c r="B1535" i="1"/>
  <c r="B758" i="1"/>
  <c r="B899" i="1"/>
  <c r="B1485" i="1"/>
  <c r="B597" i="1"/>
  <c r="B865" i="1"/>
  <c r="B1149" i="1"/>
  <c r="B1226" i="1"/>
  <c r="B1474" i="1"/>
  <c r="B1932" i="1"/>
  <c r="B1127" i="1"/>
  <c r="B1329" i="1"/>
  <c r="B1767" i="1"/>
  <c r="B1842" i="1"/>
  <c r="B1117" i="1"/>
  <c r="B1877" i="1"/>
  <c r="B1327" i="1"/>
  <c r="B1517" i="1"/>
  <c r="AF1802" i="1"/>
  <c r="AJ1802" i="1" s="1"/>
  <c r="AK1802" i="1" s="1"/>
  <c r="P1802" i="1"/>
  <c r="O1802" i="1" s="1"/>
  <c r="B1300" i="1"/>
  <c r="B1753" i="1"/>
  <c r="AF1287" i="1"/>
  <c r="AJ1287" i="1" s="1"/>
  <c r="AK1287" i="1" s="1"/>
  <c r="P1287" i="1"/>
  <c r="O1287" i="1" s="1"/>
  <c r="B1581" i="1"/>
  <c r="AF1400" i="1"/>
  <c r="AJ1400" i="1" s="1"/>
  <c r="AK1400" i="1" s="1"/>
  <c r="P1400" i="1"/>
  <c r="O1400" i="1" s="1"/>
  <c r="B1779" i="1"/>
  <c r="B1458" i="1"/>
  <c r="B1564" i="1"/>
  <c r="B1738" i="1"/>
  <c r="B1460" i="1"/>
  <c r="B2059" i="1"/>
  <c r="B1672" i="1"/>
  <c r="B1894" i="1"/>
  <c r="B1799" i="1"/>
  <c r="B1958" i="1"/>
  <c r="AF1695" i="1"/>
  <c r="AJ1695" i="1" s="1"/>
  <c r="AK1695" i="1" s="1"/>
  <c r="P1695" i="1"/>
  <c r="O1695" i="1" s="1"/>
  <c r="B2108" i="1"/>
  <c r="B2067" i="1"/>
  <c r="B1722" i="1"/>
  <c r="B1770" i="1"/>
  <c r="B2023" i="1"/>
  <c r="B1872" i="1"/>
  <c r="B810" i="1"/>
  <c r="B863" i="1"/>
  <c r="B425" i="1"/>
  <c r="B1621" i="1"/>
  <c r="AF733" i="1"/>
  <c r="AJ733" i="1" s="1"/>
  <c r="AK733" i="1" s="1"/>
  <c r="P733" i="1"/>
  <c r="O733" i="1" s="1"/>
  <c r="B120" i="1"/>
  <c r="AF2312" i="1"/>
  <c r="AJ2312" i="1" s="1"/>
  <c r="AK2312" i="1" s="1"/>
  <c r="P2312" i="1"/>
  <c r="O2312" i="1" s="1"/>
  <c r="B2216" i="1"/>
  <c r="B2210" i="1"/>
  <c r="B2342" i="1"/>
  <c r="B2524" i="1"/>
  <c r="B2424" i="1"/>
  <c r="AF1721" i="1"/>
  <c r="AJ1721" i="1" s="1"/>
  <c r="AK1721" i="1" s="1"/>
  <c r="P1721" i="1"/>
  <c r="O1721" i="1" s="1"/>
  <c r="AF1520" i="1"/>
  <c r="AJ1520" i="1" s="1"/>
  <c r="AK1520" i="1" s="1"/>
  <c r="P1520" i="1"/>
  <c r="O1520" i="1" s="1"/>
  <c r="P1100" i="1"/>
  <c r="O1100" i="1" s="1"/>
  <c r="AF1100" i="1"/>
  <c r="AJ1100" i="1" s="1"/>
  <c r="AK1100" i="1" s="1"/>
  <c r="B2219" i="1"/>
  <c r="B2151" i="1"/>
  <c r="B2366" i="1"/>
  <c r="B2438" i="1"/>
  <c r="B2496" i="1"/>
  <c r="P2195" i="1"/>
  <c r="O2195" i="1" s="1"/>
  <c r="AF2195" i="1"/>
  <c r="AJ2195" i="1" s="1"/>
  <c r="AK2195" i="1" s="1"/>
  <c r="AF1709" i="1"/>
  <c r="P1709" i="1"/>
  <c r="O1709" i="1" s="1"/>
  <c r="AF266" i="1"/>
  <c r="AJ266" i="1" s="1"/>
  <c r="AK266" i="1" s="1"/>
  <c r="P266" i="1"/>
  <c r="O266" i="1" s="1"/>
  <c r="P153" i="1"/>
  <c r="O153" i="1" s="1"/>
  <c r="AF153" i="1"/>
  <c r="AJ153" i="1" s="1"/>
  <c r="AK153" i="1" s="1"/>
  <c r="B2206" i="1"/>
  <c r="B2332" i="1"/>
  <c r="B2360" i="1"/>
  <c r="B2499" i="1"/>
  <c r="AF641" i="1"/>
  <c r="AJ641" i="1" s="1"/>
  <c r="AK641" i="1" s="1"/>
  <c r="P641" i="1"/>
  <c r="O641" i="1" s="1"/>
  <c r="B2148" i="1"/>
  <c r="B2506" i="1"/>
  <c r="B2478" i="1"/>
  <c r="B2461" i="1"/>
  <c r="B2460" i="1"/>
  <c r="B2334" i="1"/>
  <c r="B2350" i="1"/>
  <c r="B2244" i="1"/>
  <c r="B2555" i="1"/>
  <c r="B2528" i="1"/>
  <c r="AF497" i="1"/>
  <c r="AJ497" i="1" s="1"/>
  <c r="AK497" i="1" s="1"/>
  <c r="P497" i="1"/>
  <c r="O497" i="1" s="1"/>
  <c r="B2352" i="1"/>
  <c r="B2270" i="1"/>
  <c r="B2537" i="1"/>
  <c r="B2406" i="1"/>
  <c r="B2556" i="1"/>
  <c r="P1136" i="1"/>
  <c r="O1136" i="1" s="1"/>
  <c r="AF1136" i="1"/>
  <c r="AF1845" i="1"/>
  <c r="P1845" i="1"/>
  <c r="O1845" i="1" s="1"/>
  <c r="AF302" i="1"/>
  <c r="AJ302" i="1" s="1"/>
  <c r="AK302" i="1" s="1"/>
  <c r="P302" i="1"/>
  <c r="O302" i="1" s="1"/>
  <c r="AF545" i="1"/>
  <c r="P545" i="1"/>
  <c r="O545" i="1" s="1"/>
  <c r="B2131" i="1"/>
  <c r="B2281" i="1"/>
  <c r="B2184" i="1"/>
  <c r="B2564" i="1"/>
  <c r="B2283" i="1"/>
  <c r="B2146" i="1"/>
  <c r="B2368" i="1"/>
  <c r="B2242" i="1"/>
  <c r="B2236" i="1"/>
  <c r="B2390" i="1"/>
  <c r="B2229" i="1"/>
  <c r="B2377" i="1"/>
  <c r="B2282" i="1"/>
  <c r="B2527" i="1"/>
  <c r="B2268" i="1"/>
  <c r="B2485" i="1"/>
  <c r="B2459" i="1"/>
  <c r="B2392" i="1"/>
  <c r="B2494" i="1"/>
  <c r="B2371" i="1"/>
  <c r="B2376" i="1"/>
  <c r="B2420" i="1"/>
  <c r="B2413" i="1"/>
  <c r="B2418" i="1"/>
  <c r="B2549" i="1"/>
  <c r="B2543" i="1"/>
  <c r="B2504" i="1"/>
  <c r="B2561" i="1"/>
  <c r="B2493" i="1"/>
  <c r="AF2126" i="1"/>
  <c r="AJ2126" i="1" s="1"/>
  <c r="AK2126" i="1" s="1"/>
  <c r="P2126" i="1"/>
  <c r="O2126" i="1" s="1"/>
  <c r="AF1508" i="1"/>
  <c r="AJ1508" i="1" s="1"/>
  <c r="AK1508" i="1" s="1"/>
  <c r="P1508" i="1"/>
  <c r="O1508" i="1" s="1"/>
  <c r="AF2307" i="1"/>
  <c r="AJ2307" i="1" s="1"/>
  <c r="AK2307" i="1" s="1"/>
  <c r="P2307" i="1"/>
  <c r="O2307" i="1" s="1"/>
  <c r="AF1981" i="1"/>
  <c r="AJ1981" i="1" s="1"/>
  <c r="AK1981" i="1" s="1"/>
  <c r="P1981" i="1"/>
  <c r="O1981" i="1" s="1"/>
  <c r="P1905" i="1"/>
  <c r="O1905" i="1" s="1"/>
  <c r="AF1905" i="1"/>
  <c r="P1860" i="1"/>
  <c r="O1860" i="1" s="1"/>
  <c r="AF1860" i="1"/>
  <c r="AJ1860" i="1" s="1"/>
  <c r="AK1860" i="1" s="1"/>
  <c r="AF1470" i="1"/>
  <c r="AJ1470" i="1" s="1"/>
  <c r="AK1470" i="1" s="1"/>
  <c r="P1470" i="1"/>
  <c r="O1470" i="1" s="1"/>
  <c r="P1660" i="1"/>
  <c r="O1660" i="1" s="1"/>
  <c r="AF1660" i="1"/>
  <c r="AJ1660" i="1" s="1"/>
  <c r="AK1660" i="1" s="1"/>
  <c r="AF1077" i="1"/>
  <c r="AJ1077" i="1" s="1"/>
  <c r="AK1077" i="1" s="1"/>
  <c r="P1077" i="1"/>
  <c r="O1077" i="1" s="1"/>
  <c r="P1452" i="1"/>
  <c r="O1452" i="1" s="1"/>
  <c r="AF1452" i="1"/>
  <c r="AJ1452" i="1" s="1"/>
  <c r="AK1452" i="1" s="1"/>
  <c r="P1216" i="1"/>
  <c r="O1216" i="1" s="1"/>
  <c r="AF1216" i="1"/>
  <c r="AJ1216" i="1" s="1"/>
  <c r="AK1216" i="1" s="1"/>
  <c r="P1437" i="1"/>
  <c r="O1437" i="1" s="1"/>
  <c r="AF1437" i="1"/>
  <c r="P1080" i="1"/>
  <c r="O1080" i="1" s="1"/>
  <c r="AF1080" i="1"/>
  <c r="AJ1080" i="1" s="1"/>
  <c r="AK1080" i="1" s="1"/>
  <c r="AF502" i="1"/>
  <c r="AJ502" i="1" s="1"/>
  <c r="AK502" i="1" s="1"/>
  <c r="P502" i="1"/>
  <c r="O502" i="1" s="1"/>
  <c r="P1610" i="1"/>
  <c r="O1610" i="1" s="1"/>
  <c r="AF1610" i="1"/>
  <c r="AJ1610" i="1" s="1"/>
  <c r="AK1610" i="1" s="1"/>
  <c r="AF813" i="1"/>
  <c r="AJ813" i="1" s="1"/>
  <c r="AK813" i="1" s="1"/>
  <c r="P813" i="1"/>
  <c r="O813" i="1" s="1"/>
  <c r="AF230" i="1"/>
  <c r="P230" i="1"/>
  <c r="O230" i="1" s="1"/>
  <c r="AF194" i="1"/>
  <c r="P194" i="1"/>
  <c r="O194" i="1" s="1"/>
  <c r="AF239" i="1"/>
  <c r="P239" i="1"/>
  <c r="O239" i="1" s="1"/>
  <c r="AF326" i="1"/>
  <c r="P326" i="1"/>
  <c r="O326" i="1" s="1"/>
  <c r="B2202" i="1"/>
  <c r="B2139" i="1"/>
  <c r="B2353" i="1"/>
  <c r="B2433" i="1"/>
  <c r="B2476" i="1"/>
  <c r="B2517" i="1"/>
  <c r="AF2243" i="1"/>
  <c r="AJ2243" i="1" s="1"/>
  <c r="AK2243" i="1" s="1"/>
  <c r="P2243" i="1"/>
  <c r="O2243" i="1" s="1"/>
  <c r="AF2080" i="1"/>
  <c r="AJ2080" i="1" s="1"/>
  <c r="AK2080" i="1" s="1"/>
  <c r="P2080" i="1"/>
  <c r="O2080" i="1" s="1"/>
  <c r="P1670" i="1"/>
  <c r="O1670" i="1" s="1"/>
  <c r="AF1670" i="1"/>
  <c r="AJ1670" i="1" s="1"/>
  <c r="AK1670" i="1" s="1"/>
  <c r="B2273" i="1"/>
  <c r="B2320" i="1"/>
  <c r="B2357" i="1"/>
  <c r="B2434" i="1"/>
  <c r="B2550" i="1"/>
  <c r="AF1747" i="1"/>
  <c r="P1747" i="1"/>
  <c r="O1747" i="1" s="1"/>
  <c r="AF840" i="1"/>
  <c r="AJ840" i="1" s="1"/>
  <c r="AK840" i="1" s="1"/>
  <c r="P840" i="1"/>
  <c r="O840" i="1" s="1"/>
  <c r="P1184" i="1"/>
  <c r="O1184" i="1" s="1"/>
  <c r="AF1184" i="1"/>
  <c r="AJ1184" i="1" s="1"/>
  <c r="AK1184" i="1" s="1"/>
  <c r="B2563" i="1"/>
  <c r="B2325" i="1"/>
  <c r="B2365" i="1"/>
  <c r="B2554" i="1"/>
  <c r="AF2111" i="1"/>
  <c r="AJ2111" i="1" s="1"/>
  <c r="AK2111" i="1" s="1"/>
  <c r="P2111" i="1"/>
  <c r="O2111" i="1" s="1"/>
  <c r="AF1936" i="1"/>
  <c r="AJ1936" i="1" s="1"/>
  <c r="AK1936" i="1" s="1"/>
  <c r="P1936" i="1"/>
  <c r="O1936" i="1" s="1"/>
  <c r="P2037" i="1"/>
  <c r="O2037" i="1" s="1"/>
  <c r="AF2037" i="1"/>
  <c r="AJ2037" i="1" s="1"/>
  <c r="AK2037" i="1" s="1"/>
  <c r="AF682" i="1"/>
  <c r="AJ682" i="1" s="1"/>
  <c r="AK682" i="1" s="1"/>
  <c r="P682" i="1"/>
  <c r="O682" i="1" s="1"/>
  <c r="B2110" i="1"/>
  <c r="B2337" i="1"/>
  <c r="B2560" i="1"/>
  <c r="B2495" i="1"/>
  <c r="B2509" i="1"/>
  <c r="AF1056" i="1"/>
  <c r="AJ1056" i="1" s="1"/>
  <c r="AK1056" i="1" s="1"/>
  <c r="P1056" i="1"/>
  <c r="O1056" i="1" s="1"/>
  <c r="AF1284" i="1"/>
  <c r="AJ1284" i="1" s="1"/>
  <c r="AK1284" i="1" s="1"/>
  <c r="P1284" i="1"/>
  <c r="O1284" i="1" s="1"/>
  <c r="AF458" i="1"/>
  <c r="AJ458" i="1" s="1"/>
  <c r="AK458" i="1" s="1"/>
  <c r="P458" i="1"/>
  <c r="O458" i="1" s="1"/>
  <c r="B2107" i="1"/>
  <c r="B2346" i="1"/>
  <c r="B2258" i="1"/>
  <c r="B2399" i="1"/>
  <c r="B2394" i="1"/>
  <c r="B2525" i="1"/>
  <c r="AF1833" i="1"/>
  <c r="AJ1833" i="1" s="1"/>
  <c r="AK1833" i="1" s="1"/>
  <c r="P1833" i="1"/>
  <c r="O1833" i="1" s="1"/>
  <c r="AF1916" i="1"/>
  <c r="AJ1916" i="1" s="1"/>
  <c r="AK1916" i="1" s="1"/>
  <c r="P1916" i="1"/>
  <c r="O1916" i="1" s="1"/>
  <c r="AF1104" i="1"/>
  <c r="AJ1104" i="1" s="1"/>
  <c r="AK1104" i="1" s="1"/>
  <c r="P1104" i="1"/>
  <c r="O1104" i="1" s="1"/>
  <c r="P1205" i="1"/>
  <c r="O1205" i="1" s="1"/>
  <c r="AF1205" i="1"/>
  <c r="B2172" i="1"/>
  <c r="B2224" i="1"/>
  <c r="B2256" i="1"/>
  <c r="B2532" i="1"/>
  <c r="B2540" i="1"/>
  <c r="P1088" i="1"/>
  <c r="O1088" i="1" s="1"/>
  <c r="AF1088" i="1"/>
  <c r="AJ1088" i="1" s="1"/>
  <c r="AK1088" i="1" s="1"/>
  <c r="AF605" i="1"/>
  <c r="P605" i="1"/>
  <c r="O605" i="1" s="1"/>
  <c r="B2143" i="1"/>
  <c r="B2291" i="1"/>
  <c r="B2187" i="1"/>
  <c r="B2117" i="1"/>
  <c r="B2299" i="1"/>
  <c r="B2158" i="1"/>
  <c r="B2562" i="1"/>
  <c r="B2257" i="1"/>
  <c r="B2248" i="1"/>
  <c r="B2402" i="1"/>
  <c r="B2241" i="1"/>
  <c r="B2382" i="1"/>
  <c r="B2294" i="1"/>
  <c r="B2429" i="1"/>
  <c r="B2280" i="1"/>
  <c r="B2486" i="1"/>
  <c r="B2474" i="1"/>
  <c r="B2398" i="1"/>
  <c r="B2531" i="1"/>
  <c r="B2383" i="1"/>
  <c r="B2388" i="1"/>
  <c r="B2442" i="1"/>
  <c r="B2431" i="1"/>
  <c r="B2559" i="1"/>
  <c r="B2551" i="1"/>
  <c r="B2521" i="1"/>
  <c r="B2512" i="1"/>
  <c r="AF2044" i="1"/>
  <c r="AJ2044" i="1" s="1"/>
  <c r="AK2044" i="1" s="1"/>
  <c r="P2044" i="1"/>
  <c r="O2044" i="1" s="1"/>
  <c r="AF2020" i="1"/>
  <c r="AJ2020" i="1" s="1"/>
  <c r="AK2020" i="1" s="1"/>
  <c r="P2020" i="1"/>
  <c r="O2020" i="1" s="1"/>
  <c r="AF1857" i="1"/>
  <c r="AJ1857" i="1" s="1"/>
  <c r="AK1857" i="1" s="1"/>
  <c r="P1857" i="1"/>
  <c r="O1857" i="1" s="1"/>
  <c r="AF2056" i="1"/>
  <c r="AJ2056" i="1" s="1"/>
  <c r="AK2056" i="1" s="1"/>
  <c r="P2056" i="1"/>
  <c r="O2056" i="1" s="1"/>
  <c r="P1943" i="1"/>
  <c r="O1943" i="1" s="1"/>
  <c r="AF1943" i="1"/>
  <c r="AJ1943" i="1" s="1"/>
  <c r="AK1943" i="1" s="1"/>
  <c r="AF2002" i="1"/>
  <c r="AJ2002" i="1" s="1"/>
  <c r="AK2002" i="1" s="1"/>
  <c r="P2002" i="1"/>
  <c r="O2002" i="1" s="1"/>
  <c r="AF1532" i="1"/>
  <c r="AJ1532" i="1" s="1"/>
  <c r="AK1532" i="1" s="1"/>
  <c r="P1532" i="1"/>
  <c r="O1532" i="1" s="1"/>
  <c r="P1718" i="1"/>
  <c r="O1718" i="1" s="1"/>
  <c r="AF1718" i="1"/>
  <c r="AJ1718" i="1" s="1"/>
  <c r="AK1718" i="1" s="1"/>
  <c r="AF792" i="1"/>
  <c r="AJ792" i="1" s="1"/>
  <c r="AK792" i="1" s="1"/>
  <c r="P792" i="1"/>
  <c r="O792" i="1" s="1"/>
  <c r="P1324" i="1"/>
  <c r="O1324" i="1" s="1"/>
  <c r="AF1324" i="1"/>
  <c r="AJ1324" i="1" s="1"/>
  <c r="AK1324" i="1" s="1"/>
  <c r="P1124" i="1"/>
  <c r="O1124" i="1" s="1"/>
  <c r="AF1124" i="1"/>
  <c r="AJ1124" i="1" s="1"/>
  <c r="AK1124" i="1" s="1"/>
  <c r="P759" i="1"/>
  <c r="O759" i="1" s="1"/>
  <c r="AF759" i="1"/>
  <c r="AJ759" i="1" s="1"/>
  <c r="AK759" i="1" s="1"/>
  <c r="P1252" i="1"/>
  <c r="O1252" i="1" s="1"/>
  <c r="AF1252" i="1"/>
  <c r="AJ1252" i="1" s="1"/>
  <c r="AK1252" i="1" s="1"/>
  <c r="P1085" i="1"/>
  <c r="O1085" i="1" s="1"/>
  <c r="AF1085" i="1"/>
  <c r="AF1510" i="1"/>
  <c r="AJ1510" i="1" s="1"/>
  <c r="AK1510" i="1" s="1"/>
  <c r="P1510" i="1"/>
  <c r="O1510" i="1" s="1"/>
  <c r="AF831" i="1"/>
  <c r="AJ831" i="1" s="1"/>
  <c r="AK831" i="1" s="1"/>
  <c r="P831" i="1"/>
  <c r="O831" i="1" s="1"/>
  <c r="P393" i="1"/>
  <c r="O393" i="1" s="1"/>
  <c r="AF393" i="1"/>
  <c r="AJ393" i="1" s="1"/>
  <c r="AK393" i="1" s="1"/>
  <c r="P1220" i="1"/>
  <c r="O1220" i="1" s="1"/>
  <c r="AF1220" i="1"/>
  <c r="AJ1220" i="1" s="1"/>
  <c r="AK1220" i="1" s="1"/>
  <c r="AF345" i="1"/>
  <c r="P345" i="1"/>
  <c r="O345" i="1" s="1"/>
  <c r="P158" i="1"/>
  <c r="O158" i="1" s="1"/>
  <c r="AF158" i="1"/>
  <c r="AJ158" i="1" s="1"/>
  <c r="AK158" i="1" s="1"/>
  <c r="AF446" i="1"/>
  <c r="AJ446" i="1" s="1"/>
  <c r="AK446" i="1" s="1"/>
  <c r="P446" i="1"/>
  <c r="O446" i="1" s="1"/>
  <c r="B2387" i="1"/>
  <c r="B2301" i="1"/>
  <c r="B2513" i="1"/>
  <c r="B2430" i="1"/>
  <c r="P2118" i="1"/>
  <c r="O2118" i="1" s="1"/>
  <c r="AF2118" i="1"/>
  <c r="AJ2118" i="1" s="1"/>
  <c r="AK2118" i="1" s="1"/>
  <c r="P1808" i="1"/>
  <c r="O1808" i="1" s="1"/>
  <c r="AF1808" i="1"/>
  <c r="AJ1808" i="1" s="1"/>
  <c r="AK1808" i="1" s="1"/>
  <c r="B2194" i="1"/>
  <c r="B2471" i="1"/>
  <c r="B2480" i="1"/>
  <c r="B2456" i="1"/>
  <c r="B2488" i="1"/>
  <c r="AF1038" i="1"/>
  <c r="AJ1038" i="1" s="1"/>
  <c r="AK1038" i="1" s="1"/>
  <c r="P1038" i="1"/>
  <c r="O1038" i="1" s="1"/>
  <c r="AF1455" i="1"/>
  <c r="P1455" i="1"/>
  <c r="O1455" i="1" s="1"/>
  <c r="P1504" i="1"/>
  <c r="O1504" i="1" s="1"/>
  <c r="AF1504" i="1"/>
  <c r="AJ1504" i="1" s="1"/>
  <c r="AK1504" i="1" s="1"/>
  <c r="B2288" i="1"/>
  <c r="B2441" i="1"/>
  <c r="B2447" i="1"/>
  <c r="B2511" i="1"/>
  <c r="B2541" i="1"/>
  <c r="AF1977" i="1"/>
  <c r="AJ1977" i="1" s="1"/>
  <c r="AK1977" i="1" s="1"/>
  <c r="P1977" i="1"/>
  <c r="O1977" i="1" s="1"/>
  <c r="P1196" i="1"/>
  <c r="O1196" i="1" s="1"/>
  <c r="AF1196" i="1"/>
  <c r="AJ1196" i="1" s="1"/>
  <c r="AK1196" i="1" s="1"/>
  <c r="B2227" i="1"/>
  <c r="B2193" i="1"/>
  <c r="B2510" i="1"/>
  <c r="B2497" i="1"/>
  <c r="B2553" i="1"/>
  <c r="AF1468" i="1"/>
  <c r="AJ1468" i="1" s="1"/>
  <c r="AK1468" i="1" s="1"/>
  <c r="P1468" i="1"/>
  <c r="O1468" i="1" s="1"/>
  <c r="P1402" i="1"/>
  <c r="O1402" i="1" s="1"/>
  <c r="AF1402" i="1"/>
  <c r="AJ1402" i="1" s="1"/>
  <c r="AK1402" i="1" s="1"/>
  <c r="AF27" i="1"/>
  <c r="AJ27" i="1" s="1"/>
  <c r="AK27" i="1" s="1"/>
  <c r="P27" i="1"/>
  <c r="O27" i="1" s="1"/>
  <c r="B2255" i="1"/>
  <c r="B2221" i="1"/>
  <c r="B2501" i="1"/>
  <c r="B2468" i="1"/>
  <c r="AF1419" i="1"/>
  <c r="AJ1419" i="1" s="1"/>
  <c r="AK1419" i="1" s="1"/>
  <c r="P1419" i="1"/>
  <c r="O1419" i="1" s="1"/>
  <c r="P1103" i="1"/>
  <c r="O1103" i="1" s="1"/>
  <c r="AF1103" i="1"/>
  <c r="AJ1103" i="1" s="1"/>
  <c r="AK1103" i="1" s="1"/>
  <c r="AF948" i="1"/>
  <c r="AJ948" i="1" s="1"/>
  <c r="AK948" i="1" s="1"/>
  <c r="P948" i="1"/>
  <c r="O948" i="1" s="1"/>
  <c r="B2266" i="1"/>
  <c r="B2231" i="1"/>
  <c r="B2526" i="1"/>
  <c r="B2483" i="1"/>
  <c r="P969" i="1"/>
  <c r="O969" i="1" s="1"/>
  <c r="AF969" i="1"/>
  <c r="AJ969" i="1" s="1"/>
  <c r="AK969" i="1" s="1"/>
  <c r="AF646" i="1"/>
  <c r="P646" i="1"/>
  <c r="O646" i="1" s="1"/>
  <c r="AF1301" i="1"/>
  <c r="AJ1301" i="1" s="1"/>
  <c r="AK1301" i="1" s="1"/>
  <c r="P1301" i="1"/>
  <c r="O1301" i="1" s="1"/>
  <c r="B2155" i="1"/>
  <c r="B2302" i="1"/>
  <c r="B2199" i="1"/>
  <c r="B2129" i="1"/>
  <c r="B2319" i="1"/>
  <c r="B2170" i="1"/>
  <c r="B2091" i="1"/>
  <c r="R3" i="1"/>
  <c r="E1" i="64" s="1"/>
  <c r="B2267" i="1"/>
  <c r="B2260" i="1"/>
  <c r="B2405" i="1"/>
  <c r="B2253" i="1"/>
  <c r="B2409" i="1"/>
  <c r="B2306" i="1"/>
  <c r="B2437" i="1"/>
  <c r="B2292" i="1"/>
  <c r="B2396" i="1"/>
  <c r="B2489" i="1"/>
  <c r="B2414" i="1"/>
  <c r="B2400" i="1"/>
  <c r="B2391" i="1"/>
  <c r="B2455" i="1"/>
  <c r="B2445" i="1"/>
  <c r="B2557" i="1"/>
  <c r="B2546" i="1"/>
  <c r="B2548" i="1"/>
  <c r="P1704" i="1"/>
  <c r="O1704" i="1" s="1"/>
  <c r="AF1704" i="1"/>
  <c r="AJ1704" i="1" s="1"/>
  <c r="AK1704" i="1" s="1"/>
  <c r="P1244" i="1"/>
  <c r="O1244" i="1" s="1"/>
  <c r="AF1244" i="1"/>
  <c r="AJ1244" i="1" s="1"/>
  <c r="AK1244" i="1" s="1"/>
  <c r="P1496" i="1"/>
  <c r="O1496" i="1" s="1"/>
  <c r="AF1496" i="1"/>
  <c r="AJ1496" i="1" s="1"/>
  <c r="AK1496" i="1" s="1"/>
  <c r="AF1260" i="1"/>
  <c r="AJ1260" i="1" s="1"/>
  <c r="AK1260" i="1" s="1"/>
  <c r="P1260" i="1"/>
  <c r="O1260" i="1" s="1"/>
  <c r="P1112" i="1"/>
  <c r="O1112" i="1" s="1"/>
  <c r="AF1112" i="1"/>
  <c r="AJ1112" i="1" s="1"/>
  <c r="AK1112" i="1" s="1"/>
  <c r="AF931" i="1"/>
  <c r="AJ931" i="1" s="1"/>
  <c r="AK931" i="1" s="1"/>
  <c r="P931" i="1"/>
  <c r="O931" i="1" s="1"/>
  <c r="AF936" i="1"/>
  <c r="AJ936" i="1" s="1"/>
  <c r="AK936" i="1" s="1"/>
  <c r="P936" i="1"/>
  <c r="O936" i="1" s="1"/>
  <c r="AF847" i="1"/>
  <c r="AJ847" i="1" s="1"/>
  <c r="AK847" i="1" s="1"/>
  <c r="P847" i="1"/>
  <c r="O847" i="1" s="1"/>
  <c r="P1892" i="1"/>
  <c r="O1892" i="1" s="1"/>
  <c r="AF1892" i="1"/>
  <c r="AJ1892" i="1" s="1"/>
  <c r="AK1892" i="1" s="1"/>
  <c r="P1007" i="1"/>
  <c r="O1007" i="1" s="1"/>
  <c r="AF1007" i="1"/>
  <c r="AJ1007" i="1" s="1"/>
  <c r="AK1007" i="1" s="1"/>
  <c r="AF165" i="1"/>
  <c r="P165" i="1"/>
  <c r="O165" i="1" s="1"/>
  <c r="AF483" i="1"/>
  <c r="AJ483" i="1" s="1"/>
  <c r="AK483" i="1" s="1"/>
  <c r="P483" i="1"/>
  <c r="O483" i="1" s="1"/>
  <c r="AF376" i="1"/>
  <c r="AJ376" i="1" s="1"/>
  <c r="AK376" i="1" s="1"/>
  <c r="P376" i="1"/>
  <c r="O376" i="1" s="1"/>
  <c r="P47" i="1"/>
  <c r="O47" i="1" s="1"/>
  <c r="AF47" i="1"/>
  <c r="AF131" i="1"/>
  <c r="AJ131" i="1" s="1"/>
  <c r="AK131" i="1" s="1"/>
  <c r="P131" i="1"/>
  <c r="O131" i="1" s="1"/>
  <c r="B2351" i="1"/>
  <c r="B2314" i="1"/>
  <c r="B2196" i="1"/>
  <c r="B2421" i="1"/>
  <c r="B2481" i="1"/>
  <c r="AF1563" i="1"/>
  <c r="AJ1563" i="1" s="1"/>
  <c r="AK1563" i="1" s="1"/>
  <c r="P1563" i="1"/>
  <c r="O1563" i="1" s="1"/>
  <c r="AF1685" i="1"/>
  <c r="P1685" i="1"/>
  <c r="O1685" i="1" s="1"/>
  <c r="P2093" i="1"/>
  <c r="O2093" i="1" s="1"/>
  <c r="AF2093" i="1"/>
  <c r="AJ2093" i="1" s="1"/>
  <c r="AK2093" i="1" s="1"/>
  <c r="B2465" i="1"/>
  <c r="B2313" i="1"/>
  <c r="B2515" i="1"/>
  <c r="B2538" i="1"/>
  <c r="AF2013" i="1"/>
  <c r="AJ2013" i="1" s="1"/>
  <c r="AK2013" i="1" s="1"/>
  <c r="P2013" i="1"/>
  <c r="O2013" i="1" s="1"/>
  <c r="AF1953" i="1"/>
  <c r="AJ1953" i="1" s="1"/>
  <c r="AK1953" i="1" s="1"/>
  <c r="P1953" i="1"/>
  <c r="O1953" i="1" s="1"/>
  <c r="AF374" i="1"/>
  <c r="AJ374" i="1" s="1"/>
  <c r="AK374" i="1" s="1"/>
  <c r="P374" i="1"/>
  <c r="O374" i="1" s="1"/>
  <c r="AF201" i="1"/>
  <c r="P201" i="1"/>
  <c r="O201" i="1" s="1"/>
  <c r="B2230" i="1"/>
  <c r="B2163" i="1"/>
  <c r="B2234" i="1"/>
  <c r="B2518" i="1"/>
  <c r="B2470" i="1"/>
  <c r="B2448" i="1"/>
  <c r="AF2322" i="1"/>
  <c r="AJ2322" i="1" s="1"/>
  <c r="AK2322" i="1" s="1"/>
  <c r="P2322" i="1"/>
  <c r="O2322" i="1" s="1"/>
  <c r="AF141" i="1"/>
  <c r="AJ141" i="1" s="1"/>
  <c r="AK141" i="1" s="1"/>
  <c r="P141" i="1"/>
  <c r="O141" i="1" s="1"/>
  <c r="AF514" i="1"/>
  <c r="AJ514" i="1" s="1"/>
  <c r="AK514" i="1" s="1"/>
  <c r="P514" i="1"/>
  <c r="O514" i="1" s="1"/>
  <c r="B2309" i="1"/>
  <c r="B2345" i="1"/>
  <c r="B2370" i="1"/>
  <c r="AF1893" i="1"/>
  <c r="AJ1893" i="1" s="1"/>
  <c r="AK1893" i="1" s="1"/>
  <c r="P1893" i="1"/>
  <c r="O1893" i="1" s="1"/>
  <c r="P1948" i="1"/>
  <c r="O1948" i="1" s="1"/>
  <c r="AF1948" i="1"/>
  <c r="P1448" i="1"/>
  <c r="O1448" i="1" s="1"/>
  <c r="AF1448" i="1"/>
  <c r="P878" i="1"/>
  <c r="O878" i="1" s="1"/>
  <c r="AF878" i="1"/>
  <c r="AJ878" i="1" s="1"/>
  <c r="AK878" i="1" s="1"/>
  <c r="B2122" i="1"/>
  <c r="B2356" i="1"/>
  <c r="B2375" i="1"/>
  <c r="B2389" i="1"/>
  <c r="B2472" i="1"/>
  <c r="AF2197" i="1"/>
  <c r="AJ2197" i="1" s="1"/>
  <c r="AK2197" i="1" s="1"/>
  <c r="P2197" i="1"/>
  <c r="O2197" i="1" s="1"/>
  <c r="AF1673" i="1"/>
  <c r="AJ1673" i="1" s="1"/>
  <c r="AK1673" i="1" s="1"/>
  <c r="P1673" i="1"/>
  <c r="O1673" i="1" s="1"/>
  <c r="AF1456" i="1"/>
  <c r="AJ1456" i="1" s="1"/>
  <c r="AK1456" i="1" s="1"/>
  <c r="P1456" i="1"/>
  <c r="O1456" i="1" s="1"/>
  <c r="AF1478" i="1"/>
  <c r="AJ1478" i="1" s="1"/>
  <c r="AK1478" i="1" s="1"/>
  <c r="P1478" i="1"/>
  <c r="O1478" i="1" s="1"/>
  <c r="AF422" i="1"/>
  <c r="AJ422" i="1" s="1"/>
  <c r="AK422" i="1" s="1"/>
  <c r="P422" i="1"/>
  <c r="O422" i="1" s="1"/>
  <c r="P63" i="1"/>
  <c r="O63" i="1" s="1"/>
  <c r="AF63" i="1"/>
  <c r="AJ63" i="1" s="1"/>
  <c r="AK63" i="1" s="1"/>
  <c r="P998" i="1"/>
  <c r="O998" i="1" s="1"/>
  <c r="AF998" i="1"/>
  <c r="AJ998" i="1" s="1"/>
  <c r="AK998" i="1" s="1"/>
  <c r="B2263" i="1"/>
  <c r="B2217" i="1"/>
  <c r="B2412" i="1"/>
  <c r="B2364" i="1"/>
  <c r="B2484" i="1"/>
  <c r="P2132" i="1"/>
  <c r="O2132" i="1" s="1"/>
  <c r="AF2132" i="1"/>
  <c r="AJ2132" i="1" s="1"/>
  <c r="AK2132" i="1" s="1"/>
  <c r="P2347" i="1"/>
  <c r="O2347" i="1" s="1"/>
  <c r="AF2347" i="1"/>
  <c r="AJ2347" i="1" s="1"/>
  <c r="AK2347" i="1" s="1"/>
  <c r="AF991" i="1"/>
  <c r="AJ991" i="1" s="1"/>
  <c r="AK991" i="1" s="1"/>
  <c r="P991" i="1"/>
  <c r="O991" i="1" s="1"/>
  <c r="B2167" i="1"/>
  <c r="B2141" i="1"/>
  <c r="B2103" i="1"/>
  <c r="B2408" i="1"/>
  <c r="B2411" i="1"/>
  <c r="B2318" i="1"/>
  <c r="B2443" i="1"/>
  <c r="B2304" i="1"/>
  <c r="B2423" i="1"/>
  <c r="B2502" i="1"/>
  <c r="B2427" i="1"/>
  <c r="B2361" i="1"/>
  <c r="B2378" i="1"/>
  <c r="B2407" i="1"/>
  <c r="B2404" i="1"/>
  <c r="B2491" i="1"/>
  <c r="B2463" i="1"/>
  <c r="B2558" i="1"/>
  <c r="B2534" i="1"/>
  <c r="AF2092" i="1"/>
  <c r="AJ2092" i="1" s="1"/>
  <c r="AK2092" i="1" s="1"/>
  <c r="P2092" i="1"/>
  <c r="O2092" i="1" s="1"/>
  <c r="P2428" i="1"/>
  <c r="O2428" i="1" s="1"/>
  <c r="AF2428" i="1"/>
  <c r="AJ2428" i="1" s="1"/>
  <c r="AK2428" i="1" s="1"/>
  <c r="AF2176" i="1"/>
  <c r="AJ2176" i="1" s="1"/>
  <c r="AK2176" i="1" s="1"/>
  <c r="P2176" i="1"/>
  <c r="O2176" i="1" s="1"/>
  <c r="AF2025" i="1"/>
  <c r="P2025" i="1"/>
  <c r="O2025" i="1" s="1"/>
  <c r="AF1996" i="1"/>
  <c r="AJ1996" i="1" s="1"/>
  <c r="AK1996" i="1" s="1"/>
  <c r="P1996" i="1"/>
  <c r="O1996" i="1" s="1"/>
  <c r="AF1642" i="1"/>
  <c r="AJ1642" i="1" s="1"/>
  <c r="AK1642" i="1" s="1"/>
  <c r="P1642" i="1"/>
  <c r="O1642" i="1" s="1"/>
  <c r="AF1145" i="1"/>
  <c r="P1145" i="1"/>
  <c r="O1145" i="1" s="1"/>
  <c r="AF1627" i="1"/>
  <c r="AJ1627" i="1" s="1"/>
  <c r="AK1627" i="1" s="1"/>
  <c r="P1627" i="1"/>
  <c r="O1627" i="1" s="1"/>
  <c r="AF1492" i="1"/>
  <c r="AJ1492" i="1" s="1"/>
  <c r="AK1492" i="1" s="1"/>
  <c r="P1492" i="1"/>
  <c r="O1492" i="1" s="1"/>
  <c r="AF924" i="1"/>
  <c r="AJ924" i="1" s="1"/>
  <c r="AK924" i="1" s="1"/>
  <c r="P924" i="1"/>
  <c r="O924" i="1" s="1"/>
  <c r="AF907" i="1"/>
  <c r="P907" i="1"/>
  <c r="O907" i="1" s="1"/>
  <c r="AF804" i="1"/>
  <c r="AJ804" i="1" s="1"/>
  <c r="AK804" i="1" s="1"/>
  <c r="P804" i="1"/>
  <c r="O804" i="1" s="1"/>
  <c r="P1272" i="1"/>
  <c r="O1272" i="1" s="1"/>
  <c r="AF1272" i="1"/>
  <c r="AJ1272" i="1" s="1"/>
  <c r="AK1272" i="1" s="1"/>
  <c r="P1451" i="1"/>
  <c r="O1451" i="1" s="1"/>
  <c r="AF1451" i="1"/>
  <c r="AJ1451" i="1" s="1"/>
  <c r="AK1451" i="1" s="1"/>
  <c r="AF967" i="1"/>
  <c r="AJ967" i="1" s="1"/>
  <c r="AK967" i="1" s="1"/>
  <c r="P967" i="1"/>
  <c r="O967" i="1" s="1"/>
  <c r="P1247" i="1"/>
  <c r="O1247" i="1" s="1"/>
  <c r="AF1247" i="1"/>
  <c r="AJ1247" i="1" s="1"/>
  <c r="AK1247" i="1" s="1"/>
  <c r="P1032" i="1"/>
  <c r="O1032" i="1" s="1"/>
  <c r="AF1032" i="1"/>
  <c r="AJ1032" i="1" s="1"/>
  <c r="AK1032" i="1" s="1"/>
  <c r="P842" i="1"/>
  <c r="O842" i="1" s="1"/>
  <c r="AF842" i="1"/>
  <c r="AJ842" i="1" s="1"/>
  <c r="AK842" i="1" s="1"/>
  <c r="AF410" i="1"/>
  <c r="AJ410" i="1" s="1"/>
  <c r="AK410" i="1" s="1"/>
  <c r="P410" i="1"/>
  <c r="O410" i="1" s="1"/>
  <c r="AF146" i="1"/>
  <c r="P146" i="1"/>
  <c r="O146" i="1" s="1"/>
  <c r="B2177" i="1"/>
  <c r="B2453" i="1"/>
  <c r="B2473" i="1"/>
  <c r="B2449" i="1"/>
  <c r="B2545" i="1"/>
  <c r="AF2140" i="1"/>
  <c r="AJ2140" i="1" s="1"/>
  <c r="AK2140" i="1" s="1"/>
  <c r="P2140" i="1"/>
  <c r="O2140" i="1" s="1"/>
  <c r="P2114" i="1"/>
  <c r="O2114" i="1" s="1"/>
  <c r="AF2114" i="1"/>
  <c r="AJ2114" i="1" s="1"/>
  <c r="AK2114" i="1" s="1"/>
  <c r="AF843" i="1"/>
  <c r="AJ843" i="1" s="1"/>
  <c r="AK843" i="1" s="1"/>
  <c r="P843" i="1"/>
  <c r="O843" i="1" s="1"/>
  <c r="P735" i="1"/>
  <c r="O735" i="1" s="1"/>
  <c r="AF735" i="1"/>
  <c r="B2124" i="1"/>
  <c r="B2329" i="1"/>
  <c r="B2208" i="1"/>
  <c r="B2425" i="1"/>
  <c r="B2436" i="1"/>
  <c r="AF2276" i="1"/>
  <c r="AJ2276" i="1" s="1"/>
  <c r="AK2276" i="1" s="1"/>
  <c r="P2276" i="1"/>
  <c r="O2276" i="1" s="1"/>
  <c r="AF1736" i="1"/>
  <c r="AJ1736" i="1" s="1"/>
  <c r="AK1736" i="1" s="1"/>
  <c r="P1736" i="1"/>
  <c r="O1736" i="1" s="1"/>
  <c r="AF919" i="1"/>
  <c r="AJ919" i="1" s="1"/>
  <c r="AK919" i="1" s="1"/>
  <c r="P919" i="1"/>
  <c r="O919" i="1" s="1"/>
  <c r="B2298" i="1"/>
  <c r="B2482" i="1"/>
  <c r="B2439" i="1"/>
  <c r="B2503" i="1"/>
  <c r="AF1109" i="1"/>
  <c r="AJ1109" i="1" s="1"/>
  <c r="AK1109" i="1" s="1"/>
  <c r="P1109" i="1"/>
  <c r="O1109" i="1" s="1"/>
  <c r="AF821" i="1"/>
  <c r="AJ821" i="1" s="1"/>
  <c r="AK821" i="1" s="1"/>
  <c r="P821" i="1"/>
  <c r="O821" i="1" s="1"/>
  <c r="AF538" i="1"/>
  <c r="AJ538" i="1" s="1"/>
  <c r="AK538" i="1" s="1"/>
  <c r="P538" i="1"/>
  <c r="O538" i="1" s="1"/>
  <c r="AF2367" i="1"/>
  <c r="AJ2367" i="1" s="1"/>
  <c r="AK2367" i="1" s="1"/>
  <c r="P2367" i="1"/>
  <c r="O2367" i="1" s="1"/>
  <c r="B2245" i="1"/>
  <c r="B2175" i="1"/>
  <c r="B2232" i="1"/>
  <c r="B2462" i="1"/>
  <c r="B2514" i="1"/>
  <c r="AF2305" i="1"/>
  <c r="AJ2305" i="1" s="1"/>
  <c r="AK2305" i="1" s="1"/>
  <c r="P2305" i="1"/>
  <c r="O2305" i="1" s="1"/>
  <c r="P1035" i="1"/>
  <c r="O1035" i="1" s="1"/>
  <c r="AF1035" i="1"/>
  <c r="AF562" i="1"/>
  <c r="AJ562" i="1" s="1"/>
  <c r="AK562" i="1" s="1"/>
  <c r="P562" i="1"/>
  <c r="O562" i="1" s="1"/>
  <c r="P480" i="1"/>
  <c r="O480" i="1" s="1"/>
  <c r="AF480" i="1"/>
  <c r="AJ480" i="1" s="1"/>
  <c r="AK480" i="1" s="1"/>
  <c r="B2160" i="1"/>
  <c r="B2212" i="1"/>
  <c r="B2477" i="1"/>
  <c r="B2519" i="1"/>
  <c r="AF1611" i="1"/>
  <c r="AJ1611" i="1" s="1"/>
  <c r="AK1611" i="1" s="1"/>
  <c r="P1611" i="1"/>
  <c r="O1611" i="1" s="1"/>
  <c r="AF1061" i="1"/>
  <c r="AJ1061" i="1" s="1"/>
  <c r="AK1061" i="1" s="1"/>
  <c r="P1061" i="1"/>
  <c r="O1061" i="1" s="1"/>
  <c r="AF1558" i="1"/>
  <c r="P1558" i="1"/>
  <c r="O1558" i="1" s="1"/>
  <c r="AF1392" i="1"/>
  <c r="AJ1392" i="1" s="1"/>
  <c r="AK1392" i="1" s="1"/>
  <c r="P1392" i="1"/>
  <c r="O1392" i="1" s="1"/>
  <c r="P474" i="1"/>
  <c r="O474" i="1" s="1"/>
  <c r="AF474" i="1"/>
  <c r="AJ474" i="1" s="1"/>
  <c r="AK474" i="1" s="1"/>
  <c r="P111" i="1"/>
  <c r="O111" i="1" s="1"/>
  <c r="AF111" i="1"/>
  <c r="AJ111" i="1" s="1"/>
  <c r="AK111" i="1" s="1"/>
  <c r="AF242" i="1"/>
  <c r="P242" i="1"/>
  <c r="O242" i="1" s="1"/>
  <c r="B2119" i="1"/>
  <c r="B2134" i="1"/>
  <c r="B2363" i="1"/>
  <c r="B2380" i="1"/>
  <c r="B2401" i="1"/>
  <c r="B2533" i="1"/>
  <c r="AF2274" i="1"/>
  <c r="AJ2274" i="1" s="1"/>
  <c r="AK2274" i="1" s="1"/>
  <c r="P2274" i="1"/>
  <c r="O2274" i="1" s="1"/>
  <c r="AF1507" i="1"/>
  <c r="AJ1507" i="1" s="1"/>
  <c r="AK1507" i="1" s="1"/>
  <c r="P1507" i="1"/>
  <c r="O1507" i="1" s="1"/>
  <c r="P1236" i="1"/>
  <c r="O1236" i="1" s="1"/>
  <c r="AF1236" i="1"/>
  <c r="AJ1236" i="1" s="1"/>
  <c r="AK1236" i="1" s="1"/>
  <c r="AF338" i="1"/>
  <c r="AJ338" i="1" s="1"/>
  <c r="AK338" i="1" s="1"/>
  <c r="P338" i="1"/>
  <c r="O338" i="1" s="1"/>
  <c r="P501" i="1"/>
  <c r="O501" i="1" s="1"/>
  <c r="AF501" i="1"/>
  <c r="AJ501" i="1" s="1"/>
  <c r="AK501" i="1" s="1"/>
  <c r="AF2315" i="1"/>
  <c r="AJ2315" i="1" s="1"/>
  <c r="AK2315" i="1" s="1"/>
  <c r="P2315" i="1"/>
  <c r="O2315" i="1" s="1"/>
  <c r="B2317" i="1"/>
  <c r="B2335" i="1"/>
  <c r="B2278" i="1"/>
  <c r="B2265" i="1"/>
  <c r="B2327" i="1"/>
  <c r="B2226" i="1"/>
  <c r="B2153" i="1"/>
  <c r="B2344" i="1"/>
  <c r="B2191" i="1"/>
  <c r="B2115" i="1"/>
  <c r="B2293" i="1"/>
  <c r="B2284" i="1"/>
  <c r="B2415" i="1"/>
  <c r="B2277" i="1"/>
  <c r="B2330" i="1"/>
  <c r="B2450" i="1"/>
  <c r="B2316" i="1"/>
  <c r="B2458" i="1"/>
  <c r="B2507" i="1"/>
  <c r="B2552" i="1"/>
  <c r="B2373" i="1"/>
  <c r="B2397" i="1"/>
  <c r="B2410" i="1"/>
  <c r="B2440" i="1"/>
  <c r="B2492" i="1"/>
  <c r="B2467" i="1"/>
  <c r="B2452" i="1"/>
  <c r="B2457" i="1"/>
  <c r="B2500" i="1"/>
  <c r="B2539" i="1"/>
  <c r="AF2096" i="1"/>
  <c r="AJ2096" i="1" s="1"/>
  <c r="AK2096" i="1" s="1"/>
  <c r="P2096" i="1"/>
  <c r="O2096" i="1" s="1"/>
  <c r="AF1929" i="1"/>
  <c r="AJ1929" i="1" s="1"/>
  <c r="AK1929" i="1" s="1"/>
  <c r="P1929" i="1"/>
  <c r="O1929" i="1" s="1"/>
  <c r="AF1960" i="1"/>
  <c r="AJ1960" i="1" s="1"/>
  <c r="AK1960" i="1" s="1"/>
  <c r="P1960" i="1"/>
  <c r="O1960" i="1" s="1"/>
  <c r="AF1827" i="1"/>
  <c r="AJ1827" i="1" s="1"/>
  <c r="AK1827" i="1" s="1"/>
  <c r="P1827" i="1"/>
  <c r="O1827" i="1" s="1"/>
  <c r="P2417" i="1"/>
  <c r="O2417" i="1" s="1"/>
  <c r="AF2417" i="1"/>
  <c r="AJ2417" i="1" s="1"/>
  <c r="AK2417" i="1" s="1"/>
  <c r="AF1914" i="1"/>
  <c r="AJ1914" i="1" s="1"/>
  <c r="AK1914" i="1" s="1"/>
  <c r="P1914" i="1"/>
  <c r="O1914" i="1" s="1"/>
  <c r="P2007" i="1"/>
  <c r="O2007" i="1" s="1"/>
  <c r="AF2007" i="1"/>
  <c r="AJ2007" i="1" s="1"/>
  <c r="AK2007" i="1" s="1"/>
  <c r="AF1731" i="1"/>
  <c r="AJ1731" i="1" s="1"/>
  <c r="AK1731" i="1" s="1"/>
  <c r="P1731" i="1"/>
  <c r="O1731" i="1" s="1"/>
  <c r="P1172" i="1"/>
  <c r="O1172" i="1" s="1"/>
  <c r="AF1172" i="1"/>
  <c r="AJ1172" i="1" s="1"/>
  <c r="AK1172" i="1" s="1"/>
  <c r="P1128" i="1"/>
  <c r="O1128" i="1" s="1"/>
  <c r="AF1128" i="1"/>
  <c r="AJ1128" i="1" s="1"/>
  <c r="AK1128" i="1" s="1"/>
  <c r="AF876" i="1"/>
  <c r="AJ876" i="1" s="1"/>
  <c r="AK876" i="1" s="1"/>
  <c r="P876" i="1"/>
  <c r="O876" i="1" s="1"/>
  <c r="AF1380" i="1"/>
  <c r="AJ1380" i="1" s="1"/>
  <c r="AK1380" i="1" s="1"/>
  <c r="P1380" i="1"/>
  <c r="O1380" i="1" s="1"/>
  <c r="AF1193" i="1"/>
  <c r="AJ1193" i="1" s="1"/>
  <c r="AK1193" i="1" s="1"/>
  <c r="P1193" i="1"/>
  <c r="O1193" i="1" s="1"/>
  <c r="AF852" i="1"/>
  <c r="AJ852" i="1" s="1"/>
  <c r="AK852" i="1" s="1"/>
  <c r="P852" i="1"/>
  <c r="O852" i="1" s="1"/>
  <c r="AF1015" i="1"/>
  <c r="P1015" i="1"/>
  <c r="O1015" i="1" s="1"/>
  <c r="AF1027" i="1"/>
  <c r="AJ1027" i="1" s="1"/>
  <c r="AK1027" i="1" s="1"/>
  <c r="P1027" i="1"/>
  <c r="O1027" i="1" s="1"/>
  <c r="AF780" i="1"/>
  <c r="AJ780" i="1" s="1"/>
  <c r="AK780" i="1" s="1"/>
  <c r="P780" i="1"/>
  <c r="O780" i="1" s="1"/>
  <c r="P1211" i="1"/>
  <c r="O1211" i="1" s="1"/>
  <c r="AF1211" i="1"/>
  <c r="AJ1211" i="1" s="1"/>
  <c r="AK1211" i="1" s="1"/>
  <c r="P1487" i="1"/>
  <c r="O1487" i="1" s="1"/>
  <c r="AF1487" i="1"/>
  <c r="AJ1487" i="1" s="1"/>
  <c r="AK1487" i="1" s="1"/>
  <c r="P1074" i="1"/>
  <c r="O1074" i="1" s="1"/>
  <c r="AF1074" i="1"/>
  <c r="AJ1074" i="1" s="1"/>
  <c r="AK1074" i="1" s="1"/>
  <c r="AF521" i="1"/>
  <c r="AJ521" i="1" s="1"/>
  <c r="AK521" i="1" s="1"/>
  <c r="P521" i="1"/>
  <c r="O521" i="1" s="1"/>
  <c r="AF126" i="1"/>
  <c r="AJ126" i="1" s="1"/>
  <c r="AK126" i="1" s="1"/>
  <c r="P126" i="1"/>
  <c r="O126" i="1" s="1"/>
  <c r="B2262" i="1"/>
  <c r="B2308" i="1"/>
  <c r="B2340" i="1"/>
  <c r="B2479" i="1"/>
  <c r="AF1852" i="1"/>
  <c r="AJ1852" i="1" s="1"/>
  <c r="AK1852" i="1" s="1"/>
  <c r="P1852" i="1"/>
  <c r="O1852" i="1" s="1"/>
  <c r="P1881" i="1"/>
  <c r="O1881" i="1" s="1"/>
  <c r="AF1881" i="1"/>
  <c r="AJ1881" i="1" s="1"/>
  <c r="AK1881" i="1" s="1"/>
  <c r="P1280" i="1"/>
  <c r="O1280" i="1" s="1"/>
  <c r="AF1280" i="1"/>
  <c r="AJ1280" i="1" s="1"/>
  <c r="AK1280" i="1" s="1"/>
  <c r="P1232" i="1"/>
  <c r="O1232" i="1" s="1"/>
  <c r="AF1232" i="1"/>
  <c r="AJ1232" i="1" s="1"/>
  <c r="AK1232" i="1" s="1"/>
  <c r="B2523" i="1"/>
  <c r="B2252" i="1"/>
  <c r="B2222" i="1"/>
  <c r="B2354" i="1"/>
  <c r="B2487" i="1"/>
  <c r="B2529" i="1"/>
  <c r="B2535" i="1"/>
  <c r="B2136" i="1"/>
  <c r="B2339" i="1"/>
  <c r="B2220" i="1"/>
  <c r="B2454" i="1"/>
  <c r="B2490" i="1"/>
  <c r="P1656" i="1"/>
  <c r="O1656" i="1" s="1"/>
  <c r="AF1656" i="1"/>
  <c r="AJ1656" i="1" s="1"/>
  <c r="AK1656" i="1" s="1"/>
  <c r="AF871" i="1"/>
  <c r="AJ871" i="1" s="1"/>
  <c r="AK871" i="1" s="1"/>
  <c r="P871" i="1"/>
  <c r="O871" i="1" s="1"/>
  <c r="P955" i="1"/>
  <c r="O955" i="1" s="1"/>
  <c r="AF955" i="1"/>
  <c r="AF232" i="1"/>
  <c r="P232" i="1"/>
  <c r="O232" i="1" s="1"/>
  <c r="B2095" i="1"/>
  <c r="B2324" i="1"/>
  <c r="B2246" i="1"/>
  <c r="B2386" i="1"/>
  <c r="B2520" i="1"/>
  <c r="AF1989" i="1"/>
  <c r="AJ1989" i="1" s="1"/>
  <c r="AK1989" i="1" s="1"/>
  <c r="P1989" i="1"/>
  <c r="O1989" i="1" s="1"/>
  <c r="AF1356" i="1"/>
  <c r="AJ1356" i="1" s="1"/>
  <c r="AK1356" i="1" s="1"/>
  <c r="P1356" i="1"/>
  <c r="O1356" i="1" s="1"/>
  <c r="P1332" i="1"/>
  <c r="O1332" i="1" s="1"/>
  <c r="AF1332" i="1"/>
  <c r="AJ1332" i="1" s="1"/>
  <c r="AK1332" i="1" s="1"/>
  <c r="P638" i="1"/>
  <c r="O638" i="1" s="1"/>
  <c r="AF638" i="1"/>
  <c r="AJ638" i="1" s="1"/>
  <c r="AK638" i="1" s="1"/>
  <c r="AF314" i="1"/>
  <c r="AJ314" i="1" s="1"/>
  <c r="AK314" i="1" s="1"/>
  <c r="P314" i="1"/>
  <c r="O314" i="1" s="1"/>
  <c r="B2247" i="1"/>
  <c r="B2205" i="1"/>
  <c r="B2435" i="1"/>
  <c r="B2544" i="1"/>
  <c r="AF2240" i="1"/>
  <c r="AJ2240" i="1" s="1"/>
  <c r="AK2240" i="1" s="1"/>
  <c r="P2240" i="1"/>
  <c r="O2240" i="1" s="1"/>
  <c r="AF1792" i="1"/>
  <c r="AJ1792" i="1" s="1"/>
  <c r="AK1792" i="1" s="1"/>
  <c r="P1792" i="1"/>
  <c r="O1792" i="1" s="1"/>
  <c r="AF1654" i="1"/>
  <c r="AJ1654" i="1" s="1"/>
  <c r="AK1654" i="1" s="1"/>
  <c r="P1654" i="1"/>
  <c r="O1654" i="1" s="1"/>
  <c r="P1505" i="1"/>
  <c r="O1505" i="1" s="1"/>
  <c r="AF1505" i="1"/>
  <c r="AF254" i="1"/>
  <c r="P254" i="1"/>
  <c r="O254" i="1" s="1"/>
  <c r="AF2188" i="1"/>
  <c r="AJ2188" i="1" s="1"/>
  <c r="AK2188" i="1" s="1"/>
  <c r="P2188" i="1"/>
  <c r="O2188" i="1" s="1"/>
  <c r="B2530" i="1"/>
  <c r="B2369" i="1"/>
  <c r="B2446" i="1"/>
  <c r="P2286" i="1"/>
  <c r="O2286" i="1" s="1"/>
  <c r="AF2286" i="1"/>
  <c r="AJ2286" i="1" s="1"/>
  <c r="AK2286" i="1" s="1"/>
  <c r="AF2049" i="1"/>
  <c r="AJ2049" i="1" s="1"/>
  <c r="AK2049" i="1" s="1"/>
  <c r="P2049" i="1"/>
  <c r="O2049" i="1" s="1"/>
  <c r="P812" i="1"/>
  <c r="O812" i="1" s="1"/>
  <c r="AF812" i="1"/>
  <c r="AJ812" i="1" s="1"/>
  <c r="AK812" i="1" s="1"/>
  <c r="P1780" i="1"/>
  <c r="O1780" i="1" s="1"/>
  <c r="AF1780" i="1"/>
  <c r="AJ1780" i="1" s="1"/>
  <c r="AK1780" i="1" s="1"/>
  <c r="P1370" i="1"/>
  <c r="O1370" i="1" s="1"/>
  <c r="AF1370" i="1"/>
  <c r="AJ1370" i="1" s="1"/>
  <c r="AK1370" i="1" s="1"/>
  <c r="P1197" i="1"/>
  <c r="O1197" i="1" s="1"/>
  <c r="AF1197" i="1"/>
  <c r="AJ1197" i="1" s="1"/>
  <c r="AK1197" i="1" s="1"/>
  <c r="B2522" i="1"/>
  <c r="AF2112" i="1"/>
  <c r="AJ2112" i="1" s="1"/>
  <c r="AK2112" i="1" s="1"/>
  <c r="P2112" i="1"/>
  <c r="O2112" i="1" s="1"/>
  <c r="B2211" i="1"/>
  <c r="B2182" i="1"/>
  <c r="B2272" i="1"/>
  <c r="B2179" i="1"/>
  <c r="B2190" i="1"/>
  <c r="B2338" i="1"/>
  <c r="B2237" i="1"/>
  <c r="B2165" i="1"/>
  <c r="B2362" i="1"/>
  <c r="B2203" i="1"/>
  <c r="B2127" i="1"/>
  <c r="B2303" i="1"/>
  <c r="B2296" i="1"/>
  <c r="B2422" i="1"/>
  <c r="B2289" i="1"/>
  <c r="B2198" i="1"/>
  <c r="B2348" i="1"/>
  <c r="B2451" i="1"/>
  <c r="B2328" i="1"/>
  <c r="B2466" i="1"/>
  <c r="B2508" i="1"/>
  <c r="B2385" i="1"/>
  <c r="B2403" i="1"/>
  <c r="B2426" i="1"/>
  <c r="B2444" i="1"/>
  <c r="B2498" i="1"/>
  <c r="B2475" i="1"/>
  <c r="B2464" i="1"/>
  <c r="B2469" i="1"/>
  <c r="B2536" i="1"/>
  <c r="B2542" i="1"/>
  <c r="B2505" i="1"/>
  <c r="P2138" i="1"/>
  <c r="O2138" i="1" s="1"/>
  <c r="AF2138" i="1"/>
  <c r="AJ2138" i="1" s="1"/>
  <c r="AK2138" i="1" s="1"/>
  <c r="P2125" i="1"/>
  <c r="O2125" i="1" s="1"/>
  <c r="AF2125" i="1"/>
  <c r="AF2355" i="1"/>
  <c r="AJ2355" i="1" s="1"/>
  <c r="AK2355" i="1" s="1"/>
  <c r="P2355" i="1"/>
  <c r="O2355" i="1" s="1"/>
  <c r="AF1838" i="1"/>
  <c r="AJ1838" i="1" s="1"/>
  <c r="AK1838" i="1" s="1"/>
  <c r="P1838" i="1"/>
  <c r="O1838" i="1" s="1"/>
  <c r="AF1917" i="1"/>
  <c r="AJ1917" i="1" s="1"/>
  <c r="AK1917" i="1" s="1"/>
  <c r="P1917" i="1"/>
  <c r="O1917" i="1" s="1"/>
  <c r="AF1909" i="1"/>
  <c r="AJ1909" i="1" s="1"/>
  <c r="AK1909" i="1" s="1"/>
  <c r="P1909" i="1"/>
  <c r="O1909" i="1" s="1"/>
  <c r="AF1420" i="1"/>
  <c r="AJ1420" i="1" s="1"/>
  <c r="AK1420" i="1" s="1"/>
  <c r="P1420" i="1"/>
  <c r="O1420" i="1" s="1"/>
  <c r="P1428" i="1"/>
  <c r="O1428" i="1" s="1"/>
  <c r="AF1428" i="1"/>
  <c r="AJ1428" i="1" s="1"/>
  <c r="AK1428" i="1" s="1"/>
  <c r="AF1744" i="1"/>
  <c r="AJ1744" i="1" s="1"/>
  <c r="AK1744" i="1" s="1"/>
  <c r="P1744" i="1"/>
  <c r="O1744" i="1" s="1"/>
  <c r="AF1217" i="1"/>
  <c r="AJ1217" i="1" s="1"/>
  <c r="AK1217" i="1" s="1"/>
  <c r="P1217" i="1"/>
  <c r="O1217" i="1" s="1"/>
  <c r="P1728" i="1"/>
  <c r="O1728" i="1" s="1"/>
  <c r="AF1728" i="1"/>
  <c r="AJ1728" i="1" s="1"/>
  <c r="AK1728" i="1" s="1"/>
  <c r="AF1777" i="1"/>
  <c r="AJ1777" i="1" s="1"/>
  <c r="AK1777" i="1" s="1"/>
  <c r="P1777" i="1"/>
  <c r="O1777" i="1" s="1"/>
  <c r="AF677" i="1"/>
  <c r="AJ677" i="1" s="1"/>
  <c r="AK677" i="1" s="1"/>
  <c r="P677" i="1"/>
  <c r="O677" i="1" s="1"/>
  <c r="P1313" i="1"/>
  <c r="O1313" i="1" s="1"/>
  <c r="AF1313" i="1"/>
  <c r="AJ1313" i="1" s="1"/>
  <c r="AK1313" i="1" s="1"/>
  <c r="P333" i="1"/>
  <c r="O333" i="1" s="1"/>
  <c r="AF333" i="1"/>
  <c r="AJ333" i="1" s="1"/>
  <c r="AK333" i="1" s="1"/>
  <c r="AB94" i="31" l="1"/>
  <c r="AF94" i="31"/>
  <c r="AF10" i="31"/>
  <c r="M10" i="31"/>
  <c r="Y10" i="31" s="1"/>
  <c r="O10" i="31"/>
  <c r="AA10" i="31" s="1"/>
  <c r="Z10" i="31"/>
  <c r="AB10" i="31"/>
  <c r="AB104" i="31"/>
  <c r="Z104" i="31"/>
  <c r="AF104" i="31"/>
  <c r="O104" i="31"/>
  <c r="AA104" i="31" s="1"/>
  <c r="M104" i="31"/>
  <c r="Y104" i="31" s="1"/>
  <c r="O94" i="31"/>
  <c r="AA94" i="31" s="1"/>
  <c r="AE94" i="31" s="1"/>
  <c r="Z94" i="31"/>
  <c r="AF93" i="31"/>
  <c r="O93" i="31"/>
  <c r="AA93" i="31" s="1"/>
  <c r="O95" i="31"/>
  <c r="AA95" i="31" s="1"/>
  <c r="Z93" i="31"/>
  <c r="M95" i="31"/>
  <c r="Y95" i="31" s="1"/>
  <c r="AB95" i="31"/>
  <c r="Z95" i="31"/>
  <c r="M93" i="31"/>
  <c r="Y93" i="31" s="1"/>
  <c r="M13" i="31"/>
  <c r="Y13" i="31" s="1"/>
  <c r="AF13" i="31"/>
  <c r="O13" i="31"/>
  <c r="AA13" i="31" s="1"/>
  <c r="AB13" i="31"/>
  <c r="Z13" i="31"/>
  <c r="Z34" i="31"/>
  <c r="AB34" i="31"/>
  <c r="M34" i="31"/>
  <c r="Y34" i="31" s="1"/>
  <c r="AE34" i="31" s="1"/>
  <c r="AF34" i="31"/>
  <c r="AF77" i="31"/>
  <c r="AB51" i="31"/>
  <c r="Z51" i="31"/>
  <c r="M51" i="31"/>
  <c r="Y51" i="31" s="1"/>
  <c r="AE51" i="31" s="1"/>
  <c r="O35" i="31"/>
  <c r="AA35" i="31" s="1"/>
  <c r="AB35" i="31"/>
  <c r="AF35" i="31"/>
  <c r="M35" i="31"/>
  <c r="Y35" i="31" s="1"/>
  <c r="AB53" i="31"/>
  <c r="AB32" i="31"/>
  <c r="Z53" i="31"/>
  <c r="AF53" i="31"/>
  <c r="M53" i="31"/>
  <c r="Y53" i="31" s="1"/>
  <c r="AE53" i="31" s="1"/>
  <c r="Z32" i="31"/>
  <c r="AF103" i="31"/>
  <c r="O103" i="31"/>
  <c r="AA103" i="31" s="1"/>
  <c r="Z103" i="31"/>
  <c r="M103" i="31"/>
  <c r="Y103" i="31" s="1"/>
  <c r="AB103" i="31"/>
  <c r="AF30" i="31"/>
  <c r="M29" i="31"/>
  <c r="Y29" i="31" s="1"/>
  <c r="AE29" i="31" s="1"/>
  <c r="Z30" i="31"/>
  <c r="Z29" i="31"/>
  <c r="M32" i="31"/>
  <c r="Y32" i="31" s="1"/>
  <c r="AE32" i="31" s="1"/>
  <c r="AB77" i="31"/>
  <c r="AB30" i="31"/>
  <c r="AF29" i="31"/>
  <c r="AF32" i="31"/>
  <c r="O30" i="31"/>
  <c r="AA30" i="31" s="1"/>
  <c r="AE30" i="31" s="1"/>
  <c r="AB29" i="31"/>
  <c r="AF51" i="31"/>
  <c r="Z77" i="31"/>
  <c r="O77" i="31"/>
  <c r="AA77" i="31" s="1"/>
  <c r="AE77" i="31" s="1"/>
  <c r="M22" i="31"/>
  <c r="Y22" i="31" s="1"/>
  <c r="AF22" i="31"/>
  <c r="O22" i="31"/>
  <c r="AA22" i="31" s="1"/>
  <c r="AB22" i="31"/>
  <c r="AB69" i="31"/>
  <c r="AB28" i="31"/>
  <c r="AF28" i="31"/>
  <c r="Z28" i="31"/>
  <c r="O28" i="31"/>
  <c r="AA28" i="31" s="1"/>
  <c r="AE28" i="31" s="1"/>
  <c r="AF83" i="31"/>
  <c r="Z101" i="31"/>
  <c r="Z83" i="31"/>
  <c r="M101" i="31"/>
  <c r="Y101" i="31" s="1"/>
  <c r="AE101" i="31" s="1"/>
  <c r="Z69" i="31"/>
  <c r="AB83" i="31"/>
  <c r="AF101" i="31"/>
  <c r="M69" i="31"/>
  <c r="Y69" i="31" s="1"/>
  <c r="O83" i="31"/>
  <c r="AA83" i="31" s="1"/>
  <c r="AE83" i="31" s="1"/>
  <c r="AE87" i="31"/>
  <c r="O69" i="31"/>
  <c r="AA69" i="31" s="1"/>
  <c r="AB101" i="31"/>
  <c r="AE23" i="31"/>
  <c r="AE26" i="31"/>
  <c r="Z14" i="31"/>
  <c r="M14" i="31"/>
  <c r="Y14" i="31" s="1"/>
  <c r="O14" i="31"/>
  <c r="AA14" i="31" s="1"/>
  <c r="AF14" i="31"/>
  <c r="AB14" i="31"/>
  <c r="AF15" i="31"/>
  <c r="M15" i="31"/>
  <c r="Y15" i="31" s="1"/>
  <c r="O15" i="31"/>
  <c r="AA15" i="31" s="1"/>
  <c r="Z15" i="31"/>
  <c r="AB15" i="31"/>
  <c r="Z42" i="31"/>
  <c r="AF42" i="31"/>
  <c r="M42" i="31"/>
  <c r="Y42" i="31" s="1"/>
  <c r="O42" i="31"/>
  <c r="AA42" i="31" s="1"/>
  <c r="AB42" i="31"/>
  <c r="AF99" i="31"/>
  <c r="M99" i="31"/>
  <c r="Y99" i="31" s="1"/>
  <c r="O99" i="31"/>
  <c r="AA99" i="31" s="1"/>
  <c r="Z99" i="31"/>
  <c r="AB99" i="31"/>
  <c r="AB80" i="31"/>
  <c r="O80" i="31"/>
  <c r="AA80" i="31" s="1"/>
  <c r="AF80" i="31"/>
  <c r="M80" i="31"/>
  <c r="Y80" i="31" s="1"/>
  <c r="Z80" i="31"/>
  <c r="AF16" i="31"/>
  <c r="O16" i="31"/>
  <c r="AA16" i="31" s="1"/>
  <c r="M16" i="31"/>
  <c r="Y16" i="31" s="1"/>
  <c r="AB16" i="31"/>
  <c r="Z16" i="31"/>
  <c r="M61" i="31"/>
  <c r="Y61" i="31" s="1"/>
  <c r="Z61" i="31"/>
  <c r="O61" i="31"/>
  <c r="AA61" i="31" s="1"/>
  <c r="AF61" i="31"/>
  <c r="AB61" i="31"/>
  <c r="AF46" i="31"/>
  <c r="M46" i="31"/>
  <c r="Y46" i="31" s="1"/>
  <c r="AB46" i="31"/>
  <c r="Z46" i="31"/>
  <c r="O46" i="31"/>
  <c r="AA46" i="31" s="1"/>
  <c r="M41" i="31"/>
  <c r="Y41" i="31" s="1"/>
  <c r="AF41" i="31"/>
  <c r="O41" i="31"/>
  <c r="AA41" i="31" s="1"/>
  <c r="Z41" i="31"/>
  <c r="AB41" i="31"/>
  <c r="Z21" i="31"/>
  <c r="AB21" i="31"/>
  <c r="O21" i="31"/>
  <c r="AA21" i="31" s="1"/>
  <c r="AF21" i="31"/>
  <c r="M21" i="31"/>
  <c r="Y21" i="31" s="1"/>
  <c r="AF44" i="31"/>
  <c r="AB44" i="31"/>
  <c r="O44" i="31"/>
  <c r="AA44" i="31" s="1"/>
  <c r="Z44" i="31"/>
  <c r="M44" i="31"/>
  <c r="Y44" i="31" s="1"/>
  <c r="AF74" i="31"/>
  <c r="O74" i="31"/>
  <c r="AA74" i="31" s="1"/>
  <c r="Z74" i="31"/>
  <c r="M74" i="31"/>
  <c r="Y74" i="31" s="1"/>
  <c r="AB74" i="31"/>
  <c r="M81" i="31"/>
  <c r="Y81" i="31" s="1"/>
  <c r="O81" i="31"/>
  <c r="AA81" i="31" s="1"/>
  <c r="AB81" i="31"/>
  <c r="AF81" i="31"/>
  <c r="Z81" i="31"/>
  <c r="O55" i="31"/>
  <c r="AA55" i="31" s="1"/>
  <c r="AF55" i="31"/>
  <c r="M55" i="31"/>
  <c r="Y55" i="31" s="1"/>
  <c r="Z55" i="31"/>
  <c r="AB55" i="31"/>
  <c r="Z52" i="31"/>
  <c r="O52" i="31"/>
  <c r="AA52" i="31" s="1"/>
  <c r="AB52" i="31"/>
  <c r="M52" i="31"/>
  <c r="Y52" i="31" s="1"/>
  <c r="AF52" i="31"/>
  <c r="M79" i="31"/>
  <c r="Y79" i="31" s="1"/>
  <c r="AB79" i="31"/>
  <c r="AF79" i="31"/>
  <c r="Z79" i="31"/>
  <c r="O79" i="31"/>
  <c r="AA79" i="31" s="1"/>
  <c r="Z66" i="31"/>
  <c r="AB66" i="31"/>
  <c r="O66" i="31"/>
  <c r="AA66" i="31" s="1"/>
  <c r="M66" i="31"/>
  <c r="Y66" i="31" s="1"/>
  <c r="AF66" i="31"/>
  <c r="M58" i="31"/>
  <c r="Y58" i="31" s="1"/>
  <c r="AF58" i="31"/>
  <c r="O58" i="31"/>
  <c r="AA58" i="31" s="1"/>
  <c r="AB58" i="31"/>
  <c r="Z58" i="31"/>
  <c r="AB67" i="31"/>
  <c r="AF67" i="31"/>
  <c r="M67" i="31"/>
  <c r="Y67" i="31" s="1"/>
  <c r="O67" i="31"/>
  <c r="AA67" i="31" s="1"/>
  <c r="Z67" i="31"/>
  <c r="P268" i="1"/>
  <c r="O268" i="1" s="1"/>
  <c r="AF54" i="31"/>
  <c r="Z54" i="31"/>
  <c r="M54" i="31"/>
  <c r="Y54" i="31" s="1"/>
  <c r="AB54" i="31"/>
  <c r="O54" i="31"/>
  <c r="AA54" i="31" s="1"/>
  <c r="AB19" i="31"/>
  <c r="M19" i="31"/>
  <c r="Y19" i="31" s="1"/>
  <c r="O19" i="31"/>
  <c r="AA19" i="31" s="1"/>
  <c r="AF19" i="31"/>
  <c r="Z19" i="31"/>
  <c r="O49" i="31"/>
  <c r="AA49" i="31" s="1"/>
  <c r="Z49" i="31"/>
  <c r="AB49" i="31"/>
  <c r="AF49" i="31"/>
  <c r="M49" i="31"/>
  <c r="Y49" i="31" s="1"/>
  <c r="AB73" i="31"/>
  <c r="O73" i="31"/>
  <c r="AA73" i="31" s="1"/>
  <c r="Z73" i="31"/>
  <c r="M73" i="31"/>
  <c r="Y73" i="31" s="1"/>
  <c r="AF73" i="31"/>
  <c r="O85" i="31"/>
  <c r="AA85" i="31" s="1"/>
  <c r="AF85" i="31"/>
  <c r="Z85" i="31"/>
  <c r="AB85" i="31"/>
  <c r="M85" i="31"/>
  <c r="Y85" i="31" s="1"/>
  <c r="M75" i="31"/>
  <c r="Y75" i="31" s="1"/>
  <c r="O75" i="31"/>
  <c r="AA75" i="31" s="1"/>
  <c r="AF75" i="31"/>
  <c r="AB75" i="31"/>
  <c r="Z75" i="31"/>
  <c r="AF71" i="31"/>
  <c r="M71" i="31"/>
  <c r="Y71" i="31" s="1"/>
  <c r="O71" i="31"/>
  <c r="AA71" i="31" s="1"/>
  <c r="Z71" i="31"/>
  <c r="AB71" i="31"/>
  <c r="Z59" i="31"/>
  <c r="M59" i="31"/>
  <c r="Y59" i="31" s="1"/>
  <c r="AB59" i="31"/>
  <c r="AF59" i="31"/>
  <c r="O59" i="31"/>
  <c r="AA59" i="31" s="1"/>
  <c r="AF18" i="31"/>
  <c r="O18" i="31"/>
  <c r="AA18" i="31" s="1"/>
  <c r="M18" i="31"/>
  <c r="Y18" i="31" s="1"/>
  <c r="Z18" i="31"/>
  <c r="AB18" i="31"/>
  <c r="O68" i="31"/>
  <c r="AA68" i="31" s="1"/>
  <c r="Z68" i="31"/>
  <c r="AB68" i="31"/>
  <c r="M68" i="31"/>
  <c r="Y68" i="31" s="1"/>
  <c r="AF68" i="31"/>
  <c r="M78" i="31"/>
  <c r="Y78" i="31" s="1"/>
  <c r="AB78" i="31"/>
  <c r="O78" i="31"/>
  <c r="AA78" i="31" s="1"/>
  <c r="AF78" i="31"/>
  <c r="Z78" i="31"/>
  <c r="O70" i="31"/>
  <c r="AA70" i="31" s="1"/>
  <c r="M70" i="31"/>
  <c r="Y70" i="31" s="1"/>
  <c r="AF70" i="31"/>
  <c r="Z70" i="31"/>
  <c r="AB70" i="31"/>
  <c r="O39" i="31"/>
  <c r="AA39" i="31" s="1"/>
  <c r="Z39" i="31"/>
  <c r="AB39" i="31"/>
  <c r="M39" i="31"/>
  <c r="Y39" i="31" s="1"/>
  <c r="AF39" i="31"/>
  <c r="Z33" i="31"/>
  <c r="O33" i="31"/>
  <c r="AA33" i="31" s="1"/>
  <c r="AB33" i="31"/>
  <c r="AF33" i="31"/>
  <c r="M33" i="31"/>
  <c r="Y33" i="31" s="1"/>
  <c r="Z40" i="31"/>
  <c r="O40" i="31"/>
  <c r="AA40" i="31" s="1"/>
  <c r="AB40" i="31"/>
  <c r="AF40" i="31"/>
  <c r="M40" i="31"/>
  <c r="Y40" i="31" s="1"/>
  <c r="AF36" i="31"/>
  <c r="Z36" i="31"/>
  <c r="AB36" i="31"/>
  <c r="M36" i="31"/>
  <c r="Y36" i="31" s="1"/>
  <c r="O36" i="31"/>
  <c r="AA36" i="31" s="1"/>
  <c r="AF47" i="31"/>
  <c r="AB47" i="31"/>
  <c r="M47" i="31"/>
  <c r="Y47" i="31" s="1"/>
  <c r="Z47" i="31"/>
  <c r="O47" i="31"/>
  <c r="AA47" i="31" s="1"/>
  <c r="AB60" i="31"/>
  <c r="O60" i="31"/>
  <c r="AA60" i="31" s="1"/>
  <c r="M60" i="31"/>
  <c r="Y60" i="31" s="1"/>
  <c r="AF60" i="31"/>
  <c r="Z60" i="31"/>
  <c r="AF65" i="31"/>
  <c r="M65" i="31"/>
  <c r="Y65" i="31" s="1"/>
  <c r="O65" i="31"/>
  <c r="AA65" i="31" s="1"/>
  <c r="AB65" i="31"/>
  <c r="Z65" i="31"/>
  <c r="Z64" i="31"/>
  <c r="O64" i="31"/>
  <c r="AA64" i="31" s="1"/>
  <c r="AB64" i="31"/>
  <c r="M64" i="31"/>
  <c r="Y64" i="31" s="1"/>
  <c r="AF64" i="31"/>
  <c r="AF98" i="31"/>
  <c r="M98" i="31"/>
  <c r="Y98" i="31" s="1"/>
  <c r="O98" i="31"/>
  <c r="AA98" i="31" s="1"/>
  <c r="Z98" i="31"/>
  <c r="AB98" i="31"/>
  <c r="M96" i="31"/>
  <c r="Y96" i="31" s="1"/>
  <c r="AB96" i="31"/>
  <c r="O96" i="31"/>
  <c r="AA96" i="31" s="1"/>
  <c r="Z96" i="31"/>
  <c r="AF96" i="31"/>
  <c r="AF48" i="31"/>
  <c r="M48" i="31"/>
  <c r="Y48" i="31" s="1"/>
  <c r="O48" i="31"/>
  <c r="AA48" i="31" s="1"/>
  <c r="Z48" i="31"/>
  <c r="AB48" i="31"/>
  <c r="AB89" i="31"/>
  <c r="O89" i="31"/>
  <c r="AA89" i="31" s="1"/>
  <c r="M89" i="31"/>
  <c r="Y89" i="31" s="1"/>
  <c r="Z89" i="31"/>
  <c r="AF89" i="31"/>
  <c r="O72" i="31"/>
  <c r="AA72" i="31" s="1"/>
  <c r="Z72" i="31"/>
  <c r="AF72" i="31"/>
  <c r="AB72" i="31"/>
  <c r="M72" i="31"/>
  <c r="Y72" i="31" s="1"/>
  <c r="AF92" i="31"/>
  <c r="AB92" i="31"/>
  <c r="M92" i="31"/>
  <c r="Y92" i="31" s="1"/>
  <c r="O92" i="31"/>
  <c r="AA92" i="31" s="1"/>
  <c r="Z92" i="31"/>
  <c r="AB56" i="31"/>
  <c r="O56" i="31"/>
  <c r="AA56" i="31" s="1"/>
  <c r="AF56" i="31"/>
  <c r="Z56" i="31"/>
  <c r="M56" i="31"/>
  <c r="Y56" i="31" s="1"/>
  <c r="O43" i="31"/>
  <c r="AA43" i="31" s="1"/>
  <c r="M43" i="31"/>
  <c r="Y43" i="31" s="1"/>
  <c r="AF43" i="31"/>
  <c r="Z43" i="31"/>
  <c r="AB43" i="31"/>
  <c r="Z37" i="31"/>
  <c r="O37" i="31"/>
  <c r="AA37" i="31" s="1"/>
  <c r="AF37" i="31"/>
  <c r="M37" i="31"/>
  <c r="Y37" i="31" s="1"/>
  <c r="AB37" i="31"/>
  <c r="AB102" i="31"/>
  <c r="Z102" i="31"/>
  <c r="M102" i="31"/>
  <c r="Y102" i="31" s="1"/>
  <c r="AF102" i="31"/>
  <c r="O102" i="31"/>
  <c r="AA102" i="31" s="1"/>
  <c r="M25" i="31"/>
  <c r="Y25" i="31" s="1"/>
  <c r="AB25" i="31"/>
  <c r="O25" i="31"/>
  <c r="AA25" i="31" s="1"/>
  <c r="AF25" i="31"/>
  <c r="Z25" i="31"/>
  <c r="AF91" i="31"/>
  <c r="M91" i="31"/>
  <c r="Y91" i="31" s="1"/>
  <c r="O91" i="31"/>
  <c r="AA91" i="31" s="1"/>
  <c r="Z91" i="31"/>
  <c r="AB91" i="31"/>
  <c r="Z90" i="31"/>
  <c r="AB90" i="31"/>
  <c r="M90" i="31"/>
  <c r="Y90" i="31" s="1"/>
  <c r="O90" i="31"/>
  <c r="AA90" i="31" s="1"/>
  <c r="AF90" i="31"/>
  <c r="M97" i="31"/>
  <c r="Y97" i="31" s="1"/>
  <c r="O97" i="31"/>
  <c r="AA97" i="31" s="1"/>
  <c r="AB97" i="31"/>
  <c r="AF97" i="31"/>
  <c r="Z97" i="31"/>
  <c r="O27" i="31"/>
  <c r="AA27" i="31" s="1"/>
  <c r="AF27" i="31"/>
  <c r="Z27" i="31"/>
  <c r="AB27" i="31"/>
  <c r="M27" i="31"/>
  <c r="Y27" i="31" s="1"/>
  <c r="Z63" i="31"/>
  <c r="M63" i="31"/>
  <c r="Y63" i="31" s="1"/>
  <c r="AF63" i="31"/>
  <c r="O63" i="31"/>
  <c r="AA63" i="31" s="1"/>
  <c r="AB63" i="31"/>
  <c r="M12" i="31"/>
  <c r="Y12" i="31" s="1"/>
  <c r="AF12" i="31"/>
  <c r="O12" i="31"/>
  <c r="AA12" i="31" s="1"/>
  <c r="Z12" i="31"/>
  <c r="AB12" i="31"/>
  <c r="AB88" i="31"/>
  <c r="AF88" i="31"/>
  <c r="Z88" i="31"/>
  <c r="M88" i="31"/>
  <c r="Y88" i="31" s="1"/>
  <c r="O88" i="31"/>
  <c r="AA88" i="31" s="1"/>
  <c r="M24" i="31"/>
  <c r="Y24" i="31" s="1"/>
  <c r="O24" i="31"/>
  <c r="AA24" i="31" s="1"/>
  <c r="Z24" i="31"/>
  <c r="AF24" i="31"/>
  <c r="AB24" i="31"/>
  <c r="AF100" i="31"/>
  <c r="O100" i="31"/>
  <c r="AA100" i="31" s="1"/>
  <c r="Z100" i="31"/>
  <c r="AB100" i="31"/>
  <c r="M100" i="31"/>
  <c r="Y100" i="31" s="1"/>
  <c r="AB57" i="31"/>
  <c r="M57" i="31"/>
  <c r="Y57" i="31" s="1"/>
  <c r="O57" i="31"/>
  <c r="AA57" i="31" s="1"/>
  <c r="Z57" i="31"/>
  <c r="AF57" i="31"/>
  <c r="M50" i="31"/>
  <c r="Y50" i="31" s="1"/>
  <c r="O50" i="31"/>
  <c r="AA50" i="31" s="1"/>
  <c r="AF50" i="31"/>
  <c r="AB50" i="31"/>
  <c r="Z50" i="31"/>
  <c r="AB45" i="31"/>
  <c r="Z45" i="31"/>
  <c r="O45" i="31"/>
  <c r="AA45" i="31" s="1"/>
  <c r="M45" i="31"/>
  <c r="Y45" i="31" s="1"/>
  <c r="AF45" i="31"/>
  <c r="AF9" i="31"/>
  <c r="O9" i="31"/>
  <c r="AA9" i="31" s="1"/>
  <c r="M9" i="31"/>
  <c r="Y9" i="31" s="1"/>
  <c r="AB9" i="31"/>
  <c r="Z9" i="31"/>
  <c r="M31" i="31"/>
  <c r="Y31" i="31" s="1"/>
  <c r="Z31" i="31"/>
  <c r="O31" i="31"/>
  <c r="AA31" i="31" s="1"/>
  <c r="AB31" i="31"/>
  <c r="AF31" i="31"/>
  <c r="M38" i="31"/>
  <c r="Y38" i="31" s="1"/>
  <c r="AB38" i="31"/>
  <c r="AF38" i="31"/>
  <c r="O38" i="31"/>
  <c r="AA38" i="31" s="1"/>
  <c r="Z38" i="31"/>
  <c r="AB84" i="31"/>
  <c r="M84" i="31"/>
  <c r="Y84" i="31" s="1"/>
  <c r="AF84" i="31"/>
  <c r="O84" i="31"/>
  <c r="AA84" i="31" s="1"/>
  <c r="Z84" i="31"/>
  <c r="O17" i="31"/>
  <c r="AA17" i="31" s="1"/>
  <c r="M17" i="31"/>
  <c r="Y17" i="31" s="1"/>
  <c r="AF17" i="31"/>
  <c r="AB17" i="31"/>
  <c r="Z17" i="31"/>
  <c r="Z11" i="31"/>
  <c r="M11" i="31"/>
  <c r="Y11" i="31" s="1"/>
  <c r="AF11" i="31"/>
  <c r="AB11" i="31"/>
  <c r="O11" i="31"/>
  <c r="AA11" i="31" s="1"/>
  <c r="Z82" i="31"/>
  <c r="M82" i="31"/>
  <c r="Y82" i="31" s="1"/>
  <c r="AB82" i="31"/>
  <c r="AF82" i="31"/>
  <c r="O82" i="31"/>
  <c r="AA82" i="31" s="1"/>
  <c r="AF76" i="31"/>
  <c r="M76" i="31"/>
  <c r="Y76" i="31" s="1"/>
  <c r="Z76" i="31"/>
  <c r="AB76" i="31"/>
  <c r="O76" i="31"/>
  <c r="AA76" i="31" s="1"/>
  <c r="M86" i="31"/>
  <c r="Y86" i="31" s="1"/>
  <c r="AF86" i="31"/>
  <c r="AB86" i="31"/>
  <c r="Z86" i="31"/>
  <c r="O86" i="31"/>
  <c r="AA86" i="31" s="1"/>
  <c r="AF8" i="31"/>
  <c r="O8" i="31"/>
  <c r="AA8" i="31" s="1"/>
  <c r="M8" i="31"/>
  <c r="Y8" i="31" s="1"/>
  <c r="AB8" i="31"/>
  <c r="Z8" i="31"/>
  <c r="AF62" i="31"/>
  <c r="Z62" i="31"/>
  <c r="O62" i="31"/>
  <c r="AA62" i="31" s="1"/>
  <c r="M62" i="31"/>
  <c r="Y62" i="31" s="1"/>
  <c r="AB62" i="31"/>
  <c r="M20" i="31"/>
  <c r="Y20" i="31" s="1"/>
  <c r="AF20" i="31"/>
  <c r="AB20" i="31"/>
  <c r="O20" i="31"/>
  <c r="AA20" i="31" s="1"/>
  <c r="Z20" i="31"/>
  <c r="AJ2596" i="1"/>
  <c r="AK2596" i="1" s="1"/>
  <c r="P259" i="1"/>
  <c r="O259" i="1" s="1"/>
  <c r="AF259" i="1"/>
  <c r="AJ259" i="1" s="1"/>
  <c r="AK259" i="1" s="1"/>
  <c r="AJ2594" i="1"/>
  <c r="AK2594" i="1" s="1"/>
  <c r="AN251" i="1"/>
  <c r="AJ2605" i="1"/>
  <c r="AK2605" i="1" s="1"/>
  <c r="AJ2572" i="1"/>
  <c r="AK2572" i="1" s="1"/>
  <c r="AJ2565" i="1"/>
  <c r="AK2565" i="1" s="1"/>
  <c r="AJ2586" i="1"/>
  <c r="AK2586" i="1" s="1"/>
  <c r="AJ2577" i="1"/>
  <c r="AK2577" i="1" s="1"/>
  <c r="AJ2575" i="1"/>
  <c r="AK2575" i="1" s="1"/>
  <c r="AJ2581" i="1"/>
  <c r="AK2581" i="1" s="1"/>
  <c r="AN2601" i="1"/>
  <c r="AJ2578" i="1"/>
  <c r="AK2578" i="1" s="1"/>
  <c r="AJ2603" i="1"/>
  <c r="AK2603" i="1" s="1"/>
  <c r="AJ2592" i="1"/>
  <c r="AK2592" i="1" s="1"/>
  <c r="AN2583" i="1"/>
  <c r="AJ239" i="1"/>
  <c r="AK239" i="1" s="1"/>
  <c r="AN2602" i="1"/>
  <c r="AN2595" i="1"/>
  <c r="AJ2574" i="1"/>
  <c r="AK2574" i="1" s="1"/>
  <c r="AJ2585" i="1"/>
  <c r="AK2585" i="1" s="1"/>
  <c r="AJ2579" i="1"/>
  <c r="AK2579" i="1" s="1"/>
  <c r="AN217" i="1"/>
  <c r="AN225" i="1"/>
  <c r="AJ2587" i="1"/>
  <c r="AK2587" i="1" s="1"/>
  <c r="AJ2598" i="1"/>
  <c r="AK2598" i="1" s="1"/>
  <c r="AJ2568" i="1"/>
  <c r="AK2568" i="1" s="1"/>
  <c r="AJ2580" i="1"/>
  <c r="AK2580" i="1" s="1"/>
  <c r="AJ2591" i="1"/>
  <c r="AK2591" i="1" s="1"/>
  <c r="AJ2597" i="1"/>
  <c r="AK2597" i="1" s="1"/>
  <c r="AJ2570" i="1"/>
  <c r="AK2570" i="1" s="1"/>
  <c r="AJ2593" i="1"/>
  <c r="AK2593" i="1" s="1"/>
  <c r="AJ2573" i="1"/>
  <c r="AK2573" i="1" s="1"/>
  <c r="AJ2584" i="1"/>
  <c r="AK2584" i="1" s="1"/>
  <c r="AJ2576" i="1"/>
  <c r="AK2576" i="1" s="1"/>
  <c r="AN206" i="1"/>
  <c r="AJ2569" i="1"/>
  <c r="AK2569" i="1" s="1"/>
  <c r="AJ2567" i="1"/>
  <c r="AK2567" i="1" s="1"/>
  <c r="AN229" i="1"/>
  <c r="AJ193" i="1"/>
  <c r="AK193" i="1" s="1"/>
  <c r="AJ2604" i="1"/>
  <c r="AK2604" i="1" s="1"/>
  <c r="AJ2606" i="1"/>
  <c r="AK2606" i="1" s="1"/>
  <c r="AJ2566" i="1"/>
  <c r="AK2566" i="1" s="1"/>
  <c r="AJ2590" i="1"/>
  <c r="AK2590" i="1" s="1"/>
  <c r="AN233" i="1"/>
  <c r="AN223" i="1"/>
  <c r="AN249" i="1"/>
  <c r="P9" i="1"/>
  <c r="O9" i="1" s="1"/>
  <c r="AF1486" i="1"/>
  <c r="AJ1486" i="1" s="1"/>
  <c r="AK1486" i="1" s="1"/>
  <c r="AF1394" i="1"/>
  <c r="AJ1394" i="1" s="1"/>
  <c r="AK1394" i="1" s="1"/>
  <c r="AF217" i="1"/>
  <c r="P306" i="1"/>
  <c r="O306" i="1" s="1"/>
  <c r="P844" i="1"/>
  <c r="O844" i="1" s="1"/>
  <c r="AF2200" i="1"/>
  <c r="AJ2200" i="1" s="1"/>
  <c r="AK2200" i="1" s="1"/>
  <c r="P1901" i="1"/>
  <c r="O1901" i="1" s="1"/>
  <c r="P2207" i="1"/>
  <c r="O2207" i="1" s="1"/>
  <c r="AF225" i="1"/>
  <c r="AF1756" i="1"/>
  <c r="AJ1756" i="1" s="1"/>
  <c r="AK1756" i="1" s="1"/>
  <c r="AF1491" i="1"/>
  <c r="AJ1491" i="1" s="1"/>
  <c r="AK1491" i="1" s="1"/>
  <c r="AF455" i="1"/>
  <c r="AJ455" i="1" s="1"/>
  <c r="AK455" i="1" s="1"/>
  <c r="P1768" i="1"/>
  <c r="O1768" i="1" s="1"/>
  <c r="AF13" i="1"/>
  <c r="AJ13" i="1" s="1"/>
  <c r="AK13" i="1" s="1"/>
  <c r="P136" i="1"/>
  <c r="O136" i="1" s="1"/>
  <c r="AF2068" i="1"/>
  <c r="AJ2068" i="1" s="1"/>
  <c r="AK2068" i="1" s="1"/>
  <c r="P1762" i="1"/>
  <c r="O1762" i="1" s="1"/>
  <c r="P2120" i="1"/>
  <c r="O2120" i="1" s="1"/>
  <c r="P2070" i="1"/>
  <c r="O2070" i="1" s="1"/>
  <c r="P1711" i="1"/>
  <c r="O1711" i="1" s="1"/>
  <c r="P1308" i="1"/>
  <c r="O1308" i="1" s="1"/>
  <c r="P1646" i="1"/>
  <c r="O1646" i="1" s="1"/>
  <c r="P2215" i="1"/>
  <c r="O2215" i="1" s="1"/>
  <c r="P1049" i="1"/>
  <c r="O1049" i="1" s="1"/>
  <c r="AF2008" i="1"/>
  <c r="AJ2008" i="1" s="1"/>
  <c r="AK2008" i="1" s="1"/>
  <c r="P2053" i="1"/>
  <c r="O2053" i="1" s="1"/>
  <c r="AF1965" i="1"/>
  <c r="AJ1965" i="1" s="1"/>
  <c r="AK1965" i="1" s="1"/>
  <c r="P1603" i="1"/>
  <c r="O1603" i="1" s="1"/>
  <c r="P1684" i="1"/>
  <c r="O1684" i="1" s="1"/>
  <c r="AF2271" i="1"/>
  <c r="AJ2271" i="1" s="1"/>
  <c r="AK2271" i="1" s="1"/>
  <c r="AF183" i="1"/>
  <c r="AJ183" i="1" s="1"/>
  <c r="AK183" i="1" s="1"/>
  <c r="AF1690" i="1"/>
  <c r="AJ1690" i="1" s="1"/>
  <c r="AK1690" i="1" s="1"/>
  <c r="AF1625" i="1"/>
  <c r="AJ1625" i="1" s="1"/>
  <c r="AK1625" i="1" s="1"/>
  <c r="AF2185" i="1"/>
  <c r="AJ2185" i="1" s="1"/>
  <c r="AK2185" i="1" s="1"/>
  <c r="AF816" i="1"/>
  <c r="AJ816" i="1" s="1"/>
  <c r="AK816" i="1" s="1"/>
  <c r="AF912" i="1"/>
  <c r="AJ912" i="1" s="1"/>
  <c r="AK912" i="1" s="1"/>
  <c r="AF1250" i="1"/>
  <c r="AJ1250" i="1" s="1"/>
  <c r="AK1250" i="1" s="1"/>
  <c r="AF276" i="1"/>
  <c r="AJ276" i="1" s="1"/>
  <c r="AK276" i="1" s="1"/>
  <c r="P1941" i="1"/>
  <c r="O1941" i="1" s="1"/>
  <c r="P2186" i="1"/>
  <c r="O2186" i="1" s="1"/>
  <c r="P1846" i="1"/>
  <c r="O1846" i="1" s="1"/>
  <c r="AF1623" i="1"/>
  <c r="AJ1623" i="1" s="1"/>
  <c r="AK1623" i="1" s="1"/>
  <c r="AF1992" i="1"/>
  <c r="AJ1992" i="1" s="1"/>
  <c r="AK1992" i="1" s="1"/>
  <c r="P1962" i="1"/>
  <c r="O1962" i="1" s="1"/>
  <c r="P2235" i="1"/>
  <c r="O2235" i="1" s="1"/>
  <c r="P2085" i="1"/>
  <c r="O2085" i="1" s="1"/>
  <c r="P276" i="1"/>
  <c r="O276" i="1" s="1"/>
  <c r="P2225" i="1"/>
  <c r="O2225" i="1" s="1"/>
  <c r="P2021" i="1"/>
  <c r="O2021" i="1" s="1"/>
  <c r="P2275" i="1"/>
  <c r="O2275" i="1" s="1"/>
  <c r="P1523" i="1"/>
  <c r="O1523" i="1" s="1"/>
  <c r="AF95" i="1"/>
  <c r="AJ95" i="1" s="1"/>
  <c r="AK95" i="1" s="1"/>
  <c r="P2159" i="1"/>
  <c r="O2159" i="1" s="1"/>
  <c r="AF933" i="1"/>
  <c r="AJ933" i="1" s="1"/>
  <c r="AK933" i="1" s="1"/>
  <c r="AF1408" i="1"/>
  <c r="AJ1408" i="1" s="1"/>
  <c r="AK1408" i="1" s="1"/>
  <c r="P1115" i="1"/>
  <c r="O1115" i="1" s="1"/>
  <c r="AF1761" i="1"/>
  <c r="AJ1761" i="1" s="1"/>
  <c r="AK1761" i="1" s="1"/>
  <c r="P2601" i="1"/>
  <c r="O2601" i="1" s="1"/>
  <c r="P1680" i="1"/>
  <c r="O1680" i="1" s="1"/>
  <c r="AF60" i="1"/>
  <c r="AJ60" i="1" s="1"/>
  <c r="AK60" i="1" s="1"/>
  <c r="P2311" i="1"/>
  <c r="O2311" i="1" s="1"/>
  <c r="P1296" i="1"/>
  <c r="O1296" i="1" s="1"/>
  <c r="P2073" i="1"/>
  <c r="O2073" i="1" s="1"/>
  <c r="P1065" i="1"/>
  <c r="O1065" i="1" s="1"/>
  <c r="AF689" i="1"/>
  <c r="AJ689" i="1" s="1"/>
  <c r="AK689" i="1" s="1"/>
  <c r="P1265" i="1"/>
  <c r="O1265" i="1" s="1"/>
  <c r="AF581" i="1"/>
  <c r="AJ581" i="1" s="1"/>
  <c r="AK581" i="1" s="1"/>
  <c r="AF1337" i="1"/>
  <c r="AJ1337" i="1" s="1"/>
  <c r="AK1337" i="1" s="1"/>
  <c r="P361" i="1"/>
  <c r="O361" i="1" s="1"/>
  <c r="P1971" i="1"/>
  <c r="O1971" i="1" s="1"/>
  <c r="AF2297" i="1"/>
  <c r="AJ2297" i="1" s="1"/>
  <c r="AK2297" i="1" s="1"/>
  <c r="P1288" i="1"/>
  <c r="O1288" i="1" s="1"/>
  <c r="P1413" i="1"/>
  <c r="O1413" i="1" s="1"/>
  <c r="AF1441" i="1"/>
  <c r="AJ1441" i="1" s="1"/>
  <c r="AK1441" i="1" s="1"/>
  <c r="AF2583" i="1"/>
  <c r="AJ2571" i="1" s="1"/>
  <c r="AK2571" i="1" s="1"/>
  <c r="AF1076" i="1"/>
  <c r="AJ1076" i="1" s="1"/>
  <c r="AK1076" i="1" s="1"/>
  <c r="AF81" i="1"/>
  <c r="AJ81" i="1" s="1"/>
  <c r="AK81" i="1" s="1"/>
  <c r="AF1348" i="1"/>
  <c r="AJ1348" i="1" s="1"/>
  <c r="AK1348" i="1" s="1"/>
  <c r="AF1431" i="1"/>
  <c r="AJ1431" i="1" s="1"/>
  <c r="AK1431" i="1" s="1"/>
  <c r="AF900" i="1"/>
  <c r="AJ900" i="1" s="1"/>
  <c r="AK900" i="1" s="1"/>
  <c r="P2105" i="1"/>
  <c r="O2105" i="1" s="1"/>
  <c r="P836" i="1"/>
  <c r="O836" i="1" s="1"/>
  <c r="AF1661" i="1"/>
  <c r="AJ1661" i="1" s="1"/>
  <c r="AK1661" i="1" s="1"/>
  <c r="AF251" i="1"/>
  <c r="P1618" i="1"/>
  <c r="O1618" i="1" s="1"/>
  <c r="P1593" i="1"/>
  <c r="O1593" i="1" s="1"/>
  <c r="AF2156" i="1"/>
  <c r="AJ2156" i="1" s="1"/>
  <c r="AK2156" i="1" s="1"/>
  <c r="P984" i="1"/>
  <c r="O984" i="1" s="1"/>
  <c r="AF1289" i="1"/>
  <c r="AJ1289" i="1" s="1"/>
  <c r="AK1289" i="1" s="1"/>
  <c r="P848" i="1"/>
  <c r="O848" i="1" s="1"/>
  <c r="P2379" i="1"/>
  <c r="O2379" i="1" s="1"/>
  <c r="AF1844" i="1"/>
  <c r="AJ1844" i="1" s="1"/>
  <c r="AK1844" i="1" s="1"/>
  <c r="P819" i="1"/>
  <c r="O819" i="1" s="1"/>
  <c r="AF631" i="1"/>
  <c r="AJ631" i="1" s="1"/>
  <c r="AK631" i="1" s="1"/>
  <c r="P155" i="1"/>
  <c r="O155" i="1" s="1"/>
  <c r="P80" i="1"/>
  <c r="O80" i="1" s="1"/>
  <c r="P1659" i="1"/>
  <c r="O1659" i="1" s="1"/>
  <c r="AF218" i="1"/>
  <c r="P1481" i="1"/>
  <c r="O1481" i="1" s="1"/>
  <c r="AF21" i="1"/>
  <c r="AJ21" i="1" s="1"/>
  <c r="AK21" i="1" s="1"/>
  <c r="P319" i="1"/>
  <c r="O319" i="1" s="1"/>
  <c r="P1187" i="1"/>
  <c r="O1187" i="1" s="1"/>
  <c r="P1714" i="1"/>
  <c r="O1714" i="1" s="1"/>
  <c r="AF1044" i="1"/>
  <c r="AJ1044" i="1" s="1"/>
  <c r="AK1044" i="1" s="1"/>
  <c r="AF1179" i="1"/>
  <c r="AJ1179" i="1" s="1"/>
  <c r="AK1179" i="1" s="1"/>
  <c r="P1837" i="1"/>
  <c r="O1837" i="1" s="1"/>
  <c r="AF475" i="1"/>
  <c r="AJ475" i="1" s="1"/>
  <c r="AK475" i="1" s="1"/>
  <c r="P1920" i="1"/>
  <c r="O1920" i="1" s="1"/>
  <c r="P2384" i="1"/>
  <c r="O2384" i="1" s="1"/>
  <c r="P591" i="1"/>
  <c r="O591" i="1" s="1"/>
  <c r="P29" i="1"/>
  <c r="O29" i="1" s="1"/>
  <c r="P233" i="1"/>
  <c r="O233" i="1" s="1"/>
  <c r="AF1047" i="1"/>
  <c r="AJ1047" i="1" s="1"/>
  <c r="AK1047" i="1" s="1"/>
  <c r="P381" i="1"/>
  <c r="O381" i="1" s="1"/>
  <c r="P1683" i="1"/>
  <c r="O1683" i="1" s="1"/>
  <c r="P223" i="1"/>
  <c r="O223" i="1" s="1"/>
  <c r="AF23" i="1"/>
  <c r="AJ23" i="1" s="1"/>
  <c r="AK23" i="1" s="1"/>
  <c r="AF2214" i="1"/>
  <c r="AJ2214" i="1" s="1"/>
  <c r="AK2214" i="1" s="1"/>
  <c r="P1991" i="1"/>
  <c r="O1991" i="1" s="1"/>
  <c r="P1424" i="1"/>
  <c r="O1424" i="1" s="1"/>
  <c r="P558" i="1"/>
  <c r="O558" i="1" s="1"/>
  <c r="P2040" i="1"/>
  <c r="O2040" i="1" s="1"/>
  <c r="AF1277" i="1"/>
  <c r="AJ1277" i="1" s="1"/>
  <c r="AK1277" i="1" s="1"/>
  <c r="P1180" i="1"/>
  <c r="O1180" i="1" s="1"/>
  <c r="AF1832" i="1"/>
  <c r="AJ1832" i="1" s="1"/>
  <c r="AK1832" i="1" s="1"/>
  <c r="AF1797" i="1"/>
  <c r="AJ1797" i="1" s="1"/>
  <c r="AK1797" i="1" s="1"/>
  <c r="P1771" i="1"/>
  <c r="O1771" i="1" s="1"/>
  <c r="P656" i="1"/>
  <c r="O656" i="1" s="1"/>
  <c r="P916" i="1"/>
  <c r="O916" i="1" s="1"/>
  <c r="P1587" i="1"/>
  <c r="O1587" i="1" s="1"/>
  <c r="P1095" i="1"/>
  <c r="O1095" i="1" s="1"/>
  <c r="P2336" i="1"/>
  <c r="O2336" i="1" s="1"/>
  <c r="AF2264" i="1"/>
  <c r="AJ2264" i="1" s="1"/>
  <c r="AK2264" i="1" s="1"/>
  <c r="P1286" i="1"/>
  <c r="O1286" i="1" s="1"/>
  <c r="P468" i="1"/>
  <c r="O468" i="1" s="1"/>
  <c r="AF1008" i="1"/>
  <c r="AJ1008" i="1" s="1"/>
  <c r="AK1008" i="1" s="1"/>
  <c r="AF291" i="1"/>
  <c r="AJ291" i="1" s="1"/>
  <c r="AK291" i="1" s="1"/>
  <c r="P2061" i="1"/>
  <c r="O2061" i="1" s="1"/>
  <c r="P1023" i="1"/>
  <c r="O1023" i="1" s="1"/>
  <c r="AF1483" i="1"/>
  <c r="AJ1483" i="1" s="1"/>
  <c r="AK1483" i="1" s="1"/>
  <c r="P788" i="1"/>
  <c r="O788" i="1" s="1"/>
  <c r="P173" i="1"/>
  <c r="O173" i="1" s="1"/>
  <c r="AF1068" i="1"/>
  <c r="AJ1068" i="1" s="1"/>
  <c r="AK1068" i="1" s="1"/>
  <c r="AF1639" i="1"/>
  <c r="AJ1639" i="1" s="1"/>
  <c r="AK1639" i="1" s="1"/>
  <c r="AF1095" i="1"/>
  <c r="AJ1095" i="1" s="1"/>
  <c r="AK1095" i="1" s="1"/>
  <c r="AF719" i="1"/>
  <c r="AJ719" i="1" s="1"/>
  <c r="AK719" i="1" s="1"/>
  <c r="AF1956" i="1"/>
  <c r="AJ1956" i="1" s="1"/>
  <c r="AK1956" i="1" s="1"/>
  <c r="AF1089" i="1"/>
  <c r="AJ1089" i="1" s="1"/>
  <c r="AK1089" i="1" s="1"/>
  <c r="AF66" i="1"/>
  <c r="AJ66" i="1" s="1"/>
  <c r="AK66" i="1" s="1"/>
  <c r="P1886" i="1"/>
  <c r="O1886" i="1" s="1"/>
  <c r="AF1963" i="1"/>
  <c r="AJ1963" i="1" s="1"/>
  <c r="AK1963" i="1" s="1"/>
  <c r="P2089" i="1"/>
  <c r="O2089" i="1" s="1"/>
  <c r="P1975" i="1"/>
  <c r="O1975" i="1" s="1"/>
  <c r="P414" i="1"/>
  <c r="O414" i="1" s="1"/>
  <c r="AF434" i="1"/>
  <c r="AJ434" i="1" s="1"/>
  <c r="AK434" i="1" s="1"/>
  <c r="AF2333" i="1"/>
  <c r="AJ2333" i="1" s="1"/>
  <c r="AK2333" i="1" s="1"/>
  <c r="P2331" i="1"/>
  <c r="O2331" i="1" s="1"/>
  <c r="P1405" i="1"/>
  <c r="O1405" i="1" s="1"/>
  <c r="P566" i="1"/>
  <c r="O566" i="1" s="1"/>
  <c r="AF311" i="1"/>
  <c r="AJ311" i="1" s="1"/>
  <c r="AK311" i="1" s="1"/>
  <c r="AF1365" i="1"/>
  <c r="AJ1365" i="1" s="1"/>
  <c r="AK1365" i="1" s="1"/>
  <c r="P1416" i="1"/>
  <c r="O1416" i="1" s="1"/>
  <c r="AF569" i="1"/>
  <c r="AJ569" i="1" s="1"/>
  <c r="AK569" i="1" s="1"/>
  <c r="AF629" i="1"/>
  <c r="AJ629" i="1" s="1"/>
  <c r="AK629" i="1" s="1"/>
  <c r="P1183" i="1"/>
  <c r="O1183" i="1" s="1"/>
  <c r="P359" i="1"/>
  <c r="O359" i="1" s="1"/>
  <c r="AF2099" i="1"/>
  <c r="AJ2099" i="1" s="1"/>
  <c r="AK2099" i="1" s="1"/>
  <c r="P82" i="1"/>
  <c r="O82" i="1" s="1"/>
  <c r="AF2135" i="1"/>
  <c r="AJ2135" i="1" s="1"/>
  <c r="AK2135" i="1" s="1"/>
  <c r="P1774" i="1"/>
  <c r="O1774" i="1" s="1"/>
  <c r="P1179" i="1"/>
  <c r="O1179" i="1" s="1"/>
  <c r="AF558" i="1"/>
  <c r="AJ558" i="1" s="1"/>
  <c r="AK558" i="1" s="1"/>
  <c r="AF1320" i="1"/>
  <c r="AJ1320" i="1" s="1"/>
  <c r="AK1320" i="1" s="1"/>
  <c r="AF2343" i="1"/>
  <c r="AJ2343" i="1" s="1"/>
  <c r="AK2343" i="1" s="1"/>
  <c r="P719" i="1"/>
  <c r="O719" i="1" s="1"/>
  <c r="P1539" i="1"/>
  <c r="O1539" i="1" s="1"/>
  <c r="AF28" i="1"/>
  <c r="AJ28" i="1" s="1"/>
  <c r="AK28" i="1" s="1"/>
  <c r="P1358" i="1"/>
  <c r="O1358" i="1" s="1"/>
  <c r="AF174" i="1"/>
  <c r="AJ174" i="1" s="1"/>
  <c r="AK174" i="1" s="1"/>
  <c r="AF2040" i="1"/>
  <c r="AJ2040" i="1" s="1"/>
  <c r="AK2040" i="1" s="1"/>
  <c r="AF1305" i="1"/>
  <c r="AJ1305" i="1" s="1"/>
  <c r="AK1305" i="1" s="1"/>
  <c r="AF1148" i="1"/>
  <c r="AJ1148" i="1" s="1"/>
  <c r="AK1148" i="1" s="1"/>
  <c r="AF1396" i="1"/>
  <c r="AJ1396" i="1" s="1"/>
  <c r="AK1396" i="1" s="1"/>
  <c r="P1865" i="1"/>
  <c r="O1865" i="1" s="1"/>
  <c r="P1020" i="1"/>
  <c r="O1020" i="1" s="1"/>
  <c r="P21" i="1"/>
  <c r="O21" i="1" s="1"/>
  <c r="P681" i="1"/>
  <c r="O681" i="1" s="1"/>
  <c r="P59" i="1"/>
  <c r="O59" i="1" s="1"/>
  <c r="AF1192" i="1"/>
  <c r="AJ1192" i="1" s="1"/>
  <c r="AK1192" i="1" s="1"/>
  <c r="AF102" i="1"/>
  <c r="AJ102" i="1" s="1"/>
  <c r="AK102" i="1" s="1"/>
  <c r="P2395" i="1"/>
  <c r="O2395" i="1" s="1"/>
  <c r="AF1887" i="1"/>
  <c r="AJ1887" i="1" s="1"/>
  <c r="AK1887" i="1" s="1"/>
  <c r="P2213" i="1"/>
  <c r="O2213" i="1" s="1"/>
  <c r="P518" i="1"/>
  <c r="O518" i="1" s="1"/>
  <c r="AF610" i="1"/>
  <c r="AJ610" i="1" s="1"/>
  <c r="AK610" i="1" s="1"/>
  <c r="P2161" i="1"/>
  <c r="O2161" i="1" s="1"/>
  <c r="P417" i="1"/>
  <c r="O417" i="1" s="1"/>
  <c r="AF1927" i="1"/>
  <c r="AJ1927" i="1" s="1"/>
  <c r="AK1927" i="1" s="1"/>
  <c r="P367" i="1"/>
  <c r="O367" i="1" s="1"/>
  <c r="P2192" i="1"/>
  <c r="O2192" i="1" s="1"/>
  <c r="AF1116" i="1"/>
  <c r="AJ1116" i="1" s="1"/>
  <c r="AK1116" i="1" s="1"/>
  <c r="P1012" i="1"/>
  <c r="O1012" i="1" s="1"/>
  <c r="P2323" i="1"/>
  <c r="O2323" i="1" s="1"/>
  <c r="P373" i="1"/>
  <c r="O373" i="1" s="1"/>
  <c r="P249" i="1"/>
  <c r="O249" i="1" s="1"/>
  <c r="AF2261" i="1"/>
  <c r="AJ2261" i="1" s="1"/>
  <c r="AK2261" i="1" s="1"/>
  <c r="P439" i="1"/>
  <c r="O439" i="1" s="1"/>
  <c r="P1968" i="1"/>
  <c r="O1968" i="1" s="1"/>
  <c r="AF2078" i="1"/>
  <c r="AJ2078" i="1" s="1"/>
  <c r="AK2078" i="1" s="1"/>
  <c r="AF1984" i="1"/>
  <c r="AJ1984" i="1" s="1"/>
  <c r="AK1984" i="1" s="1"/>
  <c r="AF672" i="1"/>
  <c r="AJ672" i="1" s="1"/>
  <c r="AK672" i="1" s="1"/>
  <c r="P2583" i="1"/>
  <c r="O2583" i="1" s="1"/>
  <c r="P2300" i="1"/>
  <c r="O2300" i="1" s="1"/>
  <c r="AF598" i="1"/>
  <c r="AJ598" i="1" s="1"/>
  <c r="AK598" i="1" s="1"/>
  <c r="P1143" i="1"/>
  <c r="O1143" i="1" s="1"/>
  <c r="AF2169" i="1"/>
  <c r="AJ2169" i="1" s="1"/>
  <c r="AK2169" i="1" s="1"/>
  <c r="AF397" i="1"/>
  <c r="AJ397" i="1" s="1"/>
  <c r="AK397" i="1" s="1"/>
  <c r="P1784" i="1"/>
  <c r="O1784" i="1" s="1"/>
  <c r="AF206" i="1"/>
  <c r="P397" i="1"/>
  <c r="O397" i="1" s="1"/>
  <c r="P1082" i="1"/>
  <c r="O1082" i="1" s="1"/>
  <c r="AF578" i="1"/>
  <c r="AJ578" i="1" s="1"/>
  <c r="AK578" i="1" s="1"/>
  <c r="P1928" i="1"/>
  <c r="O1928" i="1" s="1"/>
  <c r="AF1582" i="1"/>
  <c r="AJ1582" i="1" s="1"/>
  <c r="AK1582" i="1" s="1"/>
  <c r="P83" i="1"/>
  <c r="O83" i="1" s="1"/>
  <c r="P1256" i="1"/>
  <c r="O1256" i="1" s="1"/>
  <c r="P911" i="1"/>
  <c r="O911" i="1" s="1"/>
  <c r="AF1407" i="1"/>
  <c r="AJ1407" i="1" s="1"/>
  <c r="AK1407" i="1" s="1"/>
  <c r="AF1876" i="1"/>
  <c r="AJ1876" i="1" s="1"/>
  <c r="AK1876" i="1" s="1"/>
  <c r="AF29" i="1"/>
  <c r="AJ29" i="1" s="1"/>
  <c r="AK29" i="1" s="1"/>
  <c r="AF321" i="1"/>
  <c r="AJ321" i="1" s="1"/>
  <c r="AK321" i="1" s="1"/>
  <c r="AF405" i="1"/>
  <c r="AJ405" i="1" s="1"/>
  <c r="AK405" i="1" s="1"/>
  <c r="AF431" i="1"/>
  <c r="AJ431" i="1" s="1"/>
  <c r="AK431" i="1" s="1"/>
  <c r="AF2595" i="1"/>
  <c r="AJ2582" i="1" s="1"/>
  <c r="AK2582" i="1" s="1"/>
  <c r="AF1082" i="1"/>
  <c r="AJ1082" i="1" s="1"/>
  <c r="AK1082" i="1" s="1"/>
  <c r="AF123" i="1"/>
  <c r="AJ123" i="1" s="1"/>
  <c r="AK123" i="1" s="1"/>
  <c r="AF1444" i="1"/>
  <c r="AJ1444" i="1" s="1"/>
  <c r="AK1444" i="1" s="1"/>
  <c r="P234" i="1"/>
  <c r="O234" i="1" s="1"/>
  <c r="AF832" i="1"/>
  <c r="AJ832" i="1" s="1"/>
  <c r="AK832" i="1" s="1"/>
  <c r="AF2039" i="1"/>
  <c r="AJ2039" i="1" s="1"/>
  <c r="AK2039" i="1" s="1"/>
  <c r="P2595" i="1"/>
  <c r="O2595" i="1" s="1"/>
  <c r="P66" i="1"/>
  <c r="O66" i="1" s="1"/>
  <c r="P448" i="1"/>
  <c r="O448" i="1" s="1"/>
  <c r="P1464" i="1"/>
  <c r="O1464" i="1" s="1"/>
  <c r="AF1425" i="1"/>
  <c r="AJ1425" i="1" s="1"/>
  <c r="AK1425" i="1" s="1"/>
  <c r="P824" i="1"/>
  <c r="O824" i="1" s="1"/>
  <c r="AF429" i="1"/>
  <c r="AJ429" i="1" s="1"/>
  <c r="AK429" i="1" s="1"/>
  <c r="P1787" i="1"/>
  <c r="O1787" i="1" s="1"/>
  <c r="AF495" i="1"/>
  <c r="AJ495" i="1" s="1"/>
  <c r="AK495" i="1" s="1"/>
  <c r="P1939" i="1"/>
  <c r="O1939" i="1" s="1"/>
  <c r="P944" i="1"/>
  <c r="O944" i="1" s="1"/>
  <c r="AF1385" i="1"/>
  <c r="AJ1385" i="1" s="1"/>
  <c r="AK1385" i="1" s="1"/>
  <c r="P1789" i="1"/>
  <c r="O1789" i="1" s="1"/>
  <c r="AF490" i="1"/>
  <c r="AJ490" i="1" s="1"/>
  <c r="AK490" i="1" s="1"/>
  <c r="P1423" i="1"/>
  <c r="O1423" i="1" s="1"/>
  <c r="P1649" i="1"/>
  <c r="O1649" i="1" s="1"/>
  <c r="P2145" i="1"/>
  <c r="O2145" i="1" s="1"/>
  <c r="P75" i="1"/>
  <c r="O75" i="1" s="1"/>
  <c r="P1854" i="1"/>
  <c r="O1854" i="1" s="1"/>
  <c r="P140" i="1"/>
  <c r="O140" i="1" s="1"/>
  <c r="AF82" i="1"/>
  <c r="AJ82" i="1" s="1"/>
  <c r="AK82" i="1" s="1"/>
  <c r="AF1991" i="1"/>
  <c r="AJ1991" i="1" s="1"/>
  <c r="AK1991" i="1" s="1"/>
  <c r="P1959" i="1"/>
  <c r="O1959" i="1" s="1"/>
  <c r="AF1930" i="1"/>
  <c r="AJ1930" i="1" s="1"/>
  <c r="AK1930" i="1" s="1"/>
  <c r="P1043" i="1"/>
  <c r="O1043" i="1" s="1"/>
  <c r="AF2006" i="1"/>
  <c r="AJ2006" i="1" s="1"/>
  <c r="AK2006" i="1" s="1"/>
  <c r="AF1512" i="1"/>
  <c r="AJ1512" i="1" s="1"/>
  <c r="AK1512" i="1" s="1"/>
  <c r="P340" i="1"/>
  <c r="O340" i="1" s="1"/>
  <c r="AF1143" i="1"/>
  <c r="AJ1143" i="1" s="1"/>
  <c r="AK1143" i="1" s="1"/>
  <c r="AF80" i="1"/>
  <c r="AJ80" i="1" s="1"/>
  <c r="AK80" i="1" s="1"/>
  <c r="P1678" i="1"/>
  <c r="O1678" i="1" s="1"/>
  <c r="AF1223" i="1"/>
  <c r="AJ1223" i="1" s="1"/>
  <c r="AK1223" i="1" s="1"/>
  <c r="P1259" i="1"/>
  <c r="O1259" i="1" s="1"/>
  <c r="P1849" i="1"/>
  <c r="O1849" i="1" s="1"/>
  <c r="P1397" i="1"/>
  <c r="O1397" i="1" s="1"/>
  <c r="AF1119" i="1"/>
  <c r="AJ1119" i="1" s="1"/>
  <c r="AK1119" i="1" s="1"/>
  <c r="P573" i="1"/>
  <c r="O573" i="1" s="1"/>
  <c r="AF2154" i="1"/>
  <c r="AJ2154" i="1" s="1"/>
  <c r="AK2154" i="1" s="1"/>
  <c r="P548" i="1"/>
  <c r="O548" i="1" s="1"/>
  <c r="P550" i="1"/>
  <c r="O550" i="1" s="1"/>
  <c r="P1796" i="1"/>
  <c r="O1796" i="1" s="1"/>
  <c r="AF1188" i="1"/>
  <c r="AJ1188" i="1" s="1"/>
  <c r="AK1188" i="1" s="1"/>
  <c r="AF2157" i="1"/>
  <c r="AJ2157" i="1" s="1"/>
  <c r="AK2157" i="1" s="1"/>
  <c r="P2432" i="1"/>
  <c r="O2432" i="1" s="1"/>
  <c r="AF2279" i="1"/>
  <c r="AJ2279" i="1" s="1"/>
  <c r="AK2279" i="1" s="1"/>
  <c r="AF1847" i="1"/>
  <c r="AJ1847" i="1" s="1"/>
  <c r="AK1847" i="1" s="1"/>
  <c r="P103" i="1"/>
  <c r="O103" i="1" s="1"/>
  <c r="AF649" i="1"/>
  <c r="AJ649" i="1" s="1"/>
  <c r="AK649" i="1" s="1"/>
  <c r="AF2174" i="1"/>
  <c r="AJ2174" i="1" s="1"/>
  <c r="AK2174" i="1" s="1"/>
  <c r="AF1029" i="1"/>
  <c r="AJ1029" i="1" s="1"/>
  <c r="AK1029" i="1" s="1"/>
  <c r="AF499" i="1"/>
  <c r="AJ499" i="1" s="1"/>
  <c r="AK499" i="1" s="1"/>
  <c r="AF908" i="1"/>
  <c r="AJ908" i="1" s="1"/>
  <c r="AK908" i="1" s="1"/>
  <c r="AF1023" i="1"/>
  <c r="AJ1023" i="1" s="1"/>
  <c r="AK1023" i="1" s="1"/>
  <c r="P475" i="1"/>
  <c r="O475" i="1" s="1"/>
  <c r="AF162" i="1"/>
  <c r="AJ162" i="1" s="1"/>
  <c r="AK162" i="1" s="1"/>
  <c r="P1347" i="1"/>
  <c r="O1347" i="1" s="1"/>
  <c r="AF591" i="1"/>
  <c r="AJ591" i="1" s="1"/>
  <c r="AK591" i="1" s="1"/>
  <c r="P903" i="1"/>
  <c r="O903" i="1" s="1"/>
  <c r="AF548" i="1"/>
  <c r="AJ548" i="1" s="1"/>
  <c r="AK548" i="1" s="1"/>
  <c r="P1047" i="1"/>
  <c r="O1047" i="1" s="1"/>
  <c r="P1832" i="1"/>
  <c r="O1832" i="1" s="1"/>
  <c r="AF1787" i="1"/>
  <c r="AJ1787" i="1" s="1"/>
  <c r="AK1787" i="1" s="1"/>
  <c r="P1885" i="1"/>
  <c r="O1885" i="1" s="1"/>
  <c r="AF529" i="1"/>
  <c r="AJ529" i="1" s="1"/>
  <c r="AK529" i="1" s="1"/>
  <c r="AF1683" i="1"/>
  <c r="AJ1683" i="1" s="1"/>
  <c r="AK1683" i="1" s="1"/>
  <c r="P496" i="1"/>
  <c r="O496" i="1" s="1"/>
  <c r="P1167" i="1"/>
  <c r="O1167" i="1" s="1"/>
  <c r="AF667" i="1"/>
  <c r="AJ667" i="1" s="1"/>
  <c r="AK667" i="1" s="1"/>
  <c r="AF1871" i="1"/>
  <c r="AJ1871" i="1" s="1"/>
  <c r="AK1871" i="1" s="1"/>
  <c r="AF229" i="1"/>
  <c r="AJ228" i="1" s="1"/>
  <c r="AK228" i="1" s="1"/>
  <c r="AF1882" i="1"/>
  <c r="AJ1882" i="1" s="1"/>
  <c r="AK1882" i="1" s="1"/>
  <c r="P453" i="1"/>
  <c r="O453" i="1" s="1"/>
  <c r="P1203" i="1"/>
  <c r="O1203" i="1" s="1"/>
  <c r="P5" i="1"/>
  <c r="O5" i="1" s="1"/>
  <c r="AN5" i="1"/>
  <c r="AF1538" i="1"/>
  <c r="AJ1538" i="1" s="1"/>
  <c r="AK1538" i="1" s="1"/>
  <c r="P2295" i="1"/>
  <c r="O2295" i="1" s="1"/>
  <c r="P649" i="1"/>
  <c r="O649" i="1" s="1"/>
  <c r="AF1429" i="1"/>
  <c r="AJ1429" i="1" s="1"/>
  <c r="AK1429" i="1" s="1"/>
  <c r="P800" i="1"/>
  <c r="O800" i="1" s="1"/>
  <c r="P2135" i="1"/>
  <c r="O2135" i="1" s="1"/>
  <c r="AF439" i="1"/>
  <c r="AJ439" i="1" s="1"/>
  <c r="AK439" i="1" s="1"/>
  <c r="P1963" i="1"/>
  <c r="O1963" i="1" s="1"/>
  <c r="AF1413" i="1"/>
  <c r="AJ1413" i="1" s="1"/>
  <c r="AK1413" i="1" s="1"/>
  <c r="AF468" i="1"/>
  <c r="AJ468" i="1" s="1"/>
  <c r="AK468" i="1" s="1"/>
  <c r="P32" i="1"/>
  <c r="O32" i="1" s="1"/>
  <c r="P2372" i="1"/>
  <c r="O2372" i="1" s="1"/>
  <c r="AF975" i="1"/>
  <c r="AJ975" i="1" s="1"/>
  <c r="AK975" i="1" s="1"/>
  <c r="AF2168" i="1"/>
  <c r="AJ2168" i="1" s="1"/>
  <c r="AK2168" i="1" s="1"/>
  <c r="P1635" i="1"/>
  <c r="O1635" i="1" s="1"/>
  <c r="AF1067" i="1"/>
  <c r="AJ1067" i="1" s="1"/>
  <c r="AK1067" i="1" s="1"/>
  <c r="P2602" i="1"/>
  <c r="O2602" i="1" s="1"/>
  <c r="AF1203" i="1"/>
  <c r="AJ1203" i="1" s="1"/>
  <c r="AK1203" i="1" s="1"/>
  <c r="AF156" i="1"/>
  <c r="AJ156" i="1" s="1"/>
  <c r="AK156" i="1" s="1"/>
  <c r="AF294" i="1"/>
  <c r="AJ294" i="1" s="1"/>
  <c r="AK294" i="1" s="1"/>
  <c r="P738" i="1"/>
  <c r="O738" i="1" s="1"/>
  <c r="AF283" i="1"/>
  <c r="AJ283" i="1" s="1"/>
  <c r="AK283" i="1" s="1"/>
  <c r="AF1167" i="1"/>
  <c r="AJ1167" i="1" s="1"/>
  <c r="AK1167" i="1" s="1"/>
  <c r="AF875" i="1"/>
  <c r="AJ875" i="1" s="1"/>
  <c r="AK875" i="1" s="1"/>
  <c r="AF1811" i="1"/>
  <c r="AJ1811" i="1" s="1"/>
  <c r="AK1811" i="1" s="1"/>
  <c r="P283" i="1"/>
  <c r="O283" i="1" s="1"/>
  <c r="P2223" i="1"/>
  <c r="O2223" i="1" s="1"/>
  <c r="P859" i="1"/>
  <c r="O859" i="1" s="1"/>
  <c r="AF1160" i="1"/>
  <c r="AJ1160" i="1" s="1"/>
  <c r="AK1160" i="1" s="1"/>
  <c r="AF903" i="1"/>
  <c r="AJ903" i="1" s="1"/>
  <c r="AK903" i="1" s="1"/>
  <c r="AF2251" i="1"/>
  <c r="AJ2251" i="1" s="1"/>
  <c r="AK2251" i="1" s="1"/>
  <c r="AF696" i="1"/>
  <c r="AJ696" i="1" s="1"/>
  <c r="AK696" i="1" s="1"/>
  <c r="P2326" i="1"/>
  <c r="O2326" i="1" s="1"/>
  <c r="P1825" i="1"/>
  <c r="O1825" i="1" s="1"/>
  <c r="P43" i="1"/>
  <c r="O43" i="1" s="1"/>
  <c r="AF1443" i="1"/>
  <c r="AJ1443" i="1" s="1"/>
  <c r="AK1443" i="1" s="1"/>
  <c r="AF1404" i="1"/>
  <c r="AJ1404" i="1" s="1"/>
  <c r="AK1404" i="1" s="1"/>
  <c r="P1229" i="1"/>
  <c r="O1229" i="1" s="1"/>
  <c r="AF2381" i="1"/>
  <c r="AJ2381" i="1" s="1"/>
  <c r="AK2381" i="1" s="1"/>
  <c r="P1434" i="1"/>
  <c r="O1434" i="1" s="1"/>
  <c r="P771" i="1"/>
  <c r="O771" i="1" s="1"/>
  <c r="AF367" i="1"/>
  <c r="AJ367" i="1" s="1"/>
  <c r="AK367" i="1" s="1"/>
  <c r="AF362" i="1"/>
  <c r="AJ362" i="1" s="1"/>
  <c r="AK362" i="1" s="1"/>
  <c r="P1319" i="1"/>
  <c r="O1319" i="1" s="1"/>
  <c r="P529" i="1"/>
  <c r="O529" i="1" s="1"/>
  <c r="P395" i="1"/>
  <c r="O395" i="1" s="1"/>
  <c r="AF1500" i="1"/>
  <c r="AJ1500" i="1" s="1"/>
  <c r="AK1500" i="1" s="1"/>
  <c r="AF1769" i="1"/>
  <c r="AJ1769" i="1" s="1"/>
  <c r="AK1769" i="1" s="1"/>
  <c r="P1622" i="1"/>
  <c r="O1622" i="1" s="1"/>
  <c r="AF1019" i="1"/>
  <c r="AJ1019" i="1" s="1"/>
  <c r="AK1019" i="1" s="1"/>
  <c r="AF1368" i="1"/>
  <c r="AJ1368" i="1" s="1"/>
  <c r="AK1368" i="1" s="1"/>
  <c r="P1897" i="1"/>
  <c r="O1897" i="1" s="1"/>
  <c r="AF1663" i="1"/>
  <c r="AJ1663" i="1" s="1"/>
  <c r="AK1663" i="1" s="1"/>
  <c r="AF457" i="1"/>
  <c r="AJ457" i="1" s="1"/>
  <c r="AK457" i="1" s="1"/>
  <c r="P1476" i="1"/>
  <c r="O1476" i="1" s="1"/>
  <c r="P1067" i="1"/>
  <c r="O1067" i="1" s="1"/>
  <c r="AF1885" i="1"/>
  <c r="AJ1885" i="1" s="1"/>
  <c r="AK1885" i="1" s="1"/>
  <c r="AF2010" i="1"/>
  <c r="AJ2010" i="1" s="1"/>
  <c r="AK2010" i="1" s="1"/>
  <c r="P975" i="1"/>
  <c r="O975" i="1" s="1"/>
  <c r="AF319" i="1"/>
  <c r="AJ319" i="1" s="1"/>
  <c r="AK319" i="1" s="1"/>
  <c r="AF2601" i="1"/>
  <c r="AJ2588" i="1" s="1"/>
  <c r="AK2588" i="1" s="1"/>
  <c r="AF1659" i="1"/>
  <c r="AJ1659" i="1" s="1"/>
  <c r="AK1659" i="1" s="1"/>
  <c r="AF749" i="1"/>
  <c r="AJ749" i="1" s="1"/>
  <c r="AK749" i="1" s="1"/>
  <c r="AF1603" i="1"/>
  <c r="AJ1603" i="1" s="1"/>
  <c r="AK1603" i="1" s="1"/>
  <c r="AF1423" i="1"/>
  <c r="AJ1423" i="1" s="1"/>
  <c r="AK1423" i="1" s="1"/>
  <c r="AF1434" i="1"/>
  <c r="AJ1434" i="1" s="1"/>
  <c r="AK1434" i="1" s="1"/>
  <c r="AF570" i="1"/>
  <c r="AJ570" i="1" s="1"/>
  <c r="AK570" i="1" s="1"/>
  <c r="P174" i="1"/>
  <c r="O174" i="1" s="1"/>
  <c r="AF536" i="1"/>
  <c r="AJ536" i="1" s="1"/>
  <c r="AK536" i="1" s="1"/>
  <c r="P1119" i="1"/>
  <c r="O1119" i="1" s="1"/>
  <c r="P1355" i="1"/>
  <c r="O1355" i="1" s="1"/>
  <c r="P1925" i="1"/>
  <c r="O1925" i="1" s="1"/>
  <c r="AF1594" i="1"/>
  <c r="AJ1594" i="1" s="1"/>
  <c r="AK1594" i="1" s="1"/>
  <c r="P40" i="1"/>
  <c r="O40" i="1" s="1"/>
  <c r="AF32" i="1"/>
  <c r="AJ32" i="1" s="1"/>
  <c r="AK32" i="1" s="1"/>
  <c r="P1604" i="1"/>
  <c r="O1604" i="1" s="1"/>
  <c r="P1515" i="1"/>
  <c r="O1515" i="1" s="1"/>
  <c r="AF1010" i="1"/>
  <c r="AJ1010" i="1" s="1"/>
  <c r="AK1010" i="1" s="1"/>
  <c r="P328" i="1"/>
  <c r="O328" i="1" s="1"/>
  <c r="AF1328" i="1"/>
  <c r="AJ1328" i="1" s="1"/>
  <c r="AK1328" i="1" s="1"/>
  <c r="P2106" i="1"/>
  <c r="O2106" i="1" s="1"/>
  <c r="AF2147" i="1"/>
  <c r="AJ2147" i="1" s="1"/>
  <c r="AK2147" i="1" s="1"/>
  <c r="P920" i="1"/>
  <c r="O920" i="1" s="1"/>
  <c r="P442" i="1"/>
  <c r="O442" i="1" s="1"/>
  <c r="AF223" i="1"/>
  <c r="P2039" i="1"/>
  <c r="O2039" i="1" s="1"/>
  <c r="P294" i="1"/>
  <c r="O294" i="1" s="1"/>
  <c r="P1415" i="1"/>
  <c r="O1415" i="1" s="1"/>
  <c r="P757" i="1"/>
  <c r="O757" i="1" s="1"/>
  <c r="P1805" i="1"/>
  <c r="O1805" i="1" s="1"/>
  <c r="AF1975" i="1"/>
  <c r="AJ1975" i="1" s="1"/>
  <c r="AK1975" i="1" s="1"/>
  <c r="P536" i="1"/>
  <c r="O536" i="1" s="1"/>
  <c r="P1328" i="1"/>
  <c r="O1328" i="1" s="1"/>
  <c r="AF1347" i="1"/>
  <c r="AJ1347" i="1" s="1"/>
  <c r="AK1347" i="1" s="1"/>
  <c r="P1636" i="1"/>
  <c r="O1636" i="1" s="1"/>
  <c r="P499" i="1"/>
  <c r="O499" i="1" s="1"/>
  <c r="AF442" i="1"/>
  <c r="AJ442" i="1" s="1"/>
  <c r="AK442" i="1" s="1"/>
  <c r="P1404" i="1"/>
  <c r="O1404" i="1" s="1"/>
  <c r="P896" i="1"/>
  <c r="O896" i="1" s="1"/>
  <c r="P749" i="1"/>
  <c r="O749" i="1" s="1"/>
  <c r="AF995" i="1"/>
  <c r="AJ995" i="1" s="1"/>
  <c r="AK995" i="1" s="1"/>
  <c r="P1632" i="1"/>
  <c r="O1632" i="1" s="1"/>
  <c r="AF1911" i="1"/>
  <c r="AJ1911" i="1" s="1"/>
  <c r="AK1911" i="1" s="1"/>
  <c r="AF357" i="1"/>
  <c r="AJ357" i="1" s="1"/>
  <c r="AK357" i="1" s="1"/>
  <c r="P2006" i="1"/>
  <c r="O2006" i="1" s="1"/>
  <c r="AF1212" i="1"/>
  <c r="AJ1212" i="1" s="1"/>
  <c r="AK1212" i="1" s="1"/>
  <c r="P2310" i="1"/>
  <c r="O2310" i="1" s="1"/>
  <c r="P2181" i="1"/>
  <c r="O2181" i="1" s="1"/>
  <c r="P2183" i="1"/>
  <c r="O2183" i="1" s="1"/>
  <c r="AF2034" i="1"/>
  <c r="AJ2034" i="1" s="1"/>
  <c r="AK2034" i="1" s="1"/>
  <c r="P851" i="1"/>
  <c r="O851" i="1" s="1"/>
  <c r="P2416" i="1"/>
  <c r="O2416" i="1" s="1"/>
  <c r="P386" i="1"/>
  <c r="O386" i="1" s="1"/>
  <c r="AF738" i="1"/>
  <c r="AJ738" i="1" s="1"/>
  <c r="AK738" i="1" s="1"/>
  <c r="P1283" i="1"/>
  <c r="O1283" i="1" s="1"/>
  <c r="AF653" i="1"/>
  <c r="AJ653" i="1" s="1"/>
  <c r="AK653" i="1" s="1"/>
  <c r="AF1825" i="1"/>
  <c r="AJ1825" i="1" s="1"/>
  <c r="AK1825" i="1" s="1"/>
  <c r="AF122" i="1"/>
  <c r="AJ122" i="1" s="1"/>
  <c r="AK122" i="1" s="1"/>
  <c r="P602" i="1"/>
  <c r="O602" i="1" s="1"/>
  <c r="AF1415" i="1"/>
  <c r="AJ1415" i="1" s="1"/>
  <c r="AK1415" i="1" s="1"/>
  <c r="AF757" i="1"/>
  <c r="AJ757" i="1" s="1"/>
  <c r="AK757" i="1" s="1"/>
  <c r="AF1821" i="1"/>
  <c r="AJ1821" i="1" s="1"/>
  <c r="AK1821" i="1" s="1"/>
  <c r="AF2547" i="1"/>
  <c r="AJ2547" i="1" s="1"/>
  <c r="AK2547" i="1" s="1"/>
  <c r="P1606" i="1"/>
  <c r="O1606" i="1" s="1"/>
  <c r="AF2121" i="1"/>
  <c r="AJ2121" i="1" s="1"/>
  <c r="AK2121" i="1" s="1"/>
  <c r="AF1816" i="1"/>
  <c r="AJ1816" i="1" s="1"/>
  <c r="AK1816" i="1" s="1"/>
  <c r="AF2349" i="1"/>
  <c r="AJ2349" i="1" s="1"/>
  <c r="AK2349" i="1" s="1"/>
  <c r="P13" i="1"/>
  <c r="O13" i="1" s="1"/>
  <c r="AF2602" i="1"/>
  <c r="AJ2589" i="1" s="1"/>
  <c r="AK2589" i="1" s="1"/>
  <c r="P102" i="1"/>
  <c r="O102" i="1" s="1"/>
  <c r="AF1405" i="1"/>
  <c r="AJ1405" i="1" s="1"/>
  <c r="AK1405" i="1" s="1"/>
  <c r="AF1928" i="1"/>
  <c r="AJ1928" i="1" s="1"/>
  <c r="AK1928" i="1" s="1"/>
  <c r="P2078" i="1"/>
  <c r="O2078" i="1" s="1"/>
  <c r="AF656" i="1"/>
  <c r="AJ656" i="1" s="1"/>
  <c r="AK656" i="1" s="1"/>
  <c r="AF1635" i="1"/>
  <c r="AJ1635" i="1" s="1"/>
  <c r="AK1635" i="1" s="1"/>
  <c r="AF140" i="1"/>
  <c r="AJ140" i="1" s="1"/>
  <c r="AK140" i="1" s="1"/>
  <c r="P1911" i="1"/>
  <c r="O1911" i="1" s="1"/>
  <c r="AF234" i="1"/>
  <c r="P1623" i="1"/>
  <c r="O1623" i="1" s="1"/>
  <c r="P570" i="1"/>
  <c r="O570" i="1" s="1"/>
  <c r="P23" i="1"/>
  <c r="O23" i="1" s="1"/>
  <c r="P506" i="1"/>
  <c r="O506" i="1" s="1"/>
  <c r="AF2207" i="1"/>
  <c r="AJ2207" i="1" s="1"/>
  <c r="AK2207" i="1" s="1"/>
  <c r="AF1854" i="1"/>
  <c r="AJ1854" i="1" s="1"/>
  <c r="AK1854" i="1" s="1"/>
  <c r="P728" i="1"/>
  <c r="O728" i="1" s="1"/>
  <c r="P1639" i="1"/>
  <c r="O1639" i="1" s="1"/>
  <c r="AF2326" i="1"/>
  <c r="AJ2326" i="1" s="1"/>
  <c r="AK2326" i="1" s="1"/>
  <c r="AF819" i="1"/>
  <c r="AJ819" i="1" s="1"/>
  <c r="AK819" i="1" s="1"/>
  <c r="P2068" i="1"/>
  <c r="O2068" i="1" s="1"/>
  <c r="AF381" i="1"/>
  <c r="AJ381" i="1" s="1"/>
  <c r="AK381" i="1" s="1"/>
  <c r="AF916" i="1"/>
  <c r="AJ916" i="1" s="1"/>
  <c r="AK916" i="1" s="1"/>
  <c r="AF1187" i="1"/>
  <c r="AJ1187" i="1" s="1"/>
  <c r="AK1187" i="1" s="1"/>
  <c r="AF1962" i="1"/>
  <c r="AJ1962" i="1" s="1"/>
  <c r="AK1962" i="1" s="1"/>
  <c r="P2156" i="1"/>
  <c r="O2156" i="1" s="1"/>
  <c r="AF1687" i="1"/>
  <c r="AJ1687" i="1" s="1"/>
  <c r="AK1687" i="1" s="1"/>
  <c r="AF103" i="1"/>
  <c r="AJ103" i="1" s="1"/>
  <c r="AK103" i="1" s="1"/>
  <c r="P578" i="1"/>
  <c r="O578" i="1" s="1"/>
  <c r="AF1771" i="1"/>
  <c r="AJ1771" i="1" s="1"/>
  <c r="AK1771" i="1" s="1"/>
  <c r="P2169" i="1"/>
  <c r="O2169" i="1" s="1"/>
  <c r="P206" i="1"/>
  <c r="O206" i="1" s="1"/>
  <c r="AF9" i="1"/>
  <c r="AJ9" i="1" s="1"/>
  <c r="AK9" i="1" s="1"/>
  <c r="P1956" i="1"/>
  <c r="O1956" i="1" s="1"/>
  <c r="P1984" i="1"/>
  <c r="O1984" i="1" s="1"/>
  <c r="P1927" i="1"/>
  <c r="O1927" i="1" s="1"/>
  <c r="AF727" i="1"/>
  <c r="AJ727" i="1" s="1"/>
  <c r="AK727" i="1" s="1"/>
  <c r="AH2" i="1"/>
  <c r="AN3" i="66" s="1"/>
  <c r="P2349" i="1"/>
  <c r="O2349" i="1" s="1"/>
  <c r="P1816" i="1"/>
  <c r="O1816" i="1" s="1"/>
  <c r="AF417" i="1"/>
  <c r="AJ417" i="1" s="1"/>
  <c r="AK417" i="1" s="1"/>
  <c r="AF1256" i="1"/>
  <c r="AJ1256" i="1" s="1"/>
  <c r="AK1256" i="1" s="1"/>
  <c r="P1483" i="1"/>
  <c r="O1483" i="1" s="1"/>
  <c r="AF1886" i="1"/>
  <c r="AJ1886" i="1" s="1"/>
  <c r="AK1886" i="1" s="1"/>
  <c r="P1625" i="1"/>
  <c r="O1625" i="1" s="1"/>
  <c r="P2003" i="1"/>
  <c r="O2003" i="1" s="1"/>
  <c r="AF1523" i="1"/>
  <c r="AJ1523" i="1" s="1"/>
  <c r="AK1523" i="1" s="1"/>
  <c r="P1887" i="1"/>
  <c r="O1887" i="1" s="1"/>
  <c r="P95" i="1"/>
  <c r="O95" i="1" s="1"/>
  <c r="P2381" i="1"/>
  <c r="O2381" i="1" s="1"/>
  <c r="P1373" i="1"/>
  <c r="O1373" i="1" s="1"/>
  <c r="AF469" i="1"/>
  <c r="AJ469" i="1" s="1"/>
  <c r="AK469" i="1" s="1"/>
  <c r="P1068" i="1"/>
  <c r="O1068" i="1" s="1"/>
  <c r="AF1229" i="1"/>
  <c r="AJ1229" i="1" s="1"/>
  <c r="AK1229" i="1" s="1"/>
  <c r="P2010" i="1"/>
  <c r="O2010" i="1" s="1"/>
  <c r="AF328" i="1"/>
  <c r="AJ328" i="1" s="1"/>
  <c r="AK328" i="1" s="1"/>
  <c r="AF607" i="1"/>
  <c r="AJ607" i="1" s="1"/>
  <c r="AK607" i="1" s="1"/>
  <c r="AF75" i="1"/>
  <c r="AJ75" i="1" s="1"/>
  <c r="AK75" i="1" s="1"/>
  <c r="P714" i="1"/>
  <c r="O714" i="1" s="1"/>
  <c r="P2008" i="1"/>
  <c r="O2008" i="1" s="1"/>
  <c r="P1048" i="1"/>
  <c r="O1048" i="1" s="1"/>
  <c r="P996" i="1"/>
  <c r="O996" i="1" s="1"/>
  <c r="P1847" i="1"/>
  <c r="O1847" i="1" s="1"/>
  <c r="P1223" i="1"/>
  <c r="O1223" i="1" s="1"/>
  <c r="P455" i="1"/>
  <c r="O455" i="1" s="1"/>
  <c r="P2261" i="1"/>
  <c r="O2261" i="1" s="1"/>
  <c r="AF2395" i="1"/>
  <c r="AJ2395" i="1" s="1"/>
  <c r="AK2395" i="1" s="1"/>
  <c r="AF800" i="1"/>
  <c r="AJ800" i="1" s="1"/>
  <c r="AK800" i="1" s="1"/>
  <c r="P1044" i="1"/>
  <c r="O1044" i="1" s="1"/>
  <c r="AF708" i="1"/>
  <c r="AJ708" i="1" s="1"/>
  <c r="AK708" i="1" s="1"/>
  <c r="P1756" i="1"/>
  <c r="O1756" i="1" s="1"/>
  <c r="P1029" i="1"/>
  <c r="O1029" i="1" s="1"/>
  <c r="P509" i="1"/>
  <c r="O509" i="1" s="1"/>
  <c r="P1396" i="1"/>
  <c r="O1396" i="1" s="1"/>
  <c r="AF59" i="1"/>
  <c r="AJ59" i="1" s="1"/>
  <c r="AK59" i="1" s="1"/>
  <c r="P1188" i="1"/>
  <c r="O1188" i="1" s="1"/>
  <c r="P1008" i="1"/>
  <c r="O1008" i="1" s="1"/>
  <c r="AF1115" i="1"/>
  <c r="AJ1115" i="1" s="1"/>
  <c r="AK1115" i="1" s="1"/>
  <c r="P672" i="1"/>
  <c r="O672" i="1" s="1"/>
  <c r="AF2311" i="1"/>
  <c r="AJ2311" i="1" s="1"/>
  <c r="AK2311" i="1" s="1"/>
  <c r="P747" i="1"/>
  <c r="O747" i="1" s="1"/>
  <c r="P28" i="1"/>
  <c r="O28" i="1" s="1"/>
  <c r="AF742" i="1"/>
  <c r="AJ742" i="1" s="1"/>
  <c r="AK742" i="1" s="1"/>
  <c r="P1250" i="1"/>
  <c r="O1250" i="1" s="1"/>
  <c r="P1407" i="1"/>
  <c r="O1407" i="1" s="1"/>
  <c r="P1761" i="1"/>
  <c r="O1761" i="1" s="1"/>
  <c r="P1663" i="1"/>
  <c r="O1663" i="1" s="1"/>
  <c r="P1371" i="1"/>
  <c r="O1371" i="1" s="1"/>
  <c r="P415" i="1"/>
  <c r="O415" i="1" s="1"/>
  <c r="AF278" i="1"/>
  <c r="AJ278" i="1" s="1"/>
  <c r="AK278" i="1" s="1"/>
  <c r="AF920" i="1"/>
  <c r="AJ920" i="1" s="1"/>
  <c r="AK920" i="1" s="1"/>
  <c r="AF186" i="1"/>
  <c r="AJ186" i="1" s="1"/>
  <c r="AK186" i="1" s="1"/>
  <c r="P457" i="1"/>
  <c r="O457" i="1" s="1"/>
  <c r="P72" i="1"/>
  <c r="O72" i="1" s="1"/>
  <c r="P2359" i="1"/>
  <c r="O2359" i="1" s="1"/>
  <c r="AF1259" i="1"/>
  <c r="AJ1259" i="1" s="1"/>
  <c r="AK1259" i="1" s="1"/>
  <c r="P1791" i="1"/>
  <c r="O1791" i="1" s="1"/>
  <c r="P2185" i="1"/>
  <c r="O2185" i="1" s="1"/>
  <c r="AF1604" i="1"/>
  <c r="AJ1604" i="1" s="1"/>
  <c r="AK1604" i="1" s="1"/>
  <c r="AF1579" i="1"/>
  <c r="AJ1579" i="1" s="1"/>
  <c r="AK1579" i="1" s="1"/>
  <c r="AF766" i="1"/>
  <c r="AJ766" i="1" s="1"/>
  <c r="AK766" i="1" s="1"/>
  <c r="P1429" i="1"/>
  <c r="O1429" i="1" s="1"/>
  <c r="P2279" i="1"/>
  <c r="O2279" i="1" s="1"/>
  <c r="AF1694" i="1"/>
  <c r="AJ1694" i="1" s="1"/>
  <c r="AK1694" i="1" s="1"/>
  <c r="P1876" i="1"/>
  <c r="O1876" i="1" s="1"/>
  <c r="AF1593" i="1"/>
  <c r="AJ1593" i="1" s="1"/>
  <c r="AK1593" i="1" s="1"/>
  <c r="AF373" i="1"/>
  <c r="AJ373" i="1" s="1"/>
  <c r="AK373" i="1" s="1"/>
  <c r="P1116" i="1"/>
  <c r="O1116" i="1" s="1"/>
  <c r="P2121" i="1"/>
  <c r="O2121" i="1" s="1"/>
  <c r="AF674" i="1"/>
  <c r="AJ674" i="1" s="1"/>
  <c r="AK674" i="1" s="1"/>
  <c r="AF1476" i="1"/>
  <c r="AJ1476" i="1" s="1"/>
  <c r="AK1476" i="1" s="1"/>
  <c r="AF864" i="1"/>
  <c r="AJ864" i="1" s="1"/>
  <c r="AK864" i="1" s="1"/>
  <c r="P1726" i="1"/>
  <c r="O1726" i="1" s="1"/>
  <c r="P1811" i="1"/>
  <c r="O1811" i="1" s="1"/>
  <c r="P1498" i="1"/>
  <c r="O1498" i="1" s="1"/>
  <c r="AF2161" i="1"/>
  <c r="AJ2161" i="1" s="1"/>
  <c r="AK2161" i="1" s="1"/>
  <c r="P321" i="1"/>
  <c r="O321" i="1" s="1"/>
  <c r="AF83" i="1"/>
  <c r="AJ83" i="1" s="1"/>
  <c r="AK83" i="1" s="1"/>
  <c r="P603" i="1"/>
  <c r="O603" i="1" s="1"/>
  <c r="P2032" i="1"/>
  <c r="O2032" i="1" s="1"/>
  <c r="P1092" i="1"/>
  <c r="O1092" i="1" s="1"/>
  <c r="P2200" i="1"/>
  <c r="O2200" i="1" s="1"/>
  <c r="AF265" i="1"/>
  <c r="AJ265" i="1" s="1"/>
  <c r="AK265" i="1" s="1"/>
  <c r="P2005" i="1"/>
  <c r="O2005" i="1" s="1"/>
  <c r="AF1680" i="1"/>
  <c r="AJ1680" i="1" s="1"/>
  <c r="AK1680" i="1" s="1"/>
  <c r="P732" i="1"/>
  <c r="O732" i="1" s="1"/>
  <c r="AF173" i="1"/>
  <c r="AJ173" i="1" s="1"/>
  <c r="AK173" i="1" s="1"/>
  <c r="AF233" i="1"/>
  <c r="AJ232" i="1" s="1"/>
  <c r="AK232" i="1" s="1"/>
  <c r="P1289" i="1"/>
  <c r="O1289" i="1" s="1"/>
  <c r="AF1632" i="1"/>
  <c r="AJ1632" i="1" s="1"/>
  <c r="AK1632" i="1" s="1"/>
  <c r="AF911" i="1"/>
  <c r="AJ911" i="1" s="1"/>
  <c r="AK911" i="1" s="1"/>
  <c r="AF448" i="1"/>
  <c r="AJ448" i="1" s="1"/>
  <c r="AK448" i="1" s="1"/>
  <c r="P943" i="1"/>
  <c r="O943" i="1" s="1"/>
  <c r="AF1515" i="1"/>
  <c r="AJ1515" i="1" s="1"/>
  <c r="AK1515" i="1" s="1"/>
  <c r="P1160" i="1"/>
  <c r="O1160" i="1" s="1"/>
  <c r="AF2384" i="1"/>
  <c r="AJ2384" i="1" s="1"/>
  <c r="AK2384" i="1" s="1"/>
  <c r="AF1959" i="1"/>
  <c r="AJ1959" i="1" s="1"/>
  <c r="AK1959" i="1" s="1"/>
  <c r="AF1678" i="1"/>
  <c r="AJ1678" i="1" s="1"/>
  <c r="AK1678" i="1" s="1"/>
  <c r="P2251" i="1"/>
  <c r="O2251" i="1" s="1"/>
  <c r="AF1630" i="1"/>
  <c r="AJ1630" i="1" s="1"/>
  <c r="AK1630" i="1" s="1"/>
  <c r="AF1805" i="1"/>
  <c r="AJ1805" i="1" s="1"/>
  <c r="AK1805" i="1" s="1"/>
  <c r="P908" i="1"/>
  <c r="O908" i="1" s="1"/>
  <c r="AF1774" i="1"/>
  <c r="AJ1774" i="1" s="1"/>
  <c r="AK1774" i="1" s="1"/>
  <c r="P995" i="1"/>
  <c r="O995" i="1" s="1"/>
  <c r="P1385" i="1"/>
  <c r="O1385" i="1" s="1"/>
  <c r="P183" i="1"/>
  <c r="O183" i="1" s="1"/>
  <c r="P1441" i="1"/>
  <c r="O1441" i="1" s="1"/>
  <c r="P1486" i="1"/>
  <c r="O1486" i="1" s="1"/>
  <c r="P1661" i="1"/>
  <c r="O1661" i="1" s="1"/>
  <c r="P2214" i="1"/>
  <c r="O2214" i="1" s="1"/>
  <c r="AF2085" i="1"/>
  <c r="AJ2085" i="1" s="1"/>
  <c r="AK2085" i="1" s="1"/>
  <c r="AF1865" i="1"/>
  <c r="AJ1865" i="1" s="1"/>
  <c r="AK1865" i="1" s="1"/>
  <c r="P1394" i="1"/>
  <c r="O1394" i="1" s="1"/>
  <c r="P162" i="1"/>
  <c r="O162" i="1" s="1"/>
  <c r="AF763" i="1"/>
  <c r="AJ763" i="1" s="1"/>
  <c r="AK763" i="1" s="1"/>
  <c r="AF2358" i="1"/>
  <c r="AJ2358" i="1" s="1"/>
  <c r="AK2358" i="1" s="1"/>
  <c r="P1491" i="1"/>
  <c r="O1491" i="1" s="1"/>
  <c r="AF1175" i="1"/>
  <c r="AJ1175" i="1" s="1"/>
  <c r="AK1175" i="1" s="1"/>
  <c r="P357" i="1"/>
  <c r="O357" i="1" s="1"/>
  <c r="P2099" i="1"/>
  <c r="O2099" i="1" s="1"/>
  <c r="P1089" i="1"/>
  <c r="O1089" i="1" s="1"/>
  <c r="AF1618" i="1"/>
  <c r="AJ1618" i="1" s="1"/>
  <c r="AK1618" i="1" s="1"/>
  <c r="P1965" i="1"/>
  <c r="O1965" i="1" s="1"/>
  <c r="AF2310" i="1"/>
  <c r="AJ2310" i="1" s="1"/>
  <c r="AK2310" i="1" s="1"/>
  <c r="AF1636" i="1"/>
  <c r="AJ1636" i="1" s="1"/>
  <c r="AK1636" i="1" s="1"/>
  <c r="P2154" i="1"/>
  <c r="O2154" i="1" s="1"/>
  <c r="P569" i="1"/>
  <c r="O569" i="1" s="1"/>
  <c r="AF2183" i="1"/>
  <c r="AJ2183" i="1" s="1"/>
  <c r="AK2183" i="1" s="1"/>
  <c r="P2149" i="1"/>
  <c r="O2149" i="1" s="1"/>
  <c r="P1952" i="1"/>
  <c r="O1952" i="1" s="1"/>
  <c r="AF347" i="1"/>
  <c r="AJ347" i="1" s="1"/>
  <c r="AK347" i="1" s="1"/>
  <c r="AF1586" i="1"/>
  <c r="AJ1586" i="1" s="1"/>
  <c r="AK1586" i="1" s="1"/>
  <c r="AF1606" i="1"/>
  <c r="AJ1606" i="1" s="1"/>
  <c r="AK1606" i="1" s="1"/>
  <c r="AF2275" i="1"/>
  <c r="AJ2275" i="1" s="1"/>
  <c r="AK2275" i="1" s="1"/>
  <c r="AF844" i="1"/>
  <c r="AJ844" i="1" s="1"/>
  <c r="AK844" i="1" s="1"/>
  <c r="P1383" i="1"/>
  <c r="O1383" i="1" s="1"/>
  <c r="AF1039" i="1"/>
  <c r="AJ1039" i="1" s="1"/>
  <c r="AK1039" i="1" s="1"/>
  <c r="AF2120" i="1"/>
  <c r="AJ2120" i="1" s="1"/>
  <c r="AK2120" i="1" s="1"/>
  <c r="AF888" i="1"/>
  <c r="AJ888" i="1" s="1"/>
  <c r="AK888" i="1" s="1"/>
  <c r="AF1697" i="1"/>
  <c r="AJ1697" i="1" s="1"/>
  <c r="AK1697" i="1" s="1"/>
  <c r="P1449" i="1"/>
  <c r="O1449" i="1" s="1"/>
  <c r="AF306" i="1"/>
  <c r="AJ306" i="1" s="1"/>
  <c r="AK306" i="1" s="1"/>
  <c r="AF1482" i="1"/>
  <c r="AJ1482" i="1" s="1"/>
  <c r="AK1482" i="1" s="1"/>
  <c r="P1882" i="1"/>
  <c r="O1882" i="1" s="1"/>
  <c r="P698" i="1"/>
  <c r="O698" i="1" s="1"/>
  <c r="AF1397" i="1"/>
  <c r="AJ1397" i="1" s="1"/>
  <c r="AK1397" i="1" s="1"/>
  <c r="AF896" i="1"/>
  <c r="AJ896" i="1" s="1"/>
  <c r="AK896" i="1" s="1"/>
  <c r="AF573" i="1"/>
  <c r="AJ573" i="1" s="1"/>
  <c r="AK573" i="1" s="1"/>
  <c r="P2150" i="1"/>
  <c r="O2150" i="1" s="1"/>
  <c r="P912" i="1"/>
  <c r="O912" i="1" s="1"/>
  <c r="AF836" i="1"/>
  <c r="AJ836" i="1" s="1"/>
  <c r="AK836" i="1" s="1"/>
  <c r="AF725" i="1"/>
  <c r="AJ725" i="1" s="1"/>
  <c r="AK725" i="1" s="1"/>
  <c r="AF5" i="1"/>
  <c r="AJ5" i="1" s="1"/>
  <c r="AK5" i="1" s="1"/>
  <c r="AF1464" i="1"/>
  <c r="AJ1464" i="1" s="1"/>
  <c r="AK1464" i="1" s="1"/>
  <c r="AF39" i="1"/>
  <c r="AJ39" i="1" s="1"/>
  <c r="AK39" i="1" s="1"/>
  <c r="AF2159" i="1"/>
  <c r="AJ2159" i="1" s="1"/>
  <c r="AK2159" i="1" s="1"/>
  <c r="AF1527" i="1"/>
  <c r="AJ1527" i="1" s="1"/>
  <c r="AK1527" i="1" s="1"/>
  <c r="P696" i="1"/>
  <c r="O696" i="1" s="1"/>
  <c r="P1003" i="1"/>
  <c r="O1003" i="1" s="1"/>
  <c r="AF2145" i="1"/>
  <c r="AJ2145" i="1" s="1"/>
  <c r="AK2145" i="1" s="1"/>
  <c r="AF395" i="1"/>
  <c r="AJ395" i="1" s="1"/>
  <c r="AK395" i="1" s="1"/>
  <c r="P1387" i="1"/>
  <c r="O1387" i="1" s="1"/>
  <c r="P1073" i="1"/>
  <c r="O1073" i="1" s="1"/>
  <c r="AF788" i="1"/>
  <c r="AJ788" i="1" s="1"/>
  <c r="AK788" i="1" s="1"/>
  <c r="P1801" i="1"/>
  <c r="O1801" i="1" s="1"/>
  <c r="AF1849" i="1"/>
  <c r="AJ1849" i="1" s="1"/>
  <c r="AK1849" i="1" s="1"/>
  <c r="P723" i="1"/>
  <c r="O723" i="1" s="1"/>
  <c r="AF1241" i="1"/>
  <c r="AJ1241" i="1" s="1"/>
  <c r="AK1241" i="1" s="1"/>
  <c r="AF559" i="1"/>
  <c r="AJ559" i="1" s="1"/>
  <c r="AK559" i="1" s="1"/>
  <c r="AF803" i="1"/>
  <c r="AJ803" i="1" s="1"/>
  <c r="AK803" i="1" s="1"/>
  <c r="AF1846" i="1"/>
  <c r="AJ1846" i="1" s="1"/>
  <c r="AK1846" i="1" s="1"/>
  <c r="P581" i="1"/>
  <c r="O581" i="1" s="1"/>
  <c r="P1304" i="1"/>
  <c r="O1304" i="1" s="1"/>
  <c r="AF706" i="1"/>
  <c r="AJ706" i="1" s="1"/>
  <c r="AK706" i="1" s="1"/>
  <c r="AF974" i="1"/>
  <c r="AJ974" i="1" s="1"/>
  <c r="AK974" i="1" s="1"/>
  <c r="P1992" i="1"/>
  <c r="O1992" i="1" s="1"/>
  <c r="P816" i="1"/>
  <c r="O816" i="1" s="1"/>
  <c r="P1594" i="1"/>
  <c r="O1594" i="1" s="1"/>
  <c r="P1821" i="1"/>
  <c r="O1821" i="1" s="1"/>
  <c r="AF99" i="1"/>
  <c r="AJ99" i="1" s="1"/>
  <c r="AK99" i="1" s="1"/>
  <c r="P525" i="1"/>
  <c r="O525" i="1" s="1"/>
  <c r="P1192" i="1"/>
  <c r="O1192" i="1" s="1"/>
  <c r="AF533" i="1"/>
  <c r="AJ533" i="1" s="1"/>
  <c r="AK533" i="1" s="1"/>
  <c r="P2041" i="1"/>
  <c r="O2041" i="1" s="1"/>
  <c r="P1359" i="1"/>
  <c r="O1359" i="1" s="1"/>
  <c r="P296" i="1"/>
  <c r="O296" i="1" s="1"/>
  <c r="P665" i="1"/>
  <c r="O665" i="1" s="1"/>
  <c r="AF1968" i="1"/>
  <c r="AJ1968" i="1" s="1"/>
  <c r="AK1968" i="1" s="1"/>
  <c r="AF414" i="1"/>
  <c r="AJ414" i="1" s="1"/>
  <c r="AK414" i="1" s="1"/>
  <c r="P490" i="1"/>
  <c r="O490" i="1" s="1"/>
  <c r="P1277" i="1"/>
  <c r="O1277" i="1" s="1"/>
  <c r="P1019" i="1"/>
  <c r="O1019" i="1" s="1"/>
  <c r="AF1870" i="1"/>
  <c r="AJ1870" i="1" s="1"/>
  <c r="AK1870" i="1" s="1"/>
  <c r="P1368" i="1"/>
  <c r="O1368" i="1" s="1"/>
  <c r="AF1553" i="1"/>
  <c r="AJ1553" i="1" s="1"/>
  <c r="AK1553" i="1" s="1"/>
  <c r="P215" i="1"/>
  <c r="O215" i="1" s="1"/>
  <c r="P598" i="1"/>
  <c r="O598" i="1" s="1"/>
  <c r="AF1925" i="1"/>
  <c r="AJ1925" i="1" s="1"/>
  <c r="AK1925" i="1" s="1"/>
  <c r="P2097" i="1"/>
  <c r="O2097" i="1" s="1"/>
  <c r="P1408" i="1"/>
  <c r="O1408" i="1" s="1"/>
  <c r="P1538" i="1"/>
  <c r="O1538" i="1" s="1"/>
  <c r="P629" i="1"/>
  <c r="O629" i="1" s="1"/>
  <c r="AF824" i="1"/>
  <c r="AJ824" i="1" s="1"/>
  <c r="AK824" i="1" s="1"/>
  <c r="AF1742" i="1"/>
  <c r="AJ1742" i="1" s="1"/>
  <c r="AK1742" i="1" s="1"/>
  <c r="P217" i="1"/>
  <c r="O217" i="1" s="1"/>
  <c r="AF1296" i="1"/>
  <c r="AJ1296" i="1" s="1"/>
  <c r="AK1296" i="1" s="1"/>
  <c r="AF848" i="1"/>
  <c r="AJ848" i="1" s="1"/>
  <c r="AK848" i="1" s="1"/>
  <c r="P1388" i="1"/>
  <c r="O1388" i="1" s="1"/>
  <c r="AF307" i="1"/>
  <c r="AJ307" i="1" s="1"/>
  <c r="AK307" i="1" s="1"/>
  <c r="AF1481" i="1"/>
  <c r="AJ1481" i="1" s="1"/>
  <c r="AK1481" i="1" s="1"/>
  <c r="AF1265" i="1"/>
  <c r="AJ1265" i="1" s="1"/>
  <c r="AK1265" i="1" s="1"/>
  <c r="AF40" i="1"/>
  <c r="AJ40" i="1" s="1"/>
  <c r="AK40" i="1" s="1"/>
  <c r="AF1065" i="1"/>
  <c r="AJ1065" i="1" s="1"/>
  <c r="AK1065" i="1" s="1"/>
  <c r="P631" i="1"/>
  <c r="O631" i="1" s="1"/>
  <c r="AF944" i="1"/>
  <c r="AJ944" i="1" s="1"/>
  <c r="AK944" i="1" s="1"/>
  <c r="AF1784" i="1"/>
  <c r="AJ1784" i="1" s="1"/>
  <c r="AK1784" i="1" s="1"/>
  <c r="P2147" i="1"/>
  <c r="O2147" i="1" s="1"/>
  <c r="AF1208" i="1"/>
  <c r="AJ1208" i="1" s="1"/>
  <c r="AK1208" i="1" s="1"/>
  <c r="AF1133" i="1"/>
  <c r="AJ1133" i="1" s="1"/>
  <c r="AK1133" i="1" s="1"/>
  <c r="P1769" i="1"/>
  <c r="O1769" i="1" s="1"/>
  <c r="AF1422" i="1"/>
  <c r="AJ1422" i="1" s="1"/>
  <c r="AK1422" i="1" s="1"/>
  <c r="P825" i="1"/>
  <c r="O825" i="1" s="1"/>
  <c r="P311" i="1"/>
  <c r="O311" i="1" s="1"/>
  <c r="P291" i="1"/>
  <c r="O291" i="1" s="1"/>
  <c r="AF1539" i="1"/>
  <c r="AJ1539" i="1" s="1"/>
  <c r="AK1539" i="1" s="1"/>
  <c r="AF2192" i="1"/>
  <c r="AJ2192" i="1" s="1"/>
  <c r="AK2192" i="1" s="1"/>
  <c r="AF2295" i="1"/>
  <c r="AJ2295" i="1" s="1"/>
  <c r="AK2295" i="1" s="1"/>
  <c r="AF691" i="1"/>
  <c r="AJ691" i="1" s="1"/>
  <c r="AK691" i="1" s="1"/>
  <c r="AF884" i="1"/>
  <c r="AJ884" i="1" s="1"/>
  <c r="AK884" i="1" s="1"/>
  <c r="AF2323" i="1"/>
  <c r="AJ2323" i="1" s="1"/>
  <c r="AK2323" i="1" s="1"/>
  <c r="AF87" i="1"/>
  <c r="AJ87" i="1" s="1"/>
  <c r="AK87" i="1" s="1"/>
  <c r="AF1897" i="1"/>
  <c r="AJ1897" i="1" s="1"/>
  <c r="AK1897" i="1" s="1"/>
  <c r="P740" i="1"/>
  <c r="O740" i="1" s="1"/>
  <c r="P1152" i="1"/>
  <c r="O1152" i="1" s="1"/>
  <c r="AF1762" i="1"/>
  <c r="AJ1762" i="1" s="1"/>
  <c r="AK1762" i="1" s="1"/>
  <c r="AF2331" i="1"/>
  <c r="AJ2331" i="1" s="1"/>
  <c r="AK2331" i="1" s="1"/>
  <c r="AF1649" i="1"/>
  <c r="AJ1649" i="1" s="1"/>
  <c r="AK1649" i="1" s="1"/>
  <c r="AF2105" i="1"/>
  <c r="AJ2105" i="1" s="1"/>
  <c r="AK2105" i="1" s="1"/>
  <c r="P350" i="1"/>
  <c r="O350" i="1" s="1"/>
  <c r="P1353" i="1"/>
  <c r="O1353" i="1" s="1"/>
  <c r="AF304" i="1"/>
  <c r="AJ304" i="1" s="1"/>
  <c r="AK304" i="1" s="1"/>
  <c r="AF1461" i="1"/>
  <c r="AJ1461" i="1" s="1"/>
  <c r="AK1461" i="1" s="1"/>
  <c r="P1797" i="1"/>
  <c r="O1797" i="1" s="1"/>
  <c r="P1690" i="1"/>
  <c r="O1690" i="1" s="1"/>
  <c r="AF261" i="1"/>
  <c r="AJ261" i="1" s="1"/>
  <c r="AK261" i="1" s="1"/>
  <c r="AF1901" i="1"/>
  <c r="AJ1901" i="1" s="1"/>
  <c r="AK1901" i="1" s="1"/>
  <c r="AF681" i="1"/>
  <c r="AJ681" i="1" s="1"/>
  <c r="AK681" i="1" s="1"/>
  <c r="P610" i="1"/>
  <c r="O610" i="1" s="1"/>
  <c r="AF2061" i="1"/>
  <c r="AJ2061" i="1" s="1"/>
  <c r="AK2061" i="1" s="1"/>
  <c r="AF129" i="1"/>
  <c r="AJ129" i="1" s="1"/>
  <c r="AK129" i="1" s="1"/>
  <c r="AF2106" i="1"/>
  <c r="AJ2106" i="1" s="1"/>
  <c r="AK2106" i="1" s="1"/>
  <c r="AF1200" i="1"/>
  <c r="AJ1200" i="1" s="1"/>
  <c r="AK1200" i="1" s="1"/>
  <c r="P1337" i="1"/>
  <c r="O1337" i="1" s="1"/>
  <c r="AF249" i="1"/>
  <c r="P434" i="1"/>
  <c r="O434" i="1" s="1"/>
  <c r="P2204" i="1"/>
  <c r="O2204" i="1" s="1"/>
  <c r="P2547" i="1"/>
  <c r="O2547" i="1" s="1"/>
  <c r="AF2223" i="1"/>
  <c r="AJ2223" i="1" s="1"/>
  <c r="AK2223" i="1" s="1"/>
  <c r="P507" i="1"/>
  <c r="O507" i="1" s="1"/>
  <c r="AF1503" i="1"/>
  <c r="AJ1503" i="1" s="1"/>
  <c r="AK1503" i="1" s="1"/>
  <c r="P926" i="1"/>
  <c r="O926" i="1" s="1"/>
  <c r="AF1950" i="1"/>
  <c r="AJ1950" i="1" s="1"/>
  <c r="AK1950" i="1" s="1"/>
  <c r="P957" i="1"/>
  <c r="O957" i="1" s="1"/>
  <c r="AF1971" i="1"/>
  <c r="AJ1971" i="1" s="1"/>
  <c r="AK1971" i="1" s="1"/>
  <c r="AF342" i="1"/>
  <c r="AJ342" i="1" s="1"/>
  <c r="AK342" i="1" s="1"/>
  <c r="P156" i="1"/>
  <c r="O156" i="1" s="1"/>
  <c r="AF566" i="1"/>
  <c r="AJ566" i="1" s="1"/>
  <c r="AK566" i="1" s="1"/>
  <c r="AF285" i="1"/>
  <c r="AJ285" i="1" s="1"/>
  <c r="AK285" i="1" s="1"/>
  <c r="P1151" i="1"/>
  <c r="O1151" i="1" s="1"/>
  <c r="AF859" i="1"/>
  <c r="AJ859" i="1" s="1"/>
  <c r="AK859" i="1" s="1"/>
  <c r="AF1988" i="1"/>
  <c r="AJ1988" i="1" s="1"/>
  <c r="AK1988" i="1" s="1"/>
  <c r="AF530" i="1"/>
  <c r="AJ530" i="1" s="1"/>
  <c r="AK530" i="1" s="1"/>
  <c r="P1233" i="1"/>
  <c r="O1233" i="1" s="1"/>
  <c r="AF2235" i="1"/>
  <c r="AJ2235" i="1" s="1"/>
  <c r="AK2235" i="1" s="1"/>
  <c r="AF2053" i="1"/>
  <c r="AJ2053" i="1" s="1"/>
  <c r="AK2053" i="1" s="1"/>
  <c r="P58" i="1"/>
  <c r="O58" i="1" s="1"/>
  <c r="AF1286" i="1"/>
  <c r="AJ1286" i="1" s="1"/>
  <c r="AK1286" i="1" s="1"/>
  <c r="AF1522" i="1"/>
  <c r="AJ1522" i="1" s="1"/>
  <c r="AK1522" i="1" s="1"/>
  <c r="AF1768" i="1"/>
  <c r="AJ1768" i="1" s="1"/>
  <c r="AK1768" i="1" s="1"/>
  <c r="P1108" i="1"/>
  <c r="O1108" i="1" s="1"/>
  <c r="P1930" i="1"/>
  <c r="O1930" i="1" s="1"/>
  <c r="AF1634" i="1"/>
  <c r="AJ1634" i="1" s="1"/>
  <c r="AK1634" i="1" s="1"/>
  <c r="AF984" i="1"/>
  <c r="AJ984" i="1" s="1"/>
  <c r="AK984" i="1" s="1"/>
  <c r="AF2225" i="1"/>
  <c r="AJ2225" i="1" s="1"/>
  <c r="AK2225" i="1" s="1"/>
  <c r="AF2393" i="1"/>
  <c r="AJ2393" i="1" s="1"/>
  <c r="AK2393" i="1" s="1"/>
  <c r="AF155" i="1"/>
  <c r="AJ155" i="1" s="1"/>
  <c r="AK155" i="1" s="1"/>
  <c r="AF1735" i="1"/>
  <c r="AJ1735" i="1" s="1"/>
  <c r="AK1735" i="1" s="1"/>
  <c r="P297" i="1"/>
  <c r="O297" i="1" s="1"/>
  <c r="P225" i="1"/>
  <c r="O225" i="1" s="1"/>
  <c r="AF289" i="1"/>
  <c r="AJ289" i="1" s="1"/>
  <c r="AK289" i="1" s="1"/>
  <c r="P1444" i="1"/>
  <c r="O1444" i="1" s="1"/>
  <c r="AF518" i="1"/>
  <c r="AJ518" i="1" s="1"/>
  <c r="AK518" i="1" s="1"/>
  <c r="AF1789" i="1"/>
  <c r="AJ1789" i="1" s="1"/>
  <c r="AK1789" i="1" s="1"/>
  <c r="P384" i="1"/>
  <c r="O384" i="1" s="1"/>
  <c r="AF1424" i="1"/>
  <c r="AJ1424" i="1" s="1"/>
  <c r="AK1424" i="1" s="1"/>
  <c r="P1479" i="1"/>
  <c r="O1479" i="1" s="1"/>
  <c r="P1212" i="1"/>
  <c r="O1212" i="1" s="1"/>
  <c r="P653" i="1"/>
  <c r="O653" i="1" s="1"/>
  <c r="AF2100" i="1"/>
  <c r="AJ2100" i="1" s="1"/>
  <c r="AK2100" i="1" s="1"/>
  <c r="AF602" i="1"/>
  <c r="AJ602" i="1" s="1"/>
  <c r="AK602" i="1" s="1"/>
  <c r="AF1920" i="1"/>
  <c r="AJ1920" i="1" s="1"/>
  <c r="AK1920" i="1" s="1"/>
  <c r="AF2250" i="1"/>
  <c r="AJ2250" i="1" s="1"/>
  <c r="AK2250" i="1" s="1"/>
  <c r="P2174" i="1"/>
  <c r="O2174" i="1" s="1"/>
  <c r="AF1986" i="1"/>
  <c r="AJ1986" i="1" s="1"/>
  <c r="AK1986" i="1" s="1"/>
  <c r="P1291" i="1"/>
  <c r="O1291" i="1" s="1"/>
  <c r="P362" i="1"/>
  <c r="O362" i="1" s="1"/>
  <c r="AF1868" i="1"/>
  <c r="AJ1868" i="1" s="1"/>
  <c r="AK1868" i="1" s="1"/>
  <c r="P122" i="1"/>
  <c r="O122" i="1" s="1"/>
  <c r="AF1180" i="1"/>
  <c r="AJ1180" i="1" s="1"/>
  <c r="AK1180" i="1" s="1"/>
  <c r="AF2213" i="1"/>
  <c r="AJ2213" i="1" s="1"/>
  <c r="AK2213" i="1" s="1"/>
  <c r="P169" i="1"/>
  <c r="O169" i="1" s="1"/>
  <c r="P689" i="1"/>
  <c r="O689" i="1" s="1"/>
  <c r="AF268" i="1"/>
  <c r="AJ268" i="1" s="1"/>
  <c r="AK268" i="1" s="1"/>
  <c r="P1253" i="1"/>
  <c r="O1253" i="1" s="1"/>
  <c r="P1010" i="1"/>
  <c r="O1010" i="1" s="1"/>
  <c r="P375" i="1"/>
  <c r="O375" i="1" s="1"/>
  <c r="AF375" i="1"/>
  <c r="AJ375" i="1" s="1"/>
  <c r="AK375" i="1" s="1"/>
  <c r="P1835" i="1"/>
  <c r="O1835" i="1" s="1"/>
  <c r="AF855" i="1"/>
  <c r="AJ855" i="1" s="1"/>
  <c r="AK855" i="1" s="1"/>
  <c r="AF2215" i="1"/>
  <c r="AJ2215" i="1" s="1"/>
  <c r="AK2215" i="1" s="1"/>
  <c r="P1844" i="1"/>
  <c r="O1844" i="1" s="1"/>
  <c r="O2250" i="1"/>
  <c r="AF2432" i="1"/>
  <c r="AJ2432" i="1" s="1"/>
  <c r="AK2432" i="1" s="1"/>
  <c r="P1599" i="1"/>
  <c r="O1599" i="1" s="1"/>
  <c r="P2034" i="1"/>
  <c r="O2034" i="1" s="1"/>
  <c r="AF1144" i="1"/>
  <c r="AJ1144" i="1" s="1"/>
  <c r="AK1144" i="1" s="1"/>
  <c r="P670" i="1"/>
  <c r="O670" i="1" s="1"/>
  <c r="P1083" i="1"/>
  <c r="O1083" i="1" s="1"/>
  <c r="P1582" i="1"/>
  <c r="O1582" i="1" s="1"/>
  <c r="AF571" i="1"/>
  <c r="AJ571" i="1" s="1"/>
  <c r="AK571" i="1" s="1"/>
  <c r="AF851" i="1"/>
  <c r="AJ851" i="1" s="1"/>
  <c r="AK851" i="1" s="1"/>
  <c r="AF976" i="1"/>
  <c r="AJ976" i="1" s="1"/>
  <c r="AK976" i="1" s="1"/>
  <c r="AF51" i="1"/>
  <c r="AJ51" i="1" s="1"/>
  <c r="AK51" i="1" s="1"/>
  <c r="P1148" i="1"/>
  <c r="O1148" i="1" s="1"/>
  <c r="AF1575" i="1"/>
  <c r="AJ1575" i="1" s="1"/>
  <c r="AK1575" i="1" s="1"/>
  <c r="AF2070" i="1"/>
  <c r="AJ2070" i="1" s="1"/>
  <c r="AK2070" i="1" s="1"/>
  <c r="P1443" i="1"/>
  <c r="O1443" i="1" s="1"/>
  <c r="AF1711" i="1"/>
  <c r="AJ1711" i="1" s="1"/>
  <c r="AK1711" i="1" s="1"/>
  <c r="P2343" i="1"/>
  <c r="O2343" i="1" s="1"/>
  <c r="P424" i="1"/>
  <c r="O424" i="1" s="1"/>
  <c r="AF1622" i="1"/>
  <c r="AJ1622" i="1" s="1"/>
  <c r="AK1622" i="1" s="1"/>
  <c r="P787" i="1"/>
  <c r="O787" i="1" s="1"/>
  <c r="AF761" i="1"/>
  <c r="AJ761" i="1" s="1"/>
  <c r="AK761" i="1" s="1"/>
  <c r="AF972" i="1"/>
  <c r="AJ972" i="1" s="1"/>
  <c r="AK972" i="1" s="1"/>
  <c r="P1856" i="1"/>
  <c r="O1856" i="1" s="1"/>
  <c r="P1361" i="1"/>
  <c r="O1361" i="1" s="1"/>
  <c r="AF136" i="1"/>
  <c r="AJ136" i="1" s="1"/>
  <c r="AK136" i="1" s="1"/>
  <c r="P1425" i="1"/>
  <c r="O1425" i="1" s="1"/>
  <c r="P1325" i="1"/>
  <c r="O1325" i="1" s="1"/>
  <c r="AF2374" i="1"/>
  <c r="AJ2374" i="1" s="1"/>
  <c r="AK2374" i="1" s="1"/>
  <c r="AF1157" i="1"/>
  <c r="AJ1157" i="1" s="1"/>
  <c r="AK1157" i="1" s="1"/>
  <c r="AF135" i="1"/>
  <c r="AJ135" i="1" s="1"/>
  <c r="AK135" i="1" s="1"/>
  <c r="AF55" i="1"/>
  <c r="AJ55" i="1" s="1"/>
  <c r="AK55" i="1" s="1"/>
  <c r="P1682" i="1"/>
  <c r="O1682" i="1" s="1"/>
  <c r="AF1942" i="1"/>
  <c r="AJ1942" i="1" s="1"/>
  <c r="AK1942" i="1" s="1"/>
  <c r="P477" i="1"/>
  <c r="O477" i="1" s="1"/>
  <c r="AF1183" i="1"/>
  <c r="AJ1183" i="1" s="1"/>
  <c r="AK1183" i="1" s="1"/>
  <c r="AF107" i="1"/>
  <c r="AJ107" i="1" s="1"/>
  <c r="AK107" i="1" s="1"/>
  <c r="AF359" i="1"/>
  <c r="AJ359" i="1" s="1"/>
  <c r="AK359" i="1" s="1"/>
  <c r="AF1283" i="1"/>
  <c r="AJ1283" i="1" s="1"/>
  <c r="AK1283" i="1" s="1"/>
  <c r="AF1255" i="1"/>
  <c r="AJ1255" i="1" s="1"/>
  <c r="AK1255" i="1" s="1"/>
  <c r="P1410" i="1"/>
  <c r="O1410" i="1" s="1"/>
  <c r="P229" i="1"/>
  <c r="O229" i="1" s="1"/>
  <c r="AF1358" i="1"/>
  <c r="AJ1358" i="1" s="1"/>
  <c r="AK1358" i="1" s="1"/>
  <c r="AF2181" i="1"/>
  <c r="AJ2181" i="1" s="1"/>
  <c r="AK2181" i="1" s="1"/>
  <c r="P1292" i="1"/>
  <c r="O1292" i="1" s="1"/>
  <c r="P1490" i="1"/>
  <c r="O1490" i="1" s="1"/>
  <c r="AF355" i="1"/>
  <c r="AJ355" i="1" s="1"/>
  <c r="AK355" i="1" s="1"/>
  <c r="P1348" i="1"/>
  <c r="O1348" i="1" s="1"/>
  <c r="P764" i="1"/>
  <c r="O764" i="1" s="1"/>
  <c r="P1224" i="1"/>
  <c r="O1224" i="1" s="1"/>
  <c r="P2168" i="1"/>
  <c r="O2168" i="1" s="1"/>
  <c r="AF1020" i="1"/>
  <c r="AJ1020" i="1" s="1"/>
  <c r="AK1020" i="1" s="1"/>
  <c r="AF453" i="1"/>
  <c r="AJ453" i="1" s="1"/>
  <c r="AK453" i="1" s="1"/>
  <c r="AF1049" i="1"/>
  <c r="AJ1049" i="1" s="1"/>
  <c r="AK1049" i="1" s="1"/>
  <c r="AF928" i="1"/>
  <c r="AJ928" i="1" s="1"/>
  <c r="AK928" i="1" s="1"/>
  <c r="AF2186" i="1"/>
  <c r="AJ2186" i="1" s="1"/>
  <c r="AK2186" i="1" s="1"/>
  <c r="AF1646" i="1"/>
  <c r="AJ1646" i="1" s="1"/>
  <c r="AK1646" i="1" s="1"/>
  <c r="AF1121" i="1"/>
  <c r="AJ1121" i="1" s="1"/>
  <c r="AK1121" i="1" s="1"/>
  <c r="AF960" i="1"/>
  <c r="AJ960" i="1" s="1"/>
  <c r="AK960" i="1" s="1"/>
  <c r="P1529" i="1"/>
  <c r="O1529" i="1" s="1"/>
  <c r="P2333" i="1"/>
  <c r="O2333" i="1" s="1"/>
  <c r="AF860" i="1"/>
  <c r="AJ860" i="1" s="1"/>
  <c r="AK860" i="1" s="1"/>
  <c r="P1431" i="1"/>
  <c r="O1431" i="1" s="1"/>
  <c r="P1666" i="1"/>
  <c r="O1666" i="1" s="1"/>
  <c r="AF2021" i="1"/>
  <c r="AJ2021" i="1" s="1"/>
  <c r="AK2021" i="1" s="1"/>
  <c r="AF1684" i="1"/>
  <c r="AJ1684" i="1" s="1"/>
  <c r="AK1684" i="1" s="1"/>
  <c r="P398" i="1"/>
  <c r="O398" i="1" s="1"/>
  <c r="P2271" i="1"/>
  <c r="O2271" i="1" s="1"/>
  <c r="AF1268" i="1"/>
  <c r="AJ1268" i="1" s="1"/>
  <c r="AK1268" i="1" s="1"/>
  <c r="AF1837" i="1"/>
  <c r="AJ1837" i="1" s="1"/>
  <c r="AK1837" i="1" s="1"/>
  <c r="AF872" i="1"/>
  <c r="AJ872" i="1" s="1"/>
  <c r="AK872" i="1" s="1"/>
  <c r="P2157" i="1"/>
  <c r="O2157" i="1" s="1"/>
  <c r="P1320" i="1"/>
  <c r="O1320" i="1" s="1"/>
  <c r="P1500" i="1"/>
  <c r="O1500" i="1" s="1"/>
  <c r="P1365" i="1"/>
  <c r="O1365" i="1" s="1"/>
  <c r="P981" i="1"/>
  <c r="O981" i="1" s="1"/>
  <c r="P96" i="1"/>
  <c r="O96" i="1" s="1"/>
  <c r="AF2379" i="1"/>
  <c r="AJ2379" i="1" s="1"/>
  <c r="AK2379" i="1" s="1"/>
  <c r="P148" i="1"/>
  <c r="O148" i="1" s="1"/>
  <c r="AF12" i="1"/>
  <c r="AJ12" i="1" s="1"/>
  <c r="AK12" i="1" s="1"/>
  <c r="AF366" i="1"/>
  <c r="AJ366" i="1" s="1"/>
  <c r="AK366" i="1" s="1"/>
  <c r="P60" i="1"/>
  <c r="O60" i="1" s="1"/>
  <c r="P1871" i="1"/>
  <c r="O1871" i="1" s="1"/>
  <c r="P218" i="1"/>
  <c r="O218" i="1" s="1"/>
  <c r="P1570" i="1"/>
  <c r="O1570" i="1" s="1"/>
  <c r="AF361" i="1"/>
  <c r="AJ361" i="1" s="1"/>
  <c r="AK361" i="1" s="1"/>
  <c r="AF1416" i="1"/>
  <c r="AJ1416" i="1" s="1"/>
  <c r="AK1416" i="1" s="1"/>
  <c r="P1512" i="1"/>
  <c r="O1512" i="1" s="1"/>
  <c r="P2264" i="1"/>
  <c r="O2264" i="1" s="1"/>
  <c r="O1553" i="1"/>
  <c r="P1499" i="1"/>
  <c r="O1499" i="1" s="1"/>
  <c r="P1344" i="1"/>
  <c r="O1344" i="1" s="1"/>
  <c r="AF1288" i="1"/>
  <c r="AJ1288" i="1" s="1"/>
  <c r="AK1288" i="1" s="1"/>
  <c r="P1875" i="1"/>
  <c r="O1875" i="1" s="1"/>
  <c r="P1076" i="1"/>
  <c r="O1076" i="1" s="1"/>
  <c r="AF1637" i="1"/>
  <c r="AJ1637" i="1" s="1"/>
  <c r="AK1637" i="1" s="1"/>
  <c r="AF771" i="1"/>
  <c r="AJ771" i="1" s="1"/>
  <c r="AK771" i="1" s="1"/>
  <c r="P1390" i="1"/>
  <c r="O1390" i="1" s="1"/>
  <c r="P713" i="1"/>
  <c r="O713" i="1" s="1"/>
  <c r="P832" i="1"/>
  <c r="O832" i="1" s="1"/>
  <c r="AF1139" i="1"/>
  <c r="AJ1139" i="1" s="1"/>
  <c r="AK1139" i="1" s="1"/>
  <c r="AF400" i="1"/>
  <c r="AJ400" i="1" s="1"/>
  <c r="AK400" i="1" s="1"/>
  <c r="P883" i="1"/>
  <c r="O883" i="1" s="1"/>
  <c r="P694" i="1"/>
  <c r="O694" i="1" s="1"/>
  <c r="P1519" i="1"/>
  <c r="O1519" i="1" s="1"/>
  <c r="P658" i="1"/>
  <c r="O658" i="1" s="1"/>
  <c r="P383" i="1"/>
  <c r="O383" i="1" s="1"/>
  <c r="P2086" i="1"/>
  <c r="O2086" i="1" s="1"/>
  <c r="AF402" i="1"/>
  <c r="AJ402" i="1" s="1"/>
  <c r="AK402" i="1" s="1"/>
  <c r="AF340" i="1"/>
  <c r="AJ340" i="1" s="1"/>
  <c r="AK340" i="1" s="1"/>
  <c r="P622" i="1"/>
  <c r="O622" i="1" s="1"/>
  <c r="P1305" i="1"/>
  <c r="O1305" i="1" s="1"/>
  <c r="AF658" i="1"/>
  <c r="AJ658" i="1" s="1"/>
  <c r="AK658" i="1" s="1"/>
  <c r="AF923" i="1"/>
  <c r="AJ923" i="1" s="1"/>
  <c r="AK923" i="1" s="1"/>
  <c r="P81" i="1"/>
  <c r="O81" i="1" s="1"/>
  <c r="P885" i="1"/>
  <c r="O885" i="1" s="1"/>
  <c r="P1759" i="1"/>
  <c r="O1759" i="1" s="1"/>
  <c r="AF1319" i="1"/>
  <c r="AJ1319" i="1" s="1"/>
  <c r="AK1319" i="1" s="1"/>
  <c r="AF1375" i="1"/>
  <c r="AJ1375" i="1" s="1"/>
  <c r="AK1375" i="1" s="1"/>
  <c r="P235" i="1"/>
  <c r="O235" i="1" s="1"/>
  <c r="AF1546" i="1"/>
  <c r="AJ1546" i="1" s="1"/>
  <c r="AK1546" i="1" s="1"/>
  <c r="O706" i="1"/>
  <c r="P2321" i="1"/>
  <c r="O2321" i="1" s="1"/>
  <c r="P2419" i="1"/>
  <c r="O2419" i="1" s="1"/>
  <c r="P2238" i="1"/>
  <c r="O2238" i="1" s="1"/>
  <c r="AF767" i="1"/>
  <c r="AJ767" i="1" s="1"/>
  <c r="AK767" i="1" s="1"/>
  <c r="P767" i="1"/>
  <c r="O767" i="1" s="1"/>
  <c r="AF180" i="1"/>
  <c r="AJ180" i="1" s="1"/>
  <c r="AK180" i="1" s="1"/>
  <c r="P180" i="1"/>
  <c r="O180" i="1" s="1"/>
  <c r="P35" i="1"/>
  <c r="O35" i="1" s="1"/>
  <c r="AF2419" i="1"/>
  <c r="AJ2419" i="1" s="1"/>
  <c r="AK2419" i="1" s="1"/>
  <c r="AF526" i="1"/>
  <c r="AJ526" i="1" s="1"/>
  <c r="AK526" i="1" s="1"/>
  <c r="AF426" i="1"/>
  <c r="AJ426" i="1" s="1"/>
  <c r="AK426" i="1" s="1"/>
  <c r="P1734" i="1"/>
  <c r="O1734" i="1" s="1"/>
  <c r="AF86" i="1"/>
  <c r="AJ86" i="1" s="1"/>
  <c r="AK86" i="1" s="1"/>
  <c r="P86" i="1"/>
  <c r="O86" i="1" s="1"/>
  <c r="AF535" i="1"/>
  <c r="AJ535" i="1" s="1"/>
  <c r="AK535" i="1" s="1"/>
  <c r="P535" i="1"/>
  <c r="O535" i="1" s="1"/>
  <c r="P435" i="1"/>
  <c r="O435" i="1" s="1"/>
  <c r="AF435" i="1"/>
  <c r="AJ435" i="1" s="1"/>
  <c r="AK435" i="1" s="1"/>
  <c r="AF101" i="1"/>
  <c r="AJ101" i="1" s="1"/>
  <c r="AK101" i="1" s="1"/>
  <c r="P101" i="1"/>
  <c r="O101" i="1" s="1"/>
  <c r="AF386" i="1"/>
  <c r="AJ386" i="1" s="1"/>
  <c r="AK386" i="1" s="1"/>
  <c r="P470" i="1"/>
  <c r="O470" i="1" s="1"/>
  <c r="P1140" i="1"/>
  <c r="O1140" i="1" s="1"/>
  <c r="AF2073" i="1"/>
  <c r="AJ2073" i="1" s="1"/>
  <c r="AK2073" i="1" s="1"/>
  <c r="P1972" i="1"/>
  <c r="O1972" i="1" s="1"/>
  <c r="P134" i="1"/>
  <c r="O134" i="1" s="1"/>
  <c r="P1524" i="1"/>
  <c r="O1524" i="1" s="1"/>
  <c r="AF895" i="1"/>
  <c r="AJ895" i="1" s="1"/>
  <c r="AK895" i="1" s="1"/>
  <c r="AF2089" i="1"/>
  <c r="AJ2089" i="1" s="1"/>
  <c r="AK2089" i="1" s="1"/>
  <c r="P193" i="1"/>
  <c r="O193" i="1" s="1"/>
  <c r="P213" i="1"/>
  <c r="O213" i="1" s="1"/>
  <c r="AF1043" i="1"/>
  <c r="AJ1043" i="1" s="1"/>
  <c r="AK1043" i="1" s="1"/>
  <c r="P875" i="1"/>
  <c r="O875" i="1" s="1"/>
  <c r="P495" i="1"/>
  <c r="O495" i="1" s="1"/>
  <c r="AF191" i="1"/>
  <c r="P390" i="1"/>
  <c r="O390" i="1" s="1"/>
  <c r="AF390" i="1"/>
  <c r="AJ390" i="1" s="1"/>
  <c r="AK390" i="1" s="1"/>
  <c r="AF704" i="1"/>
  <c r="AJ704" i="1" s="1"/>
  <c r="AK704" i="1" s="1"/>
  <c r="P704" i="1"/>
  <c r="O704" i="1" s="1"/>
  <c r="P1804" i="1"/>
  <c r="O1804" i="1" s="1"/>
  <c r="AF496" i="1"/>
  <c r="AJ496" i="1" s="1"/>
  <c r="AK496" i="1" s="1"/>
  <c r="AF1355" i="1"/>
  <c r="AJ1355" i="1" s="1"/>
  <c r="AK1355" i="1" s="1"/>
  <c r="P2269" i="1"/>
  <c r="O2269" i="1" s="1"/>
  <c r="AF609" i="1"/>
  <c r="AJ609" i="1" s="1"/>
  <c r="AK609" i="1" s="1"/>
  <c r="P617" i="1"/>
  <c r="O617" i="1" s="1"/>
  <c r="P2287" i="1"/>
  <c r="O2287" i="1" s="1"/>
  <c r="AF980" i="1"/>
  <c r="AJ980" i="1" s="1"/>
  <c r="AK980" i="1" s="1"/>
  <c r="P980" i="1"/>
  <c r="O980" i="1" s="1"/>
  <c r="AF930" i="1"/>
  <c r="AJ930" i="1" s="1"/>
  <c r="AK930" i="1" s="1"/>
  <c r="P930" i="1"/>
  <c r="O930" i="1" s="1"/>
  <c r="AF1087" i="1"/>
  <c r="AJ1087" i="1" s="1"/>
  <c r="AK1087" i="1" s="1"/>
  <c r="P1087" i="1"/>
  <c r="O1087" i="1" s="1"/>
  <c r="AF94" i="1"/>
  <c r="AJ94" i="1" s="1"/>
  <c r="AK94" i="1" s="1"/>
  <c r="P94" i="1"/>
  <c r="O94" i="1" s="1"/>
  <c r="P1576" i="1"/>
  <c r="O1576" i="1" s="1"/>
  <c r="AF1576" i="1"/>
  <c r="AJ1576" i="1" s="1"/>
  <c r="AK1576" i="1" s="1"/>
  <c r="AF161" i="1"/>
  <c r="AJ161" i="1" s="1"/>
  <c r="AK161" i="1" s="1"/>
  <c r="P161" i="1"/>
  <c r="O161" i="1" s="1"/>
  <c r="AF325" i="1"/>
  <c r="AJ325" i="1" s="1"/>
  <c r="AK325" i="1" s="1"/>
  <c r="P325" i="1"/>
  <c r="O325" i="1" s="1"/>
  <c r="P287" i="1"/>
  <c r="O287" i="1" s="1"/>
  <c r="P123" i="1"/>
  <c r="O123" i="1" s="1"/>
  <c r="AF1308" i="1"/>
  <c r="AJ1308" i="1" s="1"/>
  <c r="AK1308" i="1" s="1"/>
  <c r="P634" i="1"/>
  <c r="O634" i="1" s="1"/>
  <c r="AF1551" i="1"/>
  <c r="AJ1551" i="1" s="1"/>
  <c r="AK1551" i="1" s="1"/>
  <c r="P667" i="1"/>
  <c r="O667" i="1" s="1"/>
  <c r="AF557" i="1"/>
  <c r="AJ557" i="1" s="1"/>
  <c r="AK557" i="1" s="1"/>
  <c r="P1858" i="1"/>
  <c r="O1858" i="1" s="1"/>
  <c r="AF828" i="1"/>
  <c r="AJ828" i="1" s="1"/>
  <c r="AK828" i="1" s="1"/>
  <c r="AF520" i="1"/>
  <c r="AJ520" i="1" s="1"/>
  <c r="AK520" i="1" s="1"/>
  <c r="AF1939" i="1"/>
  <c r="AJ1939" i="1" s="1"/>
  <c r="AK1939" i="1" s="1"/>
  <c r="P1382" i="1"/>
  <c r="O1382" i="1" s="1"/>
  <c r="P726" i="1"/>
  <c r="O726" i="1" s="1"/>
  <c r="O693" i="1"/>
  <c r="AF391" i="1"/>
  <c r="AJ391" i="1" s="1"/>
  <c r="AK391" i="1" s="1"/>
  <c r="P391" i="1"/>
  <c r="O391" i="1" s="1"/>
  <c r="AF1016" i="1"/>
  <c r="AJ1016" i="1" s="1"/>
  <c r="AK1016" i="1" s="1"/>
  <c r="P1016" i="1"/>
  <c r="O1016" i="1" s="1"/>
  <c r="O1551" i="1"/>
  <c r="AF11" i="1"/>
  <c r="AJ11" i="1" s="1"/>
  <c r="AK11" i="1" s="1"/>
  <c r="AF1440" i="1"/>
  <c r="AJ1440" i="1" s="1"/>
  <c r="AK1440" i="1" s="1"/>
  <c r="O520" i="1"/>
  <c r="P1181" i="1"/>
  <c r="O1181" i="1" s="1"/>
  <c r="AF1714" i="1"/>
  <c r="AJ1714" i="1" s="1"/>
  <c r="AK1714" i="1" s="1"/>
  <c r="P1473" i="1"/>
  <c r="O1473" i="1" s="1"/>
  <c r="P1851" i="1"/>
  <c r="O1851" i="1" s="1"/>
  <c r="P716" i="1"/>
  <c r="O716" i="1" s="1"/>
  <c r="P779" i="1"/>
  <c r="O779" i="1" s="1"/>
  <c r="P216" i="1"/>
  <c r="O216" i="1" s="1"/>
  <c r="AF216" i="1"/>
  <c r="AJ215" i="1" s="1"/>
  <c r="AK215" i="1" s="1"/>
  <c r="AF1323" i="1"/>
  <c r="AJ1323" i="1" s="1"/>
  <c r="AK1323" i="1" s="1"/>
  <c r="P1323" i="1"/>
  <c r="O1323" i="1" s="1"/>
  <c r="AF237" i="1"/>
  <c r="P586" i="1"/>
  <c r="O586" i="1" s="1"/>
  <c r="AF1169" i="1"/>
  <c r="AJ1169" i="1" s="1"/>
  <c r="AK1169" i="1" s="1"/>
  <c r="P933" i="1"/>
  <c r="O933" i="1" s="1"/>
  <c r="P915" i="1"/>
  <c r="O915" i="1" s="1"/>
  <c r="AF1311" i="1"/>
  <c r="AJ1311" i="1" s="1"/>
  <c r="AK1311" i="1" s="1"/>
  <c r="P1311" i="1"/>
  <c r="O1311" i="1" s="1"/>
  <c r="AF85" i="1"/>
  <c r="AJ85" i="1" s="1"/>
  <c r="AK85" i="1" s="1"/>
  <c r="P85" i="1"/>
  <c r="O85" i="1" s="1"/>
  <c r="AF517" i="1"/>
  <c r="AJ517" i="1" s="1"/>
  <c r="AK517" i="1" s="1"/>
  <c r="P517" i="1"/>
  <c r="O517" i="1" s="1"/>
  <c r="AF1071" i="1"/>
  <c r="AJ1071" i="1" s="1"/>
  <c r="AK1071" i="1" s="1"/>
  <c r="P1071" i="1"/>
  <c r="O1071" i="1" s="1"/>
  <c r="P807" i="1"/>
  <c r="O807" i="1" s="1"/>
  <c r="AF504" i="1"/>
  <c r="AJ504" i="1" s="1"/>
  <c r="AK504" i="1" s="1"/>
  <c r="P484" i="1"/>
  <c r="O484" i="1" s="1"/>
  <c r="P2209" i="1"/>
  <c r="O2209" i="1" s="1"/>
  <c r="AF1528" i="1"/>
  <c r="AJ1528" i="1" s="1"/>
  <c r="AK1528" i="1" s="1"/>
  <c r="P465" i="1"/>
  <c r="O465" i="1" s="1"/>
  <c r="P251" i="1"/>
  <c r="O251" i="1" s="1"/>
  <c r="O1097" i="1"/>
  <c r="AF999" i="1"/>
  <c r="AJ999" i="1" s="1"/>
  <c r="AK999" i="1" s="1"/>
  <c r="P999" i="1"/>
  <c r="O999" i="1" s="1"/>
  <c r="AF318" i="1"/>
  <c r="AJ318" i="1" s="1"/>
  <c r="AK318" i="1" s="1"/>
  <c r="P318" i="1"/>
  <c r="O318" i="1" s="1"/>
  <c r="AF1739" i="1"/>
  <c r="AJ1739" i="1" s="1"/>
  <c r="AK1739" i="1" s="1"/>
  <c r="P1739" i="1"/>
  <c r="O1739" i="1" s="1"/>
  <c r="P680" i="1"/>
  <c r="O680" i="1" s="1"/>
  <c r="AF680" i="1"/>
  <c r="AJ680" i="1" s="1"/>
  <c r="AK680" i="1" s="1"/>
  <c r="AF584" i="1"/>
  <c r="AJ584" i="1" s="1"/>
  <c r="AK584" i="1" s="1"/>
  <c r="P584" i="1"/>
  <c r="O584" i="1" s="1"/>
  <c r="AF409" i="1"/>
  <c r="AJ409" i="1" s="1"/>
  <c r="AK409" i="1" s="1"/>
  <c r="P409" i="1"/>
  <c r="O409" i="1" s="1"/>
  <c r="P686" i="1"/>
  <c r="O686" i="1" s="1"/>
  <c r="AF686" i="1"/>
  <c r="AJ686" i="1" s="1"/>
  <c r="AK686" i="1" s="1"/>
  <c r="AF652" i="1"/>
  <c r="AJ652" i="1" s="1"/>
  <c r="AK652" i="1" s="1"/>
  <c r="P652" i="1"/>
  <c r="O652" i="1" s="1"/>
  <c r="P927" i="1"/>
  <c r="O927" i="1" s="1"/>
  <c r="AF927" i="1"/>
  <c r="AJ927" i="1" s="1"/>
  <c r="AK927" i="1" s="1"/>
  <c r="AF574" i="1"/>
  <c r="AJ574" i="1" s="1"/>
  <c r="AK574" i="1" s="1"/>
  <c r="AF170" i="1"/>
  <c r="AJ170" i="1" s="1"/>
  <c r="AK170" i="1" s="1"/>
  <c r="AF119" i="1"/>
  <c r="AJ119" i="1" s="1"/>
  <c r="AK119" i="1" s="1"/>
  <c r="P119" i="1"/>
  <c r="O119" i="1" s="1"/>
  <c r="AF1998" i="1"/>
  <c r="AJ1998" i="1" s="1"/>
  <c r="AK1998" i="1" s="1"/>
  <c r="P1998" i="1"/>
  <c r="O1998" i="1" s="1"/>
  <c r="AF1156" i="1"/>
  <c r="AJ1156" i="1" s="1"/>
  <c r="AK1156" i="1" s="1"/>
  <c r="P203" i="1"/>
  <c r="O203" i="1" s="1"/>
  <c r="O1630" i="1"/>
  <c r="AF2372" i="1"/>
  <c r="AJ2372" i="1" s="1"/>
  <c r="AK2372" i="1" s="1"/>
  <c r="O1156" i="1"/>
  <c r="AF745" i="1"/>
  <c r="AJ745" i="1" s="1"/>
  <c r="AK745" i="1" s="1"/>
  <c r="P745" i="1"/>
  <c r="O745" i="1" s="1"/>
  <c r="AF951" i="1"/>
  <c r="AJ951" i="1" s="1"/>
  <c r="AK951" i="1" s="1"/>
  <c r="P951" i="1"/>
  <c r="O951" i="1" s="1"/>
  <c r="P199" i="1"/>
  <c r="O199" i="1" s="1"/>
  <c r="AF199" i="1"/>
  <c r="P1349" i="1"/>
  <c r="O1349" i="1" s="1"/>
  <c r="AF932" i="1"/>
  <c r="AJ932" i="1" s="1"/>
  <c r="AK932" i="1" s="1"/>
  <c r="P2516" i="1"/>
  <c r="O2516" i="1" s="1"/>
  <c r="AF79" i="1"/>
  <c r="AJ79" i="1" s="1"/>
  <c r="AK79" i="1" s="1"/>
  <c r="P1360" i="1"/>
  <c r="O1360" i="1" s="1"/>
  <c r="AF1807" i="1"/>
  <c r="AJ1807" i="1" s="1"/>
  <c r="AK1807" i="1" s="1"/>
  <c r="P1898" i="1"/>
  <c r="O1898" i="1" s="1"/>
  <c r="P1964" i="1"/>
  <c r="O1964" i="1" s="1"/>
  <c r="P182" i="1"/>
  <c r="O182" i="1" s="1"/>
  <c r="AF2300" i="1"/>
  <c r="AJ2300" i="1" s="1"/>
  <c r="AK2300" i="1" s="1"/>
  <c r="P369" i="1"/>
  <c r="O369" i="1" s="1"/>
  <c r="AF2033" i="1"/>
  <c r="AJ2033" i="1" s="1"/>
  <c r="AK2033" i="1" s="1"/>
  <c r="P709" i="1"/>
  <c r="O709" i="1" s="1"/>
  <c r="P1176" i="1"/>
  <c r="O1176" i="1" s="1"/>
  <c r="AF2336" i="1"/>
  <c r="AJ2336" i="1" s="1"/>
  <c r="AK2336" i="1" s="1"/>
  <c r="AF354" i="1"/>
  <c r="AJ354" i="1" s="1"/>
  <c r="AK354" i="1" s="1"/>
  <c r="AF43" i="1"/>
  <c r="AJ43" i="1" s="1"/>
  <c r="AK43" i="1" s="1"/>
  <c r="O1144" i="1"/>
  <c r="AF968" i="1"/>
  <c r="AJ968" i="1" s="1"/>
  <c r="AK968" i="1" s="1"/>
  <c r="P968" i="1"/>
  <c r="O968" i="1" s="1"/>
  <c r="P290" i="1"/>
  <c r="O290" i="1" s="1"/>
  <c r="P979" i="1"/>
  <c r="O979" i="1" s="1"/>
  <c r="O1807" i="1"/>
  <c r="P2297" i="1"/>
  <c r="O2297" i="1" s="1"/>
  <c r="AF369" i="1"/>
  <c r="AJ369" i="1" s="1"/>
  <c r="AK369" i="1" s="1"/>
  <c r="AF532" i="1"/>
  <c r="AJ532" i="1" s="1"/>
  <c r="AK532" i="1" s="1"/>
  <c r="AF1164" i="1"/>
  <c r="AJ1164" i="1" s="1"/>
  <c r="AK1164" i="1" s="1"/>
  <c r="O2033" i="1"/>
  <c r="P785" i="1"/>
  <c r="O785" i="1" s="1"/>
  <c r="AF1750" i="1"/>
  <c r="AJ1750" i="1" s="1"/>
  <c r="AK1750" i="1" s="1"/>
  <c r="AF1796" i="1"/>
  <c r="AJ1796" i="1" s="1"/>
  <c r="AK1796" i="1" s="1"/>
  <c r="P1906" i="1"/>
  <c r="O1906" i="1" s="1"/>
  <c r="P752" i="1"/>
  <c r="O752" i="1" s="1"/>
  <c r="AF2109" i="1"/>
  <c r="AJ2109" i="1" s="1"/>
  <c r="AK2109" i="1" s="1"/>
  <c r="P692" i="1"/>
  <c r="O692" i="1" s="1"/>
  <c r="P431" i="1"/>
  <c r="O431" i="1" s="1"/>
  <c r="AF988" i="1"/>
  <c r="AJ988" i="1" s="1"/>
  <c r="AK988" i="1" s="1"/>
  <c r="P204" i="1"/>
  <c r="O204" i="1" s="1"/>
  <c r="AF204" i="1"/>
  <c r="AJ203" i="1" s="1"/>
  <c r="AK203" i="1" s="1"/>
  <c r="AF20" i="1"/>
  <c r="AJ20" i="1" s="1"/>
  <c r="AK20" i="1" s="1"/>
  <c r="P20" i="1"/>
  <c r="O20" i="1" s="1"/>
  <c r="P1432" i="1"/>
  <c r="O1432" i="1" s="1"/>
  <c r="AF2416" i="1"/>
  <c r="AJ2416" i="1" s="1"/>
  <c r="AK2416" i="1" s="1"/>
  <c r="AF177" i="1"/>
  <c r="AJ177" i="1" s="1"/>
  <c r="AK177" i="1" s="1"/>
  <c r="P2133" i="1"/>
  <c r="O2133" i="1" s="1"/>
  <c r="O532" i="1"/>
  <c r="AF1097" i="1"/>
  <c r="AJ1097" i="1" s="1"/>
  <c r="AK1097" i="1" s="1"/>
  <c r="P405" i="1"/>
  <c r="O405" i="1" s="1"/>
  <c r="P1316" i="1"/>
  <c r="O1316" i="1" s="1"/>
  <c r="AF693" i="1"/>
  <c r="AJ693" i="1" s="1"/>
  <c r="AK693" i="1" s="1"/>
  <c r="AF112" i="1"/>
  <c r="AJ112" i="1" s="1"/>
  <c r="AK112" i="1" s="1"/>
  <c r="P900" i="1"/>
  <c r="O900" i="1" s="1"/>
  <c r="P701" i="1"/>
  <c r="O701" i="1" s="1"/>
  <c r="O2109" i="1"/>
  <c r="P567" i="1"/>
  <c r="O567" i="1" s="1"/>
  <c r="P811" i="1"/>
  <c r="O811" i="1" s="1"/>
  <c r="P588" i="1"/>
  <c r="O588" i="1" s="1"/>
  <c r="AF588" i="1"/>
  <c r="AJ588" i="1" s="1"/>
  <c r="AK588" i="1" s="1"/>
  <c r="P962" i="1"/>
  <c r="O962" i="1" s="1"/>
  <c r="AF962" i="1"/>
  <c r="AJ962" i="1" s="1"/>
  <c r="AK962" i="1" s="1"/>
  <c r="V3" i="1"/>
  <c r="D1" i="64" s="1"/>
  <c r="P15" i="1"/>
  <c r="O15" i="1" s="1"/>
  <c r="AF711" i="1"/>
  <c r="AJ711" i="1" s="1"/>
  <c r="AK711" i="1" s="1"/>
  <c r="AF1702" i="1"/>
  <c r="AJ1702" i="1" s="1"/>
  <c r="AK1702" i="1" s="1"/>
  <c r="AF1012" i="1"/>
  <c r="AJ1012" i="1" s="1"/>
  <c r="AK1012" i="1" s="1"/>
  <c r="AF1587" i="1"/>
  <c r="AJ1587" i="1" s="1"/>
  <c r="AK1587" i="1" s="1"/>
  <c r="O1375" i="1"/>
  <c r="AF71" i="1"/>
  <c r="AJ71" i="1" s="1"/>
  <c r="AK71" i="1" s="1"/>
  <c r="P492" i="1"/>
  <c r="O492" i="1" s="1"/>
  <c r="P323" i="1"/>
  <c r="O323" i="1" s="1"/>
  <c r="P68" i="1"/>
  <c r="O68" i="1" s="1"/>
  <c r="AF68" i="1"/>
  <c r="AJ68" i="1" s="1"/>
  <c r="AK68" i="1" s="1"/>
  <c r="AF15" i="1"/>
  <c r="AJ15" i="1" s="1"/>
  <c r="AK15" i="1" s="1"/>
  <c r="AF614" i="1"/>
  <c r="AJ614" i="1" s="1"/>
  <c r="AK614" i="1" s="1"/>
  <c r="P564" i="1"/>
  <c r="O564" i="1" s="1"/>
  <c r="P595" i="1"/>
  <c r="O595" i="1" s="1"/>
  <c r="AF323" i="1"/>
  <c r="AJ323" i="1" s="1"/>
  <c r="AK323" i="1" s="1"/>
  <c r="AF601" i="1"/>
  <c r="AJ601" i="1" s="1"/>
  <c r="AK601" i="1" s="1"/>
  <c r="P601" i="1"/>
  <c r="O601" i="1" s="1"/>
  <c r="AF1322" i="1"/>
  <c r="AJ1322" i="1" s="1"/>
  <c r="AK1322" i="1" s="1"/>
  <c r="P1322" i="1"/>
  <c r="O1322" i="1" s="1"/>
  <c r="P121" i="1"/>
  <c r="O121" i="1" s="1"/>
  <c r="AF121" i="1"/>
  <c r="AJ121" i="1" s="1"/>
  <c r="AK121" i="1" s="1"/>
  <c r="AF2036" i="1"/>
  <c r="AJ2036" i="1" s="1"/>
  <c r="AK2036" i="1" s="1"/>
  <c r="P2036" i="1"/>
  <c r="O2036" i="1" s="1"/>
  <c r="AF1878" i="1"/>
  <c r="AJ1878" i="1" s="1"/>
  <c r="AK1878" i="1" s="1"/>
  <c r="P1878" i="1"/>
  <c r="O1878" i="1" s="1"/>
  <c r="P1457" i="1"/>
  <c r="O1457" i="1" s="1"/>
  <c r="AF1457" i="1"/>
  <c r="AJ1457" i="1" s="1"/>
  <c r="AK1457" i="1" s="1"/>
  <c r="P1530" i="1"/>
  <c r="O1530" i="1" s="1"/>
  <c r="AF1530" i="1"/>
  <c r="AJ1530" i="1" s="1"/>
  <c r="AK1530" i="1" s="1"/>
  <c r="AF1923" i="1"/>
  <c r="AJ1923" i="1" s="1"/>
  <c r="AK1923" i="1" s="1"/>
  <c r="P1923" i="1"/>
  <c r="O1923" i="1" s="1"/>
  <c r="AF583" i="1"/>
  <c r="AJ583" i="1" s="1"/>
  <c r="AK583" i="1" s="1"/>
  <c r="P583" i="1"/>
  <c r="O583" i="1" s="1"/>
  <c r="P600" i="1"/>
  <c r="O600" i="1" s="1"/>
  <c r="AF600" i="1"/>
  <c r="AJ600" i="1" s="1"/>
  <c r="AK600" i="1" s="1"/>
  <c r="P241" i="1"/>
  <c r="O241" i="1" s="1"/>
  <c r="AF241" i="1"/>
  <c r="AJ240" i="1" s="1"/>
  <c r="AK240" i="1" s="1"/>
  <c r="AF1381" i="1"/>
  <c r="AJ1381" i="1" s="1"/>
  <c r="AK1381" i="1" s="1"/>
  <c r="P1381" i="1"/>
  <c r="O1381" i="1" s="1"/>
  <c r="AF648" i="1"/>
  <c r="AJ648" i="1" s="1"/>
  <c r="AK648" i="1" s="1"/>
  <c r="P648" i="1"/>
  <c r="O648" i="1" s="1"/>
  <c r="AF214" i="1"/>
  <c r="AJ213" i="1" s="1"/>
  <c r="AK213" i="1" s="1"/>
  <c r="P214" i="1"/>
  <c r="O214" i="1" s="1"/>
  <c r="AF940" i="1"/>
  <c r="AJ940" i="1" s="1"/>
  <c r="AK940" i="1" s="1"/>
  <c r="P940" i="1"/>
  <c r="O940" i="1" s="1"/>
  <c r="P2254" i="1"/>
  <c r="O2254" i="1" s="1"/>
  <c r="AF2254" i="1"/>
  <c r="AJ2254" i="1" s="1"/>
  <c r="AK2254" i="1" s="1"/>
  <c r="AF1516" i="1"/>
  <c r="AJ1516" i="1" s="1"/>
  <c r="AK1516" i="1" s="1"/>
  <c r="P1516" i="1"/>
  <c r="O1516" i="1" s="1"/>
  <c r="AF1186" i="1"/>
  <c r="AJ1186" i="1" s="1"/>
  <c r="AK1186" i="1" s="1"/>
  <c r="P1186" i="1"/>
  <c r="O1186" i="1" s="1"/>
  <c r="P1433" i="1"/>
  <c r="O1433" i="1" s="1"/>
  <c r="AF1433" i="1"/>
  <c r="AJ1433" i="1" s="1"/>
  <c r="AK1433" i="1" s="1"/>
  <c r="AF1207" i="1"/>
  <c r="AJ1207" i="1" s="1"/>
  <c r="AK1207" i="1" s="1"/>
  <c r="P1207" i="1"/>
  <c r="O1207" i="1" s="1"/>
  <c r="P841" i="1"/>
  <c r="O841" i="1" s="1"/>
  <c r="AF841" i="1"/>
  <c r="AJ841" i="1" s="1"/>
  <c r="AK841" i="1" s="1"/>
  <c r="P1240" i="1"/>
  <c r="O1240" i="1" s="1"/>
  <c r="AF1240" i="1"/>
  <c r="AJ1240" i="1" s="1"/>
  <c r="AK1240" i="1" s="1"/>
  <c r="P1511" i="1"/>
  <c r="O1511" i="1" s="1"/>
  <c r="AF1511" i="1"/>
  <c r="AJ1511" i="1" s="1"/>
  <c r="AK1511" i="1" s="1"/>
  <c r="P1046" i="1"/>
  <c r="O1046" i="1" s="1"/>
  <c r="AF1046" i="1"/>
  <c r="AJ1046" i="1" s="1"/>
  <c r="AK1046" i="1" s="1"/>
  <c r="AF846" i="1"/>
  <c r="AJ846" i="1" s="1"/>
  <c r="AK846" i="1" s="1"/>
  <c r="P846" i="1"/>
  <c r="O846" i="1" s="1"/>
  <c r="AF886" i="1"/>
  <c r="AJ886" i="1" s="1"/>
  <c r="AK886" i="1" s="1"/>
  <c r="P886" i="1"/>
  <c r="O886" i="1" s="1"/>
  <c r="P2062" i="1"/>
  <c r="O2062" i="1" s="1"/>
  <c r="AF2062" i="1"/>
  <c r="AJ2062" i="1" s="1"/>
  <c r="AK2062" i="1" s="1"/>
  <c r="AF1321" i="1"/>
  <c r="AJ1321" i="1" s="1"/>
  <c r="AK1321" i="1" s="1"/>
  <c r="P1321" i="1"/>
  <c r="O1321" i="1" s="1"/>
  <c r="P1869" i="1"/>
  <c r="O1869" i="1" s="1"/>
  <c r="AF1017" i="1"/>
  <c r="AJ1017" i="1" s="1"/>
  <c r="AK1017" i="1" s="1"/>
  <c r="P1017" i="1"/>
  <c r="O1017" i="1" s="1"/>
  <c r="AF309" i="1"/>
  <c r="AJ309" i="1" s="1"/>
  <c r="AK309" i="1" s="1"/>
  <c r="AF1569" i="1"/>
  <c r="AJ1569" i="1" s="1"/>
  <c r="AK1569" i="1" s="1"/>
  <c r="P1569" i="1"/>
  <c r="O1569" i="1" s="1"/>
  <c r="P309" i="1"/>
  <c r="O309" i="1" s="1"/>
  <c r="AF1869" i="1"/>
  <c r="AJ1869" i="1" s="1"/>
  <c r="AK1869" i="1" s="1"/>
  <c r="AF166" i="1"/>
  <c r="AJ166" i="1" s="1"/>
  <c r="AK166" i="1" s="1"/>
  <c r="P166" i="1"/>
  <c r="O166" i="1" s="1"/>
  <c r="P657" i="1"/>
  <c r="O657" i="1" s="1"/>
  <c r="AF657" i="1"/>
  <c r="AJ657" i="1" s="1"/>
  <c r="AK657" i="1" s="1"/>
  <c r="AF421" i="1"/>
  <c r="AJ421" i="1" s="1"/>
  <c r="AK421" i="1" s="1"/>
  <c r="P421" i="1"/>
  <c r="O421" i="1" s="1"/>
  <c r="AF1619" i="1"/>
  <c r="AJ1619" i="1" s="1"/>
  <c r="AK1619" i="1" s="1"/>
  <c r="P1619" i="1"/>
  <c r="O1619" i="1" s="1"/>
  <c r="AF31" i="1"/>
  <c r="AJ31" i="1" s="1"/>
  <c r="AK31" i="1" s="1"/>
  <c r="P31" i="1"/>
  <c r="O31" i="1" s="1"/>
  <c r="P1974" i="1"/>
  <c r="O1974" i="1" s="1"/>
  <c r="AF1974" i="1"/>
  <c r="AJ1974" i="1" s="1"/>
  <c r="AK1974" i="1" s="1"/>
  <c r="AF1298" i="1"/>
  <c r="AJ1298" i="1" s="1"/>
  <c r="AK1298" i="1" s="1"/>
  <c r="P1298" i="1"/>
  <c r="O1298" i="1" s="1"/>
  <c r="O107" i="1"/>
  <c r="P1701" i="1"/>
  <c r="O1701" i="1" s="1"/>
  <c r="AF1701" i="1"/>
  <c r="AJ1701" i="1" s="1"/>
  <c r="AK1701" i="1" s="1"/>
  <c r="AF1350" i="1"/>
  <c r="AJ1350" i="1" s="1"/>
  <c r="AK1350" i="1" s="1"/>
  <c r="P1350" i="1"/>
  <c r="O1350" i="1" s="1"/>
  <c r="AF1378" i="1"/>
  <c r="AJ1378" i="1" s="1"/>
  <c r="AK1378" i="1" s="1"/>
  <c r="P1378" i="1"/>
  <c r="O1378" i="1" s="1"/>
  <c r="AF593" i="1"/>
  <c r="AJ593" i="1" s="1"/>
  <c r="AK593" i="1" s="1"/>
  <c r="AF1198" i="1"/>
  <c r="AJ1198" i="1" s="1"/>
  <c r="AK1198" i="1" s="1"/>
  <c r="P1198" i="1"/>
  <c r="O1198" i="1" s="1"/>
  <c r="P542" i="1"/>
  <c r="O542" i="1" s="1"/>
  <c r="AF542" i="1"/>
  <c r="AJ542" i="1" s="1"/>
  <c r="AK542" i="1" s="1"/>
  <c r="AF262" i="1"/>
  <c r="AJ262" i="1" s="1"/>
  <c r="AK262" i="1" s="1"/>
  <c r="P262" i="1"/>
  <c r="O262" i="1" s="1"/>
  <c r="AF1081" i="1"/>
  <c r="AJ1081" i="1" s="1"/>
  <c r="AK1081" i="1" s="1"/>
  <c r="P1081" i="1"/>
  <c r="O1081" i="1" s="1"/>
  <c r="P248" i="1"/>
  <c r="O248" i="1" s="1"/>
  <c r="AF248" i="1"/>
  <c r="AF1447" i="1"/>
  <c r="AJ1447" i="1" s="1"/>
  <c r="AK1447" i="1" s="1"/>
  <c r="P1447" i="1"/>
  <c r="O1447" i="1" s="1"/>
  <c r="P966" i="1"/>
  <c r="O966" i="1" s="1"/>
  <c r="AF966" i="1"/>
  <c r="AJ966" i="1" s="1"/>
  <c r="AK966" i="1" s="1"/>
  <c r="AF317" i="1"/>
  <c r="AJ317" i="1" s="1"/>
  <c r="AK317" i="1" s="1"/>
  <c r="P317" i="1"/>
  <c r="O317" i="1" s="1"/>
  <c r="P114" i="1"/>
  <c r="O114" i="1" s="1"/>
  <c r="AF114" i="1"/>
  <c r="AJ114" i="1" s="1"/>
  <c r="AK114" i="1" s="1"/>
  <c r="AF1054" i="1"/>
  <c r="AJ1054" i="1" s="1"/>
  <c r="AK1054" i="1" s="1"/>
  <c r="P1054" i="1"/>
  <c r="O1054" i="1" s="1"/>
  <c r="AF2063" i="1"/>
  <c r="AJ2063" i="1" s="1"/>
  <c r="AK2063" i="1" s="1"/>
  <c r="P2063" i="1"/>
  <c r="O2063" i="1" s="1"/>
  <c r="AF901" i="1"/>
  <c r="AJ901" i="1" s="1"/>
  <c r="AK901" i="1" s="1"/>
  <c r="P901" i="1"/>
  <c r="O901" i="1" s="1"/>
  <c r="AF147" i="1"/>
  <c r="AJ147" i="1" s="1"/>
  <c r="AK147" i="1" s="1"/>
  <c r="P147" i="1"/>
  <c r="O147" i="1" s="1"/>
  <c r="AF853" i="1"/>
  <c r="AJ853" i="1" s="1"/>
  <c r="AK853" i="1" s="1"/>
  <c r="P853" i="1"/>
  <c r="O853" i="1" s="1"/>
  <c r="AF145" i="1"/>
  <c r="AJ145" i="1" s="1"/>
  <c r="AK145" i="1" s="1"/>
  <c r="P145" i="1"/>
  <c r="O145" i="1" s="1"/>
  <c r="AF1915" i="1"/>
  <c r="AJ1915" i="1" s="1"/>
  <c r="AK1915" i="1" s="1"/>
  <c r="P1915" i="1"/>
  <c r="O1915" i="1" s="1"/>
  <c r="AF324" i="1"/>
  <c r="AJ324" i="1" s="1"/>
  <c r="AK324" i="1" s="1"/>
  <c r="P324" i="1"/>
  <c r="O324" i="1" s="1"/>
  <c r="P273" i="1"/>
  <c r="O273" i="1" s="1"/>
  <c r="P1932" i="1"/>
  <c r="O1932" i="1" s="1"/>
  <c r="AF1932" i="1"/>
  <c r="AJ1932" i="1" s="1"/>
  <c r="AK1932" i="1" s="1"/>
  <c r="AF1485" i="1"/>
  <c r="AJ1485" i="1" s="1"/>
  <c r="AK1485" i="1" s="1"/>
  <c r="P1485" i="1"/>
  <c r="O1485" i="1" s="1"/>
  <c r="AF1406" i="1"/>
  <c r="AJ1406" i="1" s="1"/>
  <c r="AK1406" i="1" s="1"/>
  <c r="P1406" i="1"/>
  <c r="O1406" i="1" s="1"/>
  <c r="AF1243" i="1"/>
  <c r="AJ1243" i="1" s="1"/>
  <c r="AK1243" i="1" s="1"/>
  <c r="P1243" i="1"/>
  <c r="O1243" i="1" s="1"/>
  <c r="P1055" i="1"/>
  <c r="O1055" i="1" s="1"/>
  <c r="AF1055" i="1"/>
  <c r="P1608" i="1"/>
  <c r="O1608" i="1" s="1"/>
  <c r="AF1608" i="1"/>
  <c r="AJ1608" i="1" s="1"/>
  <c r="AK1608" i="1" s="1"/>
  <c r="AF1554" i="1"/>
  <c r="AJ1554" i="1" s="1"/>
  <c r="AK1554" i="1" s="1"/>
  <c r="P1554" i="1"/>
  <c r="O1554" i="1" s="1"/>
  <c r="AF1279" i="1"/>
  <c r="AJ1279" i="1" s="1"/>
  <c r="AK1279" i="1" s="1"/>
  <c r="P1279" i="1"/>
  <c r="O1279" i="1" s="1"/>
  <c r="AF703" i="1"/>
  <c r="AJ703" i="1" s="1"/>
  <c r="AK703" i="1" s="1"/>
  <c r="P703" i="1"/>
  <c r="O703" i="1" s="1"/>
  <c r="P2082" i="1"/>
  <c r="O2082" i="1" s="1"/>
  <c r="AF2082" i="1"/>
  <c r="AJ2082" i="1" s="1"/>
  <c r="AK2082" i="1" s="1"/>
  <c r="P1086" i="1"/>
  <c r="O1086" i="1" s="1"/>
  <c r="AF1086" i="1"/>
  <c r="AJ1086" i="1" s="1"/>
  <c r="AK1086" i="1" s="1"/>
  <c r="AF466" i="1"/>
  <c r="AJ466" i="1" s="1"/>
  <c r="AK466" i="1" s="1"/>
  <c r="P466" i="1"/>
  <c r="O466" i="1" s="1"/>
  <c r="P1843" i="1"/>
  <c r="O1843" i="1" s="1"/>
  <c r="AF1843" i="1"/>
  <c r="AJ1843" i="1" s="1"/>
  <c r="AK1843" i="1" s="1"/>
  <c r="P983" i="1"/>
  <c r="O983" i="1" s="1"/>
  <c r="AF983" i="1"/>
  <c r="AJ983" i="1" s="1"/>
  <c r="AK983" i="1" s="1"/>
  <c r="AF303" i="1"/>
  <c r="AJ303" i="1" s="1"/>
  <c r="AK303" i="1" s="1"/>
  <c r="P303" i="1"/>
  <c r="O303" i="1" s="1"/>
  <c r="P1980" i="1"/>
  <c r="O1980" i="1" s="1"/>
  <c r="AF1980" i="1"/>
  <c r="AJ1980" i="1" s="1"/>
  <c r="AK1980" i="1" s="1"/>
  <c r="P1595" i="1"/>
  <c r="O1595" i="1" s="1"/>
  <c r="AF1595" i="1"/>
  <c r="AJ1595" i="1" s="1"/>
  <c r="AK1595" i="1" s="1"/>
  <c r="P1159" i="1"/>
  <c r="O1159" i="1" s="1"/>
  <c r="AF1159" i="1"/>
  <c r="AJ1159" i="1" s="1"/>
  <c r="AK1159" i="1" s="1"/>
  <c r="P1799" i="1"/>
  <c r="O1799" i="1" s="1"/>
  <c r="AF1799" i="1"/>
  <c r="AJ1799" i="1" s="1"/>
  <c r="AK1799" i="1" s="1"/>
  <c r="P1877" i="1"/>
  <c r="O1877" i="1" s="1"/>
  <c r="AF1877" i="1"/>
  <c r="AJ1877" i="1" s="1"/>
  <c r="AK1877" i="1" s="1"/>
  <c r="AF1650" i="1"/>
  <c r="AJ1650" i="1" s="1"/>
  <c r="AK1650" i="1" s="1"/>
  <c r="P1650" i="1"/>
  <c r="O1650" i="1" s="1"/>
  <c r="AF1884" i="1"/>
  <c r="AJ1884" i="1" s="1"/>
  <c r="AK1884" i="1" s="1"/>
  <c r="P1884" i="1"/>
  <c r="O1884" i="1" s="1"/>
  <c r="AF636" i="1"/>
  <c r="AJ636" i="1" s="1"/>
  <c r="AK636" i="1" s="1"/>
  <c r="P636" i="1"/>
  <c r="O636" i="1" s="1"/>
  <c r="AF1091" i="1"/>
  <c r="AJ1091" i="1" s="1"/>
  <c r="AK1091" i="1" s="1"/>
  <c r="P1091" i="1"/>
  <c r="O1091" i="1" s="1"/>
  <c r="AF739" i="1"/>
  <c r="AJ739" i="1" s="1"/>
  <c r="AK739" i="1" s="1"/>
  <c r="P739" i="1"/>
  <c r="O739" i="1" s="1"/>
  <c r="AF1922" i="1"/>
  <c r="AJ1922" i="1" s="1"/>
  <c r="AK1922" i="1" s="1"/>
  <c r="O1164" i="1"/>
  <c r="AF801" i="1"/>
  <c r="AJ801" i="1" s="1"/>
  <c r="AK801" i="1" s="1"/>
  <c r="P801" i="1"/>
  <c r="O801" i="1" s="1"/>
  <c r="P1545" i="1"/>
  <c r="O1545" i="1" s="1"/>
  <c r="AF1545" i="1"/>
  <c r="AJ1545" i="1" s="1"/>
  <c r="AK1545" i="1" s="1"/>
  <c r="AF1770" i="1"/>
  <c r="AJ1770" i="1" s="1"/>
  <c r="AK1770" i="1" s="1"/>
  <c r="P1770" i="1"/>
  <c r="O1770" i="1" s="1"/>
  <c r="AF1940" i="1"/>
  <c r="AJ1940" i="1" s="1"/>
  <c r="AK1940" i="1" s="1"/>
  <c r="P1940" i="1"/>
  <c r="O1940" i="1" s="1"/>
  <c r="AF1195" i="1"/>
  <c r="AJ1195" i="1" s="1"/>
  <c r="AK1195" i="1" s="1"/>
  <c r="P1195" i="1"/>
  <c r="O1195" i="1" s="1"/>
  <c r="AF196" i="1"/>
  <c r="P196" i="1"/>
  <c r="O196" i="1" s="1"/>
  <c r="AF1995" i="1"/>
  <c r="AJ1995" i="1" s="1"/>
  <c r="AK1995" i="1" s="1"/>
  <c r="P1995" i="1"/>
  <c r="O1995" i="1" s="1"/>
  <c r="P1439" i="1"/>
  <c r="O1439" i="1" s="1"/>
  <c r="AF1439" i="1"/>
  <c r="AJ1439" i="1" s="1"/>
  <c r="AK1439" i="1" s="1"/>
  <c r="AF1282" i="1"/>
  <c r="AJ1282" i="1" s="1"/>
  <c r="AK1282" i="1" s="1"/>
  <c r="P1282" i="1"/>
  <c r="O1282" i="1" s="1"/>
  <c r="AF1036" i="1"/>
  <c r="AJ1036" i="1" s="1"/>
  <c r="AK1036" i="1" s="1"/>
  <c r="P1036" i="1"/>
  <c r="O1036" i="1" s="1"/>
  <c r="P1525" i="1"/>
  <c r="O1525" i="1" s="1"/>
  <c r="AF1525" i="1"/>
  <c r="AJ1525" i="1" s="1"/>
  <c r="AK1525" i="1" s="1"/>
  <c r="P1219" i="1"/>
  <c r="O1219" i="1" s="1"/>
  <c r="AF1219" i="1"/>
  <c r="AJ1219" i="1" s="1"/>
  <c r="AK1219" i="1" s="1"/>
  <c r="P264" i="1"/>
  <c r="O264" i="1" s="1"/>
  <c r="AF264" i="1"/>
  <c r="AJ264" i="1" s="1"/>
  <c r="AK264" i="1" s="1"/>
  <c r="O593" i="1"/>
  <c r="AF267" i="1"/>
  <c r="AJ267" i="1" s="1"/>
  <c r="AK267" i="1" s="1"/>
  <c r="P267" i="1"/>
  <c r="O267" i="1" s="1"/>
  <c r="AF1506" i="1"/>
  <c r="AJ1506" i="1" s="1"/>
  <c r="AK1506" i="1" s="1"/>
  <c r="P1506" i="1"/>
  <c r="O1506" i="1" s="1"/>
  <c r="W2" i="1"/>
  <c r="P88" i="1"/>
  <c r="O88" i="1" s="1"/>
  <c r="P1248" i="1"/>
  <c r="O1248" i="1" s="1"/>
  <c r="AF550" i="1"/>
  <c r="AJ550" i="1" s="1"/>
  <c r="AK550" i="1" s="1"/>
  <c r="P839" i="1"/>
  <c r="O839" i="1" s="1"/>
  <c r="AF839" i="1"/>
  <c r="AJ839" i="1" s="1"/>
  <c r="AK839" i="1" s="1"/>
  <c r="AF255" i="1"/>
  <c r="AJ254" i="1" s="1"/>
  <c r="AK254" i="1" s="1"/>
  <c r="P255" i="1"/>
  <c r="O255" i="1" s="1"/>
  <c r="P299" i="1"/>
  <c r="O299" i="1" s="1"/>
  <c r="AF299" i="1"/>
  <c r="AJ299" i="1" s="1"/>
  <c r="AK299" i="1" s="1"/>
  <c r="AF130" i="1"/>
  <c r="AJ130" i="1" s="1"/>
  <c r="AK130" i="1" s="1"/>
  <c r="P130" i="1"/>
  <c r="O130" i="1" s="1"/>
  <c r="AF250" i="1"/>
  <c r="P250" i="1"/>
  <c r="O250" i="1" s="1"/>
  <c r="AF253" i="1"/>
  <c r="AJ252" i="1" s="1"/>
  <c r="AK252" i="1" s="1"/>
  <c r="P253" i="1"/>
  <c r="O253" i="1" s="1"/>
  <c r="P2101" i="1"/>
  <c r="O2101" i="1" s="1"/>
  <c r="AF2101" i="1"/>
  <c r="AJ2101" i="1" s="1"/>
  <c r="AK2101" i="1" s="1"/>
  <c r="O1687" i="1"/>
  <c r="P1629" i="1"/>
  <c r="O1629" i="1" s="1"/>
  <c r="AF1629" i="1"/>
  <c r="AJ1629" i="1" s="1"/>
  <c r="AK1629" i="1" s="1"/>
  <c r="AF1880" i="1"/>
  <c r="AJ1880" i="1" s="1"/>
  <c r="AK1880" i="1" s="1"/>
  <c r="P1880" i="1"/>
  <c r="O1880" i="1" s="1"/>
  <c r="AF1357" i="1"/>
  <c r="AJ1357" i="1" s="1"/>
  <c r="AK1357" i="1" s="1"/>
  <c r="P1357" i="1"/>
  <c r="O1357" i="1" s="1"/>
  <c r="AF1306" i="1"/>
  <c r="AJ1306" i="1" s="1"/>
  <c r="AK1306" i="1" s="1"/>
  <c r="P1306" i="1"/>
  <c r="O1306" i="1" s="1"/>
  <c r="AF639" i="1"/>
  <c r="AJ639" i="1" s="1"/>
  <c r="AK639" i="1" s="1"/>
  <c r="P639" i="1"/>
  <c r="O639" i="1" s="1"/>
  <c r="AF425" i="1"/>
  <c r="AJ425" i="1" s="1"/>
  <c r="AK425" i="1" s="1"/>
  <c r="P425" i="1"/>
  <c r="O425" i="1" s="1"/>
  <c r="AF1722" i="1"/>
  <c r="AJ1722" i="1" s="1"/>
  <c r="AK1722" i="1" s="1"/>
  <c r="P1722" i="1"/>
  <c r="O1722" i="1" s="1"/>
  <c r="P1564" i="1"/>
  <c r="O1564" i="1" s="1"/>
  <c r="AF1564" i="1"/>
  <c r="AJ1564" i="1" s="1"/>
  <c r="AK1564" i="1" s="1"/>
  <c r="AF1753" i="1"/>
  <c r="AJ1753" i="1" s="1"/>
  <c r="AK1753" i="1" s="1"/>
  <c r="P1753" i="1"/>
  <c r="O1753" i="1" s="1"/>
  <c r="AF197" i="1"/>
  <c r="P197" i="1"/>
  <c r="O197" i="1" s="1"/>
  <c r="P910" i="1"/>
  <c r="O910" i="1" s="1"/>
  <c r="AF910" i="1"/>
  <c r="AJ910" i="1" s="1"/>
  <c r="AK910" i="1" s="1"/>
  <c r="AF537" i="1"/>
  <c r="P537" i="1"/>
  <c r="O537" i="1" s="1"/>
  <c r="AF534" i="1"/>
  <c r="AJ534" i="1" s="1"/>
  <c r="AK534" i="1" s="1"/>
  <c r="P534" i="1"/>
  <c r="O534" i="1" s="1"/>
  <c r="P1453" i="1"/>
  <c r="O1453" i="1" s="1"/>
  <c r="AF1453" i="1"/>
  <c r="AJ1453" i="1" s="1"/>
  <c r="AK1453" i="1" s="1"/>
  <c r="AF1178" i="1"/>
  <c r="AJ1178" i="1" s="1"/>
  <c r="AK1178" i="1" s="1"/>
  <c r="P1178" i="1"/>
  <c r="O1178" i="1" s="1"/>
  <c r="AF784" i="1"/>
  <c r="AJ784" i="1" s="1"/>
  <c r="AK784" i="1" s="1"/>
  <c r="P784" i="1"/>
  <c r="O784" i="1" s="1"/>
  <c r="AF640" i="1"/>
  <c r="AJ640" i="1" s="1"/>
  <c r="AK640" i="1" s="1"/>
  <c r="P640" i="1"/>
  <c r="O640" i="1" s="1"/>
  <c r="P416" i="1"/>
  <c r="O416" i="1" s="1"/>
  <c r="AF416" i="1"/>
  <c r="AJ416" i="1" s="1"/>
  <c r="AK416" i="1" s="1"/>
  <c r="P688" i="1"/>
  <c r="O688" i="1" s="1"/>
  <c r="AF688" i="1"/>
  <c r="AJ688" i="1" s="1"/>
  <c r="AK688" i="1" s="1"/>
  <c r="P1588" i="1"/>
  <c r="O1588" i="1" s="1"/>
  <c r="AF1588" i="1"/>
  <c r="AJ1588" i="1" s="1"/>
  <c r="AK1588" i="1" s="1"/>
  <c r="AF1631" i="1"/>
  <c r="AJ1631" i="1" s="1"/>
  <c r="AK1631" i="1" s="1"/>
  <c r="P1631" i="1"/>
  <c r="O1631" i="1" s="1"/>
  <c r="AF950" i="1"/>
  <c r="AJ950" i="1" s="1"/>
  <c r="AK950" i="1" s="1"/>
  <c r="P950" i="1"/>
  <c r="O950" i="1" s="1"/>
  <c r="AF2090" i="1"/>
  <c r="AJ2090" i="1" s="1"/>
  <c r="AK2090" i="1" s="1"/>
  <c r="P2090" i="1"/>
  <c r="O2090" i="1" s="1"/>
  <c r="AF1536" i="1"/>
  <c r="AJ1536" i="1" s="1"/>
  <c r="AK1536" i="1" s="1"/>
  <c r="P1536" i="1"/>
  <c r="O1536" i="1" s="1"/>
  <c r="AF478" i="1"/>
  <c r="AJ478" i="1" s="1"/>
  <c r="AK478" i="1" s="1"/>
  <c r="P478" i="1"/>
  <c r="O478" i="1" s="1"/>
  <c r="AF893" i="1"/>
  <c r="AJ893" i="1" s="1"/>
  <c r="AK893" i="1" s="1"/>
  <c r="P893" i="1"/>
  <c r="O893" i="1" s="1"/>
  <c r="AF292" i="1"/>
  <c r="AJ292" i="1" s="1"/>
  <c r="AK292" i="1" s="1"/>
  <c r="P292" i="1"/>
  <c r="O292" i="1" s="1"/>
  <c r="P419" i="1"/>
  <c r="O419" i="1" s="1"/>
  <c r="AF419" i="1"/>
  <c r="AJ419" i="1" s="1"/>
  <c r="AK419" i="1" s="1"/>
  <c r="AF451" i="1"/>
  <c r="AJ451" i="1" s="1"/>
  <c r="AK451" i="1" s="1"/>
  <c r="P451" i="1"/>
  <c r="O451" i="1" s="1"/>
  <c r="AF1363" i="1"/>
  <c r="AJ1363" i="1" s="1"/>
  <c r="AK1363" i="1" s="1"/>
  <c r="P1363" i="1"/>
  <c r="O1363" i="1" s="1"/>
  <c r="P993" i="1"/>
  <c r="O993" i="1" s="1"/>
  <c r="AF993" i="1"/>
  <c r="AJ993" i="1" s="1"/>
  <c r="AK993" i="1" s="1"/>
  <c r="AF1954" i="1"/>
  <c r="AJ1954" i="1" s="1"/>
  <c r="AK1954" i="1" s="1"/>
  <c r="P1954" i="1"/>
  <c r="O1954" i="1" s="1"/>
  <c r="P277" i="1"/>
  <c r="O277" i="1" s="1"/>
  <c r="AF277" i="1"/>
  <c r="AJ277" i="1" s="1"/>
  <c r="AK277" i="1" s="1"/>
  <c r="P429" i="1"/>
  <c r="O429" i="1" s="1"/>
  <c r="AF88" i="1"/>
  <c r="AJ88" i="1" s="1"/>
  <c r="AK88" i="1" s="1"/>
  <c r="AF1248" i="1"/>
  <c r="AJ1248" i="1" s="1"/>
  <c r="AK1248" i="1" s="1"/>
  <c r="P2079" i="1"/>
  <c r="O2079" i="1" s="1"/>
  <c r="AF2079" i="1"/>
  <c r="AJ2079" i="1" s="1"/>
  <c r="AK2079" i="1" s="1"/>
  <c r="AF2026" i="1"/>
  <c r="AJ2026" i="1" s="1"/>
  <c r="AK2026" i="1" s="1"/>
  <c r="P2026" i="1"/>
  <c r="O2026" i="1" s="1"/>
  <c r="AF1330" i="1"/>
  <c r="AJ1330" i="1" s="1"/>
  <c r="AK1330" i="1" s="1"/>
  <c r="P1330" i="1"/>
  <c r="O1330" i="1" s="1"/>
  <c r="AF1147" i="1"/>
  <c r="AJ1147" i="1" s="1"/>
  <c r="AK1147" i="1" s="1"/>
  <c r="P1147" i="1"/>
  <c r="O1147" i="1" s="1"/>
  <c r="AF1895" i="1"/>
  <c r="AJ1895" i="1" s="1"/>
  <c r="AK1895" i="1" s="1"/>
  <c r="P1895" i="1"/>
  <c r="O1895" i="1" s="1"/>
  <c r="P651" i="1"/>
  <c r="O651" i="1" s="1"/>
  <c r="AF651" i="1"/>
  <c r="AJ651" i="1" s="1"/>
  <c r="AK651" i="1" s="1"/>
  <c r="AF938" i="1"/>
  <c r="AJ938" i="1" s="1"/>
  <c r="AK938" i="1" s="1"/>
  <c r="P938" i="1"/>
  <c r="O938" i="1" s="1"/>
  <c r="AF467" i="1"/>
  <c r="AJ467" i="1" s="1"/>
  <c r="AK467" i="1" s="1"/>
  <c r="P467" i="1"/>
  <c r="O467" i="1" s="1"/>
  <c r="AF2102" i="1"/>
  <c r="AJ2102" i="1" s="1"/>
  <c r="AK2102" i="1" s="1"/>
  <c r="P2102" i="1"/>
  <c r="O2102" i="1" s="1"/>
  <c r="AF707" i="1"/>
  <c r="AJ707" i="1" s="1"/>
  <c r="AK707" i="1" s="1"/>
  <c r="P707" i="1"/>
  <c r="O707" i="1" s="1"/>
  <c r="P188" i="1"/>
  <c r="O188" i="1" s="1"/>
  <c r="AF188" i="1"/>
  <c r="AJ188" i="1" s="1"/>
  <c r="AK188" i="1" s="1"/>
  <c r="AF1794" i="1"/>
  <c r="AJ1794" i="1" s="1"/>
  <c r="AK1794" i="1" s="1"/>
  <c r="P1794" i="1"/>
  <c r="O1794" i="1" s="1"/>
  <c r="AF2057" i="1"/>
  <c r="AJ2057" i="1" s="1"/>
  <c r="AK2057" i="1" s="1"/>
  <c r="P2057" i="1"/>
  <c r="O2057" i="1" s="1"/>
  <c r="P1583" i="1"/>
  <c r="O1583" i="1" s="1"/>
  <c r="AF1583" i="1"/>
  <c r="AJ1583" i="1" s="1"/>
  <c r="AK1583" i="1" s="1"/>
  <c r="P1294" i="1"/>
  <c r="O1294" i="1" s="1"/>
  <c r="AF1294" i="1"/>
  <c r="AJ1294" i="1" s="1"/>
  <c r="AK1294" i="1" s="1"/>
  <c r="P1206" i="1"/>
  <c r="O1206" i="1" s="1"/>
  <c r="AF1206" i="1"/>
  <c r="AJ1206" i="1" s="1"/>
  <c r="AK1206" i="1" s="1"/>
  <c r="AF1051" i="1"/>
  <c r="AJ1051" i="1" s="1"/>
  <c r="AK1051" i="1" s="1"/>
  <c r="P1051" i="1"/>
  <c r="O1051" i="1" s="1"/>
  <c r="AF683" i="1"/>
  <c r="AJ683" i="1" s="1"/>
  <c r="AK683" i="1" s="1"/>
  <c r="P683" i="1"/>
  <c r="O683" i="1" s="1"/>
  <c r="AF1710" i="1"/>
  <c r="AJ1710" i="1" s="1"/>
  <c r="AK1710" i="1" s="1"/>
  <c r="P1710" i="1"/>
  <c r="O1710" i="1" s="1"/>
  <c r="AF1354" i="1"/>
  <c r="AJ1354" i="1" s="1"/>
  <c r="AK1354" i="1" s="1"/>
  <c r="P1354" i="1"/>
  <c r="O1354" i="1" s="1"/>
  <c r="P1748" i="1"/>
  <c r="O1748" i="1" s="1"/>
  <c r="AF1748" i="1"/>
  <c r="AJ1748" i="1" s="1"/>
  <c r="AK1748" i="1" s="1"/>
  <c r="P1781" i="1"/>
  <c r="O1781" i="1" s="1"/>
  <c r="AF1781" i="1"/>
  <c r="AJ1781" i="1" s="1"/>
  <c r="AK1781" i="1" s="1"/>
  <c r="P2000" i="1"/>
  <c r="O2000" i="1" s="1"/>
  <c r="AF2000" i="1"/>
  <c r="AJ2000" i="1" s="1"/>
  <c r="AK2000" i="1" s="1"/>
  <c r="AF1459" i="1"/>
  <c r="AJ1459" i="1" s="1"/>
  <c r="AK1459" i="1" s="1"/>
  <c r="P1459" i="1"/>
  <c r="O1459" i="1" s="1"/>
  <c r="AF1471" i="1"/>
  <c r="AJ1471" i="1" s="1"/>
  <c r="AK1471" i="1" s="1"/>
  <c r="P1471" i="1"/>
  <c r="O1471" i="1" s="1"/>
  <c r="AF1641" i="1"/>
  <c r="AJ1641" i="1" s="1"/>
  <c r="AK1641" i="1" s="1"/>
  <c r="P1641" i="1"/>
  <c r="O1641" i="1" s="1"/>
  <c r="AF1716" i="1"/>
  <c r="AJ1716" i="1" s="1"/>
  <c r="AK1716" i="1" s="1"/>
  <c r="P1716" i="1"/>
  <c r="O1716" i="1" s="1"/>
  <c r="P227" i="1"/>
  <c r="O227" i="1" s="1"/>
  <c r="AF227" i="1"/>
  <c r="AJ227" i="1" s="1"/>
  <c r="AK227" i="1" s="1"/>
  <c r="AF1815" i="1"/>
  <c r="AJ1815" i="1" s="1"/>
  <c r="AK1815" i="1" s="1"/>
  <c r="P1815" i="1"/>
  <c r="O1815" i="1" s="1"/>
  <c r="P2084" i="1"/>
  <c r="O2084" i="1" s="1"/>
  <c r="AF2084" i="1"/>
  <c r="AJ2084" i="1" s="1"/>
  <c r="AK2084" i="1" s="1"/>
  <c r="AF633" i="1"/>
  <c r="AJ633" i="1" s="1"/>
  <c r="AK633" i="1" s="1"/>
  <c r="P633" i="1"/>
  <c r="O633" i="1" s="1"/>
  <c r="P523" i="1"/>
  <c r="O523" i="1" s="1"/>
  <c r="AF523" i="1"/>
  <c r="AJ523" i="1" s="1"/>
  <c r="AK523" i="1" s="1"/>
  <c r="AF269" i="1"/>
  <c r="AJ269" i="1" s="1"/>
  <c r="AK269" i="1" s="1"/>
  <c r="P269" i="1"/>
  <c r="O269" i="1" s="1"/>
  <c r="AF1861" i="1"/>
  <c r="AJ1861" i="1" s="1"/>
  <c r="AK1861" i="1" s="1"/>
  <c r="P1861" i="1"/>
  <c r="O1861" i="1" s="1"/>
  <c r="P301" i="1"/>
  <c r="O301" i="1" s="1"/>
  <c r="AF301" i="1"/>
  <c r="AJ301" i="1" s="1"/>
  <c r="AK301" i="1" s="1"/>
  <c r="AF1573" i="1"/>
  <c r="AJ1573" i="1" s="1"/>
  <c r="AK1573" i="1" s="1"/>
  <c r="P1573" i="1"/>
  <c r="O1573" i="1" s="1"/>
  <c r="AF2162" i="1"/>
  <c r="AJ2162" i="1" s="1"/>
  <c r="AK2162" i="1" s="1"/>
  <c r="P2072" i="1"/>
  <c r="O2072" i="1" s="1"/>
  <c r="P176" i="1"/>
  <c r="O176" i="1" s="1"/>
  <c r="AF176" i="1"/>
  <c r="AJ176" i="1" s="1"/>
  <c r="AK176" i="1" s="1"/>
  <c r="P827" i="1"/>
  <c r="O827" i="1" s="1"/>
  <c r="AF827" i="1"/>
  <c r="AJ827" i="1" s="1"/>
  <c r="AK827" i="1" s="1"/>
  <c r="AF138" i="1"/>
  <c r="AJ138" i="1" s="1"/>
  <c r="AK138" i="1" s="1"/>
  <c r="P138" i="1"/>
  <c r="O138" i="1" s="1"/>
  <c r="AF673" i="1"/>
  <c r="AJ673" i="1" s="1"/>
  <c r="AK673" i="1" s="1"/>
  <c r="P673" i="1"/>
  <c r="O673" i="1" s="1"/>
  <c r="P2027" i="1"/>
  <c r="O2027" i="1" s="1"/>
  <c r="AF2027" i="1"/>
  <c r="AJ2027" i="1" s="1"/>
  <c r="AK2027" i="1" s="1"/>
  <c r="AF736" i="1"/>
  <c r="AJ736" i="1" s="1"/>
  <c r="AK736" i="1" s="1"/>
  <c r="P736" i="1"/>
  <c r="O736" i="1" s="1"/>
  <c r="AF1162" i="1"/>
  <c r="AJ1162" i="1" s="1"/>
  <c r="AK1162" i="1" s="1"/>
  <c r="P1162" i="1"/>
  <c r="O1162" i="1" s="1"/>
  <c r="AF329" i="1"/>
  <c r="AJ329" i="1" s="1"/>
  <c r="AK329" i="1" s="1"/>
  <c r="P329" i="1"/>
  <c r="O329" i="1" s="1"/>
  <c r="AF143" i="1"/>
  <c r="AJ143" i="1" s="1"/>
  <c r="AK143" i="1" s="1"/>
  <c r="P143" i="1"/>
  <c r="O143" i="1" s="1"/>
  <c r="AF1317" i="1"/>
  <c r="AJ1317" i="1" s="1"/>
  <c r="AK1317" i="1" s="1"/>
  <c r="P1317" i="1"/>
  <c r="O1317" i="1" s="1"/>
  <c r="AF690" i="1"/>
  <c r="AJ690" i="1" s="1"/>
  <c r="AK690" i="1" s="1"/>
  <c r="P690" i="1"/>
  <c r="O690" i="1" s="1"/>
  <c r="AF185" i="1"/>
  <c r="AJ185" i="1" s="1"/>
  <c r="AK185" i="1" s="1"/>
  <c r="P185" i="1"/>
  <c r="O185" i="1" s="1"/>
  <c r="P2065" i="1"/>
  <c r="O2065" i="1" s="1"/>
  <c r="AF2065" i="1"/>
  <c r="AJ2065" i="1" s="1"/>
  <c r="AK2065" i="1" s="1"/>
  <c r="AF1609" i="1"/>
  <c r="AJ1609" i="1" s="1"/>
  <c r="AK1609" i="1" s="1"/>
  <c r="P1609" i="1"/>
  <c r="O1609" i="1" s="1"/>
  <c r="AF1521" i="1"/>
  <c r="AJ1521" i="1" s="1"/>
  <c r="AK1521" i="1" s="1"/>
  <c r="P1521" i="1"/>
  <c r="O1521" i="1" s="1"/>
  <c r="P1725" i="1"/>
  <c r="O1725" i="1" s="1"/>
  <c r="AF1725" i="1"/>
  <c r="AJ1725" i="1" s="1"/>
  <c r="AK1725" i="1" s="1"/>
  <c r="P1276" i="1"/>
  <c r="O1276" i="1" s="1"/>
  <c r="AF1276" i="1"/>
  <c r="AJ1276" i="1" s="1"/>
  <c r="AK1276" i="1" s="1"/>
  <c r="AF388" i="1"/>
  <c r="AJ388" i="1" s="1"/>
  <c r="AK388" i="1" s="1"/>
  <c r="P388" i="1"/>
  <c r="O388" i="1" s="1"/>
  <c r="AF364" i="1"/>
  <c r="AJ364" i="1" s="1"/>
  <c r="AK364" i="1" s="1"/>
  <c r="P364" i="1"/>
  <c r="O364" i="1" s="1"/>
  <c r="AF1729" i="1"/>
  <c r="AJ1729" i="1" s="1"/>
  <c r="AK1729" i="1" s="1"/>
  <c r="P1729" i="1"/>
  <c r="O1729" i="1" s="1"/>
  <c r="AF1556" i="1"/>
  <c r="AJ1556" i="1" s="1"/>
  <c r="AK1556" i="1" s="1"/>
  <c r="P1556" i="1"/>
  <c r="O1556" i="1" s="1"/>
  <c r="AF1438" i="1"/>
  <c r="AJ1438" i="1" s="1"/>
  <c r="AK1438" i="1" s="1"/>
  <c r="P1438" i="1"/>
  <c r="O1438" i="1" s="1"/>
  <c r="P1997" i="1"/>
  <c r="O1997" i="1" s="1"/>
  <c r="AF1997" i="1"/>
  <c r="AJ1997" i="1" s="1"/>
  <c r="AK1997" i="1" s="1"/>
  <c r="AF806" i="1"/>
  <c r="AJ806" i="1" s="1"/>
  <c r="AK806" i="1" s="1"/>
  <c r="P806" i="1"/>
  <c r="O806" i="1" s="1"/>
  <c r="AF1130" i="1"/>
  <c r="AJ1130" i="1" s="1"/>
  <c r="AK1130" i="1" s="1"/>
  <c r="P1130" i="1"/>
  <c r="O1130" i="1" s="1"/>
  <c r="AF826" i="1"/>
  <c r="AJ826" i="1" s="1"/>
  <c r="AK826" i="1" s="1"/>
  <c r="P826" i="1"/>
  <c r="O826" i="1" s="1"/>
  <c r="P1733" i="1"/>
  <c r="O1733" i="1" s="1"/>
  <c r="AF1733" i="1"/>
  <c r="AJ1733" i="1" s="1"/>
  <c r="AK1733" i="1" s="1"/>
  <c r="AF41" i="1"/>
  <c r="AJ41" i="1" s="1"/>
  <c r="AK41" i="1" s="1"/>
  <c r="P41" i="1"/>
  <c r="O41" i="1" s="1"/>
  <c r="AF1867" i="1"/>
  <c r="AJ1867" i="1" s="1"/>
  <c r="AK1867" i="1" s="1"/>
  <c r="P1867" i="1"/>
  <c r="O1867" i="1" s="1"/>
  <c r="AF1117" i="1"/>
  <c r="AJ1117" i="1" s="1"/>
  <c r="AK1117" i="1" s="1"/>
  <c r="P1117" i="1"/>
  <c r="O1117" i="1" s="1"/>
  <c r="P1474" i="1"/>
  <c r="O1474" i="1" s="1"/>
  <c r="AF1474" i="1"/>
  <c r="AJ1474" i="1" s="1"/>
  <c r="AK1474" i="1" s="1"/>
  <c r="AF823" i="1"/>
  <c r="AJ823" i="1" s="1"/>
  <c r="AK823" i="1" s="1"/>
  <c r="P823" i="1"/>
  <c r="O823" i="1" s="1"/>
  <c r="AF353" i="1"/>
  <c r="AJ353" i="1" s="1"/>
  <c r="AK353" i="1" s="1"/>
  <c r="P353" i="1"/>
  <c r="O353" i="1" s="1"/>
  <c r="AF389" i="1"/>
  <c r="AJ389" i="1" s="1"/>
  <c r="AK389" i="1" s="1"/>
  <c r="P389" i="1"/>
  <c r="O389" i="1" s="1"/>
  <c r="P1957" i="1"/>
  <c r="O1957" i="1" s="1"/>
  <c r="AF1957" i="1"/>
  <c r="AJ1957" i="1" s="1"/>
  <c r="AK1957" i="1" s="1"/>
  <c r="P1502" i="1"/>
  <c r="O1502" i="1" s="1"/>
  <c r="AF1502" i="1"/>
  <c r="AJ1502" i="1" s="1"/>
  <c r="AK1502" i="1" s="1"/>
  <c r="AF985" i="1"/>
  <c r="P985" i="1"/>
  <c r="O985" i="1" s="1"/>
  <c r="AF308" i="1"/>
  <c r="AJ308" i="1" s="1"/>
  <c r="AK308" i="1" s="1"/>
  <c r="P308" i="1"/>
  <c r="O308" i="1" s="1"/>
  <c r="AF461" i="1"/>
  <c r="AJ461" i="1" s="1"/>
  <c r="AK461" i="1" s="1"/>
  <c r="P461" i="1"/>
  <c r="O461" i="1" s="1"/>
  <c r="AF1703" i="1"/>
  <c r="AJ1703" i="1" s="1"/>
  <c r="AK1703" i="1" s="1"/>
  <c r="P1703" i="1"/>
  <c r="O1703" i="1" s="1"/>
  <c r="AF849" i="1"/>
  <c r="AJ849" i="1" s="1"/>
  <c r="AK849" i="1" s="1"/>
  <c r="P849" i="1"/>
  <c r="O849" i="1" s="1"/>
  <c r="P1967" i="1"/>
  <c r="O1967" i="1" s="1"/>
  <c r="AF1967" i="1"/>
  <c r="AJ1967" i="1" s="1"/>
  <c r="AK1967" i="1" s="1"/>
  <c r="AF1269" i="1"/>
  <c r="AJ1269" i="1" s="1"/>
  <c r="AK1269" i="1" s="1"/>
  <c r="P1269" i="1"/>
  <c r="O1269" i="1" s="1"/>
  <c r="AF1185" i="1"/>
  <c r="AJ1185" i="1" s="1"/>
  <c r="AK1185" i="1" s="1"/>
  <c r="P1185" i="1"/>
  <c r="O1185" i="1" s="1"/>
  <c r="P1213" i="1"/>
  <c r="O1213" i="1" s="1"/>
  <c r="AF1213" i="1"/>
  <c r="AJ1213" i="1" s="1"/>
  <c r="AK1213" i="1" s="1"/>
  <c r="AF498" i="1"/>
  <c r="AJ498" i="1" s="1"/>
  <c r="AK498" i="1" s="1"/>
  <c r="P498" i="1"/>
  <c r="O498" i="1" s="1"/>
  <c r="AF1314" i="1"/>
  <c r="AJ1314" i="1" s="1"/>
  <c r="AK1314" i="1" s="1"/>
  <c r="P1314" i="1"/>
  <c r="O1314" i="1" s="1"/>
  <c r="AF594" i="1"/>
  <c r="AJ594" i="1" s="1"/>
  <c r="AK594" i="1" s="1"/>
  <c r="P594" i="1"/>
  <c r="O594" i="1" s="1"/>
  <c r="P773" i="1"/>
  <c r="O773" i="1" s="1"/>
  <c r="AF773" i="1"/>
  <c r="AJ773" i="1" s="1"/>
  <c r="AK773" i="1" s="1"/>
  <c r="AF344" i="1"/>
  <c r="AJ344" i="1" s="1"/>
  <c r="AK344" i="1" s="1"/>
  <c r="P344" i="1"/>
  <c r="O344" i="1" s="1"/>
  <c r="P1924" i="1"/>
  <c r="O1924" i="1" s="1"/>
  <c r="AF1924" i="1"/>
  <c r="AJ1924" i="1" s="1"/>
  <c r="AK1924" i="1" s="1"/>
  <c r="P2029" i="1"/>
  <c r="O2029" i="1" s="1"/>
  <c r="AF2029" i="1"/>
  <c r="AJ2029" i="1" s="1"/>
  <c r="AK2029" i="1" s="1"/>
  <c r="AF1713" i="1"/>
  <c r="AJ1713" i="1" s="1"/>
  <c r="AK1713" i="1" s="1"/>
  <c r="P1713" i="1"/>
  <c r="O1713" i="1" s="1"/>
  <c r="P1612" i="1"/>
  <c r="O1612" i="1" s="1"/>
  <c r="AF1612" i="1"/>
  <c r="AJ1612" i="1" s="1"/>
  <c r="AK1612" i="1" s="1"/>
  <c r="AF1763" i="1"/>
  <c r="AJ1763" i="1" s="1"/>
  <c r="AK1763" i="1" s="1"/>
  <c r="P1763" i="1"/>
  <c r="O1763" i="1" s="1"/>
  <c r="AF724" i="1"/>
  <c r="AJ724" i="1" s="1"/>
  <c r="AK724" i="1" s="1"/>
  <c r="P724" i="1"/>
  <c r="O724" i="1" s="1"/>
  <c r="AF982" i="1"/>
  <c r="AJ982" i="1" s="1"/>
  <c r="AK982" i="1" s="1"/>
  <c r="P982" i="1"/>
  <c r="O982" i="1" s="1"/>
  <c r="AF1758" i="1"/>
  <c r="AJ1758" i="1" s="1"/>
  <c r="AK1758" i="1" s="1"/>
  <c r="P1758" i="1"/>
  <c r="O1758" i="1" s="1"/>
  <c r="AF1442" i="1"/>
  <c r="AJ1442" i="1" s="1"/>
  <c r="AK1442" i="1" s="1"/>
  <c r="P1442" i="1"/>
  <c r="O1442" i="1" s="1"/>
  <c r="P1285" i="1"/>
  <c r="O1285" i="1" s="1"/>
  <c r="AF1285" i="1"/>
  <c r="AJ1285" i="1" s="1"/>
  <c r="AK1285" i="1" s="1"/>
  <c r="AF1384" i="1"/>
  <c r="AJ1384" i="1" s="1"/>
  <c r="AK1384" i="1" s="1"/>
  <c r="P1384" i="1"/>
  <c r="O1384" i="1" s="1"/>
  <c r="AF1315" i="1"/>
  <c r="AJ1315" i="1" s="1"/>
  <c r="AK1315" i="1" s="1"/>
  <c r="P1315" i="1"/>
  <c r="O1315" i="1" s="1"/>
  <c r="AF382" i="1"/>
  <c r="AJ382" i="1" s="1"/>
  <c r="AK382" i="1" s="1"/>
  <c r="P382" i="1"/>
  <c r="O382" i="1" s="1"/>
  <c r="AF210" i="1"/>
  <c r="P210" i="1"/>
  <c r="O210" i="1" s="1"/>
  <c r="AF462" i="1"/>
  <c r="AJ462" i="1" s="1"/>
  <c r="AK462" i="1" s="1"/>
  <c r="P462" i="1"/>
  <c r="O462" i="1" s="1"/>
  <c r="P91" i="1"/>
  <c r="O91" i="1" s="1"/>
  <c r="AF91" i="1"/>
  <c r="AJ91" i="1" s="1"/>
  <c r="AK91" i="1" s="1"/>
  <c r="AF1293" i="1"/>
  <c r="AJ1293" i="1" s="1"/>
  <c r="AK1293" i="1" s="1"/>
  <c r="P1293" i="1"/>
  <c r="O1293" i="1" s="1"/>
  <c r="P1751" i="1"/>
  <c r="O1751" i="1" s="1"/>
  <c r="AF1751" i="1"/>
  <c r="AJ1751" i="1" s="1"/>
  <c r="AK1751" i="1" s="1"/>
  <c r="AF1364" i="1"/>
  <c r="AJ1364" i="1" s="1"/>
  <c r="AK1364" i="1" s="1"/>
  <c r="P1364" i="1"/>
  <c r="O1364" i="1" s="1"/>
  <c r="AF167" i="1"/>
  <c r="AJ167" i="1" s="1"/>
  <c r="AK167" i="1" s="1"/>
  <c r="P167" i="1"/>
  <c r="O167" i="1" s="1"/>
  <c r="AF488" i="1"/>
  <c r="AJ488" i="1" s="1"/>
  <c r="AK488" i="1" s="1"/>
  <c r="P488" i="1"/>
  <c r="O488" i="1" s="1"/>
  <c r="AF989" i="1"/>
  <c r="AJ989" i="1" s="1"/>
  <c r="AK989" i="1" s="1"/>
  <c r="P989" i="1"/>
  <c r="O989" i="1" s="1"/>
  <c r="P2019" i="1"/>
  <c r="O2019" i="1" s="1"/>
  <c r="AF2019" i="1"/>
  <c r="AJ2019" i="1" s="1"/>
  <c r="AK2019" i="1" s="1"/>
  <c r="AF881" i="1"/>
  <c r="AJ881" i="1" s="1"/>
  <c r="AK881" i="1" s="1"/>
  <c r="P881" i="1"/>
  <c r="O881" i="1" s="1"/>
  <c r="AF1945" i="1"/>
  <c r="AJ1945" i="1" s="1"/>
  <c r="AK1945" i="1" s="1"/>
  <c r="P1945" i="1"/>
  <c r="O1945" i="1" s="1"/>
  <c r="AF1938" i="1"/>
  <c r="AJ1938" i="1" s="1"/>
  <c r="AK1938" i="1" s="1"/>
  <c r="P1938" i="1"/>
  <c r="O1938" i="1" s="1"/>
  <c r="P1411" i="1"/>
  <c r="O1411" i="1" s="1"/>
  <c r="AF1411" i="1"/>
  <c r="AJ1411" i="1" s="1"/>
  <c r="AK1411" i="1" s="1"/>
  <c r="AF1712" i="1"/>
  <c r="AJ1712" i="1" s="1"/>
  <c r="AK1712" i="1" s="1"/>
  <c r="P1712" i="1"/>
  <c r="O1712" i="1" s="1"/>
  <c r="AF1393" i="1"/>
  <c r="AJ1393" i="1" s="1"/>
  <c r="AK1393" i="1" s="1"/>
  <c r="P1393" i="1"/>
  <c r="O1393" i="1" s="1"/>
  <c r="AF2011" i="1"/>
  <c r="AJ2011" i="1" s="1"/>
  <c r="AK2011" i="1" s="1"/>
  <c r="P2011" i="1"/>
  <c r="O2011" i="1" s="1"/>
  <c r="AF805" i="1"/>
  <c r="AJ805" i="1" s="1"/>
  <c r="AK805" i="1" s="1"/>
  <c r="P805" i="1"/>
  <c r="O805" i="1" s="1"/>
  <c r="AF1467" i="1"/>
  <c r="AJ1467" i="1" s="1"/>
  <c r="AK1467" i="1" s="1"/>
  <c r="P1467" i="1"/>
  <c r="O1467" i="1" s="1"/>
  <c r="AF1489" i="1"/>
  <c r="AJ1489" i="1" s="1"/>
  <c r="AK1489" i="1" s="1"/>
  <c r="P1489" i="1"/>
  <c r="O1489" i="1" s="1"/>
  <c r="AF1120" i="1"/>
  <c r="AJ1120" i="1" s="1"/>
  <c r="AK1120" i="1" s="1"/>
  <c r="P1120" i="1"/>
  <c r="O1120" i="1" s="1"/>
  <c r="AF315" i="1"/>
  <c r="AJ315" i="1" s="1"/>
  <c r="AK315" i="1" s="1"/>
  <c r="P315" i="1"/>
  <c r="O315" i="1" s="1"/>
  <c r="AF540" i="1"/>
  <c r="AJ540" i="1" s="1"/>
  <c r="AK540" i="1" s="1"/>
  <c r="P540" i="1"/>
  <c r="O540" i="1" s="1"/>
  <c r="P280" i="1"/>
  <c r="O280" i="1" s="1"/>
  <c r="AF280" i="1"/>
  <c r="AJ280" i="1" s="1"/>
  <c r="AK280" i="1" s="1"/>
  <c r="AF1793" i="1"/>
  <c r="AJ1793" i="1" s="1"/>
  <c r="AK1793" i="1" s="1"/>
  <c r="P1793" i="1"/>
  <c r="O1793" i="1" s="1"/>
  <c r="AF1191" i="1"/>
  <c r="AJ1191" i="1" s="1"/>
  <c r="AK1191" i="1" s="1"/>
  <c r="P1191" i="1"/>
  <c r="O1191" i="1" s="1"/>
  <c r="AF715" i="1"/>
  <c r="AJ715" i="1" s="1"/>
  <c r="AK715" i="1" s="1"/>
  <c r="P715" i="1"/>
  <c r="O715" i="1" s="1"/>
  <c r="AF541" i="1"/>
  <c r="AJ541" i="1" s="1"/>
  <c r="AK541" i="1" s="1"/>
  <c r="P541" i="1"/>
  <c r="O541" i="1" s="1"/>
  <c r="P765" i="1"/>
  <c r="O765" i="1" s="1"/>
  <c r="AF765" i="1"/>
  <c r="AJ765" i="1" s="1"/>
  <c r="AK765" i="1" s="1"/>
  <c r="AF1362" i="1"/>
  <c r="AJ1362" i="1" s="1"/>
  <c r="AK1362" i="1" s="1"/>
  <c r="P1362" i="1"/>
  <c r="O1362" i="1" s="1"/>
  <c r="AF1463" i="1"/>
  <c r="AJ1463" i="1" s="1"/>
  <c r="AK1463" i="1" s="1"/>
  <c r="P1463" i="1"/>
  <c r="O1463" i="1" s="1"/>
  <c r="AF1171" i="1"/>
  <c r="AJ1171" i="1" s="1"/>
  <c r="AK1171" i="1" s="1"/>
  <c r="P1171" i="1"/>
  <c r="O1171" i="1" s="1"/>
  <c r="AF1417" i="1"/>
  <c r="AJ1417" i="1" s="1"/>
  <c r="AK1417" i="1" s="1"/>
  <c r="P1417" i="1"/>
  <c r="O1417" i="1" s="1"/>
  <c r="AF575" i="1"/>
  <c r="P575" i="1"/>
  <c r="O575" i="1" s="1"/>
  <c r="AF552" i="1"/>
  <c r="AJ552" i="1" s="1"/>
  <c r="AK552" i="1" s="1"/>
  <c r="P552" i="1"/>
  <c r="O552" i="1" s="1"/>
  <c r="AF1620" i="1"/>
  <c r="AJ1620" i="1" s="1"/>
  <c r="AK1620" i="1" s="1"/>
  <c r="P1620" i="1"/>
  <c r="O1620" i="1" s="1"/>
  <c r="AF1475" i="1"/>
  <c r="P1475" i="1"/>
  <c r="O1475" i="1" s="1"/>
  <c r="AF2050" i="1"/>
  <c r="AJ2050" i="1" s="1"/>
  <c r="AK2050" i="1" s="1"/>
  <c r="P2050" i="1"/>
  <c r="O2050" i="1" s="1"/>
  <c r="AF144" i="1"/>
  <c r="AJ144" i="1" s="1"/>
  <c r="AK144" i="1" s="1"/>
  <c r="P144" i="1"/>
  <c r="O144" i="1" s="1"/>
  <c r="AF1018" i="1"/>
  <c r="AJ1018" i="1" s="1"/>
  <c r="AK1018" i="1" s="1"/>
  <c r="P1018" i="1"/>
  <c r="O1018" i="1" s="1"/>
  <c r="AF590" i="1"/>
  <c r="AJ590" i="1" s="1"/>
  <c r="AK590" i="1" s="1"/>
  <c r="P590" i="1"/>
  <c r="O590" i="1" s="1"/>
  <c r="P1828" i="1"/>
  <c r="O1828" i="1" s="1"/>
  <c r="AF1828" i="1"/>
  <c r="AJ1828" i="1" s="1"/>
  <c r="AK1828" i="1" s="1"/>
  <c r="P1369" i="1"/>
  <c r="O1369" i="1" s="1"/>
  <c r="AF1369" i="1"/>
  <c r="AJ1369" i="1" s="1"/>
  <c r="AK1369" i="1" s="1"/>
  <c r="AF2098" i="1"/>
  <c r="AJ2098" i="1" s="1"/>
  <c r="AK2098" i="1" s="1"/>
  <c r="P2098" i="1"/>
  <c r="O2098" i="1" s="1"/>
  <c r="AF1578" i="1"/>
  <c r="AJ1578" i="1" s="1"/>
  <c r="AK1578" i="1" s="1"/>
  <c r="P1578" i="1"/>
  <c r="O1578" i="1" s="1"/>
  <c r="AF1335" i="1"/>
  <c r="AJ1335" i="1" s="1"/>
  <c r="AK1335" i="1" s="1"/>
  <c r="P1335" i="1"/>
  <c r="O1335" i="1" s="1"/>
  <c r="AF777" i="1"/>
  <c r="AJ777" i="1" s="1"/>
  <c r="AK777" i="1" s="1"/>
  <c r="P777" i="1"/>
  <c r="O777" i="1" s="1"/>
  <c r="AF377" i="1"/>
  <c r="AJ377" i="1" s="1"/>
  <c r="AK377" i="1" s="1"/>
  <c r="P377" i="1"/>
  <c r="O377" i="1" s="1"/>
  <c r="P863" i="1"/>
  <c r="O863" i="1" s="1"/>
  <c r="AF863" i="1"/>
  <c r="AJ863" i="1" s="1"/>
  <c r="AK863" i="1" s="1"/>
  <c r="AF1894" i="1"/>
  <c r="AJ1894" i="1" s="1"/>
  <c r="AK1894" i="1" s="1"/>
  <c r="P1894" i="1"/>
  <c r="O1894" i="1" s="1"/>
  <c r="AF1458" i="1"/>
  <c r="AJ1458" i="1" s="1"/>
  <c r="AK1458" i="1" s="1"/>
  <c r="P1458" i="1"/>
  <c r="O1458" i="1" s="1"/>
  <c r="AF899" i="1"/>
  <c r="AJ899" i="1" s="1"/>
  <c r="AK899" i="1" s="1"/>
  <c r="P899" i="1"/>
  <c r="O899" i="1" s="1"/>
  <c r="AF868" i="1"/>
  <c r="AJ868" i="1" s="1"/>
  <c r="AK868" i="1" s="1"/>
  <c r="P868" i="1"/>
  <c r="O868" i="1" s="1"/>
  <c r="AF1013" i="1"/>
  <c r="AJ1013" i="1" s="1"/>
  <c r="AK1013" i="1" s="1"/>
  <c r="P1013" i="1"/>
  <c r="O1013" i="1" s="1"/>
  <c r="P796" i="1"/>
  <c r="O796" i="1" s="1"/>
  <c r="AF796" i="1"/>
  <c r="AJ796" i="1" s="1"/>
  <c r="AK796" i="1" s="1"/>
  <c r="P2022" i="1"/>
  <c r="O2022" i="1" s="1"/>
  <c r="AF2022" i="1"/>
  <c r="AJ2022" i="1" s="1"/>
  <c r="AK2022" i="1" s="1"/>
  <c r="P1783" i="1"/>
  <c r="O1783" i="1" s="1"/>
  <c r="AF1783" i="1"/>
  <c r="AJ1783" i="1" s="1"/>
  <c r="AK1783" i="1" s="1"/>
  <c r="AF1339" i="1"/>
  <c r="AJ1339" i="1" s="1"/>
  <c r="AK1339" i="1" s="1"/>
  <c r="P1339" i="1"/>
  <c r="O1339" i="1" s="1"/>
  <c r="AF1225" i="1"/>
  <c r="P1225" i="1"/>
  <c r="O1225" i="1" s="1"/>
  <c r="AF1129" i="1"/>
  <c r="AJ1129" i="1" s="1"/>
  <c r="AK1129" i="1" s="1"/>
  <c r="P1129" i="1"/>
  <c r="O1129" i="1" s="1"/>
  <c r="AF1025" i="1"/>
  <c r="AJ1025" i="1" s="1"/>
  <c r="AK1025" i="1" s="1"/>
  <c r="P1025" i="1"/>
  <c r="O1025" i="1" s="1"/>
  <c r="AF1366" i="1"/>
  <c r="AJ1366" i="1" s="1"/>
  <c r="AK1366" i="1" s="1"/>
  <c r="P1366" i="1"/>
  <c r="O1366" i="1" s="1"/>
  <c r="AF746" i="1"/>
  <c r="AJ746" i="1" s="1"/>
  <c r="AK746" i="1" s="1"/>
  <c r="P746" i="1"/>
  <c r="O746" i="1" s="1"/>
  <c r="AF1257" i="1"/>
  <c r="AJ1257" i="1" s="1"/>
  <c r="AK1257" i="1" s="1"/>
  <c r="P1257" i="1"/>
  <c r="O1257" i="1" s="1"/>
  <c r="AF1142" i="1"/>
  <c r="AJ1142" i="1" s="1"/>
  <c r="AK1142" i="1" s="1"/>
  <c r="P1142" i="1"/>
  <c r="O1142" i="1" s="1"/>
  <c r="AF16" i="1"/>
  <c r="AJ16" i="1" s="1"/>
  <c r="AK16" i="1" s="1"/>
  <c r="P16" i="1"/>
  <c r="O16" i="1" s="1"/>
  <c r="P2009" i="1"/>
  <c r="O2009" i="1" s="1"/>
  <c r="AF2009" i="1"/>
  <c r="AJ2009" i="1" s="1"/>
  <c r="AK2009" i="1" s="1"/>
  <c r="P2031" i="1"/>
  <c r="O2031" i="1" s="1"/>
  <c r="AF2031" i="1"/>
  <c r="AJ2031" i="1" s="1"/>
  <c r="AK2031" i="1" s="1"/>
  <c r="AF1105" i="1"/>
  <c r="P1105" i="1"/>
  <c r="O1105" i="1" s="1"/>
  <c r="AF582" i="1"/>
  <c r="AJ582" i="1" s="1"/>
  <c r="AK582" i="1" s="1"/>
  <c r="P582" i="1"/>
  <c r="O582" i="1" s="1"/>
  <c r="AF1435" i="1"/>
  <c r="AJ1435" i="1" s="1"/>
  <c r="AK1435" i="1" s="1"/>
  <c r="P1435" i="1"/>
  <c r="O1435" i="1" s="1"/>
  <c r="AF684" i="1"/>
  <c r="AJ684" i="1" s="1"/>
  <c r="AK684" i="1" s="1"/>
  <c r="P684" i="1"/>
  <c r="O684" i="1" s="1"/>
  <c r="AF244" i="1"/>
  <c r="P244" i="1"/>
  <c r="O244" i="1" s="1"/>
  <c r="P1577" i="1"/>
  <c r="O1577" i="1" s="1"/>
  <c r="AF1577" i="1"/>
  <c r="AJ1577" i="1" s="1"/>
  <c r="AK1577" i="1" s="1"/>
  <c r="AF124" i="1"/>
  <c r="AJ124" i="1" s="1"/>
  <c r="AK124" i="1" s="1"/>
  <c r="P124" i="1"/>
  <c r="O124" i="1" s="1"/>
  <c r="AF710" i="1"/>
  <c r="AJ710" i="1" s="1"/>
  <c r="AK710" i="1" s="1"/>
  <c r="P710" i="1"/>
  <c r="O710" i="1" s="1"/>
  <c r="AF436" i="1"/>
  <c r="AJ436" i="1" s="1"/>
  <c r="AK436" i="1" s="1"/>
  <c r="P436" i="1"/>
  <c r="O436" i="1" s="1"/>
  <c r="AF971" i="1"/>
  <c r="AJ971" i="1" s="1"/>
  <c r="AK971" i="1" s="1"/>
  <c r="P971" i="1"/>
  <c r="O971" i="1" s="1"/>
  <c r="AF1676" i="1"/>
  <c r="AJ1676" i="1" s="1"/>
  <c r="AK1676" i="1" s="1"/>
  <c r="P1676" i="1"/>
  <c r="O1676" i="1" s="1"/>
  <c r="AF1057" i="1"/>
  <c r="AJ1057" i="1" s="1"/>
  <c r="AK1057" i="1" s="1"/>
  <c r="P1057" i="1"/>
  <c r="O1057" i="1" s="1"/>
  <c r="P412" i="1"/>
  <c r="O412" i="1" s="1"/>
  <c r="AF412" i="1"/>
  <c r="AJ412" i="1" s="1"/>
  <c r="AK412" i="1" s="1"/>
  <c r="AF363" i="1"/>
  <c r="AJ363" i="1" s="1"/>
  <c r="AK363" i="1" s="1"/>
  <c r="P363" i="1"/>
  <c r="O363" i="1" s="1"/>
  <c r="AF1484" i="1"/>
  <c r="AJ1484" i="1" s="1"/>
  <c r="AK1484" i="1" s="1"/>
  <c r="P1484" i="1"/>
  <c r="O1484" i="1" s="1"/>
  <c r="P1831" i="1"/>
  <c r="O1831" i="1" s="1"/>
  <c r="AF1831" i="1"/>
  <c r="AJ1831" i="1" s="1"/>
  <c r="AK1831" i="1" s="1"/>
  <c r="AF1809" i="1"/>
  <c r="AJ1809" i="1" s="1"/>
  <c r="AK1809" i="1" s="1"/>
  <c r="P1809" i="1"/>
  <c r="O1809" i="1" s="1"/>
  <c r="P1391" i="1"/>
  <c r="O1391" i="1" s="1"/>
  <c r="AF1391" i="1"/>
  <c r="AJ1391" i="1" s="1"/>
  <c r="AK1391" i="1" s="1"/>
  <c r="AF546" i="1"/>
  <c r="AJ546" i="1" s="1"/>
  <c r="AK546" i="1" s="1"/>
  <c r="P546" i="1"/>
  <c r="O546" i="1" s="1"/>
  <c r="AF330" i="1"/>
  <c r="AJ330" i="1" s="1"/>
  <c r="AK330" i="1" s="1"/>
  <c r="P330" i="1"/>
  <c r="O330" i="1" s="1"/>
  <c r="AF1096" i="1"/>
  <c r="AJ1096" i="1" s="1"/>
  <c r="AK1096" i="1" s="1"/>
  <c r="P1096" i="1"/>
  <c r="O1096" i="1" s="1"/>
  <c r="AF1165" i="1"/>
  <c r="P1165" i="1"/>
  <c r="O1165" i="1" s="1"/>
  <c r="P1913" i="1"/>
  <c r="O1913" i="1" s="1"/>
  <c r="AF1913" i="1"/>
  <c r="AJ1913" i="1" s="1"/>
  <c r="AK1913" i="1" s="1"/>
  <c r="AF1708" i="1"/>
  <c r="AJ1708" i="1" s="1"/>
  <c r="AK1708" i="1" s="1"/>
  <c r="P1708" i="1"/>
  <c r="O1708" i="1" s="1"/>
  <c r="P1414" i="1"/>
  <c r="O1414" i="1" s="1"/>
  <c r="AF1414" i="1"/>
  <c r="AJ1414" i="1" s="1"/>
  <c r="AK1414" i="1" s="1"/>
  <c r="AF1568" i="1"/>
  <c r="AJ1568" i="1" s="1"/>
  <c r="AK1568" i="1" s="1"/>
  <c r="P1568" i="1"/>
  <c r="O1568" i="1" s="1"/>
  <c r="AF508" i="1"/>
  <c r="AJ508" i="1" s="1"/>
  <c r="AK508" i="1" s="1"/>
  <c r="P508" i="1"/>
  <c r="O508" i="1" s="1"/>
  <c r="P904" i="1"/>
  <c r="O904" i="1" s="1"/>
  <c r="AF904" i="1"/>
  <c r="AJ904" i="1" s="1"/>
  <c r="AK904" i="1" s="1"/>
  <c r="AF116" i="1"/>
  <c r="AJ116" i="1" s="1"/>
  <c r="AK116" i="1" s="1"/>
  <c r="P116" i="1"/>
  <c r="O116" i="1" s="1"/>
  <c r="AF8" i="1"/>
  <c r="AJ8" i="1" s="1"/>
  <c r="AK8" i="1" s="1"/>
  <c r="P8" i="1"/>
  <c r="O8" i="1" s="1"/>
  <c r="AF486" i="1"/>
  <c r="AJ486" i="1" s="1"/>
  <c r="AK486" i="1" s="1"/>
  <c r="P486" i="1"/>
  <c r="O486" i="1" s="1"/>
  <c r="AF1227" i="1"/>
  <c r="AJ1227" i="1" s="1"/>
  <c r="AK1227" i="1" s="1"/>
  <c r="P1227" i="1"/>
  <c r="O1227" i="1" s="1"/>
  <c r="AF1030" i="1"/>
  <c r="AJ1030" i="1" s="1"/>
  <c r="AK1030" i="1" s="1"/>
  <c r="P1030" i="1"/>
  <c r="O1030" i="1" s="1"/>
  <c r="AF109" i="1"/>
  <c r="AJ109" i="1" s="1"/>
  <c r="AK109" i="1" s="1"/>
  <c r="P109" i="1"/>
  <c r="O109" i="1" s="1"/>
  <c r="P2094" i="1"/>
  <c r="O2094" i="1" s="1"/>
  <c r="AF2094" i="1"/>
  <c r="AJ2094" i="1" s="1"/>
  <c r="AK2094" i="1" s="1"/>
  <c r="AF563" i="1"/>
  <c r="AJ563" i="1" s="1"/>
  <c r="AK563" i="1" s="1"/>
  <c r="P563" i="1"/>
  <c r="O563" i="1" s="1"/>
  <c r="AF1001" i="1"/>
  <c r="AJ1001" i="1" s="1"/>
  <c r="AK1001" i="1" s="1"/>
  <c r="P1001" i="1"/>
  <c r="O1001" i="1" s="1"/>
  <c r="AF275" i="1"/>
  <c r="AJ275" i="1" s="1"/>
  <c r="AK275" i="1" s="1"/>
  <c r="P275" i="1"/>
  <c r="O275" i="1" s="1"/>
  <c r="AF154" i="1"/>
  <c r="AJ154" i="1" s="1"/>
  <c r="AK154" i="1" s="1"/>
  <c r="P154" i="1"/>
  <c r="O154" i="1" s="1"/>
  <c r="AF1024" i="1"/>
  <c r="AJ1024" i="1" s="1"/>
  <c r="AK1024" i="1" s="1"/>
  <c r="P1024" i="1"/>
  <c r="O1024" i="1" s="1"/>
  <c r="P464" i="1"/>
  <c r="O464" i="1" s="1"/>
  <c r="AF464" i="1"/>
  <c r="AJ464" i="1" s="1"/>
  <c r="AK464" i="1" s="1"/>
  <c r="AF358" i="1"/>
  <c r="AJ358" i="1" s="1"/>
  <c r="AK358" i="1" s="1"/>
  <c r="P358" i="1"/>
  <c r="O358" i="1" s="1"/>
  <c r="AF628" i="1"/>
  <c r="AJ628" i="1" s="1"/>
  <c r="AK628" i="1" s="1"/>
  <c r="P628" i="1"/>
  <c r="O628" i="1" s="1"/>
  <c r="P1111" i="1"/>
  <c r="O1111" i="1" s="1"/>
  <c r="AF1111" i="1"/>
  <c r="AJ1111" i="1" s="1"/>
  <c r="AK1111" i="1" s="1"/>
  <c r="P2180" i="1"/>
  <c r="O2180" i="1" s="1"/>
  <c r="AF2180" i="1"/>
  <c r="AJ2180" i="1" s="1"/>
  <c r="AK2180" i="1" s="1"/>
  <c r="AF1788" i="1"/>
  <c r="AJ1788" i="1" s="1"/>
  <c r="AK1788" i="1" s="1"/>
  <c r="P1788" i="1"/>
  <c r="O1788" i="1" s="1"/>
  <c r="AF1264" i="1"/>
  <c r="AJ1264" i="1" s="1"/>
  <c r="AK1264" i="1" s="1"/>
  <c r="P1264" i="1"/>
  <c r="O1264" i="1" s="1"/>
  <c r="P1173" i="1"/>
  <c r="O1173" i="1" s="1"/>
  <c r="AF1173" i="1"/>
  <c r="AJ1173" i="1" s="1"/>
  <c r="AK1173" i="1" s="1"/>
  <c r="AF2012" i="1"/>
  <c r="AJ2012" i="1" s="1"/>
  <c r="AK2012" i="1" s="1"/>
  <c r="P2012" i="1"/>
  <c r="O2012" i="1" s="1"/>
  <c r="P1699" i="1"/>
  <c r="O1699" i="1" s="1"/>
  <c r="AF1699" i="1"/>
  <c r="AJ1699" i="1" s="1"/>
  <c r="AK1699" i="1" s="1"/>
  <c r="AF1600" i="1"/>
  <c r="AJ1600" i="1" s="1"/>
  <c r="AK1600" i="1" s="1"/>
  <c r="P1600" i="1"/>
  <c r="O1600" i="1" s="1"/>
  <c r="P1509" i="1"/>
  <c r="O1509" i="1" s="1"/>
  <c r="AF1509" i="1"/>
  <c r="AJ1509" i="1" s="1"/>
  <c r="AK1509" i="1" s="1"/>
  <c r="AF1278" i="1"/>
  <c r="AJ1278" i="1" s="1"/>
  <c r="AK1278" i="1" s="1"/>
  <c r="P1278" i="1"/>
  <c r="O1278" i="1" s="1"/>
  <c r="P1059" i="1"/>
  <c r="O1059" i="1" s="1"/>
  <c r="AF1059" i="1"/>
  <c r="AJ1059" i="1" s="1"/>
  <c r="AK1059" i="1" s="1"/>
  <c r="AF192" i="1"/>
  <c r="P192" i="1"/>
  <c r="O192" i="1" s="1"/>
  <c r="AF1343" i="1"/>
  <c r="AJ1343" i="1" s="1"/>
  <c r="AK1343" i="1" s="1"/>
  <c r="P1343" i="1"/>
  <c r="O1343" i="1" s="1"/>
  <c r="AF2152" i="1"/>
  <c r="AJ2152" i="1" s="1"/>
  <c r="AK2152" i="1" s="1"/>
  <c r="P2152" i="1"/>
  <c r="O2152" i="1" s="1"/>
  <c r="P1949" i="1"/>
  <c r="O1949" i="1" s="1"/>
  <c r="AF1949" i="1"/>
  <c r="AJ1949" i="1" s="1"/>
  <c r="AK1949" i="1" s="1"/>
  <c r="AF1006" i="1"/>
  <c r="AJ1006" i="1" s="1"/>
  <c r="AK1006" i="1" s="1"/>
  <c r="P1006" i="1"/>
  <c r="O1006" i="1" s="1"/>
  <c r="AF882" i="1"/>
  <c r="AJ882" i="1" s="1"/>
  <c r="AK882" i="1" s="1"/>
  <c r="P882" i="1"/>
  <c r="O882" i="1" s="1"/>
  <c r="AF1542" i="1"/>
  <c r="AJ1542" i="1" s="1"/>
  <c r="AK1542" i="1" s="1"/>
  <c r="P1542" i="1"/>
  <c r="O1542" i="1" s="1"/>
  <c r="P887" i="1"/>
  <c r="O887" i="1" s="1"/>
  <c r="AF887" i="1"/>
  <c r="AJ887" i="1" s="1"/>
  <c r="AK887" i="1" s="1"/>
  <c r="AF220" i="1"/>
  <c r="P220" i="1"/>
  <c r="O220" i="1" s="1"/>
  <c r="AF1537" i="1"/>
  <c r="AJ1537" i="1" s="1"/>
  <c r="AK1537" i="1" s="1"/>
  <c r="P1537" i="1"/>
  <c r="O1537" i="1" s="1"/>
  <c r="AF515" i="1"/>
  <c r="P515" i="1"/>
  <c r="O515" i="1" s="1"/>
  <c r="AF1028" i="1"/>
  <c r="AJ1028" i="1" s="1"/>
  <c r="AK1028" i="1" s="1"/>
  <c r="P1028" i="1"/>
  <c r="O1028" i="1" s="1"/>
  <c r="AF172" i="1"/>
  <c r="AJ172" i="1" s="1"/>
  <c r="AK172" i="1" s="1"/>
  <c r="P172" i="1"/>
  <c r="O172" i="1" s="1"/>
  <c r="AF606" i="1"/>
  <c r="AJ606" i="1" s="1"/>
  <c r="AK606" i="1" s="1"/>
  <c r="P606" i="1"/>
  <c r="O606" i="1" s="1"/>
  <c r="AF1907" i="1"/>
  <c r="AJ1907" i="1" s="1"/>
  <c r="AK1907" i="1" s="1"/>
  <c r="P1907" i="1"/>
  <c r="O1907" i="1" s="1"/>
  <c r="P1242" i="1"/>
  <c r="O1242" i="1" s="1"/>
  <c r="AF1242" i="1"/>
  <c r="AJ1242" i="1" s="1"/>
  <c r="AK1242" i="1" s="1"/>
  <c r="P1401" i="1"/>
  <c r="O1401" i="1" s="1"/>
  <c r="AF1401" i="1"/>
  <c r="AJ1401" i="1" s="1"/>
  <c r="AK1401" i="1" s="1"/>
  <c r="AF1829" i="1"/>
  <c r="AJ1829" i="1" s="1"/>
  <c r="AK1829" i="1" s="1"/>
  <c r="P1829" i="1"/>
  <c r="O1829" i="1" s="1"/>
  <c r="AF1681" i="1"/>
  <c r="AJ1681" i="1" s="1"/>
  <c r="AK1681" i="1" s="1"/>
  <c r="P1681" i="1"/>
  <c r="O1681" i="1" s="1"/>
  <c r="AF2042" i="1"/>
  <c r="AJ2042" i="1" s="1"/>
  <c r="AK2042" i="1" s="1"/>
  <c r="P2042" i="1"/>
  <c r="O2042" i="1" s="1"/>
  <c r="AF351" i="1"/>
  <c r="AJ351" i="1" s="1"/>
  <c r="AK351" i="1" s="1"/>
  <c r="P351" i="1"/>
  <c r="O351" i="1" s="1"/>
  <c r="P77" i="1"/>
  <c r="O77" i="1" s="1"/>
  <c r="AF77" i="1"/>
  <c r="AJ77" i="1" s="1"/>
  <c r="AK77" i="1" s="1"/>
  <c r="AF592" i="1"/>
  <c r="AJ592" i="1" s="1"/>
  <c r="AK592" i="1" s="1"/>
  <c r="P592" i="1"/>
  <c r="O592" i="1" s="1"/>
  <c r="AF108" i="1"/>
  <c r="AJ108" i="1" s="1"/>
  <c r="AK108" i="1" s="1"/>
  <c r="P108" i="1"/>
  <c r="O108" i="1" s="1"/>
  <c r="AF2087" i="1"/>
  <c r="AJ2087" i="1" s="1"/>
  <c r="AK2087" i="1" s="1"/>
  <c r="P2087" i="1"/>
  <c r="O2087" i="1" s="1"/>
  <c r="P46" i="1"/>
  <c r="O46" i="1" s="1"/>
  <c r="AF46" i="1"/>
  <c r="AJ46" i="1" s="1"/>
  <c r="AK46" i="1" s="1"/>
  <c r="AF543" i="1"/>
  <c r="AJ543" i="1" s="1"/>
  <c r="AK543" i="1" s="1"/>
  <c r="P543" i="1"/>
  <c r="O543" i="1" s="1"/>
  <c r="AF743" i="1"/>
  <c r="AJ743" i="1" s="1"/>
  <c r="AK743" i="1" s="1"/>
  <c r="P743" i="1"/>
  <c r="O743" i="1" s="1"/>
  <c r="AF1534" i="1"/>
  <c r="AJ1534" i="1" s="1"/>
  <c r="AK1534" i="1" s="1"/>
  <c r="P1534" i="1"/>
  <c r="O1534" i="1" s="1"/>
  <c r="AF642" i="1"/>
  <c r="AJ642" i="1" s="1"/>
  <c r="AK642" i="1" s="1"/>
  <c r="P642" i="1"/>
  <c r="O642" i="1" s="1"/>
  <c r="AF1926" i="1"/>
  <c r="AJ1926" i="1" s="1"/>
  <c r="AK1926" i="1" s="1"/>
  <c r="P1926" i="1"/>
  <c r="O1926" i="1" s="1"/>
  <c r="P2067" i="1"/>
  <c r="O2067" i="1" s="1"/>
  <c r="AF2067" i="1"/>
  <c r="AJ2067" i="1" s="1"/>
  <c r="AK2067" i="1" s="1"/>
  <c r="AF1672" i="1"/>
  <c r="AJ1672" i="1" s="1"/>
  <c r="AK1672" i="1" s="1"/>
  <c r="P1672" i="1"/>
  <c r="O1672" i="1" s="1"/>
  <c r="AF1779" i="1"/>
  <c r="AJ1779" i="1" s="1"/>
  <c r="AK1779" i="1" s="1"/>
  <c r="P1779" i="1"/>
  <c r="O1779" i="1" s="1"/>
  <c r="AF1300" i="1"/>
  <c r="AJ1300" i="1" s="1"/>
  <c r="AK1300" i="1" s="1"/>
  <c r="P1300" i="1"/>
  <c r="O1300" i="1" s="1"/>
  <c r="AF1842" i="1"/>
  <c r="AJ1842" i="1" s="1"/>
  <c r="AK1842" i="1" s="1"/>
  <c r="P1842" i="1"/>
  <c r="O1842" i="1" s="1"/>
  <c r="AF1226" i="1"/>
  <c r="AJ1226" i="1" s="1"/>
  <c r="AK1226" i="1" s="1"/>
  <c r="P1226" i="1"/>
  <c r="O1226" i="1" s="1"/>
  <c r="AF258" i="1"/>
  <c r="P258" i="1"/>
  <c r="O258" i="1" s="1"/>
  <c r="P776" i="1"/>
  <c r="O776" i="1" s="1"/>
  <c r="AF776" i="1"/>
  <c r="AJ776" i="1" s="1"/>
  <c r="AK776" i="1" s="1"/>
  <c r="AF1069" i="1"/>
  <c r="AJ1069" i="1" s="1"/>
  <c r="AK1069" i="1" s="1"/>
  <c r="P1069" i="1"/>
  <c r="O1069" i="1" s="1"/>
  <c r="AF149" i="1"/>
  <c r="AJ149" i="1" s="1"/>
  <c r="AK149" i="1" s="1"/>
  <c r="P149" i="1"/>
  <c r="O149" i="1" s="1"/>
  <c r="AF1859" i="1"/>
  <c r="AJ1859" i="1" s="1"/>
  <c r="AK1859" i="1" s="1"/>
  <c r="P1859" i="1"/>
  <c r="O1859" i="1" s="1"/>
  <c r="AF2043" i="1"/>
  <c r="AJ2043" i="1" s="1"/>
  <c r="AK2043" i="1" s="1"/>
  <c r="P2043" i="1"/>
  <c r="O2043" i="1" s="1"/>
  <c r="AF1326" i="1"/>
  <c r="AJ1326" i="1" s="1"/>
  <c r="AK1326" i="1" s="1"/>
  <c r="P1326" i="1"/>
  <c r="O1326" i="1" s="1"/>
  <c r="AF822" i="1"/>
  <c r="AJ822" i="1" s="1"/>
  <c r="AK822" i="1" s="1"/>
  <c r="P822" i="1"/>
  <c r="O822" i="1" s="1"/>
  <c r="AF751" i="1"/>
  <c r="AJ751" i="1" s="1"/>
  <c r="AK751" i="1" s="1"/>
  <c r="P751" i="1"/>
  <c r="O751" i="1" s="1"/>
  <c r="AF93" i="1"/>
  <c r="AJ93" i="1" s="1"/>
  <c r="AK93" i="1" s="1"/>
  <c r="P93" i="1"/>
  <c r="O93" i="1" s="1"/>
  <c r="AF1848" i="1"/>
  <c r="AJ1848" i="1" s="1"/>
  <c r="AK1848" i="1" s="1"/>
  <c r="P1848" i="1"/>
  <c r="O1848" i="1" s="1"/>
  <c r="AF1274" i="1"/>
  <c r="AJ1274" i="1" s="1"/>
  <c r="AK1274" i="1" s="1"/>
  <c r="P1274" i="1"/>
  <c r="O1274" i="1" s="1"/>
  <c r="AF1238" i="1"/>
  <c r="AJ1238" i="1" s="1"/>
  <c r="AK1238" i="1" s="1"/>
  <c r="P1238" i="1"/>
  <c r="O1238" i="1" s="1"/>
  <c r="P856" i="1"/>
  <c r="O856" i="1" s="1"/>
  <c r="AF856" i="1"/>
  <c r="AJ856" i="1" s="1"/>
  <c r="AK856" i="1" s="1"/>
  <c r="AF775" i="1"/>
  <c r="P775" i="1"/>
  <c r="O775" i="1" s="1"/>
  <c r="AF406" i="1"/>
  <c r="AJ406" i="1" s="1"/>
  <c r="AK406" i="1" s="1"/>
  <c r="P406" i="1"/>
  <c r="O406" i="1" s="1"/>
  <c r="AF38" i="1"/>
  <c r="AJ38" i="1" s="1"/>
  <c r="AK38" i="1" s="1"/>
  <c r="P38" i="1"/>
  <c r="O38" i="1" s="1"/>
  <c r="AF1764" i="1"/>
  <c r="AJ1764" i="1" s="1"/>
  <c r="AK1764" i="1" s="1"/>
  <c r="P1764" i="1"/>
  <c r="O1764" i="1" s="1"/>
  <c r="AF2077" i="1"/>
  <c r="AJ2077" i="1" s="1"/>
  <c r="AK2077" i="1" s="1"/>
  <c r="P2077" i="1"/>
  <c r="O2077" i="1" s="1"/>
  <c r="P1746" i="1"/>
  <c r="O1746" i="1" s="1"/>
  <c r="AF1746" i="1"/>
  <c r="AJ1746" i="1" s="1"/>
  <c r="AK1746" i="1" s="1"/>
  <c r="AF954" i="1"/>
  <c r="AJ954" i="1" s="1"/>
  <c r="AK954" i="1" s="1"/>
  <c r="P954" i="1"/>
  <c r="O954" i="1" s="1"/>
  <c r="AF934" i="1"/>
  <c r="AJ934" i="1" s="1"/>
  <c r="AK934" i="1" s="1"/>
  <c r="P934" i="1"/>
  <c r="O934" i="1" s="1"/>
  <c r="AF945" i="1"/>
  <c r="P945" i="1"/>
  <c r="O945" i="1" s="1"/>
  <c r="AF243" i="1"/>
  <c r="AJ242" i="1" s="1"/>
  <c r="AK242" i="1" s="1"/>
  <c r="P243" i="1"/>
  <c r="O243" i="1" s="1"/>
  <c r="P722" i="1"/>
  <c r="O722" i="1" s="1"/>
  <c r="AF722" i="1"/>
  <c r="AJ722" i="1" s="1"/>
  <c r="AK722" i="1" s="1"/>
  <c r="P705" i="1"/>
  <c r="O705" i="1" s="1"/>
  <c r="AF705" i="1"/>
  <c r="AJ705" i="1" s="1"/>
  <c r="AK705" i="1" s="1"/>
  <c r="AF24" i="1"/>
  <c r="AJ24" i="1" s="1"/>
  <c r="AK24" i="1" s="1"/>
  <c r="P24" i="1"/>
  <c r="O24" i="1" s="1"/>
  <c r="AF1966" i="1"/>
  <c r="AJ1966" i="1" s="1"/>
  <c r="AK1966" i="1" s="1"/>
  <c r="P1966" i="1"/>
  <c r="O1966" i="1" s="1"/>
  <c r="AF1561" i="1"/>
  <c r="AJ1561" i="1" s="1"/>
  <c r="AK1561" i="1" s="1"/>
  <c r="P1561" i="1"/>
  <c r="O1561" i="1" s="1"/>
  <c r="AF1667" i="1"/>
  <c r="AJ1667" i="1" s="1"/>
  <c r="AK1667" i="1" s="1"/>
  <c r="P1667" i="1"/>
  <c r="O1667" i="1" s="1"/>
  <c r="P2081" i="1"/>
  <c r="O2081" i="1" s="1"/>
  <c r="AF2081" i="1"/>
  <c r="AJ2081" i="1" s="1"/>
  <c r="AK2081" i="1" s="1"/>
  <c r="AF1221" i="1"/>
  <c r="AJ1221" i="1" s="1"/>
  <c r="AK1221" i="1" s="1"/>
  <c r="P1221" i="1"/>
  <c r="O1221" i="1" s="1"/>
  <c r="AF894" i="1"/>
  <c r="AJ894" i="1" s="1"/>
  <c r="AK894" i="1" s="1"/>
  <c r="P894" i="1"/>
  <c r="O894" i="1" s="1"/>
  <c r="AF305" i="1"/>
  <c r="AJ305" i="1" s="1"/>
  <c r="AK305" i="1" s="1"/>
  <c r="P305" i="1"/>
  <c r="O305" i="1" s="1"/>
  <c r="AF209" i="1"/>
  <c r="P209" i="1"/>
  <c r="O209" i="1" s="1"/>
  <c r="AF2239" i="1"/>
  <c r="AJ2239" i="1" s="1"/>
  <c r="AK2239" i="1" s="1"/>
  <c r="P2239" i="1"/>
  <c r="O2239" i="1" s="1"/>
  <c r="P1307" i="1"/>
  <c r="O1307" i="1" s="1"/>
  <c r="AF1307" i="1"/>
  <c r="AJ1307" i="1" s="1"/>
  <c r="AK1307" i="1" s="1"/>
  <c r="AF1290" i="1"/>
  <c r="AJ1290" i="1" s="1"/>
  <c r="AK1290" i="1" s="1"/>
  <c r="P1290" i="1"/>
  <c r="O1290" i="1" s="1"/>
  <c r="AF1163" i="1"/>
  <c r="AJ1163" i="1" s="1"/>
  <c r="AK1163" i="1" s="1"/>
  <c r="P1163" i="1"/>
  <c r="O1163" i="1" s="1"/>
  <c r="AF1879" i="1"/>
  <c r="AJ1879" i="1" s="1"/>
  <c r="AK1879" i="1" s="1"/>
  <c r="P1879" i="1"/>
  <c r="O1879" i="1" s="1"/>
  <c r="AF356" i="1"/>
  <c r="AJ356" i="1" s="1"/>
  <c r="AK356" i="1" s="1"/>
  <c r="P356" i="1"/>
  <c r="O356" i="1" s="1"/>
  <c r="AF1310" i="1"/>
  <c r="AJ1310" i="1" s="1"/>
  <c r="AK1310" i="1" s="1"/>
  <c r="P1310" i="1"/>
  <c r="O1310" i="1" s="1"/>
  <c r="AF1341" i="1"/>
  <c r="AJ1341" i="1" s="1"/>
  <c r="AK1341" i="1" s="1"/>
  <c r="P1341" i="1"/>
  <c r="O1341" i="1" s="1"/>
  <c r="P1064" i="1"/>
  <c r="O1064" i="1" s="1"/>
  <c r="AF1064" i="1"/>
  <c r="AJ1064" i="1" s="1"/>
  <c r="AK1064" i="1" s="1"/>
  <c r="AF485" i="1"/>
  <c r="P485" i="1"/>
  <c r="O485" i="1" s="1"/>
  <c r="AF202" i="1"/>
  <c r="AJ201" i="1" s="1"/>
  <c r="AK201" i="1" s="1"/>
  <c r="P202" i="1"/>
  <c r="O202" i="1" s="1"/>
  <c r="AF1138" i="1"/>
  <c r="AJ1138" i="1" s="1"/>
  <c r="AK1138" i="1" s="1"/>
  <c r="P1138" i="1"/>
  <c r="O1138" i="1" s="1"/>
  <c r="P1053" i="1"/>
  <c r="O1053" i="1" s="1"/>
  <c r="AF1053" i="1"/>
  <c r="AJ1053" i="1" s="1"/>
  <c r="AK1053" i="1" s="1"/>
  <c r="AF1743" i="1"/>
  <c r="AJ1743" i="1" s="1"/>
  <c r="AK1743" i="1" s="1"/>
  <c r="P1743" i="1"/>
  <c r="O1743" i="1" s="1"/>
  <c r="P549" i="1"/>
  <c r="O549" i="1" s="1"/>
  <c r="AF549" i="1"/>
  <c r="AJ549" i="1" s="1"/>
  <c r="AK549" i="1" s="1"/>
  <c r="P1045" i="1"/>
  <c r="O1045" i="1" s="1"/>
  <c r="AF1045" i="1"/>
  <c r="P270" i="1"/>
  <c r="O270" i="1" s="1"/>
  <c r="AF270" i="1"/>
  <c r="AJ270" i="1" s="1"/>
  <c r="AK270" i="1" s="1"/>
  <c r="P2218" i="1"/>
  <c r="O2218" i="1" s="1"/>
  <c r="AF2218" i="1"/>
  <c r="AJ2218" i="1" s="1"/>
  <c r="AK2218" i="1" s="1"/>
  <c r="AF2142" i="1"/>
  <c r="AJ2142" i="1" s="1"/>
  <c r="AK2142" i="1" s="1"/>
  <c r="P2142" i="1"/>
  <c r="O2142" i="1" s="1"/>
  <c r="AF1549" i="1"/>
  <c r="AJ1549" i="1" s="1"/>
  <c r="AK1549" i="1" s="1"/>
  <c r="P1549" i="1"/>
  <c r="O1549" i="1" s="1"/>
  <c r="AF1597" i="1"/>
  <c r="AJ1597" i="1" s="1"/>
  <c r="AK1597" i="1" s="1"/>
  <c r="P1597" i="1"/>
  <c r="O1597" i="1" s="1"/>
  <c r="AF1934" i="1"/>
  <c r="AJ1934" i="1" s="1"/>
  <c r="AK1934" i="1" s="1"/>
  <c r="P1934" i="1"/>
  <c r="O1934" i="1" s="1"/>
  <c r="AF1262" i="1"/>
  <c r="AJ1262" i="1" s="1"/>
  <c r="AK1262" i="1" s="1"/>
  <c r="P1262" i="1"/>
  <c r="O1262" i="1" s="1"/>
  <c r="AF286" i="1"/>
  <c r="AJ286" i="1" s="1"/>
  <c r="AK286" i="1" s="1"/>
  <c r="P286" i="1"/>
  <c r="O286" i="1" s="1"/>
  <c r="AF473" i="1"/>
  <c r="AJ473" i="1" s="1"/>
  <c r="AK473" i="1" s="1"/>
  <c r="P473" i="1"/>
  <c r="O473" i="1" s="1"/>
  <c r="P74" i="1"/>
  <c r="O74" i="1" s="1"/>
  <c r="AF74" i="1"/>
  <c r="AJ74" i="1" s="1"/>
  <c r="AK74" i="1" s="1"/>
  <c r="P380" i="1"/>
  <c r="O380" i="1" s="1"/>
  <c r="AF380" i="1"/>
  <c r="AJ380" i="1" s="1"/>
  <c r="AK380" i="1" s="1"/>
  <c r="AF274" i="1"/>
  <c r="AJ274" i="1" s="1"/>
  <c r="AK274" i="1" s="1"/>
  <c r="P274" i="1"/>
  <c r="O274" i="1" s="1"/>
  <c r="AF2074" i="1"/>
  <c r="AJ2074" i="1" s="1"/>
  <c r="AK2074" i="1" s="1"/>
  <c r="P2074" i="1"/>
  <c r="O2074" i="1" s="1"/>
  <c r="P1235" i="1"/>
  <c r="O1235" i="1" s="1"/>
  <c r="AF1235" i="1"/>
  <c r="AJ1235" i="1" s="1"/>
  <c r="AK1235" i="1" s="1"/>
  <c r="AF1153" i="1"/>
  <c r="AJ1153" i="1" s="1"/>
  <c r="AK1153" i="1" s="1"/>
  <c r="P1153" i="1"/>
  <c r="O1153" i="1" s="1"/>
  <c r="AF1822" i="1"/>
  <c r="AJ1822" i="1" s="1"/>
  <c r="AK1822" i="1" s="1"/>
  <c r="P1822" i="1"/>
  <c r="O1822" i="1" s="1"/>
  <c r="AF643" i="1"/>
  <c r="AJ643" i="1" s="1"/>
  <c r="AK643" i="1" s="1"/>
  <c r="P643" i="1"/>
  <c r="O643" i="1" s="1"/>
  <c r="AF1421" i="1"/>
  <c r="AJ1421" i="1" s="1"/>
  <c r="AK1421" i="1" s="1"/>
  <c r="P1421" i="1"/>
  <c r="O1421" i="1" s="1"/>
  <c r="AF1346" i="1"/>
  <c r="AJ1346" i="1" s="1"/>
  <c r="AK1346" i="1" s="1"/>
  <c r="P1346" i="1"/>
  <c r="O1346" i="1" s="1"/>
  <c r="P1665" i="1"/>
  <c r="O1665" i="1" s="1"/>
  <c r="AF1665" i="1"/>
  <c r="AJ1665" i="1" s="1"/>
  <c r="AK1665" i="1" s="1"/>
  <c r="AF1066" i="1"/>
  <c r="AJ1066" i="1" s="1"/>
  <c r="AK1066" i="1" s="1"/>
  <c r="P1066" i="1"/>
  <c r="O1066" i="1" s="1"/>
  <c r="P378" i="1"/>
  <c r="O378" i="1" s="1"/>
  <c r="AF378" i="1"/>
  <c r="AJ378" i="1" s="1"/>
  <c r="AK378" i="1" s="1"/>
  <c r="AF958" i="1"/>
  <c r="AJ958" i="1" s="1"/>
  <c r="AK958" i="1" s="1"/>
  <c r="P958" i="1"/>
  <c r="O958" i="1" s="1"/>
  <c r="AF1732" i="1"/>
  <c r="AJ1732" i="1" s="1"/>
  <c r="AK1732" i="1" s="1"/>
  <c r="P1732" i="1"/>
  <c r="O1732" i="1" s="1"/>
  <c r="AF1345" i="1"/>
  <c r="AJ1345" i="1" s="1"/>
  <c r="AK1345" i="1" s="1"/>
  <c r="P1345" i="1"/>
  <c r="O1345" i="1" s="1"/>
  <c r="AF430" i="1"/>
  <c r="AJ430" i="1" s="1"/>
  <c r="AK430" i="1" s="1"/>
  <c r="P430" i="1"/>
  <c r="O430" i="1" s="1"/>
  <c r="AF472" i="1"/>
  <c r="AJ472" i="1" s="1"/>
  <c r="AK472" i="1" s="1"/>
  <c r="P472" i="1"/>
  <c r="O472" i="1" s="1"/>
  <c r="P404" i="1"/>
  <c r="O404" i="1" s="1"/>
  <c r="AF404" i="1"/>
  <c r="AJ404" i="1" s="1"/>
  <c r="AK404" i="1" s="1"/>
  <c r="AF1664" i="1"/>
  <c r="AJ1664" i="1" s="1"/>
  <c r="AK1664" i="1" s="1"/>
  <c r="P1664" i="1"/>
  <c r="O1664" i="1" s="1"/>
  <c r="AF76" i="1"/>
  <c r="AJ76" i="1" s="1"/>
  <c r="AK76" i="1" s="1"/>
  <c r="P76" i="1"/>
  <c r="O76" i="1" s="1"/>
  <c r="P1888" i="1"/>
  <c r="O1888" i="1" s="1"/>
  <c r="AF1888" i="1"/>
  <c r="AJ1888" i="1" s="1"/>
  <c r="AK1888" i="1" s="1"/>
  <c r="P336" i="1"/>
  <c r="O336" i="1" s="1"/>
  <c r="AF336" i="1"/>
  <c r="AJ336" i="1" s="1"/>
  <c r="AK336" i="1" s="1"/>
  <c r="AF1014" i="1"/>
  <c r="AJ1014" i="1" s="1"/>
  <c r="AK1014" i="1" s="1"/>
  <c r="P1014" i="1"/>
  <c r="O1014" i="1" s="1"/>
  <c r="P768" i="1"/>
  <c r="O768" i="1" s="1"/>
  <c r="AF768" i="1"/>
  <c r="AJ768" i="1" s="1"/>
  <c r="AK768" i="1" s="1"/>
  <c r="AF611" i="1"/>
  <c r="AJ611" i="1" s="1"/>
  <c r="AK611" i="1" s="1"/>
  <c r="P611" i="1"/>
  <c r="O611" i="1" s="1"/>
  <c r="AF1034" i="1"/>
  <c r="AJ1034" i="1" s="1"/>
  <c r="AK1034" i="1" s="1"/>
  <c r="P1034" i="1"/>
  <c r="O1034" i="1" s="1"/>
  <c r="AF619" i="1"/>
  <c r="AJ619" i="1" s="1"/>
  <c r="AK619" i="1" s="1"/>
  <c r="P619" i="1"/>
  <c r="O619" i="1" s="1"/>
  <c r="AF664" i="1"/>
  <c r="AJ664" i="1" s="1"/>
  <c r="AK664" i="1" s="1"/>
  <c r="P664" i="1"/>
  <c r="O664" i="1" s="1"/>
  <c r="AF25" i="1"/>
  <c r="AJ25" i="1" s="1"/>
  <c r="AK25" i="1" s="1"/>
  <c r="P25" i="1"/>
  <c r="O25" i="1" s="1"/>
  <c r="AF2137" i="1"/>
  <c r="AJ2137" i="1" s="1"/>
  <c r="AK2137" i="1" s="1"/>
  <c r="P2137" i="1"/>
  <c r="O2137" i="1" s="1"/>
  <c r="P1372" i="1"/>
  <c r="O1372" i="1" s="1"/>
  <c r="AF1372" i="1"/>
  <c r="AJ1372" i="1" s="1"/>
  <c r="AK1372" i="1" s="1"/>
  <c r="AF1190" i="1"/>
  <c r="AJ1190" i="1" s="1"/>
  <c r="AK1190" i="1" s="1"/>
  <c r="P1190" i="1"/>
  <c r="O1190" i="1" s="1"/>
  <c r="AF898" i="1"/>
  <c r="AJ898" i="1" s="1"/>
  <c r="AK898" i="1" s="1"/>
  <c r="P898" i="1"/>
  <c r="O898" i="1" s="1"/>
  <c r="AF655" i="1"/>
  <c r="AJ655" i="1" s="1"/>
  <c r="AK655" i="1" s="1"/>
  <c r="P655" i="1"/>
  <c r="O655" i="1" s="1"/>
  <c r="AF401" i="1"/>
  <c r="AJ401" i="1" s="1"/>
  <c r="AK401" i="1" s="1"/>
  <c r="P401" i="1"/>
  <c r="O401" i="1" s="1"/>
  <c r="AF57" i="1"/>
  <c r="AJ57" i="1" s="1"/>
  <c r="AK57" i="1" s="1"/>
  <c r="P57" i="1"/>
  <c r="O57" i="1" s="1"/>
  <c r="AF1562" i="1"/>
  <c r="AJ1562" i="1" s="1"/>
  <c r="AK1562" i="1" s="1"/>
  <c r="P1562" i="1"/>
  <c r="O1562" i="1" s="1"/>
  <c r="P1689" i="1"/>
  <c r="O1689" i="1" s="1"/>
  <c r="AF1689" i="1"/>
  <c r="AJ1689" i="1" s="1"/>
  <c r="AK1689" i="1" s="1"/>
  <c r="P1559" i="1"/>
  <c r="O1559" i="1" s="1"/>
  <c r="AF1559" i="1"/>
  <c r="AJ1559" i="1" s="1"/>
  <c r="AK1559" i="1" s="1"/>
  <c r="AF1782" i="1"/>
  <c r="AJ1782" i="1" s="1"/>
  <c r="AK1782" i="1" s="1"/>
  <c r="P1782" i="1"/>
  <c r="O1782" i="1" s="1"/>
  <c r="P1386" i="1"/>
  <c r="O1386" i="1" s="1"/>
  <c r="AF1386" i="1"/>
  <c r="AJ1386" i="1" s="1"/>
  <c r="AK1386" i="1" s="1"/>
  <c r="AF1154" i="1"/>
  <c r="AJ1154" i="1" s="1"/>
  <c r="AK1154" i="1" s="1"/>
  <c r="P1154" i="1"/>
  <c r="O1154" i="1" s="1"/>
  <c r="AF1000" i="1"/>
  <c r="AJ1000" i="1" s="1"/>
  <c r="AK1000" i="1" s="1"/>
  <c r="P1000" i="1"/>
  <c r="O1000" i="1" s="1"/>
  <c r="P580" i="1"/>
  <c r="O580" i="1" s="1"/>
  <c r="AF580" i="1"/>
  <c r="AJ580" i="1" s="1"/>
  <c r="AK580" i="1" s="1"/>
  <c r="AF189" i="1"/>
  <c r="AJ189" i="1" s="1"/>
  <c r="AK189" i="1" s="1"/>
  <c r="P189" i="1"/>
  <c r="O189" i="1" s="1"/>
  <c r="AF349" i="1"/>
  <c r="AJ349" i="1" s="1"/>
  <c r="AK349" i="1" s="1"/>
  <c r="P349" i="1"/>
  <c r="O349" i="1" s="1"/>
  <c r="AF949" i="1"/>
  <c r="AJ949" i="1" s="1"/>
  <c r="AK949" i="1" s="1"/>
  <c r="P949" i="1"/>
  <c r="O949" i="1" s="1"/>
  <c r="P115" i="1"/>
  <c r="O115" i="1" s="1"/>
  <c r="AF115" i="1"/>
  <c r="AF392" i="1"/>
  <c r="AJ392" i="1" s="1"/>
  <c r="AK392" i="1" s="1"/>
  <c r="P392" i="1"/>
  <c r="O392" i="1" s="1"/>
  <c r="AF2075" i="1"/>
  <c r="P2075" i="1"/>
  <c r="O2075" i="1" s="1"/>
  <c r="P1199" i="1"/>
  <c r="O1199" i="1" s="1"/>
  <c r="AF1199" i="1"/>
  <c r="AJ1199" i="1" s="1"/>
  <c r="AK1199" i="1" s="1"/>
  <c r="AF238" i="1"/>
  <c r="AJ238" i="1" s="1"/>
  <c r="AK238" i="1" s="1"/>
  <c r="P238" i="1"/>
  <c r="O238" i="1" s="1"/>
  <c r="AF339" i="1"/>
  <c r="AJ339" i="1" s="1"/>
  <c r="AK339" i="1" s="1"/>
  <c r="P339" i="1"/>
  <c r="O339" i="1" s="1"/>
  <c r="AF1823" i="1"/>
  <c r="AJ1823" i="1" s="1"/>
  <c r="AK1823" i="1" s="1"/>
  <c r="P1823" i="1"/>
  <c r="O1823" i="1" s="1"/>
  <c r="P1651" i="1"/>
  <c r="O1651" i="1" s="1"/>
  <c r="AF1651" i="1"/>
  <c r="AJ1651" i="1" s="1"/>
  <c r="AK1651" i="1" s="1"/>
  <c r="P1194" i="1"/>
  <c r="O1194" i="1" s="1"/>
  <c r="AF1194" i="1"/>
  <c r="AJ1194" i="1" s="1"/>
  <c r="AK1194" i="1" s="1"/>
  <c r="AF544" i="1"/>
  <c r="AJ544" i="1" s="1"/>
  <c r="AK544" i="1" s="1"/>
  <c r="P544" i="1"/>
  <c r="O544" i="1" s="1"/>
  <c r="AF195" i="1"/>
  <c r="P195" i="1"/>
  <c r="O195" i="1" s="1"/>
  <c r="P1983" i="1"/>
  <c r="O1983" i="1" s="1"/>
  <c r="AF1983" i="1"/>
  <c r="AJ1983" i="1" s="1"/>
  <c r="AK1983" i="1" s="1"/>
  <c r="P1605" i="1"/>
  <c r="O1605" i="1" s="1"/>
  <c r="AF1605" i="1"/>
  <c r="AJ1605" i="1" s="1"/>
  <c r="AK1605" i="1" s="1"/>
  <c r="AF310" i="1"/>
  <c r="AJ310" i="1" s="1"/>
  <c r="AK310" i="1" s="1"/>
  <c r="P310" i="1"/>
  <c r="O310" i="1" s="1"/>
  <c r="AF1652" i="1"/>
  <c r="AJ1652" i="1" s="1"/>
  <c r="AK1652" i="1" s="1"/>
  <c r="P1652" i="1"/>
  <c r="O1652" i="1" s="1"/>
  <c r="P585" i="1"/>
  <c r="O585" i="1" s="1"/>
  <c r="AF585" i="1"/>
  <c r="AJ585" i="1" s="1"/>
  <c r="AK585" i="1" s="1"/>
  <c r="AF1970" i="1"/>
  <c r="AJ1970" i="1" s="1"/>
  <c r="AK1970" i="1" s="1"/>
  <c r="P1970" i="1"/>
  <c r="O1970" i="1" s="1"/>
  <c r="AF1655" i="1"/>
  <c r="AJ1655" i="1" s="1"/>
  <c r="AK1655" i="1" s="1"/>
  <c r="P1655" i="1"/>
  <c r="O1655" i="1" s="1"/>
  <c r="P685" i="1"/>
  <c r="O685" i="1" s="1"/>
  <c r="AF685" i="1"/>
  <c r="AJ685" i="1" s="1"/>
  <c r="AK685" i="1" s="1"/>
  <c r="AF890" i="1"/>
  <c r="AJ890" i="1" s="1"/>
  <c r="AK890" i="1" s="1"/>
  <c r="P890" i="1"/>
  <c r="O890" i="1" s="1"/>
  <c r="AF159" i="1"/>
  <c r="AJ159" i="1" s="1"/>
  <c r="AK159" i="1" s="1"/>
  <c r="P159" i="1"/>
  <c r="O159" i="1" s="1"/>
  <c r="AF1693" i="1"/>
  <c r="AJ1693" i="1" s="1"/>
  <c r="AK1693" i="1" s="1"/>
  <c r="P1693" i="1"/>
  <c r="O1693" i="1" s="1"/>
  <c r="AF1098" i="1"/>
  <c r="AJ1098" i="1" s="1"/>
  <c r="AK1098" i="1" s="1"/>
  <c r="P1098" i="1"/>
  <c r="O1098" i="1" s="1"/>
  <c r="AF913" i="1"/>
  <c r="AJ913" i="1" s="1"/>
  <c r="AK913" i="1" s="1"/>
  <c r="P913" i="1"/>
  <c r="O913" i="1" s="1"/>
  <c r="AF212" i="1"/>
  <c r="AJ211" i="1" s="1"/>
  <c r="AK211" i="1" s="1"/>
  <c r="P212" i="1"/>
  <c r="O212" i="1" s="1"/>
  <c r="AF36" i="1"/>
  <c r="AJ36" i="1" s="1"/>
  <c r="AK36" i="1" s="1"/>
  <c r="P36" i="1"/>
  <c r="O36" i="1" s="1"/>
  <c r="AF1812" i="1"/>
  <c r="AJ1812" i="1" s="1"/>
  <c r="AK1812" i="1" s="1"/>
  <c r="P1812" i="1"/>
  <c r="O1812" i="1" s="1"/>
  <c r="P1598" i="1"/>
  <c r="O1598" i="1" s="1"/>
  <c r="AF1598" i="1"/>
  <c r="AJ1598" i="1" s="1"/>
  <c r="AK1598" i="1" s="1"/>
  <c r="AF1691" i="1"/>
  <c r="AJ1691" i="1" s="1"/>
  <c r="AK1691" i="1" s="1"/>
  <c r="P1691" i="1"/>
  <c r="O1691" i="1" s="1"/>
  <c r="P1944" i="1"/>
  <c r="O1944" i="1" s="1"/>
  <c r="AF1944" i="1"/>
  <c r="AJ1944" i="1" s="1"/>
  <c r="AK1944" i="1" s="1"/>
  <c r="AF1426" i="1"/>
  <c r="AJ1426" i="1" s="1"/>
  <c r="AK1426" i="1" s="1"/>
  <c r="P1426" i="1"/>
  <c r="O1426" i="1" s="1"/>
  <c r="AF1412" i="1"/>
  <c r="AJ1412" i="1" s="1"/>
  <c r="AK1412" i="1" s="1"/>
  <c r="P1412" i="1"/>
  <c r="O1412" i="1" s="1"/>
  <c r="AF1123" i="1"/>
  <c r="AJ1123" i="1" s="1"/>
  <c r="AK1123" i="1" s="1"/>
  <c r="P1123" i="1"/>
  <c r="O1123" i="1" s="1"/>
  <c r="AF1182" i="1"/>
  <c r="AJ1182" i="1" s="1"/>
  <c r="AK1182" i="1" s="1"/>
  <c r="P1182" i="1"/>
  <c r="O1182" i="1" s="1"/>
  <c r="AF964" i="1"/>
  <c r="AJ964" i="1" s="1"/>
  <c r="AK964" i="1" s="1"/>
  <c r="P964" i="1"/>
  <c r="O964" i="1" s="1"/>
  <c r="AF772" i="1"/>
  <c r="AJ772" i="1" s="1"/>
  <c r="AK772" i="1" s="1"/>
  <c r="P772" i="1"/>
  <c r="O772" i="1" s="1"/>
  <c r="AF1201" i="1"/>
  <c r="AJ1201" i="1" s="1"/>
  <c r="AK1201" i="1" s="1"/>
  <c r="P1201" i="1"/>
  <c r="O1201" i="1" s="1"/>
  <c r="AF224" i="1"/>
  <c r="P224" i="1"/>
  <c r="O224" i="1" s="1"/>
  <c r="AF795" i="1"/>
  <c r="AJ795" i="1" s="1"/>
  <c r="AK795" i="1" s="1"/>
  <c r="P795" i="1"/>
  <c r="O795" i="1" s="1"/>
  <c r="AF1022" i="1"/>
  <c r="AJ1022" i="1" s="1"/>
  <c r="AK1022" i="1" s="1"/>
  <c r="P1022" i="1"/>
  <c r="O1022" i="1" s="1"/>
  <c r="AF1903" i="1"/>
  <c r="AJ1903" i="1" s="1"/>
  <c r="AK1903" i="1" s="1"/>
  <c r="P1903" i="1"/>
  <c r="O1903" i="1" s="1"/>
  <c r="AF1580" i="1"/>
  <c r="AJ1580" i="1" s="1"/>
  <c r="AK1580" i="1" s="1"/>
  <c r="P1580" i="1"/>
  <c r="O1580" i="1" s="1"/>
  <c r="AF1041" i="1"/>
  <c r="AJ1041" i="1" s="1"/>
  <c r="AK1041" i="1" s="1"/>
  <c r="P1041" i="1"/>
  <c r="O1041" i="1" s="1"/>
  <c r="AF2071" i="1"/>
  <c r="AJ2071" i="1" s="1"/>
  <c r="AK2071" i="1" s="1"/>
  <c r="P2071" i="1"/>
  <c r="O2071" i="1" s="1"/>
  <c r="AF758" i="1"/>
  <c r="AJ758" i="1" s="1"/>
  <c r="AK758" i="1" s="1"/>
  <c r="P758" i="1"/>
  <c r="O758" i="1" s="1"/>
  <c r="P808" i="1"/>
  <c r="O808" i="1" s="1"/>
  <c r="AF808" i="1"/>
  <c r="AJ808" i="1" s="1"/>
  <c r="AK808" i="1" s="1"/>
  <c r="AF219" i="1"/>
  <c r="P219" i="1"/>
  <c r="O219" i="1" s="1"/>
  <c r="P2130" i="1"/>
  <c r="O2130" i="1" s="1"/>
  <c r="AF2130" i="1"/>
  <c r="AJ2130" i="1" s="1"/>
  <c r="AK2130" i="1" s="1"/>
  <c r="P1450" i="1"/>
  <c r="O1450" i="1" s="1"/>
  <c r="AF1450" i="1"/>
  <c r="AJ1450" i="1" s="1"/>
  <c r="AK1450" i="1" s="1"/>
  <c r="AF790" i="1"/>
  <c r="AJ790" i="1" s="1"/>
  <c r="AK790" i="1" s="1"/>
  <c r="P790" i="1"/>
  <c r="O790" i="1" s="1"/>
  <c r="AF19" i="1"/>
  <c r="AJ19" i="1" s="1"/>
  <c r="AK19" i="1" s="1"/>
  <c r="P19" i="1"/>
  <c r="O19" i="1" s="1"/>
  <c r="P1566" i="1"/>
  <c r="O1566" i="1" s="1"/>
  <c r="AF1566" i="1"/>
  <c r="AJ1566" i="1" s="1"/>
  <c r="AK1566" i="1" s="1"/>
  <c r="P997" i="1"/>
  <c r="O997" i="1" s="1"/>
  <c r="AF997" i="1"/>
  <c r="AJ997" i="1" s="1"/>
  <c r="AK997" i="1" s="1"/>
  <c r="P1418" i="1"/>
  <c r="O1418" i="1" s="1"/>
  <c r="AF1418" i="1"/>
  <c r="AJ1418" i="1" s="1"/>
  <c r="AK1418" i="1" s="1"/>
  <c r="AF662" i="1"/>
  <c r="AJ662" i="1" s="1"/>
  <c r="AK662" i="1" s="1"/>
  <c r="P662" i="1"/>
  <c r="O662" i="1" s="1"/>
  <c r="P870" i="1"/>
  <c r="O870" i="1" s="1"/>
  <c r="AF870" i="1"/>
  <c r="AJ870" i="1" s="1"/>
  <c r="AK870" i="1" s="1"/>
  <c r="AF750" i="1"/>
  <c r="AJ750" i="1" s="1"/>
  <c r="AK750" i="1" s="1"/>
  <c r="P750" i="1"/>
  <c r="O750" i="1" s="1"/>
  <c r="P1462" i="1"/>
  <c r="O1462" i="1" s="1"/>
  <c r="AF1462" i="1"/>
  <c r="AJ1462" i="1" s="1"/>
  <c r="AK1462" i="1" s="1"/>
  <c r="P1765" i="1"/>
  <c r="O1765" i="1" s="1"/>
  <c r="AF1765" i="1"/>
  <c r="AJ1765" i="1" s="1"/>
  <c r="AK1765" i="1" s="1"/>
  <c r="P793" i="1"/>
  <c r="O793" i="1" s="1"/>
  <c r="AF793" i="1"/>
  <c r="AJ793" i="1" s="1"/>
  <c r="AK793" i="1" s="1"/>
  <c r="AF760" i="1"/>
  <c r="AJ760" i="1" s="1"/>
  <c r="AK760" i="1" s="1"/>
  <c r="P760" i="1"/>
  <c r="O760" i="1" s="1"/>
  <c r="AF459" i="1"/>
  <c r="AJ459" i="1" s="1"/>
  <c r="AK459" i="1" s="1"/>
  <c r="P459" i="1"/>
  <c r="O459" i="1" s="1"/>
  <c r="AF731" i="1"/>
  <c r="AJ731" i="1" s="1"/>
  <c r="AK731" i="1" s="1"/>
  <c r="P731" i="1"/>
  <c r="O731" i="1" s="1"/>
  <c r="AF1810" i="1"/>
  <c r="AJ1810" i="1" s="1"/>
  <c r="AK1810" i="1" s="1"/>
  <c r="P1810" i="1"/>
  <c r="O1810" i="1" s="1"/>
  <c r="P1340" i="1"/>
  <c r="O1340" i="1" s="1"/>
  <c r="AF1340" i="1"/>
  <c r="AJ1340" i="1" s="1"/>
  <c r="AK1340" i="1" s="1"/>
  <c r="AF263" i="1"/>
  <c r="AJ263" i="1" s="1"/>
  <c r="AK263" i="1" s="1"/>
  <c r="P263" i="1"/>
  <c r="O263" i="1" s="1"/>
  <c r="P385" i="1"/>
  <c r="O385" i="1" s="1"/>
  <c r="AF385" i="1"/>
  <c r="AJ385" i="1" s="1"/>
  <c r="AK385" i="1" s="1"/>
  <c r="AF1033" i="1"/>
  <c r="AJ1033" i="1" s="1"/>
  <c r="AK1033" i="1" s="1"/>
  <c r="P1033" i="1"/>
  <c r="O1033" i="1" s="1"/>
  <c r="AF1855" i="1"/>
  <c r="AJ1855" i="1" s="1"/>
  <c r="AK1855" i="1" s="1"/>
  <c r="P1855" i="1"/>
  <c r="O1855" i="1" s="1"/>
  <c r="AF810" i="1"/>
  <c r="AJ810" i="1" s="1"/>
  <c r="AK810" i="1" s="1"/>
  <c r="P810" i="1"/>
  <c r="O810" i="1" s="1"/>
  <c r="AF2108" i="1"/>
  <c r="AJ2108" i="1" s="1"/>
  <c r="AK2108" i="1" s="1"/>
  <c r="P2108" i="1"/>
  <c r="O2108" i="1" s="1"/>
  <c r="AF2059" i="1"/>
  <c r="AJ2059" i="1" s="1"/>
  <c r="AK2059" i="1" s="1"/>
  <c r="P2059" i="1"/>
  <c r="O2059" i="1" s="1"/>
  <c r="P1767" i="1"/>
  <c r="O1767" i="1" s="1"/>
  <c r="AF1767" i="1"/>
  <c r="AJ1767" i="1" s="1"/>
  <c r="AK1767" i="1" s="1"/>
  <c r="AF1149" i="1"/>
  <c r="AJ1149" i="1" s="1"/>
  <c r="AK1149" i="1" s="1"/>
  <c r="P1149" i="1"/>
  <c r="O1149" i="1" s="1"/>
  <c r="P835" i="1"/>
  <c r="O835" i="1" s="1"/>
  <c r="AF835" i="1"/>
  <c r="AJ835" i="1" s="1"/>
  <c r="AK835" i="1" s="1"/>
  <c r="P171" i="1"/>
  <c r="O171" i="1" s="1"/>
  <c r="AF171" i="1"/>
  <c r="AJ171" i="1" s="1"/>
  <c r="AK171" i="1" s="1"/>
  <c r="AF1800" i="1"/>
  <c r="AJ1800" i="1" s="1"/>
  <c r="AK1800" i="1" s="1"/>
  <c r="P1800" i="1"/>
  <c r="O1800" i="1" s="1"/>
  <c r="P1841" i="1"/>
  <c r="O1841" i="1" s="1"/>
  <c r="AF1841" i="1"/>
  <c r="AJ1841" i="1" s="1"/>
  <c r="AK1841" i="1" s="1"/>
  <c r="P1596" i="1"/>
  <c r="O1596" i="1" s="1"/>
  <c r="AF1596" i="1"/>
  <c r="AJ1596" i="1" s="1"/>
  <c r="AK1596" i="1" s="1"/>
  <c r="P352" i="1"/>
  <c r="O352" i="1" s="1"/>
  <c r="AF352" i="1"/>
  <c r="AJ352" i="1" s="1"/>
  <c r="AK352" i="1" s="1"/>
  <c r="AF245" i="1"/>
  <c r="P245" i="1"/>
  <c r="O245" i="1" s="1"/>
  <c r="AF164" i="1"/>
  <c r="AJ164" i="1" s="1"/>
  <c r="AK164" i="1" s="1"/>
  <c r="P164" i="1"/>
  <c r="O164" i="1" s="1"/>
  <c r="AF332" i="1"/>
  <c r="AJ332" i="1" s="1"/>
  <c r="AK332" i="1" s="1"/>
  <c r="P332" i="1"/>
  <c r="O332" i="1" s="1"/>
  <c r="AF73" i="1"/>
  <c r="AJ73" i="1" s="1"/>
  <c r="AK73" i="1" s="1"/>
  <c r="P73" i="1"/>
  <c r="O73" i="1" s="1"/>
  <c r="P2166" i="1"/>
  <c r="O2166" i="1" s="1"/>
  <c r="AF2166" i="1"/>
  <c r="AJ2166" i="1" s="1"/>
  <c r="AK2166" i="1" s="1"/>
  <c r="P1817" i="1"/>
  <c r="O1817" i="1" s="1"/>
  <c r="AF1817" i="1"/>
  <c r="AJ1817" i="1" s="1"/>
  <c r="AK1817" i="1" s="1"/>
  <c r="AF1398" i="1"/>
  <c r="AJ1398" i="1" s="1"/>
  <c r="AK1398" i="1" s="1"/>
  <c r="P1398" i="1"/>
  <c r="O1398" i="1" s="1"/>
  <c r="P198" i="1"/>
  <c r="O198" i="1" s="1"/>
  <c r="AF198" i="1"/>
  <c r="P1052" i="1"/>
  <c r="O1052" i="1" s="1"/>
  <c r="AF1052" i="1"/>
  <c r="AJ1052" i="1" s="1"/>
  <c r="AK1052" i="1" s="1"/>
  <c r="AF830" i="1"/>
  <c r="AJ830" i="1" s="1"/>
  <c r="AK830" i="1" s="1"/>
  <c r="P830" i="1"/>
  <c r="O830" i="1" s="1"/>
  <c r="AF718" i="1"/>
  <c r="AJ718" i="1" s="1"/>
  <c r="AK718" i="1" s="1"/>
  <c r="P718" i="1"/>
  <c r="O718" i="1" s="1"/>
  <c r="P2128" i="1"/>
  <c r="O2128" i="1" s="1"/>
  <c r="AF2128" i="1"/>
  <c r="AJ2128" i="1" s="1"/>
  <c r="AK2128" i="1" s="1"/>
  <c r="AF1686" i="1"/>
  <c r="AJ1686" i="1" s="1"/>
  <c r="AK1686" i="1" s="1"/>
  <c r="P1686" i="1"/>
  <c r="O1686" i="1" s="1"/>
  <c r="P1302" i="1"/>
  <c r="O1302" i="1" s="1"/>
  <c r="AF1302" i="1"/>
  <c r="AJ1302" i="1" s="1"/>
  <c r="AK1302" i="1" s="1"/>
  <c r="AF850" i="1"/>
  <c r="AJ850" i="1" s="1"/>
  <c r="AK850" i="1" s="1"/>
  <c r="P850" i="1"/>
  <c r="O850" i="1" s="1"/>
  <c r="P1993" i="1"/>
  <c r="O1993" i="1" s="1"/>
  <c r="AF1993" i="1"/>
  <c r="AJ1993" i="1" s="1"/>
  <c r="AK1993" i="1" s="1"/>
  <c r="AF1757" i="1"/>
  <c r="AJ1757" i="1" s="1"/>
  <c r="AK1757" i="1" s="1"/>
  <c r="P1757" i="1"/>
  <c r="O1757" i="1" s="1"/>
  <c r="AF953" i="1"/>
  <c r="AJ953" i="1" s="1"/>
  <c r="AK953" i="1" s="1"/>
  <c r="P953" i="1"/>
  <c r="O953" i="1" s="1"/>
  <c r="AF1094" i="1"/>
  <c r="AJ1094" i="1" s="1"/>
  <c r="AK1094" i="1" s="1"/>
  <c r="P1094" i="1"/>
  <c r="O1094" i="1" s="1"/>
  <c r="P959" i="1"/>
  <c r="O959" i="1" s="1"/>
  <c r="AF959" i="1"/>
  <c r="AJ959" i="1" s="1"/>
  <c r="AK959" i="1" s="1"/>
  <c r="P829" i="1"/>
  <c r="O829" i="1" s="1"/>
  <c r="AF829" i="1"/>
  <c r="AJ829" i="1" s="1"/>
  <c r="AK829" i="1" s="1"/>
  <c r="P909" i="1"/>
  <c r="O909" i="1" s="1"/>
  <c r="AF909" i="1"/>
  <c r="AJ909" i="1" s="1"/>
  <c r="AK909" i="1" s="1"/>
  <c r="AF809" i="1"/>
  <c r="AJ809" i="1" s="1"/>
  <c r="AK809" i="1" s="1"/>
  <c r="P809" i="1"/>
  <c r="O809" i="1" s="1"/>
  <c r="P236" i="1"/>
  <c r="O236" i="1" s="1"/>
  <c r="AF236" i="1"/>
  <c r="AJ235" i="1" s="1"/>
  <c r="AK235" i="1" s="1"/>
  <c r="AF33" i="1"/>
  <c r="AJ33" i="1" s="1"/>
  <c r="AK33" i="1" s="1"/>
  <c r="P33" i="1"/>
  <c r="O33" i="1" s="1"/>
  <c r="P1638" i="1"/>
  <c r="O1638" i="1" s="1"/>
  <c r="AF1638" i="1"/>
  <c r="AJ1638" i="1" s="1"/>
  <c r="AK1638" i="1" s="1"/>
  <c r="AF837" i="1"/>
  <c r="AJ837" i="1" s="1"/>
  <c r="AK837" i="1" s="1"/>
  <c r="P837" i="1"/>
  <c r="O837" i="1" s="1"/>
  <c r="AF947" i="1"/>
  <c r="AJ947" i="1" s="1"/>
  <c r="AK947" i="1" s="1"/>
  <c r="P947" i="1"/>
  <c r="O947" i="1" s="1"/>
  <c r="P327" i="1"/>
  <c r="O327" i="1" s="1"/>
  <c r="AF327" i="1"/>
  <c r="AJ327" i="1" s="1"/>
  <c r="AK327" i="1" s="1"/>
  <c r="AF994" i="1"/>
  <c r="AJ994" i="1" s="1"/>
  <c r="AK994" i="1" s="1"/>
  <c r="P994" i="1"/>
  <c r="O994" i="1" s="1"/>
  <c r="AF794" i="1"/>
  <c r="AJ794" i="1" s="1"/>
  <c r="AK794" i="1" s="1"/>
  <c r="P794" i="1"/>
  <c r="O794" i="1" s="1"/>
  <c r="AF178" i="1"/>
  <c r="AJ178" i="1" s="1"/>
  <c r="AK178" i="1" s="1"/>
  <c r="P178" i="1"/>
  <c r="O178" i="1" s="1"/>
  <c r="AF423" i="1"/>
  <c r="AJ423" i="1" s="1"/>
  <c r="AK423" i="1" s="1"/>
  <c r="P423" i="1"/>
  <c r="O423" i="1" s="1"/>
  <c r="AF1613" i="1"/>
  <c r="AJ1613" i="1" s="1"/>
  <c r="AK1613" i="1" s="1"/>
  <c r="P1613" i="1"/>
  <c r="O1613" i="1" s="1"/>
  <c r="AF666" i="1"/>
  <c r="AJ666" i="1" s="1"/>
  <c r="AK666" i="1" s="1"/>
  <c r="P666" i="1"/>
  <c r="O666" i="1" s="1"/>
  <c r="AF817" i="1"/>
  <c r="AJ817" i="1" s="1"/>
  <c r="AK817" i="1" s="1"/>
  <c r="P817" i="1"/>
  <c r="O817" i="1" s="1"/>
  <c r="AF873" i="1"/>
  <c r="AJ873" i="1" s="1"/>
  <c r="AK873" i="1" s="1"/>
  <c r="P873" i="1"/>
  <c r="O873" i="1" s="1"/>
  <c r="P1004" i="1"/>
  <c r="O1004" i="1" s="1"/>
  <c r="AF1004" i="1"/>
  <c r="AJ1004" i="1" s="1"/>
  <c r="AK1004" i="1" s="1"/>
  <c r="P181" i="1"/>
  <c r="O181" i="1" s="1"/>
  <c r="AF181" i="1"/>
  <c r="AJ181" i="1" s="1"/>
  <c r="AK181" i="1" s="1"/>
  <c r="P89" i="1"/>
  <c r="O89" i="1" s="1"/>
  <c r="AF89" i="1"/>
  <c r="AJ89" i="1" s="1"/>
  <c r="AK89" i="1" s="1"/>
  <c r="AF1813" i="1"/>
  <c r="AJ1813" i="1" s="1"/>
  <c r="AK1813" i="1" s="1"/>
  <c r="P1813" i="1"/>
  <c r="O1813" i="1" s="1"/>
  <c r="AF1403" i="1"/>
  <c r="AJ1403" i="1" s="1"/>
  <c r="AK1403" i="1" s="1"/>
  <c r="P1403" i="1"/>
  <c r="O1403" i="1" s="1"/>
  <c r="AF1376" i="1"/>
  <c r="AJ1376" i="1" s="1"/>
  <c r="AK1376" i="1" s="1"/>
  <c r="P1376" i="1"/>
  <c r="O1376" i="1" s="1"/>
  <c r="P1727" i="1"/>
  <c r="O1727" i="1" s="1"/>
  <c r="AF1727" i="1"/>
  <c r="AJ1727" i="1" s="1"/>
  <c r="AK1727" i="1" s="1"/>
  <c r="AF1592" i="1"/>
  <c r="AJ1592" i="1" s="1"/>
  <c r="AK1592" i="1" s="1"/>
  <c r="P1592" i="1"/>
  <c r="O1592" i="1" s="1"/>
  <c r="AF1295" i="1"/>
  <c r="AJ1295" i="1" s="1"/>
  <c r="AK1295" i="1" s="1"/>
  <c r="P1295" i="1"/>
  <c r="O1295" i="1" s="1"/>
  <c r="AF587" i="1"/>
  <c r="AJ587" i="1" s="1"/>
  <c r="AK587" i="1" s="1"/>
  <c r="P587" i="1"/>
  <c r="O587" i="1" s="1"/>
  <c r="AF341" i="1"/>
  <c r="AJ341" i="1" s="1"/>
  <c r="AK341" i="1" s="1"/>
  <c r="P341" i="1"/>
  <c r="O341" i="1" s="1"/>
  <c r="AF1653" i="1"/>
  <c r="AJ1653" i="1" s="1"/>
  <c r="AK1653" i="1" s="1"/>
  <c r="P1653" i="1"/>
  <c r="O1653" i="1" s="1"/>
  <c r="P1005" i="1"/>
  <c r="O1005" i="1" s="1"/>
  <c r="AF1005" i="1"/>
  <c r="AJ1005" i="1" s="1"/>
  <c r="AK1005" i="1" s="1"/>
  <c r="AF1836" i="1"/>
  <c r="AJ1836" i="1" s="1"/>
  <c r="AK1836" i="1" s="1"/>
  <c r="P1836" i="1"/>
  <c r="O1836" i="1" s="1"/>
  <c r="AF1657" i="1"/>
  <c r="AJ1657" i="1" s="1"/>
  <c r="AK1657" i="1" s="1"/>
  <c r="P1657" i="1"/>
  <c r="O1657" i="1" s="1"/>
  <c r="AF2055" i="1"/>
  <c r="AJ2055" i="1" s="1"/>
  <c r="AK2055" i="1" s="1"/>
  <c r="P2055" i="1"/>
  <c r="O2055" i="1" s="1"/>
  <c r="P1122" i="1"/>
  <c r="O1122" i="1" s="1"/>
  <c r="AF1122" i="1"/>
  <c r="AJ1122" i="1" s="1"/>
  <c r="AK1122" i="1" s="1"/>
  <c r="AF730" i="1"/>
  <c r="AJ730" i="1" s="1"/>
  <c r="AK730" i="1" s="1"/>
  <c r="P730" i="1"/>
  <c r="O730" i="1" s="1"/>
  <c r="AF789" i="1"/>
  <c r="AJ789" i="1" s="1"/>
  <c r="AK789" i="1" s="1"/>
  <c r="P789" i="1"/>
  <c r="O789" i="1" s="1"/>
  <c r="AF1973" i="1"/>
  <c r="AJ1973" i="1" s="1"/>
  <c r="AK1973" i="1" s="1"/>
  <c r="P1973" i="1"/>
  <c r="O1973" i="1" s="1"/>
  <c r="AF1070" i="1"/>
  <c r="AJ1070" i="1" s="1"/>
  <c r="AK1070" i="1" s="1"/>
  <c r="P1070" i="1"/>
  <c r="O1070" i="1" s="1"/>
  <c r="AF331" i="1"/>
  <c r="AJ331" i="1" s="1"/>
  <c r="AK331" i="1" s="1"/>
  <c r="P331" i="1"/>
  <c r="O331" i="1" s="1"/>
  <c r="P1540" i="1"/>
  <c r="O1540" i="1" s="1"/>
  <c r="AF1540" i="1"/>
  <c r="AJ1540" i="1" s="1"/>
  <c r="AK1540" i="1" s="1"/>
  <c r="AF1110" i="1"/>
  <c r="AJ1110" i="1" s="1"/>
  <c r="AK1110" i="1" s="1"/>
  <c r="P1110" i="1"/>
  <c r="O1110" i="1" s="1"/>
  <c r="AF551" i="1"/>
  <c r="AJ551" i="1" s="1"/>
  <c r="AK551" i="1" s="1"/>
  <c r="P551" i="1"/>
  <c r="O551" i="1" s="1"/>
  <c r="AF717" i="1"/>
  <c r="AJ717" i="1" s="1"/>
  <c r="AK717" i="1" s="1"/>
  <c r="P717" i="1"/>
  <c r="O717" i="1" s="1"/>
  <c r="AF635" i="1"/>
  <c r="P635" i="1"/>
  <c r="O635" i="1" s="1"/>
  <c r="AF2104" i="1"/>
  <c r="AJ2104" i="1" s="1"/>
  <c r="AK2104" i="1" s="1"/>
  <c r="P2104" i="1"/>
  <c r="O2104" i="1" s="1"/>
  <c r="AF675" i="1"/>
  <c r="AJ675" i="1" s="1"/>
  <c r="AK675" i="1" s="1"/>
  <c r="P675" i="1"/>
  <c r="O675" i="1" s="1"/>
  <c r="AF1150" i="1"/>
  <c r="AJ1150" i="1" s="1"/>
  <c r="AK1150" i="1" s="1"/>
  <c r="P1150" i="1"/>
  <c r="O1150" i="1" s="1"/>
  <c r="AF420" i="1"/>
  <c r="AJ420" i="1" s="1"/>
  <c r="AK420" i="1" s="1"/>
  <c r="P420" i="1"/>
  <c r="O420" i="1" s="1"/>
  <c r="AF335" i="1"/>
  <c r="AJ335" i="1" s="1"/>
  <c r="AK335" i="1" s="1"/>
  <c r="P335" i="1"/>
  <c r="O335" i="1" s="1"/>
  <c r="AF626" i="1"/>
  <c r="AJ626" i="1" s="1"/>
  <c r="AK626" i="1" s="1"/>
  <c r="P626" i="1"/>
  <c r="O626" i="1" s="1"/>
  <c r="AF1918" i="1"/>
  <c r="AJ1918" i="1" s="1"/>
  <c r="AK1918" i="1" s="1"/>
  <c r="P1918" i="1"/>
  <c r="O1918" i="1" s="1"/>
  <c r="P1889" i="1"/>
  <c r="O1889" i="1" s="1"/>
  <c r="AF1889" i="1"/>
  <c r="AJ1889" i="1" s="1"/>
  <c r="AK1889" i="1" s="1"/>
  <c r="AF565" i="1"/>
  <c r="AJ565" i="1" s="1"/>
  <c r="AK565" i="1" s="1"/>
  <c r="P565" i="1"/>
  <c r="O565" i="1" s="1"/>
  <c r="AF1872" i="1"/>
  <c r="AJ1872" i="1" s="1"/>
  <c r="AK1872" i="1" s="1"/>
  <c r="P1872" i="1"/>
  <c r="O1872" i="1" s="1"/>
  <c r="AF1026" i="1"/>
  <c r="AJ1026" i="1" s="1"/>
  <c r="AK1026" i="1" s="1"/>
  <c r="P1026" i="1"/>
  <c r="O1026" i="1" s="1"/>
  <c r="AF418" i="1"/>
  <c r="AJ418" i="1" s="1"/>
  <c r="AK418" i="1" s="1"/>
  <c r="P418" i="1"/>
  <c r="O418" i="1" s="1"/>
  <c r="AF1333" i="1"/>
  <c r="AJ1333" i="1" s="1"/>
  <c r="AK1333" i="1" s="1"/>
  <c r="P1333" i="1"/>
  <c r="O1333" i="1" s="1"/>
  <c r="AF1009" i="1"/>
  <c r="AJ1009" i="1" s="1"/>
  <c r="AK1009" i="1" s="1"/>
  <c r="P1009" i="1"/>
  <c r="O1009" i="1" s="1"/>
  <c r="AF862" i="1"/>
  <c r="AJ862" i="1" s="1"/>
  <c r="AK862" i="1" s="1"/>
  <c r="P862" i="1"/>
  <c r="O862" i="1" s="1"/>
  <c r="AF1617" i="1"/>
  <c r="AJ1617" i="1" s="1"/>
  <c r="AK1617" i="1" s="1"/>
  <c r="P1617" i="1"/>
  <c r="O1617" i="1" s="1"/>
  <c r="AF1472" i="1"/>
  <c r="AJ1472" i="1" s="1"/>
  <c r="AK1472" i="1" s="1"/>
  <c r="P1472" i="1"/>
  <c r="O1472" i="1" s="1"/>
  <c r="AF1084" i="1"/>
  <c r="AJ1084" i="1" s="1"/>
  <c r="AK1084" i="1" s="1"/>
  <c r="P1084" i="1"/>
  <c r="O1084" i="1" s="1"/>
  <c r="AF257" i="1"/>
  <c r="P257" i="1"/>
  <c r="O257" i="1" s="1"/>
  <c r="AF645" i="1"/>
  <c r="AJ645" i="1" s="1"/>
  <c r="AK645" i="1" s="1"/>
  <c r="P645" i="1"/>
  <c r="O645" i="1" s="1"/>
  <c r="AF1258" i="1"/>
  <c r="AJ1258" i="1" s="1"/>
  <c r="AK1258" i="1" s="1"/>
  <c r="P1258" i="1"/>
  <c r="O1258" i="1" s="1"/>
  <c r="AF2144" i="1"/>
  <c r="AJ2144" i="1" s="1"/>
  <c r="AK2144" i="1" s="1"/>
  <c r="P2144" i="1"/>
  <c r="O2144" i="1" s="1"/>
  <c r="AF1303" i="1"/>
  <c r="AJ1303" i="1" s="1"/>
  <c r="AK1303" i="1" s="1"/>
  <c r="P1303" i="1"/>
  <c r="O1303" i="1" s="1"/>
  <c r="AF1679" i="1"/>
  <c r="AJ1679" i="1" s="1"/>
  <c r="AK1679" i="1" s="1"/>
  <c r="P1679" i="1"/>
  <c r="O1679" i="1" s="1"/>
  <c r="AF1214" i="1"/>
  <c r="AJ1214" i="1" s="1"/>
  <c r="AK1214" i="1" s="1"/>
  <c r="P1214" i="1"/>
  <c r="O1214" i="1" s="1"/>
  <c r="AF1114" i="1"/>
  <c r="AJ1114" i="1" s="1"/>
  <c r="AK1114" i="1" s="1"/>
  <c r="P1114" i="1"/>
  <c r="O1114" i="1" s="1"/>
  <c r="AF142" i="1"/>
  <c r="AJ142" i="1" s="1"/>
  <c r="AK142" i="1" s="1"/>
  <c r="P142" i="1"/>
  <c r="O142" i="1" s="1"/>
  <c r="AF1640" i="1"/>
  <c r="AJ1640" i="1" s="1"/>
  <c r="AK1640" i="1" s="1"/>
  <c r="P1640" i="1"/>
  <c r="O1640" i="1" s="1"/>
  <c r="AF207" i="1"/>
  <c r="P207" i="1"/>
  <c r="O207" i="1" s="1"/>
  <c r="P1839" i="1"/>
  <c r="O1839" i="1" s="1"/>
  <c r="AF1839" i="1"/>
  <c r="AJ1839" i="1" s="1"/>
  <c r="AK1839" i="1" s="1"/>
  <c r="P1937" i="1"/>
  <c r="O1937" i="1" s="1"/>
  <c r="AF1937" i="1"/>
  <c r="AJ1937" i="1" s="1"/>
  <c r="AK1937" i="1" s="1"/>
  <c r="AF2249" i="1"/>
  <c r="AJ2249" i="1" s="1"/>
  <c r="AK2249" i="1" s="1"/>
  <c r="P2249" i="1"/>
  <c r="O2249" i="1" s="1"/>
  <c r="AF1669" i="1"/>
  <c r="AJ1669" i="1" s="1"/>
  <c r="AK1669" i="1" s="1"/>
  <c r="P1669" i="1"/>
  <c r="O1669" i="1" s="1"/>
  <c r="P513" i="1"/>
  <c r="O513" i="1" s="1"/>
  <c r="AF513" i="1"/>
  <c r="AJ513" i="1" s="1"/>
  <c r="AK513" i="1" s="1"/>
  <c r="AF1040" i="1"/>
  <c r="AJ1040" i="1" s="1"/>
  <c r="AK1040" i="1" s="1"/>
  <c r="P1040" i="1"/>
  <c r="O1040" i="1" s="1"/>
  <c r="AF1099" i="1"/>
  <c r="AJ1099" i="1" s="1"/>
  <c r="AK1099" i="1" s="1"/>
  <c r="P1099" i="1"/>
  <c r="O1099" i="1" s="1"/>
  <c r="AF1785" i="1"/>
  <c r="AJ1785" i="1" s="1"/>
  <c r="AK1785" i="1" s="1"/>
  <c r="P1785" i="1"/>
  <c r="O1785" i="1" s="1"/>
  <c r="P1658" i="1"/>
  <c r="O1658" i="1" s="1"/>
  <c r="AF1658" i="1"/>
  <c r="AJ1658" i="1" s="1"/>
  <c r="AK1658" i="1" s="1"/>
  <c r="P1477" i="1"/>
  <c r="O1477" i="1" s="1"/>
  <c r="AF1477" i="1"/>
  <c r="AJ1477" i="1" s="1"/>
  <c r="AK1477" i="1" s="1"/>
  <c r="P1230" i="1"/>
  <c r="O1230" i="1" s="1"/>
  <c r="AF1230" i="1"/>
  <c r="AJ1230" i="1" s="1"/>
  <c r="AK1230" i="1" s="1"/>
  <c r="AF921" i="1"/>
  <c r="AJ921" i="1" s="1"/>
  <c r="AK921" i="1" s="1"/>
  <c r="P921" i="1"/>
  <c r="O921" i="1" s="1"/>
  <c r="AF117" i="1"/>
  <c r="AJ117" i="1" s="1"/>
  <c r="AK117" i="1" s="1"/>
  <c r="P117" i="1"/>
  <c r="O117" i="1" s="1"/>
  <c r="AF568" i="1"/>
  <c r="AJ568" i="1" s="1"/>
  <c r="AK568" i="1" s="1"/>
  <c r="P568" i="1"/>
  <c r="O568" i="1" s="1"/>
  <c r="AF1994" i="1"/>
  <c r="AJ1994" i="1" s="1"/>
  <c r="AK1994" i="1" s="1"/>
  <c r="P1994" i="1"/>
  <c r="O1994" i="1" s="1"/>
  <c r="P1946" i="1"/>
  <c r="O1946" i="1" s="1"/>
  <c r="AF1946" i="1"/>
  <c r="AJ1946" i="1" s="1"/>
  <c r="AK1946" i="1" s="1"/>
  <c r="AF1990" i="1"/>
  <c r="AJ1990" i="1" s="1"/>
  <c r="AK1990" i="1" s="1"/>
  <c r="P1990" i="1"/>
  <c r="O1990" i="1" s="1"/>
  <c r="AF1177" i="1"/>
  <c r="AJ1177" i="1" s="1"/>
  <c r="AK1177" i="1" s="1"/>
  <c r="P1177" i="1"/>
  <c r="O1177" i="1" s="1"/>
  <c r="AF660" i="1"/>
  <c r="AJ660" i="1" s="1"/>
  <c r="AK660" i="1" s="1"/>
  <c r="P660" i="1"/>
  <c r="O660" i="1" s="1"/>
  <c r="AF226" i="1"/>
  <c r="P226" i="1"/>
  <c r="O226" i="1" s="1"/>
  <c r="AF105" i="1"/>
  <c r="AJ105" i="1" s="1"/>
  <c r="AK105" i="1" s="1"/>
  <c r="P105" i="1"/>
  <c r="O105" i="1" s="1"/>
  <c r="AF443" i="1"/>
  <c r="AJ443" i="1" s="1"/>
  <c r="AK443" i="1" s="1"/>
  <c r="P443" i="1"/>
  <c r="O443" i="1" s="1"/>
  <c r="AF295" i="1"/>
  <c r="AJ295" i="1" s="1"/>
  <c r="AK295" i="1" s="1"/>
  <c r="P295" i="1"/>
  <c r="O295" i="1" s="1"/>
  <c r="AF231" i="1"/>
  <c r="AJ230" i="1" s="1"/>
  <c r="AK230" i="1" s="1"/>
  <c r="P231" i="1"/>
  <c r="O231" i="1" s="1"/>
  <c r="AF925" i="1"/>
  <c r="P925" i="1"/>
  <c r="O925" i="1" s="1"/>
  <c r="AF106" i="1"/>
  <c r="AJ106" i="1" s="1"/>
  <c r="AK106" i="1" s="1"/>
  <c r="P106" i="1"/>
  <c r="O106" i="1" s="1"/>
  <c r="AF64" i="1"/>
  <c r="AJ64" i="1" s="1"/>
  <c r="AK64" i="1" s="1"/>
  <c r="P64" i="1"/>
  <c r="O64" i="1" s="1"/>
  <c r="AF1883" i="1"/>
  <c r="AJ1883" i="1" s="1"/>
  <c r="AK1883" i="1" s="1"/>
  <c r="P1883" i="1"/>
  <c r="O1883" i="1" s="1"/>
  <c r="P1037" i="1"/>
  <c r="O1037" i="1" s="1"/>
  <c r="AF1037" i="1"/>
  <c r="AJ1037" i="1" s="1"/>
  <c r="AK1037" i="1" s="1"/>
  <c r="AF260" i="1"/>
  <c r="AJ260" i="1" s="1"/>
  <c r="AK260" i="1" s="1"/>
  <c r="P260" i="1"/>
  <c r="O260" i="1" s="1"/>
  <c r="AF1985" i="1"/>
  <c r="P1985" i="1"/>
  <c r="O1985" i="1" s="1"/>
  <c r="AF748" i="1"/>
  <c r="AJ748" i="1" s="1"/>
  <c r="AK748" i="1" s="1"/>
  <c r="P748" i="1"/>
  <c r="O748" i="1" s="1"/>
  <c r="AF744" i="1"/>
  <c r="AJ744" i="1" s="1"/>
  <c r="AK744" i="1" s="1"/>
  <c r="P744" i="1"/>
  <c r="O744" i="1" s="1"/>
  <c r="AF854" i="1"/>
  <c r="AJ854" i="1" s="1"/>
  <c r="AK854" i="1" s="1"/>
  <c r="P854" i="1"/>
  <c r="O854" i="1" s="1"/>
  <c r="AF2285" i="1"/>
  <c r="AJ2285" i="1" s="1"/>
  <c r="AK2285" i="1" s="1"/>
  <c r="P2285" i="1"/>
  <c r="O2285" i="1" s="1"/>
  <c r="AF697" i="1"/>
  <c r="AJ697" i="1" s="1"/>
  <c r="AK697" i="1" s="1"/>
  <c r="P697" i="1"/>
  <c r="O697" i="1" s="1"/>
  <c r="AF1374" i="1"/>
  <c r="AJ1374" i="1" s="1"/>
  <c r="AK1374" i="1" s="1"/>
  <c r="P1374" i="1"/>
  <c r="O1374" i="1" s="1"/>
  <c r="AF627" i="1"/>
  <c r="AJ627" i="1" s="1"/>
  <c r="AK627" i="1" s="1"/>
  <c r="P627" i="1"/>
  <c r="O627" i="1" s="1"/>
  <c r="AF1552" i="1"/>
  <c r="AJ1552" i="1" s="1"/>
  <c r="AK1552" i="1" s="1"/>
  <c r="P1552" i="1"/>
  <c r="O1552" i="1" s="1"/>
  <c r="AF1494" i="1"/>
  <c r="AJ1494" i="1" s="1"/>
  <c r="AK1494" i="1" s="1"/>
  <c r="P1494" i="1"/>
  <c r="O1494" i="1" s="1"/>
  <c r="P1850" i="1"/>
  <c r="O1850" i="1" s="1"/>
  <c r="AF1850" i="1"/>
  <c r="AJ1850" i="1" s="1"/>
  <c r="AK1850" i="1" s="1"/>
  <c r="AF1795" i="1"/>
  <c r="AJ1795" i="1" s="1"/>
  <c r="AK1795" i="1" s="1"/>
  <c r="P1795" i="1"/>
  <c r="O1795" i="1" s="1"/>
  <c r="AF1737" i="1"/>
  <c r="AJ1737" i="1" s="1"/>
  <c r="AK1737" i="1" s="1"/>
  <c r="P1737" i="1"/>
  <c r="O1737" i="1" s="1"/>
  <c r="AF1436" i="1"/>
  <c r="AJ1436" i="1" s="1"/>
  <c r="AK1436" i="1" s="1"/>
  <c r="P1436" i="1"/>
  <c r="O1436" i="1" s="1"/>
  <c r="P1170" i="1"/>
  <c r="O1170" i="1" s="1"/>
  <c r="AF1170" i="1"/>
  <c r="AJ1170" i="1" s="1"/>
  <c r="AK1170" i="1" s="1"/>
  <c r="AF1113" i="1"/>
  <c r="AJ1113" i="1" s="1"/>
  <c r="AK1113" i="1" s="1"/>
  <c r="P1113" i="1"/>
  <c r="O1113" i="1" s="1"/>
  <c r="P6" i="1"/>
  <c r="O6" i="1" s="1"/>
  <c r="AF6" i="1"/>
  <c r="AJ6" i="1" s="1"/>
  <c r="AK6" i="1" s="1"/>
  <c r="AF1904" i="1"/>
  <c r="AJ1904" i="1" s="1"/>
  <c r="AK1904" i="1" s="1"/>
  <c r="P1904" i="1"/>
  <c r="O1904" i="1" s="1"/>
  <c r="P440" i="1"/>
  <c r="O440" i="1" s="1"/>
  <c r="AF440" i="1"/>
  <c r="AJ440" i="1" s="1"/>
  <c r="AK440" i="1" s="1"/>
  <c r="P1698" i="1"/>
  <c r="O1698" i="1" s="1"/>
  <c r="AF1698" i="1"/>
  <c r="AJ1698" i="1" s="1"/>
  <c r="AK1698" i="1" s="1"/>
  <c r="P2164" i="1"/>
  <c r="O2164" i="1" s="1"/>
  <c r="AF2164" i="1"/>
  <c r="AJ2164" i="1" s="1"/>
  <c r="AK2164" i="1" s="1"/>
  <c r="AF1602" i="1"/>
  <c r="AJ1602" i="1" s="1"/>
  <c r="AK1602" i="1" s="1"/>
  <c r="P1602" i="1"/>
  <c r="O1602" i="1" s="1"/>
  <c r="AF978" i="1"/>
  <c r="AJ978" i="1" s="1"/>
  <c r="AK978" i="1" s="1"/>
  <c r="P978" i="1"/>
  <c r="O978" i="1" s="1"/>
  <c r="P1246" i="1"/>
  <c r="O1246" i="1" s="1"/>
  <c r="AF1246" i="1"/>
  <c r="AJ1246" i="1" s="1"/>
  <c r="AK1246" i="1" s="1"/>
  <c r="AF937" i="1"/>
  <c r="AJ937" i="1" s="1"/>
  <c r="AK937" i="1" s="1"/>
  <c r="P937" i="1"/>
  <c r="O937" i="1" s="1"/>
  <c r="AF132" i="1"/>
  <c r="AJ132" i="1" s="1"/>
  <c r="AK132" i="1" s="1"/>
  <c r="P132" i="1"/>
  <c r="O132" i="1" s="1"/>
  <c r="AF1806" i="1"/>
  <c r="AJ1806" i="1" s="1"/>
  <c r="AK1806" i="1" s="1"/>
  <c r="P1806" i="1"/>
  <c r="O1806" i="1" s="1"/>
  <c r="AF1445" i="1"/>
  <c r="AJ1445" i="1" s="1"/>
  <c r="AK1445" i="1" s="1"/>
  <c r="P1445" i="1"/>
  <c r="O1445" i="1" s="1"/>
  <c r="AF977" i="1"/>
  <c r="AJ977" i="1" s="1"/>
  <c r="AK977" i="1" s="1"/>
  <c r="P977" i="1"/>
  <c r="O977" i="1" s="1"/>
  <c r="AF1700" i="1"/>
  <c r="AJ1700" i="1" s="1"/>
  <c r="AK1700" i="1" s="1"/>
  <c r="P1700" i="1"/>
  <c r="O1700" i="1" s="1"/>
  <c r="AF1137" i="1"/>
  <c r="AJ1137" i="1" s="1"/>
  <c r="AK1137" i="1" s="1"/>
  <c r="P1137" i="1"/>
  <c r="O1137" i="1" s="1"/>
  <c r="P1550" i="1"/>
  <c r="O1550" i="1" s="1"/>
  <c r="AF1550" i="1"/>
  <c r="AJ1550" i="1" s="1"/>
  <c r="AK1550" i="1" s="1"/>
  <c r="AF449" i="1"/>
  <c r="AJ449" i="1" s="1"/>
  <c r="AK449" i="1" s="1"/>
  <c r="P449" i="1"/>
  <c r="O449" i="1" s="1"/>
  <c r="AF1526" i="1"/>
  <c r="AJ1526" i="1" s="1"/>
  <c r="AK1526" i="1" s="1"/>
  <c r="P1526" i="1"/>
  <c r="O1526" i="1" s="1"/>
  <c r="AF1616" i="1"/>
  <c r="AJ1616" i="1" s="1"/>
  <c r="AK1616" i="1" s="1"/>
  <c r="P1616" i="1"/>
  <c r="O1616" i="1" s="1"/>
  <c r="P1935" i="1"/>
  <c r="O1935" i="1" s="1"/>
  <c r="AF1935" i="1"/>
  <c r="AJ1935" i="1" s="1"/>
  <c r="AK1935" i="1" s="1"/>
  <c r="AF190" i="1"/>
  <c r="P190" i="1"/>
  <c r="O190" i="1" s="1"/>
  <c r="AF48" i="1"/>
  <c r="AJ48" i="1" s="1"/>
  <c r="AK48" i="1" s="1"/>
  <c r="P48" i="1"/>
  <c r="O48" i="1" s="1"/>
  <c r="AF1161" i="1"/>
  <c r="AJ1161" i="1" s="1"/>
  <c r="AK1161" i="1" s="1"/>
  <c r="P1161" i="1"/>
  <c r="O1161" i="1" s="1"/>
  <c r="AF1873" i="1"/>
  <c r="AJ1873" i="1" s="1"/>
  <c r="AK1873" i="1" s="1"/>
  <c r="P1873" i="1"/>
  <c r="O1873" i="1" s="1"/>
  <c r="AF2060" i="1"/>
  <c r="AJ2060" i="1" s="1"/>
  <c r="AK2060" i="1" s="1"/>
  <c r="P2060" i="1"/>
  <c r="O2060" i="1" s="1"/>
  <c r="P1677" i="1"/>
  <c r="O1677" i="1" s="1"/>
  <c r="AF1677" i="1"/>
  <c r="AJ1677" i="1" s="1"/>
  <c r="AK1677" i="1" s="1"/>
  <c r="AF1342" i="1"/>
  <c r="AJ1342" i="1" s="1"/>
  <c r="AK1342" i="1" s="1"/>
  <c r="P1342" i="1"/>
  <c r="O1342" i="1" s="1"/>
  <c r="AF428" i="1"/>
  <c r="AJ428" i="1" s="1"/>
  <c r="AK428" i="1" s="1"/>
  <c r="P428" i="1"/>
  <c r="O428" i="1" s="1"/>
  <c r="P150" i="1"/>
  <c r="O150" i="1" s="1"/>
  <c r="AF150" i="1"/>
  <c r="AJ150" i="1" s="1"/>
  <c r="AK150" i="1" s="1"/>
  <c r="AF1717" i="1"/>
  <c r="AJ1717" i="1" s="1"/>
  <c r="AK1717" i="1" s="1"/>
  <c r="P1717" i="1"/>
  <c r="O1717" i="1" s="1"/>
  <c r="AF368" i="1"/>
  <c r="AJ368" i="1" s="1"/>
  <c r="AK368" i="1" s="1"/>
  <c r="P368" i="1"/>
  <c r="O368" i="1" s="1"/>
  <c r="AF1624" i="1"/>
  <c r="AJ1624" i="1" s="1"/>
  <c r="AK1624" i="1" s="1"/>
  <c r="P1624" i="1"/>
  <c r="O1624" i="1" s="1"/>
  <c r="AF247" i="1"/>
  <c r="P247" i="1"/>
  <c r="O247" i="1" s="1"/>
  <c r="AF337" i="1"/>
  <c r="AJ337" i="1" s="1"/>
  <c r="AK337" i="1" s="1"/>
  <c r="P337" i="1"/>
  <c r="O337" i="1" s="1"/>
  <c r="AF869" i="1"/>
  <c r="AJ869" i="1" s="1"/>
  <c r="AK869" i="1" s="1"/>
  <c r="P869" i="1"/>
  <c r="O869" i="1" s="1"/>
  <c r="AF120" i="1"/>
  <c r="AJ120" i="1" s="1"/>
  <c r="AK120" i="1" s="1"/>
  <c r="P120" i="1"/>
  <c r="O120" i="1" s="1"/>
  <c r="AF1517" i="1"/>
  <c r="AJ1517" i="1" s="1"/>
  <c r="AK1517" i="1" s="1"/>
  <c r="P1517" i="1"/>
  <c r="O1517" i="1" s="1"/>
  <c r="AF1329" i="1"/>
  <c r="AJ1329" i="1" s="1"/>
  <c r="AK1329" i="1" s="1"/>
  <c r="P1329" i="1"/>
  <c r="O1329" i="1" s="1"/>
  <c r="AF2088" i="1"/>
  <c r="AJ2088" i="1" s="1"/>
  <c r="AK2088" i="1" s="1"/>
  <c r="P2088" i="1"/>
  <c r="O2088" i="1" s="1"/>
  <c r="AF1560" i="1"/>
  <c r="AJ1560" i="1" s="1"/>
  <c r="AK1560" i="1" s="1"/>
  <c r="P1560" i="1"/>
  <c r="O1560" i="1" s="1"/>
  <c r="AF1106" i="1"/>
  <c r="AJ1106" i="1" s="1"/>
  <c r="AK1106" i="1" s="1"/>
  <c r="P1106" i="1"/>
  <c r="O1106" i="1" s="1"/>
  <c r="P1228" i="1"/>
  <c r="O1228" i="1" s="1"/>
  <c r="AF1228" i="1"/>
  <c r="AJ1228" i="1" s="1"/>
  <c r="AK1228" i="1" s="1"/>
  <c r="AF1270" i="1"/>
  <c r="AJ1270" i="1" s="1"/>
  <c r="AK1270" i="1" s="1"/>
  <c r="P1270" i="1"/>
  <c r="O1270" i="1" s="1"/>
  <c r="AF1002" i="1"/>
  <c r="AJ1002" i="1" s="1"/>
  <c r="AK1002" i="1" s="1"/>
  <c r="P1002" i="1"/>
  <c r="O1002" i="1" s="1"/>
  <c r="AF365" i="1"/>
  <c r="AJ365" i="1" s="1"/>
  <c r="AK365" i="1" s="1"/>
  <c r="P365" i="1"/>
  <c r="O365" i="1" s="1"/>
  <c r="AF814" i="1"/>
  <c r="AJ814" i="1" s="1"/>
  <c r="AK814" i="1" s="1"/>
  <c r="P814" i="1"/>
  <c r="O814" i="1" s="1"/>
  <c r="AF576" i="1"/>
  <c r="AJ576" i="1" s="1"/>
  <c r="AK576" i="1" s="1"/>
  <c r="P576" i="1"/>
  <c r="O576" i="1" s="1"/>
  <c r="AF516" i="1"/>
  <c r="AJ516" i="1" s="1"/>
  <c r="AK516" i="1" s="1"/>
  <c r="P516" i="1"/>
  <c r="O516" i="1" s="1"/>
  <c r="AF1979" i="1"/>
  <c r="AJ1979" i="1" s="1"/>
  <c r="AK1979" i="1" s="1"/>
  <c r="P1979" i="1"/>
  <c r="O1979" i="1" s="1"/>
  <c r="AF1548" i="1"/>
  <c r="AJ1548" i="1" s="1"/>
  <c r="AK1548" i="1" s="1"/>
  <c r="P1548" i="1"/>
  <c r="O1548" i="1" s="1"/>
  <c r="P820" i="1"/>
  <c r="O820" i="1" s="1"/>
  <c r="AF820" i="1"/>
  <c r="AJ820" i="1" s="1"/>
  <c r="AK820" i="1" s="1"/>
  <c r="P669" i="1"/>
  <c r="O669" i="1" s="1"/>
  <c r="AF669" i="1"/>
  <c r="AJ669" i="1" s="1"/>
  <c r="AK669" i="1" s="1"/>
  <c r="AF413" i="1"/>
  <c r="AJ413" i="1" s="1"/>
  <c r="AK413" i="1" s="1"/>
  <c r="P413" i="1"/>
  <c r="O413" i="1" s="1"/>
  <c r="AF489" i="1"/>
  <c r="AJ489" i="1" s="1"/>
  <c r="AK489" i="1" s="1"/>
  <c r="P489" i="1"/>
  <c r="O489" i="1" s="1"/>
  <c r="AF741" i="1"/>
  <c r="AJ741" i="1" s="1"/>
  <c r="AK741" i="1" s="1"/>
  <c r="P741" i="1"/>
  <c r="O741" i="1" s="1"/>
  <c r="P659" i="1"/>
  <c r="O659" i="1" s="1"/>
  <c r="AF659" i="1"/>
  <c r="AJ659" i="1" s="1"/>
  <c r="AK659" i="1" s="1"/>
  <c r="P1204" i="1"/>
  <c r="O1204" i="1" s="1"/>
  <c r="AF1204" i="1"/>
  <c r="AJ1204" i="1" s="1"/>
  <c r="AK1204" i="1" s="1"/>
  <c r="AF387" i="1"/>
  <c r="AJ387" i="1" s="1"/>
  <c r="AK387" i="1" s="1"/>
  <c r="P387" i="1"/>
  <c r="O387" i="1" s="1"/>
  <c r="AF118" i="1"/>
  <c r="AJ118" i="1" s="1"/>
  <c r="AK118" i="1" s="1"/>
  <c r="P118" i="1"/>
  <c r="O118" i="1" s="1"/>
  <c r="AF815" i="1"/>
  <c r="AJ815" i="1" s="1"/>
  <c r="AK815" i="1" s="1"/>
  <c r="P815" i="1"/>
  <c r="O815" i="1" s="1"/>
  <c r="P877" i="1"/>
  <c r="O877" i="1" s="1"/>
  <c r="AF877" i="1"/>
  <c r="AJ877" i="1" s="1"/>
  <c r="AK877" i="1" s="1"/>
  <c r="P1798" i="1"/>
  <c r="O1798" i="1" s="1"/>
  <c r="AF1798" i="1"/>
  <c r="AJ1798" i="1" s="1"/>
  <c r="AK1798" i="1" s="1"/>
  <c r="AF1633" i="1"/>
  <c r="AJ1633" i="1" s="1"/>
  <c r="AK1633" i="1" s="1"/>
  <c r="P1633" i="1"/>
  <c r="O1633" i="1" s="1"/>
  <c r="AF941" i="1"/>
  <c r="AJ941" i="1" s="1"/>
  <c r="AK941" i="1" s="1"/>
  <c r="P941" i="1"/>
  <c r="O941" i="1" s="1"/>
  <c r="AF671" i="1"/>
  <c r="AJ671" i="1" s="1"/>
  <c r="AK671" i="1" s="1"/>
  <c r="P671" i="1"/>
  <c r="O671" i="1" s="1"/>
  <c r="AF556" i="1"/>
  <c r="AJ556" i="1" s="1"/>
  <c r="AK556" i="1" s="1"/>
  <c r="P556" i="1"/>
  <c r="O556" i="1" s="1"/>
  <c r="AF110" i="1"/>
  <c r="AJ110" i="1" s="1"/>
  <c r="AK110" i="1" s="1"/>
  <c r="P110" i="1"/>
  <c r="O110" i="1" s="1"/>
  <c r="P561" i="1"/>
  <c r="O561" i="1" s="1"/>
  <c r="AF561" i="1"/>
  <c r="AJ561" i="1" s="1"/>
  <c r="AK561" i="1" s="1"/>
  <c r="AF1976" i="1"/>
  <c r="P1976" i="1"/>
  <c r="O1976" i="1" s="1"/>
  <c r="AF2048" i="1"/>
  <c r="AJ2048" i="1" s="1"/>
  <c r="AK2048" i="1" s="1"/>
  <c r="P2048" i="1"/>
  <c r="O2048" i="1" s="1"/>
  <c r="P1409" i="1"/>
  <c r="O1409" i="1" s="1"/>
  <c r="AF1409" i="1"/>
  <c r="AJ1409" i="1" s="1"/>
  <c r="AK1409" i="1" s="1"/>
  <c r="P1331" i="1"/>
  <c r="O1331" i="1" s="1"/>
  <c r="AF1331" i="1"/>
  <c r="AJ1331" i="1" s="1"/>
  <c r="AK1331" i="1" s="1"/>
  <c r="P1271" i="1"/>
  <c r="O1271" i="1" s="1"/>
  <c r="AF1271" i="1"/>
  <c r="AJ1271" i="1" s="1"/>
  <c r="AK1271" i="1" s="1"/>
  <c r="AF952" i="1"/>
  <c r="AJ952" i="1" s="1"/>
  <c r="AK952" i="1" s="1"/>
  <c r="P952" i="1"/>
  <c r="O952" i="1" s="1"/>
  <c r="AF479" i="1"/>
  <c r="AJ479" i="1" s="1"/>
  <c r="AK479" i="1" s="1"/>
  <c r="P479" i="1"/>
  <c r="O479" i="1" s="1"/>
  <c r="AF52" i="1"/>
  <c r="AJ52" i="1" s="1"/>
  <c r="AK52" i="1" s="1"/>
  <c r="P52" i="1"/>
  <c r="O52" i="1" s="1"/>
  <c r="P1557" i="1"/>
  <c r="O1557" i="1" s="1"/>
  <c r="AF1557" i="1"/>
  <c r="AJ1557" i="1" s="1"/>
  <c r="AK1557" i="1" s="1"/>
  <c r="AF905" i="1"/>
  <c r="AJ905" i="1" s="1"/>
  <c r="AK905" i="1" s="1"/>
  <c r="P905" i="1"/>
  <c r="O905" i="1" s="1"/>
  <c r="AF18" i="1"/>
  <c r="AJ18" i="1" s="1"/>
  <c r="AK18" i="1" s="1"/>
  <c r="P18" i="1"/>
  <c r="O18" i="1" s="1"/>
  <c r="AF1628" i="1"/>
  <c r="AJ1628" i="1" s="1"/>
  <c r="AK1628" i="1" s="1"/>
  <c r="P1628" i="1"/>
  <c r="O1628" i="1" s="1"/>
  <c r="AF1146" i="1"/>
  <c r="AJ1146" i="1" s="1"/>
  <c r="AK1146" i="1" s="1"/>
  <c r="P1146" i="1"/>
  <c r="O1146" i="1" s="1"/>
  <c r="AF320" i="1"/>
  <c r="AJ320" i="1" s="1"/>
  <c r="AK320" i="1" s="1"/>
  <c r="P320" i="1"/>
  <c r="O320" i="1" s="1"/>
  <c r="AF69" i="1"/>
  <c r="AJ69" i="1" s="1"/>
  <c r="AK69" i="1" s="1"/>
  <c r="P69" i="1"/>
  <c r="O69" i="1" s="1"/>
  <c r="P1626" i="1"/>
  <c r="O1626" i="1" s="1"/>
  <c r="AF1626" i="1"/>
  <c r="AJ1626" i="1" s="1"/>
  <c r="AK1626" i="1" s="1"/>
  <c r="AF511" i="1"/>
  <c r="AJ511" i="1" s="1"/>
  <c r="AK511" i="1" s="1"/>
  <c r="P511" i="1"/>
  <c r="O511" i="1" s="1"/>
  <c r="AF394" i="1"/>
  <c r="AJ394" i="1" s="1"/>
  <c r="AK394" i="1" s="1"/>
  <c r="P394" i="1"/>
  <c r="O394" i="1" s="1"/>
  <c r="P2116" i="1"/>
  <c r="O2116" i="1" s="1"/>
  <c r="AF2116" i="1"/>
  <c r="AJ2116" i="1" s="1"/>
  <c r="AK2116" i="1" s="1"/>
  <c r="AF1427" i="1"/>
  <c r="AJ1427" i="1" s="1"/>
  <c r="AK1427" i="1" s="1"/>
  <c r="P1427" i="1"/>
  <c r="O1427" i="1" s="1"/>
  <c r="AF2113" i="1"/>
  <c r="AJ2113" i="1" s="1"/>
  <c r="AK2113" i="1" s="1"/>
  <c r="P2113" i="1"/>
  <c r="O2113" i="1" s="1"/>
  <c r="AF1752" i="1"/>
  <c r="AJ1752" i="1" s="1"/>
  <c r="AK1752" i="1" s="1"/>
  <c r="P1752" i="1"/>
  <c r="O1752" i="1" s="1"/>
  <c r="AF2046" i="1"/>
  <c r="AJ2046" i="1" s="1"/>
  <c r="AK2046" i="1" s="1"/>
  <c r="P2046" i="1"/>
  <c r="O2046" i="1" s="1"/>
  <c r="AF1135" i="1"/>
  <c r="AJ1135" i="1" s="1"/>
  <c r="AK1135" i="1" s="1"/>
  <c r="P1135" i="1"/>
  <c r="O1135" i="1" s="1"/>
  <c r="AF1254" i="1"/>
  <c r="AJ1254" i="1" s="1"/>
  <c r="AK1254" i="1" s="1"/>
  <c r="P1254" i="1"/>
  <c r="O1254" i="1" s="1"/>
  <c r="AF1760" i="1"/>
  <c r="AJ1760" i="1" s="1"/>
  <c r="AK1760" i="1" s="1"/>
  <c r="P1760" i="1"/>
  <c r="O1760" i="1" s="1"/>
  <c r="P650" i="1"/>
  <c r="O650" i="1" s="1"/>
  <c r="AF650" i="1"/>
  <c r="AJ650" i="1" s="1"/>
  <c r="AK650" i="1" s="1"/>
  <c r="AF902" i="1"/>
  <c r="AJ902" i="1" s="1"/>
  <c r="AK902" i="1" s="1"/>
  <c r="P902" i="1"/>
  <c r="O902" i="1" s="1"/>
  <c r="AF298" i="1"/>
  <c r="AJ298" i="1" s="1"/>
  <c r="AK298" i="1" s="1"/>
  <c r="P298" i="1"/>
  <c r="O298" i="1" s="1"/>
  <c r="AF1614" i="1"/>
  <c r="AJ1614" i="1" s="1"/>
  <c r="AK1614" i="1" s="1"/>
  <c r="P1614" i="1"/>
  <c r="O1614" i="1" s="1"/>
  <c r="P90" i="1"/>
  <c r="O90" i="1" s="1"/>
  <c r="AF90" i="1"/>
  <c r="AJ90" i="1" s="1"/>
  <c r="AK90" i="1" s="1"/>
  <c r="AF1202" i="1"/>
  <c r="AJ1202" i="1" s="1"/>
  <c r="AK1202" i="1" s="1"/>
  <c r="P1202" i="1"/>
  <c r="O1202" i="1" s="1"/>
  <c r="AF272" i="1"/>
  <c r="AJ272" i="1" s="1"/>
  <c r="AK272" i="1" s="1"/>
  <c r="P272" i="1"/>
  <c r="O272" i="1" s="1"/>
  <c r="AF1591" i="1"/>
  <c r="AJ1591" i="1" s="1"/>
  <c r="AK1591" i="1" s="1"/>
  <c r="P1591" i="1"/>
  <c r="O1591" i="1" s="1"/>
  <c r="AF53" i="1"/>
  <c r="AJ53" i="1" s="1"/>
  <c r="AK53" i="1" s="1"/>
  <c r="P53" i="1"/>
  <c r="O53" i="1" s="1"/>
  <c r="AF1541" i="1"/>
  <c r="AJ1541" i="1" s="1"/>
  <c r="AK1541" i="1" s="1"/>
  <c r="P1541" i="1"/>
  <c r="O1541" i="1" s="1"/>
  <c r="P1773" i="1"/>
  <c r="O1773" i="1" s="1"/>
  <c r="AF1773" i="1"/>
  <c r="AJ1773" i="1" s="1"/>
  <c r="AK1773" i="1" s="1"/>
  <c r="P1430" i="1"/>
  <c r="O1430" i="1" s="1"/>
  <c r="AF1430" i="1"/>
  <c r="AJ1430" i="1" s="1"/>
  <c r="AK1430" i="1" s="1"/>
  <c r="AF1090" i="1"/>
  <c r="AJ1090" i="1" s="1"/>
  <c r="AK1090" i="1" s="1"/>
  <c r="P1090" i="1"/>
  <c r="O1090" i="1" s="1"/>
  <c r="AF1891" i="1"/>
  <c r="AJ1891" i="1" s="1"/>
  <c r="AK1891" i="1" s="1"/>
  <c r="P1891" i="1"/>
  <c r="O1891" i="1" s="1"/>
  <c r="AF880" i="1"/>
  <c r="AJ880" i="1" s="1"/>
  <c r="AK880" i="1" s="1"/>
  <c r="P880" i="1"/>
  <c r="O880" i="1" s="1"/>
  <c r="AF1574" i="1"/>
  <c r="AJ1574" i="1" s="1"/>
  <c r="AK1574" i="1" s="1"/>
  <c r="P1574" i="1"/>
  <c r="O1574" i="1" s="1"/>
  <c r="P1749" i="1"/>
  <c r="O1749" i="1" s="1"/>
  <c r="AF1749" i="1"/>
  <c r="AJ1749" i="1" s="1"/>
  <c r="AK1749" i="1" s="1"/>
  <c r="P460" i="1"/>
  <c r="O460" i="1" s="1"/>
  <c r="AF460" i="1"/>
  <c r="AJ460" i="1" s="1"/>
  <c r="AK460" i="1" s="1"/>
  <c r="AF70" i="1"/>
  <c r="AJ70" i="1" s="1"/>
  <c r="AK70" i="1" s="1"/>
  <c r="P70" i="1"/>
  <c r="O70" i="1" s="1"/>
  <c r="AF2035" i="1"/>
  <c r="AJ2035" i="1" s="1"/>
  <c r="AK2035" i="1" s="1"/>
  <c r="P2035" i="1"/>
  <c r="O2035" i="1" s="1"/>
  <c r="AF1297" i="1"/>
  <c r="AJ1297" i="1" s="1"/>
  <c r="AK1297" i="1" s="1"/>
  <c r="P1297" i="1"/>
  <c r="O1297" i="1" s="1"/>
  <c r="AF1063" i="1"/>
  <c r="AJ1063" i="1" s="1"/>
  <c r="AK1063" i="1" s="1"/>
  <c r="P1063" i="1"/>
  <c r="O1063" i="1" s="1"/>
  <c r="AF1643" i="1"/>
  <c r="AJ1643" i="1" s="1"/>
  <c r="AK1643" i="1" s="1"/>
  <c r="P1643" i="1"/>
  <c r="O1643" i="1" s="1"/>
  <c r="AF874" i="1"/>
  <c r="AJ874" i="1" s="1"/>
  <c r="AK874" i="1" s="1"/>
  <c r="P874" i="1"/>
  <c r="O874" i="1" s="1"/>
  <c r="AF1982" i="1"/>
  <c r="AJ1982" i="1" s="1"/>
  <c r="AK1982" i="1" s="1"/>
  <c r="P1982" i="1"/>
  <c r="O1982" i="1" s="1"/>
  <c r="P2023" i="1"/>
  <c r="O2023" i="1" s="1"/>
  <c r="AF2023" i="1"/>
  <c r="AJ2023" i="1" s="1"/>
  <c r="AK2023" i="1" s="1"/>
  <c r="P1460" i="1"/>
  <c r="O1460" i="1" s="1"/>
  <c r="AF1460" i="1"/>
  <c r="AJ1460" i="1" s="1"/>
  <c r="AK1460" i="1" s="1"/>
  <c r="P1581" i="1"/>
  <c r="O1581" i="1" s="1"/>
  <c r="AF1581" i="1"/>
  <c r="AJ1581" i="1" s="1"/>
  <c r="AK1581" i="1" s="1"/>
  <c r="P865" i="1"/>
  <c r="O865" i="1" s="1"/>
  <c r="AF865" i="1"/>
  <c r="AF1535" i="1"/>
  <c r="AJ1535" i="1" s="1"/>
  <c r="AK1535" i="1" s="1"/>
  <c r="P1535" i="1"/>
  <c r="O1535" i="1" s="1"/>
  <c r="AF734" i="1"/>
  <c r="AJ734" i="1" s="1"/>
  <c r="AK734" i="1" s="1"/>
  <c r="P734" i="1"/>
  <c r="O734" i="1" s="1"/>
  <c r="AF133" i="1"/>
  <c r="AJ133" i="1" s="1"/>
  <c r="AK133" i="1" s="1"/>
  <c r="P133" i="1"/>
  <c r="O133" i="1" s="1"/>
  <c r="AF2015" i="1"/>
  <c r="AJ2015" i="1" s="1"/>
  <c r="AK2015" i="1" s="1"/>
  <c r="P2015" i="1"/>
  <c r="O2015" i="1" s="1"/>
  <c r="P1572" i="1"/>
  <c r="O1572" i="1" s="1"/>
  <c r="AF1572" i="1"/>
  <c r="AJ1572" i="1" s="1"/>
  <c r="AK1572" i="1" s="1"/>
  <c r="AF1126" i="1"/>
  <c r="AJ1126" i="1" s="1"/>
  <c r="AK1126" i="1" s="1"/>
  <c r="P1126" i="1"/>
  <c r="O1126" i="1" s="1"/>
  <c r="AF965" i="1"/>
  <c r="AJ965" i="1" s="1"/>
  <c r="AK965" i="1" s="1"/>
  <c r="P965" i="1"/>
  <c r="O965" i="1" s="1"/>
  <c r="AF1060" i="1"/>
  <c r="AJ1060" i="1" s="1"/>
  <c r="AK1060" i="1" s="1"/>
  <c r="P1060" i="1"/>
  <c r="O1060" i="1" s="1"/>
  <c r="AF778" i="1"/>
  <c r="AJ778" i="1" s="1"/>
  <c r="AK778" i="1" s="1"/>
  <c r="P778" i="1"/>
  <c r="O778" i="1" s="1"/>
  <c r="AF1969" i="1"/>
  <c r="AJ1969" i="1" s="1"/>
  <c r="AK1969" i="1" s="1"/>
  <c r="P1969" i="1"/>
  <c r="O1969" i="1" s="1"/>
  <c r="P1696" i="1"/>
  <c r="O1696" i="1" s="1"/>
  <c r="AF1696" i="1"/>
  <c r="AJ1696" i="1" s="1"/>
  <c r="AK1696" i="1" s="1"/>
  <c r="AF1267" i="1"/>
  <c r="AJ1267" i="1" s="1"/>
  <c r="AK1267" i="1" s="1"/>
  <c r="P1267" i="1"/>
  <c r="O1267" i="1" s="1"/>
  <c r="P1338" i="1"/>
  <c r="O1338" i="1" s="1"/>
  <c r="AF1338" i="1"/>
  <c r="AJ1338" i="1" s="1"/>
  <c r="AK1338" i="1" s="1"/>
  <c r="AF654" i="1"/>
  <c r="AJ654" i="1" s="1"/>
  <c r="AK654" i="1" s="1"/>
  <c r="P654" i="1"/>
  <c r="O654" i="1" s="1"/>
  <c r="P313" i="1"/>
  <c r="O313" i="1" s="1"/>
  <c r="AF313" i="1"/>
  <c r="AJ313" i="1" s="1"/>
  <c r="AK313" i="1" s="1"/>
  <c r="P1367" i="1"/>
  <c r="O1367" i="1" s="1"/>
  <c r="AF1367" i="1"/>
  <c r="AJ1367" i="1" s="1"/>
  <c r="AK1367" i="1" s="1"/>
  <c r="AF729" i="1"/>
  <c r="AJ729" i="1" s="1"/>
  <c r="AK729" i="1" s="1"/>
  <c r="P729" i="1"/>
  <c r="O729" i="1" s="1"/>
  <c r="AF1590" i="1"/>
  <c r="AJ1590" i="1" s="1"/>
  <c r="AK1590" i="1" s="1"/>
  <c r="P1590" i="1"/>
  <c r="O1590" i="1" s="1"/>
  <c r="AF1547" i="1"/>
  <c r="AJ1547" i="1" s="1"/>
  <c r="AK1547" i="1" s="1"/>
  <c r="P1547" i="1"/>
  <c r="O1547" i="1" s="1"/>
  <c r="AF1480" i="1"/>
  <c r="AJ1480" i="1" s="1"/>
  <c r="AK1480" i="1" s="1"/>
  <c r="P1480" i="1"/>
  <c r="O1480" i="1" s="1"/>
  <c r="AF1222" i="1"/>
  <c r="AJ1222" i="1" s="1"/>
  <c r="AK1222" i="1" s="1"/>
  <c r="P1222" i="1"/>
  <c r="O1222" i="1" s="1"/>
  <c r="AF1058" i="1"/>
  <c r="AJ1058" i="1" s="1"/>
  <c r="AK1058" i="1" s="1"/>
  <c r="P1058" i="1"/>
  <c r="O1058" i="1" s="1"/>
  <c r="P906" i="1"/>
  <c r="O906" i="1" s="1"/>
  <c r="AF906" i="1"/>
  <c r="AJ906" i="1" s="1"/>
  <c r="AK906" i="1" s="1"/>
  <c r="AF454" i="1"/>
  <c r="AJ454" i="1" s="1"/>
  <c r="AK454" i="1" s="1"/>
  <c r="P454" i="1"/>
  <c r="O454" i="1" s="1"/>
  <c r="AF281" i="1"/>
  <c r="AJ281" i="1" s="1"/>
  <c r="AK281" i="1" s="1"/>
  <c r="P281" i="1"/>
  <c r="O281" i="1" s="1"/>
  <c r="P1820" i="1"/>
  <c r="O1820" i="1" s="1"/>
  <c r="AF1820" i="1"/>
  <c r="AJ1820" i="1" s="1"/>
  <c r="AK1820" i="1" s="1"/>
  <c r="P1853" i="1"/>
  <c r="O1853" i="1" s="1"/>
  <c r="AF1853" i="1"/>
  <c r="AJ1853" i="1" s="1"/>
  <c r="AK1853" i="1" s="1"/>
  <c r="P1493" i="1"/>
  <c r="O1493" i="1" s="1"/>
  <c r="AF1493" i="1"/>
  <c r="AJ1493" i="1" s="1"/>
  <c r="AK1493" i="1" s="1"/>
  <c r="P1692" i="1"/>
  <c r="O1692" i="1" s="1"/>
  <c r="AF1692" i="1"/>
  <c r="AJ1692" i="1" s="1"/>
  <c r="AK1692" i="1" s="1"/>
  <c r="P838" i="1"/>
  <c r="O838" i="1" s="1"/>
  <c r="AF838" i="1"/>
  <c r="AJ838" i="1" s="1"/>
  <c r="AK838" i="1" s="1"/>
  <c r="AF554" i="1"/>
  <c r="AJ554" i="1" s="1"/>
  <c r="AK554" i="1" s="1"/>
  <c r="P554" i="1"/>
  <c r="O554" i="1" s="1"/>
  <c r="AF527" i="1"/>
  <c r="AJ527" i="1" s="1"/>
  <c r="AK527" i="1" s="1"/>
  <c r="P527" i="1"/>
  <c r="O527" i="1" s="1"/>
  <c r="P1824" i="1"/>
  <c r="O1824" i="1" s="1"/>
  <c r="AF1824" i="1"/>
  <c r="AJ1824" i="1" s="1"/>
  <c r="AK1824" i="1" s="1"/>
  <c r="AF1705" i="1"/>
  <c r="AJ1705" i="1" s="1"/>
  <c r="AK1705" i="1" s="1"/>
  <c r="P1705" i="1"/>
  <c r="O1705" i="1" s="1"/>
  <c r="P2024" i="1"/>
  <c r="O2024" i="1" s="1"/>
  <c r="AF2024" i="1"/>
  <c r="AJ2024" i="1" s="1"/>
  <c r="AK2024" i="1" s="1"/>
  <c r="P1336" i="1"/>
  <c r="O1336" i="1" s="1"/>
  <c r="AF1336" i="1"/>
  <c r="AJ1336" i="1" s="1"/>
  <c r="AK1336" i="1" s="1"/>
  <c r="P990" i="1"/>
  <c r="O990" i="1" s="1"/>
  <c r="AF990" i="1"/>
  <c r="AJ990" i="1" s="1"/>
  <c r="AK990" i="1" s="1"/>
  <c r="P914" i="1"/>
  <c r="O914" i="1" s="1"/>
  <c r="AF914" i="1"/>
  <c r="AJ914" i="1" s="1"/>
  <c r="AK914" i="1" s="1"/>
  <c r="P889" i="1"/>
  <c r="O889" i="1" s="1"/>
  <c r="AF889" i="1"/>
  <c r="AJ889" i="1" s="1"/>
  <c r="AK889" i="1" s="1"/>
  <c r="P858" i="1"/>
  <c r="O858" i="1" s="1"/>
  <c r="AF858" i="1"/>
  <c r="AJ858" i="1" s="1"/>
  <c r="AK858" i="1" s="1"/>
  <c r="AF892" i="1"/>
  <c r="AJ892" i="1" s="1"/>
  <c r="AK892" i="1" s="1"/>
  <c r="P892" i="1"/>
  <c r="O892" i="1" s="1"/>
  <c r="P42" i="1"/>
  <c r="O42" i="1" s="1"/>
  <c r="AF42" i="1"/>
  <c r="AJ42" i="1" s="1"/>
  <c r="AK42" i="1" s="1"/>
  <c r="AF293" i="1"/>
  <c r="AJ293" i="1" s="1"/>
  <c r="AK293" i="1" s="1"/>
  <c r="P293" i="1"/>
  <c r="O293" i="1" s="1"/>
  <c r="AF604" i="1"/>
  <c r="AJ604" i="1" s="1"/>
  <c r="AK604" i="1" s="1"/>
  <c r="P604" i="1"/>
  <c r="O604" i="1" s="1"/>
  <c r="AF510" i="1"/>
  <c r="AJ510" i="1" s="1"/>
  <c r="AK510" i="1" s="1"/>
  <c r="P510" i="1"/>
  <c r="O510" i="1" s="1"/>
  <c r="AF1125" i="1"/>
  <c r="AJ1125" i="1" s="1"/>
  <c r="AK1125" i="1" s="1"/>
  <c r="P1125" i="1"/>
  <c r="O1125" i="1" s="1"/>
  <c r="AF1166" i="1"/>
  <c r="AJ1166" i="1" s="1"/>
  <c r="AK1166" i="1" s="1"/>
  <c r="P1166" i="1"/>
  <c r="O1166" i="1" s="1"/>
  <c r="P946" i="1"/>
  <c r="O946" i="1" s="1"/>
  <c r="AF946" i="1"/>
  <c r="AJ946" i="1" s="1"/>
  <c r="AK946" i="1" s="1"/>
  <c r="AF284" i="1"/>
  <c r="AJ284" i="1" s="1"/>
  <c r="AK284" i="1" s="1"/>
  <c r="P284" i="1"/>
  <c r="O284" i="1" s="1"/>
  <c r="AF782" i="1"/>
  <c r="AJ782" i="1" s="1"/>
  <c r="AK782" i="1" s="1"/>
  <c r="P782" i="1"/>
  <c r="O782" i="1" s="1"/>
  <c r="AF92" i="1"/>
  <c r="AJ92" i="1" s="1"/>
  <c r="AK92" i="1" s="1"/>
  <c r="P92" i="1"/>
  <c r="O92" i="1" s="1"/>
  <c r="AF316" i="1"/>
  <c r="AJ316" i="1" s="1"/>
  <c r="AK316" i="1" s="1"/>
  <c r="P316" i="1"/>
  <c r="O316" i="1" s="1"/>
  <c r="AF78" i="1"/>
  <c r="AJ78" i="1" s="1"/>
  <c r="AK78" i="1" s="1"/>
  <c r="P78" i="1"/>
  <c r="O78" i="1" s="1"/>
  <c r="AF2233" i="1"/>
  <c r="AJ2233" i="1" s="1"/>
  <c r="AK2233" i="1" s="1"/>
  <c r="P2233" i="1"/>
  <c r="O2233" i="1" s="1"/>
  <c r="P2004" i="1"/>
  <c r="O2004" i="1" s="1"/>
  <c r="AF2004" i="1"/>
  <c r="AJ2004" i="1" s="1"/>
  <c r="AK2004" i="1" s="1"/>
  <c r="AF1955" i="1"/>
  <c r="AJ1955" i="1" s="1"/>
  <c r="AK1955" i="1" s="1"/>
  <c r="P1955" i="1"/>
  <c r="O1955" i="1" s="1"/>
  <c r="AF1078" i="1"/>
  <c r="P1078" i="1"/>
  <c r="O1078" i="1" s="1"/>
  <c r="AF2173" i="1"/>
  <c r="AJ2173" i="1" s="1"/>
  <c r="AK2173" i="1" s="1"/>
  <c r="P2173" i="1"/>
  <c r="O2173" i="1" s="1"/>
  <c r="AF1900" i="1"/>
  <c r="AJ1900" i="1" s="1"/>
  <c r="AK1900" i="1" s="1"/>
  <c r="P1900" i="1"/>
  <c r="O1900" i="1" s="1"/>
  <c r="P2290" i="1"/>
  <c r="O2290" i="1" s="1"/>
  <c r="AF2290" i="1"/>
  <c r="AJ2290" i="1" s="1"/>
  <c r="AK2290" i="1" s="1"/>
  <c r="P1584" i="1"/>
  <c r="O1584" i="1" s="1"/>
  <c r="AF1584" i="1"/>
  <c r="AJ1584" i="1" s="1"/>
  <c r="AK1584" i="1" s="1"/>
  <c r="AF1042" i="1"/>
  <c r="AJ1042" i="1" s="1"/>
  <c r="AK1042" i="1" s="1"/>
  <c r="P1042" i="1"/>
  <c r="O1042" i="1" s="1"/>
  <c r="AF1497" i="1"/>
  <c r="AJ1497" i="1" s="1"/>
  <c r="AK1497" i="1" s="1"/>
  <c r="P1497" i="1"/>
  <c r="O1497" i="1" s="1"/>
  <c r="P1072" i="1"/>
  <c r="O1072" i="1" s="1"/>
  <c r="AF1072" i="1"/>
  <c r="AJ1072" i="1" s="1"/>
  <c r="AK1072" i="1" s="1"/>
  <c r="AF2228" i="1"/>
  <c r="AJ2228" i="1" s="1"/>
  <c r="AK2228" i="1" s="1"/>
  <c r="P2228" i="1"/>
  <c r="O2228" i="1" s="1"/>
  <c r="AF1309" i="1"/>
  <c r="AJ1309" i="1" s="1"/>
  <c r="AK1309" i="1" s="1"/>
  <c r="P1309" i="1"/>
  <c r="O1309" i="1" s="1"/>
  <c r="AF1585" i="1"/>
  <c r="AJ1585" i="1" s="1"/>
  <c r="AK1585" i="1" s="1"/>
  <c r="P1585" i="1"/>
  <c r="O1585" i="1" s="1"/>
  <c r="AF1724" i="1"/>
  <c r="AJ1724" i="1" s="1"/>
  <c r="AK1724" i="1" s="1"/>
  <c r="P1724" i="1"/>
  <c r="O1724" i="1" s="1"/>
  <c r="AF1899" i="1"/>
  <c r="AJ1899" i="1" s="1"/>
  <c r="AK1899" i="1" s="1"/>
  <c r="P1899" i="1"/>
  <c r="O1899" i="1" s="1"/>
  <c r="P2014" i="1"/>
  <c r="O2014" i="1" s="1"/>
  <c r="AF2014" i="1"/>
  <c r="AJ2014" i="1" s="1"/>
  <c r="AK2014" i="1" s="1"/>
  <c r="P1379" i="1"/>
  <c r="O1379" i="1" s="1"/>
  <c r="AF1379" i="1"/>
  <c r="AJ1379" i="1" s="1"/>
  <c r="AK1379" i="1" s="1"/>
  <c r="AF1933" i="1"/>
  <c r="AJ1933" i="1" s="1"/>
  <c r="AK1933" i="1" s="1"/>
  <c r="P1933" i="1"/>
  <c r="O1933" i="1" s="1"/>
  <c r="P1062" i="1"/>
  <c r="O1062" i="1" s="1"/>
  <c r="AF1062" i="1"/>
  <c r="AJ1062" i="1" s="1"/>
  <c r="AK1062" i="1" s="1"/>
  <c r="P67" i="1"/>
  <c r="O67" i="1" s="1"/>
  <c r="AF67" i="1"/>
  <c r="AJ67" i="1" s="1"/>
  <c r="AK67" i="1" s="1"/>
  <c r="P1334" i="1"/>
  <c r="O1334" i="1" s="1"/>
  <c r="AF1334" i="1"/>
  <c r="AJ1334" i="1" s="1"/>
  <c r="AK1334" i="1" s="1"/>
  <c r="AF781" i="1"/>
  <c r="AJ781" i="1" s="1"/>
  <c r="AK781" i="1" s="1"/>
  <c r="P781" i="1"/>
  <c r="O781" i="1" s="1"/>
  <c r="AF1281" i="1"/>
  <c r="AJ1281" i="1" s="1"/>
  <c r="AK1281" i="1" s="1"/>
  <c r="P1281" i="1"/>
  <c r="O1281" i="1" s="1"/>
  <c r="AF476" i="1"/>
  <c r="AJ476" i="1" s="1"/>
  <c r="AK476" i="1" s="1"/>
  <c r="P476" i="1"/>
  <c r="O476" i="1" s="1"/>
  <c r="P1218" i="1"/>
  <c r="O1218" i="1" s="1"/>
  <c r="AF1218" i="1"/>
  <c r="AJ1218" i="1" s="1"/>
  <c r="AK1218" i="1" s="1"/>
  <c r="AF1890" i="1"/>
  <c r="AJ1890" i="1" s="1"/>
  <c r="AK1890" i="1" s="1"/>
  <c r="P1890" i="1"/>
  <c r="O1890" i="1" s="1"/>
  <c r="AF712" i="1"/>
  <c r="AJ712" i="1" s="1"/>
  <c r="AK712" i="1" s="1"/>
  <c r="P712" i="1"/>
  <c r="O712" i="1" s="1"/>
  <c r="P1826" i="1"/>
  <c r="O1826" i="1" s="1"/>
  <c r="AF1826" i="1"/>
  <c r="AJ1826" i="1" s="1"/>
  <c r="AK1826" i="1" s="1"/>
  <c r="AF2028" i="1"/>
  <c r="AJ2028" i="1" s="1"/>
  <c r="AK2028" i="1" s="1"/>
  <c r="P2028" i="1"/>
  <c r="O2028" i="1" s="1"/>
  <c r="AF1790" i="1"/>
  <c r="AJ1790" i="1" s="1"/>
  <c r="AK1790" i="1" s="1"/>
  <c r="P1790" i="1"/>
  <c r="O1790" i="1" s="1"/>
  <c r="AF221" i="1"/>
  <c r="P221" i="1"/>
  <c r="O221" i="1" s="1"/>
  <c r="AF1607" i="1"/>
  <c r="AJ1607" i="1" s="1"/>
  <c r="AK1607" i="1" s="1"/>
  <c r="P1607" i="1"/>
  <c r="O1607" i="1" s="1"/>
  <c r="AF553" i="1"/>
  <c r="AJ553" i="1" s="1"/>
  <c r="AK553" i="1" s="1"/>
  <c r="P553" i="1"/>
  <c r="O553" i="1" s="1"/>
  <c r="AF799" i="1"/>
  <c r="AJ799" i="1" s="1"/>
  <c r="AK799" i="1" s="1"/>
  <c r="P799" i="1"/>
  <c r="O799" i="1" s="1"/>
  <c r="AF866" i="1"/>
  <c r="AJ866" i="1" s="1"/>
  <c r="AK866" i="1" s="1"/>
  <c r="P866" i="1"/>
  <c r="O866" i="1" s="1"/>
  <c r="P612" i="1"/>
  <c r="O612" i="1" s="1"/>
  <c r="AF612" i="1"/>
  <c r="AJ612" i="1" s="1"/>
  <c r="AK612" i="1" s="1"/>
  <c r="AF834" i="1"/>
  <c r="AJ834" i="1" s="1"/>
  <c r="AK834" i="1" s="1"/>
  <c r="P834" i="1"/>
  <c r="O834" i="1" s="1"/>
  <c r="AF441" i="1"/>
  <c r="AJ441" i="1" s="1"/>
  <c r="AK441" i="1" s="1"/>
  <c r="AF1941" i="1"/>
  <c r="AJ1941" i="1" s="1"/>
  <c r="AK1941" i="1" s="1"/>
  <c r="AF1958" i="1"/>
  <c r="AJ1958" i="1" s="1"/>
  <c r="AK1958" i="1" s="1"/>
  <c r="P1958" i="1"/>
  <c r="O1958" i="1" s="1"/>
  <c r="AF334" i="1"/>
  <c r="AJ334" i="1" s="1"/>
  <c r="AK334" i="1" s="1"/>
  <c r="P334" i="1"/>
  <c r="O334" i="1" s="1"/>
  <c r="P246" i="1"/>
  <c r="O246" i="1" s="1"/>
  <c r="AF246" i="1"/>
  <c r="P756" i="1"/>
  <c r="O756" i="1" s="1"/>
  <c r="AF756" i="1"/>
  <c r="AJ756" i="1" s="1"/>
  <c r="AK756" i="1" s="1"/>
  <c r="AF437" i="1"/>
  <c r="AJ437" i="1" s="1"/>
  <c r="AK437" i="1" s="1"/>
  <c r="P437" i="1"/>
  <c r="O437" i="1" s="1"/>
  <c r="P2259" i="1"/>
  <c r="O2259" i="1" s="1"/>
  <c r="AF2259" i="1"/>
  <c r="AJ2259" i="1" s="1"/>
  <c r="AK2259" i="1" s="1"/>
  <c r="AF1740" i="1"/>
  <c r="AJ1740" i="1" s="1"/>
  <c r="AK1740" i="1" s="1"/>
  <c r="P1740" i="1"/>
  <c r="O1740" i="1" s="1"/>
  <c r="AF973" i="1"/>
  <c r="AJ973" i="1" s="1"/>
  <c r="AK973" i="1" s="1"/>
  <c r="P973" i="1"/>
  <c r="O973" i="1" s="1"/>
  <c r="AF1501" i="1"/>
  <c r="AJ1501" i="1" s="1"/>
  <c r="AK1501" i="1" s="1"/>
  <c r="P1501" i="1"/>
  <c r="O1501" i="1" s="1"/>
  <c r="AF128" i="1"/>
  <c r="AJ128" i="1" s="1"/>
  <c r="AK128" i="1" s="1"/>
  <c r="P128" i="1"/>
  <c r="O128" i="1" s="1"/>
  <c r="P438" i="1"/>
  <c r="O438" i="1" s="1"/>
  <c r="AF438" i="1"/>
  <c r="AJ438" i="1" s="1"/>
  <c r="AK438" i="1" s="1"/>
  <c r="AF125" i="1"/>
  <c r="AJ125" i="1" s="1"/>
  <c r="AK125" i="1" s="1"/>
  <c r="P125" i="1"/>
  <c r="O125" i="1" s="1"/>
  <c r="P407" i="1"/>
  <c r="O407" i="1" s="1"/>
  <c r="AF407" i="1"/>
  <c r="AJ407" i="1" s="1"/>
  <c r="AK407" i="1" s="1"/>
  <c r="AF2017" i="1"/>
  <c r="AJ2017" i="1" s="1"/>
  <c r="AK2017" i="1" s="1"/>
  <c r="P2017" i="1"/>
  <c r="O2017" i="1" s="1"/>
  <c r="AF137" i="1"/>
  <c r="AJ137" i="1" s="1"/>
  <c r="AK137" i="1" s="1"/>
  <c r="P137" i="1"/>
  <c r="O137" i="1" s="1"/>
  <c r="AF184" i="1"/>
  <c r="AJ184" i="1" s="1"/>
  <c r="AK184" i="1" s="1"/>
  <c r="P184" i="1"/>
  <c r="O184" i="1" s="1"/>
  <c r="P1840" i="1"/>
  <c r="O1840" i="1" s="1"/>
  <c r="AF1840" i="1"/>
  <c r="AJ1840" i="1" s="1"/>
  <c r="AK1840" i="1" s="1"/>
  <c r="P1720" i="1"/>
  <c r="O1720" i="1" s="1"/>
  <c r="AF1720" i="1"/>
  <c r="AJ1720" i="1" s="1"/>
  <c r="AK1720" i="1" s="1"/>
  <c r="AF1776" i="1"/>
  <c r="AJ1776" i="1" s="1"/>
  <c r="AK1776" i="1" s="1"/>
  <c r="P1776" i="1"/>
  <c r="O1776" i="1" s="1"/>
  <c r="P1132" i="1"/>
  <c r="O1132" i="1" s="1"/>
  <c r="AF1132" i="1"/>
  <c r="AJ1132" i="1" s="1"/>
  <c r="AK1132" i="1" s="1"/>
  <c r="P753" i="1"/>
  <c r="O753" i="1" s="1"/>
  <c r="AF753" i="1"/>
  <c r="AJ753" i="1" s="1"/>
  <c r="AK753" i="1" s="1"/>
  <c r="AF482" i="1"/>
  <c r="AJ482" i="1" s="1"/>
  <c r="AK482" i="1" s="1"/>
  <c r="P482" i="1"/>
  <c r="O482" i="1" s="1"/>
  <c r="AF922" i="1"/>
  <c r="AJ922" i="1" s="1"/>
  <c r="AK922" i="1" s="1"/>
  <c r="P922" i="1"/>
  <c r="O922" i="1" s="1"/>
  <c r="AF471" i="1"/>
  <c r="AJ471" i="1" s="1"/>
  <c r="AK471" i="1" s="1"/>
  <c r="P471" i="1"/>
  <c r="O471" i="1" s="1"/>
  <c r="P522" i="1"/>
  <c r="O522" i="1" s="1"/>
  <c r="AF522" i="1"/>
  <c r="AJ522" i="1" s="1"/>
  <c r="AK522" i="1" s="1"/>
  <c r="AF1786" i="1"/>
  <c r="AJ1786" i="1" s="1"/>
  <c r="AK1786" i="1" s="1"/>
  <c r="P1786" i="1"/>
  <c r="O1786" i="1" s="1"/>
  <c r="P1266" i="1"/>
  <c r="O1266" i="1" s="1"/>
  <c r="AF1266" i="1"/>
  <c r="AJ1266" i="1" s="1"/>
  <c r="AK1266" i="1" s="1"/>
  <c r="AF1273" i="1"/>
  <c r="AJ1273" i="1" s="1"/>
  <c r="AK1273" i="1" s="1"/>
  <c r="P1273" i="1"/>
  <c r="O1273" i="1" s="1"/>
  <c r="P942" i="1"/>
  <c r="O942" i="1" s="1"/>
  <c r="AF942" i="1"/>
  <c r="AJ942" i="1" s="1"/>
  <c r="AK942" i="1" s="1"/>
  <c r="P700" i="1"/>
  <c r="O700" i="1" s="1"/>
  <c r="AF700" i="1"/>
  <c r="AJ700" i="1" s="1"/>
  <c r="AK700" i="1" s="1"/>
  <c r="P371" i="1"/>
  <c r="O371" i="1" s="1"/>
  <c r="AF371" i="1"/>
  <c r="AJ371" i="1" s="1"/>
  <c r="AK371" i="1" s="1"/>
  <c r="AF676" i="1"/>
  <c r="AJ676" i="1" s="1"/>
  <c r="AK676" i="1" s="1"/>
  <c r="P676" i="1"/>
  <c r="O676" i="1" s="1"/>
  <c r="P208" i="1"/>
  <c r="O208" i="1" s="1"/>
  <c r="AF208" i="1"/>
  <c r="AF1819" i="1"/>
  <c r="AJ1819" i="1" s="1"/>
  <c r="AK1819" i="1" s="1"/>
  <c r="P1819" i="1"/>
  <c r="O1819" i="1" s="1"/>
  <c r="AF1589" i="1"/>
  <c r="AJ1589" i="1" s="1"/>
  <c r="AK1589" i="1" s="1"/>
  <c r="P1589" i="1"/>
  <c r="O1589" i="1" s="1"/>
  <c r="P1469" i="1"/>
  <c r="O1469" i="1" s="1"/>
  <c r="AF1469" i="1"/>
  <c r="AJ1469" i="1" s="1"/>
  <c r="AK1469" i="1" s="1"/>
  <c r="AF1312" i="1"/>
  <c r="AJ1312" i="1" s="1"/>
  <c r="AK1312" i="1" s="1"/>
  <c r="P1312" i="1"/>
  <c r="O1312" i="1" s="1"/>
  <c r="AF1803" i="1"/>
  <c r="AJ1803" i="1" s="1"/>
  <c r="AK1803" i="1" s="1"/>
  <c r="P1803" i="1"/>
  <c r="O1803" i="1" s="1"/>
  <c r="AF411" i="1"/>
  <c r="AJ411" i="1" s="1"/>
  <c r="AK411" i="1" s="1"/>
  <c r="P411" i="1"/>
  <c r="O411" i="1" s="1"/>
  <c r="AF370" i="1"/>
  <c r="AJ370" i="1" s="1"/>
  <c r="AK370" i="1" s="1"/>
  <c r="P370" i="1"/>
  <c r="O370" i="1" s="1"/>
  <c r="AF157" i="1"/>
  <c r="AJ157" i="1" s="1"/>
  <c r="AK157" i="1" s="1"/>
  <c r="P157" i="1"/>
  <c r="O157" i="1" s="1"/>
  <c r="P2201" i="1"/>
  <c r="O2201" i="1" s="1"/>
  <c r="AF2201" i="1"/>
  <c r="AJ2201" i="1" s="1"/>
  <c r="AK2201" i="1" s="1"/>
  <c r="AF1454" i="1"/>
  <c r="AJ1454" i="1" s="1"/>
  <c r="AK1454" i="1" s="1"/>
  <c r="P1454" i="1"/>
  <c r="O1454" i="1" s="1"/>
  <c r="P1093" i="1"/>
  <c r="O1093" i="1" s="1"/>
  <c r="AF1093" i="1"/>
  <c r="AJ1093" i="1" s="1"/>
  <c r="AK1093" i="1" s="1"/>
  <c r="AF623" i="1"/>
  <c r="AJ623" i="1" s="1"/>
  <c r="AK623" i="1" s="1"/>
  <c r="P623" i="1"/>
  <c r="O623" i="1" s="1"/>
  <c r="AF2038" i="1"/>
  <c r="AJ2038" i="1" s="1"/>
  <c r="AK2038" i="1" s="1"/>
  <c r="P2038" i="1"/>
  <c r="O2038" i="1" s="1"/>
  <c r="AF279" i="1"/>
  <c r="AJ279" i="1" s="1"/>
  <c r="AK279" i="1" s="1"/>
  <c r="P279" i="1"/>
  <c r="O279" i="1" s="1"/>
  <c r="P491" i="1"/>
  <c r="O491" i="1" s="1"/>
  <c r="AF491" i="1"/>
  <c r="AJ491" i="1" s="1"/>
  <c r="AK491" i="1" s="1"/>
  <c r="AF1514" i="1"/>
  <c r="AJ1514" i="1" s="1"/>
  <c r="AK1514" i="1" s="1"/>
  <c r="P1514" i="1"/>
  <c r="O1514" i="1" s="1"/>
  <c r="AF30" i="1"/>
  <c r="AJ30" i="1" s="1"/>
  <c r="AK30" i="1" s="1"/>
  <c r="P30" i="1"/>
  <c r="O30" i="1" s="1"/>
  <c r="AF403" i="1"/>
  <c r="AJ403" i="1" s="1"/>
  <c r="AK403" i="1" s="1"/>
  <c r="P403" i="1"/>
  <c r="O403" i="1" s="1"/>
  <c r="P1465" i="1"/>
  <c r="O1465" i="1" s="1"/>
  <c r="AF1465" i="1"/>
  <c r="AF539" i="1"/>
  <c r="AJ539" i="1" s="1"/>
  <c r="AK539" i="1" s="1"/>
  <c r="P539" i="1"/>
  <c r="O539" i="1" s="1"/>
  <c r="AF1215" i="1"/>
  <c r="AJ1215" i="1" s="1"/>
  <c r="AK1215" i="1" s="1"/>
  <c r="P1215" i="1"/>
  <c r="O1215" i="1" s="1"/>
  <c r="AF1234" i="1"/>
  <c r="AJ1234" i="1" s="1"/>
  <c r="AK1234" i="1" s="1"/>
  <c r="P1234" i="1"/>
  <c r="O1234" i="1" s="1"/>
  <c r="AF1912" i="1"/>
  <c r="AJ1912" i="1" s="1"/>
  <c r="AK1912" i="1" s="1"/>
  <c r="P1912" i="1"/>
  <c r="O1912" i="1" s="1"/>
  <c r="P2189" i="1"/>
  <c r="O2189" i="1" s="1"/>
  <c r="AF2189" i="1"/>
  <c r="AJ2189" i="1" s="1"/>
  <c r="AK2189" i="1" s="1"/>
  <c r="AF1209" i="1"/>
  <c r="AJ1209" i="1" s="1"/>
  <c r="AK1209" i="1" s="1"/>
  <c r="P1209" i="1"/>
  <c r="O1209" i="1" s="1"/>
  <c r="AF897" i="1"/>
  <c r="AJ897" i="1" s="1"/>
  <c r="AK897" i="1" s="1"/>
  <c r="P897" i="1"/>
  <c r="O897" i="1" s="1"/>
  <c r="P918" i="1"/>
  <c r="O918" i="1" s="1"/>
  <c r="AF918" i="1"/>
  <c r="AJ918" i="1" s="1"/>
  <c r="AK918" i="1" s="1"/>
  <c r="P450" i="1"/>
  <c r="O450" i="1" s="1"/>
  <c r="AF450" i="1"/>
  <c r="AJ450" i="1" s="1"/>
  <c r="AK450" i="1" s="1"/>
  <c r="AF444" i="1"/>
  <c r="AJ444" i="1" s="1"/>
  <c r="AK444" i="1" s="1"/>
  <c r="P444" i="1"/>
  <c r="O444" i="1" s="1"/>
  <c r="AF1662" i="1"/>
  <c r="AJ1662" i="1" s="1"/>
  <c r="AK1662" i="1" s="1"/>
  <c r="P1662" i="1"/>
  <c r="O1662" i="1" s="1"/>
  <c r="P1466" i="1"/>
  <c r="O1466" i="1" s="1"/>
  <c r="AF1466" i="1"/>
  <c r="AJ1466" i="1" s="1"/>
  <c r="AK1466" i="1" s="1"/>
  <c r="AF1707" i="1"/>
  <c r="AJ1707" i="1" s="1"/>
  <c r="AK1707" i="1" s="1"/>
  <c r="P1707" i="1"/>
  <c r="O1707" i="1" s="1"/>
  <c r="AF1834" i="1"/>
  <c r="AJ1834" i="1" s="1"/>
  <c r="AK1834" i="1" s="1"/>
  <c r="P1834" i="1"/>
  <c r="O1834" i="1" s="1"/>
  <c r="AF1261" i="1"/>
  <c r="AJ1261" i="1" s="1"/>
  <c r="AK1261" i="1" s="1"/>
  <c r="P1261" i="1"/>
  <c r="O1261" i="1" s="1"/>
  <c r="P621" i="1"/>
  <c r="O621" i="1" s="1"/>
  <c r="AF621" i="1"/>
  <c r="AJ621" i="1" s="1"/>
  <c r="AK621" i="1" s="1"/>
  <c r="P1571" i="1"/>
  <c r="O1571" i="1" s="1"/>
  <c r="AF1571" i="1"/>
  <c r="AJ1571" i="1" s="1"/>
  <c r="AK1571" i="1" s="1"/>
  <c r="AF104" i="1"/>
  <c r="AJ104" i="1" s="1"/>
  <c r="AK104" i="1" s="1"/>
  <c r="P104" i="1"/>
  <c r="O104" i="1" s="1"/>
  <c r="AF1978" i="1"/>
  <c r="AJ1978" i="1" s="1"/>
  <c r="AK1978" i="1" s="1"/>
  <c r="P1978" i="1"/>
  <c r="O1978" i="1" s="1"/>
  <c r="P494" i="1"/>
  <c r="O494" i="1" s="1"/>
  <c r="AF494" i="1"/>
  <c r="AJ494" i="1" s="1"/>
  <c r="AK494" i="1" s="1"/>
  <c r="AF1543" i="1"/>
  <c r="AJ1543" i="1" s="1"/>
  <c r="AK1543" i="1" s="1"/>
  <c r="P1543" i="1"/>
  <c r="O1543" i="1" s="1"/>
  <c r="AF1961" i="1"/>
  <c r="AJ1961" i="1" s="1"/>
  <c r="AK1961" i="1" s="1"/>
  <c r="P1961" i="1"/>
  <c r="O1961" i="1" s="1"/>
  <c r="P1674" i="1"/>
  <c r="O1674" i="1" s="1"/>
  <c r="AF1674" i="1"/>
  <c r="AJ1674" i="1" s="1"/>
  <c r="AK1674" i="1" s="1"/>
  <c r="AF1351" i="1"/>
  <c r="AJ1351" i="1" s="1"/>
  <c r="AK1351" i="1" s="1"/>
  <c r="P1351" i="1"/>
  <c r="O1351" i="1" s="1"/>
  <c r="AF647" i="1"/>
  <c r="AJ647" i="1" s="1"/>
  <c r="AK647" i="1" s="1"/>
  <c r="P647" i="1"/>
  <c r="O647" i="1" s="1"/>
  <c r="AF1237" i="1"/>
  <c r="AJ1237" i="1" s="1"/>
  <c r="AK1237" i="1" s="1"/>
  <c r="P1237" i="1"/>
  <c r="O1237" i="1" s="1"/>
  <c r="P399" i="1"/>
  <c r="O399" i="1" s="1"/>
  <c r="AF399" i="1"/>
  <c r="AJ399" i="1" s="1"/>
  <c r="AK399" i="1" s="1"/>
  <c r="AF452" i="1"/>
  <c r="AJ452" i="1" s="1"/>
  <c r="AK452" i="1" s="1"/>
  <c r="P452" i="1"/>
  <c r="O452" i="1" s="1"/>
  <c r="AF160" i="1"/>
  <c r="AJ160" i="1" s="1"/>
  <c r="AK160" i="1" s="1"/>
  <c r="P160" i="1"/>
  <c r="O160" i="1" s="1"/>
  <c r="AF1518" i="1"/>
  <c r="AJ1518" i="1" s="1"/>
  <c r="AK1518" i="1" s="1"/>
  <c r="P1518" i="1"/>
  <c r="O1518" i="1" s="1"/>
  <c r="AF1772" i="1"/>
  <c r="AJ1772" i="1" s="1"/>
  <c r="AK1772" i="1" s="1"/>
  <c r="P1772" i="1"/>
  <c r="O1772" i="1" s="1"/>
  <c r="AF770" i="1"/>
  <c r="AJ770" i="1" s="1"/>
  <c r="AK770" i="1" s="1"/>
  <c r="P770" i="1"/>
  <c r="O770" i="1" s="1"/>
  <c r="AF1621" i="1"/>
  <c r="AJ1621" i="1" s="1"/>
  <c r="AK1621" i="1" s="1"/>
  <c r="P1621" i="1"/>
  <c r="O1621" i="1" s="1"/>
  <c r="P1738" i="1"/>
  <c r="O1738" i="1" s="1"/>
  <c r="AF1738" i="1"/>
  <c r="AJ1738" i="1" s="1"/>
  <c r="AK1738" i="1" s="1"/>
  <c r="P1327" i="1"/>
  <c r="O1327" i="1" s="1"/>
  <c r="AF1327" i="1"/>
  <c r="AJ1327" i="1" s="1"/>
  <c r="AK1327" i="1" s="1"/>
  <c r="P1127" i="1"/>
  <c r="O1127" i="1" s="1"/>
  <c r="AF1127" i="1"/>
  <c r="AJ1127" i="1" s="1"/>
  <c r="AK1127" i="1" s="1"/>
  <c r="P597" i="1"/>
  <c r="O597" i="1" s="1"/>
  <c r="AF597" i="1"/>
  <c r="AJ597" i="1" s="1"/>
  <c r="AK597" i="1" s="1"/>
  <c r="AF1513" i="1"/>
  <c r="AJ1513" i="1" s="1"/>
  <c r="AK1513" i="1" s="1"/>
  <c r="P1513" i="1"/>
  <c r="O1513" i="1" s="1"/>
  <c r="AF37" i="1"/>
  <c r="AJ37" i="1" s="1"/>
  <c r="AK37" i="1" s="1"/>
  <c r="P37" i="1"/>
  <c r="O37" i="1" s="1"/>
  <c r="P1864" i="1"/>
  <c r="O1864" i="1" s="1"/>
  <c r="AF1864" i="1"/>
  <c r="AJ1864" i="1" s="1"/>
  <c r="AK1864" i="1" s="1"/>
  <c r="P1706" i="1"/>
  <c r="O1706" i="1" s="1"/>
  <c r="AF1706" i="1"/>
  <c r="AJ1706" i="1" s="1"/>
  <c r="AK1706" i="1" s="1"/>
  <c r="AF961" i="1"/>
  <c r="AJ961" i="1" s="1"/>
  <c r="AK961" i="1" s="1"/>
  <c r="P961" i="1"/>
  <c r="O961" i="1" s="1"/>
  <c r="AF695" i="1"/>
  <c r="AJ695" i="1" s="1"/>
  <c r="AK695" i="1" s="1"/>
  <c r="P695" i="1"/>
  <c r="O695" i="1" s="1"/>
  <c r="AF618" i="1"/>
  <c r="AJ618" i="1" s="1"/>
  <c r="AK618" i="1" s="1"/>
  <c r="P618" i="1"/>
  <c r="O618" i="1" s="1"/>
  <c r="P1189" i="1"/>
  <c r="O1189" i="1" s="1"/>
  <c r="AF1189" i="1"/>
  <c r="AJ1189" i="1" s="1"/>
  <c r="AK1189" i="1" s="1"/>
  <c r="AF1533" i="1"/>
  <c r="AJ1533" i="1" s="1"/>
  <c r="AK1533" i="1" s="1"/>
  <c r="P1533" i="1"/>
  <c r="O1533" i="1" s="1"/>
  <c r="P1249" i="1"/>
  <c r="O1249" i="1" s="1"/>
  <c r="AF1249" i="1"/>
  <c r="AJ1249" i="1" s="1"/>
  <c r="AK1249" i="1" s="1"/>
  <c r="AF256" i="1"/>
  <c r="P256" i="1"/>
  <c r="O256" i="1" s="1"/>
  <c r="AF1102" i="1"/>
  <c r="AJ1102" i="1" s="1"/>
  <c r="AK1102" i="1" s="1"/>
  <c r="P1102" i="1"/>
  <c r="O1102" i="1" s="1"/>
  <c r="AF1245" i="1"/>
  <c r="AJ1245" i="1" s="1"/>
  <c r="AK1245" i="1" s="1"/>
  <c r="P1245" i="1"/>
  <c r="O1245" i="1" s="1"/>
  <c r="AF2178" i="1"/>
  <c r="AJ2178" i="1" s="1"/>
  <c r="AK2178" i="1" s="1"/>
  <c r="P2178" i="1"/>
  <c r="O2178" i="1" s="1"/>
  <c r="AF1488" i="1"/>
  <c r="AJ1488" i="1" s="1"/>
  <c r="AK1488" i="1" s="1"/>
  <c r="P1488" i="1"/>
  <c r="O1488" i="1" s="1"/>
  <c r="AF547" i="1"/>
  <c r="AJ547" i="1" s="1"/>
  <c r="AK547" i="1" s="1"/>
  <c r="P547" i="1"/>
  <c r="O547" i="1" s="1"/>
  <c r="AF1395" i="1"/>
  <c r="AJ1395" i="1" s="1"/>
  <c r="AK1395" i="1" s="1"/>
  <c r="P1395" i="1"/>
  <c r="O1395" i="1" s="1"/>
  <c r="AF1101" i="1"/>
  <c r="AJ1101" i="1" s="1"/>
  <c r="AK1101" i="1" s="1"/>
  <c r="P1101" i="1"/>
  <c r="O1101" i="1" s="1"/>
  <c r="AF152" i="1"/>
  <c r="AJ152" i="1" s="1"/>
  <c r="AK152" i="1" s="1"/>
  <c r="P152" i="1"/>
  <c r="O152" i="1" s="1"/>
  <c r="AF205" i="1"/>
  <c r="P205" i="1"/>
  <c r="O205" i="1" s="1"/>
  <c r="AF1919" i="1"/>
  <c r="AJ1919" i="1" s="1"/>
  <c r="AK1919" i="1" s="1"/>
  <c r="P1919" i="1"/>
  <c r="O1919" i="1" s="1"/>
  <c r="AF1648" i="1"/>
  <c r="AJ1648" i="1" s="1"/>
  <c r="AK1648" i="1" s="1"/>
  <c r="P1648" i="1"/>
  <c r="O1648" i="1" s="1"/>
  <c r="AF1318" i="1"/>
  <c r="AJ1318" i="1" s="1"/>
  <c r="AK1318" i="1" s="1"/>
  <c r="P1318" i="1"/>
  <c r="O1318" i="1" s="1"/>
  <c r="P1389" i="1"/>
  <c r="O1389" i="1" s="1"/>
  <c r="AF1389" i="1"/>
  <c r="AJ1389" i="1" s="1"/>
  <c r="AK1389" i="1" s="1"/>
  <c r="AF45" i="1"/>
  <c r="AJ45" i="1" s="1"/>
  <c r="AK45" i="1" s="1"/>
  <c r="P45" i="1"/>
  <c r="O45" i="1" s="1"/>
  <c r="AF786" i="1"/>
  <c r="AJ786" i="1" s="1"/>
  <c r="AK786" i="1" s="1"/>
  <c r="P786" i="1"/>
  <c r="O786" i="1" s="1"/>
  <c r="P1079" i="1"/>
  <c r="O1079" i="1" s="1"/>
  <c r="AF1079" i="1"/>
  <c r="AJ1079" i="1" s="1"/>
  <c r="AK1079" i="1" s="1"/>
  <c r="P1715" i="1"/>
  <c r="O1715" i="1" s="1"/>
  <c r="AF1715" i="1"/>
  <c r="AJ1715" i="1" s="1"/>
  <c r="AK1715" i="1" s="1"/>
  <c r="P1775" i="1"/>
  <c r="O1775" i="1" s="1"/>
  <c r="AF1775" i="1"/>
  <c r="AJ1775" i="1" s="1"/>
  <c r="AK1775" i="1" s="1"/>
  <c r="AF1174" i="1"/>
  <c r="AJ1174" i="1" s="1"/>
  <c r="AK1174" i="1" s="1"/>
  <c r="P1174" i="1"/>
  <c r="O1174" i="1" s="1"/>
  <c r="AF2045" i="1"/>
  <c r="P2045" i="1"/>
  <c r="O2045" i="1" s="1"/>
  <c r="AF802" i="1"/>
  <c r="AJ802" i="1" s="1"/>
  <c r="AK802" i="1" s="1"/>
  <c r="P802" i="1"/>
  <c r="O802" i="1" s="1"/>
  <c r="AF917" i="1"/>
  <c r="AJ917" i="1" s="1"/>
  <c r="AK917" i="1" s="1"/>
  <c r="P917" i="1"/>
  <c r="O917" i="1" s="1"/>
  <c r="AF720" i="1"/>
  <c r="AJ720" i="1" s="1"/>
  <c r="AK720" i="1" s="1"/>
  <c r="P720" i="1"/>
  <c r="O720" i="1" s="1"/>
  <c r="AF678" i="1"/>
  <c r="AJ678" i="1" s="1"/>
  <c r="AK678" i="1" s="1"/>
  <c r="P678" i="1"/>
  <c r="O678" i="1" s="1"/>
  <c r="AF616" i="1"/>
  <c r="AJ616" i="1" s="1"/>
  <c r="AK616" i="1" s="1"/>
  <c r="P616" i="1"/>
  <c r="O616" i="1" s="1"/>
  <c r="P1031" i="1"/>
  <c r="O1031" i="1" s="1"/>
  <c r="AF1031" i="1"/>
  <c r="AJ1031" i="1" s="1"/>
  <c r="AK1031" i="1" s="1"/>
  <c r="P65" i="1"/>
  <c r="O65" i="1" s="1"/>
  <c r="AF65" i="1"/>
  <c r="AJ65" i="1" s="1"/>
  <c r="AK65" i="1" s="1"/>
  <c r="AF1168" i="1"/>
  <c r="AJ1168" i="1" s="1"/>
  <c r="AK1168" i="1" s="1"/>
  <c r="P1168" i="1"/>
  <c r="O1168" i="1" s="1"/>
  <c r="AF113" i="1"/>
  <c r="AJ113" i="1" s="1"/>
  <c r="AK113" i="1" s="1"/>
  <c r="P113" i="1"/>
  <c r="O113" i="1" s="1"/>
  <c r="AF1910" i="1"/>
  <c r="AJ1910" i="1" s="1"/>
  <c r="AK1910" i="1" s="1"/>
  <c r="P1910" i="1"/>
  <c r="O1910" i="1" s="1"/>
  <c r="AF1210" i="1"/>
  <c r="AJ1210" i="1" s="1"/>
  <c r="AK1210" i="1" s="1"/>
  <c r="P1210" i="1"/>
  <c r="O1210" i="1" s="1"/>
  <c r="P1755" i="1"/>
  <c r="O1755" i="1" s="1"/>
  <c r="AF1755" i="1"/>
  <c r="AJ1755" i="1" s="1"/>
  <c r="AK1755" i="1" s="1"/>
  <c r="AF1921" i="1"/>
  <c r="AJ1921" i="1" s="1"/>
  <c r="AK1921" i="1" s="1"/>
  <c r="P1921" i="1"/>
  <c r="O1921" i="1" s="1"/>
  <c r="AF2069" i="1"/>
  <c r="AJ2069" i="1" s="1"/>
  <c r="AK2069" i="1" s="1"/>
  <c r="P2069" i="1"/>
  <c r="O2069" i="1" s="1"/>
  <c r="P857" i="1"/>
  <c r="O857" i="1" s="1"/>
  <c r="AF857" i="1"/>
  <c r="AJ857" i="1" s="1"/>
  <c r="AK857" i="1" s="1"/>
  <c r="AF702" i="1"/>
  <c r="AJ702" i="1" s="1"/>
  <c r="AK702" i="1" s="1"/>
  <c r="P702" i="1"/>
  <c r="O702" i="1" s="1"/>
  <c r="AF737" i="1"/>
  <c r="AJ737" i="1" s="1"/>
  <c r="AK737" i="1" s="1"/>
  <c r="P737" i="1"/>
  <c r="O737" i="1" s="1"/>
  <c r="P1902" i="1"/>
  <c r="O1902" i="1" s="1"/>
  <c r="AF1902" i="1"/>
  <c r="AJ1902" i="1" s="1"/>
  <c r="AK1902" i="1" s="1"/>
  <c r="AF1896" i="1"/>
  <c r="AJ1896" i="1" s="1"/>
  <c r="AK1896" i="1" s="1"/>
  <c r="P1896" i="1"/>
  <c r="O1896" i="1" s="1"/>
  <c r="AF1818" i="1"/>
  <c r="AJ1818" i="1" s="1"/>
  <c r="AK1818" i="1" s="1"/>
  <c r="P1818" i="1"/>
  <c r="O1818" i="1" s="1"/>
  <c r="AF599" i="1"/>
  <c r="AJ599" i="1" s="1"/>
  <c r="AK599" i="1" s="1"/>
  <c r="P599" i="1"/>
  <c r="O599" i="1" s="1"/>
  <c r="AF447" i="1"/>
  <c r="AJ447" i="1" s="1"/>
  <c r="AK447" i="1" s="1"/>
  <c r="P447" i="1"/>
  <c r="O447" i="1" s="1"/>
  <c r="AF1688" i="1"/>
  <c r="AJ1688" i="1" s="1"/>
  <c r="AK1688" i="1" s="1"/>
  <c r="P1688" i="1"/>
  <c r="O1688" i="1" s="1"/>
  <c r="P1644" i="1"/>
  <c r="O1644" i="1" s="1"/>
  <c r="AF1644" i="1"/>
  <c r="AJ1644" i="1" s="1"/>
  <c r="AK1644" i="1" s="1"/>
  <c r="AF1668" i="1"/>
  <c r="AJ1668" i="1" s="1"/>
  <c r="AK1668" i="1" s="1"/>
  <c r="P1668" i="1"/>
  <c r="O1668" i="1" s="1"/>
  <c r="AF2123" i="1"/>
  <c r="AJ2123" i="1" s="1"/>
  <c r="AK2123" i="1" s="1"/>
  <c r="P2123" i="1"/>
  <c r="O2123" i="1" s="1"/>
  <c r="P935" i="1"/>
  <c r="O935" i="1" s="1"/>
  <c r="AF935" i="1"/>
  <c r="AJ935" i="1" s="1"/>
  <c r="AK935" i="1" s="1"/>
  <c r="P1021" i="1"/>
  <c r="O1021" i="1" s="1"/>
  <c r="AF1021" i="1"/>
  <c r="AJ1021" i="1" s="1"/>
  <c r="AK1021" i="1" s="1"/>
  <c r="P1141" i="1"/>
  <c r="O1141" i="1" s="1"/>
  <c r="AF1141" i="1"/>
  <c r="AJ1141" i="1" s="1"/>
  <c r="AK1141" i="1" s="1"/>
  <c r="AF445" i="1"/>
  <c r="AJ445" i="1" s="1"/>
  <c r="AK445" i="1" s="1"/>
  <c r="P445" i="1"/>
  <c r="O445" i="1" s="1"/>
  <c r="P679" i="1"/>
  <c r="O679" i="1" s="1"/>
  <c r="AF679" i="1"/>
  <c r="AJ679" i="1" s="1"/>
  <c r="AK679" i="1" s="1"/>
  <c r="AF596" i="1"/>
  <c r="AJ596" i="1" s="1"/>
  <c r="AK596" i="1" s="1"/>
  <c r="P596" i="1"/>
  <c r="O596" i="1" s="1"/>
  <c r="AF222" i="1"/>
  <c r="P222" i="1"/>
  <c r="O222" i="1" s="1"/>
  <c r="P503" i="1"/>
  <c r="O503" i="1" s="1"/>
  <c r="AF503" i="1"/>
  <c r="AJ503" i="1" s="1"/>
  <c r="AK503" i="1" s="1"/>
  <c r="AF2047" i="1"/>
  <c r="AJ2047" i="1" s="1"/>
  <c r="AK2047" i="1" s="1"/>
  <c r="P2047" i="1"/>
  <c r="O2047" i="1" s="1"/>
  <c r="AF200" i="1"/>
  <c r="P200" i="1"/>
  <c r="O200" i="1" s="1"/>
  <c r="AF1866" i="1"/>
  <c r="AJ1866" i="1" s="1"/>
  <c r="AK1866" i="1" s="1"/>
  <c r="P1866" i="1"/>
  <c r="O1866" i="1" s="1"/>
  <c r="AF2051" i="1"/>
  <c r="AJ2051" i="1" s="1"/>
  <c r="AK2051" i="1" s="1"/>
  <c r="P2051" i="1"/>
  <c r="O2051" i="1" s="1"/>
  <c r="AF1377" i="1"/>
  <c r="AJ1377" i="1" s="1"/>
  <c r="AK1377" i="1" s="1"/>
  <c r="P1377" i="1"/>
  <c r="O1377" i="1" s="1"/>
  <c r="P1908" i="1"/>
  <c r="O1908" i="1" s="1"/>
  <c r="AF1908" i="1"/>
  <c r="AJ1908" i="1" s="1"/>
  <c r="AK1908" i="1" s="1"/>
  <c r="AF1947" i="1"/>
  <c r="AJ1947" i="1" s="1"/>
  <c r="AK1947" i="1" s="1"/>
  <c r="P1947" i="1"/>
  <c r="O1947" i="1" s="1"/>
  <c r="AF44" i="1"/>
  <c r="AJ44" i="1" s="1"/>
  <c r="AK44" i="1" s="1"/>
  <c r="P44" i="1"/>
  <c r="O44" i="1" s="1"/>
  <c r="AF1118" i="1"/>
  <c r="AJ1118" i="1" s="1"/>
  <c r="AK1118" i="1" s="1"/>
  <c r="P1118" i="1"/>
  <c r="O1118" i="1" s="1"/>
  <c r="AF427" i="1"/>
  <c r="AJ427" i="1" s="1"/>
  <c r="AK427" i="1" s="1"/>
  <c r="P427" i="1"/>
  <c r="O427" i="1" s="1"/>
  <c r="P783" i="1"/>
  <c r="O783" i="1" s="1"/>
  <c r="AF783" i="1"/>
  <c r="AJ783" i="1" s="1"/>
  <c r="AK783" i="1" s="1"/>
  <c r="AF1231" i="1"/>
  <c r="AJ1231" i="1" s="1"/>
  <c r="AK1231" i="1" s="1"/>
  <c r="P1231" i="1"/>
  <c r="O1231" i="1" s="1"/>
  <c r="AF845" i="1"/>
  <c r="AJ845" i="1" s="1"/>
  <c r="AK845" i="1" s="1"/>
  <c r="P845" i="1"/>
  <c r="O845" i="1" s="1"/>
  <c r="AF62" i="1"/>
  <c r="AJ62" i="1" s="1"/>
  <c r="AK62" i="1" s="1"/>
  <c r="P62" i="1"/>
  <c r="O62" i="1" s="1"/>
  <c r="AF630" i="1"/>
  <c r="AJ630" i="1" s="1"/>
  <c r="AK630" i="1" s="1"/>
  <c r="P630" i="1"/>
  <c r="O630" i="1" s="1"/>
  <c r="AF1645" i="1"/>
  <c r="AJ1645" i="1" s="1"/>
  <c r="AK1645" i="1" s="1"/>
  <c r="P1645" i="1"/>
  <c r="O1645" i="1" s="1"/>
  <c r="AF754" i="1"/>
  <c r="AJ754" i="1" s="1"/>
  <c r="AK754" i="1" s="1"/>
  <c r="P754" i="1"/>
  <c r="O754" i="1" s="1"/>
  <c r="P1158" i="1"/>
  <c r="O1158" i="1" s="1"/>
  <c r="AF1158" i="1"/>
  <c r="AJ1158" i="1" s="1"/>
  <c r="AK1158" i="1" s="1"/>
  <c r="AF987" i="1"/>
  <c r="AJ987" i="1" s="1"/>
  <c r="AK987" i="1" s="1"/>
  <c r="P987" i="1"/>
  <c r="O987" i="1" s="1"/>
  <c r="AF168" i="1"/>
  <c r="AJ168" i="1" s="1"/>
  <c r="AK168" i="1" s="1"/>
  <c r="P168" i="1"/>
  <c r="O168" i="1" s="1"/>
  <c r="P433" i="1"/>
  <c r="O433" i="1" s="1"/>
  <c r="AF433" i="1"/>
  <c r="AJ433" i="1" s="1"/>
  <c r="AK433" i="1" s="1"/>
  <c r="AF929" i="1"/>
  <c r="AJ929" i="1" s="1"/>
  <c r="AK929" i="1" s="1"/>
  <c r="P929" i="1"/>
  <c r="O929" i="1" s="1"/>
  <c r="AF661" i="1"/>
  <c r="AJ661" i="1" s="1"/>
  <c r="AK661" i="1" s="1"/>
  <c r="P661" i="1"/>
  <c r="O661" i="1" s="1"/>
  <c r="AF163" i="1"/>
  <c r="AJ163" i="1" s="1"/>
  <c r="AK163" i="1" s="1"/>
  <c r="P163" i="1"/>
  <c r="O163" i="1" s="1"/>
  <c r="P2203" i="1"/>
  <c r="O2203" i="1" s="1"/>
  <c r="AF2203" i="1"/>
  <c r="AJ2203" i="1" s="1"/>
  <c r="AK2203" i="1" s="1"/>
  <c r="AF2272" i="1"/>
  <c r="AJ2272" i="1" s="1"/>
  <c r="AK2272" i="1" s="1"/>
  <c r="P2272" i="1"/>
  <c r="O2272" i="1" s="1"/>
  <c r="AF2369" i="1"/>
  <c r="AJ2369" i="1" s="1"/>
  <c r="AK2369" i="1" s="1"/>
  <c r="P2369" i="1"/>
  <c r="O2369" i="1" s="1"/>
  <c r="AF2313" i="1"/>
  <c r="AJ2313" i="1" s="1"/>
  <c r="AK2313" i="1" s="1"/>
  <c r="P2313" i="1"/>
  <c r="O2313" i="1" s="1"/>
  <c r="AF2431" i="1"/>
  <c r="AJ2431" i="1" s="1"/>
  <c r="AK2431" i="1" s="1"/>
  <c r="P2431" i="1"/>
  <c r="O2431" i="1" s="1"/>
  <c r="AF2131" i="1"/>
  <c r="AJ2131" i="1" s="1"/>
  <c r="AK2131" i="1" s="1"/>
  <c r="P2131" i="1"/>
  <c r="O2131" i="1" s="1"/>
  <c r="P2537" i="1"/>
  <c r="O2537" i="1" s="1"/>
  <c r="AF2537" i="1"/>
  <c r="AJ2537" i="1" s="1"/>
  <c r="AK2537" i="1" s="1"/>
  <c r="AF2351" i="1"/>
  <c r="AJ2351" i="1" s="1"/>
  <c r="AK2351" i="1" s="1"/>
  <c r="P2351" i="1"/>
  <c r="O2351" i="1" s="1"/>
  <c r="AF2146" i="1"/>
  <c r="AJ2146" i="1" s="1"/>
  <c r="AK2146" i="1" s="1"/>
  <c r="P2146" i="1"/>
  <c r="O2146" i="1" s="1"/>
  <c r="AF2158" i="1"/>
  <c r="AJ2158" i="1" s="1"/>
  <c r="AK2158" i="1" s="1"/>
  <c r="P2158" i="1"/>
  <c r="O2158" i="1" s="1"/>
  <c r="AF2561" i="1"/>
  <c r="AJ2561" i="1" s="1"/>
  <c r="AK2561" i="1" s="1"/>
  <c r="P2561" i="1"/>
  <c r="O2561" i="1" s="1"/>
  <c r="AF2536" i="1"/>
  <c r="AJ2536" i="1" s="1"/>
  <c r="AK2536" i="1" s="1"/>
  <c r="P2536" i="1"/>
  <c r="O2536" i="1" s="1"/>
  <c r="AF2211" i="1"/>
  <c r="AJ2211" i="1" s="1"/>
  <c r="AK2211" i="1" s="1"/>
  <c r="P2211" i="1"/>
  <c r="O2211" i="1" s="1"/>
  <c r="AJ525" i="1"/>
  <c r="AK525" i="1" s="1"/>
  <c r="AF2500" i="1"/>
  <c r="AJ2500" i="1" s="1"/>
  <c r="AK2500" i="1" s="1"/>
  <c r="P2500" i="1"/>
  <c r="O2500" i="1" s="1"/>
  <c r="AF2420" i="1"/>
  <c r="AJ2420" i="1" s="1"/>
  <c r="AK2420" i="1" s="1"/>
  <c r="P2420" i="1"/>
  <c r="O2420" i="1" s="1"/>
  <c r="AF2160" i="1"/>
  <c r="AJ2160" i="1" s="1"/>
  <c r="AK2160" i="1" s="1"/>
  <c r="P2160" i="1"/>
  <c r="O2160" i="1" s="1"/>
  <c r="AF2436" i="1"/>
  <c r="AJ2436" i="1" s="1"/>
  <c r="AK2436" i="1" s="1"/>
  <c r="P2436" i="1"/>
  <c r="O2436" i="1" s="1"/>
  <c r="AF2375" i="1"/>
  <c r="AJ2375" i="1" s="1"/>
  <c r="AK2375" i="1" s="1"/>
  <c r="P2375" i="1"/>
  <c r="O2375" i="1" s="1"/>
  <c r="AF2345" i="1"/>
  <c r="AJ2345" i="1" s="1"/>
  <c r="AK2345" i="1" s="1"/>
  <c r="P2345" i="1"/>
  <c r="O2345" i="1" s="1"/>
  <c r="AF2267" i="1"/>
  <c r="AJ2267" i="1" s="1"/>
  <c r="AK2267" i="1" s="1"/>
  <c r="P2267" i="1"/>
  <c r="O2267" i="1" s="1"/>
  <c r="P2302" i="1"/>
  <c r="O2302" i="1" s="1"/>
  <c r="AF2302" i="1"/>
  <c r="AJ2302" i="1" s="1"/>
  <c r="AK2302" i="1" s="1"/>
  <c r="AF2441" i="1"/>
  <c r="AJ2441" i="1" s="1"/>
  <c r="AK2441" i="1" s="1"/>
  <c r="P2441" i="1"/>
  <c r="O2441" i="1" s="1"/>
  <c r="P2521" i="1"/>
  <c r="O2521" i="1" s="1"/>
  <c r="AF2521" i="1"/>
  <c r="AJ2521" i="1" s="1"/>
  <c r="AK2521" i="1" s="1"/>
  <c r="P2474" i="1"/>
  <c r="O2474" i="1" s="1"/>
  <c r="AF2474" i="1"/>
  <c r="AJ2474" i="1" s="1"/>
  <c r="AK2474" i="1" s="1"/>
  <c r="P2299" i="1"/>
  <c r="O2299" i="1" s="1"/>
  <c r="AF2299" i="1"/>
  <c r="AJ2299" i="1" s="1"/>
  <c r="AK2299" i="1" s="1"/>
  <c r="AF2532" i="1"/>
  <c r="AJ2532" i="1" s="1"/>
  <c r="AK2532" i="1" s="1"/>
  <c r="P2532" i="1"/>
  <c r="O2532" i="1" s="1"/>
  <c r="AF2517" i="1"/>
  <c r="AJ2517" i="1" s="1"/>
  <c r="AK2517" i="1" s="1"/>
  <c r="P2517" i="1"/>
  <c r="O2517" i="1" s="1"/>
  <c r="AJ665" i="1"/>
  <c r="AK665" i="1" s="1"/>
  <c r="AF2504" i="1"/>
  <c r="AJ2504" i="1" s="1"/>
  <c r="AK2504" i="1" s="1"/>
  <c r="P2504" i="1"/>
  <c r="O2504" i="1" s="1"/>
  <c r="AF2459" i="1"/>
  <c r="AJ2459" i="1" s="1"/>
  <c r="AK2459" i="1" s="1"/>
  <c r="P2459" i="1"/>
  <c r="O2459" i="1" s="1"/>
  <c r="AF2283" i="1"/>
  <c r="AJ2283" i="1" s="1"/>
  <c r="AK2283" i="1" s="1"/>
  <c r="P2283" i="1"/>
  <c r="O2283" i="1" s="1"/>
  <c r="AJ1845" i="1"/>
  <c r="AK1845" i="1" s="1"/>
  <c r="P2352" i="1"/>
  <c r="O2352" i="1" s="1"/>
  <c r="AF2352" i="1"/>
  <c r="AJ2352" i="1" s="1"/>
  <c r="AK2352" i="1" s="1"/>
  <c r="AF2334" i="1"/>
  <c r="AJ2334" i="1" s="1"/>
  <c r="AK2334" i="1" s="1"/>
  <c r="P2334" i="1"/>
  <c r="O2334" i="1" s="1"/>
  <c r="AF2438" i="1"/>
  <c r="AJ2438" i="1" s="1"/>
  <c r="AK2438" i="1" s="1"/>
  <c r="P2438" i="1"/>
  <c r="O2438" i="1" s="1"/>
  <c r="AF2466" i="1"/>
  <c r="AJ2466" i="1" s="1"/>
  <c r="AK2466" i="1" s="1"/>
  <c r="P2466" i="1"/>
  <c r="O2466" i="1" s="1"/>
  <c r="AF2165" i="1"/>
  <c r="AJ2165" i="1" s="1"/>
  <c r="AK2165" i="1" s="1"/>
  <c r="P2165" i="1"/>
  <c r="O2165" i="1" s="1"/>
  <c r="AJ146" i="1"/>
  <c r="AK146" i="1" s="1"/>
  <c r="P2404" i="1"/>
  <c r="O2404" i="1" s="1"/>
  <c r="AF2404" i="1"/>
  <c r="AJ2404" i="1" s="1"/>
  <c r="AK2404" i="1" s="1"/>
  <c r="P2423" i="1"/>
  <c r="O2423" i="1" s="1"/>
  <c r="AF2423" i="1"/>
  <c r="AJ2423" i="1" s="1"/>
  <c r="AK2423" i="1" s="1"/>
  <c r="AF2103" i="1"/>
  <c r="AJ2103" i="1" s="1"/>
  <c r="AK2103" i="1" s="1"/>
  <c r="P2103" i="1"/>
  <c r="O2103" i="1" s="1"/>
  <c r="AF2364" i="1"/>
  <c r="AJ2364" i="1" s="1"/>
  <c r="AK2364" i="1" s="1"/>
  <c r="P2364" i="1"/>
  <c r="O2364" i="1" s="1"/>
  <c r="AF2309" i="1"/>
  <c r="AJ2309" i="1" s="1"/>
  <c r="AK2309" i="1" s="1"/>
  <c r="P2309" i="1"/>
  <c r="O2309" i="1" s="1"/>
  <c r="AF2481" i="1"/>
  <c r="AJ2481" i="1" s="1"/>
  <c r="AK2481" i="1" s="1"/>
  <c r="P2481" i="1"/>
  <c r="O2481" i="1" s="1"/>
  <c r="AJ165" i="1"/>
  <c r="AK165" i="1" s="1"/>
  <c r="AF2288" i="1"/>
  <c r="AJ2288" i="1" s="1"/>
  <c r="AK2288" i="1" s="1"/>
  <c r="P2288" i="1"/>
  <c r="O2288" i="1" s="1"/>
  <c r="AJ1325" i="1"/>
  <c r="AK1325" i="1" s="1"/>
  <c r="AJ2005" i="1"/>
  <c r="AK2005" i="1" s="1"/>
  <c r="P2554" i="1"/>
  <c r="O2554" i="1" s="1"/>
  <c r="AF2554" i="1"/>
  <c r="AJ2554" i="1" s="1"/>
  <c r="AK2554" i="1" s="1"/>
  <c r="AF2476" i="1"/>
  <c r="AJ2476" i="1" s="1"/>
  <c r="AK2476" i="1" s="1"/>
  <c r="P2476" i="1"/>
  <c r="O2476" i="1" s="1"/>
  <c r="AJ326" i="1"/>
  <c r="AK326" i="1" s="1"/>
  <c r="AF2376" i="1"/>
  <c r="AJ2376" i="1" s="1"/>
  <c r="AK2376" i="1" s="1"/>
  <c r="P2376" i="1"/>
  <c r="O2376" i="1" s="1"/>
  <c r="P2485" i="1"/>
  <c r="O2485" i="1" s="1"/>
  <c r="AF2485" i="1"/>
  <c r="AJ2485" i="1" s="1"/>
  <c r="AK2485" i="1" s="1"/>
  <c r="AF2461" i="1"/>
  <c r="AJ2461" i="1" s="1"/>
  <c r="AK2461" i="1" s="1"/>
  <c r="P2461" i="1"/>
  <c r="O2461" i="1" s="1"/>
  <c r="AJ1709" i="1"/>
  <c r="AK1709" i="1" s="1"/>
  <c r="AF2282" i="1"/>
  <c r="AJ2282" i="1" s="1"/>
  <c r="AK2282" i="1" s="1"/>
  <c r="P2282" i="1"/>
  <c r="O2282" i="1" s="1"/>
  <c r="AF2198" i="1"/>
  <c r="AJ2198" i="1" s="1"/>
  <c r="AK2198" i="1" s="1"/>
  <c r="P2198" i="1"/>
  <c r="O2198" i="1" s="1"/>
  <c r="AF2487" i="1"/>
  <c r="AJ2487" i="1" s="1"/>
  <c r="AK2487" i="1" s="1"/>
  <c r="P2487" i="1"/>
  <c r="O2487" i="1" s="1"/>
  <c r="AF2124" i="1"/>
  <c r="AJ2124" i="1" s="1"/>
  <c r="AK2124" i="1" s="1"/>
  <c r="P2124" i="1"/>
  <c r="O2124" i="1" s="1"/>
  <c r="AJ2025" i="1"/>
  <c r="AK2025" i="1" s="1"/>
  <c r="AF2234" i="1"/>
  <c r="AJ2234" i="1" s="1"/>
  <c r="AK2234" i="1" s="1"/>
  <c r="P2234" i="1"/>
  <c r="O2234" i="1" s="1"/>
  <c r="AF2129" i="1"/>
  <c r="AJ2129" i="1" s="1"/>
  <c r="AK2129" i="1" s="1"/>
  <c r="P2129" i="1"/>
  <c r="O2129" i="1" s="1"/>
  <c r="AF2221" i="1"/>
  <c r="AJ2221" i="1" s="1"/>
  <c r="AK2221" i="1" s="1"/>
  <c r="P2221" i="1"/>
  <c r="O2221" i="1" s="1"/>
  <c r="AF2471" i="1"/>
  <c r="AJ2471" i="1" s="1"/>
  <c r="AK2471" i="1" s="1"/>
  <c r="P2471" i="1"/>
  <c r="O2471" i="1" s="1"/>
  <c r="P2362" i="1"/>
  <c r="O2362" i="1" s="1"/>
  <c r="AF2362" i="1"/>
  <c r="AJ2362" i="1" s="1"/>
  <c r="AK2362" i="1" s="1"/>
  <c r="P2524" i="1"/>
  <c r="O2524" i="1" s="1"/>
  <c r="AF2524" i="1"/>
  <c r="AJ2524" i="1" s="1"/>
  <c r="AK2524" i="1" s="1"/>
  <c r="AF2289" i="1"/>
  <c r="AJ2289" i="1" s="1"/>
  <c r="AK2289" i="1" s="1"/>
  <c r="P2289" i="1"/>
  <c r="O2289" i="1" s="1"/>
  <c r="AF2277" i="1"/>
  <c r="AJ2277" i="1" s="1"/>
  <c r="AK2277" i="1" s="1"/>
  <c r="P2277" i="1"/>
  <c r="O2277" i="1" s="1"/>
  <c r="AF2363" i="1"/>
  <c r="AJ2363" i="1" s="1"/>
  <c r="AK2363" i="1" s="1"/>
  <c r="P2363" i="1"/>
  <c r="O2363" i="1" s="1"/>
  <c r="AJ1448" i="1"/>
  <c r="AK1448" i="1" s="1"/>
  <c r="AF2430" i="1"/>
  <c r="AJ2430" i="1" s="1"/>
  <c r="AK2430" i="1" s="1"/>
  <c r="P2430" i="1"/>
  <c r="O2430" i="1" s="1"/>
  <c r="AJ477" i="1"/>
  <c r="AK477" i="1" s="1"/>
  <c r="AF2258" i="1"/>
  <c r="AJ2258" i="1" s="1"/>
  <c r="AK2258" i="1" s="1"/>
  <c r="P2258" i="1"/>
  <c r="O2258" i="1" s="1"/>
  <c r="AF2229" i="1"/>
  <c r="AJ2229" i="1" s="1"/>
  <c r="AK2229" i="1" s="1"/>
  <c r="P2229" i="1"/>
  <c r="O2229" i="1" s="1"/>
  <c r="AF2388" i="1"/>
  <c r="AJ2388" i="1" s="1"/>
  <c r="AK2388" i="1" s="1"/>
  <c r="P2388" i="1"/>
  <c r="O2388" i="1" s="1"/>
  <c r="AF2346" i="1"/>
  <c r="AJ2346" i="1" s="1"/>
  <c r="AK2346" i="1" s="1"/>
  <c r="P2346" i="1"/>
  <c r="O2346" i="1" s="1"/>
  <c r="P2422" i="1"/>
  <c r="O2422" i="1" s="1"/>
  <c r="AF2422" i="1"/>
  <c r="AJ2422" i="1" s="1"/>
  <c r="AK2422" i="1" s="1"/>
  <c r="AF2220" i="1"/>
  <c r="AJ2220" i="1" s="1"/>
  <c r="AK2220" i="1" s="1"/>
  <c r="P2220" i="1"/>
  <c r="O2220" i="1" s="1"/>
  <c r="P2440" i="1"/>
  <c r="O2440" i="1" s="1"/>
  <c r="AF2440" i="1"/>
  <c r="AJ2440" i="1" s="1"/>
  <c r="AK2440" i="1" s="1"/>
  <c r="AF2265" i="1"/>
  <c r="AJ2265" i="1" s="1"/>
  <c r="AK2265" i="1" s="1"/>
  <c r="P2265" i="1"/>
  <c r="O2265" i="1" s="1"/>
  <c r="AJ1570" i="1"/>
  <c r="AK1570" i="1" s="1"/>
  <c r="AF2245" i="1"/>
  <c r="AJ2245" i="1" s="1"/>
  <c r="AK2245" i="1" s="1"/>
  <c r="P2245" i="1"/>
  <c r="O2245" i="1" s="1"/>
  <c r="AF2426" i="1"/>
  <c r="AJ2426" i="1" s="1"/>
  <c r="AK2426" i="1" s="1"/>
  <c r="P2426" i="1"/>
  <c r="O2426" i="1" s="1"/>
  <c r="AF2237" i="1"/>
  <c r="AJ2237" i="1" s="1"/>
  <c r="AK2237" i="1" s="1"/>
  <c r="P2237" i="1"/>
  <c r="O2237" i="1" s="1"/>
  <c r="AF2222" i="1"/>
  <c r="AJ2222" i="1" s="1"/>
  <c r="AK2222" i="1" s="1"/>
  <c r="P2222" i="1"/>
  <c r="O2222" i="1" s="1"/>
  <c r="AF2340" i="1"/>
  <c r="AJ2340" i="1" s="1"/>
  <c r="AK2340" i="1" s="1"/>
  <c r="P2340" i="1"/>
  <c r="O2340" i="1" s="1"/>
  <c r="AJ1015" i="1"/>
  <c r="AK1015" i="1" s="1"/>
  <c r="AF2410" i="1"/>
  <c r="AJ2410" i="1" s="1"/>
  <c r="AK2410" i="1" s="1"/>
  <c r="P2410" i="1"/>
  <c r="O2410" i="1" s="1"/>
  <c r="AF2316" i="1"/>
  <c r="AJ2316" i="1" s="1"/>
  <c r="AK2316" i="1" s="1"/>
  <c r="P2316" i="1"/>
  <c r="O2316" i="1" s="1"/>
  <c r="P2415" i="1"/>
  <c r="O2415" i="1" s="1"/>
  <c r="AF2415" i="1"/>
  <c r="AJ2415" i="1" s="1"/>
  <c r="AK2415" i="1" s="1"/>
  <c r="AF2153" i="1"/>
  <c r="AJ2153" i="1" s="1"/>
  <c r="AK2153" i="1" s="1"/>
  <c r="P2153" i="1"/>
  <c r="O2153" i="1" s="1"/>
  <c r="AJ1558" i="1"/>
  <c r="AK1558" i="1" s="1"/>
  <c r="AF2298" i="1"/>
  <c r="AJ2298" i="1" s="1"/>
  <c r="AK2298" i="1" s="1"/>
  <c r="P2298" i="1"/>
  <c r="O2298" i="1" s="1"/>
  <c r="AF2558" i="1"/>
  <c r="AJ2558" i="1" s="1"/>
  <c r="AK2558" i="1" s="1"/>
  <c r="P2558" i="1"/>
  <c r="O2558" i="1" s="1"/>
  <c r="AF2356" i="1"/>
  <c r="AJ2356" i="1" s="1"/>
  <c r="AK2356" i="1" s="1"/>
  <c r="P2356" i="1"/>
  <c r="O2356" i="1" s="1"/>
  <c r="AF2445" i="1"/>
  <c r="AJ2445" i="1" s="1"/>
  <c r="AK2445" i="1" s="1"/>
  <c r="P2445" i="1"/>
  <c r="O2445" i="1" s="1"/>
  <c r="AF2306" i="1"/>
  <c r="AJ2306" i="1" s="1"/>
  <c r="AK2306" i="1" s="1"/>
  <c r="P2306" i="1"/>
  <c r="O2306" i="1" s="1"/>
  <c r="AF2091" i="1"/>
  <c r="AJ2091" i="1" s="1"/>
  <c r="AK2091" i="1" s="1"/>
  <c r="P2091" i="1"/>
  <c r="O2091" i="1" s="1"/>
  <c r="AF2231" i="1"/>
  <c r="AJ2231" i="1" s="1"/>
  <c r="AK2231" i="1" s="1"/>
  <c r="P2231" i="1"/>
  <c r="O2231" i="1" s="1"/>
  <c r="AF2553" i="1"/>
  <c r="AJ2553" i="1" s="1"/>
  <c r="AK2553" i="1" s="1"/>
  <c r="P2553" i="1"/>
  <c r="O2553" i="1" s="1"/>
  <c r="AF2488" i="1"/>
  <c r="AJ2488" i="1" s="1"/>
  <c r="AK2488" i="1" s="1"/>
  <c r="P2488" i="1"/>
  <c r="O2488" i="1" s="1"/>
  <c r="AF2513" i="1"/>
  <c r="AJ2513" i="1" s="1"/>
  <c r="AK2513" i="1" s="1"/>
  <c r="P2513" i="1"/>
  <c r="O2513" i="1" s="1"/>
  <c r="V2" i="1"/>
  <c r="P2551" i="1"/>
  <c r="O2551" i="1" s="1"/>
  <c r="AF2551" i="1"/>
  <c r="AJ2551" i="1" s="1"/>
  <c r="AK2551" i="1" s="1"/>
  <c r="P2486" i="1"/>
  <c r="O2486" i="1" s="1"/>
  <c r="AF2486" i="1"/>
  <c r="AJ2486" i="1" s="1"/>
  <c r="AK2486" i="1" s="1"/>
  <c r="AF2402" i="1"/>
  <c r="AJ2402" i="1" s="1"/>
  <c r="AK2402" i="1" s="1"/>
  <c r="P2402" i="1"/>
  <c r="O2402" i="1" s="1"/>
  <c r="AF2117" i="1"/>
  <c r="AJ2117" i="1" s="1"/>
  <c r="AK2117" i="1" s="1"/>
  <c r="P2117" i="1"/>
  <c r="O2117" i="1" s="1"/>
  <c r="AF2107" i="1"/>
  <c r="AJ2107" i="1" s="1"/>
  <c r="AK2107" i="1" s="1"/>
  <c r="P2107" i="1"/>
  <c r="O2107" i="1" s="1"/>
  <c r="P2509" i="1"/>
  <c r="O2509" i="1" s="1"/>
  <c r="AF2509" i="1"/>
  <c r="AJ2509" i="1" s="1"/>
  <c r="AK2509" i="1" s="1"/>
  <c r="AF2365" i="1"/>
  <c r="AJ2365" i="1" s="1"/>
  <c r="AK2365" i="1" s="1"/>
  <c r="P2365" i="1"/>
  <c r="O2365" i="1" s="1"/>
  <c r="AF2320" i="1"/>
  <c r="AJ2320" i="1" s="1"/>
  <c r="AK2320" i="1" s="1"/>
  <c r="P2320" i="1"/>
  <c r="O2320" i="1" s="1"/>
  <c r="AF2390" i="1"/>
  <c r="AJ2390" i="1" s="1"/>
  <c r="AK2390" i="1" s="1"/>
  <c r="P2390" i="1"/>
  <c r="O2390" i="1" s="1"/>
  <c r="P2564" i="1"/>
  <c r="O2564" i="1" s="1"/>
  <c r="AF2564" i="1"/>
  <c r="AJ2564" i="1" s="1"/>
  <c r="AK2564" i="1" s="1"/>
  <c r="AJ1136" i="1"/>
  <c r="AK1136" i="1" s="1"/>
  <c r="AF2366" i="1"/>
  <c r="AJ2366" i="1" s="1"/>
  <c r="AK2366" i="1" s="1"/>
  <c r="P2366" i="1"/>
  <c r="O2366" i="1" s="1"/>
  <c r="AF2210" i="1"/>
  <c r="AJ2210" i="1" s="1"/>
  <c r="AK2210" i="1" s="1"/>
  <c r="P2210" i="1"/>
  <c r="O2210" i="1" s="1"/>
  <c r="AJ345" i="1"/>
  <c r="AK345" i="1" s="1"/>
  <c r="AF2383" i="1"/>
  <c r="AJ2383" i="1" s="1"/>
  <c r="AK2383" i="1" s="1"/>
  <c r="P2383" i="1"/>
  <c r="O2383" i="1" s="1"/>
  <c r="AF2280" i="1"/>
  <c r="AJ2280" i="1" s="1"/>
  <c r="AK2280" i="1" s="1"/>
  <c r="P2280" i="1"/>
  <c r="O2280" i="1" s="1"/>
  <c r="AF2187" i="1"/>
  <c r="AJ2187" i="1" s="1"/>
  <c r="AK2187" i="1" s="1"/>
  <c r="P2187" i="1"/>
  <c r="O2187" i="1" s="1"/>
  <c r="AF2256" i="1"/>
  <c r="AJ2256" i="1" s="1"/>
  <c r="AK2256" i="1" s="1"/>
  <c r="P2256" i="1"/>
  <c r="O2256" i="1" s="1"/>
  <c r="AF2273" i="1"/>
  <c r="AJ2273" i="1" s="1"/>
  <c r="AK2273" i="1" s="1"/>
  <c r="P2273" i="1"/>
  <c r="O2273" i="1" s="1"/>
  <c r="P2543" i="1"/>
  <c r="O2543" i="1" s="1"/>
  <c r="AF2543" i="1"/>
  <c r="AJ2543" i="1" s="1"/>
  <c r="AK2543" i="1" s="1"/>
  <c r="AF2371" i="1"/>
  <c r="AJ2371" i="1" s="1"/>
  <c r="AK2371" i="1" s="1"/>
  <c r="P2371" i="1"/>
  <c r="O2371" i="1" s="1"/>
  <c r="AF2268" i="1"/>
  <c r="AJ2268" i="1" s="1"/>
  <c r="AK2268" i="1" s="1"/>
  <c r="P2268" i="1"/>
  <c r="O2268" i="1" s="1"/>
  <c r="P2528" i="1"/>
  <c r="O2528" i="1" s="1"/>
  <c r="AF2528" i="1"/>
  <c r="AJ2528" i="1" s="1"/>
  <c r="AK2528" i="1" s="1"/>
  <c r="AF2478" i="1"/>
  <c r="AJ2478" i="1" s="1"/>
  <c r="AK2478" i="1" s="1"/>
  <c r="P2478" i="1"/>
  <c r="O2478" i="1" s="1"/>
  <c r="AF2499" i="1"/>
  <c r="AJ2499" i="1" s="1"/>
  <c r="AK2499" i="1" s="1"/>
  <c r="P2499" i="1"/>
  <c r="O2499" i="1" s="1"/>
  <c r="AF2151" i="1"/>
  <c r="AJ2151" i="1" s="1"/>
  <c r="AK2151" i="1" s="1"/>
  <c r="P2151" i="1"/>
  <c r="O2151" i="1" s="1"/>
  <c r="P2386" i="1"/>
  <c r="O2386" i="1" s="1"/>
  <c r="AF2386" i="1"/>
  <c r="AJ2386" i="1" s="1"/>
  <c r="AK2386" i="1" s="1"/>
  <c r="AF2490" i="1"/>
  <c r="AJ2490" i="1" s="1"/>
  <c r="AK2490" i="1" s="1"/>
  <c r="P2490" i="1"/>
  <c r="O2490" i="1" s="1"/>
  <c r="P2482" i="1"/>
  <c r="O2482" i="1" s="1"/>
  <c r="AF2482" i="1"/>
  <c r="AJ2482" i="1" s="1"/>
  <c r="AK2482" i="1" s="1"/>
  <c r="AF2453" i="1"/>
  <c r="AJ2453" i="1" s="1"/>
  <c r="AK2453" i="1" s="1"/>
  <c r="P2453" i="1"/>
  <c r="O2453" i="1" s="1"/>
  <c r="P2263" i="1"/>
  <c r="O2263" i="1" s="1"/>
  <c r="AF2263" i="1"/>
  <c r="AJ2263" i="1" s="1"/>
  <c r="AK2263" i="1" s="1"/>
  <c r="AF2405" i="1"/>
  <c r="AJ2405" i="1" s="1"/>
  <c r="AK2405" i="1" s="1"/>
  <c r="P2405" i="1"/>
  <c r="O2405" i="1" s="1"/>
  <c r="AF2143" i="1"/>
  <c r="AJ2143" i="1" s="1"/>
  <c r="AK2143" i="1" s="1"/>
  <c r="P2143" i="1"/>
  <c r="O2143" i="1" s="1"/>
  <c r="AF2542" i="1"/>
  <c r="AJ2542" i="1" s="1"/>
  <c r="AK2542" i="1" s="1"/>
  <c r="P2542" i="1"/>
  <c r="O2542" i="1" s="1"/>
  <c r="P2411" i="1"/>
  <c r="O2411" i="1" s="1"/>
  <c r="AF2411" i="1"/>
  <c r="AJ2411" i="1" s="1"/>
  <c r="AK2411" i="1" s="1"/>
  <c r="AJ1747" i="1"/>
  <c r="AK1747" i="1" s="1"/>
  <c r="P2377" i="1"/>
  <c r="O2377" i="1" s="1"/>
  <c r="AF2377" i="1"/>
  <c r="AJ2377" i="1" s="1"/>
  <c r="AK2377" i="1" s="1"/>
  <c r="AF2496" i="1"/>
  <c r="AJ2496" i="1" s="1"/>
  <c r="AK2496" i="1" s="1"/>
  <c r="P2496" i="1"/>
  <c r="O2496" i="1" s="1"/>
  <c r="AJ1145" i="1"/>
  <c r="AK1145" i="1" s="1"/>
  <c r="AF2463" i="1"/>
  <c r="AJ2463" i="1" s="1"/>
  <c r="AK2463" i="1" s="1"/>
  <c r="P2463" i="1"/>
  <c r="O2463" i="1" s="1"/>
  <c r="AF2350" i="1"/>
  <c r="AJ2350" i="1" s="1"/>
  <c r="AK2350" i="1" s="1"/>
  <c r="P2350" i="1"/>
  <c r="O2350" i="1" s="1"/>
  <c r="AF2246" i="1"/>
  <c r="AJ2246" i="1" s="1"/>
  <c r="AK2246" i="1" s="1"/>
  <c r="P2246" i="1"/>
  <c r="O2246" i="1" s="1"/>
  <c r="AF2255" i="1"/>
  <c r="AJ2255" i="1" s="1"/>
  <c r="AK2255" i="1" s="1"/>
  <c r="P2255" i="1"/>
  <c r="O2255" i="1" s="1"/>
  <c r="AF2241" i="1"/>
  <c r="AJ2241" i="1" s="1"/>
  <c r="AK2241" i="1" s="1"/>
  <c r="P2241" i="1"/>
  <c r="O2241" i="1" s="1"/>
  <c r="AF2357" i="1"/>
  <c r="AJ2357" i="1" s="1"/>
  <c r="AK2357" i="1" s="1"/>
  <c r="P2357" i="1"/>
  <c r="O2357" i="1" s="1"/>
  <c r="AF2270" i="1"/>
  <c r="AJ2270" i="1" s="1"/>
  <c r="AK2270" i="1" s="1"/>
  <c r="P2270" i="1"/>
  <c r="O2270" i="1" s="1"/>
  <c r="P2544" i="1"/>
  <c r="O2544" i="1" s="1"/>
  <c r="AF2544" i="1"/>
  <c r="AJ2544" i="1" s="1"/>
  <c r="AK2544" i="1" s="1"/>
  <c r="AF2324" i="1"/>
  <c r="AJ2324" i="1" s="1"/>
  <c r="AK2324" i="1" s="1"/>
  <c r="P2324" i="1"/>
  <c r="O2324" i="1" s="1"/>
  <c r="P2479" i="1"/>
  <c r="O2479" i="1" s="1"/>
  <c r="AF2479" i="1"/>
  <c r="AJ2479" i="1" s="1"/>
  <c r="AK2479" i="1" s="1"/>
  <c r="AF2344" i="1"/>
  <c r="AJ2344" i="1" s="1"/>
  <c r="AK2344" i="1" s="1"/>
  <c r="P2344" i="1"/>
  <c r="O2344" i="1" s="1"/>
  <c r="AF2134" i="1"/>
  <c r="AJ2134" i="1" s="1"/>
  <c r="AK2134" i="1" s="1"/>
  <c r="P2134" i="1"/>
  <c r="O2134" i="1" s="1"/>
  <c r="AF2534" i="1"/>
  <c r="AJ2534" i="1" s="1"/>
  <c r="AK2534" i="1" s="1"/>
  <c r="P2534" i="1"/>
  <c r="O2534" i="1" s="1"/>
  <c r="AF2502" i="1"/>
  <c r="AJ2502" i="1" s="1"/>
  <c r="AK2502" i="1" s="1"/>
  <c r="P2502" i="1"/>
  <c r="O2502" i="1" s="1"/>
  <c r="AF2484" i="1"/>
  <c r="AJ2484" i="1" s="1"/>
  <c r="AK2484" i="1" s="1"/>
  <c r="P2484" i="1"/>
  <c r="O2484" i="1" s="1"/>
  <c r="P2230" i="1"/>
  <c r="O2230" i="1" s="1"/>
  <c r="AF2230" i="1"/>
  <c r="AJ2230" i="1" s="1"/>
  <c r="AK2230" i="1" s="1"/>
  <c r="AJ1685" i="1"/>
  <c r="AK1685" i="1" s="1"/>
  <c r="AF2328" i="1"/>
  <c r="AJ2328" i="1" s="1"/>
  <c r="AK2328" i="1" s="1"/>
  <c r="P2328" i="1"/>
  <c r="O2328" i="1" s="1"/>
  <c r="AF2425" i="1"/>
  <c r="AJ2425" i="1" s="1"/>
  <c r="AK2425" i="1" s="1"/>
  <c r="P2425" i="1"/>
  <c r="O2425" i="1" s="1"/>
  <c r="AF2304" i="1"/>
  <c r="AJ2304" i="1" s="1"/>
  <c r="AK2304" i="1" s="1"/>
  <c r="P2304" i="1"/>
  <c r="O2304" i="1" s="1"/>
  <c r="AJ1316" i="1"/>
  <c r="AK1316" i="1" s="1"/>
  <c r="AF2451" i="1"/>
  <c r="AJ2451" i="1" s="1"/>
  <c r="AK2451" i="1" s="1"/>
  <c r="P2451" i="1"/>
  <c r="O2451" i="1" s="1"/>
  <c r="P2338" i="1"/>
  <c r="O2338" i="1" s="1"/>
  <c r="AF2338" i="1"/>
  <c r="AJ2338" i="1" s="1"/>
  <c r="AK2338" i="1" s="1"/>
  <c r="AJ955" i="1"/>
  <c r="AK955" i="1" s="1"/>
  <c r="AF2252" i="1"/>
  <c r="AJ2252" i="1" s="1"/>
  <c r="AK2252" i="1" s="1"/>
  <c r="P2252" i="1"/>
  <c r="O2252" i="1" s="1"/>
  <c r="AF2141" i="1"/>
  <c r="AJ2141" i="1" s="1"/>
  <c r="AK2141" i="1" s="1"/>
  <c r="P2141" i="1"/>
  <c r="O2141" i="1" s="1"/>
  <c r="AF2122" i="1"/>
  <c r="AJ2122" i="1" s="1"/>
  <c r="AK2122" i="1" s="1"/>
  <c r="P2122" i="1"/>
  <c r="O2122" i="1" s="1"/>
  <c r="P2470" i="1"/>
  <c r="O2470" i="1" s="1"/>
  <c r="AF2470" i="1"/>
  <c r="AJ2470" i="1" s="1"/>
  <c r="AK2470" i="1" s="1"/>
  <c r="AF2421" i="1"/>
  <c r="AJ2421" i="1" s="1"/>
  <c r="AK2421" i="1" s="1"/>
  <c r="P2421" i="1"/>
  <c r="O2421" i="1" s="1"/>
  <c r="AF2455" i="1"/>
  <c r="AJ2455" i="1" s="1"/>
  <c r="AK2455" i="1" s="1"/>
  <c r="P2455" i="1"/>
  <c r="O2455" i="1" s="1"/>
  <c r="P2414" i="1"/>
  <c r="O2414" i="1" s="1"/>
  <c r="AF2414" i="1"/>
  <c r="AJ2414" i="1" s="1"/>
  <c r="AK2414" i="1" s="1"/>
  <c r="AF2170" i="1"/>
  <c r="AJ2170" i="1" s="1"/>
  <c r="AK2170" i="1" s="1"/>
  <c r="P2170" i="1"/>
  <c r="O2170" i="1" s="1"/>
  <c r="AF2456" i="1"/>
  <c r="AJ2456" i="1" s="1"/>
  <c r="AK2456" i="1" s="1"/>
  <c r="P2456" i="1"/>
  <c r="O2456" i="1" s="1"/>
  <c r="AF2248" i="1"/>
  <c r="AJ2248" i="1" s="1"/>
  <c r="AK2248" i="1" s="1"/>
  <c r="P2248" i="1"/>
  <c r="O2248" i="1" s="1"/>
  <c r="AJ1205" i="1"/>
  <c r="AK1205" i="1" s="1"/>
  <c r="AF2525" i="1"/>
  <c r="AJ2525" i="1" s="1"/>
  <c r="AK2525" i="1" s="1"/>
  <c r="P2525" i="1"/>
  <c r="O2525" i="1" s="1"/>
  <c r="AF2495" i="1"/>
  <c r="AJ2495" i="1" s="1"/>
  <c r="AK2495" i="1" s="1"/>
  <c r="P2495" i="1"/>
  <c r="O2495" i="1" s="1"/>
  <c r="AF2325" i="1"/>
  <c r="AJ2325" i="1" s="1"/>
  <c r="AK2325" i="1" s="1"/>
  <c r="P2325" i="1"/>
  <c r="O2325" i="1" s="1"/>
  <c r="AF2433" i="1"/>
  <c r="AJ2433" i="1" s="1"/>
  <c r="AK2433" i="1" s="1"/>
  <c r="P2433" i="1"/>
  <c r="O2433" i="1" s="1"/>
  <c r="AJ1905" i="1"/>
  <c r="AK1905" i="1" s="1"/>
  <c r="AF2549" i="1"/>
  <c r="AJ2549" i="1" s="1"/>
  <c r="AK2549" i="1" s="1"/>
  <c r="P2549" i="1"/>
  <c r="O2549" i="1" s="1"/>
  <c r="AF2494" i="1"/>
  <c r="AJ2494" i="1" s="1"/>
  <c r="AK2494" i="1" s="1"/>
  <c r="P2494" i="1"/>
  <c r="O2494" i="1" s="1"/>
  <c r="AF2236" i="1"/>
  <c r="AJ2236" i="1" s="1"/>
  <c r="AK2236" i="1" s="1"/>
  <c r="P2236" i="1"/>
  <c r="O2236" i="1" s="1"/>
  <c r="AF2184" i="1"/>
  <c r="AJ2184" i="1" s="1"/>
  <c r="AK2184" i="1" s="1"/>
  <c r="P2184" i="1"/>
  <c r="O2184" i="1" s="1"/>
  <c r="AF2556" i="1"/>
  <c r="AJ2556" i="1" s="1"/>
  <c r="AK2556" i="1" s="1"/>
  <c r="P2556" i="1"/>
  <c r="O2556" i="1" s="1"/>
  <c r="AF2360" i="1"/>
  <c r="AJ2360" i="1" s="1"/>
  <c r="AK2360" i="1" s="1"/>
  <c r="P2360" i="1"/>
  <c r="O2360" i="1" s="1"/>
  <c r="AF2216" i="1"/>
  <c r="AJ2216" i="1" s="1"/>
  <c r="AK2216" i="1" s="1"/>
  <c r="P2216" i="1"/>
  <c r="O2216" i="1" s="1"/>
  <c r="AF2529" i="1"/>
  <c r="AJ2529" i="1" s="1"/>
  <c r="AK2529" i="1" s="1"/>
  <c r="P2529" i="1"/>
  <c r="O2529" i="1" s="1"/>
  <c r="AF2361" i="1"/>
  <c r="AJ2361" i="1" s="1"/>
  <c r="AK2361" i="1" s="1"/>
  <c r="P2361" i="1"/>
  <c r="O2361" i="1" s="1"/>
  <c r="AF2396" i="1"/>
  <c r="AJ2396" i="1" s="1"/>
  <c r="AK2396" i="1" s="1"/>
  <c r="P2396" i="1"/>
  <c r="O2396" i="1" s="1"/>
  <c r="AJ1856" i="1"/>
  <c r="AK1856" i="1" s="1"/>
  <c r="P2399" i="1"/>
  <c r="O2399" i="1" s="1"/>
  <c r="AF2399" i="1"/>
  <c r="AJ2399" i="1" s="1"/>
  <c r="AK2399" i="1" s="1"/>
  <c r="AF2380" i="1"/>
  <c r="AJ2380" i="1" s="1"/>
  <c r="AK2380" i="1" s="1"/>
  <c r="P2380" i="1"/>
  <c r="O2380" i="1" s="1"/>
  <c r="AF2498" i="1"/>
  <c r="AJ2498" i="1" s="1"/>
  <c r="AK2498" i="1" s="1"/>
  <c r="P2498" i="1"/>
  <c r="O2498" i="1" s="1"/>
  <c r="AF2447" i="1"/>
  <c r="AJ2447" i="1" s="1"/>
  <c r="AK2447" i="1" s="1"/>
  <c r="P2447" i="1"/>
  <c r="O2447" i="1" s="1"/>
  <c r="AF2342" i="1"/>
  <c r="AJ2342" i="1" s="1"/>
  <c r="AK2342" i="1" s="1"/>
  <c r="P2342" i="1"/>
  <c r="O2342" i="1" s="1"/>
  <c r="AF2444" i="1"/>
  <c r="AJ2444" i="1" s="1"/>
  <c r="AK2444" i="1" s="1"/>
  <c r="P2444" i="1"/>
  <c r="O2444" i="1" s="1"/>
  <c r="AF2408" i="1"/>
  <c r="AJ2408" i="1" s="1"/>
  <c r="AK2408" i="1" s="1"/>
  <c r="P2408" i="1"/>
  <c r="O2408" i="1" s="1"/>
  <c r="AJ2125" i="1"/>
  <c r="AK2125" i="1" s="1"/>
  <c r="P2435" i="1"/>
  <c r="O2435" i="1" s="1"/>
  <c r="AF2435" i="1"/>
  <c r="AJ2435" i="1" s="1"/>
  <c r="AK2435" i="1" s="1"/>
  <c r="AF2520" i="1"/>
  <c r="AJ2520" i="1" s="1"/>
  <c r="AK2520" i="1" s="1"/>
  <c r="P2520" i="1"/>
  <c r="O2520" i="1" s="1"/>
  <c r="AF2339" i="1"/>
  <c r="AJ2339" i="1" s="1"/>
  <c r="AK2339" i="1" s="1"/>
  <c r="P2339" i="1"/>
  <c r="O2339" i="1" s="1"/>
  <c r="P2278" i="1"/>
  <c r="O2278" i="1" s="1"/>
  <c r="AF2278" i="1"/>
  <c r="AJ2278" i="1" s="1"/>
  <c r="AK2278" i="1" s="1"/>
  <c r="AF2448" i="1"/>
  <c r="AJ2448" i="1" s="1"/>
  <c r="AK2448" i="1" s="1"/>
  <c r="P2448" i="1"/>
  <c r="O2448" i="1" s="1"/>
  <c r="P2497" i="1"/>
  <c r="O2497" i="1" s="1"/>
  <c r="AF2497" i="1"/>
  <c r="AJ2497" i="1" s="1"/>
  <c r="AK2497" i="1" s="1"/>
  <c r="AF2403" i="1"/>
  <c r="AJ2403" i="1" s="1"/>
  <c r="AK2403" i="1" s="1"/>
  <c r="P2403" i="1"/>
  <c r="O2403" i="1" s="1"/>
  <c r="AF2205" i="1"/>
  <c r="AJ2205" i="1" s="1"/>
  <c r="AK2205" i="1" s="1"/>
  <c r="P2205" i="1"/>
  <c r="O2205" i="1" s="1"/>
  <c r="AF2407" i="1"/>
  <c r="AJ2407" i="1" s="1"/>
  <c r="AK2407" i="1" s="1"/>
  <c r="P2407" i="1"/>
  <c r="O2407" i="1" s="1"/>
  <c r="AF2412" i="1"/>
  <c r="AJ2412" i="1" s="1"/>
  <c r="AK2412" i="1" s="1"/>
  <c r="P2412" i="1"/>
  <c r="O2412" i="1" s="1"/>
  <c r="AF2464" i="1"/>
  <c r="AJ2464" i="1" s="1"/>
  <c r="AK2464" i="1" s="1"/>
  <c r="P2464" i="1"/>
  <c r="O2464" i="1" s="1"/>
  <c r="AF2303" i="1"/>
  <c r="AJ2303" i="1" s="1"/>
  <c r="AK2303" i="1" s="1"/>
  <c r="P2303" i="1"/>
  <c r="O2303" i="1" s="1"/>
  <c r="P2522" i="1"/>
  <c r="O2522" i="1" s="1"/>
  <c r="AF2522" i="1"/>
  <c r="AJ2522" i="1" s="1"/>
  <c r="AK2522" i="1" s="1"/>
  <c r="P2446" i="1"/>
  <c r="O2446" i="1" s="1"/>
  <c r="AF2446" i="1"/>
  <c r="AJ2446" i="1" s="1"/>
  <c r="AK2446" i="1" s="1"/>
  <c r="AF2136" i="1"/>
  <c r="P2136" i="1"/>
  <c r="O2136" i="1" s="1"/>
  <c r="P2523" i="1"/>
  <c r="O2523" i="1" s="1"/>
  <c r="AF2523" i="1"/>
  <c r="AJ2523" i="1" s="1"/>
  <c r="AK2523" i="1" s="1"/>
  <c r="AF2308" i="1"/>
  <c r="AJ2308" i="1" s="1"/>
  <c r="AK2308" i="1" s="1"/>
  <c r="P2308" i="1"/>
  <c r="O2308" i="1" s="1"/>
  <c r="AF2397" i="1"/>
  <c r="AJ2397" i="1" s="1"/>
  <c r="AK2397" i="1" s="1"/>
  <c r="P2397" i="1"/>
  <c r="O2397" i="1" s="1"/>
  <c r="P2450" i="1"/>
  <c r="O2450" i="1" s="1"/>
  <c r="AF2450" i="1"/>
  <c r="AJ2450" i="1" s="1"/>
  <c r="AK2450" i="1" s="1"/>
  <c r="AF2293" i="1"/>
  <c r="AJ2293" i="1" s="1"/>
  <c r="AK2293" i="1" s="1"/>
  <c r="P2293" i="1"/>
  <c r="O2293" i="1" s="1"/>
  <c r="AF2533" i="1"/>
  <c r="AJ2533" i="1" s="1"/>
  <c r="AK2533" i="1" s="1"/>
  <c r="P2533" i="1"/>
  <c r="O2533" i="1" s="1"/>
  <c r="AF2477" i="1"/>
  <c r="AJ2477" i="1" s="1"/>
  <c r="AK2477" i="1" s="1"/>
  <c r="P2477" i="1"/>
  <c r="O2477" i="1" s="1"/>
  <c r="P2514" i="1"/>
  <c r="O2514" i="1" s="1"/>
  <c r="AF2514" i="1"/>
  <c r="AJ2514" i="1" s="1"/>
  <c r="AK2514" i="1" s="1"/>
  <c r="P2503" i="1"/>
  <c r="O2503" i="1" s="1"/>
  <c r="AF2503" i="1"/>
  <c r="AJ2503" i="1" s="1"/>
  <c r="AK2503" i="1" s="1"/>
  <c r="AJ907" i="1"/>
  <c r="AK907" i="1" s="1"/>
  <c r="P2443" i="1"/>
  <c r="O2443" i="1" s="1"/>
  <c r="AF2443" i="1"/>
  <c r="AJ2443" i="1" s="1"/>
  <c r="AK2443" i="1" s="1"/>
  <c r="AF2538" i="1"/>
  <c r="AJ2538" i="1" s="1"/>
  <c r="AK2538" i="1" s="1"/>
  <c r="P2538" i="1"/>
  <c r="O2538" i="1" s="1"/>
  <c r="AF2196" i="1"/>
  <c r="AJ2196" i="1" s="1"/>
  <c r="AK2196" i="1" s="1"/>
  <c r="P2196" i="1"/>
  <c r="O2196" i="1" s="1"/>
  <c r="AJ785" i="1"/>
  <c r="AK785" i="1" s="1"/>
  <c r="P2557" i="1"/>
  <c r="O2557" i="1" s="1"/>
  <c r="AF2557" i="1"/>
  <c r="AJ2557" i="1" s="1"/>
  <c r="AK2557" i="1" s="1"/>
  <c r="AF2468" i="1"/>
  <c r="AJ2468" i="1" s="1"/>
  <c r="AK2468" i="1" s="1"/>
  <c r="P2468" i="1"/>
  <c r="O2468" i="1" s="1"/>
  <c r="AF2541" i="1"/>
  <c r="AJ2541" i="1" s="1"/>
  <c r="AK2541" i="1" s="1"/>
  <c r="P2541" i="1"/>
  <c r="O2541" i="1" s="1"/>
  <c r="AF2531" i="1"/>
  <c r="AJ2531" i="1" s="1"/>
  <c r="AK2531" i="1" s="1"/>
  <c r="P2531" i="1"/>
  <c r="O2531" i="1" s="1"/>
  <c r="P2429" i="1"/>
  <c r="O2429" i="1" s="1"/>
  <c r="AF2429" i="1"/>
  <c r="AJ2429" i="1" s="1"/>
  <c r="AK2429" i="1" s="1"/>
  <c r="AF2257" i="1"/>
  <c r="AJ2257" i="1" s="1"/>
  <c r="AK2257" i="1" s="1"/>
  <c r="P2257" i="1"/>
  <c r="O2257" i="1" s="1"/>
  <c r="AF2224" i="1"/>
  <c r="AJ2224" i="1" s="1"/>
  <c r="AK2224" i="1" s="1"/>
  <c r="P2224" i="1"/>
  <c r="O2224" i="1" s="1"/>
  <c r="AJ1437" i="1"/>
  <c r="AK1437" i="1" s="1"/>
  <c r="P2527" i="1"/>
  <c r="O2527" i="1" s="1"/>
  <c r="AF2527" i="1"/>
  <c r="AJ2527" i="1" s="1"/>
  <c r="AK2527" i="1" s="1"/>
  <c r="P2242" i="1"/>
  <c r="O2242" i="1" s="1"/>
  <c r="AF2242" i="1"/>
  <c r="AJ2242" i="1" s="1"/>
  <c r="AK2242" i="1" s="1"/>
  <c r="P2506" i="1"/>
  <c r="O2506" i="1" s="1"/>
  <c r="AF2506" i="1"/>
  <c r="AJ2506" i="1" s="1"/>
  <c r="AK2506" i="1" s="1"/>
  <c r="P2467" i="1"/>
  <c r="O2467" i="1" s="1"/>
  <c r="AF2467" i="1"/>
  <c r="AJ2467" i="1" s="1"/>
  <c r="AK2467" i="1" s="1"/>
  <c r="AF2318" i="1"/>
  <c r="AJ2318" i="1" s="1"/>
  <c r="AK2318" i="1" s="1"/>
  <c r="P2318" i="1"/>
  <c r="O2318" i="1" s="1"/>
  <c r="AF2294" i="1"/>
  <c r="AJ2294" i="1" s="1"/>
  <c r="AK2294" i="1" s="1"/>
  <c r="P2294" i="1"/>
  <c r="O2294" i="1" s="1"/>
  <c r="AF2550" i="1"/>
  <c r="AJ2550" i="1" s="1"/>
  <c r="AK2550" i="1" s="1"/>
  <c r="P2550" i="1"/>
  <c r="O2550" i="1" s="1"/>
  <c r="AF2493" i="1"/>
  <c r="AJ2493" i="1" s="1"/>
  <c r="AK2493" i="1" s="1"/>
  <c r="P2493" i="1"/>
  <c r="O2493" i="1" s="1"/>
  <c r="AF2232" i="1"/>
  <c r="AJ2232" i="1" s="1"/>
  <c r="AK2232" i="1" s="1"/>
  <c r="P2232" i="1"/>
  <c r="O2232" i="1" s="1"/>
  <c r="AF2413" i="1"/>
  <c r="AJ2413" i="1" s="1"/>
  <c r="AK2413" i="1" s="1"/>
  <c r="P2413" i="1"/>
  <c r="O2413" i="1" s="1"/>
  <c r="P2206" i="1"/>
  <c r="O2206" i="1" s="1"/>
  <c r="AF2206" i="1"/>
  <c r="AJ2206" i="1" s="1"/>
  <c r="AK2206" i="1" s="1"/>
  <c r="AF2508" i="1"/>
  <c r="AJ2508" i="1" s="1"/>
  <c r="AK2508" i="1" s="1"/>
  <c r="P2508" i="1"/>
  <c r="O2508" i="1" s="1"/>
  <c r="AF2530" i="1"/>
  <c r="AJ2530" i="1" s="1"/>
  <c r="AK2530" i="1" s="1"/>
  <c r="P2530" i="1"/>
  <c r="O2530" i="1" s="1"/>
  <c r="P2539" i="1"/>
  <c r="O2539" i="1" s="1"/>
  <c r="AF2539" i="1"/>
  <c r="AJ2539" i="1" s="1"/>
  <c r="AK2539" i="1" s="1"/>
  <c r="P2191" i="1"/>
  <c r="O2191" i="1" s="1"/>
  <c r="AF2191" i="1"/>
  <c r="AJ2191" i="1" s="1"/>
  <c r="AK2191" i="1" s="1"/>
  <c r="AF2212" i="1"/>
  <c r="AJ2212" i="1" s="1"/>
  <c r="AK2212" i="1" s="1"/>
  <c r="P2212" i="1"/>
  <c r="O2212" i="1" s="1"/>
  <c r="P2427" i="1"/>
  <c r="O2427" i="1" s="1"/>
  <c r="AF2427" i="1"/>
  <c r="AJ2427" i="1" s="1"/>
  <c r="AK2427" i="1" s="1"/>
  <c r="AF2389" i="1"/>
  <c r="AJ2389" i="1" s="1"/>
  <c r="AK2389" i="1" s="1"/>
  <c r="P2389" i="1"/>
  <c r="O2389" i="1" s="1"/>
  <c r="P2370" i="1"/>
  <c r="O2370" i="1" s="1"/>
  <c r="AF2370" i="1"/>
  <c r="AJ2370" i="1" s="1"/>
  <c r="AK2370" i="1" s="1"/>
  <c r="AF2548" i="1"/>
  <c r="AJ2548" i="1" s="1"/>
  <c r="AK2548" i="1" s="1"/>
  <c r="P2548" i="1"/>
  <c r="O2548" i="1" s="1"/>
  <c r="AF2292" i="1"/>
  <c r="AJ2292" i="1" s="1"/>
  <c r="AK2292" i="1" s="1"/>
  <c r="P2292" i="1"/>
  <c r="O2292" i="1" s="1"/>
  <c r="AF2199" i="1"/>
  <c r="AJ2199" i="1" s="1"/>
  <c r="AK2199" i="1" s="1"/>
  <c r="P2199" i="1"/>
  <c r="O2199" i="1" s="1"/>
  <c r="AF2483" i="1"/>
  <c r="AJ2483" i="1" s="1"/>
  <c r="AK2483" i="1" s="1"/>
  <c r="P2483" i="1"/>
  <c r="O2483" i="1" s="1"/>
  <c r="AF2392" i="1"/>
  <c r="AJ2392" i="1" s="1"/>
  <c r="AK2392" i="1" s="1"/>
  <c r="P2392" i="1"/>
  <c r="O2392" i="1" s="1"/>
  <c r="AF2460" i="1"/>
  <c r="AJ2460" i="1" s="1"/>
  <c r="AK2460" i="1" s="1"/>
  <c r="P2460" i="1"/>
  <c r="O2460" i="1" s="1"/>
  <c r="P2492" i="1"/>
  <c r="O2492" i="1" s="1"/>
  <c r="AF2492" i="1"/>
  <c r="AJ2492" i="1" s="1"/>
  <c r="AK2492" i="1" s="1"/>
  <c r="AJ735" i="1"/>
  <c r="AK735" i="1" s="1"/>
  <c r="AF2177" i="1"/>
  <c r="AJ2177" i="1" s="1"/>
  <c r="AK2177" i="1" s="1"/>
  <c r="P2177" i="1"/>
  <c r="O2177" i="1" s="1"/>
  <c r="P2526" i="1"/>
  <c r="O2526" i="1" s="1"/>
  <c r="AF2526" i="1"/>
  <c r="AJ2526" i="1" s="1"/>
  <c r="AK2526" i="1" s="1"/>
  <c r="P2194" i="1"/>
  <c r="O2194" i="1" s="1"/>
  <c r="AF2194" i="1"/>
  <c r="AJ2194" i="1" s="1"/>
  <c r="AK2194" i="1" s="1"/>
  <c r="AJ595" i="1"/>
  <c r="AK595" i="1" s="1"/>
  <c r="AF2442" i="1"/>
  <c r="AJ2442" i="1" s="1"/>
  <c r="AK2442" i="1" s="1"/>
  <c r="P2442" i="1"/>
  <c r="O2442" i="1" s="1"/>
  <c r="P2491" i="1"/>
  <c r="O2491" i="1" s="1"/>
  <c r="AF2491" i="1"/>
  <c r="AJ2491" i="1" s="1"/>
  <c r="AK2491" i="1" s="1"/>
  <c r="AF2095" i="1"/>
  <c r="P2095" i="1"/>
  <c r="O2095" i="1" s="1"/>
  <c r="AF2519" i="1"/>
  <c r="AJ2519" i="1" s="1"/>
  <c r="AK2519" i="1" s="1"/>
  <c r="P2519" i="1"/>
  <c r="O2519" i="1" s="1"/>
  <c r="AF2545" i="1"/>
  <c r="AJ2545" i="1" s="1"/>
  <c r="AK2545" i="1" s="1"/>
  <c r="P2545" i="1"/>
  <c r="O2545" i="1" s="1"/>
  <c r="P2546" i="1"/>
  <c r="O2546" i="1" s="1"/>
  <c r="AF2546" i="1"/>
  <c r="AJ2546" i="1" s="1"/>
  <c r="AK2546" i="1" s="1"/>
  <c r="AF2409" i="1"/>
  <c r="AJ2409" i="1" s="1"/>
  <c r="AK2409" i="1" s="1"/>
  <c r="P2409" i="1"/>
  <c r="O2409" i="1" s="1"/>
  <c r="AF2155" i="1"/>
  <c r="P2155" i="1"/>
  <c r="O2155" i="1" s="1"/>
  <c r="P2266" i="1"/>
  <c r="O2266" i="1" s="1"/>
  <c r="AF2266" i="1"/>
  <c r="AJ2266" i="1" s="1"/>
  <c r="AK2266" i="1" s="1"/>
  <c r="AF2301" i="1"/>
  <c r="AJ2301" i="1" s="1"/>
  <c r="AK2301" i="1" s="1"/>
  <c r="P2301" i="1"/>
  <c r="O2301" i="1" s="1"/>
  <c r="AF2457" i="1"/>
  <c r="AJ2457" i="1" s="1"/>
  <c r="AK2457" i="1" s="1"/>
  <c r="P2457" i="1"/>
  <c r="O2457" i="1" s="1"/>
  <c r="AF2284" i="1"/>
  <c r="AJ2284" i="1" s="1"/>
  <c r="AK2284" i="1" s="1"/>
  <c r="P2284" i="1"/>
  <c r="O2284" i="1" s="1"/>
  <c r="AF2226" i="1"/>
  <c r="AJ2226" i="1" s="1"/>
  <c r="AK2226" i="1" s="1"/>
  <c r="P2226" i="1"/>
  <c r="O2226" i="1" s="1"/>
  <c r="P2535" i="1"/>
  <c r="O2535" i="1" s="1"/>
  <c r="AF2535" i="1"/>
  <c r="AJ2535" i="1" s="1"/>
  <c r="AK2535" i="1" s="1"/>
  <c r="AF2327" i="1"/>
  <c r="AJ2327" i="1" s="1"/>
  <c r="AK2327" i="1" s="1"/>
  <c r="P2327" i="1"/>
  <c r="O2327" i="1" s="1"/>
  <c r="AF2401" i="1"/>
  <c r="AJ2401" i="1" s="1"/>
  <c r="AK2401" i="1" s="1"/>
  <c r="P2401" i="1"/>
  <c r="O2401" i="1" s="1"/>
  <c r="AF2378" i="1"/>
  <c r="AJ2378" i="1" s="1"/>
  <c r="AK2378" i="1" s="1"/>
  <c r="P2378" i="1"/>
  <c r="O2378" i="1" s="1"/>
  <c r="AF2167" i="1"/>
  <c r="AJ2167" i="1" s="1"/>
  <c r="AK2167" i="1" s="1"/>
  <c r="P2167" i="1"/>
  <c r="O2167" i="1" s="1"/>
  <c r="AF2217" i="1"/>
  <c r="AJ2217" i="1" s="1"/>
  <c r="AK2217" i="1" s="1"/>
  <c r="P2217" i="1"/>
  <c r="O2217" i="1" s="1"/>
  <c r="AJ1948" i="1"/>
  <c r="AK1948" i="1" s="1"/>
  <c r="P2518" i="1"/>
  <c r="O2518" i="1" s="1"/>
  <c r="AF2518" i="1"/>
  <c r="AJ2518" i="1" s="1"/>
  <c r="AK2518" i="1" s="1"/>
  <c r="P2515" i="1"/>
  <c r="O2515" i="1" s="1"/>
  <c r="AF2515" i="1"/>
  <c r="AJ2515" i="1" s="1"/>
  <c r="AK2515" i="1" s="1"/>
  <c r="AJ47" i="1"/>
  <c r="AK47" i="1" s="1"/>
  <c r="AF2391" i="1"/>
  <c r="AJ2391" i="1" s="1"/>
  <c r="AK2391" i="1" s="1"/>
  <c r="P2391" i="1"/>
  <c r="O2391" i="1" s="1"/>
  <c r="AF2489" i="1"/>
  <c r="AJ2489" i="1" s="1"/>
  <c r="AK2489" i="1" s="1"/>
  <c r="P2489" i="1"/>
  <c r="O2489" i="1" s="1"/>
  <c r="AF2253" i="1"/>
  <c r="AJ2253" i="1" s="1"/>
  <c r="AK2253" i="1" s="1"/>
  <c r="P2253" i="1"/>
  <c r="O2253" i="1" s="1"/>
  <c r="P2501" i="1"/>
  <c r="O2501" i="1" s="1"/>
  <c r="AF2501" i="1"/>
  <c r="AJ2501" i="1" s="1"/>
  <c r="AK2501" i="1" s="1"/>
  <c r="P2510" i="1"/>
  <c r="O2510" i="1" s="1"/>
  <c r="AF2510" i="1"/>
  <c r="AJ2510" i="1" s="1"/>
  <c r="AK2510" i="1" s="1"/>
  <c r="AF2387" i="1"/>
  <c r="AJ2387" i="1" s="1"/>
  <c r="AK2387" i="1" s="1"/>
  <c r="P2387" i="1"/>
  <c r="O2387" i="1" s="1"/>
  <c r="P2559" i="1"/>
  <c r="O2559" i="1" s="1"/>
  <c r="AF2559" i="1"/>
  <c r="AJ2559" i="1" s="1"/>
  <c r="AK2559" i="1" s="1"/>
  <c r="AF2291" i="1"/>
  <c r="AJ2291" i="1" s="1"/>
  <c r="AK2291" i="1" s="1"/>
  <c r="P2291" i="1"/>
  <c r="O2291" i="1" s="1"/>
  <c r="AJ605" i="1"/>
  <c r="AK605" i="1" s="1"/>
  <c r="AF2394" i="1"/>
  <c r="AJ2394" i="1" s="1"/>
  <c r="AK2394" i="1" s="1"/>
  <c r="P2394" i="1"/>
  <c r="O2394" i="1" s="1"/>
  <c r="AF2560" i="1"/>
  <c r="AJ2560" i="1" s="1"/>
  <c r="AK2560" i="1" s="1"/>
  <c r="P2560" i="1"/>
  <c r="O2560" i="1" s="1"/>
  <c r="P2563" i="1"/>
  <c r="O2563" i="1" s="1"/>
  <c r="AF2563" i="1"/>
  <c r="AJ2563" i="1" s="1"/>
  <c r="AK2563" i="1" s="1"/>
  <c r="AF2353" i="1"/>
  <c r="AJ2353" i="1" s="1"/>
  <c r="AK2353" i="1" s="1"/>
  <c r="P2353" i="1"/>
  <c r="O2353" i="1" s="1"/>
  <c r="AF2418" i="1"/>
  <c r="AJ2418" i="1" s="1"/>
  <c r="AK2418" i="1" s="1"/>
  <c r="P2418" i="1"/>
  <c r="O2418" i="1" s="1"/>
  <c r="AF2281" i="1"/>
  <c r="AJ2281" i="1" s="1"/>
  <c r="AK2281" i="1" s="1"/>
  <c r="P2281" i="1"/>
  <c r="O2281" i="1" s="1"/>
  <c r="AF2406" i="1"/>
  <c r="AJ2406" i="1" s="1"/>
  <c r="AK2406" i="1" s="1"/>
  <c r="P2406" i="1"/>
  <c r="O2406" i="1" s="1"/>
  <c r="AF2555" i="1"/>
  <c r="AJ2555" i="1" s="1"/>
  <c r="AK2555" i="1" s="1"/>
  <c r="P2555" i="1"/>
  <c r="O2555" i="1" s="1"/>
  <c r="AF2219" i="1"/>
  <c r="AJ2219" i="1" s="1"/>
  <c r="AK2219" i="1" s="1"/>
  <c r="P2219" i="1"/>
  <c r="O2219" i="1" s="1"/>
  <c r="AF2317" i="1"/>
  <c r="AJ2317" i="1" s="1"/>
  <c r="AK2317" i="1" s="1"/>
  <c r="P2317" i="1"/>
  <c r="O2317" i="1" s="1"/>
  <c r="P2511" i="1"/>
  <c r="O2511" i="1" s="1"/>
  <c r="AF2511" i="1"/>
  <c r="AJ2511" i="1" s="1"/>
  <c r="AK2511" i="1" s="1"/>
  <c r="AJ545" i="1"/>
  <c r="AK545" i="1" s="1"/>
  <c r="AF2182" i="1"/>
  <c r="AJ2182" i="1" s="1"/>
  <c r="AK2182" i="1" s="1"/>
  <c r="P2182" i="1"/>
  <c r="O2182" i="1" s="1"/>
  <c r="AF2552" i="1"/>
  <c r="AJ2552" i="1" s="1"/>
  <c r="AK2552" i="1" s="1"/>
  <c r="P2552" i="1"/>
  <c r="O2552" i="1" s="1"/>
  <c r="AJ885" i="1"/>
  <c r="AK885" i="1" s="1"/>
  <c r="AJ646" i="1"/>
  <c r="AK646" i="1" s="1"/>
  <c r="AF2382" i="1"/>
  <c r="AJ2382" i="1" s="1"/>
  <c r="AK2382" i="1" s="1"/>
  <c r="P2382" i="1"/>
  <c r="O2382" i="1" s="1"/>
  <c r="AJ465" i="1"/>
  <c r="AK465" i="1" s="1"/>
  <c r="P2434" i="1"/>
  <c r="O2434" i="1" s="1"/>
  <c r="AF2434" i="1"/>
  <c r="AJ2434" i="1" s="1"/>
  <c r="AK2434" i="1" s="1"/>
  <c r="AF2175" i="1"/>
  <c r="AJ2175" i="1" s="1"/>
  <c r="AK2175" i="1" s="1"/>
  <c r="P2175" i="1"/>
  <c r="O2175" i="1" s="1"/>
  <c r="AF2163" i="1"/>
  <c r="AJ2163" i="1" s="1"/>
  <c r="AK2163" i="1" s="1"/>
  <c r="P2163" i="1"/>
  <c r="O2163" i="1" s="1"/>
  <c r="P2465" i="1"/>
  <c r="O2465" i="1" s="1"/>
  <c r="AF2465" i="1"/>
  <c r="AJ2465" i="1" s="1"/>
  <c r="AK2465" i="1" s="1"/>
  <c r="AF2260" i="1"/>
  <c r="AJ2260" i="1" s="1"/>
  <c r="AK2260" i="1" s="1"/>
  <c r="P2260" i="1"/>
  <c r="O2260" i="1" s="1"/>
  <c r="P2227" i="1"/>
  <c r="O2227" i="1" s="1"/>
  <c r="AF2227" i="1"/>
  <c r="AJ2227" i="1" s="1"/>
  <c r="AK2227" i="1" s="1"/>
  <c r="AF2398" i="1"/>
  <c r="AJ2398" i="1" s="1"/>
  <c r="AK2398" i="1" s="1"/>
  <c r="P2398" i="1"/>
  <c r="O2398" i="1" s="1"/>
  <c r="AF2540" i="1"/>
  <c r="AJ2540" i="1" s="1"/>
  <c r="AK2540" i="1" s="1"/>
  <c r="P2540" i="1"/>
  <c r="O2540" i="1" s="1"/>
  <c r="AF2110" i="1"/>
  <c r="AJ2110" i="1" s="1"/>
  <c r="AK2110" i="1" s="1"/>
  <c r="P2110" i="1"/>
  <c r="O2110" i="1" s="1"/>
  <c r="AF2202" i="1"/>
  <c r="AJ2202" i="1" s="1"/>
  <c r="AK2202" i="1" s="1"/>
  <c r="P2202" i="1"/>
  <c r="O2202" i="1" s="1"/>
  <c r="AF2454" i="1"/>
  <c r="AJ2454" i="1" s="1"/>
  <c r="AK2454" i="1" s="1"/>
  <c r="P2454" i="1"/>
  <c r="O2454" i="1" s="1"/>
  <c r="AF2354" i="1"/>
  <c r="AJ2354" i="1" s="1"/>
  <c r="AK2354" i="1" s="1"/>
  <c r="P2354" i="1"/>
  <c r="O2354" i="1" s="1"/>
  <c r="P2507" i="1"/>
  <c r="O2507" i="1" s="1"/>
  <c r="AF2507" i="1"/>
  <c r="AJ2507" i="1" s="1"/>
  <c r="AK2507" i="1" s="1"/>
  <c r="AJ35" i="1"/>
  <c r="AK35" i="1" s="1"/>
  <c r="P2437" i="1"/>
  <c r="O2437" i="1" s="1"/>
  <c r="AF2437" i="1"/>
  <c r="AJ2437" i="1" s="1"/>
  <c r="AK2437" i="1" s="1"/>
  <c r="P2458" i="1"/>
  <c r="O2458" i="1" s="1"/>
  <c r="AF2458" i="1"/>
  <c r="AJ2458" i="1" s="1"/>
  <c r="AK2458" i="1" s="1"/>
  <c r="AF2296" i="1"/>
  <c r="AJ2296" i="1" s="1"/>
  <c r="AK2296" i="1" s="1"/>
  <c r="P2296" i="1"/>
  <c r="O2296" i="1" s="1"/>
  <c r="AF2119" i="1"/>
  <c r="AJ2119" i="1" s="1"/>
  <c r="AK2119" i="1" s="1"/>
  <c r="P2119" i="1"/>
  <c r="O2119" i="1" s="1"/>
  <c r="AF2469" i="1"/>
  <c r="AJ2469" i="1" s="1"/>
  <c r="AK2469" i="1" s="1"/>
  <c r="P2469" i="1"/>
  <c r="O2469" i="1" s="1"/>
  <c r="AF2208" i="1"/>
  <c r="AJ2208" i="1" s="1"/>
  <c r="AK2208" i="1" s="1"/>
  <c r="P2208" i="1"/>
  <c r="O2208" i="1" s="1"/>
  <c r="AF2449" i="1"/>
  <c r="AJ2449" i="1" s="1"/>
  <c r="AK2449" i="1" s="1"/>
  <c r="P2449" i="1"/>
  <c r="O2449" i="1" s="1"/>
  <c r="AF2505" i="1"/>
  <c r="AJ2505" i="1" s="1"/>
  <c r="AK2505" i="1" s="1"/>
  <c r="P2505" i="1"/>
  <c r="O2505" i="1" s="1"/>
  <c r="AF2385" i="1"/>
  <c r="AJ2385" i="1" s="1"/>
  <c r="AK2385" i="1" s="1"/>
  <c r="P2385" i="1"/>
  <c r="O2385" i="1" s="1"/>
  <c r="AF2127" i="1"/>
  <c r="AJ2127" i="1" s="1"/>
  <c r="AK2127" i="1" s="1"/>
  <c r="P2127" i="1"/>
  <c r="O2127" i="1" s="1"/>
  <c r="AF2179" i="1"/>
  <c r="AJ2179" i="1" s="1"/>
  <c r="AK2179" i="1" s="1"/>
  <c r="P2179" i="1"/>
  <c r="O2179" i="1" s="1"/>
  <c r="AJ825" i="1"/>
  <c r="AK825" i="1" s="1"/>
  <c r="AF2452" i="1"/>
  <c r="AJ2452" i="1" s="1"/>
  <c r="AK2452" i="1" s="1"/>
  <c r="P2452" i="1"/>
  <c r="O2452" i="1" s="1"/>
  <c r="P2335" i="1"/>
  <c r="O2335" i="1" s="1"/>
  <c r="AF2335" i="1"/>
  <c r="AJ2335" i="1" s="1"/>
  <c r="AK2335" i="1" s="1"/>
  <c r="AF2439" i="1"/>
  <c r="AJ2439" i="1" s="1"/>
  <c r="AK2439" i="1" s="1"/>
  <c r="P2439" i="1"/>
  <c r="O2439" i="1" s="1"/>
  <c r="AF2329" i="1"/>
  <c r="AJ2329" i="1" s="1"/>
  <c r="AK2329" i="1" s="1"/>
  <c r="P2329" i="1"/>
  <c r="O2329" i="1" s="1"/>
  <c r="AF2475" i="1"/>
  <c r="AJ2475" i="1" s="1"/>
  <c r="AK2475" i="1" s="1"/>
  <c r="P2475" i="1"/>
  <c r="O2475" i="1" s="1"/>
  <c r="AF2348" i="1"/>
  <c r="AJ2348" i="1" s="1"/>
  <c r="AK2348" i="1" s="1"/>
  <c r="P2348" i="1"/>
  <c r="O2348" i="1" s="1"/>
  <c r="AF2190" i="1"/>
  <c r="AJ2190" i="1" s="1"/>
  <c r="AK2190" i="1" s="1"/>
  <c r="P2190" i="1"/>
  <c r="O2190" i="1" s="1"/>
  <c r="AJ1505" i="1"/>
  <c r="AK1505" i="1" s="1"/>
  <c r="AF2247" i="1"/>
  <c r="AJ2247" i="1" s="1"/>
  <c r="AK2247" i="1" s="1"/>
  <c r="P2247" i="1"/>
  <c r="O2247" i="1" s="1"/>
  <c r="AF2262" i="1"/>
  <c r="AJ2262" i="1" s="1"/>
  <c r="AK2262" i="1" s="1"/>
  <c r="P2262" i="1"/>
  <c r="O2262" i="1" s="1"/>
  <c r="AF2373" i="1"/>
  <c r="AJ2373" i="1" s="1"/>
  <c r="AK2373" i="1" s="1"/>
  <c r="P2373" i="1"/>
  <c r="O2373" i="1" s="1"/>
  <c r="AF2330" i="1"/>
  <c r="AJ2330" i="1" s="1"/>
  <c r="AK2330" i="1" s="1"/>
  <c r="P2330" i="1"/>
  <c r="O2330" i="1" s="1"/>
  <c r="AF2115" i="1"/>
  <c r="P2115" i="1"/>
  <c r="O2115" i="1" s="1"/>
  <c r="AJ1035" i="1"/>
  <c r="AK1035" i="1" s="1"/>
  <c r="P2462" i="1"/>
  <c r="O2462" i="1" s="1"/>
  <c r="AF2462" i="1"/>
  <c r="AJ2462" i="1" s="1"/>
  <c r="AK2462" i="1" s="1"/>
  <c r="AF2473" i="1"/>
  <c r="AJ2473" i="1" s="1"/>
  <c r="AK2473" i="1" s="1"/>
  <c r="P2473" i="1"/>
  <c r="O2473" i="1" s="1"/>
  <c r="AF2472" i="1"/>
  <c r="AJ2472" i="1" s="1"/>
  <c r="AK2472" i="1" s="1"/>
  <c r="P2472" i="1"/>
  <c r="O2472" i="1" s="1"/>
  <c r="P2314" i="1"/>
  <c r="O2314" i="1" s="1"/>
  <c r="AF2314" i="1"/>
  <c r="AJ2314" i="1" s="1"/>
  <c r="AK2314" i="1" s="1"/>
  <c r="AF2400" i="1"/>
  <c r="AJ2400" i="1" s="1"/>
  <c r="AK2400" i="1" s="1"/>
  <c r="P2400" i="1"/>
  <c r="O2400" i="1" s="1"/>
  <c r="AF2319" i="1"/>
  <c r="AJ2319" i="1" s="1"/>
  <c r="AK2319" i="1" s="1"/>
  <c r="P2319" i="1"/>
  <c r="O2319" i="1" s="1"/>
  <c r="AF2193" i="1"/>
  <c r="AJ2193" i="1" s="1"/>
  <c r="AK2193" i="1" s="1"/>
  <c r="P2193" i="1"/>
  <c r="O2193" i="1" s="1"/>
  <c r="AJ1455" i="1"/>
  <c r="AK1455" i="1" s="1"/>
  <c r="AF2480" i="1"/>
  <c r="AJ2480" i="1" s="1"/>
  <c r="AK2480" i="1" s="1"/>
  <c r="P2480" i="1"/>
  <c r="O2480" i="1" s="1"/>
  <c r="AJ1085" i="1"/>
  <c r="AK1085" i="1" s="1"/>
  <c r="AF2512" i="1"/>
  <c r="AJ2512" i="1" s="1"/>
  <c r="AK2512" i="1" s="1"/>
  <c r="P2512" i="1"/>
  <c r="O2512" i="1" s="1"/>
  <c r="P2562" i="1"/>
  <c r="O2562" i="1" s="1"/>
  <c r="AF2562" i="1"/>
  <c r="AJ2562" i="1" s="1"/>
  <c r="AK2562" i="1" s="1"/>
  <c r="AF2172" i="1"/>
  <c r="AJ2172" i="1" s="1"/>
  <c r="AK2172" i="1" s="1"/>
  <c r="P2172" i="1"/>
  <c r="O2172" i="1" s="1"/>
  <c r="AJ1875" i="1"/>
  <c r="AK1875" i="1" s="1"/>
  <c r="AF2337" i="1"/>
  <c r="AJ2337" i="1" s="1"/>
  <c r="AK2337" i="1" s="1"/>
  <c r="P2337" i="1"/>
  <c r="O2337" i="1" s="1"/>
  <c r="AF2139" i="1"/>
  <c r="AJ2139" i="1" s="1"/>
  <c r="AK2139" i="1" s="1"/>
  <c r="P2139" i="1"/>
  <c r="O2139" i="1" s="1"/>
  <c r="AF2368" i="1"/>
  <c r="AJ2368" i="1" s="1"/>
  <c r="AK2368" i="1" s="1"/>
  <c r="P2368" i="1"/>
  <c r="O2368" i="1" s="1"/>
  <c r="AF2244" i="1"/>
  <c r="AJ2244" i="1" s="1"/>
  <c r="AK2244" i="1" s="1"/>
  <c r="P2244" i="1"/>
  <c r="O2244" i="1" s="1"/>
  <c r="AF2148" i="1"/>
  <c r="AJ2148" i="1" s="1"/>
  <c r="AK2148" i="1" s="1"/>
  <c r="P2148" i="1"/>
  <c r="O2148" i="1" s="1"/>
  <c r="AF2332" i="1"/>
  <c r="AJ2332" i="1" s="1"/>
  <c r="AK2332" i="1" s="1"/>
  <c r="P2332" i="1"/>
  <c r="O2332" i="1" s="1"/>
  <c r="AF2424" i="1"/>
  <c r="AJ2424" i="1" s="1"/>
  <c r="AK2424" i="1" s="1"/>
  <c r="P2424" i="1"/>
  <c r="O2424" i="1" s="1"/>
  <c r="G1" i="62"/>
  <c r="AE10" i="31" l="1"/>
  <c r="AE104" i="31"/>
  <c r="AE93" i="31"/>
  <c r="AE95" i="31"/>
  <c r="AJ197" i="1"/>
  <c r="AK197" i="1" s="1"/>
  <c r="AE13" i="31"/>
  <c r="AE35" i="31"/>
  <c r="AE103" i="31"/>
  <c r="AE22" i="31"/>
  <c r="AE80" i="31"/>
  <c r="AE69" i="31"/>
  <c r="AE55" i="31"/>
  <c r="AE9" i="31"/>
  <c r="AE62" i="31"/>
  <c r="AE75" i="31"/>
  <c r="AE63" i="31"/>
  <c r="AE102" i="31"/>
  <c r="AE76" i="31"/>
  <c r="AE66" i="31"/>
  <c r="AE21" i="31"/>
  <c r="AE16" i="31"/>
  <c r="AE57" i="31"/>
  <c r="AE18" i="31"/>
  <c r="AE33" i="31"/>
  <c r="AE49" i="31"/>
  <c r="AE41" i="31"/>
  <c r="AE15" i="31"/>
  <c r="AE27" i="31"/>
  <c r="AE98" i="31"/>
  <c r="AE52" i="31"/>
  <c r="AE12" i="31"/>
  <c r="AE91" i="31"/>
  <c r="AE71" i="31"/>
  <c r="AE19" i="31"/>
  <c r="AE67" i="31"/>
  <c r="AE100" i="31"/>
  <c r="AE81" i="31"/>
  <c r="AE50" i="31"/>
  <c r="AE46" i="31"/>
  <c r="AE44" i="31"/>
  <c r="AE79" i="31"/>
  <c r="AE54" i="31"/>
  <c r="AE61" i="31"/>
  <c r="AE38" i="31"/>
  <c r="AE37" i="31"/>
  <c r="AE56" i="31"/>
  <c r="AE47" i="31"/>
  <c r="AE78" i="31"/>
  <c r="AE45" i="31"/>
  <c r="AE39" i="31"/>
  <c r="AE24" i="31"/>
  <c r="AE20" i="31"/>
  <c r="AE17" i="31"/>
  <c r="AE88" i="31"/>
  <c r="AE97" i="31"/>
  <c r="AE89" i="31"/>
  <c r="AE96" i="31"/>
  <c r="AE73" i="31"/>
  <c r="AE86" i="31"/>
  <c r="AE25" i="31"/>
  <c r="AE58" i="31"/>
  <c r="AE84" i="31"/>
  <c r="AE36" i="31"/>
  <c r="AE68" i="31"/>
  <c r="AE59" i="31"/>
  <c r="AE85" i="31"/>
  <c r="AE99" i="31"/>
  <c r="AE65" i="31"/>
  <c r="AE72" i="31"/>
  <c r="AE31" i="31"/>
  <c r="AE90" i="31"/>
  <c r="AE11" i="31"/>
  <c r="AE43" i="31"/>
  <c r="AE48" i="31"/>
  <c r="AE60" i="31"/>
  <c r="AE14" i="31"/>
  <c r="AE82" i="31"/>
  <c r="AE64" i="31"/>
  <c r="AE74" i="31"/>
  <c r="AE92" i="31"/>
  <c r="AE8" i="31"/>
  <c r="AE40" i="31"/>
  <c r="AE70" i="31"/>
  <c r="AE42" i="31"/>
  <c r="AJ249" i="1"/>
  <c r="AK249" i="1" s="1"/>
  <c r="AJ199" i="1"/>
  <c r="AK199" i="1" s="1"/>
  <c r="AJ233" i="1"/>
  <c r="AK233" i="1" s="1"/>
  <c r="AJ207" i="1"/>
  <c r="AK207" i="1" s="1"/>
  <c r="AJ222" i="1"/>
  <c r="AK222" i="1" s="1"/>
  <c r="AJ219" i="1"/>
  <c r="AK219" i="1" s="1"/>
  <c r="AJ214" i="1"/>
  <c r="AK214" i="1" s="1"/>
  <c r="AJ209" i="1"/>
  <c r="AK209" i="1" s="1"/>
  <c r="AJ225" i="1"/>
  <c r="AK225" i="1" s="1"/>
  <c r="AJ256" i="1"/>
  <c r="AK256" i="1" s="1"/>
  <c r="AJ253" i="1"/>
  <c r="AK253" i="1" s="1"/>
  <c r="AJ250" i="1"/>
  <c r="AK250" i="1" s="1"/>
  <c r="AJ198" i="1"/>
  <c r="AK198" i="1" s="1"/>
  <c r="AJ246" i="1"/>
  <c r="AK246" i="1" s="1"/>
  <c r="AJ248" i="1"/>
  <c r="AK248" i="1" s="1"/>
  <c r="AJ223" i="1"/>
  <c r="AK223" i="1" s="1"/>
  <c r="AJ245" i="1"/>
  <c r="AK245" i="1" s="1"/>
  <c r="AJ2583" i="1"/>
  <c r="AK2583" i="1" s="1"/>
  <c r="AJ191" i="1"/>
  <c r="AK191" i="1" s="1"/>
  <c r="AJ195" i="1"/>
  <c r="AK195" i="1" s="1"/>
  <c r="AJ2601" i="1"/>
  <c r="AK2601" i="1" s="1"/>
  <c r="AJ206" i="1"/>
  <c r="AK206" i="1" s="1"/>
  <c r="AJ236" i="1"/>
  <c r="AK236" i="1" s="1"/>
  <c r="AJ192" i="1"/>
  <c r="AK192" i="1" s="1"/>
  <c r="AJ2595" i="1"/>
  <c r="AK2595" i="1" s="1"/>
  <c r="AJ217" i="1"/>
  <c r="AK217" i="1" s="1"/>
  <c r="AJ204" i="1"/>
  <c r="AK204" i="1" s="1"/>
  <c r="AJ234" i="1"/>
  <c r="AK234" i="1" s="1"/>
  <c r="AJ255" i="1"/>
  <c r="AK255" i="1" s="1"/>
  <c r="AJ224" i="1"/>
  <c r="AK224" i="1" s="1"/>
  <c r="AJ221" i="1"/>
  <c r="AK221" i="1" s="1"/>
  <c r="AJ218" i="1"/>
  <c r="AK218" i="1" s="1"/>
  <c r="AJ237" i="1"/>
  <c r="AK237" i="1" s="1"/>
  <c r="AJ208" i="1"/>
  <c r="AK208" i="1" s="1"/>
  <c r="AJ220" i="1"/>
  <c r="AK220" i="1" s="1"/>
  <c r="AJ258" i="1"/>
  <c r="AK258" i="1" s="1"/>
  <c r="AJ196" i="1"/>
  <c r="AK196" i="1" s="1"/>
  <c r="AJ190" i="1"/>
  <c r="AK190" i="1" s="1"/>
  <c r="AJ200" i="1"/>
  <c r="AK200" i="1" s="1"/>
  <c r="AJ212" i="1"/>
  <c r="AK212" i="1" s="1"/>
  <c r="AJ257" i="1"/>
  <c r="AK257" i="1" s="1"/>
  <c r="AJ2602" i="1"/>
  <c r="AK2602" i="1" s="1"/>
  <c r="AJ229" i="1"/>
  <c r="AK229" i="1" s="1"/>
  <c r="AJ243" i="1"/>
  <c r="AK243" i="1" s="1"/>
  <c r="AJ202" i="1"/>
  <c r="AK202" i="1" s="1"/>
  <c r="AJ247" i="1"/>
  <c r="AK247" i="1" s="1"/>
  <c r="AJ251" i="1"/>
  <c r="AK251" i="1" s="1"/>
  <c r="AJ244" i="1"/>
  <c r="AK244" i="1" s="1"/>
  <c r="AJ241" i="1"/>
  <c r="AK241" i="1" s="1"/>
  <c r="AJ210" i="1"/>
  <c r="AK210" i="1" s="1"/>
  <c r="AJ226" i="1"/>
  <c r="AK226" i="1" s="1"/>
  <c r="AJ205" i="1"/>
  <c r="AK205" i="1" s="1"/>
  <c r="AJ216" i="1"/>
  <c r="AK216" i="1" s="1"/>
  <c r="AJ231" i="1"/>
  <c r="AK231" i="1" s="1"/>
  <c r="H2" i="31"/>
  <c r="H1" i="31"/>
  <c r="L1" i="1" s="1"/>
  <c r="L8" i="66"/>
  <c r="Y17" i="66"/>
  <c r="AH15" i="66"/>
  <c r="A12" i="66"/>
  <c r="S12" i="66"/>
  <c r="A11" i="66"/>
  <c r="X25" i="66"/>
  <c r="Y23" i="66"/>
  <c r="M17" i="66"/>
  <c r="L17" i="66"/>
  <c r="G18" i="66"/>
  <c r="L11" i="66"/>
  <c r="L14" i="66"/>
  <c r="S8" i="66"/>
  <c r="F14" i="66"/>
  <c r="G23" i="66"/>
  <c r="X24" i="66"/>
  <c r="R12" i="66"/>
  <c r="X12" i="66"/>
  <c r="AD22" i="66"/>
  <c r="R15" i="66"/>
  <c r="L25" i="66"/>
  <c r="R17" i="66"/>
  <c r="F8" i="66"/>
  <c r="G16" i="66"/>
  <c r="Y12" i="66"/>
  <c r="X19" i="66"/>
  <c r="M18" i="66"/>
  <c r="AH8" i="66"/>
  <c r="A18" i="66"/>
  <c r="X7" i="66"/>
  <c r="M10" i="66"/>
  <c r="F20" i="66"/>
  <c r="R11" i="66"/>
  <c r="Y19" i="66"/>
  <c r="A13" i="66"/>
  <c r="F24" i="66"/>
  <c r="S9" i="66"/>
  <c r="Y22" i="66"/>
  <c r="AD8" i="66"/>
  <c r="X16" i="66"/>
  <c r="Y8" i="66"/>
  <c r="F6" i="66"/>
  <c r="X14" i="66"/>
  <c r="M14" i="66"/>
  <c r="AD17" i="66"/>
  <c r="AH6" i="66"/>
  <c r="F17" i="66"/>
  <c r="F10" i="66"/>
  <c r="X6" i="66"/>
  <c r="X10" i="66"/>
  <c r="AD19" i="66"/>
  <c r="S17" i="66"/>
  <c r="AH18" i="66"/>
  <c r="L10" i="66"/>
  <c r="L19" i="66"/>
  <c r="M12" i="66"/>
  <c r="Y25" i="66"/>
  <c r="R18" i="66"/>
  <c r="AD21" i="66"/>
  <c r="AD14" i="66"/>
  <c r="R21" i="66"/>
  <c r="R9" i="66"/>
  <c r="AH7" i="66"/>
  <c r="S22" i="66"/>
  <c r="A15" i="66"/>
  <c r="AH11" i="66"/>
  <c r="L12" i="66"/>
  <c r="M8" i="66"/>
  <c r="R10" i="66"/>
  <c r="L23" i="66"/>
  <c r="R8" i="66"/>
  <c r="F19" i="66"/>
  <c r="R20" i="66"/>
  <c r="G8" i="66"/>
  <c r="X15" i="66"/>
  <c r="X20" i="66"/>
  <c r="AH10" i="66"/>
  <c r="Y10" i="66"/>
  <c r="F7" i="66"/>
  <c r="Y21" i="66"/>
  <c r="AD12" i="66"/>
  <c r="AD20" i="66"/>
  <c r="F15" i="66"/>
  <c r="G7" i="66"/>
  <c r="AD10" i="66"/>
  <c r="M6" i="66"/>
  <c r="M24" i="66"/>
  <c r="AH22" i="66"/>
  <c r="S19" i="66"/>
  <c r="S10" i="66"/>
  <c r="R23" i="66"/>
  <c r="AD15" i="66"/>
  <c r="AD9" i="66"/>
  <c r="Y16" i="66"/>
  <c r="AD24" i="66"/>
  <c r="S16" i="66"/>
  <c r="G19" i="66"/>
  <c r="M20" i="66"/>
  <c r="R22" i="66"/>
  <c r="L21" i="66"/>
  <c r="A14" i="66"/>
  <c r="AJ2045" i="1"/>
  <c r="AK2045" i="1" s="1"/>
  <c r="AD13" i="66"/>
  <c r="L9" i="66"/>
  <c r="S13" i="66"/>
  <c r="G14" i="66"/>
  <c r="AH13" i="66"/>
  <c r="AD18" i="66"/>
  <c r="S20" i="66"/>
  <c r="F16" i="66"/>
  <c r="Y9" i="66"/>
  <c r="A17" i="66"/>
  <c r="AJ2075" i="1"/>
  <c r="AK2075" i="1" s="1"/>
  <c r="S23" i="66"/>
  <c r="AJ945" i="1"/>
  <c r="AK945" i="1" s="1"/>
  <c r="L16" i="66"/>
  <c r="AJ1475" i="1"/>
  <c r="AK1475" i="1" s="1"/>
  <c r="AJ537" i="1"/>
  <c r="AK537" i="1" s="1"/>
  <c r="Y20" i="66"/>
  <c r="AD11" i="66"/>
  <c r="L24" i="66"/>
  <c r="AD7" i="66"/>
  <c r="AD25" i="66"/>
  <c r="L18" i="66"/>
  <c r="X13" i="66"/>
  <c r="F13" i="66"/>
  <c r="AH14" i="66"/>
  <c r="L20" i="66"/>
  <c r="X21" i="66"/>
  <c r="G10" i="66"/>
  <c r="M16" i="66"/>
  <c r="R13" i="66"/>
  <c r="AJ1045" i="1"/>
  <c r="AK1045" i="1" s="1"/>
  <c r="AJ1985" i="1"/>
  <c r="AK1985" i="1" s="1"/>
  <c r="A8" i="66"/>
  <c r="F11" i="66"/>
  <c r="Y11" i="66"/>
  <c r="AH21" i="66"/>
  <c r="L7" i="66"/>
  <c r="F21" i="66"/>
  <c r="M23" i="66"/>
  <c r="L13" i="66"/>
  <c r="F18" i="66"/>
  <c r="AJ1078" i="1"/>
  <c r="AK1078" i="1" s="1"/>
  <c r="R16" i="66"/>
  <c r="X11" i="66"/>
  <c r="AJ635" i="1"/>
  <c r="AK635" i="1" s="1"/>
  <c r="AH17" i="66"/>
  <c r="AJ115" i="1"/>
  <c r="AK115" i="1" s="1"/>
  <c r="R14" i="66"/>
  <c r="AJ1055" i="1"/>
  <c r="AK1055" i="1" s="1"/>
  <c r="G13" i="66"/>
  <c r="AJ1976" i="1"/>
  <c r="AK1976" i="1" s="1"/>
  <c r="A7" i="66"/>
  <c r="AJ194" i="1"/>
  <c r="AK194" i="1" s="1"/>
  <c r="AD6" i="66"/>
  <c r="M11" i="66"/>
  <c r="AJ1225" i="1"/>
  <c r="AK1225" i="1" s="1"/>
  <c r="S21" i="66"/>
  <c r="AJ925" i="1"/>
  <c r="AK925" i="1" s="1"/>
  <c r="AJ1105" i="1"/>
  <c r="AK1105" i="1" s="1"/>
  <c r="R19" i="66"/>
  <c r="F25" i="66"/>
  <c r="AH12" i="66"/>
  <c r="R24" i="66"/>
  <c r="G20" i="66"/>
  <c r="G15" i="66"/>
  <c r="AH9" i="66"/>
  <c r="G12" i="66"/>
  <c r="S7" i="66"/>
  <c r="AH23" i="66"/>
  <c r="S18" i="66"/>
  <c r="F23" i="66"/>
  <c r="Y7" i="66"/>
  <c r="AH20" i="66"/>
  <c r="Y6" i="66"/>
  <c r="AJ485" i="1"/>
  <c r="AK485" i="1" s="1"/>
  <c r="Y15" i="66"/>
  <c r="Y24" i="66"/>
  <c r="AJ575" i="1"/>
  <c r="AK575" i="1" s="1"/>
  <c r="AJ985" i="1"/>
  <c r="AK985" i="1" s="1"/>
  <c r="R7" i="66"/>
  <c r="S25" i="66"/>
  <c r="G11" i="66"/>
  <c r="AH19" i="66"/>
  <c r="M15" i="66"/>
  <c r="AH16" i="66"/>
  <c r="M22" i="66"/>
  <c r="S11" i="66"/>
  <c r="A9" i="66"/>
  <c r="AF3" i="1"/>
  <c r="AH3" i="1" s="1"/>
  <c r="S24" i="66"/>
  <c r="F9" i="66"/>
  <c r="X8" i="66"/>
  <c r="G21" i="66"/>
  <c r="G6" i="66"/>
  <c r="G17" i="66"/>
  <c r="A10" i="66"/>
  <c r="AD16" i="66"/>
  <c r="S14" i="66"/>
  <c r="M25" i="66"/>
  <c r="Y13" i="66"/>
  <c r="F12" i="66"/>
  <c r="X22" i="66"/>
  <c r="M19" i="66"/>
  <c r="G22" i="66"/>
  <c r="X17" i="66"/>
  <c r="X23" i="66"/>
  <c r="L6" i="66"/>
  <c r="R6" i="66"/>
  <c r="AJ865" i="1"/>
  <c r="AK865" i="1" s="1"/>
  <c r="S15" i="66"/>
  <c r="AJ775" i="1"/>
  <c r="AK775" i="1" s="1"/>
  <c r="S6" i="66"/>
  <c r="A6" i="66"/>
  <c r="A16" i="66"/>
  <c r="F22" i="66"/>
  <c r="M9" i="66"/>
  <c r="G24" i="66"/>
  <c r="AD23" i="66"/>
  <c r="L22" i="66"/>
  <c r="Y14" i="66"/>
  <c r="M21" i="66"/>
  <c r="AH24" i="66"/>
  <c r="M13" i="66"/>
  <c r="G25" i="66"/>
  <c r="M7" i="66"/>
  <c r="L15" i="66"/>
  <c r="AJ1465" i="1"/>
  <c r="AK1465" i="1" s="1"/>
  <c r="AJ515" i="1"/>
  <c r="AK515" i="1" s="1"/>
  <c r="Y18" i="66"/>
  <c r="R25" i="66"/>
  <c r="AJ1165" i="1"/>
  <c r="AK1165" i="1" s="1"/>
  <c r="A24" i="66"/>
  <c r="A22" i="66"/>
  <c r="AJ2136" i="1"/>
  <c r="AK2136" i="1" s="1"/>
  <c r="A23" i="66"/>
  <c r="A19" i="66"/>
  <c r="AJ2095" i="1"/>
  <c r="AK2095" i="1" s="1"/>
  <c r="A20" i="66"/>
  <c r="A21" i="66"/>
  <c r="AJ2115" i="1"/>
  <c r="AK2115" i="1" s="1"/>
  <c r="A25" i="66"/>
  <c r="AJ2155" i="1"/>
  <c r="AK2155" i="1" s="1"/>
  <c r="AI3" i="66" l="1"/>
  <c r="AL3" i="66" s="1"/>
  <c r="AJ3" i="6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Abdus Somad</author>
  </authors>
  <commentList>
    <comment ref="V9" authorId="0" shapeId="0" xr:uid="{880E069B-2362-4F38-8AFF-9F3FAED58BE9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V196" authorId="0" shapeId="0" xr:uid="{7326815E-BEE3-4DD2-A46C-02D49C158DEC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216" authorId="0" shapeId="0" xr:uid="{E295BC7D-47D7-45CB-BB14-0CEF664BADD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26</t>
        </r>
      </text>
    </comment>
    <comment ref="V245" authorId="0" shapeId="0" xr:uid="{D77C28AB-7243-446C-BF20-F6A8246645B0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22</t>
        </r>
      </text>
    </comment>
    <comment ref="V246" authorId="0" shapeId="0" xr:uid="{7827BB3A-EC87-4E1E-A804-8B19E844477A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316" authorId="0" shapeId="0" xr:uid="{78183C7D-AE4D-4372-98CD-08C1F710745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360" authorId="0" shapeId="0" xr:uid="{DC762421-36B1-475C-8CDE-102D9390E01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366" authorId="0" shapeId="0" xr:uid="{EAD8B950-CF4D-44BB-A473-7AA235489880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11</t>
        </r>
      </text>
    </comment>
    <comment ref="V375" authorId="0" shapeId="0" xr:uid="{04AB7F89-607C-4326-B86A-248DB2E6EF05}">
      <text>
        <r>
          <rPr>
            <b/>
            <sz val="9"/>
            <color indexed="81"/>
            <rFont val="Tahoma"/>
            <family val="2"/>
          </rPr>
          <t>Abdus Somad:10</t>
        </r>
      </text>
    </comment>
    <comment ref="V396" authorId="0" shapeId="0" xr:uid="{E02D5E64-4414-4E52-B2DB-74357FF46D66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415" authorId="0" shapeId="0" xr:uid="{00462DFC-7966-4D94-92AD-DC797BDE585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V416" authorId="0" shapeId="0" xr:uid="{30A9209D-7828-4B6A-BCFA-3A4D53934FF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9</t>
        </r>
      </text>
    </comment>
    <comment ref="V565" authorId="0" shapeId="0" xr:uid="{EC9E0E74-956A-4259-AD5E-3D0F663E020D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3`</t>
        </r>
      </text>
    </comment>
    <comment ref="V655" authorId="0" shapeId="0" xr:uid="{A383070C-FA7A-491B-B49F-1E81A955799F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656" authorId="0" shapeId="0" xr:uid="{09F71753-CDD1-4DDA-8D54-781087570C8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705" authorId="0" shapeId="0" xr:uid="{E1A6AF2B-4F16-4F1C-A0F2-86EB1C5FDFC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V735" authorId="0" shapeId="0" xr:uid="{E52E305C-5797-4A3E-AC51-AA6341CFB07D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8+11</t>
        </r>
      </text>
    </comment>
    <comment ref="V736" authorId="0" shapeId="0" xr:uid="{36C34F8C-308E-433B-A08E-9684DFEAD89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V776" authorId="0" shapeId="0" xr:uid="{6F009C25-AC40-4F09-82DA-01AE78AFEEA9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11+2+14+8</t>
        </r>
      </text>
    </comment>
    <comment ref="V805" authorId="0" shapeId="0" xr:uid="{5AE45B07-D363-4B96-98C3-5729F8054663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V816" authorId="0" shapeId="0" xr:uid="{B8FC10C8-3CBC-4EF6-818A-FEC94C38292A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835" authorId="0" shapeId="0" xr:uid="{744B9BEB-FE64-48E6-B39C-BAF629F0547C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855" authorId="0" shapeId="0" xr:uid="{AFFC72E5-7E9D-40CB-ACB4-79AA95FBB21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866" authorId="0" shapeId="0" xr:uid="{B0EF76A4-B05C-446D-8606-AF2CAE1F32D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V926" authorId="0" shapeId="0" xr:uid="{ABEE565A-A1BE-45AE-BB66-DD69AC4AA49F}">
      <text>
        <r>
          <rPr>
            <b/>
            <sz val="9"/>
            <color indexed="81"/>
            <rFont val="Tahoma"/>
            <family val="2"/>
          </rPr>
          <t>Abdus So17</t>
        </r>
      </text>
    </comment>
    <comment ref="V946" authorId="0" shapeId="0" xr:uid="{753C7B66-C956-4FE2-B8C5-B9A7326CE24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24</t>
        </r>
      </text>
    </comment>
    <comment ref="V975" authorId="0" shapeId="0" xr:uid="{D7DC85C6-F65D-4C7C-B8AB-94B00E55639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23</t>
        </r>
      </text>
    </comment>
    <comment ref="V1006" authorId="0" shapeId="0" xr:uid="{074D8FD8-3EA8-4BF9-8EBA-84255E551EC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2+20</t>
        </r>
      </text>
    </comment>
    <comment ref="V1026" authorId="0" shapeId="0" xr:uid="{3BEA4A24-F835-4BEF-BDC0-D8F56B78974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1039" authorId="0" shapeId="0" xr:uid="{B66123D7-15E1-4DDC-A9C5-856F99816CD3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1052" authorId="0" shapeId="0" xr:uid="{1CFAD42B-6BEE-4F2A-A826-223306B2A53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V1055" authorId="0" shapeId="0" xr:uid="{16AEB37A-7312-4872-8189-2E244F5F417C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1105" authorId="0" shapeId="0" xr:uid="{18DC56CE-EE59-4A3E-9FEF-5183BB1F823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V1106" authorId="0" shapeId="0" xr:uid="{289C760E-B681-4298-87A1-9237FBF5A6F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1112" authorId="0" shapeId="0" xr:uid="{50793A9E-76BC-427A-8952-EE702E7C021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26</t>
        </r>
      </text>
    </comment>
    <comment ref="V1176" authorId="0" shapeId="0" xr:uid="{BC20B08E-924B-4D17-95F7-A39D48B98CA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26</t>
        </r>
      </text>
    </comment>
    <comment ref="V1186" authorId="0" shapeId="0" xr:uid="{A8E7B966-2D99-41AB-B375-1618FA46BA2F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17</t>
        </r>
      </text>
    </comment>
    <comment ref="V1196" authorId="0" shapeId="0" xr:uid="{975E5A6A-1A7F-4B59-8847-4B902EC428C8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31</t>
        </r>
      </text>
    </comment>
    <comment ref="V1225" authorId="0" shapeId="0" xr:uid="{E61F0E9E-432B-42C9-9CA0-FE6A12E6730C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V1226" authorId="0" shapeId="0" xr:uid="{BA146444-15C7-42EA-A227-C9AA871EDD4F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1326" authorId="0" shapeId="0" xr:uid="{BB5E0D28-6E16-4F46-99AE-83EE3181A39D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31</t>
        </r>
      </text>
    </comment>
    <comment ref="V1375" authorId="0" shapeId="0" xr:uid="{0B9E40E0-19A2-4812-B389-D4F6B024D913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1376" authorId="0" shapeId="0" xr:uid="{351B29FC-7333-4AD7-866E-F7385210FA6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9</t>
        </r>
      </text>
    </comment>
    <comment ref="V1379" authorId="0" shapeId="0" xr:uid="{BA6BB758-06A1-441E-9C82-D6E2CCBA9862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1385" authorId="0" shapeId="0" xr:uid="{4406ECA1-9AC5-4C87-82FD-793D239B9B98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1396" authorId="0" shapeId="0" xr:uid="{355F3E54-D8BE-4FBB-8748-74A747D84309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1408" authorId="0" shapeId="0" xr:uid="{E9EAEAFE-32BA-4A1D-B648-FFA9A31C6EB1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1+1</t>
        </r>
      </text>
    </comment>
    <comment ref="V1415" authorId="0" shapeId="0" xr:uid="{50D3F081-2182-483B-81FC-44447606ECD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V1420" authorId="0" shapeId="0" xr:uid="{934231C5-03F9-4DFA-A0B2-2A809B09EB6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V1445" authorId="0" shapeId="0" xr:uid="{1B7B0E18-A80C-466A-9561-AD98BD835D43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28</t>
        </r>
      </text>
    </comment>
    <comment ref="V1446" authorId="0" shapeId="0" xr:uid="{57433454-3E6C-49FD-B4F8-80D4090CED30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V1455" authorId="0" shapeId="0" xr:uid="{003AAF5E-31CF-4C8B-919C-043076F2C92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9</t>
        </r>
      </text>
    </comment>
    <comment ref="V1456" authorId="0" shapeId="0" xr:uid="{DD2DA91B-B126-4A1B-9F40-3E3C6537BDD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V1465" authorId="0" shapeId="0" xr:uid="{78868D09-73A9-4407-AD57-CC9B5B3FDAB0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V1535" authorId="0" shapeId="0" xr:uid="{B0589415-D40A-454B-8A22-605D4E422133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V1583" authorId="0" shapeId="0" xr:uid="{38FD667D-A8CA-4C25-A14B-CA8C3C61F9B8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12+5</t>
        </r>
      </text>
    </comment>
    <comment ref="V1605" authorId="0" shapeId="0" xr:uid="{A685F947-53AF-4E29-A822-1C308EF3623B}">
      <text>
        <r>
          <rPr>
            <b/>
            <sz val="9"/>
            <color indexed="81"/>
            <rFont val="Tahoma"/>
            <family val="2"/>
          </rPr>
          <t xml:space="preserve">Abdus Somad:
2
</t>
        </r>
      </text>
    </comment>
    <comment ref="V1606" authorId="0" shapeId="0" xr:uid="{8FECDB05-CA4E-49D7-8B8C-DB390DA56D3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V1616" authorId="0" shapeId="0" xr:uid="{531B416B-BD06-4C3F-8F8B-CF5A169F562C}">
      <text>
        <r>
          <rPr>
            <b/>
            <sz val="9"/>
            <color indexed="81"/>
            <rFont val="Tahoma"/>
            <family val="2"/>
          </rPr>
          <t>Abdu3</t>
        </r>
      </text>
    </comment>
    <comment ref="V1621" authorId="0" shapeId="0" xr:uid="{30F24D74-72B5-4184-A6C3-EE7B86A2358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V1626" authorId="0" shapeId="0" xr:uid="{1215AA72-B440-40E9-B452-47D6C074ED0A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V1675" authorId="0" shapeId="0" xr:uid="{0123F229-3D54-4038-8528-B11F9866C8C3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V1676" authorId="0" shapeId="0" xr:uid="{0BC5B6EE-C225-40E3-B711-4588101CDAED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1+1</t>
        </r>
      </text>
    </comment>
    <comment ref="V1696" authorId="0" shapeId="0" xr:uid="{71A63106-7958-4644-87B3-90EE0C291F02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V1730" authorId="0" shapeId="0" xr:uid="{98AAC159-EEAD-480E-A0E3-21DAA6B21F4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V1816" authorId="0" shapeId="0" xr:uid="{0CC1BD6A-0220-4182-8F0F-3D530EC4D090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18+14</t>
        </r>
      </text>
    </comment>
    <comment ref="V1842" authorId="0" shapeId="0" xr:uid="{3B192B76-D4E4-4870-9787-6598906CF0F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33</t>
        </r>
      </text>
    </comment>
    <comment ref="V1885" authorId="0" shapeId="0" xr:uid="{DD4B542B-E98E-4464-BF18-458E03AF378D}">
      <text>
        <r>
          <rPr>
            <b/>
            <sz val="9"/>
            <color indexed="81"/>
            <rFont val="Tahoma"/>
            <family val="2"/>
          </rPr>
          <t>Abdus 24</t>
        </r>
      </text>
    </comment>
    <comment ref="V1908" authorId="0" shapeId="0" xr:uid="{3C97B3AB-168E-41A1-9118-5C3F731482C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17</t>
        </r>
      </text>
    </comment>
    <comment ref="V1915" authorId="0" shapeId="0" xr:uid="{0067BEAD-87E5-43C9-84B0-450AFD1C678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V1967" authorId="0" shapeId="0" xr:uid="{6AD8D46A-2C5E-42CD-81BC-8B8109614E60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1+2</t>
        </r>
      </text>
    </comment>
    <comment ref="V1968" authorId="0" shapeId="0" xr:uid="{2BF44534-1FBC-4107-8B3E-8750D82FF36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1984" authorId="0" shapeId="0" xr:uid="{436879B5-481A-4715-962D-07FE005A923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</commentList>
</comments>
</file>

<file path=xl/sharedStrings.xml><?xml version="1.0" encoding="utf-8"?>
<sst xmlns="http://schemas.openxmlformats.org/spreadsheetml/2006/main" count="24575" uniqueCount="3634">
  <si>
    <t>Total</t>
  </si>
  <si>
    <t>Volume</t>
  </si>
  <si>
    <t>Material</t>
  </si>
  <si>
    <t>Material Description</t>
  </si>
  <si>
    <t>Storage Location</t>
  </si>
  <si>
    <t>Batch</t>
  </si>
  <si>
    <t>UPP</t>
  </si>
  <si>
    <t>Advan4TAX710W40SNMA2_12*0.8L_A04W</t>
  </si>
  <si>
    <t>WHS1</t>
  </si>
  <si>
    <t>UT</t>
  </si>
  <si>
    <t>HlxHX610W40SP_12*1L_A04W</t>
  </si>
  <si>
    <t>HlxHX610W40SP_4*4L_A04W</t>
  </si>
  <si>
    <t>RimR5E10W40CI4228.3_4*4L_A734</t>
  </si>
  <si>
    <t>Adv4TAX515W40SLMA2_12*0.8L_A04W</t>
  </si>
  <si>
    <t>Adv4TAX5Sc10W30SLMB_12*0.8L_A04W</t>
  </si>
  <si>
    <t>Adv4TAX5Sc20W40MB_12*0.8L_A04W</t>
  </si>
  <si>
    <t>RimLD4Extra15W40CI4_3*5L_A04W</t>
  </si>
  <si>
    <t>AdvaPowerV15W50SNMA2_12*1L_A04W</t>
  </si>
  <si>
    <t>Adv4TAX7Sc10W30SNMB_12*0.8L_A04W</t>
  </si>
  <si>
    <t>Refrig S2 FR-A 68_1*209L_A227</t>
  </si>
  <si>
    <t>IAGO DEO 15W-40 CI4_12*1L_A423</t>
  </si>
  <si>
    <t>Adv4TAX7Sc10W40SNMB_12*1L_A04W</t>
  </si>
  <si>
    <t>RimR4Plus15W40CI4E7_3*5L_A04W</t>
  </si>
  <si>
    <t>HelixHX515W40SNCF_4*4L_A04W</t>
  </si>
  <si>
    <t>Gadus S3 V220C 2_1*180kg_A227</t>
  </si>
  <si>
    <t>Spirax S2 A 80W-90_12*1L_A04W</t>
  </si>
  <si>
    <t>Advanc4TAX320W50SGMA_12*0.8L_A04W</t>
  </si>
  <si>
    <t>Adv4TAX515W40SLMA2_12*1L_A04W</t>
  </si>
  <si>
    <t>HlxHX7PL5W40SPVW502_4*4L_A04W</t>
  </si>
  <si>
    <t>RimR4Plus15W40CI4E7_12*1L_A04W</t>
  </si>
  <si>
    <t>Adv4TUltSc5W40SNMB_12*1L_A04W</t>
  </si>
  <si>
    <t>Tonna S2 M 68_1*209L_A227</t>
  </si>
  <si>
    <t>Morlina S2 B 220_1*209L_A227</t>
  </si>
  <si>
    <t>Spirax S4 CX 50_1*209L_A227</t>
  </si>
  <si>
    <t>Spirax S2 G 90_1*209L_A227</t>
  </si>
  <si>
    <t>Spirax S2 A 90_1*209L_A227</t>
  </si>
  <si>
    <t>Spirax S2 A 140_1*209L_A227</t>
  </si>
  <si>
    <t>Spirax S4 ATF HDX_1*209L_A227</t>
  </si>
  <si>
    <t>Morlina S2 B 150_1*209L_A227</t>
  </si>
  <si>
    <t>Corena S4 R 68_1*209L_A227</t>
  </si>
  <si>
    <t>Corena S4 R 46_1*20L_A227</t>
  </si>
  <si>
    <t>Corena S3 R 68_1*209L_A227</t>
  </si>
  <si>
    <t>Air Tool Oil S2 A100_1*209L_A227</t>
  </si>
  <si>
    <t>Heat Transfer S2_1*209L_A227</t>
  </si>
  <si>
    <t>Spirax S4 CX 30_1*209L_A227</t>
  </si>
  <si>
    <t>Corena S2 P 150_1*209L_A227</t>
  </si>
  <si>
    <t>Corena S3 R 46_1*209L_A227</t>
  </si>
  <si>
    <t>Corena S2 P 100_1*209L_A227</t>
  </si>
  <si>
    <t>Spirax S2 A 80W-90_1*209L_A227</t>
  </si>
  <si>
    <t>Spirax S4 TXM_1*209L_A227</t>
  </si>
  <si>
    <t>Spirax S5 CFD M 60_1*209L_A227</t>
  </si>
  <si>
    <t>Spirax S2 G 90_4*4L_A04W</t>
  </si>
  <si>
    <t>Hydraulic S1 M 46_1*209L_A227</t>
  </si>
  <si>
    <t>Gadus S2 V220 2_1*180kg_A227</t>
  </si>
  <si>
    <t>Gadus S3 V460D 2_1*180kg_A227</t>
  </si>
  <si>
    <t>Gadus S2 V220 1_1*180kg_A227</t>
  </si>
  <si>
    <t>Gadus S2 V100 3_1*18kg_A227</t>
  </si>
  <si>
    <t>Gadus S2 V220 0_1*18kg_A227</t>
  </si>
  <si>
    <t>Gadus S1 OG 200_1*180kg_A227</t>
  </si>
  <si>
    <t>Gadus S3 V220C 2_1*18kg_A227</t>
  </si>
  <si>
    <t>Gadus S3 V220C 3_1*18kg_A227</t>
  </si>
  <si>
    <t>Gadus S2 V100 3_1*180kg_A227</t>
  </si>
  <si>
    <t>Gadus S2 V100 2_1*18kg_A227</t>
  </si>
  <si>
    <t>Gadus S2 V220 2_1*770kg_A227</t>
  </si>
  <si>
    <t>Gadus S5 V100 2_1*18kg_A1P5</t>
  </si>
  <si>
    <t>Gadus S2 A320 2_1*18kg_A227</t>
  </si>
  <si>
    <t>Gadus S3 T100 2_1*18kg_A227</t>
  </si>
  <si>
    <t>Turbo T 68_1*209L_A227</t>
  </si>
  <si>
    <t>Turbo T 32_1*209L_A227</t>
  </si>
  <si>
    <t>Mysella S5 N 40_1*209L_A227</t>
  </si>
  <si>
    <t>Helix HX320W50SLCF_12*1L_A04W</t>
  </si>
  <si>
    <t>Helix HX320W50SLCF_4*4L_A04W</t>
  </si>
  <si>
    <t>Spirax S2 A 90_1*1000L_A227</t>
  </si>
  <si>
    <t>Diala S4 ZX-I_1*209L_A227</t>
  </si>
  <si>
    <t>Omala S2 GX 680_1*209L_A227</t>
  </si>
  <si>
    <t>Omala S2 GX 220_1*209L_A227</t>
  </si>
  <si>
    <t>Omala S2 GX 320_1*209L_A227</t>
  </si>
  <si>
    <t>Omala S2 GX 460_1*209L_A227</t>
  </si>
  <si>
    <t>Turbo S4 X 32_1*209L_A1P5</t>
  </si>
  <si>
    <t>Turbo S4 GX 46_1*209L_A1P5</t>
  </si>
  <si>
    <t>RimR4X15W40CI4E7DH1_1*209L_A227</t>
  </si>
  <si>
    <t>RimR3MV15W40CI4_1*209L_A227</t>
  </si>
  <si>
    <t>Rimula R2 30 CF_1*209L_A227</t>
  </si>
  <si>
    <t>Rimula R2 40 CF_3*5L_A04W</t>
  </si>
  <si>
    <t>Rimula R2 40 CF_1*209L_A227</t>
  </si>
  <si>
    <t>Rimula R2 40 CF_12*1L_A04W</t>
  </si>
  <si>
    <t>Mysella S5 S 40_1*209L_A227</t>
  </si>
  <si>
    <t>Spirax S2 G 80W-90_12*1L_A04W</t>
  </si>
  <si>
    <t>Tellus S2 MX 32_1*209L_A227</t>
  </si>
  <si>
    <t>Tellus S2 MX 46_1*209L_A227</t>
  </si>
  <si>
    <t>Tellus S2 MX 68_1*209L_A227</t>
  </si>
  <si>
    <t>Tellus S2 VX 46_1*209L_A227</t>
  </si>
  <si>
    <t>Tellus S2 VX 68_1*209L_A227</t>
  </si>
  <si>
    <t>Argina S4 40_1*209L_A227</t>
  </si>
  <si>
    <t>Gadinia S3 40_1*209L_A227</t>
  </si>
  <si>
    <t>Omala S4 GXV 320_1*1000L_A227</t>
  </si>
  <si>
    <t>Advance SX2Solvfe_12*0.7L_A04W</t>
  </si>
  <si>
    <t>Omala S4 GXV 220_1*209L_A227</t>
  </si>
  <si>
    <t>Omala S4 GXV 320_1*209L_A227</t>
  </si>
  <si>
    <t>Gadus S2 V150C 3_1*18kg_A227</t>
  </si>
  <si>
    <t>Advanc4TAX320W50SGMA_12*1L_A04W</t>
  </si>
  <si>
    <t>Gadus S2 V460D 2_1*180kg_A227</t>
  </si>
  <si>
    <t>Advan4TUlt10W40SNMA2_12*1L_A04W</t>
  </si>
  <si>
    <t>Gadus S1 V220 2_1*180kg_A227</t>
  </si>
  <si>
    <t>RimLD4Extra15W40CI4_12*1L_A04W</t>
  </si>
  <si>
    <t>Kawasaki2TFC_12*0.8L_A04W</t>
  </si>
  <si>
    <t>Spirax S5 CVT X_12*1L_A709</t>
  </si>
  <si>
    <t>RimR5E10W40CI4228.3_12*1L_A734</t>
  </si>
  <si>
    <t>Gadus S4OGClOil20000_1*180L_A1P5</t>
  </si>
  <si>
    <t>HinoGEO15W40CI4DH1_1*200L_A04W</t>
  </si>
  <si>
    <t>SukuCTBerlian CF 40_1*200L_A04W</t>
  </si>
  <si>
    <t>SukuCTBerlian 15W-40_1*200L_A04W</t>
  </si>
  <si>
    <t>IAGO DEO 15W-40 CI4_1*209L_A423</t>
  </si>
  <si>
    <t>IAGOFleet 15W-40 CH4_1*209L_A423</t>
  </si>
  <si>
    <t>IAGO GO 90 GL5_1*209L_A423</t>
  </si>
  <si>
    <t>IAGO GO 140 GL5_1*209L_A423</t>
  </si>
  <si>
    <t>ShellCool LL+ HD RTU_1*205L_A227</t>
  </si>
  <si>
    <t>ShCoolLLPRTU3070GN_12*1L_A410</t>
  </si>
  <si>
    <t>ShCoolLLPRTU3070GN_4*4L_A410</t>
  </si>
  <si>
    <t>Advan4TAX710W40SNMA2_12*1L_A04W</t>
  </si>
  <si>
    <t>Adv4TAX7Sc10W40SNMB_12*0.8L_A04W</t>
  </si>
  <si>
    <t>KawaFulSyn10W40SNMA2_12*1L_A734</t>
  </si>
  <si>
    <t>HOP Diff Oil 140W_1*200L_A04W</t>
  </si>
  <si>
    <t>HOP Grease Chassis_1*15KG_A04W</t>
  </si>
  <si>
    <t>Turbo N 32_1*209L_A227</t>
  </si>
  <si>
    <t>HlxHX7PL5W40SPVW502_12*1L_A734</t>
  </si>
  <si>
    <t>HlxHX7PL5W40SPVW502_4*4L_A734</t>
  </si>
  <si>
    <t>HelixHX7AH5W30SP_12*1L_A447</t>
  </si>
  <si>
    <t>Helix HX7 AH 10W-40_12*1L_A447</t>
  </si>
  <si>
    <t>HelixUltraAH0W20SPC5_12*1L_A447</t>
  </si>
  <si>
    <t>HlxHX610W40SP_12*1L_A734</t>
  </si>
  <si>
    <t>HelixCity0W-20_12*1L_A04W</t>
  </si>
  <si>
    <t>HelixCity0W-20_4*4L_A04W</t>
  </si>
  <si>
    <t>HelixHX515W40SNCF_12*1L_A04W</t>
  </si>
  <si>
    <t>Helix Eco Plus 5W-30_4*3L_A04W</t>
  </si>
  <si>
    <t>Helix Eco Plus 0W-20_4*3L_A04W</t>
  </si>
  <si>
    <t>Adv4TAX7Sc10W30SNMB_12*0.65L_A04W</t>
  </si>
  <si>
    <t>HCE GO 85W/140_1*20L_A04W</t>
  </si>
  <si>
    <t>HCE EO 15W-40_1*20L_A04W</t>
  </si>
  <si>
    <t>HCE Genuine HO 68_1*200L_A04W</t>
  </si>
  <si>
    <t>IAGO CF E2_1*209L_A423</t>
  </si>
  <si>
    <t>Spirax ATF 6_12*1L_A04W</t>
  </si>
  <si>
    <t>AdvCitySc10W40SPMB_12*1L_A04W</t>
  </si>
  <si>
    <t>AdvCitySc10W30SPMB_12*1L_A04W</t>
  </si>
  <si>
    <t>Gadinia S4 40_1*209L_A227</t>
  </si>
  <si>
    <t>AdvScooterGearOil_24*0.12L_A04W</t>
  </si>
  <si>
    <t>Helix Eco Plus 0W-20_12*0.5L_A04W</t>
  </si>
  <si>
    <t>Helix Eco Plus 5W-30_12*0.5L_A04W</t>
  </si>
  <si>
    <t>KawaSemiSyn10W40SLMA_12*0.8L_A04W</t>
  </si>
  <si>
    <t>Adv4TAX520W40SLMA2_12*1L_A04W</t>
  </si>
  <si>
    <t>Adv4TAX520W40SLMA2_12*0.8L_A04W</t>
  </si>
  <si>
    <t>Advan4TAX710W30SNMA2_12*1L_A04W</t>
  </si>
  <si>
    <t>Advan4TAX710W30SNMA2_12*0.8L_A04W</t>
  </si>
  <si>
    <t>HlxUltSQ0W20dexos_4*4L_A04W</t>
  </si>
  <si>
    <t>HlxHX610W40SP_4*4L_A734</t>
  </si>
  <si>
    <t>HelixUltraECT5W30_4*4L_A04W</t>
  </si>
  <si>
    <t>HlxHX7PL5W40SPVW502_12*1L_A04W</t>
  </si>
  <si>
    <t>Gadus S1 A320 3_1*15KG_A227</t>
  </si>
  <si>
    <t>Gadus S2 OG Cl 6800_1*180L_A1P5</t>
  </si>
  <si>
    <t>Gadus S3 V460DM 2_1*180kg_A227</t>
  </si>
  <si>
    <t>Gadus S2 U460L 2_1*180kg_A227</t>
  </si>
  <si>
    <t>HCE EO 15W-40_1*200L_A04W</t>
  </si>
  <si>
    <t>HCE Genuine HO 68_1*20L_A04W</t>
  </si>
  <si>
    <t>HelixPowerV0W40SP_12*1L_A04W</t>
  </si>
  <si>
    <t>Spirax S2 A 85W-140_1*209L_A227</t>
  </si>
  <si>
    <t>Refrig S4 FR-V 68_1*20L_A1P5</t>
  </si>
  <si>
    <t>pail</t>
  </si>
  <si>
    <t>Gadus S2 V220 2_1*18kg_A227</t>
  </si>
  <si>
    <t>Corena S4 P 100_1*20L_A1P5</t>
  </si>
  <si>
    <t>ShellCoolExtraRTU_12*0.65L_A410</t>
  </si>
  <si>
    <t>CAR</t>
  </si>
  <si>
    <t>Tellus S2 MX 100_1*209L_A227</t>
  </si>
  <si>
    <t>Omala S4 GXV 680_1*209L_A227</t>
  </si>
  <si>
    <t>Gadus S2 V220AC 2_1*180kg_A227</t>
  </si>
  <si>
    <t>EA</t>
  </si>
  <si>
    <t>Turbo T 46_1*209L_A227</t>
  </si>
  <si>
    <t>Spirax S3 G 80W_12*1L_A04W</t>
  </si>
  <si>
    <t>HelixPowerV0W40SP_4*4L_A04W</t>
  </si>
  <si>
    <t>KawaSemiSyn10W40SLMA_12*1L_A734</t>
  </si>
  <si>
    <t>Gadus S3 V460DM 2_1*770kg_A227</t>
  </si>
  <si>
    <t>SHELLCOOLELCHDRTU Y_1*205L_A04W</t>
  </si>
  <si>
    <t>Rimula R2 10W (CF)_1*209L_A227</t>
  </si>
  <si>
    <t>Spirax S4 CX 10W_1*209L_A227</t>
  </si>
  <si>
    <t>HlxUltSQ0W20dexos_12*1L_A04W</t>
  </si>
  <si>
    <t>HlxHX610W30SP_4*4L_A04W</t>
  </si>
  <si>
    <t>Omala S2 GX 150_1*209L_A227</t>
  </si>
  <si>
    <t>Gadus S2 V100 2_1*180kg_A227</t>
  </si>
  <si>
    <t>HelixAST0W20SNGF5_12*1L_A04W</t>
  </si>
  <si>
    <t>HelixAstraSN10W30_12*1L_A04W</t>
  </si>
  <si>
    <t>Adv4TUlt10W40SPMA2_12*1L_A04W</t>
  </si>
  <si>
    <t>Helix Astra 10W-40_12*1L_A04W</t>
  </si>
  <si>
    <t>AdvUltSc5W40SPMB_12*1L_A04W</t>
  </si>
  <si>
    <t>MIDEL 7131_1*1000L_A1P5</t>
  </si>
  <si>
    <t>Tellus S2 VX 100_1*209L_A227</t>
  </si>
  <si>
    <t>Omala S4 GXV 460 1*209L</t>
  </si>
  <si>
    <t>HelixAst5W30_SP_12*1L_A04W</t>
  </si>
  <si>
    <t>HlxHX610W30SP_12*1L_A04W</t>
  </si>
  <si>
    <t>HlxUltSP5W30SP_12*1L_A04W</t>
  </si>
  <si>
    <t>HelixUltraECT5W30_12*1L_A04W</t>
  </si>
  <si>
    <t>Description</t>
  </si>
  <si>
    <t>Pallet</t>
  </si>
  <si>
    <t>Batch No</t>
  </si>
  <si>
    <t>Exp Date</t>
  </si>
  <si>
    <t>CA05D02</t>
  </si>
  <si>
    <t>CA06C02</t>
  </si>
  <si>
    <t>CA06E01</t>
  </si>
  <si>
    <t>CA06E02</t>
  </si>
  <si>
    <t>CA07C01</t>
  </si>
  <si>
    <t>CA07C02</t>
  </si>
  <si>
    <t>CA07D02</t>
  </si>
  <si>
    <t>CA08C01</t>
  </si>
  <si>
    <t>CA09C02</t>
  </si>
  <si>
    <t>CB39A02</t>
  </si>
  <si>
    <t>CB23A02</t>
  </si>
  <si>
    <t>CA07E01</t>
  </si>
  <si>
    <t>12C26JJ</t>
  </si>
  <si>
    <t>CA07E02</t>
  </si>
  <si>
    <t>CA08D01</t>
  </si>
  <si>
    <t>CA08D02</t>
  </si>
  <si>
    <t>CC11A02</t>
  </si>
  <si>
    <t>CC12C01</t>
  </si>
  <si>
    <t>CC12C02</t>
  </si>
  <si>
    <t>CC15A01</t>
  </si>
  <si>
    <t>CC13B01</t>
  </si>
  <si>
    <t>CC13B02</t>
  </si>
  <si>
    <t>CE10A02</t>
  </si>
  <si>
    <t>CF01C01</t>
  </si>
  <si>
    <t>CF01C02</t>
  </si>
  <si>
    <t>CF02C01</t>
  </si>
  <si>
    <t>CF03C01</t>
  </si>
  <si>
    <t>CF03C02</t>
  </si>
  <si>
    <t>CF04C01</t>
  </si>
  <si>
    <t>CF05C01</t>
  </si>
  <si>
    <t>CF05C02</t>
  </si>
  <si>
    <t>CF07C01</t>
  </si>
  <si>
    <t>CF07C02</t>
  </si>
  <si>
    <t>CF08C01</t>
  </si>
  <si>
    <t>CF08C02</t>
  </si>
  <si>
    <t>CF09C01</t>
  </si>
  <si>
    <t>CF09C02</t>
  </si>
  <si>
    <t>CF10C01</t>
  </si>
  <si>
    <t>CF10C02</t>
  </si>
  <si>
    <t>CF11C01</t>
  </si>
  <si>
    <t>CF11C02</t>
  </si>
  <si>
    <t>CE29B02</t>
  </si>
  <si>
    <t>CF07D01</t>
  </si>
  <si>
    <t>CF12D02</t>
  </si>
  <si>
    <t>CF17D02</t>
  </si>
  <si>
    <t>CF20C01</t>
  </si>
  <si>
    <t>CF20C02</t>
  </si>
  <si>
    <t>CF20D02</t>
  </si>
  <si>
    <t>CF20E01</t>
  </si>
  <si>
    <t>CF20E02</t>
  </si>
  <si>
    <t>CF21E01</t>
  </si>
  <si>
    <t>CF21E02</t>
  </si>
  <si>
    <t>CF22D01</t>
  </si>
  <si>
    <t>CF22D02</t>
  </si>
  <si>
    <t>CF22E01</t>
  </si>
  <si>
    <t>CF22E02</t>
  </si>
  <si>
    <t>CF23D01</t>
  </si>
  <si>
    <t>CF23D02</t>
  </si>
  <si>
    <t>CF23E01</t>
  </si>
  <si>
    <t>CF23E02</t>
  </si>
  <si>
    <t>CF28D02</t>
  </si>
  <si>
    <t>CF38D01</t>
  </si>
  <si>
    <t>CF38D02</t>
  </si>
  <si>
    <t>CF38E01</t>
  </si>
  <si>
    <t>CF39D01</t>
  </si>
  <si>
    <t>CF39D02</t>
  </si>
  <si>
    <t>CF40B01</t>
  </si>
  <si>
    <t>CF40B02</t>
  </si>
  <si>
    <t>CF39A01</t>
  </si>
  <si>
    <t>CF24A02</t>
  </si>
  <si>
    <t>IBC</t>
  </si>
  <si>
    <t>CF25A01</t>
  </si>
  <si>
    <t>CF26A01</t>
  </si>
  <si>
    <t>CF26A02</t>
  </si>
  <si>
    <t>CF27A02</t>
  </si>
  <si>
    <t>CF34A02</t>
  </si>
  <si>
    <t>CF35A01</t>
  </si>
  <si>
    <t>CF35A02</t>
  </si>
  <si>
    <t>CF36A01</t>
  </si>
  <si>
    <t>CF36A02</t>
  </si>
  <si>
    <t>CF37A01</t>
  </si>
  <si>
    <t>CF38A01</t>
  </si>
  <si>
    <t>CF24D01</t>
  </si>
  <si>
    <t>11D26JJ</t>
  </si>
  <si>
    <t>CF24D02</t>
  </si>
  <si>
    <t>CF24E01</t>
  </si>
  <si>
    <t>CF24E02</t>
  </si>
  <si>
    <t>CF25D01</t>
  </si>
  <si>
    <t>CF25D02</t>
  </si>
  <si>
    <t>CF25E01</t>
  </si>
  <si>
    <t>CF25E02</t>
  </si>
  <si>
    <t>CF29D01</t>
  </si>
  <si>
    <t>CF29D02</t>
  </si>
  <si>
    <t>CF29E02</t>
  </si>
  <si>
    <t>CF30D01</t>
  </si>
  <si>
    <t>CF30E01</t>
  </si>
  <si>
    <t>CF30E02</t>
  </si>
  <si>
    <t>CF35D02</t>
  </si>
  <si>
    <t>CF36D01</t>
  </si>
  <si>
    <t>CF36D02</t>
  </si>
  <si>
    <t>CF36E01</t>
  </si>
  <si>
    <t>CF36E02</t>
  </si>
  <si>
    <t>CF37D01</t>
  </si>
  <si>
    <t>CG01D01</t>
  </si>
  <si>
    <t>CG01D02</t>
  </si>
  <si>
    <t>CG01E01</t>
  </si>
  <si>
    <t>CG01E02</t>
  </si>
  <si>
    <t>CG02D01</t>
  </si>
  <si>
    <t>CG02D02</t>
  </si>
  <si>
    <t>CG02E01</t>
  </si>
  <si>
    <t>CG02E02</t>
  </si>
  <si>
    <t>CG03D01</t>
  </si>
  <si>
    <t>CG03D02</t>
  </si>
  <si>
    <t>CG03E01</t>
  </si>
  <si>
    <t>CG03E02</t>
  </si>
  <si>
    <t>CG04D01</t>
  </si>
  <si>
    <t>CG04D02</t>
  </si>
  <si>
    <t>CG04E01</t>
  </si>
  <si>
    <t>CG04E02</t>
  </si>
  <si>
    <t>CG05D01</t>
  </si>
  <si>
    <t>CG05D02</t>
  </si>
  <si>
    <t>CG05E01</t>
  </si>
  <si>
    <t>CG05E02</t>
  </si>
  <si>
    <t>CF33B01</t>
  </si>
  <si>
    <t>CF33B02</t>
  </si>
  <si>
    <t>CF35B01</t>
  </si>
  <si>
    <t>CF35B02</t>
  </si>
  <si>
    <t>CF35C02</t>
  </si>
  <si>
    <t>CF36B01</t>
  </si>
  <si>
    <t>CF36C01</t>
  </si>
  <si>
    <t>CF36C02</t>
  </si>
  <si>
    <t>CF37B01</t>
  </si>
  <si>
    <t>CF37C01</t>
  </si>
  <si>
    <t>CF39A02</t>
  </si>
  <si>
    <t>CF37C02</t>
  </si>
  <si>
    <t>CF38B01</t>
  </si>
  <si>
    <t>CF38B02</t>
  </si>
  <si>
    <t>CF38C01</t>
  </si>
  <si>
    <t>CF38C02</t>
  </si>
  <si>
    <t>CF39B01</t>
  </si>
  <si>
    <t>CF39B02</t>
  </si>
  <si>
    <t>CF39C01</t>
  </si>
  <si>
    <t>CF39C02</t>
  </si>
  <si>
    <t>CD15C01</t>
  </si>
  <si>
    <t>CB20C01</t>
  </si>
  <si>
    <t>CC08A01</t>
  </si>
  <si>
    <t>CC01A01</t>
  </si>
  <si>
    <t>PICK</t>
  </si>
  <si>
    <t>xxx</t>
  </si>
  <si>
    <t>PICK &amp; B OT</t>
  </si>
  <si>
    <t>IN &amp; put</t>
  </si>
  <si>
    <t>sss</t>
  </si>
  <si>
    <t>Lokasi</t>
  </si>
  <si>
    <t>GR date</t>
  </si>
  <si>
    <t>Expired Date</t>
  </si>
  <si>
    <t>Qty</t>
  </si>
  <si>
    <t>Palet</t>
  </si>
  <si>
    <t>Eceran</t>
  </si>
  <si>
    <t>Remain Qty</t>
  </si>
  <si>
    <t>SKU</t>
  </si>
  <si>
    <t>CEK</t>
  </si>
  <si>
    <t>cek</t>
  </si>
  <si>
    <t>Remark</t>
  </si>
  <si>
    <t>Noted</t>
  </si>
  <si>
    <t>CA01A01</t>
  </si>
  <si>
    <t>CA01A02</t>
  </si>
  <si>
    <t>CA01B01</t>
  </si>
  <si>
    <t>CA01B02</t>
  </si>
  <si>
    <t>CA01C01</t>
  </si>
  <si>
    <t>CA01C02</t>
  </si>
  <si>
    <t>CA01D01</t>
  </si>
  <si>
    <t>CA01D02</t>
  </si>
  <si>
    <t>CA01E01</t>
  </si>
  <si>
    <t>CA01E02</t>
  </si>
  <si>
    <t>CA02A01</t>
  </si>
  <si>
    <t>CA02A02</t>
  </si>
  <si>
    <t>CA02B01</t>
  </si>
  <si>
    <t>CA02B02</t>
  </si>
  <si>
    <t>CA02C01</t>
  </si>
  <si>
    <t>CA02C02</t>
  </si>
  <si>
    <t>CA02D01</t>
  </si>
  <si>
    <t>CA02D02</t>
  </si>
  <si>
    <t>CA02E01</t>
  </si>
  <si>
    <t>CA02E02</t>
  </si>
  <si>
    <t>CA03A01</t>
  </si>
  <si>
    <t>CA03A02</t>
  </si>
  <si>
    <t>CA03B01</t>
  </si>
  <si>
    <t>CA03B02</t>
  </si>
  <si>
    <t>CA03C01</t>
  </si>
  <si>
    <t>CA03C02</t>
  </si>
  <si>
    <t>CA03D01</t>
  </si>
  <si>
    <t>CA03D02</t>
  </si>
  <si>
    <t>CA03E01</t>
  </si>
  <si>
    <t>CA03E02</t>
  </si>
  <si>
    <t>CA04A01</t>
  </si>
  <si>
    <t>CA04A02</t>
  </si>
  <si>
    <t>CA04B01</t>
  </si>
  <si>
    <t>CA04B02</t>
  </si>
  <si>
    <t>CA04C01</t>
  </si>
  <si>
    <t>CA04C02</t>
  </si>
  <si>
    <t>CA04D01</t>
  </si>
  <si>
    <t>CA04D02</t>
  </si>
  <si>
    <t>CA04E01</t>
  </si>
  <si>
    <t>CA04E02</t>
  </si>
  <si>
    <t>CA05A01</t>
  </si>
  <si>
    <t>CA05A02</t>
  </si>
  <si>
    <t>CA05B01</t>
  </si>
  <si>
    <t>CA05B02</t>
  </si>
  <si>
    <t>CA05C01</t>
  </si>
  <si>
    <t>CA05C02</t>
  </si>
  <si>
    <t>CA05D01</t>
  </si>
  <si>
    <t>CA05E01</t>
  </si>
  <si>
    <t>CA05E02</t>
  </si>
  <si>
    <t>CA06A01</t>
  </si>
  <si>
    <t>CA06A02</t>
  </si>
  <si>
    <t>CA06B01</t>
  </si>
  <si>
    <t>CA06B02</t>
  </si>
  <si>
    <t>CA06C01</t>
  </si>
  <si>
    <t>CA06D01</t>
  </si>
  <si>
    <t>CA06D02</t>
  </si>
  <si>
    <t>CA07A01</t>
  </si>
  <si>
    <t>CA07A02</t>
  </si>
  <si>
    <t>CA07B01</t>
  </si>
  <si>
    <t>CA07B02</t>
  </si>
  <si>
    <t>CA07D01</t>
  </si>
  <si>
    <t>CA08A01</t>
  </si>
  <si>
    <t>CA08A02</t>
  </si>
  <si>
    <t>CA08B01</t>
  </si>
  <si>
    <t>CA08B02</t>
  </si>
  <si>
    <t>CA08C02</t>
  </si>
  <si>
    <t>CA08E01</t>
  </si>
  <si>
    <t>CA08E02</t>
  </si>
  <si>
    <t>CA09A01</t>
  </si>
  <si>
    <t>CA09A02</t>
  </si>
  <si>
    <t>CA09B01</t>
  </si>
  <si>
    <t>CA09B02</t>
  </si>
  <si>
    <t>CA09C01</t>
  </si>
  <si>
    <t>CA09D01</t>
  </si>
  <si>
    <t>CA09D02</t>
  </si>
  <si>
    <t>CA09E01</t>
  </si>
  <si>
    <t>CA09E02</t>
  </si>
  <si>
    <t>CA10A01</t>
  </si>
  <si>
    <t>CA10A02</t>
  </si>
  <si>
    <t>CA10B01</t>
  </si>
  <si>
    <t>CA10B02</t>
  </si>
  <si>
    <t>CA10C01</t>
  </si>
  <si>
    <t>CA10C02</t>
  </si>
  <si>
    <t>CA10D01</t>
  </si>
  <si>
    <t>CA10D02</t>
  </si>
  <si>
    <t>CA10E01</t>
  </si>
  <si>
    <t>CA10E02</t>
  </si>
  <si>
    <t>CA11A01</t>
  </si>
  <si>
    <t>CA11A02</t>
  </si>
  <si>
    <t>CA11B01</t>
  </si>
  <si>
    <t>CA11B02</t>
  </si>
  <si>
    <t>CA11C01</t>
  </si>
  <si>
    <t>CA11C02</t>
  </si>
  <si>
    <t>CA11D01</t>
  </si>
  <si>
    <t>CA11D02</t>
  </si>
  <si>
    <t>CA11E01</t>
  </si>
  <si>
    <t>CA11E02</t>
  </si>
  <si>
    <t>CA12A01</t>
  </si>
  <si>
    <t>CA12A02</t>
  </si>
  <si>
    <t>CA12B01</t>
  </si>
  <si>
    <t>CA12B02</t>
  </si>
  <si>
    <t>CA12C01</t>
  </si>
  <si>
    <t>CA12C02</t>
  </si>
  <si>
    <t>CA12D01</t>
  </si>
  <si>
    <t>CA12D02</t>
  </si>
  <si>
    <t>CA12E01</t>
  </si>
  <si>
    <t>CA12E02</t>
  </si>
  <si>
    <t>CA13A01</t>
  </si>
  <si>
    <t>CA13A02</t>
  </si>
  <si>
    <t>CA13B01</t>
  </si>
  <si>
    <t>CA13B02</t>
  </si>
  <si>
    <t>CA13C01</t>
  </si>
  <si>
    <t>CA13C02</t>
  </si>
  <si>
    <t>CA13D01</t>
  </si>
  <si>
    <t>CA13D02</t>
  </si>
  <si>
    <t>CA13E01</t>
  </si>
  <si>
    <t>CA13E02</t>
  </si>
  <si>
    <t>CA14A01</t>
  </si>
  <si>
    <t>CA14A02</t>
  </si>
  <si>
    <t>CA14B01</t>
  </si>
  <si>
    <t>CA14B02</t>
  </si>
  <si>
    <t>CA14C01</t>
  </si>
  <si>
    <t>CA14C02</t>
  </si>
  <si>
    <t>CA14D01</t>
  </si>
  <si>
    <t>CA14D02</t>
  </si>
  <si>
    <t>CA14E01</t>
  </si>
  <si>
    <t>CA14E02</t>
  </si>
  <si>
    <t>CA15A01</t>
  </si>
  <si>
    <t>CA15A02</t>
  </si>
  <si>
    <t>CA15B01</t>
  </si>
  <si>
    <t>CA15B02</t>
  </si>
  <si>
    <t>CA15C01</t>
  </si>
  <si>
    <t>CA15C02</t>
  </si>
  <si>
    <t>CA15D01</t>
  </si>
  <si>
    <t>CA15D02</t>
  </si>
  <si>
    <t>CA15E01</t>
  </si>
  <si>
    <t>CA15E02</t>
  </si>
  <si>
    <t>CA16A01</t>
  </si>
  <si>
    <t>CA16A02</t>
  </si>
  <si>
    <t>CA16B01</t>
  </si>
  <si>
    <t>CA16B02</t>
  </si>
  <si>
    <t>CA16C01</t>
  </si>
  <si>
    <t>CA16C02</t>
  </si>
  <si>
    <t>CA16D01</t>
  </si>
  <si>
    <t>CA16D02</t>
  </si>
  <si>
    <t>CA16E01</t>
  </si>
  <si>
    <t>CA16E02</t>
  </si>
  <si>
    <t>CA17A01</t>
  </si>
  <si>
    <t>CA17A02</t>
  </si>
  <si>
    <t>CA17B01</t>
  </si>
  <si>
    <t>CA17B02</t>
  </si>
  <si>
    <t>CA17C01</t>
  </si>
  <si>
    <t>CA17C02</t>
  </si>
  <si>
    <t>CA17D01</t>
  </si>
  <si>
    <t>CA17D02</t>
  </si>
  <si>
    <t>CA17E01</t>
  </si>
  <si>
    <t>CA17E02</t>
  </si>
  <si>
    <t>CA18A01</t>
  </si>
  <si>
    <t>CA18A02</t>
  </si>
  <si>
    <t>CA18B01</t>
  </si>
  <si>
    <t>CA18B02</t>
  </si>
  <si>
    <t>CA18C01</t>
  </si>
  <si>
    <t>CA18C02</t>
  </si>
  <si>
    <t>CA18D01</t>
  </si>
  <si>
    <t>CA18D02</t>
  </si>
  <si>
    <t>CA18E01</t>
  </si>
  <si>
    <t>CA18E02</t>
  </si>
  <si>
    <t>CA19A01</t>
  </si>
  <si>
    <t>CA19A02</t>
  </si>
  <si>
    <t>CA19B01</t>
  </si>
  <si>
    <t>CA19B02</t>
  </si>
  <si>
    <t>CA19C01</t>
  </si>
  <si>
    <t>CA19C02</t>
  </si>
  <si>
    <t>CA19D01</t>
  </si>
  <si>
    <t>CA19D02</t>
  </si>
  <si>
    <t>CA19E01</t>
  </si>
  <si>
    <t>CA19E02</t>
  </si>
  <si>
    <t>CB01A01</t>
  </si>
  <si>
    <t>CB01A02</t>
  </si>
  <si>
    <t>CB01B01</t>
  </si>
  <si>
    <t>CB01B02</t>
  </si>
  <si>
    <t>CB01C01</t>
  </si>
  <si>
    <t>CB01C02</t>
  </si>
  <si>
    <t>CB01D01</t>
  </si>
  <si>
    <t>CB01D02</t>
  </si>
  <si>
    <t>CB01E01</t>
  </si>
  <si>
    <t>CB01E02</t>
  </si>
  <si>
    <t>CB02A01</t>
  </si>
  <si>
    <t>CB02A02</t>
  </si>
  <si>
    <t>CB02B01</t>
  </si>
  <si>
    <t>CB02B02</t>
  </si>
  <si>
    <t>CB02C01</t>
  </si>
  <si>
    <t>CB02C02</t>
  </si>
  <si>
    <t>CB02D01</t>
  </si>
  <si>
    <t>CB02D02</t>
  </si>
  <si>
    <t>CB02E01</t>
  </si>
  <si>
    <t>CB02E02</t>
  </si>
  <si>
    <t>CB03A01</t>
  </si>
  <si>
    <t>CB03A02</t>
  </si>
  <si>
    <t>CB03B01</t>
  </si>
  <si>
    <t>CB03B02</t>
  </si>
  <si>
    <t>CB03C01</t>
  </si>
  <si>
    <t>CB03C02</t>
  </si>
  <si>
    <t>CB03D01</t>
  </si>
  <si>
    <t>CB03D02</t>
  </si>
  <si>
    <t>CB03E01</t>
  </si>
  <si>
    <t>CB03E02</t>
  </si>
  <si>
    <t>CB04A01</t>
  </si>
  <si>
    <t>CB04A02</t>
  </si>
  <si>
    <t>CB04B01</t>
  </si>
  <si>
    <t>CB04B02</t>
  </si>
  <si>
    <t>CB04C01</t>
  </si>
  <si>
    <t>CB04C02</t>
  </si>
  <si>
    <t>CB04D01</t>
  </si>
  <si>
    <t>CB04D02</t>
  </si>
  <si>
    <t>CB04E01</t>
  </si>
  <si>
    <t>CB04E02</t>
  </si>
  <si>
    <t>CB05A01</t>
  </si>
  <si>
    <t>CB05A02</t>
  </si>
  <si>
    <t>CB05B01</t>
  </si>
  <si>
    <t>CB05B02</t>
  </si>
  <si>
    <t>CB05C01</t>
  </si>
  <si>
    <t>CB05C02</t>
  </si>
  <si>
    <t>CB05D01</t>
  </si>
  <si>
    <t>CB05D02</t>
  </si>
  <si>
    <t>CB05E01</t>
  </si>
  <si>
    <t>CB05E02</t>
  </si>
  <si>
    <t>CB06A01</t>
  </si>
  <si>
    <t>CB06A02</t>
  </si>
  <si>
    <t>CB06B01</t>
  </si>
  <si>
    <t>CB06B02</t>
  </si>
  <si>
    <t>CB06C01</t>
  </si>
  <si>
    <t>CB06C02</t>
  </si>
  <si>
    <t>CB06D01</t>
  </si>
  <si>
    <t>CB06D02</t>
  </si>
  <si>
    <t>CB06E01</t>
  </si>
  <si>
    <t>CB06E02</t>
  </si>
  <si>
    <t>CB07A01</t>
  </si>
  <si>
    <t>CB07A02</t>
  </si>
  <si>
    <t>CB07B01</t>
  </si>
  <si>
    <t>CB07B02</t>
  </si>
  <si>
    <t>CB07C01</t>
  </si>
  <si>
    <t>CB07C02</t>
  </si>
  <si>
    <t>CB07D01</t>
  </si>
  <si>
    <t>CB07D02</t>
  </si>
  <si>
    <t>CB07E01</t>
  </si>
  <si>
    <t>CB07E02</t>
  </si>
  <si>
    <t>CB08A01</t>
  </si>
  <si>
    <t>CB08A02</t>
  </si>
  <si>
    <t>CB08B01</t>
  </si>
  <si>
    <t>CB08B02</t>
  </si>
  <si>
    <t>CB08C01</t>
  </si>
  <si>
    <t>CB08C02</t>
  </si>
  <si>
    <t>CB08D01</t>
  </si>
  <si>
    <t>CB08D02</t>
  </si>
  <si>
    <t>CB08E01</t>
  </si>
  <si>
    <t>CB08E02</t>
  </si>
  <si>
    <t>CB09A01</t>
  </si>
  <si>
    <t>CB09A02</t>
  </si>
  <si>
    <t>CB09B01</t>
  </si>
  <si>
    <t>CB09B02</t>
  </si>
  <si>
    <t>CB09C01</t>
  </si>
  <si>
    <t>CB09C02</t>
  </si>
  <si>
    <t>CB09D01</t>
  </si>
  <si>
    <t>CB09D02</t>
  </si>
  <si>
    <t>CB09E01</t>
  </si>
  <si>
    <t>CB09E02</t>
  </si>
  <si>
    <t>CB10A01</t>
  </si>
  <si>
    <t>CB10A02</t>
  </si>
  <si>
    <t>CB10B01</t>
  </si>
  <si>
    <t>CB10B02</t>
  </si>
  <si>
    <t>CB10C01</t>
  </si>
  <si>
    <t>CB10C02</t>
  </si>
  <si>
    <t>CB10D01</t>
  </si>
  <si>
    <t>CB10D02</t>
  </si>
  <si>
    <t>CB10E01</t>
  </si>
  <si>
    <t>CB10E02</t>
  </si>
  <si>
    <t>CB11A01</t>
  </si>
  <si>
    <t>CB11A02</t>
  </si>
  <si>
    <t>CB11B01</t>
  </si>
  <si>
    <t>CB11B02</t>
  </si>
  <si>
    <t>CB11C01</t>
  </si>
  <si>
    <t>CB11C02</t>
  </si>
  <si>
    <t>CB11D01</t>
  </si>
  <si>
    <t>CB11D02</t>
  </si>
  <si>
    <t>CB11E01</t>
  </si>
  <si>
    <t>CB11E02</t>
  </si>
  <si>
    <t>CB12A01</t>
  </si>
  <si>
    <t>CB12A02</t>
  </si>
  <si>
    <t>CB12B01</t>
  </si>
  <si>
    <t>CB12B02</t>
  </si>
  <si>
    <t>CB12C01</t>
  </si>
  <si>
    <t>CB12C02</t>
  </si>
  <si>
    <t>CB12D01</t>
  </si>
  <si>
    <t>CB12D02</t>
  </si>
  <si>
    <t>CB12E01</t>
  </si>
  <si>
    <t>CB12E02</t>
  </si>
  <si>
    <t>CB13A01</t>
  </si>
  <si>
    <t>CB13A02</t>
  </si>
  <si>
    <t>CB13B01</t>
  </si>
  <si>
    <t>CB13B02</t>
  </si>
  <si>
    <t>CB13C01</t>
  </si>
  <si>
    <t>CB13C02</t>
  </si>
  <si>
    <t>CB13D01</t>
  </si>
  <si>
    <t>CB13D02</t>
  </si>
  <si>
    <t>CB13E01</t>
  </si>
  <si>
    <t>CB13E02</t>
  </si>
  <si>
    <t>CB14A01</t>
  </si>
  <si>
    <t>CB14A02</t>
  </si>
  <si>
    <t>CB14B01</t>
  </si>
  <si>
    <t>CB14B02</t>
  </si>
  <si>
    <t>CB14C01</t>
  </si>
  <si>
    <t>CB14C02</t>
  </si>
  <si>
    <t>CB14D01</t>
  </si>
  <si>
    <t>CB14D02</t>
  </si>
  <si>
    <t>CB14E01</t>
  </si>
  <si>
    <t>CB14E02</t>
  </si>
  <si>
    <t>CB15A01</t>
  </si>
  <si>
    <t>CB15A02</t>
  </si>
  <si>
    <t>CB15B01</t>
  </si>
  <si>
    <t>CB15B02</t>
  </si>
  <si>
    <t>CB15C01</t>
  </si>
  <si>
    <t>CB15C02</t>
  </si>
  <si>
    <t>CB15D01</t>
  </si>
  <si>
    <t>CB15D02</t>
  </si>
  <si>
    <t>CB15E01</t>
  </si>
  <si>
    <t>CB15E02</t>
  </si>
  <si>
    <t>CB16A01</t>
  </si>
  <si>
    <t>CB16A02</t>
  </si>
  <si>
    <t>CB16B01</t>
  </si>
  <si>
    <t>CB16B02</t>
  </si>
  <si>
    <t>CB16C01</t>
  </si>
  <si>
    <t>CB16C02</t>
  </si>
  <si>
    <t>CB16D01</t>
  </si>
  <si>
    <t>CB16D02</t>
  </si>
  <si>
    <t>CB16E01</t>
  </si>
  <si>
    <t>CB16E02</t>
  </si>
  <si>
    <t>CB17A01</t>
  </si>
  <si>
    <t>CB17A02</t>
  </si>
  <si>
    <t>CB17B01</t>
  </si>
  <si>
    <t>CB17B02</t>
  </si>
  <si>
    <t>CB17C01</t>
  </si>
  <si>
    <t>CB17C02</t>
  </si>
  <si>
    <t>CB17D01</t>
  </si>
  <si>
    <t>CB17D02</t>
  </si>
  <si>
    <t>CB17E01</t>
  </si>
  <si>
    <t>CB17E02</t>
  </si>
  <si>
    <t>CB18A01</t>
  </si>
  <si>
    <t>CB18A02</t>
  </si>
  <si>
    <t>CB18B01</t>
  </si>
  <si>
    <t>CB18B02</t>
  </si>
  <si>
    <t>CB18C01</t>
  </si>
  <si>
    <t>CB18C02</t>
  </si>
  <si>
    <t>CB18D01</t>
  </si>
  <si>
    <t>CB18D02</t>
  </si>
  <si>
    <t>CB18E01</t>
  </si>
  <si>
    <t>CB18E02</t>
  </si>
  <si>
    <t>CB19A01</t>
  </si>
  <si>
    <t>CB19A02</t>
  </si>
  <si>
    <t>CB19B01</t>
  </si>
  <si>
    <t>CB19B02</t>
  </si>
  <si>
    <t>CB19C01</t>
  </si>
  <si>
    <t>CB19C02</t>
  </si>
  <si>
    <t>CB19D01</t>
  </si>
  <si>
    <t>CB19D02</t>
  </si>
  <si>
    <t>CB19E01</t>
  </si>
  <si>
    <t>CB19E02</t>
  </si>
  <si>
    <t>CB20A01</t>
  </si>
  <si>
    <t>CB20A02</t>
  </si>
  <si>
    <t>CB20B01</t>
  </si>
  <si>
    <t>CB20B02</t>
  </si>
  <si>
    <t>CB20C02</t>
  </si>
  <si>
    <t>CB20D01</t>
  </si>
  <si>
    <t>CB20D02</t>
  </si>
  <si>
    <t>CB20E01</t>
  </si>
  <si>
    <t>CB20E02</t>
  </si>
  <si>
    <t>CB21A01</t>
  </si>
  <si>
    <t>CB21A02</t>
  </si>
  <si>
    <t>CB21B01</t>
  </si>
  <si>
    <t>CB21B02</t>
  </si>
  <si>
    <t>CB21C01</t>
  </si>
  <si>
    <t>CB21C02</t>
  </si>
  <si>
    <t>CB21D01</t>
  </si>
  <si>
    <t>CB21D02</t>
  </si>
  <si>
    <t>CB21E01</t>
  </si>
  <si>
    <t>CB21E02</t>
  </si>
  <si>
    <t>CB22A01</t>
  </si>
  <si>
    <t>CB22A02</t>
  </si>
  <si>
    <t>CB22B01</t>
  </si>
  <si>
    <t>CB22B02</t>
  </si>
  <si>
    <t>CB22C01</t>
  </si>
  <si>
    <t>CB22C02</t>
  </si>
  <si>
    <t>CB22D01</t>
  </si>
  <si>
    <t>CB22D02</t>
  </si>
  <si>
    <t>CB22E01</t>
  </si>
  <si>
    <t>CB22E02</t>
  </si>
  <si>
    <t>CB23A01</t>
  </si>
  <si>
    <t>CB23B01</t>
  </si>
  <si>
    <t>CB23B02</t>
  </si>
  <si>
    <t>CB23C01</t>
  </si>
  <si>
    <t>CB23C02</t>
  </si>
  <si>
    <t>CB23D01</t>
  </si>
  <si>
    <t>CB23D02</t>
  </si>
  <si>
    <t>CB23E01</t>
  </si>
  <si>
    <t>CB23E02</t>
  </si>
  <si>
    <t>CB24A01</t>
  </si>
  <si>
    <t>CB24A02</t>
  </si>
  <si>
    <t>CB24B01</t>
  </si>
  <si>
    <t>CB24B02</t>
  </si>
  <si>
    <t>CB24C01</t>
  </si>
  <si>
    <t>CB24C02</t>
  </si>
  <si>
    <t>CB24D01</t>
  </si>
  <si>
    <t>CB24D02</t>
  </si>
  <si>
    <t>CB24E01</t>
  </si>
  <si>
    <t>CB24E02</t>
  </si>
  <si>
    <t>CB25A01</t>
  </si>
  <si>
    <t>CB25A02</t>
  </si>
  <si>
    <t>CB25B01</t>
  </si>
  <si>
    <t>CB25B02</t>
  </si>
  <si>
    <t>CB25C01</t>
  </si>
  <si>
    <t>CB25C02</t>
  </si>
  <si>
    <t>CB25D01</t>
  </si>
  <si>
    <t>CB25D02</t>
  </si>
  <si>
    <t>CB25E01</t>
  </si>
  <si>
    <t>CB25E02</t>
  </si>
  <si>
    <t>CB26A01</t>
  </si>
  <si>
    <t>CB26A02</t>
  </si>
  <si>
    <t>CB26B01</t>
  </si>
  <si>
    <t>CB26B02</t>
  </si>
  <si>
    <t>CB26C01</t>
  </si>
  <si>
    <t>CB26C02</t>
  </si>
  <si>
    <t>CB26D01</t>
  </si>
  <si>
    <t>CB26D02</t>
  </si>
  <si>
    <t>CB26E01</t>
  </si>
  <si>
    <t>CB26E02</t>
  </si>
  <si>
    <t>CB27A01</t>
  </si>
  <si>
    <t>CB27A02</t>
  </si>
  <si>
    <t>CB27B01</t>
  </si>
  <si>
    <t>CB27B02</t>
  </si>
  <si>
    <t>CB27C01</t>
  </si>
  <si>
    <t>CB27C02</t>
  </si>
  <si>
    <t>CB27D01</t>
  </si>
  <si>
    <t>CB27D02</t>
  </si>
  <si>
    <t>CB27E01</t>
  </si>
  <si>
    <t>CB27E02</t>
  </si>
  <si>
    <t>CB28A01</t>
  </si>
  <si>
    <t>CB28A02</t>
  </si>
  <si>
    <t>CB28B01</t>
  </si>
  <si>
    <t>CB28B02</t>
  </si>
  <si>
    <t>CB28C01</t>
  </si>
  <si>
    <t>22D26JJ</t>
  </si>
  <si>
    <t>CB28C02</t>
  </si>
  <si>
    <t>CB28D01</t>
  </si>
  <si>
    <t>CB28D02</t>
  </si>
  <si>
    <t>CB28E01</t>
  </si>
  <si>
    <t>CB28E02</t>
  </si>
  <si>
    <t>CB29A01</t>
  </si>
  <si>
    <t>CB29A02</t>
  </si>
  <si>
    <t>CB29B01</t>
  </si>
  <si>
    <t>CB29B02</t>
  </si>
  <si>
    <t>CB29C01</t>
  </si>
  <si>
    <t>CB29C02</t>
  </si>
  <si>
    <t>CB29D01</t>
  </si>
  <si>
    <t>CB29D02</t>
  </si>
  <si>
    <t>CB29E01</t>
  </si>
  <si>
    <t>CB29E02</t>
  </si>
  <si>
    <t>CB30A01</t>
  </si>
  <si>
    <t>CB30A02</t>
  </si>
  <si>
    <t>CB30B01</t>
  </si>
  <si>
    <t>CB30B02</t>
  </si>
  <si>
    <t>CB30C01</t>
  </si>
  <si>
    <t>CB30C02</t>
  </si>
  <si>
    <t>CB30D01</t>
  </si>
  <si>
    <t>CB30D02</t>
  </si>
  <si>
    <t>CB30E01</t>
  </si>
  <si>
    <t>CB30E02</t>
  </si>
  <si>
    <t>CB31A01</t>
  </si>
  <si>
    <t>CB31A02</t>
  </si>
  <si>
    <t>CB31B01</t>
  </si>
  <si>
    <t>CB31B02</t>
  </si>
  <si>
    <t>CB31C01</t>
  </si>
  <si>
    <t>CB31C02</t>
  </si>
  <si>
    <t>CB31D01</t>
  </si>
  <si>
    <t>CB31D02</t>
  </si>
  <si>
    <t>CB31E01</t>
  </si>
  <si>
    <t>CB31E02</t>
  </si>
  <si>
    <t>CB32A01</t>
  </si>
  <si>
    <t>CB32A02</t>
  </si>
  <si>
    <t>CB32B01</t>
  </si>
  <si>
    <t>CB32B02</t>
  </si>
  <si>
    <t>CB32C01</t>
  </si>
  <si>
    <t>CB32C02</t>
  </si>
  <si>
    <t>CB32D01</t>
  </si>
  <si>
    <t>CB32D02</t>
  </si>
  <si>
    <t>CB32E01</t>
  </si>
  <si>
    <t>CB32E02</t>
  </si>
  <si>
    <t>CB33A01</t>
  </si>
  <si>
    <t>CB33A02</t>
  </si>
  <si>
    <t>CB33B01</t>
  </si>
  <si>
    <t>CB33B02</t>
  </si>
  <si>
    <t>CB33C01</t>
  </si>
  <si>
    <t>CB33C02</t>
  </si>
  <si>
    <t>CB33D01</t>
  </si>
  <si>
    <t>CB33D02</t>
  </si>
  <si>
    <t>CB33E01</t>
  </si>
  <si>
    <t>CB33E02</t>
  </si>
  <si>
    <t>CB34A01</t>
  </si>
  <si>
    <t>CB34A02</t>
  </si>
  <si>
    <t>CB34B01</t>
  </si>
  <si>
    <t>CB34B02</t>
  </si>
  <si>
    <t>CB34C01</t>
  </si>
  <si>
    <t>CB34C02</t>
  </si>
  <si>
    <t>CB34D01</t>
  </si>
  <si>
    <t>CB34D02</t>
  </si>
  <si>
    <t>CB34E01</t>
  </si>
  <si>
    <t>CB34E02</t>
  </si>
  <si>
    <t>CB35A01</t>
  </si>
  <si>
    <t>CB35A02</t>
  </si>
  <si>
    <t>CB35B01</t>
  </si>
  <si>
    <t>CB35B02</t>
  </si>
  <si>
    <t>CB35C01</t>
  </si>
  <si>
    <t>CB35C02</t>
  </si>
  <si>
    <t>CB35D01</t>
  </si>
  <si>
    <t>CB35D02</t>
  </si>
  <si>
    <t>CB35E01</t>
  </si>
  <si>
    <t>CB35E02</t>
  </si>
  <si>
    <t>CB36A01</t>
  </si>
  <si>
    <t>CB36A02</t>
  </si>
  <si>
    <t>CB36B01</t>
  </si>
  <si>
    <t>CB36B02</t>
  </si>
  <si>
    <t>CB36C01</t>
  </si>
  <si>
    <t>CB36C02</t>
  </si>
  <si>
    <t>CB36D01</t>
  </si>
  <si>
    <t>CB36D02</t>
  </si>
  <si>
    <t>CB36E01</t>
  </si>
  <si>
    <t>CB36E02</t>
  </si>
  <si>
    <t>CB37A01</t>
  </si>
  <si>
    <t>CB37A02</t>
  </si>
  <si>
    <t>CB37B01</t>
  </si>
  <si>
    <t>CB37B02</t>
  </si>
  <si>
    <t>CB37C01</t>
  </si>
  <si>
    <t>CB37C02</t>
  </si>
  <si>
    <t>CB37D01</t>
  </si>
  <si>
    <t>CB37D02</t>
  </si>
  <si>
    <t>CB37E01</t>
  </si>
  <si>
    <t>CB37E02</t>
  </si>
  <si>
    <t>CB38A01</t>
  </si>
  <si>
    <t>CB38A02</t>
  </si>
  <si>
    <t>CB38B01</t>
  </si>
  <si>
    <t>CB38B02</t>
  </si>
  <si>
    <t>CB38C01</t>
  </si>
  <si>
    <t>CB38C02</t>
  </si>
  <si>
    <t>CB38D01</t>
  </si>
  <si>
    <t>CB38D02</t>
  </si>
  <si>
    <t>CB38E01</t>
  </si>
  <si>
    <t>CB38E02</t>
  </si>
  <si>
    <t>CB39A01</t>
  </si>
  <si>
    <t>CB39B01</t>
  </si>
  <si>
    <t>CB39B02</t>
  </si>
  <si>
    <t>CB39C01</t>
  </si>
  <si>
    <t>CB39C02</t>
  </si>
  <si>
    <t>CB39D01</t>
  </si>
  <si>
    <t>CB39D02</t>
  </si>
  <si>
    <t>CB39E01</t>
  </si>
  <si>
    <t>CB39E02</t>
  </si>
  <si>
    <t>CB40A01</t>
  </si>
  <si>
    <t>CB40A02</t>
  </si>
  <si>
    <t>CB40B01</t>
  </si>
  <si>
    <t>CB40B02</t>
  </si>
  <si>
    <t>CB40C01</t>
  </si>
  <si>
    <t>CB40C02</t>
  </si>
  <si>
    <t>CB40D01</t>
  </si>
  <si>
    <t>CB40D02</t>
  </si>
  <si>
    <t>CB40E01</t>
  </si>
  <si>
    <t>CB40E02</t>
  </si>
  <si>
    <t>CC01A02</t>
  </si>
  <si>
    <t>CC01B01</t>
  </si>
  <si>
    <t>CC01B02</t>
  </si>
  <si>
    <t>CC01C01</t>
  </si>
  <si>
    <t>CC01C02</t>
  </si>
  <si>
    <t>CC01D01</t>
  </si>
  <si>
    <t>CC01D02</t>
  </si>
  <si>
    <t>CC01E01</t>
  </si>
  <si>
    <t>CC01E02</t>
  </si>
  <si>
    <t>CC02A01</t>
  </si>
  <si>
    <t>CC02A02</t>
  </si>
  <si>
    <t>CC02B01</t>
  </si>
  <si>
    <t>CC02B02</t>
  </si>
  <si>
    <t>CC02C01</t>
  </si>
  <si>
    <t>CC02C02</t>
  </si>
  <si>
    <t>CC02D01</t>
  </si>
  <si>
    <t>CC02D02</t>
  </si>
  <si>
    <t>CC02E01</t>
  </si>
  <si>
    <t>CC02E02</t>
  </si>
  <si>
    <t>CC03A01</t>
  </si>
  <si>
    <t>CC03A02</t>
  </si>
  <si>
    <t>CC03B01</t>
  </si>
  <si>
    <t>CC03B02</t>
  </si>
  <si>
    <t>CC03C01</t>
  </si>
  <si>
    <t>CC03C02</t>
  </si>
  <si>
    <t>CC03D01</t>
  </si>
  <si>
    <t>CC03D02</t>
  </si>
  <si>
    <t>CC03E01</t>
  </si>
  <si>
    <t>CC03E02</t>
  </si>
  <si>
    <t>CC04A01</t>
  </si>
  <si>
    <t>CC04A02</t>
  </si>
  <si>
    <t>CC04B01</t>
  </si>
  <si>
    <t>CC04B02</t>
  </si>
  <si>
    <t>CC04C01</t>
  </si>
  <si>
    <t>CC04C02</t>
  </si>
  <si>
    <t>CC04D01</t>
  </si>
  <si>
    <t>CC04D02</t>
  </si>
  <si>
    <t>CC04E01</t>
  </si>
  <si>
    <t>CC04E02</t>
  </si>
  <si>
    <t>CC05A01</t>
  </si>
  <si>
    <t>CC05A02</t>
  </si>
  <si>
    <t>CC05B01</t>
  </si>
  <si>
    <t>CC05B02</t>
  </si>
  <si>
    <t>CC05C01</t>
  </si>
  <si>
    <t>CC05C02</t>
  </si>
  <si>
    <t>CC05D01</t>
  </si>
  <si>
    <t>CC05D02</t>
  </si>
  <si>
    <t>CC05E01</t>
  </si>
  <si>
    <t>CC05E02</t>
  </si>
  <si>
    <t>CC06A01</t>
  </si>
  <si>
    <t>CC06A02</t>
  </si>
  <si>
    <t>CC06B01</t>
  </si>
  <si>
    <t>CC06B02</t>
  </si>
  <si>
    <t>CC06C01</t>
  </si>
  <si>
    <t>CC06C02</t>
  </si>
  <si>
    <t>CC06D01</t>
  </si>
  <si>
    <t>CC06D02</t>
  </si>
  <si>
    <t>CC06E01</t>
  </si>
  <si>
    <t>CC06E02</t>
  </si>
  <si>
    <t>CC07A01</t>
  </si>
  <si>
    <t>CC07A02</t>
  </si>
  <si>
    <t>CC07B01</t>
  </si>
  <si>
    <t>CC07B02</t>
  </si>
  <si>
    <t>CC07C01</t>
  </si>
  <si>
    <t>CC07C02</t>
  </si>
  <si>
    <t>CC07D01</t>
  </si>
  <si>
    <t>CC07D02</t>
  </si>
  <si>
    <t>CC07E01</t>
  </si>
  <si>
    <t>CC07E02</t>
  </si>
  <si>
    <t>CC08A02</t>
  </si>
  <si>
    <t>CC08B01</t>
  </si>
  <si>
    <t>CC08B02</t>
  </si>
  <si>
    <t>CC08C01</t>
  </si>
  <si>
    <t>CC08C02</t>
  </si>
  <si>
    <t>CC08D01</t>
  </si>
  <si>
    <t>CC08D02</t>
  </si>
  <si>
    <t>CC08E01</t>
  </si>
  <si>
    <t>CC08E02</t>
  </si>
  <si>
    <t>CC09A01</t>
  </si>
  <si>
    <t>CC09A02</t>
  </si>
  <si>
    <t>CC09B01</t>
  </si>
  <si>
    <t>CC09B02</t>
  </si>
  <si>
    <t>CC09C01</t>
  </si>
  <si>
    <t>CC09C02</t>
  </si>
  <si>
    <t>CC09D01</t>
  </si>
  <si>
    <t>CC09D02</t>
  </si>
  <si>
    <t>CC09E01</t>
  </si>
  <si>
    <t>CC09E02</t>
  </si>
  <si>
    <t>CC10A01</t>
  </si>
  <si>
    <t>CC10A02</t>
  </si>
  <si>
    <t>CC10B01</t>
  </si>
  <si>
    <t>CC10B02</t>
  </si>
  <si>
    <t>CC10C01</t>
  </si>
  <si>
    <t>CC10C02</t>
  </si>
  <si>
    <t>CC10D01</t>
  </si>
  <si>
    <t>CC10D02</t>
  </si>
  <si>
    <t>CC10E01</t>
  </si>
  <si>
    <t>CC10E02</t>
  </si>
  <si>
    <t>CC11A01</t>
  </si>
  <si>
    <t>CC11B01</t>
  </si>
  <si>
    <t>CC11B02</t>
  </si>
  <si>
    <t>CC11C01</t>
  </si>
  <si>
    <t>CC11C02</t>
  </si>
  <si>
    <t>CC11D01</t>
  </si>
  <si>
    <t>CC11D02</t>
  </si>
  <si>
    <t>CC11E01</t>
  </si>
  <si>
    <t>CC11E02</t>
  </si>
  <si>
    <t>CC12A01</t>
  </si>
  <si>
    <t>CC12A02</t>
  </si>
  <si>
    <t>CC12B01</t>
  </si>
  <si>
    <t>CC12B02</t>
  </si>
  <si>
    <t>CC12D01</t>
  </si>
  <si>
    <t>CC12D02</t>
  </si>
  <si>
    <t>CC12E01</t>
  </si>
  <si>
    <t>CC12E02</t>
  </si>
  <si>
    <t>CC13A01</t>
  </si>
  <si>
    <t>CC13A02</t>
  </si>
  <si>
    <t>CC13C01</t>
  </si>
  <si>
    <t>CC13C02</t>
  </si>
  <si>
    <t>CC13D01</t>
  </si>
  <si>
    <t>CC13D02</t>
  </si>
  <si>
    <t>CC13E01</t>
  </si>
  <si>
    <t>CC13E02</t>
  </si>
  <si>
    <t>CC14A01</t>
  </si>
  <si>
    <t>CC14A02</t>
  </si>
  <si>
    <t>CC14B01</t>
  </si>
  <si>
    <t>CC14B02</t>
  </si>
  <si>
    <t>CC14C01</t>
  </si>
  <si>
    <t>CC14C02</t>
  </si>
  <si>
    <t>CC14D01</t>
  </si>
  <si>
    <t>CC14D02</t>
  </si>
  <si>
    <t>CC14E01</t>
  </si>
  <si>
    <t>CC14E02</t>
  </si>
  <si>
    <t>CC15A02</t>
  </si>
  <si>
    <t>CC15B01</t>
  </si>
  <si>
    <t>CC15B02</t>
  </si>
  <si>
    <t>CC15C01</t>
  </si>
  <si>
    <t>CC15C02</t>
  </si>
  <si>
    <t>CC15D01</t>
  </si>
  <si>
    <t>CC15D02</t>
  </si>
  <si>
    <t>CC15E01</t>
  </si>
  <si>
    <t>CC15E02</t>
  </si>
  <si>
    <t>CC16A02</t>
  </si>
  <si>
    <t>CC16B01</t>
  </si>
  <si>
    <t>CC16B02</t>
  </si>
  <si>
    <t>CC16C01</t>
  </si>
  <si>
    <t>CC16C02</t>
  </si>
  <si>
    <t>CC16D01</t>
  </si>
  <si>
    <t>CC16D02</t>
  </si>
  <si>
    <t>CC16E01</t>
  </si>
  <si>
    <t>CC16E02</t>
  </si>
  <si>
    <t>CC17A01</t>
  </si>
  <si>
    <t>CC17A02</t>
  </si>
  <si>
    <t>CC17B01</t>
  </si>
  <si>
    <t>CC17B02</t>
  </si>
  <si>
    <t>CC17C01</t>
  </si>
  <si>
    <t>CC17C02</t>
  </si>
  <si>
    <t>CC17D01</t>
  </si>
  <si>
    <t>CC17D02</t>
  </si>
  <si>
    <t>CC17E01</t>
  </si>
  <si>
    <t>CC17E02</t>
  </si>
  <si>
    <t>CC18A01</t>
  </si>
  <si>
    <t>CC18A02</t>
  </si>
  <si>
    <t>CC18B01</t>
  </si>
  <si>
    <t>CC18B02</t>
  </si>
  <si>
    <t>CC18C01</t>
  </si>
  <si>
    <t>CC18C02</t>
  </si>
  <si>
    <t>CC18D01</t>
  </si>
  <si>
    <t>CC18D02</t>
  </si>
  <si>
    <t>CC18E01</t>
  </si>
  <si>
    <t>CC18E02</t>
  </si>
  <si>
    <t>CC21A01</t>
  </si>
  <si>
    <t>CC21A02</t>
  </si>
  <si>
    <t>CC21B01</t>
  </si>
  <si>
    <t>CC21B02</t>
  </si>
  <si>
    <t>CC21C01</t>
  </si>
  <si>
    <t>CC21C02</t>
  </si>
  <si>
    <t>CC21D01</t>
  </si>
  <si>
    <t>CC21D02</t>
  </si>
  <si>
    <t>CC21E01</t>
  </si>
  <si>
    <t>CC21E02</t>
  </si>
  <si>
    <t>CC22A01</t>
  </si>
  <si>
    <t>CC22A02</t>
  </si>
  <si>
    <t>CC22B01</t>
  </si>
  <si>
    <t>CC22B02</t>
  </si>
  <si>
    <t>CC22C01</t>
  </si>
  <si>
    <t>CC22C02</t>
  </si>
  <si>
    <t>CC22D01</t>
  </si>
  <si>
    <t>CC22D02</t>
  </si>
  <si>
    <t>CC22E01</t>
  </si>
  <si>
    <t>CC22E02</t>
  </si>
  <si>
    <t>CC23A01</t>
  </si>
  <si>
    <t>CC23A02</t>
  </si>
  <si>
    <t>CC23B01</t>
  </si>
  <si>
    <t>CC23B02</t>
  </si>
  <si>
    <t>CC23C01</t>
  </si>
  <si>
    <t>CC23C02</t>
  </si>
  <si>
    <t>CC23D01</t>
  </si>
  <si>
    <t>CC23D02</t>
  </si>
  <si>
    <t>CC23E01</t>
  </si>
  <si>
    <t>CC23E02</t>
  </si>
  <si>
    <t>CC24A01</t>
  </si>
  <si>
    <t>CC24A02</t>
  </si>
  <si>
    <t>CC24B01</t>
  </si>
  <si>
    <t>CC24B02</t>
  </si>
  <si>
    <t>CC24C01</t>
  </si>
  <si>
    <t>CC24C02</t>
  </si>
  <si>
    <t>CC24D01</t>
  </si>
  <si>
    <t>CC24D02</t>
  </si>
  <si>
    <t>CC24E01</t>
  </si>
  <si>
    <t>CC24E02</t>
  </si>
  <si>
    <t>CC25A01</t>
  </si>
  <si>
    <t>CC25A02</t>
  </si>
  <si>
    <t>CC25B01</t>
  </si>
  <si>
    <t>CC25B02</t>
  </si>
  <si>
    <t>CC25C01</t>
  </si>
  <si>
    <t>CC25C02</t>
  </si>
  <si>
    <t>CC25D01</t>
  </si>
  <si>
    <t>CC25D02</t>
  </si>
  <si>
    <t>CC25E01</t>
  </si>
  <si>
    <t>CC25E02</t>
  </si>
  <si>
    <t>CC26A01</t>
  </si>
  <si>
    <t>CC26A02</t>
  </si>
  <si>
    <t>CC26B01</t>
  </si>
  <si>
    <t>CC26B02</t>
  </si>
  <si>
    <t>CC26C01</t>
  </si>
  <si>
    <t>CC26C02</t>
  </si>
  <si>
    <t>CC26D01</t>
  </si>
  <si>
    <t>CC26D02</t>
  </si>
  <si>
    <t>CC26E01</t>
  </si>
  <si>
    <t>CC26E02</t>
  </si>
  <si>
    <t>CC27A01</t>
  </si>
  <si>
    <t>CC27A02</t>
  </si>
  <si>
    <t>CC27B01</t>
  </si>
  <si>
    <t>CC27B02</t>
  </si>
  <si>
    <t>CC27C01</t>
  </si>
  <si>
    <t>CC27C02</t>
  </si>
  <si>
    <t>CC27D01</t>
  </si>
  <si>
    <t>CC27D02</t>
  </si>
  <si>
    <t>CC27E01</t>
  </si>
  <si>
    <t>CC27E02</t>
  </si>
  <si>
    <t>CC28A01</t>
  </si>
  <si>
    <t>CC28A02</t>
  </si>
  <si>
    <t>CC28B01</t>
  </si>
  <si>
    <t>CC28B02</t>
  </si>
  <si>
    <t>CC28C01</t>
  </si>
  <si>
    <t>CC28C02</t>
  </si>
  <si>
    <t>CC28D01</t>
  </si>
  <si>
    <t>CC28D02</t>
  </si>
  <si>
    <t>CC28E01</t>
  </si>
  <si>
    <t>CC28E02</t>
  </si>
  <si>
    <t>CC29A01</t>
  </si>
  <si>
    <t>CC29A02</t>
  </si>
  <si>
    <t>CC29B01</t>
  </si>
  <si>
    <t>CC29B02</t>
  </si>
  <si>
    <t>CC29C01</t>
  </si>
  <si>
    <t>CC29C02</t>
  </si>
  <si>
    <t>CC29D01</t>
  </si>
  <si>
    <t>CC29D02</t>
  </si>
  <si>
    <t>CC29E01</t>
  </si>
  <si>
    <t>CC29E02</t>
  </si>
  <si>
    <t>CC30A01</t>
  </si>
  <si>
    <t>CC30A02</t>
  </si>
  <si>
    <t>CC30B01</t>
  </si>
  <si>
    <t>CC30B02</t>
  </si>
  <si>
    <t>CC30C01</t>
  </si>
  <si>
    <t>CC30C02</t>
  </si>
  <si>
    <t>CC30D01</t>
  </si>
  <si>
    <t>CC30D02</t>
  </si>
  <si>
    <t>CC30E01</t>
  </si>
  <si>
    <t>CC30E02</t>
  </si>
  <si>
    <t>CC31A01</t>
  </si>
  <si>
    <t>CC31A02</t>
  </si>
  <si>
    <t>CC31B01</t>
  </si>
  <si>
    <t>CC31B02</t>
  </si>
  <si>
    <t>CC31C01</t>
  </si>
  <si>
    <t>CC31C02</t>
  </si>
  <si>
    <t>CC31D01</t>
  </si>
  <si>
    <t>CC31D02</t>
  </si>
  <si>
    <t>CC31E01</t>
  </si>
  <si>
    <t>CC31E02</t>
  </si>
  <si>
    <t>CC32A01</t>
  </si>
  <si>
    <t>CC32A02</t>
  </si>
  <si>
    <t>CC32B01</t>
  </si>
  <si>
    <t>CC32B02</t>
  </si>
  <si>
    <t>CC32C01</t>
  </si>
  <si>
    <t>CC32C02</t>
  </si>
  <si>
    <t>CC32D01</t>
  </si>
  <si>
    <t>CC32D02</t>
  </si>
  <si>
    <t>CC32E01</t>
  </si>
  <si>
    <t>CC32E02</t>
  </si>
  <si>
    <t>CC33A01</t>
  </si>
  <si>
    <t>CC33A02</t>
  </si>
  <si>
    <t>CC33B01</t>
  </si>
  <si>
    <t>CC33B02</t>
  </si>
  <si>
    <t>CC33C01</t>
  </si>
  <si>
    <t>CC33C02</t>
  </si>
  <si>
    <t>CC33D01</t>
  </si>
  <si>
    <t>CC33D02</t>
  </si>
  <si>
    <t>CC33E01</t>
  </si>
  <si>
    <t>CC33E02</t>
  </si>
  <si>
    <t>CC34A01</t>
  </si>
  <si>
    <t>CC34A02</t>
  </si>
  <si>
    <t>CC34B01</t>
  </si>
  <si>
    <t>CC34B02</t>
  </si>
  <si>
    <t>CC34C01</t>
  </si>
  <si>
    <t>CC34C02</t>
  </si>
  <si>
    <t>CC34D01</t>
  </si>
  <si>
    <t>CC34D02</t>
  </si>
  <si>
    <t>CC34E01</t>
  </si>
  <si>
    <t>CC34E02</t>
  </si>
  <si>
    <t>CC35A01</t>
  </si>
  <si>
    <t>CC35A02</t>
  </si>
  <si>
    <t>CC35B01</t>
  </si>
  <si>
    <t>CC35B02</t>
  </si>
  <si>
    <t>CC35C01</t>
  </si>
  <si>
    <t>CC35C02</t>
  </si>
  <si>
    <t>CC35D01</t>
  </si>
  <si>
    <t>CC35D02</t>
  </si>
  <si>
    <t>CC35E01</t>
  </si>
  <si>
    <t>CC35E02</t>
  </si>
  <si>
    <t>CC36A01</t>
  </si>
  <si>
    <t>CC36A02</t>
  </si>
  <si>
    <t>CC36B01</t>
  </si>
  <si>
    <t>CC36B02</t>
  </si>
  <si>
    <t>CC36C01</t>
  </si>
  <si>
    <t>CC36C02</t>
  </si>
  <si>
    <t>CC36D01</t>
  </si>
  <si>
    <t>CC36D02</t>
  </si>
  <si>
    <t>CC36E01</t>
  </si>
  <si>
    <t>CC36E02</t>
  </si>
  <si>
    <t>CC37A01</t>
  </si>
  <si>
    <t>CC37A02</t>
  </si>
  <si>
    <t>CC37B01</t>
  </si>
  <si>
    <t>CC37B02</t>
  </si>
  <si>
    <t>CC37C01</t>
  </si>
  <si>
    <t>CC37C02</t>
  </si>
  <si>
    <t>CC37D01</t>
  </si>
  <si>
    <t>CC37D02</t>
  </si>
  <si>
    <t>CC37E01</t>
  </si>
  <si>
    <t>CC37E02</t>
  </si>
  <si>
    <t>CC38A01</t>
  </si>
  <si>
    <t>CC38A02</t>
  </si>
  <si>
    <t>CC38B01</t>
  </si>
  <si>
    <t>CC38B02</t>
  </si>
  <si>
    <t>CC38C01</t>
  </si>
  <si>
    <t>CC38C02</t>
  </si>
  <si>
    <t>CC38D01</t>
  </si>
  <si>
    <t>CC38D02</t>
  </si>
  <si>
    <t>CC38E01</t>
  </si>
  <si>
    <t>CC38E02</t>
  </si>
  <si>
    <t>CC39A01</t>
  </si>
  <si>
    <t>CC39A02</t>
  </si>
  <si>
    <t>CC39B01</t>
  </si>
  <si>
    <t>CC39B02</t>
  </si>
  <si>
    <t>CC39C01</t>
  </si>
  <si>
    <t>CC39C02</t>
  </si>
  <si>
    <t>CC39D01</t>
  </si>
  <si>
    <t>CC39D02</t>
  </si>
  <si>
    <t>CC39E01</t>
  </si>
  <si>
    <t>CC39E02</t>
  </si>
  <si>
    <t>CC40A01</t>
  </si>
  <si>
    <t>CC40A02</t>
  </si>
  <si>
    <t>CC40B01</t>
  </si>
  <si>
    <t>CC40B02</t>
  </si>
  <si>
    <t>CC40C01</t>
  </si>
  <si>
    <t>CC40C02</t>
  </si>
  <si>
    <t>CC40D01</t>
  </si>
  <si>
    <t>CC40D02</t>
  </si>
  <si>
    <t>CC40E01</t>
  </si>
  <si>
    <t>CC40E02</t>
  </si>
  <si>
    <t>CD01A01</t>
  </si>
  <si>
    <t>CD01A02</t>
  </si>
  <si>
    <t>CD01B01</t>
  </si>
  <si>
    <t>CD01B02</t>
  </si>
  <si>
    <t>CD01C01</t>
  </si>
  <si>
    <t>CD01C02</t>
  </si>
  <si>
    <t>CD01D01</t>
  </si>
  <si>
    <t>CD01D02</t>
  </si>
  <si>
    <t>CD01E01</t>
  </si>
  <si>
    <t>CD01E02</t>
  </si>
  <si>
    <t>CD02A01</t>
  </si>
  <si>
    <t>CD02A02</t>
  </si>
  <si>
    <t>CD02B01</t>
  </si>
  <si>
    <t>CD02B02</t>
  </si>
  <si>
    <t>CD02C01</t>
  </si>
  <si>
    <t>CD02C02</t>
  </si>
  <si>
    <t>CD02D01</t>
  </si>
  <si>
    <t>CD02D02</t>
  </si>
  <si>
    <t>CD02E01</t>
  </si>
  <si>
    <t>CD02E02</t>
  </si>
  <si>
    <t>CD03A01</t>
  </si>
  <si>
    <t>CD03A02</t>
  </si>
  <si>
    <t>CD03B01</t>
  </si>
  <si>
    <t>CD03B02</t>
  </si>
  <si>
    <t>CD03C01</t>
  </si>
  <si>
    <t>CD03C02</t>
  </si>
  <si>
    <t>CD03D01</t>
  </si>
  <si>
    <t>CD03D02</t>
  </si>
  <si>
    <t>CD03E01</t>
  </si>
  <si>
    <t>CD03E02</t>
  </si>
  <si>
    <t>CD04A01</t>
  </si>
  <si>
    <t>CD04A02</t>
  </si>
  <si>
    <t>CD04B01</t>
  </si>
  <si>
    <t>CD04B02</t>
  </si>
  <si>
    <t>CD04C01</t>
  </si>
  <si>
    <t>CD04C02</t>
  </si>
  <si>
    <t>CD04D01</t>
  </si>
  <si>
    <t>CD04D02</t>
  </si>
  <si>
    <t>CD04E01</t>
  </si>
  <si>
    <t>CD04E02</t>
  </si>
  <si>
    <t>CD05A01</t>
  </si>
  <si>
    <t>CD05A02</t>
  </si>
  <si>
    <t>CD05B01</t>
  </si>
  <si>
    <t>CD05B02</t>
  </si>
  <si>
    <t>CD05C01</t>
  </si>
  <si>
    <t>CD05C02</t>
  </si>
  <si>
    <t>CD05D01</t>
  </si>
  <si>
    <t>CD05D02</t>
  </si>
  <si>
    <t>CD05E01</t>
  </si>
  <si>
    <t>CD05E02</t>
  </si>
  <si>
    <t>CD06A01</t>
  </si>
  <si>
    <t>CD06A02</t>
  </si>
  <si>
    <t>CD06B01</t>
  </si>
  <si>
    <t>CD06B02</t>
  </si>
  <si>
    <t>CD06C01</t>
  </si>
  <si>
    <t>CD06C02</t>
  </si>
  <si>
    <t>CD06D01</t>
  </si>
  <si>
    <t>CD06D02</t>
  </si>
  <si>
    <t>CD06E01</t>
  </si>
  <si>
    <t>CD06E02</t>
  </si>
  <si>
    <t>CD07A01</t>
  </si>
  <si>
    <t>CD07A02</t>
  </si>
  <si>
    <t>CD07B01</t>
  </si>
  <si>
    <t>CD07B02</t>
  </si>
  <si>
    <t>CD07C01</t>
  </si>
  <si>
    <t>CD07C02</t>
  </si>
  <si>
    <t>CD07D01</t>
  </si>
  <si>
    <t>CD07D02</t>
  </si>
  <si>
    <t>CD07E01</t>
  </si>
  <si>
    <t>CD07E02</t>
  </si>
  <si>
    <t>CD08A01</t>
  </si>
  <si>
    <t>CD08A02</t>
  </si>
  <si>
    <t>CD08B01</t>
  </si>
  <si>
    <t>CD08B02</t>
  </si>
  <si>
    <t>CD08C01</t>
  </si>
  <si>
    <t>CD08C02</t>
  </si>
  <si>
    <t>CD08D01</t>
  </si>
  <si>
    <t>CD08D02</t>
  </si>
  <si>
    <t>CD08E01</t>
  </si>
  <si>
    <t>CD08E02</t>
  </si>
  <si>
    <t>CD09A01</t>
  </si>
  <si>
    <t>CD09A02</t>
  </si>
  <si>
    <t>CD09B01</t>
  </si>
  <si>
    <t>CD09B02</t>
  </si>
  <si>
    <t>CD09C01</t>
  </si>
  <si>
    <t>CD09C02</t>
  </si>
  <si>
    <t>CD09D01</t>
  </si>
  <si>
    <t>CD09D02</t>
  </si>
  <si>
    <t>CD09E01</t>
  </si>
  <si>
    <t>CD09E02</t>
  </si>
  <si>
    <t>CD10A01</t>
  </si>
  <si>
    <t>CD10A02</t>
  </si>
  <si>
    <t>CD10B01</t>
  </si>
  <si>
    <t>CD10B02</t>
  </si>
  <si>
    <t>CD10C01</t>
  </si>
  <si>
    <t>CD10C02</t>
  </si>
  <si>
    <t>CD10D01</t>
  </si>
  <si>
    <t>CD10D02</t>
  </si>
  <si>
    <t>CD10E01</t>
  </si>
  <si>
    <t>CD10E02</t>
  </si>
  <si>
    <t>CD11A01</t>
  </si>
  <si>
    <t>CD11A02</t>
  </si>
  <si>
    <t>CD11B01</t>
  </si>
  <si>
    <t>CD11B02</t>
  </si>
  <si>
    <t>CD11C01</t>
  </si>
  <si>
    <t>CD11C02</t>
  </si>
  <si>
    <t>CD11D01</t>
  </si>
  <si>
    <t>CD11D02</t>
  </si>
  <si>
    <t>CD11E01</t>
  </si>
  <si>
    <t>CD11E02</t>
  </si>
  <si>
    <t>CD12A01</t>
  </si>
  <si>
    <t>CD12A02</t>
  </si>
  <si>
    <t>CD12B01</t>
  </si>
  <si>
    <t>CD12B02</t>
  </si>
  <si>
    <t>CD12C01</t>
  </si>
  <si>
    <t>CD12C02</t>
  </si>
  <si>
    <t>CD12D01</t>
  </si>
  <si>
    <t>CD12D02</t>
  </si>
  <si>
    <t>CD12E01</t>
  </si>
  <si>
    <t>CD12E02</t>
  </si>
  <si>
    <t>CD13A01</t>
  </si>
  <si>
    <t>CD13A02</t>
  </si>
  <si>
    <t>CD13B01</t>
  </si>
  <si>
    <t>CD13B02</t>
  </si>
  <si>
    <t>CD13C01</t>
  </si>
  <si>
    <t>CD13C02</t>
  </si>
  <si>
    <t>CD13D01</t>
  </si>
  <si>
    <t>CD13D02</t>
  </si>
  <si>
    <t>CD13E01</t>
  </si>
  <si>
    <t>CD13E02</t>
  </si>
  <si>
    <t>CD14A01</t>
  </si>
  <si>
    <t>CD14A02</t>
  </si>
  <si>
    <t>CD14B01</t>
  </si>
  <si>
    <t>CD14B02</t>
  </si>
  <si>
    <t>CD14C01</t>
  </si>
  <si>
    <t>CD14C02</t>
  </si>
  <si>
    <t>CD14D01</t>
  </si>
  <si>
    <t>CD14D02</t>
  </si>
  <si>
    <t>CD14E01</t>
  </si>
  <si>
    <t>CD14E02</t>
  </si>
  <si>
    <t>CD15A01</t>
  </si>
  <si>
    <t>CD15A02</t>
  </si>
  <si>
    <t>CD15B01</t>
  </si>
  <si>
    <t>CD15B02</t>
  </si>
  <si>
    <t>CD15C02</t>
  </si>
  <si>
    <t>CD15D01</t>
  </si>
  <si>
    <t>CD15D02</t>
  </si>
  <si>
    <t>CD15E01</t>
  </si>
  <si>
    <t>CD15E02</t>
  </si>
  <si>
    <t>CD16A01</t>
  </si>
  <si>
    <t>CD16A02</t>
  </si>
  <si>
    <t>CD16B01</t>
  </si>
  <si>
    <t>CD16B02</t>
  </si>
  <si>
    <t>CD16C01</t>
  </si>
  <si>
    <t>CD16C02</t>
  </si>
  <si>
    <t>CD16D01</t>
  </si>
  <si>
    <t>CD16D02</t>
  </si>
  <si>
    <t>CD16E01</t>
  </si>
  <si>
    <t>CD16E02</t>
  </si>
  <si>
    <t>CD17A01</t>
  </si>
  <si>
    <t>CD17A02</t>
  </si>
  <si>
    <t>CD17B01</t>
  </si>
  <si>
    <t>CD17B02</t>
  </si>
  <si>
    <t>CD17C01</t>
  </si>
  <si>
    <t>CD17C02</t>
  </si>
  <si>
    <t>CD17D01</t>
  </si>
  <si>
    <t>CD17D02</t>
  </si>
  <si>
    <t>CD17E01</t>
  </si>
  <si>
    <t>CD17E02</t>
  </si>
  <si>
    <t>CD18A01</t>
  </si>
  <si>
    <t>CD18A02</t>
  </si>
  <si>
    <t>CD18B01</t>
  </si>
  <si>
    <t>CD18B02</t>
  </si>
  <si>
    <t>CD18C01</t>
  </si>
  <si>
    <t>CD18C02</t>
  </si>
  <si>
    <t>CD18D01</t>
  </si>
  <si>
    <t>CD18D02</t>
  </si>
  <si>
    <t>CD18E01</t>
  </si>
  <si>
    <t>CD18E02</t>
  </si>
  <si>
    <t>CD19A01</t>
  </si>
  <si>
    <t>CD19A02</t>
  </si>
  <si>
    <t>CD19B01</t>
  </si>
  <si>
    <t>CD19B02</t>
  </si>
  <si>
    <t>CD19C01</t>
  </si>
  <si>
    <t>CD19C02</t>
  </si>
  <si>
    <t>CD19D01</t>
  </si>
  <si>
    <t>CD19D02</t>
  </si>
  <si>
    <t>CD19E01</t>
  </si>
  <si>
    <t>CD19E02</t>
  </si>
  <si>
    <t>CD20A01</t>
  </si>
  <si>
    <t>CD20A02</t>
  </si>
  <si>
    <t>CD20B01</t>
  </si>
  <si>
    <t>CD20B02</t>
  </si>
  <si>
    <t>CD20C01</t>
  </si>
  <si>
    <t>CD20C02</t>
  </si>
  <si>
    <t>CD20D01</t>
  </si>
  <si>
    <t>CD20D02</t>
  </si>
  <si>
    <t>CD20E01</t>
  </si>
  <si>
    <t>CD20E02</t>
  </si>
  <si>
    <t>CD21A01</t>
  </si>
  <si>
    <t>CD21A02</t>
  </si>
  <si>
    <t>CD21B01</t>
  </si>
  <si>
    <t>CD21B02</t>
  </si>
  <si>
    <t>CD21C01</t>
  </si>
  <si>
    <t>CD21C02</t>
  </si>
  <si>
    <t>CD21D01</t>
  </si>
  <si>
    <t>CD21D02</t>
  </si>
  <si>
    <t>CD21E01</t>
  </si>
  <si>
    <t>CD21E02</t>
  </si>
  <si>
    <t>CD22A01</t>
  </si>
  <si>
    <t>CD22A02</t>
  </si>
  <si>
    <t>CD22B01</t>
  </si>
  <si>
    <t>CD22B02</t>
  </si>
  <si>
    <t>CD22C01</t>
  </si>
  <si>
    <t>CD22C02</t>
  </si>
  <si>
    <t>CD22D01</t>
  </si>
  <si>
    <t>CD22D02</t>
  </si>
  <si>
    <t>CD22E01</t>
  </si>
  <si>
    <t>CD22E02</t>
  </si>
  <si>
    <t>CD23A01</t>
  </si>
  <si>
    <t>CD23A02</t>
  </si>
  <si>
    <t>CD23B01</t>
  </si>
  <si>
    <t>CD23B02</t>
  </si>
  <si>
    <t>CD23C01</t>
  </si>
  <si>
    <t>CD23C02</t>
  </si>
  <si>
    <t>CD23D01</t>
  </si>
  <si>
    <t>CD23D02</t>
  </si>
  <si>
    <t>CD23E01</t>
  </si>
  <si>
    <t>CD23E02</t>
  </si>
  <si>
    <t>CD24A01</t>
  </si>
  <si>
    <t>CD24A02</t>
  </si>
  <si>
    <t>CD24B01</t>
  </si>
  <si>
    <t>CD24B02</t>
  </si>
  <si>
    <t>CD24C01</t>
  </si>
  <si>
    <t>CD24C02</t>
  </si>
  <si>
    <t>CD24D01</t>
  </si>
  <si>
    <t>CD24D02</t>
  </si>
  <si>
    <t>CD24E01</t>
  </si>
  <si>
    <t>CD24E02</t>
  </si>
  <si>
    <t>CD25A01</t>
  </si>
  <si>
    <t>CD25A02</t>
  </si>
  <si>
    <t>CD25B01</t>
  </si>
  <si>
    <t>CD25B02</t>
  </si>
  <si>
    <t>CD25C01</t>
  </si>
  <si>
    <t>CD25C02</t>
  </si>
  <si>
    <t>CD25D01</t>
  </si>
  <si>
    <t>CD25D02</t>
  </si>
  <si>
    <t>CD25E01</t>
  </si>
  <si>
    <t>CD25E02</t>
  </si>
  <si>
    <t>CD26A01</t>
  </si>
  <si>
    <t>CD26A02</t>
  </si>
  <si>
    <t>CD26B01</t>
  </si>
  <si>
    <t>CD26B02</t>
  </si>
  <si>
    <t>CD26C01</t>
  </si>
  <si>
    <t>CD26C02</t>
  </si>
  <si>
    <t>CD26D01</t>
  </si>
  <si>
    <t>CD26D02</t>
  </si>
  <si>
    <t>CD26E01</t>
  </si>
  <si>
    <t>CD26E02</t>
  </si>
  <si>
    <t>CD27A01</t>
  </si>
  <si>
    <t>CD27A02</t>
  </si>
  <si>
    <t>CD27B01</t>
  </si>
  <si>
    <t>CD27B02</t>
  </si>
  <si>
    <t>CD27C01</t>
  </si>
  <si>
    <t>CD27C02</t>
  </si>
  <si>
    <t>CD27D01</t>
  </si>
  <si>
    <t>CD27D02</t>
  </si>
  <si>
    <t>CD27E01</t>
  </si>
  <si>
    <t>CD27E02</t>
  </si>
  <si>
    <t>CD28A01</t>
  </si>
  <si>
    <t>CD28A02</t>
  </si>
  <si>
    <t>CD28B01</t>
  </si>
  <si>
    <t>CD28B02</t>
  </si>
  <si>
    <t>CD28C01</t>
  </si>
  <si>
    <t>CD28C02</t>
  </si>
  <si>
    <t>CD28D01</t>
  </si>
  <si>
    <t>CD28D02</t>
  </si>
  <si>
    <t>CD28E01</t>
  </si>
  <si>
    <t>CD28E02</t>
  </si>
  <si>
    <t>CD29A01</t>
  </si>
  <si>
    <t>CD29A02</t>
  </si>
  <si>
    <t>CD29B01</t>
  </si>
  <si>
    <t>CD29B02</t>
  </si>
  <si>
    <t>CD29C01</t>
  </si>
  <si>
    <t>CD29C02</t>
  </si>
  <si>
    <t>CD29D01</t>
  </si>
  <si>
    <t>CD29D02</t>
  </si>
  <si>
    <t>CD29E01</t>
  </si>
  <si>
    <t>CD29E02</t>
  </si>
  <si>
    <t>CD30A01</t>
  </si>
  <si>
    <t>CD30A02</t>
  </si>
  <si>
    <t>CD30B01</t>
  </si>
  <si>
    <t>CD30B02</t>
  </si>
  <si>
    <t>CD30C01</t>
  </si>
  <si>
    <t>CD30C02</t>
  </si>
  <si>
    <t>CD30D01</t>
  </si>
  <si>
    <t>CD30D02</t>
  </si>
  <si>
    <t>CD30E01</t>
  </si>
  <si>
    <t>CD30E02</t>
  </si>
  <si>
    <t>CD31A01</t>
  </si>
  <si>
    <t>CD31A02</t>
  </si>
  <si>
    <t>CD31B01</t>
  </si>
  <si>
    <t>CD31B02</t>
  </si>
  <si>
    <t>CD31C01</t>
  </si>
  <si>
    <t>CD31C02</t>
  </si>
  <si>
    <t>CD31D01</t>
  </si>
  <si>
    <t>CD31D02</t>
  </si>
  <si>
    <t>CD31E01</t>
  </si>
  <si>
    <t>CD31E02</t>
  </si>
  <si>
    <t>CD32A01</t>
  </si>
  <si>
    <t>CD32A02</t>
  </si>
  <si>
    <t>CD32B01</t>
  </si>
  <si>
    <t>CD32B02</t>
  </si>
  <si>
    <t>CD32C01</t>
  </si>
  <si>
    <t>CD32C02</t>
  </si>
  <si>
    <t>CD32D01</t>
  </si>
  <si>
    <t>CD32D02</t>
  </si>
  <si>
    <t>CD32E01</t>
  </si>
  <si>
    <t>CD32E02</t>
  </si>
  <si>
    <t>CD33A01</t>
  </si>
  <si>
    <t>CD33A02</t>
  </si>
  <si>
    <t>CD33B01</t>
  </si>
  <si>
    <t>CD33B02</t>
  </si>
  <si>
    <t>CD33C01</t>
  </si>
  <si>
    <t>CD33C02</t>
  </si>
  <si>
    <t>CD33D01</t>
  </si>
  <si>
    <t>CD33D02</t>
  </si>
  <si>
    <t>CD33E01</t>
  </si>
  <si>
    <t>CD33E02</t>
  </si>
  <si>
    <t>CD34A01</t>
  </si>
  <si>
    <t>CD34A02</t>
  </si>
  <si>
    <t>CD34B01</t>
  </si>
  <si>
    <t>CD34B02</t>
  </si>
  <si>
    <t>CD34C01</t>
  </si>
  <si>
    <t>CD34C02</t>
  </si>
  <si>
    <t>CD34D01</t>
  </si>
  <si>
    <t>CD34D02</t>
  </si>
  <si>
    <t>CD34E01</t>
  </si>
  <si>
    <t>CD34E02</t>
  </si>
  <si>
    <t>CD35A01</t>
  </si>
  <si>
    <t>CD35A02</t>
  </si>
  <si>
    <t>CD35B01</t>
  </si>
  <si>
    <t>CD35B02</t>
  </si>
  <si>
    <t>CD35C01</t>
  </si>
  <si>
    <t>CD35C02</t>
  </si>
  <si>
    <t>CD35D01</t>
  </si>
  <si>
    <t>CD35D02</t>
  </si>
  <si>
    <t>CD35E01</t>
  </si>
  <si>
    <t>CD35E02</t>
  </si>
  <si>
    <t>CD36A01</t>
  </si>
  <si>
    <t>CD36A02</t>
  </si>
  <si>
    <t>CD36B01</t>
  </si>
  <si>
    <t>CD36B02</t>
  </si>
  <si>
    <t>CD36C01</t>
  </si>
  <si>
    <t>CD36C02</t>
  </si>
  <si>
    <t>CD36D01</t>
  </si>
  <si>
    <t>CD36D02</t>
  </si>
  <si>
    <t>CD36E01</t>
  </si>
  <si>
    <t>CD36E02</t>
  </si>
  <si>
    <t>CD37A01</t>
  </si>
  <si>
    <t>CD37A02</t>
  </si>
  <si>
    <t>CD37B01</t>
  </si>
  <si>
    <t>CD37B02</t>
  </si>
  <si>
    <t>CD37C01</t>
  </si>
  <si>
    <t>CD37C02</t>
  </si>
  <si>
    <t>CD37D01</t>
  </si>
  <si>
    <t>CD37D02</t>
  </si>
  <si>
    <t>CD37E01</t>
  </si>
  <si>
    <t>CD37E02</t>
  </si>
  <si>
    <t>CD38A01</t>
  </si>
  <si>
    <t>CD38A02</t>
  </si>
  <si>
    <t>CD38B01</t>
  </si>
  <si>
    <t>CD38B02</t>
  </si>
  <si>
    <t>CD38C01</t>
  </si>
  <si>
    <t>CD38C02</t>
  </si>
  <si>
    <t>CD38D01</t>
  </si>
  <si>
    <t>CD38D02</t>
  </si>
  <si>
    <t>CD38E01</t>
  </si>
  <si>
    <t>CD38E02</t>
  </si>
  <si>
    <t>CD39A01</t>
  </si>
  <si>
    <t>CD39A02</t>
  </si>
  <si>
    <t>CD39B01</t>
  </si>
  <si>
    <t>CD39B02</t>
  </si>
  <si>
    <t>CD39C01</t>
  </si>
  <si>
    <t>CD39C02</t>
  </si>
  <si>
    <t>CD39D01</t>
  </si>
  <si>
    <t>CD39D02</t>
  </si>
  <si>
    <t>CD39E01</t>
  </si>
  <si>
    <t>CD39E02</t>
  </si>
  <si>
    <t>CD40A01</t>
  </si>
  <si>
    <t>CD40A02</t>
  </si>
  <si>
    <t>CD40B01</t>
  </si>
  <si>
    <t>CD40B02</t>
  </si>
  <si>
    <t>CD40C01</t>
  </si>
  <si>
    <t>CD40C02</t>
  </si>
  <si>
    <t>CD40D01</t>
  </si>
  <si>
    <t>CD40D02</t>
  </si>
  <si>
    <t>CD40E01</t>
  </si>
  <si>
    <t>CD40E02</t>
  </si>
  <si>
    <t>CE01A01</t>
  </si>
  <si>
    <t>CE01A02</t>
  </si>
  <si>
    <t>CE01B01</t>
  </si>
  <si>
    <t>CE01B02</t>
  </si>
  <si>
    <t>CE01C01</t>
  </si>
  <si>
    <t>CE01C02</t>
  </si>
  <si>
    <t>CE01D01</t>
  </si>
  <si>
    <t>CE01D02</t>
  </si>
  <si>
    <t>CE01E01</t>
  </si>
  <si>
    <t>CE01E02</t>
  </si>
  <si>
    <t>CE02A01</t>
  </si>
  <si>
    <t>CE02A02</t>
  </si>
  <si>
    <t>CE02B01</t>
  </si>
  <si>
    <t>CE02B02</t>
  </si>
  <si>
    <t>CE02C01</t>
  </si>
  <si>
    <t>CE02C02</t>
  </si>
  <si>
    <t>CE02D01</t>
  </si>
  <si>
    <t>CE02D02</t>
  </si>
  <si>
    <t>CE02E01</t>
  </si>
  <si>
    <t>CE02E02</t>
  </si>
  <si>
    <t>CE03A01</t>
  </si>
  <si>
    <t>CE03A02</t>
  </si>
  <si>
    <t>CE03B01</t>
  </si>
  <si>
    <t>CE03B02</t>
  </si>
  <si>
    <t>CE03C01</t>
  </si>
  <si>
    <t>CE03C02</t>
  </si>
  <si>
    <t>CE03D01</t>
  </si>
  <si>
    <t>CE03D02</t>
  </si>
  <si>
    <t>CE03E01</t>
  </si>
  <si>
    <t>CE03E02</t>
  </si>
  <si>
    <t>CE04A01</t>
  </si>
  <si>
    <t>CE04A02</t>
  </si>
  <si>
    <t>CE04B01</t>
  </si>
  <si>
    <t>CE04B02</t>
  </si>
  <si>
    <t>CE04C01</t>
  </si>
  <si>
    <t>CE04C02</t>
  </si>
  <si>
    <t>CE04D01</t>
  </si>
  <si>
    <t>CE04D02</t>
  </si>
  <si>
    <t>CE04E01</t>
  </si>
  <si>
    <t>CE04E02</t>
  </si>
  <si>
    <t>CE05A01</t>
  </si>
  <si>
    <t>CE05A02</t>
  </si>
  <si>
    <t>CE05B01</t>
  </si>
  <si>
    <t>CE05B02</t>
  </si>
  <si>
    <t>CE05C01</t>
  </si>
  <si>
    <t>CE05C02</t>
  </si>
  <si>
    <t>CE05D01</t>
  </si>
  <si>
    <t>CE05D02</t>
  </si>
  <si>
    <t>CE05E01</t>
  </si>
  <si>
    <t>CE05E02</t>
  </si>
  <si>
    <t>CE06A01</t>
  </si>
  <si>
    <t>CE06A02</t>
  </si>
  <si>
    <t>CE06B01</t>
  </si>
  <si>
    <t>CE06B02</t>
  </si>
  <si>
    <t>CE06C01</t>
  </si>
  <si>
    <t>CE06C02</t>
  </si>
  <si>
    <t>CE06D01</t>
  </si>
  <si>
    <t>CE06D02</t>
  </si>
  <si>
    <t>CE06E01</t>
  </si>
  <si>
    <t>CE06E02</t>
  </si>
  <si>
    <t>CE07A01</t>
  </si>
  <si>
    <t>CE07A02</t>
  </si>
  <si>
    <t>CE07B01</t>
  </si>
  <si>
    <t>CE07B02</t>
  </si>
  <si>
    <t>CE07C01</t>
  </si>
  <si>
    <t>CE07C02</t>
  </si>
  <si>
    <t>CE07D01</t>
  </si>
  <si>
    <t>CE07D02</t>
  </si>
  <si>
    <t>CE07E01</t>
  </si>
  <si>
    <t>CE07E02</t>
  </si>
  <si>
    <t>CE08A01</t>
  </si>
  <si>
    <t>CE08A02</t>
  </si>
  <si>
    <t>CE08B01</t>
  </si>
  <si>
    <t>CE08B02</t>
  </si>
  <si>
    <t>CE08C01</t>
  </si>
  <si>
    <t>CE08C02</t>
  </si>
  <si>
    <t>CE08D01</t>
  </si>
  <si>
    <t>CE08D02</t>
  </si>
  <si>
    <t>CE08E01</t>
  </si>
  <si>
    <t>CE08E02</t>
  </si>
  <si>
    <t>CE09A01</t>
  </si>
  <si>
    <t>CE09A02</t>
  </si>
  <si>
    <t>CE09B01</t>
  </si>
  <si>
    <t>CE09B02</t>
  </si>
  <si>
    <t>CE09C01</t>
  </si>
  <si>
    <t>CE09C02</t>
  </si>
  <si>
    <t>CE09D01</t>
  </si>
  <si>
    <t>CE09D02</t>
  </si>
  <si>
    <t>CE09E01</t>
  </si>
  <si>
    <t>CE09E02</t>
  </si>
  <si>
    <t>CE10A01</t>
  </si>
  <si>
    <t>CE10B01</t>
  </si>
  <si>
    <t>CE10B02</t>
  </si>
  <si>
    <t>CE10C01</t>
  </si>
  <si>
    <t>CE10C02</t>
  </si>
  <si>
    <t>CE10D01</t>
  </si>
  <si>
    <t>CE10D02</t>
  </si>
  <si>
    <t>CE10E01</t>
  </si>
  <si>
    <t>CE10E02</t>
  </si>
  <si>
    <t>CE11A01</t>
  </si>
  <si>
    <t>CE11A02</t>
  </si>
  <si>
    <t>CE11B01</t>
  </si>
  <si>
    <t>CE11B02</t>
  </si>
  <si>
    <t>CE11C01</t>
  </si>
  <si>
    <t>CE11C02</t>
  </si>
  <si>
    <t>CE11D01</t>
  </si>
  <si>
    <t>CE11D02</t>
  </si>
  <si>
    <t>CE11E01</t>
  </si>
  <si>
    <t>CE11E02</t>
  </si>
  <si>
    <t>CE12A01</t>
  </si>
  <si>
    <t>CE12A02</t>
  </si>
  <si>
    <t>CE12B01</t>
  </si>
  <si>
    <t>CE12B02</t>
  </si>
  <si>
    <t>CE12C01</t>
  </si>
  <si>
    <t>CE12C02</t>
  </si>
  <si>
    <t>CE12D01</t>
  </si>
  <si>
    <t>CE12D02</t>
  </si>
  <si>
    <t>CE12E01</t>
  </si>
  <si>
    <t>CE12E02</t>
  </si>
  <si>
    <t>CE13A01</t>
  </si>
  <si>
    <t>CE13A02</t>
  </si>
  <si>
    <t>CE13B01</t>
  </si>
  <si>
    <t>CE13B02</t>
  </si>
  <si>
    <t>CE13C01</t>
  </si>
  <si>
    <t>CE13C02</t>
  </si>
  <si>
    <t>CE13D01</t>
  </si>
  <si>
    <t>CE13D02</t>
  </si>
  <si>
    <t>CE13E01</t>
  </si>
  <si>
    <t>CE13E02</t>
  </si>
  <si>
    <t>CE14A01</t>
  </si>
  <si>
    <t>CE14A02</t>
  </si>
  <si>
    <t>CE14B01</t>
  </si>
  <si>
    <t>CE14B02</t>
  </si>
  <si>
    <t>CE14C01</t>
  </si>
  <si>
    <t>CE14C02</t>
  </si>
  <si>
    <t>CE14D01</t>
  </si>
  <si>
    <t>CE14D02</t>
  </si>
  <si>
    <t>CE14E01</t>
  </si>
  <si>
    <t>CE14E02</t>
  </si>
  <si>
    <t>CE15A01</t>
  </si>
  <si>
    <t>CE15A02</t>
  </si>
  <si>
    <t>CE15B01</t>
  </si>
  <si>
    <t>CE15B02</t>
  </si>
  <si>
    <t>CE15C01</t>
  </si>
  <si>
    <t>CE15C02</t>
  </si>
  <si>
    <t>CE15D01</t>
  </si>
  <si>
    <t>CE15D02</t>
  </si>
  <si>
    <t>CE15E01</t>
  </si>
  <si>
    <t>CE15E02</t>
  </si>
  <si>
    <t>CE16A01</t>
  </si>
  <si>
    <t>CE16A02</t>
  </si>
  <si>
    <t>CE16B01</t>
  </si>
  <si>
    <t>CE16B02</t>
  </si>
  <si>
    <t>CE16C01</t>
  </si>
  <si>
    <t>CE16C02</t>
  </si>
  <si>
    <t>CE16D01</t>
  </si>
  <si>
    <t>CE16D02</t>
  </si>
  <si>
    <t>CE16E01</t>
  </si>
  <si>
    <t>CE16E02</t>
  </si>
  <si>
    <t>CE17A01</t>
  </si>
  <si>
    <t>CE17A02</t>
  </si>
  <si>
    <t>CE17B01</t>
  </si>
  <si>
    <t>CE17B02</t>
  </si>
  <si>
    <t>CE17C01</t>
  </si>
  <si>
    <t>CE17C02</t>
  </si>
  <si>
    <t>CE17D01</t>
  </si>
  <si>
    <t>CE17D02</t>
  </si>
  <si>
    <t>CE17E01</t>
  </si>
  <si>
    <t>CE17E02</t>
  </si>
  <si>
    <t>CE18A01</t>
  </si>
  <si>
    <t>CE18A02</t>
  </si>
  <si>
    <t>CE18B01</t>
  </si>
  <si>
    <t>CE18B02</t>
  </si>
  <si>
    <t>CE18C01</t>
  </si>
  <si>
    <t>CE18C02</t>
  </si>
  <si>
    <t>CE18D01</t>
  </si>
  <si>
    <t>CE18D02</t>
  </si>
  <si>
    <t>CE18E01</t>
  </si>
  <si>
    <t>CE18E02</t>
  </si>
  <si>
    <t>CE19A01</t>
  </si>
  <si>
    <t>CE19A02</t>
  </si>
  <si>
    <t>CE19B01</t>
  </si>
  <si>
    <t>CE19B02</t>
  </si>
  <si>
    <t>CE19C01</t>
  </si>
  <si>
    <t>CE19C02</t>
  </si>
  <si>
    <t>CE19D01</t>
  </si>
  <si>
    <t>CE19D02</t>
  </si>
  <si>
    <t>CE19E01</t>
  </si>
  <si>
    <t>CE19E02</t>
  </si>
  <si>
    <t>CE20A01</t>
  </si>
  <si>
    <t>CE20A02</t>
  </si>
  <si>
    <t>CE20B01</t>
  </si>
  <si>
    <t>CE20B02</t>
  </si>
  <si>
    <t>CE20C01</t>
  </si>
  <si>
    <t>CE20C02</t>
  </si>
  <si>
    <t>CE20D01</t>
  </si>
  <si>
    <t>CE20D02</t>
  </si>
  <si>
    <t>CE20E01</t>
  </si>
  <si>
    <t>CE20E02</t>
  </si>
  <si>
    <t>CE21A01</t>
  </si>
  <si>
    <t>CE21A02</t>
  </si>
  <si>
    <t>CE21B01</t>
  </si>
  <si>
    <t>CE21B02</t>
  </si>
  <si>
    <t>CE21C01</t>
  </si>
  <si>
    <t>CE21C02</t>
  </si>
  <si>
    <t>CE21D01</t>
  </si>
  <si>
    <t>CE21D02</t>
  </si>
  <si>
    <t>CE21E01</t>
  </si>
  <si>
    <t>CE21E02</t>
  </si>
  <si>
    <t>CE22A01</t>
  </si>
  <si>
    <t>CE22A02</t>
  </si>
  <si>
    <t>CE22B01</t>
  </si>
  <si>
    <t>CE22B02</t>
  </si>
  <si>
    <t>CE22C01</t>
  </si>
  <si>
    <t>CE22C02</t>
  </si>
  <si>
    <t>CE22D01</t>
  </si>
  <si>
    <t>CE22D02</t>
  </si>
  <si>
    <t>CE22E01</t>
  </si>
  <si>
    <t>CE22E02</t>
  </si>
  <si>
    <t>CE23A01</t>
  </si>
  <si>
    <t>CE23A02</t>
  </si>
  <si>
    <t>CE23B01</t>
  </si>
  <si>
    <t>CE23B02</t>
  </si>
  <si>
    <t>CE23C01</t>
  </si>
  <si>
    <t>CE23C02</t>
  </si>
  <si>
    <t>CE23D01</t>
  </si>
  <si>
    <t>CE23D02</t>
  </si>
  <si>
    <t>CE23E01</t>
  </si>
  <si>
    <t>CE23E02</t>
  </si>
  <si>
    <t>CE24A01</t>
  </si>
  <si>
    <t>CE24A02</t>
  </si>
  <si>
    <t>CE24B01</t>
  </si>
  <si>
    <t>CE24B02</t>
  </si>
  <si>
    <t>CE24C01</t>
  </si>
  <si>
    <t>CE24C02</t>
  </si>
  <si>
    <t>CE24D01</t>
  </si>
  <si>
    <t>CE24D02</t>
  </si>
  <si>
    <t>CE24E01</t>
  </si>
  <si>
    <t>CE24E02</t>
  </si>
  <si>
    <t>CE25A01</t>
  </si>
  <si>
    <t>CE25A02</t>
  </si>
  <si>
    <t>CE25B01</t>
  </si>
  <si>
    <t>CE25B02</t>
  </si>
  <si>
    <t>CE25C01</t>
  </si>
  <si>
    <t>CE25C02</t>
  </si>
  <si>
    <t>CE25D01</t>
  </si>
  <si>
    <t>CE25D02</t>
  </si>
  <si>
    <t>CE25E01</t>
  </si>
  <si>
    <t>CE25E02</t>
  </si>
  <si>
    <t>CE26A01</t>
  </si>
  <si>
    <t>CE26A02</t>
  </si>
  <si>
    <t>CE26B01</t>
  </si>
  <si>
    <t>CE26B02</t>
  </si>
  <si>
    <t>CE26C01</t>
  </si>
  <si>
    <t>CE26C02</t>
  </si>
  <si>
    <t>CE26D01</t>
  </si>
  <si>
    <t>CE26D02</t>
  </si>
  <si>
    <t>CE26E01</t>
  </si>
  <si>
    <t>CE26E02</t>
  </si>
  <si>
    <t>CE27A01</t>
  </si>
  <si>
    <t>CE27A02</t>
  </si>
  <si>
    <t>CE27B01</t>
  </si>
  <si>
    <t>CE27B02</t>
  </si>
  <si>
    <t>CE27C01</t>
  </si>
  <si>
    <t>CE27C02</t>
  </si>
  <si>
    <t>CE27D01</t>
  </si>
  <si>
    <t>CE27D02</t>
  </si>
  <si>
    <t>CE27E01</t>
  </si>
  <si>
    <t>CE27E02</t>
  </si>
  <si>
    <t>CE28A01</t>
  </si>
  <si>
    <t>CE28A02</t>
  </si>
  <si>
    <t>CE28B01</t>
  </si>
  <si>
    <t>CE28B02</t>
  </si>
  <si>
    <t>CE28C01</t>
  </si>
  <si>
    <t>CE28C02</t>
  </si>
  <si>
    <t>CE28D01</t>
  </si>
  <si>
    <t>CE28D02</t>
  </si>
  <si>
    <t>CE28E01</t>
  </si>
  <si>
    <t>CE28E02</t>
  </si>
  <si>
    <t>CE29A01</t>
  </si>
  <si>
    <t>CE29A02</t>
  </si>
  <si>
    <t>CE29B01</t>
  </si>
  <si>
    <t>CE29C01</t>
  </si>
  <si>
    <t>CE29C02</t>
  </si>
  <si>
    <t>CE29D01</t>
  </si>
  <si>
    <t>CE29D02</t>
  </si>
  <si>
    <t>CE29E01</t>
  </si>
  <si>
    <t>CE29E02</t>
  </si>
  <si>
    <t>CE30A01</t>
  </si>
  <si>
    <t>CE30A02</t>
  </si>
  <si>
    <t>CE30B01</t>
  </si>
  <si>
    <t>CE30B02</t>
  </si>
  <si>
    <t>CE30C01</t>
  </si>
  <si>
    <t>CE30C02</t>
  </si>
  <si>
    <t>CE30D01</t>
  </si>
  <si>
    <t>CE30D02</t>
  </si>
  <si>
    <t>CE30E01</t>
  </si>
  <si>
    <t>CE30E02</t>
  </si>
  <si>
    <t>CE31A01</t>
  </si>
  <si>
    <t>CE31B01</t>
  </si>
  <si>
    <t>CE31B02</t>
  </si>
  <si>
    <t>CE31C01</t>
  </si>
  <si>
    <t>CE31C02</t>
  </si>
  <si>
    <t>CE31D01</t>
  </si>
  <si>
    <t>CE31D02</t>
  </si>
  <si>
    <t>CE31E01</t>
  </si>
  <si>
    <t>CE31E02</t>
  </si>
  <si>
    <t>CE32A01</t>
  </si>
  <si>
    <t>CE32A02</t>
  </si>
  <si>
    <t>CE32B01</t>
  </si>
  <si>
    <t>CE32B02</t>
  </si>
  <si>
    <t>CE32C01</t>
  </si>
  <si>
    <t>CE32C02</t>
  </si>
  <si>
    <t>CE32D01</t>
  </si>
  <si>
    <t>CE32D02</t>
  </si>
  <si>
    <t>CE32E01</t>
  </si>
  <si>
    <t>CE32E02</t>
  </si>
  <si>
    <t>CE34A01</t>
  </si>
  <si>
    <t>CE34A02</t>
  </si>
  <si>
    <t>CE34B01</t>
  </si>
  <si>
    <t>CE34B02</t>
  </si>
  <si>
    <t>CE34C01</t>
  </si>
  <si>
    <t>CE34C02</t>
  </si>
  <si>
    <t>CE34D01</t>
  </si>
  <si>
    <t>CE34D02</t>
  </si>
  <si>
    <t>CE34E01</t>
  </si>
  <si>
    <t>CE34E02</t>
  </si>
  <si>
    <t>CE35A01</t>
  </si>
  <si>
    <t>CE35A02</t>
  </si>
  <si>
    <t>CE35B01</t>
  </si>
  <si>
    <t>CE35B02</t>
  </si>
  <si>
    <t>CE35C01</t>
  </si>
  <si>
    <t>CE35C02</t>
  </si>
  <si>
    <t>CE35D01</t>
  </si>
  <si>
    <t>CE35D02</t>
  </si>
  <si>
    <t>CE35E01</t>
  </si>
  <si>
    <t>CE35E02</t>
  </si>
  <si>
    <t>CE36A01</t>
  </si>
  <si>
    <t>CE36A02</t>
  </si>
  <si>
    <t>CE36B01</t>
  </si>
  <si>
    <t>CE36B02</t>
  </si>
  <si>
    <t>CE36C01</t>
  </si>
  <si>
    <t>CE36C02</t>
  </si>
  <si>
    <t>CE36D01</t>
  </si>
  <si>
    <t>CE36D02</t>
  </si>
  <si>
    <t>CE36E01</t>
  </si>
  <si>
    <t>CE36E02</t>
  </si>
  <si>
    <t>CE37A01</t>
  </si>
  <si>
    <t>CE37A02</t>
  </si>
  <si>
    <t>CE37B01</t>
  </si>
  <si>
    <t>CE37B02</t>
  </si>
  <si>
    <t>CE37C01</t>
  </si>
  <si>
    <t>CE37C02</t>
  </si>
  <si>
    <t>CE37D01</t>
  </si>
  <si>
    <t>CE37D02</t>
  </si>
  <si>
    <t>CE37E01</t>
  </si>
  <si>
    <t>CE37E02</t>
  </si>
  <si>
    <t>CE38A01</t>
  </si>
  <si>
    <t>CE38A02</t>
  </si>
  <si>
    <t>CE38B01</t>
  </si>
  <si>
    <t>CE38B02</t>
  </si>
  <si>
    <t>CE38C01</t>
  </si>
  <si>
    <t>CE38C02</t>
  </si>
  <si>
    <t>CE38D01</t>
  </si>
  <si>
    <t>CE38D02</t>
  </si>
  <si>
    <t>CE38E01</t>
  </si>
  <si>
    <t>CE38E02</t>
  </si>
  <si>
    <t>CE39A01</t>
  </si>
  <si>
    <t>CE39A02</t>
  </si>
  <si>
    <t>CE39B01</t>
  </si>
  <si>
    <t>CE39B02</t>
  </si>
  <si>
    <t>CE39C01</t>
  </si>
  <si>
    <t>CE39C02</t>
  </si>
  <si>
    <t>CE39D01</t>
  </si>
  <si>
    <t>CE39D02</t>
  </si>
  <si>
    <t>CE39E01</t>
  </si>
  <si>
    <t>CE39E02</t>
  </si>
  <si>
    <t>CE40A01</t>
  </si>
  <si>
    <t>CE40A02</t>
  </si>
  <si>
    <t>CE40B01</t>
  </si>
  <si>
    <t>CE40B02</t>
  </si>
  <si>
    <t>CE40C01</t>
  </si>
  <si>
    <t>CE40C02</t>
  </si>
  <si>
    <t>CE40D01</t>
  </si>
  <si>
    <t>CE40D02</t>
  </si>
  <si>
    <t>CE40E01</t>
  </si>
  <si>
    <t>CE40E02</t>
  </si>
  <si>
    <t>CF01A01</t>
  </si>
  <si>
    <t>CF01A02</t>
  </si>
  <si>
    <t>CF01B01</t>
  </si>
  <si>
    <t>CF01B02</t>
  </si>
  <si>
    <t>CF01D01</t>
  </si>
  <si>
    <t>CF01D02</t>
  </si>
  <si>
    <t>CF01E01</t>
  </si>
  <si>
    <t>CF01E02</t>
  </si>
  <si>
    <t>CF02A01</t>
  </si>
  <si>
    <t>CF02A02</t>
  </si>
  <si>
    <t>CF02B01</t>
  </si>
  <si>
    <t>CF02B02</t>
  </si>
  <si>
    <t>CF02C02</t>
  </si>
  <si>
    <t>CF02D01</t>
  </si>
  <si>
    <t>CF02D02</t>
  </si>
  <si>
    <t>CF02E01</t>
  </si>
  <si>
    <t>CF02E02</t>
  </si>
  <si>
    <t>CF03A01</t>
  </si>
  <si>
    <t>CF03A02</t>
  </si>
  <si>
    <t>CF03B01</t>
  </si>
  <si>
    <t>CF03B02</t>
  </si>
  <si>
    <t>CF03D01</t>
  </si>
  <si>
    <t>CF03D02</t>
  </si>
  <si>
    <t>CF03E01</t>
  </si>
  <si>
    <t>CF03E02</t>
  </si>
  <si>
    <t>CF04A01</t>
  </si>
  <si>
    <t>CF04B01</t>
  </si>
  <si>
    <t>CF04B02</t>
  </si>
  <si>
    <t>CF04C02</t>
  </si>
  <si>
    <t>CF04D01</t>
  </si>
  <si>
    <t>CF04D02</t>
  </si>
  <si>
    <t>CF04E01</t>
  </si>
  <si>
    <t>CF04E02</t>
  </si>
  <si>
    <t>CF05A01</t>
  </si>
  <si>
    <t>CF05A02</t>
  </si>
  <si>
    <t>CF05B01</t>
  </si>
  <si>
    <t>CF05B02</t>
  </si>
  <si>
    <t>CF05D01</t>
  </si>
  <si>
    <t>CF05D02</t>
  </si>
  <si>
    <t>CF05E01</t>
  </si>
  <si>
    <t>CF05E02</t>
  </si>
  <si>
    <t>CF06A01</t>
  </si>
  <si>
    <t>CF06A02</t>
  </si>
  <si>
    <t>CF06B01</t>
  </si>
  <si>
    <t>CF06B02</t>
  </si>
  <si>
    <t>CF06C01</t>
  </si>
  <si>
    <t>CF06C02</t>
  </si>
  <si>
    <t>CF06D01</t>
  </si>
  <si>
    <t>CF06D02</t>
  </si>
  <si>
    <t>CF06E01</t>
  </si>
  <si>
    <t>CF06E02</t>
  </si>
  <si>
    <t>CF07A01</t>
  </si>
  <si>
    <t>CF07A02</t>
  </si>
  <si>
    <t>CF07B01</t>
  </si>
  <si>
    <t>CF07B02</t>
  </si>
  <si>
    <t>CF07D02</t>
  </si>
  <si>
    <t>CF07E01</t>
  </si>
  <si>
    <t>CF07E02</t>
  </si>
  <si>
    <t>CF08A01</t>
  </si>
  <si>
    <t>CF08A02</t>
  </si>
  <si>
    <t>CF08B01</t>
  </si>
  <si>
    <t>CF08B02</t>
  </si>
  <si>
    <t>CF08D01</t>
  </si>
  <si>
    <t>CF08D02</t>
  </si>
  <si>
    <t>CF08E01</t>
  </si>
  <si>
    <t>CF08E02</t>
  </si>
  <si>
    <t>CF09A01</t>
  </si>
  <si>
    <t>CF09A02</t>
  </si>
  <si>
    <t>CF09B01</t>
  </si>
  <si>
    <t>CF09B02</t>
  </si>
  <si>
    <t>CF09D01</t>
  </si>
  <si>
    <t>CF09D02</t>
  </si>
  <si>
    <t>CF09E01</t>
  </si>
  <si>
    <t>CF09E02</t>
  </si>
  <si>
    <t>CF10A01</t>
  </si>
  <si>
    <t>CF10A02</t>
  </si>
  <si>
    <t>CF10B01</t>
  </si>
  <si>
    <t>CF10B02</t>
  </si>
  <si>
    <t>CF10D01</t>
  </si>
  <si>
    <t>CF10D02</t>
  </si>
  <si>
    <t>CF10E01</t>
  </si>
  <si>
    <t>CF10E02</t>
  </si>
  <si>
    <t>CF11A01</t>
  </si>
  <si>
    <t>CF11A02</t>
  </si>
  <si>
    <t>CF11B01</t>
  </si>
  <si>
    <t>CF11B02</t>
  </si>
  <si>
    <t>CF11D01</t>
  </si>
  <si>
    <t>CF11D02</t>
  </si>
  <si>
    <t>CF11E01</t>
  </si>
  <si>
    <t>CF11E02</t>
  </si>
  <si>
    <t>CF12A01</t>
  </si>
  <si>
    <t>CF12A02</t>
  </si>
  <si>
    <t>CF12B01</t>
  </si>
  <si>
    <t>CF12B02</t>
  </si>
  <si>
    <t>CF12C01</t>
  </si>
  <si>
    <t>CF12C02</t>
  </si>
  <si>
    <t>CF12D01</t>
  </si>
  <si>
    <t>CF12E01</t>
  </si>
  <si>
    <t>CF12E02</t>
  </si>
  <si>
    <t>CF13A01</t>
  </si>
  <si>
    <t>CF13A02</t>
  </si>
  <si>
    <t>CF13B01</t>
  </si>
  <si>
    <t>CF13B02</t>
  </si>
  <si>
    <t>CF13C01</t>
  </si>
  <si>
    <t>CF13C02</t>
  </si>
  <si>
    <t>CF13D01</t>
  </si>
  <si>
    <t>CF13D02</t>
  </si>
  <si>
    <t>CF13E01</t>
  </si>
  <si>
    <t>CF13E02</t>
  </si>
  <si>
    <t>CF14A01</t>
  </si>
  <si>
    <t>CF14A02</t>
  </si>
  <si>
    <t>CF14B01</t>
  </si>
  <si>
    <t>CF14B02</t>
  </si>
  <si>
    <t>CF14C01</t>
  </si>
  <si>
    <t>CF14C02</t>
  </si>
  <si>
    <t>CF14D01</t>
  </si>
  <si>
    <t>CF14D02</t>
  </si>
  <si>
    <t>CF14E01</t>
  </si>
  <si>
    <t>CF14E02</t>
  </si>
  <si>
    <t>CF15A01</t>
  </si>
  <si>
    <t>CF15A02</t>
  </si>
  <si>
    <t>CF15B01</t>
  </si>
  <si>
    <t>CF15B02</t>
  </si>
  <si>
    <t>CF15C01</t>
  </si>
  <si>
    <t>CF15C02</t>
  </si>
  <si>
    <t>CF15D01</t>
  </si>
  <si>
    <t>CF15D02</t>
  </si>
  <si>
    <t>CF15E01</t>
  </si>
  <si>
    <t>CF15E02</t>
  </si>
  <si>
    <t>CF16A01</t>
  </si>
  <si>
    <t>CF16A02</t>
  </si>
  <si>
    <t>CF16B01</t>
  </si>
  <si>
    <t>CF16B02</t>
  </si>
  <si>
    <t>CF16C01</t>
  </si>
  <si>
    <t>CF16C02</t>
  </si>
  <si>
    <t>CF16D01</t>
  </si>
  <si>
    <t>CF16D02</t>
  </si>
  <si>
    <t>CF16E01</t>
  </si>
  <si>
    <t>CF16E02</t>
  </si>
  <si>
    <t>CF17A01</t>
  </si>
  <si>
    <t>CF17A02</t>
  </si>
  <si>
    <t>CF17B01</t>
  </si>
  <si>
    <t>CF17B02</t>
  </si>
  <si>
    <t>CF17C01</t>
  </si>
  <si>
    <t>CF17C02</t>
  </si>
  <si>
    <t>CF17D01</t>
  </si>
  <si>
    <t>CF17E01</t>
  </si>
  <si>
    <t>CF17E02</t>
  </si>
  <si>
    <t>CF18A01</t>
  </si>
  <si>
    <t>CF18A02</t>
  </si>
  <si>
    <t>CF18B01</t>
  </si>
  <si>
    <t>CF18B02</t>
  </si>
  <si>
    <t>CF18C01</t>
  </si>
  <si>
    <t>CF18C02</t>
  </si>
  <si>
    <t>CF18D01</t>
  </si>
  <si>
    <t>CF18D02</t>
  </si>
  <si>
    <t>CF18E01</t>
  </si>
  <si>
    <t>CF18E02</t>
  </si>
  <si>
    <t>CF19A01</t>
  </si>
  <si>
    <t>CF19A02</t>
  </si>
  <si>
    <t>CF19B01</t>
  </si>
  <si>
    <t>CF19B02</t>
  </si>
  <si>
    <t>CF19C01</t>
  </si>
  <si>
    <t>CF19C02</t>
  </si>
  <si>
    <t>CF19D01</t>
  </si>
  <si>
    <t>CF19D02</t>
  </si>
  <si>
    <t>CF19E01</t>
  </si>
  <si>
    <t>CF19E02</t>
  </si>
  <si>
    <t>CF20A01</t>
  </si>
  <si>
    <t>CF20A02</t>
  </si>
  <si>
    <t>CF20B01</t>
  </si>
  <si>
    <t>CF20B02</t>
  </si>
  <si>
    <t>CF20D01</t>
  </si>
  <si>
    <t>CF21A01</t>
  </si>
  <si>
    <t>CF21A02</t>
  </si>
  <si>
    <t>CF21B01</t>
  </si>
  <si>
    <t>CF21B02</t>
  </si>
  <si>
    <t>CF21C01</t>
  </si>
  <si>
    <t>CF21C02</t>
  </si>
  <si>
    <t>CF21D01</t>
  </si>
  <si>
    <t>CF21D02</t>
  </si>
  <si>
    <t>CF22A01</t>
  </si>
  <si>
    <t>CF22A02</t>
  </si>
  <si>
    <t>CF22B01</t>
  </si>
  <si>
    <t>CF22B02</t>
  </si>
  <si>
    <t>CF22C01</t>
  </si>
  <si>
    <t>CF22C02</t>
  </si>
  <si>
    <t>CF23A01</t>
  </si>
  <si>
    <t>CF23A02</t>
  </si>
  <si>
    <t>CF23B01</t>
  </si>
  <si>
    <t>CF23B02</t>
  </si>
  <si>
    <t>CF23C01</t>
  </si>
  <si>
    <t>CF23C02</t>
  </si>
  <si>
    <t>CF24A01</t>
  </si>
  <si>
    <t>CF24B01</t>
  </si>
  <si>
    <t>CF24B02</t>
  </si>
  <si>
    <t>CF24C01</t>
  </si>
  <si>
    <t>CF24C02</t>
  </si>
  <si>
    <t>CF25A02</t>
  </si>
  <si>
    <t>CF25B01</t>
  </si>
  <si>
    <t>CF25B02</t>
  </si>
  <si>
    <t>CF25C01</t>
  </si>
  <si>
    <t>CF25C02</t>
  </si>
  <si>
    <t>CF26B01</t>
  </si>
  <si>
    <t>CF26B02</t>
  </si>
  <si>
    <t>CF26C01</t>
  </si>
  <si>
    <t>CF26C02</t>
  </si>
  <si>
    <t>CF26D01</t>
  </si>
  <si>
    <t>CF26D02</t>
  </si>
  <si>
    <t>CF26E01</t>
  </si>
  <si>
    <t>CF26E02</t>
  </si>
  <si>
    <t>CF27A01</t>
  </si>
  <si>
    <t>CF27B01</t>
  </si>
  <si>
    <t>CF27B02</t>
  </si>
  <si>
    <t>CF27C01</t>
  </si>
  <si>
    <t>CF27C02</t>
  </si>
  <si>
    <t>CF27D01</t>
  </si>
  <si>
    <t>CF27D02</t>
  </si>
  <si>
    <t>CF27E01</t>
  </si>
  <si>
    <t>CF27E02</t>
  </si>
  <si>
    <t>CF28A01</t>
  </si>
  <si>
    <t>CF28A02</t>
  </si>
  <si>
    <t>CF28B01</t>
  </si>
  <si>
    <t>CF28B02</t>
  </si>
  <si>
    <t>CF28C01</t>
  </si>
  <si>
    <t>CF28C02</t>
  </si>
  <si>
    <t>CF28D01</t>
  </si>
  <si>
    <t>CF28E01</t>
  </si>
  <si>
    <t>CF28E02</t>
  </si>
  <si>
    <t>CF29A01</t>
  </si>
  <si>
    <t>CF29A02</t>
  </si>
  <si>
    <t>CF29B01</t>
  </si>
  <si>
    <t>CF29B02</t>
  </si>
  <si>
    <t>CF29C01</t>
  </si>
  <si>
    <t>CF29C02</t>
  </si>
  <si>
    <t>CF29E01</t>
  </si>
  <si>
    <t>CF30A01</t>
  </si>
  <si>
    <t>CF30A02</t>
  </si>
  <si>
    <t>CF30B01</t>
  </si>
  <si>
    <t>CF30B02</t>
  </si>
  <si>
    <t>CF30C01</t>
  </si>
  <si>
    <t>CF30C02</t>
  </si>
  <si>
    <t>CF30D02</t>
  </si>
  <si>
    <t>CF31A01</t>
  </si>
  <si>
    <t>CF31A02</t>
  </si>
  <si>
    <t>CF31B01</t>
  </si>
  <si>
    <t>CF31B02</t>
  </si>
  <si>
    <t>CF31C01</t>
  </si>
  <si>
    <t>CF31C02</t>
  </si>
  <si>
    <t>CF31D01</t>
  </si>
  <si>
    <t>CF31D02</t>
  </si>
  <si>
    <t>CF31E01</t>
  </si>
  <si>
    <t>CF31E02</t>
  </si>
  <si>
    <t>CF32A01</t>
  </si>
  <si>
    <t>CF32A02</t>
  </si>
  <si>
    <t>CF32B01</t>
  </si>
  <si>
    <t>CF32B02</t>
  </si>
  <si>
    <t>CF32C01</t>
  </si>
  <si>
    <t>CF32C02</t>
  </si>
  <si>
    <t>CF32D01</t>
  </si>
  <si>
    <t>CF32D02</t>
  </si>
  <si>
    <t>CF32E01</t>
  </si>
  <si>
    <t>CF32E02</t>
  </si>
  <si>
    <t>CF33A01</t>
  </si>
  <si>
    <t>CF33A02</t>
  </si>
  <si>
    <t>CF33C01</t>
  </si>
  <si>
    <t>CF33C02</t>
  </si>
  <si>
    <t>CF33D01</t>
  </si>
  <si>
    <t>CF33D02</t>
  </si>
  <si>
    <t>CF33E01</t>
  </si>
  <si>
    <t>CF33E02</t>
  </si>
  <si>
    <t>CF34A01</t>
  </si>
  <si>
    <t>CF34B01</t>
  </si>
  <si>
    <t>CF34B02</t>
  </si>
  <si>
    <t>CF34C01</t>
  </si>
  <si>
    <t>CF34C02</t>
  </si>
  <si>
    <t>CF34D01</t>
  </si>
  <si>
    <t>CF34D02</t>
  </si>
  <si>
    <t>CF34E01</t>
  </si>
  <si>
    <t>CF34E02</t>
  </si>
  <si>
    <t>CF35C01</t>
  </si>
  <si>
    <t>CF35D01</t>
  </si>
  <si>
    <t>CF35E01</t>
  </si>
  <si>
    <t>CF35E02</t>
  </si>
  <si>
    <t>CF36B02</t>
  </si>
  <si>
    <t>CF37A02</t>
  </si>
  <si>
    <t>CF37B02</t>
  </si>
  <si>
    <t>CF37D02</t>
  </si>
  <si>
    <t>CF37E01</t>
  </si>
  <si>
    <t>CF37E02</t>
  </si>
  <si>
    <t>CF38A02</t>
  </si>
  <si>
    <t>CF38E02</t>
  </si>
  <si>
    <t>CF39E01</t>
  </si>
  <si>
    <t>CF39E02</t>
  </si>
  <si>
    <t>CF40A01</t>
  </si>
  <si>
    <t>CF40A02</t>
  </si>
  <si>
    <t>CF40C01</t>
  </si>
  <si>
    <t>CF40C02</t>
  </si>
  <si>
    <t>CF40D01</t>
  </si>
  <si>
    <t>CF40D02</t>
  </si>
  <si>
    <t>CF40E01</t>
  </si>
  <si>
    <t>CF40E02</t>
  </si>
  <si>
    <t>CG01A01</t>
  </si>
  <si>
    <t>CG01A02</t>
  </si>
  <si>
    <t>CG01B01</t>
  </si>
  <si>
    <t>CG01B02</t>
  </si>
  <si>
    <t>CG01C01</t>
  </si>
  <si>
    <t>CG01C02</t>
  </si>
  <si>
    <t>CG02A01</t>
  </si>
  <si>
    <t>CG02A02</t>
  </si>
  <si>
    <t>CG02B01</t>
  </si>
  <si>
    <t>CG02B02</t>
  </si>
  <si>
    <t>CG02C01</t>
  </si>
  <si>
    <t>CG02C02</t>
  </si>
  <si>
    <t>CG03A01</t>
  </si>
  <si>
    <t>CG03A02</t>
  </si>
  <si>
    <t>CG03B01</t>
  </si>
  <si>
    <t>CG03B02</t>
  </si>
  <si>
    <t>CG03C01</t>
  </si>
  <si>
    <t>CG03C02</t>
  </si>
  <si>
    <t>CG04A01</t>
  </si>
  <si>
    <t>CG04A02</t>
  </si>
  <si>
    <t>CG04B01</t>
  </si>
  <si>
    <t>CG04B02</t>
  </si>
  <si>
    <t>CG04C01</t>
  </si>
  <si>
    <t>CG04C02</t>
  </si>
  <si>
    <t>CG05A01</t>
  </si>
  <si>
    <t>CG05A02</t>
  </si>
  <si>
    <t>CG05B01</t>
  </si>
  <si>
    <t>CG05B02</t>
  </si>
  <si>
    <t>CG05C01</t>
  </si>
  <si>
    <t>CG05C02</t>
  </si>
  <si>
    <t>CG06A01</t>
  </si>
  <si>
    <t>CG06A02</t>
  </si>
  <si>
    <t>CG06B01</t>
  </si>
  <si>
    <t>CG06B02</t>
  </si>
  <si>
    <t>CG06C01</t>
  </si>
  <si>
    <t>CG06C02</t>
  </si>
  <si>
    <t>CG06D01</t>
  </si>
  <si>
    <t>CG06D02</t>
  </si>
  <si>
    <t>CG06E01</t>
  </si>
  <si>
    <t>CG06E02</t>
  </si>
  <si>
    <t>CG07A01</t>
  </si>
  <si>
    <t>CG07A02</t>
  </si>
  <si>
    <t>CG07B01</t>
  </si>
  <si>
    <t>CG07B02</t>
  </si>
  <si>
    <t>CG07C01</t>
  </si>
  <si>
    <t>CG07C02</t>
  </si>
  <si>
    <t>CG07D01</t>
  </si>
  <si>
    <t>CG07D02</t>
  </si>
  <si>
    <t>CG07E01</t>
  </si>
  <si>
    <t>CG07E02</t>
  </si>
  <si>
    <t>CG08A01</t>
  </si>
  <si>
    <t>CG08A02</t>
  </si>
  <si>
    <t>CG08B01</t>
  </si>
  <si>
    <t>CG08B02</t>
  </si>
  <si>
    <t>CG08C01</t>
  </si>
  <si>
    <t>CG08C02</t>
  </si>
  <si>
    <t>CG08D01</t>
  </si>
  <si>
    <t>CG08D02</t>
  </si>
  <si>
    <t>CG08E01</t>
  </si>
  <si>
    <t>CG08E02</t>
  </si>
  <si>
    <t>CG09A01</t>
  </si>
  <si>
    <t>CG09A02</t>
  </si>
  <si>
    <t>CG09B01</t>
  </si>
  <si>
    <t>CG09B02</t>
  </si>
  <si>
    <t>CG09C01</t>
  </si>
  <si>
    <t>CG09C02</t>
  </si>
  <si>
    <t>CG09D01</t>
  </si>
  <si>
    <t>CG09D02</t>
  </si>
  <si>
    <t>CG09E01</t>
  </si>
  <si>
    <t>CG09E02</t>
  </si>
  <si>
    <t>CG10A01</t>
  </si>
  <si>
    <t>CG10A02</t>
  </si>
  <si>
    <t>CG10B01</t>
  </si>
  <si>
    <t>CG10B02</t>
  </si>
  <si>
    <t>CG10C01</t>
  </si>
  <si>
    <t>CG10C02</t>
  </si>
  <si>
    <t>CG10D01</t>
  </si>
  <si>
    <t>CG10D02</t>
  </si>
  <si>
    <t>CG10E01</t>
  </si>
  <si>
    <t>CG10E02</t>
  </si>
  <si>
    <t>CG11A01</t>
  </si>
  <si>
    <t>CG11A02</t>
  </si>
  <si>
    <t>CG11B01</t>
  </si>
  <si>
    <t>CG11B02</t>
  </si>
  <si>
    <t>CG11C01</t>
  </si>
  <si>
    <t>CG11C02</t>
  </si>
  <si>
    <t>CG11D01</t>
  </si>
  <si>
    <t>CG11D02</t>
  </si>
  <si>
    <t>CG11E01</t>
  </si>
  <si>
    <t>CG11E02</t>
  </si>
  <si>
    <t>CG12A01</t>
  </si>
  <si>
    <t>CG12A02</t>
  </si>
  <si>
    <t>CG12B01</t>
  </si>
  <si>
    <t>CG12B02</t>
  </si>
  <si>
    <t>CG12C01</t>
  </si>
  <si>
    <t>CG12C02</t>
  </si>
  <si>
    <t>CG12D01</t>
  </si>
  <si>
    <t>CG12D02</t>
  </si>
  <si>
    <t>CG12E01</t>
  </si>
  <si>
    <t>CG12E02</t>
  </si>
  <si>
    <t>CG13A01</t>
  </si>
  <si>
    <t>CG13A02</t>
  </si>
  <si>
    <t>CG13B01</t>
  </si>
  <si>
    <t>CG13B02</t>
  </si>
  <si>
    <t>CG13C01</t>
  </si>
  <si>
    <t>CG13C02</t>
  </si>
  <si>
    <t>CG13D01</t>
  </si>
  <si>
    <t>CG13D02</t>
  </si>
  <si>
    <t>CG13E01</t>
  </si>
  <si>
    <t>CG13E02</t>
  </si>
  <si>
    <t>CG14A01</t>
  </si>
  <si>
    <t>CG14A02</t>
  </si>
  <si>
    <t>CG14B01</t>
  </si>
  <si>
    <t>CG14B02</t>
  </si>
  <si>
    <t>CG14C01</t>
  </si>
  <si>
    <t>CG14C02</t>
  </si>
  <si>
    <t>CG14D01</t>
  </si>
  <si>
    <t>CG14D02</t>
  </si>
  <si>
    <t>CG14E01</t>
  </si>
  <si>
    <t>CG14E02</t>
  </si>
  <si>
    <t>CG15A01</t>
  </si>
  <si>
    <t>CG15A02</t>
  </si>
  <si>
    <t>CG15B01</t>
  </si>
  <si>
    <t>CG15B02</t>
  </si>
  <si>
    <t>CG15C01</t>
  </si>
  <si>
    <t>CG15C02</t>
  </si>
  <si>
    <t>CG15D01</t>
  </si>
  <si>
    <t>CG15D02</t>
  </si>
  <si>
    <t>CG15E01</t>
  </si>
  <si>
    <t>CG15E02</t>
  </si>
  <si>
    <t>CG16A01</t>
  </si>
  <si>
    <t>CG16A02</t>
  </si>
  <si>
    <t>CG16B01</t>
  </si>
  <si>
    <t>CG16B02</t>
  </si>
  <si>
    <t>CG16C01</t>
  </si>
  <si>
    <t>CG16C02</t>
  </si>
  <si>
    <t>CG16D01</t>
  </si>
  <si>
    <t>CG16D02</t>
  </si>
  <si>
    <t>CG16E01</t>
  </si>
  <si>
    <t>CG16E02</t>
  </si>
  <si>
    <t>CG17A01</t>
  </si>
  <si>
    <t>CG17A02</t>
  </si>
  <si>
    <t>CG17B01</t>
  </si>
  <si>
    <t>CG17B02</t>
  </si>
  <si>
    <t>CG17C01</t>
  </si>
  <si>
    <t>CG17C02</t>
  </si>
  <si>
    <t>CG17D01</t>
  </si>
  <si>
    <t>CG17D02</t>
  </si>
  <si>
    <t>CG17E01</t>
  </si>
  <si>
    <t>CG17E02</t>
  </si>
  <si>
    <t>CG18A01</t>
  </si>
  <si>
    <t>CG18A02</t>
  </si>
  <si>
    <t>CG18B01</t>
  </si>
  <si>
    <t>CG18B02</t>
  </si>
  <si>
    <t>CG18C01</t>
  </si>
  <si>
    <t>CG18C02</t>
  </si>
  <si>
    <t>CG18D01</t>
  </si>
  <si>
    <t>CG18D02</t>
  </si>
  <si>
    <t>CG18E01</t>
  </si>
  <si>
    <t>CG18E02</t>
  </si>
  <si>
    <t>CG19A01</t>
  </si>
  <si>
    <t>CG19A02</t>
  </si>
  <si>
    <t>CG19B01</t>
  </si>
  <si>
    <t>CG19B02</t>
  </si>
  <si>
    <t>CG19C01</t>
  </si>
  <si>
    <t>CG19C02</t>
  </si>
  <si>
    <t>CG19D01</t>
  </si>
  <si>
    <t>CG19D02</t>
  </si>
  <si>
    <t>CG19E01</t>
  </si>
  <si>
    <t>CG19E02</t>
  </si>
  <si>
    <t>CG20A01</t>
  </si>
  <si>
    <t>CG20A02</t>
  </si>
  <si>
    <t>CG20B01</t>
  </si>
  <si>
    <t>CG20B02</t>
  </si>
  <si>
    <t>CG20C01</t>
  </si>
  <si>
    <t>CG20C02</t>
  </si>
  <si>
    <t>CG20D01</t>
  </si>
  <si>
    <t>CG20D02</t>
  </si>
  <si>
    <t>CG20E01</t>
  </si>
  <si>
    <t>CG20E02</t>
  </si>
  <si>
    <t>CG21A01</t>
  </si>
  <si>
    <t>CG21A02</t>
  </si>
  <si>
    <t>CG21B01</t>
  </si>
  <si>
    <t>CG21B02</t>
  </si>
  <si>
    <t>CG21C01</t>
  </si>
  <si>
    <t>CG21C02</t>
  </si>
  <si>
    <t>CG21D01</t>
  </si>
  <si>
    <t>CG21D02</t>
  </si>
  <si>
    <t>CG21E01</t>
  </si>
  <si>
    <t>CG21E02</t>
  </si>
  <si>
    <t>CG22A01</t>
  </si>
  <si>
    <t>CG22A02</t>
  </si>
  <si>
    <t>CG22B01</t>
  </si>
  <si>
    <t>CG22B02</t>
  </si>
  <si>
    <t>CG22C01</t>
  </si>
  <si>
    <t>CG22C02</t>
  </si>
  <si>
    <t>CG22D01</t>
  </si>
  <si>
    <t>CG22D02</t>
  </si>
  <si>
    <t>CG22E01</t>
  </si>
  <si>
    <t>CG22E02</t>
  </si>
  <si>
    <t>CG23A01</t>
  </si>
  <si>
    <t>CG23A02</t>
  </si>
  <si>
    <t>CG23B01</t>
  </si>
  <si>
    <t>CG23B02</t>
  </si>
  <si>
    <t>CG23C01</t>
  </si>
  <si>
    <t>CG23C02</t>
  </si>
  <si>
    <t>CG23D01</t>
  </si>
  <si>
    <t>CG23D02</t>
  </si>
  <si>
    <t>CG23E01</t>
  </si>
  <si>
    <t>CG23E02</t>
  </si>
  <si>
    <t>CG24A01</t>
  </si>
  <si>
    <t>CG24A02</t>
  </si>
  <si>
    <t>CG24B01</t>
  </si>
  <si>
    <t>CG24B02</t>
  </si>
  <si>
    <t>CG24C01</t>
  </si>
  <si>
    <t>CG24C02</t>
  </si>
  <si>
    <t>CG24D01</t>
  </si>
  <si>
    <t>CG24D02</t>
  </si>
  <si>
    <t>CG24E01</t>
  </si>
  <si>
    <t>CG24E02</t>
  </si>
  <si>
    <t>CG25A01</t>
  </si>
  <si>
    <t>CG25A02</t>
  </si>
  <si>
    <t>CG25B01</t>
  </si>
  <si>
    <t>CG25B02</t>
  </si>
  <si>
    <t>CG25C01</t>
  </si>
  <si>
    <t>CG25C02</t>
  </si>
  <si>
    <t>CG25D01</t>
  </si>
  <si>
    <t>CG25D02</t>
  </si>
  <si>
    <t>CG25E01</t>
  </si>
  <si>
    <t>CG25E02</t>
  </si>
  <si>
    <t>CG26A01</t>
  </si>
  <si>
    <t>CG26A02</t>
  </si>
  <si>
    <t>CG26B01</t>
  </si>
  <si>
    <t>CG26B02</t>
  </si>
  <si>
    <t>CG26C01</t>
  </si>
  <si>
    <t>CG26C02</t>
  </si>
  <si>
    <t>CG26D01</t>
  </si>
  <si>
    <t>CG26D02</t>
  </si>
  <si>
    <t>CG26E01</t>
  </si>
  <si>
    <t>CG26E02</t>
  </si>
  <si>
    <t>CG27A01</t>
  </si>
  <si>
    <t>CG27A02</t>
  </si>
  <si>
    <t>CG27B01</t>
  </si>
  <si>
    <t>CG27B02</t>
  </si>
  <si>
    <t>CG27C01</t>
  </si>
  <si>
    <t>CG27C02</t>
  </si>
  <si>
    <t>CG27D01</t>
  </si>
  <si>
    <t>CG27D02</t>
  </si>
  <si>
    <t>CG27E01</t>
  </si>
  <si>
    <t>CG27E02</t>
  </si>
  <si>
    <t>CG28A01</t>
  </si>
  <si>
    <t>CG28A02</t>
  </si>
  <si>
    <t>CG28B01</t>
  </si>
  <si>
    <t>CG28B02</t>
  </si>
  <si>
    <t>CG28C01</t>
  </si>
  <si>
    <t>CG28C02</t>
  </si>
  <si>
    <t>CG28D01</t>
  </si>
  <si>
    <t>CG28D02</t>
  </si>
  <si>
    <t>CG28E01</t>
  </si>
  <si>
    <t>CG28E02</t>
  </si>
  <si>
    <t>CG29A01</t>
  </si>
  <si>
    <t>CG29A02</t>
  </si>
  <si>
    <t>CG29B01</t>
  </si>
  <si>
    <t>CG29B02</t>
  </si>
  <si>
    <t>CG29C01</t>
  </si>
  <si>
    <t>CG29C02</t>
  </si>
  <si>
    <t>CG29D01</t>
  </si>
  <si>
    <t>CG29D02</t>
  </si>
  <si>
    <t>CG29E01</t>
  </si>
  <si>
    <t>CG29E02</t>
  </si>
  <si>
    <t>CG30A01</t>
  </si>
  <si>
    <t>CG30A02</t>
  </si>
  <si>
    <t>CG30B01</t>
  </si>
  <si>
    <t>CG30B02</t>
  </si>
  <si>
    <t>CG30C01</t>
  </si>
  <si>
    <t>CG30C02</t>
  </si>
  <si>
    <t>CG30D01</t>
  </si>
  <si>
    <t>CG30D02</t>
  </si>
  <si>
    <t>CG30E01</t>
  </si>
  <si>
    <t>CG30E02</t>
  </si>
  <si>
    <t>CG31A01</t>
  </si>
  <si>
    <t>CG31A02</t>
  </si>
  <si>
    <t>CG31B01</t>
  </si>
  <si>
    <t>CG31B02</t>
  </si>
  <si>
    <t>CG31C01</t>
  </si>
  <si>
    <t>CG31C02</t>
  </si>
  <si>
    <t>CG31D01</t>
  </si>
  <si>
    <t>CG31D02</t>
  </si>
  <si>
    <t>CG31E01</t>
  </si>
  <si>
    <t>CG31E02</t>
  </si>
  <si>
    <t>CG32A01</t>
  </si>
  <si>
    <t>CG32A02</t>
  </si>
  <si>
    <t>CG32B01</t>
  </si>
  <si>
    <t>CG32B02</t>
  </si>
  <si>
    <t>CG32C01</t>
  </si>
  <si>
    <t>CG32C02</t>
  </si>
  <si>
    <t>CG32D01</t>
  </si>
  <si>
    <t>CG32D02</t>
  </si>
  <si>
    <t>CG32E01</t>
  </si>
  <si>
    <t>CG32E02</t>
  </si>
  <si>
    <t>CG33A01</t>
  </si>
  <si>
    <t>CG33A02</t>
  </si>
  <si>
    <t>CG33B01</t>
  </si>
  <si>
    <t>CG33B02</t>
  </si>
  <si>
    <t>CG33C01</t>
  </si>
  <si>
    <t>CG33C02</t>
  </si>
  <si>
    <t>CG33D01</t>
  </si>
  <si>
    <t>CG33D02</t>
  </si>
  <si>
    <t>CG33E01</t>
  </si>
  <si>
    <t>CG33E02</t>
  </si>
  <si>
    <t>CG34A01</t>
  </si>
  <si>
    <t>CG34A02</t>
  </si>
  <si>
    <t>CG34B01</t>
  </si>
  <si>
    <t>CG34B02</t>
  </si>
  <si>
    <t>CG34C01</t>
  </si>
  <si>
    <t>CG34C02</t>
  </si>
  <si>
    <t>CG34D01</t>
  </si>
  <si>
    <t>CG34D02</t>
  </si>
  <si>
    <t>CG34E01</t>
  </si>
  <si>
    <t>CG34E02</t>
  </si>
  <si>
    <t>CG35A01</t>
  </si>
  <si>
    <t>CG35A02</t>
  </si>
  <si>
    <t>CG35B01</t>
  </si>
  <si>
    <t>CG35B02</t>
  </si>
  <si>
    <t>CG35C01</t>
  </si>
  <si>
    <t>CG35C02</t>
  </si>
  <si>
    <t>CG35D01</t>
  </si>
  <si>
    <t>CG35D02</t>
  </si>
  <si>
    <t>CG35E01</t>
  </si>
  <si>
    <t>CG35E02</t>
  </si>
  <si>
    <t>CG36A01</t>
  </si>
  <si>
    <t>CG36A02</t>
  </si>
  <si>
    <t>CG36B01</t>
  </si>
  <si>
    <t>CG36B02</t>
  </si>
  <si>
    <t>CG36C01</t>
  </si>
  <si>
    <t>CG36C02</t>
  </si>
  <si>
    <t>CG36D01</t>
  </si>
  <si>
    <t>CG36D02</t>
  </si>
  <si>
    <t>CG36E01</t>
  </si>
  <si>
    <t>CG36E02</t>
  </si>
  <si>
    <t>CG37A01</t>
  </si>
  <si>
    <t>CG37A02</t>
  </si>
  <si>
    <t>CG37B01</t>
  </si>
  <si>
    <t>CG37B02</t>
  </si>
  <si>
    <t>CG37C01</t>
  </si>
  <si>
    <t>CG37C02</t>
  </si>
  <si>
    <t>CG37D01</t>
  </si>
  <si>
    <t>CG37D02</t>
  </si>
  <si>
    <t>CG37E01</t>
  </si>
  <si>
    <t>CG37E02</t>
  </si>
  <si>
    <t>CG38A01</t>
  </si>
  <si>
    <t>CG38A02</t>
  </si>
  <si>
    <t>CG38B01</t>
  </si>
  <si>
    <t>CG38B02</t>
  </si>
  <si>
    <t>CG38C01</t>
  </si>
  <si>
    <t>CG38C02</t>
  </si>
  <si>
    <t>CG38D01</t>
  </si>
  <si>
    <t>CG38D02</t>
  </si>
  <si>
    <t>CG38E01</t>
  </si>
  <si>
    <t>CG38E02</t>
  </si>
  <si>
    <t>CG39A01</t>
  </si>
  <si>
    <t>CG39A02</t>
  </si>
  <si>
    <t>CG39B01</t>
  </si>
  <si>
    <t>CG39B02</t>
  </si>
  <si>
    <t>CG39C01</t>
  </si>
  <si>
    <t>CG39C02</t>
  </si>
  <si>
    <t>CG39D01</t>
  </si>
  <si>
    <t>CG39D02</t>
  </si>
  <si>
    <t>CG39E01</t>
  </si>
  <si>
    <t>CG39E02</t>
  </si>
  <si>
    <t>CG40A01</t>
  </si>
  <si>
    <t>CG40A02</t>
  </si>
  <si>
    <t>CG40B01</t>
  </si>
  <si>
    <t>CG40B02</t>
  </si>
  <si>
    <t>CG40C01</t>
  </si>
  <si>
    <t>CG40C02</t>
  </si>
  <si>
    <t>CG40D01</t>
  </si>
  <si>
    <t>CG40D02</t>
  </si>
  <si>
    <t>CG40E01</t>
  </si>
  <si>
    <t>CG40E02</t>
  </si>
  <si>
    <t>Material Type</t>
  </si>
  <si>
    <t>Base Unit of Measure</t>
  </si>
  <si>
    <t>Gross Weight</t>
  </si>
  <si>
    <t>Weight Unit</t>
  </si>
  <si>
    <t>Volume Unit</t>
  </si>
  <si>
    <t>YPAC</t>
  </si>
  <si>
    <t>Catenex S 225_1*209L_A15O</t>
  </si>
  <si>
    <t>KG</t>
  </si>
  <si>
    <t>L15</t>
  </si>
  <si>
    <t>Morlina S2 B 320_1*209L_A227</t>
  </si>
  <si>
    <t>Tellus S3 M 46_1*209L_A227</t>
  </si>
  <si>
    <t>Spirax S3 G 80W_1*209L_A227</t>
  </si>
  <si>
    <t>Spirax S4 CX 60_1*209L_A227</t>
  </si>
  <si>
    <t>Hydraulic S1 M 68_1*209L_A227</t>
  </si>
  <si>
    <t>Melina S 30_1*209L_A227</t>
  </si>
  <si>
    <t>Advanc4TAX515W40SLMA_12*1L_A04W</t>
  </si>
  <si>
    <t>Refrig S4 FR-F 68_1*20L_A1P5</t>
  </si>
  <si>
    <t>Gadus S3 V460 2_1*180kg_A227</t>
  </si>
  <si>
    <t>Nautilus PremiumOutb_1*20L_A227</t>
  </si>
  <si>
    <t>Gadus S3 V460 2_1*18kg_A227</t>
  </si>
  <si>
    <t>Gadus S1 A320 3_1*18kg_A227</t>
  </si>
  <si>
    <t>Omala S4 WE 220_1*209L_A1P5</t>
  </si>
  <si>
    <t>Gadus S3 V460D 2_1*770kg_A227</t>
  </si>
  <si>
    <t>Tactic EMV S3V220C 2_10*0.25L_A04V</t>
  </si>
  <si>
    <t>Gadus S5 T460 1.5_1*18kg_A227</t>
  </si>
  <si>
    <t>ScaniaOil E7 15W40_1*209L_A366</t>
  </si>
  <si>
    <t>Scania Axle 80W-140_1*209L_A366</t>
  </si>
  <si>
    <t>Super Marine 15W-40_1*209L_A227</t>
  </si>
  <si>
    <t>Marine 40 (CF)_1*209L_A227</t>
  </si>
  <si>
    <t>Caprinus XR 40_1*209L_A227</t>
  </si>
  <si>
    <t>Irus C (2005)_1*209L_A227</t>
  </si>
  <si>
    <t>Mysella S3 S 40_1*209L_A227</t>
  </si>
  <si>
    <t>Mysella S3 N 40_1*209L_A227</t>
  </si>
  <si>
    <t>Gadus S5 V220 2_1*18kg_A1P5</t>
  </si>
  <si>
    <t>HelixHyundai 10W-40_12*1L_A447</t>
  </si>
  <si>
    <t>HelixUltra5W40_12*1L_A410</t>
  </si>
  <si>
    <t>HelixHX515W40SNA3B3_12*1L_A04W</t>
  </si>
  <si>
    <t>HelixHX515W40SNA3B3_4*4L_A04W</t>
  </si>
  <si>
    <t>Omala S2 GX 1000_1*209L_A227</t>
  </si>
  <si>
    <t>Omala S2 GX 100_1*209L_A227</t>
  </si>
  <si>
    <t>Omala S2 GX 68_1*209L_A227</t>
  </si>
  <si>
    <t>BMW M TPT 10W-60_12*1L_A561</t>
  </si>
  <si>
    <t>Morlina S4B 220 2014_1*209L_A1P5</t>
  </si>
  <si>
    <t>Adv4TAX7Sc10W40SMMB_12*0.8L_A04W</t>
  </si>
  <si>
    <t>Advan4TAX710W40SMMA2_12*0.8L_A04W</t>
  </si>
  <si>
    <t>Advan4TAX710W40SMMA2_12*1L_A04W</t>
  </si>
  <si>
    <t>HlxAstraSyn5W30_12*1L_A04W</t>
  </si>
  <si>
    <t>Spirax Astra 80W-90_12*1L_A04W</t>
  </si>
  <si>
    <t>Gadus S1 A320 3_12*0.5kg_A709</t>
  </si>
  <si>
    <t>Gadus S3 V220C 2_12*0.45kg_A1TJ</t>
  </si>
  <si>
    <t>RimR3Turbo 15W40CH4_12*1L_A410</t>
  </si>
  <si>
    <t>RimR3Turbo 15W40CH4_3*5L_A410</t>
  </si>
  <si>
    <t>RimR2 Extra15W40CF4_1*209L_A227</t>
  </si>
  <si>
    <t>AdvScooterGearOil_24*0.12L_A410</t>
  </si>
  <si>
    <t>RimR4X15W40CI4E7DH1_3*5L_A04W</t>
  </si>
  <si>
    <t>RimR4X15W40CI4E7DH1_12*1L_A04W</t>
  </si>
  <si>
    <t>Tellus S2 VX 15_1*209L_A227</t>
  </si>
  <si>
    <t>Tellus S2 VX 22_1*209L_A227</t>
  </si>
  <si>
    <t>Tellus S2 VX 32_1*209L_A227</t>
  </si>
  <si>
    <t>Adv4TUltSc5W40SNMB_12*1L_A709</t>
  </si>
  <si>
    <t>Argina S2 40_1*209L_A227</t>
  </si>
  <si>
    <t>Argina S3 30_1*209L_A227</t>
  </si>
  <si>
    <t>Argina S3 40_1*209L_A227</t>
  </si>
  <si>
    <t>Spirax S5 ATF X_12*1L_A04W</t>
  </si>
  <si>
    <t>Gadinia S3 30_1*209L_A227</t>
  </si>
  <si>
    <t>Argina S5 40_1*209L_A227</t>
  </si>
  <si>
    <t>YamaMat20W40(SJ/MB)_24*0.8L_A734</t>
  </si>
  <si>
    <t>YamaSil20W40(SJ/MA)_24*0.8L_A734</t>
  </si>
  <si>
    <t>YamaSpt10W40(SL/MA)_24*1L_A734</t>
  </si>
  <si>
    <t>Advance SX2Solvfe_1*209L_A227</t>
  </si>
  <si>
    <t>Omala S4 GXV 460_1*209L_A227</t>
  </si>
  <si>
    <t>ScaniaOil E7 15W40_1*20L_A366</t>
  </si>
  <si>
    <t>GMTECHdex1gen2 5W30_12*1L_A04W</t>
  </si>
  <si>
    <t>Gadus S2 V150C 3_1*180kg_A227</t>
  </si>
  <si>
    <t>Gadus S2 V150C 3_60*0.2kg_A04W</t>
  </si>
  <si>
    <t>Gadus S2 V1000AD 1.5_1*180kg_A227</t>
  </si>
  <si>
    <t>JD HyGard_1*20L_A751</t>
  </si>
  <si>
    <t>JDPlus50II15W-40_1*20L_A751</t>
  </si>
  <si>
    <t>Adv4TAX7Sc10W30SMMB_12*0.8L_A04W</t>
  </si>
  <si>
    <t>HelixECO0W20SNGF5_4*3.5L_A734</t>
  </si>
  <si>
    <t>HelixECO5W30SNGF5_4*3.5L_A734</t>
  </si>
  <si>
    <t>Gadus S1 V220 2_1*18kg_A227</t>
  </si>
  <si>
    <t>BMWGR LL01 5W30 2019_1*209L_A560</t>
  </si>
  <si>
    <t>BMWTPTLL01 5W30 2019_12*1L_A561</t>
  </si>
  <si>
    <t>MINIEOLL01 5W30 2019_12*1L_A562</t>
  </si>
  <si>
    <t>BMWTPTLL04 5W30 2019_12*1L_A561</t>
  </si>
  <si>
    <t>CVTF SL 2100_1*209L_A227</t>
  </si>
  <si>
    <t>KawaSemiSyn10W40SLMA_12*1L_A04W</t>
  </si>
  <si>
    <t>Risella X 420_1*209L_A227</t>
  </si>
  <si>
    <t>HelixECO0W20SNGF5_12*1L_A734</t>
  </si>
  <si>
    <t>HelixECO5W30SNGF5_12*1L_A734</t>
  </si>
  <si>
    <t>KawaFulSyn10W40SNMA2_12*1L_A04W</t>
  </si>
  <si>
    <t>Adv4TAX7Sc10W40SMMB_12*1L_A734</t>
  </si>
  <si>
    <t>HelixHX8X5W30_SNPLUS_12*1L_A04W</t>
  </si>
  <si>
    <t>HelixHX8X5W30_SNPLUS_4*4L_A04W</t>
  </si>
  <si>
    <t>Gadus S2 V100 3_12*0.45kg_A1TJ</t>
  </si>
  <si>
    <t>HlxUltSNPLUS0W20_SN+_4*4L_A709</t>
  </si>
  <si>
    <t>Rimula R2 40 CF_1*1000L_A227</t>
  </si>
  <si>
    <t>RimR4X20W50CI4E7_1*209L_A227</t>
  </si>
  <si>
    <t>Alexia 40_1*209L_A227</t>
  </si>
  <si>
    <t>Alexia 70_1*209L_A227</t>
  </si>
  <si>
    <t>Advan4TUlt15W50SNMA2_12*1L_A753</t>
  </si>
  <si>
    <t>Gadus S2 OG 85_1*190kg_A1P5</t>
  </si>
  <si>
    <t>HlxUltSNPLUS0W20_SN+_12*1L_A709</t>
  </si>
  <si>
    <t>HlxHX7PL5W40SN+VW502_12*1L_A734</t>
  </si>
  <si>
    <t>HlxHX7PL5W40SN+VW502_4*4L_A734</t>
  </si>
  <si>
    <t>HlxHX6_10W40SN+A3B4_12*1L_A04W</t>
  </si>
  <si>
    <t>HlxHX6_10W40SN+A3B4_4*4L_A04W</t>
  </si>
  <si>
    <t>Komatsu DEO 15W40 DH_4*4L_A775</t>
  </si>
  <si>
    <t>KomatsuDEO30CFKES_1*20L_A775</t>
  </si>
  <si>
    <t>KomatsuDEO30CFKES_1*209L_A775</t>
  </si>
  <si>
    <t>Komatsu G/O 80W-90_1*20L_A775</t>
  </si>
  <si>
    <t>Komatsu DEO 15W40 DH_1*20L_A775</t>
  </si>
  <si>
    <t>Komatsu DEO 15W40 DH_1*209L_A775</t>
  </si>
  <si>
    <t>Komatsu HO46-HM_1*1000L_A775</t>
  </si>
  <si>
    <t>Komatsu HO46-HM_1*20L_A775</t>
  </si>
  <si>
    <t>Komatsu HO46-HM_1*209L_A775</t>
  </si>
  <si>
    <t>KomatsuPowtrOilTO10_1*1000L_A775</t>
  </si>
  <si>
    <t>KomatsuPowtrOilTO10_1*20L_A775</t>
  </si>
  <si>
    <t>KomatsuPowtrOilTO10_1*209L_A775</t>
  </si>
  <si>
    <t>Komatsu Powtr TO 30_1*20L_A775</t>
  </si>
  <si>
    <t>Komatsu Powtr TO 30_1*209L_A775</t>
  </si>
  <si>
    <t>Komatsu G/O 80W-90_1*209L_A775</t>
  </si>
  <si>
    <t>Komatsu HO68-HM_1*209L_A775</t>
  </si>
  <si>
    <t>KomatsuPowtrOil TO50_1*209L_A775</t>
  </si>
  <si>
    <t>KomatsuGO 85W-140_1*20L_A775</t>
  </si>
  <si>
    <t>KomatsuGO 85W-140_1*209L_A775</t>
  </si>
  <si>
    <t>MMGEOFullSyn0W20SN_4*4L_A779</t>
  </si>
  <si>
    <t>MMGEOFullSyn0W20SN_12*1L_A779</t>
  </si>
  <si>
    <t>HelixAst5W30_SNPLUS_12*1L_A04W</t>
  </si>
  <si>
    <t>HlxAstraSN+0W20_SN+_12*1L_A04W</t>
  </si>
  <si>
    <t>HelixPowerV0W40SN+_12*1L_A709</t>
  </si>
  <si>
    <t>HelixPowerV0W40SN+_4*4L_A709</t>
  </si>
  <si>
    <t>CVTF SL 2100_4*4L_A04W</t>
  </si>
  <si>
    <t>Komatsu AXO 80_1*209L_A1TB</t>
  </si>
  <si>
    <t>Argina S2 30_1*209L_A227</t>
  </si>
  <si>
    <t>Adv4TAX7Sc10W40SMMB_12*.8+.12L_A04W</t>
  </si>
  <si>
    <t>Morlina S2 BL 10_1*209L_A227</t>
  </si>
  <si>
    <t>Omala S4 GXV 1000_1*209L_A227</t>
  </si>
  <si>
    <t>Gadus S2 V1503_24*0.5KG_A04W</t>
  </si>
  <si>
    <t>ShellCool LLPlus RTU_4*4L_A410</t>
  </si>
  <si>
    <t>ShellCool LLPlus RTU_12*1L_A410</t>
  </si>
  <si>
    <t>HelixHX8X5W30_SP_12*1L_A04W</t>
  </si>
  <si>
    <t>HelixHX8X5W30_SP_4*4L_A04W</t>
  </si>
  <si>
    <t>Shell Coolant Longlife Plus HD 1*205L</t>
  </si>
  <si>
    <t>Shell Turbo S4 X 32_1*209L_A1P5</t>
  </si>
  <si>
    <t>SiriusS4 15W40 CI-4_1*209L_A227</t>
  </si>
  <si>
    <t>Helix Ult SP 0W20_4*4L_A709</t>
  </si>
  <si>
    <t>Gadus S3 HS Coup Gr_1*18kg_A1P5</t>
  </si>
  <si>
    <t>Helix Ult SP 0W20_12*1L_A709</t>
  </si>
  <si>
    <t>ShellCool Premium MV_1*205L_A227</t>
  </si>
  <si>
    <t>SupMarS3 15W40 CH4_1*209L_A227</t>
  </si>
  <si>
    <t>RimR3Turbo 15W40CH4_1*209L_A227</t>
  </si>
  <si>
    <t>L16</t>
  </si>
  <si>
    <t>Shell HD PremN AF/C 50/50_1*205L_A227</t>
  </si>
  <si>
    <t>L17</t>
  </si>
  <si>
    <t>Advan 4T AX7 10W-40 (SN/MA2) 12*0.8L</t>
  </si>
  <si>
    <t>Adv4TAX7Sc10W-40(SM/MB) 12*0.8L</t>
  </si>
  <si>
    <t>Turbo J 32_1*209L_A227</t>
  </si>
  <si>
    <t>ShellCool LL+ HD RTU_1*20L_A227</t>
  </si>
  <si>
    <t>HlxHX6_10W40SN+A3B4_4*4L_A734</t>
  </si>
  <si>
    <t>HlxHX6_10W40SN+A3B4_12*1L_A734</t>
  </si>
  <si>
    <t>HlxUltSP5W30SP_4*4L_A04W</t>
  </si>
  <si>
    <t>L</t>
  </si>
  <si>
    <t>HlxExt0W40SPA3B4_4*4L_A912</t>
  </si>
  <si>
    <t>HlxExt0W40SPA3B4_12*1L_A912</t>
  </si>
  <si>
    <t>Marine 40 (CF)_1*20L_A227</t>
  </si>
  <si>
    <t>Omala S4 WE 320_1*20L_A1P5</t>
  </si>
  <si>
    <t>MitsubishiCF410W30_12*1L_A04W</t>
  </si>
  <si>
    <t>HOP TO 80W-90 (GL-5)_1*200L_A04W</t>
  </si>
  <si>
    <t>Case Univ THO prem_1*20L_A817</t>
  </si>
  <si>
    <t>CNHiPreHyd HM68_1*20L_A817</t>
  </si>
  <si>
    <t>Helix Eco Plus 5W-30_12*1L_A04W</t>
  </si>
  <si>
    <t>Helix Eco Plus 0W-20_12*1L_A04W</t>
  </si>
  <si>
    <t>Tegula V 32_1*209L_A227</t>
  </si>
  <si>
    <t>CNHI Univ THO prem_1*209L_A817</t>
  </si>
  <si>
    <t>CNHi EO Super 15W40_1*209L_A817</t>
  </si>
  <si>
    <t>TacticEMVDriveGen3_10*1ea_NAMD</t>
  </si>
  <si>
    <t>Rim R6LM10W40 CK4_1*209L_A227</t>
  </si>
  <si>
    <t>RimR2 Extra15W40CF4_1*200L_A227</t>
  </si>
  <si>
    <t>Gadus S2 V220 3_1*180kg_A227</t>
  </si>
  <si>
    <t>RimR3Turbo 15W40CH4_1*200L_A227</t>
  </si>
  <si>
    <t>Omala S4 WE 460_1*20L_A227</t>
  </si>
  <si>
    <t>SL 3819_1*209L_A04W</t>
  </si>
  <si>
    <t>Gadus S2 OG Cl 6800_1*180L_A227</t>
  </si>
  <si>
    <t>Omala S4 WE 220_1*209L_A227</t>
  </si>
  <si>
    <t>CNHi HTO- Premium_1*209L_A817</t>
  </si>
  <si>
    <t>18,9</t>
  </si>
  <si>
    <t>RimR4X15W40CI4E7DH1_1*20L_A227</t>
  </si>
  <si>
    <t>Omala S4 WE 680_1*209L_A227</t>
  </si>
  <si>
    <t>Omala S4 WE 320_1*20L_A227</t>
  </si>
  <si>
    <t>Spirax S5 CFD M 60_1*1000L_A227</t>
  </si>
  <si>
    <t>HCE GO 85W/140_1*200L_A04W</t>
  </si>
  <si>
    <t>AdvanceCityScooter10W40_12*1L_A04W</t>
  </si>
  <si>
    <t>SHLADV CitySct 10W30SPMB_12*1L_A04W</t>
  </si>
  <si>
    <t>ShellCoolELCHDRTU Y_1*1000L_A04W</t>
  </si>
  <si>
    <t>1148,1</t>
  </si>
  <si>
    <t>ShellCoolELCHDRTU Y_1*205L_A04W</t>
  </si>
  <si>
    <t>Plant</t>
  </si>
  <si>
    <t>Unrestricted</t>
  </si>
  <si>
    <t>Blocked</t>
  </si>
  <si>
    <t>Fisik</t>
  </si>
  <si>
    <t>Diff</t>
  </si>
  <si>
    <t>Remarks</t>
  </si>
  <si>
    <t>PENDING GI</t>
  </si>
  <si>
    <t>Previous</t>
  </si>
  <si>
    <t>I003</t>
  </si>
  <si>
    <t>TYPE</t>
  </si>
  <si>
    <t>x</t>
  </si>
  <si>
    <t>DRUM</t>
  </si>
  <si>
    <t>PAIL</t>
  </si>
  <si>
    <t>FLUID BAG</t>
  </si>
  <si>
    <t>lebih = 1, indikasi kurang kirim</t>
  </si>
  <si>
    <t>less = 1, indikasi lebih kirim sama seperti stok kemarin</t>
  </si>
  <si>
    <t>less = 4, selisih masih sama dari stock take tgl 25 Jan</t>
  </si>
  <si>
    <t>lebih =1, indikasi kurang kirim</t>
  </si>
  <si>
    <t>JENIS</t>
  </si>
  <si>
    <t>xx</t>
  </si>
  <si>
    <t>s</t>
  </si>
  <si>
    <t>NEW</t>
  </si>
  <si>
    <t>MOBIL</t>
  </si>
  <si>
    <t>Shipment Number</t>
  </si>
  <si>
    <t>Destination</t>
  </si>
  <si>
    <t>Location of the ship-to party</t>
  </si>
  <si>
    <t>Delivery quantity</t>
  </si>
  <si>
    <t>PT CHRYSANTA ARTHA PRATAMA</t>
  </si>
  <si>
    <t>LUMAJANG</t>
  </si>
  <si>
    <t>update 5 February 2026</t>
  </si>
  <si>
    <t>over = 2, selisih masih sama dari stock take tgl 25 Jan</t>
  </si>
  <si>
    <t>di pindah ke gudang sementara</t>
  </si>
  <si>
    <t>over = 3, selisih masih sama dari stock take tgl 25 Jan</t>
  </si>
  <si>
    <t>belum, tunggu ada  stock eceran</t>
  </si>
  <si>
    <t>less = 1, indikasi lebih kirim</t>
  </si>
  <si>
    <t>over = 1, selisih masih sama dari stock take tgl 25 Jan</t>
  </si>
  <si>
    <t>sudah di nrest</t>
  </si>
  <si>
    <t>less = 1,  lebih kirim ke SHELL YONO ( rencana akan kembali hari ini 4/2/2026 )</t>
  </si>
  <si>
    <t>sudah kembalikan hari ini ( done )</t>
  </si>
  <si>
    <t>update 7 February 2026</t>
  </si>
  <si>
    <t>masih ada selisih stok kemarin yg over di pindah</t>
  </si>
  <si>
    <t>di pindah ke gudang sementara = 2 ( OVER) selisih stok kemarin</t>
  </si>
  <si>
    <t>less = 3, indikasi lebih kirim</t>
  </si>
  <si>
    <t>di pindah ke gudang sementara = 1 ( OVER ) selisih stock kemarin</t>
  </si>
  <si>
    <t>less = 6, indikasi lebih kirim</t>
  </si>
  <si>
    <t>over = 1 , kurang kirim ke SHELLPemuda Central Srabaya</t>
  </si>
  <si>
    <t/>
  </si>
  <si>
    <t>lebih = 2, indikasi kurang kirim</t>
  </si>
  <si>
    <t>lebih 1 = indikasi kurang kirim</t>
  </si>
  <si>
    <t>kurang = 1, indikasi lebih kirim sama seperti stok kemarin</t>
  </si>
  <si>
    <t>kurang = 4, selisih masih sama dari stock take tgl 25 Jan</t>
  </si>
  <si>
    <t>SHELL DIPONEGORO-2 SDJ</t>
  </si>
  <si>
    <t>SIDOARJO</t>
  </si>
  <si>
    <t>Sum of Delivery quantity</t>
  </si>
  <si>
    <t>Sum of Total</t>
  </si>
  <si>
    <t>fisik</t>
  </si>
  <si>
    <t>Planning</t>
  </si>
  <si>
    <t>Grand Total</t>
  </si>
  <si>
    <t>SHELL WADUNGASRI-1 SDJ</t>
  </si>
  <si>
    <t>PT. ADI SURYA ARKANA</t>
  </si>
  <si>
    <t>DENPASAR</t>
  </si>
  <si>
    <t>LAMONGAN</t>
  </si>
  <si>
    <t>SHELL LAMONGAN - 1 EAST JAVA DO</t>
  </si>
  <si>
    <t>PT. SUMBERDAYA SEWATAMA</t>
  </si>
  <si>
    <t>SUMBAWA</t>
  </si>
  <si>
    <t xml:space="preserve">SUMBAWA </t>
  </si>
  <si>
    <t>PT.AGGREKO ENERGY SERVICES INDONESI</t>
  </si>
  <si>
    <t>MANOKWARI</t>
  </si>
  <si>
    <t>PT.AGGREKO ENERGY SERVICES</t>
  </si>
  <si>
    <t>ENDE</t>
  </si>
  <si>
    <t>ROW 148</t>
  </si>
  <si>
    <t>SAP Unrest</t>
  </si>
  <si>
    <t>Discrepancy</t>
  </si>
  <si>
    <t>Over  =2 , indikasi ada kurang kirim</t>
  </si>
  <si>
    <t>Over  =3 , indikasi ada kurang kirim</t>
  </si>
  <si>
    <t>salah kirim barang Manado ( plus mins )</t>
  </si>
  <si>
    <t>done</t>
  </si>
  <si>
    <t>Over  =1 , indikasi ada kurang kirim</t>
  </si>
  <si>
    <t>Over  = 88 , indikasi ada kurang kirim</t>
  </si>
  <si>
    <t>Over  = 43 , indikasi ada kurang kirim</t>
  </si>
  <si>
    <t>less  = 4 , indikasi ada lebih  kirim</t>
  </si>
  <si>
    <t>19E26JJ</t>
  </si>
  <si>
    <t>21E26JJ</t>
  </si>
  <si>
    <t>Item</t>
  </si>
  <si>
    <t>01D26JJ</t>
  </si>
  <si>
    <t>12589815</t>
  </si>
  <si>
    <t>12596768</t>
  </si>
  <si>
    <t>12629768</t>
  </si>
  <si>
    <t>12646807</t>
  </si>
  <si>
    <t>12649610</t>
  </si>
  <si>
    <t>12650650</t>
  </si>
  <si>
    <t>17H24</t>
  </si>
  <si>
    <t>19K25JJ</t>
  </si>
  <si>
    <t>20E26JJ</t>
  </si>
  <si>
    <t>21H25</t>
  </si>
  <si>
    <t>23G25JJ</t>
  </si>
  <si>
    <t>AdvAX7Sc10W40SNMB_12*0.8L_A04W</t>
  </si>
  <si>
    <t>10D26JJ</t>
  </si>
  <si>
    <t>28B26JJ</t>
  </si>
  <si>
    <t>13D26JJ</t>
  </si>
  <si>
    <t>20C26JJ</t>
  </si>
  <si>
    <t>Aging day</t>
  </si>
  <si>
    <t>Aging Expired</t>
  </si>
  <si>
    <t>24B26JJ</t>
  </si>
  <si>
    <t>18K25JJ</t>
  </si>
  <si>
    <t>26E26</t>
  </si>
  <si>
    <t>06D26JJ</t>
  </si>
  <si>
    <t>19B26JJ</t>
  </si>
  <si>
    <t>02D26JJ</t>
  </si>
  <si>
    <t xml:space="preserve"> </t>
  </si>
  <si>
    <t>03F26JJ</t>
  </si>
  <si>
    <t>04C26JJ</t>
  </si>
  <si>
    <t>03C26JJ</t>
  </si>
  <si>
    <t>CF04A02</t>
  </si>
  <si>
    <t>04F26JJ</t>
  </si>
  <si>
    <t>dummy</t>
  </si>
  <si>
    <t>09F26JJ</t>
  </si>
  <si>
    <t>(Multiple Items)</t>
  </si>
  <si>
    <t>10F26JJ</t>
  </si>
  <si>
    <t>14K26JJ</t>
  </si>
  <si>
    <t>06L26JJ</t>
  </si>
  <si>
    <t>12F26JJ</t>
  </si>
  <si>
    <t>13F26JJ</t>
  </si>
  <si>
    <t>Iveco GO FE 75W-80_1*209L_A815</t>
  </si>
  <si>
    <t>19K26JJ</t>
  </si>
  <si>
    <t>126241J38</t>
  </si>
  <si>
    <t>26B26JJ</t>
  </si>
  <si>
    <t>14K25JJ</t>
  </si>
  <si>
    <t>Order No</t>
  </si>
  <si>
    <t>Purchasing Document</t>
  </si>
  <si>
    <t>Ship-to party</t>
  </si>
  <si>
    <t>Sales Unit</t>
  </si>
  <si>
    <t>Total Weight</t>
  </si>
  <si>
    <t>Purchase Order Number</t>
  </si>
  <si>
    <t>First Delivery Date</t>
  </si>
  <si>
    <t>TRANSPORT</t>
  </si>
  <si>
    <t>Type Truck</t>
  </si>
  <si>
    <t>Arrival Slot Time</t>
  </si>
  <si>
    <t>NO</t>
  </si>
  <si>
    <t>KET</t>
  </si>
  <si>
    <t>Qty Pick</t>
  </si>
  <si>
    <t>DUMMY</t>
  </si>
  <si>
    <t>SKU CODE</t>
  </si>
  <si>
    <t>(blank)</t>
  </si>
  <si>
    <t>Cek</t>
  </si>
  <si>
    <t>3 Year, 10 Month, 19 Days</t>
  </si>
  <si>
    <t>Quarantine</t>
  </si>
  <si>
    <t>on hand</t>
  </si>
  <si>
    <t>CA</t>
  </si>
  <si>
    <t>CB</t>
  </si>
  <si>
    <t>CC</t>
  </si>
  <si>
    <t>CD</t>
  </si>
  <si>
    <t>CE</t>
  </si>
  <si>
    <t>CF</t>
  </si>
  <si>
    <t>19F26</t>
  </si>
  <si>
    <t>19F26JJ</t>
  </si>
  <si>
    <t>X</t>
  </si>
  <si>
    <t>PP</t>
  </si>
  <si>
    <t>TOTAL LOKSI</t>
  </si>
  <si>
    <t>dd</t>
  </si>
  <si>
    <t>07G26JJ</t>
  </si>
  <si>
    <t>CE31A02</t>
  </si>
  <si>
    <t>Item Code</t>
  </si>
  <si>
    <t>ACTUAL QTY</t>
  </si>
  <si>
    <t>BIN Location</t>
  </si>
  <si>
    <t>12B26JJ</t>
  </si>
  <si>
    <t>b out</t>
  </si>
  <si>
    <t>b in'</t>
  </si>
  <si>
    <t>putaway</t>
  </si>
  <si>
    <t>06F26</t>
  </si>
  <si>
    <t>11F26</t>
  </si>
  <si>
    <t>INDICATOR RAK YANG TERISI</t>
  </si>
  <si>
    <t>VOLUME</t>
  </si>
  <si>
    <t>27F26</t>
  </si>
  <si>
    <t>23B26JJ</t>
  </si>
  <si>
    <t>Total liter</t>
  </si>
  <si>
    <t>sampai rak 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</si>
  <si>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</si>
  <si>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</si>
  <si>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</si>
  <si>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</si>
  <si>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</si>
  <si>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</si>
  <si>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</si>
  <si>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</si>
  <si>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</si>
  <si>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tiang</t>
  </si>
  <si>
    <t>Location</t>
  </si>
  <si>
    <t>Occupied</t>
  </si>
  <si>
    <t>Percentage</t>
  </si>
  <si>
    <t>Remain</t>
  </si>
  <si>
    <t>Target Volume</t>
  </si>
  <si>
    <t>Max</t>
  </si>
  <si>
    <t>loc percentage</t>
  </si>
  <si>
    <t>Occupation</t>
  </si>
  <si>
    <t>CC16A01</t>
  </si>
  <si>
    <t>Sum of Remain Qty</t>
  </si>
  <si>
    <t>STAGING</t>
  </si>
  <si>
    <t>status</t>
  </si>
  <si>
    <t>17G26JJ</t>
  </si>
  <si>
    <t>06A26</t>
  </si>
  <si>
    <t>12676476</t>
  </si>
  <si>
    <t>050326</t>
  </si>
  <si>
    <t>18G26JJ</t>
  </si>
  <si>
    <t>= 1 BIN YANG TERISI</t>
  </si>
  <si>
    <t>= 2 BIN YANG TERISI</t>
  </si>
  <si>
    <t>= 3 BIN YANG TERISI</t>
  </si>
  <si>
    <t>Keterangan Bin :</t>
  </si>
  <si>
    <t>= 4 BIN YANG TERISI</t>
  </si>
  <si>
    <t>= 5 BIN YANG TERISI</t>
  </si>
  <si>
    <t>= 6 BIN YANG TERISI</t>
  </si>
  <si>
    <t>= 7 BIN YANG TERISI</t>
  </si>
  <si>
    <t>= 8 BIN YANG TERISI</t>
  </si>
  <si>
    <t>= 9 BIN YANG TERISI</t>
  </si>
  <si>
    <t>= 10 BIN YANG TERISI</t>
  </si>
  <si>
    <t>3 Year, 11 Month, 14 Days</t>
  </si>
  <si>
    <t>3 Year, 11 Month, 15 Days</t>
  </si>
  <si>
    <t>= BIN YANG TERISI PALLET</t>
  </si>
  <si>
    <t>= BIN YANG KOSONG</t>
  </si>
  <si>
    <t>A</t>
  </si>
  <si>
    <t>A1000175</t>
  </si>
  <si>
    <t>23G26JJ</t>
  </si>
  <si>
    <t>Spirax S3 AD 80W-90_1*209L_A227</t>
  </si>
  <si>
    <t>lokasi kosong</t>
  </si>
  <si>
    <t>lokasi kosong_1</t>
  </si>
  <si>
    <t>uom</t>
  </si>
  <si>
    <t>Fluidbag</t>
  </si>
  <si>
    <t>Drum</t>
  </si>
  <si>
    <t>Pail</t>
  </si>
  <si>
    <t>cek dobel</t>
  </si>
  <si>
    <t>25E26</t>
  </si>
  <si>
    <t>3 Year, 11 Month, 17 Days</t>
  </si>
  <si>
    <t>Qu</t>
  </si>
  <si>
    <t>ar</t>
  </si>
  <si>
    <t>a</t>
  </si>
  <si>
    <t>aisle</t>
  </si>
  <si>
    <t>eceran</t>
  </si>
  <si>
    <t>upp</t>
  </si>
  <si>
    <t>palet</t>
  </si>
  <si>
    <t>3 Year, 8 Month, 2 Days</t>
  </si>
  <si>
    <t>3 Year, 10 Month, 27 Days</t>
  </si>
  <si>
    <t>3 Year, 11 Month, 16 Days</t>
  </si>
  <si>
    <t>04H26JJ</t>
  </si>
  <si>
    <t>28E26JJ</t>
  </si>
  <si>
    <t>12651587</t>
  </si>
  <si>
    <t>12663924</t>
  </si>
  <si>
    <t>12664110</t>
  </si>
  <si>
    <t>12373061</t>
  </si>
  <si>
    <t>05H26JJ</t>
  </si>
  <si>
    <t>12684530</t>
  </si>
  <si>
    <t>12628865</t>
  </si>
  <si>
    <t>06H26JJ</t>
  </si>
  <si>
    <t>06E26JJ</t>
  </si>
  <si>
    <t>08H26JJ</t>
  </si>
  <si>
    <t>07H26JJ</t>
  </si>
  <si>
    <t>12631585</t>
  </si>
  <si>
    <t>2150029</t>
  </si>
  <si>
    <t>12691117</t>
  </si>
  <si>
    <t>09H26JJ</t>
  </si>
  <si>
    <t>10H26JJ</t>
  </si>
  <si>
    <t>item</t>
  </si>
  <si>
    <t>12653028</t>
  </si>
  <si>
    <t>12690048</t>
  </si>
  <si>
    <t>12675312</t>
  </si>
  <si>
    <t>07C26JJ</t>
  </si>
  <si>
    <t>3 Year, 8 Month, 25 Days</t>
  </si>
  <si>
    <t>3 Year, 9 Month, 18 Days</t>
  </si>
  <si>
    <t>3 Year, 10 Month, 1 Days</t>
  </si>
  <si>
    <t>3 Year, 6 Month, 7 Days</t>
  </si>
  <si>
    <t>3 Year, 6 Month, 2 Days</t>
  </si>
  <si>
    <t>070826</t>
  </si>
  <si>
    <t>11H26JJ</t>
  </si>
  <si>
    <t>12675289</t>
  </si>
  <si>
    <t>24F26JJ</t>
  </si>
  <si>
    <t>12689981</t>
  </si>
  <si>
    <t>12677201</t>
  </si>
  <si>
    <t>08H268</t>
  </si>
  <si>
    <t>12H26JJ</t>
  </si>
  <si>
    <t>0 Month,  11 Days</t>
  </si>
  <si>
    <t>0 Month,  13 Days</t>
  </si>
  <si>
    <t>4 Month,  22 Days</t>
  </si>
  <si>
    <t>3 Year, 6 Month, 22 Days</t>
  </si>
  <si>
    <t>3 Year, 9 Month, 24 Days</t>
  </si>
  <si>
    <t>0 Month,  4 Days</t>
  </si>
  <si>
    <t>0 Month,  5 Days</t>
  </si>
  <si>
    <t>3 Year, 11 Month, 13 Days</t>
  </si>
  <si>
    <t>3 Year, 6 Month, 0 Days</t>
  </si>
  <si>
    <t>3 Year, 9 Month, 10 Days</t>
  </si>
  <si>
    <t>3 Year, 9 Month, 11 Days</t>
  </si>
  <si>
    <t>3 Year, 11 Month, 11 Days</t>
  </si>
  <si>
    <t>3 Year, 11 Month, 12 Days</t>
  </si>
  <si>
    <t>0 Month,  12 Days</t>
  </si>
  <si>
    <t>3 Year, 8 Month, 27 Days</t>
  </si>
  <si>
    <t>3 Year, 10 Month, 24 Days</t>
  </si>
  <si>
    <t>2 Month,  6 Days</t>
  </si>
  <si>
    <t>3 Year, 6 Month, 9 Days</t>
  </si>
  <si>
    <t>12675287</t>
  </si>
  <si>
    <t>12657675</t>
  </si>
  <si>
    <t>12765328</t>
  </si>
  <si>
    <t>12685426</t>
  </si>
  <si>
    <t>12679353</t>
  </si>
  <si>
    <t>Aktif</t>
  </si>
  <si>
    <t>Tidak Aktif</t>
  </si>
  <si>
    <t>BIN Status</t>
  </si>
  <si>
    <t>Sum of Qty Pick</t>
  </si>
  <si>
    <t>3 Year, 8 Month, 20 Days</t>
  </si>
  <si>
    <t>3 Year, 6 Month, 20 Days</t>
  </si>
  <si>
    <t>3 Year, 9 Month, 23 Days</t>
  </si>
  <si>
    <t>3 Year, 8 Month, 10 Days</t>
  </si>
  <si>
    <t>3 Year, 6 Month, 10 Days</t>
  </si>
  <si>
    <t>3 Year, 9 Month, 3 Days</t>
  </si>
  <si>
    <t>3 Year, 9 Month, 8 Days</t>
  </si>
  <si>
    <t>3 Year, 9 Month, 9 Days</t>
  </si>
  <si>
    <t>3 Year, 10 Month, 14 Days</t>
  </si>
  <si>
    <t>3 Year, 10 Month, 25 Days</t>
  </si>
  <si>
    <t>3 Year, 11 Month, 10 Days</t>
  </si>
  <si>
    <t>3 Year, 7 Month, 28 Days</t>
  </si>
  <si>
    <t>3 Year, 10 Month, 17 Days</t>
  </si>
  <si>
    <t>3 Year, 10 Month, 6 Days</t>
  </si>
  <si>
    <t>3 Year, 8 Month, 24 Days</t>
  </si>
  <si>
    <t>0 Month,  19 Days</t>
  </si>
  <si>
    <t>3 Month,  19 Days</t>
  </si>
  <si>
    <t>3 Year, 8 Month, 15 Days</t>
  </si>
  <si>
    <t>3 Year, 10 Month, 20 Days</t>
  </si>
  <si>
    <t>AdvAX7Sc10W40SNMB_12*1L_A04W</t>
  </si>
  <si>
    <t>25F26</t>
  </si>
  <si>
    <t>14H26JJ</t>
  </si>
  <si>
    <t>13H26JJ</t>
  </si>
  <si>
    <t>12626077</t>
  </si>
  <si>
    <t>15H26JJ</t>
  </si>
  <si>
    <t>17H26</t>
  </si>
  <si>
    <t>17H26JJ</t>
  </si>
  <si>
    <t>16H26JJ</t>
  </si>
  <si>
    <t>SHIPMENT</t>
  </si>
  <si>
    <t>12688352</t>
  </si>
  <si>
    <t>12687195</t>
  </si>
  <si>
    <t>18H26JJ</t>
  </si>
  <si>
    <t>19H26JJ</t>
  </si>
  <si>
    <t>SAP</t>
  </si>
  <si>
    <t>FISIK</t>
  </si>
  <si>
    <t>RAMCO</t>
  </si>
  <si>
    <t>Bin</t>
  </si>
  <si>
    <t>DIFF</t>
  </si>
  <si>
    <t>(kosong)</t>
  </si>
  <si>
    <t>unrest</t>
  </si>
  <si>
    <t>Blok</t>
  </si>
  <si>
    <t>Unrest Diff ( SAP vs fisik)</t>
  </si>
  <si>
    <t>Blok ( SAP vs Ramco)</t>
  </si>
  <si>
    <t>SAP vs fisik</t>
  </si>
  <si>
    <t>Total SKU      :</t>
  </si>
  <si>
    <t>SAP vs Fisik Accuracy</t>
  </si>
  <si>
    <t>SAP vs fisik Accuracy</t>
  </si>
  <si>
    <t>Fisik vs RAMCO Accuracy</t>
  </si>
  <si>
    <t>Fisik vs RAMCO</t>
  </si>
  <si>
    <t>Unrest Diff ( Fisik vs RAMCO)</t>
  </si>
  <si>
    <t>Blok ( Fisik vs Ramco)</t>
  </si>
  <si>
    <t>1 Month,  16 Days</t>
  </si>
  <si>
    <t>3 Year, 8 Month, 22 Days</t>
  </si>
  <si>
    <t>2 Month,  21 Days</t>
  </si>
  <si>
    <t>1 Month,  18 Days</t>
  </si>
  <si>
    <t>2 Month,  14 Days</t>
  </si>
  <si>
    <t>3 Year, 8 Month, 5 Days</t>
  </si>
  <si>
    <t>2 Month,  7 Days</t>
  </si>
  <si>
    <t>3 Year, 7 Month, 22 Days</t>
  </si>
  <si>
    <t>3 Year, 8 Month, 28 Days</t>
  </si>
  <si>
    <t>3 Year, 10 Month, 26 Days</t>
  </si>
  <si>
    <t>0 Month,  10 Days</t>
  </si>
  <si>
    <t>0 Month,  3 Days</t>
  </si>
  <si>
    <t>3 Year, 9 Month, 5 Days</t>
  </si>
  <si>
    <t>3 Year, 11 Month, 6 Days</t>
  </si>
  <si>
    <t>3 Year, 8 Month, 18 Days</t>
  </si>
  <si>
    <t>3 Year, 8 Month, 21 Days</t>
  </si>
  <si>
    <t>3 Year, 9 Month, 4 Days</t>
  </si>
  <si>
    <t>3 Year, 10 Month, 9 Days</t>
  </si>
  <si>
    <t>4 Month,  11 Days</t>
  </si>
  <si>
    <t>3 Month,  25 Days</t>
  </si>
  <si>
    <t>0 Month,  20 Days</t>
  </si>
  <si>
    <t>3 Year, 11 Month, 7 Days</t>
  </si>
  <si>
    <t>2 Year, 10 Month, 20 Days</t>
  </si>
  <si>
    <t>3 Year, 11 Month, 4 Days</t>
  </si>
  <si>
    <t>3 Year, 11 Month, 5 Days</t>
  </si>
  <si>
    <t>3 Year, 11 Month, 19 Days</t>
  </si>
  <si>
    <t>3 Year, 9 Month, 12 Days</t>
  </si>
  <si>
    <t>1 Month,  17 Days</t>
  </si>
  <si>
    <t>3 Year, 9 Month, 19 Days</t>
  </si>
  <si>
    <t>3 Year, 10 Month, 2 Days</t>
  </si>
  <si>
    <t>3 Year, 10 Month, 12 Days</t>
  </si>
  <si>
    <t>4 Month,  21 Days</t>
  </si>
  <si>
    <t>3 Year, 10 Month, 16 Days</t>
  </si>
  <si>
    <t>0 Month,  21 Days</t>
  </si>
  <si>
    <t>3 Year, 8 Month, 19 Days</t>
  </si>
  <si>
    <t>3 Year, 9 Month, 22 Days</t>
  </si>
  <si>
    <t>4 Year, 1 Month, 5 Days</t>
  </si>
  <si>
    <t>3 Year, 5 Month, 19 Days</t>
  </si>
  <si>
    <t>3 Year, 6 Month, 17 Days</t>
  </si>
  <si>
    <t>3 Year, 6 Month, 19 Days</t>
  </si>
  <si>
    <t>3 Year, 6 Month, 18 Days</t>
  </si>
  <si>
    <t>5 Month,  26 Days</t>
  </si>
  <si>
    <t>3 Year, 11 Month, 18 Days</t>
  </si>
  <si>
    <t>0 Month,  24 Days</t>
  </si>
  <si>
    <t>2 Year, 10 Month, 22 Days</t>
  </si>
  <si>
    <t>2 Month,  28 Days</t>
  </si>
  <si>
    <t>4 Year, 3 Month, 5 Days</t>
  </si>
  <si>
    <t>5 Month,  1 Days</t>
  </si>
  <si>
    <t>3 Year, 3 Month, 5 Days</t>
  </si>
  <si>
    <t>3 Year, 7 Month, 1 Days</t>
  </si>
  <si>
    <t>3 Year, 5 Month, 23 Days</t>
  </si>
  <si>
    <t>3 Year, 2 Month, 18 Days</t>
  </si>
  <si>
    <t>3 Year, 6 Month, 4 Days</t>
  </si>
  <si>
    <t>3 Year, 8 Month, 13 Days</t>
  </si>
  <si>
    <t>3 Year, 10 Month, 28 Days</t>
  </si>
  <si>
    <t>SURABAYA</t>
  </si>
  <si>
    <t>LF</t>
  </si>
  <si>
    <t>DHL</t>
  </si>
  <si>
    <t>TRAGA</t>
  </si>
  <si>
    <t>20H26JJ</t>
  </si>
  <si>
    <t>3 Year, 4 Month, 10 Days</t>
  </si>
  <si>
    <t>6 Month,  30 Days</t>
  </si>
  <si>
    <t>2 Month,  22 Days</t>
  </si>
  <si>
    <t>3 Year, 6 Month, 29 Days</t>
  </si>
  <si>
    <t>1 Month,  19 Days</t>
  </si>
  <si>
    <t>2 Year, 11 Month, 27 Days</t>
  </si>
  <si>
    <t>8 Month,  19 Days</t>
  </si>
  <si>
    <t>3 Month,  12 Days</t>
  </si>
  <si>
    <t>3 Year, 7 Month, 19 Days</t>
  </si>
  <si>
    <t>2 Month,  15 Days</t>
  </si>
  <si>
    <t>0 Month,  8 Days</t>
  </si>
  <si>
    <t>3 Year, 4 Month, 26 Days</t>
  </si>
  <si>
    <t>4 Month,  23 Days</t>
  </si>
  <si>
    <t>3 Year, 9 Month, 7 Days</t>
  </si>
  <si>
    <t>3 Year, 4 Month, 5 Days</t>
  </si>
  <si>
    <t>1 Month,  9 Days</t>
  </si>
  <si>
    <t>1 Year, 11 Month, 16 Days</t>
  </si>
  <si>
    <t>7 Month,  6 Days</t>
  </si>
  <si>
    <t>2 Month,  8 Days</t>
  </si>
  <si>
    <t>3 Year, 7 Month, 21 Days</t>
  </si>
  <si>
    <t>3 Year, 7 Month, 25 Days</t>
  </si>
  <si>
    <t>2 Month,  24 Days</t>
  </si>
  <si>
    <t>3 Year, 7 Month, 7 Days</t>
  </si>
  <si>
    <t>1 Month,  2 Days</t>
  </si>
  <si>
    <t>4 Month,  30 Days</t>
  </si>
  <si>
    <t>0 Month,  6 Days</t>
  </si>
  <si>
    <t>3 Year, 9 Month, 2 Days</t>
  </si>
  <si>
    <t>2 Month,  3 Days</t>
  </si>
  <si>
    <t>4 Year, 0 Month, 5 Days</t>
  </si>
  <si>
    <t>2 Month,  19 Days</t>
  </si>
  <si>
    <t>0 Month,  29 Days</t>
  </si>
  <si>
    <t>3 Year, 7 Month, 13 Days</t>
  </si>
  <si>
    <t>5 Month,  22 Days</t>
  </si>
  <si>
    <t>4 Month,  12 Days</t>
  </si>
  <si>
    <t>3 Month,  10 Days</t>
  </si>
  <si>
    <t>3 Month,  26 Days</t>
  </si>
  <si>
    <t>3 Year, 11 Month, 3 Days</t>
  </si>
  <si>
    <t>4 Month,  28 Days</t>
  </si>
  <si>
    <t>0 Month,  1 Days</t>
  </si>
  <si>
    <t>1 Month,  26 Days</t>
  </si>
  <si>
    <t>3 Month,  16 Days</t>
  </si>
  <si>
    <t>5 Month,  29 Days</t>
  </si>
  <si>
    <t>3 Month,  30 Days</t>
  </si>
  <si>
    <t>5 Month,  15 Days</t>
  </si>
  <si>
    <t>3 Year, 6 Month, 25 Days</t>
  </si>
  <si>
    <t>1 Month,  7 Days</t>
  </si>
  <si>
    <t>0 Month,  17 Days</t>
  </si>
  <si>
    <t>0 Month,  14 Days</t>
  </si>
  <si>
    <t>0 Month,  22 Days</t>
  </si>
  <si>
    <t>3 Year, 7 Month, 27 Days</t>
  </si>
  <si>
    <t>3 Month,  4 Days</t>
  </si>
  <si>
    <t>3 Year, 9 Month, 26 Days</t>
  </si>
  <si>
    <t>3 Year, 6 Month, 12 Days</t>
  </si>
  <si>
    <t>3 Year, 9 Month, 21 Days</t>
  </si>
  <si>
    <t>3 Year, 9 Month, 17 Days</t>
  </si>
  <si>
    <t>3 Year, 5 Month, 18 Days</t>
  </si>
  <si>
    <t>3 Year, 7 Month, 9 Days</t>
  </si>
  <si>
    <t>3 Year, 5 Month, 0 Days</t>
  </si>
  <si>
    <t>3 Year, 5 Month, 6 Days</t>
  </si>
  <si>
    <t>3 Year, 5 Month, 9 Days</t>
  </si>
  <si>
    <t>3 Year, 6 Month, 21 Days</t>
  </si>
  <si>
    <t>7 Month,  9 Days</t>
  </si>
  <si>
    <t>3 Year, 5 Month, 27 Days</t>
  </si>
  <si>
    <t>5 Month,  27 Days</t>
  </si>
  <si>
    <t>0 Month,  25 Days</t>
  </si>
  <si>
    <t>3 Year, 11 Month, 9 Days</t>
  </si>
  <si>
    <t>2 Year, 11 Month, 20 Days</t>
  </si>
  <si>
    <t>3 Year, 7 Month, 5 Days</t>
  </si>
  <si>
    <t>2 Month,  29 Days</t>
  </si>
  <si>
    <t>3 Year, 6 Month, 3 Days</t>
  </si>
  <si>
    <t>5 Month,  20 Days</t>
  </si>
  <si>
    <t>5 Month,  2 Days</t>
  </si>
  <si>
    <t>7 Month,  22 Days</t>
  </si>
  <si>
    <t>3 Year, 7 Month, 0 Days</t>
  </si>
  <si>
    <t>3 Month,  20 Days</t>
  </si>
  <si>
    <t>4 Year, 2 Month, 2 Days</t>
  </si>
  <si>
    <t>2 Month,  12 Days</t>
  </si>
  <si>
    <t>3 Year, 2 Month, 13 Days</t>
  </si>
  <si>
    <t>3 Year, 5 Month, 22 Days</t>
  </si>
  <si>
    <t>3 Year, 2 Month, 17 Days</t>
  </si>
  <si>
    <t>6 Month,  13 Days</t>
  </si>
  <si>
    <t>6 Month,  20 Days</t>
  </si>
  <si>
    <t>6 Month,  5 Days</t>
  </si>
  <si>
    <t>3 Year, 5 Month, 11 Days</t>
  </si>
  <si>
    <t>3 Year, 5 Month, 25 Days</t>
  </si>
  <si>
    <t>4 Month,  4 Days</t>
  </si>
  <si>
    <t>3 Year, 6 Month, 6 Days</t>
  </si>
  <si>
    <t>4 Month,  25 Days</t>
  </si>
  <si>
    <t>3 Year, 6 Month, 11 Days</t>
  </si>
  <si>
    <t>3 Year, 6 Month, 24 Days</t>
  </si>
  <si>
    <t>1 Month,  12 Days</t>
  </si>
  <si>
    <t>1 Month,  5 Days</t>
  </si>
  <si>
    <t>1 Year, 11 Month, 18 Days</t>
  </si>
  <si>
    <t>22H26JJ</t>
  </si>
  <si>
    <t>12677822</t>
  </si>
  <si>
    <t>13B26JJ</t>
  </si>
  <si>
    <t>21H26JJ</t>
  </si>
  <si>
    <t>SAP vs RAMCO Accuracy</t>
  </si>
  <si>
    <t>SAP vs RAMCO</t>
  </si>
  <si>
    <t>Unrest Diff ( SAP vs RAMCO)</t>
  </si>
  <si>
    <t>Blok ( SAP vs Fisik)</t>
  </si>
  <si>
    <t>23H26JJ</t>
  </si>
  <si>
    <t>140826</t>
  </si>
  <si>
    <t>Selisih ALL</t>
  </si>
  <si>
    <t>cke`</t>
  </si>
  <si>
    <t>cek dobe;</t>
  </si>
  <si>
    <t>12664218</t>
  </si>
  <si>
    <t>2150030</t>
  </si>
  <si>
    <t>25F26JJ</t>
  </si>
  <si>
    <t>12694898</t>
  </si>
  <si>
    <t>24H26JJ</t>
  </si>
  <si>
    <t>CEK SELISIH</t>
  </si>
  <si>
    <t>29E26JJ</t>
  </si>
  <si>
    <t>12697878</t>
  </si>
  <si>
    <t>27H26JJ</t>
  </si>
  <si>
    <t>12694926</t>
  </si>
  <si>
    <t>12685350</t>
  </si>
  <si>
    <t>12691980</t>
  </si>
  <si>
    <t>12691979</t>
  </si>
  <si>
    <t>01I26JJ</t>
  </si>
  <si>
    <t>12690361</t>
  </si>
  <si>
    <t>12690046</t>
  </si>
  <si>
    <t>CV MULTI SARANA BAN</t>
  </si>
  <si>
    <t>PT SEFAS PELINDOTAMA</t>
  </si>
  <si>
    <t>12697801</t>
  </si>
  <si>
    <t>12686747</t>
  </si>
  <si>
    <t>02I26JJ</t>
  </si>
  <si>
    <t>03I26JJ</t>
  </si>
  <si>
    <t>12669644</t>
  </si>
  <si>
    <t>270826</t>
  </si>
  <si>
    <t>12701380</t>
  </si>
  <si>
    <t>01I2JJ</t>
  </si>
  <si>
    <t>28H26JJ</t>
  </si>
  <si>
    <t>12696831</t>
  </si>
  <si>
    <t>12700786</t>
  </si>
  <si>
    <t>05I26JJ</t>
  </si>
  <si>
    <t>04I26JJ</t>
  </si>
  <si>
    <t>12701387</t>
  </si>
  <si>
    <t>level</t>
  </si>
  <si>
    <t>gg</t>
  </si>
  <si>
    <t>nomer</t>
  </si>
  <si>
    <t>CG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</si>
  <si>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</si>
  <si>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</si>
  <si>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</si>
  <si>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</si>
  <si>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</si>
  <si>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</si>
  <si>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</si>
  <si>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</si>
  <si>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</si>
  <si>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</si>
  <si>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</si>
  <si>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</si>
  <si>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</si>
  <si>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</si>
  <si>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</si>
  <si>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</si>
  <si>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</si>
  <si>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</si>
  <si>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</si>
  <si>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</si>
  <si>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</si>
  <si>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</si>
  <si>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</si>
  <si>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</si>
  <si>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</si>
  <si>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</si>
  <si>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</si>
  <si>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</si>
  <si>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</si>
  <si>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</si>
  <si>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</si>
  <si>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B</t>
  </si>
  <si>
    <t>C</t>
  </si>
  <si>
    <t>D</t>
  </si>
  <si>
    <t>E</t>
  </si>
  <si>
    <t>Count of Lokasi</t>
  </si>
  <si>
    <t>cek STAGING</t>
  </si>
  <si>
    <t>07I26</t>
  </si>
  <si>
    <t>07I26JJ</t>
  </si>
  <si>
    <t>MAM</t>
  </si>
  <si>
    <t>CDD</t>
  </si>
  <si>
    <t>CDE</t>
  </si>
  <si>
    <t>PT. KRAMA YUDHA TIGA BERLIAN MOTORS</t>
  </si>
  <si>
    <t>SC/LM/02/09/26</t>
  </si>
  <si>
    <t>RESCHEDULE</t>
  </si>
  <si>
    <t>08I26JJ</t>
  </si>
  <si>
    <t>11I26JJ</t>
  </si>
  <si>
    <t>10I26JJ</t>
  </si>
  <si>
    <t>09I26JJ</t>
  </si>
  <si>
    <t>110326</t>
  </si>
  <si>
    <t>31H26</t>
  </si>
  <si>
    <t>16H26</t>
  </si>
  <si>
    <t>STG_INB01</t>
  </si>
  <si>
    <t>STG_INB02</t>
  </si>
  <si>
    <t>SC/WA/02/09/26</t>
  </si>
  <si>
    <t>PT ASTRA INTERNATIONAL TBK</t>
  </si>
  <si>
    <t>Road Pickup</t>
  </si>
  <si>
    <t>GRM</t>
  </si>
  <si>
    <t>PONOROGO</t>
  </si>
  <si>
    <t>22F26</t>
  </si>
  <si>
    <t>12687909</t>
  </si>
  <si>
    <t>15H26</t>
  </si>
  <si>
    <t>25H26</t>
  </si>
  <si>
    <t>26H26JJ</t>
  </si>
  <si>
    <t>DOUBLE</t>
  </si>
  <si>
    <t>BOJONEGORO</t>
  </si>
  <si>
    <t>1580059229-8730038952</t>
  </si>
  <si>
    <t>GRESIK</t>
  </si>
  <si>
    <t>2 Tujuan</t>
  </si>
  <si>
    <t>BACKUP</t>
  </si>
  <si>
    <t>SHELL VETERAN-1 GSK</t>
  </si>
  <si>
    <t>01/SV/03.09.2026</t>
  </si>
  <si>
    <t>01/SW/03.09.2026</t>
  </si>
  <si>
    <t>5 Tujuan</t>
  </si>
  <si>
    <t>PT. KAWASAKI MOTOR INDONESIA</t>
  </si>
  <si>
    <t>RA33600</t>
  </si>
  <si>
    <t>SHELL BANYU URIP-1 SBY</t>
  </si>
  <si>
    <t>06/FMS/BU-PO LUBES/07/09/2026</t>
  </si>
  <si>
    <t>SHELL CITRALAND-1 SBY</t>
  </si>
  <si>
    <t>06/FMS/CTR-PO LUBES/07/09/2026</t>
  </si>
  <si>
    <t>SHELL DUPAK-1 SBY</t>
  </si>
  <si>
    <t>KAB. JOMBANG</t>
  </si>
  <si>
    <t>MSB - MARGO - 0926,01</t>
  </si>
  <si>
    <t>SUMBA</t>
  </si>
  <si>
    <t>SILK</t>
  </si>
  <si>
    <t>LCL/C20</t>
  </si>
  <si>
    <t>Pallet, Bending, Warpping</t>
  </si>
  <si>
    <t>SUMBAWA BESAR</t>
  </si>
  <si>
    <t>BIMA</t>
  </si>
  <si>
    <t>BLITAR</t>
  </si>
  <si>
    <t>KEDIRI</t>
  </si>
  <si>
    <t>SC/KD/02/09/26</t>
  </si>
  <si>
    <t>12658898</t>
  </si>
  <si>
    <t>16C26JJ</t>
  </si>
  <si>
    <t>1270429</t>
  </si>
  <si>
    <t>29D26JJ</t>
  </si>
  <si>
    <t>12I26JJ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</si>
</sst>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_(* #,##0.00_);_(* \(#,##0.00\);_(* \-??_);_(@_)"/>
    <numFmt numFmtId="166" formatCode="0.000"/>
    <numFmt numFmtId="167" formatCode="0.0"/>
    <numFmt numFmtId="168" formatCode="0.0000"/>
    <numFmt numFmtId="169" formatCode="[$-13809]d\ mmm\ yyyy;@"/>
    <numFmt numFmtId="170" formatCode="[$-409]d\-mmm\-yy;@"/>
    <numFmt numFmtId="171" formatCode="_-* #,##0_-;\-* #,##0_-;_-* &quot;-&quot;??_-;_-@_-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9"/>
      <color indexed="64"/>
      <name val="Tahoma"/>
      <family val="2"/>
    </font>
    <font>
      <b/>
      <sz val="8"/>
      <name val="Calibri"/>
      <family val="2"/>
    </font>
    <font>
      <b/>
      <sz val="8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6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20"/>
      <name val="Calibri"/>
      <family val="2"/>
      <scheme val="minor"/>
    </font>
    <font>
      <u/>
      <sz val="16"/>
      <name val="Calibri"/>
      <family val="2"/>
      <scheme val="minor"/>
    </font>
    <font>
      <b/>
      <sz val="20"/>
      <name val="Calibri"/>
      <family val="2"/>
      <scheme val="minor"/>
    </font>
    <font>
      <sz val="16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name val="Calibri"/>
      <family val="2"/>
      <scheme val="minor"/>
    </font>
    <font>
      <sz val="18"/>
      <name val="Calibri"/>
      <family val="2"/>
      <scheme val="minor"/>
    </font>
    <font>
      <b/>
      <sz val="11"/>
      <color theme="1"/>
      <name val="Calibri"/>
      <family val="2"/>
    </font>
    <font>
      <b/>
      <u/>
      <sz val="10"/>
      <name val="Arial"/>
      <family val="2"/>
    </font>
    <font>
      <b/>
      <sz val="11"/>
      <color theme="1"/>
      <name val="Aptos Narrow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EDE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rgb="FF44B3E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dotted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 diagonalDown="1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 style="thick">
        <color theme="0"/>
      </diagonal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thick">
        <color indexed="64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auto="1"/>
      </top>
      <bottom style="thin">
        <color indexed="64"/>
      </bottom>
      <diagonal/>
    </border>
    <border>
      <left/>
      <right style="thick">
        <color indexed="64"/>
      </right>
      <top style="thick">
        <color auto="1"/>
      </top>
      <bottom style="thin">
        <color indexed="64"/>
      </bottom>
      <diagonal/>
    </border>
    <border>
      <left/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ck">
        <color auto="1"/>
      </right>
      <top style="thin">
        <color indexed="64"/>
      </top>
      <bottom style="hair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ck">
        <color indexed="64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2">
    <xf numFmtId="0" fontId="0" fillId="0" borderId="0"/>
    <xf numFmtId="0" fontId="2" fillId="0" borderId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6" fillId="0" borderId="0" applyFont="0" applyFill="0" applyBorder="0" applyAlignment="0" applyProtection="0"/>
    <xf numFmtId="0" fontId="2" fillId="0" borderId="0"/>
  </cellStyleXfs>
  <cellXfs count="393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vertical="top"/>
    </xf>
    <xf numFmtId="0" fontId="0" fillId="5" borderId="2" xfId="0" applyFill="1" applyBorder="1" applyProtection="1">
      <protection hidden="1"/>
    </xf>
    <xf numFmtId="0" fontId="0" fillId="5" borderId="3" xfId="0" applyFill="1" applyBorder="1" applyProtection="1">
      <protection hidden="1"/>
    </xf>
    <xf numFmtId="0" fontId="2" fillId="0" borderId="4" xfId="1" applyBorder="1" applyProtection="1">
      <protection hidden="1"/>
    </xf>
    <xf numFmtId="0" fontId="2" fillId="0" borderId="5" xfId="1" applyBorder="1" applyProtection="1">
      <protection hidden="1"/>
    </xf>
    <xf numFmtId="0" fontId="2" fillId="0" borderId="6" xfId="1" applyBorder="1" applyProtection="1">
      <protection hidden="1"/>
    </xf>
    <xf numFmtId="0" fontId="2" fillId="0" borderId="7" xfId="1" applyBorder="1" applyProtection="1">
      <protection hidden="1"/>
    </xf>
    <xf numFmtId="0" fontId="2" fillId="0" borderId="8" xfId="1" applyBorder="1" applyProtection="1">
      <protection hidden="1"/>
    </xf>
    <xf numFmtId="0" fontId="0" fillId="5" borderId="9" xfId="0" applyFill="1" applyBorder="1" applyProtection="1">
      <protection hidden="1"/>
    </xf>
    <xf numFmtId="0" fontId="1" fillId="0" borderId="0" xfId="0" applyFont="1"/>
    <xf numFmtId="0" fontId="2" fillId="0" borderId="0" xfId="3" applyAlignment="1">
      <alignment vertical="top"/>
    </xf>
    <xf numFmtId="0" fontId="4" fillId="0" borderId="0" xfId="0" applyFont="1"/>
    <xf numFmtId="0" fontId="2" fillId="0" borderId="0" xfId="4" applyAlignment="1">
      <alignment vertical="top"/>
    </xf>
    <xf numFmtId="165" fontId="2" fillId="0" borderId="0" xfId="5" applyFill="1" applyAlignment="1">
      <alignment vertical="top"/>
    </xf>
    <xf numFmtId="164" fontId="2" fillId="0" borderId="0" xfId="4" applyNumberFormat="1" applyAlignment="1">
      <alignment vertical="top"/>
    </xf>
    <xf numFmtId="0" fontId="0" fillId="0" borderId="0" xfId="4" applyFont="1" applyAlignment="1">
      <alignment vertical="top"/>
    </xf>
    <xf numFmtId="0" fontId="2" fillId="0" borderId="11" xfId="4" applyBorder="1" applyAlignment="1">
      <alignment vertical="top"/>
    </xf>
    <xf numFmtId="0" fontId="2" fillId="6" borderId="0" xfId="4" applyFill="1" applyAlignment="1">
      <alignment vertical="top"/>
    </xf>
    <xf numFmtId="0" fontId="7" fillId="0" borderId="12" xfId="4" applyFont="1" applyBorder="1" applyAlignment="1">
      <alignment horizontal="center" vertical="center"/>
    </xf>
    <xf numFmtId="0" fontId="7" fillId="0" borderId="12" xfId="4" applyFont="1" applyBorder="1" applyAlignment="1">
      <alignment horizontal="left" vertical="center"/>
    </xf>
    <xf numFmtId="0" fontId="2" fillId="0" borderId="0" xfId="4"/>
    <xf numFmtId="164" fontId="2" fillId="6" borderId="0" xfId="4" applyNumberFormat="1" applyFill="1" applyAlignment="1">
      <alignment vertical="top"/>
    </xf>
    <xf numFmtId="0" fontId="2" fillId="0" borderId="13" xfId="1" applyBorder="1" applyProtection="1">
      <protection hidden="1"/>
    </xf>
    <xf numFmtId="0" fontId="2" fillId="4" borderId="14" xfId="1" applyFill="1" applyBorder="1" applyAlignment="1">
      <alignment vertical="top"/>
    </xf>
    <xf numFmtId="0" fontId="5" fillId="2" borderId="14" xfId="1" applyFont="1" applyFill="1" applyBorder="1" applyAlignment="1">
      <alignment vertical="top"/>
    </xf>
    <xf numFmtId="0" fontId="2" fillId="0" borderId="14" xfId="1" applyBorder="1" applyAlignment="1">
      <alignment vertical="top"/>
    </xf>
    <xf numFmtId="3" fontId="2" fillId="0" borderId="14" xfId="1" applyNumberFormat="1" applyBorder="1" applyAlignment="1">
      <alignment horizontal="right" vertical="top"/>
    </xf>
    <xf numFmtId="0" fontId="0" fillId="0" borderId="14" xfId="0" applyBorder="1"/>
    <xf numFmtId="3" fontId="0" fillId="0" borderId="14" xfId="0" applyNumberFormat="1" applyBorder="1"/>
    <xf numFmtId="0" fontId="2" fillId="3" borderId="14" xfId="1" applyFill="1" applyBorder="1" applyAlignment="1">
      <alignment vertical="top"/>
    </xf>
    <xf numFmtId="3" fontId="2" fillId="3" borderId="14" xfId="1" applyNumberFormat="1" applyFill="1" applyBorder="1" applyAlignment="1">
      <alignment horizontal="right" vertical="top"/>
    </xf>
    <xf numFmtId="0" fontId="0" fillId="3" borderId="14" xfId="0" applyFill="1" applyBorder="1"/>
    <xf numFmtId="0" fontId="2" fillId="0" borderId="14" xfId="1" applyBorder="1"/>
    <xf numFmtId="3" fontId="2" fillId="0" borderId="14" xfId="1" applyNumberFormat="1" applyBorder="1" applyAlignment="1">
      <alignment horizontal="right"/>
    </xf>
    <xf numFmtId="3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0" xfId="0" applyNumberFormat="1"/>
    <xf numFmtId="0" fontId="2" fillId="5" borderId="14" xfId="1" applyFill="1" applyBorder="1"/>
    <xf numFmtId="0" fontId="8" fillId="7" borderId="16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0" borderId="0" xfId="0" pivotButton="1"/>
    <xf numFmtId="0" fontId="1" fillId="8" borderId="17" xfId="0" applyFont="1" applyFill="1" applyBorder="1"/>
    <xf numFmtId="0" fontId="0" fillId="9" borderId="0" xfId="0" applyFill="1"/>
    <xf numFmtId="0" fontId="5" fillId="2" borderId="14" xfId="1" applyFont="1" applyFill="1" applyBorder="1" applyAlignment="1">
      <alignment horizontal="center" vertical="top"/>
    </xf>
    <xf numFmtId="0" fontId="2" fillId="6" borderId="14" xfId="1" applyFill="1" applyBorder="1"/>
    <xf numFmtId="0" fontId="0" fillId="6" borderId="0" xfId="0" applyFill="1"/>
    <xf numFmtId="0" fontId="2" fillId="0" borderId="14" xfId="8" applyBorder="1" applyAlignment="1" applyProtection="1">
      <alignment vertical="top"/>
      <protection locked="0"/>
    </xf>
    <xf numFmtId="0" fontId="2" fillId="0" borderId="10" xfId="1" applyBorder="1" applyProtection="1">
      <protection hidden="1"/>
    </xf>
    <xf numFmtId="166" fontId="2" fillId="0" borderId="14" xfId="8" applyNumberFormat="1" applyBorder="1" applyAlignment="1" applyProtection="1">
      <alignment vertical="top"/>
      <protection locked="0"/>
    </xf>
    <xf numFmtId="0" fontId="2" fillId="6" borderId="6" xfId="1" applyFill="1" applyBorder="1" applyProtection="1">
      <protection hidden="1"/>
    </xf>
    <xf numFmtId="0" fontId="5" fillId="2" borderId="18" xfId="1" applyFont="1" applyFill="1" applyBorder="1" applyAlignment="1">
      <alignment vertical="top"/>
    </xf>
    <xf numFmtId="0" fontId="0" fillId="0" borderId="15" xfId="0" applyBorder="1" applyAlignment="1">
      <alignment horizontal="center"/>
    </xf>
    <xf numFmtId="0" fontId="2" fillId="0" borderId="0" xfId="1"/>
    <xf numFmtId="0" fontId="2" fillId="6" borderId="14" xfId="1" applyFill="1" applyBorder="1" applyProtection="1">
      <protection hidden="1"/>
    </xf>
    <xf numFmtId="0" fontId="2" fillId="6" borderId="14" xfId="1" applyFill="1" applyBorder="1" applyAlignment="1">
      <alignment vertical="top"/>
    </xf>
    <xf numFmtId="0" fontId="2" fillId="0" borderId="14" xfId="1" applyBorder="1" applyProtection="1">
      <protection hidden="1"/>
    </xf>
    <xf numFmtId="0" fontId="1" fillId="0" borderId="14" xfId="0" applyFont="1" applyBorder="1"/>
    <xf numFmtId="0" fontId="2" fillId="0" borderId="0" xfId="9" applyAlignment="1">
      <alignment vertical="top"/>
    </xf>
    <xf numFmtId="0" fontId="2" fillId="0" borderId="0" xfId="9"/>
    <xf numFmtId="0" fontId="2" fillId="0" borderId="14" xfId="9" applyBorder="1"/>
    <xf numFmtId="0" fontId="2" fillId="0" borderId="14" xfId="4" applyBorder="1" applyAlignment="1">
      <alignment vertical="top"/>
    </xf>
    <xf numFmtId="164" fontId="0" fillId="0" borderId="0" xfId="10" applyFont="1"/>
    <xf numFmtId="0" fontId="5" fillId="6" borderId="14" xfId="1" applyFont="1" applyFill="1" applyBorder="1" applyAlignment="1">
      <alignment vertical="top"/>
    </xf>
    <xf numFmtId="0" fontId="5" fillId="0" borderId="14" xfId="4" applyFont="1" applyBorder="1" applyAlignment="1">
      <alignment vertical="top"/>
    </xf>
    <xf numFmtId="165" fontId="2" fillId="0" borderId="14" xfId="5" applyFill="1" applyBorder="1" applyAlignment="1">
      <alignment vertical="top"/>
    </xf>
    <xf numFmtId="165" fontId="2" fillId="6" borderId="14" xfId="5" applyFill="1" applyBorder="1" applyAlignment="1">
      <alignment vertical="top"/>
    </xf>
    <xf numFmtId="0" fontId="0" fillId="0" borderId="14" xfId="4" applyFont="1" applyBorder="1" applyAlignment="1">
      <alignment vertical="top"/>
    </xf>
    <xf numFmtId="0" fontId="2" fillId="6" borderId="14" xfId="4" applyFill="1" applyBorder="1" applyAlignment="1">
      <alignment vertical="top"/>
    </xf>
    <xf numFmtId="0" fontId="7" fillId="0" borderId="14" xfId="4" applyFont="1" applyBorder="1" applyAlignment="1">
      <alignment horizontal="center" vertical="center"/>
    </xf>
    <xf numFmtId="0" fontId="7" fillId="0" borderId="14" xfId="4" applyFont="1" applyBorder="1" applyAlignment="1">
      <alignment horizontal="left" vertical="center"/>
    </xf>
    <xf numFmtId="166" fontId="2" fillId="0" borderId="14" xfId="4" applyNumberFormat="1" applyBorder="1" applyAlignment="1">
      <alignment vertical="top"/>
    </xf>
    <xf numFmtId="167" fontId="2" fillId="0" borderId="14" xfId="4" applyNumberFormat="1" applyBorder="1" applyAlignment="1">
      <alignment vertical="top"/>
    </xf>
    <xf numFmtId="0" fontId="2" fillId="0" borderId="14" xfId="6" applyBorder="1" applyAlignment="1" applyProtection="1">
      <alignment vertical="top"/>
      <protection locked="0"/>
    </xf>
    <xf numFmtId="165" fontId="2" fillId="0" borderId="14" xfId="5" applyFill="1" applyBorder="1" applyAlignment="1" applyProtection="1">
      <alignment vertical="top"/>
      <protection locked="0"/>
    </xf>
    <xf numFmtId="0" fontId="0" fillId="0" borderId="14" xfId="6" applyFont="1" applyBorder="1" applyAlignment="1" applyProtection="1">
      <alignment vertical="top"/>
      <protection locked="0"/>
    </xf>
    <xf numFmtId="0" fontId="2" fillId="0" borderId="14" xfId="7" applyBorder="1" applyAlignment="1">
      <alignment vertical="top"/>
    </xf>
    <xf numFmtId="0" fontId="2" fillId="0" borderId="14" xfId="4" applyBorder="1" applyAlignment="1" applyProtection="1">
      <alignment vertical="top"/>
      <protection locked="0"/>
    </xf>
    <xf numFmtId="165" fontId="2" fillId="0" borderId="14" xfId="5" applyFill="1" applyBorder="1" applyAlignment="1" applyProtection="1">
      <alignment horizontal="right" vertical="top"/>
      <protection locked="0"/>
    </xf>
    <xf numFmtId="168" fontId="2" fillId="0" borderId="14" xfId="8" applyNumberFormat="1" applyBorder="1" applyAlignment="1" applyProtection="1">
      <alignment vertical="top"/>
      <protection locked="0"/>
    </xf>
    <xf numFmtId="167" fontId="2" fillId="0" borderId="14" xfId="8" applyNumberFormat="1" applyBorder="1" applyAlignment="1" applyProtection="1">
      <alignment vertical="top"/>
      <protection locked="0"/>
    </xf>
    <xf numFmtId="166" fontId="2" fillId="0" borderId="14" xfId="8" applyNumberFormat="1" applyBorder="1" applyAlignment="1" applyProtection="1">
      <alignment horizontal="right" vertical="top"/>
      <protection locked="0"/>
    </xf>
    <xf numFmtId="0" fontId="2" fillId="6" borderId="14" xfId="8" applyFill="1" applyBorder="1" applyAlignment="1" applyProtection="1">
      <alignment vertical="top"/>
      <protection locked="0"/>
    </xf>
    <xf numFmtId="166" fontId="2" fillId="6" borderId="14" xfId="8" applyNumberFormat="1" applyFill="1" applyBorder="1" applyAlignment="1" applyProtection="1">
      <alignment vertical="top"/>
      <protection locked="0"/>
    </xf>
    <xf numFmtId="0" fontId="2" fillId="6" borderId="1" xfId="1" applyFill="1" applyBorder="1" applyProtection="1">
      <protection hidden="1"/>
    </xf>
    <xf numFmtId="0" fontId="2" fillId="6" borderId="20" xfId="1" applyFill="1" applyBorder="1" applyProtection="1">
      <protection hidden="1"/>
    </xf>
    <xf numFmtId="0" fontId="2" fillId="0" borderId="14" xfId="3" applyBorder="1" applyAlignment="1">
      <alignment vertical="top"/>
    </xf>
    <xf numFmtId="3" fontId="2" fillId="0" borderId="14" xfId="3" applyNumberFormat="1" applyBorder="1" applyAlignment="1">
      <alignment horizontal="right" vertical="top"/>
    </xf>
    <xf numFmtId="0" fontId="2" fillId="3" borderId="14" xfId="3" applyFill="1" applyBorder="1" applyAlignment="1">
      <alignment vertical="top"/>
    </xf>
    <xf numFmtId="3" fontId="2" fillId="3" borderId="14" xfId="3" applyNumberFormat="1" applyFill="1" applyBorder="1" applyAlignment="1">
      <alignment horizontal="right" vertical="top"/>
    </xf>
    <xf numFmtId="0" fontId="0" fillId="3" borderId="14" xfId="0" applyFill="1" applyBorder="1" applyAlignment="1">
      <alignment horizontal="center"/>
    </xf>
    <xf numFmtId="3" fontId="0" fillId="3" borderId="14" xfId="0" applyNumberFormat="1" applyFill="1" applyBorder="1" applyAlignment="1">
      <alignment horizontal="center"/>
    </xf>
    <xf numFmtId="0" fontId="1" fillId="3" borderId="14" xfId="0" applyFont="1" applyFill="1" applyBorder="1"/>
    <xf numFmtId="0" fontId="5" fillId="3" borderId="14" xfId="3" applyFont="1" applyFill="1" applyBorder="1" applyAlignment="1">
      <alignment vertical="top"/>
    </xf>
    <xf numFmtId="0" fontId="5" fillId="0" borderId="14" xfId="1" applyFont="1" applyBorder="1" applyAlignment="1">
      <alignment vertical="top"/>
    </xf>
    <xf numFmtId="3" fontId="5" fillId="0" borderId="14" xfId="1" applyNumberFormat="1" applyFont="1" applyBorder="1" applyAlignment="1">
      <alignment horizontal="right" vertical="top"/>
    </xf>
    <xf numFmtId="0" fontId="1" fillId="0" borderId="14" xfId="0" applyFont="1" applyBorder="1" applyAlignment="1">
      <alignment horizontal="center"/>
    </xf>
    <xf numFmtId="3" fontId="1" fillId="0" borderId="14" xfId="0" applyNumberFormat="1" applyFont="1" applyBorder="1" applyAlignment="1">
      <alignment horizontal="center"/>
    </xf>
    <xf numFmtId="0" fontId="0" fillId="0" borderId="14" xfId="0" quotePrefix="1" applyBorder="1"/>
    <xf numFmtId="0" fontId="5" fillId="4" borderId="14" xfId="1" applyFont="1" applyFill="1" applyBorder="1" applyAlignment="1">
      <alignment vertical="top"/>
    </xf>
    <xf numFmtId="0" fontId="5" fillId="4" borderId="14" xfId="1" applyFont="1" applyFill="1" applyBorder="1" applyAlignment="1">
      <alignment vertical="center"/>
    </xf>
    <xf numFmtId="0" fontId="1" fillId="3" borderId="14" xfId="0" applyFont="1" applyFill="1" applyBorder="1" applyAlignment="1">
      <alignment horizontal="center"/>
    </xf>
    <xf numFmtId="0" fontId="5" fillId="3" borderId="14" xfId="1" applyFont="1" applyFill="1" applyBorder="1" applyAlignment="1">
      <alignment vertical="top"/>
    </xf>
    <xf numFmtId="0" fontId="2" fillId="10" borderId="21" xfId="0" applyFont="1" applyFill="1" applyBorder="1"/>
    <xf numFmtId="0" fontId="2" fillId="0" borderId="14" xfId="9" applyBorder="1" applyAlignment="1">
      <alignment vertical="top"/>
    </xf>
    <xf numFmtId="3" fontId="2" fillId="0" borderId="14" xfId="9" applyNumberFormat="1" applyBorder="1" applyAlignment="1">
      <alignment horizontal="right" vertical="top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1" fillId="2" borderId="19" xfId="0" applyFont="1" applyFill="1" applyBorder="1" applyProtection="1">
      <protection hidden="1"/>
    </xf>
    <xf numFmtId="0" fontId="10" fillId="0" borderId="0" xfId="0" applyFont="1" applyProtection="1">
      <protection hidden="1"/>
    </xf>
    <xf numFmtId="169" fontId="10" fillId="0" borderId="14" xfId="0" applyNumberFormat="1" applyFont="1" applyBorder="1" applyProtection="1">
      <protection hidden="1"/>
    </xf>
    <xf numFmtId="0" fontId="10" fillId="0" borderId="14" xfId="0" applyFont="1" applyBorder="1" applyAlignment="1" applyProtection="1">
      <alignment horizontal="center"/>
      <protection hidden="1"/>
    </xf>
    <xf numFmtId="0" fontId="0" fillId="0" borderId="14" xfId="0" applyBorder="1" applyProtection="1">
      <protection hidden="1"/>
    </xf>
    <xf numFmtId="14" fontId="0" fillId="0" borderId="0" xfId="0" applyNumberFormat="1"/>
    <xf numFmtId="0" fontId="10" fillId="0" borderId="0" xfId="0" applyFont="1" applyAlignment="1" applyProtection="1">
      <alignment horizontal="center"/>
      <protection hidden="1"/>
    </xf>
    <xf numFmtId="0" fontId="0" fillId="0" borderId="0" xfId="0" applyAlignment="1">
      <alignment vertical="center" wrapText="1"/>
    </xf>
    <xf numFmtId="0" fontId="1" fillId="3" borderId="0" xfId="0" applyFont="1" applyFill="1"/>
    <xf numFmtId="0" fontId="2" fillId="3" borderId="14" xfId="1" applyFill="1" applyBorder="1"/>
    <xf numFmtId="0" fontId="5" fillId="3" borderId="14" xfId="1" applyFont="1" applyFill="1" applyBorder="1"/>
    <xf numFmtId="3" fontId="2" fillId="3" borderId="14" xfId="1" applyNumberFormat="1" applyFill="1" applyBorder="1" applyAlignment="1">
      <alignment horizontal="right"/>
    </xf>
    <xf numFmtId="0" fontId="0" fillId="3" borderId="0" xfId="0" applyFill="1"/>
    <xf numFmtId="0" fontId="15" fillId="7" borderId="16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70" fontId="8" fillId="7" borderId="16" xfId="0" applyNumberFormat="1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1" fillId="2" borderId="14" xfId="0" applyFont="1" applyFill="1" applyBorder="1"/>
    <xf numFmtId="0" fontId="1" fillId="2" borderId="10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" fillId="0" borderId="0" xfId="0" applyFont="1" applyProtection="1">
      <protection hidden="1"/>
    </xf>
    <xf numFmtId="0" fontId="2" fillId="4" borderId="14" xfId="1" applyFill="1" applyBorder="1" applyAlignment="1" applyProtection="1">
      <alignment vertical="top"/>
      <protection hidden="1"/>
    </xf>
    <xf numFmtId="0" fontId="2" fillId="4" borderId="10" xfId="1" applyFill="1" applyBorder="1" applyAlignment="1" applyProtection="1">
      <alignment vertical="top"/>
      <protection hidden="1"/>
    </xf>
    <xf numFmtId="0" fontId="1" fillId="0" borderId="0" xfId="0" applyFont="1" applyAlignment="1">
      <alignment horizontal="center"/>
    </xf>
    <xf numFmtId="0" fontId="0" fillId="0" borderId="9" xfId="0" applyBorder="1"/>
    <xf numFmtId="20" fontId="0" fillId="0" borderId="0" xfId="0" applyNumberFormat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0" fillId="5" borderId="0" xfId="0" applyFill="1" applyProtection="1">
      <protection hidden="1"/>
    </xf>
    <xf numFmtId="0" fontId="2" fillId="0" borderId="34" xfId="1" applyBorder="1" applyAlignment="1">
      <alignment vertical="top"/>
    </xf>
    <xf numFmtId="0" fontId="11" fillId="6" borderId="1" xfId="0" applyFont="1" applyFill="1" applyBorder="1" applyProtection="1">
      <protection hidden="1"/>
    </xf>
    <xf numFmtId="0" fontId="11" fillId="2" borderId="1" xfId="0" applyFont="1" applyFill="1" applyBorder="1" applyProtection="1">
      <protection hidden="1"/>
    </xf>
    <xf numFmtId="0" fontId="11" fillId="2" borderId="1" xfId="0" applyFont="1" applyFill="1" applyBorder="1" applyAlignment="1" applyProtection="1">
      <alignment horizontal="center"/>
      <protection hidden="1"/>
    </xf>
    <xf numFmtId="0" fontId="14" fillId="2" borderId="1" xfId="0" applyFont="1" applyFill="1" applyBorder="1" applyProtection="1">
      <protection hidden="1"/>
    </xf>
    <xf numFmtId="0" fontId="1" fillId="2" borderId="1" xfId="0" applyFont="1" applyFill="1" applyBorder="1" applyProtection="1"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20" fontId="1" fillId="2" borderId="1" xfId="0" applyNumberFormat="1" applyFont="1" applyFill="1" applyBorder="1" applyAlignment="1" applyProtection="1">
      <alignment horizontal="center"/>
      <protection hidden="1"/>
    </xf>
    <xf numFmtId="9" fontId="0" fillId="0" borderId="0" xfId="2" applyFont="1" applyFill="1" applyBorder="1" applyAlignment="1" applyProtection="1">
      <alignment horizontal="center"/>
      <protection hidden="1"/>
    </xf>
    <xf numFmtId="0" fontId="1" fillId="6" borderId="0" xfId="0" applyFont="1" applyFill="1" applyProtection="1">
      <protection hidden="1"/>
    </xf>
    <xf numFmtId="171" fontId="1" fillId="6" borderId="0" xfId="10" applyNumberFormat="1" applyFont="1" applyFill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right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23" fillId="19" borderId="43" xfId="0" applyFont="1" applyFill="1" applyBorder="1" applyAlignment="1" applyProtection="1">
      <alignment horizontal="center"/>
      <protection hidden="1"/>
    </xf>
    <xf numFmtId="0" fontId="23" fillId="19" borderId="2" xfId="0" applyFont="1" applyFill="1" applyBorder="1" applyAlignment="1" applyProtection="1">
      <alignment horizontal="center"/>
      <protection hidden="1"/>
    </xf>
    <xf numFmtId="0" fontId="24" fillId="19" borderId="2" xfId="0" applyFont="1" applyFill="1" applyBorder="1" applyAlignment="1" applyProtection="1">
      <alignment horizontal="center"/>
      <protection hidden="1"/>
    </xf>
    <xf numFmtId="0" fontId="24" fillId="19" borderId="44" xfId="0" applyFont="1" applyFill="1" applyBorder="1" applyAlignment="1" applyProtection="1">
      <alignment horizontal="center"/>
      <protection hidden="1"/>
    </xf>
    <xf numFmtId="0" fontId="24" fillId="19" borderId="3" xfId="0" applyFont="1" applyFill="1" applyBorder="1" applyAlignment="1" applyProtection="1">
      <alignment horizont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25" fillId="0" borderId="40" xfId="0" applyFont="1" applyBorder="1" applyAlignment="1" applyProtection="1">
      <alignment horizontal="center"/>
      <protection hidden="1"/>
    </xf>
    <xf numFmtId="0" fontId="25" fillId="0" borderId="41" xfId="0" applyFont="1" applyBorder="1" applyAlignment="1" applyProtection="1">
      <alignment horizontal="center"/>
      <protection hidden="1"/>
    </xf>
    <xf numFmtId="0" fontId="26" fillId="0" borderId="41" xfId="0" applyFont="1" applyBorder="1" applyAlignment="1" applyProtection="1">
      <alignment horizontal="center"/>
      <protection hidden="1"/>
    </xf>
    <xf numFmtId="9" fontId="24" fillId="0" borderId="41" xfId="0" applyNumberFormat="1" applyFont="1" applyBorder="1" applyAlignment="1" applyProtection="1">
      <alignment horizontal="center"/>
      <protection hidden="1"/>
    </xf>
    <xf numFmtId="9" fontId="24" fillId="0" borderId="45" xfId="0" applyNumberFormat="1" applyFont="1" applyBorder="1" applyAlignment="1" applyProtection="1">
      <alignment horizontal="center"/>
      <protection hidden="1"/>
    </xf>
    <xf numFmtId="171" fontId="24" fillId="0" borderId="42" xfId="10" applyNumberFormat="1" applyFont="1" applyBorder="1" applyAlignment="1" applyProtection="1">
      <alignment horizontal="center"/>
      <protection hidden="1"/>
    </xf>
    <xf numFmtId="0" fontId="0" fillId="3" borderId="31" xfId="0" applyFill="1" applyBorder="1" applyProtection="1">
      <protection hidden="1"/>
    </xf>
    <xf numFmtId="0" fontId="0" fillId="9" borderId="32" xfId="0" applyFill="1" applyBorder="1" applyProtection="1">
      <protection hidden="1"/>
    </xf>
    <xf numFmtId="0" fontId="0" fillId="2" borderId="32" xfId="0" applyFill="1" applyBorder="1" applyAlignment="1" applyProtection="1">
      <alignment horizontal="center"/>
      <protection hidden="1"/>
    </xf>
    <xf numFmtId="0" fontId="0" fillId="17" borderId="32" xfId="0" applyFill="1" applyBorder="1" applyProtection="1">
      <protection hidden="1"/>
    </xf>
    <xf numFmtId="0" fontId="0" fillId="13" borderId="32" xfId="0" applyFill="1" applyBorder="1" applyProtection="1">
      <protection hidden="1"/>
    </xf>
    <xf numFmtId="0" fontId="0" fillId="14" borderId="32" xfId="0" applyFill="1" applyBorder="1" applyProtection="1">
      <protection hidden="1"/>
    </xf>
    <xf numFmtId="0" fontId="0" fillId="15" borderId="32" xfId="0" applyFill="1" applyBorder="1" applyProtection="1">
      <protection hidden="1"/>
    </xf>
    <xf numFmtId="0" fontId="0" fillId="16" borderId="32" xfId="0" applyFill="1" applyBorder="1" applyProtection="1">
      <protection hidden="1"/>
    </xf>
    <xf numFmtId="0" fontId="0" fillId="18" borderId="32" xfId="0" applyFill="1" applyBorder="1" applyAlignment="1" applyProtection="1">
      <alignment horizontal="center"/>
      <protection hidden="1"/>
    </xf>
    <xf numFmtId="0" fontId="0" fillId="12" borderId="33" xfId="0" applyFill="1" applyBorder="1" applyProtection="1">
      <protection hidden="1"/>
    </xf>
    <xf numFmtId="0" fontId="20" fillId="0" borderId="0" xfId="0" applyFont="1" applyAlignment="1" applyProtection="1">
      <alignment horizontal="center"/>
      <protection hidden="1"/>
    </xf>
    <xf numFmtId="0" fontId="21" fillId="0" borderId="0" xfId="0" applyFont="1" applyAlignment="1" applyProtection="1">
      <alignment horizontal="center"/>
      <protection hidden="1"/>
    </xf>
    <xf numFmtId="0" fontId="20" fillId="0" borderId="0" xfId="0" applyFont="1" applyProtection="1">
      <protection hidden="1"/>
    </xf>
    <xf numFmtId="0" fontId="22" fillId="0" borderId="0" xfId="0" applyFont="1" applyProtection="1"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23" xfId="0" applyBorder="1" applyProtection="1">
      <protection hidden="1"/>
    </xf>
    <xf numFmtId="0" fontId="0" fillId="0" borderId="0" xfId="0" quotePrefix="1" applyAlignment="1" applyProtection="1">
      <alignment horizontal="center"/>
      <protection hidden="1"/>
    </xf>
    <xf numFmtId="0" fontId="13" fillId="0" borderId="0" xfId="0" quotePrefix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0" xfId="0" quotePrefix="1" applyFont="1" applyAlignment="1" applyProtection="1">
      <alignment horizontal="center"/>
      <protection hidden="1"/>
    </xf>
    <xf numFmtId="0" fontId="0" fillId="0" borderId="36" xfId="0" applyBorder="1" applyProtection="1">
      <protection hidden="1"/>
    </xf>
    <xf numFmtId="0" fontId="13" fillId="11" borderId="38" xfId="0" applyFont="1" applyFill="1" applyBorder="1" applyAlignment="1" applyProtection="1">
      <alignment horizontal="center" vertical="center"/>
      <protection hidden="1"/>
    </xf>
    <xf numFmtId="0" fontId="0" fillId="0" borderId="35" xfId="0" applyBorder="1" applyProtection="1">
      <protection hidden="1"/>
    </xf>
    <xf numFmtId="0" fontId="0" fillId="0" borderId="39" xfId="0" applyBorder="1" applyProtection="1">
      <protection hidden="1"/>
    </xf>
    <xf numFmtId="0" fontId="0" fillId="0" borderId="37" xfId="0" applyBorder="1" applyProtection="1">
      <protection hidden="1"/>
    </xf>
    <xf numFmtId="0" fontId="11" fillId="6" borderId="1" xfId="0" applyFont="1" applyFill="1" applyBorder="1" applyAlignment="1" applyProtection="1">
      <alignment horizontal="center"/>
      <protection hidden="1"/>
    </xf>
    <xf numFmtId="0" fontId="0" fillId="3" borderId="1" xfId="0" applyFill="1" applyBorder="1" applyAlignment="1" applyProtection="1">
      <alignment horizontal="center"/>
      <protection hidden="1"/>
    </xf>
    <xf numFmtId="0" fontId="0" fillId="3" borderId="1" xfId="0" applyFill="1" applyBorder="1" applyProtection="1">
      <protection hidden="1"/>
    </xf>
    <xf numFmtId="0" fontId="4" fillId="0" borderId="0" xfId="0" applyFont="1" applyProtection="1">
      <protection hidden="1"/>
    </xf>
    <xf numFmtId="0" fontId="28" fillId="0" borderId="0" xfId="0" quotePrefix="1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0" fontId="1" fillId="0" borderId="46" xfId="0" applyFont="1" applyBorder="1" applyAlignment="1">
      <alignment horizontal="center" vertical="center"/>
    </xf>
    <xf numFmtId="0" fontId="0" fillId="0" borderId="47" xfId="0" applyBorder="1" applyProtection="1">
      <protection hidden="1"/>
    </xf>
    <xf numFmtId="0" fontId="3" fillId="0" borderId="24" xfId="0" applyFont="1" applyBorder="1" applyAlignment="1">
      <alignment horizontal="center" vertical="center"/>
    </xf>
    <xf numFmtId="171" fontId="10" fillId="0" borderId="0" xfId="0" applyNumberFormat="1" applyFont="1" applyAlignment="1" applyProtection="1">
      <alignment vertical="center"/>
      <protection hidden="1"/>
    </xf>
    <xf numFmtId="0" fontId="30" fillId="0" borderId="0" xfId="0" applyFont="1" applyProtection="1">
      <protection hidden="1"/>
    </xf>
    <xf numFmtId="0" fontId="32" fillId="0" borderId="0" xfId="0" applyFont="1" applyProtection="1">
      <protection hidden="1"/>
    </xf>
    <xf numFmtId="0" fontId="34" fillId="0" borderId="14" xfId="0" applyFont="1" applyBorder="1" applyProtection="1">
      <protection hidden="1"/>
    </xf>
    <xf numFmtId="10" fontId="2" fillId="0" borderId="0" xfId="1" applyNumberFormat="1" applyAlignment="1">
      <alignment horizontal="center" vertical="top"/>
    </xf>
    <xf numFmtId="0" fontId="8" fillId="0" borderId="48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1" fillId="0" borderId="14" xfId="0" applyFont="1" applyBorder="1" applyAlignment="1">
      <alignment horizontal="left"/>
    </xf>
    <xf numFmtId="0" fontId="2" fillId="0" borderId="48" xfId="8" applyBorder="1" applyAlignment="1" applyProtection="1">
      <alignment vertical="top"/>
      <protection locked="0"/>
    </xf>
    <xf numFmtId="166" fontId="2" fillId="0" borderId="48" xfId="8" applyNumberFormat="1" applyBorder="1" applyAlignment="1" applyProtection="1">
      <alignment vertical="top"/>
      <protection locked="0"/>
    </xf>
    <xf numFmtId="0" fontId="10" fillId="6" borderId="14" xfId="0" applyFont="1" applyFill="1" applyBorder="1" applyProtection="1">
      <protection hidden="1"/>
    </xf>
    <xf numFmtId="0" fontId="11" fillId="6" borderId="19" xfId="0" applyFont="1" applyFill="1" applyBorder="1" applyProtection="1">
      <protection hidden="1"/>
    </xf>
    <xf numFmtId="0" fontId="0" fillId="6" borderId="0" xfId="0" applyFill="1" applyAlignment="1" applyProtection="1">
      <alignment horizontal="center"/>
      <protection hidden="1"/>
    </xf>
    <xf numFmtId="169" fontId="10" fillId="6" borderId="14" xfId="0" applyNumberFormat="1" applyFont="1" applyFill="1" applyBorder="1" applyProtection="1">
      <protection hidden="1"/>
    </xf>
    <xf numFmtId="0" fontId="10" fillId="6" borderId="14" xfId="0" applyFont="1" applyFill="1" applyBorder="1" applyAlignment="1" applyProtection="1">
      <alignment horizontal="center"/>
      <protection hidden="1"/>
    </xf>
    <xf numFmtId="0" fontId="11" fillId="0" borderId="14" xfId="0" applyFont="1" applyBorder="1" applyProtection="1">
      <protection hidden="1"/>
    </xf>
    <xf numFmtId="0" fontId="17" fillId="0" borderId="18" xfId="0" applyFont="1" applyBorder="1" applyAlignment="1">
      <alignment horizontal="center"/>
    </xf>
    <xf numFmtId="0" fontId="1" fillId="3" borderId="1" xfId="0" applyFont="1" applyFill="1" applyBorder="1" applyProtection="1">
      <protection hidden="1"/>
    </xf>
    <xf numFmtId="0" fontId="1" fillId="3" borderId="1" xfId="0" applyFont="1" applyFill="1" applyBorder="1" applyAlignment="1" applyProtection="1">
      <alignment horizontal="center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0" fontId="37" fillId="0" borderId="39" xfId="0" applyFont="1" applyBorder="1" applyAlignment="1" applyProtection="1">
      <alignment horizontal="center" vertical="center"/>
      <protection hidden="1"/>
    </xf>
    <xf numFmtId="0" fontId="38" fillId="0" borderId="49" xfId="0" applyFont="1" applyBorder="1" applyAlignment="1" applyProtection="1">
      <alignment horizontal="center"/>
      <protection hidden="1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48" xfId="0" applyFont="1" applyBorder="1" applyProtection="1">
      <protection hidden="1"/>
    </xf>
    <xf numFmtId="169" fontId="10" fillId="0" borderId="48" xfId="0" applyNumberFormat="1" applyFont="1" applyBorder="1" applyProtection="1">
      <protection hidden="1"/>
    </xf>
    <xf numFmtId="0" fontId="10" fillId="0" borderId="48" xfId="0" applyFont="1" applyBorder="1" applyAlignment="1" applyProtection="1">
      <alignment horizontal="center"/>
      <protection hidden="1"/>
    </xf>
    <xf numFmtId="20" fontId="1" fillId="2" borderId="14" xfId="0" applyNumberFormat="1" applyFont="1" applyFill="1" applyBorder="1" applyAlignment="1">
      <alignment horizontal="center"/>
    </xf>
    <xf numFmtId="0" fontId="2" fillId="0" borderId="0" xfId="1" applyAlignment="1" applyProtection="1">
      <alignment vertical="top"/>
      <protection hidden="1"/>
    </xf>
    <xf numFmtId="10" fontId="1" fillId="0" borderId="0" xfId="2" applyNumberFormat="1" applyFont="1" applyFill="1" applyProtection="1">
      <protection hidden="1"/>
    </xf>
    <xf numFmtId="3" fontId="0" fillId="0" borderId="0" xfId="0" applyNumberFormat="1" applyProtection="1">
      <protection hidden="1"/>
    </xf>
    <xf numFmtId="0" fontId="39" fillId="8" borderId="17" xfId="0" applyFont="1" applyFill="1" applyBorder="1"/>
    <xf numFmtId="0" fontId="39" fillId="8" borderId="0" xfId="0" applyFont="1" applyFill="1"/>
    <xf numFmtId="0" fontId="39" fillId="0" borderId="17" xfId="0" applyFont="1" applyBorder="1"/>
    <xf numFmtId="0" fontId="5" fillId="3" borderId="14" xfId="1" applyFont="1" applyFill="1" applyBorder="1" applyAlignment="1" applyProtection="1">
      <alignment vertical="top"/>
      <protection hidden="1"/>
    </xf>
    <xf numFmtId="0" fontId="1" fillId="0" borderId="0" xfId="0" applyFont="1" applyAlignment="1" applyProtection="1">
      <alignment horizontal="left"/>
      <protection hidden="1"/>
    </xf>
    <xf numFmtId="0" fontId="5" fillId="3" borderId="14" xfId="1" applyFont="1" applyFill="1" applyBorder="1" applyAlignment="1" applyProtection="1">
      <alignment horizontal="center" vertical="top"/>
      <protection hidden="1"/>
    </xf>
    <xf numFmtId="3" fontId="0" fillId="0" borderId="0" xfId="0" applyNumberFormat="1" applyAlignment="1" applyProtection="1">
      <alignment horizontal="center"/>
      <protection hidden="1"/>
    </xf>
    <xf numFmtId="0" fontId="5" fillId="9" borderId="14" xfId="1" applyFont="1" applyFill="1" applyBorder="1" applyAlignment="1" applyProtection="1">
      <alignment vertical="top"/>
      <protection hidden="1"/>
    </xf>
    <xf numFmtId="0" fontId="5" fillId="9" borderId="14" xfId="1" applyFont="1" applyFill="1" applyBorder="1" applyAlignment="1" applyProtection="1">
      <alignment horizontal="center" vertical="top"/>
      <protection hidden="1"/>
    </xf>
    <xf numFmtId="0" fontId="2" fillId="4" borderId="50" xfId="1" applyFill="1" applyBorder="1" applyAlignment="1" applyProtection="1">
      <alignment vertical="top"/>
      <protection hidden="1"/>
    </xf>
    <xf numFmtId="3" fontId="0" fillId="0" borderId="50" xfId="0" applyNumberFormat="1" applyBorder="1" applyProtection="1">
      <protection hidden="1"/>
    </xf>
    <xf numFmtId="0" fontId="0" fillId="0" borderId="50" xfId="0" applyBorder="1" applyProtection="1">
      <protection hidden="1"/>
    </xf>
    <xf numFmtId="0" fontId="2" fillId="4" borderId="51" xfId="1" applyFill="1" applyBorder="1" applyAlignment="1" applyProtection="1">
      <alignment vertical="top"/>
      <protection hidden="1"/>
    </xf>
    <xf numFmtId="0" fontId="2" fillId="4" borderId="52" xfId="1" applyFill="1" applyBorder="1" applyAlignment="1" applyProtection="1">
      <alignment vertical="top"/>
      <protection hidden="1"/>
    </xf>
    <xf numFmtId="0" fontId="2" fillId="4" borderId="53" xfId="1" applyFill="1" applyBorder="1" applyAlignment="1" applyProtection="1">
      <alignment vertical="top"/>
      <protection hidden="1"/>
    </xf>
    <xf numFmtId="0" fontId="2" fillId="4" borderId="54" xfId="1" applyFill="1" applyBorder="1" applyAlignment="1" applyProtection="1">
      <alignment vertical="top"/>
      <protection hidden="1"/>
    </xf>
    <xf numFmtId="0" fontId="5" fillId="3" borderId="56" xfId="1" applyFont="1" applyFill="1" applyBorder="1" applyAlignment="1" applyProtection="1">
      <alignment vertical="top"/>
      <protection hidden="1"/>
    </xf>
    <xf numFmtId="0" fontId="5" fillId="3" borderId="52" xfId="1" applyFont="1" applyFill="1" applyBorder="1" applyAlignment="1" applyProtection="1">
      <alignment vertical="top"/>
      <protection hidden="1"/>
    </xf>
    <xf numFmtId="0" fontId="5" fillId="9" borderId="52" xfId="1" applyFont="1" applyFill="1" applyBorder="1" applyAlignment="1" applyProtection="1">
      <alignment vertical="top"/>
      <protection hidden="1"/>
    </xf>
    <xf numFmtId="3" fontId="0" fillId="0" borderId="61" xfId="0" applyNumberFormat="1" applyBorder="1" applyAlignment="1" applyProtection="1">
      <alignment horizontal="center"/>
      <protection hidden="1"/>
    </xf>
    <xf numFmtId="3" fontId="0" fillId="0" borderId="62" xfId="0" applyNumberFormat="1" applyBorder="1" applyAlignment="1" applyProtection="1">
      <alignment horizontal="center"/>
      <protection hidden="1"/>
    </xf>
    <xf numFmtId="0" fontId="0" fillId="0" borderId="63" xfId="0" applyBorder="1" applyProtection="1">
      <protection hidden="1"/>
    </xf>
    <xf numFmtId="3" fontId="0" fillId="0" borderId="66" xfId="0" applyNumberFormat="1" applyBorder="1" applyAlignment="1" applyProtection="1">
      <alignment horizontal="center"/>
      <protection hidden="1"/>
    </xf>
    <xf numFmtId="3" fontId="0" fillId="0" borderId="67" xfId="0" applyNumberFormat="1" applyBorder="1" applyAlignment="1" applyProtection="1">
      <alignment horizontal="center"/>
      <protection hidden="1"/>
    </xf>
    <xf numFmtId="0" fontId="0" fillId="0" borderId="68" xfId="0" applyBorder="1" applyProtection="1">
      <protection hidden="1"/>
    </xf>
    <xf numFmtId="3" fontId="2" fillId="0" borderId="57" xfId="11" applyNumberFormat="1" applyBorder="1" applyAlignment="1">
      <alignment horizontal="center" vertical="top"/>
    </xf>
    <xf numFmtId="0" fontId="2" fillId="0" borderId="57" xfId="11" applyBorder="1" applyAlignment="1">
      <alignment horizontal="left" vertical="top"/>
    </xf>
    <xf numFmtId="0" fontId="2" fillId="0" borderId="58" xfId="11" applyBorder="1" applyAlignment="1">
      <alignment horizontal="left" vertical="top"/>
    </xf>
    <xf numFmtId="0" fontId="2" fillId="0" borderId="64" xfId="11" applyBorder="1" applyAlignment="1">
      <alignment horizontal="left" vertical="top"/>
    </xf>
    <xf numFmtId="0" fontId="2" fillId="0" borderId="65" xfId="11" applyBorder="1" applyAlignment="1">
      <alignment horizontal="left" vertical="top"/>
    </xf>
    <xf numFmtId="10" fontId="1" fillId="6" borderId="71" xfId="2" applyNumberFormat="1" applyFont="1" applyFill="1" applyBorder="1" applyAlignment="1" applyProtection="1">
      <alignment horizontal="center"/>
      <protection hidden="1"/>
    </xf>
    <xf numFmtId="10" fontId="1" fillId="6" borderId="72" xfId="2" applyNumberFormat="1" applyFont="1" applyFill="1" applyBorder="1" applyAlignment="1" applyProtection="1">
      <alignment horizontal="center"/>
      <protection hidden="1"/>
    </xf>
    <xf numFmtId="20" fontId="8" fillId="0" borderId="0" xfId="0" applyNumberFormat="1" applyFont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0" fontId="10" fillId="6" borderId="48" xfId="0" applyFont="1" applyFill="1" applyBorder="1" applyProtection="1">
      <protection hidden="1"/>
    </xf>
    <xf numFmtId="10" fontId="1" fillId="6" borderId="75" xfId="2" applyNumberFormat="1" applyFont="1" applyFill="1" applyBorder="1" applyAlignment="1" applyProtection="1">
      <alignment horizontal="center"/>
      <protection hidden="1"/>
    </xf>
    <xf numFmtId="3" fontId="0" fillId="0" borderId="76" xfId="0" applyNumberFormat="1" applyBorder="1" applyAlignment="1" applyProtection="1">
      <alignment horizontal="center"/>
      <protection hidden="1"/>
    </xf>
    <xf numFmtId="3" fontId="0" fillId="0" borderId="77" xfId="0" applyNumberFormat="1" applyBorder="1" applyAlignment="1" applyProtection="1">
      <alignment horizontal="center"/>
      <protection hidden="1"/>
    </xf>
    <xf numFmtId="0" fontId="5" fillId="2" borderId="56" xfId="1" applyFont="1" applyFill="1" applyBorder="1" applyAlignment="1" applyProtection="1">
      <alignment vertical="top"/>
      <protection hidden="1"/>
    </xf>
    <xf numFmtId="0" fontId="5" fillId="2" borderId="52" xfId="1" applyFont="1" applyFill="1" applyBorder="1" applyAlignment="1" applyProtection="1">
      <alignment vertical="top"/>
      <protection hidden="1"/>
    </xf>
    <xf numFmtId="3" fontId="2" fillId="0" borderId="63" xfId="11" applyNumberFormat="1" applyBorder="1" applyAlignment="1">
      <alignment horizontal="center" vertical="top"/>
    </xf>
    <xf numFmtId="0" fontId="0" fillId="0" borderId="60" xfId="0" applyBorder="1" applyAlignment="1" applyProtection="1">
      <alignment horizontal="center"/>
      <protection hidden="1"/>
    </xf>
    <xf numFmtId="0" fontId="0" fillId="0" borderId="59" xfId="0" applyBorder="1" applyAlignment="1" applyProtection="1">
      <alignment horizontal="center"/>
      <protection hidden="1"/>
    </xf>
    <xf numFmtId="0" fontId="5" fillId="6" borderId="14" xfId="1" applyFont="1" applyFill="1" applyBorder="1" applyAlignment="1" applyProtection="1">
      <alignment vertical="top"/>
      <protection hidden="1"/>
    </xf>
    <xf numFmtId="0" fontId="5" fillId="6" borderId="14" xfId="1" applyFont="1" applyFill="1" applyBorder="1" applyAlignment="1" applyProtection="1">
      <alignment horizontal="center" vertical="top"/>
      <protection hidden="1"/>
    </xf>
    <xf numFmtId="0" fontId="0" fillId="17" borderId="0" xfId="0" applyFill="1" applyProtection="1">
      <protection hidden="1"/>
    </xf>
    <xf numFmtId="0" fontId="40" fillId="2" borderId="78" xfId="1" applyFont="1" applyFill="1" applyBorder="1" applyAlignment="1" applyProtection="1">
      <alignment vertical="top"/>
      <protection hidden="1"/>
    </xf>
    <xf numFmtId="0" fontId="40" fillId="2" borderId="54" xfId="1" applyFont="1" applyFill="1" applyBorder="1" applyAlignment="1" applyProtection="1">
      <alignment vertical="top"/>
      <protection hidden="1"/>
    </xf>
    <xf numFmtId="0" fontId="40" fillId="2" borderId="51" xfId="1" applyFont="1" applyFill="1" applyBorder="1" applyAlignment="1" applyProtection="1">
      <alignment vertical="top"/>
      <protection hidden="1"/>
    </xf>
    <xf numFmtId="0" fontId="40" fillId="2" borderId="55" xfId="1" applyFont="1" applyFill="1" applyBorder="1" applyAlignment="1" applyProtection="1">
      <alignment vertical="top"/>
      <protection hidden="1"/>
    </xf>
    <xf numFmtId="0" fontId="19" fillId="2" borderId="25" xfId="0" applyFont="1" applyFill="1" applyBorder="1" applyAlignment="1">
      <alignment horizontal="center" vertical="center"/>
    </xf>
    <xf numFmtId="1" fontId="19" fillId="2" borderId="25" xfId="0" applyNumberFormat="1" applyFont="1" applyFill="1" applyBorder="1" applyAlignment="1">
      <alignment horizontal="center" vertical="center"/>
    </xf>
    <xf numFmtId="170" fontId="19" fillId="2" borderId="25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39" fillId="0" borderId="0" xfId="0" applyFont="1"/>
    <xf numFmtId="0" fontId="11" fillId="0" borderId="48" xfId="0" applyFont="1" applyBorder="1" applyAlignment="1" applyProtection="1">
      <alignment horizontal="center"/>
      <protection hidden="1"/>
    </xf>
    <xf numFmtId="4" fontId="9" fillId="0" borderId="14" xfId="0" applyNumberFormat="1" applyFont="1" applyBorder="1" applyAlignment="1">
      <alignment horizontal="center" vertical="center"/>
    </xf>
    <xf numFmtId="170" fontId="8" fillId="0" borderId="14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20" fontId="8" fillId="0" borderId="14" xfId="0" applyNumberFormat="1" applyFont="1" applyBorder="1" applyAlignment="1">
      <alignment horizontal="center" vertical="center"/>
    </xf>
    <xf numFmtId="0" fontId="1" fillId="21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0" fontId="19" fillId="21" borderId="25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0" fillId="6" borderId="48" xfId="0" applyFont="1" applyFill="1" applyBorder="1" applyAlignment="1" applyProtection="1">
      <alignment horizontal="center"/>
      <protection hidden="1"/>
    </xf>
    <xf numFmtId="169" fontId="10" fillId="6" borderId="48" xfId="0" applyNumberFormat="1" applyFont="1" applyFill="1" applyBorder="1" applyProtection="1">
      <protection hidden="1"/>
    </xf>
    <xf numFmtId="0" fontId="0" fillId="0" borderId="48" xfId="0" applyBorder="1" applyProtection="1">
      <protection hidden="1"/>
    </xf>
    <xf numFmtId="0" fontId="19" fillId="23" borderId="25" xfId="0" applyFont="1" applyFill="1" applyBorder="1" applyAlignment="1">
      <alignment horizontal="center" vertical="center"/>
    </xf>
    <xf numFmtId="0" fontId="19" fillId="24" borderId="25" xfId="0" applyFont="1" applyFill="1" applyBorder="1" applyAlignment="1">
      <alignment horizontal="center" vertical="center"/>
    </xf>
    <xf numFmtId="0" fontId="19" fillId="20" borderId="25" xfId="0" applyFont="1" applyFill="1" applyBorder="1" applyAlignment="1">
      <alignment horizontal="center" vertical="center"/>
    </xf>
    <xf numFmtId="1" fontId="19" fillId="20" borderId="25" xfId="0" applyNumberFormat="1" applyFont="1" applyFill="1" applyBorder="1" applyAlignment="1">
      <alignment horizontal="center" vertical="center"/>
    </xf>
    <xf numFmtId="170" fontId="19" fillId="20" borderId="25" xfId="0" applyNumberFormat="1" applyFont="1" applyFill="1" applyBorder="1" applyAlignment="1">
      <alignment horizontal="center" vertical="center"/>
    </xf>
    <xf numFmtId="0" fontId="19" fillId="25" borderId="25" xfId="0" applyFont="1" applyFill="1" applyBorder="1" applyAlignment="1">
      <alignment horizontal="center" vertical="center"/>
    </xf>
    <xf numFmtId="1" fontId="19" fillId="25" borderId="25" xfId="0" applyNumberFormat="1" applyFont="1" applyFill="1" applyBorder="1" applyAlignment="1">
      <alignment horizontal="center" vertical="center"/>
    </xf>
    <xf numFmtId="170" fontId="19" fillId="25" borderId="25" xfId="0" applyNumberFormat="1" applyFont="1" applyFill="1" applyBorder="1" applyAlignment="1">
      <alignment horizontal="center" vertical="center"/>
    </xf>
    <xf numFmtId="1" fontId="19" fillId="23" borderId="25" xfId="0" applyNumberFormat="1" applyFont="1" applyFill="1" applyBorder="1" applyAlignment="1">
      <alignment horizontal="center" vertical="center"/>
    </xf>
    <xf numFmtId="170" fontId="19" fillId="23" borderId="25" xfId="0" applyNumberFormat="1" applyFont="1" applyFill="1" applyBorder="1" applyAlignment="1">
      <alignment horizontal="center" vertical="center"/>
    </xf>
    <xf numFmtId="0" fontId="0" fillId="9" borderId="15" xfId="0" applyFill="1" applyBorder="1" applyAlignment="1">
      <alignment horizontal="left"/>
    </xf>
    <xf numFmtId="0" fontId="0" fillId="9" borderId="14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8" fillId="3" borderId="14" xfId="0" applyFont="1" applyFill="1" applyBorder="1" applyAlignment="1">
      <alignment horizontal="center" vertical="center"/>
    </xf>
    <xf numFmtId="0" fontId="0" fillId="21" borderId="15" xfId="0" applyFill="1" applyBorder="1" applyAlignment="1">
      <alignment horizontal="left"/>
    </xf>
    <xf numFmtId="0" fontId="0" fillId="21" borderId="0" xfId="0" applyFill="1" applyAlignment="1">
      <alignment horizontal="center"/>
    </xf>
    <xf numFmtId="0" fontId="0" fillId="21" borderId="0" xfId="0" applyFill="1"/>
    <xf numFmtId="0" fontId="0" fillId="21" borderId="14" xfId="0" applyFill="1" applyBorder="1" applyAlignment="1">
      <alignment horizontal="left"/>
    </xf>
    <xf numFmtId="0" fontId="0" fillId="21" borderId="1" xfId="0" applyFill="1" applyBorder="1" applyAlignment="1">
      <alignment horizontal="left"/>
    </xf>
    <xf numFmtId="0" fontId="0" fillId="26" borderId="24" xfId="0" applyFill="1" applyBorder="1" applyAlignment="1">
      <alignment horizontal="center" vertical="center"/>
    </xf>
    <xf numFmtId="170" fontId="0" fillId="26" borderId="24" xfId="0" applyNumberFormat="1" applyFill="1" applyBorder="1" applyAlignment="1">
      <alignment horizontal="center" vertical="center"/>
    </xf>
    <xf numFmtId="1" fontId="0" fillId="26" borderId="25" xfId="0" applyNumberFormat="1" applyFill="1" applyBorder="1" applyAlignment="1">
      <alignment horizontal="center" vertical="center"/>
    </xf>
    <xf numFmtId="11" fontId="19" fillId="24" borderId="25" xfId="0" applyNumberFormat="1" applyFont="1" applyFill="1" applyBorder="1" applyAlignment="1">
      <alignment horizontal="center" vertical="center"/>
    </xf>
    <xf numFmtId="170" fontId="19" fillId="24" borderId="25" xfId="0" applyNumberFormat="1" applyFont="1" applyFill="1" applyBorder="1" applyAlignment="1">
      <alignment horizontal="center" vertical="center"/>
    </xf>
    <xf numFmtId="0" fontId="41" fillId="0" borderId="80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23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24" borderId="0" xfId="0" applyFont="1" applyFill="1" applyAlignment="1">
      <alignment horizontal="center" vertical="center"/>
    </xf>
    <xf numFmtId="0" fontId="19" fillId="20" borderId="0" xfId="0" applyFont="1" applyFill="1" applyAlignment="1">
      <alignment horizontal="center" vertical="center"/>
    </xf>
    <xf numFmtId="0" fontId="19" fillId="22" borderId="0" xfId="0" applyFont="1" applyFill="1" applyAlignment="1">
      <alignment horizontal="center" vertical="center"/>
    </xf>
    <xf numFmtId="0" fontId="19" fillId="23" borderId="25" xfId="0" quotePrefix="1" applyFont="1" applyFill="1" applyBorder="1" applyAlignment="1">
      <alignment horizontal="center" vertical="center"/>
    </xf>
    <xf numFmtId="0" fontId="0" fillId="26" borderId="82" xfId="0" applyFill="1" applyBorder="1" applyAlignment="1">
      <alignment horizontal="center" vertical="center"/>
    </xf>
    <xf numFmtId="0" fontId="0" fillId="26" borderId="83" xfId="0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1" fontId="19" fillId="0" borderId="25" xfId="0" applyNumberFormat="1" applyFont="1" applyBorder="1" applyAlignment="1">
      <alignment horizontal="center" vertical="center"/>
    </xf>
    <xf numFmtId="170" fontId="19" fillId="0" borderId="25" xfId="0" applyNumberFormat="1" applyFont="1" applyBorder="1" applyAlignment="1">
      <alignment horizontal="center" vertical="center"/>
    </xf>
    <xf numFmtId="0" fontId="19" fillId="0" borderId="25" xfId="0" quotePrefix="1" applyFont="1" applyBorder="1" applyAlignment="1">
      <alignment horizontal="center" vertical="center"/>
    </xf>
    <xf numFmtId="170" fontId="19" fillId="0" borderId="25" xfId="0" quotePrefix="1" applyNumberFormat="1" applyFont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20" fontId="16" fillId="0" borderId="14" xfId="0" applyNumberFormat="1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19" fillId="25" borderId="84" xfId="0" applyFont="1" applyFill="1" applyBorder="1" applyAlignment="1">
      <alignment horizontal="center" vertical="center"/>
    </xf>
    <xf numFmtId="0" fontId="10" fillId="0" borderId="14" xfId="0" applyFont="1" applyBorder="1" applyProtection="1">
      <protection hidden="1"/>
    </xf>
    <xf numFmtId="0" fontId="10" fillId="0" borderId="79" xfId="0" applyFont="1" applyBorder="1" applyProtection="1">
      <protection hidden="1"/>
    </xf>
    <xf numFmtId="1" fontId="10" fillId="0" borderId="14" xfId="0" applyNumberFormat="1" applyFont="1" applyBorder="1" applyProtection="1">
      <protection hidden="1"/>
    </xf>
    <xf numFmtId="0" fontId="11" fillId="0" borderId="48" xfId="0" applyFont="1" applyBorder="1" applyProtection="1">
      <protection hidden="1"/>
    </xf>
    <xf numFmtId="0" fontId="11" fillId="0" borderId="14" xfId="0" applyFont="1" applyBorder="1" applyAlignment="1" applyProtection="1">
      <alignment horizontal="center"/>
      <protection hidden="1"/>
    </xf>
    <xf numFmtId="169" fontId="11" fillId="0" borderId="14" xfId="0" applyNumberFormat="1" applyFont="1" applyBorder="1" applyProtection="1">
      <protection hidden="1"/>
    </xf>
    <xf numFmtId="1" fontId="11" fillId="0" borderId="14" xfId="0" applyNumberFormat="1" applyFont="1" applyBorder="1" applyProtection="1">
      <protection hidden="1"/>
    </xf>
    <xf numFmtId="169" fontId="11" fillId="0" borderId="48" xfId="0" applyNumberFormat="1" applyFont="1" applyBorder="1" applyProtection="1">
      <protection hidden="1"/>
    </xf>
    <xf numFmtId="169" fontId="10" fillId="0" borderId="48" xfId="0" applyNumberFormat="1" applyFont="1" applyBorder="1" applyAlignment="1" applyProtection="1">
      <alignment horizontal="center"/>
      <protection hidden="1"/>
    </xf>
    <xf numFmtId="0" fontId="2" fillId="0" borderId="48" xfId="1" applyBorder="1" applyAlignment="1">
      <alignment horizontal="center" vertical="top"/>
    </xf>
    <xf numFmtId="0" fontId="0" fillId="0" borderId="48" xfId="0" applyBorder="1" applyAlignment="1">
      <alignment horizontal="center"/>
    </xf>
    <xf numFmtId="0" fontId="2" fillId="0" borderId="48" xfId="11" applyBorder="1" applyAlignment="1" applyProtection="1">
      <alignment horizontal="center" vertical="top"/>
      <protection hidden="1"/>
    </xf>
    <xf numFmtId="169" fontId="11" fillId="0" borderId="48" xfId="0" applyNumberFormat="1" applyFont="1" applyBorder="1" applyAlignment="1" applyProtection="1">
      <alignment horizontal="center"/>
      <protection hidden="1"/>
    </xf>
    <xf numFmtId="0" fontId="12" fillId="0" borderId="48" xfId="0" applyFont="1" applyBorder="1" applyAlignment="1" applyProtection="1">
      <alignment horizontal="center"/>
      <protection hidden="1"/>
    </xf>
    <xf numFmtId="0" fontId="10" fillId="0" borderId="48" xfId="0" applyFont="1" applyBorder="1" applyAlignment="1">
      <alignment horizontal="center" vertical="center"/>
    </xf>
    <xf numFmtId="0" fontId="0" fillId="0" borderId="48" xfId="0" applyBorder="1" applyAlignment="1" applyProtection="1">
      <alignment horizontal="center"/>
      <protection hidden="1"/>
    </xf>
    <xf numFmtId="0" fontId="1" fillId="0" borderId="48" xfId="0" applyFont="1" applyBorder="1" applyAlignment="1">
      <alignment horizontal="center"/>
    </xf>
    <xf numFmtId="3" fontId="2" fillId="0" borderId="48" xfId="1" applyNumberFormat="1" applyBorder="1" applyAlignment="1">
      <alignment horizontal="right" vertical="top"/>
    </xf>
    <xf numFmtId="0" fontId="2" fillId="0" borderId="14" xfId="1" applyBorder="1" applyAlignment="1">
      <alignment horizontal="center" vertical="top"/>
    </xf>
    <xf numFmtId="3" fontId="2" fillId="0" borderId="14" xfId="1" applyNumberFormat="1" applyBorder="1" applyAlignment="1">
      <alignment horizontal="center" vertical="top"/>
    </xf>
    <xf numFmtId="0" fontId="10" fillId="0" borderId="14" xfId="0" applyFont="1" applyBorder="1" applyAlignment="1">
      <alignment horizontal="center" vertical="center"/>
    </xf>
    <xf numFmtId="3" fontId="4" fillId="3" borderId="26" xfId="0" applyNumberFormat="1" applyFont="1" applyFill="1" applyBorder="1" applyAlignment="1" applyProtection="1">
      <alignment horizontal="center"/>
      <protection hidden="1"/>
    </xf>
    <xf numFmtId="3" fontId="4" fillId="3" borderId="28" xfId="0" applyNumberFormat="1" applyFont="1" applyFill="1" applyBorder="1" applyAlignment="1" applyProtection="1">
      <alignment horizontal="center"/>
      <protection hidden="1"/>
    </xf>
    <xf numFmtId="3" fontId="4" fillId="9" borderId="26" xfId="0" applyNumberFormat="1" applyFont="1" applyFill="1" applyBorder="1" applyAlignment="1" applyProtection="1">
      <alignment horizontal="center"/>
      <protection hidden="1"/>
    </xf>
    <xf numFmtId="3" fontId="4" fillId="9" borderId="28" xfId="0" applyNumberFormat="1" applyFont="1" applyFill="1" applyBorder="1" applyAlignment="1" applyProtection="1">
      <alignment horizontal="center"/>
      <protection hidden="1"/>
    </xf>
    <xf numFmtId="3" fontId="4" fillId="19" borderId="26" xfId="0" applyNumberFormat="1" applyFont="1" applyFill="1" applyBorder="1" applyAlignment="1" applyProtection="1">
      <alignment horizontal="center"/>
      <protection hidden="1"/>
    </xf>
    <xf numFmtId="3" fontId="4" fillId="19" borderId="28" xfId="0" applyNumberFormat="1" applyFont="1" applyFill="1" applyBorder="1" applyAlignment="1" applyProtection="1">
      <alignment horizontal="center"/>
      <protection hidden="1"/>
    </xf>
    <xf numFmtId="0" fontId="1" fillId="2" borderId="26" xfId="0" applyFont="1" applyFill="1" applyBorder="1" applyAlignment="1" applyProtection="1">
      <alignment horizontal="left"/>
      <protection hidden="1"/>
    </xf>
    <xf numFmtId="0" fontId="1" fillId="2" borderId="27" xfId="0" applyFont="1" applyFill="1" applyBorder="1" applyAlignment="1" applyProtection="1">
      <alignment horizontal="left"/>
      <protection hidden="1"/>
    </xf>
    <xf numFmtId="0" fontId="1" fillId="2" borderId="73" xfId="0" applyFont="1" applyFill="1" applyBorder="1" applyAlignment="1" applyProtection="1">
      <alignment horizontal="left"/>
      <protection hidden="1"/>
    </xf>
    <xf numFmtId="0" fontId="1" fillId="2" borderId="74" xfId="0" applyFont="1" applyFill="1" applyBorder="1" applyAlignment="1" applyProtection="1">
      <alignment horizontal="left"/>
      <protection hidden="1"/>
    </xf>
    <xf numFmtId="0" fontId="1" fillId="2" borderId="69" xfId="0" applyFont="1" applyFill="1" applyBorder="1" applyAlignment="1" applyProtection="1">
      <alignment horizontal="left"/>
      <protection hidden="1"/>
    </xf>
    <xf numFmtId="0" fontId="1" fillId="2" borderId="70" xfId="0" applyFont="1" applyFill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26" xfId="0" applyFont="1" applyBorder="1" applyAlignment="1" applyProtection="1">
      <alignment horizontal="center"/>
      <protection hidden="1"/>
    </xf>
    <xf numFmtId="0" fontId="4" fillId="0" borderId="27" xfId="0" applyFont="1" applyBorder="1" applyAlignment="1" applyProtection="1">
      <alignment horizontal="center"/>
      <protection hidden="1"/>
    </xf>
    <xf numFmtId="0" fontId="4" fillId="0" borderId="28" xfId="0" applyFont="1" applyBorder="1" applyAlignment="1" applyProtection="1">
      <alignment horizontal="center"/>
      <protection hidden="1"/>
    </xf>
    <xf numFmtId="0" fontId="29" fillId="0" borderId="0" xfId="0" applyFont="1" applyAlignment="1" applyProtection="1">
      <alignment horizontal="left"/>
      <protection hidden="1"/>
    </xf>
    <xf numFmtId="0" fontId="31" fillId="0" borderId="0" xfId="0" applyFont="1" applyAlignment="1" applyProtection="1">
      <alignment horizontal="center"/>
      <protection hidden="1"/>
    </xf>
  </cellXfs>
  <cellStyles count="12">
    <cellStyle name="Comma" xfId="10" builtinId="3"/>
    <cellStyle name="Comma 2" xfId="5" xr:uid="{00000000-0005-0000-0000-000001000000}"/>
    <cellStyle name="Normal" xfId="0" builtinId="0"/>
    <cellStyle name="Normal 2 2" xfId="6" xr:uid="{00000000-0005-0000-0000-000003000000}"/>
    <cellStyle name="Normal 2 2 2 2" xfId="8" xr:uid="{00000000-0005-0000-0000-000004000000}"/>
    <cellStyle name="Normal 2 5" xfId="4" xr:uid="{00000000-0005-0000-0000-000005000000}"/>
    <cellStyle name="Normal 4" xfId="7" xr:uid="{00000000-0005-0000-0000-000006000000}"/>
    <cellStyle name="Normal_MB52" xfId="11" xr:uid="{00000000-0005-0000-0000-000007000000}"/>
    <cellStyle name="Normal_Sheet1" xfId="1" xr:uid="{00000000-0005-0000-0000-000008000000}"/>
    <cellStyle name="Normal_Sheet2 2" xfId="9" xr:uid="{00000000-0005-0000-0000-000009000000}"/>
    <cellStyle name="Normal_Sheet5" xfId="3" xr:uid="{00000000-0005-0000-0000-00000A000000}"/>
    <cellStyle name="Percent" xfId="2" builtinId="5"/>
  </cellStyles>
  <dxfs count="203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6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pivotCacheDefinition" Target="pivotCache/pivotCacheDefinition4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Occupation of CA - CF</a:t>
            </a:r>
          </a:p>
        </c:rich>
      </c:tx>
      <c:layout>
        <c:manualLayout>
          <c:xMode val="edge"/>
          <c:yMode val="edge"/>
          <c:x val="0.36539551779135565"/>
          <c:y val="9.370546423418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'warehouse mapping'!$AL$2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 dpi="0" rotWithShape="1">
                <a:blip xmlns:r="http://schemas.openxmlformats.org/officeDocument/2006/relationships" r:embed="rId3"/>
                <a:srcRect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  <c:pictureStackUnit val="0.05"/>
            </c:pictureOptions>
            <c:extLst>
              <c:ext xmlns:c16="http://schemas.microsoft.com/office/drawing/2014/chart" uri="{C3380CC4-5D6E-409C-BE32-E72D297353CC}">
                <c16:uniqueId val="{00000003-547D-4A85-A629-4B375EF6C8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A0B9956-9004-499B-9DD4-5E0C2B969A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47D-4A85-A629-4B375EF6C8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'warehouse mapping'!$AK$3</c:f>
              <c:strCache>
                <c:ptCount val="1"/>
                <c:pt idx="0">
                  <c:v>Occupation</c:v>
                </c:pt>
              </c:strCache>
            </c:strRef>
          </c:cat>
          <c:val>
            <c:numRef>
              <c:f>'warehouse mapping'!$AL$3</c:f>
              <c:numCache>
                <c:formatCode>0%</c:formatCode>
                <c:ptCount val="1"/>
                <c:pt idx="0">
                  <c:v>0.71666666666666667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'warehouse mapping'!$AL$3</c15:f>
                <c15:dlblRangeCache>
                  <c:ptCount val="1"/>
                  <c:pt idx="0">
                    <c:v>72%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47D-4A85-A629-4B375EF6C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217995023"/>
        <c:axId val="12179971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'warehouse mapping'!$AM$2</c15:sqref>
                        </c15:formulaRef>
                      </c:ext>
                    </c:extLst>
                    <c:strCache>
                      <c:ptCount val="1"/>
                      <c:pt idx="0">
                        <c:v>Max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3-07D6-403F-ACD4-F2C4385600C8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'warehouse mapping'!$AK$3</c15:sqref>
                        </c15:formulaRef>
                      </c:ext>
                    </c:extLst>
                    <c:strCache>
                      <c:ptCount val="1"/>
                      <c:pt idx="0">
                        <c:v>Occupation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'warehouse mapping'!$AM$3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47D-4A85-A629-4B375EF6C864}"/>
                  </c:ext>
                </c:extLst>
              </c15:ser>
            </c15:filteredBarSeries>
          </c:ext>
        </c:extLst>
      </c:barChart>
      <c:catAx>
        <c:axId val="12179950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7997103"/>
        <c:crosses val="autoZero"/>
        <c:auto val="1"/>
        <c:lblAlgn val="ctr"/>
        <c:lblOffset val="100"/>
        <c:noMultiLvlLbl val="0"/>
      </c:catAx>
      <c:valAx>
        <c:axId val="1217997103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99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103369</xdr:colOff>
      <xdr:row>0</xdr:row>
      <xdr:rowOff>14769</xdr:rowOff>
    </xdr:from>
    <xdr:to>
      <xdr:col>25</xdr:col>
      <xdr:colOff>295349</xdr:colOff>
      <xdr:row>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C47ABD-EBA4-4069-9DCC-CC25003B7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317500</xdr:colOff>
      <xdr:row>5</xdr:row>
      <xdr:rowOff>259771</xdr:rowOff>
    </xdr:from>
    <xdr:to>
      <xdr:col>34</xdr:col>
      <xdr:colOff>683106</xdr:colOff>
      <xdr:row>7</xdr:row>
      <xdr:rowOff>9620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DCB8676-CB57-4F8C-A597-CADD4D61D0B2}"/>
            </a:ext>
          </a:extLst>
        </xdr:cNvPr>
        <xdr:cNvSpPr/>
      </xdr:nvSpPr>
      <xdr:spPr>
        <a:xfrm>
          <a:off x="14075833" y="1654847"/>
          <a:ext cx="365606" cy="307879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315964</xdr:colOff>
      <xdr:row>7</xdr:row>
      <xdr:rowOff>229360</xdr:rowOff>
    </xdr:from>
    <xdr:to>
      <xdr:col>34</xdr:col>
      <xdr:colOff>681570</xdr:colOff>
      <xdr:row>8</xdr:row>
      <xdr:rowOff>258224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989D419-CEF4-4614-8E97-AC3BEDA6AC4D}"/>
            </a:ext>
          </a:extLst>
        </xdr:cNvPr>
        <xdr:cNvSpPr/>
      </xdr:nvSpPr>
      <xdr:spPr>
        <a:xfrm>
          <a:off x="14074297" y="2182466"/>
          <a:ext cx="365606" cy="307879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333670</xdr:colOff>
      <xdr:row>9</xdr:row>
      <xdr:rowOff>208570</xdr:rowOff>
    </xdr:from>
    <xdr:to>
      <xdr:col>34</xdr:col>
      <xdr:colOff>699276</xdr:colOff>
      <xdr:row>10</xdr:row>
      <xdr:rowOff>237433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78FC0C5-7FCF-445C-AA9E-64A208526DEA}"/>
            </a:ext>
          </a:extLst>
        </xdr:cNvPr>
        <xdr:cNvSpPr/>
      </xdr:nvSpPr>
      <xdr:spPr>
        <a:xfrm>
          <a:off x="14092003" y="2719706"/>
          <a:ext cx="365606" cy="307879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341755</xdr:colOff>
      <xdr:row>11</xdr:row>
      <xdr:rowOff>207021</xdr:rowOff>
    </xdr:from>
    <xdr:to>
      <xdr:col>34</xdr:col>
      <xdr:colOff>707361</xdr:colOff>
      <xdr:row>12</xdr:row>
      <xdr:rowOff>235885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D1A3DF0-1C5D-4B61-8B25-61178C632CAE}"/>
            </a:ext>
          </a:extLst>
        </xdr:cNvPr>
        <xdr:cNvSpPr/>
      </xdr:nvSpPr>
      <xdr:spPr>
        <a:xfrm>
          <a:off x="14100088" y="3276188"/>
          <a:ext cx="365606" cy="307879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349840</xdr:colOff>
      <xdr:row>13</xdr:row>
      <xdr:rowOff>243963</xdr:rowOff>
    </xdr:from>
    <xdr:to>
      <xdr:col>34</xdr:col>
      <xdr:colOff>715446</xdr:colOff>
      <xdr:row>14</xdr:row>
      <xdr:rowOff>272827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8B3F875-AAD8-4D91-87B7-3B086BCAAB8E}"/>
            </a:ext>
          </a:extLst>
        </xdr:cNvPr>
        <xdr:cNvSpPr/>
      </xdr:nvSpPr>
      <xdr:spPr>
        <a:xfrm>
          <a:off x="14108173" y="3871160"/>
          <a:ext cx="365606" cy="30787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367546</xdr:colOff>
      <xdr:row>15</xdr:row>
      <xdr:rowOff>242422</xdr:rowOff>
    </xdr:from>
    <xdr:to>
      <xdr:col>34</xdr:col>
      <xdr:colOff>733152</xdr:colOff>
      <xdr:row>16</xdr:row>
      <xdr:rowOff>271286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3ECEFC5-C091-4379-80DF-0BEC7173E6AE}"/>
            </a:ext>
          </a:extLst>
        </xdr:cNvPr>
        <xdr:cNvSpPr/>
      </xdr:nvSpPr>
      <xdr:spPr>
        <a:xfrm>
          <a:off x="14125879" y="4427649"/>
          <a:ext cx="365606" cy="307879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375631</xdr:colOff>
      <xdr:row>17</xdr:row>
      <xdr:rowOff>231252</xdr:rowOff>
    </xdr:from>
    <xdr:to>
      <xdr:col>34</xdr:col>
      <xdr:colOff>741237</xdr:colOff>
      <xdr:row>18</xdr:row>
      <xdr:rowOff>260116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05562DB-354D-4FE5-844B-E9B964CE6E0D}"/>
            </a:ext>
          </a:extLst>
        </xdr:cNvPr>
        <xdr:cNvSpPr/>
      </xdr:nvSpPr>
      <xdr:spPr>
        <a:xfrm>
          <a:off x="14133964" y="4974510"/>
          <a:ext cx="365606" cy="307879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374093</xdr:colOff>
      <xdr:row>19</xdr:row>
      <xdr:rowOff>229713</xdr:rowOff>
    </xdr:from>
    <xdr:to>
      <xdr:col>34</xdr:col>
      <xdr:colOff>739699</xdr:colOff>
      <xdr:row>20</xdr:row>
      <xdr:rowOff>258577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D2F0CA0-DA1C-4BC7-8FA9-E9DA8ECC308E}"/>
            </a:ext>
          </a:extLst>
        </xdr:cNvPr>
        <xdr:cNvSpPr/>
      </xdr:nvSpPr>
      <xdr:spPr>
        <a:xfrm>
          <a:off x="14132426" y="5531001"/>
          <a:ext cx="365606" cy="307879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372556</xdr:colOff>
      <xdr:row>21</xdr:row>
      <xdr:rowOff>208928</xdr:rowOff>
    </xdr:from>
    <xdr:to>
      <xdr:col>34</xdr:col>
      <xdr:colOff>738162</xdr:colOff>
      <xdr:row>22</xdr:row>
      <xdr:rowOff>237792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0A499D3-70E7-4AA2-99F7-912D6EF53DEC}"/>
            </a:ext>
          </a:extLst>
        </xdr:cNvPr>
        <xdr:cNvSpPr/>
      </xdr:nvSpPr>
      <xdr:spPr>
        <a:xfrm>
          <a:off x="14130889" y="6068246"/>
          <a:ext cx="365606" cy="30787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380639</xdr:colOff>
      <xdr:row>23</xdr:row>
      <xdr:rowOff>207390</xdr:rowOff>
    </xdr:from>
    <xdr:to>
      <xdr:col>34</xdr:col>
      <xdr:colOff>746245</xdr:colOff>
      <xdr:row>24</xdr:row>
      <xdr:rowOff>236253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137ABCD-3835-438C-A9A6-F63193D154F3}"/>
            </a:ext>
          </a:extLst>
        </xdr:cNvPr>
        <xdr:cNvSpPr/>
      </xdr:nvSpPr>
      <xdr:spPr>
        <a:xfrm>
          <a:off x="14138972" y="6624738"/>
          <a:ext cx="365606" cy="30787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410272</xdr:colOff>
      <xdr:row>25</xdr:row>
      <xdr:rowOff>223938</xdr:rowOff>
    </xdr:from>
    <xdr:to>
      <xdr:col>35</xdr:col>
      <xdr:colOff>13878</xdr:colOff>
      <xdr:row>26</xdr:row>
      <xdr:rowOff>252801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CC0B149-7BB9-42FF-84A5-BEA019A0E986}"/>
            </a:ext>
          </a:extLst>
        </xdr:cNvPr>
        <xdr:cNvSpPr/>
      </xdr:nvSpPr>
      <xdr:spPr>
        <a:xfrm>
          <a:off x="14138972" y="7208938"/>
          <a:ext cx="365606" cy="30826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406400</xdr:colOff>
      <xdr:row>25</xdr:row>
      <xdr:rowOff>215900</xdr:rowOff>
    </xdr:from>
    <xdr:to>
      <xdr:col>35</xdr:col>
      <xdr:colOff>0</xdr:colOff>
      <xdr:row>27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754C881-9C25-4D1E-AA8D-5C6EE6EB4732}"/>
            </a:ext>
          </a:extLst>
        </xdr:cNvPr>
        <xdr:cNvCxnSpPr/>
      </xdr:nvCxnSpPr>
      <xdr:spPr>
        <a:xfrm>
          <a:off x="14135100" y="7200900"/>
          <a:ext cx="355600" cy="342900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381000</xdr:colOff>
      <xdr:row>25</xdr:row>
      <xdr:rowOff>241300</xdr:rowOff>
    </xdr:from>
    <xdr:to>
      <xdr:col>35</xdr:col>
      <xdr:colOff>38100</xdr:colOff>
      <xdr:row>27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E995A9A-BD33-4F6B-BFEC-47B243888D0C}"/>
            </a:ext>
          </a:extLst>
        </xdr:cNvPr>
        <xdr:cNvCxnSpPr/>
      </xdr:nvCxnSpPr>
      <xdr:spPr>
        <a:xfrm flipH="1">
          <a:off x="14109700" y="7226300"/>
          <a:ext cx="419100" cy="317500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402189</xdr:colOff>
      <xdr:row>27</xdr:row>
      <xdr:rowOff>226246</xdr:rowOff>
    </xdr:from>
    <xdr:to>
      <xdr:col>35</xdr:col>
      <xdr:colOff>5795</xdr:colOff>
      <xdr:row>28</xdr:row>
      <xdr:rowOff>255110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B7131E5-4C07-4817-B41A-4D360A71FF7B}"/>
            </a:ext>
          </a:extLst>
        </xdr:cNvPr>
        <xdr:cNvSpPr/>
      </xdr:nvSpPr>
      <xdr:spPr>
        <a:xfrm>
          <a:off x="14130889" y="7770046"/>
          <a:ext cx="365606" cy="30826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6\Pick_list\2026\September\PICKLIST%2016%20SEPTEMB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6\cYCLE%20cOUNT\September\Warehouse%20Management%20System_11%20September%202026_TERBARUU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_"/>
      <sheetName val="17"/>
      <sheetName val="6_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4">
          <cell r="J24" t="str">
            <v>CD34A01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data level A"/>
      <sheetName val="summary near expired"/>
      <sheetName val="RAMCO"/>
      <sheetName val="data putaway"/>
      <sheetName val="SAP_11 Septber vs fisik_unrest"/>
      <sheetName val="WMS"/>
      <sheetName val="rahamn re cek,.idiosta"/>
      <sheetName val="picking of the day"/>
      <sheetName val="Schedule of the day"/>
      <sheetName val="warehouse mapping"/>
      <sheetName val="staging"/>
      <sheetName val="SAP_4Juli  vs fisik_block"/>
      <sheetName val="Master SKU"/>
      <sheetName val="Block_pdated"/>
      <sheetName val="Block"/>
      <sheetName val="bawah tangga"/>
      <sheetName val="pendign GI"/>
      <sheetName val="discrepancy"/>
      <sheetName val="descrep"/>
      <sheetName val="pending GI"/>
      <sheetName val="Sheet1"/>
      <sheetName val="STO_25 _JAN"/>
      <sheetName val="selisih"/>
    </sheetNames>
    <sheetDataSet>
      <sheetData sheetId="0">
        <row r="1">
          <cell r="A1" t="str">
            <v>Material</v>
          </cell>
          <cell r="B1" t="str">
            <v>Material Description</v>
          </cell>
        </row>
        <row r="2">
          <cell r="A2">
            <v>550062461</v>
          </cell>
          <cell r="B2" t="str">
            <v>Advan4TAX710W40SNMA2_12*0.8L_A04W</v>
          </cell>
        </row>
        <row r="3">
          <cell r="A3">
            <v>550070612</v>
          </cell>
          <cell r="B3" t="str">
            <v>HlxHX610W40SP_12*1L_A04W</v>
          </cell>
        </row>
        <row r="4">
          <cell r="A4">
            <v>550070614</v>
          </cell>
          <cell r="B4" t="str">
            <v>HlxHX610W40SP_4*4L_A04W</v>
          </cell>
        </row>
        <row r="5">
          <cell r="A5">
            <v>550053782</v>
          </cell>
          <cell r="B5" t="str">
            <v>RimR5E10W40CI4228.3_4*4L_A734</v>
          </cell>
        </row>
        <row r="6">
          <cell r="A6">
            <v>550058593</v>
          </cell>
          <cell r="B6" t="str">
            <v>Adv4TAX515W40SLMA2_12*0.8L_A04W</v>
          </cell>
        </row>
        <row r="7">
          <cell r="A7">
            <v>550044709</v>
          </cell>
          <cell r="B7" t="str">
            <v>Adv4TAX5Sc10W30SLMB_12*0.8L_A04W</v>
          </cell>
        </row>
        <row r="8">
          <cell r="A8">
            <v>550048593</v>
          </cell>
          <cell r="B8" t="str">
            <v>Adv4TAX5Sc20W40MB_12*0.8L_A04W</v>
          </cell>
        </row>
        <row r="9">
          <cell r="A9">
            <v>550050072</v>
          </cell>
          <cell r="B9" t="str">
            <v>RimLD4Extra15W40CI4_3*5L_A04W</v>
          </cell>
        </row>
        <row r="10">
          <cell r="A10">
            <v>550062455</v>
          </cell>
          <cell r="B10" t="str">
            <v>AdvaPowerV15W50SNMA2_12*1L_A04W</v>
          </cell>
        </row>
        <row r="11">
          <cell r="A11">
            <v>550062464</v>
          </cell>
          <cell r="B11" t="str">
            <v>Adv4TAX7Sc10W30SNMB_12*0.8L_A04W</v>
          </cell>
        </row>
        <row r="12">
          <cell r="A12">
            <v>550024959</v>
          </cell>
          <cell r="B12" t="str">
            <v>Refrig S2 FR-A 68_1*209L_A227</v>
          </cell>
        </row>
        <row r="13">
          <cell r="A13">
            <v>550056225</v>
          </cell>
          <cell r="B13" t="str">
            <v>IAGO DEO 15W-40 CI4_12*1L_A423</v>
          </cell>
        </row>
        <row r="14">
          <cell r="A14">
            <v>550062462</v>
          </cell>
          <cell r="B14" t="str">
            <v>Adv4TAX7Sc10W40SNMB_12*1L_A04W</v>
          </cell>
        </row>
        <row r="15">
          <cell r="A15">
            <v>550069888</v>
          </cell>
          <cell r="B15" t="str">
            <v>RimR4Plus15W40CI4E7_3*5L_A04W</v>
          </cell>
        </row>
        <row r="16">
          <cell r="A16">
            <v>550071397</v>
          </cell>
          <cell r="B16" t="str">
            <v>HelixHX515W40SNCF_4*4L_A04W</v>
          </cell>
        </row>
        <row r="17">
          <cell r="A17">
            <v>550025673</v>
          </cell>
          <cell r="B17" t="str">
            <v>Gadus S3 V220C 2_1*180kg_A227</v>
          </cell>
        </row>
        <row r="18">
          <cell r="A18">
            <v>550047028</v>
          </cell>
          <cell r="B18" t="str">
            <v>Spirax S2 A 80W-90_12*1L_A04W</v>
          </cell>
        </row>
        <row r="19">
          <cell r="A19">
            <v>550049045</v>
          </cell>
          <cell r="B19" t="str">
            <v>Advanc4TAX320W50SGMA_12*0.8L_A04W</v>
          </cell>
        </row>
        <row r="20">
          <cell r="A20">
            <v>550058592</v>
          </cell>
          <cell r="B20" t="str">
            <v>Adv4TAX515W40SLMA2_12*1L_A04W</v>
          </cell>
        </row>
        <row r="21">
          <cell r="A21">
            <v>550059938</v>
          </cell>
          <cell r="B21" t="str">
            <v>HlxHX7PL5W40SPVW502_4*4L_A04W</v>
          </cell>
        </row>
        <row r="22">
          <cell r="A22">
            <v>550069887</v>
          </cell>
          <cell r="B22" t="str">
            <v>RimR4Plus15W40CI4E7_12*1L_A04W</v>
          </cell>
        </row>
        <row r="23">
          <cell r="A23">
            <v>550072292</v>
          </cell>
          <cell r="B23" t="str">
            <v>Adv4TUltSc5W40SNMB_12*1L_A04W</v>
          </cell>
        </row>
        <row r="24">
          <cell r="A24">
            <v>550024856</v>
          </cell>
          <cell r="B24" t="str">
            <v>Tonna S2 M 68_1*209L_A227</v>
          </cell>
        </row>
        <row r="25">
          <cell r="A25">
            <v>550024897</v>
          </cell>
          <cell r="B25" t="str">
            <v>Morlina S2 B 220_1*209L_A227</v>
          </cell>
        </row>
        <row r="26">
          <cell r="A26">
            <v>550024919</v>
          </cell>
          <cell r="B26" t="str">
            <v>Spirax S4 CX 50_1*209L_A227</v>
          </cell>
        </row>
        <row r="27">
          <cell r="A27">
            <v>550024921</v>
          </cell>
          <cell r="B27" t="str">
            <v>Spirax S2 G 90_1*209L_A227</v>
          </cell>
        </row>
        <row r="28">
          <cell r="A28">
            <v>550024929</v>
          </cell>
          <cell r="B28" t="str">
            <v>Spirax S2 A 90_1*209L_A227</v>
          </cell>
        </row>
        <row r="29">
          <cell r="A29">
            <v>550024931</v>
          </cell>
          <cell r="B29" t="str">
            <v>Spirax S2 A 140_1*209L_A227</v>
          </cell>
        </row>
        <row r="30">
          <cell r="A30">
            <v>550024942</v>
          </cell>
          <cell r="B30" t="str">
            <v>Spirax S4 ATF HDX_1*209L_A227</v>
          </cell>
        </row>
        <row r="31">
          <cell r="A31">
            <v>550024947</v>
          </cell>
          <cell r="B31" t="str">
            <v>Morlina S2 B 150_1*209L_A227</v>
          </cell>
        </row>
        <row r="32">
          <cell r="A32">
            <v>550024953</v>
          </cell>
          <cell r="B32" t="str">
            <v>Corena S4 R 68_1*209L_A227</v>
          </cell>
        </row>
        <row r="33">
          <cell r="A33">
            <v>550024955</v>
          </cell>
          <cell r="B33" t="str">
            <v>Corena S4 R 46_1*20L_A227</v>
          </cell>
        </row>
        <row r="34">
          <cell r="A34">
            <v>550024964</v>
          </cell>
          <cell r="B34" t="str">
            <v>Corena S3 R 68_1*209L_A227</v>
          </cell>
        </row>
        <row r="35">
          <cell r="A35">
            <v>550024968</v>
          </cell>
          <cell r="B35" t="str">
            <v>Air Tool Oil S2 A100_1*209L_A227</v>
          </cell>
        </row>
        <row r="36">
          <cell r="A36">
            <v>550024984</v>
          </cell>
          <cell r="B36" t="str">
            <v>Heat Transfer S2_1*209L_A227</v>
          </cell>
        </row>
        <row r="37">
          <cell r="A37">
            <v>550024986</v>
          </cell>
          <cell r="B37" t="str">
            <v>Spirax S4 CX 30_1*209L_A227</v>
          </cell>
        </row>
        <row r="38">
          <cell r="A38">
            <v>550024990</v>
          </cell>
          <cell r="B38" t="str">
            <v>Corena S2 P 150_1*209L_A227</v>
          </cell>
        </row>
        <row r="39">
          <cell r="A39">
            <v>550024991</v>
          </cell>
          <cell r="B39" t="str">
            <v>Corena S3 R 46_1*209L_A227</v>
          </cell>
        </row>
        <row r="40">
          <cell r="A40">
            <v>550024992</v>
          </cell>
          <cell r="B40" t="str">
            <v>Corena S2 P 100_1*209L_A227</v>
          </cell>
        </row>
        <row r="41">
          <cell r="A41">
            <v>550025043</v>
          </cell>
          <cell r="B41" t="str">
            <v>Spirax S2 A 80W-90_1*209L_A227</v>
          </cell>
        </row>
        <row r="42">
          <cell r="A42">
            <v>550025055</v>
          </cell>
          <cell r="B42" t="str">
            <v>Spirax S4 TXM_1*209L_A227</v>
          </cell>
        </row>
        <row r="43">
          <cell r="A43">
            <v>550025057</v>
          </cell>
          <cell r="B43" t="str">
            <v>Spirax S5 CFD M 60_1*209L_A227</v>
          </cell>
        </row>
        <row r="44">
          <cell r="A44">
            <v>550025058</v>
          </cell>
          <cell r="B44" t="str">
            <v>Spirax S2 G 90_4*4L_A04W</v>
          </cell>
        </row>
        <row r="45">
          <cell r="A45">
            <v>550025149</v>
          </cell>
          <cell r="B45" t="str">
            <v>Hydraulic S1 M 46_1*209L_A227</v>
          </cell>
        </row>
        <row r="46">
          <cell r="A46">
            <v>550025669</v>
          </cell>
          <cell r="B46" t="str">
            <v>Gadus S2 V220 2_1*180kg_A227</v>
          </cell>
        </row>
        <row r="47">
          <cell r="A47">
            <v>550025670</v>
          </cell>
          <cell r="B47" t="str">
            <v>Gadus S3 V460D 2_1*180kg_A227</v>
          </cell>
        </row>
        <row r="48">
          <cell r="A48">
            <v>550027030</v>
          </cell>
          <cell r="B48" t="str">
            <v>Gadus S2 V220 1_1*180kg_A227</v>
          </cell>
        </row>
        <row r="49">
          <cell r="A49">
            <v>550027032</v>
          </cell>
          <cell r="B49" t="str">
            <v>Gadus S2 V100 3_1*18kg_A227</v>
          </cell>
        </row>
        <row r="50">
          <cell r="A50">
            <v>550027035</v>
          </cell>
          <cell r="B50" t="str">
            <v>Gadus S2 V220 0_1*18kg_A227</v>
          </cell>
        </row>
        <row r="51">
          <cell r="A51">
            <v>550027036</v>
          </cell>
          <cell r="B51" t="str">
            <v>Gadus S1 OG 200_1*180kg_A227</v>
          </cell>
        </row>
        <row r="52">
          <cell r="A52">
            <v>550027043</v>
          </cell>
          <cell r="B52" t="str">
            <v>Gadus S3 V220C 2_1*18kg_A227</v>
          </cell>
        </row>
        <row r="53">
          <cell r="A53">
            <v>550027044</v>
          </cell>
          <cell r="B53" t="str">
            <v>Gadus S3 V220C 3_1*18kg_A227</v>
          </cell>
        </row>
        <row r="54">
          <cell r="A54">
            <v>550027048</v>
          </cell>
          <cell r="B54" t="str">
            <v>Gadus S2 V100 3_1*180kg_A227</v>
          </cell>
        </row>
        <row r="55">
          <cell r="A55">
            <v>550027049</v>
          </cell>
          <cell r="B55" t="str">
            <v>Gadus S2 V100 2_1*18kg_A227</v>
          </cell>
        </row>
        <row r="56">
          <cell r="A56">
            <v>550027259</v>
          </cell>
          <cell r="B56" t="str">
            <v>Gadus S2 V220 2_1*770kg_A227</v>
          </cell>
        </row>
        <row r="57">
          <cell r="A57">
            <v>550028433</v>
          </cell>
          <cell r="B57" t="str">
            <v>Gadus S5 V100 2_1*18kg_A1P5</v>
          </cell>
        </row>
        <row r="58">
          <cell r="A58">
            <v>550028647</v>
          </cell>
          <cell r="B58" t="str">
            <v>Gadus S2 A320 2_1*18kg_A227</v>
          </cell>
        </row>
        <row r="59">
          <cell r="A59">
            <v>550032214</v>
          </cell>
          <cell r="B59" t="str">
            <v>Gadus S3 T100 2_1*18kg_A227</v>
          </cell>
        </row>
        <row r="60">
          <cell r="A60">
            <v>550032916</v>
          </cell>
          <cell r="B60" t="str">
            <v>Turbo T 68_1*209L_A227</v>
          </cell>
        </row>
        <row r="61">
          <cell r="A61">
            <v>550032957</v>
          </cell>
          <cell r="B61" t="str">
            <v>Turbo T 32_1*209L_A227</v>
          </cell>
        </row>
        <row r="62">
          <cell r="A62">
            <v>550036050</v>
          </cell>
          <cell r="B62" t="str">
            <v>Mysella S5 N 40_1*209L_A227</v>
          </cell>
        </row>
        <row r="63">
          <cell r="A63">
            <v>550037752</v>
          </cell>
          <cell r="B63" t="str">
            <v>Helix HX320W50SLCF_12*1L_A04W</v>
          </cell>
        </row>
        <row r="64">
          <cell r="A64">
            <v>550038021</v>
          </cell>
          <cell r="B64" t="str">
            <v>Helix HX320W50SLCF_4*4L_A04W</v>
          </cell>
        </row>
        <row r="65">
          <cell r="A65">
            <v>550039200</v>
          </cell>
          <cell r="B65" t="str">
            <v>Spirax S2 A 90_1*1000L_A227</v>
          </cell>
        </row>
        <row r="66">
          <cell r="A66">
            <v>550040071</v>
          </cell>
          <cell r="B66" t="str">
            <v>Diala S4 ZX-I_1*209L_A227</v>
          </cell>
        </row>
        <row r="67">
          <cell r="A67">
            <v>550041340</v>
          </cell>
          <cell r="B67" t="str">
            <v>Omala S2 GX 680_1*209L_A227</v>
          </cell>
        </row>
        <row r="68">
          <cell r="A68">
            <v>550041492</v>
          </cell>
          <cell r="B68" t="str">
            <v>Omala S2 GX 220_1*209L_A227</v>
          </cell>
        </row>
        <row r="69">
          <cell r="A69">
            <v>550041500</v>
          </cell>
          <cell r="B69" t="str">
            <v>Omala S2 GX 320_1*209L_A227</v>
          </cell>
        </row>
        <row r="70">
          <cell r="A70">
            <v>550041501</v>
          </cell>
          <cell r="B70" t="str">
            <v>Omala S2 GX 460_1*209L_A227</v>
          </cell>
        </row>
        <row r="71">
          <cell r="A71">
            <v>550042870</v>
          </cell>
          <cell r="B71" t="str">
            <v>Turbo S4 X 32_1*209L_A1P5</v>
          </cell>
        </row>
        <row r="72">
          <cell r="A72">
            <v>550042880</v>
          </cell>
          <cell r="B72" t="str">
            <v>Turbo S4 GX 46_1*209L_A1P5</v>
          </cell>
        </row>
        <row r="73">
          <cell r="A73">
            <v>550044360</v>
          </cell>
          <cell r="B73" t="str">
            <v>RimR4X15W40CI4E7DH1_1*209L_A227</v>
          </cell>
        </row>
        <row r="74">
          <cell r="A74">
            <v>550044580</v>
          </cell>
          <cell r="B74" t="str">
            <v>RimR3MV15W40CI4_1*209L_A227</v>
          </cell>
        </row>
        <row r="75">
          <cell r="A75">
            <v>550044624</v>
          </cell>
          <cell r="B75" t="str">
            <v>Rimula R2 30 CF_1*209L_A227</v>
          </cell>
        </row>
        <row r="76">
          <cell r="A76">
            <v>550044625</v>
          </cell>
          <cell r="B76" t="str">
            <v>Rimula R2 40 CF_3*5L_A04W</v>
          </cell>
        </row>
        <row r="77">
          <cell r="A77">
            <v>550044633</v>
          </cell>
          <cell r="B77" t="str">
            <v>Rimula R2 40 CF_1*209L_A227</v>
          </cell>
        </row>
        <row r="78">
          <cell r="A78">
            <v>550044635</v>
          </cell>
          <cell r="B78" t="str">
            <v>Rimula R2 40 CF_12*1L_A04W</v>
          </cell>
        </row>
        <row r="79">
          <cell r="A79">
            <v>550044656</v>
          </cell>
          <cell r="B79" t="str">
            <v>Mysella S5 S 40_1*209L_A227</v>
          </cell>
        </row>
        <row r="80">
          <cell r="A80">
            <v>550044845</v>
          </cell>
          <cell r="B80" t="str">
            <v>Spirax S2 G 80W-90_12*1L_A04W</v>
          </cell>
        </row>
        <row r="81">
          <cell r="A81">
            <v>550045078</v>
          </cell>
          <cell r="B81" t="str">
            <v>Tellus S2 MX 32_1*209L_A227</v>
          </cell>
        </row>
        <row r="82">
          <cell r="A82">
            <v>550045079</v>
          </cell>
          <cell r="B82" t="str">
            <v>Tellus S2 MX 46_1*209L_A227</v>
          </cell>
        </row>
        <row r="83">
          <cell r="A83">
            <v>550045080</v>
          </cell>
          <cell r="B83" t="str">
            <v>Tellus S2 MX 68_1*209L_A227</v>
          </cell>
        </row>
        <row r="84">
          <cell r="A84">
            <v>550045085</v>
          </cell>
          <cell r="B84" t="str">
            <v>Tellus S2 VX 46_1*209L_A227</v>
          </cell>
        </row>
        <row r="85">
          <cell r="A85">
            <v>550045087</v>
          </cell>
          <cell r="B85" t="str">
            <v>Tellus S2 VX 68_1*209L_A227</v>
          </cell>
        </row>
        <row r="86">
          <cell r="A86">
            <v>550046498</v>
          </cell>
          <cell r="B86" t="str">
            <v>Argina S4 40_1*209L_A227</v>
          </cell>
        </row>
        <row r="87">
          <cell r="A87">
            <v>550046505</v>
          </cell>
          <cell r="B87" t="str">
            <v>Gadinia S3 40_1*209L_A227</v>
          </cell>
        </row>
        <row r="88">
          <cell r="A88">
            <v>550047276</v>
          </cell>
          <cell r="B88" t="str">
            <v>Omala S4 GXV 320_1*1000L_A227</v>
          </cell>
        </row>
        <row r="89">
          <cell r="A89">
            <v>550047302</v>
          </cell>
          <cell r="B89" t="str">
            <v>Advance SX2Solvfe_12*0.7L_A04W</v>
          </cell>
        </row>
        <row r="90">
          <cell r="A90">
            <v>550047459</v>
          </cell>
          <cell r="B90" t="str">
            <v>Omala S4 GXV 220_1*209L_A227</v>
          </cell>
        </row>
        <row r="91">
          <cell r="A91">
            <v>550047461</v>
          </cell>
          <cell r="B91" t="str">
            <v>Omala S4 GXV 320_1*209L_A227</v>
          </cell>
        </row>
        <row r="92">
          <cell r="A92">
            <v>550048514</v>
          </cell>
          <cell r="B92" t="str">
            <v>Gadus S2 V150C 3_1*18kg_A227</v>
          </cell>
        </row>
        <row r="93">
          <cell r="A93">
            <v>550049044</v>
          </cell>
          <cell r="B93" t="str">
            <v>Advanc4TAX320W50SGMA_12*1L_A04W</v>
          </cell>
        </row>
        <row r="94">
          <cell r="A94">
            <v>550049617</v>
          </cell>
          <cell r="B94" t="str">
            <v>Gadus S2 V460D 2_1*180kg_A227</v>
          </cell>
        </row>
        <row r="95">
          <cell r="A95">
            <v>550049625</v>
          </cell>
          <cell r="B95" t="str">
            <v>Advan4TUlt10W40SNMA2_12*1L_A04W</v>
          </cell>
        </row>
        <row r="96">
          <cell r="A96">
            <v>550049708</v>
          </cell>
          <cell r="B96" t="str">
            <v>Gadus S1 V220 2_1*180kg_A227</v>
          </cell>
        </row>
        <row r="97">
          <cell r="A97">
            <v>550050071</v>
          </cell>
          <cell r="B97" t="str">
            <v>RimLD4Extra15W40CI4_12*1L_A04W</v>
          </cell>
        </row>
        <row r="98">
          <cell r="A98">
            <v>550050960</v>
          </cell>
          <cell r="B98" t="str">
            <v>Kawasaki2TFC_12*0.8L_A04W</v>
          </cell>
        </row>
        <row r="99">
          <cell r="A99">
            <v>550052129</v>
          </cell>
          <cell r="B99" t="str">
            <v>Spirax S5 CVT X_12*1L_A709</v>
          </cell>
        </row>
        <row r="100">
          <cell r="A100">
            <v>550053783</v>
          </cell>
          <cell r="B100" t="str">
            <v>RimR5E10W40CI4228.3_12*1L_A734</v>
          </cell>
        </row>
        <row r="101">
          <cell r="A101">
            <v>550053880</v>
          </cell>
          <cell r="B101" t="str">
            <v>Gadus S4OGClOil20000_1*180L_A1P5</v>
          </cell>
        </row>
        <row r="102">
          <cell r="A102">
            <v>550054596</v>
          </cell>
          <cell r="B102" t="str">
            <v>HinoGEO15W40CI4DH1_1*200L_A04W</v>
          </cell>
        </row>
        <row r="103">
          <cell r="A103">
            <v>550054878</v>
          </cell>
          <cell r="B103" t="str">
            <v>SukuCTBerlian CF 40_1*200L_A04W</v>
          </cell>
        </row>
        <row r="104">
          <cell r="A104">
            <v>550054879</v>
          </cell>
          <cell r="B104" t="str">
            <v>SukuCTBerlian 15W-40_1*200L_A04W</v>
          </cell>
        </row>
        <row r="105">
          <cell r="A105">
            <v>550056224</v>
          </cell>
          <cell r="B105" t="str">
            <v>IAGO DEO 15W-40 CI4_1*209L_A423</v>
          </cell>
        </row>
        <row r="106">
          <cell r="A106">
            <v>550056226</v>
          </cell>
          <cell r="B106" t="str">
            <v>IAGOFleet 15W-40 CH4_1*209L_A423</v>
          </cell>
        </row>
        <row r="107">
          <cell r="A107">
            <v>550056227</v>
          </cell>
          <cell r="B107" t="str">
            <v>IAGO GO 90 GL5_1*209L_A423</v>
          </cell>
        </row>
        <row r="108">
          <cell r="A108">
            <v>550056228</v>
          </cell>
          <cell r="B108" t="str">
            <v>IAGO GO 140 GL5_1*209L_A423</v>
          </cell>
        </row>
        <row r="109">
          <cell r="A109">
            <v>550060962</v>
          </cell>
          <cell r="B109" t="str">
            <v>ShellCool LL+ HD RTU_1*205L_A227</v>
          </cell>
        </row>
        <row r="110">
          <cell r="A110">
            <v>550061081</v>
          </cell>
          <cell r="B110" t="str">
            <v>ShCoolLLPRTU3070GN_12*1L_A410</v>
          </cell>
        </row>
        <row r="111">
          <cell r="A111">
            <v>550061082</v>
          </cell>
          <cell r="B111" t="str">
            <v>ShCoolLLPRTU3070GN_4*4L_A410</v>
          </cell>
        </row>
        <row r="112">
          <cell r="A112">
            <v>550062460</v>
          </cell>
          <cell r="B112" t="str">
            <v>Advan4TAX710W40SNMA2_12*1L_A04W</v>
          </cell>
        </row>
        <row r="113">
          <cell r="A113">
            <v>550062463</v>
          </cell>
          <cell r="B113" t="str">
            <v>Adv4TAX7Sc10W40SNMB_12*0.8L_A04W</v>
          </cell>
        </row>
        <row r="114">
          <cell r="A114">
            <v>550062632</v>
          </cell>
          <cell r="B114" t="str">
            <v>KawaFulSyn10W40SNMA2_12*1L_A734</v>
          </cell>
        </row>
        <row r="115">
          <cell r="A115">
            <v>550062978</v>
          </cell>
          <cell r="B115" t="str">
            <v>HOP Diff Oil 140W_1*200L_A04W</v>
          </cell>
        </row>
        <row r="116">
          <cell r="A116">
            <v>550063232</v>
          </cell>
          <cell r="B116" t="str">
            <v>HOP Grease Chassis_1*15KG_A04W</v>
          </cell>
        </row>
        <row r="117">
          <cell r="A117">
            <v>550066687</v>
          </cell>
          <cell r="B117" t="str">
            <v>Turbo N 32_1*209L_A227</v>
          </cell>
        </row>
        <row r="118">
          <cell r="A118">
            <v>550066774</v>
          </cell>
          <cell r="B118" t="str">
            <v>HlxHX7PL5W40SPVW502_12*1L_A734</v>
          </cell>
        </row>
        <row r="119">
          <cell r="A119">
            <v>550066775</v>
          </cell>
          <cell r="B119" t="str">
            <v>HlxHX7PL5W40SPVW502_4*4L_A734</v>
          </cell>
        </row>
        <row r="120">
          <cell r="A120">
            <v>550066781</v>
          </cell>
          <cell r="B120" t="str">
            <v>HelixHX7AH5W30SP_12*1L_A447</v>
          </cell>
        </row>
        <row r="121">
          <cell r="A121">
            <v>550066782</v>
          </cell>
          <cell r="B121" t="str">
            <v>Helix HX7 AH 10W-40_12*1L_A447</v>
          </cell>
        </row>
        <row r="122">
          <cell r="A122">
            <v>550066882</v>
          </cell>
          <cell r="B122" t="str">
            <v>HelixUltraAH0W20SPC5_12*1L_A447</v>
          </cell>
        </row>
        <row r="123">
          <cell r="A123">
            <v>550070613</v>
          </cell>
          <cell r="B123" t="str">
            <v>HlxHX610W40SP_12*1L_A734</v>
          </cell>
        </row>
        <row r="124">
          <cell r="A124">
            <v>550070793</v>
          </cell>
          <cell r="B124" t="str">
            <v>HelixCity0W-20_12*1L_A04W</v>
          </cell>
        </row>
        <row r="125">
          <cell r="A125">
            <v>550070794</v>
          </cell>
          <cell r="B125" t="str">
            <v>HelixCity0W-20_4*4L_A04W</v>
          </cell>
        </row>
        <row r="126">
          <cell r="A126">
            <v>550071396</v>
          </cell>
          <cell r="B126" t="str">
            <v>HelixHX515W40SNCF_12*1L_A04W</v>
          </cell>
        </row>
        <row r="127">
          <cell r="A127">
            <v>550072331</v>
          </cell>
          <cell r="B127" t="str">
            <v>Helix Eco Plus 5W-30_4*3L_A04W</v>
          </cell>
        </row>
        <row r="128">
          <cell r="A128">
            <v>550072332</v>
          </cell>
          <cell r="B128" t="str">
            <v>Helix Eco Plus 0W-20_4*3L_A04W</v>
          </cell>
        </row>
        <row r="129">
          <cell r="A129">
            <v>550074326</v>
          </cell>
          <cell r="B129" t="str">
            <v>Adv4TAX7Sc10W30SNMB_12*0.65L_A04W</v>
          </cell>
        </row>
        <row r="130">
          <cell r="A130">
            <v>550074568</v>
          </cell>
          <cell r="B130" t="str">
            <v>HCE GO 85W/140_1*20L_A04W</v>
          </cell>
        </row>
        <row r="131">
          <cell r="A131">
            <v>550074570</v>
          </cell>
          <cell r="B131" t="str">
            <v>HCE EO 15W-40_1*20L_A04W</v>
          </cell>
        </row>
        <row r="132">
          <cell r="A132">
            <v>550074574</v>
          </cell>
          <cell r="B132" t="str">
            <v>HCE Genuine HO 68_1*200L_A04W</v>
          </cell>
        </row>
        <row r="133">
          <cell r="A133">
            <v>550074727</v>
          </cell>
          <cell r="B133" t="str">
            <v>IAGO CF E2_1*209L_A423</v>
          </cell>
        </row>
        <row r="134">
          <cell r="A134">
            <v>550075430</v>
          </cell>
          <cell r="B134" t="str">
            <v>Spirax ATF 6_12*1L_A04W</v>
          </cell>
        </row>
        <row r="135">
          <cell r="A135">
            <v>550075433</v>
          </cell>
          <cell r="B135" t="str">
            <v>AdvCitySc10W40SPMB_12*1L_A04W</v>
          </cell>
        </row>
        <row r="136">
          <cell r="A136">
            <v>550075434</v>
          </cell>
          <cell r="B136" t="str">
            <v>AdvCitySc10W30SPMB_12*1L_A04W</v>
          </cell>
        </row>
        <row r="137">
          <cell r="A137">
            <v>550075956</v>
          </cell>
          <cell r="B137" t="str">
            <v>Gadinia S4 40_1*209L_A227</v>
          </cell>
        </row>
        <row r="138">
          <cell r="A138">
            <v>550076253</v>
          </cell>
          <cell r="B138" t="str">
            <v>AdvScooterGearOil_24*0.12L_A04W</v>
          </cell>
        </row>
        <row r="139">
          <cell r="A139">
            <v>550076635</v>
          </cell>
          <cell r="B139" t="str">
            <v>Helix Eco Plus 0W-20_12*0.5L_A04W</v>
          </cell>
        </row>
        <row r="140">
          <cell r="A140">
            <v>550076636</v>
          </cell>
          <cell r="B140" t="str">
            <v>Helix Eco Plus 5W-30_12*0.5L_A04W</v>
          </cell>
        </row>
        <row r="141">
          <cell r="A141">
            <v>550076649</v>
          </cell>
          <cell r="B141" t="str">
            <v>KawaSemiSyn10W40SLMA_12*0.8L_A04W</v>
          </cell>
        </row>
        <row r="142">
          <cell r="A142">
            <v>550077344</v>
          </cell>
          <cell r="B142" t="str">
            <v>Adv4TAX520W40SLMA2_12*1L_A04W</v>
          </cell>
        </row>
        <row r="143">
          <cell r="A143">
            <v>550077345</v>
          </cell>
          <cell r="B143" t="str">
            <v>Adv4TAX520W40SLMA2_12*0.8L_A04W</v>
          </cell>
        </row>
        <row r="144">
          <cell r="A144">
            <v>550077346</v>
          </cell>
          <cell r="B144" t="str">
            <v>Advan4TAX710W30SNMA2_12*1L_A04W</v>
          </cell>
        </row>
        <row r="145">
          <cell r="A145">
            <v>550077347</v>
          </cell>
          <cell r="B145" t="str">
            <v>Advan4TAX710W30SNMA2_12*0.8L_A04W</v>
          </cell>
        </row>
        <row r="146">
          <cell r="A146">
            <v>550077499</v>
          </cell>
          <cell r="B146" t="str">
            <v>HlxUltSQ0W20dexos_4*4L_A04W</v>
          </cell>
        </row>
        <row r="147">
          <cell r="A147">
            <v>550070615</v>
          </cell>
          <cell r="B147" t="str">
            <v>HlxHX610W40SP_4*4L_A734</v>
          </cell>
        </row>
        <row r="148">
          <cell r="A148">
            <v>550077628</v>
          </cell>
          <cell r="B148" t="str">
            <v>HelixUltraECT5W30_4*4L_A04W</v>
          </cell>
        </row>
        <row r="149">
          <cell r="A149">
            <v>550059937</v>
          </cell>
          <cell r="B149" t="str">
            <v>HlxHX7PL5W40SPVW502_12*1L_A04W</v>
          </cell>
        </row>
        <row r="150">
          <cell r="A150">
            <v>550061116</v>
          </cell>
          <cell r="B150" t="str">
            <v>Gadus S1 A320 3_1*15KG_A227</v>
          </cell>
        </row>
        <row r="151">
          <cell r="A151">
            <v>550074208</v>
          </cell>
          <cell r="B151" t="str">
            <v>Gadus S2 OG Cl 6800_1*180L_A1P5</v>
          </cell>
        </row>
        <row r="152">
          <cell r="A152">
            <v>550062284</v>
          </cell>
          <cell r="B152" t="str">
            <v>Gadus S3 V460DM 2_1*180kg_A227</v>
          </cell>
        </row>
        <row r="153">
          <cell r="A153">
            <v>550025674</v>
          </cell>
          <cell r="B153" t="str">
            <v>Gadus S2 U460L 2_1*180kg_A227</v>
          </cell>
        </row>
        <row r="154">
          <cell r="A154">
            <v>550074572</v>
          </cell>
          <cell r="B154" t="str">
            <v>HCE EO 15W-40_1*200L_A04W</v>
          </cell>
        </row>
        <row r="155">
          <cell r="A155">
            <v>550074569</v>
          </cell>
          <cell r="B155" t="str">
            <v>HCE Genuine HO 68_1*20L_A04W</v>
          </cell>
        </row>
        <row r="156">
          <cell r="A156">
            <v>550072298</v>
          </cell>
          <cell r="B156" t="str">
            <v>HelixPowerV0W40SP_12*1L_A04W</v>
          </cell>
        </row>
        <row r="157">
          <cell r="A157">
            <v>550025044</v>
          </cell>
          <cell r="B157" t="str">
            <v>Spirax S2 A 85W-140_1*209L_A227</v>
          </cell>
        </row>
        <row r="158">
          <cell r="A158">
            <v>550025702</v>
          </cell>
          <cell r="B158" t="str">
            <v>Refrig S4 FR-V 68_1*20L_A1P5</v>
          </cell>
        </row>
        <row r="159">
          <cell r="A159">
            <v>550027031</v>
          </cell>
          <cell r="B159" t="str">
            <v>Gadus S2 V220 2_1*18kg_A227</v>
          </cell>
        </row>
        <row r="160">
          <cell r="A160">
            <v>550027265</v>
          </cell>
          <cell r="B160" t="str">
            <v>Corena S4 P 100_1*20L_A1P5</v>
          </cell>
        </row>
        <row r="161">
          <cell r="A161">
            <v>550075025</v>
          </cell>
          <cell r="B161" t="str">
            <v>ShellCoolExtraRTU_12*0.65L_A410</v>
          </cell>
        </row>
        <row r="162">
          <cell r="A162">
            <v>550045086</v>
          </cell>
          <cell r="B162" t="str">
            <v>Tellus S2 MX 100_1*209L_A227</v>
          </cell>
        </row>
        <row r="163">
          <cell r="A163">
            <v>550047464</v>
          </cell>
          <cell r="B163" t="str">
            <v>Omala S4 GXV 680_1*209L_A227</v>
          </cell>
        </row>
        <row r="164">
          <cell r="A164">
            <v>550025675</v>
          </cell>
          <cell r="B164" t="str">
            <v>Gadus S2 V220AC 2_1*180kg_A227</v>
          </cell>
        </row>
        <row r="165">
          <cell r="A165">
            <v>550032917</v>
          </cell>
          <cell r="B165" t="str">
            <v>Turbo T 46_1*209L_A227</v>
          </cell>
        </row>
        <row r="166">
          <cell r="A166">
            <v>550025358</v>
          </cell>
          <cell r="B166" t="str">
            <v>Spirax S3 G 80W_12*1L_A04W</v>
          </cell>
        </row>
        <row r="167">
          <cell r="A167">
            <v>550072297</v>
          </cell>
          <cell r="B167" t="str">
            <v>HelixPowerV0W40SP_4*4L_A04W</v>
          </cell>
        </row>
        <row r="168">
          <cell r="A168">
            <v>550062631</v>
          </cell>
          <cell r="B168" t="str">
            <v>KawaSemiSyn10W40SLMA_12*1L_A734</v>
          </cell>
        </row>
        <row r="169">
          <cell r="A169">
            <v>550062285</v>
          </cell>
          <cell r="B169" t="str">
            <v>Gadus S3 V460DM 2_1*770kg_A227</v>
          </cell>
        </row>
        <row r="170">
          <cell r="A170">
            <v>550075616</v>
          </cell>
          <cell r="B170" t="str">
            <v>SHELLCOOLELCHDRTU Y_1*205L_A04W</v>
          </cell>
        </row>
        <row r="171">
          <cell r="A171">
            <v>550044623</v>
          </cell>
          <cell r="B171" t="str">
            <v>Rimula R2 10W (CF)_1*209L_A227</v>
          </cell>
        </row>
        <row r="172">
          <cell r="A172">
            <v>550024918</v>
          </cell>
          <cell r="B172" t="str">
            <v>Spirax S4 CX 10W_1*209L_A227</v>
          </cell>
        </row>
        <row r="173">
          <cell r="A173">
            <v>550077498</v>
          </cell>
          <cell r="B173" t="str">
            <v>HlxUltSQ0W20dexos_12*1L_A04W</v>
          </cell>
        </row>
        <row r="174">
          <cell r="A174">
            <v>550077927</v>
          </cell>
          <cell r="B174" t="str">
            <v>HlxHX610W30SP_4*4L_A04W</v>
          </cell>
        </row>
        <row r="175">
          <cell r="A175">
            <v>550041490</v>
          </cell>
          <cell r="B175" t="str">
            <v>Omala S2 GX 150_1*209L_A227</v>
          </cell>
        </row>
        <row r="176">
          <cell r="A176">
            <v>550027051</v>
          </cell>
          <cell r="B176" t="str">
            <v>Gadus S2 V100 2_1*180kg_A227</v>
          </cell>
        </row>
        <row r="177">
          <cell r="A177">
            <v>550053106</v>
          </cell>
          <cell r="B177" t="str">
            <v>HelixAST0W20SNGF5_12*1L_A04W</v>
          </cell>
        </row>
        <row r="178">
          <cell r="A178">
            <v>550043469</v>
          </cell>
          <cell r="B178" t="str">
            <v>HelixAstraSN10W30_12*1L_A04W</v>
          </cell>
        </row>
        <row r="179">
          <cell r="A179">
            <v>550078475</v>
          </cell>
          <cell r="B179" t="str">
            <v>Adv4TUlt10W40SPMA2_12*1L_A04W</v>
          </cell>
        </row>
        <row r="180">
          <cell r="A180">
            <v>550053105</v>
          </cell>
          <cell r="B180" t="str">
            <v>Helix Astra 10W-40_12*1L_A04W</v>
          </cell>
        </row>
        <row r="181">
          <cell r="A181">
            <v>550078476</v>
          </cell>
          <cell r="B181" t="str">
            <v>AdvUltSc5W40SPMB_12*1L_A04W</v>
          </cell>
        </row>
        <row r="182">
          <cell r="A182">
            <v>550076426</v>
          </cell>
          <cell r="B182" t="str">
            <v>MIDEL 7131_1*1000L_A1P5</v>
          </cell>
        </row>
        <row r="183">
          <cell r="A183">
            <v>550045081</v>
          </cell>
          <cell r="B183" t="str">
            <v>Tellus S2 VX 100_1*209L_A227</v>
          </cell>
        </row>
        <row r="184">
          <cell r="A184">
            <v>550047463</v>
          </cell>
          <cell r="B184" t="str">
            <v>Omala S4 GXV 460 1*209L</v>
          </cell>
        </row>
        <row r="185">
          <cell r="A185">
            <v>550053104</v>
          </cell>
          <cell r="B185" t="str">
            <v>HelixAst5W30_SP_12*1L_A04W</v>
          </cell>
        </row>
        <row r="186">
          <cell r="A186">
            <v>550077926</v>
          </cell>
          <cell r="B186" t="str">
            <v>HlxHX610W30SP_12*1L_A04W</v>
          </cell>
        </row>
        <row r="187">
          <cell r="A187">
            <v>550069979</v>
          </cell>
          <cell r="B187" t="str">
            <v>HlxUltSP5W30SP_12*1L_A04W</v>
          </cell>
        </row>
        <row r="188">
          <cell r="A188">
            <v>550027259</v>
          </cell>
          <cell r="B188" t="str">
            <v>Adv4TAX7Sc10W40SNMB_12*1L_A04W</v>
          </cell>
        </row>
        <row r="189">
          <cell r="A189">
            <v>550025024</v>
          </cell>
          <cell r="B189" t="str">
            <v>Tellus S3 M 46_1*209L_A227</v>
          </cell>
        </row>
        <row r="190">
          <cell r="A190">
            <v>550026251</v>
          </cell>
          <cell r="B190" t="str">
            <v>Spirax S3 AD 80W-90_1*209L_A227</v>
          </cell>
        </row>
        <row r="191">
          <cell r="A191">
            <v>550057669</v>
          </cell>
          <cell r="B191" t="str">
            <v>Iveco GO FE 75W-80_1*209L_A815</v>
          </cell>
        </row>
        <row r="192">
          <cell r="A192">
            <v>550077627</v>
          </cell>
          <cell r="B192" t="str">
            <v>HelixUltraECT5W30_12*1L_A04W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074.551923379629" createdVersion="7" refreshedVersion="7" minRefreshableVersion="3" recordCount="83" xr:uid="{00000000-000A-0000-FFFF-FFFF00000000}">
  <cacheSource type="worksheet">
    <worksheetSource ref="A1:F84" sheet="pending GI"/>
  </cacheSource>
  <cacheFields count="6">
    <cacheField name="Shipment Number" numFmtId="0">
      <sharedItems containsSemiMixedTypes="0" containsString="0" containsNumber="1" containsInteger="1" minValue="109177788" maxValue="109180778"/>
    </cacheField>
    <cacheField name="Destination" numFmtId="0">
      <sharedItems/>
    </cacheField>
    <cacheField name="Location of the ship-to party" numFmtId="0">
      <sharedItems/>
    </cacheField>
    <cacheField name="Material" numFmtId="0">
      <sharedItems containsSemiMixedTypes="0" containsString="0" containsNumber="1" containsInteger="1" minValue="550044360" maxValue="550077627" count="33">
        <n v="550062461"/>
        <n v="550072292"/>
        <n v="550049625"/>
        <n v="550069888"/>
        <n v="550058593"/>
        <n v="550058592"/>
        <n v="550062462"/>
        <n v="550044709"/>
        <n v="550048593"/>
        <n v="550066775"/>
        <n v="550070615"/>
        <n v="550071396"/>
        <n v="550076635"/>
        <n v="550076636"/>
        <n v="550069887"/>
        <n v="550053783"/>
        <n v="550061081"/>
        <n v="550070613"/>
        <n v="550071397"/>
        <n v="550070793"/>
        <n v="550062460"/>
        <n v="550074326"/>
        <n v="550070612"/>
        <n v="550059937"/>
        <n v="550059938"/>
        <n v="550050071"/>
        <n v="550050072"/>
        <n v="550077627"/>
        <n v="550076253"/>
        <n v="550066774"/>
        <n v="550077499"/>
        <n v="550044580"/>
        <n v="550044360"/>
      </sharedItems>
    </cacheField>
    <cacheField name="Description" numFmtId="0">
      <sharedItems/>
    </cacheField>
    <cacheField name="Delivery quantity" numFmtId="0">
      <sharedItems containsSemiMixedTypes="0" containsString="0" containsNumber="1" containsInteger="1" minValue="1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074.552932754632" createdVersion="7" refreshedVersion="7" minRefreshableVersion="3" recordCount="94" xr:uid="{00000000-000A-0000-FFFF-FFFF01000000}">
  <cacheSource type="worksheet">
    <worksheetSource ref="M3:O97" sheet="pending GI"/>
  </cacheSource>
  <cacheFields count="3">
    <cacheField name="Material" numFmtId="0">
      <sharedItems containsSemiMixedTypes="0" containsString="0" containsNumber="1" containsInteger="1" minValue="550044360" maxValue="550077627" count="33">
        <n v="550044360"/>
        <n v="550044580"/>
        <n v="550044709"/>
        <n v="550048593"/>
        <n v="550049625"/>
        <n v="550050071"/>
        <n v="550050072"/>
        <n v="550053783"/>
        <n v="550058592"/>
        <n v="550058593"/>
        <n v="550059937"/>
        <n v="550059938"/>
        <n v="550061081"/>
        <n v="550062460"/>
        <n v="550062461"/>
        <n v="550062462"/>
        <n v="550066774"/>
        <n v="550066775"/>
        <n v="550069887"/>
        <n v="550069888"/>
        <n v="550070612"/>
        <n v="550070613"/>
        <n v="550070615"/>
        <n v="550070793"/>
        <n v="550071396"/>
        <n v="550071397"/>
        <n v="550072292"/>
        <n v="550074326"/>
        <n v="550076253"/>
        <n v="550076635"/>
        <n v="550076636"/>
        <n v="550077499"/>
        <n v="550077627"/>
      </sharedItems>
    </cacheField>
    <cacheField name="Total" numFmtId="0">
      <sharedItems containsSemiMixedTypes="0" containsString="0" containsNumber="1" containsInteger="1" minValue="1" maxValue="326"/>
    </cacheField>
    <cacheField name="Remarks" numFmtId="0">
      <sharedItems count="2">
        <s v="Planning"/>
        <s v="fisi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244.413689004628" createdVersion="7" refreshedVersion="7" minRefreshableVersion="3" recordCount="2601" xr:uid="{1E77B197-EE1E-4B5B-B45B-9432989819AF}">
  <cacheSource type="worksheet">
    <worksheetSource ref="J24" sheet="WMS"/>
  </cacheSource>
  <cacheFields count="33">
    <cacheField name="aisle" numFmtId="0">
      <sharedItems containsBlank="1"/>
    </cacheField>
    <cacheField name="zz" numFmtId="0">
      <sharedItems containsBlank="1"/>
    </cacheField>
    <cacheField name="sss" numFmtId="0">
      <sharedItems containsBlank="1" count="7">
        <s v="A"/>
        <s v="B"/>
        <s v="C"/>
        <s v="D"/>
        <s v="E"/>
        <s v="I"/>
        <m/>
      </sharedItems>
    </cacheField>
    <cacheField name="last" numFmtId="0">
      <sharedItems containsBlank="1" containsMixedTypes="1" containsNumber="1" containsInteger="1" minValue="1" maxValue="3"/>
    </cacheField>
    <cacheField name="Lokasi" numFmtId="0">
      <sharedItems containsBlank="1" count="2564">
        <s v="CA01A01"/>
        <s v="CA01A02"/>
        <s v="CA01B01"/>
        <s v="CA01B02"/>
        <s v="CA01C01"/>
        <s v="CA01C02"/>
        <s v="CA01D01"/>
        <s v="CA01D02"/>
        <s v="CA01E01"/>
        <s v="CA01E02"/>
        <s v="CA02A01"/>
        <s v="CA02A02"/>
        <s v="CA02B01"/>
        <s v="CA02B02"/>
        <s v="CA02C01"/>
        <s v="CA02C02"/>
        <s v="CA02D01"/>
        <s v="CA02D02"/>
        <s v="CA02E01"/>
        <s v="CA02E02"/>
        <s v="CA03A01"/>
        <s v="CA03A02"/>
        <s v="CA03B01"/>
        <s v="CA03B02"/>
        <s v="CA03C01"/>
        <s v="CA03C02"/>
        <s v="CA03D01"/>
        <s v="CA03D02"/>
        <s v="CA03E01"/>
        <s v="CA03E02"/>
        <s v="CA04A01"/>
        <s v="CA04A02"/>
        <s v="CA04B01"/>
        <s v="CA04B02"/>
        <s v="CA04C01"/>
        <s v="CA04C02"/>
        <s v="CA04D01"/>
        <s v="CA04D02"/>
        <s v="CA04E01"/>
        <s v="CA04E02"/>
        <s v="CA05A01"/>
        <s v="CA05A02"/>
        <s v="CA05B01"/>
        <s v="CA05B02"/>
        <s v="CA05C01"/>
        <s v="CA05C02"/>
        <s v="CA05D01"/>
        <s v="CA05D02"/>
        <s v="CA05E01"/>
        <s v="CA05E02"/>
        <s v="CA06A01"/>
        <s v="CA06A02"/>
        <s v="CA06B01"/>
        <s v="CA06B02"/>
        <s v="CA06C01"/>
        <s v="CA06C02"/>
        <s v="CA06D01"/>
        <s v="CA06D02"/>
        <s v="CA06E01"/>
        <s v="CA06E02"/>
        <s v="CA07A01"/>
        <s v="CA07A02"/>
        <s v="CA07B01"/>
        <s v="CA07B02"/>
        <s v="CA07C01"/>
        <s v="CA07C02"/>
        <s v="CA07D01"/>
        <s v="CA07D02"/>
        <s v="CA07E01"/>
        <s v="CA07E02"/>
        <s v="CA08A01"/>
        <s v="CA08A02"/>
        <s v="CA08B01"/>
        <s v="CA08B02"/>
        <s v="CA08C01"/>
        <s v="CA08C02"/>
        <s v="CA08D01"/>
        <s v="CA08D02"/>
        <s v="CA08E01"/>
        <s v="CA08E02"/>
        <s v="CA09A01"/>
        <s v="CA09A02"/>
        <s v="CA09B01"/>
        <s v="CA09B02"/>
        <s v="CA09C01"/>
        <s v="CA09C02"/>
        <s v="CA09D01"/>
        <s v="CA09D02"/>
        <s v="CA09E01"/>
        <s v="CA09E02"/>
        <s v="CA10A01"/>
        <s v="CA10A02"/>
        <s v="CA10B01"/>
        <s v="CA10B02"/>
        <s v="CA10C01"/>
        <s v="CA10C02"/>
        <s v="CA10D01"/>
        <s v="CA10D02"/>
        <s v="CA10E01"/>
        <s v="CA10E02"/>
        <s v="CA11A01"/>
        <s v="CA11A02"/>
        <s v="CA11B01"/>
        <s v="CA11B02"/>
        <s v="CA11C01"/>
        <s v="CA11C02"/>
        <s v="CA11D01"/>
        <s v="CA11D02"/>
        <s v="CA11E01"/>
        <s v="CA11E02"/>
        <s v="CA12A01"/>
        <s v="CA12A02"/>
        <s v="CA12B01"/>
        <s v="CA12B02"/>
        <s v="CA12C01"/>
        <s v="CA12C02"/>
        <s v="CA12D01"/>
        <s v="CA12D02"/>
        <s v="CA12E01"/>
        <s v="CA12E02"/>
        <s v="CA13A01"/>
        <s v="CA13A02"/>
        <s v="CA13B01"/>
        <s v="CA13B02"/>
        <s v="CA13C01"/>
        <s v="CA13C02"/>
        <s v="CA13D01"/>
        <s v="CA13D02"/>
        <s v="CA13E01"/>
        <s v="CA13E02"/>
        <s v="CA14A01"/>
        <s v="CA14A02"/>
        <s v="CA14B01"/>
        <s v="CA14B02"/>
        <s v="CA14C01"/>
        <s v="CA14C02"/>
        <s v="CA14D01"/>
        <s v="CA14D02"/>
        <s v="CA14E01"/>
        <s v="CA14E02"/>
        <s v="CA15A01"/>
        <s v="CA15A02"/>
        <s v="CA15B01"/>
        <s v="CA15B02"/>
        <s v="CA15C01"/>
        <s v="CA15C02"/>
        <s v="CA15D01"/>
        <s v="CA15D02"/>
        <s v="CA15E01"/>
        <s v="CA15E02"/>
        <s v="CA16A01"/>
        <s v="CA16A02"/>
        <s v="CA16B01"/>
        <s v="CA16B02"/>
        <s v="CA16C01"/>
        <s v="CA16C02"/>
        <s v="CA16D01"/>
        <s v="CA16D02"/>
        <s v="CA16E01"/>
        <s v="CA16E02"/>
        <s v="CA17A01"/>
        <s v="CA17A02"/>
        <s v="CA17B01"/>
        <s v="CA17B02"/>
        <s v="CA17C01"/>
        <s v="CA17C02"/>
        <s v="CA17D01"/>
        <s v="CA17D02"/>
        <s v="CA17E01"/>
        <s v="CA17E02"/>
        <s v="CA18A01"/>
        <s v="CA18A02"/>
        <s v="CA18B01"/>
        <s v="CA18B02"/>
        <s v="CA18C01"/>
        <s v="CA18C02"/>
        <s v="CA18D01"/>
        <s v="CA18D02"/>
        <s v="CA18E01"/>
        <s v="CA18E02"/>
        <s v="CA19A01"/>
        <s v="CA19A02"/>
        <s v="CA19B01"/>
        <s v="CA19B02"/>
        <s v="CA19C01"/>
        <s v="CA19C02"/>
        <s v="CA19D01"/>
        <s v="CA19D02"/>
        <s v="CA19E01"/>
        <s v="CA19E02"/>
        <s v="CB01A01"/>
        <s v="CB01A02"/>
        <s v="CB01B01"/>
        <s v="CB01B02"/>
        <s v="CB01C01"/>
        <s v="CB01C02"/>
        <s v="CB01D01"/>
        <s v="CB01D02"/>
        <s v="CB01E01"/>
        <s v="CB01E02"/>
        <s v="CB02A01"/>
        <s v="CB02A02"/>
        <s v="CB02B01"/>
        <s v="CB02B02"/>
        <s v="CB02C01"/>
        <s v="CB02C02"/>
        <s v="CB02D01"/>
        <s v="CB02D02"/>
        <s v="CB02E01"/>
        <s v="CB02E02"/>
        <s v="CB03A01"/>
        <s v="CB03A02"/>
        <s v="CB03B01"/>
        <s v="CB03B02"/>
        <s v="CB03C01"/>
        <s v="CB03C02"/>
        <s v="CB03D01"/>
        <s v="CB03D02"/>
        <s v="CB03E01"/>
        <s v="CB03E02"/>
        <s v="CB04A01"/>
        <s v="CB04A02"/>
        <s v="CB04B01"/>
        <s v="CB04B02"/>
        <s v="CB04C01"/>
        <s v="CB04C02"/>
        <s v="CB04D01"/>
        <s v="CB04D02"/>
        <s v="CB04E01"/>
        <s v="CB04E02"/>
        <s v="CB05A01"/>
        <s v="CB05A02"/>
        <s v="CB05B01"/>
        <s v="CB05B02"/>
        <s v="CB05C01"/>
        <s v="CB05C02"/>
        <s v="CB05D01"/>
        <s v="CB05D02"/>
        <s v="CB05E01"/>
        <s v="CB05E02"/>
        <s v="CB06A01"/>
        <s v="CB06A02"/>
        <s v="CB06B01"/>
        <s v="CB06B02"/>
        <s v="CB06C01"/>
        <s v="CB06C02"/>
        <s v="CB06D01"/>
        <s v="CB06D02"/>
        <s v="CB06E01"/>
        <s v="CB06E02"/>
        <s v="CB07A01"/>
        <s v="CB07A02"/>
        <s v="CB07B01"/>
        <s v="CB07B02"/>
        <s v="CB07C01"/>
        <s v="CB07C02"/>
        <s v="CB07D01"/>
        <s v="CB07D02"/>
        <s v="CB07E01"/>
        <s v="CB07E02"/>
        <s v="CB08A01"/>
        <s v="CB08A02"/>
        <s v="CB08B01"/>
        <s v="CB08B02"/>
        <s v="CB08C01"/>
        <s v="CB08C02"/>
        <s v="CB08D01"/>
        <s v="CB08D02"/>
        <s v="CB08E01"/>
        <s v="CB08E02"/>
        <s v="CB09A01"/>
        <s v="CB09A02"/>
        <s v="CB09B01"/>
        <s v="CB09B02"/>
        <s v="CB09C01"/>
        <s v="CB09C02"/>
        <s v="CB09D01"/>
        <s v="CB09D02"/>
        <s v="CB09E01"/>
        <s v="CB09E02"/>
        <s v="CB10A01"/>
        <s v="CB10A02"/>
        <s v="CB10B01"/>
        <s v="CB10B02"/>
        <s v="CB10C01"/>
        <s v="CB10C02"/>
        <s v="CB10D01"/>
        <s v="CB10D02"/>
        <s v="CB10E01"/>
        <s v="CB10E02"/>
        <s v="CB11A01"/>
        <s v="CB11A02"/>
        <s v="CB11B01"/>
        <s v="CB11B02"/>
        <s v="CB11C01"/>
        <s v="CB11C02"/>
        <s v="CB11D01"/>
        <s v="CB11D02"/>
        <s v="CB11E01"/>
        <s v="CB11E02"/>
        <s v="CB12A01"/>
        <s v="CB12A02"/>
        <s v="CB12B01"/>
        <s v="CB12B02"/>
        <s v="CB12C01"/>
        <s v="CB12C02"/>
        <s v="CB12D01"/>
        <s v="CB12D02"/>
        <s v="CB12E01"/>
        <s v="CB12E02"/>
        <s v="CB13A01"/>
        <s v="CB13A02"/>
        <s v="CB13B01"/>
        <s v="CB13B02"/>
        <s v="CB13C01"/>
        <s v="CB13C02"/>
        <s v="CB13D01"/>
        <s v="CB13D02"/>
        <s v="CB13E01"/>
        <s v="CB13E02"/>
        <s v="CB14A01"/>
        <s v="CB14A02"/>
        <s v="CB14B01"/>
        <s v="CB14B02"/>
        <s v="CB14C01"/>
        <s v="CB14C02"/>
        <s v="CB14D01"/>
        <s v="CB14D02"/>
        <s v="CB14E01"/>
        <s v="CB14E02"/>
        <s v="CB15A01"/>
        <s v="CB15A02"/>
        <s v="CB15B01"/>
        <s v="CB15B02"/>
        <s v="CB15C01"/>
        <s v="CB15C02"/>
        <s v="CB15D01"/>
        <s v="CB15D02"/>
        <s v="CB15E01"/>
        <s v="CB15E02"/>
        <s v="CB16A01"/>
        <s v="CB16A02"/>
        <s v="CB16B01"/>
        <s v="CB16B02"/>
        <s v="CB16C01"/>
        <s v="CB16C02"/>
        <s v="CB16D01"/>
        <s v="CB16D02"/>
        <s v="CB16E01"/>
        <s v="CB16E02"/>
        <s v="CB17A01"/>
        <s v="CB17A02"/>
        <s v="CB17B01"/>
        <s v="CB17B02"/>
        <s v="CB17C01"/>
        <s v="CB17C02"/>
        <s v="CB17D01"/>
        <s v="CB17D02"/>
        <s v="CB17E01"/>
        <s v="CB17E02"/>
        <s v="CB18A01"/>
        <s v="CB18A02"/>
        <s v="CB18B01"/>
        <s v="CB18B02"/>
        <s v="CB18C01"/>
        <s v="CB18C02"/>
        <s v="CB18D01"/>
        <s v="CB18D02"/>
        <s v="CB18E01"/>
        <s v="CB18E02"/>
        <s v="CB19A01"/>
        <s v="CB19A02"/>
        <s v="CB19B01"/>
        <s v="CB19B02"/>
        <s v="CB19C01"/>
        <s v="CB19C02"/>
        <s v="CB19D01"/>
        <s v="CB19D02"/>
        <s v="CB19E01"/>
        <s v="CB19E02"/>
        <s v="CB20A01"/>
        <s v="CB20A02"/>
        <s v="CB20B01"/>
        <s v="CB20B02"/>
        <s v="CB20C01"/>
        <s v="CB20C02"/>
        <s v="CB20D01"/>
        <s v="CB20D02"/>
        <s v="CB20E01"/>
        <s v="CB20E02"/>
        <s v="CB21A01"/>
        <s v="CB21A02"/>
        <s v="CB21B01"/>
        <s v="CB21B02"/>
        <s v="CB21C01"/>
        <s v="CB21C02"/>
        <s v="CB21D01"/>
        <s v="CB21D02"/>
        <s v="CB21E01"/>
        <s v="CB21E02"/>
        <s v="CB22A01"/>
        <s v="CB22A02"/>
        <s v="CB22B01"/>
        <s v="CB22B02"/>
        <s v="CB22C01"/>
        <s v="CB22C02"/>
        <s v="CB22D01"/>
        <s v="CB22D02"/>
        <s v="CB22E01"/>
        <s v="CB22E02"/>
        <s v="CB23A01"/>
        <s v="CB23A02"/>
        <s v="CB23B01"/>
        <s v="CB23B02"/>
        <s v="CB23C01"/>
        <s v="CB23C02"/>
        <s v="CB23D01"/>
        <s v="CB23D02"/>
        <s v="CB23E01"/>
        <s v="CB23E02"/>
        <s v="CB24A01"/>
        <s v="CB24A02"/>
        <s v="CB24B01"/>
        <s v="CB24B02"/>
        <s v="CB24C01"/>
        <s v="CB24C02"/>
        <s v="CB24D01"/>
        <s v="CB24D02"/>
        <s v="CB24E01"/>
        <s v="CB24E02"/>
        <s v="CB25A01"/>
        <s v="CB25A02"/>
        <s v="CB25B01"/>
        <s v="CB25B02"/>
        <s v="CB25C01"/>
        <s v="CB25C02"/>
        <s v="CB25D01"/>
        <s v="CB25D02"/>
        <s v="CB25E01"/>
        <s v="CB25E02"/>
        <s v="CB26A01"/>
        <s v="CB26A02"/>
        <s v="CB26B01"/>
        <s v="CB26B02"/>
        <s v="CB26C01"/>
        <s v="CB26C02"/>
        <s v="CB26D01"/>
        <s v="CB26D02"/>
        <s v="CB26E01"/>
        <s v="CB26E02"/>
        <s v="CB27A01"/>
        <s v="CB27A02"/>
        <s v="CB27B01"/>
        <s v="CB27B02"/>
        <s v="CB27C01"/>
        <s v="CB27C02"/>
        <s v="CB27D01"/>
        <s v="CB27D02"/>
        <s v="CB27E01"/>
        <s v="CB27E02"/>
        <s v="CB28A01"/>
        <s v="CB28A02"/>
        <s v="CB28B01"/>
        <s v="CB28B02"/>
        <s v="CB28C01"/>
        <s v="CB28C02"/>
        <s v="CB28D01"/>
        <s v="CB28D02"/>
        <s v="CB28E01"/>
        <s v="CB28E02"/>
        <s v="CB29A01"/>
        <s v="CB29A02"/>
        <s v="CB29B01"/>
        <s v="CB29B02"/>
        <s v="CB29C01"/>
        <s v="CB29C02"/>
        <s v="CB29D01"/>
        <s v="CB29D02"/>
        <s v="CB29E01"/>
        <s v="CB29E02"/>
        <s v="CB30A01"/>
        <s v="CB30A02"/>
        <s v="CB30B01"/>
        <s v="CB30B02"/>
        <s v="CB30C01"/>
        <s v="CB30C02"/>
        <s v="CB30D01"/>
        <s v="CB30D02"/>
        <s v="CB30E01"/>
        <s v="CB30E02"/>
        <s v="CB31A01"/>
        <s v="CB31A02"/>
        <s v="CB31B01"/>
        <s v="CB31B02"/>
        <s v="CB31C01"/>
        <s v="CB31C02"/>
        <s v="CB31D01"/>
        <s v="CB31D02"/>
        <s v="CB31E01"/>
        <s v="CB31E02"/>
        <s v="CB32A01"/>
        <s v="CB32A02"/>
        <s v="CB32B01"/>
        <s v="CB32B02"/>
        <s v="CB32C01"/>
        <s v="CB32C02"/>
        <s v="CB32D01"/>
        <s v="CB32D02"/>
        <s v="CB32E01"/>
        <s v="CB32E02"/>
        <s v="CB33A01"/>
        <s v="CB33A02"/>
        <s v="CB33B01"/>
        <s v="CB33B02"/>
        <s v="CB33C01"/>
        <s v="CB33C02"/>
        <s v="CB33D01"/>
        <s v="CB33D02"/>
        <s v="CB33E01"/>
        <s v="CB33E02"/>
        <s v="CB34A01"/>
        <s v="CB34A02"/>
        <s v="CB34B01"/>
        <s v="CB34B02"/>
        <s v="CB34C01"/>
        <s v="CB34C02"/>
        <s v="CB34D01"/>
        <s v="CB34D02"/>
        <s v="CB34E01"/>
        <s v="CB34E02"/>
        <s v="CB35A01"/>
        <s v="CB35A02"/>
        <s v="CB35B01"/>
        <s v="CB35B02"/>
        <s v="CB35C01"/>
        <s v="CB35C02"/>
        <s v="CB35D01"/>
        <s v="CB35D02"/>
        <s v="CB35E01"/>
        <s v="CB35E02"/>
        <s v="CB36A01"/>
        <s v="CB36A02"/>
        <s v="CB36B01"/>
        <s v="CB36B02"/>
        <s v="CB36C01"/>
        <s v="CB36C02"/>
        <s v="CB36D01"/>
        <s v="CB36D02"/>
        <s v="CB36E01"/>
        <s v="CB36E02"/>
        <s v="CB37A01"/>
        <s v="CB37A02"/>
        <s v="CB37B01"/>
        <s v="CB37B02"/>
        <s v="CB37C01"/>
        <s v="CB37C02"/>
        <s v="CB37D01"/>
        <s v="CB37D02"/>
        <s v="CB37E01"/>
        <s v="CB37E02"/>
        <s v="CB38A01"/>
        <s v="CB38A02"/>
        <s v="CB38B01"/>
        <s v="CB38B02"/>
        <s v="CB38C01"/>
        <s v="CB38C02"/>
        <s v="CB38D01"/>
        <s v="CB38D02"/>
        <s v="CB38E01"/>
        <s v="CB38E02"/>
        <s v="CB39A01"/>
        <s v="CB39A02"/>
        <s v="CB39B01"/>
        <s v="CB39B02"/>
        <s v="CB39C01"/>
        <s v="CB39C02"/>
        <s v="CB39D01"/>
        <s v="CB39D02"/>
        <s v="CB39E01"/>
        <s v="CB39E02"/>
        <s v="CB40A01"/>
        <s v="CB40A02"/>
        <s v="CB40B01"/>
        <s v="CB40B02"/>
        <s v="CB40C01"/>
        <s v="CB40C02"/>
        <s v="CB40D01"/>
        <s v="CB40D02"/>
        <s v="CB40E01"/>
        <s v="CB40E02"/>
        <s v="CC01A01"/>
        <s v="CC01A02"/>
        <s v="CC01B01"/>
        <s v="CC01B02"/>
        <s v="CC01C01"/>
        <s v="CC01C02"/>
        <s v="CC01D01"/>
        <s v="CC01D02"/>
        <s v="CC01E01"/>
        <s v="CC01E02"/>
        <s v="CC02A01"/>
        <s v="CC02A02"/>
        <s v="CC02B01"/>
        <s v="CC02B02"/>
        <s v="CC02C01"/>
        <s v="CC02C02"/>
        <s v="CC02D01"/>
        <s v="CC02D02"/>
        <s v="CC02E01"/>
        <s v="CC02E02"/>
        <s v="CC03A01"/>
        <s v="CC03A02"/>
        <s v="CC03B01"/>
        <s v="CC03B02"/>
        <s v="CC03C01"/>
        <s v="CC03C02"/>
        <s v="CC03D01"/>
        <s v="CC03D02"/>
        <s v="CC03E01"/>
        <s v="CC03E02"/>
        <s v="CC04A01"/>
        <s v="CC04A02"/>
        <s v="CC04B01"/>
        <s v="CC04B02"/>
        <s v="CC04C01"/>
        <s v="CC04C02"/>
        <s v="CC04D01"/>
        <s v="CC04D02"/>
        <s v="CC04E01"/>
        <s v="CC04E02"/>
        <s v="CC05A01"/>
        <s v="CC05A02"/>
        <s v="CC05B01"/>
        <s v="CC05B02"/>
        <s v="CC05C01"/>
        <s v="CC05C02"/>
        <s v="CC05D01"/>
        <s v="CC05D02"/>
        <s v="CC05E01"/>
        <s v="CC05E02"/>
        <s v="CC06A01"/>
        <s v="CC06A02"/>
        <s v="CC06B01"/>
        <s v="CC06B02"/>
        <s v="CC06C01"/>
        <s v="CC06C02"/>
        <s v="CC06D01"/>
        <s v="CC06D02"/>
        <s v="CC06E01"/>
        <s v="CC06E02"/>
        <s v="CC07A01"/>
        <s v="CC07A02"/>
        <s v="CC07B01"/>
        <s v="CC07B02"/>
        <s v="CC07C01"/>
        <s v="CC07C02"/>
        <s v="CC07D01"/>
        <s v="CC07D02"/>
        <s v="CC07E01"/>
        <s v="CC07E02"/>
        <s v="CC08A01"/>
        <s v="CC08A02"/>
        <s v="CC08B01"/>
        <s v="CC08B02"/>
        <s v="CC08C01"/>
        <s v="CC08C02"/>
        <s v="CC08D01"/>
        <s v="CC08D02"/>
        <s v="CC08E01"/>
        <s v="CC08E02"/>
        <s v="CC09A01"/>
        <s v="CC09A02"/>
        <s v="CC09B01"/>
        <s v="CC09B02"/>
        <s v="CC09C01"/>
        <s v="CC09C02"/>
        <s v="CC09D01"/>
        <s v="CC09D02"/>
        <s v="CC09E01"/>
        <s v="CC09E02"/>
        <s v="CC10A01"/>
        <s v="CC10A02"/>
        <s v="CC10B01"/>
        <s v="CC10B02"/>
        <s v="CC10C01"/>
        <s v="CC10C02"/>
        <s v="CC10D01"/>
        <s v="CC10D02"/>
        <s v="CC10E01"/>
        <s v="CC10E02"/>
        <s v="CC11A01"/>
        <s v="CC11A02"/>
        <s v="CC11B01"/>
        <s v="CC11B02"/>
        <s v="CC11C01"/>
        <s v="CC11C02"/>
        <s v="CC11D01"/>
        <s v="CC11D02"/>
        <s v="CC11E01"/>
        <s v="CC11E02"/>
        <s v="CC12A01"/>
        <s v="CC12A02"/>
        <s v="CC12B01"/>
        <s v="CC12B02"/>
        <s v="CC12C01"/>
        <s v="CC12C02"/>
        <s v="CC12D01"/>
        <s v="CC12D02"/>
        <s v="CC12E01"/>
        <s v="CC12E02"/>
        <s v="CC13A01"/>
        <s v="CC13A02"/>
        <s v="CC13B01"/>
        <s v="CC13B02"/>
        <s v="CC13C01"/>
        <s v="CC13C02"/>
        <s v="CC13D01"/>
        <s v="CC13D02"/>
        <s v="CC13E01"/>
        <s v="CC13E02"/>
        <s v="CC14A01"/>
        <s v="CC14A02"/>
        <s v="CC14B01"/>
        <s v="CC14B02"/>
        <s v="CC14C01"/>
        <s v="CC14C02"/>
        <s v="CC14D01"/>
        <s v="CC14D02"/>
        <s v="CC14E01"/>
        <s v="CC14E02"/>
        <s v="CC15A01"/>
        <s v="CC15A02"/>
        <s v="CC15B01"/>
        <s v="CC15B02"/>
        <s v="CC15C01"/>
        <s v="CC15C02"/>
        <s v="CC15D01"/>
        <s v="CC15D02"/>
        <s v="CC15E01"/>
        <s v="CC15E02"/>
        <s v="CC16A01"/>
        <s v="CC16A02"/>
        <s v="CC16B01"/>
        <s v="CC16B02"/>
        <s v="CC16C01"/>
        <s v="CC16C02"/>
        <s v="CC16D01"/>
        <s v="CC16D02"/>
        <s v="CC16E01"/>
        <s v="CC16E02"/>
        <s v="CC17A01"/>
        <s v="CC17A02"/>
        <s v="CC17B01"/>
        <s v="CC17B02"/>
        <s v="CC17C01"/>
        <s v="CC17C02"/>
        <s v="CC17D01"/>
        <s v="CC17D02"/>
        <s v="CC17E01"/>
        <s v="CC17E02"/>
        <s v="CC18A01"/>
        <s v="CC18A02"/>
        <s v="CC18B01"/>
        <s v="CC18B02"/>
        <s v="CC18C01"/>
        <s v="CC18C02"/>
        <s v="CC18D01"/>
        <s v="CC18D02"/>
        <s v="CC18E01"/>
        <s v="CC18E02"/>
        <s v="CC21A01"/>
        <s v="CC21A02"/>
        <s v="CC21B01"/>
        <s v="CC21B02"/>
        <s v="CC21C01"/>
        <s v="CC21C02"/>
        <s v="CC21D01"/>
        <s v="CC21D02"/>
        <s v="CC21E01"/>
        <s v="CC21E02"/>
        <s v="CC22A01"/>
        <s v="CC22A02"/>
        <s v="CC22B01"/>
        <s v="CC22B02"/>
        <s v="CC22C01"/>
        <s v="CC22C02"/>
        <s v="CC22D01"/>
        <s v="CC22D02"/>
        <s v="CC22E01"/>
        <s v="CC22E02"/>
        <s v="CC23A01"/>
        <s v="CC23A02"/>
        <s v="CC23B01"/>
        <s v="CC23B02"/>
        <s v="CC23C01"/>
        <s v="CC23C02"/>
        <s v="CC23D01"/>
        <s v="CC23D02"/>
        <s v="CC23E01"/>
        <s v="CC23E02"/>
        <s v="CC24A01"/>
        <s v="CC24A02"/>
        <s v="CC24B01"/>
        <s v="CC24B02"/>
        <s v="CC24C01"/>
        <s v="CC24C02"/>
        <s v="CC24D01"/>
        <s v="CC24D02"/>
        <s v="CC24E01"/>
        <s v="CC24E02"/>
        <s v="CC25A01"/>
        <s v="CC25A02"/>
        <s v="CC25B01"/>
        <s v="CC25B02"/>
        <s v="CC25C01"/>
        <s v="CC25C02"/>
        <s v="CC25D01"/>
        <s v="CC25D02"/>
        <s v="CC25E01"/>
        <s v="CC25E02"/>
        <s v="CC26A01"/>
        <s v="CC26A02"/>
        <s v="CC26B01"/>
        <s v="CC26B02"/>
        <s v="CC26C01"/>
        <s v="CC26C02"/>
        <s v="CC26D01"/>
        <s v="CC26D02"/>
        <s v="CC26E01"/>
        <s v="CC26E02"/>
        <s v="CC27A01"/>
        <s v="CC27A02"/>
        <s v="CC27B01"/>
        <s v="CC27B02"/>
        <s v="CC27C01"/>
        <s v="CC27C02"/>
        <s v="CC27D01"/>
        <s v="CC27D02"/>
        <s v="CC27E01"/>
        <s v="CC27E02"/>
        <s v="CC28A01"/>
        <s v="CC28A02"/>
        <s v="CC28B01"/>
        <s v="CC28B02"/>
        <s v="CC28C01"/>
        <s v="CC28C02"/>
        <s v="CC28D01"/>
        <s v="CC28D02"/>
        <s v="CC28E01"/>
        <s v="CC28E02"/>
        <s v="CC29A01"/>
        <s v="CC29A02"/>
        <s v="CC29B01"/>
        <s v="CC29B02"/>
        <s v="CC29C01"/>
        <s v="CC29C02"/>
        <s v="CC29D01"/>
        <s v="CC29D02"/>
        <s v="CC29E01"/>
        <s v="CC29E02"/>
        <s v="CC30A01"/>
        <s v="CC30A02"/>
        <s v="CC30B01"/>
        <s v="CC30B02"/>
        <s v="CC30C01"/>
        <s v="CC30C02"/>
        <s v="CC30D01"/>
        <s v="CC30D02"/>
        <s v="CC30E01"/>
        <s v="CC30E02"/>
        <s v="CC31A01"/>
        <s v="CC31A02"/>
        <s v="CC31B01"/>
        <s v="CC31B02"/>
        <s v="CC31C01"/>
        <s v="CC31C02"/>
        <s v="CC31D01"/>
        <s v="CC31D02"/>
        <s v="CC31E01"/>
        <s v="CC31E02"/>
        <s v="CC32A01"/>
        <s v="CC32A02"/>
        <s v="CC32B01"/>
        <s v="CC32B02"/>
        <s v="CC32C01"/>
        <s v="CC32C02"/>
        <s v="CC32D01"/>
        <s v="CC32D02"/>
        <s v="CC32E01"/>
        <s v="CC32E02"/>
        <s v="CC33A01"/>
        <s v="CC33A02"/>
        <s v="CC33B01"/>
        <s v="CC33B02"/>
        <s v="CC33C01"/>
        <s v="CC33C02"/>
        <s v="CC33D01"/>
        <s v="CC33D02"/>
        <s v="CC33E01"/>
        <s v="CC33E02"/>
        <s v="CC34A01"/>
        <s v="CC34A02"/>
        <s v="CC34B01"/>
        <s v="CC34B02"/>
        <s v="CC34C01"/>
        <s v="CC34C02"/>
        <s v="CC34D01"/>
        <s v="CC34D02"/>
        <s v="CC34E01"/>
        <s v="CC34E02"/>
        <s v="CC35A01"/>
        <s v="CC35A02"/>
        <s v="CC35B01"/>
        <s v="CC35B02"/>
        <s v="CC35C01"/>
        <s v="CC35C02"/>
        <s v="CC35D01"/>
        <s v="CC35D02"/>
        <s v="CC35E01"/>
        <s v="CC35E02"/>
        <s v="CC36A01"/>
        <s v="CC36A02"/>
        <s v="CC36B01"/>
        <s v="CC36B02"/>
        <s v="CC36C01"/>
        <s v="CC36C02"/>
        <s v="CC36D01"/>
        <s v="CC36D02"/>
        <s v="CC36E01"/>
        <s v="CC36E02"/>
        <s v="CC37A01"/>
        <s v="CC37A02"/>
        <s v="CC37B01"/>
        <s v="CC37B02"/>
        <s v="CC37C01"/>
        <s v="CC37C02"/>
        <s v="CC37D01"/>
        <s v="CC37D02"/>
        <s v="CC37E01"/>
        <s v="CC37E02"/>
        <s v="CC38A01"/>
        <s v="CC38A02"/>
        <s v="CC38B01"/>
        <s v="CC38B02"/>
        <s v="CC38C01"/>
        <s v="CC38C02"/>
        <s v="CC38D01"/>
        <s v="CC38D02"/>
        <s v="CC38E01"/>
        <s v="CC38E02"/>
        <s v="CC39A01"/>
        <s v="CC39A02"/>
        <s v="CC39B01"/>
        <s v="CC39B02"/>
        <s v="CC39C01"/>
        <s v="CC39C02"/>
        <s v="CC39D01"/>
        <s v="CC39D02"/>
        <s v="CC39E01"/>
        <s v="CC39E02"/>
        <s v="CC40A01"/>
        <s v="CC40A02"/>
        <s v="CC40B01"/>
        <s v="CC40B02"/>
        <s v="CC40C01"/>
        <s v="CC40C02"/>
        <s v="CC40D01"/>
        <s v="CC40D02"/>
        <s v="CC40E01"/>
        <s v="CC40E02"/>
        <s v="CD01A01"/>
        <s v="CD01A02"/>
        <s v="CD01B01"/>
        <s v="CD01B02"/>
        <s v="CD01C01"/>
        <s v="CD01C02"/>
        <s v="CD01D01"/>
        <s v="CD01D02"/>
        <s v="CD01E01"/>
        <s v="CD01E02"/>
        <s v="CD02A01"/>
        <s v="CD02A02"/>
        <s v="CD02B01"/>
        <s v="CD02B02"/>
        <s v="CD02C01"/>
        <s v="CD02C02"/>
        <s v="CD02D01"/>
        <s v="CD02D02"/>
        <s v="CD02E01"/>
        <s v="CD02E02"/>
        <s v="CD03A01"/>
        <s v="CD03A02"/>
        <s v="CD03B01"/>
        <s v="CD03B02"/>
        <s v="CD03C01"/>
        <s v="CD03C02"/>
        <s v="CD03D01"/>
        <s v="CD03D02"/>
        <s v="CD03E01"/>
        <s v="CD03E02"/>
        <s v="CD04A01"/>
        <s v="CD04A02"/>
        <s v="CD04B01"/>
        <s v="CD04B02"/>
        <s v="CD04C01"/>
        <s v="CD04C02"/>
        <s v="CD04D01"/>
        <s v="CD04D02"/>
        <s v="CD04E01"/>
        <s v="CD04E02"/>
        <s v="CD05A01"/>
        <s v="CD05A02"/>
        <s v="CD05B01"/>
        <s v="CD05B02"/>
        <s v="CD05C01"/>
        <s v="CD05C02"/>
        <s v="CD05D01"/>
        <s v="CD05D02"/>
        <s v="CD05E01"/>
        <s v="CD05E02"/>
        <s v="CD06A01"/>
        <s v="CD06A02"/>
        <s v="CD06B01"/>
        <s v="CD06B02"/>
        <s v="CD06C01"/>
        <s v="CD06C02"/>
        <s v="CD06D01"/>
        <s v="CD06D02"/>
        <s v="CD06E01"/>
        <s v="CD06E02"/>
        <s v="CD07A01"/>
        <s v="CD07A02"/>
        <s v="CD07B01"/>
        <s v="CD07B02"/>
        <s v="CD07C01"/>
        <s v="CD07C02"/>
        <s v="CD07D01"/>
        <s v="CD07D02"/>
        <s v="CD07E01"/>
        <s v="CD07E02"/>
        <s v="CD08A01"/>
        <s v="CD08A02"/>
        <s v="CD08B01"/>
        <s v="CD08B02"/>
        <s v="CD08C01"/>
        <s v="CD08C02"/>
        <s v="CD08D01"/>
        <s v="CD08D02"/>
        <s v="CD08E01"/>
        <s v="CD08E02"/>
        <s v="CD09A01"/>
        <s v="CD09A02"/>
        <s v="CD09B01"/>
        <s v="CD09B02"/>
        <s v="CD09C01"/>
        <s v="CD09C02"/>
        <s v="CD09D01"/>
        <s v="CD09D02"/>
        <s v="CD09E01"/>
        <s v="CD09E02"/>
        <s v="CD10A01"/>
        <s v="CD10A02"/>
        <s v="CD10B01"/>
        <s v="CD10B02"/>
        <s v="CD10C01"/>
        <s v="CD10C02"/>
        <s v="CD10D01"/>
        <s v="CD10D02"/>
        <s v="CD10E01"/>
        <s v="CD10E02"/>
        <s v="CD11A01"/>
        <s v="CD11A02"/>
        <s v="CD11B01"/>
        <s v="CD11B02"/>
        <s v="CD11C01"/>
        <s v="CD11C02"/>
        <s v="CD11D01"/>
        <s v="CD11D02"/>
        <s v="CD11E01"/>
        <s v="CD11E02"/>
        <s v="CD12A01"/>
        <s v="CD12A02"/>
        <s v="CD12B01"/>
        <s v="CD12B02"/>
        <s v="CD12C01"/>
        <s v="CD12C02"/>
        <s v="CD12D01"/>
        <s v="CD12D02"/>
        <s v="CD12E01"/>
        <s v="CD12E02"/>
        <s v="CD13A01"/>
        <s v="CD13A02"/>
        <s v="CD13B01"/>
        <s v="CD13B02"/>
        <s v="CD13C01"/>
        <s v="CD13C02"/>
        <s v="CD13D01"/>
        <s v="CD13D02"/>
        <s v="CD13E01"/>
        <s v="CD13E02"/>
        <s v="CD14A01"/>
        <s v="CD14A02"/>
        <s v="CD14B01"/>
        <s v="CD14B02"/>
        <s v="CD14C01"/>
        <s v="CD14C02"/>
        <s v="CD14D01"/>
        <s v="CD14D02"/>
        <s v="CD14E01"/>
        <s v="CD14E02"/>
        <s v="CD15A01"/>
        <s v="CD15A02"/>
        <s v="CD15B01"/>
        <s v="CD15B02"/>
        <s v="CD15C01"/>
        <s v="CD15C02"/>
        <s v="CD15D01"/>
        <s v="CD15D02"/>
        <s v="CD15E01"/>
        <s v="CD15E02"/>
        <s v="CD16A01"/>
        <s v="CD16A02"/>
        <s v="CD16B01"/>
        <s v="CD16B02"/>
        <s v="CD16C01"/>
        <s v="CD16C02"/>
        <s v="CD16D01"/>
        <s v="CD16D02"/>
        <s v="CD16E01"/>
        <s v="CD16E02"/>
        <s v="CD17A01"/>
        <s v="CD17A02"/>
        <s v="CD17B01"/>
        <s v="CD17B02"/>
        <s v="CD17C01"/>
        <s v="CD17C02"/>
        <s v="CD17D01"/>
        <s v="CD17D02"/>
        <s v="CD17E01"/>
        <s v="CD17E02"/>
        <s v="CD18A01"/>
        <s v="CD18A02"/>
        <s v="CD18B01"/>
        <s v="CD18B02"/>
        <s v="CD18C01"/>
        <s v="CD18C02"/>
        <s v="CD18D01"/>
        <s v="CD18D02"/>
        <s v="CD18E01"/>
        <s v="CD18E02"/>
        <s v="CD19A01"/>
        <s v="CD19A02"/>
        <s v="CD19B01"/>
        <s v="CD19B02"/>
        <s v="CD19C01"/>
        <s v="CD19C02"/>
        <s v="CD19D01"/>
        <s v="CD19D02"/>
        <s v="CD19E01"/>
        <s v="CD19E02"/>
        <s v="CD20A01"/>
        <s v="CD20A02"/>
        <s v="CD20B01"/>
        <s v="CD20B02"/>
        <s v="CD20C01"/>
        <s v="CD20C02"/>
        <s v="CD20D01"/>
        <s v="CD20D02"/>
        <s v="CD20E01"/>
        <s v="CD20E02"/>
        <s v="CD21A01"/>
        <s v="CD21A02"/>
        <s v="CD21B01"/>
        <s v="CD21B02"/>
        <s v="CD21C01"/>
        <s v="CD21C02"/>
        <s v="CD21D01"/>
        <s v="CD21D02"/>
        <s v="CD21E01"/>
        <s v="CD21E02"/>
        <s v="CD22A01"/>
        <s v="CD22A02"/>
        <s v="CD22B01"/>
        <s v="CD22B02"/>
        <s v="CD22C01"/>
        <s v="CD22C02"/>
        <s v="CD22D01"/>
        <s v="CD22D02"/>
        <s v="CD22E01"/>
        <s v="CD22E02"/>
        <s v="CD23A01"/>
        <s v="CD23A02"/>
        <s v="CD23B01"/>
        <s v="CD23B02"/>
        <s v="CD23C01"/>
        <s v="CD23C02"/>
        <s v="CD23D01"/>
        <s v="CD23D02"/>
        <s v="CD23E01"/>
        <s v="CD23E02"/>
        <s v="CD24A01"/>
        <s v="CD24A02"/>
        <s v="CD24B01"/>
        <s v="CD24B02"/>
        <s v="CD24C01"/>
        <s v="CD24C02"/>
        <s v="CD24D01"/>
        <s v="CD24D02"/>
        <s v="CD24E01"/>
        <s v="CD24E02"/>
        <s v="CD25A01"/>
        <s v="CD25A02"/>
        <s v="CD25B01"/>
        <s v="CD25B02"/>
        <s v="CD25C01"/>
        <s v="CD25C02"/>
        <s v="CD25D01"/>
        <s v="CD25D02"/>
        <s v="CD25E01"/>
        <s v="CD25E02"/>
        <s v="CD26A01"/>
        <s v="CD26A02"/>
        <s v="CD26B01"/>
        <s v="CD26B02"/>
        <s v="CD26C01"/>
        <s v="CD26C02"/>
        <s v="CD26D01"/>
        <s v="CD26D02"/>
        <s v="CD26E01"/>
        <s v="CD26E02"/>
        <s v="CD27A01"/>
        <s v="CD27A02"/>
        <s v="CD27B01"/>
        <s v="CD27B02"/>
        <s v="CD27C01"/>
        <s v="CD27C02"/>
        <s v="CD27D01"/>
        <s v="CD27D02"/>
        <s v="CD27E01"/>
        <s v="CD27E02"/>
        <s v="CD28A01"/>
        <s v="CD28A02"/>
        <s v="CD28B01"/>
        <s v="CD28B02"/>
        <s v="CD28C01"/>
        <s v="CD28C02"/>
        <s v="CD28D01"/>
        <s v="CD28D02"/>
        <s v="CD28E01"/>
        <s v="CD28E02"/>
        <s v="CD29A01"/>
        <s v="CD29A02"/>
        <s v="CD29B01"/>
        <s v="CD29B02"/>
        <s v="CD29C01"/>
        <s v="CD29C02"/>
        <s v="CD29D01"/>
        <s v="CD29D02"/>
        <s v="CD29E01"/>
        <s v="CD29E02"/>
        <s v="CD30A01"/>
        <s v="CD30A02"/>
        <s v="CD30B01"/>
        <s v="CD30B02"/>
        <s v="CD30C01"/>
        <s v="CD30C02"/>
        <s v="CD30D01"/>
        <s v="CD30D02"/>
        <s v="CD30E01"/>
        <s v="CD30E02"/>
        <s v="CD31A01"/>
        <s v="CD31A02"/>
        <s v="CD31B01"/>
        <s v="CD31B02"/>
        <s v="CD31C01"/>
        <s v="CD31C02"/>
        <s v="CD31D01"/>
        <s v="CD31D02"/>
        <s v="CD31E01"/>
        <s v="CD31E02"/>
        <s v="CD32A01"/>
        <s v="CD32A02"/>
        <s v="CD32B01"/>
        <s v="CD32B02"/>
        <s v="CD32C01"/>
        <s v="CD32C02"/>
        <s v="CD32D01"/>
        <s v="CD32D02"/>
        <s v="CD32E01"/>
        <s v="CD32E02"/>
        <s v="CD33A01"/>
        <s v="CD33A02"/>
        <s v="CD33B01"/>
        <s v="CD33B02"/>
        <s v="CD33C01"/>
        <s v="CD33C02"/>
        <s v="CD33D01"/>
        <s v="CD33D02"/>
        <s v="CD33E01"/>
        <s v="CD33E02"/>
        <s v="CD34A01"/>
        <s v="CD34A02"/>
        <s v="CD34B01"/>
        <s v="CD34B02"/>
        <s v="CD34C01"/>
        <s v="CD34C02"/>
        <s v="CD34D01"/>
        <s v="CD34D02"/>
        <s v="CD34E01"/>
        <s v="CD34E02"/>
        <s v="CD35A01"/>
        <s v="CD35A02"/>
        <s v="CD35B01"/>
        <s v="CD35B02"/>
        <s v="CD35C01"/>
        <s v="CD35C02"/>
        <s v="CD35D01"/>
        <s v="CD35D02"/>
        <s v="CD35E01"/>
        <s v="CD35E02"/>
        <s v="CD36A01"/>
        <s v="CD36A02"/>
        <s v="CD36B01"/>
        <s v="CD36B02"/>
        <s v="CD36C01"/>
        <s v="CD36C02"/>
        <s v="CD36D01"/>
        <s v="CD36D02"/>
        <s v="CD36E01"/>
        <s v="CD36E02"/>
        <s v="CD37A01"/>
        <s v="CD37A02"/>
        <s v="CD37B01"/>
        <s v="CD37B02"/>
        <s v="CD37C01"/>
        <s v="CD37C02"/>
        <s v="CD37D01"/>
        <s v="CD37D02"/>
        <s v="CD37E01"/>
        <s v="CD37E02"/>
        <s v="CD38A01"/>
        <s v="CD38A02"/>
        <s v="CD38B01"/>
        <s v="CD38B02"/>
        <s v="CD38C01"/>
        <s v="CD38C02"/>
        <s v="CD38D01"/>
        <s v="CD38D02"/>
        <s v="CD38E01"/>
        <s v="CD38E02"/>
        <s v="CD39A01"/>
        <s v="CD39A02"/>
        <s v="CD39B01"/>
        <s v="CD39B02"/>
        <s v="CD39C01"/>
        <s v="CD39C02"/>
        <s v="CD39D01"/>
        <s v="CD39D02"/>
        <s v="CD39E01"/>
        <s v="CD39E02"/>
        <s v="CD40A01"/>
        <s v="CD40A02"/>
        <s v="CD40B01"/>
        <s v="CD40B02"/>
        <s v="CD40C01"/>
        <s v="CD40C02"/>
        <s v="CD40D01"/>
        <s v="CD40D02"/>
        <s v="CD40E01"/>
        <s v="CD40E02"/>
        <s v="CE01A01"/>
        <s v="CE01A02"/>
        <s v="CE01B01"/>
        <s v="CE01B02"/>
        <s v="CE01C01"/>
        <s v="CE01C02"/>
        <s v="CE01D01"/>
        <s v="CE01D02"/>
        <s v="CE01E01"/>
        <s v="CE01E02"/>
        <s v="CE02A01"/>
        <s v="CE02A02"/>
        <s v="CE02B01"/>
        <s v="CE02B02"/>
        <s v="CE02C01"/>
        <s v="CE02C02"/>
        <s v="CE02D01"/>
        <s v="CE02D02"/>
        <s v="CE02E01"/>
        <s v="CE02E02"/>
        <s v="CE03A01"/>
        <s v="CE03A02"/>
        <s v="CE03B01"/>
        <s v="CE03B02"/>
        <s v="CE03C01"/>
        <s v="CE03C02"/>
        <s v="CE03D01"/>
        <s v="CE03D02"/>
        <s v="CE03E01"/>
        <s v="CE03E02"/>
        <s v="CE04A01"/>
        <s v="CE04A02"/>
        <s v="CE04B01"/>
        <s v="CE04B02"/>
        <s v="CE04C01"/>
        <s v="CE04C02"/>
        <s v="CE04D01"/>
        <s v="CE04D02"/>
        <s v="CE04E01"/>
        <s v="CE04E02"/>
        <s v="CE05A01"/>
        <s v="CE05A02"/>
        <s v="CE05B01"/>
        <s v="CE05B02"/>
        <s v="CE05C01"/>
        <s v="CE05C02"/>
        <s v="CE05D01"/>
        <s v="CE05D02"/>
        <s v="CE05E01"/>
        <s v="CE05E02"/>
        <s v="CE06A01"/>
        <s v="CE06A02"/>
        <s v="CE06B01"/>
        <s v="CE06B02"/>
        <s v="CE06C01"/>
        <s v="CE06C02"/>
        <s v="CE06D01"/>
        <s v="CE06D02"/>
        <s v="CE06E01"/>
        <s v="CE06E02"/>
        <s v="CE07A01"/>
        <s v="CE07A02"/>
        <s v="CE07B01"/>
        <s v="CE07B02"/>
        <s v="CE07C01"/>
        <s v="CE07C02"/>
        <s v="CE07D01"/>
        <s v="CE07D02"/>
        <s v="CE07E01"/>
        <s v="CE07E02"/>
        <s v="CE08A01"/>
        <s v="CE08A02"/>
        <s v="CE08B01"/>
        <s v="CE08B02"/>
        <s v="CE08C01"/>
        <s v="CE08C02"/>
        <s v="CE08D01"/>
        <s v="CE08D02"/>
        <s v="CE08E01"/>
        <s v="CE08E02"/>
        <s v="CE09A01"/>
        <s v="CE09A02"/>
        <s v="CE09B01"/>
        <s v="CE09B02"/>
        <s v="CE09C01"/>
        <s v="CE09C02"/>
        <s v="CE09D01"/>
        <s v="CE09D02"/>
        <s v="CE09E01"/>
        <s v="CE09E02"/>
        <s v="CE10A01"/>
        <s v="CE10A02"/>
        <s v="CE10B01"/>
        <s v="CE10B02"/>
        <s v="CE10C01"/>
        <s v="CE10C02"/>
        <s v="CE10D01"/>
        <s v="CE10D02"/>
        <s v="CE10E01"/>
        <s v="CE10E02"/>
        <s v="CE11A01"/>
        <s v="CE11A02"/>
        <s v="CE11B01"/>
        <s v="CE11B02"/>
        <s v="CE11C01"/>
        <s v="CE11C02"/>
        <s v="CE11D01"/>
        <s v="CE11D02"/>
        <s v="CE11E01"/>
        <s v="CE11E02"/>
        <s v="CE12A01"/>
        <s v="CE12A02"/>
        <s v="CE12B01"/>
        <s v="CE12B02"/>
        <s v="CE12C01"/>
        <s v="CE12C02"/>
        <s v="CE12D01"/>
        <s v="CE12D02"/>
        <s v="CE12E01"/>
        <s v="CE12E02"/>
        <s v="CE13A01"/>
        <s v="CE13A02"/>
        <s v="CE13B01"/>
        <s v="CE13B02"/>
        <s v="CE13C01"/>
        <s v="CE13C02"/>
        <s v="CE13D01"/>
        <s v="CE13D02"/>
        <s v="CE13E01"/>
        <s v="CE13E02"/>
        <s v="CE14A01"/>
        <s v="CE14A02"/>
        <s v="CE14B01"/>
        <s v="CE14B02"/>
        <s v="CE14C01"/>
        <s v="CE14C02"/>
        <s v="CE14D01"/>
        <s v="CE14D02"/>
        <s v="CE14E01"/>
        <s v="CE14E02"/>
        <s v="CE15A01"/>
        <s v="CE15A02"/>
        <s v="CE15B01"/>
        <s v="CE15B02"/>
        <s v="CE15C01"/>
        <s v="CE15C02"/>
        <s v="CE15D01"/>
        <s v="CE15D02"/>
        <s v="CE15E01"/>
        <s v="CE15E02"/>
        <s v="CE16A01"/>
        <s v="CE16A02"/>
        <s v="CE16B01"/>
        <s v="CE16B02"/>
        <s v="CE16C01"/>
        <s v="CE16C02"/>
        <s v="CE16D01"/>
        <s v="CE16D02"/>
        <s v="CE16E01"/>
        <s v="CE16E02"/>
        <s v="CE17A01"/>
        <s v="CE17A02"/>
        <s v="CE17B01"/>
        <s v="CE17B02"/>
        <s v="CE17C01"/>
        <s v="CE17C02"/>
        <s v="CE17D01"/>
        <s v="CE17D02"/>
        <s v="CE17E01"/>
        <s v="CE17E02"/>
        <s v="CE18A01"/>
        <s v="CE18A02"/>
        <s v="CE18B01"/>
        <s v="CE18B02"/>
        <s v="CE18C01"/>
        <s v="CE18C02"/>
        <s v="CE18D01"/>
        <s v="CE18D02"/>
        <s v="CE18E01"/>
        <s v="CE18E02"/>
        <s v="CE19A01"/>
        <s v="CE19A02"/>
        <s v="CE19B01"/>
        <s v="CE19B02"/>
        <s v="CE19C01"/>
        <s v="CE19C02"/>
        <s v="CE19D01"/>
        <s v="CE19D02"/>
        <s v="CE19E01"/>
        <s v="CE19E02"/>
        <s v="CE20A01"/>
        <s v="CE20A02"/>
        <s v="CE20B01"/>
        <s v="CE20B02"/>
        <s v="CE20C01"/>
        <s v="CE20C02"/>
        <s v="CE20D01"/>
        <s v="CE20D02"/>
        <s v="CE20E01"/>
        <s v="CE20E02"/>
        <s v="CE21A01"/>
        <s v="CE21A02"/>
        <s v="CE21B01"/>
        <s v="CE21B02"/>
        <s v="CE21C01"/>
        <s v="CE21C02"/>
        <s v="CE21D01"/>
        <s v="CE21D02"/>
        <s v="CE21E01"/>
        <s v="CE21E02"/>
        <s v="CE22A01"/>
        <s v="CE22A02"/>
        <s v="CE22B01"/>
        <s v="CE22B02"/>
        <s v="CE22C01"/>
        <s v="CE22C02"/>
        <s v="CE22D01"/>
        <s v="CE22D02"/>
        <s v="CE22E01"/>
        <s v="CE22E02"/>
        <s v="CE23A01"/>
        <s v="CE23A02"/>
        <s v="CE23B01"/>
        <s v="CE23B02"/>
        <s v="CE23C01"/>
        <s v="CE23C02"/>
        <s v="CE23D01"/>
        <s v="CE23D02"/>
        <s v="CE23E01"/>
        <s v="CE23E02"/>
        <s v="CE24A01"/>
        <s v="CE24A02"/>
        <s v="CE24B01"/>
        <s v="CE24B02"/>
        <s v="CE24C01"/>
        <s v="CE24C02"/>
        <s v="CE24D01"/>
        <s v="CE24D02"/>
        <s v="CE24E01"/>
        <s v="CE24E02"/>
        <s v="CE25A01"/>
        <s v="CE25A02"/>
        <s v="CE25B01"/>
        <s v="CE25B02"/>
        <s v="CE25C01"/>
        <s v="CE25C02"/>
        <s v="CE25D01"/>
        <s v="CE25D02"/>
        <s v="CE25E01"/>
        <s v="CE25E02"/>
        <s v="CE26A01"/>
        <s v="CE26A02"/>
        <s v="CE26B01"/>
        <s v="CE26B02"/>
        <s v="CE26C01"/>
        <s v="CE26C02"/>
        <s v="CE26D01"/>
        <s v="CE26D02"/>
        <s v="CE26E01"/>
        <s v="CE26E02"/>
        <s v="CE27A01"/>
        <s v="CE27A02"/>
        <s v="CE27B01"/>
        <s v="CE27B02"/>
        <s v="CE27C01"/>
        <s v="CE27C02"/>
        <s v="CE27D01"/>
        <s v="CE27D02"/>
        <s v="CE27E01"/>
        <s v="CE27E02"/>
        <s v="CE28A01"/>
        <s v="CE28A02"/>
        <s v="CE28B01"/>
        <s v="CE28B02"/>
        <s v="CE28C01"/>
        <s v="CE28C02"/>
        <s v="CE28D01"/>
        <s v="CE28D02"/>
        <s v="CE28E01"/>
        <s v="CE28E02"/>
        <s v="CE29A01"/>
        <s v="CE29A02"/>
        <s v="CE29B01"/>
        <s v="CE29B02"/>
        <s v="CE29C01"/>
        <s v="CE29C02"/>
        <s v="CE29D01"/>
        <s v="CE29D02"/>
        <s v="CE29E01"/>
        <s v="CE29E02"/>
        <s v="CE30A01"/>
        <s v="CE30A02"/>
        <s v="CE30B01"/>
        <s v="CE30B02"/>
        <s v="CE30C01"/>
        <s v="CE30C02"/>
        <s v="CE30D01"/>
        <s v="CE30D02"/>
        <s v="CE30E01"/>
        <s v="CE30E02"/>
        <s v="CE31A01"/>
        <s v="CE31A02"/>
        <s v="CE31B01"/>
        <s v="CE31B02"/>
        <s v="CE31C01"/>
        <s v="CE31C02"/>
        <s v="CE31D01"/>
        <s v="CE31D02"/>
        <s v="CE31E01"/>
        <s v="CE31E02"/>
        <s v="CE32A01"/>
        <s v="CE32A02"/>
        <s v="CE32B01"/>
        <s v="CE32B02"/>
        <s v="CE32C01"/>
        <s v="CE32C02"/>
        <s v="CE32D01"/>
        <s v="CE32D02"/>
        <s v="CE32E01"/>
        <s v="CE32E02"/>
        <s v="CE34A01"/>
        <s v="CE34A02"/>
        <s v="CE34B01"/>
        <s v="CE34B02"/>
        <s v="CE34C01"/>
        <s v="CE34C02"/>
        <s v="CE34D01"/>
        <s v="CE34D02"/>
        <s v="CE34E01"/>
        <s v="CE34E02"/>
        <s v="CE35A01"/>
        <s v="CE35A02"/>
        <s v="CE35B01"/>
        <s v="CE35B02"/>
        <s v="CE35C01"/>
        <s v="CE35C02"/>
        <s v="CE35D01"/>
        <s v="CE35D02"/>
        <s v="CE35E01"/>
        <s v="CE35E02"/>
        <s v="CE36A01"/>
        <s v="CE36A02"/>
        <s v="CE36B01"/>
        <s v="CE36B02"/>
        <s v="CE36C01"/>
        <s v="CE36C02"/>
        <s v="CE36D01"/>
        <s v="CE36D02"/>
        <s v="CE36E01"/>
        <s v="CE36E02"/>
        <s v="CE37A01"/>
        <s v="CE37A02"/>
        <s v="CE37B01"/>
        <s v="CE37B02"/>
        <s v="CE37C01"/>
        <s v="CE37C02"/>
        <s v="CE37D01"/>
        <s v="CE37D02"/>
        <s v="CE37E01"/>
        <s v="CE37E02"/>
        <s v="CE38A01"/>
        <s v="CE38A02"/>
        <s v="CE38B01"/>
        <s v="CE38B02"/>
        <s v="CE38C01"/>
        <s v="CE38C02"/>
        <s v="CE38D01"/>
        <s v="CE38D02"/>
        <s v="CE38E01"/>
        <s v="CE38E02"/>
        <s v="CE39A01"/>
        <s v="CE39A02"/>
        <s v="CE39B01"/>
        <s v="CE39B02"/>
        <s v="CE39C01"/>
        <s v="CE39C02"/>
        <s v="CE39D01"/>
        <s v="CE39D02"/>
        <s v="CE39E01"/>
        <s v="CE39E02"/>
        <s v="CE40A01"/>
        <s v="CE40A02"/>
        <s v="CE40B01"/>
        <s v="CE40B02"/>
        <s v="CE40C01"/>
        <s v="CE40C02"/>
        <s v="CE40D01"/>
        <s v="CE40D02"/>
        <s v="CE40E01"/>
        <s v="CE40E02"/>
        <s v="CF01A01"/>
        <s v="CF01A02"/>
        <s v="CF01B01"/>
        <s v="CF01B02"/>
        <s v="CF01C01"/>
        <s v="CF01C02"/>
        <s v="CF01D01"/>
        <s v="CF01D02"/>
        <s v="CF01E01"/>
        <s v="CF01E02"/>
        <s v="CF02A01"/>
        <s v="CF02A02"/>
        <s v="CF02B01"/>
        <s v="CF02B02"/>
        <s v="CF02C01"/>
        <s v="CF02C02"/>
        <s v="CF02D01"/>
        <s v="CF02D02"/>
        <s v="CF02E01"/>
        <s v="CF02E02"/>
        <s v="CF03A01"/>
        <s v="CF03A02"/>
        <s v="CF03B01"/>
        <s v="CF03B02"/>
        <s v="CF03C01"/>
        <s v="CF03C02"/>
        <s v="CF03D01"/>
        <s v="CF03D02"/>
        <s v="CF03E01"/>
        <s v="CF03E02"/>
        <s v="CF04A01"/>
        <s v="CF04A02"/>
        <s v="CF04B01"/>
        <s v="CF04B02"/>
        <s v="CF04C01"/>
        <s v="CF04C02"/>
        <s v="CF04D01"/>
        <s v="CF04D02"/>
        <s v="CF04E01"/>
        <s v="CF04E02"/>
        <s v="CF05A01"/>
        <s v="CF05A02"/>
        <s v="CF05B01"/>
        <s v="CF05B02"/>
        <s v="CF05C01"/>
        <s v="CF05C02"/>
        <s v="CF05D01"/>
        <s v="CF05D02"/>
        <s v="CF05E01"/>
        <s v="CF05E02"/>
        <s v="CF06A01"/>
        <s v="CF06A02"/>
        <s v="CF06B01"/>
        <s v="CF06B02"/>
        <s v="CF06C01"/>
        <s v="CF06C02"/>
        <s v="CF06D01"/>
        <s v="CF06D02"/>
        <s v="CF06E01"/>
        <s v="CF06E02"/>
        <s v="CF07A01"/>
        <s v="CF07A02"/>
        <s v="CF07B01"/>
        <s v="CF07B02"/>
        <s v="CF07C01"/>
        <s v="CF07C02"/>
        <s v="CF07D01"/>
        <s v="CF07D02"/>
        <s v="CF07E01"/>
        <s v="CF07E02"/>
        <s v="CF08A01"/>
        <s v="CF08A02"/>
        <s v="CF08B01"/>
        <s v="CF08B02"/>
        <s v="CF08C01"/>
        <s v="CF08C02"/>
        <s v="CF08D01"/>
        <s v="CF08D02"/>
        <s v="CF08E01"/>
        <s v="CF08E02"/>
        <s v="CF09A01"/>
        <s v="CF09A02"/>
        <s v="CF09B01"/>
        <s v="CF09B02"/>
        <s v="CF09C01"/>
        <s v="CF09C02"/>
        <s v="CF09D01"/>
        <s v="CF09D02"/>
        <s v="CF09E01"/>
        <s v="CF09E02"/>
        <s v="CF10A01"/>
        <s v="CF10A02"/>
        <s v="CF10B01"/>
        <s v="CF10B02"/>
        <s v="CF10C01"/>
        <s v="CF10C02"/>
        <s v="CF10D01"/>
        <s v="CF10D02"/>
        <s v="CF10E01"/>
        <s v="CF10E02"/>
        <s v="CF11A01"/>
        <s v="CF11A02"/>
        <s v="CF11B01"/>
        <s v="CF11B02"/>
        <s v="CF11C01"/>
        <s v="CF11C02"/>
        <s v="CF11D01"/>
        <s v="CF11D02"/>
        <s v="CF11E01"/>
        <s v="CF11E02"/>
        <s v="CF12A01"/>
        <s v="CF12A02"/>
        <s v="CF12B01"/>
        <s v="CF12B02"/>
        <s v="CF12C01"/>
        <s v="CF12C02"/>
        <s v="CF12D01"/>
        <s v="CF12D02"/>
        <s v="CF12E01"/>
        <s v="CF12E02"/>
        <s v="CF13A01"/>
        <s v="CF13A02"/>
        <s v="CF13B01"/>
        <s v="CF13B02"/>
        <s v="CF13C01"/>
        <s v="CF13C02"/>
        <s v="CF13D01"/>
        <s v="CF13D02"/>
        <s v="CF13E01"/>
        <s v="CF13E02"/>
        <s v="CF14A01"/>
        <s v="CF14A02"/>
        <s v="CF14B01"/>
        <s v="CF14B02"/>
        <s v="CF14C01"/>
        <s v="CF14C02"/>
        <s v="CF14D01"/>
        <s v="CF14D02"/>
        <s v="CF14E01"/>
        <s v="CF14E02"/>
        <s v="CF15A01"/>
        <s v="CF15A02"/>
        <s v="CF15B01"/>
        <s v="CF15B02"/>
        <s v="CF15C01"/>
        <s v="CF15C02"/>
        <s v="CF15D01"/>
        <s v="CF15D02"/>
        <s v="CF15E01"/>
        <s v="CF15E02"/>
        <s v="CF16A01"/>
        <s v="CF16A02"/>
        <s v="CF16B01"/>
        <s v="CF16B02"/>
        <s v="CF16C01"/>
        <s v="CF16C02"/>
        <s v="CF16D01"/>
        <s v="CF16D02"/>
        <s v="CF16E01"/>
        <s v="CF16E02"/>
        <s v="CF17A01"/>
        <s v="CF17A02"/>
        <s v="CF17B01"/>
        <s v="CF17B02"/>
        <s v="CF17C01"/>
        <s v="CF17C02"/>
        <s v="CF17D01"/>
        <s v="CF17D02"/>
        <s v="CF17E01"/>
        <s v="CF17E02"/>
        <s v="CF18A01"/>
        <s v="CF18A02"/>
        <s v="CF18B01"/>
        <s v="CF18B02"/>
        <s v="CF18C01"/>
        <s v="CF18C02"/>
        <s v="CF18D01"/>
        <s v="CF18D02"/>
        <s v="CF18E01"/>
        <s v="CF18E02"/>
        <s v="CF19A01"/>
        <s v="CF19A02"/>
        <s v="CF19B01"/>
        <s v="CF19B02"/>
        <s v="CF19C01"/>
        <s v="CF19C02"/>
        <s v="CF19D01"/>
        <s v="CF19D02"/>
        <s v="CF19E01"/>
        <s v="CF19E02"/>
        <s v="CF20A01"/>
        <s v="CF20A02"/>
        <s v="CF20B01"/>
        <s v="CF20B02"/>
        <s v="CF20C01"/>
        <s v="CF20C02"/>
        <s v="CF20D01"/>
        <s v="CF20D02"/>
        <s v="CF20E01"/>
        <s v="CF20E02"/>
        <s v="CF21A01"/>
        <s v="CF21A02"/>
        <s v="CF21B01"/>
        <s v="CF21B02"/>
        <s v="CF21C01"/>
        <s v="CF21C02"/>
        <s v="CF21D01"/>
        <s v="CF21D02"/>
        <s v="CF21E01"/>
        <s v="CF21E02"/>
        <s v="CF22A01"/>
        <s v="CF22A02"/>
        <s v="CF22B01"/>
        <s v="CF22B02"/>
        <s v="CF22C01"/>
        <s v="CF22C02"/>
        <s v="CF22D01"/>
        <s v="CF22D02"/>
        <s v="CF22E01"/>
        <s v="CF22E02"/>
        <s v="CF23A01"/>
        <s v="CF23A02"/>
        <s v="CF23B01"/>
        <s v="CF23B02"/>
        <s v="CF23C01"/>
        <s v="CF23C02"/>
        <s v="CF23D01"/>
        <s v="CF23D02"/>
        <s v="CF23E01"/>
        <s v="CF23E02"/>
        <s v="CF24A01"/>
        <s v="CF24A02"/>
        <s v="CF24B01"/>
        <s v="CF24B02"/>
        <s v="CF24C01"/>
        <s v="CF24C02"/>
        <s v="CF24D01"/>
        <s v="CF24D02"/>
        <s v="CF24E01"/>
        <s v="CF24E02"/>
        <s v="CF25A01"/>
        <s v="CF25A02"/>
        <s v="CF25B01"/>
        <s v="CF25B02"/>
        <s v="CF25C01"/>
        <s v="CF25C02"/>
        <s v="CF25D01"/>
        <s v="CF25D02"/>
        <s v="CF25E01"/>
        <s v="CF25E02"/>
        <s v="CF26A01"/>
        <s v="CF26A02"/>
        <s v="CF26B01"/>
        <s v="CF26B02"/>
        <s v="CF26C01"/>
        <s v="CF26C02"/>
        <s v="CF26D01"/>
        <s v="CF26D02"/>
        <s v="CF26E01"/>
        <s v="CF26E02"/>
        <s v="CF27A01"/>
        <s v="CF27A02"/>
        <s v="CF27B01"/>
        <s v="CF27B02"/>
        <s v="CF27C01"/>
        <s v="CF27C02"/>
        <s v="CF27D01"/>
        <s v="CF27D02"/>
        <s v="CF27E01"/>
        <s v="CF27E02"/>
        <s v="CF28A01"/>
        <s v="CF28A02"/>
        <s v="CF28B01"/>
        <s v="CF28B02"/>
        <s v="CF28C01"/>
        <s v="CF28C02"/>
        <s v="CF28D01"/>
        <s v="CF28D02"/>
        <s v="CF28E01"/>
        <s v="CF28E02"/>
        <s v="CF29A01"/>
        <s v="CF29A02"/>
        <s v="CF29B01"/>
        <s v="CF29B02"/>
        <s v="CF29C01"/>
        <s v="CF29C02"/>
        <s v="CF29D01"/>
        <s v="CF29D02"/>
        <s v="CF29E01"/>
        <s v="CF29E02"/>
        <s v="CF30A01"/>
        <s v="CF30A02"/>
        <s v="CF30B01"/>
        <s v="CF30B02"/>
        <s v="CF30C01"/>
        <s v="CF30C02"/>
        <s v="CF30D01"/>
        <s v="CF30D02"/>
        <s v="CF30E01"/>
        <s v="CF30E02"/>
        <s v="CF31A01"/>
        <s v="CF31A02"/>
        <s v="CF31B01"/>
        <s v="CF31B02"/>
        <s v="CF31C01"/>
        <s v="CF31C02"/>
        <s v="CF31D01"/>
        <s v="CF31D02"/>
        <s v="CF31E01"/>
        <s v="CF31E02"/>
        <s v="CF32A01"/>
        <s v="CF32A02"/>
        <s v="CF32B01"/>
        <s v="CF32B02"/>
        <s v="CF32C01"/>
        <s v="CF32C02"/>
        <s v="CF32D01"/>
        <s v="CF32D02"/>
        <s v="CF32E01"/>
        <s v="CF32E02"/>
        <s v="CF33A01"/>
        <s v="CF33A02"/>
        <s v="CF33B01"/>
        <s v="CF33B02"/>
        <s v="CF33C01"/>
        <s v="CF33C02"/>
        <s v="CF33D01"/>
        <s v="CF33D02"/>
        <s v="CF33E01"/>
        <s v="CF33E02"/>
        <s v="CF34A01"/>
        <s v="CF34A02"/>
        <s v="CF34B01"/>
        <s v="CF34B02"/>
        <s v="CF34C01"/>
        <s v="CF34C02"/>
        <s v="CF34D01"/>
        <s v="CF34D02"/>
        <s v="CF34E01"/>
        <s v="CF34E02"/>
        <s v="CF35A01"/>
        <s v="CF35A02"/>
        <s v="CF35B01"/>
        <s v="CF35B02"/>
        <s v="CF35C01"/>
        <s v="CF35C02"/>
        <s v="CF35D01"/>
        <s v="CF35D02"/>
        <s v="CF35E01"/>
        <s v="CF35E02"/>
        <s v="CF36A01"/>
        <s v="CF36A02"/>
        <s v="CF36B01"/>
        <s v="CF36B02"/>
        <s v="CF36C01"/>
        <s v="CF36C02"/>
        <s v="CF36D01"/>
        <s v="CF36D02"/>
        <s v="CF36E01"/>
        <s v="CF36E02"/>
        <s v="CF37A01"/>
        <s v="CF37A02"/>
        <s v="CF37B01"/>
        <s v="CF37B02"/>
        <s v="CF37C01"/>
        <s v="CF37C02"/>
        <s v="CF37D01"/>
        <s v="CF37D02"/>
        <s v="CF37E01"/>
        <s v="CF37E02"/>
        <s v="CF38A01"/>
        <s v="CF38A02"/>
        <s v="CF38B01"/>
        <s v="CF38B02"/>
        <s v="CF38C01"/>
        <s v="CF38C02"/>
        <s v="CF38D01"/>
        <s v="CF38D02"/>
        <s v="CF38E01"/>
        <s v="CF38E02"/>
        <s v="CF39A01"/>
        <s v="CF39A02"/>
        <s v="CF39B01"/>
        <s v="CF39B02"/>
        <s v="CF39C01"/>
        <s v="CF39C02"/>
        <s v="CF39D01"/>
        <s v="CF39D02"/>
        <s v="CF39E01"/>
        <s v="CF39E02"/>
        <s v="CF40A01"/>
        <s v="CF40A02"/>
        <s v="CF40B01"/>
        <s v="CF40B02"/>
        <s v="CF40C01"/>
        <s v="CF40C02"/>
        <s v="CF40D01"/>
        <s v="CF40D02"/>
        <s v="CF40E01"/>
        <s v="CF40E02"/>
        <s v="CG01A01"/>
        <s v="CG01A02"/>
        <s v="CG01B01"/>
        <s v="CG01B02"/>
        <s v="CG01C01"/>
        <s v="CG01C02"/>
        <s v="CG01D01"/>
        <s v="CG01D02"/>
        <s v="CG01E01"/>
        <s v="CG01E02"/>
        <s v="CG02A01"/>
        <s v="CG02A02"/>
        <s v="CG02B01"/>
        <s v="CG02B02"/>
        <s v="CG02C01"/>
        <s v="CG02C02"/>
        <s v="CG02D01"/>
        <s v="CG02D02"/>
        <s v="CG02E01"/>
        <s v="CG02E02"/>
        <s v="CG03A01"/>
        <s v="CG03A02"/>
        <s v="CG03B01"/>
        <s v="CG03B02"/>
        <s v="CG03C01"/>
        <s v="CG03C02"/>
        <s v="CG03D01"/>
        <s v="CG03D02"/>
        <s v="CG03E01"/>
        <s v="CG03E02"/>
        <s v="CG04A01"/>
        <s v="CG04A02"/>
        <s v="CG04B01"/>
        <s v="CG04B02"/>
        <s v="CG04C01"/>
        <s v="CG04C02"/>
        <s v="CG04D01"/>
        <s v="CG04D02"/>
        <s v="CG04E01"/>
        <s v="CG04E02"/>
        <s v="CG05A01"/>
        <s v="CG05A02"/>
        <s v="CG05B01"/>
        <s v="CG05B02"/>
        <s v="CG05C01"/>
        <s v="CG05C02"/>
        <s v="CG05D01"/>
        <s v="CG05D02"/>
        <s v="CG05E01"/>
        <s v="CG05E02"/>
        <s v="CG06A01"/>
        <s v="CG06A02"/>
        <s v="CG06B01"/>
        <s v="CG06B02"/>
        <s v="CG06C01"/>
        <s v="CG06C02"/>
        <s v="CG06D01"/>
        <s v="CG06D02"/>
        <s v="CG06E01"/>
        <s v="CG06E02"/>
        <s v="CG07A01"/>
        <s v="CG07A02"/>
        <s v="CG07B01"/>
        <s v="CG07B02"/>
        <s v="CG07C01"/>
        <s v="CG07C02"/>
        <s v="CG07D01"/>
        <s v="CG07D02"/>
        <s v="CG07E01"/>
        <s v="CG07E02"/>
        <s v="CG08A01"/>
        <s v="CG08A02"/>
        <s v="CG08B01"/>
        <s v="CG08B02"/>
        <s v="CG08C01"/>
        <s v="CG08C02"/>
        <s v="CG08D01"/>
        <s v="CG08D02"/>
        <s v="CG08E01"/>
        <s v="CG08E02"/>
        <s v="CG09A01"/>
        <s v="CG09A02"/>
        <s v="CG09B01"/>
        <s v="CG09B02"/>
        <s v="CG09C01"/>
        <s v="CG09C02"/>
        <s v="CG09D01"/>
        <s v="CG09D02"/>
        <s v="CG09E01"/>
        <s v="CG09E02"/>
        <s v="CG10A01"/>
        <s v="CG10A02"/>
        <s v="CG10B01"/>
        <s v="CG10B02"/>
        <s v="CG10C01"/>
        <s v="CG10C02"/>
        <s v="CG10D01"/>
        <s v="CG10D02"/>
        <s v="CG10E01"/>
        <s v="CG10E02"/>
        <s v="CG11A01"/>
        <s v="CG11A02"/>
        <s v="CG11B01"/>
        <s v="CG11B02"/>
        <s v="CG11C01"/>
        <s v="CG11C02"/>
        <s v="CG11D01"/>
        <s v="CG11D02"/>
        <s v="CG11E01"/>
        <s v="CG11E02"/>
        <s v="CG12A01"/>
        <s v="CG12A02"/>
        <s v="CG12B01"/>
        <s v="CG12B02"/>
        <s v="CG12C01"/>
        <s v="CG12C02"/>
        <s v="CG12D01"/>
        <s v="CG12D02"/>
        <s v="CG12E01"/>
        <s v="CG12E02"/>
        <s v="CG13A01"/>
        <s v="CG13A02"/>
        <s v="CG13B01"/>
        <s v="CG13B02"/>
        <s v="CG13C01"/>
        <s v="CG13C02"/>
        <s v="CG13D01"/>
        <s v="CG13D02"/>
        <s v="CG13E01"/>
        <s v="CG13E02"/>
        <s v="CG14A01"/>
        <s v="CG14A02"/>
        <s v="CG14B01"/>
        <s v="CG14B02"/>
        <s v="CG14C01"/>
        <s v="CG14C02"/>
        <s v="CG14D01"/>
        <s v="CG14D02"/>
        <s v="CG14E01"/>
        <s v="CG14E02"/>
        <s v="CG15A01"/>
        <s v="CG15A02"/>
        <s v="CG15B01"/>
        <s v="CG15B02"/>
        <s v="CG15C01"/>
        <s v="CG15C02"/>
        <s v="CG15D01"/>
        <s v="CG15D02"/>
        <s v="CG15E01"/>
        <s v="CG15E02"/>
        <s v="CG16A01"/>
        <s v="CG16A02"/>
        <s v="CG16B01"/>
        <s v="CG16B02"/>
        <s v="CG16C01"/>
        <s v="CG16C02"/>
        <s v="CG16D01"/>
        <s v="CG16D02"/>
        <s v="CG16E01"/>
        <s v="CG16E02"/>
        <s v="CG17A01"/>
        <s v="CG17A02"/>
        <s v="CG17B01"/>
        <s v="CG17B02"/>
        <s v="CG17C01"/>
        <s v="CG17C02"/>
        <s v="CG17D01"/>
        <s v="CG17D02"/>
        <s v="CG17E01"/>
        <s v="CG17E02"/>
        <s v="CG18A01"/>
        <s v="CG18A02"/>
        <s v="CG18B01"/>
        <s v="CG18B02"/>
        <s v="CG18C01"/>
        <s v="CG18C02"/>
        <s v="CG18D01"/>
        <s v="CG18D02"/>
        <s v="CG18E01"/>
        <s v="CG18E02"/>
        <s v="CG19A01"/>
        <s v="CG19A02"/>
        <s v="CG19B01"/>
        <s v="CG19B02"/>
        <s v="CG19C01"/>
        <s v="CG19C02"/>
        <s v="CG19D01"/>
        <s v="CG19D02"/>
        <s v="CG19E01"/>
        <s v="CG19E02"/>
        <s v="CG20A01"/>
        <s v="CG20A02"/>
        <s v="CG20B01"/>
        <s v="CG20B02"/>
        <s v="CG20C01"/>
        <s v="CG20C02"/>
        <s v="CG20D01"/>
        <s v="CG20D02"/>
        <s v="CG20E01"/>
        <s v="CG20E02"/>
        <s v="CG21A01"/>
        <s v="CG21A02"/>
        <s v="CG21B01"/>
        <s v="CG21B02"/>
        <s v="CG21C01"/>
        <s v="CG21C02"/>
        <s v="CG21D01"/>
        <s v="CG21D02"/>
        <s v="CG21E01"/>
        <s v="CG21E02"/>
        <s v="CG22A01"/>
        <s v="CG22A02"/>
        <s v="CG22B01"/>
        <s v="CG22B02"/>
        <s v="CG22C01"/>
        <s v="CG22C02"/>
        <s v="CG22D01"/>
        <s v="CG22D02"/>
        <s v="CG22E01"/>
        <s v="CG22E02"/>
        <s v="CG23A01"/>
        <s v="CG23A02"/>
        <s v="CG23B01"/>
        <s v="CG23B02"/>
        <s v="CG23C01"/>
        <s v="CG23C02"/>
        <s v="CG23D01"/>
        <s v="CG23D02"/>
        <s v="CG23E01"/>
        <s v="CG23E02"/>
        <s v="CG24A01"/>
        <s v="CG24A02"/>
        <s v="CG24B01"/>
        <s v="CG24B02"/>
        <s v="CG24C01"/>
        <s v="CG24C02"/>
        <s v="CG24D01"/>
        <s v="CG24D02"/>
        <s v="CG24E01"/>
        <s v="CG24E02"/>
        <s v="CG25A01"/>
        <s v="CG25A02"/>
        <s v="CG25B01"/>
        <s v="CG25B02"/>
        <s v="CG25C01"/>
        <s v="CG25C02"/>
        <s v="CG25D01"/>
        <s v="CG25D02"/>
        <s v="CG25E01"/>
        <s v="CG25E02"/>
        <s v="CG26A01"/>
        <s v="CG26A02"/>
        <s v="CG26B01"/>
        <s v="CG26B02"/>
        <s v="CG26C01"/>
        <s v="CG26C02"/>
        <s v="CG26D01"/>
        <s v="CG26D02"/>
        <s v="CG26E01"/>
        <s v="CG26E02"/>
        <s v="CG27A01"/>
        <s v="CG27A02"/>
        <s v="CG27B01"/>
        <s v="CG27B02"/>
        <s v="CG27C01"/>
        <s v="CG27C02"/>
        <s v="CG27D01"/>
        <s v="CG27D02"/>
        <s v="CG27E01"/>
        <s v="CG27E02"/>
        <s v="CG28A01"/>
        <s v="CG28A02"/>
        <s v="CG28B01"/>
        <s v="CG28B02"/>
        <s v="CG28C01"/>
        <s v="CG28C02"/>
        <s v="CG28D01"/>
        <s v="CG28D02"/>
        <s v="CG28E01"/>
        <s v="CG28E02"/>
        <s v="CG29A01"/>
        <s v="CG29A02"/>
        <s v="CG29B01"/>
        <s v="CG29B02"/>
        <s v="CG29C01"/>
        <s v="CG29C02"/>
        <s v="CG29D01"/>
        <s v="CG29D02"/>
        <s v="CG29E01"/>
        <s v="CG29E02"/>
        <s v="CG30A01"/>
        <s v="CG30A02"/>
        <s v="CG30B01"/>
        <s v="CG30B02"/>
        <s v="CG30C01"/>
        <s v="CG30C02"/>
        <s v="CG30D01"/>
        <s v="CG30D02"/>
        <s v="CG30E01"/>
        <s v="CG30E02"/>
        <s v="CG31A01"/>
        <s v="CG31A02"/>
        <s v="CG31B01"/>
        <s v="CG31B02"/>
        <s v="CG31C01"/>
        <s v="CG31C02"/>
        <s v="CG31D01"/>
        <s v="CG31D02"/>
        <s v="CG31E01"/>
        <s v="CG31E02"/>
        <s v="CG32A01"/>
        <s v="CG32A02"/>
        <s v="CG32B01"/>
        <s v="CG32B02"/>
        <s v="CG32C01"/>
        <s v="CG32C02"/>
        <s v="CG32D01"/>
        <s v="CG32D02"/>
        <s v="CG32E01"/>
        <s v="CG32E02"/>
        <s v="CG33A01"/>
        <s v="CG33A02"/>
        <s v="CG33B01"/>
        <s v="CG33B02"/>
        <s v="CG33C01"/>
        <s v="CG33C02"/>
        <s v="CG33D01"/>
        <s v="CG33D02"/>
        <s v="CG33E01"/>
        <s v="CG33E02"/>
        <s v="CG34A01"/>
        <s v="CG34A02"/>
        <s v="CG34B01"/>
        <s v="CG34B02"/>
        <s v="CG34C01"/>
        <s v="CG34C02"/>
        <s v="CG34D01"/>
        <s v="CG34D02"/>
        <s v="CG34E01"/>
        <s v="CG34E02"/>
        <s v="CG35A01"/>
        <s v="CG35A02"/>
        <s v="CG35B01"/>
        <s v="CG35B02"/>
        <s v="CG35C01"/>
        <s v="CG35C02"/>
        <s v="CG35D01"/>
        <s v="CG35D02"/>
        <s v="CG35E01"/>
        <s v="CG35E02"/>
        <s v="CG36A01"/>
        <s v="CG36A02"/>
        <s v="CG36B01"/>
        <s v="CG36B02"/>
        <s v="CG36C01"/>
        <s v="CG36C02"/>
        <s v="CG36D01"/>
        <s v="CG36D02"/>
        <s v="CG36E01"/>
        <s v="CG36E02"/>
        <s v="CG37A01"/>
        <s v="CG37A02"/>
        <s v="CG37B01"/>
        <s v="CG37B02"/>
        <s v="CG37C01"/>
        <s v="CG37C02"/>
        <s v="CG37D01"/>
        <s v="CG37D02"/>
        <s v="CG37E01"/>
        <s v="CG37E02"/>
        <s v="CG38A01"/>
        <s v="CG38A02"/>
        <s v="CG38B01"/>
        <s v="CG38B02"/>
        <s v="CG38C01"/>
        <s v="CG38C02"/>
        <s v="CG38D01"/>
        <s v="CG38D02"/>
        <s v="CG38E01"/>
        <s v="CG38E02"/>
        <s v="CG39A01"/>
        <s v="CG39A02"/>
        <s v="CG39B01"/>
        <s v="CG39B02"/>
        <s v="CG39C01"/>
        <s v="CG39C02"/>
        <s v="CG39D01"/>
        <s v="CG39D02"/>
        <s v="CG39E01"/>
        <s v="CG39E02"/>
        <s v="CG40A01"/>
        <s v="CG40A02"/>
        <s v="CG40B01"/>
        <s v="CG40B02"/>
        <s v="CG40C01"/>
        <s v="CG40C02"/>
        <s v="CG40D01"/>
        <s v="CG40D02"/>
        <s v="CG40E01"/>
        <s v="CG40E02"/>
        <s v="Quarantine"/>
        <s v="STAGING"/>
        <s v="LOADING"/>
        <m/>
      </sharedItems>
    </cacheField>
    <cacheField name="Batch" numFmtId="0">
      <sharedItems containsBlank="1" containsMixedTypes="1" containsNumber="1" containsInteger="1" minValue="50326" maxValue="2.0999999999999999E+27"/>
    </cacheField>
    <cacheField name="GR date" numFmtId="0">
      <sharedItems containsDate="1" containsBlank="1" containsMixedTypes="1" minDate="1930-07-23T00:00:00" maxDate="2026-08-09T00:00:00"/>
    </cacheField>
    <cacheField name="Expired Date" numFmtId="0">
      <sharedItems containsDate="1" containsBlank="1" containsMixedTypes="1" minDate="2028-08-17T00:00:00" maxDate="2030-12-07T00:00:00"/>
    </cacheField>
    <cacheField name="Item" numFmtId="0">
      <sharedItems containsBlank="1" containsMixedTypes="1" containsNumber="1" containsInteger="1" minValue="550024918" maxValue="550078475" count="115">
        <n v="550039200"/>
        <n v="550058593"/>
        <m/>
        <n v="550054596"/>
        <n v="550044709"/>
        <n v="550047028"/>
        <n v="550062285"/>
        <n v="550077927"/>
        <n v="550047302"/>
        <n v="550062631"/>
        <n v="550044625"/>
        <n v="550070614"/>
        <n v="550046498"/>
        <n v="550074326"/>
        <n v="550032916"/>
        <n v="550044845"/>
        <n v="550024986"/>
        <n v="550075433"/>
        <n v="550062464"/>
        <n v="550036050"/>
        <n v="550070612"/>
        <n v="550056226"/>
        <n v="550062284"/>
        <n v="550049045"/>
        <n v="550048593"/>
        <n v="550045079"/>
        <n v="550025024"/>
        <n v="550070613"/>
        <n v="550061082"/>
        <n v="550071396"/>
        <n v="550044360"/>
        <n v="550076253"/>
        <n v="550024921"/>
        <n v="550044633"/>
        <n v="550024953"/>
        <n v="550024992"/>
        <n v="550062463"/>
        <n v="550045085"/>
        <n v="550040071"/>
        <n v="550024929"/>
        <n v="550044623"/>
        <n v="550053104"/>
        <n v="550071397"/>
        <n v="550061081"/>
        <n v="550037752"/>
        <n v="550045080"/>
        <n v="550044580"/>
        <n v="550025044"/>
        <n v="550070615"/>
        <n v="550058592"/>
        <n v="550076426"/>
        <n v="550041492"/>
        <n v="550032917"/>
        <n v="550054879"/>
        <n v="550056228"/>
        <n v="550049044"/>
        <n v="550027044"/>
        <n v="550077345"/>
        <n v="550062460"/>
        <n v="550062461"/>
        <n v="550024947"/>
        <n v="550062462"/>
        <n v="550077344"/>
        <n v="550053880"/>
        <n v="550078475"/>
        <n v="550025043"/>
        <n v="550050071"/>
        <n v="550062455"/>
        <n v="550077627"/>
        <n v="550056224"/>
        <n v="550072298"/>
        <n v="550056227"/>
        <n v="550062632"/>
        <n v="550044635"/>
        <n v="550069888"/>
        <n v="550032957"/>
        <n v="550066882"/>
        <n v="550043469"/>
        <n v="550025358"/>
        <n v="550025055"/>
        <n v="550075430"/>
        <n v="550041500"/>
        <n v="550025058"/>
        <n v="550050960"/>
        <n v="550077346"/>
        <n v="550066782"/>
        <n v="550047464"/>
        <n v="550038021"/>
        <n v="550027259"/>
        <n v="550044624"/>
        <n v="550054878"/>
        <n v="550045086"/>
        <n v="550075434"/>
        <n v="550077347"/>
        <n v="550024918"/>
        <n v="550046505"/>
        <n v="550027265"/>
        <n v="550027043"/>
        <n v="550069979"/>
        <n v="550072297"/>
        <n v="550074572"/>
        <n v="550045078"/>
        <n v="550070794"/>
        <n v="550050072"/>
        <n v="550077926"/>
        <s v=" "/>
        <n v="550069887" u="1"/>
        <n v="550027051" u="1"/>
        <n v="550063232" u="1"/>
        <n v="550041340" u="1"/>
        <n v="550045081" u="1"/>
        <n v="550024955" u="1"/>
        <n v="550026251" u="1"/>
        <n v="550062978" u="1"/>
        <n v="550075616" u="1"/>
      </sharedItems>
    </cacheField>
    <cacheField name="Description" numFmtId="0">
      <sharedItems count="114">
        <s v="Spirax S2 A 90_1*1000L_A227"/>
        <s v="Adv4TAX515W40SLMA2_12*0.8L_A04W"/>
        <s v=""/>
        <s v="HinoGEO15W40CI4DH1_1*200L_A04W"/>
        <s v="Adv4TAX5Sc10W30SLMB_12*0.8L_A04W"/>
        <s v="Spirax S2 A 80W-90_12*1L_A04W"/>
        <s v="Gadus S3 V460DM 2_1*770kg_A227"/>
        <s v="HlxHX610W30SP_4*4L_A04W"/>
        <s v="Advance SX2Solvfe_12*0.7L_A04W"/>
        <s v="KawaSemiSyn10W40SLMA_12*1L_A734"/>
        <s v="Rimula R2 40 CF_3*5L_A04W"/>
        <s v="HlxHX610W40SP_4*4L_A04W"/>
        <s v="Argina S4 40_1*209L_A227"/>
        <s v="Adv4TAX7Sc10W30SNMB_12*0.65L_A04W"/>
        <s v="Turbo T 68_1*209L_A227"/>
        <s v="Spirax S2 G 80W-90_12*1L_A04W"/>
        <s v="Spirax S4 CX 30_1*209L_A227"/>
        <s v="AdvCitySc10W40SPMB_12*1L_A04W"/>
        <s v="Adv4TAX7Sc10W30SNMB_12*0.8L_A04W"/>
        <s v="Mysella S5 N 40_1*209L_A227"/>
        <s v="HlxHX610W40SP_12*1L_A04W"/>
        <s v="IAGOFleet 15W-40 CH4_1*209L_A423"/>
        <s v="Gadus S3 V460DM 2_1*180kg_A227"/>
        <s v="Advanc4TAX320W50SGMA_12*0.8L_A04W"/>
        <s v="Adv4TAX5Sc20W40MB_12*0.8L_A04W"/>
        <s v="Tellus S2 MX 46_1*209L_A227"/>
        <s v="Tellus S3 M 46_1*209L_A227"/>
        <s v="HlxHX610W40SP_12*1L_A734"/>
        <s v="ShCoolLLPRTU3070GN_4*4L_A410"/>
        <s v="HelixHX515W40SNCF_12*1L_A04W"/>
        <s v="RimR4X15W40CI4E7DH1_1*209L_A227"/>
        <s v="AdvScooterGearOil_24*0.12L_A04W"/>
        <s v="Spirax S2 G 90_1*209L_A227"/>
        <s v="Rimula R2 40 CF_1*209L_A227"/>
        <s v="Corena S4 R 68_1*209L_A227"/>
        <s v="Corena S2 P 100_1*209L_A227"/>
        <s v="Adv4TAX7Sc10W40SNMB_12*0.8L_A04W"/>
        <s v="Tellus S2 VX 46_1*209L_A227"/>
        <s v="Diala S4 ZX-I_1*209L_A227"/>
        <s v="Spirax S2 A 90_1*209L_A227"/>
        <s v="Rimula R2 10W (CF)_1*209L_A227"/>
        <s v="HelixAst5W30_SP_12*1L_A04W"/>
        <s v="HelixHX515W40SNCF_4*4L_A04W"/>
        <s v="ShCoolLLPRTU3070GN_12*1L_A410"/>
        <s v="Helix HX320W50SLCF_12*1L_A04W"/>
        <s v="Tellus S2 MX 68_1*209L_A227"/>
        <s v="RimR3MV15W40CI4_1*209L_A227"/>
        <s v="Spirax S2 A 85W-140_1*209L_A227"/>
        <s v="HlxHX610W40SP_4*4L_A734"/>
        <s v="Adv4TAX515W40SLMA2_12*1L_A04W"/>
        <s v="MIDEL 7131_1*1000L_A1P5"/>
        <s v="Omala S2 GX 220_1*209L_A227"/>
        <s v="Turbo T 46_1*209L_A227"/>
        <s v="SukuCTBerlian 15W-40_1*200L_A04W"/>
        <s v="IAGO GO 140 GL5_1*209L_A423"/>
        <s v="Advanc4TAX320W50SGMA_12*1L_A04W"/>
        <s v="Gadus S3 V220C 3_1*18kg_A227"/>
        <s v="Adv4TAX520W40SLMA2_12*0.8L_A04W"/>
        <s v="Advan4TAX710W40SNMA2_12*1L_A04W"/>
        <s v="Advan4TAX710W40SNMA2_12*0.8L_A04W"/>
        <s v="Morlina S2 B 150_1*209L_A227"/>
        <s v="Adv4TAX7Sc10W40SNMB_12*1L_A04W"/>
        <s v="Adv4TAX520W40SLMA2_12*1L_A04W"/>
        <s v="Gadus S4OGClOil20000_1*180L_A1P5"/>
        <s v="Adv4TUlt10W40SPMA2_12*1L_A04W"/>
        <s v="Spirax S2 A 80W-90_1*209L_A227"/>
        <s v="RimLD4Extra15W40CI4_12*1L_A04W"/>
        <s v="AdvaPowerV15W50SNMA2_12*1L_A04W"/>
        <s v="HelixUltraECT5W30_12*1L_A04W"/>
        <s v="IAGO DEO 15W-40 CI4_1*209L_A423"/>
        <s v="HelixPowerV0W40SP_12*1L_A04W"/>
        <s v="IAGO GO 90 GL5_1*209L_A423"/>
        <s v="KawaFulSyn10W40SNMA2_12*1L_A734"/>
        <s v="Rimula R2 40 CF_12*1L_A04W"/>
        <s v="RimR4Plus15W40CI4E7_3*5L_A04W"/>
        <s v="Turbo T 32_1*209L_A227"/>
        <s v="HelixUltraAH0W20SPC5_12*1L_A447"/>
        <s v="HelixAstraSN10W30_12*1L_A04W"/>
        <s v="Spirax S3 G 80W_12*1L_A04W"/>
        <s v="Spirax S4 TXM_1*209L_A227"/>
        <s v="Spirax ATF 6_12*1L_A04W"/>
        <s v="Omala S2 GX 320_1*209L_A227"/>
        <s v="Spirax S2 G 90_4*4L_A04W"/>
        <s v="Kawasaki2TFC_12*0.8L_A04W"/>
        <s v="Advan4TAX710W30SNMA2_12*1L_A04W"/>
        <s v="Helix HX7 AH 10W-40_12*1L_A447"/>
        <s v="Omala S4 GXV 680_1*209L_A227"/>
        <s v="Helix HX320W50SLCF_4*4L_A04W"/>
        <s v="Gadus S2 V220 2_1*770kg_A227"/>
        <s v="Rimula R2 30 CF_1*209L_A227"/>
        <s v="SukuCTBerlian CF 40_1*200L_A04W"/>
        <s v="Tellus S2 MX 100_1*209L_A227"/>
        <s v="AdvCitySc10W30SPMB_12*1L_A04W"/>
        <s v="Advan4TAX710W30SNMA2_12*0.8L_A04W"/>
        <s v="Spirax S4 CX 10W_1*209L_A227"/>
        <s v="Gadinia S3 40_1*209L_A227"/>
        <s v="Corena S4 P 100_1*20L_A1P5"/>
        <s v="Gadus S3 V220C 2_1*18kg_A227"/>
        <s v="HlxUltSP5W30SP_12*1L_A04W"/>
        <s v="HelixPowerV0W40SP_4*4L_A04W"/>
        <s v="HCE EO 15W-40_1*200L_A04W"/>
        <s v="Tellus S2 MX 32_1*209L_A227"/>
        <s v="HelixCity0W-20_4*4L_A04W"/>
        <s v="RimLD4Extra15W40CI4_3*5L_A04W"/>
        <s v="HlxHX610W30SP_12*1L_A04W"/>
        <s v="SHELLCOOLELCHDRTU Y_1*205L_A04W" u="1"/>
        <s v="HOP Diff Oil 140W_1*200L_A04W" u="1"/>
        <s v="HOP Grease Chassis_1*15KG_A04W" u="1"/>
        <s v="Omala S2 GX 680_1*209L_A227" u="1"/>
        <s v="Gadus S2 V100 2_1*180kg_A227" u="1"/>
        <s v="Tellus S2 VX 100_1*209L_A227" u="1"/>
        <s v="Corena S4 R 46_1*20L_A227" u="1"/>
        <s v="Spirax S3 AD 80W-90_1*209L_A227" u="1"/>
        <s v="RimR4Plus15W40CI4E7_12*1L_A04W" u="1"/>
      </sharedItems>
    </cacheField>
    <cacheField name="Qty" numFmtId="0">
      <sharedItems containsSemiMixedTypes="0" containsString="0" containsNumber="1" containsInteger="1" minValue="0" maxValue="80"/>
    </cacheField>
    <cacheField name="Palet" numFmtId="0">
      <sharedItems containsMixedTypes="1" containsNumber="1" containsInteger="1" minValue="0" maxValue="1"/>
    </cacheField>
    <cacheField name="Eceran" numFmtId="0">
      <sharedItems containsBlank="1" containsMixedTypes="1" containsNumber="1" containsInteger="1" minValue="0" maxValue="48"/>
    </cacheField>
    <cacheField name="UPP" numFmtId="0">
      <sharedItems containsBlank="1" containsMixedTypes="1" containsNumber="1" containsInteger="1" minValue="1" maxValue="80"/>
    </cacheField>
    <cacheField name="PICK" numFmtId="0">
      <sharedItems containsSemiMixedTypes="0" containsString="0" containsNumber="1" containsInteger="1" minValue="0" maxValue="48"/>
    </cacheField>
    <cacheField name="b out" numFmtId="0">
      <sharedItems containsString="0" containsBlank="1" containsNumber="1" containsInteger="1" minValue="1" maxValue="48"/>
    </cacheField>
    <cacheField name="b in'" numFmtId="0">
      <sharedItems containsString="0" containsBlank="1" containsNumber="1" containsInteger="1" minValue="2" maxValue="48"/>
    </cacheField>
    <cacheField name="putaway" numFmtId="0">
      <sharedItems containsSemiMixedTypes="0" containsString="0" containsNumber="1" containsInteger="1" minValue="0" maxValue="48"/>
    </cacheField>
    <cacheField name="Remain Qty" numFmtId="0">
      <sharedItems containsSemiMixedTypes="0" containsString="0" containsNumber="1" containsInteger="1" minValue="0" maxValue="80" count="48">
        <n v="0"/>
        <n v="2"/>
        <n v="4"/>
        <n v="44"/>
        <n v="1"/>
        <n v="36"/>
        <n v="48"/>
        <n v="30"/>
        <n v="80"/>
        <n v="3"/>
        <n v="9"/>
        <n v="12"/>
        <n v="19"/>
        <n v="6"/>
        <n v="29"/>
        <n v="24"/>
        <n v="31"/>
        <n v="25"/>
        <n v="5"/>
        <n v="21"/>
        <n v="39"/>
        <n v="13"/>
        <n v="43"/>
        <n v="40"/>
        <n v="22"/>
        <n v="15"/>
        <n v="8"/>
        <n v="20"/>
        <n v="7"/>
        <n v="10"/>
        <n v="46"/>
        <n v="18"/>
        <n v="33"/>
        <n v="38"/>
        <n v="34"/>
        <n v="27"/>
        <n v="26"/>
        <n v="11"/>
        <n v="14" u="1"/>
        <n v="42" u="1"/>
        <n v="16" u="1"/>
        <n v="54" u="1"/>
        <n v="35" u="1"/>
        <n v="23" u="1"/>
        <n v="41" u="1"/>
        <n v="28" u="1"/>
        <n v="51" u="1"/>
        <n v="32" u="1"/>
      </sharedItems>
    </cacheField>
    <cacheField name="SKU" numFmtId="0">
      <sharedItems containsString="0" containsBlank="1" containsNumber="1" containsInteger="1" minValue="0" maxValue="550070614"/>
    </cacheField>
    <cacheField name="CEK" numFmtId="0">
      <sharedItems/>
    </cacheField>
    <cacheField name="Batch No" numFmtId="0">
      <sharedItems containsBlank="1" containsMixedTypes="1" containsNumber="1" containsInteger="1" minValue="0" maxValue="0"/>
    </cacheField>
    <cacheField name="Exp Date" numFmtId="169">
      <sharedItems containsNonDate="0" containsDate="1" containsString="0" containsBlank="1" minDate="1899-12-30T00:00:00" maxDate="2030-08-05T00:00:00"/>
    </cacheField>
    <cacheField name="cek2" numFmtId="0">
      <sharedItems/>
    </cacheField>
    <cacheField name="cek3" numFmtId="0">
      <sharedItems containsBlank="1"/>
    </cacheField>
    <cacheField name="Aging day" numFmtId="0">
      <sharedItems containsBlank="1" containsMixedTypes="1" containsNumber="1" containsInteger="1" minValue="0" maxValue="0"/>
    </cacheField>
    <cacheField name="Aging Expired" numFmtId="0">
      <sharedItems/>
    </cacheField>
    <cacheField name="on hand" numFmtId="0">
      <sharedItems containsSemiMixedTypes="0" containsString="0" containsNumber="1" containsInteger="1" minValue="0" maxValue="80"/>
    </cacheField>
    <cacheField name="PP" numFmtId="0">
      <sharedItems containsMixedTypes="1" containsNumber="1" containsInteger="1" minValue="0" maxValue="1"/>
    </cacheField>
    <cacheField name="TOTAL LOKSI" numFmtId="0">
      <sharedItems containsMixedTypes="1" containsNumber="1" containsInteger="1" minValue="0" maxValue="0"/>
    </cacheField>
    <cacheField name="Volume" numFmtId="0">
      <sharedItems containsMixedTypes="1" containsNumber="1" minValue="0" maxValue="1000"/>
    </cacheField>
    <cacheField name="status" numFmtId="0">
      <sharedItems/>
    </cacheField>
    <cacheField name="lokasi koson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266.440185185187" createdVersion="7" refreshedVersion="7" minRefreshableVersion="3" recordCount="2595" xr:uid="{1BDB9CB5-BF02-4427-8B1A-467E517A02A3}">
  <cacheSource type="worksheet">
    <worksheetSource ref="J24" sheet="WMS"/>
  </cacheSource>
  <cacheFields count="35">
    <cacheField name="aisle" numFmtId="0">
      <sharedItems containsBlank="1"/>
    </cacheField>
    <cacheField name="zz" numFmtId="0">
      <sharedItems containsBlank="1"/>
    </cacheField>
    <cacheField name="sss" numFmtId="0">
      <sharedItems containsBlank="1"/>
    </cacheField>
    <cacheField name="last" numFmtId="0">
      <sharedItems containsBlank="1" containsMixedTypes="1" containsNumber="1" containsInteger="1" minValue="1" maxValue="3"/>
    </cacheField>
    <cacheField name="Lokasi" numFmtId="0">
      <sharedItems containsBlank="1" count="2567">
        <s v="CA01A01"/>
        <s v="CA01A02"/>
        <s v="CA01B01"/>
        <s v="CA01B02"/>
        <s v="CA01C01"/>
        <s v="CA01C02"/>
        <s v="CA01D01"/>
        <s v="CA01D02"/>
        <s v="CA01E01"/>
        <s v="CA01E02"/>
        <s v="CA02A01"/>
        <s v="CA02A02"/>
        <s v="CA02B01"/>
        <s v="CA02B02"/>
        <s v="CA02C01"/>
        <s v="CA02C02"/>
        <s v="CA02D01"/>
        <s v="CA02D02"/>
        <s v="CA02E01"/>
        <s v="CA02E02"/>
        <s v="CA03A01"/>
        <s v="CA03A02"/>
        <s v="CA03B01"/>
        <s v="CA03B02"/>
        <s v="CA03C01"/>
        <s v="CA03C02"/>
        <s v="CA03D01"/>
        <s v="CA03D02"/>
        <s v="CA03E01"/>
        <s v="CA03E02"/>
        <s v="CA04A01"/>
        <s v="CA04A02"/>
        <s v="CA04B01"/>
        <s v="CA04B02"/>
        <s v="CA04C01"/>
        <s v="CA04C02"/>
        <s v="CA04D01"/>
        <s v="CA04D02"/>
        <s v="CA04E01"/>
        <s v="CA04E02"/>
        <s v="CA05A01"/>
        <s v="CA05A02"/>
        <s v="CA05B01"/>
        <s v="CA05B02"/>
        <s v="CA05C01"/>
        <s v="CA05C02"/>
        <s v="CA05D01"/>
        <s v="CA05D02"/>
        <s v="CA05E01"/>
        <s v="CA05E02"/>
        <s v="CA06A01"/>
        <s v="CA06A02"/>
        <s v="CA06B01"/>
        <s v="CA06B02"/>
        <s v="CA06C01"/>
        <s v="CA06C02"/>
        <s v="CA06D01"/>
        <s v="CA06D02"/>
        <s v="CA06E01"/>
        <s v="CA06E02"/>
        <s v="CA07A01"/>
        <s v="CA07A02"/>
        <s v="CA07B01"/>
        <s v="CA07B02"/>
        <s v="CA07C01"/>
        <s v="CA07C02"/>
        <s v="CA07D01"/>
        <s v="CA07D02"/>
        <s v="CA07E01"/>
        <s v="CA07E02"/>
        <s v="CA08A01"/>
        <s v="CA08A02"/>
        <s v="CA08B01"/>
        <s v="CA08B02"/>
        <s v="CA08C01"/>
        <s v="CA08C02"/>
        <s v="CA08D01"/>
        <s v="CA08D02"/>
        <s v="CA08E01"/>
        <s v="CA08E02"/>
        <s v="CA09A01"/>
        <s v="CA09A02"/>
        <s v="CA09B01"/>
        <s v="CA09B02"/>
        <s v="CA09C01"/>
        <s v="CA09C02"/>
        <s v="CA09D01"/>
        <s v="CA09D02"/>
        <s v="CA09E01"/>
        <s v="CA09E02"/>
        <s v="CA10A01"/>
        <s v="CA10A02"/>
        <s v="CA10B01"/>
        <s v="CA10B02"/>
        <s v="CA10C01"/>
        <s v="CA10C02"/>
        <s v="CA10D01"/>
        <s v="CA10D02"/>
        <s v="CA10E01"/>
        <s v="CA10E02"/>
        <s v="CA11A01"/>
        <s v="CA11A02"/>
        <s v="CA11B01"/>
        <s v="CA11B02"/>
        <s v="CA11C01"/>
        <s v="CA11C02"/>
        <s v="CA11D01"/>
        <s v="CA11D02"/>
        <s v="CA11E01"/>
        <s v="CA11E02"/>
        <s v="CA12A01"/>
        <s v="CA12A02"/>
        <s v="CA12B01"/>
        <s v="CA12B02"/>
        <s v="CA12C01"/>
        <s v="CA12C02"/>
        <s v="CA12D01"/>
        <s v="CA12D02"/>
        <s v="CA12E01"/>
        <s v="CA12E02"/>
        <s v="CA13A01"/>
        <s v="CA13A02"/>
        <s v="CA13B01"/>
        <s v="CA13B02"/>
        <s v="CA13C01"/>
        <s v="CA13C02"/>
        <s v="CA13D01"/>
        <s v="CA13D02"/>
        <s v="CA13E01"/>
        <s v="CA13E02"/>
        <s v="CA14A01"/>
        <s v="CA14A02"/>
        <s v="CA14B01"/>
        <s v="CA14B02"/>
        <s v="CA14C01"/>
        <s v="CA14C02"/>
        <s v="CA14D01"/>
        <s v="CA14D02"/>
        <s v="CA14E01"/>
        <s v="CA14E02"/>
        <s v="CA15A01"/>
        <s v="CA15A02"/>
        <s v="CA15B01"/>
        <s v="CA15B02"/>
        <s v="CA15C01"/>
        <s v="CA15C02"/>
        <s v="CA15D01"/>
        <s v="CA15D02"/>
        <s v="CA15E01"/>
        <s v="CA15E02"/>
        <s v="CA16A01"/>
        <s v="CA16A02"/>
        <s v="CA16B01"/>
        <s v="CA16B02"/>
        <s v="CA16C01"/>
        <s v="CA16C02"/>
        <s v="CA16D01"/>
        <s v="CA16D02"/>
        <s v="CA16E01"/>
        <s v="CA16E02"/>
        <s v="CA17A01"/>
        <s v="CA17A02"/>
        <s v="CA17B01"/>
        <s v="CA17B02"/>
        <s v="CA17C01"/>
        <s v="CA17C02"/>
        <s v="CA17D01"/>
        <s v="CA17D02"/>
        <s v="CA17E01"/>
        <s v="CA17E02"/>
        <s v="CA18A01"/>
        <s v="CA18A02"/>
        <s v="CA18B01"/>
        <s v="CA18B02"/>
        <s v="CA18C01"/>
        <s v="CA18C02"/>
        <s v="CA18D01"/>
        <s v="CA18D02"/>
        <s v="CA18E01"/>
        <s v="CA18E02"/>
        <s v="CA19A01"/>
        <s v="CA19A02"/>
        <s v="CA19B01"/>
        <s v="CA19B02"/>
        <s v="CA19C01"/>
        <s v="CA19C02"/>
        <s v="CA19D01"/>
        <s v="CA19D02"/>
        <s v="CA19E01"/>
        <s v="CA19E02"/>
        <s v="CB01A01"/>
        <s v="CB01A02"/>
        <s v="CB01B01"/>
        <s v="CB01B02"/>
        <s v="CB01C01"/>
        <s v="CB01C02"/>
        <s v="CB01D01"/>
        <s v="CB01D02"/>
        <s v="CB01E01"/>
        <s v="CB01E02"/>
        <s v="CB02A01"/>
        <s v="CB02A02"/>
        <s v="CB02B01"/>
        <s v="CB02B02"/>
        <s v="CB02C01"/>
        <s v="CB02C02"/>
        <s v="CB02D01"/>
        <s v="CB02D02"/>
        <s v="CB02E01"/>
        <s v="CB02E02"/>
        <s v="CB03A01"/>
        <s v="CB03A02"/>
        <s v="CB03B01"/>
        <s v="CB03B02"/>
        <s v="CB03C01"/>
        <s v="CB03C02"/>
        <s v="CB03D01"/>
        <s v="CB03D02"/>
        <s v="CB03E01"/>
        <s v="CB03E02"/>
        <s v="CB04A01"/>
        <s v="CB04A02"/>
        <s v="CB04B01"/>
        <s v="CB04B02"/>
        <s v="CB04C01"/>
        <s v="CB04C02"/>
        <s v="CB04D01"/>
        <s v="CB04D02"/>
        <s v="CB04E01"/>
        <s v="CB04E02"/>
        <s v="CB05A01"/>
        <s v="CB05A02"/>
        <s v="CB05B01"/>
        <s v="CB05B02"/>
        <s v="CB05C01"/>
        <s v="CB05C02"/>
        <s v="CB05D01"/>
        <s v="CB05D02"/>
        <s v="CB05E01"/>
        <s v="CB05E02"/>
        <s v="CB06A01"/>
        <s v="CB06A02"/>
        <s v="CB06B01"/>
        <s v="CB06B02"/>
        <s v="CB06C01"/>
        <s v="CB06C02"/>
        <s v="CB06D01"/>
        <s v="CB06D02"/>
        <s v="CB06E01"/>
        <s v="CB06E02"/>
        <s v="CB07A01"/>
        <s v="CB07A02"/>
        <s v="CB07B01"/>
        <s v="CB07B02"/>
        <s v="CB07C01"/>
        <s v="CB07C02"/>
        <s v="CB07D01"/>
        <s v="CB07D02"/>
        <s v="CB07E01"/>
        <s v="CB07E02"/>
        <s v="CB08A01"/>
        <s v="CB08A02"/>
        <s v="CB08B01"/>
        <s v="CB08B02"/>
        <s v="CB08C01"/>
        <s v="CB08C02"/>
        <s v="CB08D01"/>
        <s v="CB08D02"/>
        <s v="CB08E01"/>
        <s v="CB08E02"/>
        <s v="CB09A01"/>
        <s v="CB09A02"/>
        <s v="CB09B01"/>
        <s v="CB09B02"/>
        <s v="CB09C01"/>
        <s v="CB09C02"/>
        <s v="CB09D01"/>
        <s v="CB09D02"/>
        <s v="CB09E01"/>
        <s v="CB09E02"/>
        <s v="CB10A01"/>
        <s v="CB10A02"/>
        <s v="CB10B01"/>
        <s v="CB10B02"/>
        <s v="CB10C01"/>
        <s v="CB10C02"/>
        <s v="CB10D01"/>
        <s v="CB10D02"/>
        <s v="CB10E01"/>
        <s v="CB10E02"/>
        <s v="CB11A01"/>
        <s v="CB11A02"/>
        <s v="CB11B01"/>
        <s v="CB11B02"/>
        <s v="CB11C01"/>
        <s v="CB11C02"/>
        <s v="CB11D01"/>
        <s v="CB11D02"/>
        <s v="CB11E01"/>
        <s v="CB11E02"/>
        <s v="CB12A01"/>
        <s v="CB12A02"/>
        <s v="CB12B01"/>
        <s v="CB12B02"/>
        <s v="CB12C01"/>
        <s v="CB12C02"/>
        <s v="CB12D01"/>
        <s v="CB12D02"/>
        <s v="CB12E01"/>
        <s v="CB12E02"/>
        <s v="CB13A01"/>
        <s v="CB13A02"/>
        <s v="CB13B01"/>
        <s v="CB13B02"/>
        <s v="CB13C01"/>
        <s v="CB13C02"/>
        <s v="CB13D01"/>
        <s v="CB13D02"/>
        <s v="CB13E01"/>
        <s v="CB13E02"/>
        <s v="CB14A01"/>
        <s v="CB14A02"/>
        <s v="CB14B01"/>
        <s v="CB14B02"/>
        <s v="CB14C01"/>
        <s v="CB14C02"/>
        <s v="CB14D01"/>
        <s v="CB14D02"/>
        <s v="CB14E01"/>
        <s v="CB14E02"/>
        <s v="CB15A01"/>
        <s v="CB15A02"/>
        <s v="CB15B01"/>
        <s v="CB15B02"/>
        <s v="CB15C01"/>
        <s v="CB15C02"/>
        <s v="CB15D01"/>
        <s v="CB15D02"/>
        <s v="CB15E01"/>
        <s v="CB15E02"/>
        <s v="CB16A01"/>
        <s v="CB16A02"/>
        <s v="CB16B01"/>
        <s v="CB16B02"/>
        <s v="CB16C01"/>
        <s v="CB16C02"/>
        <s v="CB16D01"/>
        <s v="CB16D02"/>
        <s v="CB16E01"/>
        <s v="CB16E02"/>
        <s v="CB17A01"/>
        <s v="CB17A02"/>
        <s v="CB17B01"/>
        <s v="CB17B02"/>
        <s v="CB17C01"/>
        <s v="CB17C02"/>
        <s v="CB17D01"/>
        <s v="CB17D02"/>
        <s v="CB17E01"/>
        <s v="CB17E02"/>
        <s v="CB18A01"/>
        <s v="CB18A02"/>
        <s v="CB18B01"/>
        <s v="CB18B02"/>
        <s v="CB18C01"/>
        <s v="CB18C02"/>
        <s v="CB18D01"/>
        <s v="CB18D02"/>
        <s v="CB18E01"/>
        <s v="CB18E02"/>
        <s v="CB19A01"/>
        <s v="CB19A02"/>
        <s v="CB19B01"/>
        <s v="CB19B02"/>
        <s v="CB19C01"/>
        <s v="CB19C02"/>
        <s v="CB19D01"/>
        <s v="CB19D02"/>
        <s v="CB19E01"/>
        <s v="CB19E02"/>
        <s v="CB20A01"/>
        <s v="CB20A02"/>
        <s v="CB20B01"/>
        <s v="CB20B02"/>
        <s v="CB20C01"/>
        <s v="CB20C02"/>
        <s v="CB20D01"/>
        <s v="CB20D02"/>
        <s v="CB20E01"/>
        <s v="CB20E02"/>
        <s v="CB21A01"/>
        <s v="CB21A02"/>
        <s v="CB21B01"/>
        <s v="CB21B02"/>
        <s v="CB21C01"/>
        <s v="CB21C02"/>
        <s v="CB21D01"/>
        <s v="CB21D02"/>
        <s v="CB21E01"/>
        <s v="CB21E02"/>
        <s v="CB22A01"/>
        <s v="CB22A02"/>
        <s v="CB22B01"/>
        <s v="CB22B02"/>
        <s v="CB22C01"/>
        <s v="CB22C02"/>
        <s v="CB22D01"/>
        <s v="CB22D02"/>
        <s v="CB22E01"/>
        <s v="CB22E02"/>
        <s v="CB23A01"/>
        <s v="CB23A02"/>
        <s v="CB23B01"/>
        <s v="CB23B02"/>
        <s v="CB23C01"/>
        <s v="CB23C02"/>
        <s v="CB23D01"/>
        <s v="CB23D02"/>
        <s v="CB23E01"/>
        <s v="CB23E02"/>
        <s v="CB24A01"/>
        <s v="CB24A02"/>
        <s v="CB24B01"/>
        <s v="CB24B02"/>
        <s v="CB24C01"/>
        <s v="CB24C02"/>
        <s v="CB24D01"/>
        <s v="CB24D02"/>
        <s v="CB24E01"/>
        <s v="CB24E02"/>
        <s v="CB25A01"/>
        <s v="CB25A02"/>
        <s v="CB25B01"/>
        <s v="CB25B02"/>
        <s v="CB25C01"/>
        <s v="CB25C02"/>
        <s v="CB25D01"/>
        <s v="CB25D02"/>
        <s v="CB25E01"/>
        <s v="CB25E02"/>
        <s v="CB26A01"/>
        <s v="CB26A02"/>
        <s v="CB26B01"/>
        <s v="CB26B02"/>
        <s v="CB26C01"/>
        <s v="CB26C02"/>
        <s v="CB26D01"/>
        <s v="CB26D02"/>
        <s v="CB26E01"/>
        <s v="CB26E02"/>
        <s v="CB27A01"/>
        <s v="CB27A02"/>
        <s v="CB27B01"/>
        <s v="CB27B02"/>
        <s v="CB27C01"/>
        <s v="CB27C02"/>
        <s v="CB27D01"/>
        <s v="CB27D02"/>
        <s v="CB27E01"/>
        <s v="CB27E02"/>
        <s v="CB28A01"/>
        <s v="CB28A02"/>
        <s v="CB28B01"/>
        <s v="CB28B02"/>
        <s v="CB28C01"/>
        <s v="CB28C02"/>
        <s v="CB28D01"/>
        <s v="CB28D02"/>
        <s v="CB28E01"/>
        <s v="CB28E02"/>
        <s v="CB29A01"/>
        <s v="CB29A02"/>
        <s v="CB29B01"/>
        <s v="CB29B02"/>
        <s v="CB29C01"/>
        <s v="CB29C02"/>
        <s v="CB29D01"/>
        <s v="CB29D02"/>
        <s v="CB29E01"/>
        <s v="CB29E02"/>
        <s v="CB30A01"/>
        <s v="CB30A02"/>
        <s v="CB30B01"/>
        <s v="CB30B02"/>
        <s v="CB30C01"/>
        <s v="CB30C02"/>
        <s v="CB30D01"/>
        <s v="CB30D02"/>
        <s v="CB30E01"/>
        <s v="CB30E02"/>
        <s v="CB31A01"/>
        <s v="CB31A02"/>
        <s v="CB31B01"/>
        <s v="CB31B02"/>
        <s v="CB31C01"/>
        <s v="CB31C02"/>
        <s v="CB31D01"/>
        <s v="CB31D02"/>
        <s v="CB31E01"/>
        <s v="CB31E02"/>
        <s v="CB32A01"/>
        <s v="CB32A02"/>
        <s v="CB32B01"/>
        <s v="CB32B02"/>
        <s v="CB32C01"/>
        <s v="CB32C02"/>
        <s v="CB32D01"/>
        <s v="CB32D02"/>
        <s v="CB32E01"/>
        <s v="CB32E02"/>
        <s v="CB33A01"/>
        <s v="CB33A02"/>
        <s v="CB33B01"/>
        <s v="CB33B02"/>
        <s v="CB33C01"/>
        <s v="CB33C02"/>
        <s v="CB33D01"/>
        <s v="CB33D02"/>
        <s v="CB33E01"/>
        <s v="CB33E02"/>
        <s v="CB34A01"/>
        <s v="CB34A02"/>
        <s v="CB34B01"/>
        <s v="CB34B02"/>
        <s v="CB34C01"/>
        <s v="CB34C02"/>
        <s v="CB34D01"/>
        <s v="CB34D02"/>
        <s v="CB34E01"/>
        <s v="CB34E02"/>
        <s v="CB35A01"/>
        <s v="CB35A02"/>
        <s v="CB35B01"/>
        <s v="CB35B02"/>
        <s v="CB35C01"/>
        <s v="CB35C02"/>
        <s v="CB35D01"/>
        <s v="CB35D02"/>
        <s v="CB35E01"/>
        <s v="CB35E02"/>
        <s v="CB36A01"/>
        <s v="CB36A02"/>
        <s v="CB36B01"/>
        <s v="CB36B02"/>
        <s v="CB36C01"/>
        <s v="CB36C02"/>
        <s v="CB36D01"/>
        <s v="CB36D02"/>
        <s v="CB36E01"/>
        <s v="CB36E02"/>
        <s v="CB37A01"/>
        <s v="CB37A02"/>
        <s v="CB37B01"/>
        <s v="CB37B02"/>
        <s v="CB37C01"/>
        <s v="CB37C02"/>
        <s v="CB37D01"/>
        <s v="CB37D02"/>
        <s v="CB37E01"/>
        <s v="CB37E02"/>
        <s v="CB38A01"/>
        <s v="CB38A02"/>
        <s v="CB38B01"/>
        <s v="CB38B02"/>
        <s v="CB38C01"/>
        <s v="CB38C02"/>
        <s v="CB38D01"/>
        <s v="CB38D02"/>
        <s v="CB38E01"/>
        <s v="CB38E02"/>
        <s v="CB39A01"/>
        <s v="CB39A02"/>
        <s v="CB39B01"/>
        <s v="CB39B02"/>
        <s v="CB39C01"/>
        <s v="CB39C02"/>
        <s v="CB39D01"/>
        <s v="CB39D02"/>
        <s v="CB39E01"/>
        <s v="CB39E02"/>
        <s v="CB40A01"/>
        <s v="CB40A02"/>
        <s v="CB40B01"/>
        <s v="CB40B02"/>
        <s v="CB40C01"/>
        <s v="CB40C02"/>
        <s v="CB40D01"/>
        <s v="CB40D02"/>
        <s v="CB40E01"/>
        <s v="CB40E02"/>
        <s v="CC01A01"/>
        <s v="CC01A02"/>
        <s v="CC01B01"/>
        <s v="CC01B02"/>
        <s v="CC01C01"/>
        <s v="CC01C02"/>
        <s v="CC01D01"/>
        <s v="CC01D02"/>
        <s v="CC01E01"/>
        <s v="CC01E02"/>
        <s v="CC02A01"/>
        <s v="CC02A02"/>
        <s v="CC02B01"/>
        <s v="CC02B02"/>
        <s v="CC02C01"/>
        <s v="CC02C02"/>
        <s v="CC02D01"/>
        <s v="CC02D02"/>
        <s v="CC02E01"/>
        <s v="CC02E02"/>
        <s v="CC03A01"/>
        <s v="CC03A02"/>
        <s v="CC03B01"/>
        <s v="CC03B02"/>
        <s v="CC03C01"/>
        <s v="CC03C02"/>
        <s v="CC03D01"/>
        <s v="CC03D02"/>
        <s v="CC03E01"/>
        <s v="CC03E02"/>
        <s v="CC04A01"/>
        <s v="CC04A02"/>
        <s v="CC04B01"/>
        <s v="CC04B02"/>
        <s v="CC04C01"/>
        <s v="CC04C02"/>
        <s v="CC04D01"/>
        <s v="CC04D02"/>
        <s v="CC04E01"/>
        <s v="CC04E02"/>
        <s v="CC05A01"/>
        <s v="CC05A02"/>
        <s v="CC05B01"/>
        <s v="CC05B02"/>
        <s v="CC05C01"/>
        <s v="CC05C02"/>
        <s v="CC05D01"/>
        <s v="CC05D02"/>
        <s v="CC05E01"/>
        <s v="CC05E02"/>
        <s v="CC06A01"/>
        <s v="CC06A02"/>
        <s v="CC06B01"/>
        <s v="CC06B02"/>
        <s v="CC06C01"/>
        <s v="CC06C02"/>
        <s v="CC06D01"/>
        <s v="CC06D02"/>
        <s v="CC06E01"/>
        <s v="CC06E02"/>
        <s v="CC07A01"/>
        <s v="CC07A02"/>
        <s v="CC07B01"/>
        <s v="CC07B02"/>
        <s v="CC07C01"/>
        <s v="CC07C02"/>
        <s v="CC07D01"/>
        <s v="CC07D02"/>
        <s v="CC07E01"/>
        <s v="CC07E02"/>
        <s v="CC08A01"/>
        <s v="CC08A02"/>
        <s v="CC08B01"/>
        <s v="CC08B02"/>
        <s v="CC08C01"/>
        <s v="CC08C02"/>
        <s v="CC08D01"/>
        <s v="CC08D02"/>
        <s v="CC08E01"/>
        <s v="CC08E02"/>
        <s v="CC09A01"/>
        <s v="CC09A02"/>
        <s v="CC09B01"/>
        <s v="CC09B02"/>
        <s v="CC09C01"/>
        <s v="CC09C02"/>
        <s v="CC09D01"/>
        <s v="CC09D02"/>
        <s v="CC09E01"/>
        <s v="CC09E02"/>
        <s v="CC10A01"/>
        <s v="CC10A02"/>
        <s v="CC10B01"/>
        <s v="CC10B02"/>
        <s v="CC10C01"/>
        <s v="CC10C02"/>
        <s v="CC10D01"/>
        <s v="CC10D02"/>
        <s v="CC10E01"/>
        <s v="CC10E02"/>
        <s v="CC11A01"/>
        <s v="CC11A02"/>
        <s v="CC11B01"/>
        <s v="CC11B02"/>
        <s v="CC11C01"/>
        <s v="CC11C02"/>
        <s v="CC11D01"/>
        <s v="CC11D02"/>
        <s v="CC11E01"/>
        <s v="CC11E02"/>
        <s v="CC12A01"/>
        <s v="CC12A02"/>
        <s v="CC12B01"/>
        <s v="CC12B02"/>
        <s v="CC12C01"/>
        <s v="CC12C02"/>
        <s v="CC12D01"/>
        <s v="CC12D02"/>
        <s v="CC12E01"/>
        <s v="CC12E02"/>
        <s v="CC13A01"/>
        <s v="CC13A02"/>
        <s v="CC13B01"/>
        <s v="CC13B02"/>
        <s v="CC13C01"/>
        <s v="CC13C02"/>
        <s v="CC13D01"/>
        <s v="CC13D02"/>
        <s v="CC13E01"/>
        <s v="CC13E02"/>
        <s v="CC14A01"/>
        <s v="CC14A02"/>
        <s v="CC14B01"/>
        <s v="CC14B02"/>
        <s v="CC14C01"/>
        <s v="CC14C02"/>
        <s v="CC14D01"/>
        <s v="CC14D02"/>
        <s v="CC14E01"/>
        <s v="CC14E02"/>
        <s v="CC15A01"/>
        <s v="CC15A02"/>
        <s v="CC15B01"/>
        <s v="CC15B02"/>
        <s v="CC15C01"/>
        <s v="CC15C02"/>
        <s v="CC15D01"/>
        <s v="CC15D02"/>
        <s v="CC15E01"/>
        <s v="CC15E02"/>
        <s v="CC16A01"/>
        <s v="CC16A02"/>
        <s v="CC16B01"/>
        <s v="CC16B02"/>
        <s v="CC16C01"/>
        <s v="CC16C02"/>
        <s v="CC16D01"/>
        <s v="CC16D02"/>
        <s v="CC16E01"/>
        <s v="CC16E02"/>
        <s v="CC17A01"/>
        <s v="CC17A02"/>
        <s v="CC17B01"/>
        <s v="CC17B02"/>
        <s v="CC17C01"/>
        <s v="CC17C02"/>
        <s v="CC17D01"/>
        <s v="CC17D02"/>
        <s v="CC17E01"/>
        <s v="CC17E02"/>
        <s v="CC18A01"/>
        <s v="CC18A02"/>
        <s v="CC18B01"/>
        <s v="CC18B02"/>
        <s v="CC18C01"/>
        <s v="CC18C02"/>
        <s v="CC18D01"/>
        <s v="CC18D02"/>
        <s v="CC18E01"/>
        <s v="CC18E02"/>
        <s v="CC21A01"/>
        <s v="CC21A02"/>
        <s v="CC21B01"/>
        <s v="CC21B02"/>
        <s v="CC21C01"/>
        <s v="CC21C02"/>
        <s v="CC21D01"/>
        <s v="CC21D02"/>
        <s v="CC21E01"/>
        <s v="CC21E02"/>
        <s v="CC22A01"/>
        <s v="CC22A02"/>
        <s v="CC22B01"/>
        <s v="CC22B02"/>
        <s v="CC22C01"/>
        <s v="CC22C02"/>
        <s v="CC22D01"/>
        <s v="CC22D02"/>
        <s v="CC22E01"/>
        <s v="CC22E02"/>
        <s v="CC23A01"/>
        <s v="CC23A02"/>
        <s v="CC23B01"/>
        <s v="CC23B02"/>
        <s v="CC23C01"/>
        <s v="CC23C02"/>
        <s v="CC23D01"/>
        <s v="CC23D02"/>
        <s v="CC23E01"/>
        <s v="CC23E02"/>
        <s v="CC24A01"/>
        <s v="CC24A02"/>
        <s v="CC24B01"/>
        <s v="CC24B02"/>
        <s v="CC24C01"/>
        <s v="CC24C02"/>
        <s v="CC24D01"/>
        <s v="CC24D02"/>
        <s v="CC24E01"/>
        <s v="CC24E02"/>
        <s v="CC25A01"/>
        <s v="CC25A02"/>
        <s v="CC25B01"/>
        <s v="CC25B02"/>
        <s v="CC25C01"/>
        <s v="CC25C02"/>
        <s v="CC25D01"/>
        <s v="CC25D02"/>
        <s v="CC25E01"/>
        <s v="CC25E02"/>
        <s v="CC26A01"/>
        <s v="CC26A02"/>
        <s v="CC26B01"/>
        <s v="CC26B02"/>
        <s v="CC26C01"/>
        <s v="CC26C02"/>
        <s v="CC26D01"/>
        <s v="CC26D02"/>
        <s v="CC26E01"/>
        <s v="CC26E02"/>
        <s v="CC27A01"/>
        <s v="CC27A02"/>
        <s v="CC27B01"/>
        <s v="CC27B02"/>
        <s v="CC27C01"/>
        <s v="CC27C02"/>
        <s v="CC27D01"/>
        <s v="CC27D02"/>
        <s v="CC27E01"/>
        <s v="CC27E02"/>
        <s v="CC28A01"/>
        <s v="CC28A02"/>
        <s v="CC28B01"/>
        <s v="CC28B02"/>
        <s v="CC28C01"/>
        <s v="CC28C02"/>
        <s v="CC28D01"/>
        <s v="CC28D02"/>
        <s v="CC28E01"/>
        <s v="CC28E02"/>
        <s v="CC29A01"/>
        <s v="CC29A02"/>
        <s v="CC29B01"/>
        <s v="CC29B02"/>
        <s v="CC29C01"/>
        <s v="CC29C02"/>
        <s v="CC29D01"/>
        <s v="CC29D02"/>
        <s v="CC29E01"/>
        <s v="CC29E02"/>
        <s v="CC30A01"/>
        <s v="CC30A02"/>
        <s v="CC30B01"/>
        <s v="CC30B02"/>
        <s v="CC30C01"/>
        <s v="CC30C02"/>
        <s v="CC30D01"/>
        <s v="CC30D02"/>
        <s v="CC30E01"/>
        <s v="CC30E02"/>
        <s v="CC31A01"/>
        <s v="CC31A02"/>
        <s v="CC31B01"/>
        <s v="CC31B02"/>
        <s v="CC31C01"/>
        <s v="CC31C02"/>
        <s v="CC31D01"/>
        <s v="CC31D02"/>
        <s v="CC31E01"/>
        <s v="CC31E02"/>
        <s v="CC32A01"/>
        <s v="CC32A02"/>
        <s v="CC32B01"/>
        <s v="CC32B02"/>
        <s v="CC32C01"/>
        <s v="CC32C02"/>
        <s v="CC32D01"/>
        <s v="CC32D02"/>
        <s v="CC32E01"/>
        <s v="CC32E02"/>
        <s v="CC33A01"/>
        <s v="CC33A02"/>
        <s v="CC33B01"/>
        <s v="CC33B02"/>
        <s v="CC33C01"/>
        <s v="CC33C02"/>
        <s v="CC33D01"/>
        <s v="CC33D02"/>
        <s v="CC33E01"/>
        <s v="CC33E02"/>
        <s v="CC34A01"/>
        <s v="CC34A02"/>
        <s v="CC34B01"/>
        <s v="CC34B02"/>
        <s v="CC34C01"/>
        <s v="CC34C02"/>
        <s v="CC34D01"/>
        <s v="CC34D02"/>
        <s v="CC34E01"/>
        <s v="CC34E02"/>
        <s v="CC35A01"/>
        <s v="CC35A02"/>
        <s v="CC35B01"/>
        <s v="CC35B02"/>
        <s v="CC35C01"/>
        <s v="CC35C02"/>
        <s v="CC35D01"/>
        <s v="CC35D02"/>
        <s v="CC35E01"/>
        <s v="CC35E02"/>
        <s v="CC36A01"/>
        <s v="CC36A02"/>
        <s v="CC36B01"/>
        <s v="CC36B02"/>
        <s v="CC36C01"/>
        <s v="CC36C02"/>
        <s v="CC36D01"/>
        <s v="CC36D02"/>
        <s v="CC36E01"/>
        <s v="CC36E02"/>
        <s v="CC37A01"/>
        <s v="CC37A02"/>
        <s v="CC37B01"/>
        <s v="CC37B02"/>
        <s v="CC37C01"/>
        <s v="CC37C02"/>
        <s v="CC37D01"/>
        <s v="CC37D02"/>
        <s v="CC37E01"/>
        <s v="CC37E02"/>
        <s v="CC38A01"/>
        <s v="CC38A02"/>
        <s v="CC38B01"/>
        <s v="CC38B02"/>
        <s v="CC38C01"/>
        <s v="CC38C02"/>
        <s v="CC38D01"/>
        <s v="CC38D02"/>
        <s v="CC38E01"/>
        <s v="CC38E02"/>
        <s v="CC39A01"/>
        <s v="CC39A02"/>
        <s v="CC39B01"/>
        <s v="CC39B02"/>
        <s v="CC39C01"/>
        <s v="CC39C02"/>
        <s v="CC39D01"/>
        <s v="CC39D02"/>
        <s v="CC39E01"/>
        <s v="CC39E02"/>
        <s v="CC40A01"/>
        <s v="CC40A02"/>
        <s v="CC40B01"/>
        <s v="CC40B02"/>
        <s v="CC40C01"/>
        <s v="CC40C02"/>
        <s v="CC40D01"/>
        <s v="CC40D02"/>
        <s v="CC40E01"/>
        <s v="CC40E02"/>
        <s v="CD01A01"/>
        <s v="CD01A02"/>
        <s v="CD01B01"/>
        <s v="CD01B02"/>
        <s v="CD01C01"/>
        <s v="CD01C02"/>
        <s v="CD01D01"/>
        <s v="CD01D02"/>
        <s v="CD01E01"/>
        <s v="CD01E02"/>
        <s v="CD02A01"/>
        <s v="CD02A02"/>
        <s v="CD02B01"/>
        <s v="CD02B02"/>
        <s v="CD02C01"/>
        <s v="CD02C02"/>
        <s v="CD02D01"/>
        <s v="CD02D02"/>
        <s v="CD02E01"/>
        <s v="CD02E02"/>
        <s v="CD03A01"/>
        <s v="CD03A02"/>
        <s v="CD03B01"/>
        <s v="CD03B02"/>
        <s v="CD03C01"/>
        <s v="CD03C02"/>
        <s v="CD03D01"/>
        <s v="CD03D02"/>
        <s v="CD03E01"/>
        <s v="CD03E02"/>
        <s v="CD04A01"/>
        <s v="CD04A02"/>
        <s v="CD04B01"/>
        <s v="CD04B02"/>
        <s v="CD04C01"/>
        <s v="CD04C02"/>
        <s v="CD04D01"/>
        <s v="CD04D02"/>
        <s v="CD04E01"/>
        <s v="CD04E02"/>
        <s v="CD05A01"/>
        <s v="CD05A02"/>
        <s v="CD05B01"/>
        <s v="CD05B02"/>
        <s v="CD05C01"/>
        <s v="CD05C02"/>
        <s v="CD05D01"/>
        <s v="CD05D02"/>
        <s v="CD05E01"/>
        <s v="CD05E02"/>
        <s v="CD06A01"/>
        <s v="CD06A02"/>
        <s v="CD06B01"/>
        <s v="CD06B02"/>
        <s v="CD06C01"/>
        <s v="CD06C02"/>
        <s v="CD06D01"/>
        <s v="CD06D02"/>
        <s v="CD06E01"/>
        <s v="CD06E02"/>
        <s v="CD07A01"/>
        <s v="CD07A02"/>
        <s v="CD07B01"/>
        <s v="CD07B02"/>
        <s v="CD07C01"/>
        <s v="CD07C02"/>
        <s v="CD07D01"/>
        <s v="CD07D02"/>
        <s v="CD07E01"/>
        <s v="CD07E02"/>
        <s v="CD08A01"/>
        <s v="CD08A02"/>
        <s v="CD08B01"/>
        <s v="CD08B02"/>
        <s v="CD08C01"/>
        <s v="CD08C02"/>
        <s v="CD08D01"/>
        <s v="CD08D02"/>
        <s v="CD08E01"/>
        <s v="CD08E02"/>
        <s v="CD09A01"/>
        <s v="CD09A02"/>
        <s v="CD09B01"/>
        <s v="CD09B02"/>
        <s v="CD09C01"/>
        <s v="CD09C02"/>
        <s v="CD09D01"/>
        <s v="CD09D02"/>
        <s v="CD09E01"/>
        <s v="CD09E02"/>
        <s v="CD10A01"/>
        <s v="CD10A02"/>
        <s v="CD10B01"/>
        <s v="CD10B02"/>
        <s v="CD10C01"/>
        <s v="CD10C02"/>
        <s v="CD10D01"/>
        <s v="CD10D02"/>
        <s v="CD10E01"/>
        <s v="CD10E02"/>
        <s v="CD11A01"/>
        <s v="CD11A02"/>
        <s v="CD11B01"/>
        <s v="CD11B02"/>
        <s v="CD11C01"/>
        <s v="CD11C02"/>
        <s v="CD11D01"/>
        <s v="CD11D02"/>
        <s v="CD11E01"/>
        <s v="CD11E02"/>
        <s v="CD12A01"/>
        <s v="CD12A02"/>
        <s v="CD12B01"/>
        <s v="CD12B02"/>
        <s v="CD12C01"/>
        <s v="CD12C02"/>
        <s v="CD12D01"/>
        <s v="CD12D02"/>
        <s v="CD12E01"/>
        <s v="CD12E02"/>
        <s v="CD13A01"/>
        <s v="CD13A02"/>
        <s v="CD13B01"/>
        <s v="CD13B02"/>
        <s v="CD13C01"/>
        <s v="CD13C02"/>
        <s v="CD13D01"/>
        <s v="CD13D02"/>
        <s v="CD13E01"/>
        <s v="CD13E02"/>
        <s v="CD14A01"/>
        <s v="CD14A02"/>
        <s v="CD14B01"/>
        <s v="CD14B02"/>
        <s v="CD14C01"/>
        <s v="CD14C02"/>
        <s v="CD14D01"/>
        <s v="CD14D02"/>
        <s v="CD14E01"/>
        <s v="CD14E02"/>
        <s v="CD15A01"/>
        <s v="CD15A02"/>
        <s v="CD15B01"/>
        <s v="CD15B02"/>
        <s v="CD15C01"/>
        <s v="CD15C02"/>
        <s v="CD15D01"/>
        <s v="CD15D02"/>
        <s v="CD15E01"/>
        <s v="CD15E02"/>
        <s v="CD16A01"/>
        <s v="CD16A02"/>
        <s v="CD16B01"/>
        <s v="CD16B02"/>
        <s v="CD16C01"/>
        <s v="CD16C02"/>
        <s v="CD16D01"/>
        <s v="CD16D02"/>
        <s v="CD16E01"/>
        <s v="CD16E02"/>
        <s v="CD17A01"/>
        <s v="CD17A02"/>
        <s v="CD17B01"/>
        <s v="CD17B02"/>
        <s v="CD17C01"/>
        <s v="CD17C02"/>
        <s v="CD17D01"/>
        <s v="CD17D02"/>
        <s v="CD17E01"/>
        <s v="CD17E02"/>
        <s v="CD18A01"/>
        <s v="CD18A02"/>
        <s v="CD18B01"/>
        <s v="CD18B02"/>
        <s v="CD18C01"/>
        <s v="CD18C02"/>
        <s v="CD18D01"/>
        <s v="CD18D02"/>
        <s v="CD18E01"/>
        <s v="CD18E02"/>
        <s v="CD19A01"/>
        <s v="CD19A02"/>
        <s v="CD19B01"/>
        <s v="CD19B02"/>
        <s v="CD19C01"/>
        <s v="CD19C02"/>
        <s v="CD19D01"/>
        <s v="CD19D02"/>
        <s v="CD19E01"/>
        <s v="CD19E02"/>
        <s v="CD20A01"/>
        <s v="CD20A02"/>
        <s v="CD20B01"/>
        <s v="CD20B02"/>
        <s v="CD20C01"/>
        <s v="CD20C02"/>
        <s v="CD20D01"/>
        <s v="CD20D02"/>
        <s v="CD20E01"/>
        <s v="CD20E02"/>
        <s v="CD21A01"/>
        <s v="CD21A02"/>
        <s v="CD21B01"/>
        <s v="CD21B02"/>
        <s v="CD21C01"/>
        <s v="CD21C02"/>
        <s v="CD21D01"/>
        <s v="CD21D02"/>
        <s v="CD21E01"/>
        <s v="CD21E02"/>
        <s v="CD22A01"/>
        <s v="CD22A02"/>
        <s v="CD22B01"/>
        <s v="CD22B02"/>
        <s v="CD22C01"/>
        <s v="CD22C02"/>
        <s v="CD22D01"/>
        <s v="CD22D02"/>
        <s v="CD22E01"/>
        <s v="CD22E02"/>
        <s v="CD23A01"/>
        <s v="CD23A02"/>
        <s v="CD23B01"/>
        <s v="CD23B02"/>
        <s v="CD23C01"/>
        <s v="CD23C02"/>
        <s v="CD23D01"/>
        <s v="CD23D02"/>
        <s v="CD23E01"/>
        <s v="CD23E02"/>
        <s v="CD24A01"/>
        <s v="CD24A02"/>
        <s v="CD24B01"/>
        <s v="CD24B02"/>
        <s v="CD24C01"/>
        <s v="CD24C02"/>
        <s v="CD24D01"/>
        <s v="CD24D02"/>
        <s v="CD24E01"/>
        <s v="CD24E02"/>
        <s v="CD25A01"/>
        <s v="CD25A02"/>
        <s v="CD25B01"/>
        <s v="CD25B02"/>
        <s v="CD25C01"/>
        <s v="CD25C02"/>
        <s v="CD25D01"/>
        <s v="CD25D02"/>
        <s v="CD25E01"/>
        <s v="CD25E02"/>
        <s v="CD26A01"/>
        <s v="CD26A02"/>
        <s v="CD26B01"/>
        <s v="CD26B02"/>
        <s v="CD26C01"/>
        <s v="CD26C02"/>
        <s v="CD26D01"/>
        <s v="CD26D02"/>
        <s v="CD26E01"/>
        <s v="CD26E02"/>
        <s v="CD27A01"/>
        <s v="CD27A02"/>
        <s v="CD27B01"/>
        <s v="CD27B02"/>
        <s v="CD27C01"/>
        <s v="CD27C02"/>
        <s v="CD27D01"/>
        <s v="CD27D02"/>
        <s v="CD27E01"/>
        <s v="CD27E02"/>
        <s v="CD28A01"/>
        <s v="CD28A02"/>
        <s v="CD28B01"/>
        <s v="CD28B02"/>
        <s v="CD28C01"/>
        <s v="CD28C02"/>
        <s v="CD28D01"/>
        <s v="CD28D02"/>
        <s v="CD28E01"/>
        <s v="CD28E02"/>
        <s v="CD29A01"/>
        <s v="CD29A02"/>
        <s v="CD29B01"/>
        <s v="CD29B02"/>
        <s v="CD29C01"/>
        <s v="CD29C02"/>
        <s v="CD29D01"/>
        <s v="CD29D02"/>
        <s v="CD29E01"/>
        <s v="CD29E02"/>
        <s v="CD30A01"/>
        <s v="CD30A02"/>
        <s v="CD30B01"/>
        <s v="CD30B02"/>
        <s v="CD30C01"/>
        <s v="CD30C02"/>
        <s v="CD30D01"/>
        <s v="CD30D02"/>
        <s v="CD30E01"/>
        <s v="CD30E02"/>
        <s v="CD31A01"/>
        <s v="CD31A02"/>
        <s v="CD31B01"/>
        <s v="CD31B02"/>
        <s v="CD31C01"/>
        <s v="CD31C02"/>
        <s v="CD31D01"/>
        <s v="CD31D02"/>
        <s v="CD31E01"/>
        <s v="CD31E02"/>
        <s v="CD32A01"/>
        <s v="CD32A02"/>
        <s v="CD32B01"/>
        <s v="CD32B02"/>
        <s v="CD32C01"/>
        <s v="CD32C02"/>
        <s v="CD32D01"/>
        <s v="CD32D02"/>
        <s v="CD32E01"/>
        <s v="CD32E02"/>
        <s v="CD33A01"/>
        <s v="CD33A02"/>
        <s v="CD33B01"/>
        <s v="CD33B02"/>
        <s v="CD33C01"/>
        <s v="CD33C02"/>
        <s v="CD33D01"/>
        <s v="CD33D02"/>
        <s v="CD33E01"/>
        <s v="CD33E02"/>
        <s v="CD34A01"/>
        <s v="CD34A02"/>
        <s v="CD34B01"/>
        <s v="CD34B02"/>
        <s v="CD34C01"/>
        <s v="CD34C02"/>
        <s v="CD34D01"/>
        <s v="CD34D02"/>
        <s v="CD34E01"/>
        <s v="CD34E02"/>
        <s v="CD35A01"/>
        <s v="CD35A02"/>
        <s v="CD35B01"/>
        <s v="CD35B02"/>
        <s v="CD35C01"/>
        <s v="CD35C02"/>
        <s v="CD35D01"/>
        <s v="CD35D02"/>
        <s v="CD35E01"/>
        <s v="CD35E02"/>
        <s v="CD36A01"/>
        <s v="CD36A02"/>
        <s v="CD36B01"/>
        <s v="CD36B02"/>
        <s v="CD36C01"/>
        <s v="CD36C02"/>
        <s v="CD36D01"/>
        <s v="CD36D02"/>
        <s v="CD36E01"/>
        <s v="CD36E02"/>
        <s v="CD37A01"/>
        <s v="CD37A02"/>
        <s v="CD37B01"/>
        <s v="CD37B02"/>
        <s v="CD37C01"/>
        <s v="CD37C02"/>
        <s v="CD37D01"/>
        <s v="CD37D02"/>
        <s v="CD37E01"/>
        <s v="CD37E02"/>
        <s v="CD38A01"/>
        <s v="CD38A02"/>
        <s v="CD38B01"/>
        <s v="CD38B02"/>
        <s v="CD38C01"/>
        <s v="CD38C02"/>
        <s v="CD38D01"/>
        <s v="CD38D02"/>
        <s v="CD38E01"/>
        <s v="CD38E02"/>
        <s v="CD39A01"/>
        <s v="CD39A02"/>
        <s v="CD39B01"/>
        <s v="CD39B02"/>
        <s v="CD39C01"/>
        <s v="CD39C02"/>
        <s v="CD39D01"/>
        <s v="CD39D02"/>
        <s v="CD39E01"/>
        <s v="CD39E02"/>
        <s v="CD40A01"/>
        <s v="CD40A02"/>
        <s v="CD40B01"/>
        <s v="CD40B02"/>
        <s v="CD40C01"/>
        <s v="CD40C02"/>
        <s v="CD40D01"/>
        <s v="CD40D02"/>
        <s v="CD40E01"/>
        <s v="CD40E02"/>
        <s v="CE01A01"/>
        <s v="CE01A02"/>
        <s v="CE01B01"/>
        <s v="CE01B02"/>
        <s v="CE01C01"/>
        <s v="CE01C02"/>
        <s v="CE01D01"/>
        <s v="CE01D02"/>
        <s v="CE01E01"/>
        <s v="CE01E02"/>
        <s v="CE02A01"/>
        <s v="CE02A02"/>
        <s v="CE02B01"/>
        <s v="CE02B02"/>
        <s v="CE02C01"/>
        <s v="CE02C02"/>
        <s v="CE02D01"/>
        <s v="CE02D02"/>
        <s v="CE02E01"/>
        <s v="CE02E02"/>
        <s v="CE03A01"/>
        <s v="CE03A02"/>
        <s v="CE03B01"/>
        <s v="CE03B02"/>
        <s v="CE03C01"/>
        <s v="CE03C02"/>
        <s v="CE03D01"/>
        <s v="CE03D02"/>
        <s v="CE03E01"/>
        <s v="CE03E02"/>
        <s v="CE04A01"/>
        <s v="CE04A02"/>
        <s v="CE04B01"/>
        <s v="CE04B02"/>
        <s v="CE04C01"/>
        <s v="CE04C02"/>
        <s v="CE04D01"/>
        <s v="CE04D02"/>
        <s v="CE04E01"/>
        <s v="CE04E02"/>
        <s v="CE05A01"/>
        <s v="CE05A02"/>
        <s v="CE05B01"/>
        <s v="CE05B02"/>
        <s v="CE05C01"/>
        <s v="CE05C02"/>
        <s v="CE05D01"/>
        <s v="CE05D02"/>
        <s v="CE05E01"/>
        <s v="CE05E02"/>
        <s v="CE06A01"/>
        <s v="CE06A02"/>
        <s v="CE06B01"/>
        <s v="CE06B02"/>
        <s v="CE06C01"/>
        <s v="CE06C02"/>
        <s v="CE06D01"/>
        <s v="CE06D02"/>
        <s v="CE06E01"/>
        <s v="CE06E02"/>
        <s v="CE07A01"/>
        <s v="CE07A02"/>
        <s v="CE07B01"/>
        <s v="CE07B02"/>
        <s v="CE07C01"/>
        <s v="CE07C02"/>
        <s v="CE07D01"/>
        <s v="CE07D02"/>
        <s v="CE07E01"/>
        <s v="CE07E02"/>
        <s v="CE08A01"/>
        <s v="CE08A02"/>
        <s v="CE08B01"/>
        <s v="CE08B02"/>
        <s v="CE08C01"/>
        <s v="CE08C02"/>
        <s v="CE08D01"/>
        <s v="CE08D02"/>
        <s v="CE08E01"/>
        <s v="CE08E02"/>
        <s v="CE09A01"/>
        <s v="CE09A02"/>
        <s v="CE09B01"/>
        <s v="CE09B02"/>
        <s v="CE09C01"/>
        <s v="CE09C02"/>
        <s v="CE09D01"/>
        <s v="CE09D02"/>
        <s v="CE09E01"/>
        <s v="CE09E02"/>
        <s v="CE10A01"/>
        <s v="CE10A02"/>
        <s v="CE10B01"/>
        <s v="CE10B02"/>
        <s v="CE10C01"/>
        <s v="CE10C02"/>
        <s v="CE10D01"/>
        <s v="CE10D02"/>
        <s v="CE10E01"/>
        <s v="CE10E02"/>
        <s v="CE11A01"/>
        <s v="CE11A02"/>
        <s v="CE11B01"/>
        <s v="CE11B02"/>
        <s v="CE11C01"/>
        <s v="CE11C02"/>
        <s v="CE11D01"/>
        <s v="CE11D02"/>
        <s v="CE11E01"/>
        <s v="CE11E02"/>
        <s v="CE12A01"/>
        <s v="CE12A02"/>
        <s v="CE12B01"/>
        <s v="CE12B02"/>
        <s v="CE12C01"/>
        <s v="CE12C02"/>
        <s v="CE12D01"/>
        <s v="CE12D02"/>
        <s v="CE12E01"/>
        <s v="CE12E02"/>
        <s v="CE13A01"/>
        <s v="CE13A02"/>
        <s v="CE13B01"/>
        <s v="CE13B02"/>
        <s v="CE13C01"/>
        <s v="CE13C02"/>
        <s v="CE13D01"/>
        <s v="CE13D02"/>
        <s v="CE13E01"/>
        <s v="CE13E02"/>
        <s v="CE14A01"/>
        <s v="CE14A02"/>
        <s v="CE14B01"/>
        <s v="CE14B02"/>
        <s v="CE14C01"/>
        <s v="CE14C02"/>
        <s v="CE14D01"/>
        <s v="CE14D02"/>
        <s v="CE14E01"/>
        <s v="CE14E02"/>
        <s v="CE15A01"/>
        <s v="CE15A02"/>
        <s v="CE15B01"/>
        <s v="CE15B02"/>
        <s v="CE15C01"/>
        <s v="CE15C02"/>
        <s v="CE15D01"/>
        <s v="CE15D02"/>
        <s v="CE15E01"/>
        <s v="CE15E02"/>
        <s v="CE16A01"/>
        <s v="CE16A02"/>
        <s v="CE16B01"/>
        <s v="CE16B02"/>
        <s v="CE16C01"/>
        <s v="CE16C02"/>
        <s v="CE16D01"/>
        <s v="CE16D02"/>
        <s v="CE16E01"/>
        <s v="CE16E02"/>
        <s v="CE17A01"/>
        <s v="CE17A02"/>
        <s v="CE17B01"/>
        <s v="CE17B02"/>
        <s v="CE17C01"/>
        <s v="CE17C02"/>
        <s v="CE17D01"/>
        <s v="CE17D02"/>
        <s v="CE17E01"/>
        <s v="CE17E02"/>
        <s v="CE18A01"/>
        <s v="CE18A02"/>
        <s v="CE18B01"/>
        <s v="CE18B02"/>
        <s v="CE18C01"/>
        <s v="CE18C02"/>
        <s v="CE18D01"/>
        <s v="CE18D02"/>
        <s v="CE18E01"/>
        <s v="CE18E02"/>
        <s v="CE19A01"/>
        <s v="CE19A02"/>
        <s v="CE19B01"/>
        <s v="CE19B02"/>
        <s v="CE19C01"/>
        <s v="CE19C02"/>
        <s v="CE19D01"/>
        <s v="CE19D02"/>
        <s v="CE19E01"/>
        <s v="CE19E02"/>
        <s v="CE20A01"/>
        <s v="CE20A02"/>
        <s v="CE20B01"/>
        <s v="CE20B02"/>
        <s v="CE20C01"/>
        <s v="CE20C02"/>
        <s v="CE20D01"/>
        <s v="CE20D02"/>
        <s v="CE20E01"/>
        <s v="CE20E02"/>
        <s v="CE21A01"/>
        <s v="CE21A02"/>
        <s v="CE21B01"/>
        <s v="CE21B02"/>
        <s v="CE21C01"/>
        <s v="CE21C02"/>
        <s v="CE21D01"/>
        <s v="CE21D02"/>
        <s v="CE21E01"/>
        <s v="CE21E02"/>
        <s v="CE22A01"/>
        <s v="CE22A02"/>
        <s v="CE22B01"/>
        <s v="CE22B02"/>
        <s v="CE22C01"/>
        <s v="CE22C02"/>
        <s v="CE22D01"/>
        <s v="CE22D02"/>
        <s v="CE22E01"/>
        <s v="CE22E02"/>
        <s v="CE23A01"/>
        <s v="CE23A02"/>
        <s v="CE23B01"/>
        <s v="CE23B02"/>
        <s v="CE23C01"/>
        <s v="CE23C02"/>
        <s v="CE23D01"/>
        <s v="CE23D02"/>
        <s v="CE23E01"/>
        <s v="CE23E02"/>
        <s v="CE24A01"/>
        <s v="CE24A02"/>
        <s v="CE24B01"/>
        <s v="CE24B02"/>
        <s v="CE24C01"/>
        <s v="CE24C02"/>
        <s v="CE24D01"/>
        <s v="CE24D02"/>
        <s v="CE24E01"/>
        <s v="CE24E02"/>
        <s v="CE25A01"/>
        <s v="CE25A02"/>
        <s v="CE25B01"/>
        <s v="CE25B02"/>
        <s v="CE25C01"/>
        <s v="CE25C02"/>
        <s v="CE25D01"/>
        <s v="CE25D02"/>
        <s v="CE25E01"/>
        <s v="CE25E02"/>
        <s v="CE26A01"/>
        <s v="CE26A02"/>
        <s v="CE26B01"/>
        <s v="CE26B02"/>
        <s v="CE26C01"/>
        <s v="CE26C02"/>
        <s v="CE26D01"/>
        <s v="CE26D02"/>
        <s v="CE26E01"/>
        <s v="CE26E02"/>
        <s v="CE27A01"/>
        <s v="CE27A02"/>
        <s v="CE27B01"/>
        <s v="CE27B02"/>
        <s v="CE27C01"/>
        <s v="CE27C02"/>
        <s v="CE27D01"/>
        <s v="CE27D02"/>
        <s v="CE27E01"/>
        <s v="CE27E02"/>
        <s v="CE28A01"/>
        <s v="CE28A02"/>
        <s v="CE28B01"/>
        <s v="CE28B02"/>
        <s v="CE28C01"/>
        <s v="CE28C02"/>
        <s v="CE28D01"/>
        <s v="CE28D02"/>
        <s v="CE28E01"/>
        <s v="CE28E02"/>
        <s v="CE29A01"/>
        <s v="CE29A02"/>
        <s v="CE29B01"/>
        <s v="CE29B02"/>
        <s v="CE29C01"/>
        <s v="CE29C02"/>
        <s v="CE29D01"/>
        <s v="CE29D02"/>
        <s v="CE29E01"/>
        <s v="CE29E02"/>
        <s v="CE30A01"/>
        <s v="CE30A02"/>
        <s v="CE30B01"/>
        <s v="CE30B02"/>
        <s v="CE30C01"/>
        <s v="CE30C02"/>
        <s v="CE30D01"/>
        <s v="CE30D02"/>
        <s v="CE30E01"/>
        <s v="CE30E02"/>
        <s v="CE31A01"/>
        <s v="CE31A02"/>
        <s v="CE31B01"/>
        <s v="CE31B02"/>
        <s v="CE31C01"/>
        <s v="CE31C02"/>
        <s v="CE31D01"/>
        <s v="CE31D02"/>
        <s v="CE31E01"/>
        <s v="CE31E02"/>
        <s v="CE32A01"/>
        <s v="CE32A02"/>
        <s v="CE32B01"/>
        <s v="CE32B02"/>
        <s v="CE32C01"/>
        <s v="CE32C02"/>
        <s v="CE32D01"/>
        <s v="CE32D02"/>
        <s v="CE32E01"/>
        <s v="CE32E02"/>
        <s v="CE34A01"/>
        <s v="CE34A02"/>
        <s v="CE34B01"/>
        <s v="CE34B02"/>
        <s v="CE34C01"/>
        <s v="CE34C02"/>
        <s v="CE34D01"/>
        <s v="CE34D02"/>
        <s v="CE34E01"/>
        <s v="CE34E02"/>
        <s v="CE35A01"/>
        <s v="CE35A02"/>
        <s v="CE35B01"/>
        <s v="CE35B02"/>
        <s v="CE35C01"/>
        <s v="CE35C02"/>
        <s v="CE35D01"/>
        <s v="CE35D02"/>
        <s v="CE35E01"/>
        <s v="CE35E02"/>
        <s v="CE36A01"/>
        <s v="CE36A02"/>
        <s v="CE36B01"/>
        <s v="CE36B02"/>
        <s v="CE36C01"/>
        <s v="CE36C02"/>
        <s v="CE36D01"/>
        <s v="CE36D02"/>
        <s v="CE36E01"/>
        <s v="CE36E02"/>
        <s v="CE37A01"/>
        <s v="CE37A02"/>
        <s v="CE37B01"/>
        <s v="CE37B02"/>
        <s v="CE37C01"/>
        <s v="CE37C02"/>
        <s v="CE37D01"/>
        <s v="CE37D02"/>
        <s v="CE37E01"/>
        <s v="CE37E02"/>
        <s v="CE38A01"/>
        <s v="CE38A02"/>
        <s v="CE38B01"/>
        <s v="CE38B02"/>
        <s v="CE38C01"/>
        <s v="CE38C02"/>
        <s v="CE38D01"/>
        <s v="CE38D02"/>
        <s v="CE38E01"/>
        <s v="CE38E02"/>
        <s v="CE39A01"/>
        <s v="CE39A02"/>
        <s v="CE39B01"/>
        <s v="CE39B02"/>
        <s v="CE39C01"/>
        <s v="CE39C02"/>
        <s v="CE39D01"/>
        <s v="CE39D02"/>
        <s v="CE39E01"/>
        <s v="CE39E02"/>
        <s v="CE40A01"/>
        <s v="CE40A02"/>
        <s v="CE40B01"/>
        <s v="CE40B02"/>
        <s v="CE40C01"/>
        <s v="CE40C02"/>
        <s v="CE40D01"/>
        <s v="CE40D02"/>
        <s v="CE40E01"/>
        <s v="CE40E02"/>
        <s v="CF01A01"/>
        <s v="CF01A02"/>
        <s v="CF01B01"/>
        <s v="CF01B02"/>
        <s v="CF01C01"/>
        <s v="CF01C02"/>
        <s v="CF01D01"/>
        <s v="CF01D02"/>
        <s v="CF01E01"/>
        <s v="CF01E02"/>
        <s v="CF02A01"/>
        <s v="CF02A02"/>
        <s v="CF02B01"/>
        <s v="CF02B02"/>
        <s v="CF02C01"/>
        <s v="CF02C02"/>
        <s v="CF02D01"/>
        <s v="CF02D02"/>
        <s v="CF02E01"/>
        <s v="CF02E02"/>
        <s v="CF03A01"/>
        <s v="CF03A02"/>
        <s v="CF03B01"/>
        <s v="CF03B02"/>
        <s v="CF03C01"/>
        <s v="CF03C02"/>
        <s v="CF03D01"/>
        <s v="CF03D02"/>
        <s v="CF03E01"/>
        <s v="CF03E02"/>
        <s v="CF04A01"/>
        <s v="CF04A02"/>
        <s v="CF04B01"/>
        <s v="CF04B02"/>
        <s v="CF04C01"/>
        <s v="CF04C02"/>
        <s v="CF04D01"/>
        <s v="CF04D02"/>
        <s v="CF04E01"/>
        <s v="CF04E02"/>
        <s v="CF05A01"/>
        <s v="CF05A02"/>
        <s v="CF05B01"/>
        <s v="CF05B02"/>
        <s v="CF05C01"/>
        <s v="CF05C02"/>
        <s v="CF05D01"/>
        <s v="CF05D02"/>
        <s v="CF05E01"/>
        <s v="CF05E02"/>
        <s v="CF06A01"/>
        <s v="CF06A02"/>
        <s v="CF06B01"/>
        <s v="CF06B02"/>
        <s v="CF06C01"/>
        <s v="CF06C02"/>
        <s v="CF06D01"/>
        <s v="CF06D02"/>
        <s v="CF06E01"/>
        <s v="CF06E02"/>
        <s v="CF07A01"/>
        <s v="CF07A02"/>
        <s v="CF07B01"/>
        <s v="CF07B02"/>
        <s v="CF07C01"/>
        <s v="CF07C02"/>
        <s v="CF07D01"/>
        <s v="CF07D02"/>
        <s v="CF07E01"/>
        <s v="CF07E02"/>
        <s v="CF08A01"/>
        <s v="CF08A02"/>
        <s v="CF08B01"/>
        <s v="CF08B02"/>
        <s v="CF08C01"/>
        <s v="CF08C02"/>
        <s v="CF08D01"/>
        <s v="CF08D02"/>
        <s v="CF08E01"/>
        <s v="CF08E02"/>
        <s v="CF09A01"/>
        <s v="CF09A02"/>
        <s v="CF09B01"/>
        <s v="CF09B02"/>
        <s v="CF09C01"/>
        <s v="CF09C02"/>
        <s v="CF09D01"/>
        <s v="CF09D02"/>
        <s v="CF09E01"/>
        <s v="CF09E02"/>
        <s v="CF10A01"/>
        <s v="CF10A02"/>
        <s v="CF10B01"/>
        <s v="CF10B02"/>
        <s v="CF10C01"/>
        <s v="CF10C02"/>
        <s v="CF10D01"/>
        <s v="CF10D02"/>
        <s v="CF10E01"/>
        <s v="CF10E02"/>
        <s v="CF11A01"/>
        <s v="CF11A02"/>
        <s v="CF11B01"/>
        <s v="CF11B02"/>
        <s v="CF11C01"/>
        <s v="CF11C02"/>
        <s v="CF11D01"/>
        <s v="CF11D02"/>
        <s v="CF11E01"/>
        <s v="CF11E02"/>
        <s v="CF12A01"/>
        <s v="CF12A02"/>
        <s v="CF12B01"/>
        <s v="CF12B02"/>
        <s v="CF12C01"/>
        <s v="CF12C02"/>
        <s v="CF12D01"/>
        <s v="CF12D02"/>
        <s v="CF12E01"/>
        <s v="CF12E02"/>
        <s v="CF13A01"/>
        <s v="CF13A02"/>
        <s v="CF13B01"/>
        <s v="CF13B02"/>
        <s v="CF13C01"/>
        <s v="CF13C02"/>
        <s v="CF13D01"/>
        <s v="CF13D02"/>
        <s v="CF13E01"/>
        <s v="CF13E02"/>
        <s v="CF14A01"/>
        <s v="CF14A02"/>
        <s v="CF14B01"/>
        <s v="CF14B02"/>
        <s v="CF14C01"/>
        <s v="CF14C02"/>
        <s v="CF14D01"/>
        <s v="CF14D02"/>
        <s v="CF14E01"/>
        <s v="CF14E02"/>
        <s v="CF15A01"/>
        <s v="CF15A02"/>
        <s v="CF15B01"/>
        <s v="CF15B02"/>
        <s v="CF15C01"/>
        <s v="CF15C02"/>
        <s v="CF15D01"/>
        <s v="CF15D02"/>
        <s v="CF15E01"/>
        <s v="CF15E02"/>
        <s v="CF16A01"/>
        <s v="CF16A02"/>
        <s v="CF16B01"/>
        <s v="CF16B02"/>
        <s v="CF16C01"/>
        <s v="CF16C02"/>
        <s v="CF16D01"/>
        <s v="CF16D02"/>
        <s v="CF16E01"/>
        <s v="CF16E02"/>
        <s v="CF17A01"/>
        <s v="CF17A02"/>
        <s v="CF17B01"/>
        <s v="CF17B02"/>
        <s v="CF17C01"/>
        <s v="CF17C02"/>
        <s v="CF17D01"/>
        <s v="CF17D02"/>
        <s v="CF17E01"/>
        <s v="CF17E02"/>
        <s v="CF18A01"/>
        <s v="CF18A02"/>
        <s v="CF18B01"/>
        <s v="CF18B02"/>
        <s v="CF18C01"/>
        <s v="CF18C02"/>
        <s v="CF18D01"/>
        <s v="CF18D02"/>
        <s v="CF18E01"/>
        <s v="CF18E02"/>
        <s v="CF19A01"/>
        <s v="CF19A02"/>
        <s v="CF19B01"/>
        <s v="CF19B02"/>
        <s v="CF19C01"/>
        <s v="CF19C02"/>
        <s v="CF19D01"/>
        <s v="CF19D02"/>
        <s v="CF19E01"/>
        <s v="CF19E02"/>
        <s v="CF20A01"/>
        <s v="CF20A02"/>
        <s v="CF20B01"/>
        <s v="CF20B02"/>
        <s v="CF20C01"/>
        <s v="CF20C02"/>
        <s v="CF20D01"/>
        <s v="CF20D02"/>
        <s v="CF20E01"/>
        <s v="CF20E02"/>
        <s v="CF21A01"/>
        <s v="CF21A02"/>
        <s v="CF21B01"/>
        <s v="CF21B02"/>
        <s v="CF21C01"/>
        <s v="CF21C02"/>
        <s v="CF21D01"/>
        <s v="CF21D02"/>
        <s v="CF21E01"/>
        <s v="CF21E02"/>
        <s v="CF22A01"/>
        <s v="CF22A02"/>
        <s v="CF22B01"/>
        <s v="CF22B02"/>
        <s v="CF22C01"/>
        <s v="CF22C02"/>
        <s v="CF22D01"/>
        <s v="CF22D02"/>
        <s v="CF22E01"/>
        <s v="CF22E02"/>
        <s v="CF23A01"/>
        <s v="CF23A02"/>
        <s v="CF23B01"/>
        <s v="CF23B02"/>
        <s v="CF23C01"/>
        <s v="CF23C02"/>
        <s v="CF23D01"/>
        <s v="CF23D02"/>
        <s v="CF23E01"/>
        <s v="CF23E02"/>
        <s v="CF24A01"/>
        <s v="CF24A02"/>
        <s v="CF24B01"/>
        <s v="CF24B02"/>
        <s v="CF24C01"/>
        <s v="CF24C02"/>
        <s v="CF24D01"/>
        <s v="CF24D02"/>
        <s v="CF24E01"/>
        <s v="CF24E02"/>
        <s v="CF25A01"/>
        <s v="CF25A02"/>
        <s v="CF25B01"/>
        <s v="CF25B02"/>
        <s v="CF25C01"/>
        <s v="CF25C02"/>
        <s v="CF25D01"/>
        <s v="CF25D02"/>
        <s v="CF25E01"/>
        <s v="CF25E02"/>
        <s v="CF26A01"/>
        <s v="CF26A02"/>
        <s v="CF26B01"/>
        <s v="CF26B02"/>
        <s v="CF26C01"/>
        <s v="CF26C02"/>
        <s v="CF26D01"/>
        <s v="CF26D02"/>
        <s v="CF26E01"/>
        <s v="CF26E02"/>
        <s v="CF27A01"/>
        <s v="CF27A02"/>
        <s v="CF27B01"/>
        <s v="CF27B02"/>
        <s v="CF27C01"/>
        <s v="CF27C02"/>
        <s v="CF27D01"/>
        <s v="CF27D02"/>
        <s v="CF27E01"/>
        <s v="CF27E02"/>
        <s v="CF28A01"/>
        <s v="CF28A02"/>
        <s v="CF28B01"/>
        <s v="CF28B02"/>
        <s v="CF28C01"/>
        <s v="CF28C02"/>
        <s v="CF28D01"/>
        <s v="CF28D02"/>
        <s v="CF28E01"/>
        <s v="CF28E02"/>
        <s v="CF29A01"/>
        <s v="CF29A02"/>
        <s v="CF29B01"/>
        <s v="CF29B02"/>
        <s v="CF29C01"/>
        <s v="CF29C02"/>
        <s v="CF29D01"/>
        <s v="CF29D02"/>
        <s v="CF29E01"/>
        <s v="CF29E02"/>
        <s v="CF30A01"/>
        <s v="CF30A02"/>
        <s v="CF30B01"/>
        <s v="CF30B02"/>
        <s v="CF30C01"/>
        <s v="CF30C02"/>
        <s v="CF30D01"/>
        <s v="CF30D02"/>
        <s v="CF30E01"/>
        <s v="CF30E02"/>
        <s v="CF31A01"/>
        <s v="CF31A02"/>
        <s v="CF31B01"/>
        <s v="CF31B02"/>
        <s v="CF31C01"/>
        <s v="CF31C02"/>
        <s v="CF31D01"/>
        <s v="CF31D02"/>
        <s v="CF31E01"/>
        <s v="CF31E02"/>
        <s v="CF32A01"/>
        <s v="CF32A02"/>
        <s v="CF32B01"/>
        <s v="CF32B02"/>
        <s v="CF32C01"/>
        <s v="CF32C02"/>
        <s v="CF32D01"/>
        <s v="CF32D02"/>
        <s v="CF32E01"/>
        <s v="CF32E02"/>
        <s v="CF33A01"/>
        <s v="CF33A02"/>
        <s v="CF33B01"/>
        <s v="CF33B02"/>
        <s v="CF33C01"/>
        <s v="CF33C02"/>
        <s v="CF33D01"/>
        <s v="CF33D02"/>
        <s v="CF33E01"/>
        <s v="CF33E02"/>
        <s v="CF34A01"/>
        <s v="CF34A02"/>
        <s v="CF34B01"/>
        <s v="CF34B02"/>
        <s v="CF34C01"/>
        <s v="CF34C02"/>
        <s v="CF34D01"/>
        <s v="CF34D02"/>
        <s v="CF34E01"/>
        <s v="CF34E02"/>
        <s v="CF35A01"/>
        <s v="CF35A02"/>
        <s v="CF35B01"/>
        <s v="CF35B02"/>
        <s v="CF35C01"/>
        <s v="CF35C02"/>
        <s v="CF35D01"/>
        <s v="CF35D02"/>
        <s v="CF35E01"/>
        <s v="CF35E02"/>
        <s v="CF36A01"/>
        <s v="CF36A02"/>
        <s v="CF36B01"/>
        <s v="CF36B02"/>
        <s v="CF36C01"/>
        <s v="CF36C02"/>
        <s v="CF36D01"/>
        <s v="CF36D02"/>
        <s v="CF36E01"/>
        <s v="CF36E02"/>
        <s v="CF37A01"/>
        <s v="CF37A02"/>
        <s v="CF37B01"/>
        <s v="CF37B02"/>
        <s v="CF37C01"/>
        <s v="CF37C02"/>
        <s v="CF37D01"/>
        <s v="CF37D02"/>
        <s v="CF37E01"/>
        <s v="CF37E02"/>
        <s v="CF38A01"/>
        <s v="CF38A02"/>
        <s v="CF38B01"/>
        <s v="CF38B02"/>
        <s v="CF38C01"/>
        <s v="CF38C02"/>
        <s v="CF38D01"/>
        <s v="CF38D02"/>
        <s v="CF38E01"/>
        <s v="CF38E02"/>
        <s v="CF39A01"/>
        <s v="CF39A02"/>
        <s v="CF39B01"/>
        <s v="CF39B02"/>
        <s v="CF39C01"/>
        <s v="CF39C02"/>
        <s v="CF39D01"/>
        <s v="CF39D02"/>
        <s v="CF39E01"/>
        <s v="CF39E02"/>
        <s v="CF40A01"/>
        <s v="CF40A02"/>
        <s v="CF40B01"/>
        <s v="CF40B02"/>
        <s v="CF40C01"/>
        <s v="CF40C02"/>
        <s v="CF40D01"/>
        <s v="CF40D02"/>
        <s v="CF40E01"/>
        <s v="CF40E02"/>
        <s v="CG01A01"/>
        <s v="CG01A02"/>
        <s v="CG01B01"/>
        <s v="CG01B02"/>
        <s v="CG01C01"/>
        <s v="CG01C02"/>
        <s v="CG01D01"/>
        <s v="CG01D02"/>
        <s v="CG01E01"/>
        <s v="CG01E02"/>
        <s v="CG02A01"/>
        <s v="CG02A02"/>
        <s v="CG02B01"/>
        <s v="CG02B02"/>
        <s v="CG02C01"/>
        <s v="CG02C02"/>
        <s v="CG02D01"/>
        <s v="CG02D02"/>
        <s v="CG02E01"/>
        <s v="CG02E02"/>
        <s v="CG03A01"/>
        <s v="CG03A02"/>
        <s v="CG03B01"/>
        <s v="CG03B02"/>
        <s v="CG03C01"/>
        <s v="CG03C02"/>
        <s v="CG03D01"/>
        <s v="CG03D02"/>
        <s v="CG03E01"/>
        <s v="CG03E02"/>
        <s v="CG04A01"/>
        <s v="CG04A02"/>
        <s v="CG04B01"/>
        <s v="CG04B02"/>
        <s v="CG04C01"/>
        <s v="CG04C02"/>
        <s v="CG04D01"/>
        <s v="CG04D02"/>
        <s v="CG04E01"/>
        <s v="CG04E02"/>
        <s v="CG05A01"/>
        <s v="CG05A02"/>
        <s v="CG05B01"/>
        <s v="CG05B02"/>
        <s v="CG05C01"/>
        <s v="CG05C02"/>
        <s v="CG05D01"/>
        <s v="CG05D02"/>
        <s v="CG05E01"/>
        <s v="CG05E02"/>
        <s v="CG06A01"/>
        <s v="CG06A02"/>
        <s v="CG06B01"/>
        <s v="CG06B02"/>
        <s v="CG06C01"/>
        <s v="CG06C02"/>
        <s v="CG06D01"/>
        <s v="CG06D02"/>
        <s v="CG06E01"/>
        <s v="CG06E02"/>
        <s v="CG07A01"/>
        <s v="CG07A02"/>
        <s v="CG07B01"/>
        <s v="CG07B02"/>
        <s v="CG07C01"/>
        <s v="CG07C02"/>
        <s v="CG07D01"/>
        <s v="CG07D02"/>
        <s v="CG07E01"/>
        <s v="CG07E02"/>
        <s v="CG08A01"/>
        <s v="CG08A02"/>
        <s v="CG08B01"/>
        <s v="CG08B02"/>
        <s v="CG08C01"/>
        <s v="CG08C02"/>
        <s v="CG08D01"/>
        <s v="CG08D02"/>
        <s v="CG08E01"/>
        <s v="CG08E02"/>
        <s v="CG09A01"/>
        <s v="CG09A02"/>
        <s v="CG09B01"/>
        <s v="CG09B02"/>
        <s v="CG09C01"/>
        <s v="CG09C02"/>
        <s v="CG09D01"/>
        <s v="CG09D02"/>
        <s v="CG09E01"/>
        <s v="CG09E02"/>
        <s v="CG10A01"/>
        <s v="CG10A02"/>
        <s v="CG10B01"/>
        <s v="CG10B02"/>
        <s v="CG10C01"/>
        <s v="CG10C02"/>
        <s v="CG10D01"/>
        <s v="CG10D02"/>
        <s v="CG10E01"/>
        <s v="CG10E02"/>
        <s v="CG11A01"/>
        <s v="CG11A02"/>
        <s v="CG11B01"/>
        <s v="CG11B02"/>
        <s v="CG11C01"/>
        <s v="CG11C02"/>
        <s v="CG11D01"/>
        <s v="CG11D02"/>
        <s v="CG11E01"/>
        <s v="CG11E02"/>
        <s v="CG12A01"/>
        <s v="CG12A02"/>
        <s v="CG12B01"/>
        <s v="CG12B02"/>
        <s v="CG12C01"/>
        <s v="CG12C02"/>
        <s v="CG12D01"/>
        <s v="CG12D02"/>
        <s v="CG12E01"/>
        <s v="CG12E02"/>
        <s v="CG13A01"/>
        <s v="CG13A02"/>
        <s v="CG13B01"/>
        <s v="CG13B02"/>
        <s v="CG13C01"/>
        <s v="CG13C02"/>
        <s v="CG13D01"/>
        <s v="CG13D02"/>
        <s v="CG13E01"/>
        <s v="CG13E02"/>
        <s v="CG14A01"/>
        <s v="CG14A02"/>
        <s v="CG14B01"/>
        <s v="CG14B02"/>
        <s v="CG14C01"/>
        <s v="CG14C02"/>
        <s v="CG14D01"/>
        <s v="CG14D02"/>
        <s v="CG14E01"/>
        <s v="CG14E02"/>
        <s v="CG15A01"/>
        <s v="CG15A02"/>
        <s v="CG15B01"/>
        <s v="CG15B02"/>
        <s v="CG15C01"/>
        <s v="CG15C02"/>
        <s v="CG15D01"/>
        <s v="CG15D02"/>
        <s v="CG15E01"/>
        <s v="CG15E02"/>
        <s v="CG16A01"/>
        <s v="CG16A02"/>
        <s v="CG16B01"/>
        <s v="CG16B02"/>
        <s v="CG16C01"/>
        <s v="CG16C02"/>
        <s v="CG16D01"/>
        <s v="CG16D02"/>
        <s v="CG16E01"/>
        <s v="CG16E02"/>
        <s v="CG17A01"/>
        <s v="CG17A02"/>
        <s v="CG17B01"/>
        <s v="CG17B02"/>
        <s v="CG17C01"/>
        <s v="CG17C02"/>
        <s v="CG17D01"/>
        <s v="CG17D02"/>
        <s v="CG17E01"/>
        <s v="CG17E02"/>
        <s v="CG18A01"/>
        <s v="CG18A02"/>
        <s v="CG18B01"/>
        <s v="CG18B02"/>
        <s v="CG18C01"/>
        <s v="CG18C02"/>
        <s v="CG18D01"/>
        <s v="CG18D02"/>
        <s v="CG18E01"/>
        <s v="CG18E02"/>
        <s v="CG19A01"/>
        <s v="CG19A02"/>
        <s v="CG19B01"/>
        <s v="CG19B02"/>
        <s v="CG19C01"/>
        <s v="CG19C02"/>
        <s v="CG19D01"/>
        <s v="CG19D02"/>
        <s v="CG19E01"/>
        <s v="CG19E02"/>
        <s v="CG20A01"/>
        <s v="CG20A02"/>
        <s v="CG20B01"/>
        <s v="CG20B02"/>
        <s v="CG20C01"/>
        <s v="CG20C02"/>
        <s v="CG20D01"/>
        <s v="CG20D02"/>
        <s v="CG20E01"/>
        <s v="CG20E02"/>
        <s v="CG21A01"/>
        <s v="CG21A02"/>
        <s v="CG21B01"/>
        <s v="CG21B02"/>
        <s v="CG21C01"/>
        <s v="CG21C02"/>
        <s v="CG21D01"/>
        <s v="CG21D02"/>
        <s v="CG21E01"/>
        <s v="CG21E02"/>
        <s v="CG22A01"/>
        <s v="CG22A02"/>
        <s v="CG22B01"/>
        <s v="CG22B02"/>
        <s v="CG22C01"/>
        <s v="CG22C02"/>
        <s v="CG22D01"/>
        <s v="CG22D02"/>
        <s v="CG22E01"/>
        <s v="CG22E02"/>
        <s v="CG23A01"/>
        <s v="CG23A02"/>
        <s v="CG23B01"/>
        <s v="CG23B02"/>
        <s v="CG23C01"/>
        <s v="CG23C02"/>
        <s v="CG23D01"/>
        <s v="CG23D02"/>
        <s v="CG23E01"/>
        <s v="CG23E02"/>
        <s v="CG24A01"/>
        <s v="CG24A02"/>
        <s v="CG24B01"/>
        <s v="CG24B02"/>
        <s v="CG24C01"/>
        <s v="CG24C02"/>
        <s v="CG24D01"/>
        <s v="CG24D02"/>
        <s v="CG24E01"/>
        <s v="CG24E02"/>
        <s v="CG25A01"/>
        <s v="CG25A02"/>
        <s v="CG25B01"/>
        <s v="CG25B02"/>
        <s v="CG25C01"/>
        <s v="CG25C02"/>
        <s v="CG25D01"/>
        <s v="CG25D02"/>
        <s v="CG25E01"/>
        <s v="CG25E02"/>
        <s v="CG26A01"/>
        <s v="CG26A02"/>
        <s v="CG26B01"/>
        <s v="CG26B02"/>
        <s v="CG26C01"/>
        <s v="CG26C02"/>
        <s v="CG26D01"/>
        <s v="CG26D02"/>
        <s v="CG26E01"/>
        <s v="CG26E02"/>
        <s v="CG27A01"/>
        <s v="CG27A02"/>
        <s v="CG27B01"/>
        <s v="CG27B02"/>
        <s v="CG27C01"/>
        <s v="CG27C02"/>
        <s v="CG27D01"/>
        <s v="CG27D02"/>
        <s v="CG27E01"/>
        <s v="CG27E02"/>
        <s v="CG28A01"/>
        <s v="CG28A02"/>
        <s v="CG28B01"/>
        <s v="CG28B02"/>
        <s v="CG28C01"/>
        <s v="CG28C02"/>
        <s v="CG28D01"/>
        <s v="CG28D02"/>
        <s v="CG28E01"/>
        <s v="CG28E02"/>
        <s v="CG29A01"/>
        <s v="CG29A02"/>
        <s v="CG29B01"/>
        <s v="CG29B02"/>
        <s v="CG29C01"/>
        <s v="CG29C02"/>
        <s v="CG29D01"/>
        <s v="CG29D02"/>
        <s v="CG29E01"/>
        <s v="CG29E02"/>
        <s v="CG30A01"/>
        <s v="CG30A02"/>
        <s v="CG30B01"/>
        <s v="CG30B02"/>
        <s v="CG30C01"/>
        <s v="CG30C02"/>
        <s v="CG30D01"/>
        <s v="CG30D02"/>
        <s v="CG30E01"/>
        <s v="CG30E02"/>
        <s v="CG31A01"/>
        <s v="CG31A02"/>
        <s v="CG31B01"/>
        <s v="CG31B02"/>
        <s v="CG31C01"/>
        <s v="CG31C02"/>
        <s v="CG31D01"/>
        <s v="CG31D02"/>
        <s v="CG31E01"/>
        <s v="CG31E02"/>
        <s v="CG32A01"/>
        <s v="CG32A02"/>
        <s v="CG32B01"/>
        <s v="CG32B02"/>
        <s v="CG32C01"/>
        <s v="CG32C02"/>
        <s v="CG32D01"/>
        <s v="CG32D02"/>
        <s v="CG32E01"/>
        <s v="CG32E02"/>
        <s v="CG33A01"/>
        <s v="CG33A02"/>
        <s v="CG33B01"/>
        <s v="CG33B02"/>
        <s v="CG33C01"/>
        <s v="CG33C02"/>
        <s v="CG33D01"/>
        <s v="CG33D02"/>
        <s v="CG33E01"/>
        <s v="CG33E02"/>
        <s v="CG34A01"/>
        <s v="CG34A02"/>
        <s v="CG34B01"/>
        <s v="CG34B02"/>
        <s v="CG34C01"/>
        <s v="CG34C02"/>
        <s v="CG34D01"/>
        <s v="CG34D02"/>
        <s v="CG34E01"/>
        <s v="CG34E02"/>
        <s v="CG35A01"/>
        <s v="CG35A02"/>
        <s v="CG35B01"/>
        <s v="CG35B02"/>
        <s v="CG35C01"/>
        <s v="CG35C02"/>
        <s v="CG35D01"/>
        <s v="CG35D02"/>
        <s v="CG35E01"/>
        <s v="CG35E02"/>
        <s v="CG36A01"/>
        <s v="CG36A02"/>
        <s v="CG36B01"/>
        <s v="CG36B02"/>
        <s v="CG36C01"/>
        <s v="CG36C02"/>
        <s v="CG36D01"/>
        <s v="CG36D02"/>
        <s v="CG36E01"/>
        <s v="CG36E02"/>
        <s v="CG37A01"/>
        <s v="CG37A02"/>
        <s v="CG37B01"/>
        <s v="CG37B02"/>
        <s v="CG37C01"/>
        <s v="CG37C02"/>
        <s v="CG37D01"/>
        <s v="CG37D02"/>
        <s v="CG37E01"/>
        <s v="CG37E02"/>
        <s v="CG38A01"/>
        <s v="CG38A02"/>
        <s v="CG38B01"/>
        <s v="CG38B02"/>
        <s v="CG38C01"/>
        <s v="CG38C02"/>
        <s v="CG38D01"/>
        <s v="CG38D02"/>
        <s v="CG38E01"/>
        <s v="CG38E02"/>
        <s v="CG39A01"/>
        <s v="CG39A02"/>
        <s v="CG39B01"/>
        <s v="CG39B02"/>
        <s v="CG39C01"/>
        <s v="CG39C02"/>
        <s v="CG39D01"/>
        <s v="CG39D02"/>
        <s v="CG39E01"/>
        <s v="CG39E02"/>
        <s v="CG40A01"/>
        <s v="CG40A02"/>
        <s v="CG40B01"/>
        <s v="CG40B02"/>
        <s v="CG40C01"/>
        <s v="CG40C02"/>
        <s v="CG40D01"/>
        <s v="CG40D02"/>
        <s v="CG40E01"/>
        <s v="CG40E02"/>
        <s v="Quarantine"/>
        <s v="STAGING_1"/>
        <s v="STAGING_2"/>
        <s v="STAGING"/>
        <m u="1"/>
        <s v="STAGING_" u="1"/>
        <s v="LOADING" u="1"/>
      </sharedItems>
    </cacheField>
    <cacheField name="Batch" numFmtId="0">
      <sharedItems containsBlank="1" containsMixedTypes="1" containsNumber="1" containsInteger="1" minValue="50326" maxValue="2.0999999999999999E+27" count="242">
        <s v="24F26JJ"/>
        <s v="12631585"/>
        <s v="12675312"/>
        <s v="19H26JJ"/>
        <n v="12663919"/>
        <s v="17H26JJ"/>
        <n v="12626159"/>
        <m/>
        <s v="07C26JJ"/>
        <s v="17G26JJ"/>
        <n v="300326"/>
        <n v="12626158"/>
        <n v="12626160"/>
        <n v="12687190"/>
        <n v="12626161"/>
        <n v="12658123"/>
        <s v="25E26"/>
        <s v="19F26JJ"/>
        <s v="28E26JJ"/>
        <n v="12619965"/>
        <s v="01D26JJ"/>
        <s v="13F26JJ"/>
        <n v="12653546"/>
        <n v="1261163"/>
        <n v="12626181"/>
        <n v="1269965"/>
        <n v="12611617"/>
        <n v="12664111"/>
        <s v="08H26JJ"/>
        <s v="13H26JJ"/>
        <n v="12664218"/>
        <s v="05H26JJ"/>
        <s v="04F26JJ"/>
        <s v="12653028"/>
        <s v="07H26JJ"/>
        <s v="12628865"/>
        <s v="19E26JJ"/>
        <s v="2150029"/>
        <n v="12600813"/>
        <s v="11H26JJ"/>
        <n v="110326"/>
        <n v="12611619"/>
        <n v="100326"/>
        <s v="12690048"/>
        <n v="12645214"/>
        <n v="12605373"/>
        <n v="12653572"/>
        <n v="12655616"/>
        <n v="12669637"/>
        <n v="12650713"/>
        <n v="12628865"/>
        <n v="12626162"/>
        <s v="12687848"/>
        <n v="12659431"/>
        <s v="08G26JJ"/>
        <n v="12682429"/>
        <s v="04H26JJ"/>
        <s v="02G26JJ"/>
        <s v="19G26"/>
        <s v="16G26JJ"/>
        <s v="10H26JJ"/>
        <s v="18G26JJ"/>
        <s v="12596768"/>
        <n v="12676457"/>
        <n v="12657727"/>
        <n v="80426"/>
        <s v="27F26"/>
        <s v="07G26JJ"/>
        <n v="12663939"/>
        <s v="12679353"/>
        <s v="22D26JJ"/>
        <s v="18H26JJ"/>
        <s v="12684530"/>
        <s v="13H26"/>
        <s v="12685426"/>
        <n v="12664054"/>
        <n v="12676449"/>
        <s v="12650650"/>
        <s v="10D26JJ"/>
        <s v="19B26JJ"/>
        <s v="12649610"/>
        <n v="12668651"/>
        <s v="20E26JJ"/>
        <s v="09F26JJ"/>
        <n v="12666669"/>
        <n v="12633622"/>
        <s v="06E26JJ"/>
        <s v="14G26JJ"/>
        <s v="12H26JJ"/>
        <s v="12629768"/>
        <s v="14K26JJ"/>
        <n v="12676428"/>
        <s v="A1000175"/>
        <s v="12C26JJ"/>
        <n v="12658898"/>
        <n v="12690343"/>
        <n v="12688169"/>
        <s v="12651587"/>
        <n v="12681674"/>
        <s v="09H26JJ"/>
        <n v="12592276"/>
        <n v="12626205"/>
        <s v="12646807"/>
        <s v="3C26JJ"/>
        <s v="23F26"/>
        <s v="12691117"/>
        <s v="11D26JJ"/>
        <s v="12373061"/>
        <s v="12690344"/>
        <s v="12660854"/>
        <s v="12657675"/>
        <s v="14H26JJ"/>
        <s v="070826"/>
        <s v="12687195"/>
        <s v="06L26JJ"/>
        <s v="06H26JJ"/>
        <s v="11F26"/>
        <n v="12633235"/>
        <s v="19F26"/>
        <s v="12765328"/>
        <s v="06B26JJ"/>
        <s v="12B26JJ"/>
        <s v="23B26JJ"/>
        <n v="12676481"/>
        <s v="06F26"/>
        <s v="25F26"/>
        <s v="03C26JJ"/>
        <n v="12672256"/>
        <n v="12626170"/>
        <n v="12626190"/>
        <s v="17H24"/>
        <s v="28B26JJ"/>
        <s v="12626077"/>
        <s v="13D26JJ"/>
        <s v="15H26JJ"/>
        <s v="050326"/>
        <s v="12676476"/>
        <s v="17H26"/>
        <s v="12441848"/>
        <s v="06A26"/>
        <s v="03F26JJ"/>
        <s v="21H25"/>
        <n v="12625873"/>
        <n v="12653028"/>
        <s v="20C26JJ"/>
        <n v="12645194"/>
        <n v="122617"/>
        <n v="1262617"/>
        <n v="12685460"/>
        <n v="12675286"/>
        <n v="12668639"/>
        <s v="12689981"/>
        <s v="20H26JJ"/>
        <n v="12652579"/>
        <n v="12668653"/>
        <s v="12677201"/>
        <n v="12652581"/>
        <n v="12524726"/>
        <n v="12537758"/>
        <n v="12674437"/>
        <n v="12626186"/>
        <s v="08H268"/>
        <n v="12611638"/>
        <n v="12676438"/>
        <s v="12675289"/>
        <n v="12626189"/>
        <n v="12633116"/>
        <n v="12653568"/>
        <s v="23G26JJ"/>
        <n v="12666695"/>
        <s v="22G26JJ"/>
        <n v="12657247"/>
        <s v="26B26JJ"/>
        <s v="19K26JJ"/>
        <n v="12646807"/>
        <n v="12614324"/>
        <s v="12663924"/>
        <n v="12663924"/>
        <s v="12664110"/>
        <s v="12F26JJ"/>
        <n v="12664083"/>
        <s v="12681658"/>
        <s v="126241J38"/>
        <n v="12657423"/>
        <s v="18K25JJ"/>
        <n v="12624138"/>
        <n v="12663926"/>
        <n v="12611620"/>
        <n v="12667321"/>
        <n v="100426"/>
        <s v="23G25JJ"/>
        <s v="09G26JJ"/>
        <s v="12589815"/>
        <s v="21E26JJ"/>
        <s v="19K25JJ"/>
        <s v="25G26JJ"/>
        <s v="26E26"/>
        <s v="24B26JJ"/>
        <s v="14K25JJ"/>
        <n v="12668696"/>
        <n v="12624135"/>
        <s v="04C26JJ"/>
        <s v="02D26JJ"/>
        <s v="06D26JJ"/>
        <n v="12614503"/>
        <s v="20F26JJ"/>
        <s v="24G26JJ"/>
        <s v=""/>
        <s v="31C26JJ"/>
        <s v="10F26JJ"/>
        <s v="12675287"/>
        <s v="12691978"/>
        <s v="16H26JJ"/>
        <s v="12688352"/>
        <n v="12607091" u="1"/>
        <n v="12597599" u="1"/>
        <n v="12664658" u="1"/>
        <n v="1265307" u="1"/>
        <n v="12687192" u="1"/>
        <n v="12666956" u="1"/>
        <n v="12664654" u="1"/>
        <n v="12658899" u="1"/>
        <n v="270226" u="1"/>
        <n v="920326" u="1"/>
        <n v="50326" u="1"/>
        <n v="12663925" u="1"/>
        <n v="12687848" u="1"/>
        <n v="12666957" u="1"/>
        <n v="12664655" u="1"/>
        <n v="12677214" u="1"/>
        <n v="2.0999999999999999E+27" u="1"/>
        <n v="12651585" u="1"/>
        <n v="12658900" u="1"/>
        <n v="12604049" u="1"/>
        <n v="12631584" u="1"/>
        <n v="12664656" u="1"/>
        <n v="12658257" u="1"/>
        <n v="12681658" u="1"/>
        <n v="12631585" u="1"/>
        <n v="12676441" u="1"/>
        <n v="12668144" u="1"/>
        <n v="12664657" u="1"/>
      </sharedItems>
    </cacheField>
    <cacheField name="GR date" numFmtId="0">
      <sharedItems containsDate="1" containsBlank="1" containsMixedTypes="1" minDate="1930-07-23T00:00:00" maxDate="2026-09-01T00:00:00" count="94">
        <d v="2026-08-22T00:00:00"/>
        <d v="2026-08-18T00:00:00"/>
        <d v="2026-08-20T00:00:00"/>
        <d v="2026-08-29T00:00:00"/>
        <d v="2026-07-30T00:00:00"/>
        <d v="2026-08-27T00:00:00"/>
        <d v="2026-04-10T00:00:00"/>
        <d v="2026-04-07T00:00:00"/>
        <d v="2026-07-25T00:00:00"/>
        <d v="2026-06-17T00:00:00"/>
        <d v="2026-04-11T00:00:00"/>
        <d v="2026-08-01T00:00:00"/>
        <d v="2026-07-16T00:00:00"/>
        <d v="2026-03-31T00:00:00"/>
        <d v="2026-05-07T00:00:00"/>
        <d v="2026-07-06T00:00:00"/>
        <d v="2026-06-25T00:00:00"/>
        <d v="2026-03-05T00:00:00"/>
        <d v="2026-08-31T00:00:00"/>
        <d v="2026-08-19T00:00:00"/>
        <d v="2026-08-26T00:00:00"/>
        <d v="2026-08-21T00:00:00"/>
        <d v="2026-08-11T00:00:00"/>
        <d v="2026-06-08T00:00:00"/>
        <d v="2026-02-02T00:00:00"/>
        <d v="2026-08-28T00:00:00"/>
        <d v="2026-06-20T00:00:00"/>
        <d v="2026-04-09T00:00:00"/>
        <d v="2026-05-02T00:00:00"/>
        <d v="2026-06-10T00:00:00"/>
        <d v="2026-07-14T00:00:00"/>
        <d v="2026-07-31T00:00:00"/>
        <d v="2026-08-08T00:00:00"/>
        <d v="2026-07-07T00:00:00"/>
        <d v="2026-08-04T00:00:00"/>
        <d v="2026-07-23T00:00:00"/>
        <d v="2026-01-23T00:00:00"/>
        <d v="2026-05-22T00:00:00"/>
        <d v="2026-07-15T00:00:00"/>
        <d v="2026-08-24T00:00:00"/>
        <d v="2026-08-07T00:00:00"/>
        <d v="2026-08-13T00:00:00"/>
        <d v="2026-06-29T00:00:00"/>
        <d v="2026-05-16T00:00:00"/>
        <d v="2026-05-20T00:00:00"/>
        <d v="2026-06-03T00:00:00"/>
        <d v="2026-06-18T00:00:00"/>
        <d v="2026-04-21T00:00:00"/>
        <d v="2026-07-20T00:00:00"/>
        <d v="2026-03-12T00:00:00"/>
        <d v="2026-08-03T00:00:00"/>
        <d v="2026-07-27T00:00:00"/>
        <d v="2026-07-13T00:00:00"/>
        <d v="2026-08-10T00:00:00"/>
        <d v="2026-07-22T00:00:00"/>
        <d v="2026-05-06T00:00:00"/>
        <d v="2026-08-14T00:00:00"/>
        <d v="2026-04-04T00:00:00"/>
        <d v="2026-04-28T00:00:00"/>
        <d v="2026-03-30T00:00:00"/>
        <d v="2026-06-11T00:00:00"/>
        <d v="2026-08-15T00:00:00"/>
        <d v="2026-08-12T00:00:00"/>
        <d v="2026-06-26T00:00:00"/>
        <d v="2026-01-26T00:00:00"/>
        <d v="2026-06-24T00:00:00"/>
        <d v="2025-12-13T00:00:00"/>
        <d v="2026-03-06T00:00:00"/>
        <d v="2026-05-12T00:00:00"/>
        <d v="2026-03-17T00:00:00"/>
        <d v="2026-02-27T00:00:00"/>
        <d v="2026-03-10T00:00:00"/>
        <d v="2026-04-20T00:00:00"/>
        <d v="2026-03-03T00:00:00"/>
        <d v="2026-05-28T00:00:00"/>
        <d v="2026-02-19T00:00:00"/>
        <d v="2026-06-13T00:00:00"/>
        <d v="2026-05-13T00:00:00"/>
        <s v=""/>
        <m/>
        <d v="2026-01-10T00:00:00"/>
        <d v="2026-02-12T00:00:00"/>
        <d v="2026-04-02T00:00:00"/>
        <d v="2026-06-04T00:00:00"/>
        <d v="2026-04-15T00:00:00"/>
        <d v="2026-04-08T00:00:00" u="1"/>
        <d v="2026-07-10T00:00:00" u="1"/>
        <d v="2026-06-09T00:00:00" u="1"/>
        <d v="2026-07-29T00:00:00" u="1"/>
        <d v="2026-07-21T00:00:00" u="1"/>
        <d v="2026-07-17T00:00:00" u="1"/>
        <d v="1930-07-23T00:00:00" u="1"/>
        <d v="2026-07-24T00:00:00" u="1"/>
        <d v="2026-07-08T00:00:00" u="1"/>
      </sharedItems>
    </cacheField>
    <cacheField name="Expired Date" numFmtId="0">
      <sharedItems containsDate="1" containsBlank="1" containsMixedTypes="1" minDate="1930-07-23T00:00:00" maxDate="2030-12-07T00:00:00" count="155">
        <d v="2030-06-24T00:00:00"/>
        <d v="2030-03-13T00:00:00"/>
        <d v="2030-07-25T00:00:00"/>
        <d v="2030-08-19T00:00:00"/>
        <d v="2030-06-04T00:00:00"/>
        <d v="2030-08-17T00:00:00"/>
        <d v="2030-03-21T00:00:00"/>
        <d v="2030-03-07T00:00:00"/>
        <d v="2030-07-17T00:00:00"/>
        <d v="2030-03-30T00:00:00"/>
        <d v="2030-03-22T00:00:00"/>
        <d v="2030-07-29T00:00:00"/>
        <d v="2030-05-23T00:00:00"/>
        <d v="2030-05-25T00:00:00"/>
        <d v="2030-06-19T00:00:00"/>
        <d v="2030-05-28T00:00:00"/>
        <d v="2030-02-28T00:00:00"/>
        <d v="2030-04-01T00:00:00"/>
        <d v="2030-06-13T00:00:00"/>
        <d v="2030-05-22T00:00:00"/>
        <d v="2030-02-01T00:00:00"/>
        <d v="2030-02-07T00:00:00"/>
        <d v="2030-06-22T00:00:00"/>
        <d v="2030-08-08T00:00:00"/>
        <d v="2030-08-13T00:00:00"/>
        <d v="2030-05-29T00:00:00"/>
        <d v="2030-08-05T00:00:00"/>
        <d v="2030-04-06T00:00:00"/>
        <d v="2030-05-11T00:00:00"/>
        <d v="2030-08-07T00:00:00"/>
        <d v="2030-03-25T00:00:00"/>
        <d v="2030-01-11T00:00:00"/>
        <d v="2030-08-11T00:00:00"/>
        <d v="2030-11-03T00:00:00"/>
        <d v="2030-03-10T00:00:00"/>
        <d v="2030-08-04T00:00:00"/>
        <d v="2030-04-20T00:00:00"/>
        <d v="2030-01-27T00:00:00"/>
        <d v="2030-05-20T00:00:00"/>
        <d v="2030-05-19T00:00:00"/>
        <d v="2030-07-20T00:00:00"/>
        <d v="2030-04-29T00:00:00"/>
        <d v="2030-07-08T00:00:00"/>
        <d v="2030-07-23T00:00:00"/>
        <d v="2030-07-02T00:00:00"/>
        <d v="2030-07-19T00:00:00"/>
        <d v="2030-07-16T00:00:00"/>
        <d v="2030-08-10T00:00:00"/>
        <d v="2030-07-18T00:00:00"/>
        <d v="2030-01-06T00:00:00"/>
        <d v="2030-07-13T00:00:00"/>
        <d v="2030-05-16T00:00:00"/>
        <d v="2030-04-08T00:00:00"/>
        <d v="2030-06-27T00:00:00"/>
        <d v="2030-07-07T00:00:00"/>
        <d v="2030-06-08T00:00:00"/>
        <d v="2030-07-28T00:00:00"/>
        <d v="2030-04-22T00:00:00"/>
        <d v="2030-08-18T00:00:00"/>
        <d v="2030-07-27T00:00:00"/>
        <d v="2030-06-03T00:00:00"/>
        <d v="2030-04-23T00:00:00"/>
        <d v="2030-04-10T00:00:00"/>
        <d v="2030-02-19T00:00:00"/>
        <d v="2030-06-18T00:00:00"/>
        <d v="2030-09-06T00:00:00"/>
        <d v="2030-05-06T00:00:00"/>
        <d v="2030-07-14T00:00:00"/>
        <d v="2030-08-12T00:00:00"/>
        <d v="2030-03-18T00:00:00"/>
        <d v="2029-11-14T00:00:00"/>
        <d v="2030-06-10T00:00:00"/>
        <d v="2030-03-12T00:00:00"/>
        <d v="2030-05-14T00:00:00"/>
        <d v="2030-08-14T00:00:00"/>
        <d v="2030-08-09T00:00:00"/>
        <d v="2029-12-23T00:00:00"/>
        <d v="2030-03-27T00:00:00"/>
        <d v="2030-04-14T00:00:00"/>
        <d v="2030-03-03T00:00:00"/>
        <d v="2030-06-23T00:00:00"/>
        <d v="2028-08-19T00:00:00"/>
        <d v="2030-08-21T00:00:00"/>
        <d v="2030-07-01T00:00:00"/>
        <d v="2030-12-06T00:00:00"/>
        <d v="2030-08-06T00:00:00"/>
        <d v="2030-06-11T00:00:00"/>
        <d v="2030-07-15T00:00:00"/>
        <d v="2030-02-06T00:00:00"/>
        <d v="2030-02-12T00:00:00"/>
        <d v="2030-02-23T00:00:00"/>
        <d v="2030-06-06T00:00:00"/>
        <d v="2030-06-25T00:00:00"/>
        <d v="2030-03-20T00:00:00"/>
        <d v="2030-03-01T00:00:00"/>
        <d v="2028-08-17T00:00:00"/>
        <d v="2030-03-11T00:00:00"/>
        <d v="2030-04-26T00:00:00"/>
        <d v="2030-08-15T00:00:00"/>
        <d v="2030-03-05T00:00:00"/>
        <d v="2030-07-10T00:00:00"/>
        <d v="2030-02-21T00:00:00"/>
        <d v="2029-08-21T00:00:00"/>
        <d v="2030-07-21T00:00:00"/>
        <d v="2030-06-20T00:00:00"/>
        <d v="2030-08-20T00:00:00"/>
        <d v="2030-05-03T00:00:00"/>
        <d v="2029-07-21T00:00:00"/>
        <d v="2029-08-28T00:00:00"/>
        <d v="2030-03-23T00:00:00"/>
        <d v="2030-07-03T00:00:00"/>
        <d v="2030-06-09T00:00:00"/>
        <d v="2030-03-19T00:00:00"/>
        <d v="2030-07-22T00:00:00"/>
        <d v="2030-02-26T00:00:00"/>
        <d v="2029-11-19T00:00:00"/>
        <d v="2030-02-03T00:00:00"/>
        <d v="2030-04-28T00:00:00"/>
        <d v="2030-06-12T00:00:00"/>
        <d v="2030-06-05T00:00:00"/>
        <d v="2030-03-26T00:00:00"/>
        <d v="2029-11-18T00:00:00"/>
        <d v="2030-02-10T00:00:00"/>
        <d v="2029-07-23T00:00:00"/>
        <d v="2030-07-09T00:00:00"/>
        <m/>
        <d v="2029-12-06T00:00:00"/>
        <d v="2030-05-21T00:00:00"/>
        <d v="2030-03-08T00:00:00"/>
        <d v="2030-05-26T00:00:00"/>
        <d v="2030-02-24T00:00:00"/>
        <d v="2030-03-04T00:00:00"/>
        <d v="2030-04-02T00:00:00"/>
        <d v="2030-02-20T00:00:00"/>
        <d v="2030-07-24T00:00:00"/>
        <s v=""/>
        <d v="2030-03-31T00:00:00"/>
        <d v="2030-10-06T00:00:00"/>
        <d v="2030-07-26T00:00:00"/>
        <d v="2030-08-16T00:00:00"/>
        <d v="2030-05-05T00:00:00" u="1"/>
        <d v="2030-08-03T00:00:00" u="1"/>
        <d v="2030-01-02T00:00:00" u="1"/>
        <d v="2030-07-06T00:00:00" u="1"/>
        <d v="2030-06-17T00:00:00" u="1"/>
        <d v="2030-05-12T00:00:00" u="1"/>
        <d v="2030-06-16T00:00:00" u="1"/>
        <d v="2030-03-02T00:00:00" u="1"/>
        <d v="1930-07-23T00:00:00" u="1"/>
        <d v="2030-03-29T00:00:00" u="1"/>
        <d v="2030-03-09T00:00:00" u="1"/>
        <d v="2030-01-19T00:00:00" u="1"/>
        <d v="2030-02-27T00:00:00" u="1"/>
        <d v="2030-06-02T00:00:00" u="1"/>
        <d v="2030-05-13T00:00:00" u="1"/>
      </sharedItems>
    </cacheField>
    <cacheField name="item" numFmtId="0">
      <sharedItems containsString="0" containsBlank="1" containsNumber="1" containsInteger="1" minValue="550024918" maxValue="550078475" count="121">
        <n v="550047028"/>
        <n v="550054878"/>
        <n v="550027259"/>
        <n v="550070612"/>
        <n v="550054596"/>
        <n v="550062464"/>
        <n v="550062285"/>
        <n v="550077927"/>
        <n v="550047302"/>
        <n v="550061082"/>
        <n v="550046498"/>
        <n v="550032916"/>
        <n v="550062631"/>
        <n v="550044845"/>
        <n v="550050071"/>
        <n v="550075433"/>
        <n v="550036050"/>
        <n v="550070614"/>
        <n v="550044709"/>
        <n v="550056226"/>
        <n v="550049045"/>
        <n v="550071397"/>
        <n v="550045079"/>
        <n v="550058592"/>
        <n v="550070613"/>
        <n v="550047464"/>
        <n v="550049044"/>
        <n v="550040071"/>
        <n v="550076253"/>
        <n v="550024921"/>
        <n v="550071396"/>
        <n v="550044633"/>
        <n v="550024953"/>
        <n v="550024992"/>
        <n v="550025669"/>
        <n v="550045085"/>
        <n v="550062978"/>
        <n v="550024929"/>
        <n v="550062463"/>
        <n v="550044360"/>
        <n v="550038021"/>
        <n v="550053104"/>
        <n v="550048593"/>
        <n v="550045080"/>
        <n v="550044580"/>
        <n v="550061081"/>
        <n v="550050960"/>
        <n v="550025044"/>
        <n v="550047276"/>
        <n v="550070615"/>
        <n v="550062460"/>
        <n v="550054879"/>
        <n v="550062462"/>
        <n v="550041492"/>
        <n v="550058593"/>
        <n v="550032917"/>
        <n v="550056228"/>
        <n v="550077345"/>
        <n v="550024947"/>
        <n v="550077344"/>
        <n v="550053880"/>
        <n v="550078475"/>
        <n v="550025024"/>
        <n v="550025055"/>
        <n v="550069888"/>
        <n v="550063232"/>
        <n v="550047459"/>
        <n v="550076426"/>
        <n v="550062284"/>
        <n v="550050072"/>
        <n v="550077627"/>
        <n v="550074727"/>
        <n v="550049617"/>
        <n v="550024919"/>
        <n v="550053782"/>
        <n v="550072298"/>
        <n v="550056227"/>
        <n v="550062632"/>
        <n v="550027043"/>
        <n v="550072297"/>
        <n v="550077346"/>
        <n v="550032957"/>
        <n v="550066882"/>
        <n v="550044635"/>
        <n v="550069887"/>
        <n v="550025358"/>
        <n v="550062461"/>
        <n v="550062455"/>
        <n v="550074326"/>
        <n v="550075430"/>
        <n v="550041500"/>
        <n v="550032214"/>
        <n v="550025058"/>
        <n v="550037752"/>
        <n v="550066782"/>
        <n v="550044623"/>
        <n v="550044624"/>
        <n v="550044625"/>
        <n v="550045086"/>
        <n v="550075434"/>
        <n v="550077347"/>
        <n v="550024918"/>
        <n v="550056224"/>
        <n v="550024986"/>
        <n v="550046505"/>
        <n v="550027265"/>
        <n v="550069979"/>
        <m/>
        <n v="550074572"/>
        <n v="550045078"/>
        <n v="550070794"/>
        <n v="550077926"/>
        <n v="550043469"/>
        <n v="550039200" u="1"/>
        <n v="550077499" u="1"/>
        <n v="550047461" u="1"/>
        <n v="550025057" u="1"/>
        <n v="550025043" u="1"/>
        <n v="550025673" u="1"/>
        <n v="550075616" u="1"/>
        <n v="550027044" u="1"/>
      </sharedItems>
    </cacheField>
    <cacheField name="Description" numFmtId="0">
      <sharedItems containsBlank="1" count="122">
        <s v="Spirax S2 A 80W-90_12*1L_A04W"/>
        <s v="SukuCTBerlian CF 40_1*200L_A04W"/>
        <s v="Gadus S2 V220 2_1*770kg_A227"/>
        <s v="HlxHX610W40SP_12*1L_A04W"/>
        <s v="HinoGEO15W40CI4DH1_1*200L_A04W"/>
        <s v="Adv4TAX7Sc10W30SNMB_12*0.8L_A04W"/>
        <s v="Gadus S3 V460DM 2_1*770kg_A227"/>
        <s v="HlxHX610W30SP_4*4L_A04W"/>
        <s v="Advance SX2Solvfe_12*0.7L_A04W"/>
        <s v="ShCoolLLPRTU3070GN_4*4L_A410"/>
        <s v="Argina S4 40_1*209L_A227"/>
        <s v="Turbo T 68_1*209L_A227"/>
        <s v="KawaSemiSyn10W40SLMA_12*1L_A734"/>
        <s v="Spirax S2 G 80W-90_12*1L_A04W"/>
        <s v="RimLD4Extra15W40CI4_12*1L_A04W"/>
        <s v="AdvCitySc10W40SPMB_12*1L_A04W"/>
        <s v="Mysella S5 N 40_1*209L_A227"/>
        <s v="HlxHX610W40SP_4*4L_A04W"/>
        <s v="Adv4TAX5Sc10W30SLMB_12*0.8L_A04W"/>
        <s v="IAGOFleet 15W-40 CH4_1*209L_A423"/>
        <s v="Advanc4TAX320W50SGMA_12*0.8L_A04W"/>
        <s v="HelixHX515W40SNCF_4*4L_A04W"/>
        <s v="Tellus S2 MX 46_1*209L_A227"/>
        <s v="Adv4TAX515W40SLMA2_12*1L_A04W"/>
        <s v="HlxHX610W40SP_12*1L_A734"/>
        <s v="Omala S4 GXV 680_1*209L_A227"/>
        <s v="Advanc4TAX320W50SGMA_12*1L_A04W"/>
        <s v="Diala S4 ZX-I_1*209L_A227"/>
        <s v="AdvScooterGearOil_24*0.12L_A04W"/>
        <s v="Spirax S2 G 90_1*209L_A227"/>
        <s v="HelixHX515W40SNCF_12*1L_A04W"/>
        <s v="Rimula R2 40 CF_1*209L_A227"/>
        <s v="Corena S4 R 68_1*209L_A227"/>
        <s v="Corena S2 P 100_1*209L_A227"/>
        <s v="Gadus S2 V220 2_1*180kg_A227"/>
        <s v="Tellus S2 VX 46_1*209L_A227"/>
        <s v="HOP Diff Oil 140W_1*200L_A04W"/>
        <s v="Spirax S2 A 90_1*209L_A227"/>
        <s v="Adv4TAX7Sc10W40SNMB_12*0.8L_A04W"/>
        <s v="RimR4X15W40CI4E7DH1_1*209L_A227"/>
        <s v="Helix HX320W50SLCF_4*4L_A04W"/>
        <s v="HelixAst5W30_SP_12*1L_A04W"/>
        <s v="Adv4TAX5Sc20W40MB_12*0.8L_A04W"/>
        <s v="Tellus S2 MX 68_1*209L_A227"/>
        <s v="RimR3MV15W40CI4_1*209L_A227"/>
        <s v="ShCoolLLPRTU3070GN_12*1L_A410"/>
        <s v="Kawasaki2TFC_12*0.8L_A04W"/>
        <s v="Spirax S2 A 85W-140_1*209L_A227"/>
        <s v="Omala S4 GXV 320_1*1000L_A227"/>
        <s v="HlxHX610W40SP_4*4L_A734"/>
        <s v="Advan4TAX710W40SNMA2_12*1L_A04W"/>
        <s v="SukuCTBerlian 15W-40_1*200L_A04W"/>
        <s v="Adv4TAX7Sc10W40SNMB_12*1L_A04W"/>
        <s v="Omala S2 GX 220_1*209L_A227"/>
        <s v="Adv4TAX515W40SLMA2_12*0.8L_A04W"/>
        <s v="Turbo T 46_1*209L_A227"/>
        <s v="IAGO GO 140 GL5_1*209L_A423"/>
        <s v="Adv4TAX520W40SLMA2_12*0.8L_A04W"/>
        <s v="Morlina S2 B 150_1*209L_A227"/>
        <s v="Adv4TAX520W40SLMA2_12*1L_A04W"/>
        <s v="Gadus S4OGClOil20000_1*180L_A1P5"/>
        <s v="Adv4TUlt10W40SPMA2_12*1L_A04W"/>
        <s v="Tellus S3 M 46_1*209L_A227"/>
        <s v="Spirax S4 TXM_1*209L_A227"/>
        <s v="RimR4Plus15W40CI4E7_3*5L_A04W"/>
        <s v="HOP Grease Chassis_1*15KG_A04W"/>
        <s v="Omala S4 GXV 220_1*209L_A227"/>
        <s v="MIDEL 7131_1*1000L_A1P5"/>
        <s v="Gadus S3 V460DM 2_1*180kg_A227"/>
        <s v="RimLD4Extra15W40CI4_3*5L_A04W"/>
        <s v="HelixUltraECT5W30_12*1L_A04W"/>
        <s v="IAGO CF E2_1*209L_A423"/>
        <s v="Gadus S2 V460D 2_1*180kg_A227"/>
        <s v="Spirax S4 CX 50_1*209L_A227"/>
        <s v="RimR5E10W40CI4228.3_4*4L_A734"/>
        <s v="HelixPowerV0W40SP_12*1L_A04W"/>
        <s v="IAGO GO 90 GL5_1*209L_A423"/>
        <s v="KawaFulSyn10W40SNMA2_12*1L_A734"/>
        <s v="Gadus S3 V220C 2_1*18kg_A227"/>
        <s v="HelixPowerV0W40SP_4*4L_A04W"/>
        <s v="Advan4TAX710W30SNMA2_12*1L_A04W"/>
        <s v="Turbo T 32_1*209L_A227"/>
        <s v="HelixUltraAH0W20SPC5_12*1L_A447"/>
        <s v="Rimula R2 40 CF_12*1L_A04W"/>
        <s v="RimR4Plus15W40CI4E7_12*1L_A04W"/>
        <s v="Spirax S3 G 80W_12*1L_A04W"/>
        <s v="Advan4TAX710W40SNMA2_12*0.8L_A04W"/>
        <s v="AdvaPowerV15W50SNMA2_12*1L_A04W"/>
        <s v="Adv4TAX7Sc10W30SNMB_12*0.65L_A04W"/>
        <s v="Spirax ATF 6_12*1L_A04W"/>
        <s v="Omala S2 GX 320_1*209L_A227"/>
        <s v="Gadus S3 T100 2_1*18kg_A227"/>
        <s v="Spirax S2 G 90_4*4L_A04W"/>
        <s v="Helix HX320W50SLCF_12*1L_A04W"/>
        <s v="Helix HX7 AH 10W-40_12*1L_A447"/>
        <s v="Rimula R2 10W (CF)_1*209L_A227"/>
        <s v="Rimula R2 30 CF_1*209L_A227"/>
        <s v="Rimula R2 40 CF_3*5L_A04W"/>
        <s v="Tellus S2 MX 100_1*209L_A227"/>
        <s v="AdvCitySc10W30SPMB_12*1L_A04W"/>
        <s v="Advan4TAX710W30SNMA2_12*0.8L_A04W"/>
        <s v="Spirax S4 CX 10W_1*209L_A227"/>
        <s v="IAGO DEO 15W-40 CI4_1*209L_A423"/>
        <s v="Spirax S4 CX 30_1*209L_A227"/>
        <s v="Gadinia S3 40_1*209L_A227"/>
        <s v="Corena S4 P 100_1*20L_A1P5"/>
        <s v="HlxUltSP5W30SP_12*1L_A04W"/>
        <s v=""/>
        <s v="HCE EO 15W-40_1*200L_A04W"/>
        <s v="Tellus S2 MX 32_1*209L_A227"/>
        <s v="HelixCity0W-20_4*4L_A04W"/>
        <s v="HlxHX610W30SP_12*1L_A04W"/>
        <s v="HelixAstraSN10W30_12*1L_A04W"/>
        <m u="1"/>
        <s v="Spirax S2 A 90_1*1000L_A227" u="1"/>
        <s v="Gadus S3 V220C 2_1*180kg_A227" u="1"/>
        <s v="Spirax S2 A 80W-90_1*209L_A227" u="1"/>
        <s v="Spirax S5 CFD M 60_1*209L_A227" u="1"/>
        <s v="Gadus S3 V220C 3_1*18kg_A227" u="1"/>
        <s v="HlxUltSQ0W20dexos_4*4L_A04W" u="1"/>
        <s v="Omala S4 GXV 320_1*209L_A227" u="1"/>
        <s v="SHELLCOOLELCHDRTU Y_1*205L_A04W" u="1"/>
      </sharedItems>
    </cacheField>
    <cacheField name="Qty" numFmtId="0">
      <sharedItems containsSemiMixedTypes="0" containsString="0" containsNumber="1" containsInteger="1" minValue="0" maxValue="80"/>
    </cacheField>
    <cacheField name="Palet" numFmtId="0">
      <sharedItems containsMixedTypes="1" containsNumber="1" containsInteger="1" minValue="0" maxValue="1"/>
    </cacheField>
    <cacheField name="Eceran" numFmtId="0">
      <sharedItems containsBlank="1" containsMixedTypes="1" containsNumber="1" containsInteger="1" minValue="0" maxValue="44"/>
    </cacheField>
    <cacheField name="UPP" numFmtId="0">
      <sharedItems containsBlank="1" containsMixedTypes="1" containsNumber="1" containsInteger="1" minValue="1" maxValue="80"/>
    </cacheField>
    <cacheField name="PICK" numFmtId="0">
      <sharedItems containsSemiMixedTypes="0" containsString="0" containsNumber="1" containsInteger="1" minValue="0" maxValue="0"/>
    </cacheField>
    <cacheField name="b out" numFmtId="0">
      <sharedItems containsNonDate="0" containsString="0" containsBlank="1"/>
    </cacheField>
    <cacheField name="b in'" numFmtId="0">
      <sharedItems containsNonDate="0" containsString="0" containsBlank="1"/>
    </cacheField>
    <cacheField name="putaway" numFmtId="0">
      <sharedItems containsSemiMixedTypes="0" containsString="0" containsNumber="1" containsInteger="1" minValue="0" maxValue="48"/>
    </cacheField>
    <cacheField name="Remain Qty" numFmtId="0">
      <sharedItems containsSemiMixedTypes="0" containsString="0" containsNumber="1" containsInteger="1" minValue="0" maxValue="80" count="53">
        <n v="0"/>
        <n v="1"/>
        <n v="44"/>
        <n v="4"/>
        <n v="48"/>
        <n v="36"/>
        <n v="21"/>
        <n v="3"/>
        <n v="6"/>
        <n v="80"/>
        <n v="30"/>
        <n v="2"/>
        <n v="10"/>
        <n v="34"/>
        <n v="9"/>
        <n v="40"/>
        <n v="29"/>
        <n v="23"/>
        <n v="11"/>
        <n v="24"/>
        <n v="7"/>
        <n v="18"/>
        <n v="5"/>
        <n v="39"/>
        <n v="43"/>
        <n v="8"/>
        <n v="37"/>
        <n v="17"/>
        <n v="38"/>
        <n v="12"/>
        <n v="20"/>
        <n v="14"/>
        <n v="13"/>
        <n v="16"/>
        <n v="33"/>
        <n v="19"/>
        <n v="26"/>
        <n v="28"/>
        <n v="68" u="1"/>
        <n v="46" u="1"/>
        <n v="32" u="1"/>
        <n v="22" u="1"/>
        <n v="66" u="1"/>
        <n v="45" u="1"/>
        <n v="25" u="1"/>
        <n v="51" u="1"/>
        <n v="50" u="1"/>
        <n v="31" u="1"/>
        <n v="15" u="1"/>
        <n v="42" u="1"/>
        <n v="27" u="1"/>
        <n v="35" u="1"/>
        <n v="41" u="1"/>
      </sharedItems>
    </cacheField>
    <cacheField name="SKU" numFmtId="0">
      <sharedItems containsString="0" containsBlank="1" containsNumber="1" containsInteger="1" minValue="0" maxValue="550070614"/>
    </cacheField>
    <cacheField name="CEK" numFmtId="0">
      <sharedItems/>
    </cacheField>
    <cacheField name="Batch No" numFmtId="0">
      <sharedItems containsBlank="1" containsMixedTypes="1" containsNumber="1" containsInteger="1" minValue="0" maxValue="0"/>
    </cacheField>
    <cacheField name="Exp Date" numFmtId="169">
      <sharedItems containsNonDate="0" containsDate="1" containsString="0" containsBlank="1" minDate="1899-12-30T00:00:00" maxDate="2030-08-21T00:00:00"/>
    </cacheField>
    <cacheField name="cek2" numFmtId="0">
      <sharedItems/>
    </cacheField>
    <cacheField name="cek3" numFmtId="0">
      <sharedItems containsBlank="1"/>
    </cacheField>
    <cacheField name="Aging day" numFmtId="1">
      <sharedItems count="197">
        <s v="0 Month,  10 Days"/>
        <s v="0 Month,  14 Days"/>
        <s v="0 Month,  12 Days"/>
        <s v="0 Month,  3 Days"/>
        <s v="1 Month,  2 Days"/>
        <s v="0 Month,  5 Days"/>
        <s v="4 Month,  22 Days"/>
        <s v="4 Month,  25 Days"/>
        <s v="1 Month,  7 Days"/>
        <s v="2 Month,  15 Days"/>
        <s v="4 Month,  21 Days"/>
        <s v="1 Month,  0 Days"/>
        <s v="1 Month,  16 Days"/>
        <s v="5 Month,  1 Days"/>
        <s v="3 Month,  25 Days"/>
        <s v="1 Month,  26 Days"/>
        <s v="2 Month,  7 Days"/>
        <s v="5 Month,  27 Days"/>
        <s v="0 Month,  1 Days"/>
        <s v="0 Month,  13 Days"/>
        <s v="0 Month,  6 Days"/>
        <s v="0 Month,  11 Days"/>
        <s v="0 Month,  21 Days"/>
        <s v="2 Month,  24 Days"/>
        <s v="6 Month,  30 Days"/>
        <s v="0 Month,  4 Days"/>
        <s v="2 Month,  12 Days"/>
        <s v="4 Month,  23 Days"/>
        <s v="3 Month,  30 Days"/>
        <s v="2 Month,  22 Days"/>
        <s v="1 Month,  18 Days"/>
        <s v="1 Month,  1 Days"/>
        <s v="0 Month,  24 Days"/>
        <s v="1 Month,  25 Days"/>
        <s v="0 Month,  28 Days"/>
        <s v="1 Month,  9 Days"/>
        <s v="7 Month,  9 Days"/>
        <s v="3 Month,  10 Days"/>
        <s v="1 Month,  17 Days"/>
        <s v="0 Month,  8 Days"/>
        <s v="0 Month,  25 Days"/>
        <s v="0 Month,  19 Days"/>
        <s v="2 Month,  3 Days"/>
        <s v="3 Month,  16 Days"/>
        <s v="3 Month,  12 Days"/>
        <s v="2 Month,  29 Days"/>
        <s v="2 Month,  14 Days"/>
        <s v="4 Month,  11 Days"/>
        <s v="1 Month,  12 Days"/>
        <s v="5 Month,  20 Days"/>
        <s v="0 Month,  29 Days"/>
        <s v="1 Month,  5 Days"/>
        <s v="1 Month,  19 Days"/>
        <s v="0 Month,  22 Days"/>
        <s v="1 Month,  10 Days"/>
        <s v="3 Month,  26 Days"/>
        <s v="0 Month,  18 Days"/>
        <s v="4 Month,  28 Days"/>
        <s v="4 Month,  4 Days"/>
        <s v="5 Month,  2 Days"/>
        <s v="2 Month,  21 Days"/>
        <s v="0 Month,  17 Days"/>
        <s v="0 Month,  20 Days"/>
        <s v="2 Month,  6 Days"/>
        <s v="7 Month,  6 Days"/>
        <s v="2 Month,  8 Days"/>
        <s v="8 Month,  19 Days"/>
        <s v="5 Month,  26 Days"/>
        <s v="3 Month,  20 Days"/>
        <s v="5 Month,  15 Days"/>
        <s v="6 Month,  5 Days"/>
        <s v="5 Month,  22 Days"/>
        <s v="4 Month,  12 Days"/>
        <s v="5 Month,  29 Days"/>
        <s v="3 Month,  4 Days"/>
        <s v="6 Month,  13 Days"/>
        <s v="2 Month,  19 Days"/>
        <s v="3 Month,  19 Days"/>
        <s v=""/>
        <s v="7 Month,  22 Days"/>
        <s v="6 Month,  20 Days"/>
        <s v="4 Month,  30 Days"/>
        <s v="2 Month,  28 Days"/>
        <s v="4 Month,  17 Days"/>
        <s v="6 Month,  7 Days" u="1"/>
        <s v="3 Month,  24 Days" u="1"/>
        <s v="4 Month,  20 Days" u="1"/>
        <s v="8 Month,  13 Days" u="1"/>
        <s v="6 Month,  9 Days" u="1"/>
        <s v="3 Month,  17 Days" u="1"/>
        <s v="4 Month,  13 Days" u="1"/>
        <s v="0 Month,  30 Days" u="1"/>
        <s v="2 Month,  9 Days" u="1"/>
        <s v="3 Month,  27 Days" u="1"/>
        <s v="0 Month,  23 Days" u="1"/>
        <s v="5 Month,  0 Days" u="1"/>
        <s v="4 Month,  16 Days" u="1"/>
        <s v="5 Month,  12 Days" u="1"/>
        <s v="0 Month,  16 Days" u="1"/>
        <s v="4 Month,  26 Days" u="1"/>
        <s v="0 Month,  26 Days" u="1"/>
        <s v="4 Month,  19 Days" u="1"/>
        <s v="1 Month,  15 Days" u="1"/>
        <s v="2 Month,  11 Days" u="1"/>
        <s v="1 Month,  3 Days" u="1"/>
        <s v="4 Month,  29 Days" u="1"/>
        <s v="5 Month,  25 Days" u="1"/>
        <s v="5 Month,  4 Days" u="1"/>
        <s v="1 Month,  4 Days" u="1"/>
        <s v="5 Month,  18 Days" u="1"/>
        <s v="6 Month,  14 Days" u="1"/>
        <s v="5 Month,  28 Days" u="1"/>
        <s v="6 Month,  24 Days" u="1"/>
        <s v="1 Month,  6 Days" u="1"/>
        <s v="5 Month,  7 Days" u="1"/>
        <s v="1 Month,  28 Days" u="1"/>
        <s v="1 Month,  8 Days" u="1"/>
        <s v="5 Month,  9 Days" u="1"/>
        <s v="2 Month,  17 Days" u="1"/>
        <s v="3 Month,  13 Days" u="1"/>
        <s v="2 Month,  27 Days" u="1"/>
        <s v="7 Month,  16 Days" u="1"/>
        <s v="4 Month,  0 Days" u="1"/>
        <s v="4 Month,  1 Days" u="1"/>
        <s v="0 Month,  2 Days" u="1"/>
        <s v="4 Month,  15 Days" u="1"/>
        <s v="5 Month,  11 Days" u="1"/>
        <s v="4 Month,  3 Days" u="1"/>
        <s v="0 Month,  15 Days" u="1"/>
        <s v="1 Month,  11 Days" u="1"/>
        <s v="3 Month,  29 Days" u="1"/>
        <s v="5 Month,  21 Days" u="1"/>
        <s v="8 Month,  18 Days" u="1"/>
        <s v="4 Month,  5 Days" u="1"/>
        <s v="5 Month,  14 Days" u="1"/>
        <s v="4 Month,  6 Days" u="1"/>
        <s v="1 Month,  14 Days" u="1"/>
        <s v="2 Month,  10 Days" u="1"/>
        <s v="8 Month,  8 Days" u="1"/>
        <s v="1 Month,  24 Days" u="1"/>
        <s v="2 Month,  20 Days" u="1"/>
        <s v="0 Month,  7 Days" u="1"/>
        <s v="2 Month,  30 Days" u="1"/>
        <s v="4 Month,  9 Days" u="1"/>
        <s v="2 Month,  13 Days" u="1"/>
        <s v="0 Month,  9 Days" u="1"/>
        <s v="1 Month,  27 Days" u="1"/>
        <s v="2 Month,  23 Days" u="1"/>
        <s v="7 Month,  0 Days" u="1"/>
        <s v="7 Month,  1 Days" u="1"/>
        <s v="2 Month,  16 Days" u="1"/>
        <s v="6 Month,  26 Days" u="1"/>
        <s v="3 Month,  1 Days" u="1"/>
        <s v="3 Month,  22 Days" u="1"/>
        <s v="3 Month,  2 Days" u="1"/>
        <s v="6 Month,  19 Days" u="1"/>
        <s v="8 Month,  11 Days" u="1"/>
        <s v="7 Month,  3 Days" u="1"/>
        <s v="3 Month,  15 Days" u="1"/>
        <s v="3 Month,  3 Days" u="1"/>
        <s v="6 Month,  29 Days" u="1"/>
        <s v="7 Month,  5 Days" u="1"/>
        <s v="3 Month,  5 Days" u="1"/>
        <s v="3 Month,  18 Days" u="1"/>
        <s v="4 Month,  14 Days" u="1"/>
        <s v="3 Month,  6 Days" u="1"/>
        <s v="4 Month,  24 Days" u="1"/>
        <s v="7 Month,  8 Days" u="1"/>
        <s v="1 Month,  20 Days" u="1"/>
        <s v="5 Month,  30 Days" u="1"/>
        <s v="3 Month,  8 Days" u="1"/>
        <s v="1 Month,  30 Days" u="1"/>
        <s v="3 Month,  9 Days" u="1"/>
        <s v="1 Month,  13 Days" u="1"/>
        <s v="4 Month,  27 Days" u="1"/>
        <s v="5 Month,  23 Days" u="1"/>
        <s v="0 Month,  27 Days" u="1"/>
        <s v="1 Month,  23 Days" u="1"/>
        <s v="5 Month,  16 Days" u="1"/>
        <s v="6 Month,  12 Days" u="1"/>
        <s v="2 Month,  0 Days" u="1"/>
        <s v="6 Month,  22 Days" u="1"/>
        <s v="2 Month,  1 Days" u="1"/>
        <s v="6 Month,  2 Days" u="1"/>
        <s v="2 Month,  2 Days" u="1"/>
        <s v="5 Month,  19 Days" u="1"/>
        <s v="7 Month,  11 Days" u="1"/>
        <s v="3 Month,  11 Days" u="1"/>
        <s v="7 Month,  21 Days" u="1"/>
        <s v="6 Month,  4 Days" u="1"/>
        <s v="1 Month,  29 Days" u="1"/>
        <s v="2 Month,  4 Days" u="1"/>
        <s v="7 Month,  14 Days" u="1"/>
        <s v="2 Month,  5 Days" u="1"/>
        <s v="2 Month,  18 Days" u="1"/>
        <s v="3 Month,  14 Days" u="1"/>
        <s v="4 Month,  10 Days" u="1"/>
      </sharedItems>
    </cacheField>
    <cacheField name="Aging Expired" numFmtId="0">
      <sharedItems count="311">
        <s v="3 Year, 9 Month, 23 Days"/>
        <s v="3 Year, 6 Month, 12 Days"/>
        <s v="3 Year, 10 Month, 24 Days"/>
        <s v="3 Year, 11 Month, 18 Days"/>
        <s v="3 Year, 9 Month, 3 Days"/>
        <s v="3 Year, 11 Month, 16 Days"/>
        <s v="3 Year, 6 Month, 20 Days"/>
        <s v="3 Year, 6 Month, 6 Days"/>
        <s v="3 Year, 10 Month, 16 Days"/>
        <s v="3 Year, 6 Month, 29 Days"/>
        <s v="3 Year, 6 Month, 21 Days"/>
        <s v="3 Year, 10 Month, 28 Days"/>
        <s v="3 Year, 8 Month, 22 Days"/>
        <s v="3 Year, 8 Month, 24 Days"/>
        <s v="3 Year, 9 Month, 18 Days"/>
        <s v="3 Year, 8 Month, 27 Days"/>
        <s v="3 Year, 5 Month, 27 Days"/>
        <s v="3 Year, 7 Month, 0 Days"/>
        <s v="3 Year, 9 Month, 12 Days"/>
        <s v="3 Year, 8 Month, 21 Days"/>
        <s v="3 Year, 5 Month, 0 Days"/>
        <s v="3 Year, 5 Month, 6 Days"/>
        <s v="3 Year, 9 Month, 21 Days"/>
        <s v="3 Year, 11 Month, 7 Days"/>
        <s v="3 Year, 11 Month, 12 Days"/>
        <s v="3 Year, 8 Month, 28 Days"/>
        <s v="3 Year, 11 Month, 4 Days"/>
        <s v="3 Year, 7 Month, 5 Days"/>
        <s v="3 Year, 8 Month, 10 Days"/>
        <s v="3 Year, 11 Month, 6 Days"/>
        <s v="3 Year, 6 Month, 24 Days"/>
        <s v="3 Year, 4 Month, 10 Days"/>
        <s v="3 Year, 11 Month, 10 Days"/>
        <s v="4 Year, 2 Month, 2 Days"/>
        <s v="3 Year, 6 Month, 9 Days"/>
        <s v="3 Year, 11 Month, 3 Days"/>
        <s v="3 Year, 7 Month, 19 Days"/>
        <s v="3 Year, 4 Month, 26 Days"/>
        <s v="3 Year, 8 Month, 19 Days"/>
        <s v="3 Year, 8 Month, 18 Days"/>
        <s v="3 Year, 10 Month, 19 Days"/>
        <s v="3 Year, 7 Month, 28 Days"/>
        <s v="3 Year, 10 Month, 7 Days"/>
        <s v="3 Year, 10 Month, 22 Days"/>
        <s v="3 Year, 10 Month, 1 Days"/>
        <s v="3 Year, 10 Month, 18 Days"/>
        <s v="3 Year, 10 Month, 15 Days"/>
        <s v="3 Year, 11 Month, 9 Days"/>
        <s v="3 Year, 10 Month, 17 Days"/>
        <s v="3 Year, 4 Month, 5 Days"/>
        <s v="3 Year, 10 Month, 12 Days"/>
        <s v="3 Year, 8 Month, 15 Days"/>
        <s v="3 Year, 7 Month, 7 Days"/>
        <s v="3 Year, 9 Month, 26 Days"/>
        <s v="3 Year, 10 Month, 6 Days"/>
        <s v="3 Year, 9 Month, 7 Days"/>
        <s v="3 Year, 10 Month, 27 Days"/>
        <s v="3 Year, 7 Month, 21 Days"/>
        <s v="3 Year, 11 Month, 17 Days"/>
        <s v="3 Year, 10 Month, 26 Days"/>
        <s v="3 Year, 9 Month, 2 Days"/>
        <s v="3 Year, 7 Month, 22 Days"/>
        <s v="3 Year, 7 Month, 9 Days"/>
        <s v="3 Year, 5 Month, 18 Days"/>
        <s v="3 Year, 9 Month, 17 Days"/>
        <s v="4 Year, 0 Month, 5 Days"/>
        <s v="3 Year, 8 Month, 5 Days"/>
        <s v="3 Year, 10 Month, 13 Days"/>
        <s v="3 Year, 11 Month, 11 Days"/>
        <s v="3 Year, 6 Month, 17 Days"/>
        <s v="3 Year, 2 Month, 13 Days"/>
        <s v="3 Year, 9 Month, 9 Days"/>
        <s v="3 Year, 6 Month, 11 Days"/>
        <s v="3 Year, 8 Month, 13 Days"/>
        <s v="3 Year, 11 Month, 13 Days"/>
        <s v="3 Year, 11 Month, 8 Days"/>
        <s v="3 Year, 3 Month, 22 Days"/>
        <s v="3 Year, 6 Month, 26 Days"/>
        <s v="3 Year, 7 Month, 13 Days"/>
        <s v="3 Year, 6 Month, 2 Days"/>
        <s v="3 Year, 9 Month, 22 Days"/>
        <s v="1 Year, 11 Month, 18 Days"/>
        <s v="3 Year, 11 Month, 20 Days"/>
        <s v="3 Year, 10 Month, 0 Days"/>
        <s v="4 Year, 3 Month, 5 Days"/>
        <s v="3 Year, 11 Month, 5 Days"/>
        <s v="3 Year, 9 Month, 10 Days"/>
        <s v="3 Year, 10 Month, 14 Days"/>
        <s v="3 Year, 5 Month, 5 Days"/>
        <s v="3 Year, 5 Month, 11 Days"/>
        <s v="3 Year, 5 Month, 22 Days"/>
        <s v="3 Year, 9 Month, 5 Days"/>
        <s v="3 Year, 9 Month, 24 Days"/>
        <s v="3 Year, 6 Month, 19 Days"/>
        <s v="3 Year, 6 Month, 0 Days"/>
        <s v="1 Year, 11 Month, 16 Days"/>
        <s v="3 Year, 6 Month, 10 Days"/>
        <s v="3 Year, 7 Month, 25 Days"/>
        <s v="3 Year, 11 Month, 14 Days"/>
        <s v="3 Year, 6 Month, 4 Days"/>
        <s v="3 Year, 10 Month, 9 Days"/>
        <s v="3 Year, 5 Month, 20 Days"/>
        <s v="2 Year, 11 Month, 20 Days"/>
        <s v="3 Year, 10 Month, 20 Days"/>
        <s v="3 Year, 9 Month, 19 Days"/>
        <s v="3 Year, 11 Month, 19 Days"/>
        <s v="3 Year, 8 Month, 2 Days"/>
        <s v="2 Year, 10 Month, 20 Days"/>
        <s v="2 Year, 11 Month, 27 Days"/>
        <s v="3 Year, 6 Month, 22 Days"/>
        <s v="3 Year, 10 Month, 2 Days"/>
        <s v="3 Year, 9 Month, 8 Days"/>
        <s v="3 Year, 6 Month, 18 Days"/>
        <s v="3 Year, 10 Month, 21 Days"/>
        <s v="3 Year, 5 Month, 25 Days"/>
        <s v="3 Year, 2 Month, 18 Days"/>
        <s v="3 Year, 5 Month, 2 Days"/>
        <s v="3 Year, 7 Month, 27 Days"/>
        <s v="3 Year, 9 Month, 11 Days"/>
        <s v="3 Year, 9 Month, 4 Days"/>
        <s v="3 Year, 6 Month, 25 Days"/>
        <s v="3 Year, 2 Month, 17 Days"/>
        <s v="3 Year, 5 Month, 9 Days"/>
        <s v="2 Year, 10 Month, 22 Days"/>
        <s v="3 Year, 10 Month, 8 Days"/>
        <s v=""/>
        <s v="3 Year, 3 Month, 5 Days"/>
        <s v="3 Year, 8 Month, 20 Days"/>
        <s v="3 Year, 6 Month, 7 Days"/>
        <s v="3 Year, 8 Month, 25 Days"/>
        <s v="3 Year, 5 Month, 23 Days"/>
        <s v="3 Year, 6 Month, 3 Days"/>
        <s v="3 Year, 7 Month, 1 Days"/>
        <s v="3 Year, 5 Month, 19 Days"/>
        <s v="3 Year, 10 Month, 23 Days"/>
        <s v="3 Year, 6 Month, 30 Days"/>
        <s v="4 Year, 1 Month, 5 Days"/>
        <s v="3 Year, 10 Month, 25 Days"/>
        <s v="3 Year, 11 Month, 15 Days"/>
        <e v="#NUM!" u="1"/>
        <s v="3 Year, 3 Month, 10 Days" u="1"/>
        <s v="3 Year, 5 Month, 10 Days" u="1"/>
        <s v="3 Year, 7 Month, 10 Days" u="1"/>
        <s v="3 Year, 4 Month, 20 Days" u="1"/>
        <s v="3 Year, 7 Month, 20 Days" u="1"/>
        <s v="3 Year, 9 Month, 20 Days" u="1"/>
        <s v="3 Year, 4 Month, 30 Days" u="1"/>
        <s v="3 Year, 5 Month, 30 Days" u="1"/>
        <s v="3 Year, 7 Month, 30 Days" u="1"/>
        <s v="3 Year, 9 Month, 30 Days" u="1"/>
        <s v="3 Year, 3 Month, 11 Days" u="1"/>
        <s v="3 Year, 4 Month, 11 Days" u="1"/>
        <s v="3 Year, 7 Month, 11 Days" u="1"/>
        <s v="3 Year, 8 Month, 11 Days" u="1"/>
        <s v="3 Year, 2 Month, 21 Days" u="1"/>
        <s v="3 Year, 4 Month, 21 Days" u="1"/>
        <s v="3 Year, 5 Month, 21 Days" u="1"/>
        <s v="3 Year, 6 Month, -2 Days" u="1"/>
        <s v="3 Year, 3 Month, 12 Days" u="1"/>
        <s v="3 Year, 5 Month, 12 Days" u="1"/>
        <s v="3 Year, 7 Month, 12 Days" u="1"/>
        <s v="3 Year, 8 Month, 12 Days" u="1"/>
        <s v="3 Year, 0 Month, 22 Days" u="1"/>
        <s v="3 Year, 3 Month, 13 Days" u="1"/>
        <s v="3 Year, 4 Month, 13 Days" u="1"/>
        <s v="3 Year, 5 Month, 13 Days" u="1"/>
        <s v="3 Year, 6 Month, 13 Days" u="1"/>
        <s v="3 Year, 9 Month, 13 Days" u="1"/>
        <s v="3 Year, 2 Month, 23 Days" u="1"/>
        <s v="3 Year, 6 Month, 23 Days" u="1"/>
        <s v="3 Year, 7 Month, 23 Days" u="1"/>
        <s v="3 Year, 8 Month, 23 Days" u="1"/>
        <s v="3 Year, 2 Month, 14 Days" u="1"/>
        <s v="3 Year, 5 Month, 14 Days" u="1"/>
        <s v="3 Year, 6 Month, 14 Days" u="1"/>
        <s v="3 Year, 7 Month, 14 Days" u="1"/>
        <s v="3 Year, 8 Month, 14 Days" u="1"/>
        <s v="3 Year, 9 Month, 14 Days" u="1"/>
        <s v="3 Year, 2 Month, 24 Days" u="1"/>
        <s v="3 Year, 4 Month, 24 Days" u="1"/>
        <s v="3 Year, 5 Month, 24 Days" u="1"/>
        <s v="3 Year, 7 Month, 24 Days" u="1"/>
        <s v="2 Year, 11 Month, 0 Days" u="1"/>
        <s v="3 Year, 0 Month, 15 Days" u="1"/>
        <s v="3 Year, 3 Month, 15 Days" u="1"/>
        <s v="3 Year, 5 Month, 15 Days" u="1"/>
        <s v="3 Year, 6 Month, 15 Days" u="1"/>
        <s v="3 Year, 7 Month, 15 Days" u="1"/>
        <s v="3 Year, 9 Month, 15 Days" u="1"/>
        <s v="3 Year, 0 Month, 25 Days" u="1"/>
        <s v="3 Year, 2 Month, 25 Days" u="1"/>
        <s v="3 Year, 9 Month, 25 Days" u="1"/>
        <s v="3 Year, 3 Month, 16 Days" u="1"/>
        <s v="3 Year, 4 Month, 16 Days" u="1"/>
        <s v="3 Year, 5 Month, 16 Days" u="1"/>
        <s v="3 Year, 6 Month, 16 Days" u="1"/>
        <s v="3 Year, 7 Month, 16 Days" u="1"/>
        <s v="3 Year, 8 Month, 16 Days" u="1"/>
        <s v="3 Year, 9 Month, 16 Days" u="1"/>
        <s v="3 Year, 2 Month, 26 Days" u="1"/>
        <s v="3 Year, 5 Month, 26 Days" u="1"/>
        <s v="3 Year, 7 Month, 26 Days" u="1"/>
        <s v="3 Year, 8 Month, 26 Days" u="1"/>
        <s v="2 Year, 11 Month, 2 Days" u="1"/>
        <s v="3 Year, 4 Month, 17 Days" u="1"/>
        <s v="3 Year, 5 Month, 17 Days" u="1"/>
        <s v="3 Year, 7 Month, 17 Days" u="1"/>
        <s v="3 Year, 8 Month, 17 Days" u="1"/>
        <s v="3 Year, 3 Month, 27 Days" u="1"/>
        <s v="3 Year, 4 Month, 27 Days" u="1"/>
        <s v="3 Year, 6 Month, 27 Days" u="1"/>
        <s v="3 Year, 9 Month, 27 Days" u="1"/>
        <s v="3 Year, 0 Month, 18 Days" u="1"/>
        <s v="3 Year, 4 Month, 18 Days" u="1"/>
        <s v="3 Year, 7 Month, 18 Days" u="1"/>
        <s v="3 Year, 2 Month, 28 Days" u="1"/>
        <s v="3 Year, 5 Month, 28 Days" u="1"/>
        <s v="3 Year, 9 Month, 28 Days" u="1"/>
        <s v="3 Year, 2 Month, 19 Days" u="1"/>
        <s v="3 Year, 2 Month, 29 Days" u="1"/>
        <s v="3 Year, 3 Month, 29 Days" u="1"/>
        <s v="3 Year, 4 Month, 29 Days" u="1"/>
        <s v="3 Year, 5 Month, 29 Days" u="1"/>
        <s v="3 Year, 7 Month, 29 Days" u="1"/>
        <s v="3 Year, 8 Month, 29 Days" u="1"/>
        <s v="3 Year, 9 Month, 29 Days" u="1"/>
        <s v="3 Year, 10 Month, 11 Days" u="1"/>
        <s v="3 Year, 11 Month, 21 Days" u="1"/>
        <s v="1 Year, 11 Month, 17 Days" u="1"/>
        <s v="3 Year, 11 Month, 23 Days" u="1"/>
        <s v="1 Year, 11 Month, 19 Days" u="1"/>
        <s v="2 Year, 11 Month, 18 Days" u="1"/>
        <s v="1 Year, 11 Month, 27 Days" u="1"/>
        <s v="2 Year, 11 Month, 26 Days" u="1"/>
        <s v="1 Year, 11 Month, 29 Days" u="1"/>
        <s v="2 Year, 11 Month, 28 Days" u="1"/>
        <s v="3 Year, 10 Month, 29 Days" u="1"/>
        <s v="3 Year, 0 Month, 0 Days" u="1"/>
        <s v="3 Year, 4 Month, 0 Days" u="1"/>
        <s v="3 Year, 8 Month, 0 Days" u="1"/>
        <s v="3 Year, 9 Month, 0 Days" u="1"/>
        <s v="3 Year, 5 Month, 1 Days" u="1"/>
        <s v="3 Year, 6 Month, 1 Days" u="1"/>
        <s v="3 Year, 8 Month, 1 Days" u="1"/>
        <s v="3 Year, 9 Month, 1 Days" u="1"/>
        <s v="3 Year, 0 Month, 2 Days" u="1"/>
        <s v="3 Year, 4 Month, 2 Days" u="1"/>
        <s v="3 Year, 7 Month, 2 Days" u="1"/>
        <s v="3 Year, 4 Month, 3 Days" u="1"/>
        <s v="3 Year, 5 Month, 3 Days" u="1"/>
        <s v="3 Year, 7 Month, 3 Days" u="1"/>
        <s v="3 Year, 8 Month, 3 Days" u="1"/>
        <s v="3 Year, 0 Month, 4 Days" u="1"/>
        <s v="3 Year, 7 Month, 4 Days" u="1"/>
        <s v="3 Year, 8 Month, 4 Days" u="1"/>
        <s v="3 Year, 6 Month, 5 Days" u="1"/>
        <s v="3 Year, 4 Month, 6 Days" u="1"/>
        <s v="3 Year, 7 Month, 6 Days" u="1"/>
        <s v="3 Year, 9 Month, 6 Days" u="1"/>
        <s v="3 Year, 0 Month, 7 Days" u="1"/>
        <s v="3 Year, 5 Month, 7 Days" u="1"/>
        <s v="3 Year, 8 Month, 7 Days" u="1"/>
        <s v="3 Year, 3 Month, 8 Days" u="1"/>
        <s v="3 Year, 5 Month, 8 Days" u="1"/>
        <s v="3 Year, 6 Month, 8 Days" u="1"/>
        <s v="3 Year, 7 Month, 8 Days" u="1"/>
        <s v="3 Year, 8 Month, 8 Days" u="1"/>
        <s v="3 Year, 8 Month, 9 Days" u="1"/>
        <s v="4 Year, 1 Month, 10 Days" u="1"/>
        <s v="4 Year, 2 Month, 10 Days" u="1"/>
        <s v="4 Year, 3 Month, 10 Days" u="1"/>
        <s v="2 Year, 0 Month, 11 Days" u="1"/>
        <s v="4 Year, 0 Month, 11 Days" u="1"/>
        <s v="4 Year, 1 Month, 12 Days" u="1"/>
        <s v="4 Year, 3 Month, 12 Days" u="1"/>
        <s v="4 Year, 0 Month, 13 Days" u="1"/>
        <s v="4 Year, 2 Month, 13 Days" u="1"/>
        <s v="2 Year, 0 Month, 14 Days" u="1"/>
        <s v="3 Year, 11 Month, 0 Days" u="1"/>
        <s v="4 Year, 1 Month, 15 Days" u="1"/>
        <s v="4 Year, 3 Month, 15 Days" u="1"/>
        <s v="3 Year, 11 Month, 1 Days" u="1"/>
        <s v="4 Year, 0 Month, 16 Days" u="1"/>
        <s v="3 Year, 11 Month, 2 Days" u="1"/>
        <s v="Quar" u="1"/>
        <s v="3 Year, 10 Month, 3 Days" u="1"/>
        <s v="4 Year, 2 Month, 28 Days" u="1"/>
        <s v="3 Year, 10 Month, 4 Days" u="1"/>
        <s v="3 Year, 10 Month, 5 Days" u="1"/>
        <s v="3 Year, 10 Month, 10 Days" u="1"/>
        <s v="1 Year, 11 Month, 22 Days" u="1"/>
        <s v="2 Year, 11 Month, 21 Days" u="1"/>
        <s v="2 Year, 11 Month, 15 Days" u="1"/>
        <s v="1 Year, 11 Month, 24 Days" u="1"/>
        <s v="3 Year, 11 Month, 22 Days" u="1"/>
        <s v="2 Year, 11 Month, 17 Days" u="1"/>
        <s v="1 Year, 11 Month, 26 Days" u="1"/>
        <s v="2 Year, 10 Month, 25 Days" u="1"/>
        <s v="3 Year, 11 Month, 24 Days" u="1"/>
        <s v="2 Year, 10 Month, 27 Days" u="1"/>
        <s v="3 Year, 11 Month, 26 Days" u="1"/>
        <s v="2 Year, 10 Month, 29 Days" u="1"/>
        <s v="4 Year, 1 Month, 0 Days" u="1"/>
        <s v="4 Year, 2 Month, 0 Days" u="1"/>
        <s v="4 Year, 3 Month, 0 Days" u="1"/>
        <s v="4 Year, 4 Month, 0 Days" u="1"/>
        <s v="4 Year, 1 Month, 3 Days" u="1"/>
        <s v="4 Year, 2 Month, 3 Days" u="1"/>
        <s v="4 Year, 4 Month, 3 Days" u="1"/>
        <s v="4 Year, 0 Month, 6 Days" u="1"/>
        <s v="4 Year, 2 Month, 8 Days" u="1"/>
      </sharedItems>
    </cacheField>
    <cacheField name="on hand" numFmtId="0">
      <sharedItems containsSemiMixedTypes="0" containsString="0" containsNumber="1" containsInteger="1" minValue="0" maxValue="80"/>
    </cacheField>
    <cacheField name="PP" numFmtId="0">
      <sharedItems containsSemiMixedTypes="0" containsString="0" containsNumber="1" containsInteger="1" minValue="0" maxValue="1"/>
    </cacheField>
    <cacheField name="TOTAL LOKSI" numFmtId="0">
      <sharedItems containsMixedTypes="1" containsNumber="1" containsInteger="1" minValue="0" maxValue="0"/>
    </cacheField>
    <cacheField name="Volume" numFmtId="0">
      <sharedItems containsMixedTypes="1" containsNumber="1" minValue="0" maxValue="1000"/>
    </cacheField>
    <cacheField name="status" numFmtId="0">
      <sharedItems/>
    </cacheField>
    <cacheField name="lokasi kosong" numFmtId="0">
      <sharedItems containsString="0" containsBlank="1" containsNumber="1" containsInteger="1" minValue="0" maxValue="1"/>
    </cacheField>
    <cacheField name="lokasi kosong_1" numFmtId="0">
      <sharedItems containsBlank="1"/>
    </cacheField>
    <cacheField name="uo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277.779253356479" createdVersion="7" refreshedVersion="7" minRefreshableVersion="3" recordCount="2620" xr:uid="{69058354-8736-4E50-98B2-257E152568BB}">
  <cacheSource type="worksheet">
    <worksheetSource ref="J24" sheet="WMS"/>
  </cacheSource>
  <cacheFields count="5">
    <cacheField name="aisle" numFmtId="0">
      <sharedItems count="9">
        <s v="CA"/>
        <s v="CB"/>
        <s v="CC"/>
        <s v="CD"/>
        <s v="CE"/>
        <s v="CF"/>
        <s v="CG"/>
        <s v="Qu"/>
        <s v="ST"/>
      </sharedItems>
    </cacheField>
    <cacheField name="level" numFmtId="0">
      <sharedItems count="42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ar"/>
        <s v="AG"/>
      </sharedItems>
    </cacheField>
    <cacheField name="gg" numFmtId="0">
      <sharedItems count="6">
        <s v="A"/>
        <s v="B"/>
        <s v="C"/>
        <s v="D"/>
        <s v="E"/>
        <s v="I"/>
      </sharedItems>
    </cacheField>
    <cacheField name="nomer" numFmtId="0">
      <sharedItems count="4">
        <s v="01"/>
        <s v="02"/>
        <s v="ne"/>
        <s v="NG"/>
      </sharedItems>
    </cacheField>
    <cacheField name="Lokas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279.693613310184" createdVersion="7" refreshedVersion="7" minRefreshableVersion="3" recordCount="41" xr:uid="{33339EC5-D20F-465D-A988-3750F684A269}">
  <cacheSource type="worksheet">
    <worksheetSource ref="C2:E43" sheet="staging"/>
  </cacheSource>
  <cacheFields count="3">
    <cacheField name="Material" numFmtId="0">
      <sharedItems containsSemiMixedTypes="0" containsString="0" containsNumber="1" containsInteger="1" minValue="550024986" maxValue="550074326" count="9">
        <n v="550025055"/>
        <n v="550024986"/>
        <n v="550041492"/>
        <n v="550025043"/>
        <n v="550044709"/>
        <n v="550058592"/>
        <n v="550074326"/>
        <n v="550049044"/>
        <n v="550048593"/>
      </sharedItems>
    </cacheField>
    <cacheField name="Description" numFmtId="0">
      <sharedItems/>
    </cacheField>
    <cacheField name="Delivery quantity" numFmtId="0">
      <sharedItems containsSemiMixedTypes="0" containsString="0" containsNumber="1" containsInteger="1" minValue="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282.871149999999" createdVersion="8" refreshedVersion="7" minRefreshableVersion="3" recordCount="356" xr:uid="{2563BAA7-BB84-42F2-8AE3-6CF60B5857C5}">
  <cacheSource type="worksheet">
    <worksheetSource ref="A3:I1089" sheet="picking of the day"/>
  </cacheSource>
  <cacheFields count="9">
    <cacheField name="SHIPMENT" numFmtId="0">
      <sharedItems containsNonDate="0" containsString="0" containsBlank="1" containsNumber="1" containsInteger="1" minValue="1096" maxValue="109667982" count="211">
        <m/>
        <n v="109638764" u="1"/>
        <n v="109641448" u="1"/>
        <n v="109662489" u="1"/>
        <n v="109622093" u="1"/>
        <n v="109661339" u="1"/>
        <n v="109636170" u="1"/>
        <n v="109654847" u="1"/>
        <n v="109651205" u="1"/>
        <n v="109622541" u="1"/>
        <n v="109616938" u="1"/>
        <n v="109638579" u="1"/>
        <n v="109665410" u="1"/>
        <n v="109638766" u="1"/>
        <n v="109651373" u="1"/>
        <n v="109648606" u="1"/>
        <n v="109654849" u="1"/>
        <n v="109661450" u="1"/>
        <n v="109636153" u="1"/>
        <n v="109642562" u="1"/>
        <n v="109665412" u="1"/>
        <n v="109647738" u="1"/>
        <n v="109627100" u="1"/>
        <n v="109623994" u="1"/>
        <n v="109624058" u="1"/>
        <n v="109636193" u="1"/>
        <n v="109622628" u="1"/>
        <n v="109665414" u="1"/>
        <n v="109622654" u="1"/>
        <n v="109623996" u="1"/>
        <n v="109639031" u="1"/>
        <n v="109630194" u="1"/>
        <n v="109636259" u="1"/>
        <n v="109667799" u="1"/>
        <n v="109667460" u="1"/>
        <n v="109635685" u="1"/>
        <n v="109647014" u="1"/>
        <n v="109661627" u="1"/>
        <n v="109624190" u="1"/>
        <n v="109647590" u="1"/>
        <n v="109642523" u="1"/>
        <n v="109665565" u="1"/>
        <n v="109626786" u="1"/>
        <n v="109652344" u="1"/>
        <n v="109641418" u="1"/>
        <n v="109622658" u="1"/>
        <n v="109627642" u="1"/>
        <n v="109632562" u="1"/>
        <n v="109647528" u="1"/>
        <n v="109649956" u="1"/>
        <n v="109645572" u="1"/>
        <n v="109641439" u="1"/>
        <n v="109667400" u="1"/>
        <n v="109656666" u="1"/>
        <n v="109626788" u="1"/>
        <n v="109652410" u="1"/>
        <n v="109622596" u="1"/>
        <n v="109651727" u="1"/>
        <n v="109623938" u="1"/>
        <n v="109627644" u="1"/>
        <n v="109617249" u="1"/>
        <n v="109661351" u="1"/>
        <n v="109641441" u="1"/>
        <n v="109667402" u="1"/>
        <n v="109631179" u="1"/>
        <n v="109624898" u="1"/>
        <n v="109646382" u="1"/>
        <n v="109646451" u="1"/>
        <n v="109633353" u="1"/>
        <n v="109641443" u="1"/>
        <n v="109641507" u="1"/>
        <n v="109664976" u="1"/>
        <n v="109616274" u="1"/>
        <n v="109642235" u="1"/>
        <n v="109655181" u="1"/>
        <n v="109635546" u="1"/>
        <n v="109627520" u="1"/>
        <n v="109617125" u="1"/>
        <n v="109652326" u="1"/>
        <n v="109646453" u="1"/>
        <n v="109633502" u="1"/>
        <n v="109638761" u="1"/>
        <n v="109662633" u="1"/>
        <n v="109617381" u="1"/>
        <n v="109658377" u="1"/>
        <n v="109622090" u="1"/>
        <n v="109649604" u="1"/>
        <n v="109635636" u="1"/>
        <n v="109645751" u="1"/>
        <n v="109658294" u="1"/>
        <n v="109635631" u="1"/>
        <n v="109616276" u="1"/>
        <n v="109655183" u="1"/>
        <n v="109624494" u="1"/>
        <n v="109651202" u="1"/>
        <n v="109635548" u="1"/>
        <n v="109622327" u="1"/>
        <n v="109667982" u="1"/>
        <n v="109649900" u="1"/>
        <n v="109661357" u="1"/>
        <n v="109638763" u="1"/>
        <n v="109658379" u="1"/>
        <n v="109641447" u="1"/>
        <n v="109649606" u="1"/>
        <n v="109661338" u="1"/>
        <n v="109665447" u="1"/>
        <n v="109665639" u="1"/>
        <n v="109654846" u="1"/>
        <n v="109613167" u="1"/>
        <n v="109651204" u="1"/>
        <n v="109652418" u="1"/>
        <n v="109647690" u="1"/>
        <n v="109638578" u="1"/>
        <n v="109624949" u="1"/>
        <n v="109624055" u="1"/>
        <n v="109641449" u="1"/>
        <n v="109622625" u="1"/>
        <n v="109665641" u="1"/>
        <n v="109651206" u="1"/>
        <n v="109654848" u="1"/>
        <n v="109622542" u="1"/>
        <n v="109649845" u="1"/>
        <n v="109662516" u="1"/>
        <n v="109664875" u="1"/>
        <n v="109665411" u="1"/>
        <n v="109623993" u="1"/>
        <n v="109649821" u="1"/>
        <n v="109624057" u="1"/>
        <n v="109638959" u="1"/>
        <n v="109665413" u="1"/>
        <n v="109627101" u="1"/>
        <n v="109639030" u="1"/>
        <n v="109652296" u="1"/>
        <n v="109652277" u="1"/>
        <n v="109623997" u="1"/>
        <n v="109617244" u="1"/>
        <n v="109633218" u="1"/>
        <n v="109641436" u="1"/>
        <n v="109656663" u="1"/>
        <n v="109635686" u="1"/>
        <n v="109641417" u="1"/>
        <n v="109658408" u="1"/>
        <n v="109614906" u="1"/>
        <n v="109665481" u="1"/>
        <n v="109665545" u="1"/>
        <n v="109627641" u="1"/>
        <n v="109636198" u="1"/>
        <n v="109624191" u="1"/>
        <n v="109642524" u="1"/>
        <n v="109631048" u="1"/>
        <n v="109622211" u="1"/>
        <n v="109626787" u="1"/>
        <n v="109622595" u="1"/>
        <n v="109665483" u="1"/>
        <n v="109623937" u="1"/>
        <n v="109627643" u="1"/>
        <n v="109632499" u="1"/>
        <n v="109617120" u="1"/>
        <n v="109646384" u="1"/>
        <n v="109647529" u="1"/>
        <n v="109661350" u="1"/>
        <n v="109661414" u="1"/>
        <n v="109642526" u="1"/>
        <n v="109655133" u="1"/>
        <n v="109654047" u="1"/>
        <n v="109642443" u="1"/>
        <n v="109622680" u="1"/>
        <n v="109616271" u="1"/>
        <n v="109626789" u="1"/>
        <n v="109665082" u="1"/>
        <n v="1096" u="1"/>
        <n v="109622597" u="1"/>
        <n v="109647595" u="1"/>
        <n v="109661352" u="1"/>
        <n v="109621551" u="1"/>
        <n v="109658374" u="1"/>
        <n v="109633352" u="1"/>
        <n v="109667403" u="1"/>
        <n v="109635633" u="1"/>
        <n v="109612145" u="1"/>
        <n v="109635545" u="1"/>
        <n v="109652325" u="1"/>
        <n v="109646383" u="1"/>
        <n v="109646452" u="1"/>
        <n v="109638760" u="1"/>
        <n v="109617380" u="1"/>
        <n v="109641508" u="1"/>
        <n v="109649603" u="1"/>
        <n v="109658293" u="1"/>
        <n v="109622684" u="1"/>
        <n v="109651815" u="1"/>
        <n v="109616275" u="1"/>
        <n v="109655182" u="1"/>
        <n v="109613164" u="1"/>
        <n v="109616934" u="1"/>
        <n v="109665489" u="1"/>
        <n v="109667981" u="1"/>
        <n v="109646454" u="1"/>
        <n v="109638762" u="1"/>
        <n v="109661420" u="1"/>
        <n v="109641446" u="1"/>
        <n v="109649605" u="1"/>
        <n v="109645752" u="1"/>
        <n v="109658295" u="1"/>
        <n v="109616277" u="1"/>
        <n v="109658423" u="1"/>
        <n v="109654845" u="1"/>
        <n v="109651203" u="1"/>
        <n v="109638577" u="1"/>
        <n v="109624943" u="1"/>
        <n v="109661358" u="1"/>
      </sharedItems>
    </cacheField>
    <cacheField name="Lokasi" numFmtId="0">
      <sharedItems containsNonDate="0" containsString="0" containsBlank="1"/>
    </cacheField>
    <cacheField name="Material" numFmtId="0">
      <sharedItems containsNonDate="0" containsString="0" containsBlank="1"/>
    </cacheField>
    <cacheField name="Description" numFmtId="0">
      <sharedItems containsBlank="1"/>
    </cacheField>
    <cacheField name="Qty Pick" numFmtId="0">
      <sharedItems containsNonDate="0" containsString="0" containsBlank="1"/>
    </cacheField>
    <cacheField name="dd" numFmtId="0">
      <sharedItems containsBlank="1"/>
    </cacheField>
    <cacheField name="X" numFmtId="0">
      <sharedItems containsNonDate="0" containsString="0" containsBlank="1"/>
    </cacheField>
    <cacheField name="dummy" numFmtId="0">
      <sharedItems containsBlank="1"/>
    </cacheField>
    <cacheField name="ce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109177788"/>
    <s v="SHELL DIPONEGORO-2 SDJ"/>
    <s v="SIDOARJO"/>
    <x v="0"/>
    <s v="Advan4TAX710W40SNMA2_12*0.8L_A04W"/>
    <n v="10"/>
  </r>
  <r>
    <n v="109177788"/>
    <s v="SHELL DIPONEGORO-2 SDJ"/>
    <s v="SIDOARJO"/>
    <x v="1"/>
    <s v="Adv4TUltSc5W40SNMB_12*1L_A04W"/>
    <n v="1"/>
  </r>
  <r>
    <n v="109177788"/>
    <s v="SHELL DIPONEGORO-2 SDJ"/>
    <s v="SIDOARJO"/>
    <x v="2"/>
    <s v="Advan4TUlt10W40SNMA2_12*1L_A04W"/>
    <n v="1"/>
  </r>
  <r>
    <n v="109177788"/>
    <s v="SHELL DIPONEGORO-2 SDJ"/>
    <s v="SIDOARJO"/>
    <x v="3"/>
    <s v="RimR4Plus15W40CI4E7_3*5L_A04W"/>
    <n v="1"/>
  </r>
  <r>
    <n v="109177788"/>
    <s v="SHELL WADUNGASRI-1 SDJ"/>
    <s v="SIDOARJO"/>
    <x v="4"/>
    <s v="Adv4TAX515W40SLMA2_12*0.8L_A04W"/>
    <n v="3"/>
  </r>
  <r>
    <n v="109177788"/>
    <s v="SHELL WADUNGASRI-1 SDJ"/>
    <s v="SIDOARJO"/>
    <x v="5"/>
    <s v="Adv4TAX515W40SLMA2_12*1L_A04W"/>
    <n v="4"/>
  </r>
  <r>
    <n v="109177788"/>
    <s v="SHELL WADUNGASRI-1 SDJ"/>
    <s v="SIDOARJO"/>
    <x v="6"/>
    <s v="Adv4TAX7Sc10W40SNMB_12*1L_A04W"/>
    <n v="5"/>
  </r>
  <r>
    <n v="109177788"/>
    <s v="SHELL WADUNGASRI-1 SDJ"/>
    <s v="SIDOARJO"/>
    <x v="7"/>
    <s v="Adv4TAX5Sc10W30SLMB_12*0.8L_A04W"/>
    <n v="4"/>
  </r>
  <r>
    <n v="109177788"/>
    <s v="SHELL WADUNGASRI-1 SDJ"/>
    <s v="SIDOARJO"/>
    <x v="8"/>
    <s v="Adv4TAX5Sc20W40MB_12*0.8L_A04W"/>
    <n v="3"/>
  </r>
  <r>
    <n v="109177788"/>
    <s v="SHELL WADUNGASRI-1 SDJ"/>
    <s v="SIDOARJO"/>
    <x v="9"/>
    <s v="HlxHX7PL5W40SPVW502_4*4L_A734"/>
    <n v="3"/>
  </r>
  <r>
    <n v="109177788"/>
    <s v="SHELL WADUNGASRI-1 SDJ"/>
    <s v="SIDOARJO"/>
    <x v="10"/>
    <s v="HlxHX610W40SP_4*4L_A734"/>
    <n v="4"/>
  </r>
  <r>
    <n v="109177788"/>
    <s v="SHELL WADUNGASRI-1 SDJ"/>
    <s v="SIDOARJO"/>
    <x v="11"/>
    <s v="HelixHX515W40SNCF_12*1L_A04W"/>
    <n v="1"/>
  </r>
  <r>
    <n v="109177788"/>
    <s v="SHELL WADUNGASRI-1 SDJ"/>
    <s v="SIDOARJO"/>
    <x v="12"/>
    <s v="Helix Eco Plus 0W-20_12*0.5L_A04W"/>
    <n v="3"/>
  </r>
  <r>
    <n v="109177788"/>
    <s v="SHELL WADUNGASRI-1 SDJ"/>
    <s v="SIDOARJO"/>
    <x v="13"/>
    <s v="Helix Eco Plus 5W-30_12*0.5L_A04W"/>
    <n v="3"/>
  </r>
  <r>
    <n v="109177788"/>
    <s v="SHELL WADUNGASRI-1 SDJ"/>
    <s v="SIDOARJO"/>
    <x v="14"/>
    <s v="RimR4Plus15W40CI4E7_12*1L_A04W"/>
    <n v="1"/>
  </r>
  <r>
    <n v="109177788"/>
    <s v="SHELL WADUNGASRI-1 SDJ"/>
    <s v="SIDOARJO"/>
    <x v="15"/>
    <s v="RimR5E10W40CI4228.3_12*1L_A734"/>
    <n v="1"/>
  </r>
  <r>
    <n v="109177788"/>
    <s v="SHELL WADUNGASRI-1 SDJ"/>
    <s v="SIDOARJO"/>
    <x v="16"/>
    <s v="ShCoolLLPRTU3070GN_12*1L_A410"/>
    <n v="2"/>
  </r>
  <r>
    <n v="109177788"/>
    <s v="SHELL WADUNGASRI-1 SDJ"/>
    <s v="SIDOARJO"/>
    <x v="0"/>
    <s v="Advan4TAX710W40SNMA2_12*0.8L_A04W"/>
    <n v="2"/>
  </r>
  <r>
    <n v="109177788"/>
    <s v="SHELL WADUNGASRI-1 SDJ"/>
    <s v="SIDOARJO"/>
    <x v="17"/>
    <s v="HlxHX610W40SP_12*1L_A734"/>
    <n v="4"/>
  </r>
  <r>
    <n v="109177788"/>
    <s v="SHELL WADUNGASRI-1 SDJ"/>
    <s v="SIDOARJO"/>
    <x v="18"/>
    <s v="HelixHX515W40SNCF_4*4L_A04W"/>
    <n v="1"/>
  </r>
  <r>
    <n v="109177788"/>
    <s v="SHELL WADUNGASRI-1 SDJ"/>
    <s v="SIDOARJO"/>
    <x v="19"/>
    <s v="HelixCity0W-20_12*1L_A04W"/>
    <n v="1"/>
  </r>
  <r>
    <n v="109177788"/>
    <s v="SHELL WADUNGASRI-1 SDJ"/>
    <s v="SIDOARJO"/>
    <x v="3"/>
    <s v="RimR4Plus15W40CI4E7_3*5L_A04W"/>
    <n v="3"/>
  </r>
  <r>
    <n v="109177788"/>
    <s v="SHELL DIPONEGORO-2 SDJ"/>
    <s v="SIDOARJO"/>
    <x v="20"/>
    <s v="Advan4TAX710W40SNMA2_12*1L_A04W"/>
    <n v="11"/>
  </r>
  <r>
    <n v="109177788"/>
    <s v="SHELL WADUNGASRI-1 SDJ"/>
    <s v="SIDOARJO"/>
    <x v="20"/>
    <s v="Advan4TAX710W40SNMA2_12*1L_A04W"/>
    <n v="3"/>
  </r>
  <r>
    <n v="109177788"/>
    <s v="SHELL WADUNGASRI-1 SDJ"/>
    <s v="SIDOARJO"/>
    <x v="21"/>
    <s v="Adv4TAX7Sc10W30SNMB_12*0.65L_A04W"/>
    <n v="4"/>
  </r>
  <r>
    <n v="109179925"/>
    <s v="PT. ADI SURYA ARKANA"/>
    <s v="DENPASAR"/>
    <x v="22"/>
    <s v="HlxHX610W40SP_12*1L_A04W"/>
    <n v="200"/>
  </r>
  <r>
    <n v="109179925"/>
    <s v="PT. ADI SURYA ARKANA"/>
    <s v="DENPASAR"/>
    <x v="23"/>
    <s v="HlxHX7PL5W40SPVW502_12*1L_A04W"/>
    <n v="20"/>
  </r>
  <r>
    <n v="109179925"/>
    <s v="PT. ADI SURYA ARKANA"/>
    <s v="DENPASAR"/>
    <x v="24"/>
    <s v="HlxHX7PL5W40SPVW502_4*4L_A04W"/>
    <n v="100"/>
  </r>
  <r>
    <n v="109179925"/>
    <s v="PT. ADI SURYA ARKANA"/>
    <s v="DENPASAR"/>
    <x v="25"/>
    <s v="RimLD4Extra15W40CI4_12*1L_A04W"/>
    <n v="14"/>
  </r>
  <r>
    <n v="109179925"/>
    <s v="PT. ADI SURYA ARKANA"/>
    <s v="DENPASAR"/>
    <x v="18"/>
    <s v="HelixHX515W40SNCF_4*4L_A04W"/>
    <n v="1"/>
  </r>
  <r>
    <n v="109179925"/>
    <s v="PT. ADI SURYA ARKANA"/>
    <s v="DENPASAR"/>
    <x v="25"/>
    <s v="RimLD4Extra15W40CI4_12*1L_A04W"/>
    <n v="16"/>
  </r>
  <r>
    <n v="109179925"/>
    <s v="PT. ADI SURYA ARKANA"/>
    <s v="DENPASAR"/>
    <x v="26"/>
    <s v="RimLD4Extra15W40CI4_3*5L_A04W"/>
    <n v="195"/>
  </r>
  <r>
    <n v="109179925"/>
    <s v="PT. ADI SURYA ARKANA"/>
    <s v="DENPASAR"/>
    <x v="20"/>
    <s v="Advan4TAX710W40SNMA2_12*1L_A04W"/>
    <n v="19"/>
  </r>
  <r>
    <n v="109179925"/>
    <s v="PT. ADI SURYA ARKANA"/>
    <s v="DENPASAR"/>
    <x v="0"/>
    <s v="Advan4TAX710W40SNMA2_12*0.8L_A04W"/>
    <n v="300"/>
  </r>
  <r>
    <n v="109180529"/>
    <s v="PT CHRYSANTA ARTHA PRATAMA"/>
    <s v="LAMONGAN"/>
    <x v="3"/>
    <s v="RimR4Plus15W40CI4E7_3*5L_A04W"/>
    <n v="176"/>
  </r>
  <r>
    <n v="109180529"/>
    <s v="PT CHRYSANTA ARTHA PRATAMA"/>
    <s v="LAMONGAN"/>
    <x v="19"/>
    <s v="HelixCity0W-20_12*1L_A04W"/>
    <n v="25"/>
  </r>
  <r>
    <n v="109180529"/>
    <s v="PT CHRYSANTA ARTHA PRATAMA"/>
    <s v="LAMONGAN"/>
    <x v="22"/>
    <s v="HlxHX610W40SP_12*1L_A04W"/>
    <n v="22"/>
  </r>
  <r>
    <n v="109180529"/>
    <s v="PT CHRYSANTA ARTHA PRATAMA"/>
    <s v="LAMONGAN"/>
    <x v="27"/>
    <s v="HelixUltraECT5W30_12*1L_A04W"/>
    <n v="44"/>
  </r>
  <r>
    <n v="109180529"/>
    <s v="SHELL LAMONGAN - 1 EAST JAVA DO"/>
    <s v="LAMONGAN"/>
    <x v="6"/>
    <s v="Adv4TAX7Sc10W40SNMB_12*1L_A04W"/>
    <n v="3"/>
  </r>
  <r>
    <n v="109180529"/>
    <s v="SHELL LAMONGAN - 1 EAST JAVA DO"/>
    <s v="LAMONGAN"/>
    <x v="8"/>
    <s v="Adv4TAX5Sc20W40MB_12*0.8L_A04W"/>
    <n v="4"/>
  </r>
  <r>
    <n v="109180529"/>
    <s v="SHELL LAMONGAN - 1 EAST JAVA DO"/>
    <s v="LAMONGAN"/>
    <x v="5"/>
    <s v="Adv4TAX515W40SLMA2_12*1L_A04W"/>
    <n v="1"/>
  </r>
  <r>
    <n v="109180529"/>
    <s v="SHELL LAMONGAN - 1 EAST JAVA DO"/>
    <s v="LAMONGAN"/>
    <x v="28"/>
    <s v="AdvScooterGearOil_24*0.12L_A04W"/>
    <n v="1"/>
  </r>
  <r>
    <n v="109180529"/>
    <s v="SHELL LAMONGAN - 1 EAST JAVA DO"/>
    <s v="LAMONGAN"/>
    <x v="10"/>
    <s v="HlxHX610W40SP_4*4L_A734"/>
    <n v="1"/>
  </r>
  <r>
    <n v="109180529"/>
    <s v="SHELL LAMONGAN - 1 EAST JAVA DO"/>
    <s v="LAMONGAN"/>
    <x v="17"/>
    <s v="HlxHX610W40SP_12*1L_A734"/>
    <n v="1"/>
  </r>
  <r>
    <n v="109180529"/>
    <s v="SHELL LAMONGAN - 1 EAST JAVA DO"/>
    <s v="LAMONGAN"/>
    <x v="9"/>
    <s v="HlxHX7PL5W40SPVW502_4*4L_A734"/>
    <n v="1"/>
  </r>
  <r>
    <n v="109180529"/>
    <s v="SHELL LAMONGAN - 1 EAST JAVA DO"/>
    <s v="LAMONGAN"/>
    <x v="29"/>
    <s v="HlxHX7PL5W40SPVW502_12*1L_A734"/>
    <n v="1"/>
  </r>
  <r>
    <n v="109180529"/>
    <s v="SHELL LAMONGAN - 1 EAST JAVA DO"/>
    <s v="LAMONGAN"/>
    <x v="12"/>
    <s v="Helix Eco Plus 0W-20_12*0.5L_A04W"/>
    <n v="1"/>
  </r>
  <r>
    <n v="109180529"/>
    <s v="SHELL LAMONGAN - 1 EAST JAVA DO"/>
    <s v="LAMONGAN"/>
    <x v="0"/>
    <s v="Advan4TAX710W40SNMA2_12*0.8L_A04W"/>
    <n v="2"/>
  </r>
  <r>
    <n v="109180529"/>
    <s v="SHELL LAMONGAN - 1 EAST JAVA DO"/>
    <s v="LAMONGAN"/>
    <x v="21"/>
    <s v="Adv4TAX7Sc10W30SNMB_12*0.65L_A04W"/>
    <n v="2"/>
  </r>
  <r>
    <n v="109180529"/>
    <s v="SHELL LAMONGAN - 1 EAST JAVA DO"/>
    <s v="LAMONGAN"/>
    <x v="20"/>
    <s v="Advan4TAX710W40SNMA2_12*1L_A04W"/>
    <n v="2"/>
  </r>
  <r>
    <n v="109180490"/>
    <s v="PT CHRYSANTA ARTHA PRATAMA"/>
    <s v="LUMAJANG"/>
    <x v="3"/>
    <s v="RimR4Plus15W40CI4E7_3*5L_A04W"/>
    <n v="89"/>
  </r>
  <r>
    <n v="109180490"/>
    <s v="PT CHRYSANTA ARTHA PRATAMA"/>
    <s v="LUMAJANG"/>
    <x v="22"/>
    <s v="HlxHX610W40SP_12*1L_A04W"/>
    <n v="100"/>
  </r>
  <r>
    <n v="109180490"/>
    <s v="PT CHRYSANTA ARTHA PRATAMA"/>
    <s v="LUMAJANG"/>
    <x v="27"/>
    <s v="HelixUltraECT5W30_12*1L_A04W"/>
    <n v="19"/>
  </r>
  <r>
    <n v="109180490"/>
    <s v="PT CHRYSANTA ARTHA PRATAMA"/>
    <s v="LUMAJANG"/>
    <x v="30"/>
    <s v="HlxUltSQ0W20dexos_4*4L_A04W"/>
    <n v="2"/>
  </r>
  <r>
    <n v="109180773"/>
    <s v="PT. SUMBERDAYA SEWATAMA"/>
    <s v="SUMBAWA"/>
    <x v="31"/>
    <s v="RimR3MV15W40CI4_1*209L_A227"/>
    <n v="15"/>
  </r>
  <r>
    <n v="109180773"/>
    <s v="PT. SUMBERDAYA SEWATAMA"/>
    <s v="SUMBAWA "/>
    <x v="31"/>
    <s v="RimR3MV15W40CI4_1*209L_A227"/>
    <n v="13"/>
  </r>
  <r>
    <n v="109180778"/>
    <s v="PT.AGGREKO ENERGY SERVICES INDONESI"/>
    <s v="MANOKWARI"/>
    <x v="32"/>
    <s v="RimR4X15W40CI4E7DH1_1*209L_A227"/>
    <n v="38"/>
  </r>
  <r>
    <n v="109177788"/>
    <s v="SHELL DIPONEGORO-2 SDJ"/>
    <s v="SIDOARJO"/>
    <x v="0"/>
    <s v="Advan4TAX710W40SNMA2_12*0.8L_A04W"/>
    <n v="10"/>
  </r>
  <r>
    <n v="109177788"/>
    <s v="SHELL DIPONEGORO-2 SDJ"/>
    <s v="SIDOARJO"/>
    <x v="1"/>
    <s v="Adv4TUltSc5W40SNMB_12*1L_A04W"/>
    <n v="1"/>
  </r>
  <r>
    <n v="109177788"/>
    <s v="SHELL DIPONEGORO-2 SDJ"/>
    <s v="SIDOARJO"/>
    <x v="2"/>
    <s v="Advan4TUlt10W40SNMA2_12*1L_A04W"/>
    <n v="1"/>
  </r>
  <r>
    <n v="109177788"/>
    <s v="SHELL DIPONEGORO-2 SDJ"/>
    <s v="SIDOARJO"/>
    <x v="3"/>
    <s v="RimR4Plus15W40CI4E7_3*5L_A04W"/>
    <n v="1"/>
  </r>
  <r>
    <n v="109177788"/>
    <s v="SHELL DIPONEGORO-2 SDJ"/>
    <s v="SIDOARJO"/>
    <x v="20"/>
    <s v="Advan4TAX710W40SNMA2_12*1L_A04W"/>
    <n v="11"/>
  </r>
  <r>
    <n v="109177788"/>
    <s v="SHELL WADUNGASRI-1 SDJ"/>
    <s v="SIDOARJO"/>
    <x v="4"/>
    <s v="Adv4TAX515W40SLMA2_12*0.8L_A04W"/>
    <n v="3"/>
  </r>
  <r>
    <n v="109177788"/>
    <s v="SHELL WADUNGASRI-1 SDJ"/>
    <s v="SIDOARJO"/>
    <x v="5"/>
    <s v="Adv4TAX515W40SLMA2_12*1L_A04W"/>
    <n v="4"/>
  </r>
  <r>
    <n v="109177788"/>
    <s v="SHELL WADUNGASRI-1 SDJ"/>
    <s v="SIDOARJO"/>
    <x v="6"/>
    <s v="Adv4TAX7Sc10W40SNMB_12*1L_A04W"/>
    <n v="5"/>
  </r>
  <r>
    <n v="109177788"/>
    <s v="SHELL WADUNGASRI-1 SDJ"/>
    <s v="SIDOARJO"/>
    <x v="7"/>
    <s v="Adv4TAX5Sc10W30SLMB_12*0.8L_A04W"/>
    <n v="4"/>
  </r>
  <r>
    <n v="109177788"/>
    <s v="SHELL WADUNGASRI-1 SDJ"/>
    <s v="SIDOARJO"/>
    <x v="8"/>
    <s v="Adv4TAX5Sc20W40MB_12*0.8L_A04W"/>
    <n v="3"/>
  </r>
  <r>
    <n v="109177788"/>
    <s v="SHELL WADUNGASRI-1 SDJ"/>
    <s v="SIDOARJO"/>
    <x v="9"/>
    <s v="HlxHX7PL5W40SPVW502_4*4L_A734"/>
    <n v="3"/>
  </r>
  <r>
    <n v="109177788"/>
    <s v="SHELL WADUNGASRI-1 SDJ"/>
    <s v="SIDOARJO"/>
    <x v="10"/>
    <s v="HlxHX610W40SP_4*4L_A734"/>
    <n v="4"/>
  </r>
  <r>
    <n v="109177788"/>
    <s v="SHELL WADUNGASRI-1 SDJ"/>
    <s v="SIDOARJO"/>
    <x v="11"/>
    <s v="HelixHX515W40SNCF_12*1L_A04W"/>
    <n v="1"/>
  </r>
  <r>
    <n v="109177788"/>
    <s v="SHELL WADUNGASRI-1 SDJ"/>
    <s v="SIDOARJO"/>
    <x v="12"/>
    <s v="Helix Eco Plus 0W-20_12*0.5L_A04W"/>
    <n v="3"/>
  </r>
  <r>
    <n v="109177788"/>
    <s v="SHELL WADUNGASRI-1 SDJ"/>
    <s v="SIDOARJO"/>
    <x v="13"/>
    <s v="Helix Eco Plus 5W-30_12*0.5L_A04W"/>
    <n v="3"/>
  </r>
  <r>
    <n v="109177788"/>
    <s v="SHELL WADUNGASRI-1 SDJ"/>
    <s v="SIDOARJO"/>
    <x v="14"/>
    <s v="RimR4Plus15W40CI4E7_12*1L_A04W"/>
    <n v="1"/>
  </r>
  <r>
    <n v="109177788"/>
    <s v="SHELL WADUNGASRI-1 SDJ"/>
    <s v="SIDOARJO"/>
    <x v="15"/>
    <s v="RimR5E10W40CI4228.3_12*1L_A734"/>
    <n v="1"/>
  </r>
  <r>
    <n v="109177788"/>
    <s v="SHELL WADUNGASRI-1 SDJ"/>
    <s v="SIDOARJO"/>
    <x v="16"/>
    <s v="ShCoolLLPRTU3070GN_12*1L_A410"/>
    <n v="2"/>
  </r>
  <r>
    <n v="109177788"/>
    <s v="SHELL WADUNGASRI-1 SDJ"/>
    <s v="SIDOARJO"/>
    <x v="0"/>
    <s v="Advan4TAX710W40SNMA2_12*0.8L_A04W"/>
    <n v="2"/>
  </r>
  <r>
    <n v="109177788"/>
    <s v="SHELL WADUNGASRI-1 SDJ"/>
    <s v="SIDOARJO"/>
    <x v="17"/>
    <s v="HlxHX610W40SP_12*1L_A734"/>
    <n v="4"/>
  </r>
  <r>
    <n v="109177788"/>
    <s v="SHELL WADUNGASRI-1 SDJ"/>
    <s v="SIDOARJO"/>
    <x v="18"/>
    <s v="HelixHX515W40SNCF_4*4L_A04W"/>
    <n v="1"/>
  </r>
  <r>
    <n v="109177788"/>
    <s v="SHELL WADUNGASRI-1 SDJ"/>
    <s v="SIDOARJO"/>
    <x v="19"/>
    <s v="HelixCity0W-20_12*1L_A04W"/>
    <n v="1"/>
  </r>
  <r>
    <n v="109177788"/>
    <s v="SHELL WADUNGASRI-1 SDJ"/>
    <s v="SIDOARJO"/>
    <x v="3"/>
    <s v="RimR4Plus15W40CI4E7_3*5L_A04W"/>
    <n v="3"/>
  </r>
  <r>
    <n v="109177788"/>
    <s v="SHELL WADUNGASRI-1 SDJ"/>
    <s v="SIDOARJO"/>
    <x v="20"/>
    <s v="Advan4TAX710W40SNMA2_12*1L_A04W"/>
    <n v="3"/>
  </r>
  <r>
    <n v="109177788"/>
    <s v="SHELL WADUNGASRI-1 SDJ"/>
    <s v="SIDOARJO"/>
    <x v="21"/>
    <s v="Adv4TAX7Sc10W30SNMB_12*0.65L_A04W"/>
    <n v="4"/>
  </r>
  <r>
    <n v="109178656"/>
    <s v="PT.AGGREKO ENERGY SERVICES"/>
    <s v="ENDE"/>
    <x v="32"/>
    <s v="RimR4X15W40CI4E7DH1_1*209L_A227"/>
    <n v="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n v="78"/>
    <x v="0"/>
  </r>
  <r>
    <x v="1"/>
    <n v="28"/>
    <x v="0"/>
  </r>
  <r>
    <x v="2"/>
    <n v="8"/>
    <x v="0"/>
  </r>
  <r>
    <x v="3"/>
    <n v="10"/>
    <x v="0"/>
  </r>
  <r>
    <x v="4"/>
    <n v="2"/>
    <x v="0"/>
  </r>
  <r>
    <x v="5"/>
    <n v="30"/>
    <x v="0"/>
  </r>
  <r>
    <x v="6"/>
    <n v="195"/>
    <x v="0"/>
  </r>
  <r>
    <x v="7"/>
    <n v="2"/>
    <x v="0"/>
  </r>
  <r>
    <x v="8"/>
    <n v="9"/>
    <x v="0"/>
  </r>
  <r>
    <x v="9"/>
    <n v="6"/>
    <x v="0"/>
  </r>
  <r>
    <x v="10"/>
    <n v="20"/>
    <x v="0"/>
  </r>
  <r>
    <x v="11"/>
    <n v="100"/>
    <x v="0"/>
  </r>
  <r>
    <x v="12"/>
    <n v="4"/>
    <x v="0"/>
  </r>
  <r>
    <x v="13"/>
    <n v="49"/>
    <x v="0"/>
  </r>
  <r>
    <x v="14"/>
    <n v="326"/>
    <x v="0"/>
  </r>
  <r>
    <x v="15"/>
    <n v="13"/>
    <x v="0"/>
  </r>
  <r>
    <x v="16"/>
    <n v="1"/>
    <x v="0"/>
  </r>
  <r>
    <x v="17"/>
    <n v="7"/>
    <x v="0"/>
  </r>
  <r>
    <x v="18"/>
    <n v="2"/>
    <x v="0"/>
  </r>
  <r>
    <x v="19"/>
    <n v="273"/>
    <x v="0"/>
  </r>
  <r>
    <x v="20"/>
    <n v="322"/>
    <x v="0"/>
  </r>
  <r>
    <x v="21"/>
    <n v="9"/>
    <x v="0"/>
  </r>
  <r>
    <x v="22"/>
    <n v="9"/>
    <x v="0"/>
  </r>
  <r>
    <x v="23"/>
    <n v="27"/>
    <x v="0"/>
  </r>
  <r>
    <x v="24"/>
    <n v="2"/>
    <x v="0"/>
  </r>
  <r>
    <x v="25"/>
    <n v="3"/>
    <x v="0"/>
  </r>
  <r>
    <x v="26"/>
    <n v="2"/>
    <x v="0"/>
  </r>
  <r>
    <x v="27"/>
    <n v="10"/>
    <x v="0"/>
  </r>
  <r>
    <x v="28"/>
    <n v="1"/>
    <x v="0"/>
  </r>
  <r>
    <x v="29"/>
    <n v="7"/>
    <x v="0"/>
  </r>
  <r>
    <x v="30"/>
    <n v="6"/>
    <x v="0"/>
  </r>
  <r>
    <x v="31"/>
    <n v="2"/>
    <x v="0"/>
  </r>
  <r>
    <x v="32"/>
    <n v="63"/>
    <x v="0"/>
  </r>
  <r>
    <x v="14"/>
    <n v="12"/>
    <x v="1"/>
  </r>
  <r>
    <x v="25"/>
    <n v="1"/>
    <x v="1"/>
  </r>
  <r>
    <x v="10"/>
    <n v="20"/>
    <x v="1"/>
  </r>
  <r>
    <x v="11"/>
    <n v="72"/>
    <x v="1"/>
  </r>
  <r>
    <x v="11"/>
    <n v="28"/>
    <x v="1"/>
  </r>
  <r>
    <x v="20"/>
    <n v="88"/>
    <x v="1"/>
  </r>
  <r>
    <x v="6"/>
    <n v="144"/>
    <x v="1"/>
  </r>
  <r>
    <x v="5"/>
    <n v="30"/>
    <x v="1"/>
  </r>
  <r>
    <x v="6"/>
    <n v="15"/>
    <x v="1"/>
  </r>
  <r>
    <x v="20"/>
    <n v="24"/>
    <x v="1"/>
  </r>
  <r>
    <x v="20"/>
    <n v="88"/>
    <x v="1"/>
  </r>
  <r>
    <x v="6"/>
    <n v="36"/>
    <x v="1"/>
  </r>
  <r>
    <x v="14"/>
    <n v="288"/>
    <x v="1"/>
  </r>
  <r>
    <x v="13"/>
    <n v="19"/>
    <x v="1"/>
  </r>
  <r>
    <x v="20"/>
    <n v="12"/>
    <x v="1"/>
  </r>
  <r>
    <x v="31"/>
    <n v="2"/>
    <x v="1"/>
  </r>
  <r>
    <x v="19"/>
    <n v="72"/>
    <x v="1"/>
  </r>
  <r>
    <x v="19"/>
    <n v="17"/>
    <x v="1"/>
  </r>
  <r>
    <x v="13"/>
    <n v="14"/>
    <x v="1"/>
  </r>
  <r>
    <x v="27"/>
    <n v="4"/>
    <x v="1"/>
  </r>
  <r>
    <x v="14"/>
    <n v="10"/>
    <x v="1"/>
  </r>
  <r>
    <x v="19"/>
    <n v="1"/>
    <x v="1"/>
  </r>
  <r>
    <x v="4"/>
    <n v="1"/>
    <x v="1"/>
  </r>
  <r>
    <x v="26"/>
    <n v="1"/>
    <x v="1"/>
  </r>
  <r>
    <x v="29"/>
    <n v="3"/>
    <x v="1"/>
  </r>
  <r>
    <x v="30"/>
    <n v="3"/>
    <x v="1"/>
  </r>
  <r>
    <x v="7"/>
    <n v="1"/>
    <x v="1"/>
  </r>
  <r>
    <x v="12"/>
    <n v="2"/>
    <x v="1"/>
  </r>
  <r>
    <x v="14"/>
    <n v="2"/>
    <x v="1"/>
  </r>
  <r>
    <x v="19"/>
    <n v="3"/>
    <x v="1"/>
  </r>
  <r>
    <x v="8"/>
    <n v="4"/>
    <x v="1"/>
  </r>
  <r>
    <x v="3"/>
    <n v="3"/>
    <x v="1"/>
  </r>
  <r>
    <x v="2"/>
    <n v="4"/>
    <x v="1"/>
  </r>
  <r>
    <x v="15"/>
    <n v="5"/>
    <x v="1"/>
  </r>
  <r>
    <x v="18"/>
    <n v="1"/>
    <x v="1"/>
  </r>
  <r>
    <x v="9"/>
    <n v="3"/>
    <x v="1"/>
  </r>
  <r>
    <x v="24"/>
    <n v="1"/>
    <x v="1"/>
  </r>
  <r>
    <x v="21"/>
    <n v="4"/>
    <x v="1"/>
  </r>
  <r>
    <x v="23"/>
    <n v="1"/>
    <x v="1"/>
  </r>
  <r>
    <x v="22"/>
    <n v="4"/>
    <x v="1"/>
  </r>
  <r>
    <x v="25"/>
    <n v="1"/>
    <x v="1"/>
  </r>
  <r>
    <x v="17"/>
    <n v="3"/>
    <x v="1"/>
  </r>
  <r>
    <x v="1"/>
    <n v="28"/>
    <x v="1"/>
  </r>
  <r>
    <x v="32"/>
    <n v="44"/>
    <x v="1"/>
  </r>
  <r>
    <x v="3"/>
    <n v="4"/>
    <x v="1"/>
  </r>
  <r>
    <x v="28"/>
    <n v="1"/>
    <x v="1"/>
  </r>
  <r>
    <x v="27"/>
    <n v="2"/>
    <x v="1"/>
  </r>
  <r>
    <x v="16"/>
    <n v="1"/>
    <x v="1"/>
  </r>
  <r>
    <x v="23"/>
    <n v="25"/>
    <x v="1"/>
  </r>
  <r>
    <x v="21"/>
    <n v="1"/>
    <x v="1"/>
  </r>
  <r>
    <x v="17"/>
    <n v="1"/>
    <x v="1"/>
  </r>
  <r>
    <x v="29"/>
    <n v="1"/>
    <x v="1"/>
  </r>
  <r>
    <x v="8"/>
    <n v="1"/>
    <x v="1"/>
  </r>
  <r>
    <x v="14"/>
    <n v="2"/>
    <x v="1"/>
  </r>
  <r>
    <x v="15"/>
    <n v="3"/>
    <x v="1"/>
  </r>
  <r>
    <x v="13"/>
    <n v="2"/>
    <x v="1"/>
  </r>
  <r>
    <x v="22"/>
    <n v="1"/>
    <x v="1"/>
  </r>
  <r>
    <x v="20"/>
    <n v="22"/>
    <x v="1"/>
  </r>
  <r>
    <x v="19"/>
    <n v="32"/>
    <x v="1"/>
  </r>
  <r>
    <x v="19"/>
    <n v="144"/>
    <x v="1"/>
  </r>
  <r>
    <x v="0"/>
    <n v="38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1">
  <r>
    <s v="CA"/>
    <s v="01"/>
    <x v="0"/>
    <n v="3"/>
    <x v="0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A01"/>
    <n v="0"/>
    <s v="aktif"/>
    <n v="1"/>
  </r>
  <r>
    <s v="CA"/>
    <s v="01"/>
    <x v="0"/>
    <n v="2"/>
    <x v="1"/>
    <s v="20G26JJ"/>
    <d v="2026-07-25T00:00:00"/>
    <d v="2030-07-20T00:00:00"/>
    <x v="1"/>
    <x v="1"/>
    <n v="2"/>
    <n v="0"/>
    <n v="2"/>
    <n v="48"/>
    <n v="0"/>
    <m/>
    <m/>
    <n v="0"/>
    <x v="1"/>
    <n v="0"/>
    <b v="0"/>
    <n v="0"/>
    <d v="1899-12-30T00:00:00"/>
    <b v="0"/>
    <b v="0"/>
    <s v="0 Month,  16 Days"/>
    <s v="3 Year, 11 Month, 10 Days"/>
    <n v="2"/>
    <n v="1"/>
    <s v="CA01"/>
    <n v="19.2"/>
    <s v="aktif"/>
    <n v="0"/>
  </r>
  <r>
    <s v="CA"/>
    <s v="01"/>
    <x v="1"/>
    <n v="1"/>
    <x v="2"/>
    <m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1"/>
    <b v="0"/>
    <s v=""/>
    <s v=""/>
    <n v="0"/>
    <n v="0"/>
    <s v="CA01"/>
    <n v="0"/>
    <s v="aktif"/>
    <n v="1"/>
  </r>
  <r>
    <s v="CA"/>
    <s v="01"/>
    <x v="1"/>
    <n v="2"/>
    <x v="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A01"/>
    <n v="0"/>
    <s v="aktif"/>
    <n v="1"/>
  </r>
  <r>
    <s v="CA"/>
    <s v="01"/>
    <x v="2"/>
    <n v="1"/>
    <x v="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01"/>
    <n v="800"/>
    <s v="aktif"/>
    <n v="0"/>
  </r>
  <r>
    <s v="CA"/>
    <s v="01"/>
    <x v="2"/>
    <n v="2"/>
    <x v="5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01"/>
    <n v="800"/>
    <s v="aktif"/>
    <n v="0"/>
  </r>
  <r>
    <s v="CA"/>
    <s v="01"/>
    <x v="3"/>
    <n v="1"/>
    <x v="6"/>
    <s v="21G26JJ"/>
    <d v="2026-07-30T00:00:00"/>
    <d v="2030-07-21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1 Days"/>
    <n v="0"/>
    <n v="0"/>
    <s v="CA01"/>
    <n v="0"/>
    <s v="aktif"/>
    <n v="1"/>
  </r>
  <r>
    <s v="CA"/>
    <s v="01"/>
    <x v="3"/>
    <n v="2"/>
    <x v="7"/>
    <s v="21G26JJ"/>
    <d v="2026-07-30T00:00:00"/>
    <d v="2030-07-21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1 Days"/>
    <n v="0"/>
    <n v="0"/>
    <s v="CA01"/>
    <n v="0"/>
    <s v="aktif"/>
    <n v="1"/>
  </r>
  <r>
    <s v="CA"/>
    <s v="01"/>
    <x v="4"/>
    <n v="1"/>
    <x v="8"/>
    <s v="18F26JJ"/>
    <d v="2026-07-30T00:00:00"/>
    <d v="2030-06-18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0 Month, 8 Days"/>
    <n v="44"/>
    <n v="1"/>
    <s v="CA01"/>
    <n v="528"/>
    <s v="aktif"/>
    <n v="0"/>
  </r>
  <r>
    <s v="CA"/>
    <s v="01"/>
    <x v="4"/>
    <n v="2"/>
    <x v="9"/>
    <m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1"/>
    <b v="0"/>
    <s v=""/>
    <s v=""/>
    <n v="0"/>
    <n v="0"/>
    <s v="CA01"/>
    <n v="0"/>
    <s v="aktif"/>
    <n v="1"/>
  </r>
  <r>
    <s v="CA"/>
    <s v="02"/>
    <x v="0"/>
    <n v="1"/>
    <x v="10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2"/>
    <n v="770"/>
    <s v="aktif"/>
    <n v="0"/>
  </r>
  <r>
    <s v="CA"/>
    <s v="02"/>
    <x v="0"/>
    <n v="2"/>
    <x v="11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2"/>
    <n v="770"/>
    <s v="aktif"/>
    <n v="0"/>
  </r>
  <r>
    <s v="CA"/>
    <s v="02"/>
    <x v="1"/>
    <n v="1"/>
    <x v="12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2"/>
    <n v="770"/>
    <s v="aktif"/>
    <n v="0"/>
  </r>
  <r>
    <s v="CA"/>
    <s v="02"/>
    <x v="1"/>
    <n v="2"/>
    <x v="13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2"/>
    <n v="770"/>
    <s v="aktif"/>
    <n v="0"/>
  </r>
  <r>
    <s v="CA"/>
    <s v="02"/>
    <x v="2"/>
    <n v="1"/>
    <x v="14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2"/>
    <n v="2"/>
    <x v="15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3"/>
    <n v="1"/>
    <x v="16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3"/>
    <n v="2"/>
    <x v="17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4"/>
    <n v="1"/>
    <x v="18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4"/>
    <n v="2"/>
    <x v="19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02"/>
    <n v="403.20000000000005"/>
    <s v="aktif"/>
    <n v="0"/>
  </r>
  <r>
    <s v="CA"/>
    <s v="03"/>
    <x v="0"/>
    <n v="1"/>
    <x v="20"/>
    <s v="25E26"/>
    <d v="2026-07-30T00:00:00"/>
    <d v="2030-05-25T00:00:00"/>
    <x v="9"/>
    <x v="9"/>
    <n v="30"/>
    <n v="0"/>
    <n v="30"/>
    <n v="44"/>
    <n v="0"/>
    <m/>
    <m/>
    <n v="0"/>
    <x v="7"/>
    <n v="0"/>
    <b v="0"/>
    <n v="0"/>
    <d v="1899-12-30T00:00:00"/>
    <b v="0"/>
    <b v="0"/>
    <s v="0 Month,  11 Days"/>
    <s v="3 Year, 9 Month, 15 Days"/>
    <n v="30"/>
    <n v="1"/>
    <s v="CA03"/>
    <n v="360"/>
    <s v="aktif"/>
    <n v="0"/>
  </r>
  <r>
    <s v="CA"/>
    <s v="03"/>
    <x v="0"/>
    <n v="2"/>
    <x v="21"/>
    <m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3 Month,  30 Days"/>
    <s v="3 Year, 7 Month, 12 Days"/>
    <n v="1"/>
    <n v="1"/>
    <s v="CA03"/>
    <n v="770"/>
    <s v="aktif"/>
    <n v="0"/>
  </r>
  <r>
    <s v="CA"/>
    <s v="03"/>
    <x v="1"/>
    <n v="1"/>
    <x v="22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3"/>
    <n v="770"/>
    <s v="aktif"/>
    <n v="0"/>
  </r>
  <r>
    <s v="CA"/>
    <s v="03"/>
    <x v="1"/>
    <n v="2"/>
    <x v="23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3"/>
    <n v="770"/>
    <s v="aktif"/>
    <n v="0"/>
  </r>
  <r>
    <s v="CA"/>
    <s v="03"/>
    <x v="2"/>
    <n v="1"/>
    <x v="24"/>
    <m/>
    <s v="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1"/>
    <b v="0"/>
    <s v=""/>
    <s v="3 Year, 6 Month, 20 Days"/>
    <n v="0"/>
    <n v="0"/>
    <s v="CA03"/>
    <n v="0"/>
    <s v="aktif"/>
    <n v="1"/>
  </r>
  <r>
    <s v="CA"/>
    <s v="03"/>
    <x v="2"/>
    <n v="2"/>
    <x v="25"/>
    <m/>
    <d v="2026-04-07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1"/>
    <b v="0"/>
    <s v="4 Month,  3 Days"/>
    <s v="3 Year, 6 Month, 20 Days"/>
    <n v="0"/>
    <n v="0"/>
    <s v="CA03"/>
    <n v="0"/>
    <s v="aktif"/>
    <n v="1"/>
  </r>
  <r>
    <s v="CA"/>
    <s v="03"/>
    <x v="3"/>
    <n v="1"/>
    <x v="26"/>
    <m/>
    <d v="2026-04-07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1"/>
    <b v="0"/>
    <s v="4 Month,  3 Days"/>
    <s v="3 Year, 6 Month, 20 Days"/>
    <n v="0"/>
    <n v="0"/>
    <s v="CA03"/>
    <n v="0"/>
    <s v="aktif"/>
    <n v="1"/>
  </r>
  <r>
    <s v="CA"/>
    <s v="03"/>
    <x v="3"/>
    <n v="2"/>
    <x v="27"/>
    <m/>
    <d v="2026-04-07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1"/>
    <b v="0"/>
    <s v="4 Month,  3 Days"/>
    <s v="3 Year, 6 Month, 20 Days"/>
    <n v="0"/>
    <n v="0"/>
    <s v="CA03"/>
    <n v="0"/>
    <s v="aktif"/>
    <n v="1"/>
  </r>
  <r>
    <s v="CA"/>
    <s v="03"/>
    <x v="4"/>
    <n v="1"/>
    <x v="28"/>
    <s v="23G26JJ"/>
    <d v="2026-07-29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A03"/>
    <n v="0"/>
    <s v="aktif"/>
    <n v="1"/>
  </r>
  <r>
    <s v="CA"/>
    <s v="03"/>
    <x v="4"/>
    <n v="2"/>
    <x v="29"/>
    <s v="25E26"/>
    <d v="2026-07-30T00:00:00"/>
    <d v="2030-05-25T00:00:00"/>
    <x v="9"/>
    <x v="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9 Month, 15 Days"/>
    <n v="0"/>
    <n v="0"/>
    <s v="CA03"/>
    <n v="0"/>
    <s v="aktif"/>
    <n v="1"/>
  </r>
  <r>
    <s v="CA"/>
    <s v="04"/>
    <x v="0"/>
    <n v="1"/>
    <x v="3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A04"/>
    <n v="836"/>
    <s v="aktif"/>
    <n v="0"/>
  </r>
  <r>
    <s v="CA"/>
    <s v="04"/>
    <x v="0"/>
    <n v="2"/>
    <x v="31"/>
    <m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3 Month,  30 Days"/>
    <s v="3 Year, 7 Month, 12 Days"/>
    <n v="1"/>
    <n v="1"/>
    <s v="CA04"/>
    <n v="770"/>
    <s v="aktif"/>
    <n v="0"/>
  </r>
  <r>
    <s v="CA"/>
    <s v="04"/>
    <x v="1"/>
    <n v="1"/>
    <x v="32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4"/>
    <n v="770"/>
    <s v="aktif"/>
    <n v="0"/>
  </r>
  <r>
    <s v="CA"/>
    <s v="04"/>
    <x v="1"/>
    <n v="2"/>
    <x v="33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4"/>
    <n v="770"/>
    <s v="aktif"/>
    <n v="0"/>
  </r>
  <r>
    <s v="CA"/>
    <s v="04"/>
    <x v="2"/>
    <n v="1"/>
    <x v="34"/>
    <s v="23F26JJ"/>
    <d v="2026-07-10T00:00:00"/>
    <d v="2030-06-23T00:00:00"/>
    <x v="13"/>
    <x v="13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13 Days"/>
    <n v="0"/>
    <n v="0"/>
    <s v="CA04"/>
    <n v="0"/>
    <s v="aktif"/>
    <n v="1"/>
  </r>
  <r>
    <s v="CA"/>
    <s v="04"/>
    <x v="2"/>
    <n v="2"/>
    <x v="35"/>
    <n v="12658123"/>
    <d v="2026-07-16T00:00:00"/>
    <d v="2030-05-23T00:00:00"/>
    <x v="14"/>
    <x v="14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3 Days"/>
    <n v="4"/>
    <n v="1"/>
    <s v="CA04"/>
    <n v="836"/>
    <s v="aktif"/>
    <n v="0"/>
  </r>
  <r>
    <s v="CA"/>
    <s v="04"/>
    <x v="3"/>
    <n v="1"/>
    <x v="36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A04"/>
    <n v="528"/>
    <s v="aktif"/>
    <n v="0"/>
  </r>
  <r>
    <s v="CA"/>
    <s v="04"/>
    <x v="3"/>
    <n v="2"/>
    <x v="37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A04"/>
    <n v="528"/>
    <s v="aktif"/>
    <n v="0"/>
  </r>
  <r>
    <s v="CA"/>
    <s v="04"/>
    <x v="4"/>
    <n v="1"/>
    <x v="38"/>
    <m/>
    <m/>
    <d v="2030-06-13T00:00:00"/>
    <x v="15"/>
    <x v="15"/>
    <n v="0"/>
    <n v="0"/>
    <n v="0"/>
    <n v="44"/>
    <n v="0"/>
    <m/>
    <m/>
    <n v="0"/>
    <x v="0"/>
    <n v="0"/>
    <b v="0"/>
    <n v="0"/>
    <d v="1899-12-30T00:00:00"/>
    <b v="1"/>
    <b v="0"/>
    <s v=""/>
    <s v="3 Year, 10 Month, 3 Days"/>
    <n v="0"/>
    <n v="0"/>
    <s v="CA04"/>
    <n v="0"/>
    <s v="aktif"/>
    <n v="1"/>
  </r>
  <r>
    <s v="CA"/>
    <s v="04"/>
    <x v="4"/>
    <n v="2"/>
    <x v="39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A04"/>
    <n v="528"/>
    <s v="aktif"/>
    <n v="0"/>
  </r>
  <r>
    <s v="CA"/>
    <s v="05"/>
    <x v="0"/>
    <n v="1"/>
    <x v="40"/>
    <n v="12681658"/>
    <d v="2026-07-24T00:00:00"/>
    <d v="2030-07-16T00:00:00"/>
    <x v="16"/>
    <x v="16"/>
    <n v="1"/>
    <n v="0"/>
    <n v="1"/>
    <n v="4"/>
    <n v="0"/>
    <m/>
    <m/>
    <n v="0"/>
    <x v="4"/>
    <n v="0"/>
    <b v="0"/>
    <n v="0"/>
    <d v="1899-12-30T00:00:00"/>
    <b v="0"/>
    <b v="0"/>
    <s v="0 Month,  17 Days"/>
    <s v="3 Year, 11 Month, 6 Days"/>
    <n v="1"/>
    <n v="1"/>
    <s v="CA05"/>
    <n v="209"/>
    <s v="aktif"/>
    <n v="0"/>
  </r>
  <r>
    <s v="CA"/>
    <s v="05"/>
    <x v="0"/>
    <n v="2"/>
    <x v="4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A05"/>
    <n v="836"/>
    <s v="aktif"/>
    <n v="0"/>
  </r>
  <r>
    <s v="CA"/>
    <s v="05"/>
    <x v="1"/>
    <n v="1"/>
    <x v="42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5"/>
    <n v="770"/>
    <s v="aktif"/>
    <n v="0"/>
  </r>
  <r>
    <s v="CA"/>
    <s v="05"/>
    <x v="1"/>
    <n v="2"/>
    <x v="43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5"/>
    <n v="770"/>
    <s v="aktif"/>
    <n v="0"/>
  </r>
  <r>
    <s v="CA"/>
    <s v="05"/>
    <x v="2"/>
    <n v="1"/>
    <x v="44"/>
    <s v="23F26JJ"/>
    <d v="2026-07-10T00:00:00"/>
    <d v="2030-06-23T00:00:00"/>
    <x v="13"/>
    <x v="13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13 Days"/>
    <n v="0"/>
    <n v="0"/>
    <s v="CA05"/>
    <n v="0"/>
    <s v="aktif"/>
    <n v="1"/>
  </r>
  <r>
    <s v="CA"/>
    <s v="05"/>
    <x v="2"/>
    <n v="2"/>
    <x v="45"/>
    <s v="23F26JJ"/>
    <d v="2026-07-10T00:00:00"/>
    <d v="2030-06-23T00:00:00"/>
    <x v="13"/>
    <x v="13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13 Days"/>
    <n v="0"/>
    <n v="0"/>
    <s v="CA05"/>
    <n v="0"/>
    <s v="aktif"/>
    <n v="1"/>
  </r>
  <r>
    <s v="CA"/>
    <s v="05"/>
    <x v="3"/>
    <n v="1"/>
    <x v="46"/>
    <m/>
    <d v="2026-07-06T00:00:00"/>
    <d v="2030-06-13T00:00:00"/>
    <x v="15"/>
    <x v="15"/>
    <n v="0"/>
    <n v="0"/>
    <n v="0"/>
    <n v="44"/>
    <n v="0"/>
    <m/>
    <m/>
    <n v="0"/>
    <x v="0"/>
    <n v="0"/>
    <b v="0"/>
    <n v="0"/>
    <d v="1899-12-30T00:00:00"/>
    <b v="1"/>
    <b v="0"/>
    <s v="1 Month,  4 Days"/>
    <s v="3 Year, 10 Month, 3 Days"/>
    <n v="0"/>
    <n v="0"/>
    <s v="CA05"/>
    <n v="0"/>
    <s v="aktif"/>
    <n v="1"/>
  </r>
  <r>
    <s v="CA"/>
    <s v="05"/>
    <x v="3"/>
    <n v="2"/>
    <x v="47"/>
    <m/>
    <d v="2026-07-06T00:00:00"/>
    <d v="2030-06-13T00:00:00"/>
    <x v="15"/>
    <x v="15"/>
    <n v="0"/>
    <n v="0"/>
    <n v="0"/>
    <n v="44"/>
    <n v="0"/>
    <m/>
    <m/>
    <n v="0"/>
    <x v="0"/>
    <n v="0"/>
    <b v="0"/>
    <n v="0"/>
    <d v="1899-12-30T00:00:00"/>
    <b v="1"/>
    <b v="0"/>
    <s v="1 Month,  4 Days"/>
    <s v="3 Year, 10 Month, 3 Days"/>
    <n v="0"/>
    <n v="0"/>
    <s v="CA05"/>
    <n v="0"/>
    <s v="aktif"/>
    <n v="1"/>
  </r>
  <r>
    <s v="CA"/>
    <s v="05"/>
    <x v="4"/>
    <n v="1"/>
    <x v="48"/>
    <m/>
    <d v="2026-07-06T00:00:00"/>
    <d v="2030-06-13T00:00:00"/>
    <x v="15"/>
    <x v="15"/>
    <n v="0"/>
    <n v="0"/>
    <n v="0"/>
    <n v="44"/>
    <n v="0"/>
    <m/>
    <m/>
    <n v="0"/>
    <x v="0"/>
    <n v="0"/>
    <b v="0"/>
    <n v="0"/>
    <d v="1899-12-30T00:00:00"/>
    <b v="1"/>
    <b v="0"/>
    <s v="1 Month,  4 Days"/>
    <s v="3 Year, 10 Month, 3 Days"/>
    <n v="0"/>
    <n v="0"/>
    <s v="CA05"/>
    <n v="0"/>
    <s v="aktif"/>
    <n v="1"/>
  </r>
  <r>
    <s v="CA"/>
    <s v="05"/>
    <x v="4"/>
    <n v="2"/>
    <x v="49"/>
    <m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1"/>
    <b v="0"/>
    <s v="1 Month,  4 Days"/>
    <s v="3 Year, 10 Month, 3 Days"/>
    <n v="44"/>
    <n v="1"/>
    <s v="CA05"/>
    <n v="528"/>
    <s v="aktif"/>
    <n v="0"/>
  </r>
  <r>
    <s v="CA"/>
    <s v="06"/>
    <x v="0"/>
    <n v="1"/>
    <x v="50"/>
    <m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3 Month,  30 Days"/>
    <s v="3 Year, 7 Month, 12 Days"/>
    <n v="1"/>
    <n v="1"/>
    <s v="CA06"/>
    <n v="770"/>
    <s v="aktif"/>
    <n v="0"/>
  </r>
  <r>
    <s v="CA"/>
    <s v="06"/>
    <x v="0"/>
    <n v="2"/>
    <x v="51"/>
    <n v="12626158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A06"/>
    <n v="770"/>
    <s v="aktif"/>
    <n v="0"/>
  </r>
  <r>
    <s v="CA"/>
    <s v="06"/>
    <x v="1"/>
    <n v="1"/>
    <x v="52"/>
    <n v="12626158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A06"/>
    <n v="770"/>
    <s v="aktif"/>
    <n v="0"/>
  </r>
  <r>
    <s v="CA"/>
    <s v="06"/>
    <x v="1"/>
    <n v="2"/>
    <x v="53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6"/>
    <n v="770"/>
    <s v="aktif"/>
    <n v="0"/>
  </r>
  <r>
    <s v="CA"/>
    <s v="06"/>
    <x v="2"/>
    <n v="1"/>
    <x v="54"/>
    <s v="01D26JJ"/>
    <s v=""/>
    <d v="2030-04-01T00:00:00"/>
    <x v="17"/>
    <x v="17"/>
    <n v="44"/>
    <n v="1"/>
    <n v="0"/>
    <n v="44"/>
    <n v="0"/>
    <m/>
    <m/>
    <n v="0"/>
    <x v="3"/>
    <n v="0"/>
    <b v="0"/>
    <n v="0"/>
    <d v="1899-12-30T00:00:00"/>
    <b v="0"/>
    <b v="0"/>
    <s v=""/>
    <s v="3 Year, 7 Month, 22 Days"/>
    <n v="44"/>
    <n v="1"/>
    <s v="CA06"/>
    <n v="528"/>
    <s v="aktif"/>
    <n v="0"/>
  </r>
  <r>
    <s v="CA"/>
    <s v="06"/>
    <x v="2"/>
    <n v="2"/>
    <x v="55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6"/>
    <n v="528"/>
    <s v="aktif"/>
    <n v="0"/>
  </r>
  <r>
    <s v="CA"/>
    <s v="06"/>
    <x v="3"/>
    <n v="1"/>
    <x v="56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6"/>
    <n v="528"/>
    <s v="aktif"/>
    <n v="0"/>
  </r>
  <r>
    <s v="CA"/>
    <s v="06"/>
    <x v="3"/>
    <n v="2"/>
    <x v="57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06"/>
    <n v="403.20000000000005"/>
    <s v="aktif"/>
    <n v="0"/>
  </r>
  <r>
    <s v="CA"/>
    <s v="06"/>
    <x v="4"/>
    <n v="1"/>
    <x v="58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6"/>
    <n v="528"/>
    <s v="aktif"/>
    <n v="0"/>
  </r>
  <r>
    <s v="CA"/>
    <s v="06"/>
    <x v="4"/>
    <n v="2"/>
    <x v="59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06"/>
    <n v="403.20000000000005"/>
    <s v="aktif"/>
    <n v="0"/>
  </r>
  <r>
    <s v="CA"/>
    <s v="07"/>
    <x v="0"/>
    <n v="1"/>
    <x v="60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7"/>
    <n v="770"/>
    <s v="aktif"/>
    <n v="0"/>
  </r>
  <r>
    <s v="CA"/>
    <s v="07"/>
    <x v="0"/>
    <n v="2"/>
    <x v="61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7"/>
    <n v="770"/>
    <s v="aktif"/>
    <n v="0"/>
  </r>
  <r>
    <s v="CA"/>
    <s v="07"/>
    <x v="1"/>
    <n v="1"/>
    <x v="62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7"/>
    <n v="770"/>
    <s v="aktif"/>
    <n v="0"/>
  </r>
  <r>
    <s v="CA"/>
    <s v="07"/>
    <x v="1"/>
    <n v="2"/>
    <x v="63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7"/>
    <n v="770"/>
    <s v="aktif"/>
    <n v="0"/>
  </r>
  <r>
    <s v="CA"/>
    <s v="07"/>
    <x v="2"/>
    <n v="1"/>
    <x v="64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2"/>
    <n v="2"/>
    <x v="65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3"/>
    <n v="1"/>
    <x v="66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3"/>
    <n v="2"/>
    <x v="67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4"/>
    <n v="1"/>
    <x v="68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4"/>
    <n v="2"/>
    <x v="69"/>
    <s v="23F26JJ"/>
    <d v="2026-07-10T00:00:00"/>
    <d v="2030-06-23T00:00:00"/>
    <x v="13"/>
    <x v="13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13 Days"/>
    <n v="0"/>
    <n v="0"/>
    <s v="CA07"/>
    <n v="0"/>
    <s v="aktif"/>
    <n v="1"/>
  </r>
  <r>
    <s v="CA"/>
    <s v="08"/>
    <x v="0"/>
    <n v="1"/>
    <x v="70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8"/>
    <n v="770"/>
    <s v="aktif"/>
    <n v="0"/>
  </r>
  <r>
    <s v="CA"/>
    <s v="08"/>
    <x v="0"/>
    <n v="2"/>
    <x v="71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8"/>
    <n v="770"/>
    <s v="aktif"/>
    <n v="0"/>
  </r>
  <r>
    <s v="CA"/>
    <s v="08"/>
    <x v="1"/>
    <n v="1"/>
    <x v="72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8"/>
    <n v="770"/>
    <s v="aktif"/>
    <n v="0"/>
  </r>
  <r>
    <s v="CA"/>
    <s v="08"/>
    <x v="1"/>
    <n v="2"/>
    <x v="73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8"/>
    <n v="770"/>
    <s v="aktif"/>
    <n v="0"/>
  </r>
  <r>
    <s v="CA"/>
    <s v="08"/>
    <x v="2"/>
    <n v="1"/>
    <x v="74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8"/>
    <x v="2"/>
    <n v="2"/>
    <x v="75"/>
    <n v="12653546"/>
    <d v="2026-07-16T00:00:00"/>
    <d v="2030-05-22T00:00:00"/>
    <x v="19"/>
    <x v="19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2 Days"/>
    <n v="4"/>
    <n v="1"/>
    <s v="CA08"/>
    <n v="836"/>
    <s v="aktif"/>
    <n v="0"/>
  </r>
  <r>
    <s v="CA"/>
    <s v="08"/>
    <x v="3"/>
    <n v="1"/>
    <x v="76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8"/>
    <x v="3"/>
    <n v="2"/>
    <x v="77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8"/>
    <x v="4"/>
    <n v="1"/>
    <x v="78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8"/>
    <x v="4"/>
    <n v="2"/>
    <x v="79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9"/>
    <x v="0"/>
    <n v="1"/>
    <x v="80"/>
    <n v="12626158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A09"/>
    <n v="770"/>
    <s v="aktif"/>
    <n v="0"/>
  </r>
  <r>
    <s v="CA"/>
    <s v="09"/>
    <x v="0"/>
    <n v="2"/>
    <x v="81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9"/>
    <n v="770"/>
    <s v="aktif"/>
    <n v="0"/>
  </r>
  <r>
    <s v="CA"/>
    <s v="09"/>
    <x v="1"/>
    <n v="1"/>
    <x v="82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9"/>
    <n v="770"/>
    <s v="aktif"/>
    <n v="0"/>
  </r>
  <r>
    <s v="CA"/>
    <s v="09"/>
    <x v="1"/>
    <n v="2"/>
    <x v="83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9"/>
    <n v="770"/>
    <s v="aktif"/>
    <n v="0"/>
  </r>
  <r>
    <s v="CA"/>
    <s v="09"/>
    <x v="2"/>
    <n v="1"/>
    <x v="84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09"/>
    <x v="2"/>
    <n v="2"/>
    <x v="85"/>
    <n v="12653546"/>
    <d v="2026-07-16T00:00:00"/>
    <d v="2030-05-22T00:00:00"/>
    <x v="19"/>
    <x v="19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2 Days"/>
    <n v="4"/>
    <n v="1"/>
    <s v="CA09"/>
    <n v="836"/>
    <s v="aktif"/>
    <n v="0"/>
  </r>
  <r>
    <s v="CA"/>
    <s v="09"/>
    <x v="3"/>
    <n v="1"/>
    <x v="86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09"/>
    <x v="3"/>
    <n v="2"/>
    <x v="87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09"/>
    <x v="4"/>
    <n v="1"/>
    <x v="88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09"/>
    <x v="4"/>
    <n v="2"/>
    <x v="89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10"/>
    <x v="0"/>
    <n v="1"/>
    <x v="90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0"/>
    <n v="770"/>
    <s v="aktif"/>
    <n v="0"/>
  </r>
  <r>
    <s v="CA"/>
    <s v="10"/>
    <x v="0"/>
    <n v="2"/>
    <x v="91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0"/>
    <n v="770"/>
    <s v="aktif"/>
    <n v="0"/>
  </r>
  <r>
    <s v="CA"/>
    <s v="10"/>
    <x v="1"/>
    <n v="1"/>
    <x v="92"/>
    <n v="1261163"/>
    <s v=""/>
    <d v="2030-02-0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5 Month, 22 Days"/>
    <n v="1"/>
    <n v="1"/>
    <s v="CA10"/>
    <n v="770"/>
    <s v="aktif"/>
    <n v="0"/>
  </r>
  <r>
    <s v="CA"/>
    <s v="10"/>
    <x v="1"/>
    <n v="2"/>
    <x v="93"/>
    <n v="1261163"/>
    <s v=""/>
    <d v="2030-02-0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5 Month, 22 Days"/>
    <n v="1"/>
    <n v="1"/>
    <s v="CA10"/>
    <n v="770"/>
    <s v="aktif"/>
    <n v="0"/>
  </r>
  <r>
    <s v="CA"/>
    <s v="10"/>
    <x v="2"/>
    <n v="1"/>
    <x v="9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0"/>
    <n v="800"/>
    <s v="aktif"/>
    <n v="0"/>
  </r>
  <r>
    <s v="CA"/>
    <s v="10"/>
    <x v="2"/>
    <n v="2"/>
    <x v="95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0"/>
    <n v="800"/>
    <s v="aktif"/>
    <n v="0"/>
  </r>
  <r>
    <s v="CA"/>
    <s v="10"/>
    <x v="3"/>
    <n v="1"/>
    <x v="96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10"/>
    <n v="403.20000000000005"/>
    <s v="aktif"/>
    <n v="0"/>
  </r>
  <r>
    <s v="CA"/>
    <s v="10"/>
    <x v="3"/>
    <n v="2"/>
    <x v="97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10"/>
    <n v="403.20000000000005"/>
    <s v="aktif"/>
    <n v="0"/>
  </r>
  <r>
    <s v="CA"/>
    <s v="10"/>
    <x v="4"/>
    <n v="1"/>
    <x v="98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10"/>
    <n v="403.20000000000005"/>
    <s v="aktif"/>
    <n v="0"/>
  </r>
  <r>
    <s v="CA"/>
    <s v="10"/>
    <x v="4"/>
    <n v="2"/>
    <x v="99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0"/>
    <n v="0"/>
    <s v="aktif"/>
    <n v="1"/>
  </r>
  <r>
    <s v="CA"/>
    <s v="11"/>
    <x v="0"/>
    <n v="1"/>
    <x v="100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1"/>
    <n v="770"/>
    <s v="aktif"/>
    <n v="0"/>
  </r>
  <r>
    <s v="CA"/>
    <s v="11"/>
    <x v="0"/>
    <n v="2"/>
    <x v="101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1"/>
    <n v="770"/>
    <s v="aktif"/>
    <n v="0"/>
  </r>
  <r>
    <s v="CA"/>
    <s v="11"/>
    <x v="1"/>
    <n v="1"/>
    <x v="102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1"/>
    <n v="770"/>
    <s v="aktif"/>
    <n v="0"/>
  </r>
  <r>
    <s v="CA"/>
    <s v="11"/>
    <x v="1"/>
    <n v="2"/>
    <x v="103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1"/>
    <n v="770"/>
    <s v="aktif"/>
    <n v="0"/>
  </r>
  <r>
    <s v="CA"/>
    <s v="11"/>
    <x v="2"/>
    <n v="1"/>
    <x v="10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1"/>
    <n v="800"/>
    <s v="aktif"/>
    <n v="0"/>
  </r>
  <r>
    <s v="CA"/>
    <s v="11"/>
    <x v="2"/>
    <n v="2"/>
    <x v="105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1"/>
    <n v="0"/>
    <s v="aktif"/>
    <n v="1"/>
  </r>
  <r>
    <s v="CA"/>
    <s v="11"/>
    <x v="3"/>
    <n v="1"/>
    <x v="106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1"/>
    <n v="0"/>
    <s v="aktif"/>
    <n v="1"/>
  </r>
  <r>
    <s v="CA"/>
    <s v="11"/>
    <x v="3"/>
    <n v="2"/>
    <x v="107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1"/>
    <n v="0"/>
    <s v="aktif"/>
    <n v="1"/>
  </r>
  <r>
    <s v="CA"/>
    <s v="11"/>
    <x v="4"/>
    <n v="1"/>
    <x v="10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1"/>
    <n v="0"/>
    <s v="aktif"/>
    <n v="1"/>
  </r>
  <r>
    <s v="CA"/>
    <s v="11"/>
    <x v="4"/>
    <n v="2"/>
    <x v="10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1"/>
    <n v="0"/>
    <s v="aktif"/>
    <n v="1"/>
  </r>
  <r>
    <s v="CA"/>
    <s v="12"/>
    <x v="0"/>
    <n v="1"/>
    <x v="110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2"/>
    <n v="770"/>
    <s v="aktif"/>
    <n v="0"/>
  </r>
  <r>
    <s v="CA"/>
    <s v="12"/>
    <x v="0"/>
    <n v="2"/>
    <x v="111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2"/>
    <n v="770"/>
    <s v="aktif"/>
    <n v="0"/>
  </r>
  <r>
    <s v="CA"/>
    <s v="12"/>
    <x v="1"/>
    <n v="1"/>
    <x v="11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2"/>
    <n v="770"/>
    <s v="aktif"/>
    <n v="0"/>
  </r>
  <r>
    <s v="CA"/>
    <s v="12"/>
    <x v="1"/>
    <n v="2"/>
    <x v="11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2"/>
    <n v="770"/>
    <s v="aktif"/>
    <n v="0"/>
  </r>
  <r>
    <s v="CA"/>
    <s v="12"/>
    <x v="2"/>
    <n v="1"/>
    <x v="11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2"/>
    <n v="800"/>
    <s v="aktif"/>
    <n v="0"/>
  </r>
  <r>
    <s v="CA"/>
    <s v="12"/>
    <x v="2"/>
    <n v="2"/>
    <x v="115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2"/>
    <n v="800"/>
    <s v="aktif"/>
    <n v="0"/>
  </r>
  <r>
    <s v="CA"/>
    <s v="12"/>
    <x v="3"/>
    <n v="1"/>
    <x v="116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2"/>
    <n v="528"/>
    <s v="aktif"/>
    <n v="0"/>
  </r>
  <r>
    <s v="CA"/>
    <s v="12"/>
    <x v="3"/>
    <n v="2"/>
    <x v="117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2"/>
    <n v="528"/>
    <s v="aktif"/>
    <n v="0"/>
  </r>
  <r>
    <s v="CA"/>
    <s v="12"/>
    <x v="4"/>
    <n v="1"/>
    <x v="118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2"/>
    <n v="528"/>
    <s v="aktif"/>
    <n v="0"/>
  </r>
  <r>
    <s v="CA"/>
    <s v="12"/>
    <x v="4"/>
    <n v="2"/>
    <x v="119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2"/>
    <n v="528"/>
    <s v="aktif"/>
    <n v="0"/>
  </r>
  <r>
    <s v="CA"/>
    <s v="13"/>
    <x v="0"/>
    <n v="1"/>
    <x v="120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3"/>
    <n v="770"/>
    <s v="aktif"/>
    <n v="0"/>
  </r>
  <r>
    <s v="CA"/>
    <s v="13"/>
    <x v="0"/>
    <n v="2"/>
    <x v="121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3"/>
    <n v="770"/>
    <s v="aktif"/>
    <n v="0"/>
  </r>
  <r>
    <s v="CA"/>
    <s v="13"/>
    <x v="1"/>
    <n v="1"/>
    <x v="12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3"/>
    <n v="770"/>
    <s v="aktif"/>
    <n v="0"/>
  </r>
  <r>
    <s v="CA"/>
    <s v="13"/>
    <x v="1"/>
    <n v="2"/>
    <x v="12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3"/>
    <n v="770"/>
    <s v="aktif"/>
    <n v="0"/>
  </r>
  <r>
    <s v="CA"/>
    <s v="13"/>
    <x v="2"/>
    <n v="1"/>
    <x v="12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3"/>
    <n v="800"/>
    <s v="aktif"/>
    <n v="0"/>
  </r>
  <r>
    <s v="CA"/>
    <s v="13"/>
    <x v="2"/>
    <n v="2"/>
    <x v="125"/>
    <n v="12664111"/>
    <d v="2026-07-30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12 Days"/>
    <n v="4"/>
    <n v="1"/>
    <s v="CA13"/>
    <n v="836"/>
    <s v="aktif"/>
    <n v="0"/>
  </r>
  <r>
    <s v="CA"/>
    <s v="13"/>
    <x v="3"/>
    <n v="1"/>
    <x v="126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3"/>
    <n v="528"/>
    <s v="aktif"/>
    <n v="0"/>
  </r>
  <r>
    <s v="CA"/>
    <s v="13"/>
    <x v="3"/>
    <n v="2"/>
    <x v="127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3"/>
    <n v="528"/>
    <s v="aktif"/>
    <n v="0"/>
  </r>
  <r>
    <s v="CA"/>
    <s v="13"/>
    <x v="4"/>
    <n v="1"/>
    <x v="128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3"/>
    <n v="0"/>
    <s v="aktif"/>
    <n v="1"/>
  </r>
  <r>
    <s v="CA"/>
    <s v="13"/>
    <x v="4"/>
    <n v="2"/>
    <x v="129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3"/>
    <n v="0"/>
    <s v="aktif"/>
    <n v="1"/>
  </r>
  <r>
    <s v="CA"/>
    <s v="14"/>
    <x v="0"/>
    <n v="1"/>
    <x v="130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4"/>
    <n v="770"/>
    <s v="aktif"/>
    <n v="0"/>
  </r>
  <r>
    <s v="CA"/>
    <s v="14"/>
    <x v="0"/>
    <n v="2"/>
    <x v="131"/>
    <n v="12626159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A14"/>
    <n v="770"/>
    <s v="aktif"/>
    <n v="0"/>
  </r>
  <r>
    <s v="CA"/>
    <s v="14"/>
    <x v="1"/>
    <n v="1"/>
    <x v="13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4"/>
    <n v="770"/>
    <s v="aktif"/>
    <n v="0"/>
  </r>
  <r>
    <s v="CA"/>
    <s v="14"/>
    <x v="1"/>
    <n v="2"/>
    <x v="13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4"/>
    <n v="770"/>
    <s v="aktif"/>
    <n v="0"/>
  </r>
  <r>
    <s v="CA"/>
    <s v="14"/>
    <x v="2"/>
    <n v="1"/>
    <x v="134"/>
    <n v="12664111"/>
    <d v="2026-07-30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12 Days"/>
    <n v="4"/>
    <n v="1"/>
    <s v="CA14"/>
    <n v="836"/>
    <s v="aktif"/>
    <n v="0"/>
  </r>
  <r>
    <s v="CA"/>
    <s v="14"/>
    <x v="2"/>
    <n v="2"/>
    <x v="135"/>
    <n v="12664111"/>
    <d v="2026-07-30T00:00:00"/>
    <d v="2030-06-22T00:00:00"/>
    <x v="21"/>
    <x v="21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0 Month, 12 Days"/>
    <n v="0"/>
    <n v="0"/>
    <s v="CA14"/>
    <n v="0"/>
    <s v="aktif"/>
    <n v="1"/>
  </r>
  <r>
    <s v="CA"/>
    <s v="14"/>
    <x v="3"/>
    <n v="1"/>
    <x v="136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4"/>
    <n v="528"/>
    <s v="aktif"/>
    <n v="0"/>
  </r>
  <r>
    <s v="CA"/>
    <s v="14"/>
    <x v="3"/>
    <n v="2"/>
    <x v="137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4"/>
    <n v="528"/>
    <s v="aktif"/>
    <n v="0"/>
  </r>
  <r>
    <s v="CA"/>
    <s v="14"/>
    <x v="4"/>
    <n v="1"/>
    <x v="138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4"/>
    <n v="528"/>
    <s v="aktif"/>
    <n v="0"/>
  </r>
  <r>
    <s v="CA"/>
    <s v="14"/>
    <x v="4"/>
    <n v="2"/>
    <x v="139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4"/>
    <n v="528"/>
    <s v="aktif"/>
    <n v="0"/>
  </r>
  <r>
    <s v="CA"/>
    <s v="15"/>
    <x v="0"/>
    <n v="1"/>
    <x v="140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5"/>
    <n v="770"/>
    <s v="aktif"/>
    <n v="0"/>
  </r>
  <r>
    <s v="CA"/>
    <s v="15"/>
    <x v="0"/>
    <n v="2"/>
    <x v="141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5"/>
    <n v="770"/>
    <s v="aktif"/>
    <n v="0"/>
  </r>
  <r>
    <s v="CA"/>
    <s v="15"/>
    <x v="1"/>
    <n v="1"/>
    <x v="14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5"/>
    <n v="770"/>
    <s v="aktif"/>
    <n v="0"/>
  </r>
  <r>
    <s v="CA"/>
    <s v="15"/>
    <x v="1"/>
    <n v="2"/>
    <x v="14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5"/>
    <n v="770"/>
    <s v="aktif"/>
    <n v="0"/>
  </r>
  <r>
    <s v="CA"/>
    <s v="15"/>
    <x v="2"/>
    <n v="1"/>
    <x v="144"/>
    <s v="02G26JJ"/>
    <d v="2026-07-07T00:00:00"/>
    <d v="2030-07-02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2 Days"/>
    <n v="0"/>
    <n v="0"/>
    <s v="CA15"/>
    <n v="0"/>
    <s v="aktif"/>
    <n v="1"/>
  </r>
  <r>
    <s v="CA"/>
    <s v="15"/>
    <x v="2"/>
    <n v="2"/>
    <x v="145"/>
    <n v="12664656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A15"/>
    <n v="720"/>
    <s v="aktif"/>
    <n v="0"/>
  </r>
  <r>
    <s v="CA"/>
    <s v="15"/>
    <x v="3"/>
    <n v="1"/>
    <x v="146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5"/>
    <n v="0"/>
    <s v="aktif"/>
    <n v="1"/>
  </r>
  <r>
    <s v="CA"/>
    <s v="15"/>
    <x v="3"/>
    <n v="2"/>
    <x v="147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5"/>
    <n v="0"/>
    <s v="aktif"/>
    <n v="1"/>
  </r>
  <r>
    <s v="CA"/>
    <s v="15"/>
    <x v="4"/>
    <n v="1"/>
    <x v="148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5"/>
    <n v="528"/>
    <s v="aktif"/>
    <n v="0"/>
  </r>
  <r>
    <s v="CA"/>
    <s v="15"/>
    <x v="4"/>
    <n v="2"/>
    <x v="149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5"/>
    <n v="528"/>
    <s v="aktif"/>
    <n v="0"/>
  </r>
  <r>
    <s v="CA"/>
    <s v="16"/>
    <x v="0"/>
    <n v="1"/>
    <x v="150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6"/>
    <n v="770"/>
    <s v="aktif"/>
    <n v="0"/>
  </r>
  <r>
    <s v="CA"/>
    <s v="16"/>
    <x v="0"/>
    <n v="2"/>
    <x v="151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6"/>
    <n v="770"/>
    <s v="aktif"/>
    <n v="0"/>
  </r>
  <r>
    <s v="CA"/>
    <s v="16"/>
    <x v="1"/>
    <n v="1"/>
    <x v="15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6"/>
    <n v="770"/>
    <s v="aktif"/>
    <n v="0"/>
  </r>
  <r>
    <s v="CA"/>
    <s v="16"/>
    <x v="1"/>
    <n v="2"/>
    <x v="15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6"/>
    <n v="770"/>
    <s v="aktif"/>
    <n v="0"/>
  </r>
  <r>
    <s v="CA"/>
    <s v="16"/>
    <x v="2"/>
    <n v="1"/>
    <x v="154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6"/>
    <x v="2"/>
    <n v="2"/>
    <x v="155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6"/>
    <x v="3"/>
    <n v="1"/>
    <x v="156"/>
    <s v="16G26JJ"/>
    <d v="2026-07-25T00:00:00"/>
    <d v="2030-07-16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A16"/>
    <n v="0"/>
    <s v="aktif"/>
    <n v="1"/>
  </r>
  <r>
    <s v="CA"/>
    <s v="16"/>
    <x v="3"/>
    <n v="2"/>
    <x v="157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6"/>
    <x v="4"/>
    <n v="1"/>
    <x v="158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6"/>
    <x v="4"/>
    <n v="2"/>
    <x v="159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7"/>
    <x v="0"/>
    <n v="1"/>
    <x v="160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7"/>
    <n v="770"/>
    <s v="aktif"/>
    <n v="0"/>
  </r>
  <r>
    <s v="CA"/>
    <s v="17"/>
    <x v="0"/>
    <n v="2"/>
    <x v="161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7"/>
    <n v="770"/>
    <s v="aktif"/>
    <n v="0"/>
  </r>
  <r>
    <s v="CA"/>
    <s v="17"/>
    <x v="1"/>
    <n v="1"/>
    <x v="16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7"/>
    <n v="770"/>
    <s v="aktif"/>
    <n v="0"/>
  </r>
  <r>
    <s v="CA"/>
    <s v="17"/>
    <x v="1"/>
    <n v="2"/>
    <x v="16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7"/>
    <n v="770"/>
    <s v="aktif"/>
    <n v="0"/>
  </r>
  <r>
    <s v="CA"/>
    <s v="17"/>
    <x v="2"/>
    <n v="1"/>
    <x v="164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7"/>
    <n v="528"/>
    <s v="aktif"/>
    <n v="0"/>
  </r>
  <r>
    <s v="CA"/>
    <s v="17"/>
    <x v="2"/>
    <n v="2"/>
    <x v="165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17"/>
    <n v="0"/>
    <s v="aktif"/>
    <n v="1"/>
  </r>
  <r>
    <s v="CA"/>
    <s v="17"/>
    <x v="3"/>
    <n v="1"/>
    <x v="166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17"/>
    <n v="0"/>
    <s v="aktif"/>
    <n v="1"/>
  </r>
  <r>
    <s v="CA"/>
    <s v="17"/>
    <x v="3"/>
    <n v="2"/>
    <x v="167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17"/>
    <n v="0"/>
    <s v="aktif"/>
    <n v="1"/>
  </r>
  <r>
    <s v="CA"/>
    <s v="17"/>
    <x v="4"/>
    <n v="1"/>
    <x v="168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7"/>
    <n v="0"/>
    <s v="aktif"/>
    <n v="1"/>
  </r>
  <r>
    <s v="CA"/>
    <s v="17"/>
    <x v="4"/>
    <n v="2"/>
    <x v="169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7"/>
    <n v="0"/>
    <s v="aktif"/>
    <n v="1"/>
  </r>
  <r>
    <s v="CA"/>
    <s v="18"/>
    <x v="0"/>
    <n v="1"/>
    <x v="170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8"/>
    <n v="770"/>
    <s v="aktif"/>
    <n v="0"/>
  </r>
  <r>
    <s v="CA"/>
    <s v="18"/>
    <x v="0"/>
    <n v="2"/>
    <x v="171"/>
    <n v="12626160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8"/>
    <n v="770"/>
    <s v="aktif"/>
    <n v="0"/>
  </r>
  <r>
    <s v="CA"/>
    <s v="18"/>
    <x v="1"/>
    <n v="1"/>
    <x v="172"/>
    <n v="12626160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8"/>
    <n v="770"/>
    <s v="aktif"/>
    <n v="0"/>
  </r>
  <r>
    <s v="CA"/>
    <s v="18"/>
    <x v="1"/>
    <n v="2"/>
    <x v="173"/>
    <n v="12626160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8"/>
    <n v="770"/>
    <s v="aktif"/>
    <n v="0"/>
  </r>
  <r>
    <s v="CA"/>
    <s v="18"/>
    <x v="2"/>
    <n v="1"/>
    <x v="174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8"/>
    <n v="528"/>
    <s v="aktif"/>
    <n v="0"/>
  </r>
  <r>
    <s v="CA"/>
    <s v="18"/>
    <x v="2"/>
    <n v="2"/>
    <x v="175"/>
    <n v="12664657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A18"/>
    <n v="720"/>
    <s v="aktif"/>
    <n v="0"/>
  </r>
  <r>
    <s v="CA"/>
    <s v="18"/>
    <x v="3"/>
    <n v="1"/>
    <x v="176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8"/>
    <n v="0"/>
    <s v="aktif"/>
    <n v="1"/>
  </r>
  <r>
    <s v="CA"/>
    <s v="18"/>
    <x v="3"/>
    <n v="2"/>
    <x v="177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8"/>
    <n v="0"/>
    <s v="aktif"/>
    <n v="1"/>
  </r>
  <r>
    <s v="CA"/>
    <s v="18"/>
    <x v="4"/>
    <n v="1"/>
    <x v="17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8"/>
    <n v="0"/>
    <s v="aktif"/>
    <n v="1"/>
  </r>
  <r>
    <s v="CA"/>
    <s v="18"/>
    <x v="4"/>
    <n v="2"/>
    <x v="17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8"/>
    <n v="0"/>
    <s v="aktif"/>
    <n v="1"/>
  </r>
  <r>
    <s v="CA"/>
    <s v="19"/>
    <x v="0"/>
    <n v="1"/>
    <x v="180"/>
    <n v="12664218"/>
    <m/>
    <d v="2030-05-29T00:00:00"/>
    <x v="25"/>
    <x v="25"/>
    <n v="1"/>
    <n v="0"/>
    <n v="1"/>
    <n v="4"/>
    <n v="0"/>
    <m/>
    <m/>
    <n v="0"/>
    <x v="4"/>
    <n v="0"/>
    <b v="0"/>
    <n v="0"/>
    <d v="1899-12-30T00:00:00"/>
    <b v="0"/>
    <b v="0"/>
    <s v=""/>
    <s v="3 Year, 9 Month, 19 Days"/>
    <n v="1"/>
    <n v="1"/>
    <s v="CA19"/>
    <n v="209"/>
    <s v="aktif"/>
    <n v="0"/>
  </r>
  <r>
    <s v="CA"/>
    <s v="19"/>
    <x v="0"/>
    <n v="2"/>
    <x v="181"/>
    <s v="03C26JJ"/>
    <d v="2026-04-07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6 Month, 20 Days"/>
    <n v="0"/>
    <n v="0"/>
    <s v="CA19"/>
    <n v="0"/>
    <s v="aktif"/>
    <n v="1"/>
  </r>
  <r>
    <s v="CA"/>
    <s v="19"/>
    <x v="1"/>
    <n v="1"/>
    <x v="182"/>
    <s v="03C26JJ"/>
    <d v="2026-04-09T00:00:00"/>
    <d v="2030-03-03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 Days"/>
    <s v="3 Year, 6 Month, 21 Days"/>
    <n v="0"/>
    <n v="0"/>
    <s v="CA19"/>
    <n v="0"/>
    <s v="aktif"/>
    <n v="1"/>
  </r>
  <r>
    <s v="CA"/>
    <s v="19"/>
    <x v="1"/>
    <n v="2"/>
    <x v="183"/>
    <s v="03C26JJ"/>
    <d v="2026-04-09T00:00:00"/>
    <d v="2030-03-03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 Days"/>
    <s v="3 Year, 6 Month, 21 Days"/>
    <n v="0"/>
    <n v="0"/>
    <s v="CA19"/>
    <n v="0"/>
    <s v="aktif"/>
    <n v="1"/>
  </r>
  <r>
    <s v="CA"/>
    <s v="19"/>
    <x v="2"/>
    <n v="1"/>
    <x v="184"/>
    <n v="12664111"/>
    <d v="2026-07-30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12 Days"/>
    <n v="4"/>
    <n v="1"/>
    <s v="CA19"/>
    <n v="836"/>
    <s v="aktif"/>
    <n v="0"/>
  </r>
  <r>
    <s v="CA"/>
    <s v="19"/>
    <x v="2"/>
    <n v="2"/>
    <x v="185"/>
    <n v="12658899"/>
    <d v="2026-07-25T00:00:00"/>
    <d v="2030-05-14T00:00:00"/>
    <x v="26"/>
    <x v="26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9 Month, 4 Days"/>
    <n v="4"/>
    <n v="1"/>
    <s v="CA19"/>
    <n v="836"/>
    <s v="aktif"/>
    <n v="0"/>
  </r>
  <r>
    <s v="CA"/>
    <s v="19"/>
    <x v="3"/>
    <n v="1"/>
    <x v="186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9"/>
    <n v="0"/>
    <s v="aktif"/>
    <n v="1"/>
  </r>
  <r>
    <s v="CA"/>
    <s v="19"/>
    <x v="3"/>
    <n v="2"/>
    <x v="187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9"/>
    <n v="0"/>
    <s v="aktif"/>
    <n v="1"/>
  </r>
  <r>
    <s v="CA"/>
    <s v="19"/>
    <x v="4"/>
    <n v="1"/>
    <x v="18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9"/>
    <n v="0"/>
    <s v="aktif"/>
    <n v="1"/>
  </r>
  <r>
    <s v="CA"/>
    <s v="19"/>
    <x v="4"/>
    <n v="2"/>
    <x v="18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9"/>
    <n v="0"/>
    <s v="aktif"/>
    <n v="1"/>
  </r>
  <r>
    <s v="CB"/>
    <s v="01"/>
    <x v="0"/>
    <n v="1"/>
    <x v="190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B01"/>
    <n v="800"/>
    <s v="aktif"/>
    <n v="0"/>
  </r>
  <r>
    <s v="CB"/>
    <s v="01"/>
    <x v="0"/>
    <n v="2"/>
    <x v="191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B01"/>
    <n v="800"/>
    <s v="aktif"/>
    <n v="0"/>
  </r>
  <r>
    <s v="CB"/>
    <s v="01"/>
    <x v="1"/>
    <n v="1"/>
    <x v="192"/>
    <n v="12664218"/>
    <d v="2026-07-16T00:00:00"/>
    <d v="2030-05-29T00:00:00"/>
    <x v="25"/>
    <x v="25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19 Days"/>
    <n v="0"/>
    <n v="0"/>
    <s v="CB01"/>
    <n v="0"/>
    <s v="aktif"/>
    <n v="1"/>
  </r>
  <r>
    <s v="CB"/>
    <s v="01"/>
    <x v="1"/>
    <n v="2"/>
    <x v="193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1"/>
    <n v="836"/>
    <s v="aktif"/>
    <n v="0"/>
  </r>
  <r>
    <s v="CB"/>
    <s v="01"/>
    <x v="2"/>
    <n v="1"/>
    <x v="194"/>
    <s v="04F26JJ"/>
    <d v="2026-06-17T00:00:00"/>
    <d v="2030-04-06T00:00:00"/>
    <x v="27"/>
    <x v="27"/>
    <n v="44"/>
    <n v="1"/>
    <n v="0"/>
    <n v="44"/>
    <n v="0"/>
    <m/>
    <m/>
    <n v="0"/>
    <x v="3"/>
    <n v="0"/>
    <b v="0"/>
    <n v="0"/>
    <d v="1899-12-30T00:00:00"/>
    <b v="0"/>
    <b v="0"/>
    <s v="1 Month,  24 Days"/>
    <s v="3 Year, 7 Month, 27 Days"/>
    <n v="44"/>
    <n v="1"/>
    <s v="CB01"/>
    <n v="528"/>
    <s v="aktif"/>
    <n v="0"/>
  </r>
  <r>
    <s v="CB"/>
    <s v="01"/>
    <x v="2"/>
    <n v="2"/>
    <x v="195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1"/>
    <n v="836"/>
    <s v="aktif"/>
    <n v="0"/>
  </r>
  <r>
    <s v="CB"/>
    <s v="01"/>
    <x v="3"/>
    <n v="1"/>
    <x v="196"/>
    <n v="300326"/>
    <d v="2026-06-17T00:00:00"/>
    <d v="2030-03-30T00:00:00"/>
    <x v="28"/>
    <x v="28"/>
    <n v="36"/>
    <n v="1"/>
    <n v="0"/>
    <n v="36"/>
    <n v="0"/>
    <m/>
    <m/>
    <n v="0"/>
    <x v="5"/>
    <n v="0"/>
    <b v="0"/>
    <n v="0"/>
    <d v="1899-12-30T00:00:00"/>
    <b v="0"/>
    <b v="0"/>
    <s v="1 Month,  24 Days"/>
    <s v="3 Year, 7 Month, 20 Days"/>
    <n v="36"/>
    <n v="1"/>
    <s v="CB01"/>
    <n v="576"/>
    <s v="aktif"/>
    <n v="0"/>
  </r>
  <r>
    <s v="CB"/>
    <s v="01"/>
    <x v="3"/>
    <n v="2"/>
    <x v="197"/>
    <n v="300326"/>
    <d v="2026-06-17T00:00:00"/>
    <d v="2030-03-30T00:00:00"/>
    <x v="28"/>
    <x v="28"/>
    <n v="36"/>
    <n v="1"/>
    <n v="0"/>
    <n v="36"/>
    <n v="0"/>
    <m/>
    <m/>
    <n v="0"/>
    <x v="5"/>
    <n v="0"/>
    <b v="0"/>
    <n v="0"/>
    <d v="1899-12-30T00:00:00"/>
    <b v="0"/>
    <b v="0"/>
    <s v="1 Month,  24 Days"/>
    <s v="3 Year, 7 Month, 20 Days"/>
    <n v="36"/>
    <n v="1"/>
    <s v="CB01"/>
    <n v="576"/>
    <s v="aktif"/>
    <n v="0"/>
  </r>
  <r>
    <s v="CB"/>
    <s v="01"/>
    <x v="4"/>
    <n v="1"/>
    <x v="198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01"/>
    <n v="0"/>
    <s v="aktif"/>
    <n v="1"/>
  </r>
  <r>
    <s v="CB"/>
    <s v="01"/>
    <x v="4"/>
    <n v="2"/>
    <x v="199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01"/>
    <n v="0"/>
    <s v="aktif"/>
    <n v="1"/>
  </r>
  <r>
    <s v="CB"/>
    <s v="02"/>
    <x v="0"/>
    <n v="1"/>
    <x v="200"/>
    <s v="08G26JJ"/>
    <d v="2026-07-16T00:00:00"/>
    <d v="2030-07-08T00:00:00"/>
    <x v="29"/>
    <x v="29"/>
    <n v="4"/>
    <n v="0"/>
    <n v="4"/>
    <n v="44"/>
    <n v="0"/>
    <m/>
    <m/>
    <n v="0"/>
    <x v="2"/>
    <n v="0"/>
    <b v="0"/>
    <n v="0"/>
    <d v="1899-12-30T00:00:00"/>
    <b v="0"/>
    <b v="0"/>
    <s v="0 Month,  25 Days"/>
    <s v="3 Year, 10 Month, 28 Days"/>
    <n v="4"/>
    <n v="1"/>
    <s v="CB02"/>
    <n v="48"/>
    <s v="aktif"/>
    <n v="0"/>
  </r>
  <r>
    <s v="CB"/>
    <s v="02"/>
    <x v="0"/>
    <n v="2"/>
    <x v="201"/>
    <n v="12682429"/>
    <d v="2026-07-31T00:00:00"/>
    <d v="2030-07-23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10 Days"/>
    <s v="3 Year, 11 Month, 13 Days"/>
    <n v="0"/>
    <n v="0"/>
    <s v="CB02"/>
    <n v="0"/>
    <s v="aktif"/>
    <n v="1"/>
  </r>
  <r>
    <s v="CB"/>
    <s v="02"/>
    <x v="1"/>
    <n v="1"/>
    <x v="202"/>
    <n v="12626159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02"/>
    <n v="770"/>
    <s v="aktif"/>
    <n v="0"/>
  </r>
  <r>
    <s v="CB"/>
    <s v="02"/>
    <x v="1"/>
    <n v="2"/>
    <x v="203"/>
    <n v="12664111"/>
    <d v="2026-07-30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12 Days"/>
    <n v="4"/>
    <n v="1"/>
    <s v="CB02"/>
    <n v="836"/>
    <s v="aktif"/>
    <n v="0"/>
  </r>
  <r>
    <s v="CB"/>
    <s v="02"/>
    <x v="2"/>
    <n v="1"/>
    <x v="204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2"/>
    <n v="836"/>
    <s v="aktif"/>
    <n v="0"/>
  </r>
  <r>
    <s v="CB"/>
    <s v="02"/>
    <x v="2"/>
    <n v="2"/>
    <x v="205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2"/>
    <n v="836"/>
    <s v="aktif"/>
    <n v="0"/>
  </r>
  <r>
    <s v="CB"/>
    <s v="02"/>
    <x v="3"/>
    <n v="1"/>
    <x v="206"/>
    <s v="19E26JJ"/>
    <d v="2026-06-08T00:00:00"/>
    <d v="2030-05-29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2 Month,  2 Days"/>
    <s v="3 Year, 9 Month, 19 Days"/>
    <n v="44"/>
    <n v="1"/>
    <s v="CB02"/>
    <n v="528"/>
    <s v="aktif"/>
    <n v="0"/>
  </r>
  <r>
    <s v="CB"/>
    <s v="02"/>
    <x v="3"/>
    <n v="2"/>
    <x v="207"/>
    <s v="19E26JJ"/>
    <d v="2026-06-08T00:00:00"/>
    <d v="2030-05-29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2 Month,  2 Days"/>
    <s v="3 Year, 9 Month, 19 Days"/>
    <n v="44"/>
    <n v="1"/>
    <s v="CB02"/>
    <n v="528"/>
    <s v="aktif"/>
    <n v="0"/>
  </r>
  <r>
    <s v="CB"/>
    <s v="02"/>
    <x v="4"/>
    <n v="1"/>
    <x v="208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2"/>
    <n v="230.39999999999998"/>
    <s v="aktif"/>
    <n v="0"/>
  </r>
  <r>
    <s v="CB"/>
    <s v="02"/>
    <x v="4"/>
    <n v="2"/>
    <x v="209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2"/>
    <n v="230.39999999999998"/>
    <s v="aktif"/>
    <n v="0"/>
  </r>
  <r>
    <s v="CB"/>
    <s v="03"/>
    <x v="0"/>
    <n v="1"/>
    <x v="210"/>
    <n v="12600813"/>
    <d v="2026-02-02T00:00:00"/>
    <d v="2030-01-11T00:00:00"/>
    <x v="32"/>
    <x v="32"/>
    <n v="3"/>
    <n v="0"/>
    <n v="3"/>
    <n v="4"/>
    <n v="0"/>
    <m/>
    <m/>
    <n v="0"/>
    <x v="9"/>
    <n v="0"/>
    <b v="0"/>
    <n v="0"/>
    <d v="1899-12-30T00:00:00"/>
    <b v="0"/>
    <b v="0"/>
    <s v="6 Month,  8 Days"/>
    <s v="3 Year, 5 Month, 1 Days"/>
    <n v="3"/>
    <n v="1"/>
    <s v="CB03"/>
    <n v="627"/>
    <s v="aktif"/>
    <n v="0"/>
  </r>
  <r>
    <s v="CB"/>
    <s v="03"/>
    <x v="0"/>
    <n v="2"/>
    <x v="211"/>
    <n v="12682429"/>
    <d v="2026-07-31T00:00:00"/>
    <d v="2030-07-23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10 Days"/>
    <s v="3 Year, 11 Month, 13 Days"/>
    <n v="0"/>
    <n v="0"/>
    <s v="CB03"/>
    <n v="0"/>
    <s v="aktif"/>
    <n v="1"/>
  </r>
  <r>
    <s v="CB"/>
    <s v="03"/>
    <x v="1"/>
    <n v="1"/>
    <x v="212"/>
    <n v="12626159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03"/>
    <n v="770"/>
    <s v="aktif"/>
    <n v="0"/>
  </r>
  <r>
    <s v="CB"/>
    <s v="03"/>
    <x v="1"/>
    <n v="2"/>
    <x v="213"/>
    <n v="12626159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03"/>
    <n v="770"/>
    <s v="aktif"/>
    <n v="0"/>
  </r>
  <r>
    <s v="CB"/>
    <s v="03"/>
    <x v="2"/>
    <n v="1"/>
    <x v="214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3"/>
    <n v="230.39999999999998"/>
    <s v="aktif"/>
    <n v="0"/>
  </r>
  <r>
    <s v="CB"/>
    <s v="03"/>
    <x v="2"/>
    <n v="2"/>
    <x v="215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3"/>
    <n v="230.39999999999998"/>
    <s v="aktif"/>
    <n v="0"/>
  </r>
  <r>
    <s v="CB"/>
    <s v="03"/>
    <x v="3"/>
    <n v="1"/>
    <x v="216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B03"/>
    <n v="528"/>
    <s v="aktif"/>
    <n v="0"/>
  </r>
  <r>
    <s v="CB"/>
    <s v="03"/>
    <x v="3"/>
    <n v="2"/>
    <x v="217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B03"/>
    <n v="528"/>
    <s v="aktif"/>
    <n v="0"/>
  </r>
  <r>
    <s v="CB"/>
    <s v="03"/>
    <x v="4"/>
    <n v="1"/>
    <x v="218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3"/>
    <n v="0"/>
    <s v="aktif"/>
    <n v="1"/>
  </r>
  <r>
    <s v="CB"/>
    <s v="03"/>
    <x v="4"/>
    <n v="2"/>
    <x v="219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3"/>
    <n v="0"/>
    <s v="aktif"/>
    <n v="1"/>
  </r>
  <r>
    <s v="CB"/>
    <s v="04"/>
    <x v="0"/>
    <n v="1"/>
    <x v="220"/>
    <s v="12668718"/>
    <d v="2026-07-21T00:00:00"/>
    <d v="2030-06-18T00:00:00"/>
    <x v="33"/>
    <x v="33"/>
    <n v="1"/>
    <n v="0"/>
    <n v="1"/>
    <n v="4"/>
    <n v="0"/>
    <m/>
    <m/>
    <n v="0"/>
    <x v="4"/>
    <n v="0"/>
    <b v="0"/>
    <n v="0"/>
    <d v="1899-12-30T00:00:00"/>
    <b v="0"/>
    <b v="0"/>
    <s v="0 Month,  20 Days"/>
    <s v="3 Year, 10 Month, 8 Days"/>
    <n v="1"/>
    <n v="1"/>
    <s v="CB04"/>
    <n v="209"/>
    <s v="aktif"/>
    <n v="0"/>
  </r>
  <r>
    <s v="CB"/>
    <s v="04"/>
    <x v="0"/>
    <n v="2"/>
    <x v="221"/>
    <n v="12682429"/>
    <d v="2026-07-31T00:00:00"/>
    <d v="2030-07-23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10 Days"/>
    <s v="3 Year, 11 Month, 13 Days"/>
    <n v="0"/>
    <n v="0"/>
    <s v="CB04"/>
    <n v="0"/>
    <s v="aktif"/>
    <n v="1"/>
  </r>
  <r>
    <s v="CB"/>
    <s v="04"/>
    <x v="1"/>
    <n v="1"/>
    <x v="222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B04"/>
    <n v="770"/>
    <s v="aktif"/>
    <n v="0"/>
  </r>
  <r>
    <s v="CB"/>
    <s v="04"/>
    <x v="1"/>
    <n v="2"/>
    <x v="223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B04"/>
    <n v="770"/>
    <s v="aktif"/>
    <n v="0"/>
  </r>
  <r>
    <s v="CB"/>
    <s v="04"/>
    <x v="2"/>
    <n v="1"/>
    <x v="224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4"/>
    <n v="0"/>
    <s v="aktif"/>
    <n v="1"/>
  </r>
  <r>
    <s v="CB"/>
    <s v="04"/>
    <x v="2"/>
    <n v="2"/>
    <x v="225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4"/>
    <n v="836"/>
    <s v="aktif"/>
    <n v="0"/>
  </r>
  <r>
    <s v="CB"/>
    <s v="04"/>
    <x v="3"/>
    <n v="1"/>
    <x v="226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4"/>
    <n v="230.39999999999998"/>
    <s v="aktif"/>
    <n v="0"/>
  </r>
  <r>
    <s v="CB"/>
    <s v="04"/>
    <x v="3"/>
    <n v="2"/>
    <x v="227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4"/>
    <n v="230.39999999999998"/>
    <s v="aktif"/>
    <n v="0"/>
  </r>
  <r>
    <s v="CB"/>
    <s v="04"/>
    <x v="4"/>
    <n v="1"/>
    <x v="228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4"/>
    <n v="0"/>
    <s v="aktif"/>
    <n v="1"/>
  </r>
  <r>
    <s v="CB"/>
    <s v="04"/>
    <x v="4"/>
    <n v="2"/>
    <x v="229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4"/>
    <n v="0"/>
    <s v="aktif"/>
    <n v="1"/>
  </r>
  <r>
    <s v="CB"/>
    <s v="05"/>
    <x v="0"/>
    <n v="1"/>
    <x v="230"/>
    <m/>
    <d v="2026-07-06T00:00:00"/>
    <d v="2030-06-13T00:00:00"/>
    <x v="15"/>
    <x v="15"/>
    <n v="4"/>
    <n v="0"/>
    <n v="4"/>
    <n v="44"/>
    <n v="0"/>
    <m/>
    <m/>
    <n v="0"/>
    <x v="2"/>
    <n v="0"/>
    <b v="0"/>
    <n v="0"/>
    <d v="1899-12-30T00:00:00"/>
    <b v="1"/>
    <b v="0"/>
    <s v="1 Month,  4 Days"/>
    <s v="3 Year, 10 Month, 3 Days"/>
    <n v="4"/>
    <n v="1"/>
    <s v="CB05"/>
    <n v="48"/>
    <s v="aktif"/>
    <n v="0"/>
  </r>
  <r>
    <s v="CB"/>
    <s v="05"/>
    <x v="0"/>
    <n v="2"/>
    <x v="231"/>
    <n v="12653572"/>
    <d v="2026-07-16T00:00:00"/>
    <d v="2030-05-20T00:00:00"/>
    <x v="3"/>
    <x v="3"/>
    <n v="3"/>
    <n v="0"/>
    <n v="3"/>
    <n v="4"/>
    <n v="0"/>
    <m/>
    <m/>
    <n v="0"/>
    <x v="9"/>
    <n v="0"/>
    <b v="0"/>
    <n v="0"/>
    <d v="1899-12-30T00:00:00"/>
    <b v="0"/>
    <b v="0"/>
    <s v="0 Month,  25 Days"/>
    <s v="3 Year, 9 Month, 10 Days"/>
    <n v="3"/>
    <n v="1"/>
    <s v="CB05"/>
    <n v="600"/>
    <s v="aktif"/>
    <n v="0"/>
  </r>
  <r>
    <s v="CB"/>
    <s v="05"/>
    <x v="1"/>
    <n v="1"/>
    <x v="232"/>
    <n v="12664654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B05"/>
    <n v="720"/>
    <s v="aktif"/>
    <n v="0"/>
  </r>
  <r>
    <s v="CB"/>
    <s v="05"/>
    <x v="1"/>
    <n v="2"/>
    <x v="233"/>
    <n v="12664655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B05"/>
    <n v="720"/>
    <s v="aktif"/>
    <n v="0"/>
  </r>
  <r>
    <s v="CB"/>
    <s v="05"/>
    <x v="2"/>
    <n v="1"/>
    <x v="234"/>
    <n v="12653572"/>
    <d v="2026-07-16T00:00:00"/>
    <d v="2030-05-20T00:00:00"/>
    <x v="3"/>
    <x v="3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10 Days"/>
    <n v="0"/>
    <n v="0"/>
    <s v="CB05"/>
    <n v="0"/>
    <s v="aktif"/>
    <n v="1"/>
  </r>
  <r>
    <s v="CB"/>
    <s v="05"/>
    <x v="2"/>
    <n v="2"/>
    <x v="235"/>
    <n v="12653572"/>
    <d v="2026-07-16T00:00:00"/>
    <d v="2030-05-20T00:00:00"/>
    <x v="3"/>
    <x v="3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10 Days"/>
    <n v="0"/>
    <n v="0"/>
    <s v="CB05"/>
    <n v="0"/>
    <s v="aktif"/>
    <n v="1"/>
  </r>
  <r>
    <s v="CB"/>
    <s v="05"/>
    <x v="3"/>
    <n v="1"/>
    <x v="236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5"/>
    <n v="0"/>
    <s v="aktif"/>
    <n v="1"/>
  </r>
  <r>
    <s v="CB"/>
    <s v="05"/>
    <x v="3"/>
    <n v="2"/>
    <x v="237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B05"/>
    <n v="0"/>
    <s v="aktif"/>
    <n v="1"/>
  </r>
  <r>
    <s v="CB"/>
    <s v="05"/>
    <x v="4"/>
    <n v="1"/>
    <x v="238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B05"/>
    <n v="0"/>
    <s v="aktif"/>
    <n v="1"/>
  </r>
  <r>
    <s v="CB"/>
    <s v="05"/>
    <x v="4"/>
    <n v="2"/>
    <x v="239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5"/>
    <n v="0"/>
    <s v="aktif"/>
    <n v="1"/>
  </r>
  <r>
    <s v="CB"/>
    <s v="06"/>
    <x v="0"/>
    <n v="1"/>
    <x v="240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06"/>
    <n v="836"/>
    <s v="aktif"/>
    <n v="0"/>
  </r>
  <r>
    <s v="CB"/>
    <s v="06"/>
    <x v="0"/>
    <n v="2"/>
    <x v="241"/>
    <s v="04F26JJ"/>
    <d v="2026-06-17T00:00:00"/>
    <d v="2030-04-06T00:00:00"/>
    <x v="27"/>
    <x v="27"/>
    <n v="36"/>
    <n v="0"/>
    <n v="36"/>
    <n v="44"/>
    <n v="0"/>
    <m/>
    <m/>
    <n v="0"/>
    <x v="5"/>
    <n v="0"/>
    <b v="0"/>
    <n v="0"/>
    <d v="1899-12-30T00:00:00"/>
    <b v="0"/>
    <b v="0"/>
    <s v="1 Month,  24 Days"/>
    <s v="3 Year, 7 Month, 27 Days"/>
    <n v="36"/>
    <n v="1"/>
    <s v="CB06"/>
    <n v="432"/>
    <s v="aktif"/>
    <n v="0"/>
  </r>
  <r>
    <s v="CB"/>
    <s v="06"/>
    <x v="1"/>
    <n v="1"/>
    <x v="242"/>
    <n v="12611619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B06"/>
    <n v="770"/>
    <s v="aktif"/>
    <n v="0"/>
  </r>
  <r>
    <s v="CB"/>
    <s v="06"/>
    <x v="1"/>
    <n v="2"/>
    <x v="243"/>
    <n v="12611619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B06"/>
    <n v="770"/>
    <s v="aktif"/>
    <n v="0"/>
  </r>
  <r>
    <s v="CB"/>
    <s v="06"/>
    <x v="2"/>
    <n v="1"/>
    <x v="244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6"/>
    <n v="800"/>
    <s v="aktif"/>
    <n v="0"/>
  </r>
  <r>
    <s v="CB"/>
    <s v="06"/>
    <x v="2"/>
    <n v="2"/>
    <x v="245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6"/>
    <x v="3"/>
    <n v="1"/>
    <x v="246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6"/>
    <x v="3"/>
    <n v="2"/>
    <x v="247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6"/>
    <x v="4"/>
    <n v="1"/>
    <x v="248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6"/>
    <x v="4"/>
    <n v="2"/>
    <x v="249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7"/>
    <x v="0"/>
    <n v="1"/>
    <x v="250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07"/>
    <n v="836"/>
    <s v="aktif"/>
    <n v="0"/>
  </r>
  <r>
    <s v="CB"/>
    <s v="07"/>
    <x v="0"/>
    <n v="2"/>
    <x v="251"/>
    <s v="13G26JJ"/>
    <m/>
    <d v="2030-07-13T00:00:00"/>
    <x v="18"/>
    <x v="18"/>
    <n v="5"/>
    <n v="0"/>
    <n v="0"/>
    <n v="48"/>
    <n v="5"/>
    <m/>
    <m/>
    <n v="0"/>
    <x v="0"/>
    <n v="0"/>
    <b v="0"/>
    <n v="0"/>
    <d v="1899-12-30T00:00:00"/>
    <b v="0"/>
    <b v="0"/>
    <s v=""/>
    <s v="3 Year, 11 Month, 3 Days"/>
    <n v="5"/>
    <n v="0"/>
    <s v="CB07"/>
    <n v="48.000000000000007"/>
    <s v="aktif"/>
    <n v="1"/>
  </r>
  <r>
    <s v="CB"/>
    <s v="07"/>
    <x v="1"/>
    <n v="1"/>
    <x v="252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7"/>
    <n v="800"/>
    <s v="aktif"/>
    <n v="0"/>
  </r>
  <r>
    <s v="CB"/>
    <s v="07"/>
    <x v="1"/>
    <n v="2"/>
    <x v="253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7"/>
    <n v="800"/>
    <s v="aktif"/>
    <n v="0"/>
  </r>
  <r>
    <s v="CB"/>
    <s v="07"/>
    <x v="2"/>
    <n v="1"/>
    <x v="254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7"/>
    <n v="0"/>
    <s v="aktif"/>
    <n v="1"/>
  </r>
  <r>
    <s v="CB"/>
    <s v="07"/>
    <x v="2"/>
    <n v="2"/>
    <x v="255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7"/>
    <n v="0"/>
    <s v="aktif"/>
    <n v="1"/>
  </r>
  <r>
    <s v="CB"/>
    <s v="07"/>
    <x v="3"/>
    <n v="1"/>
    <x v="25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7"/>
    <n v="460.80000000000007"/>
    <s v="aktif"/>
    <n v="0"/>
  </r>
  <r>
    <s v="CB"/>
    <s v="07"/>
    <x v="3"/>
    <n v="2"/>
    <x v="25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7"/>
    <n v="460.80000000000007"/>
    <s v="aktif"/>
    <n v="0"/>
  </r>
  <r>
    <s v="CB"/>
    <s v="07"/>
    <x v="4"/>
    <n v="1"/>
    <x v="25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7"/>
    <n v="460.80000000000007"/>
    <s v="aktif"/>
    <n v="0"/>
  </r>
  <r>
    <s v="CB"/>
    <s v="07"/>
    <x v="4"/>
    <n v="2"/>
    <x v="25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7"/>
    <n v="460.80000000000007"/>
    <s v="aktif"/>
    <n v="0"/>
  </r>
  <r>
    <s v="CB"/>
    <s v="08"/>
    <x v="0"/>
    <n v="1"/>
    <x v="260"/>
    <n v="12645214"/>
    <d v="2026-06-17T00:00:00"/>
    <d v="2030-04-20T00:00:00"/>
    <x v="34"/>
    <x v="34"/>
    <n v="2"/>
    <n v="0"/>
    <n v="2"/>
    <n v="4"/>
    <n v="0"/>
    <m/>
    <m/>
    <n v="0"/>
    <x v="1"/>
    <n v="0"/>
    <b v="0"/>
    <n v="0"/>
    <d v="1899-12-30T00:00:00"/>
    <b v="0"/>
    <b v="0"/>
    <s v="1 Month,  24 Days"/>
    <s v="3 Year, 8 Month, 10 Days"/>
    <n v="2"/>
    <n v="1"/>
    <s v="CB08"/>
    <n v="418"/>
    <s v="aktif"/>
    <n v="0"/>
  </r>
  <r>
    <s v="CB"/>
    <s v="08"/>
    <x v="0"/>
    <n v="2"/>
    <x v="261"/>
    <n v="12605373"/>
    <d v="2026-04-09T00:00:00"/>
    <d v="2030-01-27T00:00:00"/>
    <x v="35"/>
    <x v="35"/>
    <n v="1"/>
    <n v="0"/>
    <n v="1"/>
    <n v="4"/>
    <n v="0"/>
    <m/>
    <m/>
    <n v="0"/>
    <x v="4"/>
    <n v="0"/>
    <b v="0"/>
    <n v="0"/>
    <d v="1899-12-30T00:00:00"/>
    <b v="0"/>
    <b v="0"/>
    <s v="4 Month,  1 Days"/>
    <s v="3 Year, 5 Month, 17 Days"/>
    <n v="1"/>
    <n v="1"/>
    <s v="CB08"/>
    <n v="209"/>
    <s v="aktif"/>
    <n v="0"/>
  </r>
  <r>
    <s v="CB"/>
    <s v="08"/>
    <x v="1"/>
    <n v="1"/>
    <x v="262"/>
    <n v="2.0999999999999999E+27"/>
    <d v="2026-07-10T00:00:00"/>
    <d v="2030-05-21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1 Month,  0 Days"/>
    <s v="3 Year, 9 Month, 11 Days"/>
    <n v="48"/>
    <n v="1"/>
    <s v="CB08"/>
    <n v="403.20000000000005"/>
    <s v="aktif"/>
    <n v="0"/>
  </r>
  <r>
    <s v="CB"/>
    <s v="08"/>
    <x v="1"/>
    <n v="2"/>
    <x v="263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8"/>
    <n v="800"/>
    <s v="aktif"/>
    <n v="0"/>
  </r>
  <r>
    <s v="CB"/>
    <s v="08"/>
    <x v="2"/>
    <n v="1"/>
    <x v="264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8"/>
    <n v="0"/>
    <s v="aktif"/>
    <n v="1"/>
  </r>
  <r>
    <s v="CB"/>
    <s v="08"/>
    <x v="2"/>
    <n v="2"/>
    <x v="265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8"/>
    <n v="0"/>
    <s v="aktif"/>
    <n v="1"/>
  </r>
  <r>
    <s v="CB"/>
    <s v="08"/>
    <x v="3"/>
    <n v="1"/>
    <x v="26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8"/>
    <n v="460.80000000000007"/>
    <s v="aktif"/>
    <n v="0"/>
  </r>
  <r>
    <s v="CB"/>
    <s v="08"/>
    <x v="3"/>
    <n v="2"/>
    <x v="26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8"/>
    <n v="460.80000000000007"/>
    <s v="aktif"/>
    <n v="0"/>
  </r>
  <r>
    <s v="CB"/>
    <s v="08"/>
    <x v="4"/>
    <n v="1"/>
    <x v="26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8"/>
    <n v="460.80000000000007"/>
    <s v="aktif"/>
    <n v="0"/>
  </r>
  <r>
    <s v="CB"/>
    <s v="08"/>
    <x v="4"/>
    <n v="2"/>
    <x v="26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8"/>
    <n v="460.80000000000007"/>
    <s v="aktif"/>
    <n v="0"/>
  </r>
  <r>
    <s v="CB"/>
    <s v="09"/>
    <x v="0"/>
    <n v="1"/>
    <x v="270"/>
    <n v="12655616"/>
    <d v="2026-06-08T00:00:00"/>
    <d v="2030-05-19T00:00:00"/>
    <x v="19"/>
    <x v="19"/>
    <n v="1"/>
    <n v="0"/>
    <n v="1"/>
    <n v="4"/>
    <n v="0"/>
    <m/>
    <m/>
    <n v="0"/>
    <x v="4"/>
    <n v="0"/>
    <b v="0"/>
    <n v="0"/>
    <d v="1899-12-30T00:00:00"/>
    <b v="0"/>
    <b v="0"/>
    <s v="2 Month,  2 Days"/>
    <s v="3 Year, 9 Month, 9 Days"/>
    <n v="1"/>
    <n v="1"/>
    <s v="CB09"/>
    <n v="209"/>
    <s v="aktif"/>
    <n v="0"/>
  </r>
  <r>
    <s v="CB"/>
    <s v="09"/>
    <x v="0"/>
    <n v="2"/>
    <x v="27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09"/>
    <n v="836"/>
    <s v="aktif"/>
    <n v="0"/>
  </r>
  <r>
    <s v="CB"/>
    <s v="09"/>
    <x v="1"/>
    <n v="1"/>
    <x v="272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09"/>
    <n v="0"/>
    <s v="aktif"/>
    <n v="1"/>
  </r>
  <r>
    <s v="CB"/>
    <s v="09"/>
    <x v="1"/>
    <n v="2"/>
    <x v="273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9"/>
    <n v="800"/>
    <s v="aktif"/>
    <n v="0"/>
  </r>
  <r>
    <s v="CB"/>
    <s v="09"/>
    <x v="2"/>
    <n v="1"/>
    <x v="274"/>
    <s v="12668718"/>
    <d v="2026-07-21T00:00:00"/>
    <d v="2030-06-18T00:00:00"/>
    <x v="33"/>
    <x v="33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0 Month, 8 Days"/>
    <n v="4"/>
    <n v="1"/>
    <s v="CB09"/>
    <n v="836"/>
    <s v="aktif"/>
    <n v="0"/>
  </r>
  <r>
    <s v="CB"/>
    <s v="09"/>
    <x v="2"/>
    <n v="2"/>
    <x v="275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9"/>
    <n v="0"/>
    <s v="aktif"/>
    <n v="1"/>
  </r>
  <r>
    <s v="CB"/>
    <s v="09"/>
    <x v="3"/>
    <n v="1"/>
    <x v="27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9"/>
    <n v="460.80000000000007"/>
    <s v="aktif"/>
    <n v="0"/>
  </r>
  <r>
    <s v="CB"/>
    <s v="09"/>
    <x v="3"/>
    <n v="2"/>
    <x v="27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9"/>
    <n v="460.80000000000007"/>
    <s v="aktif"/>
    <n v="0"/>
  </r>
  <r>
    <s v="CB"/>
    <s v="09"/>
    <x v="4"/>
    <n v="1"/>
    <x v="27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9"/>
    <n v="460.80000000000007"/>
    <s v="aktif"/>
    <n v="0"/>
  </r>
  <r>
    <s v="CB"/>
    <s v="09"/>
    <x v="4"/>
    <n v="2"/>
    <x v="27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9"/>
    <n v="460.80000000000007"/>
    <s v="aktif"/>
    <n v="0"/>
  </r>
  <r>
    <s v="CB"/>
    <s v="10"/>
    <x v="0"/>
    <n v="1"/>
    <x v="280"/>
    <n v="12650713"/>
    <d v="2026-05-02T00:00:00"/>
    <d v="2030-04-29T00:00:00"/>
    <x v="37"/>
    <x v="37"/>
    <n v="1"/>
    <n v="0"/>
    <n v="1"/>
    <n v="4"/>
    <n v="0"/>
    <m/>
    <m/>
    <n v="0"/>
    <x v="4"/>
    <n v="0"/>
    <b v="0"/>
    <n v="0"/>
    <d v="1899-12-30T00:00:00"/>
    <b v="0"/>
    <b v="0"/>
    <s v="3 Month,  8 Days"/>
    <s v="3 Year, 8 Month, 19 Days"/>
    <n v="1"/>
    <n v="1"/>
    <s v="CB10"/>
    <n v="209"/>
    <s v="aktif"/>
    <n v="0"/>
  </r>
  <r>
    <s v="CB"/>
    <s v="10"/>
    <x v="0"/>
    <n v="2"/>
    <x v="281"/>
    <n v="12628865"/>
    <d v="2026-06-17T00:00:00"/>
    <d v="2030-05-22T00:00:00"/>
    <x v="38"/>
    <x v="38"/>
    <n v="2"/>
    <n v="0"/>
    <n v="2"/>
    <n v="4"/>
    <n v="0"/>
    <m/>
    <m/>
    <n v="0"/>
    <x v="1"/>
    <n v="0"/>
    <b v="0"/>
    <n v="0"/>
    <d v="1899-12-30T00:00:00"/>
    <b v="0"/>
    <b v="0"/>
    <s v="1 Month,  24 Days"/>
    <s v="3 Year, 9 Month, 12 Days"/>
    <n v="2"/>
    <n v="1"/>
    <s v="CB10"/>
    <n v="418"/>
    <s v="aktif"/>
    <n v="0"/>
  </r>
  <r>
    <s v="CB"/>
    <s v="10"/>
    <x v="1"/>
    <n v="1"/>
    <x v="282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0"/>
    <n v="0"/>
    <s v="aktif"/>
    <n v="1"/>
  </r>
  <r>
    <s v="CB"/>
    <s v="10"/>
    <x v="1"/>
    <n v="2"/>
    <x v="283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0"/>
    <n v="0"/>
    <s v="aktif"/>
    <n v="1"/>
  </r>
  <r>
    <s v="CB"/>
    <s v="10"/>
    <x v="2"/>
    <n v="1"/>
    <x v="284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0"/>
    <n v="0"/>
    <s v="aktif"/>
    <n v="1"/>
  </r>
  <r>
    <s v="CB"/>
    <s v="10"/>
    <x v="2"/>
    <n v="2"/>
    <x v="285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0"/>
    <n v="0"/>
    <s v="aktif"/>
    <n v="1"/>
  </r>
  <r>
    <s v="CB"/>
    <s v="10"/>
    <x v="3"/>
    <n v="1"/>
    <x v="28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0"/>
    <n v="460.80000000000007"/>
    <s v="aktif"/>
    <n v="0"/>
  </r>
  <r>
    <s v="CB"/>
    <s v="10"/>
    <x v="3"/>
    <n v="2"/>
    <x v="28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0"/>
    <n v="460.80000000000007"/>
    <s v="aktif"/>
    <n v="0"/>
  </r>
  <r>
    <s v="CB"/>
    <s v="10"/>
    <x v="4"/>
    <n v="1"/>
    <x v="28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0"/>
    <n v="460.80000000000007"/>
    <s v="aktif"/>
    <n v="0"/>
  </r>
  <r>
    <s v="CB"/>
    <s v="10"/>
    <x v="4"/>
    <n v="2"/>
    <x v="28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0"/>
    <n v="460.80000000000007"/>
    <s v="aktif"/>
    <n v="0"/>
  </r>
  <r>
    <s v="CB"/>
    <s v="11"/>
    <x v="0"/>
    <n v="1"/>
    <x v="290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11"/>
    <n v="836"/>
    <s v="aktif"/>
    <n v="0"/>
  </r>
  <r>
    <s v="CB"/>
    <s v="11"/>
    <x v="0"/>
    <n v="2"/>
    <x v="29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11"/>
    <n v="836"/>
    <s v="aktif"/>
    <n v="0"/>
  </r>
  <r>
    <s v="CB"/>
    <s v="11"/>
    <x v="1"/>
    <n v="1"/>
    <x v="292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1"/>
    <n v="770"/>
    <s v="aktif"/>
    <n v="0"/>
  </r>
  <r>
    <s v="CB"/>
    <s v="11"/>
    <x v="1"/>
    <n v="2"/>
    <x v="29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1"/>
    <n v="770"/>
    <s v="aktif"/>
    <n v="0"/>
  </r>
  <r>
    <s v="CB"/>
    <s v="11"/>
    <x v="2"/>
    <n v="1"/>
    <x v="294"/>
    <n v="12655616"/>
    <d v="2026-06-08T00:00:00"/>
    <d v="2030-05-19T00:00:00"/>
    <x v="19"/>
    <x v="19"/>
    <n v="4"/>
    <n v="1"/>
    <n v="0"/>
    <n v="4"/>
    <n v="0"/>
    <m/>
    <m/>
    <n v="0"/>
    <x v="2"/>
    <n v="0"/>
    <b v="0"/>
    <n v="0"/>
    <d v="1899-12-30T00:00:00"/>
    <b v="0"/>
    <b v="0"/>
    <s v="2 Month,  2 Days"/>
    <s v="3 Year, 9 Month, 9 Days"/>
    <n v="4"/>
    <n v="1"/>
    <s v="CB11"/>
    <n v="836"/>
    <s v="aktif"/>
    <n v="0"/>
  </r>
  <r>
    <s v="CB"/>
    <s v="11"/>
    <x v="2"/>
    <n v="2"/>
    <x v="295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11"/>
    <n v="800"/>
    <s v="aktif"/>
    <n v="0"/>
  </r>
  <r>
    <s v="CB"/>
    <s v="11"/>
    <x v="3"/>
    <n v="1"/>
    <x v="29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1"/>
    <n v="460.80000000000007"/>
    <s v="aktif"/>
    <n v="0"/>
  </r>
  <r>
    <s v="CB"/>
    <s v="11"/>
    <x v="3"/>
    <n v="2"/>
    <x v="29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1"/>
    <n v="460.80000000000007"/>
    <s v="aktif"/>
    <n v="0"/>
  </r>
  <r>
    <s v="CB"/>
    <s v="11"/>
    <x v="4"/>
    <n v="1"/>
    <x v="29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1"/>
    <n v="460.80000000000007"/>
    <s v="aktif"/>
    <n v="0"/>
  </r>
  <r>
    <s v="CB"/>
    <s v="11"/>
    <x v="4"/>
    <n v="2"/>
    <x v="29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1"/>
    <n v="460.80000000000007"/>
    <s v="aktif"/>
    <n v="0"/>
  </r>
  <r>
    <s v="CB"/>
    <s v="12"/>
    <x v="0"/>
    <n v="1"/>
    <x v="300"/>
    <s v="08G26JJ"/>
    <d v="2026-07-14T00:00:00"/>
    <d v="2030-07-08T00:00:00"/>
    <x v="36"/>
    <x v="36"/>
    <n v="13"/>
    <n v="0"/>
    <n v="9"/>
    <n v="48"/>
    <n v="4"/>
    <m/>
    <m/>
    <n v="0"/>
    <x v="10"/>
    <n v="0"/>
    <b v="0"/>
    <n v="0"/>
    <d v="1899-12-30T00:00:00"/>
    <b v="0"/>
    <b v="0"/>
    <s v="0 Month,  27 Days"/>
    <s v="3 Year, 10 Month, 28 Days"/>
    <n v="13"/>
    <n v="1"/>
    <s v="CB12"/>
    <n v="124.80000000000001"/>
    <s v="aktif"/>
    <n v="0"/>
  </r>
  <r>
    <s v="CB"/>
    <s v="12"/>
    <x v="0"/>
    <n v="2"/>
    <x v="301"/>
    <n v="12659431"/>
    <d v="2026-06-10T00:00:00"/>
    <d v="2030-05-23T00:00:00"/>
    <x v="39"/>
    <x v="39"/>
    <n v="2"/>
    <n v="0"/>
    <n v="2"/>
    <n v="4"/>
    <n v="0"/>
    <m/>
    <m/>
    <n v="0"/>
    <x v="1"/>
    <n v="0"/>
    <b v="0"/>
    <n v="0"/>
    <d v="1899-12-30T00:00:00"/>
    <b v="0"/>
    <b v="0"/>
    <s v="2 Month,  0 Days"/>
    <s v="3 Year, 9 Month, 13 Days"/>
    <n v="2"/>
    <n v="1"/>
    <s v="CB12"/>
    <n v="418"/>
    <s v="aktif"/>
    <n v="0"/>
  </r>
  <r>
    <s v="CB"/>
    <s v="12"/>
    <x v="1"/>
    <n v="1"/>
    <x v="302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2"/>
    <n v="0"/>
    <s v="aktif"/>
    <n v="1"/>
  </r>
  <r>
    <s v="CB"/>
    <s v="12"/>
    <x v="1"/>
    <n v="2"/>
    <x v="303"/>
    <s v="08G26JJ"/>
    <d v="2026-07-14T00:00:00"/>
    <d v="2030-07-08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7 Days"/>
    <s v="3 Year, 10 Month, 28 Days"/>
    <n v="48"/>
    <n v="1"/>
    <s v="CB12"/>
    <n v="460.80000000000007"/>
    <s v="aktif"/>
    <n v="0"/>
  </r>
  <r>
    <s v="CB"/>
    <s v="12"/>
    <x v="2"/>
    <n v="1"/>
    <x v="304"/>
    <s v="08G26JJ"/>
    <d v="2026-07-14T00:00:00"/>
    <d v="2030-07-08T00:00:00"/>
    <x v="36"/>
    <x v="36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2"/>
    <n v="460.80000000000007"/>
    <s v="aktif"/>
    <n v="1"/>
  </r>
  <r>
    <s v="CB"/>
    <s v="12"/>
    <x v="2"/>
    <n v="2"/>
    <x v="305"/>
    <s v="08G26JJ"/>
    <d v="2026-07-14T00:00:00"/>
    <d v="2030-07-08T00:00:00"/>
    <x v="36"/>
    <x v="36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2"/>
    <n v="460.80000000000007"/>
    <s v="aktif"/>
    <n v="1"/>
  </r>
  <r>
    <s v="CB"/>
    <s v="12"/>
    <x v="3"/>
    <n v="1"/>
    <x v="30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2"/>
    <n v="576"/>
    <s v="aktif"/>
    <n v="0"/>
  </r>
  <r>
    <s v="CB"/>
    <s v="12"/>
    <x v="3"/>
    <n v="2"/>
    <x v="30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2"/>
    <n v="576"/>
    <s v="aktif"/>
    <n v="0"/>
  </r>
  <r>
    <s v="CB"/>
    <s v="12"/>
    <x v="4"/>
    <n v="1"/>
    <x v="30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2"/>
    <n v="576"/>
    <s v="aktif"/>
    <n v="0"/>
  </r>
  <r>
    <s v="CB"/>
    <s v="12"/>
    <x v="4"/>
    <n v="2"/>
    <x v="30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2"/>
    <n v="576"/>
    <s v="aktif"/>
    <n v="0"/>
  </r>
  <r>
    <s v="CB"/>
    <s v="13"/>
    <x v="0"/>
    <n v="1"/>
    <x v="310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B13"/>
    <n v="0"/>
    <s v="aktif"/>
    <n v="1"/>
  </r>
  <r>
    <s v="CB"/>
    <s v="13"/>
    <x v="0"/>
    <n v="2"/>
    <x v="311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13"/>
    <n v="836"/>
    <s v="aktif"/>
    <n v="0"/>
  </r>
  <r>
    <s v="CB"/>
    <s v="13"/>
    <x v="1"/>
    <n v="1"/>
    <x v="312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3"/>
    <n v="770"/>
    <s v="aktif"/>
    <n v="0"/>
  </r>
  <r>
    <s v="CB"/>
    <s v="13"/>
    <x v="1"/>
    <n v="2"/>
    <x v="31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3"/>
    <n v="770"/>
    <s v="aktif"/>
    <n v="0"/>
  </r>
  <r>
    <s v="CB"/>
    <s v="13"/>
    <x v="2"/>
    <n v="1"/>
    <x v="314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3"/>
    <n v="0"/>
    <s v="aktif"/>
    <n v="1"/>
  </r>
  <r>
    <s v="CB"/>
    <s v="13"/>
    <x v="2"/>
    <n v="2"/>
    <x v="315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3"/>
    <n v="0"/>
    <s v="aktif"/>
    <n v="1"/>
  </r>
  <r>
    <s v="CB"/>
    <s v="13"/>
    <x v="3"/>
    <n v="1"/>
    <x v="31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3"/>
    <n v="576"/>
    <s v="aktif"/>
    <n v="0"/>
  </r>
  <r>
    <s v="CB"/>
    <s v="13"/>
    <x v="3"/>
    <n v="2"/>
    <x v="31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3"/>
    <n v="576"/>
    <s v="aktif"/>
    <n v="0"/>
  </r>
  <r>
    <s v="CB"/>
    <s v="13"/>
    <x v="4"/>
    <n v="1"/>
    <x v="31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3"/>
    <n v="576"/>
    <s v="aktif"/>
    <n v="0"/>
  </r>
  <r>
    <s v="CB"/>
    <s v="13"/>
    <x v="4"/>
    <n v="2"/>
    <x v="31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3"/>
    <n v="576"/>
    <s v="aktif"/>
    <n v="0"/>
  </r>
  <r>
    <s v="CB"/>
    <s v="14"/>
    <x v="0"/>
    <n v="1"/>
    <x v="320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14"/>
    <n v="836"/>
    <s v="aktif"/>
    <n v="0"/>
  </r>
  <r>
    <s v="CB"/>
    <s v="14"/>
    <x v="0"/>
    <n v="2"/>
    <x v="32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14"/>
    <n v="836"/>
    <s v="aktif"/>
    <n v="0"/>
  </r>
  <r>
    <s v="CB"/>
    <s v="14"/>
    <x v="1"/>
    <n v="1"/>
    <x v="322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4"/>
    <n v="0"/>
    <s v="aktif"/>
    <n v="1"/>
  </r>
  <r>
    <s v="CB"/>
    <s v="14"/>
    <x v="1"/>
    <n v="2"/>
    <x v="323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4"/>
    <n v="0"/>
    <s v="aktif"/>
    <n v="1"/>
  </r>
  <r>
    <s v="CB"/>
    <s v="14"/>
    <x v="2"/>
    <n v="1"/>
    <x v="324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4"/>
    <n v="0"/>
    <s v="aktif"/>
    <n v="1"/>
  </r>
  <r>
    <s v="CB"/>
    <s v="14"/>
    <x v="2"/>
    <n v="2"/>
    <x v="325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4"/>
    <n v="0"/>
    <s v="aktif"/>
    <n v="1"/>
  </r>
  <r>
    <s v="CB"/>
    <s v="14"/>
    <x v="3"/>
    <n v="1"/>
    <x v="32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4"/>
    <n v="576"/>
    <s v="aktif"/>
    <n v="0"/>
  </r>
  <r>
    <s v="CB"/>
    <s v="14"/>
    <x v="3"/>
    <n v="2"/>
    <x v="32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4"/>
    <n v="576"/>
    <s v="aktif"/>
    <n v="0"/>
  </r>
  <r>
    <s v="CB"/>
    <s v="14"/>
    <x v="4"/>
    <n v="1"/>
    <x v="32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4"/>
    <n v="576"/>
    <s v="aktif"/>
    <n v="0"/>
  </r>
  <r>
    <s v="CB"/>
    <s v="14"/>
    <x v="4"/>
    <n v="2"/>
    <x v="32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4"/>
    <n v="576"/>
    <s v="aktif"/>
    <n v="0"/>
  </r>
  <r>
    <s v="CB"/>
    <s v="15"/>
    <x v="0"/>
    <n v="1"/>
    <x v="33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15"/>
    <n v="836"/>
    <s v="aktif"/>
    <n v="0"/>
  </r>
  <r>
    <s v="CB"/>
    <s v="15"/>
    <x v="0"/>
    <n v="2"/>
    <x v="33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15"/>
    <n v="836"/>
    <s v="aktif"/>
    <n v="0"/>
  </r>
  <r>
    <s v="CB"/>
    <s v="15"/>
    <x v="1"/>
    <n v="1"/>
    <x v="332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5"/>
    <n v="770"/>
    <s v="aktif"/>
    <n v="0"/>
  </r>
  <r>
    <s v="CB"/>
    <s v="15"/>
    <x v="1"/>
    <n v="2"/>
    <x v="33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5"/>
    <n v="770"/>
    <s v="aktif"/>
    <n v="0"/>
  </r>
  <r>
    <s v="CB"/>
    <s v="15"/>
    <x v="2"/>
    <n v="1"/>
    <x v="334"/>
    <n v="12658257"/>
    <d v="2026-08-04T00:00:00"/>
    <d v="2030-05-13T00:00:00"/>
    <x v="40"/>
    <x v="40"/>
    <n v="4"/>
    <n v="1"/>
    <n v="0"/>
    <n v="4"/>
    <n v="0"/>
    <m/>
    <m/>
    <n v="0"/>
    <x v="2"/>
    <n v="0"/>
    <b v="0"/>
    <n v="0"/>
    <d v="1899-12-30T00:00:00"/>
    <b v="0"/>
    <b v="0"/>
    <s v="0 Month,  6 Days"/>
    <s v="3 Year, 9 Month, 3 Days"/>
    <n v="4"/>
    <n v="1"/>
    <s v="CB15"/>
    <n v="836"/>
    <s v="aktif"/>
    <n v="0"/>
  </r>
  <r>
    <s v="CB"/>
    <s v="15"/>
    <x v="2"/>
    <n v="2"/>
    <x v="335"/>
    <s v="08G26JJ"/>
    <m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"/>
    <s v="3 Year, 10 Month, 28 Days"/>
    <n v="0"/>
    <n v="0"/>
    <s v="CB15"/>
    <n v="0"/>
    <s v="aktif"/>
    <n v="1"/>
  </r>
  <r>
    <s v="CB"/>
    <s v="15"/>
    <x v="3"/>
    <n v="1"/>
    <x v="33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5"/>
    <n v="576"/>
    <s v="aktif"/>
    <n v="0"/>
  </r>
  <r>
    <s v="CB"/>
    <s v="15"/>
    <x v="3"/>
    <n v="2"/>
    <x v="33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5"/>
    <n v="576"/>
    <s v="aktif"/>
    <n v="0"/>
  </r>
  <r>
    <s v="CB"/>
    <s v="15"/>
    <x v="4"/>
    <n v="1"/>
    <x v="33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5"/>
    <n v="576"/>
    <s v="aktif"/>
    <n v="0"/>
  </r>
  <r>
    <s v="CB"/>
    <s v="15"/>
    <x v="4"/>
    <n v="2"/>
    <x v="33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5"/>
    <n v="576"/>
    <s v="aktif"/>
    <n v="0"/>
  </r>
  <r>
    <s v="CB"/>
    <s v="16"/>
    <x v="0"/>
    <n v="1"/>
    <x v="340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16"/>
    <n v="0"/>
    <s v="aktif"/>
    <n v="1"/>
  </r>
  <r>
    <s v="CB"/>
    <s v="16"/>
    <x v="0"/>
    <n v="2"/>
    <x v="341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B16"/>
    <n v="0"/>
    <s v="aktif"/>
    <n v="1"/>
  </r>
  <r>
    <s v="CB"/>
    <s v="16"/>
    <x v="1"/>
    <n v="1"/>
    <x v="342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6"/>
    <n v="770"/>
    <s v="aktif"/>
    <n v="0"/>
  </r>
  <r>
    <s v="CB"/>
    <s v="16"/>
    <x v="1"/>
    <n v="2"/>
    <x v="34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6"/>
    <n v="770"/>
    <s v="aktif"/>
    <n v="0"/>
  </r>
  <r>
    <s v="CB"/>
    <s v="16"/>
    <x v="2"/>
    <n v="1"/>
    <x v="344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6"/>
    <n v="0"/>
    <s v="aktif"/>
    <n v="1"/>
  </r>
  <r>
    <s v="CB"/>
    <s v="16"/>
    <x v="2"/>
    <n v="2"/>
    <x v="345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6"/>
    <n v="0"/>
    <s v="aktif"/>
    <n v="1"/>
  </r>
  <r>
    <s v="CB"/>
    <s v="16"/>
    <x v="3"/>
    <n v="1"/>
    <x v="34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6"/>
    <n v="576"/>
    <s v="aktif"/>
    <n v="0"/>
  </r>
  <r>
    <s v="CB"/>
    <s v="16"/>
    <x v="3"/>
    <n v="2"/>
    <x v="34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6"/>
    <n v="576"/>
    <s v="aktif"/>
    <n v="0"/>
  </r>
  <r>
    <s v="CB"/>
    <s v="16"/>
    <x v="4"/>
    <n v="1"/>
    <x v="34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6"/>
    <n v="576"/>
    <s v="aktif"/>
    <n v="0"/>
  </r>
  <r>
    <s v="CB"/>
    <s v="16"/>
    <x v="4"/>
    <n v="2"/>
    <x v="34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6"/>
    <n v="576"/>
    <s v="aktif"/>
    <n v="0"/>
  </r>
  <r>
    <s v="CB"/>
    <s v="17"/>
    <x v="0"/>
    <n v="1"/>
    <x v="350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B17"/>
    <n v="0"/>
    <s v="aktif"/>
    <n v="1"/>
  </r>
  <r>
    <s v="CB"/>
    <s v="17"/>
    <x v="0"/>
    <n v="2"/>
    <x v="351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B17"/>
    <n v="0"/>
    <s v="aktif"/>
    <n v="1"/>
  </r>
  <r>
    <s v="CB"/>
    <s v="17"/>
    <x v="1"/>
    <n v="1"/>
    <x v="352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17"/>
    <n v="800"/>
    <s v="aktif"/>
    <n v="0"/>
  </r>
  <r>
    <s v="CB"/>
    <s v="17"/>
    <x v="1"/>
    <n v="2"/>
    <x v="35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7"/>
    <n v="770"/>
    <s v="aktif"/>
    <n v="0"/>
  </r>
  <r>
    <s v="CB"/>
    <s v="17"/>
    <x v="2"/>
    <n v="1"/>
    <x v="354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2"/>
    <n v="2"/>
    <x v="355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3"/>
    <n v="1"/>
    <x v="356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3"/>
    <n v="2"/>
    <x v="357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4"/>
    <n v="1"/>
    <x v="358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4"/>
    <n v="2"/>
    <x v="359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8"/>
    <x v="0"/>
    <n v="1"/>
    <x v="360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18"/>
    <n v="0"/>
    <s v="aktif"/>
    <n v="1"/>
  </r>
  <r>
    <s v="CB"/>
    <s v="18"/>
    <x v="0"/>
    <n v="2"/>
    <x v="361"/>
    <s v="16G26JJ"/>
    <d v="2026-07-23T00:00:00"/>
    <d v="2030-07-16T00:00:00"/>
    <x v="24"/>
    <x v="24"/>
    <n v="10"/>
    <n v="0"/>
    <n v="12"/>
    <n v="48"/>
    <n v="0"/>
    <m/>
    <n v="2"/>
    <n v="0"/>
    <x v="11"/>
    <n v="0"/>
    <b v="0"/>
    <n v="0"/>
    <d v="1899-12-30T00:00:00"/>
    <b v="0"/>
    <b v="0"/>
    <s v="0 Month,  18 Days"/>
    <s v="3 Year, 11 Month, 6 Days"/>
    <n v="10"/>
    <n v="1"/>
    <s v="CB18"/>
    <n v="96"/>
    <s v="aktif"/>
    <n v="0"/>
  </r>
  <r>
    <s v="CB"/>
    <s v="18"/>
    <x v="1"/>
    <n v="1"/>
    <x v="362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8"/>
    <n v="0"/>
    <s v="aktif"/>
    <n v="1"/>
  </r>
  <r>
    <s v="CB"/>
    <s v="18"/>
    <x v="1"/>
    <n v="2"/>
    <x v="363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8"/>
    <n v="0"/>
    <s v="aktif"/>
    <n v="1"/>
  </r>
  <r>
    <s v="CB"/>
    <s v="18"/>
    <x v="2"/>
    <n v="1"/>
    <x v="364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8"/>
    <x v="2"/>
    <n v="2"/>
    <x v="365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8"/>
    <x v="3"/>
    <n v="1"/>
    <x v="3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B18"/>
    <n v="0"/>
    <s v="aktif"/>
    <n v="1"/>
  </r>
  <r>
    <s v="CB"/>
    <s v="18"/>
    <x v="3"/>
    <n v="2"/>
    <x v="367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8"/>
    <x v="4"/>
    <n v="1"/>
    <x v="368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8"/>
    <x v="4"/>
    <n v="2"/>
    <x v="369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9"/>
    <x v="0"/>
    <n v="1"/>
    <x v="370"/>
    <s v="03C26JJ"/>
    <d v="2026-04-09T00:00:00"/>
    <d v="2030-03-03T00:00:00"/>
    <x v="10"/>
    <x v="10"/>
    <n v="19"/>
    <n v="0"/>
    <n v="19"/>
    <n v="36"/>
    <n v="0"/>
    <m/>
    <m/>
    <n v="0"/>
    <x v="12"/>
    <n v="0"/>
    <b v="0"/>
    <n v="0"/>
    <d v="1899-12-30T00:00:00"/>
    <b v="0"/>
    <b v="0"/>
    <s v="4 Month,  1 Days"/>
    <s v="3 Year, 6 Month, 21 Days"/>
    <n v="19"/>
    <n v="1"/>
    <s v="CB19"/>
    <n v="285"/>
    <s v="aktif"/>
    <n v="0"/>
  </r>
  <r>
    <s v="CB"/>
    <s v="19"/>
    <x v="0"/>
    <n v="2"/>
    <x v="371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B19"/>
    <n v="0"/>
    <s v="aktif"/>
    <n v="1"/>
  </r>
  <r>
    <s v="CB"/>
    <s v="19"/>
    <x v="1"/>
    <n v="1"/>
    <x v="372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9"/>
    <n v="460.80000000000007"/>
    <s v="aktif"/>
    <n v="1"/>
  </r>
  <r>
    <s v="CB"/>
    <s v="19"/>
    <x v="1"/>
    <n v="2"/>
    <x v="373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9"/>
    <n v="460.80000000000007"/>
    <s v="aktif"/>
    <n v="1"/>
  </r>
  <r>
    <s v="CB"/>
    <s v="19"/>
    <x v="2"/>
    <n v="1"/>
    <x v="374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9"/>
    <n v="460.80000000000007"/>
    <s v="aktif"/>
    <n v="1"/>
  </r>
  <r>
    <s v="CB"/>
    <s v="19"/>
    <x v="2"/>
    <n v="2"/>
    <x v="375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9"/>
    <n v="460.80000000000007"/>
    <s v="aktif"/>
    <n v="1"/>
  </r>
  <r>
    <s v="CB"/>
    <s v="19"/>
    <x v="3"/>
    <n v="1"/>
    <x v="376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9"/>
    <n v="0"/>
    <s v="aktif"/>
    <n v="1"/>
  </r>
  <r>
    <s v="CB"/>
    <s v="19"/>
    <x v="3"/>
    <n v="2"/>
    <x v="377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9"/>
    <n v="0"/>
    <s v="aktif"/>
    <n v="1"/>
  </r>
  <r>
    <s v="CB"/>
    <s v="19"/>
    <x v="4"/>
    <n v="1"/>
    <x v="378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9"/>
    <n v="0"/>
    <s v="aktif"/>
    <n v="1"/>
  </r>
  <r>
    <s v="CB"/>
    <s v="19"/>
    <x v="4"/>
    <n v="2"/>
    <x v="379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9"/>
    <n v="0"/>
    <s v="aktif"/>
    <n v="1"/>
  </r>
  <r>
    <s v="CB"/>
    <s v="20"/>
    <x v="0"/>
    <n v="1"/>
    <x v="380"/>
    <s v="08G26JJ"/>
    <d v="2026-07-14T00:00:00"/>
    <d v="2030-07-08T00:00:00"/>
    <x v="18"/>
    <x v="18"/>
    <n v="0"/>
    <n v="0"/>
    <n v="6"/>
    <n v="48"/>
    <n v="42"/>
    <m/>
    <n v="48"/>
    <n v="0"/>
    <x v="13"/>
    <n v="0"/>
    <b v="0"/>
    <n v="0"/>
    <d v="1899-12-30T00:00:00"/>
    <b v="0"/>
    <b v="0"/>
    <s v="0 Month,  27 Days"/>
    <s v="3 Year, 10 Month, 28 Days"/>
    <n v="0"/>
    <n v="1"/>
    <s v="CB20"/>
    <n v="0"/>
    <s v="aktif"/>
    <n v="0"/>
  </r>
  <r>
    <s v="CB"/>
    <s v="20"/>
    <x v="0"/>
    <n v="2"/>
    <x v="381"/>
    <s v="01D26JJ"/>
    <s v=""/>
    <d v="2030-04-01T00:00:00"/>
    <x v="17"/>
    <x v="17"/>
    <n v="29"/>
    <n v="0"/>
    <n v="29"/>
    <n v="44"/>
    <n v="0"/>
    <m/>
    <m/>
    <n v="0"/>
    <x v="14"/>
    <n v="0"/>
    <b v="0"/>
    <n v="0"/>
    <d v="1899-12-30T00:00:00"/>
    <b v="0"/>
    <b v="0"/>
    <s v=""/>
    <s v="3 Year, 7 Month, 22 Days"/>
    <n v="29"/>
    <n v="1"/>
    <s v="CB20"/>
    <n v="348"/>
    <s v="aktif"/>
    <n v="0"/>
  </r>
  <r>
    <s v="CB"/>
    <s v="20"/>
    <x v="1"/>
    <n v="1"/>
    <x v="382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20"/>
    <n v="460.80000000000007"/>
    <s v="aktif"/>
    <n v="1"/>
  </r>
  <r>
    <s v="CB"/>
    <s v="20"/>
    <x v="1"/>
    <n v="2"/>
    <x v="383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20"/>
    <n v="460.80000000000007"/>
    <s v="aktif"/>
    <n v="1"/>
  </r>
  <r>
    <s v="CB"/>
    <s v="20"/>
    <x v="2"/>
    <n v="1"/>
    <x v="384"/>
    <s v="08G26JJ"/>
    <d v="2026-07-14T00:00:00"/>
    <d v="2030-07-08T00:00:00"/>
    <x v="18"/>
    <x v="18"/>
    <n v="48"/>
    <n v="0"/>
    <n v="0"/>
    <n v="48"/>
    <n v="0"/>
    <n v="48"/>
    <m/>
    <n v="0"/>
    <x v="0"/>
    <n v="0"/>
    <b v="0"/>
    <n v="0"/>
    <d v="1899-12-30T00:00:00"/>
    <b v="0"/>
    <b v="0"/>
    <s v="0 Month,  27 Days"/>
    <s v="3 Year, 10 Month, 28 Days"/>
    <n v="48"/>
    <n v="0"/>
    <s v="CB20"/>
    <n v="460.80000000000007"/>
    <s v="aktif"/>
    <n v="1"/>
  </r>
  <r>
    <s v="CB"/>
    <s v="20"/>
    <x v="2"/>
    <n v="2"/>
    <x v="385"/>
    <s v="08G26JJ"/>
    <d v="2026-07-14T00:00:00"/>
    <d v="2030-07-08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7 Days"/>
    <s v="3 Year, 10 Month, 28 Days"/>
    <n v="48"/>
    <n v="1"/>
    <s v="CB20"/>
    <n v="460.80000000000007"/>
    <s v="aktif"/>
    <n v="0"/>
  </r>
  <r>
    <s v="CB"/>
    <s v="20"/>
    <x v="3"/>
    <n v="1"/>
    <x v="386"/>
    <s v="09G26JJ"/>
    <d v="2026-07-14T00:00:00"/>
    <d v="2030-07-09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27 Days"/>
    <s v="3 Year, 10 Month, 29 Days"/>
    <n v="0"/>
    <n v="0"/>
    <s v="CB20"/>
    <n v="0"/>
    <s v="aktif"/>
    <n v="1"/>
  </r>
  <r>
    <s v="CB"/>
    <s v="20"/>
    <x v="3"/>
    <n v="2"/>
    <x v="387"/>
    <s v="09G26JJ"/>
    <d v="2026-07-14T00:00:00"/>
    <d v="2030-07-09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27 Days"/>
    <s v="3 Year, 10 Month, 29 Days"/>
    <n v="0"/>
    <n v="0"/>
    <s v="CB20"/>
    <n v="0"/>
    <s v="aktif"/>
    <n v="1"/>
  </r>
  <r>
    <s v="CB"/>
    <s v="20"/>
    <x v="4"/>
    <n v="1"/>
    <x v="38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B20"/>
    <n v="0"/>
    <s v="aktif"/>
    <n v="1"/>
  </r>
  <r>
    <s v="CB"/>
    <s v="20"/>
    <x v="4"/>
    <n v="2"/>
    <x v="389"/>
    <s v="03F26JJ"/>
    <d v="2026-06-09T00:00:00"/>
    <d v="2030-06-0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4 Days"/>
    <n v="0"/>
    <n v="0"/>
    <s v="CB20"/>
    <n v="0"/>
    <s v="aktif"/>
    <n v="1"/>
  </r>
  <r>
    <s v="CB"/>
    <s v="21"/>
    <x v="0"/>
    <n v="1"/>
    <x v="390"/>
    <s v="19B26JJ"/>
    <m/>
    <d v="2030-02-19T00:00:00"/>
    <x v="43"/>
    <x v="43"/>
    <n v="0"/>
    <n v="0"/>
    <n v="0"/>
    <n v="44"/>
    <n v="0"/>
    <m/>
    <m/>
    <n v="0"/>
    <x v="0"/>
    <n v="0"/>
    <b v="0"/>
    <n v="0"/>
    <d v="1899-12-30T00:00:00"/>
    <b v="0"/>
    <b v="0"/>
    <s v=""/>
    <s v="3 Year, 6 Month, 9 Days"/>
    <n v="0"/>
    <n v="0"/>
    <s v="CB21"/>
    <n v="0"/>
    <s v="aktif"/>
    <n v="1"/>
  </r>
  <r>
    <s v="CB"/>
    <s v="21"/>
    <x v="0"/>
    <n v="2"/>
    <x v="391"/>
    <s v="24B26JJ"/>
    <d v="2026-03-1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29 Days"/>
    <s v="3 Year, 6 Month, 14 Days"/>
    <n v="0"/>
    <n v="0"/>
    <s v="CB21"/>
    <n v="0"/>
    <s v="aktif"/>
    <n v="1"/>
  </r>
  <r>
    <s v="CB"/>
    <s v="21"/>
    <x v="1"/>
    <n v="1"/>
    <x v="39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1"/>
    <n v="770"/>
    <s v="aktif"/>
    <n v="0"/>
  </r>
  <r>
    <s v="CB"/>
    <s v="21"/>
    <x v="1"/>
    <n v="2"/>
    <x v="39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1"/>
    <n v="770"/>
    <s v="aktif"/>
    <n v="0"/>
  </r>
  <r>
    <s v="CB"/>
    <s v="21"/>
    <x v="2"/>
    <n v="1"/>
    <x v="39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1"/>
    <n v="836"/>
    <s v="aktif"/>
    <n v="0"/>
  </r>
  <r>
    <s v="CB"/>
    <s v="21"/>
    <x v="2"/>
    <n v="2"/>
    <x v="39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21"/>
    <n v="836"/>
    <s v="aktif"/>
    <n v="0"/>
  </r>
  <r>
    <s v="CB"/>
    <s v="21"/>
    <x v="3"/>
    <n v="1"/>
    <x v="39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1"/>
    <n v="460.80000000000007"/>
    <s v="aktif"/>
    <n v="0"/>
  </r>
  <r>
    <s v="CB"/>
    <s v="21"/>
    <x v="3"/>
    <n v="2"/>
    <x v="39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1"/>
    <n v="460.80000000000007"/>
    <s v="aktif"/>
    <n v="0"/>
  </r>
  <r>
    <s v="CB"/>
    <s v="21"/>
    <x v="4"/>
    <n v="1"/>
    <x v="39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1"/>
    <n v="460.80000000000007"/>
    <s v="aktif"/>
    <n v="0"/>
  </r>
  <r>
    <s v="CB"/>
    <s v="21"/>
    <x v="4"/>
    <n v="2"/>
    <x v="39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1"/>
    <n v="460.80000000000007"/>
    <s v="aktif"/>
    <n v="0"/>
  </r>
  <r>
    <s v="CB"/>
    <s v="22"/>
    <x v="0"/>
    <n v="1"/>
    <x v="400"/>
    <n v="80426"/>
    <d v="2026-07-15T00:00:00"/>
    <d v="2030-04-08T00:00:00"/>
    <x v="43"/>
    <x v="43"/>
    <n v="48"/>
    <n v="1"/>
    <n v="4"/>
    <n v="44"/>
    <n v="0"/>
    <m/>
    <m/>
    <n v="0"/>
    <x v="6"/>
    <n v="0"/>
    <b v="0"/>
    <n v="0"/>
    <d v="1899-12-30T00:00:00"/>
    <b v="0"/>
    <b v="0"/>
    <s v="0 Month,  26 Days"/>
    <s v="3 Year, 7 Month, 29 Days"/>
    <n v="48"/>
    <n v="1"/>
    <s v="CB22"/>
    <n v="576"/>
    <s v="aktif"/>
    <n v="0"/>
  </r>
  <r>
    <s v="CB"/>
    <s v="22"/>
    <x v="0"/>
    <n v="2"/>
    <x v="40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2"/>
    <n v="836"/>
    <s v="aktif"/>
    <n v="0"/>
  </r>
  <r>
    <s v="CB"/>
    <s v="22"/>
    <x v="1"/>
    <n v="1"/>
    <x v="40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2"/>
    <n v="770"/>
    <s v="aktif"/>
    <n v="0"/>
  </r>
  <r>
    <s v="CB"/>
    <s v="22"/>
    <x v="1"/>
    <n v="2"/>
    <x v="40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2"/>
    <n v="770"/>
    <s v="aktif"/>
    <n v="0"/>
  </r>
  <r>
    <s v="CB"/>
    <s v="22"/>
    <x v="2"/>
    <n v="1"/>
    <x v="40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22"/>
    <n v="836"/>
    <s v="aktif"/>
    <n v="0"/>
  </r>
  <r>
    <s v="CB"/>
    <s v="22"/>
    <x v="2"/>
    <n v="2"/>
    <x v="40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22"/>
    <n v="836"/>
    <s v="aktif"/>
    <n v="0"/>
  </r>
  <r>
    <s v="CB"/>
    <s v="22"/>
    <x v="3"/>
    <n v="1"/>
    <x v="40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2"/>
    <n v="460.80000000000007"/>
    <s v="aktif"/>
    <n v="0"/>
  </r>
  <r>
    <s v="CB"/>
    <s v="22"/>
    <x v="3"/>
    <n v="2"/>
    <x v="40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2"/>
    <n v="460.80000000000007"/>
    <s v="aktif"/>
    <n v="0"/>
  </r>
  <r>
    <s v="CB"/>
    <s v="22"/>
    <x v="4"/>
    <n v="1"/>
    <x v="40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2"/>
    <n v="460.80000000000007"/>
    <s v="aktif"/>
    <n v="0"/>
  </r>
  <r>
    <s v="CB"/>
    <s v="22"/>
    <x v="4"/>
    <n v="2"/>
    <x v="40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2"/>
    <n v="460.80000000000007"/>
    <s v="aktif"/>
    <n v="0"/>
  </r>
  <r>
    <s v="CB"/>
    <s v="23"/>
    <x v="0"/>
    <n v="1"/>
    <x v="410"/>
    <n v="12664111"/>
    <d v="2026-07-14T00:00:00"/>
    <d v="2030-06-22T00:00:00"/>
    <x v="21"/>
    <x v="21"/>
    <n v="1"/>
    <n v="0"/>
    <n v="1"/>
    <n v="4"/>
    <n v="0"/>
    <m/>
    <m/>
    <n v="0"/>
    <x v="4"/>
    <n v="0"/>
    <b v="0"/>
    <n v="0"/>
    <d v="1899-12-30T00:00:00"/>
    <b v="0"/>
    <b v="0"/>
    <s v="0 Month,  27 Days"/>
    <s v="3 Year, 10 Month, 12 Days"/>
    <n v="1"/>
    <n v="1"/>
    <s v="CB23"/>
    <n v="209"/>
    <s v="aktif"/>
    <n v="0"/>
  </r>
  <r>
    <s v="CB"/>
    <s v="23"/>
    <x v="0"/>
    <n v="2"/>
    <x v="411"/>
    <s v="07G26JJ"/>
    <d v="2026-07-14T00:00:00"/>
    <d v="2030-07-07T00:00:00"/>
    <x v="27"/>
    <x v="27"/>
    <n v="24"/>
    <n v="0"/>
    <n v="24"/>
    <n v="44"/>
    <n v="0"/>
    <m/>
    <m/>
    <n v="0"/>
    <x v="15"/>
    <n v="0"/>
    <b v="0"/>
    <n v="0"/>
    <d v="1899-12-30T00:00:00"/>
    <b v="0"/>
    <b v="0"/>
    <s v="0 Month,  27 Days"/>
    <s v="3 Year, 10 Month, 27 Days"/>
    <n v="24"/>
    <n v="1"/>
    <s v="CB23"/>
    <n v="288"/>
    <s v="aktif"/>
    <n v="0"/>
  </r>
  <r>
    <s v="CB"/>
    <s v="23"/>
    <x v="1"/>
    <n v="1"/>
    <x v="41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3"/>
    <n v="770"/>
    <s v="aktif"/>
    <n v="0"/>
  </r>
  <r>
    <s v="CB"/>
    <s v="23"/>
    <x v="1"/>
    <n v="2"/>
    <x v="41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3"/>
    <n v="770"/>
    <s v="aktif"/>
    <n v="0"/>
  </r>
  <r>
    <s v="CB"/>
    <s v="23"/>
    <x v="2"/>
    <n v="1"/>
    <x v="41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3"/>
    <n v="836"/>
    <s v="aktif"/>
    <n v="0"/>
  </r>
  <r>
    <s v="CB"/>
    <s v="23"/>
    <x v="2"/>
    <n v="2"/>
    <x v="415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3"/>
    <n v="836"/>
    <s v="aktif"/>
    <n v="0"/>
  </r>
  <r>
    <s v="CB"/>
    <s v="23"/>
    <x v="3"/>
    <n v="1"/>
    <x v="41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3"/>
    <n v="460.80000000000007"/>
    <s v="aktif"/>
    <n v="0"/>
  </r>
  <r>
    <s v="CB"/>
    <s v="23"/>
    <x v="3"/>
    <n v="2"/>
    <x v="41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3"/>
    <n v="460.80000000000007"/>
    <s v="aktif"/>
    <n v="0"/>
  </r>
  <r>
    <s v="CB"/>
    <s v="23"/>
    <x v="4"/>
    <n v="1"/>
    <x v="41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3"/>
    <n v="460.80000000000007"/>
    <s v="aktif"/>
    <n v="0"/>
  </r>
  <r>
    <s v="CB"/>
    <s v="23"/>
    <x v="4"/>
    <n v="2"/>
    <x v="41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3"/>
    <n v="460.80000000000007"/>
    <s v="aktif"/>
    <n v="0"/>
  </r>
  <r>
    <s v="CB"/>
    <s v="24"/>
    <x v="0"/>
    <n v="1"/>
    <x v="420"/>
    <n v="12663939"/>
    <m/>
    <d v="2030-06-08T00:00:00"/>
    <x v="47"/>
    <x v="47"/>
    <n v="1"/>
    <n v="0"/>
    <n v="1"/>
    <n v="4"/>
    <n v="0"/>
    <m/>
    <m/>
    <n v="0"/>
    <x v="4"/>
    <n v="0"/>
    <b v="0"/>
    <n v="0"/>
    <d v="1899-12-30T00:00:00"/>
    <b v="0"/>
    <b v="0"/>
    <s v=""/>
    <s v="3 Year, 9 Month, 29 Days"/>
    <n v="1"/>
    <n v="1"/>
    <s v="CB24"/>
    <n v="209"/>
    <s v="aktif"/>
    <n v="0"/>
  </r>
  <r>
    <s v="CB"/>
    <s v="24"/>
    <x v="0"/>
    <n v="2"/>
    <x v="42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4"/>
    <n v="836"/>
    <s v="aktif"/>
    <n v="0"/>
  </r>
  <r>
    <s v="CB"/>
    <s v="24"/>
    <x v="1"/>
    <n v="1"/>
    <x v="42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4"/>
    <n v="770"/>
    <s v="aktif"/>
    <n v="0"/>
  </r>
  <r>
    <s v="CB"/>
    <s v="24"/>
    <x v="1"/>
    <n v="2"/>
    <x v="42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4"/>
    <n v="770"/>
    <s v="aktif"/>
    <n v="0"/>
  </r>
  <r>
    <s v="CB"/>
    <s v="24"/>
    <x v="2"/>
    <n v="1"/>
    <x v="42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4"/>
    <n v="836"/>
    <s v="aktif"/>
    <n v="0"/>
  </r>
  <r>
    <s v="CB"/>
    <s v="24"/>
    <x v="2"/>
    <n v="2"/>
    <x v="425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4"/>
    <n v="836"/>
    <s v="aktif"/>
    <n v="0"/>
  </r>
  <r>
    <s v="CB"/>
    <s v="24"/>
    <x v="3"/>
    <n v="1"/>
    <x v="42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4"/>
    <n v="460.80000000000007"/>
    <s v="aktif"/>
    <n v="0"/>
  </r>
  <r>
    <s v="CB"/>
    <s v="24"/>
    <x v="3"/>
    <n v="2"/>
    <x v="42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4"/>
    <n v="460.80000000000007"/>
    <s v="aktif"/>
    <n v="0"/>
  </r>
  <r>
    <s v="CB"/>
    <s v="24"/>
    <x v="4"/>
    <n v="1"/>
    <x v="42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4"/>
    <n v="460.80000000000007"/>
    <s v="aktif"/>
    <n v="0"/>
  </r>
  <r>
    <s v="CB"/>
    <s v="24"/>
    <x v="4"/>
    <n v="2"/>
    <x v="42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4"/>
    <n v="460.80000000000007"/>
    <s v="aktif"/>
    <n v="0"/>
  </r>
  <r>
    <s v="CB"/>
    <s v="25"/>
    <x v="0"/>
    <n v="1"/>
    <x v="43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5"/>
    <n v="836"/>
    <s v="aktif"/>
    <n v="0"/>
  </r>
  <r>
    <s v="CB"/>
    <s v="25"/>
    <x v="0"/>
    <n v="2"/>
    <x v="431"/>
    <s v="19F26JJ"/>
    <d v="2026-07-14T00:00:00"/>
    <d v="2030-06-19T00:00:00"/>
    <x v="48"/>
    <x v="48"/>
    <n v="31"/>
    <n v="0"/>
    <n v="31"/>
    <n v="36"/>
    <n v="0"/>
    <m/>
    <m/>
    <n v="0"/>
    <x v="16"/>
    <n v="0"/>
    <b v="0"/>
    <n v="0"/>
    <d v="1899-12-30T00:00:00"/>
    <b v="0"/>
    <b v="0"/>
    <s v="0 Month,  27 Days"/>
    <s v="3 Year, 10 Month, 9 Days"/>
    <n v="31"/>
    <n v="1"/>
    <s v="CB25"/>
    <n v="496"/>
    <s v="aktif"/>
    <n v="0"/>
  </r>
  <r>
    <s v="CB"/>
    <s v="25"/>
    <x v="1"/>
    <n v="1"/>
    <x v="43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5"/>
    <n v="770"/>
    <s v="aktif"/>
    <n v="0"/>
  </r>
  <r>
    <s v="CB"/>
    <s v="25"/>
    <x v="1"/>
    <n v="2"/>
    <x v="43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5"/>
    <n v="770"/>
    <s v="aktif"/>
    <n v="0"/>
  </r>
  <r>
    <s v="CB"/>
    <s v="25"/>
    <x v="2"/>
    <n v="1"/>
    <x v="43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5"/>
    <n v="836"/>
    <s v="aktif"/>
    <n v="0"/>
  </r>
  <r>
    <s v="CB"/>
    <s v="25"/>
    <x v="2"/>
    <n v="2"/>
    <x v="435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5"/>
    <n v="836"/>
    <s v="aktif"/>
    <n v="0"/>
  </r>
  <r>
    <s v="CB"/>
    <s v="25"/>
    <x v="3"/>
    <n v="1"/>
    <x v="43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5"/>
    <n v="460.80000000000007"/>
    <s v="aktif"/>
    <n v="0"/>
  </r>
  <r>
    <s v="CB"/>
    <s v="25"/>
    <x v="3"/>
    <n v="2"/>
    <x v="43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5"/>
    <n v="460.80000000000007"/>
    <s v="aktif"/>
    <n v="0"/>
  </r>
  <r>
    <s v="CB"/>
    <s v="25"/>
    <x v="4"/>
    <n v="1"/>
    <x v="43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5"/>
    <n v="460.80000000000007"/>
    <s v="aktif"/>
    <n v="0"/>
  </r>
  <r>
    <s v="CB"/>
    <s v="25"/>
    <x v="4"/>
    <n v="2"/>
    <x v="43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5"/>
    <n v="460.80000000000007"/>
    <s v="aktif"/>
    <n v="0"/>
  </r>
  <r>
    <s v="CB"/>
    <s v="26"/>
    <x v="0"/>
    <n v="1"/>
    <x v="440"/>
    <s v="17G26JJ"/>
    <d v="2026-07-22T00:00:00"/>
    <d v="2030-07-17T00:00:00"/>
    <x v="49"/>
    <x v="49"/>
    <n v="6"/>
    <n v="0"/>
    <n v="6"/>
    <n v="44"/>
    <n v="0"/>
    <m/>
    <m/>
    <n v="0"/>
    <x v="13"/>
    <n v="0"/>
    <b v="0"/>
    <n v="0"/>
    <d v="1899-12-30T00:00:00"/>
    <b v="0"/>
    <b v="0"/>
    <s v="0 Month,  19 Days"/>
    <s v="3 Year, 11 Month, 7 Days"/>
    <n v="6"/>
    <n v="1"/>
    <s v="CB26"/>
    <n v="72"/>
    <s v="aktif"/>
    <n v="0"/>
  </r>
  <r>
    <s v="CB"/>
    <s v="26"/>
    <x v="0"/>
    <n v="2"/>
    <x v="44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6"/>
    <n v="836"/>
    <s v="aktif"/>
    <n v="0"/>
  </r>
  <r>
    <s v="CB"/>
    <s v="26"/>
    <x v="1"/>
    <n v="1"/>
    <x v="44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6"/>
    <n v="770"/>
    <s v="aktif"/>
    <n v="0"/>
  </r>
  <r>
    <s v="CB"/>
    <s v="26"/>
    <x v="1"/>
    <n v="2"/>
    <x v="44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6"/>
    <n v="770"/>
    <s v="aktif"/>
    <n v="0"/>
  </r>
  <r>
    <s v="CB"/>
    <s v="26"/>
    <x v="2"/>
    <n v="1"/>
    <x v="444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6"/>
    <n v="0"/>
    <s v="aktif"/>
    <n v="1"/>
  </r>
  <r>
    <s v="CB"/>
    <s v="26"/>
    <x v="2"/>
    <n v="2"/>
    <x v="445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6"/>
    <n v="0"/>
    <s v="aktif"/>
    <n v="1"/>
  </r>
  <r>
    <s v="CB"/>
    <s v="26"/>
    <x v="3"/>
    <n v="1"/>
    <x v="446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6"/>
    <n v="0"/>
    <s v="aktif"/>
    <n v="1"/>
  </r>
  <r>
    <s v="CB"/>
    <s v="26"/>
    <x v="3"/>
    <n v="2"/>
    <x v="447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6"/>
    <n v="0"/>
    <s v="aktif"/>
    <n v="1"/>
  </r>
  <r>
    <s v="CB"/>
    <s v="26"/>
    <x v="4"/>
    <n v="1"/>
    <x v="448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6"/>
    <n v="0"/>
    <s v="aktif"/>
    <n v="1"/>
  </r>
  <r>
    <s v="CB"/>
    <s v="26"/>
    <x v="4"/>
    <n v="2"/>
    <x v="449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6"/>
    <n v="0"/>
    <s v="aktif"/>
    <n v="1"/>
  </r>
  <r>
    <s v="CB"/>
    <s v="27"/>
    <x v="0"/>
    <n v="1"/>
    <x v="45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B27"/>
    <n v="0"/>
    <s v="aktif"/>
    <n v="1"/>
  </r>
  <r>
    <s v="CB"/>
    <s v="27"/>
    <x v="0"/>
    <n v="2"/>
    <x v="451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7"/>
    <n v="0"/>
    <s v="aktif"/>
    <n v="1"/>
  </r>
  <r>
    <s v="CB"/>
    <s v="27"/>
    <x v="1"/>
    <n v="1"/>
    <x v="45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7"/>
    <n v="770"/>
    <s v="aktif"/>
    <n v="0"/>
  </r>
  <r>
    <s v="CB"/>
    <s v="27"/>
    <x v="1"/>
    <n v="2"/>
    <x v="45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7"/>
    <n v="770"/>
    <s v="aktif"/>
    <n v="0"/>
  </r>
  <r>
    <s v="CB"/>
    <s v="27"/>
    <x v="2"/>
    <n v="1"/>
    <x v="45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7"/>
    <n v="836"/>
    <s v="aktif"/>
    <n v="0"/>
  </r>
  <r>
    <s v="CB"/>
    <s v="27"/>
    <x v="2"/>
    <n v="2"/>
    <x v="455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7"/>
    <n v="0"/>
    <s v="aktif"/>
    <n v="1"/>
  </r>
  <r>
    <s v="CB"/>
    <s v="27"/>
    <x v="3"/>
    <n v="1"/>
    <x v="456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7"/>
    <n v="0"/>
    <s v="aktif"/>
    <n v="1"/>
  </r>
  <r>
    <s v="CB"/>
    <s v="27"/>
    <x v="3"/>
    <n v="2"/>
    <x v="457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7"/>
    <n v="0"/>
    <s v="aktif"/>
    <n v="1"/>
  </r>
  <r>
    <s v="CB"/>
    <s v="27"/>
    <x v="4"/>
    <n v="1"/>
    <x v="458"/>
    <n v="270226"/>
    <d v="2026-06-26T00:00:00"/>
    <d v="2030-02-27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1 Month,  15 Days"/>
    <s v="3 Year, 6 Month, 17 Days"/>
    <n v="0"/>
    <n v="0"/>
    <s v="CB27"/>
    <n v="0"/>
    <s v="aktif"/>
    <n v="1"/>
  </r>
  <r>
    <s v="CB"/>
    <s v="27"/>
    <x v="4"/>
    <n v="2"/>
    <x v="459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7"/>
    <n v="0"/>
    <s v="aktif"/>
    <n v="1"/>
  </r>
  <r>
    <s v="CB"/>
    <s v="28"/>
    <x v="0"/>
    <n v="1"/>
    <x v="460"/>
    <n v="12597599"/>
    <d v="2026-07-03T00:00:00"/>
    <d v="2030-06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1 Month,  7 Days"/>
    <s v="3 Year, 10 Month, 9 Days"/>
    <n v="0"/>
    <n v="0"/>
    <s v="CB28"/>
    <n v="0"/>
    <s v="aktif"/>
    <n v="1"/>
  </r>
  <r>
    <s v="CB"/>
    <s v="28"/>
    <x v="0"/>
    <n v="2"/>
    <x v="461"/>
    <s v="19F26JJ"/>
    <d v="2026-07-14T00:00:00"/>
    <d v="2030-06-19T00:00:00"/>
    <x v="48"/>
    <x v="48"/>
    <n v="25"/>
    <n v="0"/>
    <n v="25"/>
    <n v="36"/>
    <n v="0"/>
    <m/>
    <m/>
    <n v="0"/>
    <x v="17"/>
    <n v="0"/>
    <b v="0"/>
    <n v="0"/>
    <d v="1899-12-30T00:00:00"/>
    <b v="0"/>
    <b v="0"/>
    <s v="0 Month,  27 Days"/>
    <s v="3 Year, 10 Month, 9 Days"/>
    <n v="25"/>
    <n v="1"/>
    <s v="CB28"/>
    <n v="400"/>
    <s v="aktif"/>
    <n v="0"/>
  </r>
  <r>
    <s v="CB"/>
    <s v="28"/>
    <x v="1"/>
    <n v="1"/>
    <x v="46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8"/>
    <n v="770"/>
    <s v="aktif"/>
    <n v="0"/>
  </r>
  <r>
    <s v="CB"/>
    <s v="28"/>
    <x v="1"/>
    <n v="2"/>
    <x v="46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8"/>
    <n v="770"/>
    <s v="aktif"/>
    <n v="0"/>
  </r>
  <r>
    <s v="CB"/>
    <s v="28"/>
    <x v="2"/>
    <n v="1"/>
    <x v="464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28"/>
    <n v="576"/>
    <s v="aktif"/>
    <n v="0"/>
  </r>
  <r>
    <s v="CB"/>
    <s v="28"/>
    <x v="2"/>
    <n v="2"/>
    <x v="465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28"/>
    <n v="576"/>
    <s v="aktif"/>
    <n v="0"/>
  </r>
  <r>
    <s v="CB"/>
    <s v="28"/>
    <x v="3"/>
    <n v="1"/>
    <x v="466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8"/>
    <n v="0"/>
    <s v="aktif"/>
    <n v="1"/>
  </r>
  <r>
    <s v="CB"/>
    <s v="28"/>
    <x v="3"/>
    <n v="2"/>
    <x v="467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28"/>
    <n v="576"/>
    <s v="aktif"/>
    <n v="0"/>
  </r>
  <r>
    <s v="CB"/>
    <s v="28"/>
    <x v="4"/>
    <n v="1"/>
    <x v="468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28"/>
    <n v="460.80000000000007"/>
    <s v="aktif"/>
    <n v="0"/>
  </r>
  <r>
    <s v="CB"/>
    <s v="28"/>
    <x v="4"/>
    <n v="2"/>
    <x v="469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28"/>
    <n v="460.80000000000007"/>
    <s v="aktif"/>
    <n v="0"/>
  </r>
  <r>
    <s v="CB"/>
    <s v="29"/>
    <x v="0"/>
    <n v="1"/>
    <x v="470"/>
    <n v="12663925"/>
    <d v="2026-07-14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7 Days"/>
    <s v="3 Year, 9 Month, 23 Days"/>
    <n v="0"/>
    <n v="0"/>
    <s v="CB29"/>
    <n v="0"/>
    <s v="aktif"/>
    <n v="1"/>
  </r>
  <r>
    <s v="CB"/>
    <s v="29"/>
    <x v="0"/>
    <n v="2"/>
    <x v="471"/>
    <n v="12664054"/>
    <d v="2026-06-29T00:00:00"/>
    <d v="2030-06-03T00:00:00"/>
    <x v="51"/>
    <x v="51"/>
    <n v="3"/>
    <n v="0"/>
    <n v="3"/>
    <n v="4"/>
    <n v="0"/>
    <m/>
    <m/>
    <n v="0"/>
    <x v="9"/>
    <n v="0"/>
    <b v="0"/>
    <n v="0"/>
    <d v="1899-12-30T00:00:00"/>
    <b v="0"/>
    <b v="0"/>
    <s v="1 Month,  12 Days"/>
    <s v="3 Year, 9 Month, 24 Days"/>
    <n v="3"/>
    <n v="1"/>
    <s v="CB29"/>
    <n v="627"/>
    <s v="aktif"/>
    <n v="0"/>
  </r>
  <r>
    <s v="CB"/>
    <s v="29"/>
    <x v="1"/>
    <n v="1"/>
    <x v="472"/>
    <n v="12676449"/>
    <d v="2026-07-14T00:00:00"/>
    <d v="2030-07-02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22 Days"/>
    <n v="4"/>
    <n v="1"/>
    <s v="CB29"/>
    <n v="836"/>
    <s v="aktif"/>
    <n v="0"/>
  </r>
  <r>
    <s v="CB"/>
    <s v="29"/>
    <x v="1"/>
    <n v="2"/>
    <x v="473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29"/>
    <n v="836"/>
    <s v="aktif"/>
    <n v="0"/>
  </r>
  <r>
    <s v="CB"/>
    <s v="29"/>
    <x v="2"/>
    <n v="1"/>
    <x v="474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29"/>
    <n v="836"/>
    <s v="aktif"/>
    <n v="0"/>
  </r>
  <r>
    <s v="CB"/>
    <s v="29"/>
    <x v="2"/>
    <n v="2"/>
    <x v="475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29"/>
    <n v="836"/>
    <s v="aktif"/>
    <n v="0"/>
  </r>
  <r>
    <s v="CB"/>
    <s v="29"/>
    <x v="3"/>
    <n v="1"/>
    <x v="476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29"/>
    <n v="460.80000000000007"/>
    <s v="aktif"/>
    <n v="0"/>
  </r>
  <r>
    <s v="CB"/>
    <s v="29"/>
    <x v="3"/>
    <n v="2"/>
    <x v="477"/>
    <n v="270226"/>
    <d v="2026-06-26T00:00:00"/>
    <d v="2030-02-27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1 Month,  15 Days"/>
    <s v="3 Year, 6 Month, 17 Days"/>
    <n v="0"/>
    <n v="0"/>
    <s v="CB29"/>
    <n v="0"/>
    <s v="aktif"/>
    <n v="1"/>
  </r>
  <r>
    <s v="CB"/>
    <s v="29"/>
    <x v="4"/>
    <n v="1"/>
    <x v="478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29"/>
    <n v="460.80000000000007"/>
    <s v="aktif"/>
    <n v="0"/>
  </r>
  <r>
    <s v="CB"/>
    <s v="29"/>
    <x v="4"/>
    <n v="2"/>
    <x v="479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29"/>
    <n v="576"/>
    <s v="aktif"/>
    <n v="0"/>
  </r>
  <r>
    <s v="CB"/>
    <s v="30"/>
    <x v="0"/>
    <n v="1"/>
    <x v="48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0"/>
    <n v="836"/>
    <s v="aktif"/>
    <n v="0"/>
  </r>
  <r>
    <s v="CB"/>
    <s v="30"/>
    <x v="0"/>
    <n v="2"/>
    <x v="481"/>
    <n v="270226"/>
    <d v="2026-06-26T00:00:00"/>
    <d v="2030-02-27T00:00:00"/>
    <x v="31"/>
    <x v="31"/>
    <n v="48"/>
    <n v="0"/>
    <n v="48"/>
    <n v="80"/>
    <n v="0"/>
    <m/>
    <m/>
    <n v="0"/>
    <x v="6"/>
    <n v="0"/>
    <b v="0"/>
    <n v="0"/>
    <d v="1899-12-30T00:00:00"/>
    <b v="0"/>
    <b v="0"/>
    <s v="1 Month,  15 Days"/>
    <s v="3 Year, 6 Month, 17 Days"/>
    <n v="48"/>
    <n v="1"/>
    <s v="CB30"/>
    <n v="138.24"/>
    <s v="aktif"/>
    <n v="0"/>
  </r>
  <r>
    <s v="CB"/>
    <s v="30"/>
    <x v="1"/>
    <n v="1"/>
    <x v="48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30"/>
    <n v="770"/>
    <s v="aktif"/>
    <n v="0"/>
  </r>
  <r>
    <s v="CB"/>
    <s v="30"/>
    <x v="1"/>
    <n v="2"/>
    <x v="48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30"/>
    <n v="770"/>
    <s v="aktif"/>
    <n v="0"/>
  </r>
  <r>
    <s v="CB"/>
    <s v="30"/>
    <x v="2"/>
    <n v="1"/>
    <x v="484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30"/>
    <n v="836"/>
    <s v="aktif"/>
    <n v="0"/>
  </r>
  <r>
    <s v="CB"/>
    <s v="30"/>
    <x v="2"/>
    <n v="2"/>
    <x v="485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30"/>
    <n v="836"/>
    <s v="aktif"/>
    <n v="0"/>
  </r>
  <r>
    <s v="CB"/>
    <s v="30"/>
    <x v="3"/>
    <n v="1"/>
    <x v="486"/>
    <n v="270226"/>
    <d v="2026-06-26T00:00:00"/>
    <d v="2030-02-27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1 Month,  15 Days"/>
    <s v="3 Year, 6 Month, 17 Days"/>
    <n v="0"/>
    <n v="0"/>
    <s v="CB30"/>
    <n v="0"/>
    <s v="aktif"/>
    <n v="1"/>
  </r>
  <r>
    <s v="CB"/>
    <s v="30"/>
    <x v="3"/>
    <n v="2"/>
    <x v="487"/>
    <n v="270226"/>
    <d v="2026-06-26T00:00:00"/>
    <d v="2030-02-27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1 Month,  15 Days"/>
    <s v="3 Year, 6 Month, 17 Days"/>
    <n v="0"/>
    <n v="0"/>
    <s v="CB30"/>
    <n v="0"/>
    <s v="aktif"/>
    <n v="1"/>
  </r>
  <r>
    <s v="CB"/>
    <s v="30"/>
    <x v="4"/>
    <n v="1"/>
    <x v="488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0"/>
    <n v="576"/>
    <s v="aktif"/>
    <n v="0"/>
  </r>
  <r>
    <s v="CB"/>
    <s v="30"/>
    <x v="4"/>
    <n v="2"/>
    <x v="489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0"/>
    <n v="576"/>
    <s v="aktif"/>
    <n v="0"/>
  </r>
  <r>
    <s v="CB"/>
    <s v="31"/>
    <x v="0"/>
    <n v="1"/>
    <x v="49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1"/>
    <n v="836"/>
    <s v="aktif"/>
    <n v="0"/>
  </r>
  <r>
    <s v="CB"/>
    <s v="31"/>
    <x v="0"/>
    <n v="2"/>
    <x v="49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B31"/>
    <n v="576"/>
    <s v="aktif"/>
    <n v="0"/>
  </r>
  <r>
    <s v="CB"/>
    <s v="31"/>
    <x v="1"/>
    <n v="1"/>
    <x v="49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31"/>
    <n v="770"/>
    <s v="aktif"/>
    <n v="0"/>
  </r>
  <r>
    <s v="CB"/>
    <s v="31"/>
    <x v="1"/>
    <n v="2"/>
    <x v="49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31"/>
    <n v="770"/>
    <s v="aktif"/>
    <n v="0"/>
  </r>
  <r>
    <s v="CB"/>
    <s v="31"/>
    <x v="2"/>
    <n v="1"/>
    <x v="494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1"/>
    <n v="836"/>
    <s v="aktif"/>
    <n v="0"/>
  </r>
  <r>
    <s v="CB"/>
    <s v="31"/>
    <x v="2"/>
    <n v="2"/>
    <x v="495"/>
    <n v="12664111"/>
    <d v="2026-07-14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12 Days"/>
    <n v="4"/>
    <n v="1"/>
    <s v="CB31"/>
    <n v="836"/>
    <s v="aktif"/>
    <n v="0"/>
  </r>
  <r>
    <s v="CB"/>
    <s v="31"/>
    <x v="3"/>
    <n v="1"/>
    <x v="496"/>
    <s v="10D26JJ"/>
    <s v=""/>
    <d v="2030-04-10T00:00:00"/>
    <x v="28"/>
    <x v="28"/>
    <n v="36"/>
    <n v="1"/>
    <n v="0"/>
    <n v="36"/>
    <n v="0"/>
    <m/>
    <m/>
    <n v="0"/>
    <x v="5"/>
    <n v="0"/>
    <b v="0"/>
    <n v="0"/>
    <d v="1899-12-30T00:00:00"/>
    <b v="0"/>
    <b v="0"/>
    <s v=""/>
    <s v="3 Year, 8 Month, 0 Days"/>
    <n v="36"/>
    <n v="1"/>
    <s v="CB31"/>
    <n v="576"/>
    <s v="aktif"/>
    <n v="0"/>
  </r>
  <r>
    <s v="CB"/>
    <s v="31"/>
    <x v="3"/>
    <n v="2"/>
    <x v="497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31"/>
    <n v="460.80000000000007"/>
    <s v="aktif"/>
    <n v="0"/>
  </r>
  <r>
    <s v="CB"/>
    <s v="31"/>
    <x v="4"/>
    <n v="1"/>
    <x v="498"/>
    <s v="19B26JJ"/>
    <s v=""/>
    <d v="2030-02-19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"/>
    <s v="3 Year, 6 Month, 9 Days"/>
    <n v="44"/>
    <n v="1"/>
    <s v="CB31"/>
    <n v="528"/>
    <s v="aktif"/>
    <n v="0"/>
  </r>
  <r>
    <s v="CB"/>
    <s v="31"/>
    <x v="4"/>
    <n v="2"/>
    <x v="499"/>
    <s v="19B26JJ"/>
    <s v=""/>
    <d v="2030-02-19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"/>
    <s v="3 Year, 6 Month, 9 Days"/>
    <n v="44"/>
    <n v="1"/>
    <s v="CB31"/>
    <n v="528"/>
    <s v="aktif"/>
    <n v="0"/>
  </r>
  <r>
    <s v="CB"/>
    <s v="32"/>
    <x v="0"/>
    <n v="1"/>
    <x v="50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B32"/>
    <n v="576"/>
    <s v="aktif"/>
    <n v="0"/>
  </r>
  <r>
    <s v="CB"/>
    <s v="32"/>
    <x v="0"/>
    <n v="2"/>
    <x v="501"/>
    <s v="12649610"/>
    <d v="2026-05-20T00:00:00"/>
    <d v="2030-04-22T00:00:00"/>
    <x v="52"/>
    <x v="52"/>
    <n v="2"/>
    <n v="0"/>
    <n v="2"/>
    <n v="4"/>
    <n v="0"/>
    <m/>
    <m/>
    <n v="0"/>
    <x v="1"/>
    <n v="0"/>
    <b v="0"/>
    <n v="0"/>
    <d v="1899-12-30T00:00:00"/>
    <b v="0"/>
    <b v="0"/>
    <s v="2 Month,  21 Days"/>
    <s v="3 Year, 8 Month, 12 Days"/>
    <n v="2"/>
    <n v="1"/>
    <s v="CB32"/>
    <n v="418"/>
    <s v="aktif"/>
    <n v="0"/>
  </r>
  <r>
    <s v="CB"/>
    <s v="32"/>
    <x v="1"/>
    <n v="1"/>
    <x v="502"/>
    <n v="12672256"/>
    <d v="2026-07-14T00:00:00"/>
    <d v="2030-06-25T00:00:00"/>
    <x v="53"/>
    <x v="53"/>
    <n v="0"/>
    <n v="0"/>
    <n v="0"/>
    <n v="4"/>
    <n v="0"/>
    <m/>
    <m/>
    <n v="0"/>
    <x v="0"/>
    <n v="0"/>
    <b v="0"/>
    <n v="0"/>
    <d v="1899-12-30T00:00:00"/>
    <b v="0"/>
    <b v="0"/>
    <s v="0 Month,  27 Days"/>
    <s v="3 Year, 10 Month, 15 Days"/>
    <n v="0"/>
    <n v="0"/>
    <s v="CB32"/>
    <n v="0"/>
    <s v="aktif"/>
    <n v="1"/>
  </r>
  <r>
    <s v="CB"/>
    <s v="32"/>
    <x v="1"/>
    <n v="2"/>
    <x v="503"/>
    <s v="19B26JJ"/>
    <m/>
    <d v="2030-02-19T00:00:00"/>
    <x v="43"/>
    <x v="43"/>
    <n v="0"/>
    <n v="0"/>
    <n v="0"/>
    <n v="44"/>
    <n v="0"/>
    <m/>
    <m/>
    <n v="0"/>
    <x v="0"/>
    <n v="0"/>
    <b v="0"/>
    <n v="0"/>
    <d v="1899-12-30T00:00:00"/>
    <b v="0"/>
    <b v="0"/>
    <s v=""/>
    <s v="3 Year, 6 Month, 9 Days"/>
    <n v="0"/>
    <n v="0"/>
    <s v="CB32"/>
    <n v="0"/>
    <s v="aktif"/>
    <n v="1"/>
  </r>
  <r>
    <s v="CB"/>
    <s v="32"/>
    <x v="2"/>
    <n v="1"/>
    <x v="504"/>
    <n v="12676449"/>
    <d v="2026-07-14T00:00:00"/>
    <d v="2030-07-02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22 Days"/>
    <n v="4"/>
    <n v="1"/>
    <s v="CB32"/>
    <n v="836"/>
    <s v="aktif"/>
    <n v="0"/>
  </r>
  <r>
    <s v="CB"/>
    <s v="32"/>
    <x v="2"/>
    <n v="2"/>
    <x v="50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32"/>
    <n v="836"/>
    <s v="aktif"/>
    <n v="0"/>
  </r>
  <r>
    <s v="CB"/>
    <s v="32"/>
    <x v="3"/>
    <n v="1"/>
    <x v="506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2"/>
    <n v="576"/>
    <s v="aktif"/>
    <n v="0"/>
  </r>
  <r>
    <s v="CB"/>
    <s v="32"/>
    <x v="3"/>
    <n v="2"/>
    <x v="507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2"/>
    <n v="576"/>
    <s v="aktif"/>
    <n v="0"/>
  </r>
  <r>
    <s v="CB"/>
    <s v="32"/>
    <x v="4"/>
    <n v="1"/>
    <x v="508"/>
    <s v="19B26JJ"/>
    <s v=""/>
    <d v="2030-02-19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"/>
    <s v="3 Year, 6 Month, 9 Days"/>
    <n v="44"/>
    <n v="1"/>
    <s v="CB32"/>
    <n v="528"/>
    <s v="aktif"/>
    <n v="0"/>
  </r>
  <r>
    <s v="CB"/>
    <s v="32"/>
    <x v="4"/>
    <n v="2"/>
    <x v="509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2"/>
    <n v="576"/>
    <s v="aktif"/>
    <n v="0"/>
  </r>
  <r>
    <s v="CB"/>
    <s v="33"/>
    <x v="0"/>
    <n v="1"/>
    <x v="51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3"/>
    <n v="836"/>
    <s v="aktif"/>
    <n v="0"/>
  </r>
  <r>
    <s v="CB"/>
    <s v="33"/>
    <x v="0"/>
    <n v="2"/>
    <x v="51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3"/>
    <n v="836"/>
    <s v="aktif"/>
    <n v="0"/>
  </r>
  <r>
    <s v="CB"/>
    <s v="33"/>
    <x v="1"/>
    <n v="1"/>
    <x v="512"/>
    <n v="12668651"/>
    <d v="2026-07-14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8 Days"/>
    <n v="4"/>
    <n v="1"/>
    <s v="CB33"/>
    <n v="836"/>
    <s v="aktif"/>
    <n v="0"/>
  </r>
  <r>
    <s v="CB"/>
    <s v="33"/>
    <x v="1"/>
    <n v="2"/>
    <x v="513"/>
    <n v="12668651"/>
    <d v="2026-07-14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8 Days"/>
    <n v="4"/>
    <n v="1"/>
    <s v="CB33"/>
    <n v="836"/>
    <s v="aktif"/>
    <n v="0"/>
  </r>
  <r>
    <s v="CB"/>
    <s v="33"/>
    <x v="2"/>
    <n v="1"/>
    <x v="514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3"/>
    <n v="0"/>
    <s v="aktif"/>
    <n v="1"/>
  </r>
  <r>
    <s v="CB"/>
    <s v="33"/>
    <x v="2"/>
    <n v="2"/>
    <x v="515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3"/>
    <n v="0"/>
    <s v="aktif"/>
    <n v="1"/>
  </r>
  <r>
    <s v="CB"/>
    <s v="33"/>
    <x v="3"/>
    <n v="1"/>
    <x v="516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3"/>
    <n v="576"/>
    <s v="aktif"/>
    <n v="0"/>
  </r>
  <r>
    <s v="CB"/>
    <s v="33"/>
    <x v="3"/>
    <n v="2"/>
    <x v="517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3"/>
    <n v="576"/>
    <s v="aktif"/>
    <n v="0"/>
  </r>
  <r>
    <s v="CB"/>
    <s v="33"/>
    <x v="4"/>
    <n v="1"/>
    <x v="518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3"/>
    <n v="576"/>
    <s v="aktif"/>
    <n v="0"/>
  </r>
  <r>
    <s v="CB"/>
    <s v="33"/>
    <x v="4"/>
    <n v="2"/>
    <x v="519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3"/>
    <n v="576"/>
    <s v="aktif"/>
    <n v="0"/>
  </r>
  <r>
    <s v="CB"/>
    <s v="34"/>
    <x v="0"/>
    <n v="1"/>
    <x v="52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B34"/>
    <n v="576"/>
    <s v="aktif"/>
    <n v="0"/>
  </r>
  <r>
    <s v="CB"/>
    <s v="34"/>
    <x v="0"/>
    <n v="2"/>
    <x v="52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4"/>
    <n v="836"/>
    <s v="aktif"/>
    <n v="0"/>
  </r>
  <r>
    <s v="CB"/>
    <s v="34"/>
    <x v="1"/>
    <n v="1"/>
    <x v="522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34"/>
    <n v="836"/>
    <s v="aktif"/>
    <n v="0"/>
  </r>
  <r>
    <s v="CB"/>
    <s v="34"/>
    <x v="1"/>
    <n v="2"/>
    <x v="52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34"/>
    <n v="836"/>
    <s v="aktif"/>
    <n v="0"/>
  </r>
  <r>
    <s v="CB"/>
    <s v="34"/>
    <x v="2"/>
    <n v="1"/>
    <x v="524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4"/>
    <n v="0"/>
    <s v="aktif"/>
    <n v="1"/>
  </r>
  <r>
    <s v="CB"/>
    <s v="34"/>
    <x v="2"/>
    <n v="2"/>
    <x v="525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4"/>
    <n v="0"/>
    <s v="aktif"/>
    <n v="1"/>
  </r>
  <r>
    <s v="CB"/>
    <s v="34"/>
    <x v="3"/>
    <n v="1"/>
    <x v="526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34"/>
    <n v="460.80000000000007"/>
    <s v="aktif"/>
    <n v="0"/>
  </r>
  <r>
    <s v="CB"/>
    <s v="34"/>
    <x v="3"/>
    <n v="2"/>
    <x v="527"/>
    <s v="16G26JJ"/>
    <d v="2026-07-25T00:00:00"/>
    <d v="2030-07-16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B34"/>
    <n v="0"/>
    <s v="aktif"/>
    <n v="1"/>
  </r>
  <r>
    <s v="CB"/>
    <s v="34"/>
    <x v="4"/>
    <n v="1"/>
    <x v="528"/>
    <s v="16G26JJ"/>
    <d v="2026-07-25T00:00:00"/>
    <d v="2030-07-16T00:00:00"/>
    <x v="55"/>
    <x v="55"/>
    <n v="0"/>
    <n v="0"/>
    <n v="0"/>
    <n v="44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B34"/>
    <n v="0"/>
    <s v="aktif"/>
    <n v="1"/>
  </r>
  <r>
    <s v="CB"/>
    <s v="34"/>
    <x v="4"/>
    <n v="2"/>
    <x v="529"/>
    <s v="16G26JJ"/>
    <d v="2026-07-25T00:00:00"/>
    <d v="2030-07-16T00:00:00"/>
    <x v="55"/>
    <x v="55"/>
    <n v="0"/>
    <n v="0"/>
    <n v="0"/>
    <n v="44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B34"/>
    <n v="0"/>
    <s v="aktif"/>
    <n v="1"/>
  </r>
  <r>
    <s v="CB"/>
    <s v="35"/>
    <x v="0"/>
    <n v="1"/>
    <x v="530"/>
    <n v="12607091"/>
    <d v="2026-04-08T00:00:00"/>
    <d v="2030-02-01T00:00:00"/>
    <x v="56"/>
    <x v="56"/>
    <n v="5"/>
    <n v="0"/>
    <n v="5"/>
    <n v="24"/>
    <n v="0"/>
    <m/>
    <m/>
    <n v="0"/>
    <x v="18"/>
    <n v="0"/>
    <b v="0"/>
    <n v="0"/>
    <d v="1899-12-30T00:00:00"/>
    <b v="0"/>
    <b v="0"/>
    <s v="4 Month,  2 Days"/>
    <s v="3 Year, 5 Month, 22 Days"/>
    <n v="5"/>
    <n v="1"/>
    <s v="CB35"/>
    <n v="90"/>
    <s v="aktif"/>
    <n v="0"/>
  </r>
  <r>
    <s v="CB"/>
    <s v="35"/>
    <x v="0"/>
    <n v="2"/>
    <x v="531"/>
    <s v="16G26JJ"/>
    <d v="2026-07-25T00:00:00"/>
    <d v="2030-07-16T00:00:00"/>
    <x v="55"/>
    <x v="55"/>
    <n v="21"/>
    <n v="0"/>
    <n v="21"/>
    <n v="44"/>
    <n v="0"/>
    <m/>
    <m/>
    <n v="0"/>
    <x v="19"/>
    <n v="0"/>
    <b v="0"/>
    <n v="0"/>
    <d v="1899-12-30T00:00:00"/>
    <b v="0"/>
    <b v="0"/>
    <s v="0 Month,  16 Days"/>
    <s v="3 Year, 11 Month, 6 Days"/>
    <n v="21"/>
    <n v="1"/>
    <s v="CB35"/>
    <n v="252"/>
    <s v="aktif"/>
    <n v="0"/>
  </r>
  <r>
    <s v="CB"/>
    <s v="35"/>
    <x v="1"/>
    <n v="1"/>
    <x v="532"/>
    <n v="12664658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B35"/>
    <n v="720"/>
    <s v="aktif"/>
    <n v="0"/>
  </r>
  <r>
    <s v="CB"/>
    <s v="35"/>
    <x v="1"/>
    <n v="2"/>
    <x v="53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35"/>
    <n v="836"/>
    <s v="aktif"/>
    <n v="0"/>
  </r>
  <r>
    <s v="CB"/>
    <s v="35"/>
    <x v="2"/>
    <n v="1"/>
    <x v="53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35"/>
    <n v="836"/>
    <s v="aktif"/>
    <n v="0"/>
  </r>
  <r>
    <s v="CB"/>
    <s v="35"/>
    <x v="2"/>
    <n v="2"/>
    <x v="535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5"/>
    <n v="0"/>
    <s v="aktif"/>
    <n v="1"/>
  </r>
  <r>
    <s v="CB"/>
    <s v="35"/>
    <x v="3"/>
    <n v="1"/>
    <x v="536"/>
    <s v="16G26JJ"/>
    <d v="2026-07-25T00:00:00"/>
    <d v="2030-07-16T00:00:00"/>
    <x v="55"/>
    <x v="55"/>
    <n v="0"/>
    <n v="0"/>
    <n v="0"/>
    <n v="44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B35"/>
    <n v="0"/>
    <s v="aktif"/>
    <n v="1"/>
  </r>
  <r>
    <s v="CB"/>
    <s v="35"/>
    <x v="3"/>
    <n v="2"/>
    <x v="537"/>
    <s v="16G26JJ"/>
    <d v="2026-07-25T00:00:00"/>
    <d v="2030-07-16T00:00:00"/>
    <x v="55"/>
    <x v="55"/>
    <n v="44"/>
    <n v="1"/>
    <n v="0"/>
    <n v="44"/>
    <n v="0"/>
    <m/>
    <m/>
    <n v="0"/>
    <x v="3"/>
    <n v="0"/>
    <b v="0"/>
    <n v="0"/>
    <d v="1899-12-30T00:00:00"/>
    <b v="0"/>
    <b v="0"/>
    <s v="0 Month,  16 Days"/>
    <s v="3 Year, 11 Month, 6 Days"/>
    <n v="44"/>
    <n v="1"/>
    <s v="CB35"/>
    <n v="528"/>
    <s v="aktif"/>
    <n v="0"/>
  </r>
  <r>
    <s v="CB"/>
    <s v="35"/>
    <x v="4"/>
    <n v="1"/>
    <x v="538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5"/>
    <n v="0"/>
    <s v="aktif"/>
    <n v="1"/>
  </r>
  <r>
    <s v="CB"/>
    <s v="35"/>
    <x v="4"/>
    <n v="2"/>
    <x v="53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B35"/>
    <n v="0"/>
    <s v="aktif"/>
    <n v="1"/>
  </r>
  <r>
    <s v="CB"/>
    <s v="36"/>
    <x v="0"/>
    <n v="1"/>
    <x v="540"/>
    <n v="12687192"/>
    <d v="2026-08-04T00:00:00"/>
    <d v="2030-07-29T00:00:00"/>
    <x v="0"/>
    <x v="0"/>
    <n v="1"/>
    <n v="1"/>
    <n v="0"/>
    <n v="1"/>
    <n v="0"/>
    <m/>
    <m/>
    <n v="0"/>
    <x v="4"/>
    <n v="0"/>
    <b v="0"/>
    <n v="0"/>
    <d v="1899-12-30T00:00:00"/>
    <b v="0"/>
    <b v="0"/>
    <s v="0 Month,  6 Days"/>
    <s v="3 Year, 11 Month, 19 Days"/>
    <n v="1"/>
    <n v="1"/>
    <s v="CB36"/>
    <n v="1000"/>
    <s v="aktif"/>
    <n v="0"/>
  </r>
  <r>
    <s v="CB"/>
    <s v="36"/>
    <x v="0"/>
    <n v="2"/>
    <x v="541"/>
    <n v="12687192"/>
    <d v="2026-08-04T00:00:00"/>
    <d v="2030-07-29T00:00:00"/>
    <x v="0"/>
    <x v="0"/>
    <n v="1"/>
    <n v="1"/>
    <n v="0"/>
    <n v="1"/>
    <n v="0"/>
    <m/>
    <m/>
    <n v="0"/>
    <x v="4"/>
    <n v="0"/>
    <b v="0"/>
    <n v="0"/>
    <d v="1899-12-30T00:00:00"/>
    <b v="0"/>
    <b v="0"/>
    <s v="0 Month,  6 Days"/>
    <s v="3 Year, 11 Month, 19 Days"/>
    <n v="1"/>
    <n v="1"/>
    <s v="CB36"/>
    <n v="1000"/>
    <s v="aktif"/>
    <n v="0"/>
  </r>
  <r>
    <s v="CB"/>
    <s v="36"/>
    <x v="1"/>
    <n v="1"/>
    <x v="542"/>
    <s v="19F26JJ"/>
    <d v="2026-07-14T00:00:00"/>
    <d v="2030-06-19T00:00:00"/>
    <x v="48"/>
    <x v="48"/>
    <n v="0"/>
    <n v="0"/>
    <n v="0"/>
    <n v="36"/>
    <n v="0"/>
    <m/>
    <m/>
    <n v="0"/>
    <x v="0"/>
    <n v="0"/>
    <b v="0"/>
    <n v="0"/>
    <d v="1899-12-30T00:00:00"/>
    <b v="0"/>
    <b v="0"/>
    <s v="0 Month,  27 Days"/>
    <s v="3 Year, 10 Month, 9 Days"/>
    <n v="0"/>
    <n v="0"/>
    <s v="CB36"/>
    <n v="0"/>
    <s v="aktif"/>
    <n v="1"/>
  </r>
  <r>
    <s v="CB"/>
    <s v="36"/>
    <x v="1"/>
    <n v="2"/>
    <x v="543"/>
    <s v="19F26JJ"/>
    <d v="2026-07-14T00:00:00"/>
    <d v="2030-06-19T00:00:00"/>
    <x v="48"/>
    <x v="48"/>
    <n v="0"/>
    <n v="0"/>
    <n v="0"/>
    <n v="36"/>
    <n v="0"/>
    <m/>
    <m/>
    <n v="0"/>
    <x v="0"/>
    <n v="0"/>
    <b v="0"/>
    <n v="0"/>
    <d v="1899-12-30T00:00:00"/>
    <b v="0"/>
    <b v="0"/>
    <s v="0 Month,  27 Days"/>
    <s v="3 Year, 10 Month, 9 Days"/>
    <n v="0"/>
    <n v="0"/>
    <s v="CB36"/>
    <n v="0"/>
    <s v="aktif"/>
    <n v="1"/>
  </r>
  <r>
    <s v="CB"/>
    <s v="36"/>
    <x v="2"/>
    <n v="1"/>
    <x v="544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6"/>
    <n v="0"/>
    <s v="aktif"/>
    <n v="1"/>
  </r>
  <r>
    <s v="CB"/>
    <s v="36"/>
    <x v="2"/>
    <n v="2"/>
    <x v="545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6"/>
    <n v="0"/>
    <s v="aktif"/>
    <n v="1"/>
  </r>
  <r>
    <s v="CB"/>
    <s v="36"/>
    <x v="3"/>
    <n v="1"/>
    <x v="546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6"/>
    <n v="0"/>
    <s v="aktif"/>
    <n v="1"/>
  </r>
  <r>
    <s v="CB"/>
    <s v="36"/>
    <x v="3"/>
    <n v="2"/>
    <x v="547"/>
    <s v="17G26JJ"/>
    <d v="2026-07-22T00:00:00"/>
    <d v="2030-07-17T00:00:00"/>
    <x v="49"/>
    <x v="49"/>
    <n v="44"/>
    <n v="1"/>
    <n v="0"/>
    <n v="44"/>
    <n v="0"/>
    <m/>
    <m/>
    <n v="0"/>
    <x v="3"/>
    <n v="0"/>
    <b v="0"/>
    <n v="0"/>
    <d v="1899-12-30T00:00:00"/>
    <b v="0"/>
    <b v="0"/>
    <s v="0 Month,  19 Days"/>
    <s v="3 Year, 11 Month, 7 Days"/>
    <n v="44"/>
    <n v="1"/>
    <s v="CB36"/>
    <n v="528"/>
    <s v="aktif"/>
    <n v="0"/>
  </r>
  <r>
    <s v="CB"/>
    <s v="36"/>
    <x v="4"/>
    <n v="1"/>
    <x v="548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6"/>
    <n v="0"/>
    <s v="aktif"/>
    <n v="1"/>
  </r>
  <r>
    <s v="CB"/>
    <s v="36"/>
    <x v="4"/>
    <n v="2"/>
    <x v="549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6"/>
    <n v="0"/>
    <s v="aktif"/>
    <n v="1"/>
  </r>
  <r>
    <s v="CB"/>
    <s v="37"/>
    <x v="0"/>
    <n v="1"/>
    <x v="55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7"/>
    <n v="836"/>
    <s v="aktif"/>
    <n v="0"/>
  </r>
  <r>
    <s v="CB"/>
    <s v="37"/>
    <x v="0"/>
    <n v="2"/>
    <x v="551"/>
    <s v="20E26JJ"/>
    <d v="2026-06-03T00:00:00"/>
    <d v="2030-05-20T00:00:00"/>
    <x v="27"/>
    <x v="27"/>
    <n v="39"/>
    <n v="0"/>
    <n v="39"/>
    <n v="44"/>
    <n v="0"/>
    <m/>
    <m/>
    <n v="0"/>
    <x v="20"/>
    <n v="0"/>
    <b v="0"/>
    <n v="0"/>
    <d v="1899-12-30T00:00:00"/>
    <b v="0"/>
    <b v="0"/>
    <s v="2 Month,  7 Days"/>
    <s v="3 Year, 9 Month, 10 Days"/>
    <n v="39"/>
    <n v="1"/>
    <s v="CB37"/>
    <n v="468"/>
    <s v="aktif"/>
    <n v="0"/>
  </r>
  <r>
    <s v="CB"/>
    <s v="37"/>
    <x v="1"/>
    <n v="1"/>
    <x v="552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7"/>
    <n v="836"/>
    <s v="aktif"/>
    <n v="0"/>
  </r>
  <r>
    <s v="CB"/>
    <s v="37"/>
    <x v="1"/>
    <n v="2"/>
    <x v="553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7"/>
    <n v="460.79999999999995"/>
    <s v="aktif"/>
    <n v="0"/>
  </r>
  <r>
    <s v="CB"/>
    <s v="37"/>
    <x v="2"/>
    <n v="1"/>
    <x v="554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2"/>
    <n v="2"/>
    <x v="555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3"/>
    <n v="1"/>
    <x v="556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3"/>
    <n v="2"/>
    <x v="557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4"/>
    <n v="1"/>
    <x v="558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4"/>
    <n v="2"/>
    <x v="559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7"/>
    <n v="528"/>
    <s v="aktif"/>
    <n v="0"/>
  </r>
  <r>
    <s v="CB"/>
    <s v="38"/>
    <x v="0"/>
    <n v="1"/>
    <x v="560"/>
    <s v="03F26JJ"/>
    <d v="2026-06-08T00:00:00"/>
    <d v="2030-06-03T00:00:00"/>
    <x v="59"/>
    <x v="59"/>
    <n v="11"/>
    <n v="0"/>
    <n v="13"/>
    <n v="48"/>
    <n v="0"/>
    <m/>
    <n v="2"/>
    <n v="0"/>
    <x v="21"/>
    <n v="0"/>
    <b v="0"/>
    <n v="0"/>
    <d v="1899-12-30T00:00:00"/>
    <b v="0"/>
    <b v="0"/>
    <s v="2 Month,  2 Days"/>
    <s v="3 Year, 9 Month, 24 Days"/>
    <n v="11"/>
    <n v="1"/>
    <s v="CB38"/>
    <n v="105.60000000000002"/>
    <s v="aktif"/>
    <n v="0"/>
  </r>
  <r>
    <s v="CB"/>
    <s v="38"/>
    <x v="0"/>
    <n v="2"/>
    <x v="561"/>
    <n v="12666669"/>
    <d v="2026-07-30T00:00:00"/>
    <d v="2030-06-19T00:00:00"/>
    <x v="60"/>
    <x v="60"/>
    <n v="3"/>
    <n v="0"/>
    <n v="3"/>
    <n v="4"/>
    <n v="0"/>
    <m/>
    <m/>
    <n v="0"/>
    <x v="9"/>
    <n v="0"/>
    <b v="0"/>
    <n v="0"/>
    <d v="1899-12-30T00:00:00"/>
    <b v="0"/>
    <b v="0"/>
    <s v="0 Month,  11 Days"/>
    <s v="3 Year, 10 Month, 9 Days"/>
    <n v="3"/>
    <n v="1"/>
    <s v="CB38"/>
    <n v="627"/>
    <s v="aktif"/>
    <n v="0"/>
  </r>
  <r>
    <s v="CB"/>
    <s v="38"/>
    <x v="1"/>
    <n v="1"/>
    <x v="562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38"/>
    <n v="836"/>
    <s v="aktif"/>
    <n v="0"/>
  </r>
  <r>
    <s v="CB"/>
    <s v="38"/>
    <x v="1"/>
    <n v="2"/>
    <x v="56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38"/>
    <n v="836"/>
    <s v="aktif"/>
    <n v="0"/>
  </r>
  <r>
    <s v="CB"/>
    <s v="38"/>
    <x v="2"/>
    <n v="1"/>
    <x v="564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8"/>
    <n v="528"/>
    <s v="aktif"/>
    <n v="0"/>
  </r>
  <r>
    <s v="CB"/>
    <s v="38"/>
    <x v="2"/>
    <n v="2"/>
    <x v="565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8"/>
    <n v="528"/>
    <s v="aktif"/>
    <n v="0"/>
  </r>
  <r>
    <s v="CB"/>
    <s v="38"/>
    <x v="3"/>
    <n v="1"/>
    <x v="566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8"/>
    <n v="460.79999999999995"/>
    <s v="aktif"/>
    <n v="0"/>
  </r>
  <r>
    <s v="CB"/>
    <s v="38"/>
    <x v="3"/>
    <n v="2"/>
    <x v="567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8"/>
    <n v="460.79999999999995"/>
    <s v="aktif"/>
    <n v="0"/>
  </r>
  <r>
    <s v="CB"/>
    <s v="38"/>
    <x v="4"/>
    <n v="1"/>
    <x v="568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8"/>
    <n v="528"/>
    <s v="aktif"/>
    <n v="0"/>
  </r>
  <r>
    <s v="CB"/>
    <s v="38"/>
    <x v="4"/>
    <n v="2"/>
    <x v="569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8"/>
    <n v="528"/>
    <s v="aktif"/>
    <n v="0"/>
  </r>
  <r>
    <s v="CB"/>
    <s v="39"/>
    <x v="0"/>
    <n v="1"/>
    <x v="570"/>
    <n v="12633622"/>
    <d v="2026-04-21T00:00:00"/>
    <d v="2030-03-30T00:00:00"/>
    <x v="39"/>
    <x v="39"/>
    <n v="2"/>
    <n v="0"/>
    <n v="2"/>
    <n v="4"/>
    <n v="0"/>
    <m/>
    <m/>
    <n v="0"/>
    <x v="1"/>
    <n v="0"/>
    <b v="0"/>
    <n v="0"/>
    <d v="1899-12-30T00:00:00"/>
    <b v="0"/>
    <b v="0"/>
    <s v="3 Month,  20 Days"/>
    <s v="3 Year, 7 Month, 20 Days"/>
    <n v="2"/>
    <n v="1"/>
    <s v="CB39"/>
    <n v="418"/>
    <s v="aktif"/>
    <n v="0"/>
  </r>
  <r>
    <s v="CB"/>
    <s v="39"/>
    <x v="0"/>
    <n v="2"/>
    <x v="571"/>
    <s v="18G26JJ"/>
    <m/>
    <m/>
    <x v="2"/>
    <x v="2"/>
    <n v="0"/>
    <e v="#N/A"/>
    <e v="#N/A"/>
    <e v="#N/A"/>
    <n v="0"/>
    <m/>
    <m/>
    <n v="0"/>
    <x v="0"/>
    <n v="0"/>
    <b v="1"/>
    <n v="0"/>
    <d v="1899-12-30T00:00:00"/>
    <b v="0"/>
    <b v="1"/>
    <s v=""/>
    <s v=""/>
    <n v="0"/>
    <n v="0"/>
    <s v="CB39"/>
    <n v="0"/>
    <s v="aktif"/>
    <n v="1"/>
  </r>
  <r>
    <s v="CB"/>
    <s v="39"/>
    <x v="1"/>
    <n v="1"/>
    <x v="572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9"/>
    <n v="460.79999999999995"/>
    <s v="aktif"/>
    <n v="0"/>
  </r>
  <r>
    <s v="CB"/>
    <s v="39"/>
    <x v="1"/>
    <n v="2"/>
    <x v="573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9"/>
    <n v="460.79999999999995"/>
    <s v="aktif"/>
    <n v="0"/>
  </r>
  <r>
    <s v="CB"/>
    <s v="39"/>
    <x v="2"/>
    <n v="1"/>
    <x v="574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9"/>
    <n v="0"/>
    <s v="aktif"/>
    <n v="1"/>
  </r>
  <r>
    <s v="CB"/>
    <s v="39"/>
    <x v="2"/>
    <n v="2"/>
    <x v="575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9"/>
    <n v="836"/>
    <s v="aktif"/>
    <n v="0"/>
  </r>
  <r>
    <s v="CB"/>
    <s v="39"/>
    <x v="3"/>
    <n v="1"/>
    <x v="576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9"/>
    <n v="460.79999999999995"/>
    <s v="aktif"/>
    <n v="0"/>
  </r>
  <r>
    <s v="CB"/>
    <s v="39"/>
    <x v="3"/>
    <n v="2"/>
    <x v="577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9"/>
    <n v="576"/>
    <s v="aktif"/>
    <n v="0"/>
  </r>
  <r>
    <s v="CB"/>
    <s v="39"/>
    <x v="4"/>
    <n v="1"/>
    <x v="578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9"/>
    <n v="528"/>
    <s v="aktif"/>
    <n v="0"/>
  </r>
  <r>
    <s v="CB"/>
    <s v="39"/>
    <x v="4"/>
    <n v="2"/>
    <x v="579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9"/>
    <n v="528"/>
    <s v="aktif"/>
    <n v="0"/>
  </r>
  <r>
    <s v="CB"/>
    <s v="40"/>
    <x v="0"/>
    <n v="1"/>
    <x v="580"/>
    <n v="12658900"/>
    <d v="2026-07-25T00:00:00"/>
    <d v="2030-05-14T00:00:00"/>
    <x v="26"/>
    <x v="26"/>
    <n v="2"/>
    <n v="0"/>
    <n v="2"/>
    <n v="4"/>
    <n v="0"/>
    <m/>
    <m/>
    <n v="0"/>
    <x v="1"/>
    <n v="0"/>
    <b v="0"/>
    <n v="0"/>
    <d v="1899-12-30T00:00:00"/>
    <b v="0"/>
    <b v="0"/>
    <s v="0 Month,  16 Days"/>
    <s v="3 Year, 9 Month, 4 Days"/>
    <n v="2"/>
    <n v="1"/>
    <s v="CB40"/>
    <n v="418"/>
    <s v="aktif"/>
    <n v="0"/>
  </r>
  <r>
    <s v="CB"/>
    <s v="40"/>
    <x v="0"/>
    <n v="2"/>
    <x v="581"/>
    <s v="14G26JJ"/>
    <d v="2026-07-20T00:00:00"/>
    <d v="2030-07-14T00:00:00"/>
    <x v="49"/>
    <x v="49"/>
    <n v="13"/>
    <n v="0"/>
    <n v="13"/>
    <n v="44"/>
    <n v="0"/>
    <m/>
    <m/>
    <n v="0"/>
    <x v="21"/>
    <n v="0"/>
    <b v="0"/>
    <n v="0"/>
    <d v="1899-12-30T00:00:00"/>
    <b v="0"/>
    <b v="0"/>
    <s v="0 Month,  21 Days"/>
    <s v="3 Year, 11 Month, 4 Days"/>
    <n v="13"/>
    <n v="1"/>
    <s v="CB40"/>
    <n v="156"/>
    <s v="aktif"/>
    <n v="0"/>
  </r>
  <r>
    <s v="CB"/>
    <s v="40"/>
    <x v="1"/>
    <n v="1"/>
    <x v="582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40"/>
    <n v="460.79999999999995"/>
    <s v="aktif"/>
    <n v="0"/>
  </r>
  <r>
    <s v="CB"/>
    <s v="40"/>
    <x v="1"/>
    <n v="2"/>
    <x v="583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40"/>
    <n v="460.79999999999995"/>
    <s v="aktif"/>
    <n v="0"/>
  </r>
  <r>
    <s v="CB"/>
    <s v="40"/>
    <x v="2"/>
    <n v="1"/>
    <x v="584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16G26JJ"/>
    <s v="3 Year, 11 Month, 6 Days"/>
    <n v="0"/>
    <n v="0"/>
    <s v="CB40"/>
    <n v="0"/>
    <s v="aktif"/>
    <n v="1"/>
  </r>
  <r>
    <s v="CB"/>
    <s v="40"/>
    <x v="2"/>
    <n v="2"/>
    <x v="585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B"/>
    <s v="40"/>
    <x v="3"/>
    <n v="1"/>
    <x v="586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B"/>
    <s v="40"/>
    <x v="3"/>
    <n v="2"/>
    <x v="587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B"/>
    <s v="40"/>
    <x v="4"/>
    <n v="1"/>
    <x v="588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B"/>
    <s v="40"/>
    <x v="4"/>
    <n v="2"/>
    <x v="589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C"/>
    <s v="01"/>
    <x v="0"/>
    <n v="1"/>
    <x v="59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01"/>
    <n v="576"/>
    <s v="aktif"/>
    <n v="0"/>
  </r>
  <r>
    <s v="CC"/>
    <s v="01"/>
    <x v="0"/>
    <n v="2"/>
    <x v="591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01"/>
    <n v="836"/>
    <s v="aktif"/>
    <n v="0"/>
  </r>
  <r>
    <s v="CC"/>
    <s v="01"/>
    <x v="1"/>
    <n v="1"/>
    <x v="592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1"/>
    <n v="836"/>
    <s v="aktif"/>
    <n v="0"/>
  </r>
  <r>
    <s v="CC"/>
    <s v="01"/>
    <x v="1"/>
    <n v="2"/>
    <x v="59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1"/>
    <n v="836"/>
    <s v="aktif"/>
    <n v="0"/>
  </r>
  <r>
    <s v="CC"/>
    <s v="01"/>
    <x v="2"/>
    <n v="1"/>
    <x v="594"/>
    <n v="12664054"/>
    <d v="2026-06-29T00:00:00"/>
    <d v="2030-06-04T00:00:00"/>
    <x v="51"/>
    <x v="51"/>
    <n v="4"/>
    <n v="1"/>
    <n v="0"/>
    <n v="4"/>
    <n v="0"/>
    <m/>
    <m/>
    <n v="0"/>
    <x v="2"/>
    <n v="0"/>
    <b v="0"/>
    <n v="0"/>
    <d v="1899-12-30T00:00:00"/>
    <b v="0"/>
    <b v="0"/>
    <s v="1 Month,  12 Days"/>
    <s v="3 Year, 9 Month, 25 Days"/>
    <n v="4"/>
    <n v="1"/>
    <s v="CC01"/>
    <n v="836"/>
    <s v="aktif"/>
    <n v="0"/>
  </r>
  <r>
    <s v="CC"/>
    <s v="01"/>
    <x v="2"/>
    <n v="2"/>
    <x v="595"/>
    <n v="12664054"/>
    <d v="2026-06-29T00:00:00"/>
    <d v="2030-06-04T00:00:00"/>
    <x v="51"/>
    <x v="51"/>
    <n v="4"/>
    <n v="1"/>
    <n v="0"/>
    <n v="4"/>
    <n v="0"/>
    <m/>
    <m/>
    <n v="0"/>
    <x v="2"/>
    <n v="0"/>
    <b v="0"/>
    <n v="0"/>
    <d v="1899-12-30T00:00:00"/>
    <b v="0"/>
    <b v="0"/>
    <s v="1 Month,  12 Days"/>
    <s v="3 Year, 9 Month, 25 Days"/>
    <n v="4"/>
    <n v="1"/>
    <s v="CC01"/>
    <n v="836"/>
    <s v="aktif"/>
    <n v="0"/>
  </r>
  <r>
    <s v="CC"/>
    <s v="01"/>
    <x v="3"/>
    <n v="1"/>
    <x v="596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1"/>
    <n v="528"/>
    <s v="aktif"/>
    <n v="0"/>
  </r>
  <r>
    <s v="CC"/>
    <s v="01"/>
    <x v="3"/>
    <n v="2"/>
    <x v="597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1"/>
    <n v="528"/>
    <s v="aktif"/>
    <n v="0"/>
  </r>
  <r>
    <s v="CC"/>
    <s v="01"/>
    <x v="4"/>
    <n v="1"/>
    <x v="598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1"/>
    <n v="528"/>
    <s v="aktif"/>
    <n v="0"/>
  </r>
  <r>
    <s v="CC"/>
    <s v="01"/>
    <x v="4"/>
    <n v="2"/>
    <x v="599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1"/>
    <n v="528"/>
    <s v="aktif"/>
    <n v="0"/>
  </r>
  <r>
    <s v="CC"/>
    <s v="02"/>
    <x v="0"/>
    <n v="1"/>
    <x v="600"/>
    <s v="24B26JJ"/>
    <d v="2026-03-12T00:00:00"/>
    <d v="2030-02-24T00:00:00"/>
    <x v="44"/>
    <x v="44"/>
    <n v="1"/>
    <n v="0"/>
    <n v="0"/>
    <n v="44"/>
    <n v="0"/>
    <n v="1"/>
    <m/>
    <n v="0"/>
    <x v="0"/>
    <n v="0"/>
    <b v="0"/>
    <n v="0"/>
    <d v="1899-12-30T00:00:00"/>
    <b v="0"/>
    <b v="0"/>
    <s v="4 Month,  29 Days"/>
    <s v="3 Year, 6 Month, 14 Days"/>
    <n v="1"/>
    <n v="0"/>
    <s v="CC02"/>
    <n v="12"/>
    <s v="aktif"/>
    <n v="1"/>
  </r>
  <r>
    <s v="CC"/>
    <s v="02"/>
    <x v="0"/>
    <n v="2"/>
    <x v="60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C02"/>
    <n v="836"/>
    <s v="aktif"/>
    <n v="0"/>
  </r>
  <r>
    <s v="CC"/>
    <s v="02"/>
    <x v="1"/>
    <n v="1"/>
    <x v="602"/>
    <s v="12629768"/>
    <d v="2026-05-20T00:00:00"/>
    <d v="2030-03-18T00:00:00"/>
    <x v="34"/>
    <x v="34"/>
    <n v="4"/>
    <n v="1"/>
    <n v="0"/>
    <n v="4"/>
    <n v="0"/>
    <m/>
    <m/>
    <n v="0"/>
    <x v="2"/>
    <n v="0"/>
    <b v="0"/>
    <n v="0"/>
    <d v="1899-12-30T00:00:00"/>
    <b v="0"/>
    <b v="0"/>
    <s v="2 Month,  21 Days"/>
    <s v="3 Year, 7 Month, 8 Days"/>
    <n v="4"/>
    <n v="1"/>
    <s v="CC02"/>
    <n v="836"/>
    <s v="aktif"/>
    <n v="0"/>
  </r>
  <r>
    <s v="CC"/>
    <s v="02"/>
    <x v="1"/>
    <n v="2"/>
    <x v="60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02"/>
    <n v="836"/>
    <s v="aktif"/>
    <n v="0"/>
  </r>
  <r>
    <s v="CC"/>
    <s v="02"/>
    <x v="2"/>
    <n v="1"/>
    <x v="604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2"/>
    <n v="528"/>
    <s v="aktif"/>
    <n v="0"/>
  </r>
  <r>
    <s v="CC"/>
    <s v="02"/>
    <x v="2"/>
    <n v="2"/>
    <x v="605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2"/>
    <n v="528"/>
    <s v="aktif"/>
    <n v="0"/>
  </r>
  <r>
    <s v="CC"/>
    <s v="02"/>
    <x v="3"/>
    <n v="1"/>
    <x v="606"/>
    <s v="18G26JJ"/>
    <d v="2026-07-23T00:00:00"/>
    <d v="2030-07-18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8 Days"/>
    <n v="0"/>
    <n v="0"/>
    <s v="CC02"/>
    <n v="0"/>
    <s v="aktif"/>
    <n v="1"/>
  </r>
  <r>
    <s v="CC"/>
    <s v="02"/>
    <x v="3"/>
    <n v="2"/>
    <x v="607"/>
    <s v="14K26JJ"/>
    <d v="2026-03-12T00:00:00"/>
    <d v="2029-11-14T00:00:00"/>
    <x v="62"/>
    <x v="62"/>
    <n v="44"/>
    <n v="1"/>
    <n v="0"/>
    <n v="44"/>
    <n v="0"/>
    <m/>
    <m/>
    <n v="0"/>
    <x v="3"/>
    <n v="0"/>
    <b v="0"/>
    <n v="0"/>
    <d v="1899-12-30T00:00:00"/>
    <b v="0"/>
    <b v="0"/>
    <s v="4 Month,  29 Days"/>
    <s v="3 Year, 3 Month, 4 Days"/>
    <n v="44"/>
    <n v="1"/>
    <s v="CC02"/>
    <n v="528"/>
    <s v="aktif"/>
    <n v="0"/>
  </r>
  <r>
    <s v="CC"/>
    <s v="02"/>
    <x v="4"/>
    <n v="1"/>
    <x v="608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2"/>
    <n v="528"/>
    <s v="aktif"/>
    <n v="0"/>
  </r>
  <r>
    <s v="CC"/>
    <s v="02"/>
    <x v="4"/>
    <n v="2"/>
    <x v="609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2"/>
    <n v="528"/>
    <s v="aktif"/>
    <n v="0"/>
  </r>
  <r>
    <s v="CC"/>
    <s v="03"/>
    <x v="0"/>
    <n v="1"/>
    <x v="61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C03"/>
    <n v="836"/>
    <s v="aktif"/>
    <n v="0"/>
  </r>
  <r>
    <s v="CC"/>
    <s v="03"/>
    <x v="0"/>
    <n v="2"/>
    <x v="611"/>
    <s v="A1000175"/>
    <d v="2026-07-27T00:00:00"/>
    <d v="2030-06-10T00:00:00"/>
    <x v="63"/>
    <x v="63"/>
    <n v="1"/>
    <n v="0"/>
    <n v="1"/>
    <n v="4"/>
    <n v="0"/>
    <m/>
    <m/>
    <n v="0"/>
    <x v="4"/>
    <n v="0"/>
    <b v="0"/>
    <n v="0"/>
    <d v="1899-12-30T00:00:00"/>
    <b v="0"/>
    <b v="0"/>
    <s v="0 Month,  14 Days"/>
    <s v="3 Year, 10 Month, 0 Days"/>
    <n v="1"/>
    <n v="1"/>
    <s v="CC03"/>
    <n v="180"/>
    <s v="aktif"/>
    <n v="0"/>
  </r>
  <r>
    <s v="CC"/>
    <s v="03"/>
    <x v="1"/>
    <n v="1"/>
    <x v="612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1"/>
    <n v="2"/>
    <x v="613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2"/>
    <n v="1"/>
    <x v="61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3"/>
    <n v="836"/>
    <s v="aktif"/>
    <n v="0"/>
  </r>
  <r>
    <s v="CC"/>
    <s v="03"/>
    <x v="2"/>
    <n v="2"/>
    <x v="61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3"/>
    <n v="836"/>
    <s v="aktif"/>
    <n v="0"/>
  </r>
  <r>
    <s v="CC"/>
    <s v="03"/>
    <x v="3"/>
    <n v="1"/>
    <x v="616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3"/>
    <n v="2"/>
    <x v="617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4"/>
    <n v="1"/>
    <x v="618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4"/>
    <n v="2"/>
    <x v="619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4"/>
    <x v="0"/>
    <n v="1"/>
    <x v="62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C04"/>
    <n v="836"/>
    <s v="aktif"/>
    <n v="0"/>
  </r>
  <r>
    <s v="CC"/>
    <s v="04"/>
    <x v="0"/>
    <n v="2"/>
    <x v="621"/>
    <s v="12C26JJ"/>
    <s v=""/>
    <d v="2030-03-12T00:00:00"/>
    <x v="64"/>
    <x v="64"/>
    <n v="43"/>
    <n v="0"/>
    <n v="43"/>
    <n v="44"/>
    <n v="0"/>
    <m/>
    <m/>
    <n v="0"/>
    <x v="22"/>
    <n v="0"/>
    <b v="0"/>
    <n v="0"/>
    <d v="1899-12-30T00:00:00"/>
    <b v="0"/>
    <b v="0"/>
    <s v=""/>
    <s v="3 Year, 7 Month, 2 Days"/>
    <n v="43"/>
    <n v="1"/>
    <s v="CC04"/>
    <n v="516"/>
    <s v="aktif"/>
    <n v="0"/>
  </r>
  <r>
    <s v="CC"/>
    <s v="04"/>
    <x v="1"/>
    <n v="1"/>
    <x v="622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4"/>
    <n v="0"/>
    <s v="aktif"/>
    <n v="1"/>
  </r>
  <r>
    <s v="CC"/>
    <s v="04"/>
    <x v="1"/>
    <n v="2"/>
    <x v="623"/>
    <s v="22D26JJ"/>
    <d v="2026-05-07T00:00:00"/>
    <d v="2030-04-22T00:00:00"/>
    <x v="48"/>
    <x v="48"/>
    <n v="36"/>
    <n v="1"/>
    <n v="0"/>
    <n v="36"/>
    <n v="0"/>
    <m/>
    <m/>
    <n v="0"/>
    <x v="5"/>
    <n v="0"/>
    <b v="0"/>
    <n v="0"/>
    <d v="1899-12-30T00:00:00"/>
    <b v="0"/>
    <b v="0"/>
    <s v="3 Month,  3 Days"/>
    <s v="3 Year, 8 Month, 12 Days"/>
    <n v="36"/>
    <n v="1"/>
    <s v="CC04"/>
    <n v="576"/>
    <s v="aktif"/>
    <n v="0"/>
  </r>
  <r>
    <s v="CC"/>
    <s v="04"/>
    <x v="2"/>
    <n v="1"/>
    <x v="624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4"/>
    <n v="528"/>
    <s v="aktif"/>
    <n v="0"/>
  </r>
  <r>
    <s v="CC"/>
    <s v="04"/>
    <x v="2"/>
    <n v="2"/>
    <x v="625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4"/>
    <n v="528"/>
    <s v="aktif"/>
    <n v="0"/>
  </r>
  <r>
    <s v="CC"/>
    <s v="04"/>
    <x v="3"/>
    <n v="1"/>
    <x v="626"/>
    <s v="18G26JJ"/>
    <d v="2026-07-23T00:00:00"/>
    <d v="2030-07-18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8 Days"/>
    <n v="0"/>
    <n v="0"/>
    <s v="CC04"/>
    <n v="0"/>
    <s v="aktif"/>
    <n v="1"/>
  </r>
  <r>
    <s v="CC"/>
    <s v="04"/>
    <x v="3"/>
    <n v="2"/>
    <x v="627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C04"/>
    <n v="0"/>
    <s v="aktif"/>
    <n v="1"/>
  </r>
  <r>
    <s v="CC"/>
    <s v="04"/>
    <x v="4"/>
    <n v="1"/>
    <x v="628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4"/>
    <n v="528"/>
    <s v="aktif"/>
    <n v="0"/>
  </r>
  <r>
    <s v="CC"/>
    <s v="04"/>
    <x v="4"/>
    <n v="2"/>
    <x v="629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4"/>
    <n v="528"/>
    <s v="aktif"/>
    <n v="0"/>
  </r>
  <r>
    <s v="CC"/>
    <s v="05"/>
    <x v="0"/>
    <n v="1"/>
    <x v="63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5"/>
    <n v="0"/>
    <s v="aktif"/>
    <n v="1"/>
  </r>
  <r>
    <s v="CC"/>
    <s v="05"/>
    <x v="0"/>
    <n v="2"/>
    <x v="63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5"/>
    <n v="0"/>
    <s v="aktif"/>
    <n v="1"/>
  </r>
  <r>
    <s v="CC"/>
    <s v="05"/>
    <x v="1"/>
    <n v="1"/>
    <x v="632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1"/>
    <n v="2"/>
    <x v="633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2"/>
    <n v="1"/>
    <x v="634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2"/>
    <n v="2"/>
    <x v="635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3"/>
    <n v="1"/>
    <x v="636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3"/>
    <n v="2"/>
    <x v="637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4"/>
    <n v="1"/>
    <x v="638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5"/>
    <n v="0"/>
    <s v="aktif"/>
    <n v="1"/>
  </r>
  <r>
    <s v="CC"/>
    <s v="05"/>
    <x v="4"/>
    <n v="2"/>
    <x v="639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5"/>
    <n v="0"/>
    <s v="aktif"/>
    <n v="1"/>
  </r>
  <r>
    <s v="CC"/>
    <s v="06"/>
    <x v="0"/>
    <n v="1"/>
    <x v="64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6"/>
    <n v="0"/>
    <s v="aktif"/>
    <n v="1"/>
  </r>
  <r>
    <s v="CC"/>
    <s v="06"/>
    <x v="0"/>
    <n v="2"/>
    <x v="64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6"/>
    <n v="0"/>
    <s v="aktif"/>
    <n v="1"/>
  </r>
  <r>
    <s v="CC"/>
    <s v="06"/>
    <x v="1"/>
    <n v="1"/>
    <x v="642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6"/>
    <n v="0"/>
    <s v="aktif"/>
    <n v="1"/>
  </r>
  <r>
    <s v="CC"/>
    <s v="06"/>
    <x v="1"/>
    <n v="2"/>
    <x v="643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6"/>
    <n v="0"/>
    <s v="aktif"/>
    <n v="1"/>
  </r>
  <r>
    <s v="CC"/>
    <s v="06"/>
    <x v="2"/>
    <n v="1"/>
    <x v="644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6"/>
    <n v="528"/>
    <s v="aktif"/>
    <n v="0"/>
  </r>
  <r>
    <s v="CC"/>
    <s v="06"/>
    <x v="2"/>
    <n v="2"/>
    <x v="645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6"/>
    <n v="528"/>
    <s v="aktif"/>
    <n v="0"/>
  </r>
  <r>
    <s v="CC"/>
    <s v="06"/>
    <x v="3"/>
    <n v="1"/>
    <x v="646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6"/>
    <n v="0"/>
    <s v="aktif"/>
    <n v="1"/>
  </r>
  <r>
    <s v="CC"/>
    <s v="06"/>
    <x v="3"/>
    <n v="2"/>
    <x v="647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6"/>
    <n v="0"/>
    <s v="aktif"/>
    <n v="1"/>
  </r>
  <r>
    <s v="CC"/>
    <s v="06"/>
    <x v="4"/>
    <n v="1"/>
    <x v="648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06"/>
    <n v="0"/>
    <s v="aktif"/>
    <n v="1"/>
  </r>
  <r>
    <s v="CC"/>
    <s v="06"/>
    <x v="4"/>
    <n v="2"/>
    <x v="649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06"/>
    <n v="0"/>
    <s v="aktif"/>
    <n v="1"/>
  </r>
  <r>
    <s v="CC"/>
    <s v="07"/>
    <x v="0"/>
    <n v="1"/>
    <x v="65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7"/>
    <n v="0"/>
    <s v="aktif"/>
    <n v="1"/>
  </r>
  <r>
    <s v="CC"/>
    <s v="07"/>
    <x v="0"/>
    <n v="2"/>
    <x v="65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7"/>
    <n v="0"/>
    <s v="aktif"/>
    <n v="1"/>
  </r>
  <r>
    <s v="CC"/>
    <s v="07"/>
    <x v="1"/>
    <n v="1"/>
    <x v="652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C07"/>
    <n v="836"/>
    <s v="aktif"/>
    <n v="0"/>
  </r>
  <r>
    <s v="CC"/>
    <s v="07"/>
    <x v="1"/>
    <n v="2"/>
    <x v="65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7"/>
    <n v="836"/>
    <s v="aktif"/>
    <n v="0"/>
  </r>
  <r>
    <s v="CC"/>
    <s v="07"/>
    <x v="2"/>
    <n v="1"/>
    <x v="654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7"/>
    <n v="0"/>
    <s v="aktif"/>
    <n v="1"/>
  </r>
  <r>
    <s v="CC"/>
    <s v="07"/>
    <x v="2"/>
    <n v="2"/>
    <x v="655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7"/>
    <n v="0"/>
    <s v="aktif"/>
    <n v="1"/>
  </r>
  <r>
    <s v="CC"/>
    <s v="07"/>
    <x v="3"/>
    <n v="1"/>
    <x v="656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7"/>
    <n v="0"/>
    <s v="aktif"/>
    <n v="1"/>
  </r>
  <r>
    <s v="CC"/>
    <s v="07"/>
    <x v="3"/>
    <n v="2"/>
    <x v="657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7"/>
    <n v="0"/>
    <s v="aktif"/>
    <n v="1"/>
  </r>
  <r>
    <s v="CC"/>
    <s v="07"/>
    <x v="4"/>
    <n v="1"/>
    <x v="658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7"/>
    <n v="0"/>
    <s v="aktif"/>
    <n v="1"/>
  </r>
  <r>
    <s v="CC"/>
    <s v="07"/>
    <x v="4"/>
    <n v="2"/>
    <x v="659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7"/>
    <n v="0"/>
    <s v="aktif"/>
    <n v="1"/>
  </r>
  <r>
    <s v="CC"/>
    <s v="08"/>
    <x v="0"/>
    <n v="1"/>
    <x v="66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8"/>
    <n v="0"/>
    <s v="aktif"/>
    <n v="1"/>
  </r>
  <r>
    <s v="CC"/>
    <s v="08"/>
    <x v="0"/>
    <n v="2"/>
    <x v="661"/>
    <s v="18681188"/>
    <d v="2026-07-21T00:00:00"/>
    <d v="2030-07-16T00:00:00"/>
    <x v="30"/>
    <x v="30"/>
    <n v="3"/>
    <n v="0"/>
    <n v="3"/>
    <n v="4"/>
    <n v="0"/>
    <m/>
    <m/>
    <n v="0"/>
    <x v="9"/>
    <n v="0"/>
    <b v="0"/>
    <n v="0"/>
    <d v="1899-12-30T00:00:00"/>
    <b v="0"/>
    <b v="0"/>
    <s v="0 Month,  20 Days"/>
    <s v="3 Year, 11 Month, 6 Days"/>
    <n v="3"/>
    <n v="1"/>
    <s v="CC08"/>
    <n v="627"/>
    <s v="aktif"/>
    <n v="0"/>
  </r>
  <r>
    <s v="CC"/>
    <s v="08"/>
    <x v="1"/>
    <n v="1"/>
    <x v="662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8"/>
    <n v="836"/>
    <s v="aktif"/>
    <n v="0"/>
  </r>
  <r>
    <s v="CC"/>
    <s v="08"/>
    <x v="1"/>
    <n v="2"/>
    <x v="663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8"/>
    <n v="0"/>
    <s v="aktif"/>
    <n v="1"/>
  </r>
  <r>
    <s v="CC"/>
    <s v="08"/>
    <x v="2"/>
    <n v="1"/>
    <x v="66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8"/>
    <n v="836"/>
    <s v="aktif"/>
    <n v="0"/>
  </r>
  <r>
    <s v="CC"/>
    <s v="08"/>
    <x v="2"/>
    <n v="2"/>
    <x v="66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8"/>
    <n v="836"/>
    <s v="aktif"/>
    <n v="0"/>
  </r>
  <r>
    <s v="CC"/>
    <s v="08"/>
    <x v="3"/>
    <n v="1"/>
    <x v="666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8"/>
    <n v="0"/>
    <s v="aktif"/>
    <n v="1"/>
  </r>
  <r>
    <s v="CC"/>
    <s v="08"/>
    <x v="3"/>
    <n v="2"/>
    <x v="667"/>
    <s v="17G26JJ"/>
    <d v="2026-07-25T00:00:00"/>
    <d v="2030-07-1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7 Days"/>
    <n v="0"/>
    <n v="0"/>
    <s v="CC08"/>
    <n v="0"/>
    <s v="aktif"/>
    <n v="1"/>
  </r>
  <r>
    <s v="CC"/>
    <s v="08"/>
    <x v="4"/>
    <n v="1"/>
    <x v="668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8"/>
    <n v="0"/>
    <s v="aktif"/>
    <n v="1"/>
  </r>
  <r>
    <s v="CC"/>
    <s v="08"/>
    <x v="4"/>
    <n v="2"/>
    <x v="669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8"/>
    <n v="0"/>
    <s v="aktif"/>
    <n v="1"/>
  </r>
  <r>
    <s v="CC"/>
    <s v="09"/>
    <x v="0"/>
    <n v="1"/>
    <x v="670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9"/>
    <n v="0"/>
    <s v="aktif"/>
    <n v="1"/>
  </r>
  <r>
    <s v="CC"/>
    <s v="09"/>
    <x v="0"/>
    <n v="2"/>
    <x v="671"/>
    <s v="09F26JJ"/>
    <d v="2026-06-18T00:00:00"/>
    <d v="2030-09-06T00:00:00"/>
    <x v="58"/>
    <x v="58"/>
    <n v="40"/>
    <n v="0"/>
    <n v="40"/>
    <n v="44"/>
    <n v="0"/>
    <m/>
    <m/>
    <n v="0"/>
    <x v="23"/>
    <n v="0"/>
    <b v="0"/>
    <n v="0"/>
    <d v="1899-12-30T00:00:00"/>
    <b v="0"/>
    <b v="0"/>
    <s v="1 Month,  23 Days"/>
    <s v="4 Year, 0 Month, 27 Days"/>
    <n v="40"/>
    <n v="1"/>
    <s v="CC09"/>
    <n v="480"/>
    <s v="aktif"/>
    <n v="0"/>
  </r>
  <r>
    <s v="CC"/>
    <s v="09"/>
    <x v="1"/>
    <n v="1"/>
    <x v="672"/>
    <s v="18681188"/>
    <d v="2026-07-21T00:00:00"/>
    <d v="2030-07-16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1 Month, 6 Days"/>
    <n v="0"/>
    <n v="0"/>
    <s v="CC09"/>
    <n v="0"/>
    <s v="aktif"/>
    <n v="1"/>
  </r>
  <r>
    <s v="CC"/>
    <s v="09"/>
    <x v="1"/>
    <n v="2"/>
    <x v="673"/>
    <s v="18681188"/>
    <d v="2026-07-21T00:00:00"/>
    <d v="2030-07-16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1 Month, 6 Days"/>
    <n v="0"/>
    <n v="0"/>
    <s v="CC09"/>
    <n v="0"/>
    <s v="aktif"/>
    <n v="1"/>
  </r>
  <r>
    <s v="CC"/>
    <s v="09"/>
    <x v="2"/>
    <n v="1"/>
    <x v="67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9"/>
    <n v="836"/>
    <s v="aktif"/>
    <n v="0"/>
  </r>
  <r>
    <s v="CC"/>
    <s v="09"/>
    <x v="2"/>
    <n v="2"/>
    <x v="675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09"/>
    <n v="836"/>
    <s v="aktif"/>
    <n v="0"/>
  </r>
  <r>
    <s v="CC"/>
    <s v="09"/>
    <x v="3"/>
    <n v="1"/>
    <x v="676"/>
    <s v="17G26JJ"/>
    <d v="2026-07-25T00:00:00"/>
    <d v="2030-07-1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7 Days"/>
    <n v="0"/>
    <n v="0"/>
    <s v="CC09"/>
    <n v="0"/>
    <s v="aktif"/>
    <n v="1"/>
  </r>
  <r>
    <s v="CC"/>
    <s v="09"/>
    <x v="3"/>
    <n v="2"/>
    <x v="677"/>
    <s v="05E26JJ"/>
    <d v="2026-05-13T00:00:00"/>
    <d v="2030-05-05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28 Days"/>
    <s v="3 Year, 8 Month, 25 Days"/>
    <n v="0"/>
    <n v="0"/>
    <s v="CC09"/>
    <n v="0"/>
    <s v="aktif"/>
    <n v="1"/>
  </r>
  <r>
    <s v="CC"/>
    <s v="09"/>
    <x v="4"/>
    <n v="1"/>
    <x v="678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09"/>
    <n v="0"/>
    <s v="aktif"/>
    <n v="1"/>
  </r>
  <r>
    <s v="CC"/>
    <s v="09"/>
    <x v="4"/>
    <n v="2"/>
    <x v="679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09"/>
    <n v="0"/>
    <s v="aktif"/>
    <n v="1"/>
  </r>
  <r>
    <s v="CC"/>
    <s v="10"/>
    <x v="0"/>
    <n v="1"/>
    <x v="68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0"/>
    <n v="836"/>
    <s v="aktif"/>
    <n v="0"/>
  </r>
  <r>
    <s v="CC"/>
    <s v="10"/>
    <x v="0"/>
    <n v="2"/>
    <x v="68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0"/>
    <n v="836"/>
    <s v="aktif"/>
    <n v="0"/>
  </r>
  <r>
    <s v="CC"/>
    <s v="10"/>
    <x v="1"/>
    <n v="1"/>
    <x v="682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10"/>
    <n v="836"/>
    <s v="aktif"/>
    <n v="0"/>
  </r>
  <r>
    <s v="CC"/>
    <s v="10"/>
    <x v="1"/>
    <n v="2"/>
    <x v="683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10"/>
    <n v="836"/>
    <s v="aktif"/>
    <n v="0"/>
  </r>
  <r>
    <s v="CC"/>
    <s v="10"/>
    <x v="2"/>
    <n v="1"/>
    <x v="684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0"/>
    <n v="0"/>
    <s v="aktif"/>
    <n v="1"/>
  </r>
  <r>
    <s v="CC"/>
    <s v="10"/>
    <x v="2"/>
    <n v="2"/>
    <x v="685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C10"/>
    <n v="528"/>
    <s v="aktif"/>
    <n v="0"/>
  </r>
  <r>
    <s v="CC"/>
    <s v="10"/>
    <x v="3"/>
    <n v="1"/>
    <x v="686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0"/>
    <n v="0"/>
    <s v="aktif"/>
    <n v="1"/>
  </r>
  <r>
    <s v="CC"/>
    <s v="10"/>
    <x v="3"/>
    <n v="2"/>
    <x v="687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0"/>
    <n v="0"/>
    <s v="aktif"/>
    <n v="1"/>
  </r>
  <r>
    <s v="CC"/>
    <s v="10"/>
    <x v="4"/>
    <n v="1"/>
    <x v="688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0"/>
    <n v="0"/>
    <s v="aktif"/>
    <n v="1"/>
  </r>
  <r>
    <s v="CC"/>
    <s v="10"/>
    <x v="4"/>
    <n v="2"/>
    <x v="689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0"/>
    <n v="0"/>
    <s v="aktif"/>
    <n v="1"/>
  </r>
  <r>
    <s v="CC"/>
    <s v="11"/>
    <x v="0"/>
    <n v="1"/>
    <x v="69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1"/>
    <n v="836"/>
    <s v="aktif"/>
    <n v="0"/>
  </r>
  <r>
    <s v="CC"/>
    <s v="11"/>
    <x v="0"/>
    <n v="2"/>
    <x v="69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1"/>
    <n v="836"/>
    <s v="aktif"/>
    <n v="0"/>
  </r>
  <r>
    <s v="CC"/>
    <s v="11"/>
    <x v="1"/>
    <n v="1"/>
    <x v="692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11"/>
    <n v="836"/>
    <s v="aktif"/>
    <n v="0"/>
  </r>
  <r>
    <s v="CC"/>
    <s v="11"/>
    <x v="1"/>
    <n v="2"/>
    <x v="693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1"/>
    <n v="0"/>
    <s v="aktif"/>
    <n v="1"/>
  </r>
  <r>
    <s v="CC"/>
    <s v="11"/>
    <x v="2"/>
    <n v="1"/>
    <x v="694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C11"/>
    <n v="528"/>
    <s v="aktif"/>
    <n v="0"/>
  </r>
  <r>
    <s v="CC"/>
    <s v="11"/>
    <x v="2"/>
    <n v="2"/>
    <x v="695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C11"/>
    <n v="528"/>
    <s v="aktif"/>
    <n v="0"/>
  </r>
  <r>
    <s v="CC"/>
    <s v="11"/>
    <x v="3"/>
    <n v="1"/>
    <x v="696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11"/>
    <n v="0"/>
    <s v="aktif"/>
    <n v="1"/>
  </r>
  <r>
    <s v="CC"/>
    <s v="11"/>
    <x v="3"/>
    <n v="2"/>
    <x v="697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11"/>
    <n v="0"/>
    <s v="aktif"/>
    <n v="1"/>
  </r>
  <r>
    <s v="CC"/>
    <s v="11"/>
    <x v="4"/>
    <n v="1"/>
    <x v="698"/>
    <s v="20E26JJ"/>
    <d v="2026-06-03T00:00:00"/>
    <d v="2030-05-20T00:00:00"/>
    <x v="27"/>
    <x v="27"/>
    <n v="44"/>
    <n v="1"/>
    <n v="0"/>
    <n v="44"/>
    <n v="0"/>
    <m/>
    <m/>
    <n v="0"/>
    <x v="3"/>
    <n v="0"/>
    <b v="0"/>
    <n v="0"/>
    <d v="1899-12-30T00:00:00"/>
    <b v="0"/>
    <b v="0"/>
    <s v="2 Month,  7 Days"/>
    <s v="3 Year, 9 Month, 10 Days"/>
    <n v="44"/>
    <n v="1"/>
    <s v="CC11"/>
    <n v="528"/>
    <s v="aktif"/>
    <n v="0"/>
  </r>
  <r>
    <s v="CC"/>
    <s v="11"/>
    <x v="4"/>
    <n v="2"/>
    <x v="699"/>
    <s v="20E26JJ"/>
    <d v="2026-06-03T00:00:00"/>
    <d v="2030-05-20T00:00:00"/>
    <x v="27"/>
    <x v="27"/>
    <n v="44"/>
    <n v="1"/>
    <n v="0"/>
    <n v="44"/>
    <n v="0"/>
    <m/>
    <m/>
    <n v="0"/>
    <x v="3"/>
    <n v="0"/>
    <b v="0"/>
    <n v="0"/>
    <d v="1899-12-30T00:00:00"/>
    <b v="0"/>
    <b v="0"/>
    <s v="2 Month,  7 Days"/>
    <s v="3 Year, 9 Month, 10 Days"/>
    <n v="44"/>
    <n v="1"/>
    <s v="CC11"/>
    <n v="528"/>
    <s v="aktif"/>
    <n v="0"/>
  </r>
  <r>
    <s v="CC"/>
    <s v="12"/>
    <x v="0"/>
    <n v="1"/>
    <x v="70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12"/>
    <n v="0"/>
    <s v="aktif"/>
    <n v="1"/>
  </r>
  <r>
    <s v="CC"/>
    <s v="12"/>
    <x v="0"/>
    <n v="2"/>
    <x v="70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12"/>
    <n v="0"/>
    <s v="aktif"/>
    <n v="1"/>
  </r>
  <r>
    <s v="CC"/>
    <s v="12"/>
    <x v="1"/>
    <n v="1"/>
    <x v="702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12"/>
    <n v="0"/>
    <s v="aktif"/>
    <n v="1"/>
  </r>
  <r>
    <s v="CC"/>
    <s v="12"/>
    <x v="1"/>
    <n v="2"/>
    <x v="70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12"/>
    <n v="836"/>
    <s v="aktif"/>
    <n v="0"/>
  </r>
  <r>
    <s v="CC"/>
    <s v="12"/>
    <x v="2"/>
    <n v="1"/>
    <x v="704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2"/>
    <n v="0"/>
    <s v="aktif"/>
    <n v="1"/>
  </r>
  <r>
    <s v="CC"/>
    <s v="12"/>
    <x v="2"/>
    <n v="2"/>
    <x v="705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2"/>
    <n v="0"/>
    <s v="aktif"/>
    <n v="1"/>
  </r>
  <r>
    <s v="CC"/>
    <s v="12"/>
    <x v="3"/>
    <n v="1"/>
    <x v="70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2"/>
    <n v="460.80000000000007"/>
    <s v="aktif"/>
    <n v="0"/>
  </r>
  <r>
    <s v="CC"/>
    <s v="12"/>
    <x v="3"/>
    <n v="2"/>
    <x v="70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2"/>
    <n v="460.80000000000007"/>
    <s v="aktif"/>
    <n v="0"/>
  </r>
  <r>
    <s v="CC"/>
    <s v="12"/>
    <x v="4"/>
    <n v="1"/>
    <x v="70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2"/>
    <n v="460.80000000000007"/>
    <s v="aktif"/>
    <n v="0"/>
  </r>
  <r>
    <s v="CC"/>
    <s v="12"/>
    <x v="4"/>
    <n v="2"/>
    <x v="70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2"/>
    <n v="460.80000000000007"/>
    <s v="aktif"/>
    <n v="0"/>
  </r>
  <r>
    <s v="CC"/>
    <s v="13"/>
    <x v="0"/>
    <n v="1"/>
    <x v="71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13"/>
    <n v="0"/>
    <s v="aktif"/>
    <n v="1"/>
  </r>
  <r>
    <s v="CC"/>
    <s v="13"/>
    <x v="0"/>
    <n v="2"/>
    <x v="711"/>
    <s v="03F26JJ"/>
    <d v="2026-06-08T00:00:00"/>
    <d v="2030-06-03T00:00:00"/>
    <x v="59"/>
    <x v="59"/>
    <n v="2"/>
    <n v="0"/>
    <n v="0"/>
    <n v="48"/>
    <n v="0"/>
    <n v="2"/>
    <m/>
    <n v="0"/>
    <x v="0"/>
    <n v="0"/>
    <b v="0"/>
    <n v="0"/>
    <d v="1899-12-30T00:00:00"/>
    <b v="0"/>
    <b v="0"/>
    <s v="2 Month,  2 Days"/>
    <s v="3 Year, 9 Month, 24 Days"/>
    <n v="2"/>
    <n v="0"/>
    <s v="CC13"/>
    <n v="19.200000000000003"/>
    <s v="aktif"/>
    <n v="1"/>
  </r>
  <r>
    <s v="CC"/>
    <s v="13"/>
    <x v="1"/>
    <n v="1"/>
    <x v="712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3"/>
    <n v="0"/>
    <s v="aktif"/>
    <n v="1"/>
  </r>
  <r>
    <s v="CC"/>
    <s v="13"/>
    <x v="1"/>
    <n v="2"/>
    <x v="713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3"/>
    <n v="0"/>
    <s v="aktif"/>
    <n v="1"/>
  </r>
  <r>
    <s v="CC"/>
    <s v="13"/>
    <x v="2"/>
    <n v="1"/>
    <x v="714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13"/>
    <n v="0"/>
    <s v="aktif"/>
    <n v="1"/>
  </r>
  <r>
    <s v="CC"/>
    <s v="13"/>
    <x v="2"/>
    <n v="2"/>
    <x v="715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13"/>
    <n v="0"/>
    <s v="aktif"/>
    <n v="1"/>
  </r>
  <r>
    <s v="CC"/>
    <s v="13"/>
    <x v="3"/>
    <n v="1"/>
    <x v="71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3"/>
    <n v="460.80000000000007"/>
    <s v="aktif"/>
    <n v="0"/>
  </r>
  <r>
    <s v="CC"/>
    <s v="13"/>
    <x v="3"/>
    <n v="2"/>
    <x v="71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3"/>
    <n v="460.80000000000007"/>
    <s v="aktif"/>
    <n v="0"/>
  </r>
  <r>
    <s v="CC"/>
    <s v="13"/>
    <x v="4"/>
    <n v="1"/>
    <x v="71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3"/>
    <n v="460.80000000000007"/>
    <s v="aktif"/>
    <n v="0"/>
  </r>
  <r>
    <s v="CC"/>
    <s v="13"/>
    <x v="4"/>
    <n v="2"/>
    <x v="71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3"/>
    <n v="460.80000000000007"/>
    <s v="aktif"/>
    <n v="0"/>
  </r>
  <r>
    <s v="CC"/>
    <s v="14"/>
    <x v="0"/>
    <n v="1"/>
    <x v="720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C14"/>
    <n v="0"/>
    <s v="aktif"/>
    <n v="1"/>
  </r>
  <r>
    <s v="CC"/>
    <s v="14"/>
    <x v="0"/>
    <n v="2"/>
    <x v="721"/>
    <n v="12626205"/>
    <d v="2026-07-15T00:00:00"/>
    <d v="2030-03-27T00:00:00"/>
    <x v="22"/>
    <x v="22"/>
    <n v="2"/>
    <n v="0"/>
    <n v="2"/>
    <n v="4"/>
    <n v="0"/>
    <m/>
    <m/>
    <n v="0"/>
    <x v="1"/>
    <n v="0"/>
    <b v="0"/>
    <n v="0"/>
    <d v="1899-12-30T00:00:00"/>
    <b v="0"/>
    <b v="0"/>
    <s v="0 Month,  26 Days"/>
    <s v="3 Year, 7 Month, 17 Days"/>
    <n v="2"/>
    <n v="1"/>
    <s v="CC14"/>
    <n v="360"/>
    <s v="aktif"/>
    <n v="0"/>
  </r>
  <r>
    <s v="CC"/>
    <s v="14"/>
    <x v="1"/>
    <n v="1"/>
    <x v="722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14"/>
    <n v="836"/>
    <s v="aktif"/>
    <n v="0"/>
  </r>
  <r>
    <s v="CC"/>
    <s v="14"/>
    <x v="1"/>
    <n v="2"/>
    <x v="72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14"/>
    <n v="836"/>
    <s v="aktif"/>
    <n v="0"/>
  </r>
  <r>
    <s v="CC"/>
    <s v="14"/>
    <x v="2"/>
    <n v="1"/>
    <x v="724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14"/>
    <n v="0"/>
    <s v="aktif"/>
    <n v="1"/>
  </r>
  <r>
    <s v="CC"/>
    <s v="14"/>
    <x v="2"/>
    <n v="2"/>
    <x v="725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4"/>
    <n v="836"/>
    <s v="aktif"/>
    <n v="0"/>
  </r>
  <r>
    <s v="CC"/>
    <s v="14"/>
    <x v="3"/>
    <n v="1"/>
    <x v="72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4"/>
    <n v="460.80000000000007"/>
    <s v="aktif"/>
    <n v="0"/>
  </r>
  <r>
    <s v="CC"/>
    <s v="14"/>
    <x v="3"/>
    <n v="2"/>
    <x v="72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4"/>
    <n v="460.80000000000007"/>
    <s v="aktif"/>
    <n v="0"/>
  </r>
  <r>
    <s v="CC"/>
    <s v="14"/>
    <x v="4"/>
    <n v="1"/>
    <x v="72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4"/>
    <n v="460.80000000000007"/>
    <s v="aktif"/>
    <n v="0"/>
  </r>
  <r>
    <s v="CC"/>
    <s v="14"/>
    <x v="4"/>
    <n v="2"/>
    <x v="72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4"/>
    <n v="460.80000000000007"/>
    <s v="aktif"/>
    <n v="0"/>
  </r>
  <r>
    <s v="CC"/>
    <s v="15"/>
    <x v="0"/>
    <n v="1"/>
    <x v="730"/>
    <s v="18G26JJ"/>
    <d v="2026-07-23T00:00:00"/>
    <d v="2030-07-18T00:00:00"/>
    <x v="24"/>
    <x v="24"/>
    <n v="2"/>
    <n v="0"/>
    <n v="0"/>
    <n v="48"/>
    <n v="0"/>
    <n v="2"/>
    <m/>
    <n v="0"/>
    <x v="0"/>
    <n v="0"/>
    <b v="0"/>
    <n v="0"/>
    <d v="1899-12-30T00:00:00"/>
    <b v="0"/>
    <b v="0"/>
    <s v="0 Month,  18 Days"/>
    <s v="3 Year, 11 Month, 8 Days"/>
    <n v="2"/>
    <n v="0"/>
    <s v="CC15"/>
    <n v="19.2"/>
    <s v="aktif"/>
    <n v="1"/>
  </r>
  <r>
    <s v="CC"/>
    <s v="15"/>
    <x v="0"/>
    <n v="2"/>
    <x v="731"/>
    <s v="12646807"/>
    <d v="2026-05-06T00:00:00"/>
    <d v="2030-04-14T00:00:00"/>
    <x v="46"/>
    <x v="46"/>
    <n v="3"/>
    <n v="0"/>
    <n v="3"/>
    <n v="4"/>
    <n v="0"/>
    <m/>
    <m/>
    <n v="0"/>
    <x v="9"/>
    <n v="0"/>
    <b v="0"/>
    <n v="0"/>
    <d v="1899-12-30T00:00:00"/>
    <b v="0"/>
    <b v="0"/>
    <s v="3 Month,  4 Days"/>
    <s v="3 Year, 8 Month, 4 Days"/>
    <n v="3"/>
    <n v="1"/>
    <s v="CC15"/>
    <n v="627"/>
    <s v="aktif"/>
    <n v="0"/>
  </r>
  <r>
    <s v="CC"/>
    <s v="15"/>
    <x v="1"/>
    <n v="1"/>
    <x v="732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5"/>
    <n v="836"/>
    <s v="aktif"/>
    <n v="0"/>
  </r>
  <r>
    <s v="CC"/>
    <s v="15"/>
    <x v="1"/>
    <n v="2"/>
    <x v="73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5"/>
    <n v="836"/>
    <s v="aktif"/>
    <n v="0"/>
  </r>
  <r>
    <s v="CC"/>
    <s v="15"/>
    <x v="2"/>
    <n v="1"/>
    <x v="73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5"/>
    <n v="836"/>
    <s v="aktif"/>
    <n v="0"/>
  </r>
  <r>
    <s v="CC"/>
    <s v="15"/>
    <x v="2"/>
    <n v="2"/>
    <x v="735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5"/>
    <n v="836"/>
    <s v="aktif"/>
    <n v="0"/>
  </r>
  <r>
    <s v="CC"/>
    <s v="15"/>
    <x v="3"/>
    <n v="1"/>
    <x v="73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5"/>
    <n v="460.80000000000007"/>
    <s v="aktif"/>
    <n v="0"/>
  </r>
  <r>
    <s v="CC"/>
    <s v="15"/>
    <x v="3"/>
    <n v="2"/>
    <x v="73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5"/>
    <n v="460.80000000000007"/>
    <s v="aktif"/>
    <n v="0"/>
  </r>
  <r>
    <s v="CC"/>
    <s v="15"/>
    <x v="4"/>
    <n v="1"/>
    <x v="73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5"/>
    <n v="460.80000000000007"/>
    <s v="aktif"/>
    <n v="0"/>
  </r>
  <r>
    <s v="CC"/>
    <s v="15"/>
    <x v="4"/>
    <n v="2"/>
    <x v="73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5"/>
    <n v="460.80000000000007"/>
    <s v="aktif"/>
    <n v="0"/>
  </r>
  <r>
    <s v="CC"/>
    <s v="16"/>
    <x v="0"/>
    <n v="1"/>
    <x v="740"/>
    <s v="17G26JJ"/>
    <d v="2026-07-22T00:00:00"/>
    <d v="2030-07-17T00:00:00"/>
    <x v="11"/>
    <x v="11"/>
    <n v="10"/>
    <n v="0"/>
    <n v="0"/>
    <n v="36"/>
    <n v="0"/>
    <n v="10"/>
    <m/>
    <n v="0"/>
    <x v="0"/>
    <n v="0"/>
    <b v="0"/>
    <n v="0"/>
    <d v="1899-12-30T00:00:00"/>
    <b v="0"/>
    <b v="0"/>
    <s v="0 Month,  19 Days"/>
    <s v="3 Year, 11 Month, 7 Days"/>
    <n v="10"/>
    <n v="0"/>
    <s v="CC16"/>
    <n v="160"/>
    <s v="aktif"/>
    <n v="1"/>
  </r>
  <r>
    <s v="CC"/>
    <s v="16"/>
    <x v="0"/>
    <n v="2"/>
    <x v="741"/>
    <s v="18G26JJ"/>
    <d v="2026-07-25T00:00:00"/>
    <d v="2030-07-18T00:00:00"/>
    <x v="57"/>
    <x v="57"/>
    <n v="6"/>
    <n v="0"/>
    <n v="6"/>
    <n v="48"/>
    <n v="0"/>
    <m/>
    <m/>
    <n v="0"/>
    <x v="13"/>
    <n v="0"/>
    <b v="0"/>
    <n v="0"/>
    <d v="1899-12-30T00:00:00"/>
    <b v="0"/>
    <b v="0"/>
    <s v="0 Month,  16 Days"/>
    <s v="3 Year, 11 Month, 8 Days"/>
    <n v="6"/>
    <n v="1"/>
    <s v="CC16"/>
    <n v="57.599999999999994"/>
    <s v="aktif"/>
    <n v="0"/>
  </r>
  <r>
    <s v="CC"/>
    <s v="16"/>
    <x v="1"/>
    <n v="1"/>
    <x v="742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16"/>
    <n v="0"/>
    <s v="aktif"/>
    <n v="1"/>
  </r>
  <r>
    <s v="CC"/>
    <s v="16"/>
    <x v="1"/>
    <n v="2"/>
    <x v="743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6"/>
    <n v="576"/>
    <s v="aktif"/>
    <n v="0"/>
  </r>
  <r>
    <s v="CC"/>
    <s v="16"/>
    <x v="2"/>
    <n v="1"/>
    <x v="744"/>
    <n v="12666957"/>
    <d v="2026-07-30T00:00:00"/>
    <d v="2030-06-18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8 Days"/>
    <n v="4"/>
    <n v="1"/>
    <s v="CC16"/>
    <n v="836"/>
    <s v="aktif"/>
    <n v="0"/>
  </r>
  <r>
    <s v="CC"/>
    <s v="16"/>
    <x v="2"/>
    <n v="2"/>
    <x v="745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16"/>
    <n v="836"/>
    <s v="aktif"/>
    <n v="0"/>
  </r>
  <r>
    <s v="CC"/>
    <s v="16"/>
    <x v="3"/>
    <n v="1"/>
    <x v="746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C16"/>
    <n v="460.79999999999995"/>
    <s v="aktif"/>
    <n v="0"/>
  </r>
  <r>
    <s v="CC"/>
    <s v="16"/>
    <x v="3"/>
    <n v="2"/>
    <x v="747"/>
    <s v="18G26JJ"/>
    <d v="2026-07-25T00:00:00"/>
    <d v="2030-07-18T00:00:00"/>
    <x v="57"/>
    <x v="57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8 Days"/>
    <n v="0"/>
    <n v="0"/>
    <s v="CC16"/>
    <n v="0"/>
    <s v="aktif"/>
    <n v="1"/>
  </r>
  <r>
    <s v="CC"/>
    <s v="16"/>
    <x v="4"/>
    <n v="1"/>
    <x v="74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C16"/>
    <n v="0"/>
    <s v="aktif"/>
    <n v="1"/>
  </r>
  <r>
    <s v="CC"/>
    <s v="16"/>
    <x v="4"/>
    <n v="2"/>
    <x v="74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C16"/>
    <n v="0"/>
    <s v="aktif"/>
    <n v="1"/>
  </r>
  <r>
    <s v="CC"/>
    <s v="17"/>
    <x v="0"/>
    <n v="1"/>
    <x v="750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C17"/>
    <n v="0"/>
    <s v="aktif"/>
    <n v="1"/>
  </r>
  <r>
    <s v="CC"/>
    <s v="17"/>
    <x v="0"/>
    <n v="2"/>
    <x v="751"/>
    <s v="3C26JJ"/>
    <d v="2026-04-04T00:00:00"/>
    <d v="2030-03-03T00:00:00"/>
    <x v="66"/>
    <x v="66"/>
    <n v="22"/>
    <n v="0"/>
    <n v="22"/>
    <n v="44"/>
    <n v="0"/>
    <m/>
    <m/>
    <n v="0"/>
    <x v="24"/>
    <n v="0"/>
    <b v="0"/>
    <n v="0"/>
    <d v="1899-12-30T00:00:00"/>
    <b v="0"/>
    <b v="0"/>
    <s v="4 Month,  6 Days"/>
    <s v="3 Year, 6 Month, 21 Days"/>
    <n v="22"/>
    <n v="1"/>
    <s v="CC17"/>
    <n v="264"/>
    <s v="aktif"/>
    <n v="0"/>
  </r>
  <r>
    <s v="CC"/>
    <s v="17"/>
    <x v="1"/>
    <n v="1"/>
    <x v="752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7"/>
    <n v="576"/>
    <s v="aktif"/>
    <n v="0"/>
  </r>
  <r>
    <s v="CC"/>
    <s v="17"/>
    <x v="1"/>
    <n v="2"/>
    <x v="753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17"/>
    <n v="836"/>
    <s v="aktif"/>
    <n v="0"/>
  </r>
  <r>
    <s v="CC"/>
    <s v="17"/>
    <x v="2"/>
    <n v="1"/>
    <x v="754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17"/>
    <n v="836"/>
    <s v="aktif"/>
    <n v="0"/>
  </r>
  <r>
    <s v="CC"/>
    <s v="17"/>
    <x v="2"/>
    <n v="2"/>
    <x v="755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17"/>
    <n v="836"/>
    <s v="aktif"/>
    <n v="0"/>
  </r>
  <r>
    <s v="CC"/>
    <s v="17"/>
    <x v="3"/>
    <n v="1"/>
    <x v="75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7"/>
    <n v="460.80000000000007"/>
    <s v="aktif"/>
    <n v="0"/>
  </r>
  <r>
    <s v="CC"/>
    <s v="17"/>
    <x v="3"/>
    <n v="2"/>
    <x v="75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7"/>
    <n v="460.80000000000007"/>
    <s v="aktif"/>
    <n v="0"/>
  </r>
  <r>
    <s v="CC"/>
    <s v="17"/>
    <x v="4"/>
    <n v="1"/>
    <x v="75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7"/>
    <n v="460.80000000000007"/>
    <s v="aktif"/>
    <n v="0"/>
  </r>
  <r>
    <s v="CC"/>
    <s v="17"/>
    <x v="4"/>
    <n v="2"/>
    <x v="75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7"/>
    <n v="460.80000000000007"/>
    <s v="aktif"/>
    <n v="0"/>
  </r>
  <r>
    <s v="CC"/>
    <s v="18"/>
    <x v="0"/>
    <n v="1"/>
    <x v="76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8"/>
    <n v="836"/>
    <s v="aktif"/>
    <n v="0"/>
  </r>
  <r>
    <s v="CC"/>
    <s v="18"/>
    <x v="0"/>
    <n v="2"/>
    <x v="76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18"/>
    <n v="0"/>
    <s v="aktif"/>
    <n v="1"/>
  </r>
  <r>
    <s v="CC"/>
    <s v="18"/>
    <x v="1"/>
    <n v="1"/>
    <x v="762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18"/>
    <n v="836"/>
    <s v="aktif"/>
    <n v="0"/>
  </r>
  <r>
    <s v="CC"/>
    <s v="18"/>
    <x v="1"/>
    <n v="2"/>
    <x v="763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8"/>
    <n v="576"/>
    <s v="aktif"/>
    <n v="0"/>
  </r>
  <r>
    <s v="CC"/>
    <s v="18"/>
    <x v="2"/>
    <n v="1"/>
    <x v="764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8"/>
    <n v="576"/>
    <s v="aktif"/>
    <n v="0"/>
  </r>
  <r>
    <s v="CC"/>
    <s v="18"/>
    <x v="2"/>
    <n v="2"/>
    <x v="765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8"/>
    <n v="576"/>
    <s v="aktif"/>
    <n v="0"/>
  </r>
  <r>
    <s v="CC"/>
    <s v="18"/>
    <x v="3"/>
    <n v="1"/>
    <x v="766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8"/>
    <n v="0"/>
    <s v="aktif"/>
    <n v="1"/>
  </r>
  <r>
    <s v="CC"/>
    <s v="18"/>
    <x v="3"/>
    <n v="2"/>
    <x v="767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8"/>
    <n v="576"/>
    <s v="aktif"/>
    <n v="0"/>
  </r>
  <r>
    <s v="CC"/>
    <s v="18"/>
    <x v="4"/>
    <n v="1"/>
    <x v="768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8"/>
    <n v="0"/>
    <s v="aktif"/>
    <n v="1"/>
  </r>
  <r>
    <s v="CC"/>
    <s v="18"/>
    <x v="4"/>
    <n v="2"/>
    <x v="769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8"/>
    <n v="0"/>
    <s v="aktif"/>
    <n v="1"/>
  </r>
  <r>
    <s v="CC"/>
    <s v="21"/>
    <x v="0"/>
    <n v="1"/>
    <x v="770"/>
    <s v="12566945"/>
    <d v="2026-05-20T00:00:00"/>
    <d v="2030-03-10T00:00:00"/>
    <x v="67"/>
    <x v="67"/>
    <n v="15"/>
    <n v="0"/>
    <n v="15"/>
    <n v="44"/>
    <n v="0"/>
    <m/>
    <m/>
    <n v="0"/>
    <x v="25"/>
    <n v="0"/>
    <b v="0"/>
    <n v="0"/>
    <d v="1899-12-30T00:00:00"/>
    <b v="0"/>
    <b v="0"/>
    <s v="2 Month,  21 Days"/>
    <s v="3 Year, 7 Month, 0 Days"/>
    <n v="15"/>
    <n v="1"/>
    <s v="CC21"/>
    <n v="180"/>
    <s v="aktif"/>
    <n v="0"/>
  </r>
  <r>
    <s v="CC"/>
    <s v="21"/>
    <x v="0"/>
    <n v="2"/>
    <x v="771"/>
    <s v="08G26JJ"/>
    <d v="2026-07-15T00:00:00"/>
    <d v="2030-07-08T00:00:00"/>
    <x v="29"/>
    <x v="29"/>
    <n v="24"/>
    <n v="0"/>
    <n v="24"/>
    <n v="44"/>
    <n v="0"/>
    <m/>
    <m/>
    <n v="0"/>
    <x v="15"/>
    <n v="0"/>
    <b v="0"/>
    <n v="0"/>
    <d v="1899-12-30T00:00:00"/>
    <b v="0"/>
    <b v="0"/>
    <s v="0 Month,  26 Days"/>
    <s v="3 Year, 10 Month, 28 Days"/>
    <n v="24"/>
    <n v="1"/>
    <s v="CC21"/>
    <n v="288"/>
    <s v="aktif"/>
    <n v="0"/>
  </r>
  <r>
    <s v="CC"/>
    <s v="21"/>
    <x v="1"/>
    <n v="1"/>
    <x v="772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1"/>
    <n v="0"/>
    <s v="aktif"/>
    <n v="1"/>
  </r>
  <r>
    <s v="CC"/>
    <s v="21"/>
    <x v="1"/>
    <n v="2"/>
    <x v="77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21"/>
    <n v="836"/>
    <s v="aktif"/>
    <n v="0"/>
  </r>
  <r>
    <s v="CC"/>
    <s v="21"/>
    <x v="2"/>
    <n v="1"/>
    <x v="774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1"/>
    <n v="0"/>
    <s v="aktif"/>
    <n v="1"/>
  </r>
  <r>
    <s v="CC"/>
    <s v="21"/>
    <x v="2"/>
    <n v="2"/>
    <x v="775"/>
    <n v="12666957"/>
    <d v="2026-07-30T00:00:00"/>
    <d v="2030-06-18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8 Days"/>
    <n v="4"/>
    <n v="1"/>
    <s v="CC21"/>
    <n v="836"/>
    <s v="aktif"/>
    <n v="0"/>
  </r>
  <r>
    <s v="CC"/>
    <s v="21"/>
    <x v="3"/>
    <n v="1"/>
    <x v="776"/>
    <s v="02C26JJ"/>
    <d v="2026-03-30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1 Days"/>
    <s v="3 Year, 6 Month, 20 Days"/>
    <n v="0"/>
    <n v="0"/>
    <s v="CC21"/>
    <n v="0"/>
    <s v="aktif"/>
    <n v="1"/>
  </r>
  <r>
    <s v="CC"/>
    <s v="21"/>
    <x v="3"/>
    <n v="2"/>
    <x v="777"/>
    <s v="02C26JJ"/>
    <d v="2026-03-30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1 Days"/>
    <s v="3 Year, 6 Month, 20 Days"/>
    <n v="0"/>
    <n v="0"/>
    <s v="CC21"/>
    <n v="0"/>
    <s v="aktif"/>
    <n v="1"/>
  </r>
  <r>
    <s v="CC"/>
    <s v="21"/>
    <x v="4"/>
    <n v="1"/>
    <x v="778"/>
    <s v="02C26JJ"/>
    <d v="2026-03-30T00:00:00"/>
    <d v="2030-03-02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20 Days"/>
    <n v="36"/>
    <n v="1"/>
    <s v="CC21"/>
    <n v="540"/>
    <s v="aktif"/>
    <n v="0"/>
  </r>
  <r>
    <s v="CC"/>
    <s v="21"/>
    <x v="4"/>
    <n v="2"/>
    <x v="779"/>
    <s v="02C26JJ"/>
    <d v="2026-03-30T00:00:00"/>
    <d v="2030-03-02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20 Days"/>
    <n v="36"/>
    <n v="1"/>
    <s v="CC21"/>
    <n v="540"/>
    <s v="aktif"/>
    <n v="0"/>
  </r>
  <r>
    <s v="CC"/>
    <s v="22"/>
    <x v="0"/>
    <n v="1"/>
    <x v="780"/>
    <s v="11D26JJ"/>
    <d v="2026-04-28T00:00:00"/>
    <d v="2030-04-10T00:00:00"/>
    <x v="68"/>
    <x v="68"/>
    <n v="1"/>
    <n v="0"/>
    <n v="1"/>
    <n v="44"/>
    <n v="0"/>
    <m/>
    <m/>
    <n v="0"/>
    <x v="4"/>
    <n v="0"/>
    <b v="0"/>
    <n v="0"/>
    <d v="1899-12-30T00:00:00"/>
    <b v="0"/>
    <b v="0"/>
    <s v="3 Month,  13 Days"/>
    <s v="3 Year, 8 Month, 0 Days"/>
    <n v="1"/>
    <n v="1"/>
    <s v="CC22"/>
    <n v="12"/>
    <s v="aktif"/>
    <n v="0"/>
  </r>
  <r>
    <s v="CC"/>
    <s v="22"/>
    <x v="0"/>
    <n v="2"/>
    <x v="78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2"/>
    <n v="576"/>
    <s v="aktif"/>
    <n v="0"/>
  </r>
  <r>
    <s v="CC"/>
    <s v="22"/>
    <x v="1"/>
    <n v="1"/>
    <x v="782"/>
    <n v="12668144"/>
    <d v="2026-07-16T00:00:00"/>
    <d v="2030-06-22T00:00:00"/>
    <x v="69"/>
    <x v="69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10 Month, 12 Days"/>
    <n v="0"/>
    <n v="0"/>
    <s v="CC22"/>
    <n v="0"/>
    <s v="aktif"/>
    <n v="1"/>
  </r>
  <r>
    <s v="CC"/>
    <s v="22"/>
    <x v="1"/>
    <n v="2"/>
    <x v="783"/>
    <s v="02C26JJ"/>
    <d v="2026-03-30T00:00:00"/>
    <d v="2030-05-29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9 Month, 19 Days"/>
    <n v="36"/>
    <n v="1"/>
    <s v="CC22"/>
    <n v="540"/>
    <s v="aktif"/>
    <n v="0"/>
  </r>
  <r>
    <s v="CC"/>
    <s v="22"/>
    <x v="2"/>
    <n v="1"/>
    <x v="784"/>
    <s v="02C26JJ"/>
    <d v="2026-03-30T00:00:00"/>
    <d v="2030-03-02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20 Days"/>
    <n v="36"/>
    <n v="1"/>
    <s v="CC22"/>
    <n v="540"/>
    <s v="aktif"/>
    <n v="0"/>
  </r>
  <r>
    <s v="CC"/>
    <s v="22"/>
    <x v="2"/>
    <n v="2"/>
    <x v="785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2"/>
    <n v="0"/>
    <s v="aktif"/>
    <n v="1"/>
  </r>
  <r>
    <s v="CC"/>
    <s v="22"/>
    <x v="3"/>
    <n v="1"/>
    <x v="78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2"/>
    <n v="528"/>
    <s v="aktif"/>
    <n v="0"/>
  </r>
  <r>
    <s v="CC"/>
    <s v="22"/>
    <x v="3"/>
    <n v="2"/>
    <x v="78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2"/>
    <n v="528"/>
    <s v="aktif"/>
    <n v="0"/>
  </r>
  <r>
    <s v="CC"/>
    <s v="22"/>
    <x v="4"/>
    <n v="1"/>
    <x v="788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2"/>
    <n v="528"/>
    <s v="aktif"/>
    <n v="0"/>
  </r>
  <r>
    <s v="CC"/>
    <s v="22"/>
    <x v="4"/>
    <n v="2"/>
    <x v="789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2"/>
    <n v="528"/>
    <s v="aktif"/>
    <n v="0"/>
  </r>
  <r>
    <s v="CC"/>
    <s v="23"/>
    <x v="0"/>
    <n v="1"/>
    <x v="79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3"/>
    <n v="576"/>
    <s v="aktif"/>
    <n v="0"/>
  </r>
  <r>
    <s v="CC"/>
    <s v="23"/>
    <x v="0"/>
    <n v="2"/>
    <x v="79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3"/>
    <n v="576"/>
    <s v="aktif"/>
    <n v="0"/>
  </r>
  <r>
    <s v="CC"/>
    <s v="23"/>
    <x v="1"/>
    <n v="1"/>
    <x v="792"/>
    <n v="12668144"/>
    <d v="2026-07-16T00:00:00"/>
    <d v="2030-06-22T00:00:00"/>
    <x v="69"/>
    <x v="69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12 Days"/>
    <n v="4"/>
    <n v="1"/>
    <s v="CC23"/>
    <n v="836"/>
    <s v="aktif"/>
    <n v="0"/>
  </r>
  <r>
    <s v="CC"/>
    <s v="23"/>
    <x v="1"/>
    <n v="2"/>
    <x v="793"/>
    <n v="12668144"/>
    <d v="2026-07-16T00:00:00"/>
    <d v="2030-06-22T00:00:00"/>
    <x v="69"/>
    <x v="69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12 Days"/>
    <n v="4"/>
    <n v="1"/>
    <s v="CC23"/>
    <n v="836"/>
    <s v="aktif"/>
    <n v="0"/>
  </r>
  <r>
    <s v="CC"/>
    <s v="23"/>
    <x v="2"/>
    <n v="1"/>
    <x v="794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3"/>
    <n v="0"/>
    <s v="aktif"/>
    <n v="1"/>
  </r>
  <r>
    <s v="CC"/>
    <s v="23"/>
    <x v="2"/>
    <n v="2"/>
    <x v="795"/>
    <n v="12668144"/>
    <d v="2026-07-16T00:00:00"/>
    <d v="2030-06-22T00:00:00"/>
    <x v="69"/>
    <x v="69"/>
    <n v="4"/>
    <n v="0"/>
    <n v="0"/>
    <n v="4"/>
    <n v="4"/>
    <m/>
    <m/>
    <n v="0"/>
    <x v="0"/>
    <n v="0"/>
    <b v="0"/>
    <n v="0"/>
    <d v="1899-12-30T00:00:00"/>
    <b v="0"/>
    <b v="0"/>
    <s v="0 Month,  25 Days"/>
    <s v="3 Year, 10 Month, 12 Days"/>
    <n v="4"/>
    <n v="0"/>
    <s v="CC23"/>
    <n v="836"/>
    <s v="aktif"/>
    <n v="1"/>
  </r>
  <r>
    <s v="CC"/>
    <s v="23"/>
    <x v="3"/>
    <n v="1"/>
    <x v="796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3"/>
    <n v="576"/>
    <s v="aktif"/>
    <n v="0"/>
  </r>
  <r>
    <s v="CC"/>
    <s v="23"/>
    <x v="3"/>
    <n v="2"/>
    <x v="797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3"/>
    <n v="576"/>
    <s v="aktif"/>
    <n v="0"/>
  </r>
  <r>
    <s v="CC"/>
    <s v="23"/>
    <x v="4"/>
    <n v="1"/>
    <x v="798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3"/>
    <n v="576"/>
    <s v="aktif"/>
    <n v="0"/>
  </r>
  <r>
    <s v="CC"/>
    <s v="23"/>
    <x v="4"/>
    <n v="2"/>
    <x v="799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3"/>
    <n v="576"/>
    <s v="aktif"/>
    <n v="0"/>
  </r>
  <r>
    <s v="CC"/>
    <s v="24"/>
    <x v="0"/>
    <n v="1"/>
    <x v="80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4"/>
    <n v="576"/>
    <s v="aktif"/>
    <n v="0"/>
  </r>
  <r>
    <s v="CC"/>
    <s v="24"/>
    <x v="0"/>
    <n v="2"/>
    <x v="801"/>
    <s v="01G26JJ"/>
    <d v="2026-07-07T00:00:00"/>
    <d v="2030-07-01T00:00:00"/>
    <x v="20"/>
    <x v="20"/>
    <n v="29"/>
    <n v="0"/>
    <n v="29"/>
    <n v="44"/>
    <n v="0"/>
    <m/>
    <m/>
    <n v="0"/>
    <x v="14"/>
    <n v="0"/>
    <b v="0"/>
    <n v="0"/>
    <d v="1899-12-30T00:00:00"/>
    <b v="0"/>
    <b v="0"/>
    <s v="1 Month,  3 Days"/>
    <s v="3 Year, 10 Month, 21 Days"/>
    <n v="29"/>
    <n v="1"/>
    <s v="CC24"/>
    <n v="348"/>
    <s v="aktif"/>
    <n v="0"/>
  </r>
  <r>
    <s v="CC"/>
    <s v="24"/>
    <x v="1"/>
    <n v="1"/>
    <x v="802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4"/>
    <n v="576"/>
    <s v="aktif"/>
    <n v="0"/>
  </r>
  <r>
    <s v="CC"/>
    <s v="24"/>
    <x v="1"/>
    <n v="2"/>
    <x v="803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4"/>
    <n v="576"/>
    <s v="aktif"/>
    <n v="0"/>
  </r>
  <r>
    <s v="CC"/>
    <s v="24"/>
    <x v="2"/>
    <n v="1"/>
    <x v="804"/>
    <n v="12666957"/>
    <d v="2026-07-30T00:00:00"/>
    <d v="2030-06-18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8 Days"/>
    <n v="4"/>
    <n v="1"/>
    <s v="CC24"/>
    <n v="836"/>
    <s v="aktif"/>
    <n v="0"/>
  </r>
  <r>
    <s v="CC"/>
    <s v="24"/>
    <x v="2"/>
    <n v="2"/>
    <x v="805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4"/>
    <n v="0"/>
    <s v="aktif"/>
    <n v="1"/>
  </r>
  <r>
    <s v="CC"/>
    <s v="24"/>
    <x v="3"/>
    <n v="1"/>
    <x v="80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4"/>
    <n v="528"/>
    <s v="aktif"/>
    <n v="0"/>
  </r>
  <r>
    <s v="CC"/>
    <s v="24"/>
    <x v="3"/>
    <n v="2"/>
    <x v="80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4"/>
    <n v="528"/>
    <s v="aktif"/>
    <n v="0"/>
  </r>
  <r>
    <s v="CC"/>
    <s v="24"/>
    <x v="4"/>
    <n v="1"/>
    <x v="808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4"/>
    <n v="576"/>
    <s v="aktif"/>
    <n v="0"/>
  </r>
  <r>
    <s v="CC"/>
    <s v="24"/>
    <x v="4"/>
    <n v="2"/>
    <x v="809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4"/>
    <n v="576"/>
    <s v="aktif"/>
    <n v="0"/>
  </r>
  <r>
    <s v="CC"/>
    <s v="25"/>
    <x v="0"/>
    <n v="1"/>
    <x v="810"/>
    <s v="06L26JJ"/>
    <d v="2026-03-30T00:00:00"/>
    <d v="2030-12-06T00:00:00"/>
    <x v="70"/>
    <x v="70"/>
    <n v="8"/>
    <n v="0"/>
    <n v="8"/>
    <n v="44"/>
    <n v="0"/>
    <m/>
    <m/>
    <n v="0"/>
    <x v="26"/>
    <n v="0"/>
    <b v="0"/>
    <n v="0"/>
    <d v="1899-12-30T00:00:00"/>
    <b v="0"/>
    <b v="0"/>
    <s v="4 Month,  11 Days"/>
    <s v="4 Year, 3 Month, 26 Days"/>
    <n v="8"/>
    <n v="1"/>
    <s v="CC25"/>
    <n v="96"/>
    <s v="aktif"/>
    <n v="0"/>
  </r>
  <r>
    <s v="CC"/>
    <s v="25"/>
    <x v="0"/>
    <n v="2"/>
    <x v="81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5"/>
    <n v="576"/>
    <s v="aktif"/>
    <n v="0"/>
  </r>
  <r>
    <s v="CC"/>
    <s v="25"/>
    <x v="1"/>
    <n v="1"/>
    <x v="812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5"/>
    <n v="576"/>
    <s v="aktif"/>
    <n v="0"/>
  </r>
  <r>
    <s v="CC"/>
    <s v="25"/>
    <x v="1"/>
    <n v="2"/>
    <x v="813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5"/>
    <n v="576"/>
    <s v="aktif"/>
    <n v="0"/>
  </r>
  <r>
    <s v="CC"/>
    <s v="25"/>
    <x v="2"/>
    <n v="1"/>
    <x v="814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5"/>
    <n v="0"/>
    <s v="aktif"/>
    <n v="1"/>
  </r>
  <r>
    <s v="CC"/>
    <s v="25"/>
    <x v="2"/>
    <n v="2"/>
    <x v="815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5"/>
    <n v="0"/>
    <s v="aktif"/>
    <n v="1"/>
  </r>
  <r>
    <s v="CC"/>
    <s v="25"/>
    <x v="3"/>
    <n v="1"/>
    <x v="81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5"/>
    <n v="528"/>
    <s v="aktif"/>
    <n v="0"/>
  </r>
  <r>
    <s v="CC"/>
    <s v="25"/>
    <x v="3"/>
    <n v="2"/>
    <x v="81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5"/>
    <n v="528"/>
    <s v="aktif"/>
    <n v="0"/>
  </r>
  <r>
    <s v="CC"/>
    <s v="25"/>
    <x v="4"/>
    <n v="1"/>
    <x v="818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5"/>
    <n v="528"/>
    <s v="aktif"/>
    <n v="0"/>
  </r>
  <r>
    <s v="CC"/>
    <s v="25"/>
    <x v="4"/>
    <n v="2"/>
    <x v="819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5"/>
    <n v="528"/>
    <s v="aktif"/>
    <n v="0"/>
  </r>
  <r>
    <s v="CC"/>
    <s v="26"/>
    <x v="0"/>
    <n v="1"/>
    <x v="820"/>
    <s v="11F26"/>
    <d v="2026-07-14T00:00:00"/>
    <d v="2030-06-11T00:00:00"/>
    <x v="27"/>
    <x v="27"/>
    <n v="20"/>
    <n v="0"/>
    <n v="20"/>
    <n v="44"/>
    <n v="0"/>
    <m/>
    <m/>
    <n v="0"/>
    <x v="27"/>
    <n v="0"/>
    <b v="0"/>
    <n v="0"/>
    <d v="1899-12-30T00:00:00"/>
    <b v="0"/>
    <b v="0"/>
    <s v="0 Month,  27 Days"/>
    <s v="3 Year, 10 Month, 1 Days"/>
    <n v="20"/>
    <n v="1"/>
    <s v="CC26"/>
    <n v="240"/>
    <s v="aktif"/>
    <n v="0"/>
  </r>
  <r>
    <s v="CC"/>
    <s v="26"/>
    <x v="0"/>
    <n v="2"/>
    <x v="821"/>
    <n v="12633235"/>
    <d v="2026-06-11T00:00:00"/>
    <d v="2030-03-13T00:00:00"/>
    <x v="71"/>
    <x v="71"/>
    <n v="1"/>
    <n v="0"/>
    <n v="1"/>
    <n v="4"/>
    <n v="0"/>
    <m/>
    <m/>
    <n v="0"/>
    <x v="4"/>
    <n v="0"/>
    <b v="0"/>
    <n v="0"/>
    <d v="1899-12-30T00:00:00"/>
    <b v="0"/>
    <b v="0"/>
    <s v="1 Month,  30 Days"/>
    <s v="3 Year, 7 Month, 3 Days"/>
    <n v="1"/>
    <n v="1"/>
    <s v="CC26"/>
    <n v="209"/>
    <s v="aktif"/>
    <n v="0"/>
  </r>
  <r>
    <s v="CC"/>
    <s v="26"/>
    <x v="1"/>
    <n v="1"/>
    <x v="822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6"/>
    <n v="0"/>
    <s v="aktif"/>
    <n v="1"/>
  </r>
  <r>
    <s v="CC"/>
    <s v="26"/>
    <x v="1"/>
    <n v="2"/>
    <x v="823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6"/>
    <n v="0"/>
    <s v="aktif"/>
    <n v="1"/>
  </r>
  <r>
    <s v="CC"/>
    <s v="26"/>
    <x v="2"/>
    <n v="1"/>
    <x v="824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6"/>
    <n v="0"/>
    <s v="aktif"/>
    <n v="1"/>
  </r>
  <r>
    <s v="CC"/>
    <s v="26"/>
    <x v="2"/>
    <n v="2"/>
    <x v="825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6"/>
    <n v="528"/>
    <s v="aktif"/>
    <n v="0"/>
  </r>
  <r>
    <s v="CC"/>
    <s v="26"/>
    <x v="3"/>
    <n v="1"/>
    <x v="82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6"/>
    <n v="528"/>
    <s v="aktif"/>
    <n v="0"/>
  </r>
  <r>
    <s v="CC"/>
    <s v="26"/>
    <x v="3"/>
    <n v="2"/>
    <x v="82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6"/>
    <n v="528"/>
    <s v="aktif"/>
    <n v="0"/>
  </r>
  <r>
    <s v="CC"/>
    <s v="26"/>
    <x v="4"/>
    <n v="1"/>
    <x v="828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6"/>
    <n v="528"/>
    <s v="aktif"/>
    <n v="0"/>
  </r>
  <r>
    <s v="CC"/>
    <s v="26"/>
    <x v="4"/>
    <n v="2"/>
    <x v="829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6"/>
    <n v="528"/>
    <s v="aktif"/>
    <n v="0"/>
  </r>
  <r>
    <s v="CC"/>
    <s v="27"/>
    <x v="0"/>
    <n v="1"/>
    <x v="830"/>
    <n v="12668651"/>
    <d v="2026-07-16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8 Days"/>
    <n v="4"/>
    <n v="1"/>
    <s v="CC27"/>
    <n v="836"/>
    <s v="aktif"/>
    <n v="0"/>
  </r>
  <r>
    <s v="CC"/>
    <s v="27"/>
    <x v="0"/>
    <n v="2"/>
    <x v="83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C27"/>
    <n v="0"/>
    <s v="aktif"/>
    <n v="1"/>
  </r>
  <r>
    <s v="CC"/>
    <s v="27"/>
    <x v="1"/>
    <n v="1"/>
    <x v="832"/>
    <s v="19F26"/>
    <d v="2026-07-14T00:00:00"/>
    <d v="2030-06-19T00:00:00"/>
    <x v="72"/>
    <x v="72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9 Days"/>
    <n v="44"/>
    <n v="1"/>
    <s v="CC27"/>
    <n v="528"/>
    <s v="aktif"/>
    <n v="0"/>
  </r>
  <r>
    <s v="CC"/>
    <s v="27"/>
    <x v="1"/>
    <n v="2"/>
    <x v="833"/>
    <s v="19F26"/>
    <d v="2026-07-14T00:00:00"/>
    <d v="2030-06-19T00:00:00"/>
    <x v="72"/>
    <x v="72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9 Days"/>
    <n v="44"/>
    <n v="1"/>
    <s v="CC27"/>
    <n v="528"/>
    <s v="aktif"/>
    <n v="0"/>
  </r>
  <r>
    <s v="CC"/>
    <s v="27"/>
    <x v="2"/>
    <n v="1"/>
    <x v="834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7"/>
    <n v="528"/>
    <s v="aktif"/>
    <n v="0"/>
  </r>
  <r>
    <s v="CC"/>
    <s v="27"/>
    <x v="2"/>
    <n v="2"/>
    <x v="835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7"/>
    <n v="528"/>
    <s v="aktif"/>
    <n v="0"/>
  </r>
  <r>
    <s v="CC"/>
    <s v="27"/>
    <x v="3"/>
    <n v="1"/>
    <x v="83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7"/>
    <n v="528"/>
    <s v="aktif"/>
    <n v="0"/>
  </r>
  <r>
    <s v="CC"/>
    <s v="27"/>
    <x v="3"/>
    <n v="2"/>
    <x v="83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7"/>
    <n v="528"/>
    <s v="aktif"/>
    <n v="0"/>
  </r>
  <r>
    <s v="CC"/>
    <s v="27"/>
    <x v="4"/>
    <n v="1"/>
    <x v="838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7"/>
    <n v="576"/>
    <s v="aktif"/>
    <n v="0"/>
  </r>
  <r>
    <s v="CC"/>
    <s v="27"/>
    <x v="4"/>
    <n v="2"/>
    <x v="839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7"/>
    <n v="576"/>
    <s v="aktif"/>
    <n v="0"/>
  </r>
  <r>
    <s v="CC"/>
    <s v="28"/>
    <x v="0"/>
    <n v="1"/>
    <x v="840"/>
    <s v="03C26JJ"/>
    <s v=""/>
    <d v="2030-03-03T00:00:00"/>
    <x v="73"/>
    <x v="73"/>
    <n v="7"/>
    <n v="0"/>
    <n v="7"/>
    <n v="44"/>
    <n v="0"/>
    <m/>
    <m/>
    <n v="0"/>
    <x v="28"/>
    <n v="0"/>
    <b v="0"/>
    <n v="0"/>
    <d v="1899-12-30T00:00:00"/>
    <b v="0"/>
    <b v="0"/>
    <s v=""/>
    <s v="3 Year, 6 Month, 21 Days"/>
    <n v="7"/>
    <n v="1"/>
    <s v="CC28"/>
    <n v="84"/>
    <s v="aktif"/>
    <n v="0"/>
  </r>
  <r>
    <s v="CC"/>
    <s v="28"/>
    <x v="0"/>
    <n v="2"/>
    <x v="841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C28"/>
    <n v="0"/>
    <s v="aktif"/>
    <n v="1"/>
  </r>
  <r>
    <s v="CC"/>
    <s v="28"/>
    <x v="1"/>
    <n v="1"/>
    <x v="842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8"/>
    <n v="0"/>
    <s v="aktif"/>
    <n v="1"/>
  </r>
  <r>
    <s v="CC"/>
    <s v="28"/>
    <x v="1"/>
    <n v="2"/>
    <x v="843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8"/>
    <n v="0"/>
    <s v="aktif"/>
    <n v="1"/>
  </r>
  <r>
    <s v="CC"/>
    <s v="28"/>
    <x v="2"/>
    <n v="1"/>
    <x v="844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8"/>
    <n v="0"/>
    <s v="aktif"/>
    <n v="1"/>
  </r>
  <r>
    <s v="CC"/>
    <s v="28"/>
    <x v="2"/>
    <n v="2"/>
    <x v="845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8"/>
    <n v="0"/>
    <s v="aktif"/>
    <n v="1"/>
  </r>
  <r>
    <s v="CC"/>
    <s v="28"/>
    <x v="3"/>
    <n v="1"/>
    <x v="846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8"/>
    <n v="528"/>
    <s v="aktif"/>
    <n v="0"/>
  </r>
  <r>
    <s v="CC"/>
    <s v="28"/>
    <x v="3"/>
    <n v="2"/>
    <x v="847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8"/>
    <n v="528"/>
    <s v="aktif"/>
    <n v="0"/>
  </r>
  <r>
    <s v="CC"/>
    <s v="28"/>
    <x v="4"/>
    <n v="1"/>
    <x v="848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8"/>
    <n v="528"/>
    <s v="aktif"/>
    <n v="0"/>
  </r>
  <r>
    <s v="CC"/>
    <s v="28"/>
    <x v="4"/>
    <n v="2"/>
    <x v="849"/>
    <s v="11F26"/>
    <d v="2026-07-14T00:00:00"/>
    <d v="2030-06-11T00:00:00"/>
    <x v="27"/>
    <x v="27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1 Days"/>
    <n v="44"/>
    <n v="1"/>
    <s v="CC28"/>
    <n v="528"/>
    <s v="aktif"/>
    <n v="0"/>
  </r>
  <r>
    <s v="CC"/>
    <s v="29"/>
    <x v="0"/>
    <n v="1"/>
    <x v="850"/>
    <s v="12F26JJ"/>
    <d v="2026-07-14T00:00:00"/>
    <d v="2030-06-12T00:00:00"/>
    <x v="5"/>
    <x v="5"/>
    <n v="10"/>
    <n v="0"/>
    <n v="10"/>
    <n v="44"/>
    <n v="0"/>
    <m/>
    <m/>
    <n v="0"/>
    <x v="29"/>
    <n v="0"/>
    <b v="0"/>
    <n v="0"/>
    <d v="1899-12-30T00:00:00"/>
    <b v="0"/>
    <b v="0"/>
    <s v="0 Month,  27 Days"/>
    <s v="3 Year, 10 Month, 2 Days"/>
    <n v="10"/>
    <n v="1"/>
    <s v="CC29"/>
    <n v="120"/>
    <s v="aktif"/>
    <n v="0"/>
  </r>
  <r>
    <s v="CC"/>
    <s v="29"/>
    <x v="0"/>
    <n v="2"/>
    <x v="85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C29"/>
    <n v="0"/>
    <s v="aktif"/>
    <n v="1"/>
  </r>
  <r>
    <s v="CC"/>
    <s v="29"/>
    <x v="1"/>
    <n v="1"/>
    <x v="852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9"/>
    <n v="0"/>
    <s v="aktif"/>
    <n v="1"/>
  </r>
  <r>
    <s v="CC"/>
    <s v="29"/>
    <x v="1"/>
    <n v="2"/>
    <x v="853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9"/>
    <n v="0"/>
    <s v="aktif"/>
    <n v="1"/>
  </r>
  <r>
    <s v="CC"/>
    <s v="29"/>
    <x v="2"/>
    <n v="1"/>
    <x v="854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9"/>
    <n v="0"/>
    <s v="aktif"/>
    <n v="1"/>
  </r>
  <r>
    <s v="CC"/>
    <s v="29"/>
    <x v="2"/>
    <n v="2"/>
    <x v="855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9"/>
    <n v="0"/>
    <s v="aktif"/>
    <n v="1"/>
  </r>
  <r>
    <s v="CC"/>
    <s v="29"/>
    <x v="3"/>
    <n v="1"/>
    <x v="856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9"/>
    <n v="576"/>
    <s v="aktif"/>
    <n v="0"/>
  </r>
  <r>
    <s v="CC"/>
    <s v="29"/>
    <x v="3"/>
    <n v="2"/>
    <x v="857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9"/>
    <n v="576"/>
    <s v="aktif"/>
    <n v="0"/>
  </r>
  <r>
    <s v="CC"/>
    <s v="29"/>
    <x v="4"/>
    <n v="1"/>
    <x v="858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29"/>
    <n v="0"/>
    <s v="aktif"/>
    <n v="1"/>
  </r>
  <r>
    <s v="CC"/>
    <s v="29"/>
    <x v="4"/>
    <n v="2"/>
    <x v="859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29"/>
    <n v="0"/>
    <s v="aktif"/>
    <n v="1"/>
  </r>
  <r>
    <s v="CC"/>
    <s v="30"/>
    <x v="0"/>
    <n v="1"/>
    <x v="86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30"/>
    <n v="576"/>
    <s v="aktif"/>
    <n v="0"/>
  </r>
  <r>
    <s v="CC"/>
    <s v="30"/>
    <x v="0"/>
    <n v="2"/>
    <x v="861"/>
    <s v="23B26JJ"/>
    <m/>
    <d v="2030-02-23T00:00:00"/>
    <x v="62"/>
    <x v="62"/>
    <n v="46"/>
    <n v="1"/>
    <n v="2"/>
    <n v="44"/>
    <n v="0"/>
    <m/>
    <m/>
    <n v="0"/>
    <x v="30"/>
    <n v="0"/>
    <b v="0"/>
    <n v="0"/>
    <d v="1899-12-30T00:00:00"/>
    <b v="0"/>
    <b v="0"/>
    <s v=""/>
    <s v="3 Year, 6 Month, 13 Days"/>
    <n v="46"/>
    <n v="1"/>
    <s v="CC30"/>
    <n v="552"/>
    <s v="aktif"/>
    <n v="0"/>
  </r>
  <r>
    <s v="CC"/>
    <s v="30"/>
    <x v="1"/>
    <n v="1"/>
    <x v="862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0"/>
    <n v="0"/>
    <s v="aktif"/>
    <n v="1"/>
  </r>
  <r>
    <s v="CC"/>
    <s v="30"/>
    <x v="1"/>
    <n v="2"/>
    <x v="863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0"/>
    <n v="0"/>
    <s v="aktif"/>
    <n v="1"/>
  </r>
  <r>
    <s v="CC"/>
    <s v="30"/>
    <x v="2"/>
    <n v="1"/>
    <x v="864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30"/>
    <n v="528"/>
    <s v="aktif"/>
    <n v="0"/>
  </r>
  <r>
    <s v="CC"/>
    <s v="30"/>
    <x v="2"/>
    <n v="2"/>
    <x v="865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30"/>
    <n v="528"/>
    <s v="aktif"/>
    <n v="0"/>
  </r>
  <r>
    <s v="CC"/>
    <s v="30"/>
    <x v="3"/>
    <n v="1"/>
    <x v="866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30"/>
    <n v="0"/>
    <s v="aktif"/>
    <n v="1"/>
  </r>
  <r>
    <s v="CC"/>
    <s v="30"/>
    <x v="3"/>
    <n v="2"/>
    <x v="867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30"/>
    <n v="0"/>
    <s v="aktif"/>
    <n v="1"/>
  </r>
  <r>
    <s v="CC"/>
    <s v="30"/>
    <x v="4"/>
    <n v="1"/>
    <x v="868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0"/>
    <n v="0"/>
    <s v="aktif"/>
    <n v="1"/>
  </r>
  <r>
    <s v="CC"/>
    <s v="30"/>
    <x v="4"/>
    <n v="2"/>
    <x v="869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0"/>
    <n v="0"/>
    <s v="aktif"/>
    <n v="1"/>
  </r>
  <r>
    <s v="CC"/>
    <s v="31"/>
    <x v="0"/>
    <n v="1"/>
    <x v="87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31"/>
    <n v="576"/>
    <s v="aktif"/>
    <n v="0"/>
  </r>
  <r>
    <s v="CC"/>
    <s v="31"/>
    <x v="0"/>
    <n v="2"/>
    <x v="871"/>
    <n v="12676481"/>
    <d v="2026-07-20T00:00:00"/>
    <d v="2030-07-13T00:00:00"/>
    <x v="75"/>
    <x v="75"/>
    <n v="2"/>
    <n v="0"/>
    <n v="2"/>
    <n v="4"/>
    <n v="0"/>
    <m/>
    <m/>
    <n v="0"/>
    <x v="1"/>
    <n v="0"/>
    <b v="0"/>
    <n v="0"/>
    <d v="1899-12-30T00:00:00"/>
    <b v="0"/>
    <b v="0"/>
    <s v="0 Month,  21 Days"/>
    <s v="3 Year, 11 Month, 3 Days"/>
    <n v="2"/>
    <n v="1"/>
    <s v="CC31"/>
    <n v="418"/>
    <s v="aktif"/>
    <n v="0"/>
  </r>
  <r>
    <s v="CC"/>
    <s v="31"/>
    <x v="1"/>
    <n v="1"/>
    <x v="872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1"/>
    <x v="1"/>
    <n v="2"/>
    <x v="873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1"/>
    <x v="2"/>
    <n v="1"/>
    <x v="874"/>
    <s v="03C26JJ"/>
    <d v="2026-04-04T00:00:00"/>
    <d v="2030-03-03T00:00:00"/>
    <x v="73"/>
    <x v="73"/>
    <n v="44"/>
    <n v="1"/>
    <n v="0"/>
    <n v="44"/>
    <n v="0"/>
    <m/>
    <m/>
    <n v="0"/>
    <x v="3"/>
    <n v="0"/>
    <b v="0"/>
    <n v="0"/>
    <d v="1899-12-30T00:00:00"/>
    <b v="0"/>
    <b v="0"/>
    <s v="4 Month,  6 Days"/>
    <s v="3 Year, 6 Month, 21 Days"/>
    <n v="44"/>
    <n v="1"/>
    <s v="CC31"/>
    <n v="528"/>
    <s v="aktif"/>
    <n v="0"/>
  </r>
  <r>
    <s v="CC"/>
    <s v="31"/>
    <x v="2"/>
    <n v="2"/>
    <x v="875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1"/>
    <x v="3"/>
    <n v="1"/>
    <x v="876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31"/>
    <n v="0"/>
    <s v="aktif"/>
    <n v="1"/>
  </r>
  <r>
    <s v="CC"/>
    <s v="31"/>
    <x v="3"/>
    <n v="2"/>
    <x v="877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31"/>
    <n v="0"/>
    <s v="aktif"/>
    <n v="1"/>
  </r>
  <r>
    <s v="CC"/>
    <s v="31"/>
    <x v="4"/>
    <n v="1"/>
    <x v="878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1"/>
    <x v="4"/>
    <n v="2"/>
    <x v="879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2"/>
    <x v="0"/>
    <n v="1"/>
    <x v="880"/>
    <n v="12633235"/>
    <d v="2026-07-16T00:00:00"/>
    <d v="2030-03-13T00:00:00"/>
    <x v="71"/>
    <x v="71"/>
    <n v="2"/>
    <n v="0"/>
    <n v="2"/>
    <n v="4"/>
    <n v="0"/>
    <m/>
    <m/>
    <n v="0"/>
    <x v="1"/>
    <n v="0"/>
    <b v="0"/>
    <n v="0"/>
    <d v="1899-12-30T00:00:00"/>
    <b v="0"/>
    <b v="0"/>
    <s v="0 Month,  25 Days"/>
    <s v="3 Year, 7 Month, 3 Days"/>
    <n v="2"/>
    <n v="1"/>
    <s v="CC32"/>
    <n v="418"/>
    <s v="aktif"/>
    <n v="0"/>
  </r>
  <r>
    <s v="CC"/>
    <s v="32"/>
    <x v="0"/>
    <n v="2"/>
    <x v="88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2"/>
    <n v="836"/>
    <s v="aktif"/>
    <n v="0"/>
  </r>
  <r>
    <s v="CC"/>
    <s v="32"/>
    <x v="1"/>
    <n v="1"/>
    <x v="882"/>
    <s v="24B26JJ"/>
    <d v="2026-03-31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10 Days"/>
    <s v="3 Year, 6 Month, 14 Days"/>
    <n v="0"/>
    <n v="0"/>
    <s v="CC32"/>
    <n v="0"/>
    <s v="aktif"/>
    <n v="1"/>
  </r>
  <r>
    <s v="CC"/>
    <s v="32"/>
    <x v="1"/>
    <n v="2"/>
    <x v="883"/>
    <s v="24B26JJ"/>
    <d v="2026-03-31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10 Days"/>
    <s v="3 Year, 6 Month, 14 Days"/>
    <n v="0"/>
    <n v="0"/>
    <s v="CC32"/>
    <n v="0"/>
    <s v="aktif"/>
    <n v="1"/>
  </r>
  <r>
    <s v="CC"/>
    <s v="32"/>
    <x v="2"/>
    <n v="1"/>
    <x v="884"/>
    <s v="24B26JJ"/>
    <d v="2026-03-31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10 Days"/>
    <s v="3 Year, 6 Month, 14 Days"/>
    <n v="0"/>
    <n v="0"/>
    <s v="CC32"/>
    <n v="0"/>
    <s v="aktif"/>
    <n v="1"/>
  </r>
  <r>
    <s v="CC"/>
    <s v="32"/>
    <x v="2"/>
    <n v="2"/>
    <x v="885"/>
    <s v="24B26JJ"/>
    <d v="2026-03-31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10 Days"/>
    <s v="3 Year, 6 Month, 14 Days"/>
    <n v="0"/>
    <n v="0"/>
    <s v="CC32"/>
    <n v="0"/>
    <s v="aktif"/>
    <n v="1"/>
  </r>
  <r>
    <s v="CC"/>
    <s v="32"/>
    <x v="3"/>
    <n v="1"/>
    <x v="886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2"/>
    <n v="0"/>
    <s v="aktif"/>
    <n v="1"/>
  </r>
  <r>
    <s v="CC"/>
    <s v="32"/>
    <x v="3"/>
    <n v="2"/>
    <x v="887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2"/>
    <n v="0"/>
    <s v="aktif"/>
    <n v="1"/>
  </r>
  <r>
    <s v="CC"/>
    <s v="32"/>
    <x v="4"/>
    <n v="1"/>
    <x v="888"/>
    <s v="02C26JJ"/>
    <d v="2026-03-31T00:00:00"/>
    <d v="2030-03-02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0 Days"/>
    <s v="3 Year, 6 Month, 20 Days"/>
    <n v="36"/>
    <n v="1"/>
    <s v="CC32"/>
    <n v="540"/>
    <s v="aktif"/>
    <n v="0"/>
  </r>
  <r>
    <s v="CC"/>
    <s v="32"/>
    <x v="4"/>
    <n v="2"/>
    <x v="889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2"/>
    <n v="576"/>
    <s v="aktif"/>
    <n v="0"/>
  </r>
  <r>
    <s v="CC"/>
    <s v="33"/>
    <x v="0"/>
    <n v="1"/>
    <x v="890"/>
    <s v="02C26JJ"/>
    <d v="2026-03-30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1 Days"/>
    <s v="3 Year, 6 Month, 20 Days"/>
    <n v="0"/>
    <n v="0"/>
    <s v="CC33"/>
    <n v="0"/>
    <s v="aktif"/>
    <n v="1"/>
  </r>
  <r>
    <s v="CC"/>
    <s v="33"/>
    <x v="0"/>
    <n v="2"/>
    <x v="89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3"/>
    <n v="836"/>
    <s v="aktif"/>
    <n v="0"/>
  </r>
  <r>
    <s v="CC"/>
    <s v="33"/>
    <x v="1"/>
    <n v="1"/>
    <x v="892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3"/>
    <n v="0"/>
    <s v="aktif"/>
    <n v="1"/>
  </r>
  <r>
    <s v="CC"/>
    <s v="33"/>
    <x v="1"/>
    <n v="2"/>
    <x v="893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3"/>
    <n v="0"/>
    <s v="aktif"/>
    <n v="1"/>
  </r>
  <r>
    <s v="CC"/>
    <s v="33"/>
    <x v="2"/>
    <n v="1"/>
    <x v="894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C33"/>
    <n v="800"/>
    <s v="aktif"/>
    <n v="0"/>
  </r>
  <r>
    <s v="CC"/>
    <s v="33"/>
    <x v="2"/>
    <n v="2"/>
    <x v="895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3"/>
    <n v="576"/>
    <s v="aktif"/>
    <n v="0"/>
  </r>
  <r>
    <s v="CC"/>
    <s v="33"/>
    <x v="3"/>
    <n v="1"/>
    <x v="896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3"/>
    <n v="576"/>
    <s v="aktif"/>
    <n v="0"/>
  </r>
  <r>
    <s v="CC"/>
    <s v="33"/>
    <x v="3"/>
    <n v="2"/>
    <x v="897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3"/>
    <n v="576"/>
    <s v="aktif"/>
    <n v="0"/>
  </r>
  <r>
    <s v="CC"/>
    <s v="33"/>
    <x v="4"/>
    <n v="1"/>
    <x v="898"/>
    <s v="24G26JJ"/>
    <d v="2026-07-28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4 Days"/>
    <n v="36"/>
    <n v="1"/>
    <s v="CC33"/>
    <n v="576"/>
    <s v="aktif"/>
    <n v="0"/>
  </r>
  <r>
    <s v="CC"/>
    <s v="33"/>
    <x v="4"/>
    <n v="2"/>
    <x v="899"/>
    <s v="24G26JJ"/>
    <d v="2026-07-28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4 Days"/>
    <n v="36"/>
    <n v="1"/>
    <s v="CC33"/>
    <n v="576"/>
    <s v="aktif"/>
    <n v="0"/>
  </r>
  <r>
    <s v="CC"/>
    <s v="34"/>
    <x v="0"/>
    <n v="1"/>
    <x v="900"/>
    <n v="12668144"/>
    <d v="2026-07-16T00:00:00"/>
    <d v="2030-06-22T00:00:00"/>
    <x v="69"/>
    <x v="69"/>
    <n v="1"/>
    <n v="0"/>
    <n v="1"/>
    <n v="4"/>
    <n v="0"/>
    <m/>
    <m/>
    <n v="0"/>
    <x v="4"/>
    <n v="0"/>
    <b v="0"/>
    <n v="0"/>
    <d v="1899-12-30T00:00:00"/>
    <b v="0"/>
    <b v="0"/>
    <s v="0 Month,  25 Days"/>
    <s v="3 Year, 10 Month, 12 Days"/>
    <n v="1"/>
    <n v="1"/>
    <s v="CC34"/>
    <n v="209"/>
    <s v="aktif"/>
    <n v="0"/>
  </r>
  <r>
    <s v="CC"/>
    <s v="34"/>
    <x v="0"/>
    <n v="2"/>
    <x v="90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34"/>
    <n v="576"/>
    <s v="aktif"/>
    <n v="0"/>
  </r>
  <r>
    <s v="CC"/>
    <s v="34"/>
    <x v="1"/>
    <n v="1"/>
    <x v="902"/>
    <n v="12666957"/>
    <d v="2026-07-30T00:00:00"/>
    <d v="2030-06-18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8 Days"/>
    <n v="4"/>
    <n v="1"/>
    <s v="CC34"/>
    <n v="836"/>
    <s v="aktif"/>
    <n v="0"/>
  </r>
  <r>
    <s v="CC"/>
    <s v="34"/>
    <x v="1"/>
    <n v="2"/>
    <x v="903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34"/>
    <n v="0"/>
    <s v="aktif"/>
    <n v="1"/>
  </r>
  <r>
    <s v="CC"/>
    <s v="34"/>
    <x v="2"/>
    <n v="1"/>
    <x v="904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4"/>
    <n v="576"/>
    <s v="aktif"/>
    <n v="0"/>
  </r>
  <r>
    <s v="CC"/>
    <s v="34"/>
    <x v="2"/>
    <n v="2"/>
    <x v="905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4"/>
    <n v="576"/>
    <s v="aktif"/>
    <n v="0"/>
  </r>
  <r>
    <s v="CC"/>
    <s v="34"/>
    <x v="3"/>
    <n v="1"/>
    <x v="906"/>
    <s v="24G26JJ"/>
    <d v="2026-07-28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4 Days"/>
    <n v="36"/>
    <n v="1"/>
    <s v="CC34"/>
    <n v="576"/>
    <s v="aktif"/>
    <n v="0"/>
  </r>
  <r>
    <s v="CC"/>
    <s v="34"/>
    <x v="3"/>
    <n v="2"/>
    <x v="907"/>
    <s v="24G26JJ"/>
    <d v="2026-07-28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4 Days"/>
    <n v="36"/>
    <n v="1"/>
    <s v="CC34"/>
    <n v="576"/>
    <s v="aktif"/>
    <n v="0"/>
  </r>
  <r>
    <s v="CC"/>
    <s v="34"/>
    <x v="4"/>
    <n v="1"/>
    <x v="90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4"/>
    <n v="0"/>
    <s v="aktif"/>
    <n v="1"/>
  </r>
  <r>
    <s v="CC"/>
    <s v="34"/>
    <x v="4"/>
    <n v="2"/>
    <x v="90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4"/>
    <n v="0"/>
    <s v="aktif"/>
    <n v="1"/>
  </r>
  <r>
    <s v="CC"/>
    <s v="35"/>
    <x v="0"/>
    <n v="1"/>
    <x v="910"/>
    <s v="09G26JJ"/>
    <d v="2026-07-15T00:00:00"/>
    <d v="2030-07-09T00:00:00"/>
    <x v="58"/>
    <x v="58"/>
    <n v="40"/>
    <n v="0"/>
    <n v="40"/>
    <n v="44"/>
    <n v="0"/>
    <m/>
    <m/>
    <n v="0"/>
    <x v="23"/>
    <n v="0"/>
    <b v="0"/>
    <n v="0"/>
    <d v="1899-12-30T00:00:00"/>
    <b v="0"/>
    <b v="0"/>
    <s v="0 Month,  26 Days"/>
    <s v="3 Year, 10 Month, 29 Days"/>
    <n v="40"/>
    <n v="1"/>
    <s v="CC35"/>
    <n v="480"/>
    <s v="aktif"/>
    <n v="0"/>
  </r>
  <r>
    <s v="CC"/>
    <s v="35"/>
    <x v="0"/>
    <n v="2"/>
    <x v="911"/>
    <n v="12668144"/>
    <d v="2026-07-16T00:00:00"/>
    <d v="2030-06-22T00:00:00"/>
    <x v="69"/>
    <x v="69"/>
    <n v="1"/>
    <n v="0"/>
    <n v="1"/>
    <n v="4"/>
    <n v="0"/>
    <m/>
    <m/>
    <n v="0"/>
    <x v="4"/>
    <n v="0"/>
    <b v="0"/>
    <n v="0"/>
    <d v="1899-12-30T00:00:00"/>
    <b v="0"/>
    <b v="0"/>
    <s v="0 Month,  25 Days"/>
    <s v="3 Year, 10 Month, 12 Days"/>
    <n v="1"/>
    <n v="1"/>
    <s v="CC35"/>
    <n v="209"/>
    <s v="aktif"/>
    <n v="0"/>
  </r>
  <r>
    <s v="CC"/>
    <s v="35"/>
    <x v="1"/>
    <n v="1"/>
    <x v="912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C35"/>
    <n v="800"/>
    <s v="aktif"/>
    <n v="0"/>
  </r>
  <r>
    <s v="CC"/>
    <s v="35"/>
    <x v="1"/>
    <n v="2"/>
    <x v="913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35"/>
    <n v="576"/>
    <s v="aktif"/>
    <n v="0"/>
  </r>
  <r>
    <s v="CC"/>
    <s v="35"/>
    <x v="2"/>
    <n v="1"/>
    <x v="914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35"/>
    <n v="576"/>
    <s v="aktif"/>
    <n v="0"/>
  </r>
  <r>
    <s v="CC"/>
    <s v="35"/>
    <x v="2"/>
    <n v="2"/>
    <x v="915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35"/>
    <n v="836"/>
    <s v="aktif"/>
    <n v="0"/>
  </r>
  <r>
    <s v="CC"/>
    <s v="35"/>
    <x v="3"/>
    <n v="1"/>
    <x v="916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5"/>
    <n v="0"/>
    <s v="aktif"/>
    <n v="1"/>
  </r>
  <r>
    <s v="CC"/>
    <s v="35"/>
    <x v="3"/>
    <n v="2"/>
    <x v="917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35"/>
    <n v="576"/>
    <s v="aktif"/>
    <n v="0"/>
  </r>
  <r>
    <s v="CC"/>
    <s v="35"/>
    <x v="4"/>
    <n v="1"/>
    <x v="918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5"/>
    <n v="528"/>
    <s v="aktif"/>
    <n v="0"/>
  </r>
  <r>
    <s v="CC"/>
    <s v="35"/>
    <x v="4"/>
    <n v="2"/>
    <x v="919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5"/>
    <n v="528"/>
    <s v="aktif"/>
    <n v="0"/>
  </r>
  <r>
    <s v="CC"/>
    <s v="36"/>
    <x v="0"/>
    <n v="1"/>
    <x v="920"/>
    <s v="24B26JJ"/>
    <d v="2026-03-31T00:00:00"/>
    <d v="2030-02-24T00:00:00"/>
    <x v="44"/>
    <x v="44"/>
    <n v="4"/>
    <n v="0"/>
    <n v="0"/>
    <n v="44"/>
    <n v="0"/>
    <n v="4"/>
    <m/>
    <n v="0"/>
    <x v="0"/>
    <n v="0"/>
    <b v="0"/>
    <n v="0"/>
    <d v="1899-12-30T00:00:00"/>
    <b v="0"/>
    <b v="0"/>
    <s v="4 Month,  10 Days"/>
    <s v="3 Year, 6 Month, 14 Days"/>
    <n v="4"/>
    <n v="0"/>
    <s v="CC36"/>
    <n v="48"/>
    <s v="aktif"/>
    <n v="1"/>
  </r>
  <r>
    <s v="CC"/>
    <s v="36"/>
    <x v="0"/>
    <n v="2"/>
    <x v="92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6"/>
    <n v="836"/>
    <s v="aktif"/>
    <n v="0"/>
  </r>
  <r>
    <s v="CC"/>
    <s v="36"/>
    <x v="1"/>
    <n v="1"/>
    <x v="922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36"/>
    <n v="0"/>
    <s v="aktif"/>
    <n v="1"/>
  </r>
  <r>
    <s v="CC"/>
    <s v="36"/>
    <x v="1"/>
    <n v="2"/>
    <x v="923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36"/>
    <n v="0"/>
    <s v="aktif"/>
    <n v="1"/>
  </r>
  <r>
    <s v="CC"/>
    <s v="36"/>
    <x v="2"/>
    <n v="1"/>
    <x v="924"/>
    <s v="10G26JJ"/>
    <d v="2026-07-15T00:00:00"/>
    <d v="2030-07-10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1 Month, 0 Days"/>
    <n v="0"/>
    <n v="0"/>
    <s v="CC36"/>
    <n v="0"/>
    <s v="aktif"/>
    <n v="1"/>
  </r>
  <r>
    <s v="CC"/>
    <s v="36"/>
    <x v="2"/>
    <n v="2"/>
    <x v="925"/>
    <s v="10G26JJ"/>
    <d v="2026-07-15T00:00:00"/>
    <d v="2030-07-10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1 Month, 0 Days"/>
    <n v="0"/>
    <n v="0"/>
    <s v="CC36"/>
    <n v="0"/>
    <s v="aktif"/>
    <n v="1"/>
  </r>
  <r>
    <s v="CC"/>
    <s v="36"/>
    <x v="3"/>
    <n v="1"/>
    <x v="926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6"/>
    <n v="528"/>
    <s v="aktif"/>
    <n v="0"/>
  </r>
  <r>
    <s v="CC"/>
    <s v="36"/>
    <x v="3"/>
    <n v="2"/>
    <x v="927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6"/>
    <n v="528"/>
    <s v="aktif"/>
    <n v="0"/>
  </r>
  <r>
    <s v="CC"/>
    <s v="36"/>
    <x v="4"/>
    <n v="1"/>
    <x v="928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C36"/>
    <n v="0"/>
    <s v="aktif"/>
    <n v="1"/>
  </r>
  <r>
    <s v="CC"/>
    <s v="36"/>
    <x v="4"/>
    <n v="2"/>
    <x v="929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6"/>
    <n v="0"/>
    <s v="aktif"/>
    <n v="1"/>
  </r>
  <r>
    <s v="CC"/>
    <s v="37"/>
    <x v="0"/>
    <n v="1"/>
    <x v="930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7"/>
    <n v="836"/>
    <s v="aktif"/>
    <n v="0"/>
  </r>
  <r>
    <s v="CC"/>
    <s v="37"/>
    <x v="0"/>
    <n v="2"/>
    <x v="93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7"/>
    <n v="836"/>
    <s v="aktif"/>
    <n v="0"/>
  </r>
  <r>
    <s v="CC"/>
    <s v="37"/>
    <x v="1"/>
    <n v="1"/>
    <x v="932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1"/>
    <n v="2"/>
    <x v="933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C37"/>
    <n v="800"/>
    <s v="aktif"/>
    <n v="0"/>
  </r>
  <r>
    <s v="CC"/>
    <s v="37"/>
    <x v="2"/>
    <n v="1"/>
    <x v="934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2"/>
    <n v="2"/>
    <x v="935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3"/>
    <n v="1"/>
    <x v="936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7"/>
    <n v="0"/>
    <s v="aktif"/>
    <n v="1"/>
  </r>
  <r>
    <s v="CC"/>
    <s v="37"/>
    <x v="3"/>
    <n v="2"/>
    <x v="937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4"/>
    <n v="1"/>
    <x v="938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4"/>
    <n v="2"/>
    <x v="939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8"/>
    <x v="0"/>
    <n v="1"/>
    <x v="940"/>
    <s v="11E26"/>
    <d v="2026-08-04T00:00:00"/>
    <d v="2030-05-11T00:00:00"/>
    <x v="77"/>
    <x v="77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9 Month, 1 Days"/>
    <n v="0"/>
    <n v="0"/>
    <s v="CC38"/>
    <n v="0"/>
    <s v="aktif"/>
    <n v="1"/>
  </r>
  <r>
    <s v="CC"/>
    <s v="38"/>
    <x v="0"/>
    <n v="2"/>
    <x v="94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8"/>
    <n v="836"/>
    <s v="aktif"/>
    <n v="0"/>
  </r>
  <r>
    <s v="CC"/>
    <s v="38"/>
    <x v="1"/>
    <n v="1"/>
    <x v="942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1"/>
    <n v="2"/>
    <x v="943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2"/>
    <n v="1"/>
    <x v="944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2"/>
    <n v="2"/>
    <x v="945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3"/>
    <n v="1"/>
    <x v="946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3"/>
    <n v="2"/>
    <x v="947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4"/>
    <n v="1"/>
    <x v="948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4"/>
    <n v="2"/>
    <x v="949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9"/>
    <x v="0"/>
    <n v="1"/>
    <x v="950"/>
    <n v="1262617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39"/>
    <n v="770"/>
    <s v="aktif"/>
    <n v="0"/>
  </r>
  <r>
    <s v="CC"/>
    <s v="39"/>
    <x v="0"/>
    <n v="2"/>
    <x v="951"/>
    <n v="12626170"/>
    <s v=""/>
    <d v="2030-03-0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6 Month, 19 Days"/>
    <n v="1"/>
    <n v="1"/>
    <s v="CC39"/>
    <n v="770"/>
    <s v="aktif"/>
    <n v="0"/>
  </r>
  <r>
    <s v="CC"/>
    <s v="39"/>
    <x v="1"/>
    <n v="1"/>
    <x v="952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1"/>
    <n v="2"/>
    <x v="953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2"/>
    <n v="1"/>
    <x v="954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2"/>
    <n v="2"/>
    <x v="955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3"/>
    <n v="1"/>
    <x v="956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3"/>
    <n v="2"/>
    <x v="957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4"/>
    <n v="1"/>
    <x v="95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9"/>
    <n v="0"/>
    <s v="aktif"/>
    <n v="1"/>
  </r>
  <r>
    <s v="CC"/>
    <s v="39"/>
    <x v="4"/>
    <n v="2"/>
    <x v="95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9"/>
    <n v="0"/>
    <s v="aktif"/>
    <n v="1"/>
  </r>
  <r>
    <s v="CC"/>
    <s v="40"/>
    <x v="0"/>
    <n v="1"/>
    <x v="960"/>
    <n v="1262619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40"/>
    <n v="770"/>
    <s v="aktif"/>
    <n v="0"/>
  </r>
  <r>
    <s v="CC"/>
    <s v="40"/>
    <x v="0"/>
    <n v="2"/>
    <x v="961"/>
    <n v="1262619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40"/>
    <n v="770"/>
    <s v="aktif"/>
    <n v="0"/>
  </r>
  <r>
    <s v="CC"/>
    <s v="40"/>
    <x v="1"/>
    <n v="1"/>
    <x v="962"/>
    <n v="1262619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40"/>
    <n v="770"/>
    <s v="aktif"/>
    <n v="0"/>
  </r>
  <r>
    <s v="CC"/>
    <s v="40"/>
    <x v="1"/>
    <n v="2"/>
    <x v="963"/>
    <n v="1262619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40"/>
    <n v="770"/>
    <s v="aktif"/>
    <n v="0"/>
  </r>
  <r>
    <s v="CC"/>
    <s v="40"/>
    <x v="2"/>
    <n v="1"/>
    <x v="964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40"/>
    <n v="576"/>
    <s v="aktif"/>
    <n v="0"/>
  </r>
  <r>
    <s v="CC"/>
    <s v="40"/>
    <x v="2"/>
    <n v="2"/>
    <x v="965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40"/>
    <n v="576"/>
    <s v="aktif"/>
    <n v="0"/>
  </r>
  <r>
    <s v="CC"/>
    <s v="40"/>
    <x v="3"/>
    <n v="1"/>
    <x v="966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40"/>
    <n v="0"/>
    <s v="aktif"/>
    <n v="1"/>
  </r>
  <r>
    <s v="CC"/>
    <s v="40"/>
    <x v="3"/>
    <n v="2"/>
    <x v="967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40"/>
    <n v="0"/>
    <s v="aktif"/>
    <n v="1"/>
  </r>
  <r>
    <s v="CC"/>
    <s v="40"/>
    <x v="4"/>
    <n v="1"/>
    <x v="96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40"/>
    <n v="0"/>
    <s v="aktif"/>
    <n v="1"/>
  </r>
  <r>
    <s v="CC"/>
    <s v="40"/>
    <x v="4"/>
    <n v="2"/>
    <x v="96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40"/>
    <n v="0"/>
    <s v="aktif"/>
    <n v="1"/>
  </r>
  <r>
    <s v="CD"/>
    <s v="01"/>
    <x v="0"/>
    <n v="1"/>
    <x v="970"/>
    <s v="02C26JJ"/>
    <d v="2026-03-30T00:00:00"/>
    <d v="2030-03-02T00:00:00"/>
    <x v="10"/>
    <x v="10"/>
    <n v="12"/>
    <n v="0"/>
    <n v="12"/>
    <n v="36"/>
    <n v="0"/>
    <m/>
    <m/>
    <n v="0"/>
    <x v="11"/>
    <n v="0"/>
    <b v="0"/>
    <n v="0"/>
    <d v="1899-12-30T00:00:00"/>
    <b v="0"/>
    <b v="0"/>
    <s v="4 Month,  11 Days"/>
    <s v="3 Year, 6 Month, 20 Days"/>
    <n v="12"/>
    <n v="1"/>
    <s v="CD01"/>
    <n v="180"/>
    <s v="aktif"/>
    <n v="0"/>
  </r>
  <r>
    <s v="CD"/>
    <s v="01"/>
    <x v="0"/>
    <n v="2"/>
    <x v="971"/>
    <s v="17H24"/>
    <d v="2026-01-26T00:00:00"/>
    <d v="2028-08-17T00:00:00"/>
    <x v="78"/>
    <x v="78"/>
    <n v="7"/>
    <n v="0"/>
    <n v="7"/>
    <n v="44"/>
    <n v="0"/>
    <m/>
    <m/>
    <n v="0"/>
    <x v="28"/>
    <n v="0"/>
    <b v="0"/>
    <n v="0"/>
    <d v="1899-12-30T00:00:00"/>
    <b v="0"/>
    <b v="0"/>
    <s v="6 Month,  15 Days"/>
    <s v="2 Year, 0 Month, 7 Days"/>
    <n v="7"/>
    <n v="1"/>
    <s v="CD01"/>
    <n v="84"/>
    <s v="aktif"/>
    <n v="0"/>
  </r>
  <r>
    <s v="CD"/>
    <s v="01"/>
    <x v="1"/>
    <n v="1"/>
    <x v="972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D01"/>
    <n v="836"/>
    <s v="aktif"/>
    <n v="0"/>
  </r>
  <r>
    <s v="CD"/>
    <s v="01"/>
    <x v="1"/>
    <n v="2"/>
    <x v="973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D01"/>
    <n v="836"/>
    <s v="aktif"/>
    <n v="0"/>
  </r>
  <r>
    <s v="CD"/>
    <s v="01"/>
    <x v="2"/>
    <n v="1"/>
    <x v="974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D01"/>
    <n v="836"/>
    <s v="aktif"/>
    <n v="0"/>
  </r>
  <r>
    <s v="CD"/>
    <s v="01"/>
    <x v="2"/>
    <n v="2"/>
    <x v="975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1"/>
    <n v="0"/>
    <s v="aktif"/>
    <n v="1"/>
  </r>
  <r>
    <s v="CD"/>
    <s v="01"/>
    <x v="3"/>
    <n v="1"/>
    <x v="97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D01"/>
    <n v="528"/>
    <s v="aktif"/>
    <n v="0"/>
  </r>
  <r>
    <s v="CD"/>
    <s v="01"/>
    <x v="3"/>
    <n v="2"/>
    <x v="97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D01"/>
    <n v="528"/>
    <s v="aktif"/>
    <n v="0"/>
  </r>
  <r>
    <s v="CD"/>
    <s v="01"/>
    <x v="4"/>
    <n v="1"/>
    <x v="978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D01"/>
    <n v="528"/>
    <s v="aktif"/>
    <n v="0"/>
  </r>
  <r>
    <s v="CD"/>
    <s v="01"/>
    <x v="4"/>
    <n v="2"/>
    <x v="979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D01"/>
    <n v="528"/>
    <s v="aktif"/>
    <n v="0"/>
  </r>
  <r>
    <s v="CD"/>
    <s v="02"/>
    <x v="0"/>
    <n v="1"/>
    <x v="98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02"/>
    <n v="576"/>
    <s v="aktif"/>
    <n v="0"/>
  </r>
  <r>
    <s v="CD"/>
    <s v="02"/>
    <x v="0"/>
    <n v="2"/>
    <x v="98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02"/>
    <n v="576"/>
    <s v="aktif"/>
    <n v="0"/>
  </r>
  <r>
    <s v="CD"/>
    <s v="02"/>
    <x v="1"/>
    <n v="1"/>
    <x v="982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1"/>
    <n v="2"/>
    <x v="983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2"/>
    <n v="1"/>
    <x v="984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2"/>
    <n v="2"/>
    <x v="985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3"/>
    <n v="1"/>
    <x v="986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3"/>
    <n v="2"/>
    <x v="987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2"/>
    <n v="528"/>
    <s v="aktif"/>
    <n v="0"/>
  </r>
  <r>
    <s v="CD"/>
    <s v="02"/>
    <x v="4"/>
    <n v="1"/>
    <x v="988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2"/>
    <n v="528"/>
    <s v="aktif"/>
    <n v="0"/>
  </r>
  <r>
    <s v="CD"/>
    <s v="02"/>
    <x v="4"/>
    <n v="2"/>
    <x v="989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2"/>
    <n v="528"/>
    <s v="aktif"/>
    <n v="0"/>
  </r>
  <r>
    <s v="CD"/>
    <s v="03"/>
    <x v="0"/>
    <n v="1"/>
    <x v="990"/>
    <s v="04F26JJ"/>
    <d v="2026-06-09T00:00:00"/>
    <d v="2030-06-04T00:00:00"/>
    <x v="61"/>
    <x v="61"/>
    <n v="10"/>
    <n v="0"/>
    <n v="10"/>
    <n v="44"/>
    <n v="0"/>
    <m/>
    <m/>
    <n v="0"/>
    <x v="29"/>
    <n v="0"/>
    <b v="0"/>
    <n v="0"/>
    <d v="1899-12-30T00:00:00"/>
    <b v="0"/>
    <b v="0"/>
    <s v="2 Month,  1 Days"/>
    <s v="3 Year, 9 Month, 25 Days"/>
    <n v="10"/>
    <n v="1"/>
    <s v="CD03"/>
    <n v="120"/>
    <s v="aktif"/>
    <n v="0"/>
  </r>
  <r>
    <s v="CD"/>
    <s v="03"/>
    <x v="0"/>
    <n v="2"/>
    <x v="991"/>
    <s v="28B26JJ"/>
    <s v=""/>
    <d v="2030-02-28T00:00:00"/>
    <x v="7"/>
    <x v="7"/>
    <n v="18"/>
    <n v="0"/>
    <n v="18"/>
    <n v="36"/>
    <n v="0"/>
    <m/>
    <m/>
    <n v="0"/>
    <x v="31"/>
    <n v="0"/>
    <b v="0"/>
    <n v="0"/>
    <d v="1899-12-30T00:00:00"/>
    <b v="0"/>
    <b v="0"/>
    <s v=""/>
    <s v="3 Year, 6 Month, 18 Days"/>
    <n v="18"/>
    <n v="1"/>
    <s v="CD03"/>
    <n v="288"/>
    <s v="aktif"/>
    <n v="0"/>
  </r>
  <r>
    <s v="CD"/>
    <s v="03"/>
    <x v="1"/>
    <n v="1"/>
    <x v="992"/>
    <s v="01G26JJ"/>
    <m/>
    <d v="2030-07-01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"/>
    <s v="3 Year, 10 Month, 21 Days"/>
    <n v="0"/>
    <n v="0"/>
    <s v="CD03"/>
    <n v="0"/>
    <s v="aktif"/>
    <n v="1"/>
  </r>
  <r>
    <s v="CD"/>
    <s v="03"/>
    <x v="1"/>
    <n v="2"/>
    <x v="993"/>
    <n v="12677214"/>
    <d v="2026-07-30T00:00:00"/>
    <d v="2030-07-18T00:00:00"/>
    <x v="79"/>
    <x v="79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1 Month, 8 Days"/>
    <n v="0"/>
    <n v="0"/>
    <s v="CD03"/>
    <n v="0"/>
    <s v="aktif"/>
    <n v="1"/>
  </r>
  <r>
    <s v="CD"/>
    <s v="03"/>
    <x v="2"/>
    <n v="1"/>
    <x v="994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3"/>
    <n v="528"/>
    <s v="aktif"/>
    <n v="0"/>
  </r>
  <r>
    <s v="CD"/>
    <s v="03"/>
    <x v="2"/>
    <n v="2"/>
    <x v="995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3"/>
    <n v="528"/>
    <s v="aktif"/>
    <n v="0"/>
  </r>
  <r>
    <s v="CD"/>
    <s v="03"/>
    <x v="3"/>
    <n v="1"/>
    <x v="996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03"/>
    <n v="0"/>
    <s v="aktif"/>
    <n v="1"/>
  </r>
  <r>
    <s v="CD"/>
    <s v="03"/>
    <x v="3"/>
    <n v="2"/>
    <x v="997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03"/>
    <n v="0"/>
    <s v="aktif"/>
    <n v="1"/>
  </r>
  <r>
    <s v="CD"/>
    <s v="03"/>
    <x v="4"/>
    <n v="1"/>
    <x v="998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03"/>
    <n v="0"/>
    <s v="aktif"/>
    <n v="1"/>
  </r>
  <r>
    <s v="CD"/>
    <s v="03"/>
    <x v="4"/>
    <n v="2"/>
    <x v="999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03"/>
    <n v="0"/>
    <s v="aktif"/>
    <n v="1"/>
  </r>
  <r>
    <s v="CD"/>
    <s v="04"/>
    <x v="0"/>
    <n v="1"/>
    <x v="1000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D04"/>
    <n v="0"/>
    <s v="aktif"/>
    <n v="1"/>
  </r>
  <r>
    <s v="CD"/>
    <s v="04"/>
    <x v="0"/>
    <n v="2"/>
    <x v="1001"/>
    <n v="100426"/>
    <d v="2026-07-15T00:00:00"/>
    <d v="2030-04-10T00:00:00"/>
    <x v="28"/>
    <x v="28"/>
    <n v="4"/>
    <n v="0"/>
    <n v="4"/>
    <n v="36"/>
    <n v="0"/>
    <m/>
    <m/>
    <n v="0"/>
    <x v="2"/>
    <n v="0"/>
    <b v="0"/>
    <n v="0"/>
    <d v="1899-12-30T00:00:00"/>
    <b v="0"/>
    <b v="0"/>
    <s v="0 Month,  26 Days"/>
    <s v="3 Year, 8 Month, 0 Days"/>
    <n v="4"/>
    <n v="1"/>
    <s v="CD04"/>
    <n v="64"/>
    <s v="aktif"/>
    <n v="0"/>
  </r>
  <r>
    <s v="CD"/>
    <s v="04"/>
    <x v="1"/>
    <n v="1"/>
    <x v="1002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4"/>
    <n v="0"/>
    <s v="aktif"/>
    <n v="1"/>
  </r>
  <r>
    <s v="CD"/>
    <s v="04"/>
    <x v="1"/>
    <n v="2"/>
    <x v="1003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4"/>
    <n v="0"/>
    <s v="aktif"/>
    <n v="1"/>
  </r>
  <r>
    <s v="CD"/>
    <s v="04"/>
    <x v="2"/>
    <n v="1"/>
    <x v="1004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4"/>
    <n v="0"/>
    <s v="aktif"/>
    <n v="1"/>
  </r>
  <r>
    <s v="CD"/>
    <s v="04"/>
    <x v="2"/>
    <n v="2"/>
    <x v="1005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4"/>
    <n v="528"/>
    <s v="aktif"/>
    <n v="0"/>
  </r>
  <r>
    <s v="CD"/>
    <s v="04"/>
    <x v="3"/>
    <n v="1"/>
    <x v="1006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4"/>
    <n v="528"/>
    <s v="aktif"/>
    <n v="0"/>
  </r>
  <r>
    <s v="CD"/>
    <s v="04"/>
    <x v="3"/>
    <n v="2"/>
    <x v="1007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D04"/>
    <n v="0"/>
    <s v="aktif"/>
    <n v="1"/>
  </r>
  <r>
    <s v="CD"/>
    <s v="04"/>
    <x v="4"/>
    <n v="1"/>
    <x v="1008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4"/>
    <n v="576"/>
    <s v="aktif"/>
    <n v="0"/>
  </r>
  <r>
    <s v="CD"/>
    <s v="04"/>
    <x v="4"/>
    <n v="2"/>
    <x v="1009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4"/>
    <n v="576"/>
    <s v="aktif"/>
    <n v="0"/>
  </r>
  <r>
    <s v="CD"/>
    <s v="05"/>
    <x v="0"/>
    <n v="1"/>
    <x v="1010"/>
    <s v="13D26JJ"/>
    <s v=""/>
    <d v="2030-04-26T00:00:00"/>
    <x v="52"/>
    <x v="52"/>
    <n v="4"/>
    <n v="1"/>
    <n v="0"/>
    <n v="4"/>
    <n v="0"/>
    <m/>
    <m/>
    <n v="0"/>
    <x v="2"/>
    <n v="0"/>
    <b v="0"/>
    <n v="0"/>
    <d v="1899-12-30T00:00:00"/>
    <b v="0"/>
    <b v="0"/>
    <s v=""/>
    <s v="3 Year, 8 Month, 16 Days"/>
    <n v="4"/>
    <n v="1"/>
    <s v="CD05"/>
    <n v="836"/>
    <s v="aktif"/>
    <n v="0"/>
  </r>
  <r>
    <s v="CD"/>
    <s v="05"/>
    <x v="0"/>
    <n v="2"/>
    <x v="101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D05"/>
    <n v="0"/>
    <s v="aktif"/>
    <n v="1"/>
  </r>
  <r>
    <s v="CD"/>
    <s v="05"/>
    <x v="1"/>
    <n v="1"/>
    <x v="1012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5"/>
    <n v="528"/>
    <s v="aktif"/>
    <n v="0"/>
  </r>
  <r>
    <s v="CD"/>
    <s v="05"/>
    <x v="1"/>
    <n v="2"/>
    <x v="1013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5"/>
    <n v="576"/>
    <s v="aktif"/>
    <n v="0"/>
  </r>
  <r>
    <s v="CD"/>
    <s v="05"/>
    <x v="2"/>
    <n v="1"/>
    <x v="1014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5"/>
    <n v="0"/>
    <s v="aktif"/>
    <n v="1"/>
  </r>
  <r>
    <s v="CD"/>
    <s v="05"/>
    <x v="2"/>
    <n v="2"/>
    <x v="1015"/>
    <s v="12676476"/>
    <d v="2026-07-23T00:00:00"/>
    <d v="2030-07-10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18 Days"/>
    <s v="3 Year, 11 Month, 0 Days"/>
    <n v="4"/>
    <n v="1"/>
    <s v="CD05"/>
    <n v="836"/>
    <s v="aktif"/>
    <n v="0"/>
  </r>
  <r>
    <s v="CD"/>
    <s v="05"/>
    <x v="3"/>
    <n v="1"/>
    <x v="1016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5"/>
    <n v="528"/>
    <s v="aktif"/>
    <n v="0"/>
  </r>
  <r>
    <s v="CD"/>
    <s v="05"/>
    <x v="3"/>
    <n v="2"/>
    <x v="1017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5"/>
    <n v="528"/>
    <s v="aktif"/>
    <n v="0"/>
  </r>
  <r>
    <s v="CD"/>
    <s v="05"/>
    <x v="4"/>
    <n v="1"/>
    <x v="1018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5"/>
    <n v="0"/>
    <s v="aktif"/>
    <n v="1"/>
  </r>
  <r>
    <s v="CD"/>
    <s v="05"/>
    <x v="4"/>
    <n v="2"/>
    <x v="1019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5"/>
    <n v="0"/>
    <s v="aktif"/>
    <n v="1"/>
  </r>
  <r>
    <s v="CD"/>
    <s v="06"/>
    <x v="0"/>
    <n v="1"/>
    <x v="1020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D06"/>
    <n v="836"/>
    <s v="aktif"/>
    <n v="0"/>
  </r>
  <r>
    <s v="CD"/>
    <s v="06"/>
    <x v="0"/>
    <n v="2"/>
    <x v="102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06"/>
    <n v="576"/>
    <s v="aktif"/>
    <n v="0"/>
  </r>
  <r>
    <s v="CD"/>
    <s v="06"/>
    <x v="1"/>
    <n v="1"/>
    <x v="1022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6"/>
    <n v="576"/>
    <s v="aktif"/>
    <n v="0"/>
  </r>
  <r>
    <s v="CD"/>
    <s v="06"/>
    <x v="1"/>
    <n v="2"/>
    <x v="1023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6"/>
    <n v="576"/>
    <s v="aktif"/>
    <n v="0"/>
  </r>
  <r>
    <s v="CD"/>
    <s v="06"/>
    <x v="2"/>
    <n v="1"/>
    <x v="1024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2"/>
    <n v="2"/>
    <x v="1025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3"/>
    <n v="1"/>
    <x v="1026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3"/>
    <n v="2"/>
    <x v="1027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4"/>
    <n v="1"/>
    <x v="1028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4"/>
    <n v="2"/>
    <x v="1029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7"/>
    <x v="0"/>
    <n v="1"/>
    <x v="103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07"/>
    <n v="576"/>
    <s v="aktif"/>
    <n v="0"/>
  </r>
  <r>
    <s v="CD"/>
    <s v="07"/>
    <x v="0"/>
    <n v="2"/>
    <x v="1031"/>
    <s v="06A26"/>
    <d v="2026-07-23T00:00:00"/>
    <d v="2030-01-06T00:00:00"/>
    <x v="82"/>
    <x v="82"/>
    <n v="6"/>
    <n v="0"/>
    <n v="6"/>
    <n v="36"/>
    <n v="0"/>
    <m/>
    <m/>
    <n v="0"/>
    <x v="13"/>
    <n v="0"/>
    <b v="0"/>
    <n v="0"/>
    <d v="1899-12-30T00:00:00"/>
    <b v="0"/>
    <b v="0"/>
    <s v="0 Month,  18 Days"/>
    <s v="3 Year, 4 Month, 27 Days"/>
    <n v="6"/>
    <n v="1"/>
    <s v="CD07"/>
    <n v="96"/>
    <s v="aktif"/>
    <n v="0"/>
  </r>
  <r>
    <s v="CD"/>
    <s v="07"/>
    <x v="1"/>
    <n v="1"/>
    <x v="1032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7"/>
    <n v="528"/>
    <s v="aktif"/>
    <n v="0"/>
  </r>
  <r>
    <s v="CD"/>
    <s v="07"/>
    <x v="1"/>
    <n v="2"/>
    <x v="1033"/>
    <n v="12668651"/>
    <d v="2026-07-16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8 Days"/>
    <n v="4"/>
    <n v="1"/>
    <s v="CD07"/>
    <n v="836"/>
    <s v="aktif"/>
    <n v="0"/>
  </r>
  <r>
    <s v="CD"/>
    <s v="07"/>
    <x v="2"/>
    <n v="1"/>
    <x v="1034"/>
    <n v="12668651"/>
    <d v="2026-07-16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8 Days"/>
    <n v="4"/>
    <n v="1"/>
    <s v="CD07"/>
    <n v="836"/>
    <s v="aktif"/>
    <n v="0"/>
  </r>
  <r>
    <s v="CD"/>
    <s v="07"/>
    <x v="2"/>
    <n v="2"/>
    <x v="1035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7"/>
    <n v="0"/>
    <s v="aktif"/>
    <n v="1"/>
  </r>
  <r>
    <s v="CD"/>
    <s v="07"/>
    <x v="3"/>
    <n v="1"/>
    <x v="1036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7"/>
    <n v="528"/>
    <s v="aktif"/>
    <n v="0"/>
  </r>
  <r>
    <s v="CD"/>
    <s v="07"/>
    <x v="3"/>
    <n v="2"/>
    <x v="1037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7"/>
    <n v="528"/>
    <s v="aktif"/>
    <n v="0"/>
  </r>
  <r>
    <s v="CD"/>
    <s v="07"/>
    <x v="4"/>
    <n v="1"/>
    <x v="1038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7"/>
    <n v="528"/>
    <s v="aktif"/>
    <n v="0"/>
  </r>
  <r>
    <s v="CD"/>
    <s v="07"/>
    <x v="4"/>
    <n v="2"/>
    <x v="1039"/>
    <s v="27G26JJ"/>
    <d v="2026-07-30T00:00:00"/>
    <d v="2030-07-27T00:00:00"/>
    <x v="4"/>
    <x v="4"/>
    <n v="48"/>
    <n v="1"/>
    <n v="0"/>
    <n v="48"/>
    <n v="0"/>
    <m/>
    <m/>
    <n v="0"/>
    <x v="6"/>
    <n v="0"/>
    <b v="0"/>
    <n v="0"/>
    <d v="1899-12-30T00:00:00"/>
    <b v="0"/>
    <b v="0"/>
    <s v="0 Month,  11 Days"/>
    <s v="3 Year, 11 Month, 17 Days"/>
    <n v="48"/>
    <n v="1"/>
    <s v="CD07"/>
    <n v="460.79999999999995"/>
    <s v="aktif"/>
    <n v="0"/>
  </r>
  <r>
    <s v="CD"/>
    <s v="08"/>
    <x v="0"/>
    <n v="1"/>
    <x v="1040"/>
    <s v="27F26"/>
    <d v="2026-07-23T00:00:00"/>
    <d v="2030-06-27T00:00:00"/>
    <x v="83"/>
    <x v="83"/>
    <n v="30"/>
    <n v="0"/>
    <n v="30"/>
    <n v="48"/>
    <n v="0"/>
    <m/>
    <m/>
    <n v="0"/>
    <x v="7"/>
    <n v="0"/>
    <b v="0"/>
    <n v="0"/>
    <d v="1899-12-30T00:00:00"/>
    <b v="0"/>
    <b v="0"/>
    <s v="0 Month,  18 Days"/>
    <s v="3 Year, 10 Month, 17 Days"/>
    <n v="30"/>
    <n v="1"/>
    <s v="CD08"/>
    <n v="288"/>
    <s v="aktif"/>
    <n v="0"/>
  </r>
  <r>
    <s v="CD"/>
    <s v="08"/>
    <x v="0"/>
    <n v="2"/>
    <x v="1041"/>
    <s v="050326"/>
    <d v="2026-07-23T00:00:00"/>
    <d v="2030-03-05T00:00:00"/>
    <x v="80"/>
    <x v="80"/>
    <n v="6"/>
    <n v="0"/>
    <n v="6"/>
    <n v="44"/>
    <n v="0"/>
    <m/>
    <m/>
    <n v="0"/>
    <x v="13"/>
    <n v="0"/>
    <b v="0"/>
    <n v="0"/>
    <d v="1899-12-30T00:00:00"/>
    <b v="0"/>
    <b v="0"/>
    <s v="0 Month,  18 Days"/>
    <s v="3 Year, 6 Month, 23 Days"/>
    <n v="6"/>
    <n v="1"/>
    <s v="CD08"/>
    <n v="72"/>
    <s v="aktif"/>
    <n v="0"/>
  </r>
  <r>
    <s v="CD"/>
    <s v="08"/>
    <x v="1"/>
    <n v="1"/>
    <x v="1042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08"/>
    <n v="460.80000000000007"/>
    <s v="aktif"/>
    <n v="0"/>
  </r>
  <r>
    <s v="CD"/>
    <s v="08"/>
    <x v="1"/>
    <n v="2"/>
    <x v="1043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08"/>
    <n v="460.80000000000007"/>
    <s v="aktif"/>
    <n v="0"/>
  </r>
  <r>
    <s v="CD"/>
    <s v="08"/>
    <x v="2"/>
    <n v="1"/>
    <x v="1044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8"/>
    <n v="528"/>
    <s v="aktif"/>
    <n v="0"/>
  </r>
  <r>
    <s v="CD"/>
    <s v="08"/>
    <x v="2"/>
    <n v="2"/>
    <x v="1045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8"/>
    <n v="528"/>
    <s v="aktif"/>
    <n v="0"/>
  </r>
  <r>
    <s v="CD"/>
    <s v="08"/>
    <x v="3"/>
    <n v="1"/>
    <x v="1046"/>
    <s v="27G26JJ"/>
    <d v="2026-07-30T00:00:00"/>
    <d v="2030-07-27T00:00:00"/>
    <x v="4"/>
    <x v="4"/>
    <n v="48"/>
    <n v="1"/>
    <n v="0"/>
    <n v="48"/>
    <n v="0"/>
    <m/>
    <m/>
    <n v="0"/>
    <x v="6"/>
    <n v="0"/>
    <b v="0"/>
    <n v="0"/>
    <d v="1899-12-30T00:00:00"/>
    <b v="0"/>
    <b v="0"/>
    <s v="0 Month,  11 Days"/>
    <s v="3 Year, 11 Month, 17 Days"/>
    <n v="48"/>
    <n v="1"/>
    <s v="CD08"/>
    <n v="460.79999999999995"/>
    <s v="aktif"/>
    <n v="0"/>
  </r>
  <r>
    <s v="CD"/>
    <s v="08"/>
    <x v="3"/>
    <n v="2"/>
    <x v="1047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8"/>
    <n v="0"/>
    <s v="aktif"/>
    <n v="1"/>
  </r>
  <r>
    <s v="CD"/>
    <s v="08"/>
    <x v="4"/>
    <n v="1"/>
    <x v="1048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8"/>
    <n v="0"/>
    <s v="aktif"/>
    <n v="1"/>
  </r>
  <r>
    <s v="CD"/>
    <s v="08"/>
    <x v="4"/>
    <n v="2"/>
    <x v="1049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8"/>
    <n v="0"/>
    <s v="aktif"/>
    <n v="1"/>
  </r>
  <r>
    <s v="CD"/>
    <s v="09"/>
    <x v="0"/>
    <n v="1"/>
    <x v="1050"/>
    <s v="12B26JJ"/>
    <d v="2026-07-13T00:00:00"/>
    <d v="2030-02-12T00:00:00"/>
    <x v="84"/>
    <x v="84"/>
    <n v="33"/>
    <n v="0"/>
    <n v="33"/>
    <n v="44"/>
    <n v="0"/>
    <m/>
    <m/>
    <n v="0"/>
    <x v="32"/>
    <n v="0"/>
    <b v="0"/>
    <n v="0"/>
    <d v="1899-12-30T00:00:00"/>
    <b v="0"/>
    <b v="0"/>
    <s v="0 Month,  28 Days"/>
    <s v="3 Year, 6 Month, 2 Days"/>
    <n v="33"/>
    <n v="1"/>
    <s v="CD09"/>
    <n v="396"/>
    <s v="aktif"/>
    <n v="0"/>
  </r>
  <r>
    <s v="CD"/>
    <s v="09"/>
    <x v="0"/>
    <n v="2"/>
    <x v="105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D09"/>
    <n v="0"/>
    <s v="aktif"/>
    <n v="1"/>
  </r>
  <r>
    <s v="CD"/>
    <s v="09"/>
    <x v="1"/>
    <n v="1"/>
    <x v="1052"/>
    <s v="12B26JJ"/>
    <d v="2026-07-13T00:00:00"/>
    <d v="2030-02-12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0 Month,  28 Days"/>
    <s v="3 Year, 6 Month, 2 Days"/>
    <n v="44"/>
    <n v="1"/>
    <s v="CD09"/>
    <n v="528"/>
    <s v="aktif"/>
    <n v="0"/>
  </r>
  <r>
    <s v="CD"/>
    <s v="09"/>
    <x v="1"/>
    <n v="2"/>
    <x v="1053"/>
    <s v="12B26JJ"/>
    <d v="2026-07-13T00:00:00"/>
    <d v="2030-02-12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0 Month,  28 Days"/>
    <s v="3 Year, 6 Month, 2 Days"/>
    <n v="44"/>
    <n v="1"/>
    <s v="CD09"/>
    <n v="528"/>
    <s v="aktif"/>
    <n v="0"/>
  </r>
  <r>
    <s v="CD"/>
    <s v="09"/>
    <x v="2"/>
    <n v="1"/>
    <x v="1054"/>
    <s v="12676494"/>
    <d v="2026-07-17T00:00:00"/>
    <d v="2030-07-08T00:00:00"/>
    <x v="47"/>
    <x v="47"/>
    <n v="0"/>
    <n v="0"/>
    <n v="0"/>
    <n v="4"/>
    <n v="0"/>
    <m/>
    <m/>
    <n v="0"/>
    <x v="0"/>
    <n v="0"/>
    <b v="0"/>
    <n v="0"/>
    <d v="1899-12-30T00:00:00"/>
    <b v="0"/>
    <b v="0"/>
    <s v="0 Month,  24 Days"/>
    <s v="3 Year, 10 Month, 28 Days"/>
    <n v="0"/>
    <n v="0"/>
    <s v="CD09"/>
    <n v="0"/>
    <s v="aktif"/>
    <n v="1"/>
  </r>
  <r>
    <s v="CD"/>
    <s v="09"/>
    <x v="2"/>
    <n v="2"/>
    <x v="1055"/>
    <s v="12676494"/>
    <d v="2026-07-17T00:00:00"/>
    <d v="2030-07-08T00:00:00"/>
    <x v="47"/>
    <x v="47"/>
    <n v="0"/>
    <n v="0"/>
    <n v="0"/>
    <n v="4"/>
    <n v="0"/>
    <m/>
    <m/>
    <n v="0"/>
    <x v="0"/>
    <n v="0"/>
    <b v="0"/>
    <n v="0"/>
    <d v="1899-12-30T00:00:00"/>
    <b v="0"/>
    <b v="0"/>
    <s v="0 Month,  24 Days"/>
    <s v="3 Year, 10 Month, 28 Days"/>
    <n v="0"/>
    <n v="0"/>
    <s v="CD09"/>
    <n v="0"/>
    <s v="aktif"/>
    <n v="1"/>
  </r>
  <r>
    <s v="CD"/>
    <s v="09"/>
    <x v="3"/>
    <n v="1"/>
    <x v="1056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9"/>
    <n v="0"/>
    <s v="aktif"/>
    <n v="1"/>
  </r>
  <r>
    <s v="CD"/>
    <s v="09"/>
    <x v="3"/>
    <n v="2"/>
    <x v="1057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9"/>
    <n v="0"/>
    <s v="aktif"/>
    <n v="1"/>
  </r>
  <r>
    <s v="CD"/>
    <s v="09"/>
    <x v="4"/>
    <n v="1"/>
    <x v="1058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9"/>
    <n v="528"/>
    <s v="aktif"/>
    <n v="0"/>
  </r>
  <r>
    <s v="CD"/>
    <s v="09"/>
    <x v="4"/>
    <n v="2"/>
    <x v="105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09"/>
    <n v="0"/>
    <s v="aktif"/>
    <n v="1"/>
  </r>
  <r>
    <s v="CD"/>
    <s v="10"/>
    <x v="0"/>
    <n v="1"/>
    <x v="1060"/>
    <n v="12657247"/>
    <d v="2026-07-15T00:00:00"/>
    <d v="2030-05-16T00:00:00"/>
    <x v="32"/>
    <x v="32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9 Month, 6 Days"/>
    <n v="4"/>
    <n v="1"/>
    <s v="CD10"/>
    <n v="836"/>
    <s v="aktif"/>
    <n v="0"/>
  </r>
  <r>
    <s v="CD"/>
    <s v="10"/>
    <x v="0"/>
    <n v="2"/>
    <x v="106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10"/>
    <n v="576"/>
    <s v="aktif"/>
    <n v="0"/>
  </r>
  <r>
    <s v="CD"/>
    <s v="10"/>
    <x v="1"/>
    <n v="1"/>
    <x v="1062"/>
    <s v="12B26JJ"/>
    <d v="2026-07-15T00:00:00"/>
    <d v="2030-02-12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6 Month, 2 Days"/>
    <n v="44"/>
    <n v="1"/>
    <s v="CD10"/>
    <n v="528"/>
    <s v="aktif"/>
    <n v="0"/>
  </r>
  <r>
    <s v="CD"/>
    <s v="10"/>
    <x v="1"/>
    <n v="2"/>
    <x v="1063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0"/>
    <n v="460.80000000000007"/>
    <s v="aktif"/>
    <n v="0"/>
  </r>
  <r>
    <s v="CD"/>
    <s v="10"/>
    <x v="2"/>
    <n v="1"/>
    <x v="1064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0"/>
    <n v="460.80000000000007"/>
    <s v="aktif"/>
    <n v="0"/>
  </r>
  <r>
    <s v="CD"/>
    <s v="10"/>
    <x v="2"/>
    <n v="2"/>
    <x v="1065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0"/>
    <n v="460.80000000000007"/>
    <s v="aktif"/>
    <n v="0"/>
  </r>
  <r>
    <s v="CD"/>
    <s v="10"/>
    <x v="3"/>
    <n v="1"/>
    <x v="106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0"/>
    <n v="0"/>
    <s v="aktif"/>
    <n v="1"/>
  </r>
  <r>
    <s v="CD"/>
    <s v="10"/>
    <x v="3"/>
    <n v="2"/>
    <x v="106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0"/>
    <n v="0"/>
    <s v="aktif"/>
    <n v="1"/>
  </r>
  <r>
    <s v="CD"/>
    <s v="10"/>
    <x v="4"/>
    <n v="1"/>
    <x v="106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0"/>
    <n v="0"/>
    <s v="aktif"/>
    <n v="1"/>
  </r>
  <r>
    <s v="CD"/>
    <s v="10"/>
    <x v="4"/>
    <n v="2"/>
    <x v="106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0"/>
    <n v="0"/>
    <s v="aktif"/>
    <n v="1"/>
  </r>
  <r>
    <s v="CD"/>
    <s v="11"/>
    <x v="0"/>
    <n v="1"/>
    <x v="1070"/>
    <s v="21H25"/>
    <d v="2026-07-15T00:00:00"/>
    <d v="2029-08-21T00:00:00"/>
    <x v="85"/>
    <x v="85"/>
    <n v="8"/>
    <n v="0"/>
    <n v="8"/>
    <n v="44"/>
    <n v="0"/>
    <m/>
    <m/>
    <n v="0"/>
    <x v="26"/>
    <n v="0"/>
    <b v="0"/>
    <n v="0"/>
    <d v="1899-12-30T00:00:00"/>
    <b v="0"/>
    <b v="0"/>
    <s v="0 Month,  26 Days"/>
    <s v="3 Year, 0 Month, 11 Days"/>
    <n v="8"/>
    <n v="1"/>
    <s v="CD11"/>
    <n v="96"/>
    <s v="aktif"/>
    <n v="0"/>
  </r>
  <r>
    <s v="CD"/>
    <s v="11"/>
    <x v="0"/>
    <n v="2"/>
    <x v="1071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D11"/>
    <n v="0"/>
    <s v="aktif"/>
    <n v="1"/>
  </r>
  <r>
    <s v="CD"/>
    <s v="11"/>
    <x v="1"/>
    <n v="1"/>
    <x v="1072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1"/>
    <n v="2"/>
    <x v="1073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2"/>
    <n v="1"/>
    <x v="1074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2"/>
    <n v="2"/>
    <x v="1075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3"/>
    <n v="1"/>
    <x v="1076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3"/>
    <n v="2"/>
    <x v="1077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4"/>
    <n v="1"/>
    <x v="1078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4"/>
    <n v="2"/>
    <x v="1079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2"/>
    <x v="0"/>
    <n v="1"/>
    <x v="1080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D12"/>
    <n v="0"/>
    <s v="aktif"/>
    <n v="1"/>
  </r>
  <r>
    <s v="CD"/>
    <s v="12"/>
    <x v="0"/>
    <n v="2"/>
    <x v="1081"/>
    <s v="A1000175"/>
    <d v="2026-07-27T00:00:00"/>
    <d v="2030-06-10T00:00:00"/>
    <x v="63"/>
    <x v="63"/>
    <n v="3"/>
    <n v="0"/>
    <n v="3"/>
    <n v="4"/>
    <n v="0"/>
    <m/>
    <m/>
    <n v="0"/>
    <x v="9"/>
    <n v="0"/>
    <b v="0"/>
    <n v="0"/>
    <d v="1899-12-30T00:00:00"/>
    <b v="0"/>
    <b v="0"/>
    <s v="0 Month,  14 Days"/>
    <s v="3 Year, 10 Month, 0 Days"/>
    <n v="3"/>
    <n v="1"/>
    <s v="CD12"/>
    <n v="540"/>
    <s v="aktif"/>
    <n v="0"/>
  </r>
  <r>
    <s v="CD"/>
    <s v="12"/>
    <x v="1"/>
    <n v="1"/>
    <x v="1082"/>
    <n v="12666669"/>
    <d v="2026-07-30T00:00:00"/>
    <d v="2030-06-19T00:00:00"/>
    <x v="60"/>
    <x v="60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0 Month, 9 Days"/>
    <n v="0"/>
    <n v="0"/>
    <s v="CD12"/>
    <n v="0"/>
    <s v="aktif"/>
    <n v="1"/>
  </r>
  <r>
    <s v="CD"/>
    <s v="12"/>
    <x v="1"/>
    <n v="2"/>
    <x v="1083"/>
    <s v="12F26JJ"/>
    <d v="2026-07-13T00:00:00"/>
    <d v="2030-06-12T00:00:00"/>
    <x v="15"/>
    <x v="15"/>
    <n v="0"/>
    <n v="0"/>
    <n v="0"/>
    <n v="44"/>
    <n v="0"/>
    <m/>
    <m/>
    <n v="0"/>
    <x v="0"/>
    <n v="0"/>
    <b v="0"/>
    <n v="0"/>
    <d v="1899-12-30T00:00:00"/>
    <b v="0"/>
    <b v="0"/>
    <s v="0 Month,  28 Days"/>
    <s v="3 Year, 10 Month, 2 Days"/>
    <n v="0"/>
    <n v="0"/>
    <s v="CD12"/>
    <n v="0"/>
    <s v="aktif"/>
    <n v="1"/>
  </r>
  <r>
    <s v="CD"/>
    <s v="12"/>
    <x v="2"/>
    <n v="1"/>
    <x v="1084"/>
    <n v="12666669"/>
    <d v="2026-07-30T00:00:00"/>
    <d v="2030-06-19T00:00:00"/>
    <x v="60"/>
    <x v="60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0 Month, 9 Days"/>
    <n v="0"/>
    <n v="0"/>
    <s v="CD12"/>
    <n v="0"/>
    <s v="aktif"/>
    <n v="1"/>
  </r>
  <r>
    <s v="CD"/>
    <s v="12"/>
    <x v="2"/>
    <n v="2"/>
    <x v="1085"/>
    <s v="12F26JJ"/>
    <d v="2026-07-13T00:00:00"/>
    <d v="2030-06-12T00:00:00"/>
    <x v="15"/>
    <x v="15"/>
    <n v="0"/>
    <n v="0"/>
    <n v="0"/>
    <n v="44"/>
    <n v="0"/>
    <m/>
    <m/>
    <n v="0"/>
    <x v="0"/>
    <n v="0"/>
    <b v="0"/>
    <n v="0"/>
    <d v="1899-12-30T00:00:00"/>
    <b v="0"/>
    <b v="0"/>
    <s v="0 Month,  28 Days"/>
    <s v="3 Year, 10 Month, 2 Days"/>
    <n v="0"/>
    <n v="0"/>
    <s v="CD12"/>
    <n v="0"/>
    <s v="aktif"/>
    <n v="1"/>
  </r>
  <r>
    <s v="CD"/>
    <s v="12"/>
    <x v="3"/>
    <n v="1"/>
    <x v="108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2"/>
    <n v="0"/>
    <s v="aktif"/>
    <n v="1"/>
  </r>
  <r>
    <s v="CD"/>
    <s v="12"/>
    <x v="3"/>
    <n v="2"/>
    <x v="108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2"/>
    <n v="0"/>
    <s v="aktif"/>
    <n v="1"/>
  </r>
  <r>
    <s v="CD"/>
    <s v="12"/>
    <x v="4"/>
    <n v="1"/>
    <x v="1088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D12"/>
    <n v="576"/>
    <s v="aktif"/>
    <n v="0"/>
  </r>
  <r>
    <s v="CD"/>
    <s v="12"/>
    <x v="4"/>
    <n v="2"/>
    <x v="1089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D12"/>
    <n v="576"/>
    <s v="aktif"/>
    <n v="0"/>
  </r>
  <r>
    <s v="CD"/>
    <s v="13"/>
    <x v="0"/>
    <n v="1"/>
    <x v="1090"/>
    <s v="24G26JJ"/>
    <m/>
    <d v="2030-07-24T00:00:00"/>
    <x v="42"/>
    <x v="42"/>
    <n v="33"/>
    <n v="0"/>
    <n v="33"/>
    <n v="36"/>
    <n v="0"/>
    <m/>
    <m/>
    <n v="0"/>
    <x v="32"/>
    <n v="0"/>
    <b v="0"/>
    <n v="0"/>
    <d v="1899-12-30T00:00:00"/>
    <b v="0"/>
    <b v="0"/>
    <s v=""/>
    <s v="3 Year, 11 Month, 14 Days"/>
    <n v="33"/>
    <n v="1"/>
    <s v="CD13"/>
    <n v="528"/>
    <s v="aktif"/>
    <n v="0"/>
  </r>
  <r>
    <s v="CD"/>
    <s v="13"/>
    <x v="0"/>
    <n v="2"/>
    <x v="109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13"/>
    <n v="576"/>
    <s v="aktif"/>
    <n v="0"/>
  </r>
  <r>
    <s v="CD"/>
    <s v="13"/>
    <x v="1"/>
    <n v="1"/>
    <x v="1092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D13"/>
    <n v="836"/>
    <s v="aktif"/>
    <n v="0"/>
  </r>
  <r>
    <s v="CD"/>
    <s v="13"/>
    <x v="1"/>
    <n v="2"/>
    <x v="109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D13"/>
    <n v="836"/>
    <s v="aktif"/>
    <n v="0"/>
  </r>
  <r>
    <s v="CD"/>
    <s v="13"/>
    <x v="2"/>
    <n v="1"/>
    <x v="109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D13"/>
    <n v="836"/>
    <s v="aktif"/>
    <n v="0"/>
  </r>
  <r>
    <s v="CD"/>
    <s v="13"/>
    <x v="2"/>
    <n v="2"/>
    <x v="1095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D13"/>
    <n v="800"/>
    <s v="aktif"/>
    <n v="0"/>
  </r>
  <r>
    <s v="CD"/>
    <s v="13"/>
    <x v="3"/>
    <n v="1"/>
    <x v="109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3"/>
    <n v="0"/>
    <s v="aktif"/>
    <n v="1"/>
  </r>
  <r>
    <s v="CD"/>
    <s v="13"/>
    <x v="3"/>
    <n v="2"/>
    <x v="109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3"/>
    <n v="0"/>
    <s v="aktif"/>
    <n v="1"/>
  </r>
  <r>
    <s v="CD"/>
    <s v="13"/>
    <x v="4"/>
    <n v="1"/>
    <x v="109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3"/>
    <n v="0"/>
    <s v="aktif"/>
    <n v="1"/>
  </r>
  <r>
    <s v="CD"/>
    <s v="13"/>
    <x v="4"/>
    <n v="2"/>
    <x v="109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3"/>
    <n v="0"/>
    <s v="aktif"/>
    <n v="1"/>
  </r>
  <r>
    <s v="CD"/>
    <s v="14"/>
    <x v="0"/>
    <n v="1"/>
    <x v="1100"/>
    <s v="23G26JJ"/>
    <d v="2026-07-30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1 Days"/>
    <s v="3 Year, 11 Month, 13 Days"/>
    <n v="0"/>
    <n v="0"/>
    <s v="CD14"/>
    <n v="0"/>
    <s v="aktif"/>
    <n v="1"/>
  </r>
  <r>
    <s v="CD"/>
    <s v="14"/>
    <x v="0"/>
    <n v="2"/>
    <x v="1101"/>
    <s v="03G26JJ"/>
    <d v="2026-07-10T00:00:00"/>
    <d v="2030-07-03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1 Month,  0 Days"/>
    <s v="3 Year, 10 Month, 23 Days"/>
    <n v="0"/>
    <n v="0"/>
    <s v="CD14"/>
    <n v="0"/>
    <s v="aktif"/>
    <n v="1"/>
  </r>
  <r>
    <s v="CD"/>
    <s v="14"/>
    <x v="1"/>
    <n v="1"/>
    <x v="1102"/>
    <n v="12625873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4"/>
    <n v="770"/>
    <s v="aktif"/>
    <n v="0"/>
  </r>
  <r>
    <s v="CD"/>
    <s v="14"/>
    <x v="1"/>
    <n v="2"/>
    <x v="1103"/>
    <n v="12625873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4"/>
    <n v="770"/>
    <s v="aktif"/>
    <n v="0"/>
  </r>
  <r>
    <s v="CD"/>
    <s v="14"/>
    <x v="2"/>
    <n v="1"/>
    <x v="1104"/>
    <s v="12676494"/>
    <d v="2026-07-17T00:00:00"/>
    <d v="2030-07-08T00:00:00"/>
    <x v="47"/>
    <x v="47"/>
    <n v="0"/>
    <n v="0"/>
    <n v="0"/>
    <n v="4"/>
    <n v="0"/>
    <m/>
    <m/>
    <n v="0"/>
    <x v="0"/>
    <n v="0"/>
    <b v="0"/>
    <n v="0"/>
    <d v="1899-12-30T00:00:00"/>
    <b v="0"/>
    <b v="0"/>
    <s v="0 Month,  24 Days"/>
    <s v="3 Year, 10 Month, 28 Days"/>
    <n v="0"/>
    <n v="0"/>
    <s v="CD14"/>
    <n v="0"/>
    <s v="aktif"/>
    <n v="1"/>
  </r>
  <r>
    <s v="CD"/>
    <s v="14"/>
    <x v="2"/>
    <n v="2"/>
    <x v="1105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4"/>
    <n v="836"/>
    <s v="aktif"/>
    <n v="0"/>
  </r>
  <r>
    <s v="CD"/>
    <s v="14"/>
    <x v="3"/>
    <n v="1"/>
    <x v="110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4"/>
    <n v="0"/>
    <s v="aktif"/>
    <n v="1"/>
  </r>
  <r>
    <s v="CD"/>
    <s v="14"/>
    <x v="3"/>
    <n v="2"/>
    <x v="110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4"/>
    <n v="0"/>
    <s v="aktif"/>
    <n v="1"/>
  </r>
  <r>
    <s v="CD"/>
    <s v="14"/>
    <x v="4"/>
    <n v="1"/>
    <x v="110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4"/>
    <n v="0"/>
    <s v="aktif"/>
    <n v="1"/>
  </r>
  <r>
    <s v="CD"/>
    <s v="14"/>
    <x v="4"/>
    <n v="2"/>
    <x v="110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4"/>
    <n v="0"/>
    <s v="aktif"/>
    <n v="1"/>
  </r>
  <r>
    <s v="CD"/>
    <s v="15"/>
    <x v="0"/>
    <n v="1"/>
    <x v="1110"/>
    <n v="12653028"/>
    <m/>
    <d v="2030-05-11T00:00:00"/>
    <x v="86"/>
    <x v="86"/>
    <n v="3"/>
    <n v="0"/>
    <n v="3"/>
    <n v="4"/>
    <n v="0"/>
    <m/>
    <m/>
    <n v="0"/>
    <x v="9"/>
    <n v="0"/>
    <b v="0"/>
    <n v="0"/>
    <d v="1899-12-30T00:00:00"/>
    <b v="0"/>
    <b v="0"/>
    <s v=""/>
    <s v="3 Year, 9 Month, 1 Days"/>
    <n v="3"/>
    <n v="1"/>
    <s v="CD15"/>
    <n v="627"/>
    <s v="aktif"/>
    <n v="0"/>
  </r>
  <r>
    <s v="CD"/>
    <s v="15"/>
    <x v="0"/>
    <n v="2"/>
    <x v="1111"/>
    <s v="22G26JJ"/>
    <d v="2026-07-30T00:00:00"/>
    <d v="2030-07-22T00:00:00"/>
    <x v="29"/>
    <x v="29"/>
    <n v="33"/>
    <n v="0"/>
    <n v="33"/>
    <n v="44"/>
    <n v="0"/>
    <m/>
    <m/>
    <n v="0"/>
    <x v="32"/>
    <n v="0"/>
    <b v="0"/>
    <n v="0"/>
    <d v="1899-12-30T00:00:00"/>
    <b v="0"/>
    <b v="0"/>
    <s v="0 Month,  11 Days"/>
    <s v="3 Year, 11 Month, 12 Days"/>
    <n v="33"/>
    <n v="1"/>
    <s v="CD15"/>
    <n v="396"/>
    <s v="aktif"/>
    <n v="0"/>
  </r>
  <r>
    <s v="CD"/>
    <s v="15"/>
    <x v="1"/>
    <n v="1"/>
    <x v="1112"/>
    <s v="20C26JJ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5"/>
    <n v="770"/>
    <s v="aktif"/>
    <n v="0"/>
  </r>
  <r>
    <s v="CD"/>
    <s v="15"/>
    <x v="1"/>
    <n v="2"/>
    <x v="1113"/>
    <s v="20C26JJ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5"/>
    <n v="770"/>
    <s v="aktif"/>
    <n v="0"/>
  </r>
  <r>
    <s v="CD"/>
    <s v="15"/>
    <x v="2"/>
    <n v="1"/>
    <x v="1114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5"/>
    <n v="836"/>
    <s v="aktif"/>
    <n v="0"/>
  </r>
  <r>
    <s v="CD"/>
    <s v="15"/>
    <x v="2"/>
    <n v="2"/>
    <x v="1115"/>
    <n v="12666669"/>
    <d v="2026-07-30T00:00:00"/>
    <d v="2030-06-19T00:00:00"/>
    <x v="60"/>
    <x v="60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0 Month, 9 Days"/>
    <n v="0"/>
    <n v="0"/>
    <s v="CD15"/>
    <n v="0"/>
    <s v="aktif"/>
    <n v="1"/>
  </r>
  <r>
    <s v="CD"/>
    <s v="15"/>
    <x v="3"/>
    <n v="1"/>
    <x v="1116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5"/>
    <n v="0"/>
    <s v="aktif"/>
    <n v="1"/>
  </r>
  <r>
    <s v="CD"/>
    <s v="15"/>
    <x v="3"/>
    <n v="2"/>
    <x v="1117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5"/>
    <n v="0"/>
    <s v="aktif"/>
    <n v="1"/>
  </r>
  <r>
    <s v="CD"/>
    <s v="15"/>
    <x v="4"/>
    <n v="1"/>
    <x v="111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5"/>
    <n v="0"/>
    <s v="aktif"/>
    <n v="1"/>
  </r>
  <r>
    <s v="CD"/>
    <s v="15"/>
    <x v="4"/>
    <n v="2"/>
    <x v="111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5"/>
    <n v="0"/>
    <s v="aktif"/>
    <n v="1"/>
  </r>
  <r>
    <s v="CD"/>
    <s v="16"/>
    <x v="0"/>
    <n v="1"/>
    <x v="1120"/>
    <s v="20C26JJ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6"/>
    <n v="770"/>
    <s v="aktif"/>
    <n v="0"/>
  </r>
  <r>
    <s v="CD"/>
    <s v="16"/>
    <x v="0"/>
    <n v="2"/>
    <x v="1121"/>
    <s v="20C26JJ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6"/>
    <n v="770"/>
    <s v="aktif"/>
    <n v="0"/>
  </r>
  <r>
    <s v="CD"/>
    <s v="16"/>
    <x v="1"/>
    <n v="1"/>
    <x v="1122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6"/>
    <n v="836"/>
    <s v="aktif"/>
    <n v="0"/>
  </r>
  <r>
    <s v="CD"/>
    <s v="16"/>
    <x v="1"/>
    <n v="2"/>
    <x v="1123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6"/>
    <n v="836"/>
    <s v="aktif"/>
    <n v="0"/>
  </r>
  <r>
    <s v="CD"/>
    <s v="16"/>
    <x v="2"/>
    <n v="1"/>
    <x v="1124"/>
    <n v="12645194"/>
    <d v="2026-07-30T00:00:00"/>
    <d v="2030-04-08T00:00:00"/>
    <x v="19"/>
    <x v="19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7 Month, 29 Days"/>
    <n v="4"/>
    <n v="1"/>
    <s v="CD16"/>
    <n v="836"/>
    <s v="aktif"/>
    <n v="0"/>
  </r>
  <r>
    <s v="CD"/>
    <s v="16"/>
    <x v="2"/>
    <n v="2"/>
    <x v="1125"/>
    <n v="12664054"/>
    <d v="2026-07-30T00:00:00"/>
    <d v="2030-06-04T00:00:00"/>
    <x v="51"/>
    <x v="5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D16"/>
    <n v="836"/>
    <s v="aktif"/>
    <n v="0"/>
  </r>
  <r>
    <s v="CD"/>
    <s v="16"/>
    <x v="3"/>
    <n v="1"/>
    <x v="1126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D16"/>
    <n v="0"/>
    <s v="aktif"/>
    <n v="1"/>
  </r>
  <r>
    <s v="CD"/>
    <s v="16"/>
    <x v="3"/>
    <n v="2"/>
    <x v="1127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16"/>
    <n v="0"/>
    <s v="aktif"/>
    <n v="1"/>
  </r>
  <r>
    <s v="CD"/>
    <s v="16"/>
    <x v="4"/>
    <n v="1"/>
    <x v="1128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6"/>
    <n v="576"/>
    <s v="aktif"/>
    <n v="0"/>
  </r>
  <r>
    <s v="CD"/>
    <s v="16"/>
    <x v="4"/>
    <n v="2"/>
    <x v="1129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6"/>
    <n v="576"/>
    <s v="aktif"/>
    <n v="0"/>
  </r>
  <r>
    <s v="CD"/>
    <s v="17"/>
    <x v="0"/>
    <n v="1"/>
    <x v="1130"/>
    <n v="12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7"/>
    <n v="770"/>
    <s v="aktif"/>
    <n v="0"/>
  </r>
  <r>
    <s v="CD"/>
    <s v="17"/>
    <x v="0"/>
    <n v="2"/>
    <x v="1131"/>
    <n v="12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7"/>
    <n v="770"/>
    <s v="aktif"/>
    <n v="0"/>
  </r>
  <r>
    <s v="CD"/>
    <s v="17"/>
    <x v="1"/>
    <n v="1"/>
    <x v="1132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7"/>
    <n v="836"/>
    <s v="aktif"/>
    <n v="0"/>
  </r>
  <r>
    <s v="CD"/>
    <s v="17"/>
    <x v="1"/>
    <n v="2"/>
    <x v="1133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7"/>
    <n v="836"/>
    <s v="aktif"/>
    <n v="0"/>
  </r>
  <r>
    <s v="CD"/>
    <s v="17"/>
    <x v="2"/>
    <n v="1"/>
    <x v="1134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D17"/>
    <n v="800"/>
    <s v="aktif"/>
    <n v="0"/>
  </r>
  <r>
    <s v="CD"/>
    <s v="17"/>
    <x v="2"/>
    <n v="2"/>
    <x v="1135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D17"/>
    <n v="800"/>
    <s v="aktif"/>
    <n v="0"/>
  </r>
  <r>
    <s v="CD"/>
    <s v="17"/>
    <x v="3"/>
    <n v="1"/>
    <x v="1136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17"/>
    <n v="0"/>
    <s v="aktif"/>
    <n v="1"/>
  </r>
  <r>
    <s v="CD"/>
    <s v="17"/>
    <x v="3"/>
    <n v="2"/>
    <x v="1137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17"/>
    <n v="0"/>
    <s v="aktif"/>
    <n v="1"/>
  </r>
  <r>
    <s v="CD"/>
    <s v="17"/>
    <x v="4"/>
    <n v="1"/>
    <x v="113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7"/>
    <n v="0"/>
    <s v="aktif"/>
    <n v="1"/>
  </r>
  <r>
    <s v="CD"/>
    <s v="17"/>
    <x v="4"/>
    <n v="2"/>
    <x v="113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7"/>
    <n v="0"/>
    <s v="aktif"/>
    <n v="1"/>
  </r>
  <r>
    <s v="CD"/>
    <s v="18"/>
    <x v="0"/>
    <n v="1"/>
    <x v="1140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8"/>
    <n v="770"/>
    <s v="aktif"/>
    <n v="0"/>
  </r>
  <r>
    <s v="CD"/>
    <s v="18"/>
    <x v="0"/>
    <n v="2"/>
    <x v="1141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8"/>
    <n v="770"/>
    <s v="aktif"/>
    <n v="0"/>
  </r>
  <r>
    <s v="CD"/>
    <s v="18"/>
    <x v="1"/>
    <n v="1"/>
    <x v="1142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D18"/>
    <n v="0"/>
    <s v="aktif"/>
    <n v="1"/>
  </r>
  <r>
    <s v="CD"/>
    <s v="18"/>
    <x v="1"/>
    <n v="2"/>
    <x v="1143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D18"/>
    <n v="0"/>
    <s v="aktif"/>
    <n v="1"/>
  </r>
  <r>
    <s v="CD"/>
    <s v="18"/>
    <x v="2"/>
    <n v="1"/>
    <x v="1144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2"/>
    <n v="2"/>
    <x v="1145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3"/>
    <n v="1"/>
    <x v="1146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3"/>
    <n v="2"/>
    <x v="1147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4"/>
    <n v="1"/>
    <x v="1148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4"/>
    <n v="2"/>
    <x v="1149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9"/>
    <x v="0"/>
    <n v="1"/>
    <x v="1150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9"/>
    <n v="770"/>
    <s v="aktif"/>
    <n v="0"/>
  </r>
  <r>
    <s v="CD"/>
    <s v="19"/>
    <x v="0"/>
    <n v="2"/>
    <x v="1151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9"/>
    <n v="770"/>
    <s v="aktif"/>
    <n v="0"/>
  </r>
  <r>
    <s v="CD"/>
    <s v="19"/>
    <x v="1"/>
    <n v="1"/>
    <x v="1152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1"/>
    <n v="2"/>
    <x v="1153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2"/>
    <n v="1"/>
    <x v="1154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2"/>
    <n v="2"/>
    <x v="1155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3"/>
    <n v="1"/>
    <x v="1156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3"/>
    <n v="2"/>
    <x v="1157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4"/>
    <n v="1"/>
    <x v="1158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4"/>
    <n v="2"/>
    <x v="1159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19"/>
    <n v="0"/>
    <s v="aktif"/>
    <n v="1"/>
  </r>
  <r>
    <s v="CD"/>
    <s v="20"/>
    <x v="0"/>
    <n v="1"/>
    <x v="1160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20"/>
    <n v="770"/>
    <s v="aktif"/>
    <n v="0"/>
  </r>
  <r>
    <s v="CD"/>
    <s v="20"/>
    <x v="0"/>
    <n v="2"/>
    <x v="1161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20"/>
    <n v="770"/>
    <s v="aktif"/>
    <n v="0"/>
  </r>
  <r>
    <s v="CD"/>
    <s v="20"/>
    <x v="1"/>
    <n v="1"/>
    <x v="1162"/>
    <n v="12685460"/>
    <d v="2026-07-30T00:00:00"/>
    <d v="2030-07-21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1 Month, 11 Days"/>
    <n v="4"/>
    <n v="1"/>
    <s v="CD20"/>
    <n v="836"/>
    <s v="aktif"/>
    <n v="0"/>
  </r>
  <r>
    <s v="CD"/>
    <s v="20"/>
    <x v="1"/>
    <n v="2"/>
    <x v="1163"/>
    <n v="12676441"/>
    <d v="2026-07-30T00:00:00"/>
    <d v="2030-07-16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1 Month, 6 Days"/>
    <n v="4"/>
    <n v="1"/>
    <s v="CD20"/>
    <n v="836"/>
    <s v="aktif"/>
    <n v="0"/>
  </r>
  <r>
    <s v="CD"/>
    <s v="20"/>
    <x v="2"/>
    <n v="1"/>
    <x v="1164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D20"/>
    <n v="800"/>
    <s v="aktif"/>
    <n v="0"/>
  </r>
  <r>
    <s v="CD"/>
    <s v="20"/>
    <x v="2"/>
    <n v="2"/>
    <x v="1165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0"/>
    <n v="0"/>
    <s v="aktif"/>
    <n v="1"/>
  </r>
  <r>
    <s v="CD"/>
    <s v="20"/>
    <x v="3"/>
    <n v="1"/>
    <x v="1166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0"/>
    <n v="0"/>
    <s v="aktif"/>
    <n v="1"/>
  </r>
  <r>
    <s v="CD"/>
    <s v="20"/>
    <x v="3"/>
    <n v="2"/>
    <x v="1167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0"/>
    <n v="0"/>
    <s v="aktif"/>
    <n v="1"/>
  </r>
  <r>
    <s v="CD"/>
    <s v="20"/>
    <x v="4"/>
    <n v="1"/>
    <x v="1168"/>
    <s v="3C26JJ"/>
    <d v="2026-04-04T00:00:00"/>
    <d v="2030-03-03T00:00:00"/>
    <x v="66"/>
    <x v="66"/>
    <n v="0"/>
    <n v="0"/>
    <n v="0"/>
    <n v="44"/>
    <n v="0"/>
    <m/>
    <m/>
    <n v="0"/>
    <x v="0"/>
    <n v="0"/>
    <b v="0"/>
    <n v="0"/>
    <d v="1899-12-30T00:00:00"/>
    <b v="0"/>
    <b v="0"/>
    <s v="4 Month,  6 Days"/>
    <s v="3 Year, 6 Month, 21 Days"/>
    <n v="0"/>
    <n v="0"/>
    <s v="CD20"/>
    <n v="0"/>
    <s v="aktif"/>
    <n v="1"/>
  </r>
  <r>
    <s v="CD"/>
    <s v="20"/>
    <x v="4"/>
    <n v="2"/>
    <x v="1169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0"/>
    <n v="0"/>
    <s v="aktif"/>
    <n v="1"/>
  </r>
  <r>
    <s v="CD"/>
    <s v="21"/>
    <x v="0"/>
    <n v="1"/>
    <x v="1170"/>
    <s v="27G26JJ"/>
    <d v="2026-07-30T00:00:00"/>
    <d v="2030-07-27T00:00:00"/>
    <x v="4"/>
    <x v="4"/>
    <n v="2"/>
    <n v="0"/>
    <n v="2"/>
    <n v="48"/>
    <n v="0"/>
    <m/>
    <m/>
    <n v="0"/>
    <x v="1"/>
    <n v="0"/>
    <b v="0"/>
    <n v="0"/>
    <d v="1899-12-30T00:00:00"/>
    <b v="0"/>
    <b v="0"/>
    <s v="0 Month,  11 Days"/>
    <s v="3 Year, 11 Month, 17 Days"/>
    <n v="2"/>
    <n v="1"/>
    <s v="CD21"/>
    <n v="19.2"/>
    <s v="aktif"/>
    <n v="0"/>
  </r>
  <r>
    <s v="CD"/>
    <s v="21"/>
    <x v="0"/>
    <n v="2"/>
    <x v="1171"/>
    <n v="12666956"/>
    <d v="2026-07-13T00:00:00"/>
    <d v="2030-06-17T00:00:00"/>
    <x v="65"/>
    <x v="65"/>
    <n v="2"/>
    <n v="0"/>
    <n v="2"/>
    <n v="4"/>
    <n v="0"/>
    <m/>
    <m/>
    <n v="0"/>
    <x v="1"/>
    <n v="0"/>
    <b v="0"/>
    <n v="0"/>
    <d v="1899-12-30T00:00:00"/>
    <b v="0"/>
    <b v="0"/>
    <s v="0 Month,  28 Days"/>
    <s v="3 Year, 10 Month, 7 Days"/>
    <n v="2"/>
    <n v="1"/>
    <s v="CD21"/>
    <n v="418"/>
    <s v="aktif"/>
    <n v="0"/>
  </r>
  <r>
    <s v="CD"/>
    <s v="21"/>
    <x v="1"/>
    <n v="1"/>
    <x v="1172"/>
    <n v="12668639"/>
    <d v="2026-07-13T00:00:00"/>
    <d v="2030-06-20T00:00:00"/>
    <x v="39"/>
    <x v="39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10 Month, 10 Days"/>
    <n v="4"/>
    <n v="1"/>
    <s v="CD21"/>
    <n v="836"/>
    <s v="aktif"/>
    <n v="0"/>
  </r>
  <r>
    <s v="CD"/>
    <s v="21"/>
    <x v="1"/>
    <n v="2"/>
    <x v="1173"/>
    <n v="12664654"/>
    <d v="2026-07-16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13 Days"/>
    <n v="4"/>
    <n v="1"/>
    <s v="CD21"/>
    <n v="720"/>
    <s v="aktif"/>
    <n v="0"/>
  </r>
  <r>
    <s v="CD"/>
    <s v="21"/>
    <x v="2"/>
    <n v="1"/>
    <x v="1174"/>
    <n v="12664654"/>
    <d v="2026-07-16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13 Days"/>
    <n v="4"/>
    <n v="1"/>
    <s v="CD21"/>
    <n v="720"/>
    <s v="aktif"/>
    <n v="0"/>
  </r>
  <r>
    <s v="CD"/>
    <s v="21"/>
    <x v="2"/>
    <n v="2"/>
    <x v="1175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1"/>
    <n v="0"/>
    <s v="aktif"/>
    <n v="1"/>
  </r>
  <r>
    <s v="CD"/>
    <s v="21"/>
    <x v="3"/>
    <n v="1"/>
    <x v="1176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1"/>
    <n v="0"/>
    <s v="aktif"/>
    <n v="1"/>
  </r>
  <r>
    <s v="CD"/>
    <s v="21"/>
    <x v="3"/>
    <n v="2"/>
    <x v="1177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1"/>
    <n v="0"/>
    <s v="aktif"/>
    <n v="1"/>
  </r>
  <r>
    <s v="CD"/>
    <s v="21"/>
    <x v="4"/>
    <n v="1"/>
    <x v="1178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1"/>
    <n v="0"/>
    <s v="aktif"/>
    <n v="1"/>
  </r>
  <r>
    <s v="CD"/>
    <s v="21"/>
    <x v="4"/>
    <n v="2"/>
    <x v="1179"/>
    <s v="31C26JJ"/>
    <s v="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"/>
    <s v="3 Year, 7 Month, 21 Days"/>
    <n v="0"/>
    <n v="0"/>
    <s v="CD21"/>
    <n v="0"/>
    <s v="aktif"/>
    <n v="1"/>
  </r>
  <r>
    <s v="CD"/>
    <s v="22"/>
    <x v="0"/>
    <n v="1"/>
    <x v="1180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D22"/>
    <n v="770"/>
    <s v="aktif"/>
    <n v="0"/>
  </r>
  <r>
    <s v="CD"/>
    <s v="22"/>
    <x v="0"/>
    <n v="2"/>
    <x v="118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D22"/>
    <n v="770"/>
    <s v="aktif"/>
    <n v="0"/>
  </r>
  <r>
    <s v="CD"/>
    <s v="22"/>
    <x v="1"/>
    <n v="1"/>
    <x v="1182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2"/>
    <n v="0"/>
    <s v="aktif"/>
    <n v="1"/>
  </r>
  <r>
    <s v="CD"/>
    <s v="22"/>
    <x v="1"/>
    <n v="2"/>
    <x v="1183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D22"/>
    <n v="0"/>
    <s v="aktif"/>
    <n v="1"/>
  </r>
  <r>
    <s v="CD"/>
    <s v="22"/>
    <x v="2"/>
    <n v="1"/>
    <x v="1184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2"/>
    <n v="0"/>
    <s v="aktif"/>
    <n v="1"/>
  </r>
  <r>
    <s v="CD"/>
    <s v="22"/>
    <x v="2"/>
    <n v="2"/>
    <x v="1185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2"/>
    <n v="0"/>
    <s v="aktif"/>
    <n v="1"/>
  </r>
  <r>
    <s v="CD"/>
    <s v="22"/>
    <x v="3"/>
    <n v="1"/>
    <x v="1186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2"/>
    <n v="0"/>
    <s v="aktif"/>
    <n v="1"/>
  </r>
  <r>
    <s v="CD"/>
    <s v="22"/>
    <x v="3"/>
    <n v="2"/>
    <x v="1187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2"/>
    <n v="0"/>
    <s v="aktif"/>
    <n v="1"/>
  </r>
  <r>
    <s v="CD"/>
    <s v="22"/>
    <x v="4"/>
    <n v="1"/>
    <x v="1188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2"/>
    <n v="0"/>
    <s v="aktif"/>
    <n v="1"/>
  </r>
  <r>
    <s v="CD"/>
    <s v="22"/>
    <x v="4"/>
    <n v="2"/>
    <x v="1189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2"/>
    <n v="0"/>
    <s v="aktif"/>
    <n v="1"/>
  </r>
  <r>
    <s v="CD"/>
    <s v="23"/>
    <x v="0"/>
    <n v="1"/>
    <x v="1190"/>
    <n v="12652579"/>
    <d v="2026-06-24T00:00:00"/>
    <d v="2030-05-03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8 Month, 23 Days"/>
    <n v="1"/>
    <n v="1"/>
    <s v="CD23"/>
    <n v="770"/>
    <s v="aktif"/>
    <n v="0"/>
  </r>
  <r>
    <s v="CD"/>
    <s v="23"/>
    <x v="0"/>
    <n v="2"/>
    <x v="1191"/>
    <n v="12652579"/>
    <d v="2026-06-24T00:00:00"/>
    <d v="2030-04-22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8 Month, 12 Days"/>
    <n v="1"/>
    <n v="1"/>
    <s v="CD23"/>
    <n v="770"/>
    <s v="aktif"/>
    <n v="0"/>
  </r>
  <r>
    <s v="CD"/>
    <s v="23"/>
    <x v="1"/>
    <n v="1"/>
    <x v="1192"/>
    <n v="12668653"/>
    <d v="2026-07-06T00:00:00"/>
    <d v="2030-06-25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1 Month,  4 Days"/>
    <s v="3 Year, 10 Month, 15 Days"/>
    <n v="4"/>
    <n v="1"/>
    <s v="CD23"/>
    <n v="836"/>
    <s v="aktif"/>
    <n v="0"/>
  </r>
  <r>
    <s v="CD"/>
    <s v="23"/>
    <x v="1"/>
    <n v="2"/>
    <x v="1193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3"/>
    <n v="0"/>
    <s v="aktif"/>
    <n v="1"/>
  </r>
  <r>
    <s v="CD"/>
    <s v="23"/>
    <x v="2"/>
    <n v="1"/>
    <x v="1194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3"/>
    <n v="0"/>
    <s v="aktif"/>
    <n v="1"/>
  </r>
  <r>
    <s v="CD"/>
    <s v="23"/>
    <x v="2"/>
    <n v="2"/>
    <x v="1195"/>
    <n v="12668653"/>
    <d v="2026-07-06T00:00:00"/>
    <d v="2030-06-25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1 Month,  4 Days"/>
    <s v="3 Year, 10 Month, 15 Days"/>
    <n v="4"/>
    <n v="1"/>
    <s v="CD23"/>
    <n v="836"/>
    <s v="aktif"/>
    <n v="0"/>
  </r>
  <r>
    <s v="CD"/>
    <s v="23"/>
    <x v="3"/>
    <n v="1"/>
    <x v="1196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3"/>
    <n v="0"/>
    <s v="aktif"/>
    <n v="1"/>
  </r>
  <r>
    <s v="CD"/>
    <s v="23"/>
    <x v="3"/>
    <n v="2"/>
    <x v="1197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3"/>
    <n v="0"/>
    <s v="aktif"/>
    <n v="1"/>
  </r>
  <r>
    <s v="CD"/>
    <s v="23"/>
    <x v="4"/>
    <n v="1"/>
    <x v="1198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3"/>
    <n v="0"/>
    <s v="aktif"/>
    <n v="1"/>
  </r>
  <r>
    <s v="CD"/>
    <s v="23"/>
    <x v="4"/>
    <n v="2"/>
    <x v="1199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3"/>
    <n v="0"/>
    <s v="aktif"/>
    <n v="1"/>
  </r>
  <r>
    <s v="CD"/>
    <s v="24"/>
    <x v="0"/>
    <n v="1"/>
    <x v="120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24"/>
    <n v="576"/>
    <s v="aktif"/>
    <n v="0"/>
  </r>
  <r>
    <s v="CD"/>
    <s v="24"/>
    <x v="0"/>
    <n v="2"/>
    <x v="1201"/>
    <n v="12524726"/>
    <d v="2026-02-02T00:00:00"/>
    <d v="2029-07-21T00:00:00"/>
    <x v="89"/>
    <x v="89"/>
    <n v="3"/>
    <n v="0"/>
    <n v="3"/>
    <n v="4"/>
    <n v="0"/>
    <m/>
    <m/>
    <n v="0"/>
    <x v="9"/>
    <n v="0"/>
    <b v="0"/>
    <n v="0"/>
    <d v="1899-12-30T00:00:00"/>
    <b v="0"/>
    <b v="0"/>
    <s v="6 Month,  8 Days"/>
    <s v="2 Year, 11 Month, 11 Days"/>
    <n v="3"/>
    <n v="1"/>
    <s v="CD24"/>
    <n v="627"/>
    <s v="aktif"/>
    <n v="0"/>
  </r>
  <r>
    <s v="CD"/>
    <s v="24"/>
    <x v="1"/>
    <n v="1"/>
    <x v="1202"/>
    <s v="19F26"/>
    <d v="2026-07-06T00:00:00"/>
    <d v="2030-06-19T00:00:00"/>
    <x v="72"/>
    <x v="72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9 Days"/>
    <n v="44"/>
    <n v="1"/>
    <s v="CD24"/>
    <n v="528"/>
    <s v="aktif"/>
    <n v="0"/>
  </r>
  <r>
    <s v="CD"/>
    <s v="24"/>
    <x v="1"/>
    <n v="2"/>
    <x v="1203"/>
    <s v="19F26"/>
    <d v="2026-07-06T00:00:00"/>
    <d v="2030-06-19T00:00:00"/>
    <x v="72"/>
    <x v="72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9 Days"/>
    <n v="44"/>
    <n v="1"/>
    <s v="CD24"/>
    <n v="528"/>
    <s v="aktif"/>
    <n v="0"/>
  </r>
  <r>
    <s v="CD"/>
    <s v="24"/>
    <x v="2"/>
    <n v="1"/>
    <x v="1204"/>
    <n v="12666956"/>
    <d v="2026-07-13T00:00:00"/>
    <d v="2030-06-17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10 Month, 7 Days"/>
    <n v="4"/>
    <n v="1"/>
    <s v="CD24"/>
    <n v="836"/>
    <s v="aktif"/>
    <n v="0"/>
  </r>
  <r>
    <s v="CD"/>
    <s v="24"/>
    <x v="2"/>
    <n v="2"/>
    <x v="1205"/>
    <n v="12666956"/>
    <d v="2026-07-13T00:00:00"/>
    <d v="2030-06-17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10 Month, 7 Days"/>
    <n v="4"/>
    <n v="1"/>
    <s v="CD24"/>
    <n v="836"/>
    <s v="aktif"/>
    <n v="0"/>
  </r>
  <r>
    <s v="CD"/>
    <s v="24"/>
    <x v="3"/>
    <n v="1"/>
    <x v="1206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4"/>
    <n v="0"/>
    <s v="aktif"/>
    <n v="1"/>
  </r>
  <r>
    <s v="CD"/>
    <s v="24"/>
    <x v="3"/>
    <n v="2"/>
    <x v="120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4"/>
    <n v="0"/>
    <s v="aktif"/>
    <n v="1"/>
  </r>
  <r>
    <s v="CD"/>
    <s v="24"/>
    <x v="4"/>
    <n v="1"/>
    <x v="120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4"/>
    <n v="0"/>
    <s v="aktif"/>
    <n v="1"/>
  </r>
  <r>
    <s v="CD"/>
    <s v="24"/>
    <x v="4"/>
    <n v="2"/>
    <x v="120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4"/>
    <n v="0"/>
    <s v="aktif"/>
    <n v="1"/>
  </r>
  <r>
    <s v="CD"/>
    <s v="25"/>
    <x v="0"/>
    <n v="1"/>
    <x v="121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25"/>
    <n v="576"/>
    <s v="aktif"/>
    <n v="0"/>
  </r>
  <r>
    <s v="CD"/>
    <s v="25"/>
    <x v="0"/>
    <n v="2"/>
    <x v="1211"/>
    <n v="12537758"/>
    <s v=""/>
    <d v="2029-08-28T00:00:00"/>
    <x v="34"/>
    <x v="34"/>
    <n v="3"/>
    <n v="0"/>
    <n v="3"/>
    <n v="4"/>
    <n v="0"/>
    <m/>
    <m/>
    <n v="0"/>
    <x v="9"/>
    <n v="0"/>
    <b v="0"/>
    <n v="0"/>
    <d v="1899-12-30T00:00:00"/>
    <b v="0"/>
    <b v="0"/>
    <s v=""/>
    <s v="3 Year, 0 Month, 18 Days"/>
    <n v="3"/>
    <n v="1"/>
    <s v="CD25"/>
    <n v="627"/>
    <s v="aktif"/>
    <n v="0"/>
  </r>
  <r>
    <s v="CD"/>
    <s v="25"/>
    <x v="1"/>
    <n v="1"/>
    <x v="1212"/>
    <n v="12524726"/>
    <m/>
    <d v="2029-07-21T00:00:00"/>
    <x v="89"/>
    <x v="89"/>
    <n v="4"/>
    <n v="1"/>
    <n v="0"/>
    <n v="4"/>
    <n v="0"/>
    <m/>
    <m/>
    <n v="0"/>
    <x v="2"/>
    <n v="0"/>
    <b v="0"/>
    <n v="0"/>
    <d v="1899-12-30T00:00:00"/>
    <b v="0"/>
    <b v="0"/>
    <s v=""/>
    <s v="2 Year, 11 Month, 11 Days"/>
    <n v="4"/>
    <n v="1"/>
    <s v="CD25"/>
    <n v="836"/>
    <s v="aktif"/>
    <n v="0"/>
  </r>
  <r>
    <s v="CD"/>
    <s v="25"/>
    <x v="1"/>
    <n v="2"/>
    <x v="1213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5"/>
    <n v="0"/>
    <s v="aktif"/>
    <n v="1"/>
  </r>
  <r>
    <s v="CD"/>
    <s v="25"/>
    <x v="2"/>
    <n v="1"/>
    <x v="1214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5"/>
    <n v="0"/>
    <s v="aktif"/>
    <n v="1"/>
  </r>
  <r>
    <s v="CD"/>
    <s v="25"/>
    <x v="2"/>
    <n v="2"/>
    <x v="1215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5"/>
    <n v="0"/>
    <s v="aktif"/>
    <n v="1"/>
  </r>
  <r>
    <s v="CD"/>
    <s v="25"/>
    <x v="3"/>
    <n v="1"/>
    <x v="1216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5"/>
    <n v="0"/>
    <s v="aktif"/>
    <n v="1"/>
  </r>
  <r>
    <s v="CD"/>
    <s v="25"/>
    <x v="3"/>
    <n v="2"/>
    <x v="12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25"/>
    <n v="0"/>
    <s v="aktif"/>
    <n v="1"/>
  </r>
  <r>
    <s v="CD"/>
    <s v="25"/>
    <x v="4"/>
    <n v="1"/>
    <x v="12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25"/>
    <n v="0"/>
    <s v="aktif"/>
    <n v="1"/>
  </r>
  <r>
    <s v="CD"/>
    <s v="25"/>
    <x v="4"/>
    <n v="2"/>
    <x v="12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25"/>
    <n v="0"/>
    <s v="aktif"/>
    <n v="1"/>
  </r>
  <r>
    <s v="CD"/>
    <s v="26"/>
    <x v="0"/>
    <n v="1"/>
    <x v="1220"/>
    <n v="12631585"/>
    <d v="2026-06-04T00:00:00"/>
    <d v="2030-03-13T00:00:00"/>
    <x v="90"/>
    <x v="90"/>
    <n v="2"/>
    <n v="0"/>
    <n v="2"/>
    <n v="4"/>
    <n v="0"/>
    <m/>
    <m/>
    <n v="0"/>
    <x v="1"/>
    <n v="0"/>
    <b v="0"/>
    <n v="0"/>
    <d v="1899-12-30T00:00:00"/>
    <b v="0"/>
    <b v="0"/>
    <s v="2 Month,  6 Days"/>
    <s v="3 Year, 7 Month, 3 Days"/>
    <n v="2"/>
    <n v="1"/>
    <s v="CD26"/>
    <n v="400"/>
    <s v="aktif"/>
    <n v="0"/>
  </r>
  <r>
    <s v="CD"/>
    <s v="26"/>
    <x v="0"/>
    <n v="2"/>
    <x v="122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26"/>
    <n v="576"/>
    <s v="aktif"/>
    <n v="0"/>
  </r>
  <r>
    <s v="CD"/>
    <s v="26"/>
    <x v="1"/>
    <n v="1"/>
    <x v="1222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6"/>
    <n v="770"/>
    <s v="aktif"/>
    <n v="0"/>
  </r>
  <r>
    <s v="CD"/>
    <s v="26"/>
    <x v="1"/>
    <n v="2"/>
    <x v="1223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6"/>
    <n v="0"/>
    <s v="aktif"/>
    <n v="1"/>
  </r>
  <r>
    <s v="CD"/>
    <s v="26"/>
    <x v="2"/>
    <n v="1"/>
    <x v="1224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26"/>
    <n v="836"/>
    <s v="aktif"/>
    <n v="0"/>
  </r>
  <r>
    <s v="CD"/>
    <s v="26"/>
    <x v="2"/>
    <n v="2"/>
    <x v="1225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26"/>
    <n v="836"/>
    <s v="aktif"/>
    <n v="0"/>
  </r>
  <r>
    <s v="CD"/>
    <s v="26"/>
    <x v="3"/>
    <n v="1"/>
    <x v="122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6"/>
    <n v="0"/>
    <s v="aktif"/>
    <n v="1"/>
  </r>
  <r>
    <s v="CD"/>
    <s v="26"/>
    <x v="3"/>
    <n v="2"/>
    <x v="122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6"/>
    <n v="0"/>
    <s v="aktif"/>
    <n v="1"/>
  </r>
  <r>
    <s v="CD"/>
    <s v="26"/>
    <x v="4"/>
    <n v="1"/>
    <x v="122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6"/>
    <n v="0"/>
    <s v="aktif"/>
    <n v="1"/>
  </r>
  <r>
    <s v="CD"/>
    <s v="26"/>
    <x v="4"/>
    <n v="2"/>
    <x v="122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6"/>
    <n v="0"/>
    <s v="aktif"/>
    <n v="1"/>
  </r>
  <r>
    <s v="CD"/>
    <s v="27"/>
    <x v="0"/>
    <n v="1"/>
    <x v="123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27"/>
    <n v="576"/>
    <s v="aktif"/>
    <n v="0"/>
  </r>
  <r>
    <s v="CD"/>
    <s v="27"/>
    <x v="0"/>
    <n v="2"/>
    <x v="123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7"/>
    <n v="770"/>
    <s v="aktif"/>
    <n v="0"/>
  </r>
  <r>
    <s v="CD"/>
    <s v="27"/>
    <x v="1"/>
    <n v="1"/>
    <x v="1232"/>
    <n v="12674437"/>
    <d v="2026-07-15T00:00:00"/>
    <d v="2030-06-24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14 Days"/>
    <n v="4"/>
    <n v="1"/>
    <s v="CD27"/>
    <n v="836"/>
    <s v="aktif"/>
    <n v="0"/>
  </r>
  <r>
    <s v="CD"/>
    <s v="27"/>
    <x v="1"/>
    <n v="2"/>
    <x v="1233"/>
    <n v="12674437"/>
    <d v="2026-07-15T00:00:00"/>
    <d v="2030-06-24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14 Days"/>
    <n v="4"/>
    <n v="1"/>
    <s v="CD27"/>
    <n v="836"/>
    <s v="aktif"/>
    <n v="0"/>
  </r>
  <r>
    <s v="CD"/>
    <s v="27"/>
    <x v="2"/>
    <n v="1"/>
    <x v="1234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7"/>
    <n v="0"/>
    <s v="aktif"/>
    <n v="1"/>
  </r>
  <r>
    <s v="CD"/>
    <s v="27"/>
    <x v="2"/>
    <n v="2"/>
    <x v="1235"/>
    <n v="12666956"/>
    <d v="2026-07-15T00:00:00"/>
    <d v="2030-06-17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7 Days"/>
    <n v="4"/>
    <n v="1"/>
    <s v="CD27"/>
    <n v="836"/>
    <s v="aktif"/>
    <n v="0"/>
  </r>
  <r>
    <s v="CD"/>
    <s v="27"/>
    <x v="3"/>
    <n v="1"/>
    <x v="12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27"/>
    <n v="0"/>
    <s v="aktif"/>
    <n v="1"/>
  </r>
  <r>
    <s v="CD"/>
    <s v="27"/>
    <x v="3"/>
    <n v="2"/>
    <x v="1237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7"/>
    <n v="0"/>
    <s v="aktif"/>
    <n v="1"/>
  </r>
  <r>
    <s v="CD"/>
    <s v="27"/>
    <x v="4"/>
    <n v="1"/>
    <x v="1238"/>
    <s v="08G26JJ"/>
    <d v="2026-07-15T00:00:00"/>
    <d v="2030-07-08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8 Days"/>
    <n v="44"/>
    <n v="1"/>
    <s v="CD27"/>
    <n v="528"/>
    <s v="aktif"/>
    <n v="0"/>
  </r>
  <r>
    <s v="CD"/>
    <s v="27"/>
    <x v="4"/>
    <n v="2"/>
    <x v="1239"/>
    <s v="08G26JJ"/>
    <d v="2026-07-15T00:00:00"/>
    <d v="2030-07-08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8 Days"/>
    <n v="44"/>
    <n v="1"/>
    <s v="CD27"/>
    <n v="528"/>
    <s v="aktif"/>
    <n v="0"/>
  </r>
  <r>
    <s v="CD"/>
    <s v="28"/>
    <x v="0"/>
    <n v="1"/>
    <x v="124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8"/>
    <n v="770"/>
    <s v="aktif"/>
    <n v="0"/>
  </r>
  <r>
    <s v="CD"/>
    <s v="28"/>
    <x v="0"/>
    <n v="2"/>
    <x v="1241"/>
    <n v="12626186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8"/>
    <n v="770"/>
    <s v="aktif"/>
    <n v="0"/>
  </r>
  <r>
    <s v="CD"/>
    <s v="28"/>
    <x v="1"/>
    <n v="1"/>
    <x v="1242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8"/>
    <n v="770"/>
    <s v="aktif"/>
    <n v="0"/>
  </r>
  <r>
    <s v="CD"/>
    <s v="28"/>
    <x v="1"/>
    <n v="2"/>
    <x v="1243"/>
    <n v="12674437"/>
    <d v="2026-07-15T00:00:00"/>
    <d v="2030-06-24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14 Days"/>
    <n v="4"/>
    <n v="1"/>
    <s v="CD28"/>
    <n v="836"/>
    <s v="aktif"/>
    <n v="0"/>
  </r>
  <r>
    <s v="CD"/>
    <s v="28"/>
    <x v="2"/>
    <n v="1"/>
    <x v="1244"/>
    <n v="12676449"/>
    <d v="2026-07-15T00:00:00"/>
    <d v="2030-07-02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22 Days"/>
    <n v="4"/>
    <n v="1"/>
    <s v="CD28"/>
    <n v="836"/>
    <s v="aktif"/>
    <n v="0"/>
  </r>
  <r>
    <s v="CD"/>
    <s v="28"/>
    <x v="2"/>
    <n v="2"/>
    <x v="1245"/>
    <n v="12645214"/>
    <d v="2026-07-15T00:00:00"/>
    <d v="2030-04-20T00:00:00"/>
    <x v="34"/>
    <x v="34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8 Month, 10 Days"/>
    <n v="4"/>
    <n v="1"/>
    <s v="CD28"/>
    <n v="836"/>
    <s v="aktif"/>
    <n v="0"/>
  </r>
  <r>
    <s v="CD"/>
    <s v="28"/>
    <x v="3"/>
    <n v="1"/>
    <x v="1246"/>
    <s v="08G26JJ"/>
    <d v="2026-07-15T00:00:00"/>
    <d v="2030-07-08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8 Days"/>
    <n v="44"/>
    <n v="1"/>
    <s v="CD28"/>
    <n v="528"/>
    <s v="aktif"/>
    <n v="0"/>
  </r>
  <r>
    <s v="CD"/>
    <s v="28"/>
    <x v="3"/>
    <n v="2"/>
    <x v="1247"/>
    <s v="08G26JJ"/>
    <d v="2026-07-15T00:00:00"/>
    <d v="2030-07-08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8 Days"/>
    <n v="44"/>
    <n v="1"/>
    <s v="CD28"/>
    <n v="528"/>
    <s v="aktif"/>
    <n v="0"/>
  </r>
  <r>
    <s v="CD"/>
    <s v="28"/>
    <x v="4"/>
    <n v="1"/>
    <x v="1248"/>
    <s v="20G26JJ"/>
    <d v="2026-07-24T00:00:00"/>
    <d v="2030-07-24T00:00:00"/>
    <x v="1"/>
    <x v="1"/>
    <n v="0"/>
    <n v="0"/>
    <n v="0"/>
    <n v="48"/>
    <n v="0"/>
    <m/>
    <m/>
    <n v="0"/>
    <x v="0"/>
    <n v="0"/>
    <b v="0"/>
    <n v="0"/>
    <d v="2026-07-24T00:00:00"/>
    <b v="0"/>
    <b v="0"/>
    <s v="0 Month,  17 Days"/>
    <s v="3 Year, 11 Month, 14 Days"/>
    <n v="0"/>
    <n v="0"/>
    <s v="CD28"/>
    <n v="0"/>
    <s v="aktif"/>
    <n v="1"/>
  </r>
  <r>
    <s v="CD"/>
    <s v="28"/>
    <x v="4"/>
    <n v="2"/>
    <x v="1249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28"/>
    <n v="0"/>
    <s v="aktif"/>
    <n v="1"/>
  </r>
  <r>
    <s v="CD"/>
    <s v="29"/>
    <x v="0"/>
    <n v="1"/>
    <x v="1250"/>
    <n v="12626186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9"/>
    <n v="770"/>
    <s v="aktif"/>
    <n v="0"/>
  </r>
  <r>
    <s v="CD"/>
    <s v="29"/>
    <x v="0"/>
    <n v="2"/>
    <x v="1251"/>
    <n v="12626186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9"/>
    <n v="770"/>
    <s v="aktif"/>
    <n v="0"/>
  </r>
  <r>
    <s v="CD"/>
    <s v="29"/>
    <x v="1"/>
    <n v="1"/>
    <x v="1252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29"/>
    <n v="836"/>
    <s v="aktif"/>
    <n v="0"/>
  </r>
  <r>
    <s v="CD"/>
    <s v="29"/>
    <x v="1"/>
    <n v="2"/>
    <x v="1253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9"/>
    <n v="770"/>
    <s v="aktif"/>
    <n v="0"/>
  </r>
  <r>
    <s v="CD"/>
    <s v="29"/>
    <x v="2"/>
    <n v="1"/>
    <x v="1254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29"/>
    <n v="836"/>
    <s v="aktif"/>
    <n v="0"/>
  </r>
  <r>
    <s v="CD"/>
    <s v="29"/>
    <x v="2"/>
    <n v="2"/>
    <x v="1255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29"/>
    <n v="836"/>
    <s v="aktif"/>
    <n v="0"/>
  </r>
  <r>
    <s v="CD"/>
    <s v="29"/>
    <x v="3"/>
    <n v="1"/>
    <x v="125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9"/>
    <n v="0"/>
    <s v="aktif"/>
    <n v="1"/>
  </r>
  <r>
    <s v="CD"/>
    <s v="29"/>
    <x v="3"/>
    <n v="2"/>
    <x v="125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9"/>
    <n v="0"/>
    <s v="aktif"/>
    <n v="1"/>
  </r>
  <r>
    <s v="CD"/>
    <s v="29"/>
    <x v="4"/>
    <n v="1"/>
    <x v="125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9"/>
    <n v="0"/>
    <s v="aktif"/>
    <n v="1"/>
  </r>
  <r>
    <s v="CD"/>
    <s v="29"/>
    <x v="4"/>
    <n v="2"/>
    <x v="125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9"/>
    <n v="0"/>
    <s v="aktif"/>
    <n v="1"/>
  </r>
  <r>
    <s v="CD"/>
    <s v="30"/>
    <x v="0"/>
    <n v="1"/>
    <x v="1260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D30"/>
    <n v="770"/>
    <s v="aktif"/>
    <n v="0"/>
  </r>
  <r>
    <s v="CD"/>
    <s v="30"/>
    <x v="0"/>
    <n v="2"/>
    <x v="126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D30"/>
    <n v="770"/>
    <s v="aktif"/>
    <n v="0"/>
  </r>
  <r>
    <s v="CD"/>
    <s v="30"/>
    <x v="1"/>
    <n v="1"/>
    <x v="1262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30"/>
    <n v="836"/>
    <s v="aktif"/>
    <n v="0"/>
  </r>
  <r>
    <s v="CD"/>
    <s v="30"/>
    <x v="1"/>
    <n v="2"/>
    <x v="1263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30"/>
    <n v="836"/>
    <s v="aktif"/>
    <n v="0"/>
  </r>
  <r>
    <s v="CD"/>
    <s v="30"/>
    <x v="2"/>
    <n v="1"/>
    <x v="1264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30"/>
    <n v="836"/>
    <s v="aktif"/>
    <n v="0"/>
  </r>
  <r>
    <s v="CD"/>
    <s v="30"/>
    <x v="2"/>
    <n v="2"/>
    <x v="1265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0"/>
    <n v="528"/>
    <s v="aktif"/>
    <n v="0"/>
  </r>
  <r>
    <s v="CD"/>
    <s v="30"/>
    <x v="3"/>
    <n v="1"/>
    <x v="126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0"/>
    <n v="0"/>
    <s v="aktif"/>
    <n v="1"/>
  </r>
  <r>
    <s v="CD"/>
    <s v="30"/>
    <x v="3"/>
    <n v="2"/>
    <x v="126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0"/>
    <n v="0"/>
    <s v="aktif"/>
    <n v="1"/>
  </r>
  <r>
    <s v="CD"/>
    <s v="30"/>
    <x v="4"/>
    <n v="1"/>
    <x v="1268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0"/>
    <n v="0"/>
    <s v="aktif"/>
    <n v="1"/>
  </r>
  <r>
    <s v="CD"/>
    <s v="30"/>
    <x v="4"/>
    <n v="2"/>
    <x v="1269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0"/>
    <n v="0"/>
    <s v="aktif"/>
    <n v="1"/>
  </r>
  <r>
    <s v="CD"/>
    <s v="31"/>
    <x v="0"/>
    <n v="1"/>
    <x v="1270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D31"/>
    <n v="770"/>
    <s v="aktif"/>
    <n v="0"/>
  </r>
  <r>
    <s v="CD"/>
    <s v="31"/>
    <x v="0"/>
    <n v="2"/>
    <x v="1271"/>
    <s v="02G26JJ"/>
    <d v="2026-07-08T00:00:00"/>
    <d v="2030-07-02T00:00:00"/>
    <x v="11"/>
    <x v="11"/>
    <n v="1"/>
    <n v="0"/>
    <n v="0"/>
    <n v="36"/>
    <n v="0"/>
    <n v="1"/>
    <m/>
    <n v="0"/>
    <x v="0"/>
    <n v="0"/>
    <b v="0"/>
    <n v="0"/>
    <d v="1899-12-30T00:00:00"/>
    <b v="0"/>
    <b v="0"/>
    <s v="1 Month,  2 Days"/>
    <s v="3 Year, 10 Month, 22 Days"/>
    <n v="1"/>
    <n v="0"/>
    <s v="CD31"/>
    <n v="16"/>
    <s v="aktif"/>
    <n v="1"/>
  </r>
  <r>
    <s v="CD"/>
    <s v="31"/>
    <x v="1"/>
    <n v="1"/>
    <x v="1272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1"/>
    <n v="528"/>
    <s v="aktif"/>
    <n v="0"/>
  </r>
  <r>
    <s v="CD"/>
    <s v="31"/>
    <x v="1"/>
    <n v="2"/>
    <x v="1273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1"/>
    <n v="528"/>
    <s v="aktif"/>
    <n v="0"/>
  </r>
  <r>
    <s v="CD"/>
    <s v="31"/>
    <x v="2"/>
    <n v="1"/>
    <x v="1274"/>
    <s v="12F26JJ"/>
    <d v="2026-07-06T00:00:00"/>
    <d v="2030-06-12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2 Days"/>
    <n v="44"/>
    <n v="1"/>
    <s v="CD31"/>
    <n v="528"/>
    <s v="aktif"/>
    <n v="0"/>
  </r>
  <r>
    <s v="CD"/>
    <s v="31"/>
    <x v="2"/>
    <n v="2"/>
    <x v="1275"/>
    <s v="12F26JJ"/>
    <d v="2026-07-06T00:00:00"/>
    <d v="2030-06-12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2 Days"/>
    <n v="44"/>
    <n v="1"/>
    <s v="CD31"/>
    <n v="528"/>
    <s v="aktif"/>
    <n v="0"/>
  </r>
  <r>
    <s v="CD"/>
    <s v="31"/>
    <x v="3"/>
    <n v="1"/>
    <x v="1276"/>
    <s v="02G26JJ"/>
    <d v="2026-07-08T00:00:00"/>
    <d v="2030-07-02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1 Month,  2 Days"/>
    <s v="3 Year, 10 Month, 22 Days"/>
    <n v="36"/>
    <n v="1"/>
    <s v="CD31"/>
    <n v="576"/>
    <s v="aktif"/>
    <n v="0"/>
  </r>
  <r>
    <s v="CD"/>
    <s v="31"/>
    <x v="3"/>
    <n v="2"/>
    <x v="1277"/>
    <s v="02G26JJ"/>
    <d v="2026-07-08T00:00:00"/>
    <d v="2030-07-02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1 Month,  2 Days"/>
    <s v="3 Year, 10 Month, 22 Days"/>
    <n v="36"/>
    <n v="1"/>
    <s v="CD31"/>
    <n v="576"/>
    <s v="aktif"/>
    <n v="0"/>
  </r>
  <r>
    <s v="CD"/>
    <s v="31"/>
    <x v="4"/>
    <n v="1"/>
    <x v="1278"/>
    <s v="02G26JJ"/>
    <d v="2026-07-08T00:00:00"/>
    <d v="2030-07-02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1 Month,  2 Days"/>
    <s v="3 Year, 10 Month, 22 Days"/>
    <n v="36"/>
    <n v="1"/>
    <s v="CD31"/>
    <n v="576"/>
    <s v="aktif"/>
    <n v="0"/>
  </r>
  <r>
    <s v="CD"/>
    <s v="31"/>
    <x v="4"/>
    <n v="2"/>
    <x v="1279"/>
    <s v="02G26JJ"/>
    <d v="2026-07-08T00:00:00"/>
    <d v="2030-07-02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1 Month,  2 Days"/>
    <s v="3 Year, 10 Month, 22 Days"/>
    <n v="36"/>
    <n v="1"/>
    <s v="CD31"/>
    <n v="576"/>
    <s v="aktif"/>
    <n v="0"/>
  </r>
  <r>
    <s v="CD"/>
    <s v="32"/>
    <x v="0"/>
    <n v="1"/>
    <x v="1280"/>
    <n v="12626189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32"/>
    <n v="770"/>
    <s v="aktif"/>
    <n v="0"/>
  </r>
  <r>
    <s v="CD"/>
    <s v="32"/>
    <x v="0"/>
    <n v="2"/>
    <x v="128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D32"/>
    <n v="770"/>
    <s v="aktif"/>
    <n v="0"/>
  </r>
  <r>
    <s v="CD"/>
    <s v="32"/>
    <x v="1"/>
    <n v="1"/>
    <x v="1282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2"/>
    <n v="0"/>
    <s v="aktif"/>
    <n v="1"/>
  </r>
  <r>
    <s v="CD"/>
    <s v="32"/>
    <x v="1"/>
    <n v="2"/>
    <x v="1283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D32"/>
    <n v="0"/>
    <s v="aktif"/>
    <n v="1"/>
  </r>
  <r>
    <s v="CD"/>
    <s v="32"/>
    <x v="2"/>
    <n v="1"/>
    <x v="1284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32"/>
    <n v="836"/>
    <s v="aktif"/>
    <n v="0"/>
  </r>
  <r>
    <s v="CD"/>
    <s v="32"/>
    <x v="2"/>
    <n v="2"/>
    <x v="1285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32"/>
    <n v="836"/>
    <s v="aktif"/>
    <n v="0"/>
  </r>
  <r>
    <s v="CD"/>
    <s v="32"/>
    <x v="3"/>
    <n v="1"/>
    <x v="128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2"/>
    <n v="0"/>
    <s v="aktif"/>
    <n v="1"/>
  </r>
  <r>
    <s v="CD"/>
    <s v="32"/>
    <x v="3"/>
    <n v="2"/>
    <x v="128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2"/>
    <n v="0"/>
    <s v="aktif"/>
    <n v="1"/>
  </r>
  <r>
    <s v="CD"/>
    <s v="32"/>
    <x v="4"/>
    <n v="1"/>
    <x v="1288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2"/>
    <n v="0"/>
    <s v="aktif"/>
    <n v="1"/>
  </r>
  <r>
    <s v="CD"/>
    <s v="32"/>
    <x v="4"/>
    <n v="2"/>
    <x v="1289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2"/>
    <n v="460.79999999999995"/>
    <s v="aktif"/>
    <n v="0"/>
  </r>
  <r>
    <s v="CD"/>
    <s v="33"/>
    <x v="0"/>
    <n v="1"/>
    <x v="1290"/>
    <n v="12633116"/>
    <d v="2026-07-15T00:00:00"/>
    <d v="2030-03-30T00:00:00"/>
    <x v="91"/>
    <x v="91"/>
    <n v="1"/>
    <n v="0"/>
    <n v="1"/>
    <n v="4"/>
    <n v="0"/>
    <m/>
    <m/>
    <n v="0"/>
    <x v="4"/>
    <n v="0"/>
    <b v="0"/>
    <n v="0"/>
    <d v="1899-12-30T00:00:00"/>
    <b v="0"/>
    <b v="0"/>
    <s v="0 Month,  26 Days"/>
    <s v="3 Year, 7 Month, 20 Days"/>
    <n v="1"/>
    <n v="1"/>
    <s v="CD33"/>
    <n v="209"/>
    <s v="aktif"/>
    <n v="0"/>
  </r>
  <r>
    <s v="CD"/>
    <s v="33"/>
    <x v="0"/>
    <n v="2"/>
    <x v="1291"/>
    <n v="12653568"/>
    <d v="2026-07-13T00:00:00"/>
    <d v="2030-05-06T00:00:00"/>
    <x v="47"/>
    <x v="47"/>
    <n v="1"/>
    <n v="0"/>
    <n v="1"/>
    <n v="4"/>
    <n v="0"/>
    <m/>
    <m/>
    <n v="0"/>
    <x v="4"/>
    <n v="0"/>
    <b v="0"/>
    <n v="0"/>
    <d v="1899-12-30T00:00:00"/>
    <b v="0"/>
    <b v="0"/>
    <s v="0 Month,  28 Days"/>
    <s v="3 Year, 8 Month, 26 Days"/>
    <n v="1"/>
    <n v="1"/>
    <s v="CD33"/>
    <n v="209"/>
    <s v="aktif"/>
    <n v="0"/>
  </r>
  <r>
    <s v="CD"/>
    <s v="33"/>
    <x v="1"/>
    <n v="1"/>
    <x v="1292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33"/>
    <n v="0"/>
    <s v="aktif"/>
    <n v="1"/>
  </r>
  <r>
    <s v="CD"/>
    <s v="33"/>
    <x v="1"/>
    <n v="2"/>
    <x v="1293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33"/>
    <n v="0"/>
    <s v="aktif"/>
    <n v="1"/>
  </r>
  <r>
    <s v="CD"/>
    <s v="33"/>
    <x v="2"/>
    <n v="1"/>
    <x v="1294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33"/>
    <n v="0"/>
    <s v="aktif"/>
    <n v="1"/>
  </r>
  <r>
    <s v="CD"/>
    <s v="33"/>
    <x v="2"/>
    <n v="2"/>
    <x v="1295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33"/>
    <n v="0"/>
    <s v="aktif"/>
    <n v="1"/>
  </r>
  <r>
    <s v="CD"/>
    <s v="33"/>
    <x v="3"/>
    <n v="1"/>
    <x v="1296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3"/>
    <n v="0"/>
    <s v="aktif"/>
    <n v="1"/>
  </r>
  <r>
    <s v="CD"/>
    <s v="33"/>
    <x v="3"/>
    <n v="2"/>
    <x v="1297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3"/>
    <n v="0"/>
    <s v="aktif"/>
    <n v="1"/>
  </r>
  <r>
    <s v="CD"/>
    <s v="33"/>
    <x v="4"/>
    <n v="1"/>
    <x v="1298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3"/>
    <n v="460.79999999999995"/>
    <s v="aktif"/>
    <n v="0"/>
  </r>
  <r>
    <s v="CD"/>
    <s v="33"/>
    <x v="4"/>
    <n v="2"/>
    <x v="1299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3"/>
    <n v="460.79999999999995"/>
    <s v="aktif"/>
    <n v="0"/>
  </r>
  <r>
    <s v="CD"/>
    <s v="34"/>
    <x v="0"/>
    <n v="1"/>
    <x v="1300"/>
    <s v="01D26JJ"/>
    <s v=""/>
    <d v="2030-04-01T00:00:00"/>
    <x v="92"/>
    <x v="92"/>
    <n v="39"/>
    <n v="0"/>
    <n v="39"/>
    <n v="44"/>
    <n v="0"/>
    <m/>
    <m/>
    <n v="0"/>
    <x v="20"/>
    <n v="0"/>
    <b v="0"/>
    <n v="0"/>
    <d v="1899-12-30T00:00:00"/>
    <b v="0"/>
    <b v="0"/>
    <s v=""/>
    <s v="3 Year, 7 Month, 22 Days"/>
    <n v="39"/>
    <n v="1"/>
    <s v="CD34"/>
    <n v="468"/>
    <s v="aktif"/>
    <n v="0"/>
  </r>
  <r>
    <s v="CD"/>
    <s v="34"/>
    <x v="0"/>
    <n v="2"/>
    <x v="130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34"/>
    <n v="576"/>
    <s v="aktif"/>
    <n v="0"/>
  </r>
  <r>
    <s v="CD"/>
    <s v="34"/>
    <x v="1"/>
    <n v="1"/>
    <x v="1302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4"/>
    <n v="528"/>
    <s v="aktif"/>
    <n v="0"/>
  </r>
  <r>
    <s v="CD"/>
    <s v="34"/>
    <x v="1"/>
    <n v="2"/>
    <x v="1303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4"/>
    <n v="460.79999999999995"/>
    <s v="aktif"/>
    <n v="0"/>
  </r>
  <r>
    <s v="CD"/>
    <s v="34"/>
    <x v="2"/>
    <n v="1"/>
    <x v="1304"/>
    <n v="12666695"/>
    <d v="2026-07-13T00:00:00"/>
    <d v="2030-06-09T00:00:00"/>
    <x v="91"/>
    <x v="91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9 Month, 30 Days"/>
    <n v="4"/>
    <n v="1"/>
    <s v="CD34"/>
    <n v="836"/>
    <s v="aktif"/>
    <n v="0"/>
  </r>
  <r>
    <s v="CD"/>
    <s v="34"/>
    <x v="2"/>
    <n v="2"/>
    <x v="1305"/>
    <n v="12666695"/>
    <d v="2026-07-13T00:00:00"/>
    <d v="2030-06-09T00:00:00"/>
    <x v="91"/>
    <x v="91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9 Month, 30 Days"/>
    <n v="4"/>
    <n v="1"/>
    <s v="CD34"/>
    <n v="836"/>
    <s v="aktif"/>
    <n v="0"/>
  </r>
  <r>
    <s v="CD"/>
    <s v="34"/>
    <x v="3"/>
    <n v="1"/>
    <x v="1306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4"/>
    <n v="460.79999999999995"/>
    <s v="aktif"/>
    <n v="0"/>
  </r>
  <r>
    <s v="CD"/>
    <s v="34"/>
    <x v="3"/>
    <n v="2"/>
    <x v="1307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34"/>
    <n v="0"/>
    <s v="aktif"/>
    <n v="1"/>
  </r>
  <r>
    <s v="CD"/>
    <s v="34"/>
    <x v="4"/>
    <n v="1"/>
    <x v="1308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4"/>
    <n v="460.79999999999995"/>
    <s v="aktif"/>
    <n v="0"/>
  </r>
  <r>
    <s v="CD"/>
    <s v="34"/>
    <x v="4"/>
    <n v="2"/>
    <x v="1309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4"/>
    <n v="460.79999999999995"/>
    <s v="aktif"/>
    <n v="0"/>
  </r>
  <r>
    <s v="CD"/>
    <s v="35"/>
    <x v="0"/>
    <n v="1"/>
    <x v="1310"/>
    <n v="12626162"/>
    <m/>
    <d v="2030-03-19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7 Month, 9 Days"/>
    <n v="1"/>
    <n v="1"/>
    <s v="CD35"/>
    <n v="770"/>
    <s v="aktif"/>
    <n v="0"/>
  </r>
  <r>
    <s v="CD"/>
    <s v="35"/>
    <x v="0"/>
    <n v="2"/>
    <x v="131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35"/>
    <n v="576"/>
    <s v="aktif"/>
    <n v="0"/>
  </r>
  <r>
    <s v="CD"/>
    <s v="35"/>
    <x v="1"/>
    <n v="1"/>
    <x v="1312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5"/>
    <n v="528"/>
    <s v="aktif"/>
    <n v="0"/>
  </r>
  <r>
    <s v="CD"/>
    <s v="35"/>
    <x v="1"/>
    <n v="2"/>
    <x v="1313"/>
    <n v="12657247"/>
    <d v="2026-07-15T00:00:00"/>
    <d v="2030-05-16T00:00:00"/>
    <x v="32"/>
    <x v="32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9 Month, 6 Days"/>
    <n v="4"/>
    <n v="1"/>
    <s v="CD35"/>
    <n v="836"/>
    <s v="aktif"/>
    <n v="0"/>
  </r>
  <r>
    <s v="CD"/>
    <s v="35"/>
    <x v="2"/>
    <n v="1"/>
    <x v="1314"/>
    <n v="12657247"/>
    <d v="2026-07-15T00:00:00"/>
    <d v="2030-05-16T00:00:00"/>
    <x v="32"/>
    <x v="32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9 Month, 6 Days"/>
    <n v="4"/>
    <n v="1"/>
    <s v="CD35"/>
    <n v="836"/>
    <s v="aktif"/>
    <n v="0"/>
  </r>
  <r>
    <s v="CD"/>
    <s v="35"/>
    <x v="2"/>
    <n v="2"/>
    <x v="1315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35"/>
    <n v="0"/>
    <s v="aktif"/>
    <n v="1"/>
  </r>
  <r>
    <s v="CD"/>
    <s v="35"/>
    <x v="3"/>
    <n v="1"/>
    <x v="1316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35"/>
    <n v="0"/>
    <s v="aktif"/>
    <n v="1"/>
  </r>
  <r>
    <s v="CD"/>
    <s v="35"/>
    <x v="3"/>
    <n v="2"/>
    <x v="1317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D35"/>
    <n v="0"/>
    <s v="aktif"/>
    <n v="1"/>
  </r>
  <r>
    <s v="CD"/>
    <s v="35"/>
    <x v="4"/>
    <n v="1"/>
    <x v="1318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5"/>
    <n v="460.79999999999995"/>
    <s v="aktif"/>
    <n v="0"/>
  </r>
  <r>
    <s v="CD"/>
    <s v="35"/>
    <x v="4"/>
    <n v="2"/>
    <x v="1319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5"/>
    <n v="460.79999999999995"/>
    <s v="aktif"/>
    <n v="0"/>
  </r>
  <r>
    <s v="CD"/>
    <s v="36"/>
    <x v="0"/>
    <n v="1"/>
    <x v="1320"/>
    <s v="26B26JJ"/>
    <d v="2026-03-17T00:00:00"/>
    <d v="2030-02-26T00:00:00"/>
    <x v="93"/>
    <x v="93"/>
    <n v="6"/>
    <n v="0"/>
    <n v="6"/>
    <n v="48"/>
    <n v="0"/>
    <m/>
    <m/>
    <n v="0"/>
    <x v="13"/>
    <n v="0"/>
    <b v="0"/>
    <n v="0"/>
    <d v="1899-12-30T00:00:00"/>
    <b v="0"/>
    <b v="0"/>
    <s v="4 Month,  24 Days"/>
    <s v="3 Year, 6 Month, 16 Days"/>
    <n v="6"/>
    <n v="1"/>
    <s v="CD36"/>
    <n v="57.599999999999994"/>
    <s v="aktif"/>
    <n v="0"/>
  </r>
  <r>
    <s v="CD"/>
    <s v="36"/>
    <x v="0"/>
    <n v="2"/>
    <x v="132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D36"/>
    <n v="0"/>
    <s v="aktif"/>
    <n v="1"/>
  </r>
  <r>
    <s v="CD"/>
    <s v="36"/>
    <x v="1"/>
    <n v="1"/>
    <x v="1322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6"/>
    <n v="836"/>
    <s v="aktif"/>
    <n v="0"/>
  </r>
  <r>
    <s v="CD"/>
    <s v="36"/>
    <x v="1"/>
    <n v="2"/>
    <x v="132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6"/>
    <n v="836"/>
    <s v="aktif"/>
    <n v="0"/>
  </r>
  <r>
    <s v="CD"/>
    <s v="36"/>
    <x v="2"/>
    <n v="1"/>
    <x v="1324"/>
    <s v="19K26JJ"/>
    <d v="2026-02-27T00:00:00"/>
    <d v="2029-11-19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14 Days"/>
    <s v="3 Year, 3 Month, 9 Days"/>
    <n v="44"/>
    <n v="1"/>
    <s v="CD36"/>
    <n v="528"/>
    <s v="aktif"/>
    <n v="0"/>
  </r>
  <r>
    <s v="CD"/>
    <s v="36"/>
    <x v="2"/>
    <n v="2"/>
    <x v="1325"/>
    <s v="19K26JJ"/>
    <d v="2026-02-27T00:00:00"/>
    <d v="2029-11-19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14 Days"/>
    <s v="3 Year, 3 Month, 9 Days"/>
    <n v="44"/>
    <n v="1"/>
    <s v="CD36"/>
    <n v="528"/>
    <s v="aktif"/>
    <n v="0"/>
  </r>
  <r>
    <s v="CD"/>
    <s v="36"/>
    <x v="3"/>
    <n v="1"/>
    <x v="1326"/>
    <s v="19K26JJ"/>
    <d v="2026-02-27T00:00:00"/>
    <d v="2029-11-19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14 Days"/>
    <s v="3 Year, 3 Month, 9 Days"/>
    <n v="44"/>
    <n v="1"/>
    <s v="CD36"/>
    <n v="528"/>
    <s v="aktif"/>
    <n v="0"/>
  </r>
  <r>
    <s v="CD"/>
    <s v="36"/>
    <x v="3"/>
    <n v="2"/>
    <x v="1327"/>
    <s v="14G26JJ"/>
    <d v="2026-07-20T00:00:00"/>
    <d v="2030-07-14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21 Days"/>
    <s v="3 Year, 11 Month, 4 Days"/>
    <n v="0"/>
    <n v="0"/>
    <s v="CD36"/>
    <n v="0"/>
    <s v="aktif"/>
    <n v="1"/>
  </r>
  <r>
    <s v="CD"/>
    <s v="36"/>
    <x v="4"/>
    <n v="1"/>
    <x v="1328"/>
    <s v="14G26JJ"/>
    <d v="2026-07-20T00:00:00"/>
    <d v="2030-07-14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21 Days"/>
    <s v="3 Year, 11 Month, 4 Days"/>
    <n v="0"/>
    <n v="0"/>
    <s v="CD36"/>
    <n v="0"/>
    <s v="aktif"/>
    <n v="1"/>
  </r>
  <r>
    <s v="CD"/>
    <s v="36"/>
    <x v="4"/>
    <n v="2"/>
    <x v="1329"/>
    <s v="14G26JJ"/>
    <d v="2026-07-20T00:00:00"/>
    <d v="2030-07-14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21 Days"/>
    <s v="3 Year, 11 Month, 4 Days"/>
    <n v="0"/>
    <n v="0"/>
    <s v="CD36"/>
    <n v="0"/>
    <s v="aktif"/>
    <n v="1"/>
  </r>
  <r>
    <s v="CD"/>
    <s v="37"/>
    <x v="0"/>
    <n v="1"/>
    <x v="1330"/>
    <n v="12626189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37"/>
    <n v="770"/>
    <s v="aktif"/>
    <n v="0"/>
  </r>
  <r>
    <s v="CD"/>
    <s v="37"/>
    <x v="0"/>
    <n v="2"/>
    <x v="1331"/>
    <n v="12626189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37"/>
    <n v="770"/>
    <s v="aktif"/>
    <n v="0"/>
  </r>
  <r>
    <s v="CD"/>
    <s v="37"/>
    <x v="1"/>
    <n v="1"/>
    <x v="1332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7"/>
    <n v="836"/>
    <s v="aktif"/>
    <n v="0"/>
  </r>
  <r>
    <s v="CD"/>
    <s v="37"/>
    <x v="1"/>
    <n v="2"/>
    <x v="133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7"/>
    <n v="836"/>
    <s v="aktif"/>
    <n v="0"/>
  </r>
  <r>
    <s v="CD"/>
    <s v="37"/>
    <x v="2"/>
    <n v="1"/>
    <x v="1334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37"/>
    <n v="836"/>
    <s v="aktif"/>
    <n v="0"/>
  </r>
  <r>
    <s v="CD"/>
    <s v="37"/>
    <x v="2"/>
    <n v="2"/>
    <x v="1335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37"/>
    <n v="836"/>
    <s v="aktif"/>
    <n v="0"/>
  </r>
  <r>
    <s v="CD"/>
    <s v="37"/>
    <x v="3"/>
    <n v="1"/>
    <x v="13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37"/>
    <n v="0"/>
    <s v="aktif"/>
    <n v="1"/>
  </r>
  <r>
    <s v="CD"/>
    <s v="37"/>
    <x v="3"/>
    <n v="2"/>
    <x v="1337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7"/>
    <n v="460.80000000000007"/>
    <s v="aktif"/>
    <n v="0"/>
  </r>
  <r>
    <s v="CD"/>
    <s v="37"/>
    <x v="4"/>
    <n v="1"/>
    <x v="1338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7"/>
    <n v="460.80000000000007"/>
    <s v="aktif"/>
    <n v="0"/>
  </r>
  <r>
    <s v="CD"/>
    <s v="37"/>
    <x v="4"/>
    <n v="2"/>
    <x v="1339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7"/>
    <n v="460.80000000000007"/>
    <s v="aktif"/>
    <n v="0"/>
  </r>
  <r>
    <s v="CD"/>
    <s v="38"/>
    <x v="0"/>
    <n v="1"/>
    <x v="1340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D38"/>
    <n v="0"/>
    <s v="aktif"/>
    <n v="1"/>
  </r>
  <r>
    <s v="CD"/>
    <s v="38"/>
    <x v="0"/>
    <n v="2"/>
    <x v="1341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8"/>
    <n v="836"/>
    <s v="aktif"/>
    <n v="0"/>
  </r>
  <r>
    <s v="CD"/>
    <s v="38"/>
    <x v="1"/>
    <n v="1"/>
    <x v="1342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8"/>
    <n v="836"/>
    <s v="aktif"/>
    <n v="0"/>
  </r>
  <r>
    <s v="CD"/>
    <s v="38"/>
    <x v="1"/>
    <n v="2"/>
    <x v="134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8"/>
    <n v="836"/>
    <s v="aktif"/>
    <n v="0"/>
  </r>
  <r>
    <s v="CD"/>
    <s v="38"/>
    <x v="2"/>
    <n v="1"/>
    <x v="1344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8"/>
    <n v="460.80000000000007"/>
    <s v="aktif"/>
    <n v="0"/>
  </r>
  <r>
    <s v="CD"/>
    <s v="38"/>
    <x v="2"/>
    <n v="2"/>
    <x v="1345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8"/>
    <n v="460.80000000000007"/>
    <s v="aktif"/>
    <n v="0"/>
  </r>
  <r>
    <s v="CD"/>
    <s v="38"/>
    <x v="3"/>
    <n v="1"/>
    <x v="1346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D38"/>
    <n v="0"/>
    <s v="aktif"/>
    <n v="1"/>
  </r>
  <r>
    <s v="CD"/>
    <s v="38"/>
    <x v="3"/>
    <n v="2"/>
    <x v="1347"/>
    <s v="10D26JJ"/>
    <d v="2026-04-28T00:00:00"/>
    <d v="2030-04-10T00:00:00"/>
    <x v="68"/>
    <x v="68"/>
    <n v="44"/>
    <n v="1"/>
    <n v="0"/>
    <n v="44"/>
    <n v="0"/>
    <m/>
    <m/>
    <n v="0"/>
    <x v="3"/>
    <n v="0"/>
    <b v="0"/>
    <n v="0"/>
    <d v="1899-12-30T00:00:00"/>
    <b v="0"/>
    <b v="0"/>
    <s v="3 Month,  13 Days"/>
    <s v="3 Year, 8 Month, 0 Days"/>
    <n v="44"/>
    <n v="1"/>
    <s v="CD38"/>
    <n v="528"/>
    <s v="aktif"/>
    <n v="0"/>
  </r>
  <r>
    <s v="CD"/>
    <s v="38"/>
    <x v="4"/>
    <n v="1"/>
    <x v="1348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8"/>
    <n v="460.80000000000007"/>
    <s v="aktif"/>
    <n v="0"/>
  </r>
  <r>
    <s v="CD"/>
    <s v="38"/>
    <x v="4"/>
    <n v="2"/>
    <x v="1349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8"/>
    <n v="460.80000000000007"/>
    <s v="aktif"/>
    <n v="0"/>
  </r>
  <r>
    <s v="CD"/>
    <s v="39"/>
    <x v="0"/>
    <n v="1"/>
    <x v="1350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D39"/>
    <n v="770"/>
    <s v="aktif"/>
    <n v="0"/>
  </r>
  <r>
    <s v="CD"/>
    <s v="39"/>
    <x v="0"/>
    <n v="2"/>
    <x v="1351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9"/>
    <n v="836"/>
    <s v="aktif"/>
    <n v="0"/>
  </r>
  <r>
    <s v="CD"/>
    <s v="39"/>
    <x v="1"/>
    <n v="1"/>
    <x v="1352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9"/>
    <n v="836"/>
    <s v="aktif"/>
    <n v="0"/>
  </r>
  <r>
    <s v="CD"/>
    <s v="39"/>
    <x v="1"/>
    <n v="2"/>
    <x v="135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9"/>
    <n v="836"/>
    <s v="aktif"/>
    <n v="0"/>
  </r>
  <r>
    <s v="CD"/>
    <s v="39"/>
    <x v="2"/>
    <n v="1"/>
    <x v="1354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2"/>
    <n v="2"/>
    <x v="1355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3"/>
    <n v="1"/>
    <x v="1356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3"/>
    <n v="2"/>
    <x v="1357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4"/>
    <n v="1"/>
    <x v="1358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4"/>
    <n v="2"/>
    <x v="1359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40"/>
    <x v="0"/>
    <n v="1"/>
    <x v="1360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40"/>
    <n v="836"/>
    <s v="aktif"/>
    <n v="0"/>
  </r>
  <r>
    <s v="CD"/>
    <s v="40"/>
    <x v="0"/>
    <n v="2"/>
    <x v="1361"/>
    <n v="12614324"/>
    <d v="2026-03-03T00:00:00"/>
    <d v="2030-02-03T00:00:00"/>
    <x v="94"/>
    <x v="94"/>
    <n v="2"/>
    <n v="0"/>
    <n v="2"/>
    <n v="4"/>
    <n v="0"/>
    <m/>
    <m/>
    <n v="0"/>
    <x v="1"/>
    <n v="0"/>
    <b v="0"/>
    <n v="0"/>
    <d v="1899-12-30T00:00:00"/>
    <b v="0"/>
    <b v="0"/>
    <s v="5 Month,  7 Days"/>
    <s v="3 Year, 5 Month, 24 Days"/>
    <n v="2"/>
    <n v="1"/>
    <s v="CD40"/>
    <n v="418"/>
    <s v="aktif"/>
    <n v="0"/>
  </r>
  <r>
    <s v="CD"/>
    <s v="40"/>
    <x v="1"/>
    <n v="1"/>
    <x v="1362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40"/>
    <n v="528"/>
    <s v="aktif"/>
    <n v="0"/>
  </r>
  <r>
    <s v="CD"/>
    <s v="40"/>
    <x v="1"/>
    <n v="2"/>
    <x v="136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40"/>
    <n v="836"/>
    <s v="aktif"/>
    <n v="0"/>
  </r>
  <r>
    <s v="CD"/>
    <s v="40"/>
    <x v="2"/>
    <n v="1"/>
    <x v="1364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2"/>
    <n v="2"/>
    <x v="1365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3"/>
    <n v="1"/>
    <x v="1366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3"/>
    <n v="2"/>
    <x v="1367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4"/>
    <n v="1"/>
    <x v="1368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4"/>
    <n v="2"/>
    <x v="1369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E"/>
    <s v="01"/>
    <x v="0"/>
    <n v="1"/>
    <x v="1370"/>
    <s v="24G26JJ"/>
    <d v="2026-07-30T00:00:00"/>
    <d v="2030-07-24T00:00:00"/>
    <x v="42"/>
    <x v="42"/>
    <n v="33"/>
    <n v="0"/>
    <n v="33"/>
    <n v="36"/>
    <n v="0"/>
    <m/>
    <m/>
    <n v="0"/>
    <x v="32"/>
    <n v="0"/>
    <b v="0"/>
    <n v="0"/>
    <d v="1899-12-30T00:00:00"/>
    <b v="0"/>
    <b v="0"/>
    <s v="0 Month,  11 Days"/>
    <s v="3 Year, 11 Month, 14 Days"/>
    <n v="33"/>
    <n v="1"/>
    <s v="CE01"/>
    <n v="528"/>
    <s v="aktif"/>
    <n v="0"/>
  </r>
  <r>
    <s v="CE"/>
    <s v="01"/>
    <x v="0"/>
    <n v="2"/>
    <x v="1371"/>
    <s v="22G26JJ"/>
    <d v="2026-07-30T00:00:00"/>
    <d v="2030-07-22T00:00:00"/>
    <x v="29"/>
    <x v="29"/>
    <n v="8"/>
    <n v="0"/>
    <n v="8"/>
    <n v="44"/>
    <n v="0"/>
    <m/>
    <m/>
    <n v="0"/>
    <x v="26"/>
    <n v="0"/>
    <b v="0"/>
    <n v="0"/>
    <d v="1899-12-30T00:00:00"/>
    <b v="0"/>
    <b v="0"/>
    <s v="0 Month,  11 Days"/>
    <s v="3 Year, 11 Month, 12 Days"/>
    <n v="8"/>
    <n v="1"/>
    <s v="CE01"/>
    <n v="96"/>
    <s v="aktif"/>
    <n v="0"/>
  </r>
  <r>
    <s v="CE"/>
    <s v="01"/>
    <x v="1"/>
    <n v="1"/>
    <x v="1372"/>
    <s v="12F26JJ"/>
    <d v="2026-07-14T00:00:00"/>
    <d v="2030-06-12T00:00:00"/>
    <x v="15"/>
    <x v="1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1"/>
    <n v="0"/>
    <s v="aktif"/>
    <n v="1"/>
  </r>
  <r>
    <s v="CE"/>
    <s v="01"/>
    <x v="1"/>
    <n v="2"/>
    <x v="1373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1"/>
    <n v="528"/>
    <s v="aktif"/>
    <n v="0"/>
  </r>
  <r>
    <s v="CE"/>
    <s v="01"/>
    <x v="2"/>
    <n v="1"/>
    <x v="1374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1"/>
    <n v="0"/>
    <s v="aktif"/>
    <n v="1"/>
  </r>
  <r>
    <s v="CE"/>
    <s v="01"/>
    <x v="2"/>
    <n v="2"/>
    <x v="1375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1"/>
    <n v="0"/>
    <s v="aktif"/>
    <n v="1"/>
  </r>
  <r>
    <s v="CE"/>
    <s v="01"/>
    <x v="3"/>
    <n v="1"/>
    <x v="1376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1"/>
    <n v="0"/>
    <s v="aktif"/>
    <n v="1"/>
  </r>
  <r>
    <s v="CE"/>
    <s v="01"/>
    <x v="3"/>
    <n v="2"/>
    <x v="1377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1"/>
    <n v="0"/>
    <s v="aktif"/>
    <n v="1"/>
  </r>
  <r>
    <s v="CE"/>
    <s v="01"/>
    <x v="4"/>
    <n v="1"/>
    <x v="1378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1"/>
    <n v="0"/>
    <s v="aktif"/>
    <n v="1"/>
  </r>
  <r>
    <s v="CE"/>
    <s v="01"/>
    <x v="4"/>
    <s v=" "/>
    <x v="1379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1"/>
    <n v="0"/>
    <s v="aktif"/>
    <n v="1"/>
  </r>
  <r>
    <s v="CE"/>
    <s v="02"/>
    <x v="0"/>
    <n v="1"/>
    <x v="1380"/>
    <s v="31C26JJ"/>
    <d v="2026-04-07T00:00:00"/>
    <d v="2030-03-31T00:00:00"/>
    <x v="87"/>
    <x v="87"/>
    <n v="22"/>
    <n v="0"/>
    <n v="22"/>
    <n v="36"/>
    <n v="0"/>
    <m/>
    <m/>
    <n v="0"/>
    <x v="24"/>
    <n v="0"/>
    <b v="0"/>
    <n v="0"/>
    <d v="1899-12-30T00:00:00"/>
    <b v="0"/>
    <b v="0"/>
    <s v="4 Month,  3 Days"/>
    <s v="3 Year, 7 Month, 21 Days"/>
    <n v="22"/>
    <n v="1"/>
    <s v="CE02"/>
    <n v="352"/>
    <s v="aktif"/>
    <n v="0"/>
  </r>
  <r>
    <s v="CE"/>
    <s v="02"/>
    <x v="0"/>
    <n v="2"/>
    <x v="138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2"/>
    <n v="576"/>
    <s v="aktif"/>
    <n v="0"/>
  </r>
  <r>
    <s v="CE"/>
    <s v="02"/>
    <x v="1"/>
    <n v="1"/>
    <x v="1382"/>
    <s v="06E26JJ"/>
    <d v="2026-07-06T00:00:00"/>
    <d v="2030-05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4 Days"/>
    <s v="3 Year, 8 Month, 26 Days"/>
    <n v="0"/>
    <n v="0"/>
    <s v="CE02"/>
    <n v="0"/>
    <s v="aktif"/>
    <n v="1"/>
  </r>
  <r>
    <s v="CE"/>
    <s v="02"/>
    <x v="1"/>
    <n v="2"/>
    <x v="1383"/>
    <s v="06E26JJ"/>
    <d v="2026-07-06T00:00:00"/>
    <d v="2030-05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4 Days"/>
    <s v="3 Year, 8 Month, 26 Days"/>
    <n v="0"/>
    <n v="0"/>
    <s v="CE02"/>
    <n v="0"/>
    <s v="aktif"/>
    <n v="1"/>
  </r>
  <r>
    <s v="CE"/>
    <s v="02"/>
    <x v="2"/>
    <n v="1"/>
    <x v="1384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E02"/>
    <n v="0"/>
    <s v="aktif"/>
    <n v="1"/>
  </r>
  <r>
    <s v="CE"/>
    <s v="02"/>
    <x v="2"/>
    <n v="2"/>
    <x v="1385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2"/>
    <n v="0"/>
    <s v="aktif"/>
    <n v="1"/>
  </r>
  <r>
    <s v="CE"/>
    <s v="02"/>
    <x v="3"/>
    <n v="1"/>
    <x v="1386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2"/>
    <n v="528"/>
    <s v="aktif"/>
    <n v="0"/>
  </r>
  <r>
    <s v="CE"/>
    <s v="02"/>
    <x v="3"/>
    <n v="2"/>
    <x v="1387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2"/>
    <n v="528"/>
    <s v="aktif"/>
    <n v="0"/>
  </r>
  <r>
    <s v="CE"/>
    <s v="02"/>
    <x v="4"/>
    <n v="1"/>
    <x v="1388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2"/>
    <n v="0"/>
    <s v="aktif"/>
    <n v="1"/>
  </r>
  <r>
    <s v="CE"/>
    <s v="02"/>
    <x v="4"/>
    <n v="2"/>
    <x v="1389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2"/>
    <n v="0"/>
    <s v="aktif"/>
    <n v="1"/>
  </r>
  <r>
    <s v="CE"/>
    <s v="03"/>
    <x v="0"/>
    <n v="1"/>
    <x v="1390"/>
    <s v="19F26JJ"/>
    <d v="2026-07-06T00:00:00"/>
    <d v="2030-06-19T00:00:00"/>
    <x v="72"/>
    <x v="72"/>
    <n v="40"/>
    <n v="0"/>
    <n v="40"/>
    <n v="44"/>
    <n v="0"/>
    <m/>
    <m/>
    <n v="0"/>
    <x v="23"/>
    <n v="0"/>
    <b v="0"/>
    <n v="0"/>
    <d v="1899-12-30T00:00:00"/>
    <b v="0"/>
    <b v="0"/>
    <s v="1 Month,  4 Days"/>
    <s v="3 Year, 10 Month, 9 Days"/>
    <n v="40"/>
    <n v="1"/>
    <s v="CE03"/>
    <n v="480"/>
    <s v="aktif"/>
    <n v="0"/>
  </r>
  <r>
    <s v="CE"/>
    <s v="03"/>
    <x v="0"/>
    <n v="2"/>
    <x v="139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3"/>
    <n v="576"/>
    <s v="aktif"/>
    <n v="0"/>
  </r>
  <r>
    <s v="CE"/>
    <s v="03"/>
    <x v="1"/>
    <n v="1"/>
    <x v="1392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3"/>
    <n v="0"/>
    <s v="aktif"/>
    <n v="1"/>
  </r>
  <r>
    <s v="CE"/>
    <s v="03"/>
    <x v="1"/>
    <n v="2"/>
    <x v="1393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3"/>
    <n v="0"/>
    <s v="aktif"/>
    <n v="1"/>
  </r>
  <r>
    <s v="CE"/>
    <s v="03"/>
    <x v="2"/>
    <n v="1"/>
    <x v="1394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3"/>
    <n v="528"/>
    <s v="aktif"/>
    <n v="0"/>
  </r>
  <r>
    <s v="CE"/>
    <s v="03"/>
    <x v="2"/>
    <n v="2"/>
    <x v="1395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3"/>
    <n v="528"/>
    <s v="aktif"/>
    <n v="0"/>
  </r>
  <r>
    <s v="CE"/>
    <s v="03"/>
    <x v="3"/>
    <n v="1"/>
    <x v="1396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3"/>
    <n v="528"/>
    <s v="aktif"/>
    <n v="0"/>
  </r>
  <r>
    <s v="CE"/>
    <s v="03"/>
    <x v="3"/>
    <n v="2"/>
    <x v="1397"/>
    <s v="12F26JJ"/>
    <d v="2026-07-14T00:00:00"/>
    <d v="2030-06-12T00:00:00"/>
    <x v="15"/>
    <x v="1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3"/>
    <n v="0"/>
    <s v="aktif"/>
    <n v="1"/>
  </r>
  <r>
    <s v="CE"/>
    <s v="03"/>
    <x v="4"/>
    <n v="1"/>
    <x v="139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3"/>
    <n v="460.80000000000007"/>
    <s v="aktif"/>
    <n v="0"/>
  </r>
  <r>
    <s v="CE"/>
    <s v="03"/>
    <x v="4"/>
    <n v="2"/>
    <x v="1399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3"/>
    <n v="0"/>
    <s v="aktif"/>
    <n v="1"/>
  </r>
  <r>
    <s v="CE"/>
    <s v="04"/>
    <x v="0"/>
    <n v="1"/>
    <x v="140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4"/>
    <n v="576"/>
    <s v="aktif"/>
    <n v="0"/>
  </r>
  <r>
    <s v="CE"/>
    <s v="04"/>
    <x v="0"/>
    <n v="2"/>
    <x v="1401"/>
    <n v="12664083"/>
    <d v="2026-07-15T00:00:00"/>
    <d v="2030-06-05T00:00:00"/>
    <x v="52"/>
    <x v="52"/>
    <n v="1"/>
    <n v="0"/>
    <n v="1"/>
    <n v="4"/>
    <n v="0"/>
    <m/>
    <m/>
    <n v="0"/>
    <x v="4"/>
    <n v="0"/>
    <b v="0"/>
    <n v="0"/>
    <d v="1899-12-30T00:00:00"/>
    <b v="0"/>
    <b v="0"/>
    <s v="0 Month,  26 Days"/>
    <s v="3 Year, 9 Month, 26 Days"/>
    <n v="1"/>
    <n v="1"/>
    <s v="CE04"/>
    <n v="209"/>
    <s v="aktif"/>
    <n v="0"/>
  </r>
  <r>
    <s v="CE"/>
    <s v="04"/>
    <x v="1"/>
    <n v="1"/>
    <x v="1402"/>
    <s v="03C26JJ"/>
    <d v="2026-07-14T00:00:00"/>
    <d v="2030-03-03T00:00:00"/>
    <x v="66"/>
    <x v="6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6 Month, 21 Days"/>
    <n v="44"/>
    <n v="1"/>
    <s v="CE04"/>
    <n v="528"/>
    <s v="aktif"/>
    <n v="0"/>
  </r>
  <r>
    <s v="CE"/>
    <s v="04"/>
    <x v="1"/>
    <n v="2"/>
    <x v="1403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E04"/>
    <n v="0"/>
    <s v="aktif"/>
    <n v="1"/>
  </r>
  <r>
    <s v="CE"/>
    <s v="04"/>
    <x v="2"/>
    <n v="1"/>
    <x v="1404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4"/>
    <n v="0"/>
    <s v="aktif"/>
    <n v="1"/>
  </r>
  <r>
    <s v="CE"/>
    <s v="04"/>
    <x v="2"/>
    <n v="2"/>
    <x v="1405"/>
    <s v="06E26JJ"/>
    <d v="2026-07-06T00:00:00"/>
    <d v="2030-05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4 Days"/>
    <s v="3 Year, 8 Month, 26 Days"/>
    <n v="0"/>
    <n v="0"/>
    <s v="CE04"/>
    <n v="0"/>
    <s v="aktif"/>
    <n v="1"/>
  </r>
  <r>
    <s v="CE"/>
    <s v="04"/>
    <x v="3"/>
    <n v="1"/>
    <x v="1406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4"/>
    <n v="460.80000000000007"/>
    <s v="aktif"/>
    <n v="0"/>
  </r>
  <r>
    <s v="CE"/>
    <s v="04"/>
    <x v="3"/>
    <n v="2"/>
    <x v="1407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4"/>
    <n v="460.80000000000007"/>
    <s v="aktif"/>
    <n v="0"/>
  </r>
  <r>
    <s v="CE"/>
    <s v="04"/>
    <x v="4"/>
    <n v="1"/>
    <x v="140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4"/>
    <n v="460.80000000000007"/>
    <s v="aktif"/>
    <n v="0"/>
  </r>
  <r>
    <s v="CE"/>
    <s v="04"/>
    <x v="4"/>
    <n v="2"/>
    <x v="140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4"/>
    <n v="460.80000000000007"/>
    <s v="aktif"/>
    <n v="0"/>
  </r>
  <r>
    <s v="CE"/>
    <s v="05"/>
    <x v="0"/>
    <n v="1"/>
    <x v="1410"/>
    <n v="12631584"/>
    <d v="2026-06-04T00:00:00"/>
    <d v="2030-03-12T00:00:00"/>
    <x v="53"/>
    <x v="53"/>
    <n v="1"/>
    <n v="0"/>
    <n v="1"/>
    <n v="4"/>
    <n v="0"/>
    <m/>
    <m/>
    <n v="0"/>
    <x v="4"/>
    <n v="0"/>
    <b v="0"/>
    <n v="0"/>
    <d v="1899-12-30T00:00:00"/>
    <b v="0"/>
    <b v="0"/>
    <s v="2 Month,  6 Days"/>
    <s v="3 Year, 7 Month, 2 Days"/>
    <n v="1"/>
    <n v="1"/>
    <s v="CE05"/>
    <n v="200"/>
    <s v="aktif"/>
    <n v="0"/>
  </r>
  <r>
    <s v="CE"/>
    <s v="05"/>
    <x v="0"/>
    <n v="2"/>
    <x v="1411"/>
    <s v="126241J38"/>
    <d v="2026-04-10T00:00:00"/>
    <d v="2030-03-26T00:00:00"/>
    <x v="95"/>
    <x v="95"/>
    <n v="1"/>
    <n v="0"/>
    <n v="1"/>
    <n v="4"/>
    <n v="0"/>
    <m/>
    <m/>
    <n v="0"/>
    <x v="4"/>
    <n v="0"/>
    <b v="0"/>
    <n v="0"/>
    <d v="1899-12-30T00:00:00"/>
    <b v="0"/>
    <b v="0"/>
    <s v="4 Month,  0 Days"/>
    <s v="3 Year, 7 Month, 16 Days"/>
    <n v="1"/>
    <n v="1"/>
    <s v="CE05"/>
    <n v="209"/>
    <s v="aktif"/>
    <n v="0"/>
  </r>
  <r>
    <s v="CE"/>
    <s v="05"/>
    <x v="1"/>
    <n v="1"/>
    <x v="1412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05"/>
    <n v="0"/>
    <s v="aktif"/>
    <n v="1"/>
  </r>
  <r>
    <s v="CE"/>
    <s v="05"/>
    <x v="1"/>
    <n v="2"/>
    <x v="1413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05"/>
    <n v="0"/>
    <s v="aktif"/>
    <n v="1"/>
  </r>
  <r>
    <s v="CE"/>
    <s v="05"/>
    <x v="2"/>
    <n v="1"/>
    <x v="1414"/>
    <s v="06E26JJ"/>
    <d v="2026-07-06T00:00:00"/>
    <d v="2030-05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4 Days"/>
    <s v="3 Year, 8 Month, 26 Days"/>
    <n v="0"/>
    <n v="0"/>
    <s v="CE05"/>
    <n v="0"/>
    <s v="aktif"/>
    <n v="1"/>
  </r>
  <r>
    <s v="CE"/>
    <s v="05"/>
    <x v="2"/>
    <n v="2"/>
    <x v="1415"/>
    <n v="12631584"/>
    <d v="2026-06-04T00:00:00"/>
    <d v="2030-03-12T00:00:00"/>
    <x v="53"/>
    <x v="53"/>
    <n v="0"/>
    <n v="0"/>
    <n v="0"/>
    <n v="4"/>
    <n v="0"/>
    <m/>
    <m/>
    <n v="0"/>
    <x v="0"/>
    <n v="0"/>
    <b v="0"/>
    <n v="0"/>
    <d v="1899-12-30T00:00:00"/>
    <b v="0"/>
    <b v="0"/>
    <s v="2 Month,  6 Days"/>
    <s v="3 Year, 7 Month, 2 Days"/>
    <n v="0"/>
    <n v="0"/>
    <s v="CE05"/>
    <n v="0"/>
    <s v="aktif"/>
    <n v="1"/>
  </r>
  <r>
    <s v="CE"/>
    <s v="05"/>
    <x v="3"/>
    <n v="1"/>
    <x v="1416"/>
    <s v="12F26JJ"/>
    <d v="2026-07-14T00:00:00"/>
    <d v="2030-06-12T00:00:00"/>
    <x v="5"/>
    <x v="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5"/>
    <n v="0"/>
    <s v="aktif"/>
    <n v="1"/>
  </r>
  <r>
    <s v="CE"/>
    <s v="05"/>
    <x v="3"/>
    <n v="2"/>
    <x v="1417"/>
    <s v="12F26JJ"/>
    <d v="2026-07-14T00:00:00"/>
    <d v="2030-06-12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5"/>
    <n v="528"/>
    <s v="aktif"/>
    <n v="0"/>
  </r>
  <r>
    <s v="CE"/>
    <s v="05"/>
    <x v="4"/>
    <n v="1"/>
    <x v="1418"/>
    <s v="12F26JJ"/>
    <d v="2026-07-14T00:00:00"/>
    <d v="2030-06-12T00:00:00"/>
    <x v="5"/>
    <x v="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5"/>
    <n v="0"/>
    <s v="aktif"/>
    <n v="1"/>
  </r>
  <r>
    <s v="CE"/>
    <s v="05"/>
    <x v="4"/>
    <n v="2"/>
    <x v="141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5"/>
    <n v="460.80000000000007"/>
    <s v="aktif"/>
    <n v="0"/>
  </r>
  <r>
    <s v="CE"/>
    <s v="06"/>
    <x v="0"/>
    <n v="1"/>
    <x v="142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6"/>
    <n v="576"/>
    <s v="aktif"/>
    <n v="0"/>
  </r>
  <r>
    <s v="CE"/>
    <s v="06"/>
    <x v="0"/>
    <n v="2"/>
    <x v="1421"/>
    <n v="12657423"/>
    <d v="2026-08-03T00:00:00"/>
    <d v="2030-05-25T00:00:00"/>
    <x v="96"/>
    <x v="96"/>
    <n v="19"/>
    <n v="0"/>
    <n v="19"/>
    <n v="24"/>
    <n v="0"/>
    <m/>
    <m/>
    <n v="0"/>
    <x v="12"/>
    <n v="0"/>
    <b v="0"/>
    <n v="0"/>
    <d v="1899-12-30T00:00:00"/>
    <b v="0"/>
    <b v="0"/>
    <s v="0 Month,  7 Days"/>
    <s v="3 Year, 9 Month, 15 Days"/>
    <n v="19"/>
    <n v="1"/>
    <s v="CE06"/>
    <n v="380"/>
    <s v="aktif"/>
    <n v="0"/>
  </r>
  <r>
    <s v="CE"/>
    <s v="06"/>
    <x v="1"/>
    <n v="1"/>
    <x v="1422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6"/>
    <n v="0"/>
    <s v="aktif"/>
    <n v="1"/>
  </r>
  <r>
    <s v="CE"/>
    <s v="06"/>
    <x v="1"/>
    <n v="2"/>
    <x v="1423"/>
    <s v="18K25JJ"/>
    <d v="2026-02-19T00:00:00"/>
    <d v="2029-11-18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22 Days"/>
    <s v="3 Year, 3 Month, 8 Days"/>
    <n v="44"/>
    <n v="1"/>
    <s v="CE06"/>
    <n v="528"/>
    <s v="aktif"/>
    <n v="0"/>
  </r>
  <r>
    <s v="CE"/>
    <s v="06"/>
    <x v="2"/>
    <n v="1"/>
    <x v="1424"/>
    <n v="12624138"/>
    <d v="2026-04-10T00:00:00"/>
    <d v="2030-03-26T00:00:00"/>
    <x v="95"/>
    <x v="95"/>
    <n v="4"/>
    <n v="1"/>
    <n v="0"/>
    <n v="4"/>
    <n v="0"/>
    <m/>
    <m/>
    <n v="0"/>
    <x v="2"/>
    <n v="0"/>
    <b v="0"/>
    <n v="0"/>
    <d v="1899-12-30T00:00:00"/>
    <b v="0"/>
    <b v="0"/>
    <s v="4 Month,  0 Days"/>
    <s v="3 Year, 7 Month, 16 Days"/>
    <n v="4"/>
    <n v="1"/>
    <s v="CE06"/>
    <n v="836"/>
    <s v="aktif"/>
    <n v="0"/>
  </r>
  <r>
    <s v="CE"/>
    <s v="06"/>
    <x v="2"/>
    <n v="2"/>
    <x v="1425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6"/>
    <n v="0"/>
    <s v="aktif"/>
    <n v="1"/>
  </r>
  <r>
    <s v="CE"/>
    <s v="06"/>
    <x v="3"/>
    <n v="1"/>
    <x v="1426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E06"/>
    <n v="576"/>
    <s v="aktif"/>
    <n v="0"/>
  </r>
  <r>
    <s v="CE"/>
    <s v="06"/>
    <x v="3"/>
    <n v="2"/>
    <x v="1427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E06"/>
    <n v="576"/>
    <s v="aktif"/>
    <n v="0"/>
  </r>
  <r>
    <s v="CE"/>
    <s v="06"/>
    <x v="4"/>
    <n v="1"/>
    <x v="1428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06"/>
    <n v="528"/>
    <s v="aktif"/>
    <n v="0"/>
  </r>
  <r>
    <s v="CE"/>
    <s v="06"/>
    <x v="4"/>
    <n v="2"/>
    <x v="1429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06"/>
    <n v="528"/>
    <s v="aktif"/>
    <n v="0"/>
  </r>
  <r>
    <s v="CE"/>
    <s v="07"/>
    <x v="0"/>
    <n v="1"/>
    <x v="1430"/>
    <s v="12F26JJ"/>
    <d v="2026-07-14T00:00:00"/>
    <d v="2030-06-12T00:00:00"/>
    <x v="5"/>
    <x v="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7"/>
    <n v="0"/>
    <s v="aktif"/>
    <n v="1"/>
  </r>
  <r>
    <s v="CE"/>
    <s v="07"/>
    <x v="0"/>
    <n v="2"/>
    <x v="1431"/>
    <s v="08G26JJ"/>
    <d v="2026-07-15T00:00:00"/>
    <d v="2030-07-08T00:00:00"/>
    <x v="29"/>
    <x v="29"/>
    <n v="38"/>
    <n v="0"/>
    <n v="38"/>
    <n v="44"/>
    <n v="0"/>
    <m/>
    <m/>
    <n v="0"/>
    <x v="33"/>
    <n v="0"/>
    <b v="0"/>
    <n v="0"/>
    <d v="1899-12-30T00:00:00"/>
    <b v="0"/>
    <b v="0"/>
    <s v="0 Month,  26 Days"/>
    <s v="3 Year, 10 Month, 28 Days"/>
    <n v="38"/>
    <n v="1"/>
    <s v="CE07"/>
    <n v="456"/>
    <s v="aktif"/>
    <n v="0"/>
  </r>
  <r>
    <s v="CE"/>
    <s v="07"/>
    <x v="1"/>
    <n v="1"/>
    <x v="1432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E07"/>
    <n v="0"/>
    <s v="aktif"/>
    <n v="1"/>
  </r>
  <r>
    <s v="CE"/>
    <s v="07"/>
    <x v="1"/>
    <n v="2"/>
    <x v="1433"/>
    <s v="18K25JJ"/>
    <d v="2026-02-19T00:00:00"/>
    <d v="2029-11-18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22 Days"/>
    <s v="3 Year, 3 Month, 8 Days"/>
    <n v="44"/>
    <n v="1"/>
    <s v="CE07"/>
    <n v="528"/>
    <s v="aktif"/>
    <n v="0"/>
  </r>
  <r>
    <s v="CE"/>
    <s v="07"/>
    <x v="2"/>
    <n v="1"/>
    <x v="1434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E07"/>
    <n v="0"/>
    <s v="aktif"/>
    <n v="1"/>
  </r>
  <r>
    <s v="CE"/>
    <s v="07"/>
    <x v="2"/>
    <n v="2"/>
    <x v="1435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7"/>
    <n v="460.80000000000007"/>
    <s v="aktif"/>
    <n v="0"/>
  </r>
  <r>
    <s v="CE"/>
    <s v="07"/>
    <x v="3"/>
    <n v="1"/>
    <x v="1436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E07"/>
    <n v="576"/>
    <s v="aktif"/>
    <n v="0"/>
  </r>
  <r>
    <s v="CE"/>
    <s v="07"/>
    <x v="3"/>
    <n v="2"/>
    <x v="1437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E07"/>
    <n v="576"/>
    <s v="aktif"/>
    <n v="0"/>
  </r>
  <r>
    <s v="CE"/>
    <s v="07"/>
    <x v="4"/>
    <n v="1"/>
    <x v="1438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7"/>
    <n v="0"/>
    <s v="aktif"/>
    <n v="1"/>
  </r>
  <r>
    <s v="CE"/>
    <s v="07"/>
    <x v="4"/>
    <n v="2"/>
    <x v="1439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7"/>
    <n v="0"/>
    <s v="aktif"/>
    <n v="1"/>
  </r>
  <r>
    <s v="CE"/>
    <s v="08"/>
    <x v="0"/>
    <n v="1"/>
    <x v="1440"/>
    <s v="08G26JJ"/>
    <d v="2026-07-15T00:00:00"/>
    <d v="2030-07-08T00:00:00"/>
    <x v="29"/>
    <x v="29"/>
    <n v="34"/>
    <n v="0"/>
    <n v="34"/>
    <n v="44"/>
    <n v="0"/>
    <m/>
    <m/>
    <n v="0"/>
    <x v="34"/>
    <n v="0"/>
    <b v="0"/>
    <n v="0"/>
    <d v="1899-12-30T00:00:00"/>
    <b v="0"/>
    <b v="0"/>
    <s v="0 Month,  26 Days"/>
    <s v="3 Year, 10 Month, 28 Days"/>
    <n v="34"/>
    <n v="1"/>
    <s v="CE08"/>
    <n v="408"/>
    <s v="aktif"/>
    <n v="0"/>
  </r>
  <r>
    <s v="CE"/>
    <s v="08"/>
    <x v="0"/>
    <n v="2"/>
    <x v="144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8"/>
    <n v="576"/>
    <s v="aktif"/>
    <n v="0"/>
  </r>
  <r>
    <s v="CE"/>
    <s v="08"/>
    <x v="1"/>
    <n v="1"/>
    <x v="144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08"/>
    <n v="770"/>
    <s v="aktif"/>
    <n v="0"/>
  </r>
  <r>
    <s v="CE"/>
    <s v="08"/>
    <x v="1"/>
    <n v="2"/>
    <x v="144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08"/>
    <n v="770"/>
    <s v="aktif"/>
    <n v="0"/>
  </r>
  <r>
    <s v="CE"/>
    <s v="08"/>
    <x v="2"/>
    <n v="1"/>
    <x v="1444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8"/>
    <n v="460.80000000000007"/>
    <s v="aktif"/>
    <n v="0"/>
  </r>
  <r>
    <s v="CE"/>
    <s v="08"/>
    <x v="2"/>
    <n v="2"/>
    <x v="144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08"/>
    <n v="0"/>
    <s v="aktif"/>
    <n v="1"/>
  </r>
  <r>
    <s v="CE"/>
    <s v="08"/>
    <x v="3"/>
    <n v="1"/>
    <x v="1446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8"/>
    <n v="0"/>
    <s v="aktif"/>
    <n v="1"/>
  </r>
  <r>
    <s v="CE"/>
    <s v="08"/>
    <x v="3"/>
    <n v="2"/>
    <x v="1447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8"/>
    <n v="0"/>
    <s v="aktif"/>
    <n v="1"/>
  </r>
  <r>
    <s v="CE"/>
    <s v="08"/>
    <x v="4"/>
    <n v="1"/>
    <x v="1448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8"/>
    <n v="0"/>
    <s v="aktif"/>
    <n v="1"/>
  </r>
  <r>
    <s v="CE"/>
    <s v="08"/>
    <x v="4"/>
    <n v="2"/>
    <x v="1449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8"/>
    <n v="0"/>
    <s v="aktif"/>
    <n v="1"/>
  </r>
  <r>
    <s v="CE"/>
    <s v="09"/>
    <x v="0"/>
    <n v="1"/>
    <x v="1450"/>
    <s v="02G26JJ"/>
    <d v="2026-07-08T00:00:00"/>
    <d v="2030-07-02T00:00:00"/>
    <x v="11"/>
    <x v="11"/>
    <n v="16"/>
    <n v="0"/>
    <n v="27"/>
    <n v="36"/>
    <n v="0"/>
    <m/>
    <n v="11"/>
    <n v="0"/>
    <x v="35"/>
    <n v="0"/>
    <b v="0"/>
    <n v="0"/>
    <d v="1899-12-30T00:00:00"/>
    <b v="0"/>
    <b v="0"/>
    <s v="1 Month,  2 Days"/>
    <s v="3 Year, 10 Month, 22 Days"/>
    <n v="16"/>
    <n v="1"/>
    <s v="CE09"/>
    <n v="256"/>
    <s v="aktif"/>
    <n v="0"/>
  </r>
  <r>
    <s v="CE"/>
    <s v="09"/>
    <x v="0"/>
    <n v="2"/>
    <x v="145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9"/>
    <n v="576"/>
    <s v="aktif"/>
    <n v="0"/>
  </r>
  <r>
    <s v="CE"/>
    <s v="09"/>
    <x v="1"/>
    <n v="1"/>
    <x v="145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09"/>
    <n v="770"/>
    <s v="aktif"/>
    <n v="0"/>
  </r>
  <r>
    <s v="CE"/>
    <s v="09"/>
    <x v="1"/>
    <n v="2"/>
    <x v="145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09"/>
    <n v="770"/>
    <s v="aktif"/>
    <n v="0"/>
  </r>
  <r>
    <s v="CE"/>
    <s v="09"/>
    <x v="2"/>
    <n v="1"/>
    <x v="1454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09"/>
    <n v="0"/>
    <s v="aktif"/>
    <n v="1"/>
  </r>
  <r>
    <s v="CE"/>
    <s v="09"/>
    <x v="2"/>
    <n v="2"/>
    <x v="145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09"/>
    <n v="0"/>
    <s v="aktif"/>
    <n v="1"/>
  </r>
  <r>
    <s v="CE"/>
    <s v="09"/>
    <x v="3"/>
    <n v="1"/>
    <x v="1456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9"/>
    <n v="460.80000000000007"/>
    <s v="aktif"/>
    <n v="0"/>
  </r>
  <r>
    <s v="CE"/>
    <s v="09"/>
    <x v="3"/>
    <n v="2"/>
    <x v="1457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9"/>
    <n v="460.80000000000007"/>
    <s v="aktif"/>
    <n v="0"/>
  </r>
  <r>
    <s v="CE"/>
    <s v="09"/>
    <x v="4"/>
    <n v="1"/>
    <x v="145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9"/>
    <n v="460.80000000000007"/>
    <s v="aktif"/>
    <n v="0"/>
  </r>
  <r>
    <s v="CE"/>
    <s v="09"/>
    <x v="4"/>
    <n v="2"/>
    <x v="145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9"/>
    <n v="460.80000000000007"/>
    <s v="aktif"/>
    <n v="0"/>
  </r>
  <r>
    <s v="CE"/>
    <s v="10"/>
    <x v="0"/>
    <n v="1"/>
    <x v="146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10"/>
    <n v="576"/>
    <s v="aktif"/>
    <n v="0"/>
  </r>
  <r>
    <s v="CE"/>
    <s v="10"/>
    <x v="0"/>
    <n v="2"/>
    <x v="1461"/>
    <n v="1265307"/>
    <d v="2026-05-25T00:00:00"/>
    <d v="2030-03-29T00:00:00"/>
    <x v="97"/>
    <x v="97"/>
    <n v="0"/>
    <n v="0"/>
    <n v="0"/>
    <n v="24"/>
    <n v="0"/>
    <m/>
    <m/>
    <n v="0"/>
    <x v="0"/>
    <n v="0"/>
    <b v="0"/>
    <n v="0"/>
    <d v="1899-12-30T00:00:00"/>
    <b v="0"/>
    <b v="0"/>
    <s v="2 Month,  16 Days"/>
    <s v="3 Year, 7 Month, 19 Days"/>
    <n v="0"/>
    <n v="0"/>
    <s v="CE10"/>
    <n v="0"/>
    <s v="aktif"/>
    <n v="1"/>
  </r>
  <r>
    <s v="CE"/>
    <s v="10"/>
    <x v="1"/>
    <n v="1"/>
    <x v="146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0"/>
    <n v="770"/>
    <s v="aktif"/>
    <n v="0"/>
  </r>
  <r>
    <s v="CE"/>
    <s v="10"/>
    <x v="1"/>
    <n v="2"/>
    <x v="146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0"/>
    <n v="770"/>
    <s v="aktif"/>
    <n v="0"/>
  </r>
  <r>
    <s v="CE"/>
    <s v="10"/>
    <x v="2"/>
    <n v="1"/>
    <x v="1464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10"/>
    <n v="0"/>
    <s v="aktif"/>
    <n v="1"/>
  </r>
  <r>
    <s v="CE"/>
    <s v="10"/>
    <x v="2"/>
    <n v="2"/>
    <x v="146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10"/>
    <n v="0"/>
    <s v="aktif"/>
    <n v="1"/>
  </r>
  <r>
    <s v="CE"/>
    <s v="10"/>
    <x v="3"/>
    <n v="1"/>
    <x v="1466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0"/>
    <n v="460.80000000000007"/>
    <s v="aktif"/>
    <n v="0"/>
  </r>
  <r>
    <s v="CE"/>
    <s v="10"/>
    <x v="3"/>
    <n v="2"/>
    <x v="1467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10"/>
    <n v="0"/>
    <s v="aktif"/>
    <n v="1"/>
  </r>
  <r>
    <s v="CE"/>
    <s v="10"/>
    <x v="4"/>
    <n v="1"/>
    <x v="1468"/>
    <s v="20G26JJ"/>
    <d v="2026-07-25T00:00:00"/>
    <d v="2030-07-20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10 Days"/>
    <n v="48"/>
    <n v="1"/>
    <s v="CE10"/>
    <n v="460.79999999999995"/>
    <s v="aktif"/>
    <n v="0"/>
  </r>
  <r>
    <s v="CE"/>
    <s v="10"/>
    <x v="4"/>
    <n v="2"/>
    <x v="1469"/>
    <s v="20G26JJ"/>
    <d v="2026-07-25T00:00:00"/>
    <d v="2030-07-20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10 Days"/>
    <n v="48"/>
    <n v="1"/>
    <s v="CE10"/>
    <n v="460.79999999999995"/>
    <s v="aktif"/>
    <n v="0"/>
  </r>
  <r>
    <s v="CE"/>
    <s v="11"/>
    <x v="0"/>
    <n v="1"/>
    <x v="1470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E11"/>
    <n v="0"/>
    <s v="aktif"/>
    <n v="1"/>
  </r>
  <r>
    <s v="CE"/>
    <s v="11"/>
    <x v="0"/>
    <n v="2"/>
    <x v="147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E11"/>
    <n v="836"/>
    <s v="aktif"/>
    <n v="0"/>
  </r>
  <r>
    <s v="CE"/>
    <s v="11"/>
    <x v="1"/>
    <n v="1"/>
    <x v="147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1"/>
    <n v="770"/>
    <s v="aktif"/>
    <n v="0"/>
  </r>
  <r>
    <s v="CE"/>
    <s v="11"/>
    <x v="1"/>
    <n v="2"/>
    <x v="147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1"/>
    <n v="770"/>
    <s v="aktif"/>
    <n v="0"/>
  </r>
  <r>
    <s v="CE"/>
    <s v="11"/>
    <x v="2"/>
    <n v="1"/>
    <x v="1474"/>
    <s v="20G26JJ"/>
    <d v="2026-07-25T00:00:00"/>
    <d v="2030-07-20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10 Days"/>
    <n v="48"/>
    <n v="1"/>
    <s v="CE11"/>
    <n v="460.79999999999995"/>
    <s v="aktif"/>
    <n v="0"/>
  </r>
  <r>
    <s v="CE"/>
    <s v="11"/>
    <x v="2"/>
    <n v="2"/>
    <x v="1475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1"/>
    <n v="836"/>
    <s v="aktif"/>
    <n v="0"/>
  </r>
  <r>
    <s v="CE"/>
    <s v="11"/>
    <x v="3"/>
    <n v="1"/>
    <x v="1476"/>
    <n v="80426"/>
    <d v="2026-07-15T00:00:00"/>
    <d v="2030-04-08T00:00:00"/>
    <x v="43"/>
    <x v="43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7 Month, 29 Days"/>
    <n v="0"/>
    <n v="0"/>
    <s v="CE11"/>
    <n v="0"/>
    <s v="aktif"/>
    <n v="1"/>
  </r>
  <r>
    <s v="CE"/>
    <s v="11"/>
    <x v="3"/>
    <n v="2"/>
    <x v="1477"/>
    <n v="80426"/>
    <d v="2026-07-15T00:00:00"/>
    <d v="2030-04-08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7 Month, 29 Days"/>
    <n v="44"/>
    <n v="1"/>
    <s v="CE11"/>
    <n v="528"/>
    <s v="aktif"/>
    <n v="0"/>
  </r>
  <r>
    <s v="CE"/>
    <s v="11"/>
    <x v="4"/>
    <n v="1"/>
    <x v="1478"/>
    <n v="80426"/>
    <d v="2026-07-15T00:00:00"/>
    <d v="2030-04-08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7 Month, 29 Days"/>
    <n v="44"/>
    <n v="1"/>
    <s v="CE11"/>
    <n v="528"/>
    <s v="aktif"/>
    <n v="0"/>
  </r>
  <r>
    <s v="CE"/>
    <s v="11"/>
    <x v="4"/>
    <n v="2"/>
    <x v="1479"/>
    <s v="20G26JJ"/>
    <d v="2026-07-25T00:00:00"/>
    <d v="2030-07-20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10 Days"/>
    <n v="48"/>
    <n v="1"/>
    <s v="CE11"/>
    <n v="460.79999999999995"/>
    <s v="aktif"/>
    <n v="0"/>
  </r>
  <r>
    <s v="CE"/>
    <s v="12"/>
    <x v="0"/>
    <n v="1"/>
    <x v="148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12"/>
    <n v="576"/>
    <s v="aktif"/>
    <n v="0"/>
  </r>
  <r>
    <s v="CE"/>
    <s v="12"/>
    <x v="0"/>
    <n v="2"/>
    <x v="1481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2"/>
    <n v="836"/>
    <s v="aktif"/>
    <n v="0"/>
  </r>
  <r>
    <s v="CE"/>
    <s v="12"/>
    <x v="1"/>
    <n v="1"/>
    <x v="148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2"/>
    <n v="770"/>
    <s v="aktif"/>
    <n v="0"/>
  </r>
  <r>
    <s v="CE"/>
    <s v="12"/>
    <x v="1"/>
    <n v="2"/>
    <x v="148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2"/>
    <n v="770"/>
    <s v="aktif"/>
    <n v="0"/>
  </r>
  <r>
    <s v="CE"/>
    <s v="12"/>
    <x v="2"/>
    <n v="1"/>
    <x v="1484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2"/>
    <n v="836"/>
    <s v="aktif"/>
    <n v="0"/>
  </r>
  <r>
    <s v="CE"/>
    <s v="12"/>
    <x v="2"/>
    <n v="2"/>
    <x v="1485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2"/>
    <n v="836"/>
    <s v="aktif"/>
    <n v="0"/>
  </r>
  <r>
    <s v="CE"/>
    <s v="12"/>
    <x v="3"/>
    <n v="1"/>
    <x v="1486"/>
    <n v="100426"/>
    <d v="2026-07-15T00:00:00"/>
    <d v="2030-04-10T00:00:00"/>
    <x v="28"/>
    <x v="28"/>
    <n v="36"/>
    <n v="1"/>
    <n v="0"/>
    <n v="36"/>
    <n v="0"/>
    <m/>
    <m/>
    <n v="0"/>
    <x v="5"/>
    <n v="0"/>
    <b v="0"/>
    <n v="0"/>
    <d v="1899-12-30T00:00:00"/>
    <b v="0"/>
    <b v="0"/>
    <s v="0 Month,  26 Days"/>
    <s v="3 Year, 8 Month, 0 Days"/>
    <n v="36"/>
    <n v="1"/>
    <s v="CE12"/>
    <n v="576"/>
    <s v="aktif"/>
    <n v="0"/>
  </r>
  <r>
    <s v="CE"/>
    <s v="12"/>
    <x v="3"/>
    <n v="2"/>
    <x v="1487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2"/>
    <n v="460.80000000000007"/>
    <s v="aktif"/>
    <n v="0"/>
  </r>
  <r>
    <s v="CE"/>
    <s v="12"/>
    <x v="4"/>
    <n v="1"/>
    <x v="148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2"/>
    <n v="460.80000000000007"/>
    <s v="aktif"/>
    <n v="0"/>
  </r>
  <r>
    <s v="CE"/>
    <s v="12"/>
    <x v="4"/>
    <n v="2"/>
    <x v="1489"/>
    <s v="23B26JJ"/>
    <d v="2026-07-15T00:00:00"/>
    <d v="2030-02-23T00:00:00"/>
    <x v="62"/>
    <x v="62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6 Month, 13 Days"/>
    <n v="44"/>
    <n v="1"/>
    <s v="CE12"/>
    <n v="528"/>
    <s v="aktif"/>
    <n v="0"/>
  </r>
  <r>
    <s v="CE"/>
    <s v="13"/>
    <x v="0"/>
    <n v="1"/>
    <x v="149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3"/>
    <n v="770"/>
    <s v="aktif"/>
    <n v="0"/>
  </r>
  <r>
    <s v="CE"/>
    <s v="13"/>
    <x v="0"/>
    <n v="2"/>
    <x v="149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3"/>
    <n v="770"/>
    <s v="aktif"/>
    <n v="0"/>
  </r>
  <r>
    <s v="CE"/>
    <s v="13"/>
    <x v="1"/>
    <n v="1"/>
    <x v="149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3"/>
    <n v="770"/>
    <s v="aktif"/>
    <n v="0"/>
  </r>
  <r>
    <s v="CE"/>
    <s v="13"/>
    <x v="1"/>
    <n v="2"/>
    <x v="149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3"/>
    <n v="770"/>
    <s v="aktif"/>
    <n v="0"/>
  </r>
  <r>
    <s v="CE"/>
    <s v="13"/>
    <x v="2"/>
    <n v="1"/>
    <x v="1494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3"/>
    <n v="836"/>
    <s v="aktif"/>
    <n v="0"/>
  </r>
  <r>
    <s v="CE"/>
    <s v="13"/>
    <x v="2"/>
    <n v="2"/>
    <x v="1495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3"/>
    <n v="836"/>
    <s v="aktif"/>
    <n v="0"/>
  </r>
  <r>
    <s v="CE"/>
    <s v="13"/>
    <x v="3"/>
    <n v="1"/>
    <x v="1496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13"/>
    <n v="528"/>
    <s v="aktif"/>
    <n v="0"/>
  </r>
  <r>
    <s v="CE"/>
    <s v="13"/>
    <x v="3"/>
    <n v="2"/>
    <x v="1497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13"/>
    <n v="528"/>
    <s v="aktif"/>
    <n v="0"/>
  </r>
  <r>
    <s v="CE"/>
    <s v="13"/>
    <x v="4"/>
    <n v="1"/>
    <x v="1498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3"/>
    <n v="460.79999999999995"/>
    <s v="aktif"/>
    <n v="0"/>
  </r>
  <r>
    <s v="CE"/>
    <s v="13"/>
    <x v="4"/>
    <n v="2"/>
    <x v="1499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3"/>
    <n v="460.79999999999995"/>
    <s v="aktif"/>
    <n v="0"/>
  </r>
  <r>
    <s v="CE"/>
    <s v="14"/>
    <x v="0"/>
    <n v="1"/>
    <x v="150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4"/>
    <n v="770"/>
    <s v="aktif"/>
    <n v="0"/>
  </r>
  <r>
    <s v="CE"/>
    <s v="14"/>
    <x v="0"/>
    <n v="2"/>
    <x v="150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4"/>
    <n v="770"/>
    <s v="aktif"/>
    <n v="0"/>
  </r>
  <r>
    <s v="CE"/>
    <s v="14"/>
    <x v="1"/>
    <n v="1"/>
    <x v="150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4"/>
    <n v="770"/>
    <s v="aktif"/>
    <n v="0"/>
  </r>
  <r>
    <s v="CE"/>
    <s v="14"/>
    <x v="1"/>
    <n v="2"/>
    <x v="150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4"/>
    <n v="770"/>
    <s v="aktif"/>
    <n v="0"/>
  </r>
  <r>
    <s v="CE"/>
    <s v="14"/>
    <x v="2"/>
    <n v="1"/>
    <x v="1504"/>
    <n v="12667321"/>
    <d v="2026-05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2 Month,  28 Days"/>
    <s v="4 Year, 0 Month, 27 Days"/>
    <n v="4"/>
    <n v="1"/>
    <s v="CE14"/>
    <n v="836"/>
    <s v="aktif"/>
    <n v="0"/>
  </r>
  <r>
    <s v="CE"/>
    <s v="14"/>
    <x v="2"/>
    <n v="2"/>
    <x v="1505"/>
    <n v="12667321"/>
    <d v="2026-05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2 Month,  28 Days"/>
    <s v="4 Year, 0 Month, 27 Days"/>
    <n v="4"/>
    <n v="1"/>
    <s v="CE14"/>
    <n v="836"/>
    <s v="aktif"/>
    <n v="0"/>
  </r>
  <r>
    <s v="CE"/>
    <s v="14"/>
    <x v="3"/>
    <n v="1"/>
    <x v="1506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4"/>
    <n v="460.79999999999995"/>
    <s v="aktif"/>
    <n v="0"/>
  </r>
  <r>
    <s v="CE"/>
    <s v="14"/>
    <x v="3"/>
    <n v="2"/>
    <x v="1507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4"/>
    <n v="460.79999999999995"/>
    <s v="aktif"/>
    <n v="0"/>
  </r>
  <r>
    <s v="CE"/>
    <s v="14"/>
    <x v="4"/>
    <n v="1"/>
    <x v="1508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14"/>
    <n v="528"/>
    <s v="aktif"/>
    <n v="0"/>
  </r>
  <r>
    <s v="CE"/>
    <s v="14"/>
    <x v="4"/>
    <n v="2"/>
    <x v="150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4"/>
    <n v="460.80000000000007"/>
    <s v="aktif"/>
    <n v="0"/>
  </r>
  <r>
    <s v="CE"/>
    <s v="15"/>
    <x v="0"/>
    <n v="1"/>
    <x v="151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5"/>
    <n v="770"/>
    <s v="aktif"/>
    <n v="0"/>
  </r>
  <r>
    <s v="CE"/>
    <s v="15"/>
    <x v="0"/>
    <n v="2"/>
    <x v="151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5"/>
    <n v="770"/>
    <s v="aktif"/>
    <n v="0"/>
  </r>
  <r>
    <s v="CE"/>
    <s v="15"/>
    <x v="1"/>
    <n v="1"/>
    <x v="151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5"/>
    <n v="770"/>
    <s v="aktif"/>
    <n v="0"/>
  </r>
  <r>
    <s v="CE"/>
    <s v="15"/>
    <x v="1"/>
    <n v="2"/>
    <x v="151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5"/>
    <n v="770"/>
    <s v="aktif"/>
    <n v="0"/>
  </r>
  <r>
    <s v="CE"/>
    <s v="15"/>
    <x v="2"/>
    <n v="1"/>
    <x v="1514"/>
    <n v="12667321"/>
    <d v="2026-05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2 Month,  28 Days"/>
    <s v="4 Year, 0 Month, 27 Days"/>
    <n v="4"/>
    <n v="1"/>
    <s v="CE15"/>
    <n v="836"/>
    <s v="aktif"/>
    <n v="0"/>
  </r>
  <r>
    <s v="CE"/>
    <s v="15"/>
    <x v="2"/>
    <n v="2"/>
    <x v="1515"/>
    <n v="12667321"/>
    <d v="2026-05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2 Month,  28 Days"/>
    <s v="4 Year, 0 Month, 27 Days"/>
    <n v="4"/>
    <n v="1"/>
    <s v="CE15"/>
    <n v="836"/>
    <s v="aktif"/>
    <n v="0"/>
  </r>
  <r>
    <s v="CE"/>
    <s v="15"/>
    <x v="3"/>
    <n v="1"/>
    <x v="1516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5"/>
    <n v="460.80000000000007"/>
    <s v="aktif"/>
    <n v="0"/>
  </r>
  <r>
    <s v="CE"/>
    <s v="15"/>
    <x v="3"/>
    <n v="2"/>
    <x v="1517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5"/>
    <n v="460.80000000000007"/>
    <s v="aktif"/>
    <n v="0"/>
  </r>
  <r>
    <s v="CE"/>
    <s v="15"/>
    <x v="4"/>
    <n v="1"/>
    <x v="151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5"/>
    <n v="460.80000000000007"/>
    <s v="aktif"/>
    <n v="0"/>
  </r>
  <r>
    <s v="CE"/>
    <s v="15"/>
    <x v="4"/>
    <n v="2"/>
    <x v="151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5"/>
    <n v="460.80000000000007"/>
    <s v="aktif"/>
    <n v="0"/>
  </r>
  <r>
    <s v="CE"/>
    <s v="16"/>
    <x v="0"/>
    <n v="1"/>
    <x v="152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6"/>
    <n v="770"/>
    <s v="aktif"/>
    <n v="0"/>
  </r>
  <r>
    <s v="CE"/>
    <s v="16"/>
    <x v="0"/>
    <n v="2"/>
    <x v="152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6"/>
    <n v="770"/>
    <s v="aktif"/>
    <n v="0"/>
  </r>
  <r>
    <s v="CE"/>
    <s v="16"/>
    <x v="1"/>
    <n v="1"/>
    <x v="152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6"/>
    <n v="770"/>
    <s v="aktif"/>
    <n v="0"/>
  </r>
  <r>
    <s v="CE"/>
    <s v="16"/>
    <x v="1"/>
    <n v="2"/>
    <x v="152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6"/>
    <n v="770"/>
    <s v="aktif"/>
    <n v="0"/>
  </r>
  <r>
    <s v="CE"/>
    <s v="16"/>
    <x v="2"/>
    <n v="1"/>
    <x v="1524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2"/>
    <n v="2"/>
    <x v="1525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3"/>
    <n v="1"/>
    <x v="1526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3"/>
    <n v="2"/>
    <x v="1527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4"/>
    <n v="1"/>
    <x v="1528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4"/>
    <n v="2"/>
    <x v="1529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7"/>
    <x v="0"/>
    <n v="1"/>
    <x v="1530"/>
    <n v="12668653"/>
    <d v="2026-07-06T00:00:00"/>
    <d v="2030-06-25T00:00:00"/>
    <x v="21"/>
    <x v="21"/>
    <n v="2"/>
    <n v="0"/>
    <n v="2"/>
    <n v="4"/>
    <n v="0"/>
    <m/>
    <m/>
    <n v="0"/>
    <x v="1"/>
    <n v="0"/>
    <b v="0"/>
    <n v="0"/>
    <d v="1899-12-30T00:00:00"/>
    <b v="0"/>
    <b v="0"/>
    <s v="1 Month,  4 Days"/>
    <s v="3 Year, 10 Month, 15 Days"/>
    <n v="2"/>
    <n v="1"/>
    <s v="CE17"/>
    <n v="418"/>
    <s v="aktif"/>
    <n v="0"/>
  </r>
  <r>
    <s v="CE"/>
    <s v="17"/>
    <x v="0"/>
    <n v="2"/>
    <x v="153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17"/>
    <n v="0"/>
    <s v="aktif"/>
    <n v="1"/>
  </r>
  <r>
    <s v="CE"/>
    <s v="17"/>
    <x v="1"/>
    <n v="1"/>
    <x v="153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7"/>
    <n v="770"/>
    <s v="aktif"/>
    <n v="0"/>
  </r>
  <r>
    <s v="CE"/>
    <s v="17"/>
    <x v="1"/>
    <n v="2"/>
    <x v="153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7"/>
    <n v="770"/>
    <s v="aktif"/>
    <n v="0"/>
  </r>
  <r>
    <s v="CE"/>
    <s v="17"/>
    <x v="2"/>
    <n v="1"/>
    <x v="1534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2"/>
    <n v="2"/>
    <x v="1535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3"/>
    <n v="1"/>
    <x v="1536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3"/>
    <n v="2"/>
    <x v="1537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4"/>
    <n v="1"/>
    <x v="1538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4"/>
    <n v="2"/>
    <x v="1539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8"/>
    <x v="0"/>
    <n v="1"/>
    <x v="1540"/>
    <s v="19F26"/>
    <d v="2026-07-06T00:00:00"/>
    <d v="2030-06-19T00:00:00"/>
    <x v="72"/>
    <x v="72"/>
    <n v="26"/>
    <n v="0"/>
    <n v="26"/>
    <n v="44"/>
    <n v="0"/>
    <m/>
    <m/>
    <n v="0"/>
    <x v="36"/>
    <n v="0"/>
    <b v="0"/>
    <n v="0"/>
    <d v="1899-12-30T00:00:00"/>
    <b v="0"/>
    <b v="0"/>
    <s v="1 Month,  4 Days"/>
    <s v="3 Year, 10 Month, 9 Days"/>
    <n v="26"/>
    <n v="1"/>
    <s v="CE18"/>
    <n v="312"/>
    <s v="aktif"/>
    <n v="0"/>
  </r>
  <r>
    <s v="CE"/>
    <s v="18"/>
    <x v="0"/>
    <n v="2"/>
    <x v="1541"/>
    <n v="12663939"/>
    <d v="2026-07-16T00:00:00"/>
    <d v="2030-06-08T00:00:00"/>
    <x v="47"/>
    <x v="47"/>
    <n v="1"/>
    <n v="0"/>
    <n v="1"/>
    <n v="4"/>
    <n v="0"/>
    <m/>
    <m/>
    <n v="0"/>
    <x v="4"/>
    <n v="0"/>
    <b v="0"/>
    <n v="0"/>
    <d v="1899-12-30T00:00:00"/>
    <b v="0"/>
    <b v="0"/>
    <s v="0 Month,  25 Days"/>
    <s v="3 Year, 9 Month, 29 Days"/>
    <n v="1"/>
    <n v="1"/>
    <s v="CE18"/>
    <n v="209"/>
    <s v="aktif"/>
    <n v="0"/>
  </r>
  <r>
    <s v="CE"/>
    <s v="18"/>
    <x v="1"/>
    <n v="1"/>
    <x v="1542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1"/>
    <n v="2"/>
    <x v="1543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2"/>
    <n v="1"/>
    <x v="1544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2"/>
    <n v="2"/>
    <x v="1545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3"/>
    <n v="1"/>
    <x v="1546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3"/>
    <n v="2"/>
    <x v="1547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8"/>
    <n v="528"/>
    <s v="aktif"/>
    <n v="0"/>
  </r>
  <r>
    <s v="CE"/>
    <s v="18"/>
    <x v="4"/>
    <n v="1"/>
    <x v="1548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4"/>
    <n v="2"/>
    <x v="1549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9"/>
    <x v="0"/>
    <n v="1"/>
    <x v="1550"/>
    <s v="23G25JJ"/>
    <d v="2026-05-07T00:00:00"/>
    <d v="2029-07-23T00:00:00"/>
    <x v="98"/>
    <x v="98"/>
    <n v="2"/>
    <n v="0"/>
    <n v="2"/>
    <n v="44"/>
    <n v="0"/>
    <m/>
    <m/>
    <n v="0"/>
    <x v="1"/>
    <n v="0"/>
    <b v="0"/>
    <n v="0"/>
    <d v="1899-12-30T00:00:00"/>
    <b v="0"/>
    <b v="0"/>
    <s v="3 Month,  3 Days"/>
    <s v="2 Year, 11 Month, 13 Days"/>
    <n v="2"/>
    <n v="1"/>
    <s v="CE19"/>
    <n v="24"/>
    <s v="aktif"/>
    <n v="0"/>
  </r>
  <r>
    <s v="CE"/>
    <s v="19"/>
    <x v="0"/>
    <n v="2"/>
    <x v="1551"/>
    <s v="06A26JJ"/>
    <d v="2026-02-12T00:00:00"/>
    <d v="2030-01-06T00:00:00"/>
    <x v="99"/>
    <x v="99"/>
    <n v="11"/>
    <n v="0"/>
    <n v="11"/>
    <n v="36"/>
    <n v="0"/>
    <m/>
    <m/>
    <n v="0"/>
    <x v="37"/>
    <n v="0"/>
    <b v="0"/>
    <n v="0"/>
    <d v="1899-12-30T00:00:00"/>
    <b v="0"/>
    <b v="0"/>
    <s v="5 Month,  29 Days"/>
    <s v="3 Year, 4 Month, 27 Days"/>
    <n v="11"/>
    <n v="1"/>
    <s v="CE19"/>
    <n v="176"/>
    <s v="aktif"/>
    <n v="0"/>
  </r>
  <r>
    <s v="CE"/>
    <s v="19"/>
    <x v="1"/>
    <n v="1"/>
    <x v="1552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9"/>
    <n v="460.79999999999995"/>
    <s v="aktif"/>
    <n v="0"/>
  </r>
  <r>
    <s v="CE"/>
    <s v="19"/>
    <x v="1"/>
    <n v="2"/>
    <x v="1553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9"/>
    <n v="460.79999999999995"/>
    <s v="aktif"/>
    <n v="0"/>
  </r>
  <r>
    <s v="CE"/>
    <s v="19"/>
    <x v="2"/>
    <n v="1"/>
    <x v="1554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2"/>
    <n v="2"/>
    <x v="1555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3"/>
    <n v="1"/>
    <x v="1556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3"/>
    <n v="2"/>
    <x v="1557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4"/>
    <n v="1"/>
    <x v="1558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4"/>
    <n v="2"/>
    <x v="1559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20"/>
    <x v="0"/>
    <n v="1"/>
    <x v="1560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0"/>
    <n v="2"/>
    <x v="1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1"/>
    <n v="1"/>
    <x v="15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1"/>
    <n v="2"/>
    <x v="1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2"/>
    <n v="1"/>
    <x v="15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2"/>
    <n v="2"/>
    <x v="15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3"/>
    <n v="1"/>
    <x v="15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3"/>
    <n v="2"/>
    <x v="15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4"/>
    <n v="1"/>
    <x v="15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4"/>
    <n v="2"/>
    <x v="15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1"/>
    <x v="0"/>
    <n v="1"/>
    <x v="1570"/>
    <s v="12589815"/>
    <m/>
    <d v="2029-12-06T00:00:00"/>
    <x v="100"/>
    <x v="100"/>
    <n v="1"/>
    <n v="0"/>
    <n v="1"/>
    <n v="4"/>
    <n v="0"/>
    <m/>
    <m/>
    <n v="0"/>
    <x v="4"/>
    <n v="0"/>
    <b v="0"/>
    <n v="0"/>
    <d v="1899-12-30T00:00:00"/>
    <b v="0"/>
    <b v="0"/>
    <s v=""/>
    <s v="3 Year, 3 Month, 26 Days"/>
    <n v="1"/>
    <n v="1"/>
    <s v="CE21"/>
    <n v="200"/>
    <s v="aktif"/>
    <n v="0"/>
  </r>
  <r>
    <s v="CE"/>
    <s v="21"/>
    <x v="0"/>
    <n v="2"/>
    <x v="1571"/>
    <s v="21E26JJ"/>
    <d v="2026-07-06T00:00:00"/>
    <d v="2030-05-21T00:00:00"/>
    <x v="8"/>
    <x v="8"/>
    <n v="9"/>
    <n v="0"/>
    <n v="9"/>
    <n v="48"/>
    <n v="0"/>
    <m/>
    <m/>
    <n v="0"/>
    <x v="10"/>
    <n v="0"/>
    <b v="0"/>
    <n v="0"/>
    <d v="1899-12-30T00:00:00"/>
    <b v="0"/>
    <b v="0"/>
    <s v="1 Month,  4 Days"/>
    <s v="3 Year, 9 Month, 11 Days"/>
    <n v="9"/>
    <n v="1"/>
    <s v="CE21"/>
    <n v="75.600000000000009"/>
    <s v="aktif"/>
    <n v="0"/>
  </r>
  <r>
    <s v="CE"/>
    <s v="21"/>
    <x v="1"/>
    <n v="1"/>
    <x v="1572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1"/>
    <n v="0"/>
    <s v="aktif"/>
    <n v="1"/>
  </r>
  <r>
    <s v="CE"/>
    <s v="21"/>
    <x v="1"/>
    <n v="2"/>
    <x v="1573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1"/>
    <n v="0"/>
    <s v="aktif"/>
    <n v="1"/>
  </r>
  <r>
    <s v="CE"/>
    <s v="21"/>
    <x v="2"/>
    <n v="1"/>
    <x v="1574"/>
    <s v="19K25JJ"/>
    <d v="2026-02-12T00:00:00"/>
    <d v="2029-11-19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29 Days"/>
    <s v="3 Year, 3 Month, 9 Days"/>
    <n v="44"/>
    <n v="1"/>
    <s v="CE21"/>
    <n v="528"/>
    <s v="aktif"/>
    <n v="0"/>
  </r>
  <r>
    <s v="CE"/>
    <s v="21"/>
    <x v="2"/>
    <n v="2"/>
    <x v="157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1"/>
    <x v="3"/>
    <n v="1"/>
    <x v="1576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1"/>
    <x v="3"/>
    <n v="2"/>
    <x v="1577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1"/>
    <x v="4"/>
    <n v="1"/>
    <x v="1578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1"/>
    <x v="4"/>
    <n v="2"/>
    <x v="1579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2"/>
    <x v="0"/>
    <n v="1"/>
    <x v="1580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E22"/>
    <n v="0"/>
    <s v="aktif"/>
    <n v="1"/>
  </r>
  <r>
    <s v="CE"/>
    <s v="22"/>
    <x v="0"/>
    <n v="2"/>
    <x v="158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E22"/>
    <n v="0"/>
    <s v="aktif"/>
    <n v="1"/>
  </r>
  <r>
    <s v="CE"/>
    <s v="22"/>
    <x v="1"/>
    <n v="1"/>
    <x v="1582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1"/>
    <n v="2"/>
    <x v="1583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2"/>
    <n v="1"/>
    <x v="1584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2"/>
    <n v="2"/>
    <x v="158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3"/>
    <n v="1"/>
    <x v="1586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3"/>
    <n v="2"/>
    <x v="1587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E22"/>
    <n v="0"/>
    <s v="aktif"/>
    <n v="1"/>
  </r>
  <r>
    <s v="CE"/>
    <s v="22"/>
    <x v="4"/>
    <n v="1"/>
    <x v="1588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E22"/>
    <n v="0"/>
    <s v="aktif"/>
    <n v="1"/>
  </r>
  <r>
    <s v="CE"/>
    <s v="22"/>
    <x v="4"/>
    <n v="2"/>
    <x v="1589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E22"/>
    <n v="0"/>
    <s v="aktif"/>
    <n v="1"/>
  </r>
  <r>
    <s v="CE"/>
    <s v="23"/>
    <x v="0"/>
    <n v="1"/>
    <x v="1590"/>
    <s v="24B26JJ"/>
    <m/>
    <d v="2030-02-24T00:00:00"/>
    <x v="44"/>
    <x v="44"/>
    <n v="5"/>
    <n v="0"/>
    <n v="0"/>
    <n v="44"/>
    <n v="0"/>
    <n v="5"/>
    <m/>
    <n v="0"/>
    <x v="0"/>
    <n v="0"/>
    <b v="0"/>
    <n v="0"/>
    <d v="1899-12-30T00:00:00"/>
    <b v="0"/>
    <b v="0"/>
    <s v=""/>
    <s v="3 Year, 6 Month, 14 Days"/>
    <n v="5"/>
    <n v="0"/>
    <s v="CE23"/>
    <n v="60"/>
    <s v="aktif"/>
    <n v="1"/>
  </r>
  <r>
    <s v="CE"/>
    <s v="23"/>
    <x v="0"/>
    <n v="2"/>
    <x v="1591"/>
    <s v="31C26JJ"/>
    <d v="2026-04-07T00:00:00"/>
    <d v="2030-03-31T00:00:00"/>
    <x v="87"/>
    <x v="87"/>
    <n v="11"/>
    <n v="0"/>
    <n v="18"/>
    <n v="36"/>
    <n v="0"/>
    <m/>
    <n v="7"/>
    <n v="0"/>
    <x v="31"/>
    <n v="0"/>
    <b v="0"/>
    <n v="0"/>
    <d v="1899-12-30T00:00:00"/>
    <b v="0"/>
    <b v="0"/>
    <s v="4 Month,  3 Days"/>
    <s v="3 Year, 7 Month, 21 Days"/>
    <n v="11"/>
    <n v="1"/>
    <s v="CE23"/>
    <n v="176"/>
    <s v="aktif"/>
    <n v="0"/>
  </r>
  <r>
    <s v="CE"/>
    <s v="23"/>
    <x v="1"/>
    <n v="1"/>
    <x v="1592"/>
    <n v="12652579"/>
    <d v="2026-06-24T00:00:00"/>
    <d v="2030-03-08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6 Month, 26 Days"/>
    <n v="1"/>
    <n v="1"/>
    <s v="CE23"/>
    <n v="770"/>
    <s v="aktif"/>
    <n v="0"/>
  </r>
  <r>
    <s v="CE"/>
    <s v="23"/>
    <x v="1"/>
    <n v="2"/>
    <x v="1593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3"/>
    <n v="770"/>
    <s v="aktif"/>
    <n v="0"/>
  </r>
  <r>
    <s v="CE"/>
    <s v="23"/>
    <x v="2"/>
    <n v="1"/>
    <x v="1594"/>
    <s v="26E26"/>
    <d v="2026-06-25T00:00:00"/>
    <d v="2030-05-26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1 Month,  16 Days"/>
    <s v="3 Year, 9 Month, 16 Days"/>
    <n v="44"/>
    <n v="1"/>
    <s v="CE23"/>
    <n v="528"/>
    <s v="aktif"/>
    <n v="0"/>
  </r>
  <r>
    <s v="CE"/>
    <s v="23"/>
    <x v="2"/>
    <n v="2"/>
    <x v="1595"/>
    <s v="25B26JJ"/>
    <s v=""/>
    <d v="2030-05-25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"/>
    <s v="3 Year, 9 Month, 15 Days"/>
    <n v="0"/>
    <n v="0"/>
    <s v="CE23"/>
    <n v="0"/>
    <s v="aktif"/>
    <n v="1"/>
  </r>
  <r>
    <s v="CE"/>
    <s v="23"/>
    <x v="3"/>
    <n v="1"/>
    <x v="1596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E23"/>
    <n v="0"/>
    <s v="aktif"/>
    <n v="1"/>
  </r>
  <r>
    <s v="CE"/>
    <s v="23"/>
    <x v="3"/>
    <n v="2"/>
    <x v="1597"/>
    <s v="26B26JJ"/>
    <d v="2026-03-17T00:00:00"/>
    <d v="2030-02-26T00:00:00"/>
    <x v="93"/>
    <x v="93"/>
    <n v="48"/>
    <n v="1"/>
    <n v="0"/>
    <n v="48"/>
    <n v="0"/>
    <m/>
    <m/>
    <n v="0"/>
    <x v="6"/>
    <n v="0"/>
    <b v="0"/>
    <n v="0"/>
    <d v="1899-12-30T00:00:00"/>
    <b v="0"/>
    <b v="0"/>
    <s v="4 Month,  24 Days"/>
    <s v="3 Year, 6 Month, 16 Days"/>
    <n v="48"/>
    <n v="1"/>
    <s v="CE23"/>
    <n v="460.79999999999995"/>
    <s v="aktif"/>
    <n v="0"/>
  </r>
  <r>
    <s v="CE"/>
    <s v="23"/>
    <x v="4"/>
    <n v="1"/>
    <x v="1598"/>
    <s v="18F26"/>
    <d v="2026-06-25T00:00:00"/>
    <d v="2030-06-18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1 Month,  16 Days"/>
    <s v="3 Year, 10 Month, 8 Days"/>
    <n v="44"/>
    <n v="1"/>
    <s v="CE23"/>
    <n v="528"/>
    <s v="aktif"/>
    <n v="0"/>
  </r>
  <r>
    <s v="CE"/>
    <s v="23"/>
    <x v="4"/>
    <n v="2"/>
    <x v="1599"/>
    <s v="15G26JJ"/>
    <d v="2026-07-22T00:00:00"/>
    <d v="2030-07-15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9 Days"/>
    <s v="3 Year, 11 Month, 5 Days"/>
    <n v="0"/>
    <n v="0"/>
    <s v="CE23"/>
    <n v="0"/>
    <s v="aktif"/>
    <n v="1"/>
  </r>
  <r>
    <s v="CE"/>
    <s v="24"/>
    <x v="0"/>
    <n v="1"/>
    <x v="1600"/>
    <s v="24B26JJ"/>
    <d v="2026-04-02T00:00:00"/>
    <d v="2030-02-24T00:00:00"/>
    <x v="44"/>
    <x v="44"/>
    <n v="9"/>
    <n v="0"/>
    <n v="19"/>
    <n v="44"/>
    <n v="0"/>
    <m/>
    <n v="10"/>
    <n v="0"/>
    <x v="12"/>
    <n v="0"/>
    <b v="0"/>
    <n v="0"/>
    <d v="1899-12-30T00:00:00"/>
    <b v="0"/>
    <b v="0"/>
    <s v="4 Month,  8 Days"/>
    <s v="3 Year, 6 Month, 14 Days"/>
    <n v="9"/>
    <n v="1"/>
    <s v="CE24"/>
    <n v="108"/>
    <s v="aktif"/>
    <n v="0"/>
  </r>
  <r>
    <s v="CE"/>
    <s v="24"/>
    <x v="0"/>
    <n v="2"/>
    <x v="1601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4"/>
    <n v="0"/>
    <s v="aktif"/>
    <n v="1"/>
  </r>
  <r>
    <s v="CE"/>
    <s v="24"/>
    <x v="1"/>
    <n v="1"/>
    <x v="1602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4"/>
    <n v="0"/>
    <s v="aktif"/>
    <n v="1"/>
  </r>
  <r>
    <s v="CE"/>
    <s v="24"/>
    <x v="1"/>
    <n v="2"/>
    <x v="1603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4"/>
    <n v="770"/>
    <s v="aktif"/>
    <n v="0"/>
  </r>
  <r>
    <s v="CE"/>
    <s v="24"/>
    <x v="2"/>
    <n v="1"/>
    <x v="1604"/>
    <s v="14K25JJ"/>
    <d v="2026-03-06T00:00:00"/>
    <d v="2029-11-14T00:00:00"/>
    <x v="62"/>
    <x v="62"/>
    <n v="44"/>
    <n v="1"/>
    <n v="0"/>
    <n v="44"/>
    <n v="0"/>
    <m/>
    <m/>
    <n v="0"/>
    <x v="3"/>
    <n v="0"/>
    <b v="0"/>
    <n v="0"/>
    <d v="1899-12-30T00:00:00"/>
    <b v="0"/>
    <b v="0"/>
    <s v="5 Month,  4 Days"/>
    <s v="3 Year, 3 Month, 4 Days"/>
    <n v="44"/>
    <n v="1"/>
    <s v="CE24"/>
    <n v="528"/>
    <s v="aktif"/>
    <n v="0"/>
  </r>
  <r>
    <s v="CE"/>
    <s v="24"/>
    <x v="2"/>
    <n v="2"/>
    <x v="1605"/>
    <s v="14K25JJ"/>
    <d v="2026-03-06T00:00:00"/>
    <d v="2029-11-14T00:00:00"/>
    <x v="62"/>
    <x v="62"/>
    <n v="44"/>
    <n v="1"/>
    <n v="0"/>
    <n v="44"/>
    <n v="0"/>
    <m/>
    <m/>
    <n v="0"/>
    <x v="3"/>
    <n v="0"/>
    <b v="0"/>
    <n v="0"/>
    <d v="1899-12-30T00:00:00"/>
    <b v="0"/>
    <b v="0"/>
    <s v="5 Month,  4 Days"/>
    <s v="3 Year, 3 Month, 4 Days"/>
    <n v="44"/>
    <n v="1"/>
    <s v="CE24"/>
    <n v="528"/>
    <s v="aktif"/>
    <n v="0"/>
  </r>
  <r>
    <s v="CE"/>
    <s v="24"/>
    <x v="3"/>
    <n v="1"/>
    <x v="1606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4"/>
    <n v="0"/>
    <s v="aktif"/>
    <n v="1"/>
  </r>
  <r>
    <s v="CE"/>
    <s v="24"/>
    <x v="3"/>
    <n v="2"/>
    <x v="1607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4"/>
    <n v="0"/>
    <s v="aktif"/>
    <n v="1"/>
  </r>
  <r>
    <s v="CE"/>
    <s v="24"/>
    <x v="4"/>
    <n v="1"/>
    <x v="160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4"/>
    <n v="0"/>
    <s v="aktif"/>
    <n v="1"/>
  </r>
  <r>
    <s v="CE"/>
    <s v="24"/>
    <x v="4"/>
    <n v="2"/>
    <x v="1609"/>
    <s v="12E27"/>
    <d v="2026-06-25T00:00:00"/>
    <d v="2030-05-21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1 Month,  16 Days"/>
    <s v="3 Year, 9 Month, 11 Days"/>
    <n v="44"/>
    <n v="1"/>
    <s v="CE24"/>
    <n v="528"/>
    <s v="aktif"/>
    <n v="0"/>
  </r>
  <r>
    <s v="CE"/>
    <s v="25"/>
    <x v="0"/>
    <n v="1"/>
    <x v="1610"/>
    <n v="12668696"/>
    <d v="2026-06-25T00:00:00"/>
    <d v="2030-06-13T00:00:00"/>
    <x v="101"/>
    <x v="101"/>
    <n v="3"/>
    <n v="0"/>
    <n v="3"/>
    <n v="4"/>
    <n v="0"/>
    <m/>
    <m/>
    <n v="0"/>
    <x v="9"/>
    <n v="0"/>
    <b v="0"/>
    <n v="0"/>
    <d v="1899-12-30T00:00:00"/>
    <b v="0"/>
    <b v="0"/>
    <s v="1 Month,  16 Days"/>
    <s v="3 Year, 10 Month, 3 Days"/>
    <n v="3"/>
    <n v="1"/>
    <s v="CE25"/>
    <n v="627"/>
    <s v="aktif"/>
    <n v="0"/>
  </r>
  <r>
    <s v="CE"/>
    <s v="25"/>
    <x v="0"/>
    <n v="2"/>
    <x v="1611"/>
    <s v="12E27"/>
    <d v="2026-06-25T00:00:00"/>
    <d v="2030-05-21T00:00:00"/>
    <x v="76"/>
    <x v="76"/>
    <n v="26"/>
    <n v="0"/>
    <n v="26"/>
    <n v="44"/>
    <n v="0"/>
    <m/>
    <m/>
    <n v="0"/>
    <x v="36"/>
    <n v="0"/>
    <b v="0"/>
    <n v="0"/>
    <d v="1899-12-30T00:00:00"/>
    <b v="0"/>
    <b v="0"/>
    <s v="1 Month,  16 Days"/>
    <s v="3 Year, 9 Month, 11 Days"/>
    <n v="26"/>
    <n v="1"/>
    <s v="CE25"/>
    <n v="312"/>
    <s v="aktif"/>
    <n v="0"/>
  </r>
  <r>
    <s v="CE"/>
    <s v="25"/>
    <x v="1"/>
    <n v="1"/>
    <x v="1612"/>
    <n v="12624135"/>
    <d v="2026-03-17T00:00:00"/>
    <d v="2030-03-08T00:00:00"/>
    <x v="95"/>
    <x v="95"/>
    <n v="4"/>
    <n v="1"/>
    <n v="0"/>
    <n v="4"/>
    <n v="0"/>
    <m/>
    <m/>
    <n v="0"/>
    <x v="2"/>
    <n v="0"/>
    <b v="0"/>
    <n v="0"/>
    <d v="1899-12-30T00:00:00"/>
    <b v="0"/>
    <b v="0"/>
    <s v="4 Month,  24 Days"/>
    <s v="3 Year, 6 Month, 26 Days"/>
    <n v="4"/>
    <n v="1"/>
    <s v="CE25"/>
    <n v="836"/>
    <s v="aktif"/>
    <n v="0"/>
  </r>
  <r>
    <s v="CE"/>
    <s v="25"/>
    <x v="1"/>
    <n v="2"/>
    <x v="1613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5"/>
    <n v="770"/>
    <s v="aktif"/>
    <n v="0"/>
  </r>
  <r>
    <s v="CE"/>
    <s v="25"/>
    <x v="2"/>
    <n v="1"/>
    <x v="1614"/>
    <s v="25G26JJ"/>
    <d v="2026-07-31T00:00:00"/>
    <d v="2030-07-25T00:00:00"/>
    <x v="23"/>
    <x v="23"/>
    <n v="48"/>
    <n v="1"/>
    <n v="0"/>
    <n v="48"/>
    <n v="0"/>
    <m/>
    <m/>
    <n v="0"/>
    <x v="6"/>
    <n v="0"/>
    <b v="0"/>
    <n v="0"/>
    <d v="1899-12-30T00:00:00"/>
    <b v="0"/>
    <b v="0"/>
    <s v="0 Month,  10 Days"/>
    <s v="3 Year, 11 Month, 15 Days"/>
    <n v="48"/>
    <n v="1"/>
    <s v="CE25"/>
    <n v="460.79999999999995"/>
    <s v="aktif"/>
    <n v="0"/>
  </r>
  <r>
    <s v="CE"/>
    <s v="25"/>
    <x v="2"/>
    <n v="2"/>
    <x v="1615"/>
    <s v="25G26JJ"/>
    <d v="2026-07-31T00:00:00"/>
    <d v="2030-07-25T00:00:00"/>
    <x v="23"/>
    <x v="23"/>
    <n v="48"/>
    <n v="1"/>
    <n v="0"/>
    <n v="48"/>
    <n v="0"/>
    <m/>
    <m/>
    <n v="0"/>
    <x v="6"/>
    <n v="0"/>
    <b v="0"/>
    <n v="0"/>
    <d v="1899-12-30T00:00:00"/>
    <b v="0"/>
    <b v="0"/>
    <s v="0 Month,  10 Days"/>
    <s v="3 Year, 11 Month, 15 Days"/>
    <n v="48"/>
    <n v="1"/>
    <s v="CE25"/>
    <n v="460.79999999999995"/>
    <s v="aktif"/>
    <n v="0"/>
  </r>
  <r>
    <s v="CE"/>
    <s v="25"/>
    <x v="3"/>
    <n v="1"/>
    <x v="1616"/>
    <s v="15G26JJ"/>
    <d v="2026-07-22T00:00:00"/>
    <d v="2030-07-15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9 Days"/>
    <s v="3 Year, 11 Month, 5 Days"/>
    <n v="0"/>
    <n v="0"/>
    <s v="CE25"/>
    <n v="0"/>
    <s v="aktif"/>
    <n v="1"/>
  </r>
  <r>
    <s v="CE"/>
    <s v="25"/>
    <x v="3"/>
    <n v="2"/>
    <x v="1617"/>
    <s v="15G26JJ"/>
    <d v="2026-07-22T00:00:00"/>
    <d v="2030-07-15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9 Days"/>
    <s v="3 Year, 11 Month, 5 Days"/>
    <n v="0"/>
    <n v="0"/>
    <s v="CE25"/>
    <n v="0"/>
    <s v="aktif"/>
    <n v="1"/>
  </r>
  <r>
    <s v="CE"/>
    <s v="25"/>
    <x v="4"/>
    <n v="1"/>
    <x v="161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5"/>
    <n v="0"/>
    <s v="aktif"/>
    <n v="1"/>
  </r>
  <r>
    <s v="CE"/>
    <s v="25"/>
    <x v="4"/>
    <n v="2"/>
    <x v="1619"/>
    <s v="15G26JJ"/>
    <d v="2026-07-22T00:00:00"/>
    <d v="2030-07-15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9 Days"/>
    <s v="3 Year, 11 Month, 5 Days"/>
    <n v="0"/>
    <n v="0"/>
    <s v="CE25"/>
    <n v="0"/>
    <s v="aktif"/>
    <n v="1"/>
  </r>
  <r>
    <s v="CE"/>
    <s v="26"/>
    <x v="0"/>
    <n v="1"/>
    <x v="1620"/>
    <n v="12624135"/>
    <s v=""/>
    <d v="2030-03-08T00:00:00"/>
    <x v="95"/>
    <x v="95"/>
    <n v="3"/>
    <n v="0"/>
    <n v="3"/>
    <n v="4"/>
    <n v="0"/>
    <m/>
    <m/>
    <n v="0"/>
    <x v="9"/>
    <n v="0"/>
    <b v="0"/>
    <n v="0"/>
    <d v="1899-12-30T00:00:00"/>
    <b v="0"/>
    <b v="0"/>
    <s v=""/>
    <s v="3 Year, 6 Month, 26 Days"/>
    <n v="3"/>
    <n v="1"/>
    <s v="CE26"/>
    <n v="627"/>
    <s v="aktif"/>
    <n v="0"/>
  </r>
  <r>
    <s v="CE"/>
    <s v="26"/>
    <x v="0"/>
    <n v="2"/>
    <x v="1621"/>
    <s v="04C26JJ"/>
    <d v="2026-03-12T00:00:00"/>
    <d v="2030-03-04T00:00:00"/>
    <x v="102"/>
    <x v="102"/>
    <n v="30"/>
    <n v="0"/>
    <n v="30"/>
    <n v="36"/>
    <n v="0"/>
    <m/>
    <m/>
    <n v="0"/>
    <x v="7"/>
    <n v="0"/>
    <b v="0"/>
    <n v="0"/>
    <d v="1899-12-30T00:00:00"/>
    <b v="0"/>
    <b v="0"/>
    <s v="4 Month,  29 Days"/>
    <s v="3 Year, 6 Month, 22 Days"/>
    <n v="30"/>
    <n v="1"/>
    <s v="CE26"/>
    <n v="480"/>
    <s v="aktif"/>
    <n v="0"/>
  </r>
  <r>
    <s v="CE"/>
    <s v="26"/>
    <x v="1"/>
    <n v="1"/>
    <x v="1622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6"/>
    <n v="0"/>
    <s v="aktif"/>
    <n v="1"/>
  </r>
  <r>
    <s v="CE"/>
    <s v="26"/>
    <x v="1"/>
    <n v="2"/>
    <x v="1623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6"/>
    <n v="0"/>
    <s v="aktif"/>
    <n v="1"/>
  </r>
  <r>
    <s v="CE"/>
    <s v="26"/>
    <x v="2"/>
    <n v="1"/>
    <x v="1624"/>
    <s v="25G26JJ"/>
    <d v="2026-07-31T00:00:00"/>
    <d v="2030-07-25T00:00:00"/>
    <x v="23"/>
    <x v="23"/>
    <n v="48"/>
    <n v="1"/>
    <n v="0"/>
    <n v="48"/>
    <n v="0"/>
    <m/>
    <m/>
    <n v="0"/>
    <x v="6"/>
    <n v="0"/>
    <b v="0"/>
    <n v="0"/>
    <d v="1899-12-30T00:00:00"/>
    <b v="0"/>
    <b v="0"/>
    <s v="0 Month,  10 Days"/>
    <s v="3 Year, 11 Month, 15 Days"/>
    <n v="48"/>
    <n v="1"/>
    <s v="CE26"/>
    <n v="460.79999999999995"/>
    <s v="aktif"/>
    <n v="0"/>
  </r>
  <r>
    <s v="CE"/>
    <s v="26"/>
    <x v="2"/>
    <n v="2"/>
    <x v="1625"/>
    <s v="25G26JJ"/>
    <d v="2026-07-31T00:00:00"/>
    <d v="2030-07-25T00:00:00"/>
    <x v="23"/>
    <x v="23"/>
    <n v="48"/>
    <n v="1"/>
    <n v="0"/>
    <n v="48"/>
    <n v="0"/>
    <m/>
    <m/>
    <n v="0"/>
    <x v="6"/>
    <n v="0"/>
    <b v="0"/>
    <n v="0"/>
    <d v="1899-12-30T00:00:00"/>
    <b v="0"/>
    <b v="0"/>
    <s v="0 Month,  10 Days"/>
    <s v="3 Year, 11 Month, 15 Days"/>
    <n v="48"/>
    <n v="1"/>
    <s v="CE26"/>
    <n v="460.79999999999995"/>
    <s v="aktif"/>
    <n v="0"/>
  </r>
  <r>
    <s v="CE"/>
    <s v="26"/>
    <x v="3"/>
    <n v="1"/>
    <x v="1626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6"/>
    <n v="0"/>
    <s v="aktif"/>
    <n v="1"/>
  </r>
  <r>
    <s v="CE"/>
    <s v="26"/>
    <x v="3"/>
    <n v="2"/>
    <x v="1627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6"/>
    <n v="0"/>
    <s v="aktif"/>
    <n v="1"/>
  </r>
  <r>
    <s v="CE"/>
    <s v="26"/>
    <x v="4"/>
    <n v="1"/>
    <x v="162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6"/>
    <n v="0"/>
    <s v="aktif"/>
    <n v="1"/>
  </r>
  <r>
    <s v="CE"/>
    <s v="26"/>
    <x v="4"/>
    <n v="2"/>
    <x v="1629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6"/>
    <n v="0"/>
    <s v="aktif"/>
    <n v="1"/>
  </r>
  <r>
    <s v="CE"/>
    <s v="27"/>
    <x v="0"/>
    <n v="1"/>
    <x v="1630"/>
    <s v="06D26JJ"/>
    <d v="2026-04-15T00:00:00"/>
    <d v="2030-04-06T00:00:00"/>
    <x v="103"/>
    <x v="103"/>
    <n v="12"/>
    <n v="0"/>
    <n v="12"/>
    <n v="36"/>
    <n v="0"/>
    <m/>
    <m/>
    <n v="0"/>
    <x v="11"/>
    <n v="0"/>
    <b v="0"/>
    <n v="0"/>
    <d v="1899-12-30T00:00:00"/>
    <b v="0"/>
    <b v="0"/>
    <s v="3 Month,  26 Days"/>
    <s v="3 Year, 7 Month, 27 Days"/>
    <n v="12"/>
    <n v="1"/>
    <s v="CE27"/>
    <n v="180"/>
    <s v="aktif"/>
    <n v="0"/>
  </r>
  <r>
    <s v="CE"/>
    <s v="27"/>
    <x v="0"/>
    <n v="2"/>
    <x v="163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7"/>
    <n v="770"/>
    <s v="aktif"/>
    <n v="0"/>
  </r>
  <r>
    <s v="CE"/>
    <s v="27"/>
    <x v="1"/>
    <n v="1"/>
    <x v="1632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7"/>
    <n v="770"/>
    <s v="aktif"/>
    <n v="0"/>
  </r>
  <r>
    <s v="CE"/>
    <s v="27"/>
    <x v="1"/>
    <n v="2"/>
    <x v="1633"/>
    <s v="21E26JJ"/>
    <d v="2026-07-06T00:00:00"/>
    <d v="2030-05-21T00:00:00"/>
    <x v="8"/>
    <x v="8"/>
    <n v="0"/>
    <n v="0"/>
    <n v="0"/>
    <n v="48"/>
    <n v="0"/>
    <m/>
    <m/>
    <n v="0"/>
    <x v="0"/>
    <n v="0"/>
    <b v="0"/>
    <n v="0"/>
    <d v="1899-12-30T00:00:00"/>
    <b v="0"/>
    <b v="0"/>
    <s v="1 Month,  4 Days"/>
    <s v="3 Year, 9 Month, 11 Days"/>
    <n v="0"/>
    <n v="0"/>
    <s v="CE27"/>
    <n v="0"/>
    <s v="aktif"/>
    <n v="1"/>
  </r>
  <r>
    <s v="CE"/>
    <s v="27"/>
    <x v="2"/>
    <n v="1"/>
    <x v="1634"/>
    <s v="03C26JJ"/>
    <d v="2026-03-17T00:00:00"/>
    <d v="2030-03-03T00:00:00"/>
    <x v="104"/>
    <x v="104"/>
    <n v="44"/>
    <n v="1"/>
    <n v="0"/>
    <n v="44"/>
    <n v="0"/>
    <m/>
    <m/>
    <n v="0"/>
    <x v="3"/>
    <n v="0"/>
    <b v="0"/>
    <n v="0"/>
    <d v="1899-12-30T00:00:00"/>
    <b v="0"/>
    <b v="0"/>
    <s v="4 Month,  24 Days"/>
    <s v="3 Year, 6 Month, 21 Days"/>
    <n v="44"/>
    <n v="1"/>
    <s v="CE27"/>
    <n v="528"/>
    <s v="aktif"/>
    <n v="0"/>
  </r>
  <r>
    <s v="CE"/>
    <s v="27"/>
    <x v="2"/>
    <n v="2"/>
    <x v="1635"/>
    <s v="03C26JJ"/>
    <d v="2026-03-17T00:00:00"/>
    <d v="2030-03-03T00:00:00"/>
    <x v="104"/>
    <x v="104"/>
    <n v="44"/>
    <n v="1"/>
    <n v="0"/>
    <n v="44"/>
    <n v="0"/>
    <m/>
    <m/>
    <n v="0"/>
    <x v="3"/>
    <n v="0"/>
    <b v="0"/>
    <n v="0"/>
    <d v="1899-12-30T00:00:00"/>
    <b v="0"/>
    <b v="0"/>
    <s v="4 Month,  24 Days"/>
    <s v="3 Year, 6 Month, 21 Days"/>
    <n v="44"/>
    <n v="1"/>
    <s v="CE27"/>
    <n v="528"/>
    <s v="aktif"/>
    <n v="0"/>
  </r>
  <r>
    <s v="CE"/>
    <s v="27"/>
    <x v="3"/>
    <n v="1"/>
    <x v="1636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7"/>
    <n v="0"/>
    <s v="aktif"/>
    <n v="1"/>
  </r>
  <r>
    <s v="CE"/>
    <s v="27"/>
    <x v="3"/>
    <n v="2"/>
    <x v="1637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7"/>
    <n v="0"/>
    <s v="aktif"/>
    <n v="1"/>
  </r>
  <r>
    <s v="CE"/>
    <s v="27"/>
    <x v="4"/>
    <n v="1"/>
    <x v="163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7"/>
    <n v="0"/>
    <s v="aktif"/>
    <n v="1"/>
  </r>
  <r>
    <s v="CE"/>
    <s v="27"/>
    <x v="4"/>
    <n v="2"/>
    <x v="1639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7"/>
    <n v="0"/>
    <s v="aktif"/>
    <n v="1"/>
  </r>
  <r>
    <s v="CE"/>
    <s v="28"/>
    <x v="0"/>
    <n v="1"/>
    <x v="1640"/>
    <s v="25G26JJ"/>
    <d v="2026-07-31T00:00:00"/>
    <d v="2030-07-25T00:00:00"/>
    <x v="23"/>
    <x v="23"/>
    <n v="46"/>
    <n v="0"/>
    <n v="46"/>
    <n v="48"/>
    <n v="0"/>
    <m/>
    <m/>
    <n v="0"/>
    <x v="30"/>
    <n v="0"/>
    <b v="0"/>
    <n v="0"/>
    <d v="1899-12-30T00:00:00"/>
    <b v="0"/>
    <b v="0"/>
    <s v="0 Month,  10 Days"/>
    <s v="3 Year, 11 Month, 15 Days"/>
    <n v="46"/>
    <n v="1"/>
    <s v="CE28"/>
    <n v="441.59999999999997"/>
    <s v="aktif"/>
    <n v="0"/>
  </r>
  <r>
    <s v="CE"/>
    <s v="28"/>
    <x v="0"/>
    <n v="2"/>
    <x v="164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8"/>
    <n v="770"/>
    <s v="aktif"/>
    <n v="0"/>
  </r>
  <r>
    <s v="CE"/>
    <s v="28"/>
    <x v="1"/>
    <n v="1"/>
    <x v="1642"/>
    <s v="04C26JJ"/>
    <d v="2026-03-12T00:00:00"/>
    <d v="2030-03-04T00:00:00"/>
    <x v="102"/>
    <x v="102"/>
    <n v="36"/>
    <n v="1"/>
    <n v="0"/>
    <n v="36"/>
    <n v="0"/>
    <m/>
    <m/>
    <n v="0"/>
    <x v="5"/>
    <n v="0"/>
    <b v="0"/>
    <n v="0"/>
    <d v="1899-12-30T00:00:00"/>
    <b v="0"/>
    <b v="0"/>
    <s v="4 Month,  29 Days"/>
    <s v="3 Year, 6 Month, 22 Days"/>
    <n v="36"/>
    <n v="1"/>
    <s v="CE28"/>
    <n v="576"/>
    <s v="aktif"/>
    <n v="0"/>
  </r>
  <r>
    <s v="CE"/>
    <s v="28"/>
    <x v="1"/>
    <n v="2"/>
    <x v="1643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8"/>
    <n v="770"/>
    <s v="aktif"/>
    <n v="0"/>
  </r>
  <r>
    <s v="CE"/>
    <s v="28"/>
    <x v="2"/>
    <n v="1"/>
    <x v="1644"/>
    <s v="02D26JJ"/>
    <d v="2026-06-04T00:00:00"/>
    <d v="2030-04-02T00:00:00"/>
    <x v="102"/>
    <x v="102"/>
    <n v="36"/>
    <n v="1"/>
    <n v="0"/>
    <n v="36"/>
    <n v="0"/>
    <m/>
    <m/>
    <n v="0"/>
    <x v="5"/>
    <n v="0"/>
    <b v="0"/>
    <n v="0"/>
    <d v="1899-12-30T00:00:00"/>
    <b v="0"/>
    <b v="0"/>
    <s v="2 Month,  6 Days"/>
    <s v="3 Year, 7 Month, 23 Days"/>
    <n v="36"/>
    <n v="1"/>
    <s v="CE28"/>
    <n v="576"/>
    <s v="aktif"/>
    <n v="0"/>
  </r>
  <r>
    <s v="CE"/>
    <s v="28"/>
    <x v="2"/>
    <n v="2"/>
    <x v="1645"/>
    <s v="02D26JJ"/>
    <d v="2026-06-04T00:00:00"/>
    <d v="2030-04-02T00:00:00"/>
    <x v="102"/>
    <x v="102"/>
    <n v="36"/>
    <n v="1"/>
    <n v="0"/>
    <n v="36"/>
    <n v="0"/>
    <m/>
    <m/>
    <n v="0"/>
    <x v="5"/>
    <n v="0"/>
    <b v="0"/>
    <n v="0"/>
    <d v="1899-12-30T00:00:00"/>
    <b v="0"/>
    <b v="0"/>
    <s v="2 Month,  6 Days"/>
    <s v="3 Year, 7 Month, 23 Days"/>
    <n v="36"/>
    <n v="1"/>
    <s v="CE28"/>
    <n v="576"/>
    <s v="aktif"/>
    <n v="0"/>
  </r>
  <r>
    <s v="CE"/>
    <s v="28"/>
    <x v="3"/>
    <n v="1"/>
    <x v="1646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8"/>
    <n v="0"/>
    <s v="aktif"/>
    <n v="1"/>
  </r>
  <r>
    <s v="CE"/>
    <s v="28"/>
    <x v="3"/>
    <n v="2"/>
    <x v="1647"/>
    <s v="24B26JJ"/>
    <d v="2026-04-02T00:00:00"/>
    <d v="2030-02-24T00:00:00"/>
    <x v="44"/>
    <x v="44"/>
    <n v="44"/>
    <n v="1"/>
    <n v="0"/>
    <n v="44"/>
    <n v="0"/>
    <m/>
    <m/>
    <n v="0"/>
    <x v="3"/>
    <n v="0"/>
    <b v="0"/>
    <n v="0"/>
    <d v="1899-12-30T00:00:00"/>
    <b v="0"/>
    <b v="0"/>
    <s v="4 Month,  8 Days"/>
    <s v="3 Year, 6 Month, 14 Days"/>
    <n v="44"/>
    <n v="1"/>
    <s v="CE28"/>
    <n v="528"/>
    <s v="aktif"/>
    <n v="0"/>
  </r>
  <r>
    <s v="CE"/>
    <s v="28"/>
    <x v="4"/>
    <n v="1"/>
    <x v="164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8"/>
    <n v="0"/>
    <s v="aktif"/>
    <n v="1"/>
  </r>
  <r>
    <s v="CE"/>
    <s v="28"/>
    <x v="4"/>
    <n v="2"/>
    <x v="1649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8"/>
    <n v="0"/>
    <s v="aktif"/>
    <n v="1"/>
  </r>
  <r>
    <s v="CE"/>
    <s v="29"/>
    <x v="0"/>
    <n v="1"/>
    <x v="165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29"/>
    <n v="576"/>
    <s v="aktif"/>
    <n v="0"/>
  </r>
  <r>
    <s v="CE"/>
    <s v="29"/>
    <x v="0"/>
    <n v="2"/>
    <x v="1651"/>
    <n v="12614503"/>
    <d v="2026-03-03T00:00:00"/>
    <d v="2030-02-20T00:00:00"/>
    <x v="45"/>
    <x v="45"/>
    <n v="2"/>
    <n v="0"/>
    <n v="2"/>
    <n v="4"/>
    <n v="0"/>
    <m/>
    <m/>
    <n v="0"/>
    <x v="1"/>
    <n v="0"/>
    <b v="0"/>
    <n v="0"/>
    <d v="1899-12-30T00:00:00"/>
    <b v="0"/>
    <b v="0"/>
    <s v="5 Month,  7 Days"/>
    <s v="3 Year, 6 Month, 10 Days"/>
    <n v="2"/>
    <n v="1"/>
    <s v="CE29"/>
    <n v="418"/>
    <s v="aktif"/>
    <n v="0"/>
  </r>
  <r>
    <s v="CE"/>
    <s v="29"/>
    <x v="1"/>
    <n v="1"/>
    <x v="1652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9"/>
    <n v="770"/>
    <s v="aktif"/>
    <n v="0"/>
  </r>
  <r>
    <s v="CE"/>
    <s v="29"/>
    <x v="1"/>
    <n v="2"/>
    <x v="1653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E29"/>
    <n v="800"/>
    <s v="aktif"/>
    <n v="0"/>
  </r>
  <r>
    <s v="CE"/>
    <s v="29"/>
    <x v="2"/>
    <n v="1"/>
    <x v="1654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9"/>
    <n v="0"/>
    <s v="aktif"/>
    <n v="1"/>
  </r>
  <r>
    <s v="CE"/>
    <s v="29"/>
    <x v="2"/>
    <n v="2"/>
    <x v="1655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9"/>
    <n v="0"/>
    <s v="aktif"/>
    <n v="1"/>
  </r>
  <r>
    <s v="CE"/>
    <s v="29"/>
    <x v="3"/>
    <n v="1"/>
    <x v="1656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9"/>
    <n v="0"/>
    <s v="aktif"/>
    <n v="1"/>
  </r>
  <r>
    <s v="CE"/>
    <s v="29"/>
    <x v="3"/>
    <n v="2"/>
    <x v="1657"/>
    <s v="24B26JJ"/>
    <d v="2026-04-02T00:00:00"/>
    <d v="2030-02-24T00:00:00"/>
    <x v="44"/>
    <x v="44"/>
    <n v="44"/>
    <n v="1"/>
    <n v="0"/>
    <n v="44"/>
    <n v="0"/>
    <m/>
    <m/>
    <n v="0"/>
    <x v="3"/>
    <n v="0"/>
    <b v="0"/>
    <n v="0"/>
    <d v="1899-12-30T00:00:00"/>
    <b v="0"/>
    <b v="0"/>
    <s v="4 Month,  8 Days"/>
    <s v="3 Year, 6 Month, 14 Days"/>
    <n v="44"/>
    <n v="1"/>
    <s v="CE29"/>
    <n v="528"/>
    <s v="aktif"/>
    <n v="0"/>
  </r>
  <r>
    <s v="CE"/>
    <s v="29"/>
    <x v="4"/>
    <n v="1"/>
    <x v="1658"/>
    <s v="20F26JJ"/>
    <d v="2026-06-25T00:00:00"/>
    <d v="2030-06-20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1 Month,  16 Days"/>
    <s v="3 Year, 10 Month, 10 Days"/>
    <n v="0"/>
    <n v="0"/>
    <s v="CE29"/>
    <n v="0"/>
    <s v="aktif"/>
    <n v="1"/>
  </r>
  <r>
    <s v="CE"/>
    <s v="29"/>
    <x v="4"/>
    <n v="2"/>
    <x v="1659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29"/>
    <n v="528"/>
    <s v="aktif"/>
    <n v="0"/>
  </r>
  <r>
    <s v="CE"/>
    <s v="30"/>
    <x v="0"/>
    <n v="1"/>
    <x v="166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30"/>
    <n v="576"/>
    <s v="aktif"/>
    <n v="0"/>
  </r>
  <r>
    <s v="CE"/>
    <s v="30"/>
    <x v="0"/>
    <n v="2"/>
    <x v="166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30"/>
    <n v="770"/>
    <s v="aktif"/>
    <n v="0"/>
  </r>
  <r>
    <s v="CE"/>
    <s v="30"/>
    <x v="1"/>
    <n v="1"/>
    <x v="1662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30"/>
    <n v="0"/>
    <s v="aktif"/>
    <n v="1"/>
  </r>
  <r>
    <s v="CE"/>
    <s v="30"/>
    <x v="1"/>
    <n v="2"/>
    <x v="1663"/>
    <s v="24B26JJ"/>
    <d v="2026-04-02T00:00:00"/>
    <d v="2030-02-24T00:00:00"/>
    <x v="44"/>
    <x v="44"/>
    <n v="44"/>
    <n v="1"/>
    <n v="0"/>
    <n v="44"/>
    <n v="0"/>
    <m/>
    <m/>
    <n v="0"/>
    <x v="3"/>
    <n v="0"/>
    <b v="0"/>
    <n v="0"/>
    <d v="1899-12-30T00:00:00"/>
    <b v="0"/>
    <b v="0"/>
    <s v="4 Month,  8 Days"/>
    <s v="3 Year, 6 Month, 14 Days"/>
    <n v="44"/>
    <n v="1"/>
    <s v="CE30"/>
    <n v="528"/>
    <s v="aktif"/>
    <n v="0"/>
  </r>
  <r>
    <s v="CE"/>
    <s v="30"/>
    <x v="2"/>
    <n v="1"/>
    <x v="1664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30"/>
    <n v="576"/>
    <s v="aktif"/>
    <n v="0"/>
  </r>
  <r>
    <s v="CE"/>
    <s v="30"/>
    <x v="2"/>
    <n v="2"/>
    <x v="1665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0"/>
    <n v="0"/>
    <s v="aktif"/>
    <n v="1"/>
  </r>
  <r>
    <s v="CE"/>
    <s v="30"/>
    <x v="3"/>
    <n v="1"/>
    <x v="1666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0"/>
    <n v="0"/>
    <s v="aktif"/>
    <n v="1"/>
  </r>
  <r>
    <s v="CE"/>
    <s v="30"/>
    <x v="3"/>
    <n v="2"/>
    <x v="1667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0"/>
    <n v="0"/>
    <s v="aktif"/>
    <n v="1"/>
  </r>
  <r>
    <s v="CE"/>
    <s v="30"/>
    <x v="4"/>
    <n v="1"/>
    <x v="1668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0"/>
    <n v="0"/>
    <s v="aktif"/>
    <n v="1"/>
  </r>
  <r>
    <s v="CE"/>
    <s v="30"/>
    <x v="4"/>
    <n v="2"/>
    <x v="1669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0"/>
    <n v="0"/>
    <s v="aktif"/>
    <n v="1"/>
  </r>
  <r>
    <s v="CE"/>
    <s v="31"/>
    <x v="0"/>
    <n v="1"/>
    <x v="1670"/>
    <s v="06D26JJ"/>
    <d v="2026-04-15T00:00:00"/>
    <d v="2030-04-06T00:00:00"/>
    <x v="103"/>
    <x v="103"/>
    <n v="18"/>
    <n v="0"/>
    <n v="18"/>
    <n v="36"/>
    <n v="0"/>
    <m/>
    <m/>
    <n v="0"/>
    <x v="31"/>
    <n v="0"/>
    <b v="0"/>
    <n v="0"/>
    <d v="1899-12-30T00:00:00"/>
    <b v="0"/>
    <b v="0"/>
    <s v="3 Month,  26 Days"/>
    <s v="3 Year, 7 Month, 27 Days"/>
    <n v="18"/>
    <n v="1"/>
    <s v="CE31"/>
    <n v="270"/>
    <s v="aktif"/>
    <n v="0"/>
  </r>
  <r>
    <s v="CE"/>
    <s v="31"/>
    <x v="0"/>
    <n v="2"/>
    <x v="1671"/>
    <n v="12652579"/>
    <d v="2026-06-24T00:00:00"/>
    <d v="2030-03-08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6 Month, 26 Days"/>
    <n v="1"/>
    <n v="1"/>
    <s v="CE31"/>
    <n v="770"/>
    <s v="aktif"/>
    <n v="0"/>
  </r>
  <r>
    <s v="CE"/>
    <s v="31"/>
    <x v="1"/>
    <n v="1"/>
    <x v="1672"/>
    <n v="12614503"/>
    <d v="2026-03-03T00:00:00"/>
    <d v="2030-02-20T00:00:00"/>
    <x v="45"/>
    <x v="45"/>
    <n v="0"/>
    <n v="0"/>
    <n v="0"/>
    <n v="4"/>
    <n v="0"/>
    <m/>
    <m/>
    <n v="0"/>
    <x v="0"/>
    <n v="0"/>
    <b v="0"/>
    <n v="0"/>
    <d v="1899-12-30T00:00:00"/>
    <b v="0"/>
    <b v="0"/>
    <s v="5 Month,  7 Days"/>
    <s v="3 Year, 6 Month, 10 Days"/>
    <n v="0"/>
    <n v="0"/>
    <s v="CE31"/>
    <n v="0"/>
    <s v="aktif"/>
    <n v="1"/>
  </r>
  <r>
    <s v="CE"/>
    <s v="31"/>
    <x v="1"/>
    <n v="2"/>
    <x v="1673"/>
    <n v="12614503"/>
    <d v="2026-03-03T00:00:00"/>
    <d v="2030-02-20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5 Month,  7 Days"/>
    <s v="3 Year, 6 Month, 10 Days"/>
    <n v="4"/>
    <n v="1"/>
    <s v="CE31"/>
    <n v="836"/>
    <s v="aktif"/>
    <n v="0"/>
  </r>
  <r>
    <s v="CE"/>
    <s v="31"/>
    <x v="2"/>
    <n v="1"/>
    <x v="1674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E31"/>
    <n v="800"/>
    <s v="aktif"/>
    <n v="0"/>
  </r>
  <r>
    <s v="CE"/>
    <s v="31"/>
    <x v="2"/>
    <n v="2"/>
    <x v="1675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E31"/>
    <n v="800"/>
    <s v="aktif"/>
    <n v="0"/>
  </r>
  <r>
    <s v="CE"/>
    <s v="31"/>
    <x v="3"/>
    <n v="1"/>
    <x v="1676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1"/>
    <n v="0"/>
    <s v="aktif"/>
    <n v="1"/>
  </r>
  <r>
    <s v="CE"/>
    <s v="31"/>
    <x v="3"/>
    <n v="2"/>
    <x v="1677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1"/>
    <n v="0"/>
    <s v="aktif"/>
    <n v="1"/>
  </r>
  <r>
    <s v="CE"/>
    <s v="31"/>
    <x v="4"/>
    <n v="1"/>
    <x v="1678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1"/>
    <n v="0"/>
    <s v="aktif"/>
    <n v="1"/>
  </r>
  <r>
    <s v="CE"/>
    <s v="31"/>
    <x v="4"/>
    <n v="2"/>
    <x v="1679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1"/>
    <n v="0"/>
    <s v="aktif"/>
    <n v="1"/>
  </r>
  <r>
    <s v="CE"/>
    <s v="32"/>
    <x v="0"/>
    <n v="1"/>
    <x v="1680"/>
    <s v="03C26JJ"/>
    <s v=""/>
    <d v="2030-03-03T00:00:00"/>
    <x v="104"/>
    <x v="104"/>
    <n v="36"/>
    <n v="0"/>
    <n v="36"/>
    <n v="44"/>
    <n v="0"/>
    <m/>
    <m/>
    <n v="0"/>
    <x v="5"/>
    <n v="0"/>
    <b v="0"/>
    <n v="0"/>
    <d v="1899-12-30T00:00:00"/>
    <b v="0"/>
    <b v="0"/>
    <s v=""/>
    <s v="3 Year, 6 Month, 21 Days"/>
    <n v="36"/>
    <n v="1"/>
    <s v="CE32"/>
    <n v="432"/>
    <s v="aktif"/>
    <n v="0"/>
  </r>
  <r>
    <s v="CE"/>
    <s v="32"/>
    <x v="0"/>
    <n v="2"/>
    <x v="16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2"/>
    <x v="1"/>
    <n v="1"/>
    <x v="1682"/>
    <n v="12611638"/>
    <s v=""/>
    <d v="2030-02-0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5 Month, 22 Days"/>
    <n v="1"/>
    <n v="1"/>
    <s v="CE32"/>
    <n v="770"/>
    <s v="aktif"/>
    <n v="0"/>
  </r>
  <r>
    <s v="CE"/>
    <s v="32"/>
    <x v="1"/>
    <n v="2"/>
    <x v="16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2"/>
    <x v="2"/>
    <n v="1"/>
    <x v="1684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2"/>
    <n v="0"/>
    <s v="aktif"/>
    <n v="1"/>
  </r>
  <r>
    <s v="CE"/>
    <s v="32"/>
    <x v="2"/>
    <n v="2"/>
    <x v="16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2"/>
    <x v="3"/>
    <n v="1"/>
    <x v="1686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2"/>
    <n v="540"/>
    <s v="aktif"/>
    <n v="0"/>
  </r>
  <r>
    <s v="CE"/>
    <s v="32"/>
    <x v="3"/>
    <n v="2"/>
    <x v="168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2"/>
    <x v="4"/>
    <n v="1"/>
    <x v="1688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2"/>
    <n v="0"/>
    <s v="aktif"/>
    <n v="1"/>
  </r>
  <r>
    <s v="CE"/>
    <s v="32"/>
    <x v="4"/>
    <n v="2"/>
    <x v="168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4"/>
    <x v="0"/>
    <n v="1"/>
    <x v="16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0"/>
    <n v="2"/>
    <x v="1691"/>
    <s v="26E26"/>
    <d v="2026-06-25T00:00:00"/>
    <d v="2030-05-26T00:00:00"/>
    <x v="9"/>
    <x v="9"/>
    <n v="29"/>
    <n v="0"/>
    <n v="29"/>
    <n v="44"/>
    <n v="0"/>
    <m/>
    <m/>
    <n v="0"/>
    <x v="14"/>
    <n v="0"/>
    <b v="0"/>
    <n v="0"/>
    <d v="1899-12-30T00:00:00"/>
    <b v="0"/>
    <b v="0"/>
    <s v="1 Month,  16 Days"/>
    <s v="3 Year, 9 Month, 16 Days"/>
    <n v="29"/>
    <n v="1"/>
    <s v="CE34"/>
    <n v="348"/>
    <s v="aktif"/>
    <n v="0"/>
  </r>
  <r>
    <s v="CE"/>
    <s v="34"/>
    <x v="1"/>
    <n v="1"/>
    <x v="16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1"/>
    <n v="2"/>
    <x v="169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4"/>
    <n v="770"/>
    <s v="aktif"/>
    <n v="0"/>
  </r>
  <r>
    <s v="CE"/>
    <s v="34"/>
    <x v="2"/>
    <n v="1"/>
    <x v="16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2"/>
    <n v="2"/>
    <x v="1695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4"/>
    <n v="0"/>
    <s v="aktif"/>
    <n v="1"/>
  </r>
  <r>
    <s v="CE"/>
    <s v="34"/>
    <x v="3"/>
    <n v="1"/>
    <x v="169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3"/>
    <n v="2"/>
    <x v="1697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4"/>
    <n v="540"/>
    <s v="aktif"/>
    <n v="0"/>
  </r>
  <r>
    <s v="CE"/>
    <s v="34"/>
    <x v="4"/>
    <n v="1"/>
    <x v="169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4"/>
    <n v="2"/>
    <x v="1699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4"/>
    <n v="540"/>
    <s v="aktif"/>
    <n v="0"/>
  </r>
  <r>
    <s v="CE"/>
    <s v="35"/>
    <x v="0"/>
    <n v="1"/>
    <x v="1700"/>
    <n v="12652579"/>
    <d v="2026-06-24T00:00:00"/>
    <d v="2030-03-08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6 Month, 26 Days"/>
    <n v="1"/>
    <n v="1"/>
    <s v="CE35"/>
    <n v="770"/>
    <s v="aktif"/>
    <n v="0"/>
  </r>
  <r>
    <s v="CE"/>
    <s v="35"/>
    <x v="0"/>
    <n v="2"/>
    <x v="170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35"/>
    <n v="770"/>
    <s v="aktif"/>
    <n v="0"/>
  </r>
  <r>
    <s v="CE"/>
    <s v="35"/>
    <x v="1"/>
    <n v="1"/>
    <x v="1702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5"/>
    <n v="770"/>
    <s v="aktif"/>
    <n v="0"/>
  </r>
  <r>
    <s v="CE"/>
    <s v="35"/>
    <x v="1"/>
    <n v="2"/>
    <x v="170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5"/>
    <n v="770"/>
    <s v="aktif"/>
    <n v="0"/>
  </r>
  <r>
    <s v="CE"/>
    <s v="35"/>
    <x v="2"/>
    <n v="1"/>
    <x v="1704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5"/>
    <n v="540"/>
    <s v="aktif"/>
    <n v="0"/>
  </r>
  <r>
    <s v="CE"/>
    <s v="35"/>
    <x v="2"/>
    <n v="2"/>
    <x v="1705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5"/>
    <n v="540"/>
    <s v="aktif"/>
    <n v="0"/>
  </r>
  <r>
    <s v="CE"/>
    <s v="35"/>
    <x v="3"/>
    <n v="1"/>
    <x v="1706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5"/>
    <n v="540"/>
    <s v="aktif"/>
    <n v="0"/>
  </r>
  <r>
    <s v="CE"/>
    <s v="35"/>
    <x v="3"/>
    <n v="2"/>
    <x v="1707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5"/>
    <n v="540"/>
    <s v="aktif"/>
    <n v="0"/>
  </r>
  <r>
    <s v="CE"/>
    <s v="35"/>
    <x v="4"/>
    <n v="1"/>
    <x v="1708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35"/>
    <n v="576"/>
    <s v="aktif"/>
    <n v="0"/>
  </r>
  <r>
    <s v="CE"/>
    <s v="35"/>
    <x v="4"/>
    <n v="2"/>
    <x v="1709"/>
    <s v="06D26JJ"/>
    <d v="2026-03-17T00:00:00"/>
    <d v="2030-02-26T00:00:00"/>
    <x v="93"/>
    <x v="93"/>
    <n v="48"/>
    <n v="1"/>
    <n v="0"/>
    <n v="48"/>
    <n v="0"/>
    <m/>
    <m/>
    <n v="0"/>
    <x v="6"/>
    <n v="0"/>
    <b v="0"/>
    <n v="0"/>
    <d v="1899-12-30T00:00:00"/>
    <b v="0"/>
    <b v="0"/>
    <s v="4 Month,  24 Days"/>
    <s v="3 Year, 6 Month, 16 Days"/>
    <n v="48"/>
    <n v="1"/>
    <s v="CE35"/>
    <n v="460.79999999999995"/>
    <s v="aktif"/>
    <n v="0"/>
  </r>
  <r>
    <s v="CE"/>
    <s v="36"/>
    <x v="0"/>
    <n v="1"/>
    <x v="1710"/>
    <s v="31C26JJ"/>
    <d v="2026-04-07T00:00:00"/>
    <d v="2030-03-31T00:00:00"/>
    <x v="87"/>
    <x v="87"/>
    <n v="7"/>
    <n v="0"/>
    <n v="0"/>
    <n v="36"/>
    <n v="0"/>
    <n v="7"/>
    <m/>
    <n v="0"/>
    <x v="0"/>
    <n v="0"/>
    <b v="0"/>
    <n v="0"/>
    <d v="1899-12-30T00:00:00"/>
    <b v="0"/>
    <b v="0"/>
    <s v="4 Month,  3 Days"/>
    <s v="3 Year, 7 Month, 21 Days"/>
    <n v="7"/>
    <n v="0"/>
    <s v="CE36"/>
    <n v="112"/>
    <s v="aktif"/>
    <n v="1"/>
  </r>
  <r>
    <s v="CE"/>
    <s v="36"/>
    <x v="0"/>
    <n v="2"/>
    <x v="171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6"/>
    <n v="770"/>
    <s v="aktif"/>
    <n v="0"/>
  </r>
  <r>
    <s v="CE"/>
    <s v="36"/>
    <x v="1"/>
    <n v="1"/>
    <x v="1712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6"/>
    <n v="770"/>
    <s v="aktif"/>
    <n v="0"/>
  </r>
  <r>
    <s v="CE"/>
    <s v="36"/>
    <x v="1"/>
    <n v="2"/>
    <x v="171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6"/>
    <n v="770"/>
    <s v="aktif"/>
    <n v="0"/>
  </r>
  <r>
    <s v="CE"/>
    <s v="36"/>
    <x v="2"/>
    <n v="1"/>
    <x v="1714"/>
    <s v="06D26JJ"/>
    <d v="2026-03-17T00:00:00"/>
    <d v="2030-02-26T00:00:00"/>
    <x v="93"/>
    <x v="93"/>
    <n v="48"/>
    <n v="1"/>
    <n v="0"/>
    <n v="48"/>
    <n v="0"/>
    <m/>
    <m/>
    <n v="0"/>
    <x v="6"/>
    <n v="0"/>
    <b v="0"/>
    <n v="0"/>
    <d v="1899-12-30T00:00:00"/>
    <b v="0"/>
    <b v="0"/>
    <s v="4 Month,  24 Days"/>
    <s v="3 Year, 6 Month, 16 Days"/>
    <n v="48"/>
    <n v="1"/>
    <s v="CE36"/>
    <n v="460.79999999999995"/>
    <s v="aktif"/>
    <n v="0"/>
  </r>
  <r>
    <s v="CE"/>
    <s v="36"/>
    <x v="2"/>
    <n v="2"/>
    <x v="1715"/>
    <s v="06D26JJ"/>
    <d v="2026-03-17T00:00:00"/>
    <d v="2030-02-26T00:00:00"/>
    <x v="93"/>
    <x v="93"/>
    <n v="48"/>
    <n v="1"/>
    <n v="0"/>
    <n v="48"/>
    <n v="0"/>
    <m/>
    <m/>
    <n v="0"/>
    <x v="6"/>
    <n v="0"/>
    <b v="0"/>
    <n v="0"/>
    <d v="1899-12-30T00:00:00"/>
    <b v="0"/>
    <b v="0"/>
    <s v="4 Month,  24 Days"/>
    <s v="3 Year, 6 Month, 16 Days"/>
    <n v="48"/>
    <n v="1"/>
    <s v="CE36"/>
    <n v="460.79999999999995"/>
    <s v="aktif"/>
    <n v="0"/>
  </r>
  <r>
    <s v="CE"/>
    <s v="36"/>
    <x v="3"/>
    <n v="1"/>
    <x v="1716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6"/>
    <n v="540"/>
    <s v="aktif"/>
    <n v="0"/>
  </r>
  <r>
    <s v="CE"/>
    <s v="36"/>
    <x v="3"/>
    <n v="2"/>
    <x v="1717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6"/>
    <n v="540"/>
    <s v="aktif"/>
    <n v="0"/>
  </r>
  <r>
    <s v="CE"/>
    <s v="36"/>
    <x v="4"/>
    <n v="1"/>
    <x v="1718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6"/>
    <n v="540"/>
    <s v="aktif"/>
    <n v="0"/>
  </r>
  <r>
    <s v="CE"/>
    <s v="36"/>
    <x v="4"/>
    <n v="2"/>
    <x v="1719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6"/>
    <n v="0"/>
    <s v="aktif"/>
    <n v="1"/>
  </r>
  <r>
    <s v="CE"/>
    <s v="37"/>
    <x v="0"/>
    <n v="1"/>
    <x v="1720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37"/>
    <n v="770"/>
    <s v="aktif"/>
    <n v="0"/>
  </r>
  <r>
    <s v="CE"/>
    <s v="37"/>
    <x v="0"/>
    <n v="2"/>
    <x v="1721"/>
    <n v="12611638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37"/>
    <n v="770"/>
    <s v="aktif"/>
    <n v="0"/>
  </r>
  <r>
    <s v="CE"/>
    <s v="37"/>
    <x v="1"/>
    <n v="1"/>
    <x v="1722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7"/>
    <n v="770"/>
    <s v="aktif"/>
    <n v="0"/>
  </r>
  <r>
    <s v="CE"/>
    <s v="37"/>
    <x v="1"/>
    <n v="2"/>
    <x v="172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7"/>
    <n v="770"/>
    <s v="aktif"/>
    <n v="0"/>
  </r>
  <r>
    <s v="CE"/>
    <s v="37"/>
    <x v="2"/>
    <n v="1"/>
    <x v="1724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2"/>
    <n v="2"/>
    <x v="1725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3"/>
    <n v="1"/>
    <x v="1726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3"/>
    <n v="2"/>
    <x v="1727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4"/>
    <n v="1"/>
    <x v="1728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4"/>
    <n v="2"/>
    <x v="1729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8"/>
    <x v="0"/>
    <n v="1"/>
    <x v="1730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8"/>
    <n v="770"/>
    <s v="aktif"/>
    <n v="0"/>
  </r>
  <r>
    <s v="CE"/>
    <s v="38"/>
    <x v="0"/>
    <n v="2"/>
    <x v="173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8"/>
    <n v="770"/>
    <s v="aktif"/>
    <n v="0"/>
  </r>
  <r>
    <s v="CE"/>
    <s v="38"/>
    <x v="1"/>
    <n v="1"/>
    <x v="1732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8"/>
    <n v="770"/>
    <s v="aktif"/>
    <n v="0"/>
  </r>
  <r>
    <s v="CE"/>
    <s v="38"/>
    <x v="1"/>
    <n v="2"/>
    <x v="173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8"/>
    <n v="770"/>
    <s v="aktif"/>
    <n v="0"/>
  </r>
  <r>
    <s v="CE"/>
    <s v="38"/>
    <x v="2"/>
    <n v="1"/>
    <x v="1734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8"/>
    <n v="0"/>
    <s v="aktif"/>
    <n v="1"/>
  </r>
  <r>
    <s v="CE"/>
    <s v="38"/>
    <x v="2"/>
    <n v="2"/>
    <x v="1735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8"/>
    <n v="0"/>
    <s v="aktif"/>
    <n v="1"/>
  </r>
  <r>
    <s v="CE"/>
    <s v="38"/>
    <x v="3"/>
    <n v="1"/>
    <x v="1736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8"/>
    <n v="540"/>
    <s v="aktif"/>
    <n v="0"/>
  </r>
  <r>
    <s v="CE"/>
    <s v="38"/>
    <x v="3"/>
    <n v="2"/>
    <x v="1737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8"/>
    <n v="540"/>
    <s v="aktif"/>
    <n v="0"/>
  </r>
  <r>
    <s v="CE"/>
    <s v="38"/>
    <x v="4"/>
    <n v="1"/>
    <x v="1738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8"/>
    <n v="0"/>
    <s v="aktif"/>
    <n v="1"/>
  </r>
  <r>
    <s v="CE"/>
    <s v="38"/>
    <x v="4"/>
    <n v="2"/>
    <x v="1739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8"/>
    <n v="0"/>
    <s v="aktif"/>
    <n v="1"/>
  </r>
  <r>
    <s v="CE"/>
    <s v="39"/>
    <x v="0"/>
    <n v="1"/>
    <x v="1740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9"/>
    <n v="770"/>
    <s v="aktif"/>
    <n v="0"/>
  </r>
  <r>
    <s v="CE"/>
    <s v="39"/>
    <x v="0"/>
    <n v="2"/>
    <x v="174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9"/>
    <n v="770"/>
    <s v="aktif"/>
    <n v="0"/>
  </r>
  <r>
    <s v="CE"/>
    <s v="39"/>
    <x v="1"/>
    <n v="1"/>
    <x v="1742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1"/>
    <n v="2"/>
    <x v="1743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2"/>
    <n v="1"/>
    <x v="1744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2"/>
    <n v="2"/>
    <x v="1745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3"/>
    <n v="1"/>
    <x v="1746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3"/>
    <n v="2"/>
    <x v="1747"/>
    <s v="31C26JJ"/>
    <d v="2026-04-07T00:00:00"/>
    <d v="2030-03-31T00:00:00"/>
    <x v="87"/>
    <x v="87"/>
    <n v="36"/>
    <n v="1"/>
    <n v="0"/>
    <n v="36"/>
    <n v="0"/>
    <m/>
    <m/>
    <n v="0"/>
    <x v="5"/>
    <n v="0"/>
    <b v="0"/>
    <n v="0"/>
    <d v="1899-12-30T00:00:00"/>
    <b v="0"/>
    <b v="0"/>
    <s v="4 Month,  3 Days"/>
    <s v="3 Year, 7 Month, 21 Days"/>
    <n v="36"/>
    <n v="1"/>
    <s v="CE39"/>
    <n v="576"/>
    <s v="aktif"/>
    <n v="0"/>
  </r>
  <r>
    <s v="CE"/>
    <s v="39"/>
    <x v="4"/>
    <n v="1"/>
    <x v="1748"/>
    <s v="31C26JJ"/>
    <d v="2026-04-07T00:00:00"/>
    <d v="2030-03-31T00:00:00"/>
    <x v="87"/>
    <x v="87"/>
    <n v="36"/>
    <n v="1"/>
    <n v="0"/>
    <n v="36"/>
    <n v="0"/>
    <m/>
    <m/>
    <n v="0"/>
    <x v="5"/>
    <n v="0"/>
    <b v="0"/>
    <n v="0"/>
    <d v="1899-12-30T00:00:00"/>
    <b v="0"/>
    <b v="0"/>
    <s v="4 Month,  3 Days"/>
    <s v="3 Year, 7 Month, 21 Days"/>
    <n v="36"/>
    <n v="1"/>
    <s v="CE39"/>
    <n v="576"/>
    <s v="aktif"/>
    <n v="0"/>
  </r>
  <r>
    <s v="CE"/>
    <s v="39"/>
    <x v="4"/>
    <n v="2"/>
    <x v="1749"/>
    <s v="10F26JJ"/>
    <d v="2026-06-17T00:00:00"/>
    <d v="2030-10-06T00:00:00"/>
    <x v="49"/>
    <x v="49"/>
    <n v="44"/>
    <n v="1"/>
    <n v="0"/>
    <n v="44"/>
    <n v="0"/>
    <m/>
    <m/>
    <n v="0"/>
    <x v="3"/>
    <n v="0"/>
    <b v="0"/>
    <n v="0"/>
    <d v="1899-12-30T00:00:00"/>
    <b v="0"/>
    <b v="0"/>
    <s v="1 Month,  24 Days"/>
    <s v="4 Year, 1 Month, 26 Days"/>
    <n v="44"/>
    <n v="1"/>
    <s v="CE39"/>
    <n v="528"/>
    <s v="aktif"/>
    <n v="0"/>
  </r>
  <r>
    <s v="CE"/>
    <s v="40"/>
    <x v="0"/>
    <n v="1"/>
    <x v="175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0"/>
    <n v="2"/>
    <x v="175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1"/>
    <n v="1"/>
    <x v="17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1"/>
    <n v="2"/>
    <x v="17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2"/>
    <n v="1"/>
    <x v="17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2"/>
    <n v="2"/>
    <x v="17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3"/>
    <n v="1"/>
    <x v="17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3"/>
    <n v="2"/>
    <x v="17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4"/>
    <n v="1"/>
    <x v="17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4"/>
    <n v="2"/>
    <x v="17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F"/>
    <s v="01"/>
    <x v="0"/>
    <n v="1"/>
    <x v="176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0"/>
    <n v="2"/>
    <x v="17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1"/>
    <n v="1"/>
    <x v="17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1"/>
    <n v="2"/>
    <x v="17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2"/>
    <n v="1"/>
    <x v="17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2"/>
    <n v="2"/>
    <x v="17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3"/>
    <n v="1"/>
    <x v="17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3"/>
    <n v="2"/>
    <x v="17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4"/>
    <n v="1"/>
    <x v="17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4"/>
    <n v="2"/>
    <x v="17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2"/>
    <x v="0"/>
    <n v="1"/>
    <x v="177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0"/>
    <n v="2"/>
    <x v="177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1"/>
    <n v="1"/>
    <x v="177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1"/>
    <n v="2"/>
    <x v="177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2"/>
    <n v="1"/>
    <x v="177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2"/>
    <n v="2"/>
    <x v="177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3"/>
    <n v="1"/>
    <x v="17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3"/>
    <n v="2"/>
    <x v="17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4"/>
    <n v="1"/>
    <x v="17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4"/>
    <n v="2"/>
    <x v="17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3"/>
    <x v="0"/>
    <n v="1"/>
    <x v="178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0"/>
    <n v="2"/>
    <x v="178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1"/>
    <n v="1"/>
    <x v="178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1"/>
    <n v="2"/>
    <x v="178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2"/>
    <n v="1"/>
    <x v="178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2"/>
    <n v="2"/>
    <x v="178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3"/>
    <n v="1"/>
    <x v="17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3"/>
    <n v="2"/>
    <x v="17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4"/>
    <n v="1"/>
    <x v="17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4"/>
    <n v="2"/>
    <x v="17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4"/>
    <x v="0"/>
    <n v="1"/>
    <x v="179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0"/>
    <n v="2"/>
    <x v="179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1"/>
    <n v="1"/>
    <x v="179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1"/>
    <n v="2"/>
    <x v="179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2"/>
    <n v="1"/>
    <x v="179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2"/>
    <n v="2"/>
    <x v="179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3"/>
    <n v="1"/>
    <x v="179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3"/>
    <n v="2"/>
    <x v="179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4"/>
    <n v="1"/>
    <x v="179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4"/>
    <n v="2"/>
    <x v="179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5"/>
    <x v="0"/>
    <n v="1"/>
    <x v="180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0"/>
    <n v="2"/>
    <x v="180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1"/>
    <n v="1"/>
    <x v="180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1"/>
    <n v="2"/>
    <x v="180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2"/>
    <n v="1"/>
    <x v="180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2"/>
    <n v="2"/>
    <x v="180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3"/>
    <n v="1"/>
    <x v="18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3"/>
    <n v="2"/>
    <x v="18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4"/>
    <n v="1"/>
    <x v="18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4"/>
    <n v="2"/>
    <x v="18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6"/>
    <x v="0"/>
    <n v="1"/>
    <x v="181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0"/>
    <n v="2"/>
    <x v="181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1"/>
    <n v="1"/>
    <x v="181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1"/>
    <n v="2"/>
    <x v="181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2"/>
    <n v="1"/>
    <x v="181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2"/>
    <n v="2"/>
    <x v="181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3"/>
    <n v="1"/>
    <x v="18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3"/>
    <n v="2"/>
    <x v="18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4"/>
    <n v="1"/>
    <x v="18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4"/>
    <n v="2"/>
    <x v="18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7"/>
    <x v="0"/>
    <n v="1"/>
    <x v="182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0"/>
    <n v="2"/>
    <x v="182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1"/>
    <n v="1"/>
    <x v="182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1"/>
    <n v="2"/>
    <x v="182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2"/>
    <n v="1"/>
    <x v="182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2"/>
    <n v="2"/>
    <x v="182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3"/>
    <n v="1"/>
    <x v="182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3"/>
    <n v="2"/>
    <x v="182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4"/>
    <n v="1"/>
    <x v="182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4"/>
    <n v="2"/>
    <x v="182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8"/>
    <x v="0"/>
    <n v="1"/>
    <x v="183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0"/>
    <n v="2"/>
    <x v="183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1"/>
    <n v="1"/>
    <x v="183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1"/>
    <n v="2"/>
    <x v="183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2"/>
    <n v="1"/>
    <x v="183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2"/>
    <n v="2"/>
    <x v="183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3"/>
    <n v="1"/>
    <x v="18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3"/>
    <n v="2"/>
    <x v="183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4"/>
    <n v="1"/>
    <x v="183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4"/>
    <n v="2"/>
    <x v="183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9"/>
    <x v="0"/>
    <n v="1"/>
    <x v="184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0"/>
    <n v="2"/>
    <x v="184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1"/>
    <n v="1"/>
    <x v="184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1"/>
    <n v="2"/>
    <x v="184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2"/>
    <n v="1"/>
    <x v="184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2"/>
    <n v="2"/>
    <x v="184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3"/>
    <n v="1"/>
    <x v="184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3"/>
    <n v="2"/>
    <x v="184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4"/>
    <n v="1"/>
    <x v="184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4"/>
    <n v="2"/>
    <x v="184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10"/>
    <x v="0"/>
    <n v="1"/>
    <x v="185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0"/>
    <n v="2"/>
    <x v="185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1"/>
    <n v="1"/>
    <x v="18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1"/>
    <n v="2"/>
    <x v="18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2"/>
    <n v="1"/>
    <x v="18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2"/>
    <n v="2"/>
    <x v="18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3"/>
    <n v="1"/>
    <x v="18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3"/>
    <n v="2"/>
    <x v="18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4"/>
    <n v="1"/>
    <x v="18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4"/>
    <n v="2"/>
    <x v="18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1"/>
    <x v="0"/>
    <n v="1"/>
    <x v="186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0"/>
    <n v="2"/>
    <x v="18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1"/>
    <n v="1"/>
    <x v="18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1"/>
    <n v="2"/>
    <x v="18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2"/>
    <n v="1"/>
    <x v="18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2"/>
    <n v="2"/>
    <x v="18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3"/>
    <n v="1"/>
    <x v="18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3"/>
    <n v="2"/>
    <x v="18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4"/>
    <n v="1"/>
    <x v="18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4"/>
    <n v="2"/>
    <x v="18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2"/>
    <x v="0"/>
    <n v="1"/>
    <x v="187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0"/>
    <n v="2"/>
    <x v="187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1"/>
    <n v="1"/>
    <x v="187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1"/>
    <n v="2"/>
    <x v="187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2"/>
    <n v="1"/>
    <x v="187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2"/>
    <n v="2"/>
    <x v="187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3"/>
    <n v="1"/>
    <x v="18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3"/>
    <n v="2"/>
    <x v="18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4"/>
    <n v="1"/>
    <x v="18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4"/>
    <n v="2"/>
    <x v="18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3"/>
    <x v="0"/>
    <n v="1"/>
    <x v="188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0"/>
    <n v="2"/>
    <x v="188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1"/>
    <n v="1"/>
    <x v="188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1"/>
    <n v="2"/>
    <x v="188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2"/>
    <n v="1"/>
    <x v="188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2"/>
    <n v="2"/>
    <x v="188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3"/>
    <n v="1"/>
    <x v="18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3"/>
    <n v="2"/>
    <x v="18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4"/>
    <n v="1"/>
    <x v="18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4"/>
    <n v="2"/>
    <x v="18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4"/>
    <x v="0"/>
    <n v="1"/>
    <x v="189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0"/>
    <n v="2"/>
    <x v="189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1"/>
    <n v="1"/>
    <x v="189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1"/>
    <n v="2"/>
    <x v="189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2"/>
    <n v="1"/>
    <x v="189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2"/>
    <n v="2"/>
    <x v="189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3"/>
    <n v="1"/>
    <x v="189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3"/>
    <n v="2"/>
    <x v="189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4"/>
    <n v="1"/>
    <x v="189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4"/>
    <n v="2"/>
    <x v="189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5"/>
    <x v="0"/>
    <n v="1"/>
    <x v="190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0"/>
    <n v="2"/>
    <x v="190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1"/>
    <n v="1"/>
    <x v="190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1"/>
    <n v="2"/>
    <x v="190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2"/>
    <n v="1"/>
    <x v="190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2"/>
    <n v="2"/>
    <x v="190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3"/>
    <n v="1"/>
    <x v="19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3"/>
    <n v="2"/>
    <x v="19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4"/>
    <n v="1"/>
    <x v="19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4"/>
    <n v="2"/>
    <x v="19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6"/>
    <x v="0"/>
    <n v="1"/>
    <x v="191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0"/>
    <n v="2"/>
    <x v="191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1"/>
    <n v="1"/>
    <x v="191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1"/>
    <n v="2"/>
    <x v="191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2"/>
    <n v="1"/>
    <x v="191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2"/>
    <n v="2"/>
    <x v="191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3"/>
    <n v="1"/>
    <x v="19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3"/>
    <n v="2"/>
    <x v="19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4"/>
    <n v="1"/>
    <x v="19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4"/>
    <n v="2"/>
    <x v="19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7"/>
    <x v="0"/>
    <n v="1"/>
    <x v="192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0"/>
    <n v="2"/>
    <x v="192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1"/>
    <n v="1"/>
    <x v="192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1"/>
    <n v="2"/>
    <x v="192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2"/>
    <n v="1"/>
    <x v="192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2"/>
    <n v="2"/>
    <x v="192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3"/>
    <n v="1"/>
    <x v="192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3"/>
    <n v="2"/>
    <x v="192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4"/>
    <n v="1"/>
    <x v="192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4"/>
    <n v="2"/>
    <x v="192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8"/>
    <x v="0"/>
    <n v="1"/>
    <x v="193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0"/>
    <n v="2"/>
    <x v="1931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1"/>
    <n v="1"/>
    <x v="193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1"/>
    <n v="2"/>
    <x v="193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2"/>
    <n v="1"/>
    <x v="193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2"/>
    <n v="2"/>
    <x v="193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3"/>
    <n v="1"/>
    <x v="19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3"/>
    <n v="2"/>
    <x v="193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4"/>
    <n v="1"/>
    <x v="193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4"/>
    <n v="2"/>
    <x v="193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9"/>
    <x v="0"/>
    <n v="1"/>
    <x v="194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0"/>
    <n v="2"/>
    <x v="194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1"/>
    <n v="1"/>
    <x v="194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1"/>
    <n v="2"/>
    <x v="194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2"/>
    <n v="1"/>
    <x v="194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2"/>
    <n v="2"/>
    <x v="194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3"/>
    <n v="1"/>
    <x v="194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3"/>
    <n v="2"/>
    <x v="194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4"/>
    <n v="1"/>
    <x v="194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4"/>
    <n v="2"/>
    <x v="194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20"/>
    <x v="0"/>
    <n v="1"/>
    <x v="19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F20"/>
    <n v="0"/>
    <s v="non"/>
    <n v="1"/>
  </r>
  <r>
    <s v="CF"/>
    <s v="20"/>
    <x v="0"/>
    <n v="2"/>
    <x v="19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F20"/>
    <n v="0"/>
    <s v="non"/>
    <n v="1"/>
  </r>
  <r>
    <s v="CF"/>
    <s v="20"/>
    <x v="1"/>
    <n v="1"/>
    <x v="19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1"/>
    <n v="2"/>
    <x v="19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2"/>
    <n v="1"/>
    <x v="19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2"/>
    <n v="2"/>
    <x v="19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3"/>
    <n v="1"/>
    <x v="19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3"/>
    <n v="2"/>
    <x v="19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4"/>
    <n v="1"/>
    <x v="19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4"/>
    <n v="2"/>
    <x v="19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1"/>
    <x v="0"/>
    <n v="1"/>
    <x v="196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0"/>
    <n v="2"/>
    <x v="19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1"/>
    <n v="1"/>
    <x v="19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1"/>
    <n v="2"/>
    <x v="19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2"/>
    <n v="1"/>
    <x v="19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2"/>
    <n v="2"/>
    <x v="19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3"/>
    <n v="1"/>
    <x v="19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3"/>
    <n v="2"/>
    <x v="19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4"/>
    <n v="1"/>
    <x v="19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4"/>
    <n v="2"/>
    <x v="19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2"/>
    <x v="0"/>
    <n v="1"/>
    <x v="197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0"/>
    <n v="2"/>
    <x v="197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1"/>
    <n v="1"/>
    <x v="197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1"/>
    <n v="2"/>
    <x v="197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2"/>
    <n v="1"/>
    <x v="197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2"/>
    <n v="2"/>
    <x v="197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3"/>
    <n v="1"/>
    <x v="19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3"/>
    <n v="2"/>
    <x v="19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4"/>
    <n v="1"/>
    <x v="19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4"/>
    <n v="2"/>
    <x v="19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3"/>
    <x v="0"/>
    <n v="1"/>
    <x v="198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0"/>
    <n v="2"/>
    <x v="198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1"/>
    <n v="1"/>
    <x v="198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1"/>
    <n v="2"/>
    <x v="198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2"/>
    <n v="1"/>
    <x v="198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2"/>
    <n v="2"/>
    <x v="198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3"/>
    <n v="1"/>
    <x v="19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3"/>
    <n v="2"/>
    <x v="19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4"/>
    <n v="1"/>
    <x v="19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4"/>
    <n v="2"/>
    <x v="19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4"/>
    <x v="0"/>
    <n v="1"/>
    <x v="199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0"/>
    <n v="2"/>
    <x v="199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1"/>
    <n v="1"/>
    <x v="199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1"/>
    <n v="2"/>
    <x v="199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2"/>
    <n v="1"/>
    <x v="199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2"/>
    <n v="2"/>
    <x v="199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3"/>
    <n v="1"/>
    <x v="199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3"/>
    <n v="2"/>
    <x v="199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4"/>
    <n v="1"/>
    <x v="199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4"/>
    <n v="2"/>
    <x v="199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5"/>
    <x v="0"/>
    <n v="1"/>
    <x v="200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0"/>
    <n v="2"/>
    <x v="200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1"/>
    <n v="1"/>
    <x v="200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1"/>
    <n v="2"/>
    <x v="200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2"/>
    <n v="1"/>
    <x v="200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2"/>
    <n v="2"/>
    <x v="200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3"/>
    <n v="1"/>
    <x v="20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3"/>
    <n v="2"/>
    <x v="20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4"/>
    <n v="1"/>
    <x v="20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4"/>
    <n v="2"/>
    <x v="20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6"/>
    <x v="0"/>
    <n v="1"/>
    <x v="201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0"/>
    <n v="2"/>
    <x v="201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1"/>
    <n v="1"/>
    <x v="201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1"/>
    <n v="2"/>
    <x v="201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2"/>
    <n v="1"/>
    <x v="201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2"/>
    <n v="2"/>
    <x v="201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3"/>
    <n v="1"/>
    <x v="20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3"/>
    <n v="2"/>
    <x v="20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4"/>
    <n v="1"/>
    <x v="20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4"/>
    <n v="2"/>
    <x v="20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7"/>
    <x v="0"/>
    <n v="1"/>
    <x v="202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0"/>
    <n v="2"/>
    <x v="202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1"/>
    <n v="1"/>
    <x v="202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1"/>
    <n v="2"/>
    <x v="202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2"/>
    <n v="1"/>
    <x v="202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2"/>
    <n v="2"/>
    <x v="202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3"/>
    <n v="1"/>
    <x v="202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3"/>
    <n v="2"/>
    <x v="202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4"/>
    <n v="1"/>
    <x v="202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4"/>
    <n v="2"/>
    <x v="202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8"/>
    <x v="0"/>
    <n v="1"/>
    <x v="203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0"/>
    <n v="2"/>
    <x v="203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1"/>
    <n v="1"/>
    <x v="203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1"/>
    <n v="2"/>
    <x v="203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2"/>
    <n v="1"/>
    <x v="203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2"/>
    <n v="2"/>
    <x v="203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3"/>
    <n v="1"/>
    <x v="20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3"/>
    <n v="2"/>
    <x v="203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4"/>
    <n v="1"/>
    <x v="203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4"/>
    <n v="2"/>
    <x v="203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9"/>
    <x v="0"/>
    <n v="1"/>
    <x v="204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0"/>
    <n v="2"/>
    <x v="204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1"/>
    <n v="1"/>
    <x v="204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1"/>
    <n v="2"/>
    <x v="204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2"/>
    <n v="1"/>
    <x v="204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2"/>
    <n v="2"/>
    <x v="204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3"/>
    <n v="1"/>
    <x v="204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3"/>
    <n v="2"/>
    <x v="204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4"/>
    <n v="1"/>
    <x v="204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4"/>
    <n v="2"/>
    <x v="204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30"/>
    <x v="0"/>
    <n v="1"/>
    <x v="205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0"/>
    <n v="2"/>
    <x v="205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1"/>
    <n v="1"/>
    <x v="20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1"/>
    <n v="2"/>
    <x v="20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2"/>
    <n v="1"/>
    <x v="20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2"/>
    <n v="2"/>
    <x v="20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3"/>
    <n v="1"/>
    <x v="20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3"/>
    <n v="2"/>
    <x v="20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4"/>
    <n v="1"/>
    <x v="20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4"/>
    <n v="2"/>
    <x v="20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1"/>
    <x v="0"/>
    <n v="1"/>
    <x v="206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0"/>
    <n v="2"/>
    <x v="20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1"/>
    <n v="1"/>
    <x v="20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1"/>
    <n v="2"/>
    <x v="20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2"/>
    <n v="1"/>
    <x v="20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2"/>
    <n v="2"/>
    <x v="20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3"/>
    <n v="1"/>
    <x v="20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3"/>
    <n v="2"/>
    <x v="20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4"/>
    <n v="1"/>
    <x v="20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4"/>
    <n v="2"/>
    <x v="20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2"/>
    <x v="0"/>
    <n v="1"/>
    <x v="207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0"/>
    <n v="2"/>
    <x v="207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1"/>
    <n v="1"/>
    <x v="207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1"/>
    <n v="2"/>
    <x v="207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2"/>
    <n v="1"/>
    <x v="207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2"/>
    <n v="2"/>
    <x v="207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3"/>
    <n v="1"/>
    <x v="20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3"/>
    <n v="2"/>
    <x v="20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4"/>
    <n v="1"/>
    <x v="20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4"/>
    <n v="2"/>
    <x v="20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3"/>
    <x v="0"/>
    <n v="1"/>
    <x v="208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0"/>
    <n v="2"/>
    <x v="208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1"/>
    <n v="1"/>
    <x v="208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1"/>
    <n v="2"/>
    <x v="208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2"/>
    <n v="1"/>
    <x v="208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2"/>
    <n v="2"/>
    <x v="208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3"/>
    <n v="1"/>
    <x v="20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3"/>
    <n v="2"/>
    <x v="20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4"/>
    <n v="1"/>
    <x v="20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4"/>
    <n v="2"/>
    <x v="20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4"/>
    <x v="0"/>
    <n v="1"/>
    <x v="209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0"/>
    <n v="2"/>
    <x v="209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1"/>
    <n v="1"/>
    <x v="209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1"/>
    <n v="2"/>
    <x v="209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2"/>
    <n v="1"/>
    <x v="209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2"/>
    <n v="2"/>
    <x v="209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3"/>
    <n v="1"/>
    <x v="209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3"/>
    <n v="2"/>
    <x v="209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4"/>
    <n v="1"/>
    <x v="2098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4"/>
    <n v="2"/>
    <x v="2099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5"/>
    <x v="0"/>
    <n v="1"/>
    <x v="210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0"/>
    <n v="2"/>
    <x v="210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1"/>
    <n v="1"/>
    <x v="210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1"/>
    <n v="2"/>
    <x v="210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2"/>
    <n v="1"/>
    <x v="210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2"/>
    <n v="2"/>
    <x v="210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3"/>
    <n v="1"/>
    <x v="21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3"/>
    <n v="2"/>
    <x v="21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4"/>
    <n v="1"/>
    <x v="21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4"/>
    <n v="2"/>
    <x v="21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6"/>
    <x v="0"/>
    <n v="1"/>
    <x v="211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0"/>
    <n v="2"/>
    <x v="211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1"/>
    <n v="1"/>
    <x v="211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1"/>
    <n v="2"/>
    <x v="211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2"/>
    <n v="1"/>
    <x v="211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2"/>
    <n v="2"/>
    <x v="211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3"/>
    <n v="1"/>
    <x v="21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3"/>
    <n v="2"/>
    <x v="21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4"/>
    <n v="1"/>
    <x v="21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4"/>
    <n v="2"/>
    <x v="21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7"/>
    <x v="0"/>
    <n v="1"/>
    <x v="212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0"/>
    <n v="2"/>
    <x v="212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1"/>
    <n v="1"/>
    <x v="212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1"/>
    <n v="2"/>
    <x v="212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2"/>
    <n v="1"/>
    <x v="212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2"/>
    <n v="2"/>
    <x v="212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3"/>
    <n v="1"/>
    <x v="212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3"/>
    <n v="2"/>
    <x v="2127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4"/>
    <n v="1"/>
    <x v="2128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4"/>
    <n v="2"/>
    <x v="2129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8"/>
    <x v="0"/>
    <n v="1"/>
    <x v="213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0"/>
    <n v="2"/>
    <x v="213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1"/>
    <n v="1"/>
    <x v="213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1"/>
    <n v="2"/>
    <x v="213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2"/>
    <n v="1"/>
    <x v="213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2"/>
    <n v="2"/>
    <x v="213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3"/>
    <n v="1"/>
    <x v="21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3"/>
    <n v="2"/>
    <x v="213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4"/>
    <n v="1"/>
    <x v="213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4"/>
    <n v="2"/>
    <x v="213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9"/>
    <x v="0"/>
    <n v="1"/>
    <x v="214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0"/>
    <n v="2"/>
    <x v="214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1"/>
    <n v="1"/>
    <x v="214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1"/>
    <n v="2"/>
    <x v="214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2"/>
    <n v="1"/>
    <x v="214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2"/>
    <n v="2"/>
    <x v="214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3"/>
    <n v="1"/>
    <x v="214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3"/>
    <n v="2"/>
    <x v="214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4"/>
    <n v="1"/>
    <x v="214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4"/>
    <n v="2"/>
    <x v="214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40"/>
    <x v="0"/>
    <n v="1"/>
    <x v="215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0"/>
    <n v="2"/>
    <x v="21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F40"/>
    <n v="0"/>
    <s v="non"/>
    <n v="1"/>
  </r>
  <r>
    <s v="CF"/>
    <s v="40"/>
    <x v="1"/>
    <n v="1"/>
    <x v="21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1"/>
    <n v="2"/>
    <x v="21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2"/>
    <n v="1"/>
    <x v="21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2"/>
    <n v="2"/>
    <x v="21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3"/>
    <n v="1"/>
    <x v="21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3"/>
    <n v="2"/>
    <x v="21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4"/>
    <n v="1"/>
    <x v="21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4"/>
    <n v="2"/>
    <x v="21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G"/>
    <s v="01"/>
    <x v="0"/>
    <n v="1"/>
    <x v="216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0"/>
    <n v="2"/>
    <x v="216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1"/>
    <n v="1"/>
    <x v="216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1"/>
    <n v="2"/>
    <x v="216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2"/>
    <n v="1"/>
    <x v="216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2"/>
    <n v="2"/>
    <x v="216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3"/>
    <n v="1"/>
    <x v="216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3"/>
    <n v="2"/>
    <x v="216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4"/>
    <n v="1"/>
    <x v="216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4"/>
    <n v="2"/>
    <x v="216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2"/>
    <x v="0"/>
    <n v="1"/>
    <x v="217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0"/>
    <n v="2"/>
    <x v="217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1"/>
    <n v="1"/>
    <x v="217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1"/>
    <n v="2"/>
    <x v="217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2"/>
    <n v="1"/>
    <x v="217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2"/>
    <n v="2"/>
    <x v="217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3"/>
    <n v="1"/>
    <x v="21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2"/>
    <n v="0"/>
    <s v="non"/>
    <n v="1"/>
  </r>
  <r>
    <s v="CG"/>
    <s v="02"/>
    <x v="3"/>
    <n v="2"/>
    <x v="21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2"/>
    <n v="0"/>
    <s v="non"/>
    <n v="1"/>
  </r>
  <r>
    <s v="CG"/>
    <s v="02"/>
    <x v="4"/>
    <n v="1"/>
    <x v="21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2"/>
    <n v="0"/>
    <s v="non"/>
    <n v="1"/>
  </r>
  <r>
    <s v="CG"/>
    <s v="02"/>
    <x v="4"/>
    <n v="2"/>
    <x v="21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2"/>
    <n v="0"/>
    <s v="non"/>
    <n v="1"/>
  </r>
  <r>
    <s v="CG"/>
    <s v="03"/>
    <x v="0"/>
    <n v="1"/>
    <x v="218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0"/>
    <n v="2"/>
    <x v="21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1"/>
    <n v="1"/>
    <x v="218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1"/>
    <n v="2"/>
    <x v="21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2"/>
    <n v="1"/>
    <x v="218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2"/>
    <n v="2"/>
    <x v="21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3"/>
    <n v="1"/>
    <x v="21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3"/>
    <n v="0"/>
    <s v="non"/>
    <n v="1"/>
  </r>
  <r>
    <s v="CG"/>
    <s v="03"/>
    <x v="3"/>
    <n v="2"/>
    <x v="21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3"/>
    <n v="0"/>
    <s v="non"/>
    <n v="1"/>
  </r>
  <r>
    <s v="CG"/>
    <s v="03"/>
    <x v="4"/>
    <n v="1"/>
    <x v="21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3"/>
    <n v="0"/>
    <s v="non"/>
    <n v="1"/>
  </r>
  <r>
    <s v="CG"/>
    <s v="03"/>
    <x v="4"/>
    <n v="2"/>
    <x v="21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3"/>
    <n v="0"/>
    <s v="non"/>
    <n v="1"/>
  </r>
  <r>
    <s v="CG"/>
    <s v="04"/>
    <x v="0"/>
    <n v="1"/>
    <x v="21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0"/>
    <n v="2"/>
    <x v="219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1"/>
    <n v="1"/>
    <x v="21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1"/>
    <n v="2"/>
    <x v="219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2"/>
    <n v="1"/>
    <x v="21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2"/>
    <n v="2"/>
    <x v="219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3"/>
    <n v="1"/>
    <x v="2196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4"/>
    <n v="0"/>
    <s v="non"/>
    <n v="1"/>
  </r>
  <r>
    <s v="CG"/>
    <s v="04"/>
    <x v="3"/>
    <n v="2"/>
    <x v="2197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4"/>
    <n v="0"/>
    <s v="non"/>
    <n v="1"/>
  </r>
  <r>
    <s v="CG"/>
    <s v="04"/>
    <x v="4"/>
    <n v="1"/>
    <x v="2198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4"/>
    <n v="0"/>
    <s v="non"/>
    <n v="1"/>
  </r>
  <r>
    <s v="CG"/>
    <s v="04"/>
    <x v="4"/>
    <n v="2"/>
    <x v="2199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4"/>
    <n v="0"/>
    <s v="non"/>
    <n v="1"/>
  </r>
  <r>
    <s v="CG"/>
    <s v="05"/>
    <x v="0"/>
    <n v="1"/>
    <x v="220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0"/>
    <n v="2"/>
    <x v="220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1"/>
    <n v="1"/>
    <x v="220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1"/>
    <n v="2"/>
    <x v="220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2"/>
    <n v="1"/>
    <x v="220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2"/>
    <n v="2"/>
    <x v="220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3"/>
    <n v="1"/>
    <x v="22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5"/>
    <n v="0"/>
    <s v="non"/>
    <n v="1"/>
  </r>
  <r>
    <s v="CG"/>
    <s v="05"/>
    <x v="3"/>
    <n v="2"/>
    <x v="22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5"/>
    <n v="0"/>
    <s v="non"/>
    <n v="1"/>
  </r>
  <r>
    <s v="CG"/>
    <s v="05"/>
    <x v="4"/>
    <n v="1"/>
    <x v="22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5"/>
    <n v="0"/>
    <s v="non"/>
    <n v="1"/>
  </r>
  <r>
    <s v="CG"/>
    <s v="05"/>
    <x v="4"/>
    <n v="2"/>
    <x v="22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5"/>
    <n v="0"/>
    <s v="non"/>
    <n v="1"/>
  </r>
  <r>
    <s v="CG"/>
    <s v="06"/>
    <x v="0"/>
    <n v="1"/>
    <x v="221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0"/>
    <n v="2"/>
    <x v="221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1"/>
    <n v="1"/>
    <x v="221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1"/>
    <n v="2"/>
    <x v="221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2"/>
    <n v="1"/>
    <x v="221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2"/>
    <n v="2"/>
    <x v="221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3"/>
    <n v="1"/>
    <x v="22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6"/>
    <n v="0"/>
    <s v="non"/>
    <n v="1"/>
  </r>
  <r>
    <s v="CG"/>
    <s v="06"/>
    <x v="3"/>
    <n v="2"/>
    <x v="22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6"/>
    <n v="0"/>
    <s v="non"/>
    <n v="1"/>
  </r>
  <r>
    <s v="CG"/>
    <s v="06"/>
    <x v="4"/>
    <n v="1"/>
    <x v="221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4"/>
    <n v="2"/>
    <x v="221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7"/>
    <x v="0"/>
    <n v="1"/>
    <x v="222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0"/>
    <n v="2"/>
    <x v="222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1"/>
    <n v="1"/>
    <x v="222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1"/>
    <n v="2"/>
    <x v="222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2"/>
    <n v="1"/>
    <x v="222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2"/>
    <n v="2"/>
    <x v="222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3"/>
    <n v="1"/>
    <x v="222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3"/>
    <n v="2"/>
    <x v="222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4"/>
    <n v="1"/>
    <x v="222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4"/>
    <n v="2"/>
    <x v="222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8"/>
    <x v="0"/>
    <n v="1"/>
    <x v="223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0"/>
    <n v="2"/>
    <x v="223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1"/>
    <n v="1"/>
    <x v="223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1"/>
    <n v="2"/>
    <x v="223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2"/>
    <n v="1"/>
    <x v="223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2"/>
    <n v="2"/>
    <x v="223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3"/>
    <n v="1"/>
    <x v="223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3"/>
    <n v="2"/>
    <x v="223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4"/>
    <n v="1"/>
    <x v="223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4"/>
    <n v="2"/>
    <x v="223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9"/>
    <x v="0"/>
    <n v="1"/>
    <x v="224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0"/>
    <n v="2"/>
    <x v="224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1"/>
    <n v="1"/>
    <x v="224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1"/>
    <n v="2"/>
    <x v="224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2"/>
    <n v="1"/>
    <x v="224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2"/>
    <n v="2"/>
    <x v="224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3"/>
    <n v="1"/>
    <x v="224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3"/>
    <n v="2"/>
    <x v="224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4"/>
    <n v="1"/>
    <x v="224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4"/>
    <n v="2"/>
    <x v="224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10"/>
    <x v="0"/>
    <n v="1"/>
    <x v="22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0"/>
    <n v="2"/>
    <x v="22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1"/>
    <n v="1"/>
    <x v="225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1"/>
    <n v="2"/>
    <x v="225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2"/>
    <n v="1"/>
    <x v="225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2"/>
    <n v="2"/>
    <x v="225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3"/>
    <n v="1"/>
    <x v="225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3"/>
    <n v="2"/>
    <x v="225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4"/>
    <n v="1"/>
    <x v="225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4"/>
    <n v="2"/>
    <x v="225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1"/>
    <x v="0"/>
    <n v="1"/>
    <x v="226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0"/>
    <n v="2"/>
    <x v="226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1"/>
    <n v="1"/>
    <x v="226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1"/>
    <n v="2"/>
    <x v="226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2"/>
    <n v="1"/>
    <x v="226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2"/>
    <n v="2"/>
    <x v="226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3"/>
    <n v="1"/>
    <x v="226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3"/>
    <n v="2"/>
    <x v="226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4"/>
    <n v="1"/>
    <x v="226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4"/>
    <n v="2"/>
    <x v="226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2"/>
    <x v="0"/>
    <n v="1"/>
    <x v="227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0"/>
    <n v="2"/>
    <x v="227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1"/>
    <n v="1"/>
    <x v="227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1"/>
    <n v="2"/>
    <x v="227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2"/>
    <n v="1"/>
    <x v="227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2"/>
    <n v="2"/>
    <x v="227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3"/>
    <n v="1"/>
    <x v="227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3"/>
    <n v="2"/>
    <x v="227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4"/>
    <n v="1"/>
    <x v="227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4"/>
    <n v="2"/>
    <x v="227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3"/>
    <x v="0"/>
    <n v="1"/>
    <x v="228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0"/>
    <n v="2"/>
    <x v="22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1"/>
    <n v="1"/>
    <x v="228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1"/>
    <n v="2"/>
    <x v="22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2"/>
    <n v="1"/>
    <x v="228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2"/>
    <n v="2"/>
    <x v="22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3"/>
    <n v="1"/>
    <x v="228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3"/>
    <n v="2"/>
    <x v="228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4"/>
    <n v="1"/>
    <x v="228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4"/>
    <n v="2"/>
    <x v="228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4"/>
    <x v="0"/>
    <n v="1"/>
    <x v="22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0"/>
    <n v="2"/>
    <x v="229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1"/>
    <n v="1"/>
    <x v="22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1"/>
    <n v="2"/>
    <x v="229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2"/>
    <n v="1"/>
    <x v="22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2"/>
    <n v="2"/>
    <x v="229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3"/>
    <n v="1"/>
    <x v="229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3"/>
    <n v="2"/>
    <x v="229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4"/>
    <n v="1"/>
    <x v="229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4"/>
    <n v="2"/>
    <x v="229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5"/>
    <x v="0"/>
    <n v="1"/>
    <x v="230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0"/>
    <n v="2"/>
    <x v="230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1"/>
    <n v="1"/>
    <x v="230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1"/>
    <n v="2"/>
    <x v="230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2"/>
    <n v="1"/>
    <x v="230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2"/>
    <n v="2"/>
    <x v="230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3"/>
    <n v="1"/>
    <x v="230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3"/>
    <n v="2"/>
    <x v="230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4"/>
    <n v="1"/>
    <x v="230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4"/>
    <n v="2"/>
    <x v="230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6"/>
    <x v="0"/>
    <n v="1"/>
    <x v="231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0"/>
    <n v="2"/>
    <x v="231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1"/>
    <n v="1"/>
    <x v="231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1"/>
    <n v="2"/>
    <x v="231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2"/>
    <n v="1"/>
    <x v="231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2"/>
    <n v="2"/>
    <x v="231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3"/>
    <n v="1"/>
    <x v="231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3"/>
    <n v="2"/>
    <x v="231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4"/>
    <n v="1"/>
    <x v="231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4"/>
    <n v="2"/>
    <x v="231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7"/>
    <x v="0"/>
    <n v="1"/>
    <x v="232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0"/>
    <n v="2"/>
    <x v="232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1"/>
    <n v="1"/>
    <x v="232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1"/>
    <n v="2"/>
    <x v="232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2"/>
    <n v="1"/>
    <x v="232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2"/>
    <n v="2"/>
    <x v="232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3"/>
    <n v="1"/>
    <x v="232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3"/>
    <n v="2"/>
    <x v="232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4"/>
    <n v="1"/>
    <x v="232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4"/>
    <n v="2"/>
    <x v="232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8"/>
    <x v="0"/>
    <n v="1"/>
    <x v="233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0"/>
    <n v="2"/>
    <x v="233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1"/>
    <n v="1"/>
    <x v="233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1"/>
    <n v="2"/>
    <x v="233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2"/>
    <n v="1"/>
    <x v="233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2"/>
    <n v="2"/>
    <x v="233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3"/>
    <n v="1"/>
    <x v="233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3"/>
    <n v="2"/>
    <x v="233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4"/>
    <n v="1"/>
    <x v="233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4"/>
    <n v="2"/>
    <x v="233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9"/>
    <x v="0"/>
    <n v="1"/>
    <x v="234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0"/>
    <n v="2"/>
    <x v="234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1"/>
    <n v="1"/>
    <x v="234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1"/>
    <n v="2"/>
    <x v="234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2"/>
    <n v="1"/>
    <x v="234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2"/>
    <n v="2"/>
    <x v="234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3"/>
    <n v="1"/>
    <x v="234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3"/>
    <n v="2"/>
    <x v="234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4"/>
    <n v="1"/>
    <x v="234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4"/>
    <n v="2"/>
    <x v="234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20"/>
    <x v="0"/>
    <n v="1"/>
    <x v="23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0"/>
    <n v="2"/>
    <x v="23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1"/>
    <n v="1"/>
    <x v="235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1"/>
    <n v="2"/>
    <x v="235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2"/>
    <n v="1"/>
    <x v="235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2"/>
    <n v="2"/>
    <x v="235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3"/>
    <n v="1"/>
    <x v="235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3"/>
    <n v="2"/>
    <x v="235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4"/>
    <n v="1"/>
    <x v="235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4"/>
    <n v="2"/>
    <x v="235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1"/>
    <x v="0"/>
    <n v="1"/>
    <x v="236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0"/>
    <n v="2"/>
    <x v="236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1"/>
    <n v="1"/>
    <x v="236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1"/>
    <n v="2"/>
    <x v="236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2"/>
    <n v="1"/>
    <x v="236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2"/>
    <n v="2"/>
    <x v="236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3"/>
    <n v="1"/>
    <x v="236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3"/>
    <n v="2"/>
    <x v="236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4"/>
    <n v="1"/>
    <x v="236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4"/>
    <n v="2"/>
    <x v="236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2"/>
    <x v="0"/>
    <n v="1"/>
    <x v="237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0"/>
    <n v="2"/>
    <x v="237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1"/>
    <n v="1"/>
    <x v="237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1"/>
    <n v="2"/>
    <x v="237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2"/>
    <n v="1"/>
    <x v="237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2"/>
    <n v="2"/>
    <x v="237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3"/>
    <n v="1"/>
    <x v="237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3"/>
    <n v="2"/>
    <x v="237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4"/>
    <n v="1"/>
    <x v="237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4"/>
    <n v="2"/>
    <x v="237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3"/>
    <x v="0"/>
    <n v="1"/>
    <x v="238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0"/>
    <n v="2"/>
    <x v="23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1"/>
    <n v="1"/>
    <x v="238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1"/>
    <n v="2"/>
    <x v="23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2"/>
    <n v="1"/>
    <x v="238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2"/>
    <n v="2"/>
    <x v="23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3"/>
    <n v="1"/>
    <x v="238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3"/>
    <n v="2"/>
    <x v="238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4"/>
    <n v="1"/>
    <x v="238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4"/>
    <n v="2"/>
    <x v="238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4"/>
    <x v="0"/>
    <n v="1"/>
    <x v="23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0"/>
    <n v="2"/>
    <x v="239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1"/>
    <n v="1"/>
    <x v="23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1"/>
    <n v="2"/>
    <x v="239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2"/>
    <n v="1"/>
    <x v="23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2"/>
    <n v="2"/>
    <x v="239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3"/>
    <n v="1"/>
    <x v="239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3"/>
    <n v="2"/>
    <x v="239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4"/>
    <n v="1"/>
    <x v="239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4"/>
    <n v="2"/>
    <x v="239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5"/>
    <x v="0"/>
    <n v="1"/>
    <x v="240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0"/>
    <n v="2"/>
    <x v="240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1"/>
    <n v="1"/>
    <x v="240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1"/>
    <n v="2"/>
    <x v="240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2"/>
    <n v="1"/>
    <x v="240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2"/>
    <n v="2"/>
    <x v="240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3"/>
    <n v="1"/>
    <x v="240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3"/>
    <n v="2"/>
    <x v="240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4"/>
    <n v="1"/>
    <x v="240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4"/>
    <n v="2"/>
    <x v="240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6"/>
    <x v="0"/>
    <n v="1"/>
    <x v="241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0"/>
    <n v="2"/>
    <x v="241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1"/>
    <n v="1"/>
    <x v="241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1"/>
    <n v="2"/>
    <x v="241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2"/>
    <n v="1"/>
    <x v="241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2"/>
    <n v="2"/>
    <x v="241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3"/>
    <n v="1"/>
    <x v="241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3"/>
    <n v="2"/>
    <x v="241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4"/>
    <n v="1"/>
    <x v="241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4"/>
    <n v="2"/>
    <x v="241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7"/>
    <x v="0"/>
    <n v="1"/>
    <x v="242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0"/>
    <n v="2"/>
    <x v="242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1"/>
    <n v="1"/>
    <x v="242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1"/>
    <n v="2"/>
    <x v="242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2"/>
    <n v="1"/>
    <x v="242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2"/>
    <n v="2"/>
    <x v="242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3"/>
    <n v="1"/>
    <x v="242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3"/>
    <n v="2"/>
    <x v="242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4"/>
    <n v="1"/>
    <x v="242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4"/>
    <n v="2"/>
    <x v="242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8"/>
    <x v="0"/>
    <n v="1"/>
    <x v="243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0"/>
    <n v="2"/>
    <x v="243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1"/>
    <n v="1"/>
    <x v="243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1"/>
    <n v="2"/>
    <x v="243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2"/>
    <n v="1"/>
    <x v="243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2"/>
    <n v="2"/>
    <x v="243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3"/>
    <n v="1"/>
    <x v="243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3"/>
    <n v="2"/>
    <x v="243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4"/>
    <n v="1"/>
    <x v="243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4"/>
    <n v="2"/>
    <x v="243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9"/>
    <x v="0"/>
    <n v="1"/>
    <x v="244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0"/>
    <n v="2"/>
    <x v="244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1"/>
    <n v="1"/>
    <x v="244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1"/>
    <n v="2"/>
    <x v="244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2"/>
    <n v="1"/>
    <x v="244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2"/>
    <n v="2"/>
    <x v="244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3"/>
    <n v="1"/>
    <x v="244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3"/>
    <n v="2"/>
    <x v="244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4"/>
    <n v="1"/>
    <x v="244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4"/>
    <n v="2"/>
    <x v="244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30"/>
    <x v="0"/>
    <n v="1"/>
    <x v="24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0"/>
    <n v="2"/>
    <x v="24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1"/>
    <n v="1"/>
    <x v="245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1"/>
    <n v="2"/>
    <x v="245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2"/>
    <n v="1"/>
    <x v="245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2"/>
    <n v="2"/>
    <x v="245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3"/>
    <n v="1"/>
    <x v="245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3"/>
    <n v="2"/>
    <x v="245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4"/>
    <n v="1"/>
    <x v="245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4"/>
    <n v="2"/>
    <x v="245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1"/>
    <x v="0"/>
    <n v="1"/>
    <x v="246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0"/>
    <n v="2"/>
    <x v="246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1"/>
    <n v="1"/>
    <x v="246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1"/>
    <n v="2"/>
    <x v="246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2"/>
    <n v="1"/>
    <x v="246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2"/>
    <n v="2"/>
    <x v="246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3"/>
    <n v="1"/>
    <x v="246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3"/>
    <n v="2"/>
    <x v="246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4"/>
    <n v="1"/>
    <x v="246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4"/>
    <n v="2"/>
    <x v="246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2"/>
    <x v="0"/>
    <n v="1"/>
    <x v="247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0"/>
    <n v="2"/>
    <x v="247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1"/>
    <n v="1"/>
    <x v="247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1"/>
    <n v="2"/>
    <x v="247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2"/>
    <n v="1"/>
    <x v="247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2"/>
    <n v="2"/>
    <x v="247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3"/>
    <n v="1"/>
    <x v="247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3"/>
    <n v="2"/>
    <x v="247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4"/>
    <n v="1"/>
    <x v="247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4"/>
    <n v="2"/>
    <x v="247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3"/>
    <x v="0"/>
    <n v="1"/>
    <x v="248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0"/>
    <n v="2"/>
    <x v="24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1"/>
    <n v="1"/>
    <x v="248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1"/>
    <n v="2"/>
    <x v="24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2"/>
    <n v="1"/>
    <x v="248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2"/>
    <n v="2"/>
    <x v="24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3"/>
    <n v="1"/>
    <x v="248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3"/>
    <n v="2"/>
    <x v="248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4"/>
    <n v="1"/>
    <x v="248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4"/>
    <n v="2"/>
    <x v="248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4"/>
    <x v="0"/>
    <n v="1"/>
    <x v="24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0"/>
    <n v="2"/>
    <x v="249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1"/>
    <n v="1"/>
    <x v="24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1"/>
    <n v="2"/>
    <x v="249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2"/>
    <n v="1"/>
    <x v="24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2"/>
    <n v="2"/>
    <x v="249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3"/>
    <n v="1"/>
    <x v="249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3"/>
    <n v="2"/>
    <x v="249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4"/>
    <n v="1"/>
    <x v="249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4"/>
    <n v="2"/>
    <x v="249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5"/>
    <x v="0"/>
    <n v="1"/>
    <x v="250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0"/>
    <n v="2"/>
    <x v="250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1"/>
    <n v="1"/>
    <x v="250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1"/>
    <n v="2"/>
    <x v="250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2"/>
    <n v="1"/>
    <x v="250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2"/>
    <n v="2"/>
    <x v="250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3"/>
    <n v="1"/>
    <x v="250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3"/>
    <n v="2"/>
    <x v="250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4"/>
    <n v="1"/>
    <x v="250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4"/>
    <n v="2"/>
    <x v="250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6"/>
    <x v="0"/>
    <n v="1"/>
    <x v="251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0"/>
    <n v="2"/>
    <x v="251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1"/>
    <n v="1"/>
    <x v="251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1"/>
    <n v="2"/>
    <x v="251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2"/>
    <n v="1"/>
    <x v="251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2"/>
    <n v="2"/>
    <x v="251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3"/>
    <n v="1"/>
    <x v="251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3"/>
    <n v="2"/>
    <x v="251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4"/>
    <n v="1"/>
    <x v="251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4"/>
    <n v="2"/>
    <x v="251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7"/>
    <x v="0"/>
    <n v="1"/>
    <x v="252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0"/>
    <n v="2"/>
    <x v="252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1"/>
    <n v="1"/>
    <x v="252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1"/>
    <n v="2"/>
    <x v="252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2"/>
    <n v="1"/>
    <x v="252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2"/>
    <n v="2"/>
    <x v="252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3"/>
    <n v="1"/>
    <x v="252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3"/>
    <n v="2"/>
    <x v="252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4"/>
    <n v="1"/>
    <x v="252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4"/>
    <n v="2"/>
    <x v="252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8"/>
    <x v="0"/>
    <n v="1"/>
    <x v="253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0"/>
    <n v="2"/>
    <x v="253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1"/>
    <n v="1"/>
    <x v="253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1"/>
    <n v="2"/>
    <x v="253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2"/>
    <n v="1"/>
    <x v="253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2"/>
    <n v="2"/>
    <x v="253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3"/>
    <n v="1"/>
    <x v="253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3"/>
    <n v="2"/>
    <x v="253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4"/>
    <n v="1"/>
    <x v="253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4"/>
    <n v="2"/>
    <x v="253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9"/>
    <x v="0"/>
    <n v="1"/>
    <x v="254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0"/>
    <n v="2"/>
    <x v="254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1"/>
    <n v="1"/>
    <x v="254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1"/>
    <n v="2"/>
    <x v="254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2"/>
    <n v="1"/>
    <x v="254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2"/>
    <n v="2"/>
    <x v="254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3"/>
    <n v="1"/>
    <x v="254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3"/>
    <n v="2"/>
    <x v="254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4"/>
    <n v="1"/>
    <x v="254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4"/>
    <n v="2"/>
    <x v="254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40"/>
    <x v="0"/>
    <n v="1"/>
    <x v="25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0"/>
    <n v="2"/>
    <x v="25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1"/>
    <n v="1"/>
    <x v="255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1"/>
    <n v="2"/>
    <x v="255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2"/>
    <n v="1"/>
    <x v="255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2"/>
    <n v="2"/>
    <x v="255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3"/>
    <n v="1"/>
    <x v="255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3"/>
    <n v="2"/>
    <x v="255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4"/>
    <n v="1"/>
    <x v="255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4"/>
    <n v="2"/>
    <x v="255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Qu"/>
    <s v="ar"/>
    <x v="0"/>
    <e v="#VALUE!"/>
    <x v="2560"/>
    <m/>
    <m/>
    <m/>
    <x v="20"/>
    <x v="20"/>
    <n v="6"/>
    <n v="0"/>
    <n v="6"/>
    <n v="44"/>
    <n v="0"/>
    <m/>
    <m/>
    <n v="0"/>
    <x v="13"/>
    <n v="0"/>
    <b v="0"/>
    <n v="0"/>
    <d v="1899-12-30T00:00:00"/>
    <b v="1"/>
    <m/>
    <s v=""/>
    <s v=""/>
    <n v="6"/>
    <n v="1"/>
    <s v="Quar"/>
    <n v="72"/>
    <s v="non"/>
    <n v="0"/>
  </r>
  <r>
    <s v="Qu"/>
    <s v="ar"/>
    <x v="0"/>
    <e v="#VALUE!"/>
    <x v="2560"/>
    <m/>
    <m/>
    <m/>
    <x v="45"/>
    <x v="45"/>
    <n v="1"/>
    <n v="0"/>
    <n v="1"/>
    <n v="4"/>
    <n v="0"/>
    <m/>
    <m/>
    <n v="0"/>
    <x v="4"/>
    <n v="0"/>
    <b v="0"/>
    <n v="0"/>
    <d v="1899-12-30T00:00:00"/>
    <b v="1"/>
    <m/>
    <m/>
    <s v=""/>
    <n v="1"/>
    <n v="1"/>
    <s v="Quar"/>
    <n v="209"/>
    <s v="non"/>
    <n v="0"/>
  </r>
  <r>
    <s v="Qu"/>
    <s v="ar"/>
    <x v="0"/>
    <e v="#VALUE!"/>
    <x v="2560"/>
    <m/>
    <m/>
    <m/>
    <x v="42"/>
    <x v="42"/>
    <n v="2"/>
    <n v="0"/>
    <n v="2"/>
    <n v="36"/>
    <n v="0"/>
    <m/>
    <m/>
    <n v="0"/>
    <x v="1"/>
    <n v="0"/>
    <b v="0"/>
    <n v="0"/>
    <d v="1899-12-30T00:00:00"/>
    <b v="1"/>
    <m/>
    <m/>
    <s v=""/>
    <n v="2"/>
    <n v="1"/>
    <s v="Quar"/>
    <n v="32"/>
    <s v="non"/>
    <n v="0"/>
  </r>
  <r>
    <s v="Qu"/>
    <s v="ar"/>
    <x v="0"/>
    <e v="#VALUE!"/>
    <x v="2560"/>
    <m/>
    <m/>
    <m/>
    <x v="36"/>
    <x v="36"/>
    <n v="1"/>
    <n v="0"/>
    <n v="1"/>
    <n v="48"/>
    <n v="0"/>
    <m/>
    <m/>
    <n v="0"/>
    <x v="4"/>
    <n v="0"/>
    <b v="0"/>
    <n v="0"/>
    <d v="1899-12-30T00:00:00"/>
    <b v="1"/>
    <m/>
    <m/>
    <s v=""/>
    <n v="1"/>
    <n v="1"/>
    <s v="Quar"/>
    <n v="9.6000000000000014"/>
    <s v="non"/>
    <n v="0"/>
  </r>
  <r>
    <s v="Qu"/>
    <s v="ar"/>
    <x v="0"/>
    <e v="#VALUE!"/>
    <x v="2560"/>
    <m/>
    <m/>
    <m/>
    <x v="87"/>
    <x v="87"/>
    <n v="1"/>
    <n v="0"/>
    <n v="1"/>
    <n v="36"/>
    <n v="0"/>
    <m/>
    <m/>
    <n v="0"/>
    <x v="4"/>
    <n v="0"/>
    <b v="0"/>
    <n v="0"/>
    <d v="1899-12-30T00:00:00"/>
    <b v="1"/>
    <m/>
    <m/>
    <s v=""/>
    <n v="1"/>
    <n v="1"/>
    <s v="Quar"/>
    <n v="16"/>
    <s v="non"/>
    <n v="0"/>
  </r>
  <r>
    <s v="Qu"/>
    <s v="ar"/>
    <x v="0"/>
    <e v="#VALUE!"/>
    <x v="2560"/>
    <m/>
    <m/>
    <m/>
    <x v="41"/>
    <x v="49"/>
    <n v="4"/>
    <n v="0"/>
    <m/>
    <m/>
    <n v="0"/>
    <m/>
    <m/>
    <n v="0"/>
    <x v="2"/>
    <m/>
    <b v="1"/>
    <m/>
    <m/>
    <s v=""/>
    <m/>
    <n v="0"/>
    <s v="Quar"/>
    <n v="4"/>
    <s v="non"/>
    <n v="0"/>
    <s v=""/>
    <s v="CAR"/>
    <m/>
  </r>
  <r>
    <s v="Qu"/>
    <s v="ar"/>
    <x v="0"/>
    <e v="#VALUE!"/>
    <x v="2560"/>
    <m/>
    <m/>
    <m/>
    <x v="77"/>
    <x v="77"/>
    <n v="1"/>
    <n v="0"/>
    <n v="1"/>
    <n v="44"/>
    <n v="0"/>
    <m/>
    <m/>
    <n v="0"/>
    <x v="4"/>
    <n v="0"/>
    <b v="0"/>
    <n v="0"/>
    <d v="1899-12-30T00:00:00"/>
    <b v="1"/>
    <m/>
    <m/>
    <s v=""/>
    <n v="1"/>
    <n v="1"/>
    <s v="Quar"/>
    <n v="12"/>
    <s v="non"/>
    <n v="0"/>
  </r>
  <r>
    <s v="Qu"/>
    <s v="ar"/>
    <x v="0"/>
    <e v="#VALUE!"/>
    <x v="2560"/>
    <m/>
    <m/>
    <m/>
    <x v="18"/>
    <x v="18"/>
    <n v="3"/>
    <n v="0"/>
    <n v="3"/>
    <n v="48"/>
    <n v="0"/>
    <m/>
    <m/>
    <n v="0"/>
    <x v="9"/>
    <n v="0"/>
    <b v="0"/>
    <n v="0"/>
    <d v="1899-12-30T00:00:00"/>
    <b v="1"/>
    <m/>
    <m/>
    <s v=""/>
    <n v="3"/>
    <n v="1"/>
    <s v="Quar"/>
    <n v="28.800000000000004"/>
    <s v="non"/>
    <n v="0"/>
  </r>
  <r>
    <s v="Qu"/>
    <s v="ar"/>
    <x v="0"/>
    <e v="#VALUE!"/>
    <x v="2560"/>
    <m/>
    <m/>
    <m/>
    <x v="49"/>
    <x v="49"/>
    <n v="8"/>
    <n v="0"/>
    <n v="8"/>
    <n v="44"/>
    <n v="0"/>
    <m/>
    <m/>
    <n v="0"/>
    <x v="26"/>
    <n v="0"/>
    <b v="0"/>
    <n v="0"/>
    <d v="1899-12-30T00:00:00"/>
    <b v="1"/>
    <m/>
    <m/>
    <s v=""/>
    <n v="8"/>
    <n v="1"/>
    <s v="Quar"/>
    <n v="96"/>
    <s v="non"/>
    <n v="0"/>
  </r>
  <r>
    <s v="ST"/>
    <s v="AG"/>
    <x v="5"/>
    <e v="#VALUE!"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STAG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105"/>
    <x v="2"/>
    <n v="0"/>
    <e v="#N/A"/>
    <e v="#N/A"/>
    <e v="#N/A"/>
    <n v="0"/>
    <m/>
    <m/>
    <n v="0"/>
    <x v="0"/>
    <n v="0"/>
    <b v="0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5">
  <r>
    <s v="CA"/>
    <s v="01"/>
    <s v="A"/>
    <n v="3"/>
    <x v="0"/>
    <x v="0"/>
    <x v="0"/>
    <x v="0"/>
    <x v="0"/>
    <x v="0"/>
    <n v="0"/>
    <n v="0"/>
    <n v="0"/>
    <n v="44"/>
    <n v="0"/>
    <m/>
    <m/>
    <n v="0"/>
    <x v="0"/>
    <n v="0"/>
    <b v="0"/>
    <n v="0"/>
    <d v="1899-12-30T00:00:00"/>
    <b v="0"/>
    <b v="0"/>
    <x v="0"/>
    <x v="0"/>
    <n v="0"/>
    <n v="0"/>
    <s v="CA01"/>
    <n v="0"/>
    <s v="Aktif"/>
    <n v="1"/>
    <s v="CA"/>
    <s v=""/>
  </r>
  <r>
    <s v="CA"/>
    <s v="01"/>
    <s v="A"/>
    <n v="2"/>
    <x v="1"/>
    <x v="1"/>
    <x v="1"/>
    <x v="1"/>
    <x v="1"/>
    <x v="1"/>
    <n v="1"/>
    <n v="0"/>
    <n v="1"/>
    <n v="4"/>
    <n v="0"/>
    <m/>
    <m/>
    <n v="0"/>
    <x v="1"/>
    <n v="0"/>
    <b v="0"/>
    <n v="0"/>
    <d v="1899-12-30T00:00:00"/>
    <b v="0"/>
    <b v="0"/>
    <x v="1"/>
    <x v="1"/>
    <n v="1"/>
    <n v="1"/>
    <s v="CA01"/>
    <n v="200"/>
    <s v="Aktif"/>
    <n v="0"/>
    <s v=""/>
    <s v=""/>
  </r>
  <r>
    <s v="CA"/>
    <s v="01"/>
    <s v="B"/>
    <n v="1"/>
    <x v="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A01"/>
    <n v="770"/>
    <s v="Aktif"/>
    <n v="0"/>
    <s v=""/>
    <s v=""/>
  </r>
  <r>
    <s v="CA"/>
    <s v="01"/>
    <s v="B"/>
    <n v="2"/>
    <x v="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A01"/>
    <n v="770"/>
    <s v="Aktif"/>
    <n v="0"/>
    <s v=""/>
    <s v=""/>
  </r>
  <r>
    <s v="CA"/>
    <s v="01"/>
    <s v="C"/>
    <n v="1"/>
    <x v="4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1"/>
    <n v="528"/>
    <s v="Aktif"/>
    <n v="0"/>
    <s v=""/>
    <s v=""/>
  </r>
  <r>
    <s v="CA"/>
    <s v="01"/>
    <s v="C"/>
    <n v="2"/>
    <x v="5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01"/>
    <n v="800"/>
    <s v="Aktif"/>
    <n v="0"/>
    <s v=""/>
    <s v=""/>
  </r>
  <r>
    <s v="CA"/>
    <s v="01"/>
    <s v="D"/>
    <n v="1"/>
    <x v="6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1"/>
    <n v="460.80000000000007"/>
    <s v="Aktif"/>
    <n v="0"/>
    <s v=""/>
    <s v=""/>
  </r>
  <r>
    <s v="CA"/>
    <s v="01"/>
    <s v="D"/>
    <n v="2"/>
    <x v="7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1"/>
    <n v="460.80000000000007"/>
    <s v="Aktif"/>
    <n v="0"/>
    <s v=""/>
    <s v=""/>
  </r>
  <r>
    <s v="CA"/>
    <s v="01"/>
    <s v="E"/>
    <n v="1"/>
    <x v="8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1"/>
    <n v="460.80000000000007"/>
    <s v="Aktif"/>
    <n v="0"/>
    <s v=""/>
    <s v=""/>
  </r>
  <r>
    <s v="CA"/>
    <s v="01"/>
    <s v="E"/>
    <n v="2"/>
    <x v="9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1"/>
    <n v="460.80000000000007"/>
    <s v="Aktif"/>
    <n v="0"/>
    <s v=""/>
    <s v=""/>
  </r>
  <r>
    <s v="CA"/>
    <s v="02"/>
    <s v="A"/>
    <n v="1"/>
    <x v="10"/>
    <x v="6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2"/>
    <n v="770"/>
    <s v="Aktif"/>
    <n v="0"/>
    <s v=""/>
    <s v="Fluidbag"/>
  </r>
  <r>
    <s v="CA"/>
    <s v="02"/>
    <s v="A"/>
    <n v="2"/>
    <x v="11"/>
    <x v="6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2"/>
    <n v="770"/>
    <s v="Aktif"/>
    <n v="0"/>
    <s v=""/>
    <s v="Fluidbag"/>
  </r>
  <r>
    <s v="CA"/>
    <s v="02"/>
    <s v="B"/>
    <n v="1"/>
    <x v="12"/>
    <x v="7"/>
    <x v="6"/>
    <x v="6"/>
    <x v="6"/>
    <x v="6"/>
    <n v="1"/>
    <n v="1"/>
    <n v="0"/>
    <n v="1"/>
    <n v="0"/>
    <m/>
    <m/>
    <n v="0"/>
    <x v="1"/>
    <n v="0"/>
    <b v="0"/>
    <n v="0"/>
    <d v="1899-12-30T00:00:00"/>
    <b v="1"/>
    <b v="0"/>
    <x v="6"/>
    <x v="6"/>
    <n v="1"/>
    <n v="1"/>
    <s v="CA02"/>
    <n v="770"/>
    <s v="Aktif"/>
    <n v="0"/>
    <s v=""/>
    <s v="Fluidbag"/>
  </r>
  <r>
    <s v="CA"/>
    <s v="02"/>
    <s v="B"/>
    <n v="2"/>
    <x v="13"/>
    <x v="7"/>
    <x v="6"/>
    <x v="6"/>
    <x v="6"/>
    <x v="6"/>
    <n v="1"/>
    <n v="1"/>
    <n v="0"/>
    <n v="1"/>
    <n v="0"/>
    <m/>
    <m/>
    <n v="0"/>
    <x v="1"/>
    <n v="0"/>
    <b v="0"/>
    <n v="0"/>
    <d v="1899-12-30T00:00:00"/>
    <b v="1"/>
    <b v="0"/>
    <x v="6"/>
    <x v="6"/>
    <n v="1"/>
    <n v="1"/>
    <s v="CA02"/>
    <n v="770"/>
    <s v="Aktif"/>
    <n v="0"/>
    <s v=""/>
    <s v="Fluidbag"/>
  </r>
  <r>
    <s v="CA"/>
    <s v="02"/>
    <s v="C"/>
    <n v="1"/>
    <x v="14"/>
    <x v="8"/>
    <x v="7"/>
    <x v="7"/>
    <x v="7"/>
    <x v="7"/>
    <n v="36"/>
    <n v="1"/>
    <n v="0"/>
    <n v="36"/>
    <n v="0"/>
    <m/>
    <m/>
    <n v="0"/>
    <x v="5"/>
    <n v="0"/>
    <b v="0"/>
    <n v="0"/>
    <d v="1899-12-30T00:00:00"/>
    <b v="0"/>
    <b v="0"/>
    <x v="7"/>
    <x v="7"/>
    <n v="36"/>
    <n v="1"/>
    <s v="CA02"/>
    <n v="576"/>
    <s v="Aktif"/>
    <n v="0"/>
    <s v=""/>
    <s v="CAR"/>
  </r>
  <r>
    <s v="CA"/>
    <s v="02"/>
    <s v="C"/>
    <n v="2"/>
    <x v="15"/>
    <x v="8"/>
    <x v="7"/>
    <x v="7"/>
    <x v="7"/>
    <x v="7"/>
    <n v="36"/>
    <n v="1"/>
    <n v="0"/>
    <n v="36"/>
    <n v="0"/>
    <m/>
    <m/>
    <n v="0"/>
    <x v="5"/>
    <n v="0"/>
    <b v="0"/>
    <n v="0"/>
    <d v="1899-12-30T00:00:00"/>
    <b v="0"/>
    <b v="0"/>
    <x v="7"/>
    <x v="7"/>
    <n v="36"/>
    <n v="1"/>
    <s v="CA02"/>
    <n v="576"/>
    <s v="Aktif"/>
    <n v="0"/>
    <s v=""/>
    <s v="CAR"/>
  </r>
  <r>
    <s v="CA"/>
    <s v="02"/>
    <s v="D"/>
    <n v="1"/>
    <x v="16"/>
    <x v="8"/>
    <x v="7"/>
    <x v="7"/>
    <x v="7"/>
    <x v="7"/>
    <n v="36"/>
    <n v="1"/>
    <n v="0"/>
    <n v="36"/>
    <n v="0"/>
    <m/>
    <m/>
    <n v="0"/>
    <x v="5"/>
    <n v="0"/>
    <b v="0"/>
    <n v="0"/>
    <d v="1899-12-30T00:00:00"/>
    <b v="0"/>
    <b v="0"/>
    <x v="7"/>
    <x v="7"/>
    <n v="36"/>
    <n v="1"/>
    <s v="CA02"/>
    <n v="576"/>
    <s v="Aktif"/>
    <n v="0"/>
    <s v=""/>
    <s v="CAR"/>
  </r>
  <r>
    <s v="CA"/>
    <s v="02"/>
    <s v="D"/>
    <n v="2"/>
    <x v="17"/>
    <x v="8"/>
    <x v="7"/>
    <x v="7"/>
    <x v="7"/>
    <x v="7"/>
    <n v="36"/>
    <n v="1"/>
    <n v="0"/>
    <n v="36"/>
    <n v="0"/>
    <m/>
    <m/>
    <n v="0"/>
    <x v="5"/>
    <n v="0"/>
    <b v="0"/>
    <n v="0"/>
    <d v="1899-12-30T00:00:00"/>
    <b v="0"/>
    <b v="0"/>
    <x v="7"/>
    <x v="7"/>
    <n v="36"/>
    <n v="1"/>
    <s v="CA02"/>
    <n v="576"/>
    <s v="Aktif"/>
    <n v="0"/>
    <s v=""/>
    <s v="CAR"/>
  </r>
  <r>
    <s v="CA"/>
    <s v="02"/>
    <s v="E"/>
    <n v="1"/>
    <x v="18"/>
    <x v="8"/>
    <x v="7"/>
    <x v="7"/>
    <x v="7"/>
    <x v="7"/>
    <n v="36"/>
    <n v="1"/>
    <n v="0"/>
    <n v="36"/>
    <n v="0"/>
    <m/>
    <m/>
    <n v="0"/>
    <x v="5"/>
    <n v="0"/>
    <b v="0"/>
    <n v="0"/>
    <d v="1899-12-30T00:00:00"/>
    <b v="0"/>
    <b v="0"/>
    <x v="7"/>
    <x v="7"/>
    <n v="36"/>
    <n v="1"/>
    <s v="CA02"/>
    <n v="576"/>
    <s v="Aktif"/>
    <n v="0"/>
    <s v=""/>
    <s v="CAR"/>
  </r>
  <r>
    <s v="CA"/>
    <s v="02"/>
    <s v="E"/>
    <n v="2"/>
    <x v="19"/>
    <x v="9"/>
    <x v="8"/>
    <x v="8"/>
    <x v="8"/>
    <x v="8"/>
    <n v="48"/>
    <n v="1"/>
    <n v="0"/>
    <n v="48"/>
    <n v="0"/>
    <m/>
    <m/>
    <n v="0"/>
    <x v="4"/>
    <n v="0"/>
    <b v="0"/>
    <n v="0"/>
    <d v="1899-12-30T00:00:00"/>
    <b v="0"/>
    <b v="0"/>
    <x v="8"/>
    <x v="8"/>
    <n v="48"/>
    <n v="1"/>
    <s v="CA02"/>
    <n v="403.20000000000005"/>
    <s v="Aktif"/>
    <n v="0"/>
    <s v=""/>
    <s v="CAR"/>
  </r>
  <r>
    <s v="CA"/>
    <s v="03"/>
    <s v="A"/>
    <n v="1"/>
    <x v="20"/>
    <x v="10"/>
    <x v="9"/>
    <x v="9"/>
    <x v="9"/>
    <x v="9"/>
    <n v="21"/>
    <n v="0"/>
    <n v="21"/>
    <n v="36"/>
    <n v="0"/>
    <m/>
    <m/>
    <n v="0"/>
    <x v="6"/>
    <n v="0"/>
    <b v="0"/>
    <n v="0"/>
    <d v="1899-12-30T00:00:00"/>
    <b v="0"/>
    <b v="0"/>
    <x v="9"/>
    <x v="9"/>
    <n v="21"/>
    <n v="1"/>
    <s v="CA03"/>
    <n v="336"/>
    <s v="Aktif"/>
    <n v="0"/>
    <s v=""/>
    <s v=""/>
  </r>
  <r>
    <s v="CA"/>
    <s v="03"/>
    <s v="A"/>
    <n v="2"/>
    <x v="21"/>
    <x v="1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03"/>
    <n v="770"/>
    <s v="Aktif"/>
    <n v="0"/>
    <s v=""/>
    <s v="Fluidbag"/>
  </r>
  <r>
    <s v="CA"/>
    <s v="03"/>
    <s v="B"/>
    <n v="1"/>
    <x v="22"/>
    <x v="12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3"/>
    <n v="770"/>
    <s v="Aktif"/>
    <n v="0"/>
    <s v=""/>
    <s v="Fluidbag"/>
  </r>
  <r>
    <s v="CA"/>
    <s v="03"/>
    <s v="B"/>
    <n v="2"/>
    <x v="23"/>
    <x v="12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3"/>
    <n v="770"/>
    <s v="Aktif"/>
    <n v="0"/>
    <s v=""/>
    <s v="Fluidbag"/>
  </r>
  <r>
    <s v="CA"/>
    <s v="03"/>
    <s v="C"/>
    <n v="1"/>
    <x v="24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3"/>
    <n v="460.80000000000007"/>
    <s v="Aktif"/>
    <n v="0"/>
    <s v=""/>
    <s v="CAR"/>
  </r>
  <r>
    <s v="CA"/>
    <s v="03"/>
    <s v="C"/>
    <n v="2"/>
    <x v="25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3"/>
    <n v="460.80000000000007"/>
    <s v="Aktif"/>
    <n v="0"/>
    <s v=""/>
    <s v="CAR"/>
  </r>
  <r>
    <s v="CA"/>
    <s v="03"/>
    <s v="D"/>
    <n v="1"/>
    <x v="26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3"/>
    <n v="460.80000000000007"/>
    <s v="Aktif"/>
    <n v="0"/>
    <s v=""/>
    <s v="CAR"/>
  </r>
  <r>
    <s v="CA"/>
    <s v="03"/>
    <s v="D"/>
    <n v="2"/>
    <x v="27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3"/>
    <n v="460.80000000000007"/>
    <s v="Aktif"/>
    <n v="0"/>
    <s v=""/>
    <s v="CAR"/>
  </r>
  <r>
    <s v="CA"/>
    <s v="03"/>
    <s v="E"/>
    <n v="1"/>
    <x v="28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3"/>
    <n v="460.80000000000007"/>
    <s v="Aktif"/>
    <n v="0"/>
    <s v=""/>
    <s v="CAR"/>
  </r>
  <r>
    <s v="CA"/>
    <s v="03"/>
    <s v="E"/>
    <n v="2"/>
    <x v="29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3"/>
    <n v="460.80000000000007"/>
    <s v="Aktif"/>
    <n v="0"/>
    <s v=""/>
    <s v="CAR"/>
  </r>
  <r>
    <s v="CA"/>
    <s v="04"/>
    <s v="A"/>
    <n v="1"/>
    <x v="30"/>
    <x v="13"/>
    <x v="11"/>
    <x v="11"/>
    <x v="10"/>
    <x v="10"/>
    <n v="0"/>
    <n v="0"/>
    <n v="0"/>
    <n v="4"/>
    <n v="0"/>
    <m/>
    <m/>
    <n v="0"/>
    <x v="0"/>
    <n v="0"/>
    <b v="0"/>
    <n v="0"/>
    <d v="1899-12-30T00:00:00"/>
    <b v="0"/>
    <b v="0"/>
    <x v="11"/>
    <x v="11"/>
    <n v="0"/>
    <n v="0"/>
    <s v="CA04"/>
    <n v="0"/>
    <s v="Aktif"/>
    <n v="1"/>
    <s v="CA"/>
    <s v="CAR"/>
  </r>
  <r>
    <s v="CA"/>
    <s v="04"/>
    <s v="A"/>
    <n v="2"/>
    <x v="31"/>
    <x v="1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04"/>
    <n v="770"/>
    <s v="Aktif"/>
    <n v="0"/>
    <s v=""/>
    <s v="Fluidbag"/>
  </r>
  <r>
    <s v="CA"/>
    <s v="04"/>
    <s v="B"/>
    <n v="1"/>
    <x v="32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4"/>
    <n v="770"/>
    <s v="Aktif"/>
    <n v="0"/>
    <s v=""/>
    <s v="Fluidbag"/>
  </r>
  <r>
    <s v="CA"/>
    <s v="04"/>
    <s v="B"/>
    <n v="2"/>
    <x v="33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4"/>
    <n v="770"/>
    <s v="Aktif"/>
    <n v="0"/>
    <s v=""/>
    <s v="Fluidbag"/>
  </r>
  <r>
    <s v="CA"/>
    <s v="04"/>
    <s v="C"/>
    <n v="1"/>
    <x v="34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4"/>
    <n v="460.80000000000007"/>
    <s v="Aktif"/>
    <n v="0"/>
    <s v=""/>
    <s v="CAR"/>
  </r>
  <r>
    <s v="CA"/>
    <s v="04"/>
    <s v="C"/>
    <n v="2"/>
    <x v="35"/>
    <x v="15"/>
    <x v="12"/>
    <x v="12"/>
    <x v="11"/>
    <x v="11"/>
    <n v="4"/>
    <n v="1"/>
    <n v="0"/>
    <n v="4"/>
    <n v="0"/>
    <m/>
    <m/>
    <n v="0"/>
    <x v="3"/>
    <n v="0"/>
    <b v="0"/>
    <n v="0"/>
    <d v="1899-12-30T00:00:00"/>
    <b v="0"/>
    <b v="0"/>
    <x v="12"/>
    <x v="12"/>
    <n v="4"/>
    <n v="1"/>
    <s v="CA04"/>
    <n v="836"/>
    <s v="Aktif"/>
    <n v="0"/>
    <s v=""/>
    <s v="Drum"/>
  </r>
  <r>
    <s v="CA"/>
    <s v="04"/>
    <s v="D"/>
    <n v="1"/>
    <x v="36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4"/>
    <n v="460.80000000000007"/>
    <s v="Aktif"/>
    <n v="0"/>
    <s v=""/>
    <s v="CAR"/>
  </r>
  <r>
    <s v="CA"/>
    <s v="04"/>
    <s v="D"/>
    <n v="2"/>
    <x v="37"/>
    <x v="16"/>
    <x v="4"/>
    <x v="13"/>
    <x v="12"/>
    <x v="12"/>
    <n v="44"/>
    <n v="1"/>
    <n v="0"/>
    <n v="44"/>
    <n v="0"/>
    <m/>
    <m/>
    <n v="0"/>
    <x v="2"/>
    <n v="0"/>
    <b v="0"/>
    <n v="0"/>
    <d v="1899-12-30T00:00:00"/>
    <b v="0"/>
    <b v="0"/>
    <x v="4"/>
    <x v="13"/>
    <n v="44"/>
    <n v="1"/>
    <s v="CA04"/>
    <n v="528"/>
    <s v="Aktif"/>
    <n v="0"/>
    <s v=""/>
    <s v="CAR"/>
  </r>
  <r>
    <s v="CA"/>
    <s v="04"/>
    <s v="E"/>
    <n v="1"/>
    <x v="38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4"/>
    <n v="460.80000000000007"/>
    <s v="Aktif"/>
    <n v="0"/>
    <s v=""/>
    <s v="CAR"/>
  </r>
  <r>
    <s v="CA"/>
    <s v="04"/>
    <s v="E"/>
    <n v="2"/>
    <x v="39"/>
    <x v="16"/>
    <x v="4"/>
    <x v="13"/>
    <x v="12"/>
    <x v="12"/>
    <n v="44"/>
    <n v="1"/>
    <n v="0"/>
    <n v="44"/>
    <n v="0"/>
    <m/>
    <m/>
    <n v="0"/>
    <x v="2"/>
    <n v="0"/>
    <b v="0"/>
    <n v="0"/>
    <d v="1899-12-30T00:00:00"/>
    <b v="0"/>
    <b v="0"/>
    <x v="4"/>
    <x v="13"/>
    <n v="44"/>
    <n v="1"/>
    <s v="CA04"/>
    <n v="528"/>
    <s v="Aktif"/>
    <n v="0"/>
    <s v=""/>
    <s v="CAR"/>
  </r>
  <r>
    <s v="CA"/>
    <s v="05"/>
    <s v="A"/>
    <n v="1"/>
    <x v="40"/>
    <x v="17"/>
    <x v="0"/>
    <x v="14"/>
    <x v="13"/>
    <x v="13"/>
    <n v="3"/>
    <n v="0"/>
    <n v="3"/>
    <n v="44"/>
    <n v="0"/>
    <m/>
    <m/>
    <n v="0"/>
    <x v="7"/>
    <n v="0"/>
    <b v="0"/>
    <n v="0"/>
    <d v="1899-12-30T00:00:00"/>
    <b v="0"/>
    <b v="0"/>
    <x v="0"/>
    <x v="14"/>
    <n v="3"/>
    <n v="1"/>
    <s v="CA05"/>
    <n v="36"/>
    <s v="Aktif"/>
    <n v="0"/>
    <s v=""/>
    <s v="Drum"/>
  </r>
  <r>
    <s v="CA"/>
    <s v="05"/>
    <s v="A"/>
    <n v="2"/>
    <x v="41"/>
    <x v="18"/>
    <x v="0"/>
    <x v="15"/>
    <x v="14"/>
    <x v="14"/>
    <n v="6"/>
    <n v="0"/>
    <n v="6"/>
    <n v="44"/>
    <n v="0"/>
    <m/>
    <m/>
    <n v="0"/>
    <x v="8"/>
    <n v="0"/>
    <b v="0"/>
    <n v="0"/>
    <d v="1899-12-30T00:00:00"/>
    <b v="0"/>
    <b v="0"/>
    <x v="0"/>
    <x v="15"/>
    <n v="6"/>
    <n v="1"/>
    <s v="CA05"/>
    <n v="72"/>
    <s v="Aktif"/>
    <n v="0"/>
    <s v=""/>
    <s v="Pail"/>
  </r>
  <r>
    <s v="CA"/>
    <s v="05"/>
    <s v="B"/>
    <n v="1"/>
    <x v="42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5"/>
    <n v="770"/>
    <s v="Aktif"/>
    <n v="0"/>
    <s v=""/>
    <s v="Fluidbag"/>
  </r>
  <r>
    <s v="CA"/>
    <s v="05"/>
    <s v="B"/>
    <n v="2"/>
    <x v="43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5"/>
    <n v="770"/>
    <s v="Aktif"/>
    <n v="0"/>
    <s v=""/>
    <s v="Fluidbag"/>
  </r>
  <r>
    <s v="CA"/>
    <s v="05"/>
    <s v="C"/>
    <n v="1"/>
    <x v="44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5"/>
    <n v="460.80000000000007"/>
    <s v="Aktif"/>
    <n v="0"/>
    <s v=""/>
    <s v="CAR"/>
  </r>
  <r>
    <s v="CA"/>
    <s v="05"/>
    <s v="C"/>
    <n v="2"/>
    <x v="45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5"/>
    <n v="460.80000000000007"/>
    <s v="Aktif"/>
    <n v="0"/>
    <s v=""/>
    <s v="CAR"/>
  </r>
  <r>
    <s v="CA"/>
    <s v="05"/>
    <s v="D"/>
    <n v="1"/>
    <x v="46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5"/>
    <n v="460.80000000000007"/>
    <s v="Aktif"/>
    <n v="0"/>
    <s v=""/>
    <s v="CAR"/>
  </r>
  <r>
    <s v="CA"/>
    <s v="05"/>
    <s v="D"/>
    <n v="2"/>
    <x v="47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5"/>
    <n v="460.80000000000007"/>
    <s v="Aktif"/>
    <n v="0"/>
    <s v=""/>
    <s v="CAR"/>
  </r>
  <r>
    <s v="CA"/>
    <s v="05"/>
    <s v="E"/>
    <n v="1"/>
    <x v="48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5"/>
    <n v="460.80000000000007"/>
    <s v="Aktif"/>
    <n v="0"/>
    <s v=""/>
    <s v="CAR"/>
  </r>
  <r>
    <s v="CA"/>
    <s v="05"/>
    <s v="E"/>
    <n v="2"/>
    <x v="49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5"/>
    <n v="460.80000000000007"/>
    <s v="Aktif"/>
    <n v="0"/>
    <s v=""/>
    <s v="CAR"/>
  </r>
  <r>
    <s v="CA"/>
    <s v="06"/>
    <s v="A"/>
    <n v="1"/>
    <x v="50"/>
    <x v="1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06"/>
    <n v="770"/>
    <s v="Aktif"/>
    <n v="0"/>
    <s v=""/>
    <s v="Fluidbag"/>
  </r>
  <r>
    <s v="CA"/>
    <s v="06"/>
    <s v="A"/>
    <n v="2"/>
    <x v="51"/>
    <x v="1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06"/>
    <n v="770"/>
    <s v="Aktif"/>
    <n v="0"/>
    <s v=""/>
    <s v="Fluidbag"/>
  </r>
  <r>
    <s v="CA"/>
    <s v="06"/>
    <s v="B"/>
    <n v="1"/>
    <x v="52"/>
    <x v="1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06"/>
    <n v="770"/>
    <s v="Aktif"/>
    <n v="0"/>
    <s v=""/>
    <s v="Fluidbag"/>
  </r>
  <r>
    <s v="CA"/>
    <s v="06"/>
    <s v="B"/>
    <n v="2"/>
    <x v="53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6"/>
    <n v="770"/>
    <s v="Aktif"/>
    <n v="0"/>
    <s v=""/>
    <s v="Fluidbag"/>
  </r>
  <r>
    <s v="CA"/>
    <s v="06"/>
    <s v="C"/>
    <n v="1"/>
    <x v="54"/>
    <x v="20"/>
    <x v="14"/>
    <x v="17"/>
    <x v="15"/>
    <x v="15"/>
    <n v="44"/>
    <n v="1"/>
    <n v="0"/>
    <n v="44"/>
    <n v="0"/>
    <m/>
    <m/>
    <n v="0"/>
    <x v="2"/>
    <n v="0"/>
    <b v="0"/>
    <n v="0"/>
    <d v="1899-12-30T00:00:00"/>
    <b v="0"/>
    <b v="0"/>
    <x v="14"/>
    <x v="17"/>
    <n v="44"/>
    <n v="1"/>
    <s v="CA06"/>
    <n v="528"/>
    <s v="Aktif"/>
    <n v="0"/>
    <s v=""/>
    <s v="CAR"/>
  </r>
  <r>
    <s v="CA"/>
    <s v="06"/>
    <s v="C"/>
    <n v="2"/>
    <x v="55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6"/>
    <n v="528"/>
    <s v="Aktif"/>
    <n v="0"/>
    <s v=""/>
    <s v="CAR"/>
  </r>
  <r>
    <s v="CA"/>
    <s v="06"/>
    <s v="D"/>
    <n v="1"/>
    <x v="56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6"/>
    <n v="528"/>
    <s v="Aktif"/>
    <n v="0"/>
    <s v=""/>
    <s v="CAR"/>
  </r>
  <r>
    <s v="CA"/>
    <s v="06"/>
    <s v="D"/>
    <n v="2"/>
    <x v="57"/>
    <x v="9"/>
    <x v="8"/>
    <x v="8"/>
    <x v="8"/>
    <x v="8"/>
    <n v="48"/>
    <n v="1"/>
    <n v="0"/>
    <n v="48"/>
    <n v="0"/>
    <m/>
    <m/>
    <n v="0"/>
    <x v="4"/>
    <n v="0"/>
    <b v="0"/>
    <n v="0"/>
    <d v="1899-12-30T00:00:00"/>
    <b v="0"/>
    <b v="0"/>
    <x v="8"/>
    <x v="8"/>
    <n v="48"/>
    <n v="1"/>
    <s v="CA06"/>
    <n v="403.20000000000005"/>
    <s v="Aktif"/>
    <n v="0"/>
    <s v=""/>
    <s v="CAR"/>
  </r>
  <r>
    <s v="CA"/>
    <s v="06"/>
    <s v="E"/>
    <n v="1"/>
    <x v="58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6"/>
    <n v="528"/>
    <s v="Aktif"/>
    <n v="0"/>
    <s v=""/>
    <s v="CAR"/>
  </r>
  <r>
    <s v="CA"/>
    <s v="06"/>
    <s v="E"/>
    <n v="2"/>
    <x v="59"/>
    <x v="9"/>
    <x v="8"/>
    <x v="8"/>
    <x v="8"/>
    <x v="8"/>
    <n v="48"/>
    <n v="1"/>
    <n v="0"/>
    <n v="48"/>
    <n v="0"/>
    <m/>
    <m/>
    <n v="0"/>
    <x v="4"/>
    <n v="0"/>
    <b v="0"/>
    <n v="0"/>
    <d v="1899-12-30T00:00:00"/>
    <b v="0"/>
    <b v="0"/>
    <x v="8"/>
    <x v="8"/>
    <n v="48"/>
    <n v="1"/>
    <s v="CA06"/>
    <n v="403.20000000000005"/>
    <s v="Aktif"/>
    <n v="0"/>
    <s v=""/>
    <s v="CAR"/>
  </r>
  <r>
    <s v="CA"/>
    <s v="07"/>
    <s v="A"/>
    <n v="1"/>
    <x v="60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7"/>
    <n v="770"/>
    <s v="Aktif"/>
    <n v="0"/>
    <s v=""/>
    <s v="Fluidbag"/>
  </r>
  <r>
    <s v="CA"/>
    <s v="07"/>
    <s v="A"/>
    <n v="2"/>
    <x v="61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7"/>
    <n v="770"/>
    <s v="Aktif"/>
    <n v="0"/>
    <s v=""/>
    <s v="Fluidbag"/>
  </r>
  <r>
    <s v="CA"/>
    <s v="07"/>
    <s v="B"/>
    <n v="1"/>
    <x v="62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7"/>
    <n v="770"/>
    <s v="Aktif"/>
    <n v="0"/>
    <s v=""/>
    <s v="Fluidbag"/>
  </r>
  <r>
    <s v="CA"/>
    <s v="07"/>
    <s v="B"/>
    <n v="2"/>
    <x v="63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7"/>
    <n v="770"/>
    <s v="Aktif"/>
    <n v="0"/>
    <s v=""/>
    <s v="Fluidbag"/>
  </r>
  <r>
    <s v="CA"/>
    <s v="07"/>
    <s v="C"/>
    <n v="1"/>
    <x v="64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7"/>
    <n v="528"/>
    <s v="Aktif"/>
    <n v="0"/>
    <s v=""/>
    <s v="CAR"/>
  </r>
  <r>
    <s v="CA"/>
    <s v="07"/>
    <s v="C"/>
    <n v="2"/>
    <x v="65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7"/>
    <n v="528"/>
    <s v="Aktif"/>
    <n v="0"/>
    <s v=""/>
    <s v="CAR"/>
  </r>
  <r>
    <s v="CA"/>
    <s v="07"/>
    <s v="D"/>
    <n v="1"/>
    <x v="66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7"/>
    <n v="528"/>
    <s v="Aktif"/>
    <n v="0"/>
    <s v=""/>
    <s v="CAR"/>
  </r>
  <r>
    <s v="CA"/>
    <s v="07"/>
    <s v="D"/>
    <n v="2"/>
    <x v="67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7"/>
    <n v="528"/>
    <s v="Aktif"/>
    <n v="0"/>
    <s v=""/>
    <s v="CAR"/>
  </r>
  <r>
    <s v="CA"/>
    <s v="07"/>
    <s v="E"/>
    <n v="1"/>
    <x v="68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7"/>
    <n v="528"/>
    <s v="Aktif"/>
    <n v="0"/>
    <s v=""/>
    <s v="CAR"/>
  </r>
  <r>
    <s v="CA"/>
    <s v="07"/>
    <s v="E"/>
    <n v="2"/>
    <x v="69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7"/>
    <n v="528"/>
    <s v="Aktif"/>
    <n v="0"/>
    <s v=""/>
    <s v="CAR"/>
  </r>
  <r>
    <s v="CA"/>
    <s v="08"/>
    <s v="A"/>
    <n v="1"/>
    <x v="70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8"/>
    <n v="770"/>
    <s v="Aktif"/>
    <n v="0"/>
    <s v=""/>
    <s v="Fluidbag"/>
  </r>
  <r>
    <s v="CA"/>
    <s v="08"/>
    <s v="A"/>
    <n v="2"/>
    <x v="71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8"/>
    <n v="770"/>
    <s v="Aktif"/>
    <n v="0"/>
    <s v=""/>
    <s v="Fluidbag"/>
  </r>
  <r>
    <s v="CA"/>
    <s v="08"/>
    <s v="B"/>
    <n v="1"/>
    <x v="72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8"/>
    <n v="770"/>
    <s v="Aktif"/>
    <n v="0"/>
    <s v=""/>
    <s v="Fluidbag"/>
  </r>
  <r>
    <s v="CA"/>
    <s v="08"/>
    <s v="B"/>
    <n v="2"/>
    <x v="73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8"/>
    <n v="770"/>
    <s v="Aktif"/>
    <n v="0"/>
    <s v=""/>
    <s v="Fluidbag"/>
  </r>
  <r>
    <s v="CA"/>
    <s v="08"/>
    <s v="C"/>
    <n v="1"/>
    <x v="74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8"/>
    <n v="460.80000000000007"/>
    <s v="Aktif"/>
    <n v="0"/>
    <s v=""/>
    <s v="CAR"/>
  </r>
  <r>
    <s v="CA"/>
    <s v="08"/>
    <s v="C"/>
    <n v="2"/>
    <x v="75"/>
    <x v="22"/>
    <x v="12"/>
    <x v="19"/>
    <x v="16"/>
    <x v="16"/>
    <n v="4"/>
    <n v="1"/>
    <n v="0"/>
    <n v="4"/>
    <n v="0"/>
    <m/>
    <m/>
    <n v="0"/>
    <x v="3"/>
    <n v="0"/>
    <b v="0"/>
    <n v="0"/>
    <d v="1899-12-30T00:00:00"/>
    <b v="0"/>
    <b v="0"/>
    <x v="12"/>
    <x v="19"/>
    <n v="4"/>
    <n v="1"/>
    <s v="CA08"/>
    <n v="836"/>
    <s v="Aktif"/>
    <n v="0"/>
    <s v=""/>
    <s v="Drum"/>
  </r>
  <r>
    <s v="CA"/>
    <s v="08"/>
    <s v="D"/>
    <n v="1"/>
    <x v="76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8"/>
    <n v="528"/>
    <s v="Aktif"/>
    <n v="0"/>
    <s v=""/>
    <s v="CAR"/>
  </r>
  <r>
    <s v="CA"/>
    <s v="08"/>
    <s v="D"/>
    <n v="2"/>
    <x v="77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8"/>
    <n v="528"/>
    <s v="Aktif"/>
    <n v="0"/>
    <s v=""/>
    <s v="CAR"/>
  </r>
  <r>
    <s v="CA"/>
    <s v="08"/>
    <s v="E"/>
    <n v="1"/>
    <x v="78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8"/>
    <n v="528"/>
    <s v="Aktif"/>
    <n v="0"/>
    <s v=""/>
    <s v="CAR"/>
  </r>
  <r>
    <s v="CA"/>
    <s v="08"/>
    <s v="E"/>
    <n v="2"/>
    <x v="79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8"/>
    <n v="528"/>
    <s v="Aktif"/>
    <n v="0"/>
    <s v=""/>
    <s v="CAR"/>
  </r>
  <r>
    <s v="CA"/>
    <s v="09"/>
    <s v="A"/>
    <n v="1"/>
    <x v="80"/>
    <x v="1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09"/>
    <n v="770"/>
    <s v="Aktif"/>
    <n v="0"/>
    <s v=""/>
    <s v="Fluidbag"/>
  </r>
  <r>
    <s v="CA"/>
    <s v="09"/>
    <s v="A"/>
    <n v="2"/>
    <x v="81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9"/>
    <n v="770"/>
    <s v="Aktif"/>
    <n v="0"/>
    <s v=""/>
    <s v="Fluidbag"/>
  </r>
  <r>
    <s v="CA"/>
    <s v="09"/>
    <s v="B"/>
    <n v="1"/>
    <x v="82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9"/>
    <n v="770"/>
    <s v="Aktif"/>
    <n v="0"/>
    <s v=""/>
    <s v="Fluidbag"/>
  </r>
  <r>
    <s v="CA"/>
    <s v="09"/>
    <s v="B"/>
    <n v="2"/>
    <x v="83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9"/>
    <n v="770"/>
    <s v="Aktif"/>
    <n v="0"/>
    <s v=""/>
    <s v="Fluidbag"/>
  </r>
  <r>
    <s v="CA"/>
    <s v="09"/>
    <s v="C"/>
    <n v="1"/>
    <x v="84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9"/>
    <n v="528"/>
    <s v="Aktif"/>
    <n v="0"/>
    <s v=""/>
    <s v="CAR"/>
  </r>
  <r>
    <s v="CA"/>
    <s v="09"/>
    <s v="C"/>
    <n v="2"/>
    <x v="85"/>
    <x v="22"/>
    <x v="12"/>
    <x v="19"/>
    <x v="16"/>
    <x v="16"/>
    <n v="4"/>
    <n v="1"/>
    <n v="0"/>
    <n v="4"/>
    <n v="0"/>
    <m/>
    <m/>
    <n v="0"/>
    <x v="3"/>
    <n v="0"/>
    <b v="0"/>
    <n v="0"/>
    <d v="1899-12-30T00:00:00"/>
    <b v="0"/>
    <b v="0"/>
    <x v="12"/>
    <x v="19"/>
    <n v="4"/>
    <n v="1"/>
    <s v="CA09"/>
    <n v="836"/>
    <s v="Aktif"/>
    <n v="0"/>
    <s v=""/>
    <s v="Drum"/>
  </r>
  <r>
    <s v="CA"/>
    <s v="09"/>
    <s v="D"/>
    <n v="1"/>
    <x v="86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9"/>
    <n v="528"/>
    <s v="Aktif"/>
    <n v="0"/>
    <s v=""/>
    <s v="CAR"/>
  </r>
  <r>
    <s v="CA"/>
    <s v="09"/>
    <s v="D"/>
    <n v="2"/>
    <x v="87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9"/>
    <n v="528"/>
    <s v="Aktif"/>
    <n v="0"/>
    <s v=""/>
    <s v="CAR"/>
  </r>
  <r>
    <s v="CA"/>
    <s v="09"/>
    <s v="E"/>
    <n v="1"/>
    <x v="88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9"/>
    <n v="528"/>
    <s v="Aktif"/>
    <n v="0"/>
    <s v=""/>
    <s v="CAR"/>
  </r>
  <r>
    <s v="CA"/>
    <s v="09"/>
    <s v="E"/>
    <n v="2"/>
    <x v="89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9"/>
    <n v="528"/>
    <s v="Aktif"/>
    <n v="0"/>
    <s v=""/>
    <s v="CAR"/>
  </r>
  <r>
    <s v="CA"/>
    <s v="10"/>
    <s v="A"/>
    <n v="1"/>
    <x v="90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0"/>
    <n v="770"/>
    <s v="Aktif"/>
    <n v="0"/>
    <s v=""/>
    <s v="Fluidbag"/>
  </r>
  <r>
    <s v="CA"/>
    <s v="10"/>
    <s v="A"/>
    <n v="2"/>
    <x v="91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0"/>
    <n v="770"/>
    <s v="Aktif"/>
    <n v="0"/>
    <s v=""/>
    <s v="Fluidbag"/>
  </r>
  <r>
    <s v="CA"/>
    <s v="10"/>
    <s v="B"/>
    <n v="1"/>
    <x v="92"/>
    <x v="23"/>
    <x v="16"/>
    <x v="20"/>
    <x v="6"/>
    <x v="6"/>
    <n v="1"/>
    <n v="1"/>
    <n v="0"/>
    <n v="1"/>
    <n v="0"/>
    <m/>
    <m/>
    <n v="0"/>
    <x v="1"/>
    <n v="0"/>
    <b v="0"/>
    <n v="0"/>
    <d v="1899-12-30T00:00:00"/>
    <b v="0"/>
    <b v="0"/>
    <x v="16"/>
    <x v="20"/>
    <n v="1"/>
    <n v="1"/>
    <s v="CA10"/>
    <n v="770"/>
    <s v="Aktif"/>
    <n v="0"/>
    <s v=""/>
    <s v="Fluidbag"/>
  </r>
  <r>
    <s v="CA"/>
    <s v="10"/>
    <s v="B"/>
    <n v="2"/>
    <x v="93"/>
    <x v="23"/>
    <x v="16"/>
    <x v="20"/>
    <x v="6"/>
    <x v="6"/>
    <n v="1"/>
    <n v="1"/>
    <n v="0"/>
    <n v="1"/>
    <n v="0"/>
    <m/>
    <m/>
    <n v="0"/>
    <x v="1"/>
    <n v="0"/>
    <b v="0"/>
    <n v="0"/>
    <d v="1899-12-30T00:00:00"/>
    <b v="0"/>
    <b v="0"/>
    <x v="16"/>
    <x v="20"/>
    <n v="1"/>
    <n v="1"/>
    <s v="CA10"/>
    <n v="770"/>
    <s v="Aktif"/>
    <n v="0"/>
    <s v=""/>
    <s v="Fluidbag"/>
  </r>
  <r>
    <s v="CA"/>
    <s v="10"/>
    <s v="C"/>
    <n v="1"/>
    <x v="94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10"/>
    <n v="800"/>
    <s v="Aktif"/>
    <n v="0"/>
    <s v=""/>
    <s v="CAR"/>
  </r>
  <r>
    <s v="CA"/>
    <s v="10"/>
    <s v="C"/>
    <n v="2"/>
    <x v="95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10"/>
    <n v="800"/>
    <s v="Aktif"/>
    <n v="0"/>
    <s v=""/>
    <s v="CAR"/>
  </r>
  <r>
    <s v="CA"/>
    <s v="10"/>
    <s v="D"/>
    <n v="1"/>
    <x v="96"/>
    <x v="9"/>
    <x v="8"/>
    <x v="8"/>
    <x v="8"/>
    <x v="8"/>
    <n v="48"/>
    <n v="1"/>
    <n v="0"/>
    <n v="48"/>
    <n v="0"/>
    <m/>
    <m/>
    <n v="0"/>
    <x v="4"/>
    <n v="0"/>
    <b v="0"/>
    <n v="0"/>
    <d v="1899-12-30T00:00:00"/>
    <b v="0"/>
    <b v="0"/>
    <x v="8"/>
    <x v="8"/>
    <n v="48"/>
    <n v="1"/>
    <s v="CA10"/>
    <n v="403.20000000000005"/>
    <s v="Aktif"/>
    <n v="0"/>
    <s v=""/>
    <s v="CAR"/>
  </r>
  <r>
    <s v="CA"/>
    <s v="10"/>
    <s v="D"/>
    <n v="2"/>
    <x v="97"/>
    <x v="9"/>
    <x v="8"/>
    <x v="8"/>
    <x v="8"/>
    <x v="8"/>
    <n v="48"/>
    <n v="1"/>
    <n v="0"/>
    <n v="48"/>
    <n v="0"/>
    <m/>
    <m/>
    <n v="0"/>
    <x v="4"/>
    <n v="0"/>
    <b v="0"/>
    <n v="0"/>
    <d v="1899-12-30T00:00:00"/>
    <b v="0"/>
    <b v="0"/>
    <x v="8"/>
    <x v="8"/>
    <n v="48"/>
    <n v="1"/>
    <s v="CA10"/>
    <n v="403.20000000000005"/>
    <s v="Aktif"/>
    <n v="0"/>
    <s v=""/>
    <s v="CAR"/>
  </r>
  <r>
    <s v="CA"/>
    <s v="10"/>
    <s v="E"/>
    <n v="1"/>
    <x v="98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0"/>
    <n v="528"/>
    <s v="Aktif"/>
    <n v="0"/>
    <s v=""/>
    <s v="CAR"/>
  </r>
  <r>
    <s v="CA"/>
    <s v="10"/>
    <s v="E"/>
    <n v="2"/>
    <x v="99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0"/>
    <n v="528"/>
    <s v="Aktif"/>
    <n v="0"/>
    <s v=""/>
    <s v="CAR"/>
  </r>
  <r>
    <s v="CA"/>
    <s v="11"/>
    <s v="A"/>
    <n v="1"/>
    <x v="100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1"/>
    <n v="770"/>
    <s v="Aktif"/>
    <n v="0"/>
    <s v=""/>
    <s v="Fluidbag"/>
  </r>
  <r>
    <s v="CA"/>
    <s v="11"/>
    <s v="A"/>
    <n v="2"/>
    <x v="101"/>
    <x v="24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1"/>
    <n v="770"/>
    <s v="Aktif"/>
    <n v="0"/>
    <s v=""/>
    <s v="Fluidbag"/>
  </r>
  <r>
    <s v="CA"/>
    <s v="11"/>
    <s v="B"/>
    <n v="1"/>
    <x v="102"/>
    <x v="24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1"/>
    <n v="770"/>
    <s v="Aktif"/>
    <n v="0"/>
    <s v=""/>
    <s v="Fluidbag"/>
  </r>
  <r>
    <s v="CA"/>
    <s v="11"/>
    <s v="B"/>
    <n v="2"/>
    <x v="103"/>
    <x v="24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1"/>
    <n v="770"/>
    <s v="Aktif"/>
    <n v="0"/>
    <s v=""/>
    <s v="Fluidbag"/>
  </r>
  <r>
    <s v="CA"/>
    <s v="11"/>
    <s v="C"/>
    <n v="1"/>
    <x v="104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11"/>
    <n v="800"/>
    <s v="Aktif"/>
    <n v="0"/>
    <s v=""/>
    <s v="CAR"/>
  </r>
  <r>
    <s v="CA"/>
    <s v="11"/>
    <s v="C"/>
    <n v="2"/>
    <x v="105"/>
    <x v="3"/>
    <x v="18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18"/>
    <x v="3"/>
    <n v="36"/>
    <n v="1"/>
    <s v="CA11"/>
    <n v="576"/>
    <s v="Aktif"/>
    <n v="0"/>
    <s v=""/>
    <s v="CAR"/>
  </r>
  <r>
    <s v="CA"/>
    <s v="11"/>
    <s v="D"/>
    <n v="1"/>
    <x v="106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1"/>
    <n v="528"/>
    <s v="Aktif"/>
    <n v="0"/>
    <s v=""/>
    <s v="CAR"/>
  </r>
  <r>
    <s v="CA"/>
    <s v="11"/>
    <s v="D"/>
    <n v="2"/>
    <x v="107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1"/>
    <n v="528"/>
    <s v="Aktif"/>
    <n v="0"/>
    <s v=""/>
    <s v="CAR"/>
  </r>
  <r>
    <s v="CA"/>
    <s v="11"/>
    <s v="E"/>
    <n v="1"/>
    <x v="108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1"/>
    <n v="528"/>
    <s v="Aktif"/>
    <n v="0"/>
    <s v=""/>
    <s v="CAR"/>
  </r>
  <r>
    <s v="CA"/>
    <s v="11"/>
    <s v="E"/>
    <n v="2"/>
    <x v="109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1"/>
    <n v="528"/>
    <s v="Aktif"/>
    <n v="0"/>
    <s v=""/>
    <s v="CAR"/>
  </r>
  <r>
    <s v="CA"/>
    <s v="12"/>
    <s v="A"/>
    <n v="1"/>
    <x v="110"/>
    <x v="25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2"/>
    <n v="770"/>
    <s v="Aktif"/>
    <n v="0"/>
    <s v=""/>
    <s v="Fluidbag"/>
  </r>
  <r>
    <s v="CA"/>
    <s v="12"/>
    <s v="A"/>
    <n v="2"/>
    <x v="111"/>
    <x v="25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2"/>
    <n v="770"/>
    <s v="Aktif"/>
    <n v="0"/>
    <s v=""/>
    <s v="Fluidbag"/>
  </r>
  <r>
    <s v="CA"/>
    <s v="12"/>
    <s v="B"/>
    <n v="1"/>
    <x v="112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2"/>
    <n v="770"/>
    <s v="Aktif"/>
    <n v="0"/>
    <s v=""/>
    <s v="Fluidbag"/>
  </r>
  <r>
    <s v="CA"/>
    <s v="12"/>
    <s v="B"/>
    <n v="2"/>
    <x v="113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2"/>
    <n v="770"/>
    <s v="Aktif"/>
    <n v="0"/>
    <s v=""/>
    <s v="Fluidbag"/>
  </r>
  <r>
    <s v="CA"/>
    <s v="12"/>
    <s v="C"/>
    <n v="1"/>
    <x v="114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12"/>
    <n v="800"/>
    <s v="Aktif"/>
    <n v="0"/>
    <s v=""/>
    <s v=""/>
  </r>
  <r>
    <s v="CA"/>
    <s v="12"/>
    <s v="C"/>
    <n v="2"/>
    <x v="115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12"/>
    <n v="800"/>
    <s v="Aktif"/>
    <n v="0"/>
    <s v=""/>
    <s v=""/>
  </r>
  <r>
    <s v="CA"/>
    <s v="12"/>
    <s v="D"/>
    <n v="1"/>
    <x v="116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2"/>
    <n v="528"/>
    <s v="Aktif"/>
    <n v="0"/>
    <s v=""/>
    <s v="CAR"/>
  </r>
  <r>
    <s v="CA"/>
    <s v="12"/>
    <s v="D"/>
    <n v="2"/>
    <x v="117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2"/>
    <n v="528"/>
    <s v="Aktif"/>
    <n v="0"/>
    <s v=""/>
    <s v="CAR"/>
  </r>
  <r>
    <s v="CA"/>
    <s v="12"/>
    <s v="E"/>
    <n v="1"/>
    <x v="118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2"/>
    <n v="460.79999999999995"/>
    <s v="Aktif"/>
    <n v="0"/>
    <s v=""/>
    <s v="CAR"/>
  </r>
  <r>
    <s v="CA"/>
    <s v="12"/>
    <s v="E"/>
    <n v="2"/>
    <x v="119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2"/>
    <n v="460.79999999999995"/>
    <s v="Aktif"/>
    <n v="0"/>
    <s v=""/>
    <s v="CAR"/>
  </r>
  <r>
    <s v="CA"/>
    <s v="13"/>
    <s v="A"/>
    <n v="1"/>
    <x v="120"/>
    <x v="25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3"/>
    <n v="770"/>
    <s v="Aktif"/>
    <n v="0"/>
    <s v=""/>
    <s v="Fluidbag"/>
  </r>
  <r>
    <s v="CA"/>
    <s v="13"/>
    <s v="A"/>
    <n v="2"/>
    <x v="121"/>
    <x v="25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3"/>
    <n v="770"/>
    <s v="Aktif"/>
    <n v="0"/>
    <s v=""/>
    <s v="Fluidbag"/>
  </r>
  <r>
    <s v="CA"/>
    <s v="13"/>
    <s v="B"/>
    <n v="1"/>
    <x v="122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3"/>
    <n v="770"/>
    <s v="Aktif"/>
    <n v="0"/>
    <s v=""/>
    <s v="Fluidbag"/>
  </r>
  <r>
    <s v="CA"/>
    <s v="13"/>
    <s v="B"/>
    <n v="2"/>
    <x v="123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3"/>
    <n v="770"/>
    <s v="Aktif"/>
    <n v="0"/>
    <s v=""/>
    <s v="Fluidbag"/>
  </r>
  <r>
    <s v="CA"/>
    <s v="13"/>
    <s v="C"/>
    <n v="1"/>
    <x v="124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13"/>
    <n v="800"/>
    <s v="Aktif"/>
    <n v="0"/>
    <s v=""/>
    <s v=""/>
  </r>
  <r>
    <s v="CA"/>
    <s v="13"/>
    <s v="C"/>
    <n v="2"/>
    <x v="125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3"/>
    <n v="460.79999999999995"/>
    <s v="Aktif"/>
    <n v="0"/>
    <s v=""/>
    <s v=""/>
  </r>
  <r>
    <s v="CA"/>
    <s v="13"/>
    <s v="D"/>
    <n v="1"/>
    <x v="126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3"/>
    <n v="460.79999999999995"/>
    <s v="Aktif"/>
    <n v="0"/>
    <s v=""/>
    <s v="CAR"/>
  </r>
  <r>
    <s v="CA"/>
    <s v="13"/>
    <s v="D"/>
    <n v="2"/>
    <x v="127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3"/>
    <n v="460.79999999999995"/>
    <s v="Aktif"/>
    <n v="0"/>
    <s v=""/>
    <s v="CAR"/>
  </r>
  <r>
    <s v="CA"/>
    <s v="13"/>
    <s v="E"/>
    <n v="1"/>
    <x v="128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3"/>
    <n v="460.79999999999995"/>
    <s v="Aktif"/>
    <n v="0"/>
    <s v=""/>
    <s v="CAR"/>
  </r>
  <r>
    <s v="CA"/>
    <s v="13"/>
    <s v="E"/>
    <n v="2"/>
    <x v="129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3"/>
    <n v="460.79999999999995"/>
    <s v="Aktif"/>
    <n v="0"/>
    <s v=""/>
    <s v="CAR"/>
  </r>
  <r>
    <s v="CA"/>
    <s v="14"/>
    <s v="A"/>
    <n v="1"/>
    <x v="130"/>
    <x v="25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4"/>
    <n v="770"/>
    <s v="Aktif"/>
    <n v="0"/>
    <s v=""/>
    <s v="Fluidbag"/>
  </r>
  <r>
    <s v="CA"/>
    <s v="14"/>
    <s v="A"/>
    <n v="2"/>
    <x v="131"/>
    <x v="6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14"/>
    <n v="770"/>
    <s v="Aktif"/>
    <n v="0"/>
    <s v=""/>
    <s v="Fluidbag"/>
  </r>
  <r>
    <s v="CA"/>
    <s v="14"/>
    <s v="B"/>
    <n v="1"/>
    <x v="132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4"/>
    <n v="770"/>
    <s v="Aktif"/>
    <n v="0"/>
    <s v=""/>
    <s v="Fluidbag"/>
  </r>
  <r>
    <s v="CA"/>
    <s v="14"/>
    <s v="B"/>
    <n v="2"/>
    <x v="133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4"/>
    <n v="770"/>
    <s v="Aktif"/>
    <n v="0"/>
    <s v=""/>
    <s v="Fluidbag"/>
  </r>
  <r>
    <s v="CA"/>
    <s v="14"/>
    <s v="C"/>
    <n v="1"/>
    <x v="134"/>
    <x v="27"/>
    <x v="4"/>
    <x v="22"/>
    <x v="19"/>
    <x v="19"/>
    <n v="4"/>
    <n v="1"/>
    <n v="0"/>
    <n v="4"/>
    <n v="0"/>
    <m/>
    <m/>
    <n v="0"/>
    <x v="3"/>
    <n v="0"/>
    <b v="0"/>
    <n v="0"/>
    <d v="1899-12-30T00:00:00"/>
    <b v="0"/>
    <b v="0"/>
    <x v="4"/>
    <x v="22"/>
    <n v="4"/>
    <n v="1"/>
    <s v="CA14"/>
    <n v="836"/>
    <s v="Aktif"/>
    <n v="0"/>
    <s v=""/>
    <s v=""/>
  </r>
  <r>
    <s v="CA"/>
    <s v="14"/>
    <s v="C"/>
    <n v="2"/>
    <x v="135"/>
    <x v="3"/>
    <x v="18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18"/>
    <x v="3"/>
    <n v="36"/>
    <n v="1"/>
    <s v="CA14"/>
    <n v="576"/>
    <s v="Aktif"/>
    <n v="0"/>
    <s v=""/>
    <s v=""/>
  </r>
  <r>
    <s v="CA"/>
    <s v="14"/>
    <s v="D"/>
    <n v="1"/>
    <x v="136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4"/>
    <n v="460.79999999999995"/>
    <s v="Aktif"/>
    <n v="0"/>
    <s v=""/>
    <s v="CAR"/>
  </r>
  <r>
    <s v="CA"/>
    <s v="14"/>
    <s v="D"/>
    <n v="2"/>
    <x v="137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4"/>
    <n v="460.79999999999995"/>
    <s v="Aktif"/>
    <n v="0"/>
    <s v=""/>
    <s v="CAR"/>
  </r>
  <r>
    <s v="CA"/>
    <s v="14"/>
    <s v="E"/>
    <n v="1"/>
    <x v="138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4"/>
    <n v="460.79999999999995"/>
    <s v="Aktif"/>
    <n v="0"/>
    <s v=""/>
    <s v="CAR"/>
  </r>
  <r>
    <s v="CA"/>
    <s v="14"/>
    <s v="E"/>
    <n v="2"/>
    <x v="139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4"/>
    <n v="460.79999999999995"/>
    <s v="Aktif"/>
    <n v="0"/>
    <s v=""/>
    <s v="CAR"/>
  </r>
  <r>
    <s v="CA"/>
    <s v="15"/>
    <s v="A"/>
    <n v="1"/>
    <x v="140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5"/>
    <n v="770"/>
    <s v="Aktif"/>
    <n v="0"/>
    <s v=""/>
    <s v="Fluidbag"/>
  </r>
  <r>
    <s v="CA"/>
    <s v="15"/>
    <s v="A"/>
    <n v="2"/>
    <x v="141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5"/>
    <n v="770"/>
    <s v="Aktif"/>
    <n v="0"/>
    <s v=""/>
    <s v="Fluidbag"/>
  </r>
  <r>
    <s v="CA"/>
    <s v="15"/>
    <s v="B"/>
    <n v="1"/>
    <x v="142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5"/>
    <n v="770"/>
    <s v="Aktif"/>
    <n v="0"/>
    <s v=""/>
    <s v="Fluidbag"/>
  </r>
  <r>
    <s v="CA"/>
    <s v="15"/>
    <s v="B"/>
    <n v="2"/>
    <x v="143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5"/>
    <n v="770"/>
    <s v="Aktif"/>
    <n v="0"/>
    <s v=""/>
    <s v="Fluidbag"/>
  </r>
  <r>
    <s v="CA"/>
    <s v="15"/>
    <s v="C"/>
    <n v="1"/>
    <x v="144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5"/>
    <n v="460.79999999999995"/>
    <s v="Aktif"/>
    <n v="0"/>
    <s v=""/>
    <s v="CAR"/>
  </r>
  <r>
    <s v="CA"/>
    <s v="15"/>
    <s v="C"/>
    <n v="2"/>
    <x v="145"/>
    <x v="29"/>
    <x v="20"/>
    <x v="24"/>
    <x v="21"/>
    <x v="21"/>
    <n v="0"/>
    <n v="0"/>
    <n v="0"/>
    <n v="36"/>
    <n v="0"/>
    <m/>
    <m/>
    <n v="0"/>
    <x v="0"/>
    <n v="0"/>
    <b v="0"/>
    <n v="0"/>
    <d v="1899-12-30T00:00:00"/>
    <b v="0"/>
    <b v="0"/>
    <x v="20"/>
    <x v="24"/>
    <n v="0"/>
    <n v="0"/>
    <s v="CA15"/>
    <n v="0"/>
    <s v="Aktif"/>
    <n v="1"/>
    <s v="CA"/>
    <s v="Drum"/>
  </r>
  <r>
    <s v="CA"/>
    <s v="15"/>
    <s v="D"/>
    <n v="1"/>
    <x v="146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5"/>
    <n v="460.79999999999995"/>
    <s v="Aktif"/>
    <n v="0"/>
    <s v=""/>
    <s v="CAR"/>
  </r>
  <r>
    <s v="CA"/>
    <s v="15"/>
    <s v="D"/>
    <n v="2"/>
    <x v="147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5"/>
    <n v="460.79999999999995"/>
    <s v="Aktif"/>
    <n v="0"/>
    <s v=""/>
    <s v="CAR"/>
  </r>
  <r>
    <s v="CA"/>
    <s v="15"/>
    <s v="E"/>
    <n v="1"/>
    <x v="148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5"/>
    <n v="460.79999999999995"/>
    <s v="Aktif"/>
    <n v="0"/>
    <s v=""/>
    <s v="CAR"/>
  </r>
  <r>
    <s v="CA"/>
    <s v="15"/>
    <s v="E"/>
    <n v="2"/>
    <x v="149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5"/>
    <n v="460.79999999999995"/>
    <s v="Aktif"/>
    <n v="0"/>
    <s v=""/>
    <s v="CAR"/>
  </r>
  <r>
    <s v="CA"/>
    <s v="16"/>
    <s v="A"/>
    <n v="1"/>
    <x v="150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6"/>
    <n v="770"/>
    <s v="Aktif"/>
    <n v="0"/>
    <s v=""/>
    <s v="Fluidbag"/>
  </r>
  <r>
    <s v="CA"/>
    <s v="16"/>
    <s v="A"/>
    <n v="2"/>
    <x v="151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6"/>
    <n v="770"/>
    <s v="Aktif"/>
    <n v="0"/>
    <s v=""/>
    <s v="Fluidbag"/>
  </r>
  <r>
    <s v="CA"/>
    <s v="16"/>
    <s v="B"/>
    <n v="1"/>
    <x v="152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6"/>
    <n v="770"/>
    <s v="Aktif"/>
    <n v="0"/>
    <s v=""/>
    <s v="Fluidbag"/>
  </r>
  <r>
    <s v="CA"/>
    <s v="16"/>
    <s v="B"/>
    <n v="2"/>
    <x v="153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6"/>
    <n v="770"/>
    <s v="Aktif"/>
    <n v="0"/>
    <s v=""/>
    <s v="Fluidbag"/>
  </r>
  <r>
    <s v="CA"/>
    <s v="16"/>
    <s v="C"/>
    <n v="1"/>
    <x v="154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6"/>
    <n v="460.79999999999995"/>
    <s v="Aktif"/>
    <n v="0"/>
    <s v=""/>
    <s v="CAR"/>
  </r>
  <r>
    <s v="CA"/>
    <s v="16"/>
    <s v="C"/>
    <n v="2"/>
    <x v="155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6"/>
    <n v="460.79999999999995"/>
    <s v="Aktif"/>
    <n v="0"/>
    <s v=""/>
    <s v="CAR"/>
  </r>
  <r>
    <s v="CA"/>
    <s v="16"/>
    <s v="D"/>
    <n v="1"/>
    <x v="156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6"/>
    <n v="460.79999999999995"/>
    <s v="Aktif"/>
    <n v="0"/>
    <s v=""/>
    <s v="CAR"/>
  </r>
  <r>
    <s v="CA"/>
    <s v="16"/>
    <s v="D"/>
    <n v="2"/>
    <x v="157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6"/>
    <n v="460.79999999999995"/>
    <s v="Aktif"/>
    <n v="0"/>
    <s v=""/>
    <s v="CAR"/>
  </r>
  <r>
    <s v="CA"/>
    <s v="16"/>
    <s v="E"/>
    <n v="1"/>
    <x v="158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6"/>
    <n v="460.79999999999995"/>
    <s v="Aktif"/>
    <n v="0"/>
    <s v=""/>
    <s v="CAR"/>
  </r>
  <r>
    <s v="CA"/>
    <s v="16"/>
    <s v="E"/>
    <n v="2"/>
    <x v="159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6"/>
    <n v="460.79999999999995"/>
    <s v="Aktif"/>
    <n v="0"/>
    <s v=""/>
    <s v="CAR"/>
  </r>
  <r>
    <s v="CA"/>
    <s v="17"/>
    <s v="A"/>
    <n v="1"/>
    <x v="160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7"/>
    <n v="770"/>
    <s v="Aktif"/>
    <n v="0"/>
    <s v=""/>
    <s v="Fluidbag"/>
  </r>
  <r>
    <s v="CA"/>
    <s v="17"/>
    <s v="A"/>
    <n v="2"/>
    <x v="161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7"/>
    <n v="770"/>
    <s v="Aktif"/>
    <n v="0"/>
    <s v=""/>
    <s v="Fluidbag"/>
  </r>
  <r>
    <s v="CA"/>
    <s v="17"/>
    <s v="B"/>
    <n v="1"/>
    <x v="162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7"/>
    <n v="770"/>
    <s v="Aktif"/>
    <n v="0"/>
    <s v=""/>
    <s v="Fluidbag"/>
  </r>
  <r>
    <s v="CA"/>
    <s v="17"/>
    <s v="B"/>
    <n v="2"/>
    <x v="163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7"/>
    <n v="770"/>
    <s v="Aktif"/>
    <n v="0"/>
    <s v=""/>
    <s v="Fluidbag"/>
  </r>
  <r>
    <s v="CA"/>
    <s v="17"/>
    <s v="C"/>
    <n v="1"/>
    <x v="164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7"/>
    <n v="460.79999999999995"/>
    <s v="Aktif"/>
    <n v="0"/>
    <s v=""/>
    <s v="CAR"/>
  </r>
  <r>
    <s v="CA"/>
    <s v="17"/>
    <s v="C"/>
    <n v="2"/>
    <x v="165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7"/>
    <n v="460.79999999999995"/>
    <s v="Aktif"/>
    <n v="0"/>
    <s v=""/>
    <s v="CAR"/>
  </r>
  <r>
    <s v="CA"/>
    <s v="17"/>
    <s v="D"/>
    <n v="1"/>
    <x v="166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7"/>
    <n v="460.79999999999995"/>
    <s v="Aktif"/>
    <n v="0"/>
    <s v=""/>
    <s v="CAR"/>
  </r>
  <r>
    <s v="CA"/>
    <s v="17"/>
    <s v="D"/>
    <n v="2"/>
    <x v="167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7"/>
    <n v="460.79999999999995"/>
    <s v="Aktif"/>
    <n v="0"/>
    <s v=""/>
    <s v="CAR"/>
  </r>
  <r>
    <s v="CA"/>
    <s v="17"/>
    <s v="E"/>
    <n v="1"/>
    <x v="168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7"/>
    <n v="460.79999999999995"/>
    <s v="Aktif"/>
    <n v="0"/>
    <s v=""/>
    <s v="CAR"/>
  </r>
  <r>
    <s v="CA"/>
    <s v="17"/>
    <s v="E"/>
    <n v="2"/>
    <x v="169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7"/>
    <n v="460.79999999999995"/>
    <s v="Aktif"/>
    <n v="0"/>
    <s v=""/>
    <s v="CAR"/>
  </r>
  <r>
    <s v="CA"/>
    <s v="18"/>
    <s v="A"/>
    <n v="1"/>
    <x v="170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8"/>
    <n v="770"/>
    <s v="Aktif"/>
    <n v="0"/>
    <s v=""/>
    <s v="Fluidbag"/>
  </r>
  <r>
    <s v="CA"/>
    <s v="18"/>
    <s v="A"/>
    <n v="2"/>
    <x v="171"/>
    <x v="12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8"/>
    <n v="770"/>
    <s v="Aktif"/>
    <n v="0"/>
    <s v=""/>
    <s v="Fluidbag"/>
  </r>
  <r>
    <s v="CA"/>
    <s v="18"/>
    <s v="B"/>
    <n v="1"/>
    <x v="172"/>
    <x v="12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8"/>
    <n v="770"/>
    <s v="Aktif"/>
    <n v="0"/>
    <s v=""/>
    <s v="Fluidbag"/>
  </r>
  <r>
    <s v="CA"/>
    <s v="18"/>
    <s v="B"/>
    <n v="2"/>
    <x v="173"/>
    <x v="12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8"/>
    <n v="770"/>
    <s v="Aktif"/>
    <n v="0"/>
    <s v=""/>
    <s v="Fluidbag"/>
  </r>
  <r>
    <s v="CA"/>
    <s v="18"/>
    <s v="C"/>
    <n v="1"/>
    <x v="174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A18"/>
    <n v="528"/>
    <s v="Aktif"/>
    <n v="0"/>
    <s v=""/>
    <s v="CAR"/>
  </r>
  <r>
    <s v="CA"/>
    <s v="18"/>
    <s v="C"/>
    <n v="2"/>
    <x v="175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A18"/>
    <n v="528"/>
    <s v="Aktif"/>
    <n v="0"/>
    <s v=""/>
    <s v="Drum"/>
  </r>
  <r>
    <s v="CA"/>
    <s v="18"/>
    <s v="D"/>
    <n v="1"/>
    <x v="176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8"/>
    <n v="460.79999999999995"/>
    <s v="Aktif"/>
    <n v="0"/>
    <s v=""/>
    <s v="CAR"/>
  </r>
  <r>
    <s v="CA"/>
    <s v="18"/>
    <s v="D"/>
    <n v="2"/>
    <x v="177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8"/>
    <n v="460.79999999999995"/>
    <s v="Aktif"/>
    <n v="0"/>
    <s v=""/>
    <s v="CAR"/>
  </r>
  <r>
    <s v="CA"/>
    <s v="18"/>
    <s v="E"/>
    <n v="1"/>
    <x v="178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8"/>
    <n v="460.79999999999995"/>
    <s v="Aktif"/>
    <n v="0"/>
    <s v=""/>
    <s v=""/>
  </r>
  <r>
    <s v="CA"/>
    <s v="18"/>
    <s v="E"/>
    <n v="2"/>
    <x v="179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8"/>
    <n v="460.79999999999995"/>
    <s v="Aktif"/>
    <n v="0"/>
    <s v=""/>
    <s v=""/>
  </r>
  <r>
    <s v="CA"/>
    <s v="19"/>
    <s v="A"/>
    <n v="1"/>
    <x v="180"/>
    <x v="30"/>
    <x v="12"/>
    <x v="25"/>
    <x v="22"/>
    <x v="22"/>
    <n v="1"/>
    <n v="0"/>
    <n v="1"/>
    <n v="4"/>
    <n v="0"/>
    <m/>
    <m/>
    <n v="0"/>
    <x v="1"/>
    <n v="0"/>
    <b v="0"/>
    <n v="0"/>
    <d v="1899-12-30T00:00:00"/>
    <b v="0"/>
    <b v="0"/>
    <x v="12"/>
    <x v="25"/>
    <n v="1"/>
    <n v="1"/>
    <s v="CA19"/>
    <n v="209"/>
    <s v="Aktif"/>
    <n v="0"/>
    <s v=""/>
    <s v="Drum"/>
  </r>
  <r>
    <s v="CA"/>
    <s v="19"/>
    <s v="A"/>
    <n v="2"/>
    <x v="181"/>
    <x v="29"/>
    <x v="20"/>
    <x v="24"/>
    <x v="21"/>
    <x v="21"/>
    <n v="0"/>
    <n v="0"/>
    <n v="0"/>
    <n v="36"/>
    <n v="0"/>
    <m/>
    <m/>
    <n v="0"/>
    <x v="0"/>
    <n v="0"/>
    <b v="0"/>
    <n v="0"/>
    <d v="1899-12-30T00:00:00"/>
    <b v="0"/>
    <b v="0"/>
    <x v="20"/>
    <x v="24"/>
    <n v="0"/>
    <n v="0"/>
    <s v="CA19"/>
    <n v="0"/>
    <s v="Aktif"/>
    <n v="1"/>
    <s v="CA"/>
    <s v="CAR"/>
  </r>
  <r>
    <s v="CA"/>
    <s v="19"/>
    <s v="B"/>
    <n v="1"/>
    <x v="182"/>
    <x v="3"/>
    <x v="18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18"/>
    <x v="3"/>
    <n v="36"/>
    <n v="1"/>
    <s v="CA19"/>
    <n v="576"/>
    <s v="Aktif"/>
    <n v="0"/>
    <s v=""/>
    <s v="CAR"/>
  </r>
  <r>
    <s v="CA"/>
    <s v="19"/>
    <s v="B"/>
    <n v="2"/>
    <x v="183"/>
    <x v="3"/>
    <x v="18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18"/>
    <x v="3"/>
    <n v="36"/>
    <n v="1"/>
    <s v="CA19"/>
    <n v="576"/>
    <s v="Aktif"/>
    <n v="0"/>
    <s v=""/>
    <s v="CAR"/>
  </r>
  <r>
    <s v="CA"/>
    <s v="19"/>
    <s v="C"/>
    <n v="1"/>
    <x v="184"/>
    <x v="27"/>
    <x v="4"/>
    <x v="22"/>
    <x v="19"/>
    <x v="19"/>
    <n v="4"/>
    <n v="1"/>
    <n v="0"/>
    <n v="4"/>
    <n v="0"/>
    <m/>
    <m/>
    <n v="0"/>
    <x v="3"/>
    <n v="0"/>
    <b v="0"/>
    <n v="0"/>
    <d v="1899-12-30T00:00:00"/>
    <b v="0"/>
    <b v="0"/>
    <x v="4"/>
    <x v="22"/>
    <n v="4"/>
    <n v="1"/>
    <s v="CA19"/>
    <n v="836"/>
    <s v="Aktif"/>
    <n v="0"/>
    <s v=""/>
    <s v="Drum"/>
  </r>
  <r>
    <s v="CA"/>
    <s v="19"/>
    <s v="C"/>
    <n v="2"/>
    <x v="185"/>
    <x v="18"/>
    <x v="0"/>
    <x v="15"/>
    <x v="14"/>
    <x v="14"/>
    <n v="44"/>
    <n v="1"/>
    <n v="0"/>
    <n v="44"/>
    <n v="0"/>
    <m/>
    <m/>
    <n v="0"/>
    <x v="2"/>
    <n v="0"/>
    <b v="0"/>
    <n v="0"/>
    <d v="1899-12-30T00:00:00"/>
    <b v="0"/>
    <b v="0"/>
    <x v="0"/>
    <x v="15"/>
    <n v="44"/>
    <n v="1"/>
    <s v="CA19"/>
    <n v="528"/>
    <s v="Aktif"/>
    <n v="0"/>
    <s v=""/>
    <s v="Drum"/>
  </r>
  <r>
    <s v="CA"/>
    <s v="19"/>
    <s v="D"/>
    <n v="1"/>
    <x v="186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9"/>
    <n v="460.79999999999995"/>
    <s v="Aktif"/>
    <n v="0"/>
    <s v=""/>
    <s v="CAR"/>
  </r>
  <r>
    <s v="CA"/>
    <s v="19"/>
    <s v="D"/>
    <n v="2"/>
    <x v="187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9"/>
    <n v="460.79999999999995"/>
    <s v="Aktif"/>
    <n v="0"/>
    <s v=""/>
    <s v="CAR"/>
  </r>
  <r>
    <s v="CA"/>
    <s v="19"/>
    <s v="E"/>
    <n v="1"/>
    <x v="188"/>
    <x v="31"/>
    <x v="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"/>
    <x v="26"/>
    <n v="44"/>
    <n v="1"/>
    <s v="CA19"/>
    <n v="528"/>
    <s v="Aktif"/>
    <n v="0"/>
    <s v=""/>
    <s v="CAR"/>
  </r>
  <r>
    <s v="CA"/>
    <s v="19"/>
    <s v="E"/>
    <n v="2"/>
    <x v="189"/>
    <x v="31"/>
    <x v="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"/>
    <x v="26"/>
    <n v="44"/>
    <n v="1"/>
    <s v="CA19"/>
    <n v="528"/>
    <s v="Aktif"/>
    <n v="0"/>
    <s v=""/>
    <s v="CAR"/>
  </r>
  <r>
    <s v="CB"/>
    <s v="01"/>
    <s v="A"/>
    <n v="1"/>
    <x v="190"/>
    <x v="4"/>
    <x v="4"/>
    <x v="4"/>
    <x v="4"/>
    <x v="4"/>
    <n v="1"/>
    <n v="0"/>
    <n v="1"/>
    <n v="4"/>
    <n v="0"/>
    <m/>
    <m/>
    <n v="0"/>
    <x v="1"/>
    <n v="0"/>
    <b v="0"/>
    <n v="0"/>
    <d v="1899-12-30T00:00:00"/>
    <b v="0"/>
    <b v="0"/>
    <x v="4"/>
    <x v="4"/>
    <n v="1"/>
    <n v="1"/>
    <s v="CB01"/>
    <n v="200"/>
    <s v="Aktif"/>
    <n v="0"/>
    <s v=""/>
    <s v=""/>
  </r>
  <r>
    <s v="CB"/>
    <s v="01"/>
    <s v="A"/>
    <n v="2"/>
    <x v="191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B01"/>
    <n v="800"/>
    <s v="Aktif"/>
    <n v="0"/>
    <s v=""/>
    <s v=""/>
  </r>
  <r>
    <s v="CB"/>
    <s v="01"/>
    <s v="B"/>
    <n v="1"/>
    <x v="19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1"/>
    <n v="770"/>
    <s v="Aktif"/>
    <n v="0"/>
    <s v=""/>
    <s v="Drum"/>
  </r>
  <r>
    <s v="CB"/>
    <s v="01"/>
    <s v="B"/>
    <n v="2"/>
    <x v="19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1"/>
    <n v="770"/>
    <s v="Aktif"/>
    <n v="0"/>
    <s v=""/>
    <s v="Drum"/>
  </r>
  <r>
    <s v="CB"/>
    <s v="01"/>
    <s v="C"/>
    <n v="1"/>
    <x v="194"/>
    <x v="32"/>
    <x v="9"/>
    <x v="27"/>
    <x v="24"/>
    <x v="24"/>
    <n v="44"/>
    <n v="1"/>
    <n v="0"/>
    <n v="44"/>
    <n v="0"/>
    <m/>
    <m/>
    <n v="0"/>
    <x v="2"/>
    <n v="0"/>
    <b v="0"/>
    <n v="0"/>
    <d v="1899-12-30T00:00:00"/>
    <b v="0"/>
    <b v="0"/>
    <x v="9"/>
    <x v="27"/>
    <n v="44"/>
    <n v="1"/>
    <s v="CB01"/>
    <n v="528"/>
    <s v="Aktif"/>
    <n v="0"/>
    <s v=""/>
    <s v="CAR"/>
  </r>
  <r>
    <s v="CB"/>
    <s v="01"/>
    <s v="C"/>
    <n v="2"/>
    <x v="195"/>
    <x v="33"/>
    <x v="2"/>
    <x v="28"/>
    <x v="25"/>
    <x v="25"/>
    <n v="4"/>
    <n v="1"/>
    <n v="0"/>
    <n v="4"/>
    <n v="0"/>
    <m/>
    <m/>
    <n v="0"/>
    <x v="3"/>
    <n v="0"/>
    <b v="0"/>
    <n v="0"/>
    <d v="1899-12-30T00:00:00"/>
    <b v="0"/>
    <b v="0"/>
    <x v="2"/>
    <x v="28"/>
    <n v="4"/>
    <n v="1"/>
    <s v="CB01"/>
    <n v="836"/>
    <s v="Aktif"/>
    <n v="0"/>
    <s v=""/>
    <s v="Drum"/>
  </r>
  <r>
    <s v="CB"/>
    <s v="01"/>
    <s v="D"/>
    <n v="1"/>
    <x v="196"/>
    <x v="10"/>
    <x v="9"/>
    <x v="9"/>
    <x v="9"/>
    <x v="9"/>
    <n v="36"/>
    <n v="1"/>
    <n v="0"/>
    <n v="36"/>
    <n v="0"/>
    <m/>
    <m/>
    <n v="0"/>
    <x v="5"/>
    <n v="0"/>
    <b v="0"/>
    <n v="0"/>
    <d v="1899-12-30T00:00:00"/>
    <b v="0"/>
    <b v="0"/>
    <x v="9"/>
    <x v="9"/>
    <n v="36"/>
    <n v="1"/>
    <s v="CB01"/>
    <n v="576"/>
    <s v="Aktif"/>
    <n v="0"/>
    <s v=""/>
    <s v="CAR"/>
  </r>
  <r>
    <s v="CB"/>
    <s v="01"/>
    <s v="D"/>
    <n v="2"/>
    <x v="197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1"/>
    <n v="528"/>
    <s v="Aktif"/>
    <n v="0"/>
    <s v=""/>
    <s v="CAR"/>
  </r>
  <r>
    <s v="CB"/>
    <s v="01"/>
    <s v="E"/>
    <n v="1"/>
    <x v="198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1"/>
    <n v="528"/>
    <s v="Aktif"/>
    <n v="0"/>
    <s v=""/>
    <s v="CAR"/>
  </r>
  <r>
    <s v="CB"/>
    <s v="01"/>
    <s v="E"/>
    <n v="2"/>
    <x v="199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1"/>
    <n v="528"/>
    <s v="Aktif"/>
    <n v="0"/>
    <s v=""/>
    <s v="CAR"/>
  </r>
  <r>
    <s v="CB"/>
    <s v="02"/>
    <s v="A"/>
    <n v="1"/>
    <x v="200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B02"/>
    <n v="836"/>
    <s v="Aktif"/>
    <n v="0"/>
    <s v=""/>
    <s v="Drum"/>
  </r>
  <r>
    <s v="CB"/>
    <s v="02"/>
    <s v="A"/>
    <n v="2"/>
    <x v="201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B02"/>
    <n v="836"/>
    <s v="Aktif"/>
    <n v="0"/>
    <s v=""/>
    <s v=""/>
  </r>
  <r>
    <s v="CB"/>
    <s v="02"/>
    <s v="B"/>
    <n v="1"/>
    <x v="202"/>
    <x v="6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02"/>
    <n v="770"/>
    <s v="Aktif"/>
    <n v="0"/>
    <s v=""/>
    <s v="Fluidbag"/>
  </r>
  <r>
    <s v="CB"/>
    <s v="02"/>
    <s v="B"/>
    <n v="2"/>
    <x v="203"/>
    <x v="27"/>
    <x v="4"/>
    <x v="22"/>
    <x v="19"/>
    <x v="19"/>
    <n v="4"/>
    <n v="1"/>
    <n v="0"/>
    <n v="4"/>
    <n v="0"/>
    <m/>
    <m/>
    <n v="0"/>
    <x v="3"/>
    <n v="0"/>
    <b v="0"/>
    <n v="0"/>
    <d v="1899-12-30T00:00:00"/>
    <b v="0"/>
    <b v="0"/>
    <x v="4"/>
    <x v="22"/>
    <n v="4"/>
    <n v="1"/>
    <s v="CB02"/>
    <n v="836"/>
    <s v="Aktif"/>
    <n v="0"/>
    <s v=""/>
    <s v="Drum"/>
  </r>
  <r>
    <s v="CB"/>
    <s v="02"/>
    <s v="C"/>
    <n v="1"/>
    <x v="204"/>
    <x v="33"/>
    <x v="2"/>
    <x v="28"/>
    <x v="25"/>
    <x v="25"/>
    <n v="4"/>
    <n v="1"/>
    <n v="0"/>
    <n v="4"/>
    <n v="0"/>
    <m/>
    <m/>
    <n v="0"/>
    <x v="3"/>
    <n v="0"/>
    <b v="0"/>
    <n v="0"/>
    <d v="1899-12-30T00:00:00"/>
    <b v="0"/>
    <b v="0"/>
    <x v="2"/>
    <x v="28"/>
    <n v="4"/>
    <n v="1"/>
    <s v="CB02"/>
    <n v="836"/>
    <s v="Aktif"/>
    <n v="0"/>
    <s v=""/>
    <s v="Drum"/>
  </r>
  <r>
    <s v="CB"/>
    <s v="02"/>
    <s v="C"/>
    <n v="2"/>
    <x v="205"/>
    <x v="33"/>
    <x v="2"/>
    <x v="28"/>
    <x v="25"/>
    <x v="25"/>
    <n v="4"/>
    <n v="1"/>
    <n v="0"/>
    <n v="4"/>
    <n v="0"/>
    <m/>
    <m/>
    <n v="0"/>
    <x v="3"/>
    <n v="0"/>
    <b v="0"/>
    <n v="0"/>
    <d v="1899-12-30T00:00:00"/>
    <b v="0"/>
    <b v="0"/>
    <x v="2"/>
    <x v="28"/>
    <n v="4"/>
    <n v="1"/>
    <s v="CB02"/>
    <n v="836"/>
    <s v="Aktif"/>
    <n v="0"/>
    <s v=""/>
    <s v="Drum"/>
  </r>
  <r>
    <s v="CB"/>
    <s v="02"/>
    <s v="D"/>
    <n v="1"/>
    <x v="206"/>
    <x v="36"/>
    <x v="23"/>
    <x v="25"/>
    <x v="12"/>
    <x v="12"/>
    <n v="44"/>
    <n v="1"/>
    <n v="0"/>
    <n v="44"/>
    <n v="0"/>
    <m/>
    <m/>
    <n v="0"/>
    <x v="2"/>
    <n v="0"/>
    <b v="0"/>
    <n v="0"/>
    <d v="1899-12-30T00:00:00"/>
    <b v="0"/>
    <b v="0"/>
    <x v="23"/>
    <x v="25"/>
    <n v="44"/>
    <n v="1"/>
    <s v="CB02"/>
    <n v="528"/>
    <s v="Aktif"/>
    <n v="0"/>
    <s v=""/>
    <s v="CAR"/>
  </r>
  <r>
    <s v="CB"/>
    <s v="02"/>
    <s v="D"/>
    <n v="2"/>
    <x v="207"/>
    <x v="36"/>
    <x v="23"/>
    <x v="25"/>
    <x v="12"/>
    <x v="12"/>
    <n v="44"/>
    <n v="1"/>
    <n v="0"/>
    <n v="44"/>
    <n v="0"/>
    <m/>
    <m/>
    <n v="0"/>
    <x v="2"/>
    <n v="0"/>
    <b v="0"/>
    <n v="0"/>
    <d v="1899-12-30T00:00:00"/>
    <b v="0"/>
    <b v="0"/>
    <x v="23"/>
    <x v="25"/>
    <n v="44"/>
    <n v="1"/>
    <s v="CB02"/>
    <n v="528"/>
    <s v="Aktif"/>
    <n v="0"/>
    <s v=""/>
    <s v="CAR"/>
  </r>
  <r>
    <s v="CB"/>
    <s v="02"/>
    <s v="E"/>
    <n v="1"/>
    <x v="208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2"/>
    <n v="230.39999999999998"/>
    <s v="Aktif"/>
    <n v="0"/>
    <s v=""/>
    <s v="CAR"/>
  </r>
  <r>
    <s v="CB"/>
    <s v="02"/>
    <s v="E"/>
    <n v="2"/>
    <x v="209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2"/>
    <n v="230.39999999999998"/>
    <s v="Aktif"/>
    <n v="0"/>
    <s v=""/>
    <s v="CAR"/>
  </r>
  <r>
    <s v="CB"/>
    <s v="03"/>
    <s v="A"/>
    <n v="1"/>
    <x v="210"/>
    <x v="38"/>
    <x v="24"/>
    <x v="31"/>
    <x v="29"/>
    <x v="29"/>
    <n v="3"/>
    <n v="0"/>
    <n v="3"/>
    <n v="4"/>
    <n v="0"/>
    <m/>
    <m/>
    <n v="0"/>
    <x v="7"/>
    <n v="0"/>
    <b v="0"/>
    <n v="0"/>
    <d v="1899-12-30T00:00:00"/>
    <b v="0"/>
    <b v="0"/>
    <x v="24"/>
    <x v="31"/>
    <n v="3"/>
    <n v="1"/>
    <s v="CB03"/>
    <n v="627"/>
    <s v="Aktif"/>
    <n v="0"/>
    <s v=""/>
    <s v="Drum"/>
  </r>
  <r>
    <s v="CB"/>
    <s v="03"/>
    <s v="A"/>
    <n v="2"/>
    <x v="211"/>
    <x v="39"/>
    <x v="20"/>
    <x v="32"/>
    <x v="17"/>
    <x v="17"/>
    <n v="0"/>
    <n v="0"/>
    <n v="0"/>
    <n v="36"/>
    <n v="0"/>
    <m/>
    <m/>
    <n v="0"/>
    <x v="0"/>
    <n v="0"/>
    <b v="0"/>
    <n v="0"/>
    <d v="1899-12-30T00:00:00"/>
    <b v="0"/>
    <b v="0"/>
    <x v="20"/>
    <x v="32"/>
    <n v="0"/>
    <n v="0"/>
    <s v="CB03"/>
    <n v="0"/>
    <s v="Aktif"/>
    <n v="1"/>
    <s v="CB"/>
    <s v=""/>
  </r>
  <r>
    <s v="CB"/>
    <s v="03"/>
    <s v="B"/>
    <n v="1"/>
    <x v="212"/>
    <x v="6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03"/>
    <n v="770"/>
    <s v="Aktif"/>
    <n v="0"/>
    <s v=""/>
    <s v="Fluidbag"/>
  </r>
  <r>
    <s v="CB"/>
    <s v="03"/>
    <s v="B"/>
    <n v="2"/>
    <x v="213"/>
    <x v="6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03"/>
    <n v="770"/>
    <s v="Aktif"/>
    <n v="0"/>
    <s v=""/>
    <s v="Fluidbag"/>
  </r>
  <r>
    <s v="CB"/>
    <s v="03"/>
    <s v="C"/>
    <n v="1"/>
    <x v="214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3"/>
    <n v="528"/>
    <s v="Aktif"/>
    <n v="0"/>
    <s v=""/>
    <s v="CAR"/>
  </r>
  <r>
    <s v="CB"/>
    <s v="03"/>
    <s v="C"/>
    <n v="2"/>
    <x v="21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3"/>
    <n v="528"/>
    <s v="Aktif"/>
    <n v="0"/>
    <s v=""/>
    <s v="CAR"/>
  </r>
  <r>
    <s v="CB"/>
    <s v="03"/>
    <s v="D"/>
    <n v="1"/>
    <x v="216"/>
    <x v="16"/>
    <x v="4"/>
    <x v="13"/>
    <x v="12"/>
    <x v="12"/>
    <n v="44"/>
    <n v="1"/>
    <n v="0"/>
    <n v="44"/>
    <n v="0"/>
    <m/>
    <m/>
    <n v="0"/>
    <x v="2"/>
    <n v="0"/>
    <b v="0"/>
    <n v="0"/>
    <d v="1899-12-30T00:00:00"/>
    <b v="0"/>
    <b v="0"/>
    <x v="4"/>
    <x v="13"/>
    <n v="44"/>
    <n v="1"/>
    <s v="CB03"/>
    <n v="528"/>
    <s v="Aktif"/>
    <n v="0"/>
    <s v=""/>
    <s v=""/>
  </r>
  <r>
    <s v="CB"/>
    <s v="03"/>
    <s v="D"/>
    <n v="2"/>
    <x v="217"/>
    <x v="16"/>
    <x v="4"/>
    <x v="13"/>
    <x v="12"/>
    <x v="12"/>
    <n v="44"/>
    <n v="1"/>
    <n v="0"/>
    <n v="44"/>
    <n v="0"/>
    <m/>
    <m/>
    <n v="0"/>
    <x v="2"/>
    <n v="0"/>
    <b v="0"/>
    <n v="0"/>
    <d v="1899-12-30T00:00:00"/>
    <b v="0"/>
    <b v="0"/>
    <x v="4"/>
    <x v="13"/>
    <n v="44"/>
    <n v="1"/>
    <s v="CB03"/>
    <n v="528"/>
    <s v="Aktif"/>
    <n v="0"/>
    <s v=""/>
    <s v=""/>
  </r>
  <r>
    <s v="CB"/>
    <s v="03"/>
    <s v="E"/>
    <n v="1"/>
    <x v="218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3"/>
    <n v="230.39999999999998"/>
    <s v="Aktif"/>
    <n v="0"/>
    <s v=""/>
    <s v="CAR"/>
  </r>
  <r>
    <s v="CB"/>
    <s v="03"/>
    <s v="E"/>
    <n v="2"/>
    <x v="219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3"/>
    <n v="230.39999999999998"/>
    <s v="Aktif"/>
    <n v="0"/>
    <s v=""/>
    <s v="CAR"/>
  </r>
  <r>
    <s v="CB"/>
    <s v="04"/>
    <s v="A"/>
    <n v="1"/>
    <x v="220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B04"/>
    <n v="836"/>
    <s v="Aktif"/>
    <n v="0"/>
    <s v=""/>
    <s v="CAR"/>
  </r>
  <r>
    <s v="CB"/>
    <s v="04"/>
    <s v="A"/>
    <n v="2"/>
    <x v="221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B04"/>
    <n v="836"/>
    <s v="Aktif"/>
    <n v="0"/>
    <s v=""/>
    <s v=""/>
  </r>
  <r>
    <s v="CB"/>
    <s v="04"/>
    <s v="B"/>
    <n v="1"/>
    <x v="222"/>
    <x v="24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B04"/>
    <n v="770"/>
    <s v="Aktif"/>
    <n v="0"/>
    <s v=""/>
    <s v="Fluidbag"/>
  </r>
  <r>
    <s v="CB"/>
    <s v="04"/>
    <s v="B"/>
    <n v="2"/>
    <x v="223"/>
    <x v="24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B04"/>
    <n v="770"/>
    <s v="Aktif"/>
    <n v="0"/>
    <s v=""/>
    <s v="Fluidbag"/>
  </r>
  <r>
    <s v="CB"/>
    <s v="04"/>
    <s v="C"/>
    <n v="1"/>
    <x v="224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4"/>
    <n v="230.39999999999998"/>
    <s v="Aktif"/>
    <n v="0"/>
    <s v=""/>
    <s v="Drum"/>
  </r>
  <r>
    <s v="CB"/>
    <s v="04"/>
    <s v="C"/>
    <n v="2"/>
    <x v="225"/>
    <x v="33"/>
    <x v="2"/>
    <x v="28"/>
    <x v="25"/>
    <x v="25"/>
    <n v="4"/>
    <n v="1"/>
    <n v="0"/>
    <n v="4"/>
    <n v="0"/>
    <m/>
    <m/>
    <n v="0"/>
    <x v="3"/>
    <n v="0"/>
    <b v="0"/>
    <n v="0"/>
    <d v="1899-12-30T00:00:00"/>
    <b v="0"/>
    <b v="0"/>
    <x v="2"/>
    <x v="28"/>
    <n v="4"/>
    <n v="1"/>
    <s v="CB04"/>
    <n v="836"/>
    <s v="Aktif"/>
    <n v="0"/>
    <s v=""/>
    <s v="Drum"/>
  </r>
  <r>
    <s v="CB"/>
    <s v="04"/>
    <s v="D"/>
    <n v="1"/>
    <x v="226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4"/>
    <n v="230.39999999999998"/>
    <s v="Aktif"/>
    <n v="0"/>
    <s v=""/>
    <s v="CAR"/>
  </r>
  <r>
    <s v="CB"/>
    <s v="04"/>
    <s v="D"/>
    <n v="2"/>
    <x v="227"/>
    <x v="40"/>
    <x v="9"/>
    <x v="33"/>
    <x v="28"/>
    <x v="28"/>
    <n v="80"/>
    <n v="1"/>
    <n v="0"/>
    <n v="80"/>
    <n v="0"/>
    <m/>
    <m/>
    <n v="0"/>
    <x v="9"/>
    <n v="0"/>
    <b v="0"/>
    <n v="0"/>
    <d v="1899-12-30T00:00:00"/>
    <b v="0"/>
    <b v="0"/>
    <x v="9"/>
    <x v="33"/>
    <n v="80"/>
    <n v="1"/>
    <s v="CB04"/>
    <n v="230.39999999999998"/>
    <s v="Aktif"/>
    <n v="0"/>
    <s v=""/>
    <s v="CAR"/>
  </r>
  <r>
    <s v="CB"/>
    <s v="04"/>
    <s v="E"/>
    <n v="1"/>
    <x v="228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4"/>
    <n v="230.39999999999998"/>
    <s v="Aktif"/>
    <n v="0"/>
    <s v=""/>
    <s v="CAR"/>
  </r>
  <r>
    <s v="CB"/>
    <s v="04"/>
    <s v="E"/>
    <n v="2"/>
    <x v="229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4"/>
    <n v="230.39999999999998"/>
    <s v="Aktif"/>
    <n v="0"/>
    <s v=""/>
    <s v="CAR"/>
  </r>
  <r>
    <s v="CB"/>
    <s v="05"/>
    <s v="A"/>
    <n v="1"/>
    <x v="230"/>
    <x v="1"/>
    <x v="1"/>
    <x v="1"/>
    <x v="1"/>
    <x v="1"/>
    <n v="0"/>
    <n v="0"/>
    <n v="0"/>
    <n v="4"/>
    <n v="0"/>
    <m/>
    <m/>
    <n v="0"/>
    <x v="0"/>
    <n v="0"/>
    <b v="0"/>
    <n v="0"/>
    <d v="1899-12-30T00:00:00"/>
    <b v="0"/>
    <b v="0"/>
    <x v="1"/>
    <x v="1"/>
    <n v="0"/>
    <n v="0"/>
    <s v="CB05"/>
    <n v="0"/>
    <s v="Aktif"/>
    <n v="1"/>
    <s v="CB"/>
    <s v="Pail"/>
  </r>
  <r>
    <s v="CB"/>
    <s v="05"/>
    <s v="A"/>
    <n v="2"/>
    <x v="231"/>
    <x v="37"/>
    <x v="1"/>
    <x v="29"/>
    <x v="28"/>
    <x v="28"/>
    <n v="0"/>
    <n v="0"/>
    <n v="0"/>
    <n v="80"/>
    <n v="0"/>
    <m/>
    <m/>
    <n v="0"/>
    <x v="0"/>
    <n v="0"/>
    <b v="0"/>
    <n v="0"/>
    <d v="1899-12-30T00:00:00"/>
    <b v="0"/>
    <b v="0"/>
    <x v="1"/>
    <x v="29"/>
    <n v="0"/>
    <n v="0"/>
    <s v="CB05"/>
    <n v="0"/>
    <s v="Aktif"/>
    <n v="1"/>
    <s v="CB"/>
    <s v="Pail"/>
  </r>
  <r>
    <s v="CB"/>
    <s v="05"/>
    <s v="B"/>
    <n v="1"/>
    <x v="23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5"/>
    <n v="770"/>
    <s v="Aktif"/>
    <n v="0"/>
    <s v=""/>
    <s v="Drum"/>
  </r>
  <r>
    <s v="CB"/>
    <s v="05"/>
    <s v="B"/>
    <n v="2"/>
    <x v="23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5"/>
    <n v="770"/>
    <s v="Aktif"/>
    <n v="0"/>
    <s v=""/>
    <s v="Drum"/>
  </r>
  <r>
    <s v="CB"/>
    <s v="05"/>
    <s v="C"/>
    <n v="1"/>
    <x v="234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5"/>
    <n v="230.39999999999998"/>
    <s v="Aktif"/>
    <n v="0"/>
    <s v=""/>
    <s v="Drum"/>
  </r>
  <r>
    <s v="CB"/>
    <s v="05"/>
    <s v="C"/>
    <n v="2"/>
    <x v="235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5"/>
    <n v="230.39999999999998"/>
    <s v="Aktif"/>
    <n v="0"/>
    <s v=""/>
    <s v="Drum"/>
  </r>
  <r>
    <s v="CB"/>
    <s v="05"/>
    <s v="D"/>
    <n v="1"/>
    <x v="236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5"/>
    <n v="230.39999999999998"/>
    <s v="Aktif"/>
    <n v="0"/>
    <s v=""/>
    <s v="CAR"/>
  </r>
  <r>
    <s v="CB"/>
    <s v="05"/>
    <s v="D"/>
    <n v="2"/>
    <x v="237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5"/>
    <n v="230.39999999999998"/>
    <s v="Aktif"/>
    <n v="0"/>
    <s v=""/>
    <s v="CAR"/>
  </r>
  <r>
    <s v="CB"/>
    <s v="05"/>
    <s v="E"/>
    <n v="1"/>
    <x v="238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5"/>
    <n v="230.39999999999998"/>
    <s v="Aktif"/>
    <n v="0"/>
    <s v=""/>
    <s v="CAR"/>
  </r>
  <r>
    <s v="CB"/>
    <s v="05"/>
    <s v="E"/>
    <n v="2"/>
    <x v="239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5"/>
    <n v="230.39999999999998"/>
    <s v="Aktif"/>
    <n v="0"/>
    <s v=""/>
    <s v="CAR"/>
  </r>
  <r>
    <s v="CB"/>
    <s v="06"/>
    <s v="A"/>
    <n v="1"/>
    <x v="240"/>
    <x v="21"/>
    <x v="15"/>
    <x v="18"/>
    <x v="13"/>
    <x v="13"/>
    <n v="1"/>
    <n v="0"/>
    <n v="1"/>
    <n v="44"/>
    <n v="0"/>
    <m/>
    <m/>
    <n v="0"/>
    <x v="1"/>
    <n v="0"/>
    <b v="0"/>
    <n v="0"/>
    <d v="1899-12-30T00:00:00"/>
    <b v="0"/>
    <b v="0"/>
    <x v="15"/>
    <x v="18"/>
    <n v="1"/>
    <n v="1"/>
    <s v="CB06"/>
    <n v="12"/>
    <s v="Aktif"/>
    <n v="0"/>
    <s v=""/>
    <s v="CAR"/>
  </r>
  <r>
    <s v="CB"/>
    <s v="06"/>
    <s v="A"/>
    <n v="2"/>
    <x v="241"/>
    <x v="32"/>
    <x v="9"/>
    <x v="27"/>
    <x v="24"/>
    <x v="24"/>
    <n v="6"/>
    <n v="0"/>
    <n v="6"/>
    <n v="44"/>
    <n v="0"/>
    <m/>
    <m/>
    <n v="0"/>
    <x v="8"/>
    <n v="0"/>
    <b v="0"/>
    <n v="0"/>
    <d v="1899-12-30T00:00:00"/>
    <b v="0"/>
    <b v="0"/>
    <x v="9"/>
    <x v="27"/>
    <n v="6"/>
    <n v="1"/>
    <s v="CB06"/>
    <n v="72"/>
    <s v="Aktif"/>
    <n v="0"/>
    <s v=""/>
    <s v="CAR"/>
  </r>
  <r>
    <s v="CB"/>
    <s v="06"/>
    <s v="B"/>
    <n v="1"/>
    <x v="242"/>
    <x v="41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B06"/>
    <n v="770"/>
    <s v="Aktif"/>
    <n v="0"/>
    <s v=""/>
    <s v="Fluidbag"/>
  </r>
  <r>
    <s v="CB"/>
    <s v="06"/>
    <s v="B"/>
    <n v="2"/>
    <x v="243"/>
    <x v="41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B06"/>
    <n v="770"/>
    <s v="Aktif"/>
    <n v="0"/>
    <s v=""/>
    <s v="Fluidbag"/>
  </r>
  <r>
    <s v="CB"/>
    <s v="06"/>
    <s v="C"/>
    <n v="1"/>
    <x v="244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06"/>
    <n v="460.79999999999995"/>
    <s v="Aktif"/>
    <n v="0"/>
    <s v=""/>
    <s v="Drum"/>
  </r>
  <r>
    <s v="CB"/>
    <s v="06"/>
    <s v="C"/>
    <n v="2"/>
    <x v="24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6"/>
    <n v="528"/>
    <s v="Aktif"/>
    <n v="0"/>
    <s v=""/>
    <s v="CAR"/>
  </r>
  <r>
    <s v="CB"/>
    <s v="06"/>
    <s v="D"/>
    <n v="1"/>
    <x v="246"/>
    <x v="42"/>
    <x v="26"/>
    <x v="34"/>
    <x v="28"/>
    <x v="28"/>
    <n v="80"/>
    <n v="1"/>
    <n v="0"/>
    <n v="80"/>
    <n v="0"/>
    <m/>
    <m/>
    <n v="0"/>
    <x v="9"/>
    <n v="0"/>
    <b v="0"/>
    <n v="0"/>
    <d v="1899-12-30T00:00:00"/>
    <b v="0"/>
    <b v="0"/>
    <x v="26"/>
    <x v="34"/>
    <n v="80"/>
    <n v="1"/>
    <s v="CB06"/>
    <n v="230.39999999999998"/>
    <s v="Aktif"/>
    <n v="0"/>
    <s v=""/>
    <s v="CAR"/>
  </r>
  <r>
    <s v="CB"/>
    <s v="06"/>
    <s v="D"/>
    <n v="2"/>
    <x v="247"/>
    <x v="42"/>
    <x v="26"/>
    <x v="34"/>
    <x v="28"/>
    <x v="28"/>
    <n v="80"/>
    <n v="1"/>
    <n v="0"/>
    <n v="80"/>
    <n v="0"/>
    <m/>
    <m/>
    <n v="0"/>
    <x v="9"/>
    <n v="0"/>
    <b v="0"/>
    <n v="0"/>
    <d v="1899-12-30T00:00:00"/>
    <b v="0"/>
    <b v="0"/>
    <x v="26"/>
    <x v="34"/>
    <n v="80"/>
    <n v="1"/>
    <s v="CB06"/>
    <n v="230.39999999999998"/>
    <s v="Aktif"/>
    <n v="0"/>
    <s v=""/>
    <s v="CAR"/>
  </r>
  <r>
    <s v="CB"/>
    <s v="06"/>
    <s v="E"/>
    <n v="1"/>
    <x v="248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06"/>
    <n v="460.79999999999995"/>
    <s v="Aktif"/>
    <n v="0"/>
    <s v=""/>
    <s v="CAR"/>
  </r>
  <r>
    <s v="CB"/>
    <s v="06"/>
    <s v="E"/>
    <n v="2"/>
    <x v="249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06"/>
    <n v="460.79999999999995"/>
    <s v="Aktif"/>
    <n v="0"/>
    <s v=""/>
    <s v="CAR"/>
  </r>
  <r>
    <s v="CB"/>
    <s v="07"/>
    <s v="A"/>
    <n v="1"/>
    <x v="250"/>
    <x v="34"/>
    <x v="21"/>
    <x v="29"/>
    <x v="26"/>
    <x v="26"/>
    <n v="30"/>
    <n v="0"/>
    <n v="30"/>
    <n v="44"/>
    <n v="0"/>
    <m/>
    <m/>
    <n v="0"/>
    <x v="10"/>
    <n v="0"/>
    <b v="0"/>
    <n v="0"/>
    <d v="1899-12-30T00:00:00"/>
    <b v="0"/>
    <b v="0"/>
    <x v="21"/>
    <x v="29"/>
    <n v="30"/>
    <n v="1"/>
    <s v="CB07"/>
    <n v="360"/>
    <s v="Aktif"/>
    <n v="0"/>
    <s v=""/>
    <s v=""/>
  </r>
  <r>
    <s v="CB"/>
    <s v="07"/>
    <s v="A"/>
    <n v="2"/>
    <x v="251"/>
    <x v="43"/>
    <x v="2"/>
    <x v="35"/>
    <x v="31"/>
    <x v="31"/>
    <n v="2"/>
    <n v="0"/>
    <n v="2"/>
    <n v="4"/>
    <n v="0"/>
    <m/>
    <m/>
    <n v="0"/>
    <x v="11"/>
    <n v="0"/>
    <b v="0"/>
    <n v="0"/>
    <d v="1899-12-30T00:00:00"/>
    <b v="0"/>
    <b v="0"/>
    <x v="2"/>
    <x v="35"/>
    <n v="2"/>
    <n v="1"/>
    <s v="CB07"/>
    <n v="418"/>
    <s v="Aktif"/>
    <n v="0"/>
    <s v=""/>
    <s v=""/>
  </r>
  <r>
    <s v="CB"/>
    <s v="07"/>
    <s v="B"/>
    <n v="1"/>
    <x v="25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7"/>
    <n v="770"/>
    <s v="Aktif"/>
    <n v="0"/>
    <s v=""/>
    <s v="Drum"/>
  </r>
  <r>
    <s v="CB"/>
    <s v="07"/>
    <s v="B"/>
    <n v="2"/>
    <x v="25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7"/>
    <n v="770"/>
    <s v="Aktif"/>
    <n v="0"/>
    <s v=""/>
    <s v="Drum"/>
  </r>
  <r>
    <s v="CB"/>
    <s v="07"/>
    <s v="C"/>
    <n v="1"/>
    <x v="254"/>
    <x v="43"/>
    <x v="2"/>
    <x v="35"/>
    <x v="31"/>
    <x v="31"/>
    <n v="4"/>
    <n v="1"/>
    <n v="0"/>
    <n v="4"/>
    <n v="0"/>
    <m/>
    <m/>
    <n v="0"/>
    <x v="3"/>
    <n v="0"/>
    <b v="0"/>
    <n v="0"/>
    <d v="1899-12-30T00:00:00"/>
    <b v="0"/>
    <b v="0"/>
    <x v="2"/>
    <x v="35"/>
    <n v="4"/>
    <n v="1"/>
    <s v="CB07"/>
    <n v="836"/>
    <s v="Aktif"/>
    <n v="0"/>
    <s v=""/>
    <s v="Drum"/>
  </r>
  <r>
    <s v="CB"/>
    <s v="07"/>
    <s v="C"/>
    <n v="2"/>
    <x v="255"/>
    <x v="43"/>
    <x v="2"/>
    <x v="35"/>
    <x v="31"/>
    <x v="31"/>
    <n v="4"/>
    <n v="1"/>
    <n v="0"/>
    <n v="4"/>
    <n v="0"/>
    <m/>
    <m/>
    <n v="0"/>
    <x v="3"/>
    <n v="0"/>
    <b v="0"/>
    <n v="0"/>
    <d v="1899-12-30T00:00:00"/>
    <b v="0"/>
    <b v="0"/>
    <x v="2"/>
    <x v="35"/>
    <n v="4"/>
    <n v="1"/>
    <s v="CB07"/>
    <n v="836"/>
    <s v="Aktif"/>
    <n v="0"/>
    <s v=""/>
    <s v="Drum"/>
  </r>
  <r>
    <s v="CB"/>
    <s v="07"/>
    <s v="D"/>
    <n v="1"/>
    <x v="256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7"/>
    <n v="528"/>
    <s v="Aktif"/>
    <n v="0"/>
    <s v=""/>
    <s v="CAR"/>
  </r>
  <r>
    <s v="CB"/>
    <s v="07"/>
    <s v="D"/>
    <n v="2"/>
    <x v="257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7"/>
    <n v="528"/>
    <s v="Aktif"/>
    <n v="0"/>
    <s v=""/>
    <s v="CAR"/>
  </r>
  <r>
    <s v="CB"/>
    <s v="07"/>
    <s v="E"/>
    <n v="1"/>
    <x v="258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7"/>
    <n v="528"/>
    <s v="Aktif"/>
    <n v="0"/>
    <s v=""/>
    <s v="CAR"/>
  </r>
  <r>
    <s v="CB"/>
    <s v="07"/>
    <s v="E"/>
    <n v="2"/>
    <x v="259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7"/>
    <n v="528"/>
    <s v="Aktif"/>
    <n v="0"/>
    <s v=""/>
    <s v="CAR"/>
  </r>
  <r>
    <s v="CB"/>
    <s v="08"/>
    <s v="A"/>
    <n v="1"/>
    <x v="260"/>
    <x v="44"/>
    <x v="9"/>
    <x v="36"/>
    <x v="32"/>
    <x v="32"/>
    <n v="2"/>
    <n v="0"/>
    <n v="2"/>
    <n v="4"/>
    <n v="0"/>
    <m/>
    <m/>
    <n v="0"/>
    <x v="11"/>
    <n v="0"/>
    <b v="0"/>
    <n v="0"/>
    <d v="1899-12-30T00:00:00"/>
    <b v="0"/>
    <b v="0"/>
    <x v="9"/>
    <x v="36"/>
    <n v="2"/>
    <n v="1"/>
    <s v="CB08"/>
    <n v="418"/>
    <s v="Aktif"/>
    <n v="0"/>
    <s v=""/>
    <s v="Drum"/>
  </r>
  <r>
    <s v="CB"/>
    <s v="08"/>
    <s v="A"/>
    <n v="2"/>
    <x v="261"/>
    <x v="45"/>
    <x v="27"/>
    <x v="37"/>
    <x v="33"/>
    <x v="33"/>
    <n v="1"/>
    <n v="0"/>
    <n v="1"/>
    <n v="4"/>
    <n v="0"/>
    <m/>
    <m/>
    <n v="0"/>
    <x v="1"/>
    <n v="0"/>
    <b v="0"/>
    <n v="0"/>
    <d v="1899-12-30T00:00:00"/>
    <b v="0"/>
    <b v="0"/>
    <x v="27"/>
    <x v="37"/>
    <n v="1"/>
    <n v="1"/>
    <s v="CB08"/>
    <n v="209"/>
    <s v="Aktif"/>
    <n v="0"/>
    <s v=""/>
    <s v="Drum"/>
  </r>
  <r>
    <s v="CB"/>
    <s v="08"/>
    <s v="B"/>
    <n v="1"/>
    <x v="26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8"/>
    <n v="770"/>
    <s v="Aktif"/>
    <n v="0"/>
    <s v=""/>
    <s v="CAR"/>
  </r>
  <r>
    <s v="CB"/>
    <s v="08"/>
    <s v="B"/>
    <n v="2"/>
    <x v="263"/>
    <x v="46"/>
    <x v="12"/>
    <x v="38"/>
    <x v="4"/>
    <x v="4"/>
    <n v="4"/>
    <n v="1"/>
    <n v="0"/>
    <n v="4"/>
    <n v="0"/>
    <m/>
    <m/>
    <n v="0"/>
    <x v="3"/>
    <n v="0"/>
    <b v="0"/>
    <n v="0"/>
    <d v="1899-12-30T00:00:00"/>
    <b v="0"/>
    <b v="0"/>
    <x v="12"/>
    <x v="38"/>
    <n v="4"/>
    <n v="1"/>
    <s v="CB08"/>
    <n v="800"/>
    <s v="Aktif"/>
    <n v="0"/>
    <s v=""/>
    <s v="Drum"/>
  </r>
  <r>
    <s v="CB"/>
    <s v="08"/>
    <s v="C"/>
    <n v="1"/>
    <x v="264"/>
    <x v="43"/>
    <x v="2"/>
    <x v="35"/>
    <x v="31"/>
    <x v="31"/>
    <n v="4"/>
    <n v="1"/>
    <n v="0"/>
    <n v="4"/>
    <n v="0"/>
    <m/>
    <m/>
    <n v="0"/>
    <x v="3"/>
    <n v="0"/>
    <b v="0"/>
    <n v="0"/>
    <d v="1899-12-30T00:00:00"/>
    <b v="0"/>
    <b v="0"/>
    <x v="2"/>
    <x v="35"/>
    <n v="4"/>
    <n v="1"/>
    <s v="CB08"/>
    <n v="836"/>
    <s v="Aktif"/>
    <n v="0"/>
    <s v=""/>
    <s v="Drum"/>
  </r>
  <r>
    <s v="CB"/>
    <s v="08"/>
    <s v="C"/>
    <n v="2"/>
    <x v="265"/>
    <x v="43"/>
    <x v="2"/>
    <x v="35"/>
    <x v="31"/>
    <x v="31"/>
    <n v="4"/>
    <n v="1"/>
    <n v="0"/>
    <n v="4"/>
    <n v="0"/>
    <m/>
    <m/>
    <n v="0"/>
    <x v="3"/>
    <n v="0"/>
    <b v="0"/>
    <n v="0"/>
    <d v="1899-12-30T00:00:00"/>
    <b v="0"/>
    <b v="0"/>
    <x v="2"/>
    <x v="35"/>
    <n v="4"/>
    <n v="1"/>
    <s v="CB08"/>
    <n v="836"/>
    <s v="Aktif"/>
    <n v="0"/>
    <s v=""/>
    <s v="Drum"/>
  </r>
  <r>
    <s v="CB"/>
    <s v="08"/>
    <s v="D"/>
    <n v="1"/>
    <x v="266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8"/>
    <n v="528"/>
    <s v="Aktif"/>
    <n v="0"/>
    <s v=""/>
    <s v="CAR"/>
  </r>
  <r>
    <s v="CB"/>
    <s v="08"/>
    <s v="D"/>
    <n v="2"/>
    <x v="267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8"/>
    <n v="528"/>
    <s v="Aktif"/>
    <n v="0"/>
    <s v=""/>
    <s v="CAR"/>
  </r>
  <r>
    <s v="CB"/>
    <s v="08"/>
    <s v="E"/>
    <n v="1"/>
    <x v="268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8"/>
    <n v="528"/>
    <s v="Aktif"/>
    <n v="0"/>
    <s v=""/>
    <s v="CAR"/>
  </r>
  <r>
    <s v="CB"/>
    <s v="08"/>
    <s v="E"/>
    <n v="2"/>
    <x v="269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8"/>
    <n v="528"/>
    <s v="Aktif"/>
    <n v="0"/>
    <s v=""/>
    <s v="CAR"/>
  </r>
  <r>
    <s v="CB"/>
    <s v="09"/>
    <s v="A"/>
    <n v="1"/>
    <x v="270"/>
    <x v="47"/>
    <x v="23"/>
    <x v="39"/>
    <x v="16"/>
    <x v="16"/>
    <n v="1"/>
    <n v="0"/>
    <n v="1"/>
    <n v="4"/>
    <n v="0"/>
    <m/>
    <m/>
    <n v="0"/>
    <x v="1"/>
    <n v="0"/>
    <b v="0"/>
    <n v="0"/>
    <d v="1899-12-30T00:00:00"/>
    <b v="0"/>
    <b v="0"/>
    <x v="23"/>
    <x v="39"/>
    <n v="1"/>
    <n v="1"/>
    <s v="CB09"/>
    <n v="209"/>
    <s v="Aktif"/>
    <n v="0"/>
    <s v=""/>
    <s v="Drum"/>
  </r>
  <r>
    <s v="CB"/>
    <s v="09"/>
    <s v="A"/>
    <n v="2"/>
    <x v="271"/>
    <x v="48"/>
    <x v="21"/>
    <x v="40"/>
    <x v="34"/>
    <x v="34"/>
    <n v="2"/>
    <n v="0"/>
    <n v="2"/>
    <n v="4"/>
    <n v="0"/>
    <m/>
    <m/>
    <n v="0"/>
    <x v="11"/>
    <n v="0"/>
    <b v="0"/>
    <n v="0"/>
    <d v="1899-12-30T00:00:00"/>
    <b v="0"/>
    <b v="0"/>
    <x v="21"/>
    <x v="40"/>
    <n v="2"/>
    <n v="1"/>
    <s v="CB09"/>
    <n v="360"/>
    <s v="Aktif"/>
    <n v="0"/>
    <s v=""/>
    <s v="CAR"/>
  </r>
  <r>
    <s v="CB"/>
    <s v="09"/>
    <s v="B"/>
    <n v="1"/>
    <x v="27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9"/>
    <n v="770"/>
    <s v="Aktif"/>
    <n v="0"/>
    <s v=""/>
    <s v="CAR"/>
  </r>
  <r>
    <s v="CB"/>
    <s v="09"/>
    <s v="B"/>
    <n v="2"/>
    <x v="273"/>
    <x v="46"/>
    <x v="12"/>
    <x v="38"/>
    <x v="4"/>
    <x v="4"/>
    <n v="4"/>
    <n v="1"/>
    <n v="0"/>
    <n v="4"/>
    <n v="0"/>
    <m/>
    <m/>
    <n v="0"/>
    <x v="3"/>
    <n v="0"/>
    <b v="0"/>
    <n v="0"/>
    <d v="1899-12-30T00:00:00"/>
    <b v="0"/>
    <b v="0"/>
    <x v="12"/>
    <x v="38"/>
    <n v="4"/>
    <n v="1"/>
    <s v="CB09"/>
    <n v="800"/>
    <s v="Aktif"/>
    <n v="0"/>
    <s v=""/>
    <s v="Drum"/>
  </r>
  <r>
    <s v="CB"/>
    <s v="09"/>
    <s v="C"/>
    <n v="1"/>
    <x v="274"/>
    <x v="43"/>
    <x v="2"/>
    <x v="35"/>
    <x v="31"/>
    <x v="31"/>
    <n v="4"/>
    <n v="1"/>
    <n v="0"/>
    <n v="4"/>
    <n v="0"/>
    <m/>
    <m/>
    <n v="0"/>
    <x v="3"/>
    <n v="0"/>
    <b v="0"/>
    <n v="0"/>
    <d v="1899-12-30T00:00:00"/>
    <b v="0"/>
    <b v="0"/>
    <x v="2"/>
    <x v="35"/>
    <n v="4"/>
    <n v="1"/>
    <s v="CB09"/>
    <n v="836"/>
    <s v="Aktif"/>
    <n v="0"/>
    <s v=""/>
    <s v="Drum"/>
  </r>
  <r>
    <s v="CB"/>
    <s v="09"/>
    <s v="C"/>
    <n v="2"/>
    <x v="275"/>
    <x v="43"/>
    <x v="2"/>
    <x v="35"/>
    <x v="31"/>
    <x v="31"/>
    <n v="4"/>
    <n v="1"/>
    <n v="0"/>
    <n v="4"/>
    <n v="0"/>
    <m/>
    <m/>
    <n v="0"/>
    <x v="3"/>
    <n v="0"/>
    <b v="0"/>
    <n v="0"/>
    <d v="1899-12-30T00:00:00"/>
    <b v="0"/>
    <b v="0"/>
    <x v="2"/>
    <x v="35"/>
    <n v="4"/>
    <n v="1"/>
    <s v="CB09"/>
    <n v="836"/>
    <s v="Aktif"/>
    <n v="0"/>
    <s v=""/>
    <s v="Drum"/>
  </r>
  <r>
    <s v="CB"/>
    <s v="09"/>
    <s v="D"/>
    <n v="1"/>
    <x v="276"/>
    <x v="29"/>
    <x v="20"/>
    <x v="24"/>
    <x v="21"/>
    <x v="21"/>
    <n v="0"/>
    <n v="0"/>
    <n v="0"/>
    <n v="36"/>
    <n v="0"/>
    <m/>
    <m/>
    <n v="0"/>
    <x v="0"/>
    <n v="0"/>
    <b v="0"/>
    <n v="0"/>
    <d v="1899-12-30T00:00:00"/>
    <b v="0"/>
    <b v="0"/>
    <x v="20"/>
    <x v="24"/>
    <n v="0"/>
    <n v="0"/>
    <s v="CB09"/>
    <n v="0"/>
    <s v="Aktif"/>
    <n v="1"/>
    <s v="CB"/>
    <s v="CAR"/>
  </r>
  <r>
    <s v="CB"/>
    <s v="09"/>
    <s v="D"/>
    <n v="2"/>
    <x v="277"/>
    <x v="29"/>
    <x v="20"/>
    <x v="24"/>
    <x v="21"/>
    <x v="21"/>
    <n v="0"/>
    <n v="0"/>
    <n v="0"/>
    <n v="36"/>
    <n v="0"/>
    <m/>
    <m/>
    <n v="0"/>
    <x v="0"/>
    <n v="0"/>
    <b v="0"/>
    <n v="0"/>
    <d v="1899-12-30T00:00:00"/>
    <b v="0"/>
    <b v="0"/>
    <x v="20"/>
    <x v="24"/>
    <n v="0"/>
    <n v="0"/>
    <s v="CB09"/>
    <n v="0"/>
    <s v="Aktif"/>
    <n v="1"/>
    <s v="CB"/>
    <s v="CAR"/>
  </r>
  <r>
    <s v="CB"/>
    <s v="09"/>
    <s v="E"/>
    <n v="1"/>
    <x v="278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9"/>
    <n v="528"/>
    <s v="Aktif"/>
    <n v="0"/>
    <s v=""/>
    <s v="CAR"/>
  </r>
  <r>
    <s v="CB"/>
    <s v="09"/>
    <s v="E"/>
    <n v="2"/>
    <x v="279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9"/>
    <n v="528"/>
    <s v="Aktif"/>
    <n v="0"/>
    <s v=""/>
    <s v="CAR"/>
  </r>
  <r>
    <s v="CB"/>
    <s v="10"/>
    <s v="A"/>
    <n v="1"/>
    <x v="280"/>
    <x v="49"/>
    <x v="28"/>
    <x v="41"/>
    <x v="35"/>
    <x v="35"/>
    <n v="1"/>
    <n v="0"/>
    <n v="1"/>
    <n v="4"/>
    <n v="0"/>
    <m/>
    <m/>
    <n v="0"/>
    <x v="1"/>
    <n v="0"/>
    <b v="0"/>
    <n v="0"/>
    <d v="1899-12-30T00:00:00"/>
    <b v="0"/>
    <b v="0"/>
    <x v="28"/>
    <x v="41"/>
    <n v="1"/>
    <n v="1"/>
    <s v="CB10"/>
    <n v="209"/>
    <s v="Aktif"/>
    <n v="0"/>
    <s v=""/>
    <s v="Drum"/>
  </r>
  <r>
    <s v="CB"/>
    <s v="10"/>
    <s v="A"/>
    <n v="2"/>
    <x v="281"/>
    <x v="50"/>
    <x v="9"/>
    <x v="19"/>
    <x v="27"/>
    <x v="27"/>
    <n v="2"/>
    <n v="0"/>
    <n v="2"/>
    <n v="4"/>
    <n v="0"/>
    <m/>
    <m/>
    <n v="0"/>
    <x v="11"/>
    <n v="0"/>
    <b v="0"/>
    <n v="0"/>
    <d v="1899-12-30T00:00:00"/>
    <b v="0"/>
    <b v="0"/>
    <x v="9"/>
    <x v="19"/>
    <n v="2"/>
    <n v="1"/>
    <s v="CB10"/>
    <n v="418"/>
    <s v="Aktif"/>
    <n v="0"/>
    <s v=""/>
    <s v="Drum"/>
  </r>
  <r>
    <s v="CB"/>
    <s v="10"/>
    <s v="B"/>
    <n v="1"/>
    <x v="28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0"/>
    <n v="770"/>
    <s v="Aktif"/>
    <n v="0"/>
    <s v=""/>
    <s v="CAR"/>
  </r>
  <r>
    <s v="CB"/>
    <s v="10"/>
    <s v="B"/>
    <n v="2"/>
    <x v="28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0"/>
    <n v="770"/>
    <s v="Aktif"/>
    <n v="0"/>
    <s v=""/>
    <s v="CAR"/>
  </r>
  <r>
    <s v="CB"/>
    <s v="10"/>
    <s v="C"/>
    <n v="1"/>
    <x v="284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0"/>
    <n v="528"/>
    <s v="Aktif"/>
    <n v="0"/>
    <s v=""/>
    <s v="CAR"/>
  </r>
  <r>
    <s v="CB"/>
    <s v="10"/>
    <s v="C"/>
    <n v="2"/>
    <x v="28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0"/>
    <n v="528"/>
    <s v="Aktif"/>
    <n v="0"/>
    <s v=""/>
    <s v="CAR"/>
  </r>
  <r>
    <s v="CB"/>
    <s v="10"/>
    <s v="D"/>
    <n v="1"/>
    <x v="286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0"/>
    <n v="528"/>
    <s v="Aktif"/>
    <n v="0"/>
    <s v=""/>
    <s v="CAR"/>
  </r>
  <r>
    <s v="CB"/>
    <s v="10"/>
    <s v="D"/>
    <n v="2"/>
    <x v="287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0"/>
    <n v="528"/>
    <s v="Aktif"/>
    <n v="0"/>
    <s v=""/>
    <s v="CAR"/>
  </r>
  <r>
    <s v="CB"/>
    <s v="10"/>
    <s v="E"/>
    <n v="1"/>
    <x v="288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0"/>
    <n v="528"/>
    <s v="Aktif"/>
    <n v="0"/>
    <s v=""/>
    <s v="CAR"/>
  </r>
  <r>
    <s v="CB"/>
    <s v="10"/>
    <s v="E"/>
    <n v="2"/>
    <x v="289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0"/>
    <n v="460.79999999999995"/>
    <s v="Aktif"/>
    <n v="0"/>
    <s v=""/>
    <s v="CAR"/>
  </r>
  <r>
    <s v="CB"/>
    <s v="11"/>
    <s v="A"/>
    <n v="1"/>
    <x v="290"/>
    <x v="9"/>
    <x v="8"/>
    <x v="8"/>
    <x v="8"/>
    <x v="8"/>
    <n v="44"/>
    <n v="0"/>
    <n v="44"/>
    <n v="48"/>
    <n v="0"/>
    <m/>
    <m/>
    <n v="0"/>
    <x v="2"/>
    <n v="0"/>
    <b v="0"/>
    <n v="0"/>
    <d v="1899-12-30T00:00:00"/>
    <b v="0"/>
    <b v="0"/>
    <x v="8"/>
    <x v="8"/>
    <n v="44"/>
    <n v="1"/>
    <s v="CB11"/>
    <n v="369.6"/>
    <s v="Aktif"/>
    <n v="0"/>
    <s v=""/>
    <s v=""/>
  </r>
  <r>
    <s v="CB"/>
    <s v="11"/>
    <s v="A"/>
    <n v="2"/>
    <x v="291"/>
    <x v="28"/>
    <x v="1"/>
    <x v="23"/>
    <x v="20"/>
    <x v="20"/>
    <n v="0"/>
    <n v="0"/>
    <n v="0"/>
    <n v="48"/>
    <n v="0"/>
    <m/>
    <m/>
    <n v="0"/>
    <x v="0"/>
    <n v="0"/>
    <b v="0"/>
    <n v="0"/>
    <d v="1899-12-30T00:00:00"/>
    <b v="0"/>
    <b v="0"/>
    <x v="1"/>
    <x v="23"/>
    <n v="0"/>
    <n v="0"/>
    <s v="CB11"/>
    <n v="0"/>
    <s v="Aktif"/>
    <n v="1"/>
    <s v="CB"/>
    <s v="CAR"/>
  </r>
  <r>
    <s v="CB"/>
    <s v="11"/>
    <s v="B"/>
    <n v="1"/>
    <x v="292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1"/>
    <n v="770"/>
    <s v="Aktif"/>
    <n v="0"/>
    <s v=""/>
    <s v="Fluidbag"/>
  </r>
  <r>
    <s v="CB"/>
    <s v="11"/>
    <s v="B"/>
    <n v="2"/>
    <x v="293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1"/>
    <n v="770"/>
    <s v="Aktif"/>
    <n v="0"/>
    <s v=""/>
    <s v="Fluidbag"/>
  </r>
  <r>
    <s v="CB"/>
    <s v="11"/>
    <s v="C"/>
    <n v="1"/>
    <x v="294"/>
    <x v="47"/>
    <x v="23"/>
    <x v="39"/>
    <x v="16"/>
    <x v="16"/>
    <n v="4"/>
    <n v="1"/>
    <n v="0"/>
    <n v="4"/>
    <n v="0"/>
    <m/>
    <m/>
    <n v="0"/>
    <x v="3"/>
    <n v="0"/>
    <b v="0"/>
    <n v="0"/>
    <d v="1899-12-30T00:00:00"/>
    <b v="0"/>
    <b v="0"/>
    <x v="23"/>
    <x v="39"/>
    <n v="4"/>
    <n v="1"/>
    <s v="CB11"/>
    <n v="836"/>
    <s v="Aktif"/>
    <n v="0"/>
    <s v=""/>
    <s v="Drum"/>
  </r>
  <r>
    <s v="CB"/>
    <s v="11"/>
    <s v="C"/>
    <n v="2"/>
    <x v="295"/>
    <x v="46"/>
    <x v="12"/>
    <x v="38"/>
    <x v="4"/>
    <x v="4"/>
    <n v="4"/>
    <n v="1"/>
    <n v="0"/>
    <n v="4"/>
    <n v="0"/>
    <m/>
    <m/>
    <n v="0"/>
    <x v="3"/>
    <n v="0"/>
    <b v="0"/>
    <n v="0"/>
    <d v="1899-12-30T00:00:00"/>
    <b v="0"/>
    <b v="0"/>
    <x v="12"/>
    <x v="38"/>
    <n v="4"/>
    <n v="1"/>
    <s v="CB11"/>
    <n v="800"/>
    <s v="Aktif"/>
    <n v="0"/>
    <s v=""/>
    <s v="Drum"/>
  </r>
  <r>
    <s v="CB"/>
    <s v="11"/>
    <s v="D"/>
    <n v="1"/>
    <x v="296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1"/>
    <n v="460.79999999999995"/>
    <s v="Aktif"/>
    <n v="0"/>
    <s v=""/>
    <s v="CAR"/>
  </r>
  <r>
    <s v="CB"/>
    <s v="11"/>
    <s v="D"/>
    <n v="2"/>
    <x v="297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1"/>
    <n v="460.79999999999995"/>
    <s v="Aktif"/>
    <n v="0"/>
    <s v=""/>
    <s v="CAR"/>
  </r>
  <r>
    <s v="CB"/>
    <s v="11"/>
    <s v="E"/>
    <n v="1"/>
    <x v="298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1"/>
    <n v="460.79999999999995"/>
    <s v="Aktif"/>
    <n v="0"/>
    <s v=""/>
    <s v="CAR"/>
  </r>
  <r>
    <s v="CB"/>
    <s v="11"/>
    <s v="E"/>
    <n v="2"/>
    <x v="299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1"/>
    <n v="460.79999999999995"/>
    <s v="Aktif"/>
    <n v="0"/>
    <s v=""/>
    <s v="CAR"/>
  </r>
  <r>
    <s v="CB"/>
    <s v="12"/>
    <s v="A"/>
    <n v="1"/>
    <x v="300"/>
    <x v="52"/>
    <x v="2"/>
    <x v="23"/>
    <x v="36"/>
    <x v="36"/>
    <n v="0"/>
    <n v="0"/>
    <n v="0"/>
    <n v="4"/>
    <n v="0"/>
    <m/>
    <m/>
    <n v="0"/>
    <x v="0"/>
    <n v="0"/>
    <b v="0"/>
    <n v="0"/>
    <d v="1899-12-30T00:00:00"/>
    <b v="0"/>
    <b v="0"/>
    <x v="2"/>
    <x v="23"/>
    <n v="0"/>
    <n v="0"/>
    <s v="CB12"/>
    <n v="0"/>
    <s v="Aktif"/>
    <n v="1"/>
    <s v="CB"/>
    <s v=""/>
  </r>
  <r>
    <s v="CB"/>
    <s v="12"/>
    <s v="A"/>
    <n v="2"/>
    <x v="301"/>
    <x v="53"/>
    <x v="29"/>
    <x v="12"/>
    <x v="37"/>
    <x v="37"/>
    <n v="2"/>
    <n v="0"/>
    <n v="2"/>
    <n v="4"/>
    <n v="0"/>
    <m/>
    <m/>
    <n v="0"/>
    <x v="11"/>
    <n v="0"/>
    <b v="0"/>
    <n v="0"/>
    <d v="1899-12-30T00:00:00"/>
    <b v="0"/>
    <b v="0"/>
    <x v="29"/>
    <x v="12"/>
    <n v="2"/>
    <n v="1"/>
    <s v="CB12"/>
    <n v="418"/>
    <s v="Aktif"/>
    <n v="0"/>
    <s v=""/>
    <s v="Drum"/>
  </r>
  <r>
    <s v="CB"/>
    <s v="12"/>
    <s v="B"/>
    <n v="1"/>
    <x v="30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2"/>
    <n v="770"/>
    <s v="Aktif"/>
    <n v="0"/>
    <s v=""/>
    <s v="CAR"/>
  </r>
  <r>
    <s v="CB"/>
    <s v="12"/>
    <s v="B"/>
    <n v="2"/>
    <x v="30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2"/>
    <n v="770"/>
    <s v="Aktif"/>
    <n v="0"/>
    <s v=""/>
    <s v="CAR"/>
  </r>
  <r>
    <s v="CB"/>
    <s v="12"/>
    <s v="C"/>
    <n v="1"/>
    <x v="304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2"/>
    <n v="528"/>
    <s v="Aktif"/>
    <n v="0"/>
    <s v=""/>
    <s v="CAR"/>
  </r>
  <r>
    <s v="CB"/>
    <s v="12"/>
    <s v="C"/>
    <n v="2"/>
    <x v="30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2"/>
    <n v="528"/>
    <s v="Aktif"/>
    <n v="0"/>
    <s v=""/>
    <s v="CAR"/>
  </r>
  <r>
    <s v="CB"/>
    <s v="12"/>
    <s v="D"/>
    <n v="1"/>
    <x v="306"/>
    <x v="31"/>
    <x v="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"/>
    <x v="26"/>
    <n v="44"/>
    <n v="1"/>
    <s v="CB12"/>
    <n v="528"/>
    <s v="Aktif"/>
    <n v="0"/>
    <s v=""/>
    <s v="CAR"/>
  </r>
  <r>
    <s v="CB"/>
    <s v="12"/>
    <s v="D"/>
    <n v="2"/>
    <x v="307"/>
    <x v="31"/>
    <x v="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"/>
    <x v="26"/>
    <n v="44"/>
    <n v="1"/>
    <s v="CB12"/>
    <n v="528"/>
    <s v="Aktif"/>
    <n v="0"/>
    <s v=""/>
    <s v="CAR"/>
  </r>
  <r>
    <s v="CB"/>
    <s v="12"/>
    <s v="E"/>
    <n v="1"/>
    <x v="308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2"/>
    <n v="460.79999999999995"/>
    <s v="Aktif"/>
    <n v="0"/>
    <s v=""/>
    <s v="CAR"/>
  </r>
  <r>
    <s v="CB"/>
    <s v="12"/>
    <s v="E"/>
    <n v="2"/>
    <x v="309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2"/>
    <n v="460.79999999999995"/>
    <s v="Aktif"/>
    <n v="0"/>
    <s v=""/>
    <s v="CAR"/>
  </r>
  <r>
    <s v="CB"/>
    <s v="13"/>
    <s v="A"/>
    <n v="1"/>
    <x v="310"/>
    <x v="54"/>
    <x v="30"/>
    <x v="42"/>
    <x v="38"/>
    <x v="38"/>
    <n v="0"/>
    <n v="0"/>
    <n v="0"/>
    <n v="48"/>
    <n v="0"/>
    <m/>
    <m/>
    <n v="0"/>
    <x v="0"/>
    <n v="0"/>
    <b v="0"/>
    <n v="0"/>
    <d v="1899-12-30T00:00:00"/>
    <b v="0"/>
    <b v="0"/>
    <x v="30"/>
    <x v="42"/>
    <n v="0"/>
    <n v="0"/>
    <s v="CB13"/>
    <n v="0"/>
    <s v="Aktif"/>
    <n v="1"/>
    <s v="CB"/>
    <s v="CAR"/>
  </r>
  <r>
    <s v="CB"/>
    <s v="13"/>
    <s v="A"/>
    <n v="2"/>
    <x v="311"/>
    <x v="55"/>
    <x v="31"/>
    <x v="43"/>
    <x v="39"/>
    <x v="39"/>
    <n v="0"/>
    <n v="0"/>
    <n v="0"/>
    <n v="4"/>
    <n v="0"/>
    <m/>
    <m/>
    <n v="0"/>
    <x v="0"/>
    <n v="0"/>
    <b v="0"/>
    <n v="0"/>
    <d v="1899-12-30T00:00:00"/>
    <b v="0"/>
    <b v="0"/>
    <x v="31"/>
    <x v="43"/>
    <n v="0"/>
    <n v="0"/>
    <s v="CB13"/>
    <n v="0"/>
    <s v="Aktif"/>
    <n v="1"/>
    <s v="CB"/>
    <s v=""/>
  </r>
  <r>
    <s v="CB"/>
    <s v="13"/>
    <s v="B"/>
    <n v="1"/>
    <x v="312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3"/>
    <n v="770"/>
    <s v="Aktif"/>
    <n v="0"/>
    <s v=""/>
    <s v="Fluidbag"/>
  </r>
  <r>
    <s v="CB"/>
    <s v="13"/>
    <s v="B"/>
    <n v="2"/>
    <x v="313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3"/>
    <n v="770"/>
    <s v="Aktif"/>
    <n v="0"/>
    <s v=""/>
    <s v="Fluidbag"/>
  </r>
  <r>
    <s v="CB"/>
    <s v="13"/>
    <s v="C"/>
    <n v="1"/>
    <x v="314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3"/>
    <n v="528"/>
    <s v="Aktif"/>
    <n v="0"/>
    <s v=""/>
    <s v="CAR"/>
  </r>
  <r>
    <s v="CB"/>
    <s v="13"/>
    <s v="C"/>
    <n v="2"/>
    <x v="31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3"/>
    <n v="528"/>
    <s v="Aktif"/>
    <n v="0"/>
    <s v=""/>
    <s v="CAR"/>
  </r>
  <r>
    <s v="CB"/>
    <s v="13"/>
    <s v="D"/>
    <n v="1"/>
    <x v="316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3"/>
    <n v="460.79999999999995"/>
    <s v="Aktif"/>
    <n v="0"/>
    <s v=""/>
    <s v="CAR"/>
  </r>
  <r>
    <s v="CB"/>
    <s v="13"/>
    <s v="D"/>
    <n v="2"/>
    <x v="317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3"/>
    <n v="460.79999999999995"/>
    <s v="Aktif"/>
    <n v="0"/>
    <s v=""/>
    <s v="CAR"/>
  </r>
  <r>
    <s v="CB"/>
    <s v="13"/>
    <s v="E"/>
    <n v="1"/>
    <x v="318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3"/>
    <n v="460.79999999999995"/>
    <s v="Aktif"/>
    <n v="0"/>
    <s v=""/>
    <s v="CAR"/>
  </r>
  <r>
    <s v="CB"/>
    <s v="13"/>
    <s v="E"/>
    <n v="2"/>
    <x v="319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3"/>
    <n v="460.79999999999995"/>
    <s v="Aktif"/>
    <n v="0"/>
    <s v=""/>
    <s v="CAR"/>
  </r>
  <r>
    <s v="CB"/>
    <s v="14"/>
    <s v="A"/>
    <n v="1"/>
    <x v="320"/>
    <x v="0"/>
    <x v="0"/>
    <x v="0"/>
    <x v="0"/>
    <x v="0"/>
    <n v="10"/>
    <n v="0"/>
    <n v="10"/>
    <n v="44"/>
    <n v="0"/>
    <m/>
    <m/>
    <n v="0"/>
    <x v="12"/>
    <n v="0"/>
    <b v="0"/>
    <n v="0"/>
    <d v="1899-12-30T00:00:00"/>
    <b v="0"/>
    <b v="0"/>
    <x v="0"/>
    <x v="0"/>
    <n v="10"/>
    <n v="1"/>
    <s v="CB14"/>
    <n v="120"/>
    <s v="Aktif"/>
    <n v="0"/>
    <s v=""/>
    <s v=""/>
  </r>
  <r>
    <s v="CB"/>
    <s v="14"/>
    <s v="A"/>
    <n v="2"/>
    <x v="321"/>
    <x v="28"/>
    <x v="19"/>
    <x v="23"/>
    <x v="20"/>
    <x v="20"/>
    <n v="34"/>
    <n v="0"/>
    <n v="34"/>
    <n v="48"/>
    <n v="0"/>
    <m/>
    <m/>
    <n v="0"/>
    <x v="13"/>
    <n v="0"/>
    <b v="0"/>
    <n v="0"/>
    <d v="1899-12-30T00:00:00"/>
    <b v="0"/>
    <b v="0"/>
    <x v="19"/>
    <x v="23"/>
    <n v="34"/>
    <n v="1"/>
    <s v="CB14"/>
    <n v="326.39999999999998"/>
    <s v="Aktif"/>
    <n v="0"/>
    <s v=""/>
    <s v=""/>
  </r>
  <r>
    <s v="CB"/>
    <s v="14"/>
    <s v="B"/>
    <n v="1"/>
    <x v="32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4"/>
    <n v="770"/>
    <s v="Aktif"/>
    <n v="0"/>
    <s v=""/>
    <s v="CAR"/>
  </r>
  <r>
    <s v="CB"/>
    <s v="14"/>
    <s v="B"/>
    <n v="2"/>
    <x v="32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4"/>
    <n v="770"/>
    <s v="Aktif"/>
    <n v="0"/>
    <s v=""/>
    <s v="CAR"/>
  </r>
  <r>
    <s v="CB"/>
    <s v="14"/>
    <s v="C"/>
    <n v="1"/>
    <x v="324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14"/>
    <n v="576"/>
    <s v="Aktif"/>
    <n v="0"/>
    <s v=""/>
    <s v="CAR"/>
  </r>
  <r>
    <s v="CB"/>
    <s v="14"/>
    <s v="C"/>
    <n v="2"/>
    <x v="325"/>
    <x v="0"/>
    <x v="0"/>
    <x v="0"/>
    <x v="0"/>
    <x v="0"/>
    <n v="0"/>
    <n v="0"/>
    <n v="0"/>
    <n v="44"/>
    <n v="0"/>
    <m/>
    <m/>
    <n v="0"/>
    <x v="0"/>
    <n v="0"/>
    <b v="0"/>
    <n v="0"/>
    <d v="1899-12-30T00:00:00"/>
    <b v="0"/>
    <b v="0"/>
    <x v="0"/>
    <x v="0"/>
    <n v="0"/>
    <n v="0"/>
    <s v="CB14"/>
    <n v="0"/>
    <s v="Aktif"/>
    <n v="1"/>
    <s v="CB"/>
    <s v="CAR"/>
  </r>
  <r>
    <s v="CB"/>
    <s v="14"/>
    <s v="D"/>
    <n v="1"/>
    <x v="326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14"/>
    <n v="576"/>
    <s v="Aktif"/>
    <n v="0"/>
    <s v=""/>
    <s v="CAR"/>
  </r>
  <r>
    <s v="CB"/>
    <s v="14"/>
    <s v="D"/>
    <n v="2"/>
    <x v="327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14"/>
    <n v="576"/>
    <s v="Aktif"/>
    <n v="0"/>
    <s v=""/>
    <s v="CAR"/>
  </r>
  <r>
    <s v="CB"/>
    <s v="14"/>
    <s v="E"/>
    <n v="1"/>
    <x v="328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4"/>
    <n v="528"/>
    <s v="Aktif"/>
    <n v="0"/>
    <s v=""/>
    <s v="CAR"/>
  </r>
  <r>
    <s v="CB"/>
    <s v="14"/>
    <s v="E"/>
    <n v="2"/>
    <x v="329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14"/>
    <n v="576"/>
    <s v="Aktif"/>
    <n v="0"/>
    <s v=""/>
    <s v="CAR"/>
  </r>
  <r>
    <s v="CB"/>
    <s v="15"/>
    <s v="A"/>
    <n v="1"/>
    <x v="330"/>
    <x v="28"/>
    <x v="2"/>
    <x v="23"/>
    <x v="40"/>
    <x v="40"/>
    <n v="1"/>
    <n v="0"/>
    <n v="1"/>
    <n v="36"/>
    <n v="0"/>
    <m/>
    <m/>
    <n v="0"/>
    <x v="1"/>
    <n v="0"/>
    <b v="0"/>
    <n v="0"/>
    <d v="1899-12-30T00:00:00"/>
    <b v="0"/>
    <b v="0"/>
    <x v="2"/>
    <x v="23"/>
    <n v="1"/>
    <n v="1"/>
    <s v="CB15"/>
    <n v="16"/>
    <s v="Aktif"/>
    <n v="0"/>
    <s v=""/>
    <s v=""/>
  </r>
  <r>
    <s v="CB"/>
    <s v="15"/>
    <s v="A"/>
    <n v="2"/>
    <x v="331"/>
    <x v="29"/>
    <x v="20"/>
    <x v="24"/>
    <x v="21"/>
    <x v="21"/>
    <n v="0"/>
    <n v="0"/>
    <n v="0"/>
    <n v="36"/>
    <n v="0"/>
    <m/>
    <m/>
    <n v="0"/>
    <x v="0"/>
    <n v="0"/>
    <b v="0"/>
    <n v="0"/>
    <d v="1899-12-30T00:00:00"/>
    <b v="0"/>
    <b v="0"/>
    <x v="20"/>
    <x v="24"/>
    <n v="0"/>
    <n v="0"/>
    <s v="CB15"/>
    <n v="0"/>
    <s v="Aktif"/>
    <n v="1"/>
    <s v="CB"/>
    <s v=""/>
  </r>
  <r>
    <s v="CB"/>
    <s v="15"/>
    <s v="B"/>
    <n v="1"/>
    <x v="332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5"/>
    <n v="770"/>
    <s v="Aktif"/>
    <n v="0"/>
    <s v=""/>
    <s v="Fluidbag"/>
  </r>
  <r>
    <s v="CB"/>
    <s v="15"/>
    <s v="B"/>
    <n v="2"/>
    <x v="333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5"/>
    <n v="770"/>
    <s v="Aktif"/>
    <n v="0"/>
    <s v=""/>
    <s v="Fluidbag"/>
  </r>
  <r>
    <s v="CB"/>
    <s v="15"/>
    <s v="C"/>
    <n v="1"/>
    <x v="334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5"/>
    <n v="528"/>
    <s v="Aktif"/>
    <n v="0"/>
    <s v=""/>
    <s v="CAR"/>
  </r>
  <r>
    <s v="CB"/>
    <s v="15"/>
    <s v="C"/>
    <n v="2"/>
    <x v="335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5"/>
    <n v="528"/>
    <s v="Aktif"/>
    <n v="0"/>
    <s v=""/>
    <s v="CAR"/>
  </r>
  <r>
    <s v="CB"/>
    <s v="15"/>
    <s v="D"/>
    <n v="1"/>
    <x v="336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5"/>
    <n v="528"/>
    <s v="Aktif"/>
    <n v="0"/>
    <s v=""/>
    <s v="CAR"/>
  </r>
  <r>
    <s v="CB"/>
    <s v="15"/>
    <s v="D"/>
    <n v="2"/>
    <x v="337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15"/>
    <n v="576"/>
    <s v="Aktif"/>
    <n v="0"/>
    <s v=""/>
    <s v="CAR"/>
  </r>
  <r>
    <s v="CB"/>
    <s v="15"/>
    <s v="E"/>
    <n v="1"/>
    <x v="338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15"/>
    <n v="576"/>
    <s v="Aktif"/>
    <n v="0"/>
    <s v=""/>
    <s v="CAR"/>
  </r>
  <r>
    <s v="CB"/>
    <s v="15"/>
    <s v="E"/>
    <n v="2"/>
    <x v="339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5"/>
    <n v="528"/>
    <s v="Aktif"/>
    <n v="0"/>
    <s v=""/>
    <s v="CAR"/>
  </r>
  <r>
    <s v="CB"/>
    <s v="16"/>
    <s v="A"/>
    <n v="1"/>
    <x v="340"/>
    <x v="56"/>
    <x v="32"/>
    <x v="35"/>
    <x v="17"/>
    <x v="17"/>
    <n v="0"/>
    <n v="0"/>
    <n v="0"/>
    <n v="36"/>
    <n v="0"/>
    <m/>
    <m/>
    <n v="0"/>
    <x v="0"/>
    <n v="0"/>
    <b v="0"/>
    <n v="0"/>
    <d v="1899-12-30T00:00:00"/>
    <b v="0"/>
    <b v="0"/>
    <x v="32"/>
    <x v="35"/>
    <n v="0"/>
    <n v="0"/>
    <s v="CB16"/>
    <n v="0"/>
    <s v="Aktif"/>
    <n v="1"/>
    <s v="CB"/>
    <s v="Drum"/>
  </r>
  <r>
    <s v="CB"/>
    <s v="16"/>
    <s v="A"/>
    <n v="2"/>
    <x v="341"/>
    <x v="31"/>
    <x v="2"/>
    <x v="26"/>
    <x v="23"/>
    <x v="23"/>
    <n v="9"/>
    <n v="0"/>
    <n v="9"/>
    <n v="44"/>
    <n v="0"/>
    <m/>
    <m/>
    <n v="0"/>
    <x v="14"/>
    <n v="0"/>
    <b v="0"/>
    <n v="0"/>
    <d v="1899-12-30T00:00:00"/>
    <b v="0"/>
    <b v="0"/>
    <x v="2"/>
    <x v="26"/>
    <n v="9"/>
    <n v="1"/>
    <s v="CB16"/>
    <n v="108"/>
    <s v="Aktif"/>
    <n v="0"/>
    <s v=""/>
    <s v=""/>
  </r>
  <r>
    <s v="CB"/>
    <s v="16"/>
    <s v="B"/>
    <n v="1"/>
    <x v="342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6"/>
    <n v="770"/>
    <s v="Aktif"/>
    <n v="0"/>
    <s v=""/>
    <s v="Fluidbag"/>
  </r>
  <r>
    <s v="CB"/>
    <s v="16"/>
    <s v="B"/>
    <n v="2"/>
    <x v="343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6"/>
    <n v="770"/>
    <s v="Aktif"/>
    <n v="0"/>
    <s v=""/>
    <s v="Fluidbag"/>
  </r>
  <r>
    <s v="CB"/>
    <s v="16"/>
    <s v="C"/>
    <n v="1"/>
    <x v="344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6"/>
    <n v="528"/>
    <s v="Aktif"/>
    <n v="0"/>
    <s v=""/>
    <s v="CAR"/>
  </r>
  <r>
    <s v="CB"/>
    <s v="16"/>
    <s v="C"/>
    <n v="2"/>
    <x v="345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6"/>
    <n v="528"/>
    <s v="Aktif"/>
    <n v="0"/>
    <s v=""/>
    <s v="CAR"/>
  </r>
  <r>
    <s v="CB"/>
    <s v="16"/>
    <s v="D"/>
    <n v="1"/>
    <x v="346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6"/>
    <n v="576"/>
    <s v="Aktif"/>
    <n v="0"/>
    <s v=""/>
    <s v="CAR"/>
  </r>
  <r>
    <s v="CB"/>
    <s v="16"/>
    <s v="D"/>
    <n v="2"/>
    <x v="347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6"/>
    <n v="576"/>
    <s v="Aktif"/>
    <n v="0"/>
    <s v=""/>
    <s v="CAR"/>
  </r>
  <r>
    <s v="CB"/>
    <s v="16"/>
    <s v="E"/>
    <n v="1"/>
    <x v="348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6"/>
    <n v="576"/>
    <s v="Aktif"/>
    <n v="0"/>
    <s v=""/>
    <s v="CAR"/>
  </r>
  <r>
    <s v="CB"/>
    <s v="16"/>
    <s v="E"/>
    <n v="2"/>
    <x v="349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6"/>
    <n v="576"/>
    <s v="Aktif"/>
    <n v="0"/>
    <s v=""/>
    <s v="CAR"/>
  </r>
  <r>
    <s v="CB"/>
    <s v="17"/>
    <s v="A"/>
    <n v="1"/>
    <x v="350"/>
    <x v="31"/>
    <x v="2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2"/>
    <x v="26"/>
    <n v="0"/>
    <n v="0"/>
    <s v="CB17"/>
    <n v="0"/>
    <s v="Aktif"/>
    <n v="1"/>
    <s v="CB"/>
    <s v=""/>
  </r>
  <r>
    <s v="CB"/>
    <s v="17"/>
    <s v="A"/>
    <n v="2"/>
    <x v="351"/>
    <x v="57"/>
    <x v="33"/>
    <x v="44"/>
    <x v="3"/>
    <x v="3"/>
    <n v="0"/>
    <n v="0"/>
    <n v="0"/>
    <n v="44"/>
    <n v="0"/>
    <m/>
    <m/>
    <n v="0"/>
    <x v="0"/>
    <n v="0"/>
    <b v="0"/>
    <n v="0"/>
    <d v="1899-12-30T00:00:00"/>
    <b v="0"/>
    <b v="0"/>
    <x v="33"/>
    <x v="44"/>
    <n v="0"/>
    <n v="0"/>
    <s v="CB17"/>
    <n v="0"/>
    <s v="Aktif"/>
    <n v="1"/>
    <s v="CB"/>
    <s v=""/>
  </r>
  <r>
    <s v="CB"/>
    <s v="17"/>
    <s v="B"/>
    <n v="1"/>
    <x v="352"/>
    <x v="46"/>
    <x v="12"/>
    <x v="38"/>
    <x v="4"/>
    <x v="4"/>
    <n v="4"/>
    <n v="1"/>
    <n v="0"/>
    <n v="4"/>
    <n v="0"/>
    <m/>
    <m/>
    <n v="0"/>
    <x v="3"/>
    <n v="0"/>
    <b v="0"/>
    <n v="0"/>
    <d v="1899-12-30T00:00:00"/>
    <b v="0"/>
    <b v="0"/>
    <x v="12"/>
    <x v="38"/>
    <n v="4"/>
    <n v="1"/>
    <s v="CB17"/>
    <n v="800"/>
    <s v="Aktif"/>
    <n v="0"/>
    <s v=""/>
    <s v="Drum"/>
  </r>
  <r>
    <s v="CB"/>
    <s v="17"/>
    <s v="B"/>
    <n v="2"/>
    <x v="353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7"/>
    <n v="770"/>
    <s v="Aktif"/>
    <n v="0"/>
    <s v=""/>
    <s v="Fluidbag"/>
  </r>
  <r>
    <s v="CB"/>
    <s v="17"/>
    <s v="C"/>
    <n v="1"/>
    <x v="354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7"/>
    <n v="528"/>
    <s v="Aktif"/>
    <n v="0"/>
    <s v=""/>
    <s v="CAR"/>
  </r>
  <r>
    <s v="CB"/>
    <s v="17"/>
    <s v="C"/>
    <n v="2"/>
    <x v="355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7"/>
    <n v="528"/>
    <s v="Aktif"/>
    <n v="0"/>
    <s v=""/>
    <s v="CAR"/>
  </r>
  <r>
    <s v="CB"/>
    <s v="17"/>
    <s v="D"/>
    <n v="1"/>
    <x v="356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7"/>
    <n v="576"/>
    <s v="Aktif"/>
    <n v="0"/>
    <s v=""/>
    <s v="CAR"/>
  </r>
  <r>
    <s v="CB"/>
    <s v="17"/>
    <s v="D"/>
    <n v="2"/>
    <x v="357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7"/>
    <n v="576"/>
    <s v="Aktif"/>
    <n v="0"/>
    <s v=""/>
    <s v="CAR"/>
  </r>
  <r>
    <s v="CB"/>
    <s v="17"/>
    <s v="E"/>
    <n v="1"/>
    <x v="358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7"/>
    <n v="576"/>
    <s v="Aktif"/>
    <n v="0"/>
    <s v=""/>
    <s v="CAR"/>
  </r>
  <r>
    <s v="CB"/>
    <s v="17"/>
    <s v="E"/>
    <n v="2"/>
    <x v="359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7"/>
    <n v="576"/>
    <s v="Aktif"/>
    <n v="0"/>
    <s v=""/>
    <s v="CAR"/>
  </r>
  <r>
    <s v="CB"/>
    <s v="18"/>
    <s v="A"/>
    <n v="1"/>
    <x v="360"/>
    <x v="58"/>
    <x v="34"/>
    <x v="45"/>
    <x v="41"/>
    <x v="41"/>
    <n v="0"/>
    <n v="0"/>
    <n v="0"/>
    <n v="44"/>
    <n v="0"/>
    <m/>
    <m/>
    <n v="0"/>
    <x v="0"/>
    <n v="0"/>
    <b v="0"/>
    <n v="0"/>
    <d v="1899-12-30T00:00:00"/>
    <b v="0"/>
    <b v="0"/>
    <x v="34"/>
    <x v="45"/>
    <n v="0"/>
    <n v="0"/>
    <s v="CB18"/>
    <n v="0"/>
    <s v="Aktif"/>
    <n v="1"/>
    <s v="CB"/>
    <s v="CAR"/>
  </r>
  <r>
    <s v="CB"/>
    <s v="18"/>
    <s v="A"/>
    <n v="2"/>
    <x v="361"/>
    <x v="59"/>
    <x v="35"/>
    <x v="46"/>
    <x v="42"/>
    <x v="42"/>
    <n v="0"/>
    <n v="0"/>
    <n v="0"/>
    <n v="48"/>
    <n v="0"/>
    <m/>
    <m/>
    <n v="0"/>
    <x v="0"/>
    <n v="0"/>
    <b v="0"/>
    <n v="0"/>
    <d v="1899-12-30T00:00:00"/>
    <b v="0"/>
    <b v="0"/>
    <x v="35"/>
    <x v="46"/>
    <n v="0"/>
    <n v="0"/>
    <s v="CB18"/>
    <n v="0"/>
    <s v="Aktif"/>
    <n v="1"/>
    <s v="CB"/>
    <s v=""/>
  </r>
  <r>
    <s v="CB"/>
    <s v="18"/>
    <s v="B"/>
    <n v="1"/>
    <x v="36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8"/>
    <n v="770"/>
    <s v="Aktif"/>
    <n v="0"/>
    <s v=""/>
    <s v="CAR"/>
  </r>
  <r>
    <s v="CB"/>
    <s v="18"/>
    <s v="B"/>
    <n v="2"/>
    <x v="36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8"/>
    <n v="770"/>
    <s v="Aktif"/>
    <n v="0"/>
    <s v=""/>
    <s v="CAR"/>
  </r>
  <r>
    <s v="CB"/>
    <s v="18"/>
    <s v="C"/>
    <n v="1"/>
    <x v="364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8"/>
    <n v="528"/>
    <s v="Aktif"/>
    <n v="0"/>
    <s v=""/>
    <s v="CAR"/>
  </r>
  <r>
    <s v="CB"/>
    <s v="18"/>
    <s v="C"/>
    <n v="2"/>
    <x v="365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18"/>
    <n v="528"/>
    <s v="Aktif"/>
    <n v="0"/>
    <s v=""/>
    <s v="CAR"/>
  </r>
  <r>
    <s v="CB"/>
    <s v="18"/>
    <s v="D"/>
    <n v="1"/>
    <x v="366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8"/>
    <n v="576"/>
    <s v="Aktif"/>
    <n v="0"/>
    <s v=""/>
    <s v="CAR"/>
  </r>
  <r>
    <s v="CB"/>
    <s v="18"/>
    <s v="D"/>
    <n v="2"/>
    <x v="367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8"/>
    <n v="576"/>
    <s v="Aktif"/>
    <n v="0"/>
    <s v=""/>
    <s v="CAR"/>
  </r>
  <r>
    <s v="CB"/>
    <s v="18"/>
    <s v="E"/>
    <n v="1"/>
    <x v="368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8"/>
    <n v="576"/>
    <s v="Aktif"/>
    <n v="0"/>
    <s v=""/>
    <s v="CAR"/>
  </r>
  <r>
    <s v="CB"/>
    <s v="18"/>
    <s v="E"/>
    <n v="2"/>
    <x v="369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8"/>
    <n v="576"/>
    <s v="Aktif"/>
    <n v="0"/>
    <s v=""/>
    <s v="CAR"/>
  </r>
  <r>
    <s v="CB"/>
    <s v="19"/>
    <s v="A"/>
    <n v="1"/>
    <x v="370"/>
    <x v="60"/>
    <x v="21"/>
    <x v="47"/>
    <x v="38"/>
    <x v="38"/>
    <n v="0"/>
    <n v="0"/>
    <n v="0"/>
    <n v="48"/>
    <n v="0"/>
    <m/>
    <m/>
    <n v="0"/>
    <x v="0"/>
    <n v="0"/>
    <b v="0"/>
    <n v="0"/>
    <d v="1899-12-30T00:00:00"/>
    <b v="0"/>
    <b v="0"/>
    <x v="21"/>
    <x v="47"/>
    <n v="0"/>
    <n v="0"/>
    <s v="CB19"/>
    <n v="0"/>
    <s v="Aktif"/>
    <n v="1"/>
    <s v="CB"/>
    <s v="CAR"/>
  </r>
  <r>
    <s v="CB"/>
    <s v="19"/>
    <s v="A"/>
    <n v="2"/>
    <x v="371"/>
    <x v="60"/>
    <x v="21"/>
    <x v="47"/>
    <x v="38"/>
    <x v="38"/>
    <n v="40"/>
    <n v="0"/>
    <n v="40"/>
    <n v="48"/>
    <n v="0"/>
    <m/>
    <m/>
    <n v="0"/>
    <x v="15"/>
    <n v="0"/>
    <b v="0"/>
    <n v="0"/>
    <d v="1899-12-30T00:00:00"/>
    <b v="0"/>
    <b v="0"/>
    <x v="21"/>
    <x v="47"/>
    <n v="40"/>
    <n v="1"/>
    <s v="CB19"/>
    <n v="384.00000000000006"/>
    <s v="Aktif"/>
    <n v="0"/>
    <s v=""/>
    <s v="CAR"/>
  </r>
  <r>
    <s v="CB"/>
    <s v="19"/>
    <s v="B"/>
    <n v="1"/>
    <x v="37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9"/>
    <n v="770"/>
    <s v="Aktif"/>
    <n v="0"/>
    <s v=""/>
    <s v="CAR"/>
  </r>
  <r>
    <s v="CB"/>
    <s v="19"/>
    <s v="B"/>
    <n v="2"/>
    <x v="37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9"/>
    <n v="770"/>
    <s v="Aktif"/>
    <n v="0"/>
    <s v=""/>
    <s v="CAR"/>
  </r>
  <r>
    <s v="CB"/>
    <s v="19"/>
    <s v="C"/>
    <n v="1"/>
    <x v="374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19"/>
    <n v="528"/>
    <s v="Aktif"/>
    <n v="0"/>
    <s v=""/>
    <s v="CAR"/>
  </r>
  <r>
    <s v="CB"/>
    <s v="19"/>
    <s v="C"/>
    <n v="2"/>
    <x v="375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19"/>
    <n v="528"/>
    <s v="Aktif"/>
    <n v="0"/>
    <s v=""/>
    <s v="CAR"/>
  </r>
  <r>
    <s v="CB"/>
    <s v="19"/>
    <s v="D"/>
    <n v="1"/>
    <x v="376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9"/>
    <n v="460.79999999999995"/>
    <s v="Aktif"/>
    <n v="0"/>
    <s v=""/>
    <s v="CAR"/>
  </r>
  <r>
    <s v="CB"/>
    <s v="19"/>
    <s v="D"/>
    <n v="2"/>
    <x v="377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9"/>
    <n v="460.79999999999995"/>
    <s v="Aktif"/>
    <n v="0"/>
    <s v=""/>
    <s v="CAR"/>
  </r>
  <r>
    <s v="CB"/>
    <s v="19"/>
    <s v="E"/>
    <n v="1"/>
    <x v="378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9"/>
    <n v="460.79999999999995"/>
    <s v="Aktif"/>
    <n v="0"/>
    <s v=""/>
    <s v="CAR"/>
  </r>
  <r>
    <s v="CB"/>
    <s v="19"/>
    <s v="E"/>
    <n v="2"/>
    <x v="379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9"/>
    <n v="460.79999999999995"/>
    <s v="Aktif"/>
    <n v="0"/>
    <s v=""/>
    <s v="CAR"/>
  </r>
  <r>
    <s v="CB"/>
    <s v="20"/>
    <s v="A"/>
    <n v="1"/>
    <x v="380"/>
    <x v="31"/>
    <x v="2"/>
    <x v="26"/>
    <x v="23"/>
    <x v="23"/>
    <n v="9"/>
    <n v="0"/>
    <n v="9"/>
    <n v="44"/>
    <n v="0"/>
    <m/>
    <m/>
    <n v="0"/>
    <x v="14"/>
    <n v="0"/>
    <b v="0"/>
    <n v="0"/>
    <d v="1899-12-30T00:00:00"/>
    <b v="0"/>
    <b v="0"/>
    <x v="2"/>
    <x v="26"/>
    <n v="9"/>
    <n v="1"/>
    <s v="CB20"/>
    <n v="108"/>
    <s v="Aktif"/>
    <n v="0"/>
    <s v=""/>
    <s v=""/>
  </r>
  <r>
    <s v="CB"/>
    <s v="20"/>
    <s v="A"/>
    <n v="2"/>
    <x v="381"/>
    <x v="20"/>
    <x v="14"/>
    <x v="17"/>
    <x v="15"/>
    <x v="15"/>
    <n v="29"/>
    <n v="0"/>
    <n v="29"/>
    <n v="44"/>
    <n v="0"/>
    <m/>
    <m/>
    <n v="0"/>
    <x v="16"/>
    <n v="0"/>
    <b v="0"/>
    <n v="0"/>
    <d v="1899-12-30T00:00:00"/>
    <b v="0"/>
    <b v="0"/>
    <x v="14"/>
    <x v="17"/>
    <n v="29"/>
    <n v="1"/>
    <s v="CB20"/>
    <n v="348"/>
    <s v="Aktif"/>
    <n v="0"/>
    <s v=""/>
    <s v="CAR"/>
  </r>
  <r>
    <s v="CB"/>
    <s v="20"/>
    <s v="B"/>
    <n v="1"/>
    <x v="382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20"/>
    <n v="528"/>
    <s v="Aktif"/>
    <n v="0"/>
    <s v=""/>
    <s v="CAR"/>
  </r>
  <r>
    <s v="CB"/>
    <s v="20"/>
    <s v="B"/>
    <n v="2"/>
    <x v="383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20"/>
    <n v="528"/>
    <s v="Aktif"/>
    <n v="0"/>
    <s v=""/>
    <s v="CAR"/>
  </r>
  <r>
    <s v="CB"/>
    <s v="20"/>
    <s v="C"/>
    <n v="1"/>
    <x v="384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20"/>
    <n v="528"/>
    <s v="Aktif"/>
    <n v="0"/>
    <s v=""/>
    <s v="CAR"/>
  </r>
  <r>
    <s v="CB"/>
    <s v="20"/>
    <s v="C"/>
    <n v="2"/>
    <x v="385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20"/>
    <n v="528"/>
    <s v="Aktif"/>
    <n v="0"/>
    <s v=""/>
    <s v="CAR"/>
  </r>
  <r>
    <s v="CB"/>
    <s v="20"/>
    <s v="D"/>
    <n v="1"/>
    <x v="386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20"/>
    <n v="460.79999999999995"/>
    <s v="Aktif"/>
    <n v="0"/>
    <s v=""/>
    <s v="CAR"/>
  </r>
  <r>
    <s v="CB"/>
    <s v="20"/>
    <s v="D"/>
    <n v="2"/>
    <x v="387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20"/>
    <n v="460.79999999999995"/>
    <s v="Aktif"/>
    <n v="0"/>
    <s v=""/>
    <s v="CAR"/>
  </r>
  <r>
    <s v="CB"/>
    <s v="20"/>
    <s v="E"/>
    <n v="1"/>
    <x v="388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20"/>
    <n v="576"/>
    <s v="Aktif"/>
    <n v="0"/>
    <s v=""/>
    <s v=""/>
  </r>
  <r>
    <s v="CB"/>
    <s v="20"/>
    <s v="E"/>
    <n v="2"/>
    <x v="389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0"/>
    <n v="576"/>
    <s v="Aktif"/>
    <n v="0"/>
    <s v=""/>
    <s v="CAR"/>
  </r>
  <r>
    <s v="CB"/>
    <s v="21"/>
    <s v="A"/>
    <n v="1"/>
    <x v="390"/>
    <x v="5"/>
    <x v="5"/>
    <x v="5"/>
    <x v="21"/>
    <x v="21"/>
    <n v="23"/>
    <n v="0"/>
    <n v="23"/>
    <n v="36"/>
    <n v="0"/>
    <m/>
    <m/>
    <n v="0"/>
    <x v="17"/>
    <n v="0"/>
    <b v="0"/>
    <n v="0"/>
    <d v="1899-12-30T00:00:00"/>
    <b v="0"/>
    <b v="0"/>
    <x v="5"/>
    <x v="5"/>
    <n v="23"/>
    <n v="1"/>
    <s v="CB21"/>
    <n v="368"/>
    <s v="Aktif"/>
    <n v="0"/>
    <s v=""/>
    <s v=""/>
  </r>
  <r>
    <s v="CB"/>
    <s v="21"/>
    <s v="A"/>
    <n v="2"/>
    <x v="391"/>
    <x v="61"/>
    <x v="35"/>
    <x v="48"/>
    <x v="42"/>
    <x v="42"/>
    <n v="0"/>
    <n v="0"/>
    <n v="0"/>
    <n v="48"/>
    <n v="0"/>
    <m/>
    <m/>
    <n v="0"/>
    <x v="0"/>
    <n v="0"/>
    <b v="0"/>
    <n v="0"/>
    <d v="1899-12-30T00:00:00"/>
    <b v="0"/>
    <b v="0"/>
    <x v="35"/>
    <x v="48"/>
    <n v="0"/>
    <n v="0"/>
    <s v="CB21"/>
    <n v="0"/>
    <s v="Aktif"/>
    <n v="1"/>
    <s v="CB"/>
    <s v="CAR"/>
  </r>
  <r>
    <s v="CB"/>
    <s v="21"/>
    <s v="B"/>
    <n v="1"/>
    <x v="39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1"/>
    <n v="770"/>
    <s v="Aktif"/>
    <n v="0"/>
    <s v=""/>
    <s v="Fluidbag"/>
  </r>
  <r>
    <s v="CB"/>
    <s v="21"/>
    <s v="B"/>
    <n v="2"/>
    <x v="39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1"/>
    <n v="770"/>
    <s v="Aktif"/>
    <n v="0"/>
    <s v=""/>
    <s v="Fluidbag"/>
  </r>
  <r>
    <s v="CB"/>
    <s v="21"/>
    <s v="C"/>
    <n v="1"/>
    <x v="39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1"/>
    <n v="836"/>
    <s v="Aktif"/>
    <n v="0"/>
    <s v=""/>
    <s v="Drum"/>
  </r>
  <r>
    <s v="CB"/>
    <s v="21"/>
    <s v="C"/>
    <n v="2"/>
    <x v="395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21"/>
    <n v="836"/>
    <s v="Aktif"/>
    <n v="0"/>
    <s v=""/>
    <s v="Drum"/>
  </r>
  <r>
    <s v="CB"/>
    <s v="21"/>
    <s v="D"/>
    <n v="1"/>
    <x v="396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1"/>
    <n v="460.80000000000007"/>
    <s v="Aktif"/>
    <n v="0"/>
    <s v=""/>
    <s v="CAR"/>
  </r>
  <r>
    <s v="CB"/>
    <s v="21"/>
    <s v="D"/>
    <n v="2"/>
    <x v="397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1"/>
    <n v="460.80000000000007"/>
    <s v="Aktif"/>
    <n v="0"/>
    <s v=""/>
    <s v="CAR"/>
  </r>
  <r>
    <s v="CB"/>
    <s v="21"/>
    <s v="E"/>
    <n v="1"/>
    <x v="398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1"/>
    <n v="460.80000000000007"/>
    <s v="Aktif"/>
    <n v="0"/>
    <s v=""/>
    <s v="CAR"/>
  </r>
  <r>
    <s v="CB"/>
    <s v="21"/>
    <s v="E"/>
    <n v="2"/>
    <x v="399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1"/>
    <n v="460.80000000000007"/>
    <s v="Aktif"/>
    <n v="0"/>
    <s v=""/>
    <s v="CAR"/>
  </r>
  <r>
    <s v="CB"/>
    <s v="22"/>
    <s v="A"/>
    <n v="1"/>
    <x v="400"/>
    <x v="65"/>
    <x v="38"/>
    <x v="52"/>
    <x v="45"/>
    <x v="45"/>
    <n v="11"/>
    <n v="0"/>
    <n v="11"/>
    <n v="44"/>
    <n v="0"/>
    <m/>
    <m/>
    <n v="0"/>
    <x v="18"/>
    <n v="0"/>
    <b v="0"/>
    <n v="0"/>
    <d v="1899-12-30T00:00:00"/>
    <b v="0"/>
    <b v="0"/>
    <x v="38"/>
    <x v="52"/>
    <n v="11"/>
    <n v="1"/>
    <s v="CB22"/>
    <n v="132"/>
    <s v="Aktif"/>
    <n v="0"/>
    <s v=""/>
    <s v=""/>
  </r>
  <r>
    <s v="CB"/>
    <s v="22"/>
    <s v="A"/>
    <n v="2"/>
    <x v="401"/>
    <x v="66"/>
    <x v="0"/>
    <x v="53"/>
    <x v="46"/>
    <x v="46"/>
    <n v="4"/>
    <n v="0"/>
    <n v="4"/>
    <n v="48"/>
    <n v="0"/>
    <m/>
    <m/>
    <n v="0"/>
    <x v="3"/>
    <n v="0"/>
    <b v="0"/>
    <n v="0"/>
    <d v="1899-12-30T00:00:00"/>
    <b v="0"/>
    <b v="0"/>
    <x v="0"/>
    <x v="53"/>
    <n v="4"/>
    <n v="1"/>
    <s v="CB22"/>
    <n v="38.4"/>
    <s v="Aktif"/>
    <n v="0"/>
    <s v=""/>
    <s v="CAR"/>
  </r>
  <r>
    <s v="CB"/>
    <s v="22"/>
    <s v="B"/>
    <n v="1"/>
    <x v="40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2"/>
    <n v="770"/>
    <s v="Aktif"/>
    <n v="0"/>
    <s v=""/>
    <s v="Fluidbag"/>
  </r>
  <r>
    <s v="CB"/>
    <s v="22"/>
    <s v="B"/>
    <n v="2"/>
    <x v="40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2"/>
    <n v="770"/>
    <s v="Aktif"/>
    <n v="0"/>
    <s v=""/>
    <s v="Fluidbag"/>
  </r>
  <r>
    <s v="CB"/>
    <s v="22"/>
    <s v="C"/>
    <n v="1"/>
    <x v="404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22"/>
    <n v="836"/>
    <s v="Aktif"/>
    <n v="0"/>
    <s v=""/>
    <s v="Drum"/>
  </r>
  <r>
    <s v="CB"/>
    <s v="22"/>
    <s v="C"/>
    <n v="2"/>
    <x v="405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22"/>
    <n v="836"/>
    <s v="Aktif"/>
    <n v="0"/>
    <s v=""/>
    <s v="Drum"/>
  </r>
  <r>
    <s v="CB"/>
    <s v="22"/>
    <s v="D"/>
    <n v="1"/>
    <x v="406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2"/>
    <n v="460.80000000000007"/>
    <s v="Aktif"/>
    <n v="0"/>
    <s v=""/>
    <s v="CAR"/>
  </r>
  <r>
    <s v="CB"/>
    <s v="22"/>
    <s v="D"/>
    <n v="2"/>
    <x v="407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2"/>
    <n v="460.80000000000007"/>
    <s v="Aktif"/>
    <n v="0"/>
    <s v=""/>
    <s v="CAR"/>
  </r>
  <r>
    <s v="CB"/>
    <s v="22"/>
    <s v="E"/>
    <n v="1"/>
    <x v="408"/>
    <x v="5"/>
    <x v="5"/>
    <x v="5"/>
    <x v="21"/>
    <x v="21"/>
    <n v="0"/>
    <n v="0"/>
    <n v="0"/>
    <n v="36"/>
    <n v="0"/>
    <m/>
    <m/>
    <n v="0"/>
    <x v="0"/>
    <n v="0"/>
    <b v="0"/>
    <n v="0"/>
    <d v="1899-12-30T00:00:00"/>
    <b v="0"/>
    <b v="0"/>
    <x v="5"/>
    <x v="5"/>
    <n v="0"/>
    <n v="0"/>
    <s v="CB22"/>
    <n v="0"/>
    <s v="Aktif"/>
    <n v="1"/>
    <s v="CB"/>
    <s v="CAR"/>
  </r>
  <r>
    <s v="CB"/>
    <s v="22"/>
    <s v="E"/>
    <n v="2"/>
    <x v="409"/>
    <x v="5"/>
    <x v="5"/>
    <x v="5"/>
    <x v="21"/>
    <x v="21"/>
    <n v="0"/>
    <n v="0"/>
    <n v="0"/>
    <n v="36"/>
    <n v="0"/>
    <m/>
    <m/>
    <n v="0"/>
    <x v="0"/>
    <n v="0"/>
    <b v="0"/>
    <n v="0"/>
    <d v="1899-12-30T00:00:00"/>
    <b v="0"/>
    <b v="0"/>
    <x v="5"/>
    <x v="5"/>
    <n v="0"/>
    <n v="0"/>
    <s v="CB22"/>
    <n v="0"/>
    <s v="Aktif"/>
    <n v="1"/>
    <s v="CB"/>
    <s v="CAR"/>
  </r>
  <r>
    <s v="CB"/>
    <s v="23"/>
    <s v="A"/>
    <n v="1"/>
    <x v="410"/>
    <x v="27"/>
    <x v="30"/>
    <x v="22"/>
    <x v="19"/>
    <x v="19"/>
    <n v="1"/>
    <n v="0"/>
    <n v="1"/>
    <n v="4"/>
    <n v="0"/>
    <m/>
    <m/>
    <n v="0"/>
    <x v="1"/>
    <n v="0"/>
    <b v="0"/>
    <n v="0"/>
    <d v="1899-12-30T00:00:00"/>
    <b v="0"/>
    <b v="0"/>
    <x v="30"/>
    <x v="22"/>
    <n v="1"/>
    <n v="1"/>
    <s v="CB23"/>
    <n v="209"/>
    <s v="Aktif"/>
    <n v="0"/>
    <s v=""/>
    <s v="Drum"/>
  </r>
  <r>
    <s v="CB"/>
    <s v="23"/>
    <s v="A"/>
    <n v="2"/>
    <x v="411"/>
    <x v="67"/>
    <x v="30"/>
    <x v="54"/>
    <x v="24"/>
    <x v="24"/>
    <n v="24"/>
    <n v="0"/>
    <n v="24"/>
    <n v="44"/>
    <n v="0"/>
    <m/>
    <m/>
    <n v="0"/>
    <x v="19"/>
    <n v="0"/>
    <b v="0"/>
    <n v="0"/>
    <d v="1899-12-30T00:00:00"/>
    <b v="0"/>
    <b v="0"/>
    <x v="30"/>
    <x v="54"/>
    <n v="24"/>
    <n v="1"/>
    <s v="CB23"/>
    <n v="288"/>
    <s v="Aktif"/>
    <n v="0"/>
    <s v=""/>
    <s v="CAR"/>
  </r>
  <r>
    <s v="CB"/>
    <s v="23"/>
    <s v="B"/>
    <n v="1"/>
    <x v="41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3"/>
    <n v="770"/>
    <s v="Aktif"/>
    <n v="0"/>
    <s v=""/>
    <s v="Fluidbag"/>
  </r>
  <r>
    <s v="CB"/>
    <s v="23"/>
    <s v="B"/>
    <n v="2"/>
    <x v="41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3"/>
    <n v="770"/>
    <s v="Aktif"/>
    <n v="0"/>
    <s v=""/>
    <s v="Fluidbag"/>
  </r>
  <r>
    <s v="CB"/>
    <s v="23"/>
    <s v="C"/>
    <n v="1"/>
    <x v="41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3"/>
    <n v="836"/>
    <s v="Aktif"/>
    <n v="0"/>
    <s v=""/>
    <s v="Drum"/>
  </r>
  <r>
    <s v="CB"/>
    <s v="23"/>
    <s v="C"/>
    <n v="2"/>
    <x v="415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3"/>
    <n v="836"/>
    <s v="Aktif"/>
    <n v="0"/>
    <s v=""/>
    <s v="Drum"/>
  </r>
  <r>
    <s v="CB"/>
    <s v="23"/>
    <s v="D"/>
    <n v="1"/>
    <x v="416"/>
    <x v="5"/>
    <x v="5"/>
    <x v="5"/>
    <x v="21"/>
    <x v="21"/>
    <n v="0"/>
    <n v="0"/>
    <n v="0"/>
    <n v="36"/>
    <n v="0"/>
    <m/>
    <m/>
    <n v="0"/>
    <x v="0"/>
    <n v="0"/>
    <b v="0"/>
    <n v="0"/>
    <d v="1899-12-30T00:00:00"/>
    <b v="0"/>
    <b v="0"/>
    <x v="5"/>
    <x v="5"/>
    <n v="0"/>
    <n v="0"/>
    <s v="CB23"/>
    <n v="0"/>
    <s v="Aktif"/>
    <n v="1"/>
    <s v="CB"/>
    <s v="CAR"/>
  </r>
  <r>
    <s v="CB"/>
    <s v="23"/>
    <s v="D"/>
    <n v="2"/>
    <x v="417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3"/>
    <n v="576"/>
    <s v="Aktif"/>
    <n v="0"/>
    <s v=""/>
    <s v="CAR"/>
  </r>
  <r>
    <s v="CB"/>
    <s v="23"/>
    <s v="E"/>
    <n v="1"/>
    <x v="418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3"/>
    <n v="576"/>
    <s v="Aktif"/>
    <n v="0"/>
    <s v=""/>
    <s v="CAR"/>
  </r>
  <r>
    <s v="CB"/>
    <s v="23"/>
    <s v="E"/>
    <n v="2"/>
    <x v="419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3"/>
    <n v="576"/>
    <s v="Aktif"/>
    <n v="0"/>
    <s v=""/>
    <s v="CAR"/>
  </r>
  <r>
    <s v="CB"/>
    <s v="24"/>
    <s v="A"/>
    <n v="1"/>
    <x v="420"/>
    <x v="68"/>
    <x v="12"/>
    <x v="55"/>
    <x v="47"/>
    <x v="47"/>
    <n v="1"/>
    <n v="0"/>
    <n v="1"/>
    <n v="4"/>
    <n v="0"/>
    <m/>
    <m/>
    <n v="0"/>
    <x v="1"/>
    <n v="0"/>
    <b v="0"/>
    <n v="0"/>
    <d v="1899-12-30T00:00:00"/>
    <b v="0"/>
    <b v="0"/>
    <x v="12"/>
    <x v="55"/>
    <n v="1"/>
    <n v="1"/>
    <s v="CB24"/>
    <n v="209"/>
    <s v="Aktif"/>
    <n v="0"/>
    <s v=""/>
    <s v="Drum"/>
  </r>
  <r>
    <s v="CB"/>
    <s v="24"/>
    <s v="A"/>
    <n v="2"/>
    <x v="421"/>
    <x v="69"/>
    <x v="39"/>
    <x v="56"/>
    <x v="48"/>
    <x v="48"/>
    <n v="0"/>
    <n v="0"/>
    <n v="0"/>
    <n v="1"/>
    <n v="0"/>
    <m/>
    <m/>
    <n v="0"/>
    <x v="0"/>
    <n v="0"/>
    <b v="0"/>
    <n v="0"/>
    <d v="1899-12-30T00:00:00"/>
    <b v="0"/>
    <b v="0"/>
    <x v="39"/>
    <x v="56"/>
    <n v="0"/>
    <n v="0"/>
    <s v="CB24"/>
    <n v="0"/>
    <s v="Aktif"/>
    <n v="1"/>
    <s v="CB"/>
    <s v=""/>
  </r>
  <r>
    <s v="CB"/>
    <s v="24"/>
    <s v="B"/>
    <n v="1"/>
    <x v="42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4"/>
    <n v="770"/>
    <s v="Aktif"/>
    <n v="0"/>
    <s v=""/>
    <s v="Fluidbag"/>
  </r>
  <r>
    <s v="CB"/>
    <s v="24"/>
    <s v="B"/>
    <n v="2"/>
    <x v="42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4"/>
    <n v="770"/>
    <s v="Aktif"/>
    <n v="0"/>
    <s v=""/>
    <s v="Fluidbag"/>
  </r>
  <r>
    <s v="CB"/>
    <s v="24"/>
    <s v="C"/>
    <n v="1"/>
    <x v="42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4"/>
    <n v="836"/>
    <s v="Aktif"/>
    <n v="0"/>
    <s v=""/>
    <s v="Drum"/>
  </r>
  <r>
    <s v="CB"/>
    <s v="24"/>
    <s v="C"/>
    <n v="2"/>
    <x v="425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4"/>
    <n v="836"/>
    <s v="Aktif"/>
    <n v="0"/>
    <s v=""/>
    <s v="Drum"/>
  </r>
  <r>
    <s v="CB"/>
    <s v="24"/>
    <s v="D"/>
    <n v="1"/>
    <x v="426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4"/>
    <n v="576"/>
    <s v="Aktif"/>
    <n v="0"/>
    <s v=""/>
    <s v="CAR"/>
  </r>
  <r>
    <s v="CB"/>
    <s v="24"/>
    <s v="D"/>
    <n v="2"/>
    <x v="427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4"/>
    <n v="576"/>
    <s v="Aktif"/>
    <n v="0"/>
    <s v=""/>
    <s v="CAR"/>
  </r>
  <r>
    <s v="CB"/>
    <s v="24"/>
    <s v="E"/>
    <n v="1"/>
    <x v="428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4"/>
    <n v="576"/>
    <s v="Aktif"/>
    <n v="0"/>
    <s v=""/>
    <s v="CAR"/>
  </r>
  <r>
    <s v="CB"/>
    <s v="24"/>
    <s v="E"/>
    <n v="2"/>
    <x v="429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4"/>
    <n v="576"/>
    <s v="Aktif"/>
    <n v="0"/>
    <s v=""/>
    <s v="CAR"/>
  </r>
  <r>
    <s v="CB"/>
    <s v="25"/>
    <s v="A"/>
    <n v="1"/>
    <x v="430"/>
    <x v="69"/>
    <x v="39"/>
    <x v="56"/>
    <x v="48"/>
    <x v="48"/>
    <n v="0"/>
    <n v="0"/>
    <n v="0"/>
    <n v="1"/>
    <n v="0"/>
    <m/>
    <m/>
    <n v="0"/>
    <x v="0"/>
    <n v="0"/>
    <b v="0"/>
    <n v="0"/>
    <d v="1899-12-30T00:00:00"/>
    <b v="0"/>
    <b v="0"/>
    <x v="39"/>
    <x v="56"/>
    <n v="0"/>
    <n v="0"/>
    <s v="CB25"/>
    <n v="0"/>
    <s v="Aktif"/>
    <n v="1"/>
    <s v="CB"/>
    <s v="CAR"/>
  </r>
  <r>
    <s v="CB"/>
    <s v="25"/>
    <s v="A"/>
    <n v="2"/>
    <x v="431"/>
    <x v="70"/>
    <x v="14"/>
    <x v="57"/>
    <x v="49"/>
    <x v="49"/>
    <n v="7"/>
    <n v="0"/>
    <n v="7"/>
    <n v="36"/>
    <n v="0"/>
    <m/>
    <m/>
    <n v="0"/>
    <x v="20"/>
    <n v="0"/>
    <b v="0"/>
    <n v="0"/>
    <d v="1899-12-30T00:00:00"/>
    <b v="0"/>
    <b v="0"/>
    <x v="14"/>
    <x v="57"/>
    <n v="7"/>
    <n v="1"/>
    <s v="CB25"/>
    <n v="112"/>
    <s v="Aktif"/>
    <n v="0"/>
    <s v=""/>
    <s v="CAR"/>
  </r>
  <r>
    <s v="CB"/>
    <s v="25"/>
    <s v="B"/>
    <n v="1"/>
    <x v="43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5"/>
    <n v="770"/>
    <s v="Aktif"/>
    <n v="0"/>
    <s v=""/>
    <s v="Fluidbag"/>
  </r>
  <r>
    <s v="CB"/>
    <s v="25"/>
    <s v="B"/>
    <n v="2"/>
    <x v="43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5"/>
    <n v="770"/>
    <s v="Aktif"/>
    <n v="0"/>
    <s v=""/>
    <s v="Fluidbag"/>
  </r>
  <r>
    <s v="CB"/>
    <s v="25"/>
    <s v="C"/>
    <n v="1"/>
    <x v="43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5"/>
    <n v="836"/>
    <s v="Aktif"/>
    <n v="0"/>
    <s v=""/>
    <s v="Drum"/>
  </r>
  <r>
    <s v="CB"/>
    <s v="25"/>
    <s v="C"/>
    <n v="2"/>
    <x v="43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25"/>
    <n v="528"/>
    <s v="Aktif"/>
    <n v="0"/>
    <s v=""/>
    <s v="CAR"/>
  </r>
  <r>
    <s v="CB"/>
    <s v="25"/>
    <s v="D"/>
    <n v="1"/>
    <x v="436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B25"/>
    <n v="460.80000000000007"/>
    <s v="Aktif"/>
    <n v="0"/>
    <s v=""/>
    <s v="CAR"/>
  </r>
  <r>
    <s v="CB"/>
    <s v="25"/>
    <s v="D"/>
    <n v="2"/>
    <x v="437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5"/>
    <n v="460.80000000000007"/>
    <s v="Aktif"/>
    <n v="0"/>
    <s v=""/>
    <s v="CAR"/>
  </r>
  <r>
    <s v="CB"/>
    <s v="25"/>
    <s v="E"/>
    <n v="1"/>
    <x v="438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B25"/>
    <n v="460.80000000000007"/>
    <s v="Aktif"/>
    <n v="0"/>
    <s v=""/>
    <s v="CAR"/>
  </r>
  <r>
    <s v="CB"/>
    <s v="25"/>
    <s v="E"/>
    <n v="2"/>
    <x v="439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B25"/>
    <n v="460.80000000000007"/>
    <s v="Aktif"/>
    <n v="0"/>
    <s v=""/>
    <s v="CAR"/>
  </r>
  <r>
    <s v="CB"/>
    <s v="26"/>
    <s v="A"/>
    <n v="1"/>
    <x v="440"/>
    <x v="72"/>
    <x v="22"/>
    <x v="59"/>
    <x v="51"/>
    <x v="51"/>
    <n v="0"/>
    <n v="0"/>
    <n v="0"/>
    <n v="4"/>
    <n v="0"/>
    <m/>
    <m/>
    <n v="0"/>
    <x v="0"/>
    <n v="0"/>
    <b v="0"/>
    <n v="0"/>
    <d v="1899-12-30T00:00:00"/>
    <b v="0"/>
    <b v="0"/>
    <x v="22"/>
    <x v="59"/>
    <n v="0"/>
    <n v="0"/>
    <s v="CB26"/>
    <n v="0"/>
    <s v="Aktif"/>
    <n v="1"/>
    <s v="CB"/>
    <s v="Drum"/>
  </r>
  <r>
    <s v="CB"/>
    <s v="26"/>
    <s v="A"/>
    <n v="2"/>
    <x v="441"/>
    <x v="69"/>
    <x v="39"/>
    <x v="56"/>
    <x v="48"/>
    <x v="48"/>
    <n v="0"/>
    <n v="0"/>
    <n v="0"/>
    <n v="1"/>
    <n v="0"/>
    <m/>
    <m/>
    <n v="0"/>
    <x v="0"/>
    <n v="0"/>
    <b v="0"/>
    <n v="0"/>
    <d v="1899-12-30T00:00:00"/>
    <b v="0"/>
    <b v="0"/>
    <x v="39"/>
    <x v="56"/>
    <n v="0"/>
    <n v="0"/>
    <s v="CB26"/>
    <n v="0"/>
    <s v="Aktif"/>
    <n v="1"/>
    <s v="CB"/>
    <s v="Drum"/>
  </r>
  <r>
    <s v="CB"/>
    <s v="26"/>
    <s v="B"/>
    <n v="1"/>
    <x v="44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6"/>
    <n v="770"/>
    <s v="Aktif"/>
    <n v="0"/>
    <s v=""/>
    <s v="Fluidbag"/>
  </r>
  <r>
    <s v="CB"/>
    <s v="26"/>
    <s v="B"/>
    <n v="2"/>
    <x v="44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6"/>
    <n v="770"/>
    <s v="Aktif"/>
    <n v="0"/>
    <s v=""/>
    <s v="Fluidbag"/>
  </r>
  <r>
    <s v="CB"/>
    <s v="26"/>
    <s v="C"/>
    <n v="1"/>
    <x v="44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26"/>
    <n v="528"/>
    <s v="Aktif"/>
    <n v="0"/>
    <s v=""/>
    <s v="CAR"/>
  </r>
  <r>
    <s v="CB"/>
    <s v="26"/>
    <s v="C"/>
    <n v="2"/>
    <x v="445"/>
    <x v="72"/>
    <x v="22"/>
    <x v="59"/>
    <x v="51"/>
    <x v="51"/>
    <n v="4"/>
    <n v="1"/>
    <n v="0"/>
    <n v="4"/>
    <n v="0"/>
    <m/>
    <m/>
    <n v="0"/>
    <x v="3"/>
    <n v="0"/>
    <b v="0"/>
    <n v="0"/>
    <d v="1899-12-30T00:00:00"/>
    <b v="0"/>
    <b v="0"/>
    <x v="22"/>
    <x v="59"/>
    <n v="4"/>
    <n v="1"/>
    <s v="CB26"/>
    <n v="800"/>
    <s v="Aktif"/>
    <n v="0"/>
    <s v=""/>
    <s v="CAR"/>
  </r>
  <r>
    <s v="CB"/>
    <s v="26"/>
    <s v="D"/>
    <n v="1"/>
    <x v="446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6"/>
    <n v="460.80000000000007"/>
    <s v="Aktif"/>
    <n v="0"/>
    <s v=""/>
    <s v="CAR"/>
  </r>
  <r>
    <s v="CB"/>
    <s v="26"/>
    <s v="D"/>
    <n v="2"/>
    <x v="447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6"/>
    <n v="460.80000000000007"/>
    <s v="Aktif"/>
    <n v="0"/>
    <s v=""/>
    <s v="CAR"/>
  </r>
  <r>
    <s v="CB"/>
    <s v="26"/>
    <s v="E"/>
    <n v="1"/>
    <x v="448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6"/>
    <n v="460.80000000000007"/>
    <s v="Aktif"/>
    <n v="0"/>
    <s v=""/>
    <s v="CAR"/>
  </r>
  <r>
    <s v="CB"/>
    <s v="26"/>
    <s v="E"/>
    <n v="2"/>
    <x v="449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6"/>
    <n v="576"/>
    <s v="Aktif"/>
    <n v="0"/>
    <s v=""/>
    <s v="CAR"/>
  </r>
  <r>
    <s v="CB"/>
    <s v="27"/>
    <s v="A"/>
    <n v="1"/>
    <x v="450"/>
    <x v="73"/>
    <x v="20"/>
    <x v="24"/>
    <x v="41"/>
    <x v="41"/>
    <n v="0"/>
    <n v="0"/>
    <n v="0"/>
    <n v="44"/>
    <n v="0"/>
    <m/>
    <m/>
    <n v="0"/>
    <x v="0"/>
    <n v="0"/>
    <b v="0"/>
    <n v="0"/>
    <d v="1899-12-30T00:00:00"/>
    <b v="0"/>
    <b v="0"/>
    <x v="20"/>
    <x v="24"/>
    <n v="0"/>
    <n v="0"/>
    <s v="CB27"/>
    <n v="0"/>
    <s v="Aktif"/>
    <n v="1"/>
    <s v="CB"/>
    <s v="Drum"/>
  </r>
  <r>
    <s v="CB"/>
    <s v="27"/>
    <s v="A"/>
    <n v="2"/>
    <x v="451"/>
    <x v="56"/>
    <x v="40"/>
    <x v="35"/>
    <x v="52"/>
    <x v="52"/>
    <n v="18"/>
    <n v="0"/>
    <n v="18"/>
    <n v="44"/>
    <n v="0"/>
    <m/>
    <m/>
    <n v="0"/>
    <x v="21"/>
    <n v="0"/>
    <b v="0"/>
    <n v="0"/>
    <d v="1899-12-30T00:00:00"/>
    <b v="0"/>
    <b v="0"/>
    <x v="40"/>
    <x v="35"/>
    <n v="18"/>
    <n v="1"/>
    <s v="CB27"/>
    <n v="216"/>
    <s v="Aktif"/>
    <n v="0"/>
    <s v=""/>
    <s v="Drum"/>
  </r>
  <r>
    <s v="CB"/>
    <s v="27"/>
    <s v="B"/>
    <n v="1"/>
    <x v="45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7"/>
    <n v="770"/>
    <s v="Aktif"/>
    <n v="0"/>
    <s v=""/>
    <s v="Fluidbag"/>
  </r>
  <r>
    <s v="CB"/>
    <s v="27"/>
    <s v="B"/>
    <n v="2"/>
    <x v="45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7"/>
    <n v="770"/>
    <s v="Aktif"/>
    <n v="0"/>
    <s v=""/>
    <s v="Fluidbag"/>
  </r>
  <r>
    <s v="CB"/>
    <s v="27"/>
    <s v="C"/>
    <n v="1"/>
    <x v="45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7"/>
    <n v="836"/>
    <s v="Aktif"/>
    <n v="0"/>
    <s v=""/>
    <s v="Drum"/>
  </r>
  <r>
    <s v="CB"/>
    <s v="27"/>
    <s v="C"/>
    <n v="2"/>
    <x v="455"/>
    <x v="74"/>
    <x v="39"/>
    <x v="23"/>
    <x v="39"/>
    <x v="39"/>
    <n v="0"/>
    <n v="0"/>
    <n v="0"/>
    <n v="4"/>
    <n v="0"/>
    <m/>
    <m/>
    <n v="0"/>
    <x v="0"/>
    <n v="0"/>
    <b v="0"/>
    <n v="0"/>
    <d v="1899-12-30T00:00:00"/>
    <b v="0"/>
    <b v="0"/>
    <x v="39"/>
    <x v="23"/>
    <n v="0"/>
    <n v="0"/>
    <s v="CB27"/>
    <n v="0"/>
    <s v="Aktif"/>
    <n v="1"/>
    <s v="CB"/>
    <s v="CAR"/>
  </r>
  <r>
    <s v="CB"/>
    <s v="27"/>
    <s v="D"/>
    <n v="1"/>
    <x v="456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7"/>
    <n v="576"/>
    <s v="Aktif"/>
    <n v="0"/>
    <s v=""/>
    <s v="CAR"/>
  </r>
  <r>
    <s v="CB"/>
    <s v="27"/>
    <s v="D"/>
    <n v="2"/>
    <x v="457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7"/>
    <n v="576"/>
    <s v="Aktif"/>
    <n v="0"/>
    <s v=""/>
    <s v="CAR"/>
  </r>
  <r>
    <s v="CB"/>
    <s v="27"/>
    <s v="E"/>
    <n v="1"/>
    <x v="458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7"/>
    <n v="460.80000000000007"/>
    <s v="Aktif"/>
    <n v="0"/>
    <s v=""/>
    <s v="CAR"/>
  </r>
  <r>
    <s v="CB"/>
    <s v="27"/>
    <s v="E"/>
    <n v="2"/>
    <x v="459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7"/>
    <n v="576"/>
    <s v="Aktif"/>
    <n v="0"/>
    <s v=""/>
    <s v="CAR"/>
  </r>
  <r>
    <s v="CB"/>
    <s v="28"/>
    <s v="A"/>
    <n v="1"/>
    <x v="460"/>
    <x v="56"/>
    <x v="41"/>
    <x v="35"/>
    <x v="17"/>
    <x v="17"/>
    <n v="0"/>
    <n v="0"/>
    <n v="0"/>
    <n v="36"/>
    <n v="0"/>
    <m/>
    <m/>
    <n v="0"/>
    <x v="0"/>
    <n v="0"/>
    <b v="0"/>
    <n v="0"/>
    <d v="1899-12-30T00:00:00"/>
    <b v="0"/>
    <b v="0"/>
    <x v="41"/>
    <x v="35"/>
    <n v="0"/>
    <n v="0"/>
    <s v="CB28"/>
    <n v="0"/>
    <s v="Aktif"/>
    <n v="1"/>
    <s v="CB"/>
    <s v="IBC"/>
  </r>
  <r>
    <s v="CB"/>
    <s v="28"/>
    <s v="A"/>
    <n v="2"/>
    <x v="461"/>
    <x v="69"/>
    <x v="39"/>
    <x v="56"/>
    <x v="48"/>
    <x v="48"/>
    <n v="0"/>
    <n v="0"/>
    <n v="0"/>
    <n v="1"/>
    <n v="0"/>
    <m/>
    <m/>
    <n v="0"/>
    <x v="0"/>
    <n v="0"/>
    <b v="0"/>
    <n v="0"/>
    <d v="1899-12-30T00:00:00"/>
    <b v="0"/>
    <b v="0"/>
    <x v="39"/>
    <x v="56"/>
    <n v="0"/>
    <n v="0"/>
    <s v="CB28"/>
    <n v="0"/>
    <s v="Aktif"/>
    <n v="1"/>
    <s v="CB"/>
    <s v="CAR"/>
  </r>
  <r>
    <s v="CB"/>
    <s v="28"/>
    <s v="B"/>
    <n v="1"/>
    <x v="46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8"/>
    <n v="770"/>
    <s v="Aktif"/>
    <n v="0"/>
    <s v=""/>
    <s v="Fluidbag"/>
  </r>
  <r>
    <s v="CB"/>
    <s v="28"/>
    <s v="B"/>
    <n v="2"/>
    <x v="46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8"/>
    <n v="770"/>
    <s v="Aktif"/>
    <n v="0"/>
    <s v=""/>
    <s v="Fluidbag"/>
  </r>
  <r>
    <s v="CB"/>
    <s v="28"/>
    <s v="C"/>
    <n v="1"/>
    <x v="464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8"/>
    <n v="460.80000000000007"/>
    <s v="Aktif"/>
    <n v="0"/>
    <s v=""/>
    <s v="CAR"/>
  </r>
  <r>
    <s v="CB"/>
    <s v="28"/>
    <s v="C"/>
    <n v="2"/>
    <x v="465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8"/>
    <n v="460.80000000000007"/>
    <s v="Aktif"/>
    <n v="0"/>
    <s v=""/>
    <s v="CAR"/>
  </r>
  <r>
    <s v="CB"/>
    <s v="28"/>
    <s v="D"/>
    <n v="1"/>
    <x v="466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8"/>
    <n v="576"/>
    <s v="Aktif"/>
    <n v="0"/>
    <s v=""/>
    <s v="CAR"/>
  </r>
  <r>
    <s v="CB"/>
    <s v="28"/>
    <s v="D"/>
    <n v="2"/>
    <x v="467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28"/>
    <n v="528"/>
    <s v="Aktif"/>
    <n v="0"/>
    <s v=""/>
    <s v="CAR"/>
  </r>
  <r>
    <s v="CB"/>
    <s v="28"/>
    <s v="E"/>
    <n v="1"/>
    <x v="468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28"/>
    <n v="528"/>
    <s v="Aktif"/>
    <n v="0"/>
    <s v=""/>
    <s v="CAR"/>
  </r>
  <r>
    <s v="CB"/>
    <s v="28"/>
    <s v="E"/>
    <n v="2"/>
    <x v="469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8"/>
    <n v="576"/>
    <s v="Aktif"/>
    <n v="0"/>
    <s v=""/>
    <s v="CAR"/>
  </r>
  <r>
    <s v="CB"/>
    <s v="29"/>
    <s v="A"/>
    <n v="1"/>
    <x v="470"/>
    <x v="69"/>
    <x v="39"/>
    <x v="56"/>
    <x v="48"/>
    <x v="48"/>
    <n v="0"/>
    <n v="0"/>
    <n v="0"/>
    <n v="1"/>
    <n v="0"/>
    <m/>
    <m/>
    <n v="0"/>
    <x v="0"/>
    <n v="0"/>
    <b v="0"/>
    <n v="0"/>
    <d v="1899-12-30T00:00:00"/>
    <b v="0"/>
    <b v="0"/>
    <x v="39"/>
    <x v="56"/>
    <n v="0"/>
    <n v="0"/>
    <s v="CB29"/>
    <n v="0"/>
    <s v="Aktif"/>
    <n v="1"/>
    <s v="CB"/>
    <s v="Drum"/>
  </r>
  <r>
    <s v="CB"/>
    <s v="29"/>
    <s v="A"/>
    <n v="2"/>
    <x v="471"/>
    <x v="75"/>
    <x v="42"/>
    <x v="60"/>
    <x v="53"/>
    <x v="53"/>
    <n v="2"/>
    <n v="0"/>
    <n v="2"/>
    <n v="4"/>
    <n v="0"/>
    <m/>
    <m/>
    <n v="0"/>
    <x v="11"/>
    <n v="0"/>
    <b v="0"/>
    <n v="0"/>
    <d v="1899-12-30T00:00:00"/>
    <b v="0"/>
    <b v="0"/>
    <x v="42"/>
    <x v="60"/>
    <n v="2"/>
    <n v="1"/>
    <s v="CB29"/>
    <n v="418"/>
    <s v="Aktif"/>
    <n v="0"/>
    <s v=""/>
    <s v="Drum"/>
  </r>
  <r>
    <s v="CB"/>
    <s v="29"/>
    <s v="B"/>
    <n v="1"/>
    <x v="472"/>
    <x v="76"/>
    <x v="30"/>
    <x v="44"/>
    <x v="43"/>
    <x v="43"/>
    <n v="4"/>
    <n v="1"/>
    <n v="0"/>
    <n v="4"/>
    <n v="0"/>
    <m/>
    <m/>
    <n v="0"/>
    <x v="3"/>
    <n v="0"/>
    <b v="0"/>
    <n v="0"/>
    <d v="1899-12-30T00:00:00"/>
    <b v="0"/>
    <b v="0"/>
    <x v="30"/>
    <x v="44"/>
    <n v="4"/>
    <n v="1"/>
    <s v="CB29"/>
    <n v="836"/>
    <s v="Aktif"/>
    <n v="0"/>
    <s v=""/>
    <s v="Drum"/>
  </r>
  <r>
    <s v="CB"/>
    <s v="29"/>
    <s v="B"/>
    <n v="2"/>
    <x v="473"/>
    <x v="77"/>
    <x v="43"/>
    <x v="61"/>
    <x v="43"/>
    <x v="43"/>
    <n v="4"/>
    <n v="1"/>
    <n v="0"/>
    <n v="4"/>
    <n v="0"/>
    <m/>
    <m/>
    <n v="0"/>
    <x v="3"/>
    <n v="0"/>
    <b v="0"/>
    <n v="0"/>
    <d v="1899-12-30T00:00:00"/>
    <b v="0"/>
    <b v="0"/>
    <x v="43"/>
    <x v="61"/>
    <n v="4"/>
    <n v="1"/>
    <s v="CB29"/>
    <n v="836"/>
    <s v="Aktif"/>
    <n v="0"/>
    <s v=""/>
    <s v="Drum"/>
  </r>
  <r>
    <s v="CB"/>
    <s v="29"/>
    <s v="C"/>
    <n v="1"/>
    <x v="474"/>
    <x v="77"/>
    <x v="43"/>
    <x v="61"/>
    <x v="43"/>
    <x v="43"/>
    <n v="4"/>
    <n v="1"/>
    <n v="0"/>
    <n v="4"/>
    <n v="0"/>
    <m/>
    <m/>
    <n v="0"/>
    <x v="3"/>
    <n v="0"/>
    <b v="0"/>
    <n v="0"/>
    <d v="1899-12-30T00:00:00"/>
    <b v="0"/>
    <b v="0"/>
    <x v="43"/>
    <x v="61"/>
    <n v="4"/>
    <n v="1"/>
    <s v="CB29"/>
    <n v="836"/>
    <s v="Aktif"/>
    <n v="0"/>
    <s v=""/>
    <s v="Drum"/>
  </r>
  <r>
    <s v="CB"/>
    <s v="29"/>
    <s v="C"/>
    <n v="2"/>
    <x v="475"/>
    <x v="77"/>
    <x v="43"/>
    <x v="61"/>
    <x v="43"/>
    <x v="43"/>
    <n v="4"/>
    <n v="1"/>
    <n v="0"/>
    <n v="4"/>
    <n v="0"/>
    <m/>
    <m/>
    <n v="0"/>
    <x v="3"/>
    <n v="0"/>
    <b v="0"/>
    <n v="0"/>
    <d v="1899-12-30T00:00:00"/>
    <b v="0"/>
    <b v="0"/>
    <x v="43"/>
    <x v="61"/>
    <n v="4"/>
    <n v="1"/>
    <s v="CB29"/>
    <n v="836"/>
    <s v="Aktif"/>
    <n v="0"/>
    <s v=""/>
    <s v="Drum"/>
  </r>
  <r>
    <s v="CB"/>
    <s v="29"/>
    <s v="D"/>
    <n v="1"/>
    <x v="476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9"/>
    <n v="576"/>
    <s v="Aktif"/>
    <n v="0"/>
    <s v=""/>
    <s v="CAR"/>
  </r>
  <r>
    <s v="CB"/>
    <s v="29"/>
    <s v="D"/>
    <n v="2"/>
    <x v="477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9"/>
    <n v="460.80000000000007"/>
    <s v="Aktif"/>
    <n v="0"/>
    <s v=""/>
    <s v="CAR"/>
  </r>
  <r>
    <s v="CB"/>
    <s v="29"/>
    <s v="E"/>
    <n v="1"/>
    <x v="478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9"/>
    <n v="460.80000000000007"/>
    <s v="Aktif"/>
    <n v="0"/>
    <s v=""/>
    <s v="CAR"/>
  </r>
  <r>
    <s v="CB"/>
    <s v="29"/>
    <s v="E"/>
    <n v="2"/>
    <x v="479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9"/>
    <n v="460.80000000000007"/>
    <s v="Aktif"/>
    <n v="0"/>
    <s v=""/>
    <s v="CAR"/>
  </r>
  <r>
    <s v="CB"/>
    <s v="30"/>
    <s v="A"/>
    <n v="1"/>
    <x v="480"/>
    <x v="28"/>
    <x v="21"/>
    <x v="23"/>
    <x v="54"/>
    <x v="54"/>
    <n v="5"/>
    <n v="0"/>
    <n v="5"/>
    <n v="48"/>
    <n v="0"/>
    <m/>
    <m/>
    <n v="0"/>
    <x v="22"/>
    <n v="0"/>
    <b v="0"/>
    <n v="0"/>
    <d v="1899-12-30T00:00:00"/>
    <b v="0"/>
    <b v="0"/>
    <x v="21"/>
    <x v="23"/>
    <n v="5"/>
    <n v="1"/>
    <s v="CB30"/>
    <n v="48"/>
    <s v="Aktif"/>
    <n v="0"/>
    <s v=""/>
    <s v=""/>
  </r>
  <r>
    <s v="CB"/>
    <s v="30"/>
    <s v="A"/>
    <n v="2"/>
    <x v="481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0"/>
    <n v="1000"/>
    <s v="Aktif"/>
    <n v="0"/>
    <s v=""/>
    <s v="CAR"/>
  </r>
  <r>
    <s v="CB"/>
    <s v="30"/>
    <s v="B"/>
    <n v="1"/>
    <x v="48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30"/>
    <n v="770"/>
    <s v="Aktif"/>
    <n v="0"/>
    <s v=""/>
    <s v="Fluidbag"/>
  </r>
  <r>
    <s v="CB"/>
    <s v="30"/>
    <s v="B"/>
    <n v="2"/>
    <x v="48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30"/>
    <n v="770"/>
    <s v="Aktif"/>
    <n v="0"/>
    <s v=""/>
    <s v="Fluidbag"/>
  </r>
  <r>
    <s v="CB"/>
    <s v="30"/>
    <s v="C"/>
    <n v="1"/>
    <x v="484"/>
    <x v="77"/>
    <x v="43"/>
    <x v="61"/>
    <x v="43"/>
    <x v="43"/>
    <n v="4"/>
    <n v="1"/>
    <n v="0"/>
    <n v="4"/>
    <n v="0"/>
    <m/>
    <m/>
    <n v="0"/>
    <x v="3"/>
    <n v="0"/>
    <b v="0"/>
    <n v="0"/>
    <d v="1899-12-30T00:00:00"/>
    <b v="0"/>
    <b v="0"/>
    <x v="43"/>
    <x v="61"/>
    <n v="4"/>
    <n v="1"/>
    <s v="CB30"/>
    <n v="836"/>
    <s v="Aktif"/>
    <n v="0"/>
    <s v=""/>
    <s v="Drum"/>
  </r>
  <r>
    <s v="CB"/>
    <s v="30"/>
    <s v="C"/>
    <n v="2"/>
    <x v="485"/>
    <x v="77"/>
    <x v="43"/>
    <x v="61"/>
    <x v="43"/>
    <x v="43"/>
    <n v="4"/>
    <n v="1"/>
    <n v="0"/>
    <n v="4"/>
    <n v="0"/>
    <m/>
    <m/>
    <n v="0"/>
    <x v="3"/>
    <n v="0"/>
    <b v="0"/>
    <n v="0"/>
    <d v="1899-12-30T00:00:00"/>
    <b v="0"/>
    <b v="0"/>
    <x v="43"/>
    <x v="61"/>
    <n v="4"/>
    <n v="1"/>
    <s v="CB30"/>
    <n v="836"/>
    <s v="Aktif"/>
    <n v="0"/>
    <s v=""/>
    <s v="Drum"/>
  </r>
  <r>
    <s v="CB"/>
    <s v="30"/>
    <s v="D"/>
    <n v="1"/>
    <x v="486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30"/>
    <n v="460.80000000000007"/>
    <s v="Aktif"/>
    <n v="0"/>
    <s v=""/>
    <s v="CAR"/>
  </r>
  <r>
    <s v="CB"/>
    <s v="30"/>
    <s v="D"/>
    <n v="2"/>
    <x v="487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30"/>
    <n v="460.80000000000007"/>
    <s v="Aktif"/>
    <n v="0"/>
    <s v=""/>
    <s v="CAR"/>
  </r>
  <r>
    <s v="CB"/>
    <s v="30"/>
    <s v="E"/>
    <n v="1"/>
    <x v="488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30"/>
    <n v="460.80000000000007"/>
    <s v="Aktif"/>
    <n v="0"/>
    <s v=""/>
    <s v="CAR"/>
  </r>
  <r>
    <s v="CB"/>
    <s v="30"/>
    <s v="E"/>
    <n v="2"/>
    <x v="489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30"/>
    <n v="460.80000000000007"/>
    <s v="Aktif"/>
    <n v="0"/>
    <s v=""/>
    <s v="CAR"/>
  </r>
  <r>
    <s v="CB"/>
    <s v="31"/>
    <s v="A"/>
    <n v="1"/>
    <x v="490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1"/>
    <n v="1000"/>
    <s v="Aktif"/>
    <n v="0"/>
    <s v=""/>
    <s v=""/>
  </r>
  <r>
    <s v="CB"/>
    <s v="31"/>
    <s v="A"/>
    <n v="2"/>
    <x v="491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1"/>
    <n v="1000"/>
    <s v="Aktif"/>
    <n v="0"/>
    <s v=""/>
    <s v=""/>
  </r>
  <r>
    <s v="CB"/>
    <s v="31"/>
    <s v="B"/>
    <n v="1"/>
    <x v="49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31"/>
    <n v="770"/>
    <s v="Aktif"/>
    <n v="0"/>
    <s v=""/>
    <s v="Fluidbag"/>
  </r>
  <r>
    <s v="CB"/>
    <s v="31"/>
    <s v="B"/>
    <n v="2"/>
    <x v="49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31"/>
    <n v="770"/>
    <s v="Aktif"/>
    <n v="0"/>
    <s v=""/>
    <s v="Fluidbag"/>
  </r>
  <r>
    <s v="CB"/>
    <s v="31"/>
    <s v="C"/>
    <n v="1"/>
    <x v="49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1"/>
    <n v="528"/>
    <s v="Aktif"/>
    <n v="0"/>
    <s v=""/>
    <s v="Drum"/>
  </r>
  <r>
    <s v="CB"/>
    <s v="31"/>
    <s v="C"/>
    <n v="2"/>
    <x v="495"/>
    <x v="27"/>
    <x v="30"/>
    <x v="22"/>
    <x v="19"/>
    <x v="19"/>
    <n v="4"/>
    <n v="1"/>
    <n v="0"/>
    <n v="4"/>
    <n v="0"/>
    <m/>
    <m/>
    <n v="0"/>
    <x v="3"/>
    <n v="0"/>
    <b v="0"/>
    <n v="0"/>
    <d v="1899-12-30T00:00:00"/>
    <b v="0"/>
    <b v="0"/>
    <x v="30"/>
    <x v="22"/>
    <n v="4"/>
    <n v="1"/>
    <s v="CB31"/>
    <n v="836"/>
    <s v="Aktif"/>
    <n v="0"/>
    <s v=""/>
    <s v="Drum"/>
  </r>
  <r>
    <s v="CB"/>
    <s v="31"/>
    <s v="D"/>
    <n v="1"/>
    <x v="496"/>
    <x v="78"/>
    <x v="28"/>
    <x v="62"/>
    <x v="9"/>
    <x v="9"/>
    <n v="36"/>
    <n v="1"/>
    <n v="0"/>
    <n v="36"/>
    <n v="0"/>
    <m/>
    <m/>
    <n v="0"/>
    <x v="5"/>
    <n v="0"/>
    <b v="0"/>
    <n v="0"/>
    <d v="1899-12-30T00:00:00"/>
    <b v="0"/>
    <b v="0"/>
    <x v="28"/>
    <x v="62"/>
    <n v="36"/>
    <n v="1"/>
    <s v="CB31"/>
    <n v="576"/>
    <s v="Aktif"/>
    <n v="0"/>
    <s v=""/>
    <s v="CAR"/>
  </r>
  <r>
    <s v="CB"/>
    <s v="31"/>
    <s v="D"/>
    <n v="2"/>
    <x v="497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1"/>
    <n v="528"/>
    <s v="Aktif"/>
    <n v="0"/>
    <s v=""/>
    <s v="CAR"/>
  </r>
  <r>
    <s v="CB"/>
    <s v="31"/>
    <s v="E"/>
    <n v="1"/>
    <x v="498"/>
    <x v="79"/>
    <x v="28"/>
    <x v="63"/>
    <x v="45"/>
    <x v="45"/>
    <n v="44"/>
    <n v="1"/>
    <n v="0"/>
    <n v="44"/>
    <n v="0"/>
    <m/>
    <m/>
    <n v="0"/>
    <x v="2"/>
    <n v="0"/>
    <b v="0"/>
    <n v="0"/>
    <d v="1899-12-30T00:00:00"/>
    <b v="0"/>
    <b v="0"/>
    <x v="28"/>
    <x v="63"/>
    <n v="44"/>
    <n v="1"/>
    <s v="CB31"/>
    <n v="528"/>
    <s v="Aktif"/>
    <n v="0"/>
    <s v=""/>
    <s v="CAR"/>
  </r>
  <r>
    <s v="CB"/>
    <s v="31"/>
    <s v="E"/>
    <n v="2"/>
    <x v="499"/>
    <x v="79"/>
    <x v="28"/>
    <x v="63"/>
    <x v="45"/>
    <x v="45"/>
    <n v="44"/>
    <n v="1"/>
    <n v="0"/>
    <n v="44"/>
    <n v="0"/>
    <m/>
    <m/>
    <n v="0"/>
    <x v="2"/>
    <n v="0"/>
    <b v="0"/>
    <n v="0"/>
    <d v="1899-12-30T00:00:00"/>
    <b v="0"/>
    <b v="0"/>
    <x v="28"/>
    <x v="63"/>
    <n v="44"/>
    <n v="1"/>
    <s v="CB31"/>
    <n v="528"/>
    <s v="Aktif"/>
    <n v="0"/>
    <s v=""/>
    <s v="CAR"/>
  </r>
  <r>
    <s v="CB"/>
    <s v="32"/>
    <s v="A"/>
    <n v="1"/>
    <x v="500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2"/>
    <n v="1000"/>
    <s v="Aktif"/>
    <n v="0"/>
    <s v=""/>
    <s v=""/>
  </r>
  <r>
    <s v="CB"/>
    <s v="32"/>
    <s v="A"/>
    <n v="2"/>
    <x v="501"/>
    <x v="80"/>
    <x v="44"/>
    <x v="57"/>
    <x v="55"/>
    <x v="55"/>
    <n v="2"/>
    <n v="0"/>
    <n v="2"/>
    <n v="4"/>
    <n v="0"/>
    <m/>
    <m/>
    <n v="0"/>
    <x v="11"/>
    <n v="0"/>
    <b v="0"/>
    <n v="0"/>
    <d v="1899-12-30T00:00:00"/>
    <b v="0"/>
    <b v="0"/>
    <x v="44"/>
    <x v="57"/>
    <n v="2"/>
    <n v="1"/>
    <s v="CB32"/>
    <n v="418"/>
    <s v="Aktif"/>
    <n v="0"/>
    <s v=""/>
    <s v="Drum"/>
  </r>
  <r>
    <s v="CB"/>
    <s v="32"/>
    <s v="B"/>
    <n v="1"/>
    <x v="502"/>
    <x v="72"/>
    <x v="22"/>
    <x v="59"/>
    <x v="51"/>
    <x v="51"/>
    <n v="4"/>
    <n v="1"/>
    <n v="0"/>
    <n v="4"/>
    <n v="0"/>
    <m/>
    <m/>
    <n v="0"/>
    <x v="3"/>
    <n v="0"/>
    <b v="0"/>
    <n v="0"/>
    <d v="1899-12-30T00:00:00"/>
    <b v="0"/>
    <b v="0"/>
    <x v="22"/>
    <x v="59"/>
    <n v="4"/>
    <n v="1"/>
    <s v="CB32"/>
    <n v="800"/>
    <s v="Aktif"/>
    <n v="0"/>
    <s v=""/>
    <s v="Drum"/>
  </r>
  <r>
    <s v="CB"/>
    <s v="32"/>
    <s v="B"/>
    <n v="2"/>
    <x v="503"/>
    <x v="72"/>
    <x v="22"/>
    <x v="59"/>
    <x v="51"/>
    <x v="51"/>
    <n v="4"/>
    <n v="1"/>
    <n v="0"/>
    <n v="4"/>
    <n v="0"/>
    <m/>
    <m/>
    <n v="0"/>
    <x v="3"/>
    <n v="0"/>
    <b v="0"/>
    <n v="0"/>
    <d v="1899-12-30T00:00:00"/>
    <b v="0"/>
    <b v="0"/>
    <x v="22"/>
    <x v="59"/>
    <n v="4"/>
    <n v="1"/>
    <s v="CB32"/>
    <n v="800"/>
    <s v="Aktif"/>
    <n v="0"/>
    <s v=""/>
    <s v="CAR"/>
  </r>
  <r>
    <s v="CB"/>
    <s v="32"/>
    <s v="C"/>
    <n v="1"/>
    <x v="504"/>
    <x v="76"/>
    <x v="30"/>
    <x v="44"/>
    <x v="43"/>
    <x v="43"/>
    <n v="4"/>
    <n v="1"/>
    <n v="0"/>
    <n v="4"/>
    <n v="0"/>
    <m/>
    <m/>
    <n v="0"/>
    <x v="3"/>
    <n v="0"/>
    <b v="0"/>
    <n v="0"/>
    <d v="1899-12-30T00:00:00"/>
    <b v="0"/>
    <b v="0"/>
    <x v="30"/>
    <x v="44"/>
    <n v="4"/>
    <n v="1"/>
    <s v="CB32"/>
    <n v="836"/>
    <s v="Aktif"/>
    <n v="0"/>
    <s v=""/>
    <s v="Drum"/>
  </r>
  <r>
    <s v="CB"/>
    <s v="32"/>
    <s v="C"/>
    <n v="2"/>
    <x v="505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32"/>
    <n v="836"/>
    <s v="Aktif"/>
    <n v="0"/>
    <s v=""/>
    <s v="Drum"/>
  </r>
  <r>
    <s v="CB"/>
    <s v="32"/>
    <s v="D"/>
    <n v="1"/>
    <x v="506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2"/>
    <n v="528"/>
    <s v="Aktif"/>
    <n v="0"/>
    <s v=""/>
    <s v="CAR"/>
  </r>
  <r>
    <s v="CB"/>
    <s v="32"/>
    <s v="D"/>
    <n v="2"/>
    <x v="507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2"/>
    <n v="528"/>
    <s v="Aktif"/>
    <n v="0"/>
    <s v=""/>
    <s v="CAR"/>
  </r>
  <r>
    <s v="CB"/>
    <s v="32"/>
    <s v="E"/>
    <n v="1"/>
    <x v="508"/>
    <x v="79"/>
    <x v="28"/>
    <x v="63"/>
    <x v="45"/>
    <x v="45"/>
    <n v="44"/>
    <n v="1"/>
    <n v="0"/>
    <n v="44"/>
    <n v="0"/>
    <m/>
    <m/>
    <n v="0"/>
    <x v="2"/>
    <n v="0"/>
    <b v="0"/>
    <n v="0"/>
    <d v="1899-12-30T00:00:00"/>
    <b v="0"/>
    <b v="0"/>
    <x v="28"/>
    <x v="63"/>
    <n v="44"/>
    <n v="1"/>
    <s v="CB32"/>
    <n v="528"/>
    <s v="Aktif"/>
    <n v="0"/>
    <s v=""/>
    <s v="CAR"/>
  </r>
  <r>
    <s v="CB"/>
    <s v="32"/>
    <s v="E"/>
    <n v="2"/>
    <x v="509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2"/>
    <n v="528"/>
    <s v="Aktif"/>
    <n v="0"/>
    <s v=""/>
    <s v="CAR"/>
  </r>
  <r>
    <s v="CB"/>
    <s v="33"/>
    <s v="A"/>
    <n v="1"/>
    <x v="510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3"/>
    <n v="1000"/>
    <s v="Aktif"/>
    <n v="0"/>
    <s v=""/>
    <s v=""/>
  </r>
  <r>
    <s v="CB"/>
    <s v="33"/>
    <s v="A"/>
    <n v="2"/>
    <x v="511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3"/>
    <n v="1000"/>
    <s v="Aktif"/>
    <n v="0"/>
    <s v=""/>
    <s v="CAR"/>
  </r>
  <r>
    <s v="CB"/>
    <s v="33"/>
    <s v="B"/>
    <n v="1"/>
    <x v="512"/>
    <x v="81"/>
    <x v="30"/>
    <x v="64"/>
    <x v="56"/>
    <x v="56"/>
    <n v="4"/>
    <n v="1"/>
    <n v="0"/>
    <n v="4"/>
    <n v="0"/>
    <m/>
    <m/>
    <n v="0"/>
    <x v="3"/>
    <n v="0"/>
    <b v="0"/>
    <n v="0"/>
    <d v="1899-12-30T00:00:00"/>
    <b v="0"/>
    <b v="0"/>
    <x v="30"/>
    <x v="64"/>
    <n v="4"/>
    <n v="1"/>
    <s v="CB33"/>
    <n v="836"/>
    <s v="Aktif"/>
    <n v="0"/>
    <s v=""/>
    <s v="Drum"/>
  </r>
  <r>
    <s v="CB"/>
    <s v="33"/>
    <s v="B"/>
    <n v="2"/>
    <x v="513"/>
    <x v="81"/>
    <x v="30"/>
    <x v="64"/>
    <x v="56"/>
    <x v="56"/>
    <n v="4"/>
    <n v="1"/>
    <n v="0"/>
    <n v="4"/>
    <n v="0"/>
    <m/>
    <m/>
    <n v="0"/>
    <x v="3"/>
    <n v="0"/>
    <b v="0"/>
    <n v="0"/>
    <d v="1899-12-30T00:00:00"/>
    <b v="0"/>
    <b v="0"/>
    <x v="30"/>
    <x v="64"/>
    <n v="4"/>
    <n v="1"/>
    <s v="CB33"/>
    <n v="836"/>
    <s v="Aktif"/>
    <n v="0"/>
    <s v=""/>
    <s v="Drum"/>
  </r>
  <r>
    <s v="CB"/>
    <s v="33"/>
    <s v="C"/>
    <n v="1"/>
    <x v="51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3"/>
    <n v="528"/>
    <s v="Aktif"/>
    <n v="0"/>
    <s v=""/>
    <s v="CAR"/>
  </r>
  <r>
    <s v="CB"/>
    <s v="33"/>
    <s v="C"/>
    <n v="2"/>
    <x v="51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3"/>
    <n v="528"/>
    <s v="Aktif"/>
    <n v="0"/>
    <s v=""/>
    <s v="CAR"/>
  </r>
  <r>
    <s v="CB"/>
    <s v="33"/>
    <s v="D"/>
    <n v="1"/>
    <x v="516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3"/>
    <n v="528"/>
    <s v="Aktif"/>
    <n v="0"/>
    <s v=""/>
    <s v="CAR"/>
  </r>
  <r>
    <s v="CB"/>
    <s v="33"/>
    <s v="D"/>
    <n v="2"/>
    <x v="517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3"/>
    <n v="528"/>
    <s v="Aktif"/>
    <n v="0"/>
    <s v=""/>
    <s v="CAR"/>
  </r>
  <r>
    <s v="CB"/>
    <s v="33"/>
    <s v="E"/>
    <n v="1"/>
    <x v="518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3"/>
    <n v="528"/>
    <s v="Aktif"/>
    <n v="0"/>
    <s v=""/>
    <s v="CAR"/>
  </r>
  <r>
    <s v="CB"/>
    <s v="33"/>
    <s v="E"/>
    <n v="2"/>
    <x v="51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3"/>
    <n v="460.79999999999995"/>
    <s v="Aktif"/>
    <n v="0"/>
    <s v=""/>
    <s v="CAR"/>
  </r>
  <r>
    <s v="CB"/>
    <s v="34"/>
    <s v="A"/>
    <n v="1"/>
    <x v="520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4"/>
    <n v="1000"/>
    <s v="Aktif"/>
    <n v="0"/>
    <s v=""/>
    <s v=""/>
  </r>
  <r>
    <s v="CB"/>
    <s v="34"/>
    <s v="A"/>
    <n v="2"/>
    <x v="521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4"/>
    <n v="1000"/>
    <s v="Aktif"/>
    <n v="0"/>
    <s v=""/>
    <s v=""/>
  </r>
  <r>
    <s v="CB"/>
    <s v="34"/>
    <s v="B"/>
    <n v="1"/>
    <x v="522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34"/>
    <n v="836"/>
    <s v="Aktif"/>
    <n v="0"/>
    <s v=""/>
    <s v="Drum"/>
  </r>
  <r>
    <s v="CB"/>
    <s v="34"/>
    <s v="B"/>
    <n v="2"/>
    <x v="523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34"/>
    <n v="836"/>
    <s v="Aktif"/>
    <n v="0"/>
    <s v=""/>
    <s v="Drum"/>
  </r>
  <r>
    <s v="CB"/>
    <s v="34"/>
    <s v="C"/>
    <n v="1"/>
    <x v="524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4"/>
    <n v="460.79999999999995"/>
    <s v="Aktif"/>
    <n v="0"/>
    <s v=""/>
    <s v="CAR"/>
  </r>
  <r>
    <s v="CB"/>
    <s v="34"/>
    <s v="C"/>
    <n v="2"/>
    <x v="525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4"/>
    <n v="460.79999999999995"/>
    <s v="Aktif"/>
    <n v="0"/>
    <s v=""/>
    <s v="CAR"/>
  </r>
  <r>
    <s v="CB"/>
    <s v="34"/>
    <s v="D"/>
    <n v="1"/>
    <x v="52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4"/>
    <n v="460.79999999999995"/>
    <s v="Aktif"/>
    <n v="0"/>
    <s v=""/>
    <s v="CAR"/>
  </r>
  <r>
    <s v="CB"/>
    <s v="34"/>
    <s v="D"/>
    <n v="2"/>
    <x v="52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4"/>
    <n v="460.79999999999995"/>
    <s v="Aktif"/>
    <n v="0"/>
    <s v=""/>
    <s v="CAR"/>
  </r>
  <r>
    <s v="CB"/>
    <s v="34"/>
    <s v="E"/>
    <n v="1"/>
    <x v="52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4"/>
    <n v="460.79999999999995"/>
    <s v="Aktif"/>
    <n v="0"/>
    <s v=""/>
    <s v="CAR"/>
  </r>
  <r>
    <s v="CB"/>
    <s v="34"/>
    <s v="E"/>
    <n v="2"/>
    <x v="52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4"/>
    <n v="460.79999999999995"/>
    <s v="Aktif"/>
    <n v="0"/>
    <s v=""/>
    <s v="CAR"/>
  </r>
  <r>
    <s v="CB"/>
    <s v="35"/>
    <s v="A"/>
    <n v="1"/>
    <x v="530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5"/>
    <n v="1000"/>
    <s v="Aktif"/>
    <n v="0"/>
    <s v=""/>
    <s v="Pail"/>
  </r>
  <r>
    <s v="CB"/>
    <s v="35"/>
    <s v="A"/>
    <n v="2"/>
    <x v="531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5"/>
    <n v="1000"/>
    <s v="Aktif"/>
    <n v="0"/>
    <s v=""/>
    <s v=""/>
  </r>
  <r>
    <s v="CB"/>
    <s v="35"/>
    <s v="B"/>
    <n v="1"/>
    <x v="532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5"/>
    <n v="460.79999999999995"/>
    <s v="Aktif"/>
    <n v="0"/>
    <s v=""/>
    <s v="Drum"/>
  </r>
  <r>
    <s v="CB"/>
    <s v="35"/>
    <s v="B"/>
    <n v="2"/>
    <x v="533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35"/>
    <n v="836"/>
    <s v="Aktif"/>
    <n v="0"/>
    <s v=""/>
    <s v="Drum"/>
  </r>
  <r>
    <s v="CB"/>
    <s v="35"/>
    <s v="C"/>
    <n v="1"/>
    <x v="534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35"/>
    <n v="836"/>
    <s v="Aktif"/>
    <n v="0"/>
    <s v=""/>
    <s v="Drum"/>
  </r>
  <r>
    <s v="CB"/>
    <s v="35"/>
    <s v="C"/>
    <n v="2"/>
    <x v="535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5"/>
    <n v="460.79999999999995"/>
    <s v="Aktif"/>
    <n v="0"/>
    <s v=""/>
    <s v="CAR"/>
  </r>
  <r>
    <s v="CB"/>
    <s v="35"/>
    <s v="D"/>
    <n v="1"/>
    <x v="53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5"/>
    <n v="460.79999999999995"/>
    <s v="Aktif"/>
    <n v="0"/>
    <s v=""/>
    <s v="CAR"/>
  </r>
  <r>
    <s v="CB"/>
    <s v="35"/>
    <s v="D"/>
    <n v="2"/>
    <x v="53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5"/>
    <n v="460.79999999999995"/>
    <s v="Aktif"/>
    <n v="0"/>
    <s v=""/>
    <s v="CAR"/>
  </r>
  <r>
    <s v="CB"/>
    <s v="35"/>
    <s v="E"/>
    <n v="1"/>
    <x v="538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5"/>
    <n v="576"/>
    <s v="Aktif"/>
    <n v="0"/>
    <s v=""/>
    <s v="CAR"/>
  </r>
  <r>
    <s v="CB"/>
    <s v="35"/>
    <s v="E"/>
    <n v="2"/>
    <x v="539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5"/>
    <n v="576"/>
    <s v="Aktif"/>
    <n v="0"/>
    <s v=""/>
    <s v="CAR"/>
  </r>
  <r>
    <s v="CB"/>
    <s v="36"/>
    <s v="A"/>
    <n v="1"/>
    <x v="540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6"/>
    <n v="1000"/>
    <s v="Aktif"/>
    <n v="0"/>
    <s v=""/>
    <s v=""/>
  </r>
  <r>
    <s v="CB"/>
    <s v="36"/>
    <s v="A"/>
    <n v="2"/>
    <x v="541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6"/>
    <n v="1000"/>
    <s v="Aktif"/>
    <n v="0"/>
    <s v=""/>
    <s v=""/>
  </r>
  <r>
    <s v="CB"/>
    <s v="36"/>
    <s v="B"/>
    <n v="1"/>
    <x v="542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6"/>
    <n v="460.79999999999995"/>
    <s v="Aktif"/>
    <n v="0"/>
    <s v=""/>
    <s v="CAR"/>
  </r>
  <r>
    <s v="CB"/>
    <s v="36"/>
    <s v="B"/>
    <n v="2"/>
    <x v="543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6"/>
    <n v="460.79999999999995"/>
    <s v="Aktif"/>
    <n v="0"/>
    <s v=""/>
    <s v="CAR"/>
  </r>
  <r>
    <s v="CB"/>
    <s v="36"/>
    <s v="C"/>
    <n v="1"/>
    <x v="544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6"/>
    <n v="460.79999999999995"/>
    <s v="Aktif"/>
    <n v="0"/>
    <s v=""/>
    <s v="CAR"/>
  </r>
  <r>
    <s v="CB"/>
    <s v="36"/>
    <s v="C"/>
    <n v="2"/>
    <x v="545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6"/>
    <n v="460.79999999999995"/>
    <s v="Aktif"/>
    <n v="0"/>
    <s v=""/>
    <s v="CAR"/>
  </r>
  <r>
    <s v="CB"/>
    <s v="36"/>
    <s v="D"/>
    <n v="1"/>
    <x v="546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6"/>
    <n v="576"/>
    <s v="Aktif"/>
    <n v="0"/>
    <s v=""/>
    <s v="CAR"/>
  </r>
  <r>
    <s v="CB"/>
    <s v="36"/>
    <s v="D"/>
    <n v="2"/>
    <x v="547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6"/>
    <n v="576"/>
    <s v="Aktif"/>
    <n v="0"/>
    <s v=""/>
    <s v="CAR"/>
  </r>
  <r>
    <s v="CB"/>
    <s v="36"/>
    <s v="E"/>
    <n v="1"/>
    <x v="548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6"/>
    <n v="576"/>
    <s v="Aktif"/>
    <n v="0"/>
    <s v=""/>
    <s v="CAR"/>
  </r>
  <r>
    <s v="CB"/>
    <s v="36"/>
    <s v="E"/>
    <n v="2"/>
    <x v="549"/>
    <x v="39"/>
    <x v="21"/>
    <x v="32"/>
    <x v="17"/>
    <x v="17"/>
    <n v="0"/>
    <n v="0"/>
    <n v="0"/>
    <n v="36"/>
    <n v="0"/>
    <m/>
    <m/>
    <n v="0"/>
    <x v="0"/>
    <n v="0"/>
    <b v="0"/>
    <n v="0"/>
    <d v="1899-12-30T00:00:00"/>
    <b v="0"/>
    <b v="0"/>
    <x v="21"/>
    <x v="32"/>
    <n v="0"/>
    <n v="0"/>
    <s v="CB36"/>
    <n v="0"/>
    <s v="Aktif"/>
    <n v="1"/>
    <s v="CB"/>
    <s v="CAR"/>
  </r>
  <r>
    <s v="CB"/>
    <s v="37"/>
    <s v="A"/>
    <n v="1"/>
    <x v="550"/>
    <x v="61"/>
    <x v="8"/>
    <x v="48"/>
    <x v="57"/>
    <x v="57"/>
    <n v="7"/>
    <n v="0"/>
    <n v="7"/>
    <n v="48"/>
    <n v="0"/>
    <m/>
    <m/>
    <n v="0"/>
    <x v="20"/>
    <n v="0"/>
    <b v="0"/>
    <n v="0"/>
    <d v="1899-12-30T00:00:00"/>
    <b v="0"/>
    <b v="0"/>
    <x v="8"/>
    <x v="48"/>
    <n v="7"/>
    <n v="1"/>
    <s v="CB37"/>
    <n v="67.2"/>
    <s v="Aktif"/>
    <n v="0"/>
    <s v=""/>
    <s v=""/>
  </r>
  <r>
    <s v="CB"/>
    <s v="37"/>
    <s v="A"/>
    <n v="2"/>
    <x v="551"/>
    <x v="82"/>
    <x v="45"/>
    <x v="38"/>
    <x v="24"/>
    <x v="24"/>
    <n v="39"/>
    <n v="0"/>
    <n v="39"/>
    <n v="44"/>
    <n v="0"/>
    <m/>
    <m/>
    <n v="0"/>
    <x v="23"/>
    <n v="0"/>
    <b v="0"/>
    <n v="0"/>
    <d v="1899-12-30T00:00:00"/>
    <b v="0"/>
    <b v="0"/>
    <x v="45"/>
    <x v="38"/>
    <n v="39"/>
    <n v="1"/>
    <s v="CB37"/>
    <n v="468"/>
    <s v="Aktif"/>
    <n v="0"/>
    <s v=""/>
    <s v="CAR"/>
  </r>
  <r>
    <s v="CB"/>
    <s v="37"/>
    <s v="B"/>
    <n v="1"/>
    <x v="552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7"/>
    <n v="460.79999999999995"/>
    <s v="Aktif"/>
    <n v="0"/>
    <s v=""/>
    <s v="CAR"/>
  </r>
  <r>
    <s v="CB"/>
    <s v="37"/>
    <s v="B"/>
    <n v="2"/>
    <x v="553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7"/>
    <n v="460.79999999999995"/>
    <s v="Aktif"/>
    <n v="0"/>
    <s v=""/>
    <s v="CAR"/>
  </r>
  <r>
    <s v="CB"/>
    <s v="37"/>
    <s v="C"/>
    <n v="1"/>
    <x v="554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7"/>
    <n v="460.79999999999995"/>
    <s v="Aktif"/>
    <n v="0"/>
    <s v=""/>
    <s v="CAR"/>
  </r>
  <r>
    <s v="CB"/>
    <s v="37"/>
    <s v="C"/>
    <n v="2"/>
    <x v="555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7"/>
    <n v="460.79999999999995"/>
    <s v="Aktif"/>
    <n v="0"/>
    <s v=""/>
    <s v="CAR"/>
  </r>
  <r>
    <s v="CB"/>
    <s v="37"/>
    <s v="D"/>
    <n v="1"/>
    <x v="556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7"/>
    <n v="576"/>
    <s v="Aktif"/>
    <n v="0"/>
    <s v=""/>
    <s v="CAR"/>
  </r>
  <r>
    <s v="CB"/>
    <s v="37"/>
    <s v="D"/>
    <n v="2"/>
    <x v="557"/>
    <x v="39"/>
    <x v="21"/>
    <x v="32"/>
    <x v="17"/>
    <x v="17"/>
    <n v="0"/>
    <n v="0"/>
    <n v="0"/>
    <n v="36"/>
    <n v="0"/>
    <m/>
    <m/>
    <n v="0"/>
    <x v="0"/>
    <n v="0"/>
    <b v="0"/>
    <n v="0"/>
    <d v="1899-12-30T00:00:00"/>
    <b v="0"/>
    <b v="0"/>
    <x v="21"/>
    <x v="32"/>
    <n v="0"/>
    <n v="0"/>
    <s v="CB37"/>
    <n v="0"/>
    <s v="Aktif"/>
    <n v="1"/>
    <s v="CB"/>
    <s v="CAR"/>
  </r>
  <r>
    <s v="CB"/>
    <s v="37"/>
    <s v="E"/>
    <n v="1"/>
    <x v="558"/>
    <x v="39"/>
    <x v="21"/>
    <x v="32"/>
    <x v="17"/>
    <x v="17"/>
    <n v="0"/>
    <n v="0"/>
    <n v="0"/>
    <n v="36"/>
    <n v="0"/>
    <m/>
    <m/>
    <n v="0"/>
    <x v="0"/>
    <n v="0"/>
    <b v="0"/>
    <n v="0"/>
    <d v="1899-12-30T00:00:00"/>
    <b v="0"/>
    <b v="0"/>
    <x v="21"/>
    <x v="32"/>
    <n v="0"/>
    <n v="0"/>
    <s v="CB37"/>
    <n v="0"/>
    <s v="Aktif"/>
    <n v="1"/>
    <s v="CB"/>
    <s v="CAR"/>
  </r>
  <r>
    <s v="CB"/>
    <s v="37"/>
    <s v="E"/>
    <n v="2"/>
    <x v="559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7"/>
    <n v="576"/>
    <s v="Aktif"/>
    <n v="0"/>
    <s v=""/>
    <s v="CAR"/>
  </r>
  <r>
    <s v="CB"/>
    <s v="38"/>
    <s v="A"/>
    <n v="1"/>
    <x v="560"/>
    <x v="83"/>
    <x v="46"/>
    <x v="65"/>
    <x v="50"/>
    <x v="50"/>
    <n v="9"/>
    <n v="0"/>
    <n v="9"/>
    <n v="44"/>
    <n v="0"/>
    <m/>
    <m/>
    <n v="0"/>
    <x v="14"/>
    <n v="0"/>
    <b v="0"/>
    <n v="0"/>
    <d v="1899-12-30T00:00:00"/>
    <b v="0"/>
    <b v="0"/>
    <x v="46"/>
    <x v="65"/>
    <n v="9"/>
    <n v="1"/>
    <s v="CB38"/>
    <n v="108"/>
    <s v="Aktif"/>
    <n v="0"/>
    <s v=""/>
    <s v="CAR"/>
  </r>
  <r>
    <s v="CB"/>
    <s v="38"/>
    <s v="A"/>
    <n v="2"/>
    <x v="561"/>
    <x v="84"/>
    <x v="4"/>
    <x v="14"/>
    <x v="58"/>
    <x v="58"/>
    <n v="3"/>
    <n v="0"/>
    <n v="3"/>
    <n v="4"/>
    <n v="0"/>
    <m/>
    <m/>
    <n v="0"/>
    <x v="7"/>
    <n v="0"/>
    <b v="0"/>
    <n v="0"/>
    <d v="1899-12-30T00:00:00"/>
    <b v="0"/>
    <b v="0"/>
    <x v="4"/>
    <x v="14"/>
    <n v="3"/>
    <n v="1"/>
    <s v="CB38"/>
    <n v="627"/>
    <s v="Aktif"/>
    <n v="0"/>
    <s v=""/>
    <s v="CAR"/>
  </r>
  <r>
    <s v="CB"/>
    <s v="38"/>
    <s v="B"/>
    <n v="1"/>
    <x v="562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38"/>
    <n v="836"/>
    <s v="Aktif"/>
    <n v="0"/>
    <s v=""/>
    <s v="Drum"/>
  </r>
  <r>
    <s v="CB"/>
    <s v="38"/>
    <s v="B"/>
    <n v="2"/>
    <x v="563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38"/>
    <n v="836"/>
    <s v="Aktif"/>
    <n v="0"/>
    <s v=""/>
    <s v="Drum"/>
  </r>
  <r>
    <s v="CB"/>
    <s v="38"/>
    <s v="C"/>
    <n v="1"/>
    <x v="56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8"/>
    <n v="528"/>
    <s v="Aktif"/>
    <n v="0"/>
    <s v=""/>
    <s v="CAR"/>
  </r>
  <r>
    <s v="CB"/>
    <s v="38"/>
    <s v="C"/>
    <n v="2"/>
    <x v="56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8"/>
    <n v="528"/>
    <s v="Aktif"/>
    <n v="0"/>
    <s v=""/>
    <s v="CAR"/>
  </r>
  <r>
    <s v="CB"/>
    <s v="38"/>
    <s v="D"/>
    <n v="1"/>
    <x v="566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38"/>
    <n v="460.79999999999995"/>
    <s v="Aktif"/>
    <n v="0"/>
    <s v=""/>
    <s v="CAR"/>
  </r>
  <r>
    <s v="CB"/>
    <s v="38"/>
    <s v="D"/>
    <n v="2"/>
    <x v="567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38"/>
    <n v="460.79999999999995"/>
    <s v="Aktif"/>
    <n v="0"/>
    <s v=""/>
    <s v="CAR"/>
  </r>
  <r>
    <s v="CB"/>
    <s v="38"/>
    <s v="E"/>
    <n v="1"/>
    <x v="568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B38"/>
    <n v="528"/>
    <s v="Aktif"/>
    <n v="0"/>
    <s v=""/>
    <s v="CAR"/>
  </r>
  <r>
    <s v="CB"/>
    <s v="38"/>
    <s v="E"/>
    <n v="2"/>
    <x v="569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B38"/>
    <n v="528"/>
    <s v="Aktif"/>
    <n v="0"/>
    <s v=""/>
    <s v="CAR"/>
  </r>
  <r>
    <s v="CB"/>
    <s v="39"/>
    <s v="A"/>
    <n v="1"/>
    <x v="570"/>
    <x v="85"/>
    <x v="47"/>
    <x v="9"/>
    <x v="37"/>
    <x v="37"/>
    <n v="2"/>
    <n v="0"/>
    <n v="2"/>
    <n v="4"/>
    <n v="0"/>
    <m/>
    <m/>
    <n v="0"/>
    <x v="11"/>
    <n v="0"/>
    <b v="0"/>
    <n v="0"/>
    <d v="1899-12-30T00:00:00"/>
    <b v="0"/>
    <b v="0"/>
    <x v="47"/>
    <x v="9"/>
    <n v="2"/>
    <n v="1"/>
    <s v="CB39"/>
    <n v="418"/>
    <s v="Aktif"/>
    <n v="0"/>
    <s v=""/>
    <s v="Drum"/>
  </r>
  <r>
    <s v="CB"/>
    <s v="39"/>
    <s v="A"/>
    <n v="2"/>
    <x v="571"/>
    <x v="86"/>
    <x v="33"/>
    <x v="66"/>
    <x v="3"/>
    <x v="3"/>
    <n v="0"/>
    <n v="0"/>
    <n v="0"/>
    <n v="44"/>
    <n v="0"/>
    <m/>
    <m/>
    <n v="0"/>
    <x v="0"/>
    <n v="0"/>
    <b v="0"/>
    <n v="0"/>
    <d v="1899-12-30T00:00:00"/>
    <b v="0"/>
    <b v="0"/>
    <x v="33"/>
    <x v="66"/>
    <n v="0"/>
    <n v="0"/>
    <s v="CB39"/>
    <n v="0"/>
    <s v="Aktif"/>
    <n v="1"/>
    <s v="CB"/>
    <s v="CAR"/>
  </r>
  <r>
    <s v="CB"/>
    <s v="39"/>
    <s v="B"/>
    <n v="1"/>
    <x v="572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39"/>
    <n v="460.79999999999995"/>
    <s v="Aktif"/>
    <n v="0"/>
    <s v=""/>
    <s v="CAR"/>
  </r>
  <r>
    <s v="CB"/>
    <s v="39"/>
    <s v="B"/>
    <n v="2"/>
    <x v="573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39"/>
    <n v="460.79999999999995"/>
    <s v="Aktif"/>
    <n v="0"/>
    <s v=""/>
    <s v="CAR"/>
  </r>
  <r>
    <s v="CB"/>
    <s v="39"/>
    <s v="C"/>
    <n v="1"/>
    <x v="574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9"/>
    <n v="460.79999999999995"/>
    <s v="Aktif"/>
    <n v="0"/>
    <s v=""/>
    <s v="CAR"/>
  </r>
  <r>
    <s v="CB"/>
    <s v="39"/>
    <s v="C"/>
    <n v="2"/>
    <x v="575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9"/>
    <n v="460.79999999999995"/>
    <s v="Aktif"/>
    <n v="0"/>
    <s v=""/>
    <s v="CAR"/>
  </r>
  <r>
    <s v="CB"/>
    <s v="39"/>
    <s v="D"/>
    <n v="1"/>
    <x v="576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39"/>
    <n v="460.79999999999995"/>
    <s v="Aktif"/>
    <n v="0"/>
    <s v=""/>
    <s v="CAR"/>
  </r>
  <r>
    <s v="CB"/>
    <s v="39"/>
    <s v="D"/>
    <n v="2"/>
    <x v="577"/>
    <x v="39"/>
    <x v="21"/>
    <x v="32"/>
    <x v="17"/>
    <x v="17"/>
    <n v="0"/>
    <n v="0"/>
    <n v="0"/>
    <n v="36"/>
    <n v="0"/>
    <m/>
    <m/>
    <n v="0"/>
    <x v="0"/>
    <n v="0"/>
    <b v="0"/>
    <n v="0"/>
    <d v="1899-12-30T00:00:00"/>
    <b v="0"/>
    <b v="0"/>
    <x v="21"/>
    <x v="32"/>
    <n v="0"/>
    <n v="0"/>
    <s v="CB39"/>
    <n v="0"/>
    <s v="Aktif"/>
    <n v="1"/>
    <s v="CB"/>
    <s v="CAR"/>
  </r>
  <r>
    <s v="CB"/>
    <s v="39"/>
    <s v="E"/>
    <n v="1"/>
    <x v="578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B39"/>
    <n v="528"/>
    <s v="Aktif"/>
    <n v="0"/>
    <s v=""/>
    <s v="CAR"/>
  </r>
  <r>
    <s v="CB"/>
    <s v="39"/>
    <s v="E"/>
    <n v="2"/>
    <x v="579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B39"/>
    <n v="528"/>
    <s v="Aktif"/>
    <n v="0"/>
    <s v=""/>
    <s v="CAR"/>
  </r>
  <r>
    <s v="CB"/>
    <s v="40"/>
    <s v="A"/>
    <n v="1"/>
    <x v="580"/>
    <x v="39"/>
    <x v="21"/>
    <x v="32"/>
    <x v="17"/>
    <x v="17"/>
    <n v="21"/>
    <n v="0"/>
    <n v="21"/>
    <n v="36"/>
    <n v="0"/>
    <m/>
    <m/>
    <n v="0"/>
    <x v="6"/>
    <n v="0"/>
    <b v="0"/>
    <n v="0"/>
    <d v="1899-12-30T00:00:00"/>
    <b v="0"/>
    <b v="0"/>
    <x v="21"/>
    <x v="32"/>
    <n v="21"/>
    <n v="1"/>
    <s v="CB40"/>
    <n v="336"/>
    <s v="Aktif"/>
    <n v="0"/>
    <s v=""/>
    <s v="Drum"/>
  </r>
  <r>
    <s v="CB"/>
    <s v="40"/>
    <s v="A"/>
    <n v="2"/>
    <x v="581"/>
    <x v="87"/>
    <x v="48"/>
    <x v="67"/>
    <x v="23"/>
    <x v="23"/>
    <n v="0"/>
    <n v="0"/>
    <n v="0"/>
    <n v="44"/>
    <n v="0"/>
    <m/>
    <m/>
    <n v="0"/>
    <x v="0"/>
    <n v="0"/>
    <b v="0"/>
    <n v="0"/>
    <d v="1899-12-30T00:00:00"/>
    <b v="0"/>
    <b v="0"/>
    <x v="48"/>
    <x v="67"/>
    <n v="0"/>
    <n v="0"/>
    <s v="CB40"/>
    <n v="0"/>
    <s v="Aktif"/>
    <n v="1"/>
    <s v="CB"/>
    <s v=""/>
  </r>
  <r>
    <s v="CB"/>
    <s v="40"/>
    <s v="B"/>
    <n v="1"/>
    <x v="582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40"/>
    <n v="460.79999999999995"/>
    <s v="Aktif"/>
    <n v="0"/>
    <s v=""/>
    <s v="CAR"/>
  </r>
  <r>
    <s v="CB"/>
    <s v="40"/>
    <s v="B"/>
    <n v="2"/>
    <x v="583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40"/>
    <n v="460.79999999999995"/>
    <s v="Aktif"/>
    <n v="0"/>
    <s v=""/>
    <s v="CAR"/>
  </r>
  <r>
    <s v="CB"/>
    <s v="40"/>
    <s v="C"/>
    <n v="1"/>
    <x v="584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40"/>
    <n v="460.79999999999995"/>
    <s v="Aktif"/>
    <n v="0"/>
    <s v=""/>
    <s v="CAR"/>
  </r>
  <r>
    <s v="CB"/>
    <s v="40"/>
    <s v="C"/>
    <n v="2"/>
    <x v="585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40"/>
    <n v="460.79999999999995"/>
    <s v="Aktif"/>
    <n v="0"/>
    <s v=""/>
    <s v="CAR"/>
  </r>
  <r>
    <s v="CB"/>
    <s v="40"/>
    <s v="D"/>
    <n v="1"/>
    <x v="586"/>
    <x v="39"/>
    <x v="21"/>
    <x v="32"/>
    <x v="17"/>
    <x v="17"/>
    <n v="0"/>
    <n v="0"/>
    <n v="0"/>
    <n v="36"/>
    <n v="0"/>
    <m/>
    <m/>
    <n v="0"/>
    <x v="0"/>
    <n v="0"/>
    <b v="0"/>
    <n v="0"/>
    <d v="1899-12-30T00:00:00"/>
    <b v="0"/>
    <b v="0"/>
    <x v="21"/>
    <x v="32"/>
    <n v="0"/>
    <n v="0"/>
    <s v="CB40"/>
    <n v="0"/>
    <s v="Aktif"/>
    <n v="1"/>
    <s v="CB"/>
    <s v="CAR"/>
  </r>
  <r>
    <s v="CB"/>
    <s v="40"/>
    <s v="D"/>
    <n v="2"/>
    <x v="587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B40"/>
    <n v="576"/>
    <s v="Aktif"/>
    <n v="0"/>
    <s v=""/>
    <s v="CAR"/>
  </r>
  <r>
    <s v="CB"/>
    <s v="40"/>
    <s v="E"/>
    <n v="1"/>
    <x v="588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B40"/>
    <n v="576"/>
    <s v="Aktif"/>
    <n v="0"/>
    <s v=""/>
    <s v="CAR"/>
  </r>
  <r>
    <s v="CB"/>
    <s v="40"/>
    <s v="E"/>
    <n v="2"/>
    <x v="589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B40"/>
    <n v="576"/>
    <s v="Aktif"/>
    <n v="0"/>
    <s v=""/>
    <s v="CAR"/>
  </r>
  <r>
    <s v="CC"/>
    <s v="01"/>
    <s v="A"/>
    <n v="1"/>
    <x v="590"/>
    <x v="61"/>
    <x v="35"/>
    <x v="48"/>
    <x v="42"/>
    <x v="42"/>
    <n v="0"/>
    <n v="0"/>
    <n v="0"/>
    <n v="48"/>
    <n v="0"/>
    <m/>
    <m/>
    <n v="0"/>
    <x v="0"/>
    <n v="0"/>
    <b v="0"/>
    <n v="0"/>
    <d v="1899-12-30T00:00:00"/>
    <b v="0"/>
    <b v="0"/>
    <x v="35"/>
    <x v="48"/>
    <n v="0"/>
    <n v="0"/>
    <s v="CC01"/>
    <n v="0"/>
    <s v="Aktif"/>
    <n v="1"/>
    <s v="CC"/>
    <s v=""/>
  </r>
  <r>
    <s v="CC"/>
    <s v="01"/>
    <s v="A"/>
    <n v="2"/>
    <x v="591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01"/>
    <n v="836"/>
    <s v="Aktif"/>
    <n v="0"/>
    <s v=""/>
    <s v="Drum"/>
  </r>
  <r>
    <s v="CC"/>
    <s v="01"/>
    <s v="B"/>
    <n v="1"/>
    <x v="592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1"/>
    <n v="836"/>
    <s v="Aktif"/>
    <n v="0"/>
    <s v=""/>
    <s v="Drum"/>
  </r>
  <r>
    <s v="CC"/>
    <s v="01"/>
    <s v="B"/>
    <n v="2"/>
    <x v="593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1"/>
    <n v="836"/>
    <s v="Aktif"/>
    <n v="0"/>
    <s v=""/>
    <s v="Drum"/>
  </r>
  <r>
    <s v="CC"/>
    <s v="01"/>
    <s v="C"/>
    <n v="1"/>
    <x v="594"/>
    <x v="75"/>
    <x v="42"/>
    <x v="4"/>
    <x v="53"/>
    <x v="53"/>
    <n v="4"/>
    <n v="1"/>
    <n v="0"/>
    <n v="4"/>
    <n v="0"/>
    <m/>
    <m/>
    <n v="0"/>
    <x v="3"/>
    <n v="0"/>
    <b v="0"/>
    <n v="0"/>
    <d v="1899-12-30T00:00:00"/>
    <b v="0"/>
    <b v="0"/>
    <x v="42"/>
    <x v="4"/>
    <n v="4"/>
    <n v="1"/>
    <s v="CC01"/>
    <n v="836"/>
    <s v="Aktif"/>
    <n v="0"/>
    <s v=""/>
    <s v="Drum"/>
  </r>
  <r>
    <s v="CC"/>
    <s v="01"/>
    <s v="C"/>
    <n v="2"/>
    <x v="595"/>
    <x v="75"/>
    <x v="42"/>
    <x v="4"/>
    <x v="53"/>
    <x v="53"/>
    <n v="4"/>
    <n v="1"/>
    <n v="0"/>
    <n v="4"/>
    <n v="0"/>
    <m/>
    <m/>
    <n v="0"/>
    <x v="3"/>
    <n v="0"/>
    <b v="0"/>
    <n v="0"/>
    <d v="1899-12-30T00:00:00"/>
    <b v="0"/>
    <b v="0"/>
    <x v="42"/>
    <x v="4"/>
    <n v="4"/>
    <n v="1"/>
    <s v="CC01"/>
    <n v="836"/>
    <s v="Aktif"/>
    <n v="0"/>
    <s v=""/>
    <s v="Drum"/>
  </r>
  <r>
    <s v="CC"/>
    <s v="01"/>
    <s v="D"/>
    <n v="1"/>
    <x v="596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1"/>
    <n v="460.80000000000007"/>
    <s v="Aktif"/>
    <n v="0"/>
    <s v=""/>
    <s v="CAR"/>
  </r>
  <r>
    <s v="CC"/>
    <s v="01"/>
    <s v="D"/>
    <n v="2"/>
    <x v="597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1"/>
    <n v="460.80000000000007"/>
    <s v="Aktif"/>
    <n v="0"/>
    <s v=""/>
    <s v="CAR"/>
  </r>
  <r>
    <s v="CC"/>
    <s v="01"/>
    <s v="E"/>
    <n v="1"/>
    <x v="598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1"/>
    <n v="460.80000000000007"/>
    <s v="Aktif"/>
    <n v="0"/>
    <s v=""/>
    <s v="CAR"/>
  </r>
  <r>
    <s v="CC"/>
    <s v="01"/>
    <s v="E"/>
    <n v="2"/>
    <x v="599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1"/>
    <n v="460.80000000000007"/>
    <s v="Aktif"/>
    <n v="0"/>
    <s v=""/>
    <s v="CAR"/>
  </r>
  <r>
    <s v="CC"/>
    <s v="02"/>
    <s v="A"/>
    <n v="1"/>
    <x v="600"/>
    <x v="56"/>
    <x v="40"/>
    <x v="35"/>
    <x v="52"/>
    <x v="52"/>
    <n v="0"/>
    <n v="0"/>
    <n v="0"/>
    <n v="44"/>
    <n v="0"/>
    <m/>
    <m/>
    <n v="0"/>
    <x v="0"/>
    <n v="0"/>
    <b v="0"/>
    <n v="0"/>
    <d v="1899-12-30T00:00:00"/>
    <b v="0"/>
    <b v="0"/>
    <x v="40"/>
    <x v="35"/>
    <n v="0"/>
    <n v="0"/>
    <s v="CC02"/>
    <n v="0"/>
    <s v="Aktif"/>
    <n v="1"/>
    <s v="CC"/>
    <s v="CAR"/>
  </r>
  <r>
    <s v="CC"/>
    <s v="02"/>
    <s v="A"/>
    <n v="2"/>
    <x v="601"/>
    <x v="74"/>
    <x v="39"/>
    <x v="23"/>
    <x v="39"/>
    <x v="39"/>
    <n v="0"/>
    <n v="0"/>
    <n v="0"/>
    <n v="4"/>
    <n v="0"/>
    <m/>
    <m/>
    <n v="0"/>
    <x v="0"/>
    <n v="0"/>
    <b v="0"/>
    <n v="0"/>
    <d v="1899-12-30T00:00:00"/>
    <b v="0"/>
    <b v="0"/>
    <x v="39"/>
    <x v="23"/>
    <n v="0"/>
    <n v="0"/>
    <s v="CC02"/>
    <n v="0"/>
    <s v="Aktif"/>
    <n v="1"/>
    <s v="CC"/>
    <s v=""/>
  </r>
  <r>
    <s v="CC"/>
    <s v="02"/>
    <s v="B"/>
    <n v="1"/>
    <x v="602"/>
    <x v="89"/>
    <x v="44"/>
    <x v="69"/>
    <x v="32"/>
    <x v="32"/>
    <n v="4"/>
    <n v="1"/>
    <n v="0"/>
    <n v="4"/>
    <n v="0"/>
    <m/>
    <m/>
    <n v="0"/>
    <x v="3"/>
    <n v="0"/>
    <b v="0"/>
    <n v="0"/>
    <d v="1899-12-30T00:00:00"/>
    <b v="0"/>
    <b v="0"/>
    <x v="44"/>
    <x v="69"/>
    <n v="4"/>
    <n v="1"/>
    <s v="CC02"/>
    <n v="836"/>
    <s v="Aktif"/>
    <n v="0"/>
    <s v=""/>
    <s v="Drum"/>
  </r>
  <r>
    <s v="CC"/>
    <s v="02"/>
    <s v="B"/>
    <n v="2"/>
    <x v="603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02"/>
    <n v="836"/>
    <s v="Aktif"/>
    <n v="0"/>
    <s v=""/>
    <s v="Drum"/>
  </r>
  <r>
    <s v="CC"/>
    <s v="02"/>
    <s v="C"/>
    <n v="1"/>
    <x v="604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C02"/>
    <n v="576"/>
    <s v="Aktif"/>
    <n v="0"/>
    <s v=""/>
    <s v="CAR"/>
  </r>
  <r>
    <s v="CC"/>
    <s v="02"/>
    <s v="C"/>
    <n v="2"/>
    <x v="605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C02"/>
    <n v="576"/>
    <s v="Aktif"/>
    <n v="0"/>
    <s v=""/>
    <s v="CAR"/>
  </r>
  <r>
    <s v="CC"/>
    <s v="02"/>
    <s v="D"/>
    <n v="1"/>
    <x v="606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2"/>
    <n v="460.80000000000007"/>
    <s v="Aktif"/>
    <n v="0"/>
    <s v=""/>
    <s v="CAR"/>
  </r>
  <r>
    <s v="CC"/>
    <s v="02"/>
    <s v="D"/>
    <n v="2"/>
    <x v="607"/>
    <x v="90"/>
    <x v="49"/>
    <x v="70"/>
    <x v="59"/>
    <x v="59"/>
    <n v="44"/>
    <n v="1"/>
    <n v="0"/>
    <n v="44"/>
    <n v="0"/>
    <m/>
    <m/>
    <n v="0"/>
    <x v="2"/>
    <n v="0"/>
    <b v="0"/>
    <n v="0"/>
    <d v="1899-12-30T00:00:00"/>
    <b v="0"/>
    <b v="0"/>
    <x v="49"/>
    <x v="70"/>
    <n v="44"/>
    <n v="1"/>
    <s v="CC02"/>
    <n v="528"/>
    <s v="Aktif"/>
    <n v="0"/>
    <s v=""/>
    <s v="CAR"/>
  </r>
  <r>
    <s v="CC"/>
    <s v="02"/>
    <s v="E"/>
    <n v="1"/>
    <x v="608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2"/>
    <n v="460.80000000000007"/>
    <s v="Aktif"/>
    <n v="0"/>
    <s v=""/>
    <s v="CAR"/>
  </r>
  <r>
    <s v="CC"/>
    <s v="02"/>
    <s v="E"/>
    <n v="2"/>
    <x v="609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2"/>
    <n v="460.80000000000007"/>
    <s v="Aktif"/>
    <n v="0"/>
    <s v=""/>
    <s v="CAR"/>
  </r>
  <r>
    <s v="CC"/>
    <s v="03"/>
    <s v="A"/>
    <n v="1"/>
    <x v="610"/>
    <x v="91"/>
    <x v="50"/>
    <x v="56"/>
    <x v="39"/>
    <x v="39"/>
    <n v="1"/>
    <n v="0"/>
    <n v="1"/>
    <n v="4"/>
    <n v="0"/>
    <m/>
    <m/>
    <n v="0"/>
    <x v="1"/>
    <n v="0"/>
    <b v="0"/>
    <n v="0"/>
    <d v="1899-12-30T00:00:00"/>
    <b v="0"/>
    <b v="0"/>
    <x v="50"/>
    <x v="56"/>
    <n v="1"/>
    <n v="1"/>
    <s v="CC03"/>
    <n v="209"/>
    <s v="Aktif"/>
    <n v="0"/>
    <s v=""/>
    <s v=""/>
  </r>
  <r>
    <s v="CC"/>
    <s v="03"/>
    <s v="A"/>
    <n v="2"/>
    <x v="611"/>
    <x v="92"/>
    <x v="51"/>
    <x v="71"/>
    <x v="60"/>
    <x v="60"/>
    <n v="1"/>
    <n v="0"/>
    <n v="1"/>
    <n v="4"/>
    <n v="0"/>
    <m/>
    <m/>
    <n v="0"/>
    <x v="1"/>
    <n v="0"/>
    <b v="0"/>
    <n v="0"/>
    <d v="1899-12-30T00:00:00"/>
    <b v="0"/>
    <b v="0"/>
    <x v="51"/>
    <x v="71"/>
    <n v="1"/>
    <n v="1"/>
    <s v="CC03"/>
    <n v="180"/>
    <s v="Aktif"/>
    <n v="0"/>
    <s v=""/>
    <s v="Drum"/>
  </r>
  <r>
    <s v="CC"/>
    <s v="03"/>
    <s v="B"/>
    <n v="1"/>
    <x v="612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3"/>
    <n v="576"/>
    <s v="Aktif"/>
    <n v="0"/>
    <s v=""/>
    <s v="CAR"/>
  </r>
  <r>
    <s v="CC"/>
    <s v="03"/>
    <s v="B"/>
    <n v="2"/>
    <x v="613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3"/>
    <n v="576"/>
    <s v="Aktif"/>
    <n v="0"/>
    <s v=""/>
    <s v="CAR"/>
  </r>
  <r>
    <s v="CC"/>
    <s v="03"/>
    <s v="C"/>
    <n v="1"/>
    <x v="614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3"/>
    <n v="836"/>
    <s v="Aktif"/>
    <n v="0"/>
    <s v=""/>
    <s v="Drum"/>
  </r>
  <r>
    <s v="CC"/>
    <s v="03"/>
    <s v="C"/>
    <n v="2"/>
    <x v="615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3"/>
    <n v="836"/>
    <s v="Aktif"/>
    <n v="0"/>
    <s v=""/>
    <s v="Drum"/>
  </r>
  <r>
    <s v="CC"/>
    <s v="03"/>
    <s v="D"/>
    <n v="1"/>
    <x v="616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3"/>
    <n v="460.80000000000007"/>
    <s v="Aktif"/>
    <n v="0"/>
    <s v=""/>
    <s v="CAR"/>
  </r>
  <r>
    <s v="CC"/>
    <s v="03"/>
    <s v="D"/>
    <n v="2"/>
    <x v="617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3"/>
    <n v="460.80000000000007"/>
    <s v="Aktif"/>
    <n v="0"/>
    <s v=""/>
    <s v="CAR"/>
  </r>
  <r>
    <s v="CC"/>
    <s v="03"/>
    <s v="E"/>
    <n v="1"/>
    <x v="618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3"/>
    <n v="460.80000000000007"/>
    <s v="Aktif"/>
    <n v="0"/>
    <s v=""/>
    <s v="CAR"/>
  </r>
  <r>
    <s v="CC"/>
    <s v="03"/>
    <s v="E"/>
    <n v="2"/>
    <x v="619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3"/>
    <n v="460.80000000000007"/>
    <s v="Aktif"/>
    <n v="0"/>
    <s v=""/>
    <s v="CAR"/>
  </r>
  <r>
    <s v="CC"/>
    <s v="04"/>
    <s v="A"/>
    <n v="1"/>
    <x v="620"/>
    <x v="74"/>
    <x v="39"/>
    <x v="23"/>
    <x v="39"/>
    <x v="39"/>
    <n v="0"/>
    <n v="0"/>
    <n v="0"/>
    <n v="4"/>
    <n v="0"/>
    <m/>
    <m/>
    <n v="0"/>
    <x v="0"/>
    <n v="0"/>
    <b v="0"/>
    <n v="0"/>
    <d v="1899-12-30T00:00:00"/>
    <b v="0"/>
    <b v="0"/>
    <x v="39"/>
    <x v="23"/>
    <n v="0"/>
    <n v="0"/>
    <s v="CC04"/>
    <n v="0"/>
    <s v="Aktif"/>
    <n v="1"/>
    <s v="CC"/>
    <s v="CAR"/>
  </r>
  <r>
    <s v="CC"/>
    <s v="04"/>
    <s v="A"/>
    <n v="2"/>
    <x v="621"/>
    <x v="93"/>
    <x v="52"/>
    <x v="72"/>
    <x v="61"/>
    <x v="61"/>
    <n v="43"/>
    <n v="0"/>
    <n v="43"/>
    <n v="44"/>
    <n v="0"/>
    <m/>
    <m/>
    <n v="0"/>
    <x v="24"/>
    <n v="0"/>
    <b v="0"/>
    <n v="0"/>
    <d v="1899-12-30T00:00:00"/>
    <b v="0"/>
    <b v="0"/>
    <x v="52"/>
    <x v="72"/>
    <n v="43"/>
    <n v="1"/>
    <s v="CC04"/>
    <n v="516"/>
    <s v="Aktif"/>
    <n v="0"/>
    <s v=""/>
    <s v="CAR"/>
  </r>
  <r>
    <s v="CC"/>
    <s v="04"/>
    <s v="B"/>
    <n v="1"/>
    <x v="622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04"/>
    <n v="836"/>
    <s v="Aktif"/>
    <n v="0"/>
    <s v=""/>
    <s v="Drum"/>
  </r>
  <r>
    <s v="CC"/>
    <s v="04"/>
    <s v="B"/>
    <n v="2"/>
    <x v="623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04"/>
    <n v="836"/>
    <s v="Aktif"/>
    <n v="0"/>
    <s v=""/>
    <s v="CAR"/>
  </r>
  <r>
    <s v="CC"/>
    <s v="04"/>
    <s v="C"/>
    <n v="1"/>
    <x v="624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4"/>
    <n v="576"/>
    <s v="Aktif"/>
    <n v="0"/>
    <s v=""/>
    <s v="Drum"/>
  </r>
  <r>
    <s v="CC"/>
    <s v="04"/>
    <s v="C"/>
    <n v="2"/>
    <x v="625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4"/>
    <n v="576"/>
    <s v="Aktif"/>
    <n v="0"/>
    <s v=""/>
    <s v="Drum"/>
  </r>
  <r>
    <s v="CC"/>
    <s v="04"/>
    <s v="D"/>
    <n v="1"/>
    <x v="626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4"/>
    <n v="576"/>
    <s v="Aktif"/>
    <n v="0"/>
    <s v=""/>
    <s v="CAR"/>
  </r>
  <r>
    <s v="CC"/>
    <s v="04"/>
    <s v="D"/>
    <n v="2"/>
    <x v="627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4"/>
    <n v="576"/>
    <s v="Aktif"/>
    <n v="0"/>
    <s v=""/>
    <s v="CAR"/>
  </r>
  <r>
    <s v="CC"/>
    <s v="04"/>
    <s v="E"/>
    <n v="1"/>
    <x v="628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4"/>
    <n v="576"/>
    <s v="Aktif"/>
    <n v="0"/>
    <s v=""/>
    <s v="CAR"/>
  </r>
  <r>
    <s v="CC"/>
    <s v="04"/>
    <s v="E"/>
    <n v="2"/>
    <x v="629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4"/>
    <n v="576"/>
    <s v="Aktif"/>
    <n v="0"/>
    <s v=""/>
    <s v="CAR"/>
  </r>
  <r>
    <s v="CC"/>
    <s v="05"/>
    <s v="A"/>
    <n v="1"/>
    <x v="630"/>
    <x v="94"/>
    <x v="20"/>
    <x v="73"/>
    <x v="62"/>
    <x v="62"/>
    <n v="1"/>
    <n v="0"/>
    <n v="1"/>
    <n v="4"/>
    <n v="0"/>
    <m/>
    <m/>
    <n v="0"/>
    <x v="1"/>
    <n v="0"/>
    <b v="0"/>
    <n v="0"/>
    <d v="1899-12-30T00:00:00"/>
    <b v="0"/>
    <b v="0"/>
    <x v="20"/>
    <x v="73"/>
    <n v="1"/>
    <n v="1"/>
    <s v="CC05"/>
    <n v="209"/>
    <s v="Aktif"/>
    <n v="0"/>
    <s v=""/>
    <s v="Drum"/>
  </r>
  <r>
    <s v="CC"/>
    <s v="05"/>
    <s v="A"/>
    <n v="2"/>
    <x v="631"/>
    <x v="95"/>
    <x v="20"/>
    <x v="74"/>
    <x v="63"/>
    <x v="63"/>
    <n v="0"/>
    <n v="0"/>
    <n v="0"/>
    <n v="4"/>
    <n v="0"/>
    <m/>
    <m/>
    <n v="0"/>
    <x v="0"/>
    <n v="0"/>
    <b v="0"/>
    <n v="0"/>
    <d v="1899-12-30T00:00:00"/>
    <b v="0"/>
    <b v="0"/>
    <x v="20"/>
    <x v="74"/>
    <n v="0"/>
    <n v="0"/>
    <s v="CC05"/>
    <n v="0"/>
    <s v="Aktif"/>
    <n v="1"/>
    <s v="CC"/>
    <s v="CAR"/>
  </r>
  <r>
    <s v="CC"/>
    <s v="05"/>
    <s v="B"/>
    <n v="1"/>
    <x v="632"/>
    <x v="94"/>
    <x v="20"/>
    <x v="73"/>
    <x v="62"/>
    <x v="62"/>
    <n v="0"/>
    <n v="0"/>
    <n v="0"/>
    <n v="4"/>
    <n v="0"/>
    <m/>
    <m/>
    <n v="0"/>
    <x v="0"/>
    <n v="0"/>
    <b v="0"/>
    <n v="0"/>
    <d v="1899-12-30T00:00:00"/>
    <b v="0"/>
    <b v="0"/>
    <x v="20"/>
    <x v="73"/>
    <n v="0"/>
    <n v="0"/>
    <s v="CC05"/>
    <n v="0"/>
    <s v="Aktif"/>
    <n v="1"/>
    <s v="CC"/>
    <s v="Drum"/>
  </r>
  <r>
    <s v="CC"/>
    <s v="05"/>
    <s v="B"/>
    <n v="2"/>
    <x v="633"/>
    <x v="94"/>
    <x v="20"/>
    <x v="73"/>
    <x v="62"/>
    <x v="62"/>
    <n v="4"/>
    <n v="1"/>
    <n v="0"/>
    <n v="4"/>
    <n v="0"/>
    <m/>
    <m/>
    <n v="0"/>
    <x v="3"/>
    <n v="0"/>
    <b v="0"/>
    <n v="0"/>
    <d v="1899-12-30T00:00:00"/>
    <b v="0"/>
    <b v="0"/>
    <x v="20"/>
    <x v="73"/>
    <n v="4"/>
    <n v="1"/>
    <s v="CC05"/>
    <n v="836"/>
    <s v="Aktif"/>
    <n v="0"/>
    <s v=""/>
    <s v="Drum"/>
  </r>
  <r>
    <s v="CC"/>
    <s v="05"/>
    <s v="C"/>
    <n v="1"/>
    <x v="634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5"/>
    <n v="576"/>
    <s v="Aktif"/>
    <n v="0"/>
    <s v=""/>
    <s v="Drum"/>
  </r>
  <r>
    <s v="CC"/>
    <s v="05"/>
    <s v="C"/>
    <n v="2"/>
    <x v="635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C05"/>
    <n v="576"/>
    <s v="Aktif"/>
    <n v="0"/>
    <s v=""/>
    <s v="Drum"/>
  </r>
  <r>
    <s v="CC"/>
    <s v="05"/>
    <s v="D"/>
    <n v="1"/>
    <x v="636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5"/>
    <n v="576"/>
    <s v="Aktif"/>
    <n v="0"/>
    <s v=""/>
    <s v="CAR"/>
  </r>
  <r>
    <s v="CC"/>
    <s v="05"/>
    <s v="D"/>
    <n v="2"/>
    <x v="637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5"/>
    <n v="576"/>
    <s v="Aktif"/>
    <n v="0"/>
    <s v=""/>
    <s v="CAR"/>
  </r>
  <r>
    <s v="CC"/>
    <s v="05"/>
    <s v="E"/>
    <n v="1"/>
    <x v="638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5"/>
    <n v="576"/>
    <s v="Aktif"/>
    <n v="0"/>
    <s v=""/>
    <s v="CAR"/>
  </r>
  <r>
    <s v="CC"/>
    <s v="05"/>
    <s v="E"/>
    <n v="2"/>
    <x v="639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5"/>
    <n v="576"/>
    <s v="Aktif"/>
    <n v="0"/>
    <s v=""/>
    <s v="CAR"/>
  </r>
  <r>
    <s v="CC"/>
    <s v="06"/>
    <s v="A"/>
    <n v="1"/>
    <x v="640"/>
    <x v="60"/>
    <x v="19"/>
    <x v="47"/>
    <x v="64"/>
    <x v="64"/>
    <n v="0"/>
    <n v="0"/>
    <n v="0"/>
    <n v="36"/>
    <n v="0"/>
    <m/>
    <m/>
    <n v="0"/>
    <x v="0"/>
    <n v="0"/>
    <b v="0"/>
    <n v="0"/>
    <d v="1899-12-30T00:00:00"/>
    <b v="0"/>
    <b v="0"/>
    <x v="19"/>
    <x v="47"/>
    <n v="0"/>
    <n v="0"/>
    <s v="CC06"/>
    <n v="0"/>
    <s v="Aktif"/>
    <n v="1"/>
    <s v="CC"/>
    <s v="Drum"/>
  </r>
  <r>
    <s v="CC"/>
    <s v="06"/>
    <s v="A"/>
    <n v="2"/>
    <x v="641"/>
    <x v="96"/>
    <x v="20"/>
    <x v="74"/>
    <x v="36"/>
    <x v="36"/>
    <n v="0"/>
    <n v="0"/>
    <n v="0"/>
    <n v="4"/>
    <n v="0"/>
    <m/>
    <m/>
    <n v="0"/>
    <x v="0"/>
    <n v="0"/>
    <b v="0"/>
    <n v="0"/>
    <d v="1899-12-30T00:00:00"/>
    <b v="0"/>
    <b v="0"/>
    <x v="20"/>
    <x v="74"/>
    <n v="0"/>
    <n v="0"/>
    <s v="CC06"/>
    <n v="0"/>
    <s v="Aktif"/>
    <n v="1"/>
    <s v="CC"/>
    <s v="Drum"/>
  </r>
  <r>
    <s v="CC"/>
    <s v="06"/>
    <s v="B"/>
    <n v="1"/>
    <x v="642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6"/>
    <n v="836"/>
    <s v="Aktif"/>
    <n v="0"/>
    <s v=""/>
    <s v="Drum"/>
  </r>
  <r>
    <s v="CC"/>
    <s v="06"/>
    <s v="B"/>
    <n v="2"/>
    <x v="643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6"/>
    <n v="836"/>
    <s v="Aktif"/>
    <n v="0"/>
    <s v=""/>
    <s v="Drum"/>
  </r>
  <r>
    <s v="CC"/>
    <s v="06"/>
    <s v="C"/>
    <n v="1"/>
    <x v="644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6"/>
    <n v="576"/>
    <s v="Aktif"/>
    <n v="0"/>
    <s v=""/>
    <s v="Drum"/>
  </r>
  <r>
    <s v="CC"/>
    <s v="06"/>
    <s v="C"/>
    <n v="2"/>
    <x v="645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C06"/>
    <n v="576"/>
    <s v="Aktif"/>
    <n v="0"/>
    <s v=""/>
    <s v="Drum"/>
  </r>
  <r>
    <s v="CC"/>
    <s v="06"/>
    <s v="D"/>
    <n v="1"/>
    <x v="64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6"/>
    <n v="576"/>
    <s v="Aktif"/>
    <n v="0"/>
    <s v=""/>
    <s v="CAR"/>
  </r>
  <r>
    <s v="CC"/>
    <s v="06"/>
    <s v="D"/>
    <n v="2"/>
    <x v="64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6"/>
    <n v="576"/>
    <s v="Aktif"/>
    <n v="0"/>
    <s v=""/>
    <s v="CAR"/>
  </r>
  <r>
    <s v="CC"/>
    <s v="06"/>
    <s v="E"/>
    <n v="1"/>
    <x v="64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6"/>
    <n v="576"/>
    <s v="Aktif"/>
    <n v="0"/>
    <s v=""/>
    <s v="CAR"/>
  </r>
  <r>
    <s v="CC"/>
    <s v="06"/>
    <s v="E"/>
    <n v="2"/>
    <x v="64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6"/>
    <n v="576"/>
    <s v="Aktif"/>
    <n v="0"/>
    <s v=""/>
    <s v="CAR"/>
  </r>
  <r>
    <s v="CC"/>
    <s v="07"/>
    <s v="A"/>
    <n v="1"/>
    <x v="650"/>
    <x v="97"/>
    <x v="53"/>
    <x v="25"/>
    <x v="65"/>
    <x v="65"/>
    <n v="8"/>
    <n v="0"/>
    <n v="8"/>
    <n v="24"/>
    <n v="0"/>
    <m/>
    <m/>
    <n v="0"/>
    <x v="25"/>
    <n v="0"/>
    <b v="0"/>
    <n v="0"/>
    <d v="1899-12-30T00:00:00"/>
    <b v="0"/>
    <b v="0"/>
    <x v="53"/>
    <x v="25"/>
    <n v="8"/>
    <n v="1"/>
    <s v="CC07"/>
    <n v="120"/>
    <s v="Aktif"/>
    <n v="0"/>
    <s v=""/>
    <s v="Drum"/>
  </r>
  <r>
    <s v="CC"/>
    <s v="07"/>
    <s v="A"/>
    <n v="2"/>
    <x v="651"/>
    <x v="97"/>
    <x v="53"/>
    <x v="25"/>
    <x v="65"/>
    <x v="65"/>
    <n v="24"/>
    <n v="1"/>
    <n v="0"/>
    <n v="24"/>
    <n v="0"/>
    <m/>
    <m/>
    <n v="0"/>
    <x v="19"/>
    <n v="0"/>
    <b v="0"/>
    <n v="0"/>
    <d v="1899-12-30T00:00:00"/>
    <b v="0"/>
    <b v="0"/>
    <x v="53"/>
    <x v="25"/>
    <n v="24"/>
    <n v="1"/>
    <s v="CC07"/>
    <n v="360"/>
    <s v="Aktif"/>
    <n v="0"/>
    <s v=""/>
    <s v="CAR"/>
  </r>
  <r>
    <s v="CC"/>
    <s v="07"/>
    <s v="B"/>
    <n v="1"/>
    <x v="652"/>
    <x v="77"/>
    <x v="43"/>
    <x v="61"/>
    <x v="43"/>
    <x v="43"/>
    <n v="4"/>
    <n v="1"/>
    <n v="0"/>
    <n v="4"/>
    <n v="0"/>
    <m/>
    <m/>
    <n v="0"/>
    <x v="3"/>
    <n v="0"/>
    <b v="0"/>
    <n v="0"/>
    <d v="1899-12-30T00:00:00"/>
    <b v="0"/>
    <b v="0"/>
    <x v="43"/>
    <x v="61"/>
    <n v="4"/>
    <n v="1"/>
    <s v="CC07"/>
    <n v="836"/>
    <s v="Aktif"/>
    <n v="0"/>
    <s v=""/>
    <s v="Drum"/>
  </r>
  <r>
    <s v="CC"/>
    <s v="07"/>
    <s v="B"/>
    <n v="2"/>
    <x v="653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7"/>
    <n v="836"/>
    <s v="Aktif"/>
    <n v="0"/>
    <s v=""/>
    <s v="Drum"/>
  </r>
  <r>
    <s v="CC"/>
    <s v="07"/>
    <s v="C"/>
    <n v="1"/>
    <x v="654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7"/>
    <n v="836"/>
    <s v="Aktif"/>
    <n v="0"/>
    <s v=""/>
    <s v="Drum"/>
  </r>
  <r>
    <s v="CC"/>
    <s v="07"/>
    <s v="C"/>
    <n v="2"/>
    <x v="655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7"/>
    <n v="836"/>
    <s v="Aktif"/>
    <n v="0"/>
    <s v=""/>
    <s v="Drum"/>
  </r>
  <r>
    <s v="CC"/>
    <s v="07"/>
    <s v="D"/>
    <n v="1"/>
    <x v="65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7"/>
    <n v="576"/>
    <s v="Aktif"/>
    <n v="0"/>
    <s v=""/>
    <s v="CAR"/>
  </r>
  <r>
    <s v="CC"/>
    <s v="07"/>
    <s v="D"/>
    <n v="2"/>
    <x v="65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7"/>
    <n v="576"/>
    <s v="Aktif"/>
    <n v="0"/>
    <s v=""/>
    <s v="CAR"/>
  </r>
  <r>
    <s v="CC"/>
    <s v="07"/>
    <s v="E"/>
    <n v="1"/>
    <x v="65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7"/>
    <n v="576"/>
    <s v="Aktif"/>
    <n v="0"/>
    <s v=""/>
    <s v="CAR"/>
  </r>
  <r>
    <s v="CC"/>
    <s v="07"/>
    <s v="E"/>
    <n v="2"/>
    <x v="65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7"/>
    <n v="576"/>
    <s v="Aktif"/>
    <n v="0"/>
    <s v=""/>
    <s v="CAR"/>
  </r>
  <r>
    <s v="CC"/>
    <s v="08"/>
    <s v="A"/>
    <n v="1"/>
    <x v="660"/>
    <x v="98"/>
    <x v="20"/>
    <x v="56"/>
    <x v="66"/>
    <x v="66"/>
    <n v="0"/>
    <n v="0"/>
    <n v="0"/>
    <n v="4"/>
    <n v="0"/>
    <m/>
    <m/>
    <n v="0"/>
    <x v="0"/>
    <n v="0"/>
    <b v="0"/>
    <n v="0"/>
    <d v="1899-12-30T00:00:00"/>
    <b v="0"/>
    <b v="0"/>
    <x v="20"/>
    <x v="56"/>
    <n v="0"/>
    <n v="0"/>
    <s v="CC08"/>
    <n v="0"/>
    <s v="Aktif"/>
    <n v="1"/>
    <s v="CC"/>
    <s v=""/>
  </r>
  <r>
    <s v="CC"/>
    <s v="08"/>
    <s v="A"/>
    <n v="2"/>
    <x v="661"/>
    <x v="99"/>
    <x v="2"/>
    <x v="75"/>
    <x v="64"/>
    <x v="64"/>
    <n v="0"/>
    <n v="0"/>
    <n v="0"/>
    <n v="36"/>
    <n v="0"/>
    <m/>
    <m/>
    <n v="0"/>
    <x v="0"/>
    <n v="0"/>
    <b v="0"/>
    <n v="0"/>
    <d v="1899-12-30T00:00:00"/>
    <b v="0"/>
    <b v="0"/>
    <x v="2"/>
    <x v="75"/>
    <n v="0"/>
    <n v="0"/>
    <s v="CC08"/>
    <n v="0"/>
    <s v="Aktif"/>
    <n v="1"/>
    <s v="CC"/>
    <s v="Drum"/>
  </r>
  <r>
    <s v="CC"/>
    <s v="08"/>
    <s v="B"/>
    <n v="1"/>
    <x v="662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8"/>
    <n v="836"/>
    <s v="Aktif"/>
    <n v="0"/>
    <s v=""/>
    <s v="Drum"/>
  </r>
  <r>
    <s v="CC"/>
    <s v="08"/>
    <s v="B"/>
    <n v="2"/>
    <x v="663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8"/>
    <n v="836"/>
    <s v="Aktif"/>
    <n v="0"/>
    <s v=""/>
    <s v="Drum"/>
  </r>
  <r>
    <s v="CC"/>
    <s v="08"/>
    <s v="C"/>
    <n v="1"/>
    <x v="664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8"/>
    <n v="836"/>
    <s v="Aktif"/>
    <n v="0"/>
    <s v=""/>
    <s v="Drum"/>
  </r>
  <r>
    <s v="CC"/>
    <s v="08"/>
    <s v="C"/>
    <n v="2"/>
    <x v="665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8"/>
    <n v="836"/>
    <s v="Aktif"/>
    <n v="0"/>
    <s v=""/>
    <s v="Drum"/>
  </r>
  <r>
    <s v="CC"/>
    <s v="08"/>
    <s v="D"/>
    <n v="1"/>
    <x v="66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8"/>
    <n v="576"/>
    <s v="Aktif"/>
    <n v="0"/>
    <s v=""/>
    <s v="CAR"/>
  </r>
  <r>
    <s v="CC"/>
    <s v="08"/>
    <s v="D"/>
    <n v="2"/>
    <x v="66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8"/>
    <n v="576"/>
    <s v="Aktif"/>
    <n v="0"/>
    <s v=""/>
    <s v="CAR"/>
  </r>
  <r>
    <s v="CC"/>
    <s v="08"/>
    <s v="E"/>
    <n v="1"/>
    <x v="66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8"/>
    <n v="576"/>
    <s v="Aktif"/>
    <n v="0"/>
    <s v=""/>
    <s v="CAR"/>
  </r>
  <r>
    <s v="CC"/>
    <s v="08"/>
    <s v="E"/>
    <n v="2"/>
    <x v="66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8"/>
    <n v="576"/>
    <s v="Aktif"/>
    <n v="0"/>
    <s v=""/>
    <s v="CAR"/>
  </r>
  <r>
    <s v="CC"/>
    <s v="09"/>
    <s v="A"/>
    <n v="1"/>
    <x v="670"/>
    <x v="97"/>
    <x v="53"/>
    <x v="25"/>
    <x v="65"/>
    <x v="65"/>
    <n v="0"/>
    <n v="0"/>
    <n v="0"/>
    <n v="24"/>
    <n v="0"/>
    <m/>
    <m/>
    <n v="0"/>
    <x v="0"/>
    <n v="0"/>
    <b v="0"/>
    <n v="0"/>
    <d v="1899-12-30T00:00:00"/>
    <b v="0"/>
    <b v="0"/>
    <x v="53"/>
    <x v="25"/>
    <n v="0"/>
    <n v="0"/>
    <s v="CC09"/>
    <n v="0"/>
    <s v="Aktif"/>
    <n v="1"/>
    <s v="CC"/>
    <s v="CAR"/>
  </r>
  <r>
    <s v="CC"/>
    <s v="09"/>
    <s v="A"/>
    <n v="2"/>
    <x v="671"/>
    <x v="83"/>
    <x v="46"/>
    <x v="65"/>
    <x v="50"/>
    <x v="50"/>
    <n v="0"/>
    <n v="0"/>
    <n v="0"/>
    <n v="44"/>
    <n v="0"/>
    <m/>
    <m/>
    <n v="0"/>
    <x v="0"/>
    <n v="0"/>
    <b v="0"/>
    <n v="0"/>
    <d v="1899-12-30T00:00:00"/>
    <b v="0"/>
    <b v="0"/>
    <x v="46"/>
    <x v="65"/>
    <n v="0"/>
    <n v="0"/>
    <s v="CC09"/>
    <n v="0"/>
    <s v="Aktif"/>
    <n v="1"/>
    <s v="CC"/>
    <s v=""/>
  </r>
  <r>
    <s v="CC"/>
    <s v="09"/>
    <s v="B"/>
    <n v="1"/>
    <x v="672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9"/>
    <n v="836"/>
    <s v="Aktif"/>
    <n v="0"/>
    <s v=""/>
    <s v="Drum"/>
  </r>
  <r>
    <s v="CC"/>
    <s v="09"/>
    <s v="B"/>
    <n v="2"/>
    <x v="673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9"/>
    <n v="836"/>
    <s v="Aktif"/>
    <n v="0"/>
    <s v=""/>
    <s v="Drum"/>
  </r>
  <r>
    <s v="CC"/>
    <s v="09"/>
    <s v="C"/>
    <n v="1"/>
    <x v="674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9"/>
    <n v="836"/>
    <s v="Aktif"/>
    <n v="0"/>
    <s v=""/>
    <s v="Drum"/>
  </r>
  <r>
    <s v="CC"/>
    <s v="09"/>
    <s v="C"/>
    <n v="2"/>
    <x v="675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9"/>
    <n v="836"/>
    <s v="Aktif"/>
    <n v="0"/>
    <s v=""/>
    <s v="Drum"/>
  </r>
  <r>
    <s v="CC"/>
    <s v="09"/>
    <s v="D"/>
    <n v="1"/>
    <x v="67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9"/>
    <n v="576"/>
    <s v="Aktif"/>
    <n v="0"/>
    <s v=""/>
    <s v="CAR"/>
  </r>
  <r>
    <s v="CC"/>
    <s v="09"/>
    <s v="D"/>
    <n v="2"/>
    <x v="67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9"/>
    <n v="576"/>
    <s v="Aktif"/>
    <n v="0"/>
    <s v=""/>
    <s v="CAR"/>
  </r>
  <r>
    <s v="CC"/>
    <s v="09"/>
    <s v="E"/>
    <n v="1"/>
    <x v="67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9"/>
    <n v="576"/>
    <s v="Aktif"/>
    <n v="0"/>
    <s v=""/>
    <s v="CAR"/>
  </r>
  <r>
    <s v="CC"/>
    <s v="09"/>
    <s v="E"/>
    <n v="2"/>
    <x v="67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9"/>
    <n v="576"/>
    <s v="Aktif"/>
    <n v="0"/>
    <s v=""/>
    <s v="CAR"/>
  </r>
  <r>
    <s v="CC"/>
    <s v="10"/>
    <s v="A"/>
    <n v="1"/>
    <x v="680"/>
    <x v="13"/>
    <x v="11"/>
    <x v="11"/>
    <x v="10"/>
    <x v="10"/>
    <n v="0"/>
    <n v="0"/>
    <n v="0"/>
    <n v="4"/>
    <n v="0"/>
    <m/>
    <m/>
    <n v="0"/>
    <x v="0"/>
    <n v="0"/>
    <b v="0"/>
    <n v="0"/>
    <d v="1899-12-30T00:00:00"/>
    <b v="0"/>
    <b v="0"/>
    <x v="11"/>
    <x v="11"/>
    <n v="0"/>
    <n v="0"/>
    <s v="CC10"/>
    <n v="0"/>
    <s v="Aktif"/>
    <n v="1"/>
    <s v="CC"/>
    <s v=""/>
  </r>
  <r>
    <s v="CC"/>
    <s v="10"/>
    <s v="A"/>
    <n v="2"/>
    <x v="681"/>
    <x v="13"/>
    <x v="11"/>
    <x v="11"/>
    <x v="10"/>
    <x v="10"/>
    <n v="0"/>
    <n v="0"/>
    <n v="0"/>
    <n v="4"/>
    <n v="0"/>
    <m/>
    <m/>
    <n v="0"/>
    <x v="0"/>
    <n v="0"/>
    <b v="0"/>
    <n v="0"/>
    <d v="1899-12-30T00:00:00"/>
    <b v="0"/>
    <b v="0"/>
    <x v="11"/>
    <x v="11"/>
    <n v="0"/>
    <n v="0"/>
    <s v="CC10"/>
    <n v="0"/>
    <s v="Aktif"/>
    <n v="1"/>
    <s v="CC"/>
    <s v=""/>
  </r>
  <r>
    <s v="CC"/>
    <s v="10"/>
    <s v="B"/>
    <n v="1"/>
    <x v="682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0"/>
    <n v="836"/>
    <s v="Aktif"/>
    <n v="0"/>
    <s v=""/>
    <s v="Drum"/>
  </r>
  <r>
    <s v="CC"/>
    <s v="10"/>
    <s v="B"/>
    <n v="2"/>
    <x v="683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0"/>
    <n v="836"/>
    <s v="Aktif"/>
    <n v="0"/>
    <s v=""/>
    <s v="Drum"/>
  </r>
  <r>
    <s v="CC"/>
    <s v="10"/>
    <s v="C"/>
    <n v="1"/>
    <x v="684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0"/>
    <n v="836"/>
    <s v="Aktif"/>
    <n v="0"/>
    <s v=""/>
    <s v="CAR"/>
  </r>
  <r>
    <s v="CC"/>
    <s v="10"/>
    <s v="C"/>
    <n v="2"/>
    <x v="685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C10"/>
    <n v="528"/>
    <s v="Aktif"/>
    <n v="0"/>
    <s v=""/>
    <s v="CAR"/>
  </r>
  <r>
    <s v="CC"/>
    <s v="10"/>
    <s v="D"/>
    <n v="1"/>
    <x v="686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C10"/>
    <n v="576"/>
    <s v="Aktif"/>
    <n v="0"/>
    <s v=""/>
    <s v="CAR"/>
  </r>
  <r>
    <s v="CC"/>
    <s v="10"/>
    <s v="D"/>
    <n v="2"/>
    <x v="687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C10"/>
    <n v="576"/>
    <s v="Aktif"/>
    <n v="0"/>
    <s v=""/>
    <s v="CAR"/>
  </r>
  <r>
    <s v="CC"/>
    <s v="10"/>
    <s v="E"/>
    <n v="1"/>
    <x v="688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C10"/>
    <n v="576"/>
    <s v="Aktif"/>
    <n v="0"/>
    <s v=""/>
    <s v="CAR"/>
  </r>
  <r>
    <s v="CC"/>
    <s v="10"/>
    <s v="E"/>
    <n v="2"/>
    <x v="689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C10"/>
    <n v="576"/>
    <s v="Aktif"/>
    <n v="0"/>
    <s v=""/>
    <s v="CAR"/>
  </r>
  <r>
    <s v="CC"/>
    <s v="11"/>
    <s v="A"/>
    <n v="1"/>
    <x v="690"/>
    <x v="13"/>
    <x v="11"/>
    <x v="11"/>
    <x v="10"/>
    <x v="10"/>
    <n v="0"/>
    <n v="0"/>
    <n v="0"/>
    <n v="4"/>
    <n v="0"/>
    <m/>
    <m/>
    <n v="0"/>
    <x v="0"/>
    <n v="0"/>
    <b v="0"/>
    <n v="0"/>
    <d v="1899-12-30T00:00:00"/>
    <b v="0"/>
    <b v="0"/>
    <x v="11"/>
    <x v="11"/>
    <n v="0"/>
    <n v="0"/>
    <s v="CC11"/>
    <n v="0"/>
    <s v="Aktif"/>
    <n v="1"/>
    <s v="CC"/>
    <s v=""/>
  </r>
  <r>
    <s v="CC"/>
    <s v="11"/>
    <s v="A"/>
    <n v="2"/>
    <x v="691"/>
    <x v="13"/>
    <x v="11"/>
    <x v="11"/>
    <x v="10"/>
    <x v="10"/>
    <n v="0"/>
    <n v="0"/>
    <n v="0"/>
    <n v="4"/>
    <n v="0"/>
    <m/>
    <m/>
    <n v="0"/>
    <x v="0"/>
    <n v="0"/>
    <b v="0"/>
    <n v="0"/>
    <d v="1899-12-30T00:00:00"/>
    <b v="0"/>
    <b v="0"/>
    <x v="11"/>
    <x v="11"/>
    <n v="0"/>
    <n v="0"/>
    <s v="CC11"/>
    <n v="0"/>
    <s v="Aktif"/>
    <n v="1"/>
    <s v="CC"/>
    <s v=""/>
  </r>
  <r>
    <s v="CC"/>
    <s v="11"/>
    <s v="B"/>
    <n v="1"/>
    <x v="692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1"/>
    <n v="836"/>
    <s v="Aktif"/>
    <n v="0"/>
    <s v=""/>
    <s v="Drum"/>
  </r>
  <r>
    <s v="CC"/>
    <s v="11"/>
    <s v="B"/>
    <n v="2"/>
    <x v="693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1"/>
    <n v="836"/>
    <s v="Aktif"/>
    <n v="0"/>
    <s v=""/>
    <s v="CAR"/>
  </r>
  <r>
    <s v="CC"/>
    <s v="11"/>
    <s v="C"/>
    <n v="1"/>
    <x v="694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C11"/>
    <n v="528"/>
    <s v="Aktif"/>
    <n v="0"/>
    <s v=""/>
    <s v="CAR"/>
  </r>
  <r>
    <s v="CC"/>
    <s v="11"/>
    <s v="C"/>
    <n v="2"/>
    <x v="695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C11"/>
    <n v="528"/>
    <s v="Aktif"/>
    <n v="0"/>
    <s v=""/>
    <s v="CAR"/>
  </r>
  <r>
    <s v="CC"/>
    <s v="11"/>
    <s v="D"/>
    <n v="1"/>
    <x v="696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C11"/>
    <n v="576"/>
    <s v="Aktif"/>
    <n v="0"/>
    <s v=""/>
    <s v="CAR"/>
  </r>
  <r>
    <s v="CC"/>
    <s v="11"/>
    <s v="D"/>
    <n v="2"/>
    <x v="697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C11"/>
    <n v="576"/>
    <s v="Aktif"/>
    <n v="0"/>
    <s v=""/>
    <s v="CAR"/>
  </r>
  <r>
    <s v="CC"/>
    <s v="11"/>
    <s v="E"/>
    <n v="1"/>
    <x v="698"/>
    <x v="82"/>
    <x v="45"/>
    <x v="38"/>
    <x v="24"/>
    <x v="24"/>
    <n v="44"/>
    <n v="1"/>
    <n v="0"/>
    <n v="44"/>
    <n v="0"/>
    <m/>
    <m/>
    <n v="0"/>
    <x v="2"/>
    <n v="0"/>
    <b v="0"/>
    <n v="0"/>
    <d v="1899-12-30T00:00:00"/>
    <b v="0"/>
    <b v="0"/>
    <x v="45"/>
    <x v="38"/>
    <n v="44"/>
    <n v="1"/>
    <s v="CC11"/>
    <n v="528"/>
    <s v="Aktif"/>
    <n v="0"/>
    <s v=""/>
    <s v="CAR"/>
  </r>
  <r>
    <s v="CC"/>
    <s v="11"/>
    <s v="E"/>
    <n v="2"/>
    <x v="699"/>
    <x v="82"/>
    <x v="45"/>
    <x v="38"/>
    <x v="24"/>
    <x v="24"/>
    <n v="44"/>
    <n v="1"/>
    <n v="0"/>
    <n v="44"/>
    <n v="0"/>
    <m/>
    <m/>
    <n v="0"/>
    <x v="2"/>
    <n v="0"/>
    <b v="0"/>
    <n v="0"/>
    <d v="1899-12-30T00:00:00"/>
    <b v="0"/>
    <b v="0"/>
    <x v="45"/>
    <x v="38"/>
    <n v="44"/>
    <n v="1"/>
    <s v="CC11"/>
    <n v="528"/>
    <s v="Aktif"/>
    <n v="0"/>
    <s v=""/>
    <s v="CAR"/>
  </r>
  <r>
    <s v="CC"/>
    <s v="12"/>
    <s v="A"/>
    <n v="1"/>
    <x v="700"/>
    <x v="100"/>
    <x v="11"/>
    <x v="76"/>
    <x v="67"/>
    <x v="67"/>
    <n v="0"/>
    <n v="0"/>
    <n v="0"/>
    <n v="1"/>
    <n v="0"/>
    <m/>
    <m/>
    <n v="0"/>
    <x v="0"/>
    <n v="0"/>
    <b v="0"/>
    <n v="0"/>
    <d v="1899-12-30T00:00:00"/>
    <b v="0"/>
    <b v="0"/>
    <x v="11"/>
    <x v="76"/>
    <n v="0"/>
    <n v="0"/>
    <s v="CC12"/>
    <n v="0"/>
    <s v="Aktif"/>
    <n v="1"/>
    <s v="CC"/>
    <s v=""/>
  </r>
  <r>
    <s v="CC"/>
    <s v="12"/>
    <s v="A"/>
    <n v="2"/>
    <x v="701"/>
    <x v="100"/>
    <x v="11"/>
    <x v="76"/>
    <x v="67"/>
    <x v="67"/>
    <n v="0"/>
    <n v="0"/>
    <n v="0"/>
    <n v="1"/>
    <n v="0"/>
    <m/>
    <m/>
    <n v="0"/>
    <x v="0"/>
    <n v="0"/>
    <b v="0"/>
    <n v="0"/>
    <d v="1899-12-30T00:00:00"/>
    <b v="0"/>
    <b v="0"/>
    <x v="11"/>
    <x v="76"/>
    <n v="0"/>
    <n v="0"/>
    <s v="CC12"/>
    <n v="0"/>
    <s v="Aktif"/>
    <n v="1"/>
    <s v="CC"/>
    <s v=""/>
  </r>
  <r>
    <s v="CC"/>
    <s v="12"/>
    <s v="B"/>
    <n v="1"/>
    <x v="702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2"/>
    <n v="836"/>
    <s v="Aktif"/>
    <n v="0"/>
    <s v=""/>
    <s v="CAR"/>
  </r>
  <r>
    <s v="CC"/>
    <s v="12"/>
    <s v="B"/>
    <n v="2"/>
    <x v="703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12"/>
    <n v="836"/>
    <s v="Aktif"/>
    <n v="0"/>
    <s v=""/>
    <s v="Drum"/>
  </r>
  <r>
    <s v="CC"/>
    <s v="12"/>
    <s v="C"/>
    <n v="1"/>
    <x v="704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2"/>
    <n v="836"/>
    <s v="Aktif"/>
    <n v="0"/>
    <s v=""/>
    <s v="CAR"/>
  </r>
  <r>
    <s v="CC"/>
    <s v="12"/>
    <s v="C"/>
    <n v="2"/>
    <x v="705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2"/>
    <n v="836"/>
    <s v="Aktif"/>
    <n v="0"/>
    <s v=""/>
    <s v="CAR"/>
  </r>
  <r>
    <s v="CC"/>
    <s v="12"/>
    <s v="D"/>
    <n v="1"/>
    <x v="706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2"/>
    <n v="460.80000000000007"/>
    <s v="Aktif"/>
    <n v="0"/>
    <s v=""/>
    <s v="CAR"/>
  </r>
  <r>
    <s v="CC"/>
    <s v="12"/>
    <s v="D"/>
    <n v="2"/>
    <x v="707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2"/>
    <n v="460.80000000000007"/>
    <s v="Aktif"/>
    <n v="0"/>
    <s v=""/>
    <s v="CAR"/>
  </r>
  <r>
    <s v="CC"/>
    <s v="12"/>
    <s v="E"/>
    <n v="1"/>
    <x v="708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2"/>
    <n v="460.80000000000007"/>
    <s v="Aktif"/>
    <n v="0"/>
    <s v=""/>
    <s v="CAR"/>
  </r>
  <r>
    <s v="CC"/>
    <s v="12"/>
    <s v="E"/>
    <n v="2"/>
    <x v="709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2"/>
    <n v="460.80000000000007"/>
    <s v="Aktif"/>
    <n v="0"/>
    <s v=""/>
    <s v="CAR"/>
  </r>
  <r>
    <s v="CC"/>
    <s v="13"/>
    <s v="A"/>
    <n v="1"/>
    <x v="710"/>
    <x v="100"/>
    <x v="11"/>
    <x v="76"/>
    <x v="67"/>
    <x v="67"/>
    <n v="0"/>
    <n v="0"/>
    <n v="0"/>
    <n v="1"/>
    <n v="0"/>
    <m/>
    <m/>
    <n v="0"/>
    <x v="0"/>
    <n v="0"/>
    <b v="0"/>
    <n v="0"/>
    <d v="1899-12-30T00:00:00"/>
    <b v="0"/>
    <b v="0"/>
    <x v="11"/>
    <x v="76"/>
    <n v="0"/>
    <n v="0"/>
    <s v="CC13"/>
    <n v="0"/>
    <s v="Aktif"/>
    <n v="1"/>
    <s v="CC"/>
    <s v=""/>
  </r>
  <r>
    <s v="CC"/>
    <s v="13"/>
    <s v="A"/>
    <n v="2"/>
    <x v="711"/>
    <x v="56"/>
    <x v="32"/>
    <x v="35"/>
    <x v="5"/>
    <x v="5"/>
    <n v="37"/>
    <n v="0"/>
    <n v="37"/>
    <n v="48"/>
    <n v="0"/>
    <m/>
    <m/>
    <n v="0"/>
    <x v="26"/>
    <n v="0"/>
    <b v="0"/>
    <n v="0"/>
    <d v="1899-12-30T00:00:00"/>
    <b v="0"/>
    <b v="0"/>
    <x v="32"/>
    <x v="35"/>
    <n v="37"/>
    <n v="1"/>
    <s v="CC13"/>
    <n v="355.20000000000005"/>
    <s v="Aktif"/>
    <n v="0"/>
    <s v=""/>
    <s v="CAR"/>
  </r>
  <r>
    <s v="CC"/>
    <s v="13"/>
    <s v="B"/>
    <n v="1"/>
    <x v="712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3"/>
    <n v="836"/>
    <s v="Aktif"/>
    <n v="0"/>
    <s v=""/>
    <s v="CAR"/>
  </r>
  <r>
    <s v="CC"/>
    <s v="13"/>
    <s v="B"/>
    <n v="2"/>
    <x v="713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3"/>
    <n v="836"/>
    <s v="Aktif"/>
    <n v="0"/>
    <s v=""/>
    <s v="CAR"/>
  </r>
  <r>
    <s v="CC"/>
    <s v="13"/>
    <s v="C"/>
    <n v="1"/>
    <x v="714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3"/>
    <n v="836"/>
    <s v="Aktif"/>
    <n v="0"/>
    <s v=""/>
    <s v=""/>
  </r>
  <r>
    <s v="CC"/>
    <s v="13"/>
    <s v="C"/>
    <n v="2"/>
    <x v="715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3"/>
    <n v="836"/>
    <s v="Aktif"/>
    <n v="0"/>
    <s v=""/>
    <s v=""/>
  </r>
  <r>
    <s v="CC"/>
    <s v="13"/>
    <s v="D"/>
    <n v="1"/>
    <x v="716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3"/>
    <n v="460.80000000000007"/>
    <s v="Aktif"/>
    <n v="0"/>
    <s v=""/>
    <s v="CAR"/>
  </r>
  <r>
    <s v="CC"/>
    <s v="13"/>
    <s v="D"/>
    <n v="2"/>
    <x v="717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3"/>
    <n v="460.80000000000007"/>
    <s v="Aktif"/>
    <n v="0"/>
    <s v=""/>
    <s v="CAR"/>
  </r>
  <r>
    <s v="CC"/>
    <s v="13"/>
    <s v="E"/>
    <n v="1"/>
    <x v="718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3"/>
    <n v="460.80000000000007"/>
    <s v="Aktif"/>
    <n v="0"/>
    <s v=""/>
    <s v="CAR"/>
  </r>
  <r>
    <s v="CC"/>
    <s v="13"/>
    <s v="E"/>
    <n v="2"/>
    <x v="719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3"/>
    <n v="460.80000000000007"/>
    <s v="Aktif"/>
    <n v="0"/>
    <s v=""/>
    <s v="CAR"/>
  </r>
  <r>
    <s v="CC"/>
    <s v="14"/>
    <s v="A"/>
    <n v="1"/>
    <x v="720"/>
    <x v="56"/>
    <x v="21"/>
    <x v="32"/>
    <x v="17"/>
    <x v="17"/>
    <n v="9"/>
    <n v="0"/>
    <n v="9"/>
    <n v="36"/>
    <n v="0"/>
    <m/>
    <m/>
    <n v="0"/>
    <x v="14"/>
    <n v="0"/>
    <b v="0"/>
    <n v="0"/>
    <d v="1899-12-30T00:00:00"/>
    <b v="0"/>
    <b v="0"/>
    <x v="21"/>
    <x v="32"/>
    <n v="9"/>
    <n v="1"/>
    <s v="CC14"/>
    <n v="144"/>
    <s v="Aktif"/>
    <n v="0"/>
    <s v=""/>
    <s v="CAR"/>
  </r>
  <r>
    <s v="CC"/>
    <s v="14"/>
    <s v="A"/>
    <n v="2"/>
    <x v="721"/>
    <x v="101"/>
    <x v="38"/>
    <x v="77"/>
    <x v="68"/>
    <x v="68"/>
    <n v="0"/>
    <n v="0"/>
    <n v="0"/>
    <n v="4"/>
    <n v="0"/>
    <m/>
    <m/>
    <n v="0"/>
    <x v="0"/>
    <n v="0"/>
    <b v="0"/>
    <n v="0"/>
    <d v="1899-12-30T00:00:00"/>
    <b v="0"/>
    <b v="0"/>
    <x v="38"/>
    <x v="77"/>
    <n v="0"/>
    <n v="0"/>
    <s v="CC14"/>
    <n v="0"/>
    <s v="Aktif"/>
    <n v="1"/>
    <s v="CC"/>
    <s v="Drum"/>
  </r>
  <r>
    <s v="CC"/>
    <s v="14"/>
    <s v="B"/>
    <n v="1"/>
    <x v="722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14"/>
    <n v="836"/>
    <s v="Aktif"/>
    <n v="0"/>
    <s v=""/>
    <s v="Drum"/>
  </r>
  <r>
    <s v="CC"/>
    <s v="14"/>
    <s v="B"/>
    <n v="2"/>
    <x v="723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14"/>
    <n v="836"/>
    <s v="Aktif"/>
    <n v="0"/>
    <s v=""/>
    <s v="Drum"/>
  </r>
  <r>
    <s v="CC"/>
    <s v="14"/>
    <s v="C"/>
    <n v="1"/>
    <x v="724"/>
    <x v="9"/>
    <x v="54"/>
    <x v="8"/>
    <x v="17"/>
    <x v="17"/>
    <n v="0"/>
    <n v="0"/>
    <n v="0"/>
    <n v="36"/>
    <n v="0"/>
    <m/>
    <m/>
    <n v="0"/>
    <x v="0"/>
    <n v="0"/>
    <b v="0"/>
    <n v="0"/>
    <d v="1899-12-30T00:00:00"/>
    <b v="0"/>
    <b v="0"/>
    <x v="54"/>
    <x v="8"/>
    <n v="0"/>
    <n v="0"/>
    <s v="CC14"/>
    <n v="0"/>
    <s v="Aktif"/>
    <n v="1"/>
    <s v="CC"/>
    <s v="CAR"/>
  </r>
  <r>
    <s v="CC"/>
    <s v="14"/>
    <s v="C"/>
    <n v="2"/>
    <x v="725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14"/>
    <n v="836"/>
    <s v="Aktif"/>
    <n v="0"/>
    <s v=""/>
    <s v="Drum"/>
  </r>
  <r>
    <s v="CC"/>
    <s v="14"/>
    <s v="D"/>
    <n v="1"/>
    <x v="726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4"/>
    <n v="460.80000000000007"/>
    <s v="Aktif"/>
    <n v="0"/>
    <s v=""/>
    <s v="CAR"/>
  </r>
  <r>
    <s v="CC"/>
    <s v="14"/>
    <s v="D"/>
    <n v="2"/>
    <x v="727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4"/>
    <n v="460.80000000000007"/>
    <s v="Aktif"/>
    <n v="0"/>
    <s v=""/>
    <s v="CAR"/>
  </r>
  <r>
    <s v="CC"/>
    <s v="14"/>
    <s v="E"/>
    <n v="1"/>
    <x v="728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4"/>
    <n v="460.80000000000007"/>
    <s v="Aktif"/>
    <n v="0"/>
    <s v=""/>
    <s v="CAR"/>
  </r>
  <r>
    <s v="CC"/>
    <s v="14"/>
    <s v="E"/>
    <n v="2"/>
    <x v="729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4"/>
    <n v="460.80000000000007"/>
    <s v="Aktif"/>
    <n v="0"/>
    <s v=""/>
    <s v="CAR"/>
  </r>
  <r>
    <s v="CC"/>
    <s v="15"/>
    <s v="A"/>
    <n v="1"/>
    <x v="730"/>
    <x v="61"/>
    <x v="35"/>
    <x v="48"/>
    <x v="42"/>
    <x v="42"/>
    <n v="0"/>
    <n v="0"/>
    <n v="0"/>
    <n v="48"/>
    <n v="0"/>
    <m/>
    <m/>
    <n v="0"/>
    <x v="0"/>
    <n v="0"/>
    <b v="0"/>
    <n v="0"/>
    <d v="1899-12-30T00:00:00"/>
    <b v="0"/>
    <b v="0"/>
    <x v="35"/>
    <x v="48"/>
    <n v="0"/>
    <n v="0"/>
    <s v="CC15"/>
    <n v="0"/>
    <s v="Aktif"/>
    <n v="1"/>
    <s v="CC"/>
    <s v=""/>
  </r>
  <r>
    <s v="CC"/>
    <s v="15"/>
    <s v="A"/>
    <n v="2"/>
    <x v="731"/>
    <x v="102"/>
    <x v="55"/>
    <x v="78"/>
    <x v="44"/>
    <x v="44"/>
    <n v="1"/>
    <n v="0"/>
    <n v="1"/>
    <n v="4"/>
    <n v="0"/>
    <m/>
    <m/>
    <n v="0"/>
    <x v="1"/>
    <n v="0"/>
    <b v="0"/>
    <n v="0"/>
    <d v="1899-12-30T00:00:00"/>
    <b v="0"/>
    <b v="0"/>
    <x v="55"/>
    <x v="78"/>
    <n v="1"/>
    <n v="1"/>
    <s v="CC15"/>
    <n v="209"/>
    <s v="Aktif"/>
    <n v="0"/>
    <s v=""/>
    <s v="Drum"/>
  </r>
  <r>
    <s v="CC"/>
    <s v="15"/>
    <s v="B"/>
    <n v="1"/>
    <x v="732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15"/>
    <n v="836"/>
    <s v="Aktif"/>
    <n v="0"/>
    <s v=""/>
    <s v="Drum"/>
  </r>
  <r>
    <s v="CC"/>
    <s v="15"/>
    <s v="B"/>
    <n v="2"/>
    <x v="733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15"/>
    <n v="836"/>
    <s v="Aktif"/>
    <n v="0"/>
    <s v=""/>
    <s v="Drum"/>
  </r>
  <r>
    <s v="CC"/>
    <s v="15"/>
    <s v="C"/>
    <n v="1"/>
    <x v="73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15"/>
    <n v="836"/>
    <s v="Aktif"/>
    <n v="0"/>
    <s v=""/>
    <s v="Drum"/>
  </r>
  <r>
    <s v="CC"/>
    <s v="15"/>
    <s v="C"/>
    <n v="2"/>
    <x v="735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15"/>
    <n v="836"/>
    <s v="Aktif"/>
    <n v="0"/>
    <s v=""/>
    <s v="Drum"/>
  </r>
  <r>
    <s v="CC"/>
    <s v="15"/>
    <s v="D"/>
    <n v="1"/>
    <x v="736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5"/>
    <n v="460.80000000000007"/>
    <s v="Aktif"/>
    <n v="0"/>
    <s v=""/>
    <s v="CAR"/>
  </r>
  <r>
    <s v="CC"/>
    <s v="15"/>
    <s v="D"/>
    <n v="2"/>
    <x v="737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5"/>
    <n v="460.80000000000007"/>
    <s v="Aktif"/>
    <n v="0"/>
    <s v=""/>
    <s v="CAR"/>
  </r>
  <r>
    <s v="CC"/>
    <s v="15"/>
    <s v="E"/>
    <n v="1"/>
    <x v="738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5"/>
    <n v="460.80000000000007"/>
    <s v="Aktif"/>
    <n v="0"/>
    <s v=""/>
    <s v="CAR"/>
  </r>
  <r>
    <s v="CC"/>
    <s v="15"/>
    <s v="E"/>
    <n v="2"/>
    <x v="739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5"/>
    <n v="460.80000000000007"/>
    <s v="Aktif"/>
    <n v="0"/>
    <s v=""/>
    <s v="CAR"/>
  </r>
  <r>
    <s v="CC"/>
    <s v="16"/>
    <s v="A"/>
    <n v="1"/>
    <x v="740"/>
    <x v="31"/>
    <x v="56"/>
    <x v="26"/>
    <x v="21"/>
    <x v="21"/>
    <n v="0"/>
    <n v="0"/>
    <n v="0"/>
    <n v="36"/>
    <n v="0"/>
    <m/>
    <m/>
    <n v="0"/>
    <x v="0"/>
    <n v="0"/>
    <b v="0"/>
    <n v="0"/>
    <d v="1899-12-30T00:00:00"/>
    <b v="0"/>
    <b v="0"/>
    <x v="56"/>
    <x v="26"/>
    <n v="0"/>
    <n v="0"/>
    <s v="CC16"/>
    <n v="0"/>
    <s v="Aktif"/>
    <n v="1"/>
    <s v="CC"/>
    <s v="CAR"/>
  </r>
  <r>
    <s v="CC"/>
    <s v="16"/>
    <s v="A"/>
    <n v="2"/>
    <x v="741"/>
    <x v="61"/>
    <x v="8"/>
    <x v="48"/>
    <x v="57"/>
    <x v="57"/>
    <n v="3"/>
    <n v="0"/>
    <n v="3"/>
    <n v="48"/>
    <n v="0"/>
    <m/>
    <m/>
    <n v="0"/>
    <x v="7"/>
    <n v="0"/>
    <b v="0"/>
    <n v="0"/>
    <d v="1899-12-30T00:00:00"/>
    <b v="0"/>
    <b v="0"/>
    <x v="8"/>
    <x v="48"/>
    <n v="3"/>
    <n v="1"/>
    <s v="CC16"/>
    <n v="28.799999999999997"/>
    <s v="Aktif"/>
    <n v="0"/>
    <s v=""/>
    <s v=""/>
  </r>
  <r>
    <s v="CC"/>
    <s v="16"/>
    <s v="B"/>
    <n v="1"/>
    <x v="742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6"/>
    <n v="836"/>
    <s v="Aktif"/>
    <n v="0"/>
    <s v=""/>
    <s v="CAR"/>
  </r>
  <r>
    <s v="CC"/>
    <s v="16"/>
    <s v="B"/>
    <n v="2"/>
    <x v="743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6"/>
    <n v="836"/>
    <s v="Aktif"/>
    <n v="0"/>
    <s v=""/>
    <s v="CAR"/>
  </r>
  <r>
    <s v="CC"/>
    <s v="16"/>
    <s v="C"/>
    <n v="1"/>
    <x v="74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16"/>
    <n v="528"/>
    <s v="Aktif"/>
    <n v="0"/>
    <s v=""/>
    <s v=""/>
  </r>
  <r>
    <s v="CC"/>
    <s v="16"/>
    <s v="C"/>
    <n v="2"/>
    <x v="74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16"/>
    <n v="528"/>
    <s v="Aktif"/>
    <n v="0"/>
    <s v=""/>
    <s v="Drum"/>
  </r>
  <r>
    <s v="CC"/>
    <s v="16"/>
    <s v="D"/>
    <n v="1"/>
    <x v="746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C16"/>
    <n v="460.79999999999995"/>
    <s v="Aktif"/>
    <n v="0"/>
    <s v=""/>
    <s v="CAR"/>
  </r>
  <r>
    <s v="CC"/>
    <s v="16"/>
    <s v="D"/>
    <n v="2"/>
    <x v="747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6"/>
    <n v="460.80000000000007"/>
    <s v="Aktif"/>
    <n v="0"/>
    <s v=""/>
    <s v="CAR"/>
  </r>
  <r>
    <s v="CC"/>
    <s v="16"/>
    <s v="E"/>
    <n v="1"/>
    <x v="748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6"/>
    <n v="460.80000000000007"/>
    <s v="Aktif"/>
    <n v="0"/>
    <s v=""/>
    <s v=""/>
  </r>
  <r>
    <s v="CC"/>
    <s v="16"/>
    <s v="E"/>
    <n v="2"/>
    <x v="749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6"/>
    <n v="460.80000000000007"/>
    <s v="Aktif"/>
    <n v="0"/>
    <s v=""/>
    <s v=""/>
  </r>
  <r>
    <s v="CC"/>
    <s v="17"/>
    <s v="A"/>
    <n v="1"/>
    <x v="750"/>
    <x v="9"/>
    <x v="54"/>
    <x v="8"/>
    <x v="17"/>
    <x v="17"/>
    <n v="0"/>
    <n v="0"/>
    <n v="0"/>
    <n v="36"/>
    <n v="0"/>
    <m/>
    <m/>
    <n v="0"/>
    <x v="0"/>
    <n v="0"/>
    <b v="0"/>
    <n v="0"/>
    <d v="1899-12-30T00:00:00"/>
    <b v="0"/>
    <b v="0"/>
    <x v="54"/>
    <x v="8"/>
    <n v="0"/>
    <n v="0"/>
    <s v="CC17"/>
    <n v="0"/>
    <s v="Aktif"/>
    <n v="1"/>
    <s v="CC"/>
    <s v="CAR"/>
  </r>
  <r>
    <s v="CC"/>
    <s v="17"/>
    <s v="A"/>
    <n v="2"/>
    <x v="751"/>
    <x v="103"/>
    <x v="57"/>
    <x v="79"/>
    <x v="14"/>
    <x v="14"/>
    <n v="0"/>
    <n v="0"/>
    <n v="0"/>
    <n v="44"/>
    <n v="0"/>
    <m/>
    <m/>
    <n v="0"/>
    <x v="0"/>
    <n v="0"/>
    <b v="0"/>
    <n v="0"/>
    <d v="1899-12-30T00:00:00"/>
    <b v="0"/>
    <b v="0"/>
    <x v="57"/>
    <x v="79"/>
    <n v="0"/>
    <n v="0"/>
    <s v="CC17"/>
    <n v="0"/>
    <s v="Aktif"/>
    <n v="1"/>
    <s v="CC"/>
    <s v=""/>
  </r>
  <r>
    <s v="CC"/>
    <s v="17"/>
    <s v="B"/>
    <n v="1"/>
    <x v="752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7"/>
    <n v="460.80000000000007"/>
    <s v="Aktif"/>
    <n v="0"/>
    <s v=""/>
    <s v="CAR"/>
  </r>
  <r>
    <s v="CC"/>
    <s v="17"/>
    <s v="B"/>
    <n v="2"/>
    <x v="753"/>
    <x v="102"/>
    <x v="55"/>
    <x v="78"/>
    <x v="44"/>
    <x v="44"/>
    <n v="0"/>
    <n v="0"/>
    <n v="0"/>
    <n v="4"/>
    <n v="0"/>
    <m/>
    <m/>
    <n v="0"/>
    <x v="0"/>
    <n v="0"/>
    <b v="0"/>
    <n v="0"/>
    <d v="1899-12-30T00:00:00"/>
    <b v="0"/>
    <b v="0"/>
    <x v="55"/>
    <x v="78"/>
    <n v="0"/>
    <n v="0"/>
    <s v="CC17"/>
    <n v="0"/>
    <s v="Aktif"/>
    <n v="1"/>
    <s v="CC"/>
    <s v="Drum"/>
  </r>
  <r>
    <s v="CC"/>
    <s v="17"/>
    <s v="C"/>
    <n v="1"/>
    <x v="75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17"/>
    <n v="528"/>
    <s v="Aktif"/>
    <n v="0"/>
    <s v=""/>
    <s v="Drum"/>
  </r>
  <r>
    <s v="CC"/>
    <s v="17"/>
    <s v="C"/>
    <n v="2"/>
    <x v="75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17"/>
    <n v="528"/>
    <s v="Aktif"/>
    <n v="0"/>
    <s v=""/>
    <s v="Drum"/>
  </r>
  <r>
    <s v="CC"/>
    <s v="17"/>
    <s v="D"/>
    <n v="1"/>
    <x v="756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7"/>
    <n v="460.80000000000007"/>
    <s v="Aktif"/>
    <n v="0"/>
    <s v=""/>
    <s v="CAR"/>
  </r>
  <r>
    <s v="CC"/>
    <s v="17"/>
    <s v="D"/>
    <n v="2"/>
    <x v="757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7"/>
    <n v="460.80000000000007"/>
    <s v="Aktif"/>
    <n v="0"/>
    <s v=""/>
    <s v="CAR"/>
  </r>
  <r>
    <s v="CC"/>
    <s v="17"/>
    <s v="E"/>
    <n v="1"/>
    <x v="758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7"/>
    <n v="460.80000000000007"/>
    <s v="Aktif"/>
    <n v="0"/>
    <s v=""/>
    <s v="CAR"/>
  </r>
  <r>
    <s v="CC"/>
    <s v="17"/>
    <s v="E"/>
    <n v="2"/>
    <x v="759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7"/>
    <n v="460.80000000000007"/>
    <s v="Aktif"/>
    <n v="0"/>
    <s v=""/>
    <s v="CAR"/>
  </r>
  <r>
    <s v="CC"/>
    <s v="18"/>
    <s v="A"/>
    <n v="1"/>
    <x v="760"/>
    <x v="13"/>
    <x v="11"/>
    <x v="11"/>
    <x v="10"/>
    <x v="10"/>
    <n v="0"/>
    <n v="0"/>
    <n v="0"/>
    <n v="4"/>
    <n v="0"/>
    <m/>
    <m/>
    <n v="0"/>
    <x v="0"/>
    <n v="0"/>
    <b v="0"/>
    <n v="0"/>
    <d v="1899-12-30T00:00:00"/>
    <b v="0"/>
    <b v="0"/>
    <x v="11"/>
    <x v="11"/>
    <n v="0"/>
    <n v="0"/>
    <s v="CC18"/>
    <n v="0"/>
    <s v="Aktif"/>
    <n v="1"/>
    <s v="CC"/>
    <s v=""/>
  </r>
  <r>
    <s v="CC"/>
    <s v="18"/>
    <s v="A"/>
    <n v="2"/>
    <x v="761"/>
    <x v="28"/>
    <x v="21"/>
    <x v="23"/>
    <x v="54"/>
    <x v="54"/>
    <n v="7"/>
    <n v="0"/>
    <n v="7"/>
    <n v="48"/>
    <n v="0"/>
    <m/>
    <m/>
    <n v="0"/>
    <x v="20"/>
    <n v="0"/>
    <b v="0"/>
    <n v="0"/>
    <d v="1899-12-30T00:00:00"/>
    <b v="0"/>
    <b v="0"/>
    <x v="21"/>
    <x v="23"/>
    <n v="7"/>
    <n v="1"/>
    <s v="CC18"/>
    <n v="67.2"/>
    <s v="Aktif"/>
    <n v="0"/>
    <s v=""/>
    <s v=""/>
  </r>
  <r>
    <s v="CC"/>
    <s v="18"/>
    <s v="B"/>
    <n v="1"/>
    <x v="762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8"/>
    <n v="836"/>
    <s v="Aktif"/>
    <n v="0"/>
    <s v=""/>
    <s v="Drum"/>
  </r>
  <r>
    <s v="CC"/>
    <s v="18"/>
    <s v="B"/>
    <n v="2"/>
    <x v="763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8"/>
    <n v="836"/>
    <s v="Aktif"/>
    <n v="0"/>
    <s v=""/>
    <s v="CAR"/>
  </r>
  <r>
    <s v="CC"/>
    <s v="18"/>
    <s v="C"/>
    <n v="1"/>
    <x v="764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8"/>
    <n v="836"/>
    <s v="Aktif"/>
    <n v="0"/>
    <s v=""/>
    <s v="CAR"/>
  </r>
  <r>
    <s v="CC"/>
    <s v="18"/>
    <s v="C"/>
    <n v="2"/>
    <x v="765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8"/>
    <n v="836"/>
    <s v="Aktif"/>
    <n v="0"/>
    <s v=""/>
    <s v="CAR"/>
  </r>
  <r>
    <s v="CC"/>
    <s v="18"/>
    <s v="D"/>
    <n v="1"/>
    <x v="766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8"/>
    <n v="460.80000000000007"/>
    <s v="Aktif"/>
    <n v="0"/>
    <s v=""/>
    <s v="CAR"/>
  </r>
  <r>
    <s v="CC"/>
    <s v="18"/>
    <s v="D"/>
    <n v="2"/>
    <x v="767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8"/>
    <n v="460.80000000000007"/>
    <s v="Aktif"/>
    <n v="0"/>
    <s v=""/>
    <s v="CAR"/>
  </r>
  <r>
    <s v="CC"/>
    <s v="18"/>
    <s v="E"/>
    <n v="1"/>
    <x v="768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8"/>
    <n v="460.80000000000007"/>
    <s v="Aktif"/>
    <n v="0"/>
    <s v=""/>
    <s v="CAR"/>
  </r>
  <r>
    <s v="CC"/>
    <s v="18"/>
    <s v="E"/>
    <n v="2"/>
    <x v="769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8"/>
    <n v="460.80000000000007"/>
    <s v="Aktif"/>
    <n v="0"/>
    <s v=""/>
    <s v="CAR"/>
  </r>
  <r>
    <s v="CC"/>
    <s v="21"/>
    <s v="A"/>
    <n v="1"/>
    <x v="770"/>
    <x v="18"/>
    <x v="0"/>
    <x v="15"/>
    <x v="69"/>
    <x v="69"/>
    <n v="11"/>
    <n v="0"/>
    <n v="11"/>
    <n v="36"/>
    <n v="0"/>
    <m/>
    <m/>
    <n v="0"/>
    <x v="18"/>
    <n v="0"/>
    <b v="0"/>
    <n v="0"/>
    <d v="1899-12-30T00:00:00"/>
    <b v="0"/>
    <b v="0"/>
    <x v="0"/>
    <x v="15"/>
    <n v="11"/>
    <n v="1"/>
    <s v="CC21"/>
    <n v="165"/>
    <s v="Aktif"/>
    <n v="0"/>
    <s v=""/>
    <s v="CAR"/>
  </r>
  <r>
    <s v="CC"/>
    <s v="21"/>
    <s v="A"/>
    <n v="2"/>
    <x v="771"/>
    <x v="104"/>
    <x v="53"/>
    <x v="80"/>
    <x v="41"/>
    <x v="41"/>
    <n v="0"/>
    <n v="0"/>
    <n v="0"/>
    <n v="44"/>
    <n v="0"/>
    <m/>
    <m/>
    <n v="0"/>
    <x v="0"/>
    <n v="0"/>
    <b v="0"/>
    <n v="0"/>
    <d v="1899-12-30T00:00:00"/>
    <b v="0"/>
    <b v="0"/>
    <x v="53"/>
    <x v="80"/>
    <n v="0"/>
    <n v="0"/>
    <s v="CC21"/>
    <n v="0"/>
    <s v="Aktif"/>
    <n v="1"/>
    <s v="CC"/>
    <s v=""/>
  </r>
  <r>
    <s v="CC"/>
    <s v="21"/>
    <s v="B"/>
    <n v="1"/>
    <x v="772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1"/>
    <n v="800"/>
    <s v="Aktif"/>
    <n v="0"/>
    <s v=""/>
    <s v="CAR"/>
  </r>
  <r>
    <s v="CC"/>
    <s v="21"/>
    <s v="B"/>
    <n v="2"/>
    <x v="773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21"/>
    <n v="836"/>
    <s v="Aktif"/>
    <n v="0"/>
    <s v=""/>
    <s v="Drum"/>
  </r>
  <r>
    <s v="CC"/>
    <s v="21"/>
    <s v="C"/>
    <n v="1"/>
    <x v="774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1"/>
    <n v="800"/>
    <s v="Aktif"/>
    <n v="0"/>
    <s v=""/>
    <s v="CAR"/>
  </r>
  <r>
    <s v="CC"/>
    <s v="21"/>
    <s v="C"/>
    <n v="2"/>
    <x v="775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C21"/>
    <n v="576"/>
    <s v="Aktif"/>
    <n v="0"/>
    <s v=""/>
    <s v="Drum"/>
  </r>
  <r>
    <s v="CC"/>
    <s v="21"/>
    <s v="D"/>
    <n v="1"/>
    <x v="776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1"/>
    <n v="460.79999999999995"/>
    <s v="Aktif"/>
    <n v="0"/>
    <s v=""/>
    <s v="CAR"/>
  </r>
  <r>
    <s v="CC"/>
    <s v="21"/>
    <s v="D"/>
    <n v="2"/>
    <x v="777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1"/>
    <n v="460.79999999999995"/>
    <s v="Aktif"/>
    <n v="0"/>
    <s v=""/>
    <s v="CAR"/>
  </r>
  <r>
    <s v="CC"/>
    <s v="21"/>
    <s v="E"/>
    <n v="1"/>
    <x v="778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1"/>
    <n v="460.79999999999995"/>
    <s v="Aktif"/>
    <n v="0"/>
    <s v=""/>
    <s v="CAR"/>
  </r>
  <r>
    <s v="CC"/>
    <s v="21"/>
    <s v="E"/>
    <n v="2"/>
    <x v="779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1"/>
    <n v="460.79999999999995"/>
    <s v="Aktif"/>
    <n v="0"/>
    <s v=""/>
    <s v="CAR"/>
  </r>
  <r>
    <s v="CC"/>
    <s v="22"/>
    <s v="A"/>
    <n v="1"/>
    <x v="780"/>
    <x v="106"/>
    <x v="58"/>
    <x v="62"/>
    <x v="70"/>
    <x v="70"/>
    <n v="1"/>
    <n v="0"/>
    <n v="1"/>
    <n v="44"/>
    <n v="0"/>
    <m/>
    <m/>
    <n v="0"/>
    <x v="1"/>
    <n v="0"/>
    <b v="0"/>
    <n v="0"/>
    <d v="1899-12-30T00:00:00"/>
    <b v="0"/>
    <b v="0"/>
    <x v="58"/>
    <x v="62"/>
    <n v="1"/>
    <n v="1"/>
    <s v="CC22"/>
    <n v="12"/>
    <s v="Aktif"/>
    <n v="0"/>
    <s v=""/>
    <s v="CAR"/>
  </r>
  <r>
    <s v="CC"/>
    <s v="22"/>
    <s v="A"/>
    <n v="2"/>
    <x v="781"/>
    <x v="107"/>
    <x v="22"/>
    <x v="81"/>
    <x v="71"/>
    <x v="71"/>
    <n v="3"/>
    <n v="0"/>
    <n v="3"/>
    <n v="4"/>
    <n v="0"/>
    <m/>
    <m/>
    <n v="0"/>
    <x v="7"/>
    <n v="0"/>
    <b v="0"/>
    <n v="0"/>
    <d v="1899-12-30T00:00:00"/>
    <b v="0"/>
    <b v="0"/>
    <x v="22"/>
    <x v="81"/>
    <n v="3"/>
    <n v="1"/>
    <s v="CC22"/>
    <n v="627"/>
    <s v="Aktif"/>
    <n v="0"/>
    <s v=""/>
    <s v="Pail"/>
  </r>
  <r>
    <s v="CC"/>
    <s v="22"/>
    <s v="B"/>
    <n v="1"/>
    <x v="782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2"/>
    <n v="800"/>
    <s v="Aktif"/>
    <n v="0"/>
    <s v=""/>
    <s v="Drum"/>
  </r>
  <r>
    <s v="CC"/>
    <s v="22"/>
    <s v="B"/>
    <n v="2"/>
    <x v="783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2"/>
    <n v="800"/>
    <s v="Aktif"/>
    <n v="0"/>
    <s v=""/>
    <s v="CAR"/>
  </r>
  <r>
    <s v="CC"/>
    <s v="22"/>
    <s v="C"/>
    <n v="1"/>
    <x v="784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2"/>
    <n v="460.79999999999995"/>
    <s v="Aktif"/>
    <n v="0"/>
    <s v=""/>
    <s v="CAR"/>
  </r>
  <r>
    <s v="CC"/>
    <s v="22"/>
    <s v="C"/>
    <n v="2"/>
    <x v="785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2"/>
    <n v="460.79999999999995"/>
    <s v="Aktif"/>
    <n v="0"/>
    <s v=""/>
    <s v="CAR"/>
  </r>
  <r>
    <s v="CC"/>
    <s v="22"/>
    <s v="D"/>
    <n v="1"/>
    <x v="786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2"/>
    <n v="460.79999999999995"/>
    <s v="Aktif"/>
    <n v="0"/>
    <s v=""/>
    <s v="CAR"/>
  </r>
  <r>
    <s v="CC"/>
    <s v="22"/>
    <s v="D"/>
    <n v="2"/>
    <x v="787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2"/>
    <n v="460.79999999999995"/>
    <s v="Aktif"/>
    <n v="0"/>
    <s v=""/>
    <s v="CAR"/>
  </r>
  <r>
    <s v="CC"/>
    <s v="22"/>
    <s v="E"/>
    <n v="1"/>
    <x v="788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2"/>
    <n v="460.79999999999995"/>
    <s v="Aktif"/>
    <n v="0"/>
    <s v=""/>
    <s v="CAR"/>
  </r>
  <r>
    <s v="CC"/>
    <s v="22"/>
    <s v="E"/>
    <n v="2"/>
    <x v="789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2"/>
    <n v="460.79999999999995"/>
    <s v="Aktif"/>
    <n v="0"/>
    <s v=""/>
    <s v="CAR"/>
  </r>
  <r>
    <s v="CC"/>
    <s v="23"/>
    <s v="A"/>
    <n v="1"/>
    <x v="790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23"/>
    <n v="0"/>
    <s v="Aktif"/>
    <n v="1"/>
    <s v="CC"/>
    <s v="CAR"/>
  </r>
  <r>
    <s v="CC"/>
    <s v="23"/>
    <s v="A"/>
    <n v="2"/>
    <x v="791"/>
    <x v="109"/>
    <x v="25"/>
    <x v="83"/>
    <x v="72"/>
    <x v="72"/>
    <n v="0"/>
    <n v="0"/>
    <n v="0"/>
    <n v="4"/>
    <n v="0"/>
    <m/>
    <m/>
    <n v="0"/>
    <x v="0"/>
    <n v="0"/>
    <b v="0"/>
    <n v="0"/>
    <d v="1899-12-30T00:00:00"/>
    <b v="0"/>
    <b v="0"/>
    <x v="25"/>
    <x v="83"/>
    <n v="0"/>
    <n v="0"/>
    <s v="CC23"/>
    <n v="0"/>
    <s v="Aktif"/>
    <n v="1"/>
    <s v="CC"/>
    <s v=""/>
  </r>
  <r>
    <s v="CC"/>
    <s v="23"/>
    <s v="B"/>
    <n v="1"/>
    <x v="792"/>
    <x v="110"/>
    <x v="39"/>
    <x v="13"/>
    <x v="32"/>
    <x v="32"/>
    <n v="4"/>
    <n v="1"/>
    <n v="0"/>
    <n v="4"/>
    <n v="0"/>
    <m/>
    <m/>
    <n v="0"/>
    <x v="3"/>
    <n v="0"/>
    <b v="0"/>
    <n v="0"/>
    <d v="1899-12-30T00:00:00"/>
    <b v="0"/>
    <b v="0"/>
    <x v="39"/>
    <x v="13"/>
    <n v="4"/>
    <n v="1"/>
    <s v="CC23"/>
    <n v="836"/>
    <s v="Aktif"/>
    <n v="0"/>
    <s v=""/>
    <s v="Drum"/>
  </r>
  <r>
    <s v="CC"/>
    <s v="23"/>
    <s v="B"/>
    <n v="2"/>
    <x v="793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3"/>
    <n v="800"/>
    <s v="Aktif"/>
    <n v="0"/>
    <s v=""/>
    <s v="Drum"/>
  </r>
  <r>
    <s v="CC"/>
    <s v="23"/>
    <s v="C"/>
    <n v="1"/>
    <x v="794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3"/>
    <n v="528"/>
    <s v="Aktif"/>
    <n v="0"/>
    <s v=""/>
    <s v="CAR"/>
  </r>
  <r>
    <s v="CC"/>
    <s v="23"/>
    <s v="C"/>
    <n v="2"/>
    <x v="795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3"/>
    <n v="528"/>
    <s v="Aktif"/>
    <n v="0"/>
    <s v=""/>
    <s v="Drum"/>
  </r>
  <r>
    <s v="CC"/>
    <s v="23"/>
    <s v="D"/>
    <n v="1"/>
    <x v="796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3"/>
    <n v="460.79999999999995"/>
    <s v="Aktif"/>
    <n v="0"/>
    <s v=""/>
    <s v="CAR"/>
  </r>
  <r>
    <s v="CC"/>
    <s v="23"/>
    <s v="D"/>
    <n v="2"/>
    <x v="797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3"/>
    <n v="460.79999999999995"/>
    <s v="Aktif"/>
    <n v="0"/>
    <s v=""/>
    <s v="CAR"/>
  </r>
  <r>
    <s v="CC"/>
    <s v="23"/>
    <s v="E"/>
    <n v="1"/>
    <x v="798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3"/>
    <n v="460.79999999999995"/>
    <s v="Aktif"/>
    <n v="0"/>
    <s v=""/>
    <s v="CAR"/>
  </r>
  <r>
    <s v="CC"/>
    <s v="23"/>
    <s v="E"/>
    <n v="2"/>
    <x v="799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3"/>
    <n v="460.79999999999995"/>
    <s v="Aktif"/>
    <n v="0"/>
    <s v=""/>
    <s v="CAR"/>
  </r>
  <r>
    <s v="CC"/>
    <s v="24"/>
    <s v="A"/>
    <n v="1"/>
    <x v="800"/>
    <x v="112"/>
    <x v="21"/>
    <x v="29"/>
    <x v="28"/>
    <x v="28"/>
    <n v="30"/>
    <n v="0"/>
    <n v="30"/>
    <n v="80"/>
    <n v="0"/>
    <m/>
    <m/>
    <n v="0"/>
    <x v="10"/>
    <n v="0"/>
    <b v="0"/>
    <n v="0"/>
    <d v="1899-12-30T00:00:00"/>
    <b v="0"/>
    <b v="0"/>
    <x v="21"/>
    <x v="29"/>
    <n v="30"/>
    <n v="1"/>
    <s v="CC24"/>
    <n v="86.399999999999991"/>
    <s v="Aktif"/>
    <n v="0"/>
    <s v=""/>
    <s v=""/>
  </r>
  <r>
    <s v="CC"/>
    <s v="24"/>
    <s v="A"/>
    <n v="2"/>
    <x v="801"/>
    <x v="113"/>
    <x v="25"/>
    <x v="11"/>
    <x v="73"/>
    <x v="73"/>
    <n v="1"/>
    <n v="0"/>
    <n v="1"/>
    <n v="4"/>
    <n v="0"/>
    <m/>
    <m/>
    <n v="0"/>
    <x v="1"/>
    <n v="0"/>
    <b v="0"/>
    <n v="0"/>
    <d v="1899-12-30T00:00:00"/>
    <b v="0"/>
    <b v="0"/>
    <x v="25"/>
    <x v="11"/>
    <n v="1"/>
    <n v="1"/>
    <s v="CC24"/>
    <n v="209"/>
    <s v="Aktif"/>
    <n v="0"/>
    <s v=""/>
    <s v="CAR"/>
  </r>
  <r>
    <s v="CC"/>
    <s v="24"/>
    <s v="B"/>
    <n v="1"/>
    <x v="802"/>
    <x v="111"/>
    <x v="5"/>
    <x v="74"/>
    <x v="74"/>
    <x v="74"/>
    <n v="36"/>
    <n v="1"/>
    <n v="0"/>
    <n v="36"/>
    <n v="0"/>
    <m/>
    <m/>
    <n v="0"/>
    <x v="5"/>
    <n v="0"/>
    <b v="0"/>
    <n v="0"/>
    <d v="1899-12-30T00:00:00"/>
    <b v="0"/>
    <b v="0"/>
    <x v="5"/>
    <x v="74"/>
    <n v="36"/>
    <n v="1"/>
    <s v="CC24"/>
    <n v="576"/>
    <s v="Aktif"/>
    <n v="0"/>
    <s v=""/>
    <s v="CAR"/>
  </r>
  <r>
    <s v="CC"/>
    <s v="24"/>
    <s v="B"/>
    <n v="2"/>
    <x v="803"/>
    <x v="111"/>
    <x v="5"/>
    <x v="74"/>
    <x v="74"/>
    <x v="74"/>
    <n v="36"/>
    <n v="1"/>
    <n v="0"/>
    <n v="36"/>
    <n v="0"/>
    <m/>
    <m/>
    <n v="0"/>
    <x v="5"/>
    <n v="0"/>
    <b v="0"/>
    <n v="0"/>
    <d v="1899-12-30T00:00:00"/>
    <b v="0"/>
    <b v="0"/>
    <x v="5"/>
    <x v="74"/>
    <n v="36"/>
    <n v="1"/>
    <s v="CC24"/>
    <n v="576"/>
    <s v="Aktif"/>
    <n v="0"/>
    <s v=""/>
    <s v="CAR"/>
  </r>
  <r>
    <s v="CC"/>
    <s v="24"/>
    <s v="C"/>
    <n v="1"/>
    <x v="804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4"/>
    <n v="460.79999999999995"/>
    <s v="Aktif"/>
    <n v="0"/>
    <s v=""/>
    <s v="Drum"/>
  </r>
  <r>
    <s v="CC"/>
    <s v="24"/>
    <s v="C"/>
    <n v="2"/>
    <x v="805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4"/>
    <n v="460.79999999999995"/>
    <s v="Aktif"/>
    <n v="0"/>
    <s v=""/>
    <s v="CAR"/>
  </r>
  <r>
    <s v="CC"/>
    <s v="24"/>
    <s v="D"/>
    <n v="1"/>
    <x v="806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4"/>
    <n v="460.79999999999995"/>
    <s v="Aktif"/>
    <n v="0"/>
    <s v=""/>
    <s v="CAR"/>
  </r>
  <r>
    <s v="CC"/>
    <s v="24"/>
    <s v="D"/>
    <n v="2"/>
    <x v="807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4"/>
    <n v="460.79999999999995"/>
    <s v="Aktif"/>
    <n v="0"/>
    <s v=""/>
    <s v="CAR"/>
  </r>
  <r>
    <s v="CC"/>
    <s v="24"/>
    <s v="E"/>
    <n v="1"/>
    <x v="808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4"/>
    <n v="460.79999999999995"/>
    <s v="Aktif"/>
    <n v="0"/>
    <s v=""/>
    <s v="CAR"/>
  </r>
  <r>
    <s v="CC"/>
    <s v="24"/>
    <s v="E"/>
    <n v="2"/>
    <x v="809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4"/>
    <n v="460.79999999999995"/>
    <s v="Aktif"/>
    <n v="0"/>
    <s v=""/>
    <s v="CAR"/>
  </r>
  <r>
    <s v="CC"/>
    <s v="25"/>
    <s v="A"/>
    <n v="1"/>
    <x v="810"/>
    <x v="114"/>
    <x v="59"/>
    <x v="84"/>
    <x v="75"/>
    <x v="75"/>
    <n v="8"/>
    <n v="0"/>
    <n v="8"/>
    <n v="44"/>
    <n v="0"/>
    <m/>
    <m/>
    <n v="0"/>
    <x v="25"/>
    <n v="0"/>
    <b v="0"/>
    <n v="0"/>
    <d v="1899-12-30T00:00:00"/>
    <b v="0"/>
    <b v="0"/>
    <x v="59"/>
    <x v="84"/>
    <n v="8"/>
    <n v="1"/>
    <s v="CC25"/>
    <n v="96"/>
    <s v="Aktif"/>
    <n v="0"/>
    <s v=""/>
    <s v="CAR"/>
  </r>
  <r>
    <s v="CC"/>
    <s v="25"/>
    <s v="A"/>
    <n v="2"/>
    <x v="811"/>
    <x v="115"/>
    <x v="56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56"/>
    <x v="85"/>
    <n v="0"/>
    <n v="0"/>
    <s v="CC25"/>
    <n v="0"/>
    <s v="Aktif"/>
    <n v="1"/>
    <s v="CC"/>
    <s v=""/>
  </r>
  <r>
    <s v="CC"/>
    <s v="25"/>
    <s v="B"/>
    <n v="1"/>
    <x v="812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5"/>
    <n v="800"/>
    <s v="Aktif"/>
    <n v="0"/>
    <s v=""/>
    <s v="CAR"/>
  </r>
  <r>
    <s v="CC"/>
    <s v="25"/>
    <s v="B"/>
    <n v="2"/>
    <x v="813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5"/>
    <n v="800"/>
    <s v="Aktif"/>
    <n v="0"/>
    <s v=""/>
    <s v="CAR"/>
  </r>
  <r>
    <s v="CC"/>
    <s v="25"/>
    <s v="C"/>
    <n v="1"/>
    <x v="814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5"/>
    <n v="528"/>
    <s v="Aktif"/>
    <n v="0"/>
    <s v=""/>
    <s v="CAR"/>
  </r>
  <r>
    <s v="CC"/>
    <s v="25"/>
    <s v="C"/>
    <n v="2"/>
    <x v="815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5"/>
    <n v="528"/>
    <s v="Aktif"/>
    <n v="0"/>
    <s v=""/>
    <s v="CAR"/>
  </r>
  <r>
    <s v="CC"/>
    <s v="25"/>
    <s v="D"/>
    <n v="1"/>
    <x v="81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5"/>
    <n v="460.79999999999995"/>
    <s v="Aktif"/>
    <n v="0"/>
    <s v=""/>
    <s v="CAR"/>
  </r>
  <r>
    <s v="CC"/>
    <s v="25"/>
    <s v="D"/>
    <n v="2"/>
    <x v="81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5"/>
    <n v="460.79999999999995"/>
    <s v="Aktif"/>
    <n v="0"/>
    <s v=""/>
    <s v="CAR"/>
  </r>
  <r>
    <s v="CC"/>
    <s v="25"/>
    <s v="E"/>
    <n v="1"/>
    <x v="81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5"/>
    <n v="460.79999999999995"/>
    <s v="Aktif"/>
    <n v="0"/>
    <s v=""/>
    <s v="CAR"/>
  </r>
  <r>
    <s v="CC"/>
    <s v="25"/>
    <s v="E"/>
    <n v="2"/>
    <x v="81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5"/>
    <n v="460.79999999999995"/>
    <s v="Aktif"/>
    <n v="0"/>
    <s v=""/>
    <s v="CAR"/>
  </r>
  <r>
    <s v="CC"/>
    <s v="26"/>
    <s v="A"/>
    <n v="1"/>
    <x v="820"/>
    <x v="116"/>
    <x v="30"/>
    <x v="86"/>
    <x v="24"/>
    <x v="24"/>
    <n v="17"/>
    <n v="0"/>
    <n v="17"/>
    <n v="44"/>
    <n v="0"/>
    <m/>
    <m/>
    <n v="0"/>
    <x v="27"/>
    <n v="0"/>
    <b v="0"/>
    <n v="0"/>
    <d v="1899-12-30T00:00:00"/>
    <b v="0"/>
    <b v="0"/>
    <x v="30"/>
    <x v="86"/>
    <n v="17"/>
    <n v="1"/>
    <s v="CC26"/>
    <n v="204"/>
    <s v="Aktif"/>
    <n v="0"/>
    <s v=""/>
    <s v="CAR"/>
  </r>
  <r>
    <s v="CC"/>
    <s v="26"/>
    <s v="A"/>
    <n v="2"/>
    <x v="821"/>
    <x v="117"/>
    <x v="60"/>
    <x v="1"/>
    <x v="76"/>
    <x v="76"/>
    <n v="1"/>
    <n v="0"/>
    <n v="1"/>
    <n v="4"/>
    <n v="0"/>
    <m/>
    <m/>
    <n v="0"/>
    <x v="1"/>
    <n v="0"/>
    <b v="0"/>
    <n v="0"/>
    <d v="1899-12-30T00:00:00"/>
    <b v="0"/>
    <b v="0"/>
    <x v="60"/>
    <x v="1"/>
    <n v="1"/>
    <n v="1"/>
    <s v="CC26"/>
    <n v="209"/>
    <s v="Aktif"/>
    <n v="0"/>
    <s v=""/>
    <s v="Drum"/>
  </r>
  <r>
    <s v="CC"/>
    <s v="26"/>
    <s v="B"/>
    <n v="1"/>
    <x v="822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6"/>
    <n v="800"/>
    <s v="Aktif"/>
    <n v="0"/>
    <s v=""/>
    <s v="CAR"/>
  </r>
  <r>
    <s v="CC"/>
    <s v="26"/>
    <s v="B"/>
    <n v="2"/>
    <x v="823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6"/>
    <n v="800"/>
    <s v="Aktif"/>
    <n v="0"/>
    <s v=""/>
    <s v="CAR"/>
  </r>
  <r>
    <s v="CC"/>
    <s v="26"/>
    <s v="C"/>
    <n v="1"/>
    <x v="824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6"/>
    <n v="528"/>
    <s v="Aktif"/>
    <n v="0"/>
    <s v=""/>
    <s v="CAR"/>
  </r>
  <r>
    <s v="CC"/>
    <s v="26"/>
    <s v="C"/>
    <n v="2"/>
    <x v="825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6"/>
    <n v="528"/>
    <s v="Aktif"/>
    <n v="0"/>
    <s v=""/>
    <s v="CAR"/>
  </r>
  <r>
    <s v="CC"/>
    <s v="26"/>
    <s v="D"/>
    <n v="1"/>
    <x v="826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6"/>
    <n v="528"/>
    <s v="Aktif"/>
    <n v="0"/>
    <s v=""/>
    <s v="CAR"/>
  </r>
  <r>
    <s v="CC"/>
    <s v="26"/>
    <s v="D"/>
    <n v="2"/>
    <x v="827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6"/>
    <n v="528"/>
    <s v="Aktif"/>
    <n v="0"/>
    <s v=""/>
    <s v="CAR"/>
  </r>
  <r>
    <s v="CC"/>
    <s v="26"/>
    <s v="E"/>
    <n v="1"/>
    <x v="828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C26"/>
    <n v="528"/>
    <s v="Aktif"/>
    <n v="0"/>
    <s v=""/>
    <s v="CAR"/>
  </r>
  <r>
    <s v="CC"/>
    <s v="26"/>
    <s v="E"/>
    <n v="2"/>
    <x v="829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C26"/>
    <n v="528"/>
    <s v="Aktif"/>
    <n v="0"/>
    <s v=""/>
    <s v="CAR"/>
  </r>
  <r>
    <s v="CC"/>
    <s v="27"/>
    <s v="A"/>
    <n v="1"/>
    <x v="830"/>
    <x v="81"/>
    <x v="12"/>
    <x v="64"/>
    <x v="56"/>
    <x v="56"/>
    <n v="3"/>
    <n v="0"/>
    <n v="3"/>
    <n v="4"/>
    <n v="0"/>
    <m/>
    <m/>
    <n v="0"/>
    <x v="7"/>
    <n v="0"/>
    <b v="0"/>
    <n v="0"/>
    <d v="1899-12-30T00:00:00"/>
    <b v="0"/>
    <b v="0"/>
    <x v="12"/>
    <x v="64"/>
    <n v="3"/>
    <n v="1"/>
    <s v="CC27"/>
    <n v="627"/>
    <s v="Aktif"/>
    <n v="0"/>
    <s v=""/>
    <s v="Drum"/>
  </r>
  <r>
    <s v="CC"/>
    <s v="27"/>
    <s v="A"/>
    <n v="2"/>
    <x v="831"/>
    <x v="56"/>
    <x v="40"/>
    <x v="35"/>
    <x v="30"/>
    <x v="30"/>
    <n v="24"/>
    <n v="0"/>
    <n v="24"/>
    <n v="44"/>
    <n v="0"/>
    <m/>
    <m/>
    <n v="0"/>
    <x v="19"/>
    <n v="0"/>
    <b v="0"/>
    <n v="0"/>
    <d v="1899-12-30T00:00:00"/>
    <b v="0"/>
    <b v="0"/>
    <x v="40"/>
    <x v="35"/>
    <n v="24"/>
    <n v="1"/>
    <s v="CC27"/>
    <n v="288"/>
    <s v="Aktif"/>
    <n v="0"/>
    <s v=""/>
    <s v="CAR"/>
  </r>
  <r>
    <s v="CC"/>
    <s v="27"/>
    <s v="B"/>
    <n v="1"/>
    <x v="832"/>
    <x v="118"/>
    <x v="30"/>
    <x v="14"/>
    <x v="77"/>
    <x v="77"/>
    <n v="44"/>
    <n v="1"/>
    <n v="0"/>
    <n v="44"/>
    <n v="0"/>
    <m/>
    <m/>
    <n v="0"/>
    <x v="2"/>
    <n v="0"/>
    <b v="0"/>
    <n v="0"/>
    <d v="1899-12-30T00:00:00"/>
    <b v="0"/>
    <b v="0"/>
    <x v="30"/>
    <x v="14"/>
    <n v="44"/>
    <n v="1"/>
    <s v="CC27"/>
    <n v="528"/>
    <s v="Aktif"/>
    <n v="0"/>
    <s v=""/>
    <s v="CAR"/>
  </r>
  <r>
    <s v="CC"/>
    <s v="27"/>
    <s v="B"/>
    <n v="2"/>
    <x v="833"/>
    <x v="118"/>
    <x v="30"/>
    <x v="14"/>
    <x v="77"/>
    <x v="77"/>
    <n v="44"/>
    <n v="1"/>
    <n v="0"/>
    <n v="44"/>
    <n v="0"/>
    <m/>
    <m/>
    <n v="0"/>
    <x v="2"/>
    <n v="0"/>
    <b v="0"/>
    <n v="0"/>
    <d v="1899-12-30T00:00:00"/>
    <b v="0"/>
    <b v="0"/>
    <x v="30"/>
    <x v="14"/>
    <n v="44"/>
    <n v="1"/>
    <s v="CC27"/>
    <n v="528"/>
    <s v="Aktif"/>
    <n v="0"/>
    <s v=""/>
    <s v="CAR"/>
  </r>
  <r>
    <s v="CC"/>
    <s v="27"/>
    <s v="C"/>
    <n v="1"/>
    <x v="834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7"/>
    <n v="528"/>
    <s v="Aktif"/>
    <n v="0"/>
    <s v=""/>
    <s v="CAR"/>
  </r>
  <r>
    <s v="CC"/>
    <s v="27"/>
    <s v="C"/>
    <n v="2"/>
    <x v="835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7"/>
    <n v="528"/>
    <s v="Aktif"/>
    <n v="0"/>
    <s v=""/>
    <s v="CAR"/>
  </r>
  <r>
    <s v="CC"/>
    <s v="27"/>
    <s v="D"/>
    <n v="1"/>
    <x v="836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C27"/>
    <n v="528"/>
    <s v="Aktif"/>
    <n v="0"/>
    <s v=""/>
    <s v="CAR"/>
  </r>
  <r>
    <s v="CC"/>
    <s v="27"/>
    <s v="D"/>
    <n v="2"/>
    <x v="837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7"/>
    <n v="528"/>
    <s v="Aktif"/>
    <n v="0"/>
    <s v=""/>
    <s v="CAR"/>
  </r>
  <r>
    <s v="CC"/>
    <s v="27"/>
    <s v="E"/>
    <n v="1"/>
    <x v="838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7"/>
    <n v="528"/>
    <s v="Aktif"/>
    <n v="0"/>
    <s v=""/>
    <s v="CAR"/>
  </r>
  <r>
    <s v="CC"/>
    <s v="27"/>
    <s v="E"/>
    <n v="2"/>
    <x v="839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7"/>
    <n v="528"/>
    <s v="Aktif"/>
    <n v="0"/>
    <s v=""/>
    <s v="CAR"/>
  </r>
  <r>
    <s v="CC"/>
    <s v="28"/>
    <s v="A"/>
    <n v="1"/>
    <x v="840"/>
    <x v="119"/>
    <x v="39"/>
    <x v="87"/>
    <x v="78"/>
    <x v="78"/>
    <n v="2"/>
    <n v="0"/>
    <n v="2"/>
    <n v="24"/>
    <n v="0"/>
    <m/>
    <m/>
    <n v="0"/>
    <x v="11"/>
    <n v="0"/>
    <b v="0"/>
    <n v="0"/>
    <d v="1899-12-30T00:00:00"/>
    <b v="0"/>
    <b v="0"/>
    <x v="39"/>
    <x v="87"/>
    <n v="2"/>
    <n v="1"/>
    <s v="CC28"/>
    <n v="36"/>
    <s v="Aktif"/>
    <n v="0"/>
    <s v=""/>
    <s v="CAR"/>
  </r>
  <r>
    <s v="CC"/>
    <s v="28"/>
    <s v="A"/>
    <n v="2"/>
    <x v="841"/>
    <x v="120"/>
    <x v="39"/>
    <x v="88"/>
    <x v="79"/>
    <x v="79"/>
    <n v="0"/>
    <n v="0"/>
    <n v="0"/>
    <n v="36"/>
    <n v="0"/>
    <m/>
    <m/>
    <n v="0"/>
    <x v="0"/>
    <n v="0"/>
    <b v="0"/>
    <n v="0"/>
    <d v="1899-12-30T00:00:00"/>
    <b v="0"/>
    <b v="0"/>
    <x v="39"/>
    <x v="88"/>
    <n v="0"/>
    <n v="0"/>
    <s v="CC28"/>
    <n v="0"/>
    <s v="Aktif"/>
    <n v="1"/>
    <s v="CC"/>
    <s v="CAR"/>
  </r>
  <r>
    <s v="CC"/>
    <s v="28"/>
    <s v="B"/>
    <n v="1"/>
    <x v="842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28"/>
    <n v="528"/>
    <s v="Aktif"/>
    <n v="0"/>
    <s v=""/>
    <s v="CAR"/>
  </r>
  <r>
    <s v="CC"/>
    <s v="28"/>
    <s v="B"/>
    <n v="2"/>
    <x v="843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28"/>
    <n v="528"/>
    <s v="Aktif"/>
    <n v="0"/>
    <s v=""/>
    <s v="CAR"/>
  </r>
  <r>
    <s v="CC"/>
    <s v="28"/>
    <s v="C"/>
    <n v="1"/>
    <x v="84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28"/>
    <n v="528"/>
    <s v="Aktif"/>
    <n v="0"/>
    <s v=""/>
    <s v="CAR"/>
  </r>
  <r>
    <s v="CC"/>
    <s v="28"/>
    <s v="C"/>
    <n v="2"/>
    <x v="845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28"/>
    <n v="0"/>
    <s v="Aktif"/>
    <n v="1"/>
    <s v="CC"/>
    <s v="CAR"/>
  </r>
  <r>
    <s v="CC"/>
    <s v="28"/>
    <s v="D"/>
    <n v="1"/>
    <x v="846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28"/>
    <n v="528"/>
    <s v="Aktif"/>
    <n v="0"/>
    <s v=""/>
    <s v="CAR"/>
  </r>
  <r>
    <s v="CC"/>
    <s v="28"/>
    <s v="D"/>
    <n v="2"/>
    <x v="847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28"/>
    <n v="528"/>
    <s v="Aktif"/>
    <n v="0"/>
    <s v=""/>
    <s v="CAR"/>
  </r>
  <r>
    <s v="CC"/>
    <s v="28"/>
    <s v="E"/>
    <n v="1"/>
    <x v="848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28"/>
    <n v="528"/>
    <s v="Aktif"/>
    <n v="0"/>
    <s v=""/>
    <s v="CAR"/>
  </r>
  <r>
    <s v="CC"/>
    <s v="28"/>
    <s v="E"/>
    <n v="2"/>
    <x v="849"/>
    <x v="116"/>
    <x v="30"/>
    <x v="86"/>
    <x v="24"/>
    <x v="24"/>
    <n v="44"/>
    <n v="1"/>
    <n v="0"/>
    <n v="44"/>
    <n v="0"/>
    <m/>
    <m/>
    <n v="0"/>
    <x v="2"/>
    <n v="0"/>
    <b v="0"/>
    <n v="0"/>
    <d v="1899-12-30T00:00:00"/>
    <b v="0"/>
    <b v="0"/>
    <x v="30"/>
    <x v="86"/>
    <n v="44"/>
    <n v="1"/>
    <s v="CC28"/>
    <n v="528"/>
    <s v="Aktif"/>
    <n v="0"/>
    <s v=""/>
    <s v="CAR"/>
  </r>
  <r>
    <s v="CC"/>
    <s v="29"/>
    <s v="A"/>
    <n v="1"/>
    <x v="850"/>
    <x v="37"/>
    <x v="39"/>
    <x v="85"/>
    <x v="28"/>
    <x v="28"/>
    <n v="17"/>
    <n v="0"/>
    <n v="17"/>
    <n v="80"/>
    <n v="0"/>
    <m/>
    <m/>
    <n v="0"/>
    <x v="27"/>
    <n v="0"/>
    <b v="0"/>
    <n v="0"/>
    <d v="1899-12-30T00:00:00"/>
    <b v="0"/>
    <b v="0"/>
    <x v="39"/>
    <x v="85"/>
    <n v="17"/>
    <n v="1"/>
    <s v="CC29"/>
    <n v="48.96"/>
    <s v="Aktif"/>
    <n v="0"/>
    <s v=""/>
    <s v="Drum"/>
  </r>
  <r>
    <s v="CC"/>
    <s v="29"/>
    <s v="A"/>
    <n v="2"/>
    <x v="851"/>
    <x v="115"/>
    <x v="56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56"/>
    <x v="85"/>
    <n v="0"/>
    <n v="0"/>
    <s v="CC29"/>
    <n v="0"/>
    <s v="Aktif"/>
    <n v="1"/>
    <s v="CC"/>
    <s v="CAR"/>
  </r>
  <r>
    <s v="CC"/>
    <s v="29"/>
    <s v="B"/>
    <n v="1"/>
    <x v="852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29"/>
    <n v="0"/>
    <s v="Aktif"/>
    <n v="1"/>
    <s v="CC"/>
    <s v="CAR"/>
  </r>
  <r>
    <s v="CC"/>
    <s v="29"/>
    <s v="B"/>
    <n v="2"/>
    <x v="853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29"/>
    <n v="0"/>
    <s v="Aktif"/>
    <n v="1"/>
    <s v="CC"/>
    <s v="CAR"/>
  </r>
  <r>
    <s v="CC"/>
    <s v="29"/>
    <s v="C"/>
    <n v="1"/>
    <x v="854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9"/>
    <n v="460.79999999999995"/>
    <s v="Aktif"/>
    <n v="0"/>
    <s v=""/>
    <s v="CAR"/>
  </r>
  <r>
    <s v="CC"/>
    <s v="29"/>
    <s v="C"/>
    <n v="2"/>
    <x v="855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9"/>
    <n v="460.79999999999995"/>
    <s v="Aktif"/>
    <n v="0"/>
    <s v=""/>
    <s v="CAR"/>
  </r>
  <r>
    <s v="CC"/>
    <s v="29"/>
    <s v="D"/>
    <n v="1"/>
    <x v="85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9"/>
    <n v="460.79999999999995"/>
    <s v="Aktif"/>
    <n v="0"/>
    <s v=""/>
    <s v="CAR"/>
  </r>
  <r>
    <s v="CC"/>
    <s v="29"/>
    <s v="D"/>
    <n v="2"/>
    <x v="85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9"/>
    <n v="460.79999999999995"/>
    <s v="Aktif"/>
    <n v="0"/>
    <s v=""/>
    <s v="CAR"/>
  </r>
  <r>
    <s v="CC"/>
    <s v="29"/>
    <s v="E"/>
    <n v="1"/>
    <x v="858"/>
    <x v="121"/>
    <x v="39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39"/>
    <x v="89"/>
    <n v="44"/>
    <n v="1"/>
    <s v="CC29"/>
    <n v="528"/>
    <s v="Aktif"/>
    <n v="0"/>
    <s v=""/>
    <s v="CAR"/>
  </r>
  <r>
    <s v="CC"/>
    <s v="29"/>
    <s v="E"/>
    <n v="2"/>
    <x v="859"/>
    <x v="121"/>
    <x v="39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39"/>
    <x v="89"/>
    <n v="44"/>
    <n v="1"/>
    <s v="CC29"/>
    <n v="528"/>
    <s v="Aktif"/>
    <n v="0"/>
    <s v=""/>
    <s v="CAR"/>
  </r>
  <r>
    <s v="CC"/>
    <s v="30"/>
    <s v="A"/>
    <n v="1"/>
    <x v="860"/>
    <x v="31"/>
    <x v="39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39"/>
    <x v="26"/>
    <n v="0"/>
    <n v="0"/>
    <s v="CC30"/>
    <n v="0"/>
    <s v="Aktif"/>
    <n v="1"/>
    <s v="CC"/>
    <s v=""/>
  </r>
  <r>
    <s v="CC"/>
    <s v="30"/>
    <s v="A"/>
    <n v="2"/>
    <x v="861"/>
    <x v="122"/>
    <x v="38"/>
    <x v="90"/>
    <x v="59"/>
    <x v="59"/>
    <n v="38"/>
    <n v="0"/>
    <n v="38"/>
    <n v="44"/>
    <n v="0"/>
    <m/>
    <m/>
    <n v="0"/>
    <x v="28"/>
    <n v="0"/>
    <b v="0"/>
    <n v="0"/>
    <d v="1899-12-30T00:00:00"/>
    <b v="0"/>
    <b v="0"/>
    <x v="38"/>
    <x v="90"/>
    <n v="38"/>
    <n v="1"/>
    <s v="CC30"/>
    <n v="456"/>
    <s v="Aktif"/>
    <n v="0"/>
    <s v=""/>
    <s v="CAR"/>
  </r>
  <r>
    <s v="CC"/>
    <s v="30"/>
    <s v="B"/>
    <n v="1"/>
    <x v="862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0"/>
    <n v="0"/>
    <s v="Aktif"/>
    <n v="1"/>
    <s v="CC"/>
    <s v="CAR"/>
  </r>
  <r>
    <s v="CC"/>
    <s v="30"/>
    <s v="B"/>
    <n v="2"/>
    <x v="863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0"/>
    <n v="0"/>
    <s v="Aktif"/>
    <n v="1"/>
    <s v="CC"/>
    <s v="CAR"/>
  </r>
  <r>
    <s v="CC"/>
    <s v="30"/>
    <s v="C"/>
    <n v="1"/>
    <x v="864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0"/>
    <n v="0"/>
    <s v="Aktif"/>
    <n v="1"/>
    <s v="CC"/>
    <s v="CAR"/>
  </r>
  <r>
    <s v="CC"/>
    <s v="30"/>
    <s v="C"/>
    <n v="2"/>
    <x v="865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0"/>
    <n v="0"/>
    <s v="Aktif"/>
    <n v="1"/>
    <s v="CC"/>
    <s v="CAR"/>
  </r>
  <r>
    <s v="CC"/>
    <s v="30"/>
    <s v="D"/>
    <n v="1"/>
    <x v="866"/>
    <x v="121"/>
    <x v="39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39"/>
    <x v="89"/>
    <n v="44"/>
    <n v="1"/>
    <s v="CC30"/>
    <n v="528"/>
    <s v="Aktif"/>
    <n v="0"/>
    <s v=""/>
    <s v="CAR"/>
  </r>
  <r>
    <s v="CC"/>
    <s v="30"/>
    <s v="D"/>
    <n v="2"/>
    <x v="867"/>
    <x v="121"/>
    <x v="39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39"/>
    <x v="89"/>
    <n v="44"/>
    <n v="1"/>
    <s v="CC30"/>
    <n v="528"/>
    <s v="Aktif"/>
    <n v="0"/>
    <s v=""/>
    <s v="CAR"/>
  </r>
  <r>
    <s v="CC"/>
    <s v="30"/>
    <s v="E"/>
    <n v="1"/>
    <x v="868"/>
    <x v="115"/>
    <x v="56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56"/>
    <x v="85"/>
    <n v="0"/>
    <n v="0"/>
    <s v="CC30"/>
    <n v="0"/>
    <s v="Aktif"/>
    <n v="1"/>
    <s v="CC"/>
    <s v="CAR"/>
  </r>
  <r>
    <s v="CC"/>
    <s v="30"/>
    <s v="E"/>
    <n v="2"/>
    <x v="86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0"/>
    <n v="460.79999999999995"/>
    <s v="Aktif"/>
    <n v="0"/>
    <s v=""/>
    <s v="CAR"/>
  </r>
  <r>
    <s v="CC"/>
    <s v="31"/>
    <s v="A"/>
    <n v="1"/>
    <x v="870"/>
    <x v="28"/>
    <x v="2"/>
    <x v="23"/>
    <x v="64"/>
    <x v="64"/>
    <n v="0"/>
    <n v="0"/>
    <n v="0"/>
    <n v="36"/>
    <n v="0"/>
    <m/>
    <m/>
    <n v="0"/>
    <x v="0"/>
    <n v="0"/>
    <b v="0"/>
    <n v="0"/>
    <d v="1899-12-30T00:00:00"/>
    <b v="0"/>
    <b v="0"/>
    <x v="2"/>
    <x v="23"/>
    <n v="0"/>
    <n v="0"/>
    <s v="CC31"/>
    <n v="0"/>
    <s v="Aktif"/>
    <n v="1"/>
    <s v="CC"/>
    <s v=""/>
  </r>
  <r>
    <s v="CC"/>
    <s v="31"/>
    <s v="A"/>
    <n v="2"/>
    <x v="871"/>
    <x v="123"/>
    <x v="48"/>
    <x v="50"/>
    <x v="81"/>
    <x v="81"/>
    <n v="2"/>
    <n v="0"/>
    <n v="2"/>
    <n v="4"/>
    <n v="0"/>
    <m/>
    <m/>
    <n v="0"/>
    <x v="11"/>
    <n v="0"/>
    <b v="0"/>
    <n v="0"/>
    <d v="1899-12-30T00:00:00"/>
    <b v="0"/>
    <b v="0"/>
    <x v="48"/>
    <x v="50"/>
    <n v="2"/>
    <n v="1"/>
    <s v="CC31"/>
    <n v="418"/>
    <s v="Aktif"/>
    <n v="0"/>
    <s v=""/>
    <s v="Drum"/>
  </r>
  <r>
    <s v="CC"/>
    <s v="31"/>
    <s v="B"/>
    <n v="1"/>
    <x v="872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1"/>
    <n v="528"/>
    <s v="Aktif"/>
    <n v="0"/>
    <s v=""/>
    <s v="CAR"/>
  </r>
  <r>
    <s v="CC"/>
    <s v="31"/>
    <s v="B"/>
    <n v="2"/>
    <x v="873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1"/>
    <n v="528"/>
    <s v="Aktif"/>
    <n v="0"/>
    <s v=""/>
    <s v="CAR"/>
  </r>
  <r>
    <s v="CC"/>
    <s v="31"/>
    <s v="C"/>
    <n v="1"/>
    <x v="87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1"/>
    <n v="528"/>
    <s v="Aktif"/>
    <n v="0"/>
    <s v=""/>
    <s v="CAR"/>
  </r>
  <r>
    <s v="CC"/>
    <s v="31"/>
    <s v="C"/>
    <n v="2"/>
    <x v="875"/>
    <x v="124"/>
    <x v="30"/>
    <x v="91"/>
    <x v="82"/>
    <x v="82"/>
    <n v="44"/>
    <n v="1"/>
    <n v="0"/>
    <n v="44"/>
    <n v="0"/>
    <m/>
    <m/>
    <n v="0"/>
    <x v="2"/>
    <n v="0"/>
    <b v="0"/>
    <n v="0"/>
    <d v="1899-12-30T00:00:00"/>
    <b v="0"/>
    <b v="0"/>
    <x v="30"/>
    <x v="91"/>
    <n v="44"/>
    <n v="1"/>
    <s v="CC31"/>
    <n v="528"/>
    <s v="Aktif"/>
    <n v="0"/>
    <s v=""/>
    <s v="CAR"/>
  </r>
  <r>
    <s v="CC"/>
    <s v="31"/>
    <s v="D"/>
    <n v="1"/>
    <x v="876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1"/>
    <n v="528"/>
    <s v="Aktif"/>
    <n v="0"/>
    <s v=""/>
    <s v="CAR"/>
  </r>
  <r>
    <s v="CC"/>
    <s v="31"/>
    <s v="D"/>
    <n v="2"/>
    <x v="877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1"/>
    <n v="528"/>
    <s v="Aktif"/>
    <n v="0"/>
    <s v=""/>
    <s v="CAR"/>
  </r>
  <r>
    <s v="CC"/>
    <s v="31"/>
    <s v="E"/>
    <n v="1"/>
    <x v="87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1"/>
    <n v="460.79999999999995"/>
    <s v="Aktif"/>
    <n v="0"/>
    <s v=""/>
    <s v="CAR"/>
  </r>
  <r>
    <s v="CC"/>
    <s v="31"/>
    <s v="E"/>
    <n v="2"/>
    <x v="879"/>
    <x v="124"/>
    <x v="30"/>
    <x v="91"/>
    <x v="82"/>
    <x v="82"/>
    <n v="44"/>
    <n v="1"/>
    <n v="0"/>
    <n v="44"/>
    <n v="0"/>
    <m/>
    <m/>
    <n v="0"/>
    <x v="2"/>
    <n v="0"/>
    <b v="0"/>
    <n v="0"/>
    <d v="1899-12-30T00:00:00"/>
    <b v="0"/>
    <b v="0"/>
    <x v="30"/>
    <x v="91"/>
    <n v="44"/>
    <n v="1"/>
    <s v="CC31"/>
    <n v="528"/>
    <s v="Aktif"/>
    <n v="0"/>
    <s v=""/>
    <s v="CAR"/>
  </r>
  <r>
    <s v="CC"/>
    <s v="32"/>
    <s v="A"/>
    <n v="1"/>
    <x v="880"/>
    <x v="117"/>
    <x v="12"/>
    <x v="1"/>
    <x v="76"/>
    <x v="76"/>
    <n v="2"/>
    <n v="0"/>
    <n v="2"/>
    <n v="4"/>
    <n v="0"/>
    <m/>
    <m/>
    <n v="0"/>
    <x v="11"/>
    <n v="0"/>
    <b v="0"/>
    <n v="0"/>
    <d v="1899-12-30T00:00:00"/>
    <b v="0"/>
    <b v="0"/>
    <x v="12"/>
    <x v="1"/>
    <n v="2"/>
    <n v="1"/>
    <s v="CC32"/>
    <n v="418"/>
    <s v="Aktif"/>
    <n v="0"/>
    <s v=""/>
    <s v="Drum"/>
  </r>
  <r>
    <s v="CC"/>
    <s v="32"/>
    <s v="A"/>
    <n v="2"/>
    <x v="881"/>
    <x v="34"/>
    <x v="61"/>
    <x v="29"/>
    <x v="42"/>
    <x v="42"/>
    <n v="1"/>
    <n v="0"/>
    <n v="1"/>
    <n v="48"/>
    <n v="0"/>
    <m/>
    <m/>
    <n v="0"/>
    <x v="1"/>
    <n v="0"/>
    <b v="0"/>
    <n v="0"/>
    <d v="1899-12-30T00:00:00"/>
    <b v="0"/>
    <b v="0"/>
    <x v="61"/>
    <x v="29"/>
    <n v="1"/>
    <n v="1"/>
    <s v="CC32"/>
    <n v="9.6"/>
    <s v="Aktif"/>
    <n v="0"/>
    <s v=""/>
    <s v="Drum"/>
  </r>
  <r>
    <s v="CC"/>
    <s v="32"/>
    <s v="B"/>
    <n v="1"/>
    <x v="882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2"/>
    <n v="528"/>
    <s v="Aktif"/>
    <n v="0"/>
    <s v=""/>
    <s v="CAR"/>
  </r>
  <r>
    <s v="CC"/>
    <s v="32"/>
    <s v="B"/>
    <n v="2"/>
    <x v="883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2"/>
    <n v="528"/>
    <s v="Aktif"/>
    <n v="0"/>
    <s v=""/>
    <s v="CAR"/>
  </r>
  <r>
    <s v="CC"/>
    <s v="32"/>
    <s v="C"/>
    <n v="1"/>
    <x v="88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2"/>
    <n v="528"/>
    <s v="Aktif"/>
    <n v="0"/>
    <s v=""/>
    <s v="CAR"/>
  </r>
  <r>
    <s v="CC"/>
    <s v="32"/>
    <s v="C"/>
    <n v="2"/>
    <x v="88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2"/>
    <n v="528"/>
    <s v="Aktif"/>
    <n v="0"/>
    <s v=""/>
    <s v="CAR"/>
  </r>
  <r>
    <s v="CC"/>
    <s v="32"/>
    <s v="D"/>
    <n v="1"/>
    <x v="886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2"/>
    <n v="528"/>
    <s v="Aktif"/>
    <n v="0"/>
    <s v=""/>
    <s v="CAR"/>
  </r>
  <r>
    <s v="CC"/>
    <s v="32"/>
    <s v="D"/>
    <n v="2"/>
    <x v="887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2"/>
    <n v="528"/>
    <s v="Aktif"/>
    <n v="0"/>
    <s v=""/>
    <s v="CAR"/>
  </r>
  <r>
    <s v="CC"/>
    <s v="32"/>
    <s v="E"/>
    <n v="1"/>
    <x v="888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2"/>
    <n v="528"/>
    <s v="Aktif"/>
    <n v="0"/>
    <s v=""/>
    <s v="CAR"/>
  </r>
  <r>
    <s v="CC"/>
    <s v="32"/>
    <s v="E"/>
    <n v="2"/>
    <x v="889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2"/>
    <n v="528"/>
    <s v="Aktif"/>
    <n v="0"/>
    <s v=""/>
    <s v="CAR"/>
  </r>
  <r>
    <s v="CC"/>
    <s v="33"/>
    <s v="A"/>
    <n v="1"/>
    <x v="890"/>
    <x v="124"/>
    <x v="30"/>
    <x v="91"/>
    <x v="82"/>
    <x v="82"/>
    <n v="4"/>
    <n v="0"/>
    <n v="4"/>
    <n v="44"/>
    <n v="0"/>
    <m/>
    <m/>
    <n v="0"/>
    <x v="3"/>
    <n v="0"/>
    <b v="0"/>
    <n v="0"/>
    <d v="1899-12-30T00:00:00"/>
    <b v="0"/>
    <b v="0"/>
    <x v="30"/>
    <x v="91"/>
    <n v="4"/>
    <n v="1"/>
    <s v="CC33"/>
    <n v="48"/>
    <s v="Aktif"/>
    <n v="0"/>
    <s v=""/>
    <s v="CAR"/>
  </r>
  <r>
    <s v="CC"/>
    <s v="33"/>
    <s v="A"/>
    <n v="2"/>
    <x v="891"/>
    <x v="34"/>
    <x v="61"/>
    <x v="29"/>
    <x v="42"/>
    <x v="42"/>
    <n v="30"/>
    <n v="0"/>
    <n v="30"/>
    <n v="48"/>
    <n v="0"/>
    <m/>
    <m/>
    <n v="0"/>
    <x v="10"/>
    <n v="0"/>
    <b v="0"/>
    <n v="0"/>
    <d v="1899-12-30T00:00:00"/>
    <b v="0"/>
    <b v="0"/>
    <x v="61"/>
    <x v="29"/>
    <n v="30"/>
    <n v="1"/>
    <s v="CC33"/>
    <n v="288"/>
    <s v="Aktif"/>
    <n v="0"/>
    <s v=""/>
    <s v="Drum"/>
  </r>
  <r>
    <s v="CC"/>
    <s v="33"/>
    <s v="B"/>
    <n v="1"/>
    <x v="892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3"/>
    <n v="528"/>
    <s v="Aktif"/>
    <n v="0"/>
    <s v=""/>
    <s v="CAR"/>
  </r>
  <r>
    <s v="CC"/>
    <s v="33"/>
    <s v="B"/>
    <n v="2"/>
    <x v="893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3"/>
    <n v="528"/>
    <s v="Aktif"/>
    <n v="0"/>
    <s v=""/>
    <s v="CAR"/>
  </r>
  <r>
    <s v="CC"/>
    <s v="33"/>
    <s v="C"/>
    <n v="1"/>
    <x v="894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3"/>
    <n v="528"/>
    <s v="Aktif"/>
    <n v="0"/>
    <s v=""/>
    <s v="Drum"/>
  </r>
  <r>
    <s v="CC"/>
    <s v="33"/>
    <s v="C"/>
    <n v="2"/>
    <x v="89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3"/>
    <n v="528"/>
    <s v="Aktif"/>
    <n v="0"/>
    <s v=""/>
    <s v="CAR"/>
  </r>
  <r>
    <s v="CC"/>
    <s v="33"/>
    <s v="D"/>
    <n v="1"/>
    <x v="896"/>
    <x v="125"/>
    <x v="20"/>
    <x v="92"/>
    <x v="82"/>
    <x v="82"/>
    <n v="44"/>
    <n v="1"/>
    <n v="0"/>
    <n v="44"/>
    <n v="0"/>
    <m/>
    <m/>
    <n v="0"/>
    <x v="2"/>
    <n v="0"/>
    <b v="0"/>
    <n v="0"/>
    <d v="1899-12-30T00:00:00"/>
    <b v="0"/>
    <b v="0"/>
    <x v="20"/>
    <x v="92"/>
    <n v="44"/>
    <n v="1"/>
    <s v="CC33"/>
    <n v="528"/>
    <s v="Aktif"/>
    <n v="0"/>
    <s v=""/>
    <s v="CAR"/>
  </r>
  <r>
    <s v="CC"/>
    <s v="33"/>
    <s v="D"/>
    <n v="2"/>
    <x v="897"/>
    <x v="125"/>
    <x v="20"/>
    <x v="92"/>
    <x v="82"/>
    <x v="82"/>
    <n v="44"/>
    <n v="1"/>
    <n v="0"/>
    <n v="44"/>
    <n v="0"/>
    <m/>
    <m/>
    <n v="0"/>
    <x v="2"/>
    <n v="0"/>
    <b v="0"/>
    <n v="0"/>
    <d v="1899-12-30T00:00:00"/>
    <b v="0"/>
    <b v="0"/>
    <x v="20"/>
    <x v="92"/>
    <n v="44"/>
    <n v="1"/>
    <s v="CC33"/>
    <n v="528"/>
    <s v="Aktif"/>
    <n v="0"/>
    <s v=""/>
    <s v="CAR"/>
  </r>
  <r>
    <s v="CC"/>
    <s v="33"/>
    <s v="E"/>
    <n v="1"/>
    <x v="898"/>
    <x v="125"/>
    <x v="20"/>
    <x v="92"/>
    <x v="82"/>
    <x v="82"/>
    <n v="44"/>
    <n v="1"/>
    <n v="0"/>
    <n v="44"/>
    <n v="0"/>
    <m/>
    <m/>
    <n v="0"/>
    <x v="2"/>
    <n v="0"/>
    <b v="0"/>
    <n v="0"/>
    <d v="1899-12-30T00:00:00"/>
    <b v="0"/>
    <b v="0"/>
    <x v="20"/>
    <x v="92"/>
    <n v="44"/>
    <n v="1"/>
    <s v="CC33"/>
    <n v="528"/>
    <s v="Aktif"/>
    <n v="0"/>
    <s v=""/>
    <s v="CAR"/>
  </r>
  <r>
    <s v="CC"/>
    <s v="33"/>
    <s v="E"/>
    <n v="2"/>
    <x v="899"/>
    <x v="125"/>
    <x v="20"/>
    <x v="92"/>
    <x v="82"/>
    <x v="82"/>
    <n v="44"/>
    <n v="1"/>
    <n v="0"/>
    <n v="44"/>
    <n v="0"/>
    <m/>
    <m/>
    <n v="0"/>
    <x v="2"/>
    <n v="0"/>
    <b v="0"/>
    <n v="0"/>
    <d v="1899-12-30T00:00:00"/>
    <b v="0"/>
    <b v="0"/>
    <x v="20"/>
    <x v="92"/>
    <n v="44"/>
    <n v="1"/>
    <s v="CC33"/>
    <n v="528"/>
    <s v="Aktif"/>
    <n v="0"/>
    <s v=""/>
    <s v="CAR"/>
  </r>
  <r>
    <s v="CC"/>
    <s v="34"/>
    <s v="A"/>
    <n v="1"/>
    <x v="900"/>
    <x v="126"/>
    <x v="57"/>
    <x v="79"/>
    <x v="83"/>
    <x v="83"/>
    <n v="2"/>
    <n v="0"/>
    <n v="2"/>
    <n v="44"/>
    <n v="0"/>
    <m/>
    <m/>
    <n v="0"/>
    <x v="11"/>
    <n v="0"/>
    <b v="0"/>
    <n v="0"/>
    <d v="1899-12-30T00:00:00"/>
    <b v="0"/>
    <b v="0"/>
    <x v="57"/>
    <x v="79"/>
    <n v="2"/>
    <n v="1"/>
    <s v="CC34"/>
    <n v="24"/>
    <s v="Aktif"/>
    <n v="0"/>
    <s v=""/>
    <s v="Drum"/>
  </r>
  <r>
    <s v="CC"/>
    <s v="34"/>
    <s v="A"/>
    <n v="2"/>
    <x v="901"/>
    <x v="31"/>
    <x v="22"/>
    <x v="26"/>
    <x v="21"/>
    <x v="21"/>
    <n v="0"/>
    <n v="0"/>
    <n v="0"/>
    <n v="36"/>
    <n v="0"/>
    <m/>
    <m/>
    <n v="0"/>
    <x v="0"/>
    <n v="0"/>
    <b v="0"/>
    <n v="0"/>
    <d v="1899-12-30T00:00:00"/>
    <b v="0"/>
    <b v="0"/>
    <x v="22"/>
    <x v="26"/>
    <n v="0"/>
    <n v="0"/>
    <s v="CC34"/>
    <n v="0"/>
    <s v="Aktif"/>
    <n v="1"/>
    <s v="CC"/>
    <s v="CAR"/>
  </r>
  <r>
    <s v="CC"/>
    <s v="34"/>
    <s v="B"/>
    <n v="1"/>
    <x v="902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4"/>
    <n v="0"/>
    <s v="Aktif"/>
    <n v="1"/>
    <s v="CC"/>
    <s v="CAR"/>
  </r>
  <r>
    <s v="CC"/>
    <s v="34"/>
    <s v="B"/>
    <n v="2"/>
    <x v="903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4"/>
    <n v="0"/>
    <s v="Aktif"/>
    <n v="1"/>
    <s v="CC"/>
    <s v="CAR"/>
  </r>
  <r>
    <s v="CC"/>
    <s v="34"/>
    <s v="C"/>
    <n v="1"/>
    <x v="904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4"/>
    <n v="460.79999999999995"/>
    <s v="Aktif"/>
    <n v="0"/>
    <s v=""/>
    <s v="CAR"/>
  </r>
  <r>
    <s v="CC"/>
    <s v="34"/>
    <s v="C"/>
    <n v="2"/>
    <x v="905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4"/>
    <n v="460.79999999999995"/>
    <s v="Aktif"/>
    <n v="0"/>
    <s v=""/>
    <s v="CAR"/>
  </r>
  <r>
    <s v="CC"/>
    <s v="34"/>
    <s v="D"/>
    <n v="1"/>
    <x v="906"/>
    <x v="125"/>
    <x v="20"/>
    <x v="92"/>
    <x v="82"/>
    <x v="82"/>
    <n v="44"/>
    <n v="1"/>
    <n v="0"/>
    <n v="44"/>
    <n v="0"/>
    <m/>
    <m/>
    <n v="0"/>
    <x v="2"/>
    <n v="0"/>
    <b v="0"/>
    <n v="0"/>
    <d v="1899-12-30T00:00:00"/>
    <b v="0"/>
    <b v="0"/>
    <x v="20"/>
    <x v="92"/>
    <n v="44"/>
    <n v="1"/>
    <s v="CC34"/>
    <n v="528"/>
    <s v="Aktif"/>
    <n v="0"/>
    <s v=""/>
    <s v="CAR"/>
  </r>
  <r>
    <s v="CC"/>
    <s v="34"/>
    <s v="D"/>
    <n v="2"/>
    <x v="907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4"/>
    <n v="528"/>
    <s v="Aktif"/>
    <n v="0"/>
    <s v=""/>
    <s v="CAR"/>
  </r>
  <r>
    <s v="CC"/>
    <s v="34"/>
    <s v="E"/>
    <n v="1"/>
    <x v="908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4"/>
    <n v="528"/>
    <s v="Aktif"/>
    <n v="0"/>
    <s v=""/>
    <s v="CAR"/>
  </r>
  <r>
    <s v="CC"/>
    <s v="34"/>
    <s v="E"/>
    <n v="2"/>
    <x v="909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4"/>
    <n v="528"/>
    <s v="Aktif"/>
    <n v="0"/>
    <s v=""/>
    <s v="CAR"/>
  </r>
  <r>
    <s v="CC"/>
    <s v="35"/>
    <s v="A"/>
    <n v="1"/>
    <x v="910"/>
    <x v="127"/>
    <x v="50"/>
    <x v="92"/>
    <x v="51"/>
    <x v="51"/>
    <n v="2"/>
    <n v="0"/>
    <n v="2"/>
    <n v="4"/>
    <n v="0"/>
    <m/>
    <m/>
    <n v="0"/>
    <x v="11"/>
    <n v="0"/>
    <b v="0"/>
    <n v="0"/>
    <d v="1899-12-30T00:00:00"/>
    <b v="0"/>
    <b v="0"/>
    <x v="50"/>
    <x v="92"/>
    <n v="2"/>
    <n v="1"/>
    <s v="CC35"/>
    <n v="400"/>
    <s v="Aktif"/>
    <n v="0"/>
    <s v=""/>
    <s v=""/>
  </r>
  <r>
    <s v="CC"/>
    <s v="35"/>
    <s v="A"/>
    <n v="2"/>
    <x v="911"/>
    <x v="56"/>
    <x v="62"/>
    <x v="35"/>
    <x v="38"/>
    <x v="38"/>
    <n v="0"/>
    <n v="0"/>
    <n v="0"/>
    <n v="48"/>
    <n v="0"/>
    <m/>
    <m/>
    <n v="0"/>
    <x v="0"/>
    <n v="0"/>
    <b v="0"/>
    <n v="0"/>
    <d v="1899-12-30T00:00:00"/>
    <b v="0"/>
    <b v="0"/>
    <x v="62"/>
    <x v="35"/>
    <n v="0"/>
    <n v="0"/>
    <s v="CC35"/>
    <n v="0"/>
    <s v="Aktif"/>
    <n v="1"/>
    <s v="CC"/>
    <s v="CAR"/>
  </r>
  <r>
    <s v="CC"/>
    <s v="35"/>
    <s v="B"/>
    <n v="1"/>
    <x v="912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5"/>
    <n v="528"/>
    <s v="Aktif"/>
    <n v="0"/>
    <s v=""/>
    <s v=""/>
  </r>
  <r>
    <s v="CC"/>
    <s v="35"/>
    <s v="B"/>
    <n v="2"/>
    <x v="913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C35"/>
    <n v="576"/>
    <s v="Aktif"/>
    <n v="0"/>
    <s v=""/>
    <s v="CAR"/>
  </r>
  <r>
    <s v="CC"/>
    <s v="35"/>
    <s v="C"/>
    <n v="1"/>
    <x v="914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C35"/>
    <n v="576"/>
    <s v="Aktif"/>
    <n v="0"/>
    <s v=""/>
    <s v="CAR"/>
  </r>
  <r>
    <s v="CC"/>
    <s v="35"/>
    <s v="C"/>
    <n v="2"/>
    <x v="915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5"/>
    <n v="528"/>
    <s v="Aktif"/>
    <n v="0"/>
    <s v=""/>
    <s v="CAR"/>
  </r>
  <r>
    <s v="CC"/>
    <s v="35"/>
    <s v="D"/>
    <n v="1"/>
    <x v="916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5"/>
    <n v="528"/>
    <s v="Aktif"/>
    <n v="0"/>
    <s v=""/>
    <s v=""/>
  </r>
  <r>
    <s v="CC"/>
    <s v="35"/>
    <s v="D"/>
    <n v="2"/>
    <x v="917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C35"/>
    <n v="576"/>
    <s v="Aktif"/>
    <n v="0"/>
    <s v=""/>
    <s v="CAR"/>
  </r>
  <r>
    <s v="CC"/>
    <s v="35"/>
    <s v="E"/>
    <n v="1"/>
    <x v="91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5"/>
    <n v="460.79999999999995"/>
    <s v="Aktif"/>
    <n v="0"/>
    <s v=""/>
    <s v="CAR"/>
  </r>
  <r>
    <s v="CC"/>
    <s v="35"/>
    <s v="E"/>
    <n v="2"/>
    <x v="91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5"/>
    <n v="460.79999999999995"/>
    <s v="Aktif"/>
    <n v="0"/>
    <s v=""/>
    <s v="CAR"/>
  </r>
  <r>
    <s v="CC"/>
    <s v="36"/>
    <s v="A"/>
    <n v="1"/>
    <x v="920"/>
    <x v="31"/>
    <x v="56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56"/>
    <x v="26"/>
    <n v="0"/>
    <n v="0"/>
    <s v="CC36"/>
    <n v="0"/>
    <s v="Aktif"/>
    <n v="1"/>
    <s v="CC"/>
    <s v="CAR"/>
  </r>
  <r>
    <s v="CC"/>
    <s v="36"/>
    <s v="A"/>
    <n v="2"/>
    <x v="921"/>
    <x v="102"/>
    <x v="55"/>
    <x v="78"/>
    <x v="44"/>
    <x v="44"/>
    <n v="0"/>
    <n v="0"/>
    <n v="0"/>
    <n v="4"/>
    <n v="0"/>
    <m/>
    <m/>
    <n v="0"/>
    <x v="0"/>
    <n v="0"/>
    <b v="0"/>
    <n v="0"/>
    <d v="1899-12-30T00:00:00"/>
    <b v="0"/>
    <b v="0"/>
    <x v="55"/>
    <x v="78"/>
    <n v="0"/>
    <n v="0"/>
    <s v="CC36"/>
    <n v="0"/>
    <s v="Aktif"/>
    <n v="1"/>
    <s v="CC"/>
    <s v="Drum"/>
  </r>
  <r>
    <s v="CC"/>
    <s v="36"/>
    <s v="B"/>
    <n v="1"/>
    <x v="922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6"/>
    <n v="460.79999999999995"/>
    <s v="Aktif"/>
    <n v="0"/>
    <s v=""/>
    <s v="CAR"/>
  </r>
  <r>
    <s v="CC"/>
    <s v="36"/>
    <s v="B"/>
    <n v="2"/>
    <x v="923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6"/>
    <n v="460.79999999999995"/>
    <s v="Aktif"/>
    <n v="0"/>
    <s v=""/>
    <s v="CAR"/>
  </r>
  <r>
    <s v="CC"/>
    <s v="36"/>
    <s v="C"/>
    <n v="1"/>
    <x v="924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6"/>
    <n v="460.79999999999995"/>
    <s v="Aktif"/>
    <n v="0"/>
    <s v=""/>
    <s v="CAR"/>
  </r>
  <r>
    <s v="CC"/>
    <s v="36"/>
    <s v="C"/>
    <n v="2"/>
    <x v="925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6"/>
    <n v="460.79999999999995"/>
    <s v="Aktif"/>
    <n v="0"/>
    <s v=""/>
    <s v="CAR"/>
  </r>
  <r>
    <s v="CC"/>
    <s v="36"/>
    <s v="D"/>
    <n v="1"/>
    <x v="92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6"/>
    <n v="460.79999999999995"/>
    <s v="Aktif"/>
    <n v="0"/>
    <s v=""/>
    <s v="CAR"/>
  </r>
  <r>
    <s v="CC"/>
    <s v="36"/>
    <s v="D"/>
    <n v="2"/>
    <x v="92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6"/>
    <n v="460.79999999999995"/>
    <s v="Aktif"/>
    <n v="0"/>
    <s v=""/>
    <s v="CAR"/>
  </r>
  <r>
    <s v="CC"/>
    <s v="36"/>
    <s v="E"/>
    <n v="1"/>
    <x v="92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6"/>
    <n v="460.79999999999995"/>
    <s v="Aktif"/>
    <n v="0"/>
    <s v=""/>
    <s v="CAR"/>
  </r>
  <r>
    <s v="CC"/>
    <s v="36"/>
    <s v="E"/>
    <n v="2"/>
    <x v="92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6"/>
    <n v="460.79999999999995"/>
    <s v="Aktif"/>
    <n v="0"/>
    <s v=""/>
    <s v="CAR"/>
  </r>
  <r>
    <s v="CC"/>
    <s v="37"/>
    <s v="A"/>
    <n v="1"/>
    <x v="930"/>
    <x v="31"/>
    <x v="61"/>
    <x v="26"/>
    <x v="3"/>
    <x v="3"/>
    <n v="11"/>
    <n v="0"/>
    <n v="11"/>
    <n v="44"/>
    <n v="0"/>
    <m/>
    <m/>
    <n v="0"/>
    <x v="18"/>
    <n v="0"/>
    <b v="0"/>
    <n v="0"/>
    <d v="1899-12-30T00:00:00"/>
    <b v="0"/>
    <b v="0"/>
    <x v="61"/>
    <x v="26"/>
    <n v="11"/>
    <n v="1"/>
    <s v="CC37"/>
    <n v="132"/>
    <s v="Aktif"/>
    <n v="0"/>
    <s v=""/>
    <s v="Drum"/>
  </r>
  <r>
    <s v="CC"/>
    <s v="37"/>
    <s v="A"/>
    <n v="2"/>
    <x v="931"/>
    <x v="102"/>
    <x v="55"/>
    <x v="78"/>
    <x v="44"/>
    <x v="44"/>
    <n v="0"/>
    <n v="0"/>
    <n v="0"/>
    <n v="4"/>
    <n v="0"/>
    <m/>
    <m/>
    <n v="0"/>
    <x v="0"/>
    <n v="0"/>
    <b v="0"/>
    <n v="0"/>
    <d v="1899-12-30T00:00:00"/>
    <b v="0"/>
    <b v="0"/>
    <x v="55"/>
    <x v="78"/>
    <n v="0"/>
    <n v="0"/>
    <s v="CC37"/>
    <n v="0"/>
    <s v="Aktif"/>
    <n v="1"/>
    <s v="CC"/>
    <s v="Drum"/>
  </r>
  <r>
    <s v="CC"/>
    <s v="37"/>
    <s v="B"/>
    <n v="1"/>
    <x v="932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7"/>
    <n v="0"/>
    <s v="Aktif"/>
    <n v="1"/>
    <s v="CC"/>
    <s v="CAR"/>
  </r>
  <r>
    <s v="CC"/>
    <s v="37"/>
    <s v="B"/>
    <n v="2"/>
    <x v="933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7"/>
    <n v="0"/>
    <s v="Aktif"/>
    <n v="1"/>
    <s v="CC"/>
    <s v="CAR"/>
  </r>
  <r>
    <s v="CC"/>
    <s v="37"/>
    <s v="C"/>
    <n v="1"/>
    <x v="934"/>
    <x v="109"/>
    <x v="25"/>
    <x v="83"/>
    <x v="72"/>
    <x v="72"/>
    <n v="0"/>
    <n v="0"/>
    <n v="0"/>
    <n v="4"/>
    <n v="0"/>
    <m/>
    <m/>
    <n v="0"/>
    <x v="0"/>
    <n v="0"/>
    <b v="0"/>
    <n v="0"/>
    <d v="1899-12-30T00:00:00"/>
    <b v="0"/>
    <b v="0"/>
    <x v="25"/>
    <x v="83"/>
    <n v="0"/>
    <n v="0"/>
    <s v="CC37"/>
    <n v="0"/>
    <s v="Aktif"/>
    <n v="1"/>
    <s v="CC"/>
    <s v="CAR"/>
  </r>
  <r>
    <s v="CC"/>
    <s v="37"/>
    <s v="C"/>
    <n v="2"/>
    <x v="935"/>
    <x v="109"/>
    <x v="25"/>
    <x v="83"/>
    <x v="72"/>
    <x v="72"/>
    <n v="0"/>
    <n v="0"/>
    <n v="0"/>
    <n v="4"/>
    <n v="0"/>
    <m/>
    <m/>
    <n v="0"/>
    <x v="0"/>
    <n v="0"/>
    <b v="0"/>
    <n v="0"/>
    <d v="1899-12-30T00:00:00"/>
    <b v="0"/>
    <b v="0"/>
    <x v="25"/>
    <x v="83"/>
    <n v="0"/>
    <n v="0"/>
    <s v="CC37"/>
    <n v="0"/>
    <s v="Aktif"/>
    <n v="1"/>
    <s v="CC"/>
    <s v="CAR"/>
  </r>
  <r>
    <s v="CC"/>
    <s v="37"/>
    <s v="D"/>
    <n v="1"/>
    <x v="93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7"/>
    <n v="460.79999999999995"/>
    <s v="Aktif"/>
    <n v="0"/>
    <s v=""/>
    <s v=""/>
  </r>
  <r>
    <s v="CC"/>
    <s v="37"/>
    <s v="D"/>
    <n v="2"/>
    <x v="93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7"/>
    <n v="460.79999999999995"/>
    <s v="Aktif"/>
    <n v="0"/>
    <s v=""/>
    <s v="CAR"/>
  </r>
  <r>
    <s v="CC"/>
    <s v="37"/>
    <s v="E"/>
    <n v="1"/>
    <x v="938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7"/>
    <n v="528"/>
    <s v="Aktif"/>
    <n v="0"/>
    <s v=""/>
    <s v="CAR"/>
  </r>
  <r>
    <s v="CC"/>
    <s v="37"/>
    <s v="E"/>
    <n v="2"/>
    <x v="939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7"/>
    <n v="528"/>
    <s v="Aktif"/>
    <n v="0"/>
    <s v=""/>
    <s v="CAR"/>
  </r>
  <r>
    <s v="CC"/>
    <s v="38"/>
    <s v="A"/>
    <n v="1"/>
    <x v="940"/>
    <x v="31"/>
    <x v="62"/>
    <x v="26"/>
    <x v="18"/>
    <x v="18"/>
    <n v="1"/>
    <n v="0"/>
    <n v="1"/>
    <n v="48"/>
    <n v="0"/>
    <m/>
    <m/>
    <n v="0"/>
    <x v="1"/>
    <n v="0"/>
    <b v="0"/>
    <n v="0"/>
    <d v="1899-12-30T00:00:00"/>
    <b v="0"/>
    <b v="0"/>
    <x v="62"/>
    <x v="26"/>
    <n v="1"/>
    <n v="1"/>
    <s v="CC38"/>
    <n v="9.6"/>
    <s v="Aktif"/>
    <n v="0"/>
    <s v=""/>
    <s v="CAR"/>
  </r>
  <r>
    <s v="CC"/>
    <s v="38"/>
    <s v="A"/>
    <n v="2"/>
    <x v="941"/>
    <x v="31"/>
    <x v="56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56"/>
    <x v="26"/>
    <n v="0"/>
    <n v="0"/>
    <s v="CC38"/>
    <n v="0"/>
    <s v="Aktif"/>
    <n v="1"/>
    <s v="CC"/>
    <s v="Drum"/>
  </r>
  <r>
    <s v="CC"/>
    <s v="38"/>
    <s v="B"/>
    <n v="1"/>
    <x v="942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8"/>
    <n v="460.79999999999995"/>
    <s v="Aktif"/>
    <n v="0"/>
    <s v=""/>
    <s v="CAR"/>
  </r>
  <r>
    <s v="CC"/>
    <s v="38"/>
    <s v="B"/>
    <n v="2"/>
    <x v="943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8"/>
    <n v="460.79999999999995"/>
    <s v="Aktif"/>
    <n v="0"/>
    <s v=""/>
    <s v="CAR"/>
  </r>
  <r>
    <s v="CC"/>
    <s v="38"/>
    <s v="C"/>
    <n v="1"/>
    <x v="944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8"/>
    <n v="460.79999999999995"/>
    <s v="Aktif"/>
    <n v="0"/>
    <s v=""/>
    <s v="CAR"/>
  </r>
  <r>
    <s v="CC"/>
    <s v="38"/>
    <s v="C"/>
    <n v="2"/>
    <x v="945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8"/>
    <n v="460.79999999999995"/>
    <s v="Aktif"/>
    <n v="0"/>
    <s v=""/>
    <s v="CAR"/>
  </r>
  <r>
    <s v="CC"/>
    <s v="38"/>
    <s v="D"/>
    <n v="1"/>
    <x v="94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8"/>
    <n v="460.79999999999995"/>
    <s v="Aktif"/>
    <n v="0"/>
    <s v=""/>
    <s v="CAR"/>
  </r>
  <r>
    <s v="CC"/>
    <s v="38"/>
    <s v="D"/>
    <n v="2"/>
    <x v="94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8"/>
    <n v="460.79999999999995"/>
    <s v="Aktif"/>
    <n v="0"/>
    <s v=""/>
    <s v="CAR"/>
  </r>
  <r>
    <s v="CC"/>
    <s v="38"/>
    <s v="E"/>
    <n v="1"/>
    <x v="948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8"/>
    <n v="528"/>
    <s v="Aktif"/>
    <n v="0"/>
    <s v=""/>
    <s v="CAR"/>
  </r>
  <r>
    <s v="CC"/>
    <s v="38"/>
    <s v="E"/>
    <n v="2"/>
    <x v="949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8"/>
    <n v="528"/>
    <s v="Aktif"/>
    <n v="0"/>
    <s v=""/>
    <s v="CAR"/>
  </r>
  <r>
    <s v="CC"/>
    <s v="39"/>
    <s v="A"/>
    <n v="1"/>
    <x v="950"/>
    <x v="128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C39"/>
    <n v="770"/>
    <s v="Aktif"/>
    <n v="0"/>
    <s v=""/>
    <s v="Fluidbag"/>
  </r>
  <r>
    <s v="CC"/>
    <s v="39"/>
    <s v="A"/>
    <n v="2"/>
    <x v="951"/>
    <x v="128"/>
    <x v="63"/>
    <x v="94"/>
    <x v="6"/>
    <x v="6"/>
    <n v="1"/>
    <n v="1"/>
    <n v="0"/>
    <n v="1"/>
    <n v="0"/>
    <m/>
    <m/>
    <n v="0"/>
    <x v="1"/>
    <n v="0"/>
    <b v="0"/>
    <n v="0"/>
    <d v="1899-12-30T00:00:00"/>
    <b v="0"/>
    <b v="0"/>
    <x v="63"/>
    <x v="94"/>
    <n v="1"/>
    <n v="1"/>
    <s v="CC39"/>
    <n v="770"/>
    <s v="Aktif"/>
    <n v="0"/>
    <s v=""/>
    <s v="Fluidbag"/>
  </r>
  <r>
    <s v="CC"/>
    <s v="39"/>
    <s v="B"/>
    <n v="1"/>
    <x v="952"/>
    <x v="113"/>
    <x v="25"/>
    <x v="11"/>
    <x v="73"/>
    <x v="73"/>
    <n v="0"/>
    <n v="0"/>
    <n v="0"/>
    <n v="4"/>
    <n v="0"/>
    <m/>
    <m/>
    <n v="0"/>
    <x v="0"/>
    <n v="0"/>
    <b v="0"/>
    <n v="0"/>
    <d v="1899-12-30T00:00:00"/>
    <b v="0"/>
    <b v="0"/>
    <x v="25"/>
    <x v="11"/>
    <n v="0"/>
    <n v="0"/>
    <s v="CC39"/>
    <n v="0"/>
    <s v="Aktif"/>
    <n v="1"/>
    <s v="CC"/>
    <s v="CAR"/>
  </r>
  <r>
    <s v="CC"/>
    <s v="39"/>
    <s v="B"/>
    <n v="2"/>
    <x v="953"/>
    <x v="113"/>
    <x v="25"/>
    <x v="11"/>
    <x v="73"/>
    <x v="73"/>
    <n v="0"/>
    <n v="0"/>
    <n v="0"/>
    <n v="4"/>
    <n v="0"/>
    <m/>
    <m/>
    <n v="0"/>
    <x v="0"/>
    <n v="0"/>
    <b v="0"/>
    <n v="0"/>
    <d v="1899-12-30T00:00:00"/>
    <b v="0"/>
    <b v="0"/>
    <x v="25"/>
    <x v="11"/>
    <n v="0"/>
    <n v="0"/>
    <s v="CC39"/>
    <n v="0"/>
    <s v="Aktif"/>
    <n v="1"/>
    <s v="CC"/>
    <s v="CAR"/>
  </r>
  <r>
    <s v="CC"/>
    <s v="39"/>
    <s v="C"/>
    <n v="1"/>
    <x v="954"/>
    <x v="113"/>
    <x v="25"/>
    <x v="11"/>
    <x v="73"/>
    <x v="73"/>
    <n v="4"/>
    <n v="1"/>
    <n v="0"/>
    <n v="4"/>
    <n v="0"/>
    <m/>
    <m/>
    <n v="0"/>
    <x v="3"/>
    <n v="0"/>
    <b v="0"/>
    <n v="0"/>
    <d v="1899-12-30T00:00:00"/>
    <b v="0"/>
    <b v="0"/>
    <x v="25"/>
    <x v="11"/>
    <n v="4"/>
    <n v="1"/>
    <s v="CC39"/>
    <n v="836"/>
    <s v="Aktif"/>
    <n v="0"/>
    <s v=""/>
    <s v="CAR"/>
  </r>
  <r>
    <s v="CC"/>
    <s v="39"/>
    <s v="C"/>
    <n v="2"/>
    <x v="955"/>
    <x v="37"/>
    <x v="39"/>
    <x v="85"/>
    <x v="28"/>
    <x v="28"/>
    <n v="80"/>
    <n v="1"/>
    <n v="0"/>
    <n v="80"/>
    <n v="0"/>
    <m/>
    <m/>
    <n v="0"/>
    <x v="9"/>
    <n v="0"/>
    <b v="0"/>
    <n v="0"/>
    <d v="1899-12-30T00:00:00"/>
    <b v="0"/>
    <b v="0"/>
    <x v="39"/>
    <x v="85"/>
    <n v="80"/>
    <n v="1"/>
    <s v="CC39"/>
    <n v="230.39999999999998"/>
    <s v="Aktif"/>
    <n v="0"/>
    <s v=""/>
    <s v="CAR"/>
  </r>
  <r>
    <s v="CC"/>
    <s v="39"/>
    <s v="D"/>
    <n v="1"/>
    <x v="956"/>
    <x v="31"/>
    <x v="56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56"/>
    <x v="26"/>
    <n v="0"/>
    <n v="0"/>
    <s v="CC39"/>
    <n v="0"/>
    <s v="Aktif"/>
    <n v="1"/>
    <s v="CC"/>
    <s v="CAR"/>
  </r>
  <r>
    <s v="CC"/>
    <s v="39"/>
    <s v="D"/>
    <n v="2"/>
    <x v="957"/>
    <x v="31"/>
    <x v="56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56"/>
    <x v="26"/>
    <n v="0"/>
    <n v="0"/>
    <s v="CC39"/>
    <n v="0"/>
    <s v="Aktif"/>
    <n v="1"/>
    <s v="CC"/>
    <s v="CAR"/>
  </r>
  <r>
    <s v="CC"/>
    <s v="39"/>
    <s v="E"/>
    <n v="1"/>
    <x v="958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9"/>
    <n v="528"/>
    <s v="Aktif"/>
    <n v="0"/>
    <s v=""/>
    <s v="CAR"/>
  </r>
  <r>
    <s v="CC"/>
    <s v="39"/>
    <s v="E"/>
    <n v="2"/>
    <x v="959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9"/>
    <n v="528"/>
    <s v="Aktif"/>
    <n v="0"/>
    <s v=""/>
    <s v="CAR"/>
  </r>
  <r>
    <s v="CC"/>
    <s v="40"/>
    <s v="A"/>
    <n v="1"/>
    <x v="960"/>
    <x v="129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C40"/>
    <n v="770"/>
    <s v="Aktif"/>
    <n v="0"/>
    <s v=""/>
    <s v="Fluidbag"/>
  </r>
  <r>
    <s v="CC"/>
    <s v="40"/>
    <s v="A"/>
    <n v="2"/>
    <x v="961"/>
    <x v="129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C40"/>
    <n v="770"/>
    <s v="Aktif"/>
    <n v="0"/>
    <s v=""/>
    <s v="Fluidbag"/>
  </r>
  <r>
    <s v="CC"/>
    <s v="40"/>
    <s v="B"/>
    <n v="1"/>
    <x v="962"/>
    <x v="129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C40"/>
    <n v="770"/>
    <s v="Aktif"/>
    <n v="0"/>
    <s v=""/>
    <s v="Fluidbag"/>
  </r>
  <r>
    <s v="CC"/>
    <s v="40"/>
    <s v="B"/>
    <n v="2"/>
    <x v="963"/>
    <x v="129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C40"/>
    <n v="770"/>
    <s v="Aktif"/>
    <n v="0"/>
    <s v=""/>
    <s v="Fluidbag"/>
  </r>
  <r>
    <s v="CC"/>
    <s v="40"/>
    <s v="C"/>
    <n v="1"/>
    <x v="964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C40"/>
    <n v="576"/>
    <s v="Aktif"/>
    <n v="0"/>
    <s v=""/>
    <s v="CAR"/>
  </r>
  <r>
    <s v="CC"/>
    <s v="40"/>
    <s v="C"/>
    <n v="2"/>
    <x v="965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C40"/>
    <n v="576"/>
    <s v="Aktif"/>
    <n v="0"/>
    <s v=""/>
    <s v="CAR"/>
  </r>
  <r>
    <s v="CC"/>
    <s v="40"/>
    <s v="D"/>
    <n v="1"/>
    <x v="966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40"/>
    <n v="528"/>
    <s v="Aktif"/>
    <n v="0"/>
    <s v=""/>
    <s v=""/>
  </r>
  <r>
    <s v="CC"/>
    <s v="40"/>
    <s v="D"/>
    <n v="2"/>
    <x v="967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40"/>
    <n v="528"/>
    <s v="Aktif"/>
    <n v="0"/>
    <s v=""/>
    <s v=""/>
  </r>
  <r>
    <s v="CC"/>
    <s v="40"/>
    <s v="E"/>
    <n v="1"/>
    <x v="968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40"/>
    <n v="528"/>
    <s v="Aktif"/>
    <n v="0"/>
    <s v=""/>
    <s v=""/>
  </r>
  <r>
    <s v="CC"/>
    <s v="40"/>
    <s v="E"/>
    <n v="2"/>
    <x v="969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40"/>
    <n v="528"/>
    <s v="Aktif"/>
    <n v="0"/>
    <s v=""/>
    <s v=""/>
  </r>
  <r>
    <s v="CD"/>
    <s v="01"/>
    <s v="A"/>
    <n v="1"/>
    <x v="970"/>
    <x v="111"/>
    <x v="20"/>
    <x v="74"/>
    <x v="84"/>
    <x v="84"/>
    <n v="10"/>
    <n v="0"/>
    <n v="10"/>
    <n v="44"/>
    <n v="0"/>
    <m/>
    <m/>
    <n v="0"/>
    <x v="12"/>
    <n v="0"/>
    <b v="0"/>
    <n v="0"/>
    <d v="1899-12-30T00:00:00"/>
    <b v="0"/>
    <b v="0"/>
    <x v="20"/>
    <x v="74"/>
    <n v="10"/>
    <n v="1"/>
    <s v="CD01"/>
    <n v="120"/>
    <s v="Aktif"/>
    <n v="0"/>
    <s v=""/>
    <s v=""/>
  </r>
  <r>
    <s v="CD"/>
    <s v="01"/>
    <s v="A"/>
    <n v="2"/>
    <x v="971"/>
    <x v="130"/>
    <x v="64"/>
    <x v="95"/>
    <x v="85"/>
    <x v="85"/>
    <n v="7"/>
    <n v="0"/>
    <n v="7"/>
    <n v="44"/>
    <n v="0"/>
    <m/>
    <m/>
    <n v="0"/>
    <x v="20"/>
    <n v="0"/>
    <b v="0"/>
    <n v="0"/>
    <d v="1899-12-30T00:00:00"/>
    <b v="0"/>
    <b v="0"/>
    <x v="64"/>
    <x v="95"/>
    <n v="7"/>
    <n v="1"/>
    <s v="CD01"/>
    <n v="84"/>
    <s v="Aktif"/>
    <n v="0"/>
    <s v=""/>
    <s v="CAR"/>
  </r>
  <r>
    <s v="CD"/>
    <s v="01"/>
    <s v="B"/>
    <n v="1"/>
    <x v="972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D01"/>
    <n v="576"/>
    <s v="Aktif"/>
    <n v="0"/>
    <s v=""/>
    <s v="CAR"/>
  </r>
  <r>
    <s v="CD"/>
    <s v="01"/>
    <s v="B"/>
    <n v="2"/>
    <x v="973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D01"/>
    <n v="576"/>
    <s v="Aktif"/>
    <n v="0"/>
    <s v=""/>
    <s v="CAR"/>
  </r>
  <r>
    <s v="CD"/>
    <s v="01"/>
    <s v="C"/>
    <n v="1"/>
    <x v="974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D01"/>
    <n v="576"/>
    <s v="Aktif"/>
    <n v="0"/>
    <s v=""/>
    <s v="CAR"/>
  </r>
  <r>
    <s v="CD"/>
    <s v="01"/>
    <s v="C"/>
    <n v="2"/>
    <x v="975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1"/>
    <n v="800"/>
    <s v="Aktif"/>
    <n v="0"/>
    <s v=""/>
    <s v="CAR"/>
  </r>
  <r>
    <s v="CD"/>
    <s v="01"/>
    <s v="D"/>
    <n v="1"/>
    <x v="976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D01"/>
    <n v="528"/>
    <s v="Aktif"/>
    <n v="0"/>
    <s v=""/>
    <s v="CAR"/>
  </r>
  <r>
    <s v="CD"/>
    <s v="01"/>
    <s v="D"/>
    <n v="2"/>
    <x v="977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D01"/>
    <n v="528"/>
    <s v="Aktif"/>
    <n v="0"/>
    <s v=""/>
    <s v="CAR"/>
  </r>
  <r>
    <s v="CD"/>
    <s v="01"/>
    <s v="E"/>
    <n v="1"/>
    <x v="978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D01"/>
    <n v="528"/>
    <s v="Aktif"/>
    <n v="0"/>
    <s v=""/>
    <s v="CAR"/>
  </r>
  <r>
    <s v="CD"/>
    <s v="01"/>
    <s v="E"/>
    <n v="2"/>
    <x v="979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D01"/>
    <n v="528"/>
    <s v="Aktif"/>
    <n v="0"/>
    <s v=""/>
    <s v="CAR"/>
  </r>
  <r>
    <s v="CD"/>
    <s v="02"/>
    <s v="A"/>
    <n v="1"/>
    <x v="980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2"/>
    <n v="800"/>
    <s v="Aktif"/>
    <n v="0"/>
    <s v=""/>
    <s v=""/>
  </r>
  <r>
    <s v="CD"/>
    <s v="02"/>
    <s v="A"/>
    <n v="2"/>
    <x v="981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2"/>
    <n v="800"/>
    <s v="Aktif"/>
    <n v="0"/>
    <s v=""/>
    <s v="CAR"/>
  </r>
  <r>
    <s v="CD"/>
    <s v="02"/>
    <s v="B"/>
    <n v="1"/>
    <x v="982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2"/>
    <n v="800"/>
    <s v="Aktif"/>
    <n v="0"/>
    <s v=""/>
    <s v="CAR"/>
  </r>
  <r>
    <s v="CD"/>
    <s v="02"/>
    <s v="B"/>
    <n v="2"/>
    <x v="983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2"/>
    <n v="800"/>
    <s v="Aktif"/>
    <n v="0"/>
    <s v=""/>
    <s v="CAR"/>
  </r>
  <r>
    <s v="CD"/>
    <s v="02"/>
    <s v="C"/>
    <n v="1"/>
    <x v="984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2"/>
    <n v="800"/>
    <s v="Aktif"/>
    <n v="0"/>
    <s v=""/>
    <s v="CAR"/>
  </r>
  <r>
    <s v="CD"/>
    <s v="02"/>
    <s v="C"/>
    <n v="2"/>
    <x v="985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2"/>
    <n v="800"/>
    <s v="Aktif"/>
    <n v="0"/>
    <s v=""/>
    <s v="CAR"/>
  </r>
  <r>
    <s v="CD"/>
    <s v="02"/>
    <s v="D"/>
    <n v="1"/>
    <x v="986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2"/>
    <n v="460.79999999999995"/>
    <s v="Aktif"/>
    <n v="0"/>
    <s v=""/>
    <s v="CAR"/>
  </r>
  <r>
    <s v="CD"/>
    <s v="02"/>
    <s v="D"/>
    <n v="2"/>
    <x v="987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2"/>
    <n v="460.79999999999995"/>
    <s v="Aktif"/>
    <n v="0"/>
    <s v=""/>
    <s v="CAR"/>
  </r>
  <r>
    <s v="CD"/>
    <s v="02"/>
    <s v="E"/>
    <n v="1"/>
    <x v="988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2"/>
    <n v="460.79999999999995"/>
    <s v="Aktif"/>
    <n v="0"/>
    <s v=""/>
    <s v="CAR"/>
  </r>
  <r>
    <s v="CD"/>
    <s v="02"/>
    <s v="E"/>
    <n v="2"/>
    <x v="989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2"/>
    <n v="460.79999999999995"/>
    <s v="Aktif"/>
    <n v="0"/>
    <s v=""/>
    <s v="CAR"/>
  </r>
  <r>
    <s v="CD"/>
    <s v="03"/>
    <s v="A"/>
    <n v="1"/>
    <x v="990"/>
    <x v="111"/>
    <x v="5"/>
    <x v="74"/>
    <x v="74"/>
    <x v="74"/>
    <n v="7"/>
    <n v="0"/>
    <n v="7"/>
    <n v="36"/>
    <n v="0"/>
    <m/>
    <m/>
    <n v="0"/>
    <x v="20"/>
    <n v="0"/>
    <b v="0"/>
    <n v="0"/>
    <d v="1899-12-30T00:00:00"/>
    <b v="0"/>
    <b v="0"/>
    <x v="5"/>
    <x v="74"/>
    <n v="7"/>
    <n v="1"/>
    <s v="CD03"/>
    <n v="112"/>
    <s v="Aktif"/>
    <n v="0"/>
    <s v=""/>
    <s v="CAR"/>
  </r>
  <r>
    <s v="CD"/>
    <s v="03"/>
    <s v="A"/>
    <n v="2"/>
    <x v="991"/>
    <x v="131"/>
    <x v="63"/>
    <x v="16"/>
    <x v="7"/>
    <x v="7"/>
    <n v="18"/>
    <n v="0"/>
    <n v="18"/>
    <n v="36"/>
    <n v="0"/>
    <m/>
    <m/>
    <n v="0"/>
    <x v="21"/>
    <n v="0"/>
    <b v="0"/>
    <n v="0"/>
    <d v="1899-12-30T00:00:00"/>
    <b v="0"/>
    <b v="0"/>
    <x v="63"/>
    <x v="16"/>
    <n v="18"/>
    <n v="1"/>
    <s v="CD03"/>
    <n v="288"/>
    <s v="Aktif"/>
    <n v="0"/>
    <s v=""/>
    <s v="CAR"/>
  </r>
  <r>
    <s v="CD"/>
    <s v="03"/>
    <s v="B"/>
    <n v="1"/>
    <x v="992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3"/>
    <n v="800"/>
    <s v="Aktif"/>
    <n v="0"/>
    <s v=""/>
    <s v="CAR"/>
  </r>
  <r>
    <s v="CD"/>
    <s v="03"/>
    <s v="B"/>
    <n v="2"/>
    <x v="993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3"/>
    <n v="800"/>
    <s v="Aktif"/>
    <n v="0"/>
    <s v=""/>
    <s v="CAR"/>
  </r>
  <r>
    <s v="CD"/>
    <s v="03"/>
    <s v="C"/>
    <n v="1"/>
    <x v="994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3"/>
    <n v="800"/>
    <s v="Aktif"/>
    <n v="0"/>
    <s v=""/>
    <s v="CAR"/>
  </r>
  <r>
    <s v="CD"/>
    <s v="03"/>
    <s v="C"/>
    <n v="2"/>
    <x v="995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3"/>
    <n v="800"/>
    <s v="Aktif"/>
    <n v="0"/>
    <s v=""/>
    <s v="CAR"/>
  </r>
  <r>
    <s v="CD"/>
    <s v="03"/>
    <s v="D"/>
    <n v="1"/>
    <x v="996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3"/>
    <n v="460.79999999999995"/>
    <s v="Aktif"/>
    <n v="0"/>
    <s v=""/>
    <s v="CAR"/>
  </r>
  <r>
    <s v="CD"/>
    <s v="03"/>
    <s v="D"/>
    <n v="2"/>
    <x v="997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3"/>
    <n v="460.79999999999995"/>
    <s v="Aktif"/>
    <n v="0"/>
    <s v=""/>
    <s v="CAR"/>
  </r>
  <r>
    <s v="CD"/>
    <s v="03"/>
    <s v="E"/>
    <n v="1"/>
    <x v="998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3"/>
    <n v="460.80000000000007"/>
    <s v="Aktif"/>
    <n v="0"/>
    <s v=""/>
    <s v="CAR"/>
  </r>
  <r>
    <s v="CD"/>
    <s v="03"/>
    <s v="E"/>
    <n v="2"/>
    <x v="999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3"/>
    <n v="460.80000000000007"/>
    <s v="Aktif"/>
    <n v="0"/>
    <s v=""/>
    <s v="CAR"/>
  </r>
  <r>
    <s v="CD"/>
    <s v="04"/>
    <s v="A"/>
    <n v="1"/>
    <x v="1000"/>
    <x v="132"/>
    <x v="5"/>
    <x v="96"/>
    <x v="87"/>
    <x v="87"/>
    <n v="12"/>
    <n v="0"/>
    <n v="12"/>
    <n v="44"/>
    <n v="0"/>
    <m/>
    <m/>
    <n v="0"/>
    <x v="29"/>
    <n v="0"/>
    <b v="0"/>
    <n v="0"/>
    <d v="1899-12-30T00:00:00"/>
    <b v="0"/>
    <b v="0"/>
    <x v="5"/>
    <x v="96"/>
    <n v="12"/>
    <n v="1"/>
    <s v="CD04"/>
    <n v="144"/>
    <s v="Aktif"/>
    <n v="0"/>
    <s v=""/>
    <s v="CAR"/>
  </r>
  <r>
    <s v="CD"/>
    <s v="04"/>
    <s v="A"/>
    <n v="2"/>
    <x v="1001"/>
    <x v="61"/>
    <x v="39"/>
    <x v="48"/>
    <x v="57"/>
    <x v="57"/>
    <n v="20"/>
    <n v="0"/>
    <n v="20"/>
    <n v="48"/>
    <n v="0"/>
    <m/>
    <m/>
    <n v="0"/>
    <x v="30"/>
    <n v="0"/>
    <b v="0"/>
    <n v="0"/>
    <d v="1899-12-30T00:00:00"/>
    <b v="0"/>
    <b v="0"/>
    <x v="39"/>
    <x v="48"/>
    <n v="20"/>
    <n v="1"/>
    <s v="CD04"/>
    <n v="192"/>
    <s v="Aktif"/>
    <n v="0"/>
    <s v=""/>
    <s v="CAR"/>
  </r>
  <r>
    <s v="CD"/>
    <s v="04"/>
    <s v="B"/>
    <n v="1"/>
    <x v="1002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4"/>
    <n v="460.79999999999995"/>
    <s v="Aktif"/>
    <n v="0"/>
    <s v=""/>
    <s v="CAR"/>
  </r>
  <r>
    <s v="CD"/>
    <s v="04"/>
    <s v="B"/>
    <n v="2"/>
    <x v="1003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4"/>
    <n v="460.79999999999995"/>
    <s v="Aktif"/>
    <n v="0"/>
    <s v=""/>
    <s v="CAR"/>
  </r>
  <r>
    <s v="CD"/>
    <s v="04"/>
    <s v="C"/>
    <n v="1"/>
    <x v="1004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4"/>
    <n v="460.79999999999995"/>
    <s v="Aktif"/>
    <n v="0"/>
    <s v=""/>
    <s v="CAR"/>
  </r>
  <r>
    <s v="CD"/>
    <s v="04"/>
    <s v="C"/>
    <n v="2"/>
    <x v="1005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4"/>
    <n v="460.79999999999995"/>
    <s v="Aktif"/>
    <n v="0"/>
    <s v=""/>
    <s v="CAR"/>
  </r>
  <r>
    <s v="CD"/>
    <s v="04"/>
    <s v="D"/>
    <n v="1"/>
    <x v="1006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4"/>
    <n v="460.80000000000007"/>
    <s v="Aktif"/>
    <n v="0"/>
    <s v=""/>
    <s v="CAR"/>
  </r>
  <r>
    <s v="CD"/>
    <s v="04"/>
    <s v="D"/>
    <n v="2"/>
    <x v="1007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4"/>
    <n v="460.80000000000007"/>
    <s v="Aktif"/>
    <n v="0"/>
    <s v=""/>
    <s v="CAR"/>
  </r>
  <r>
    <s v="CD"/>
    <s v="04"/>
    <s v="E"/>
    <n v="1"/>
    <x v="1008"/>
    <x v="131"/>
    <x v="59"/>
    <x v="16"/>
    <x v="7"/>
    <x v="7"/>
    <n v="36"/>
    <n v="1"/>
    <n v="0"/>
    <n v="36"/>
    <n v="0"/>
    <m/>
    <m/>
    <n v="0"/>
    <x v="5"/>
    <n v="0"/>
    <b v="0"/>
    <n v="0"/>
    <d v="1899-12-30T00:00:00"/>
    <b v="0"/>
    <b v="0"/>
    <x v="59"/>
    <x v="16"/>
    <n v="36"/>
    <n v="1"/>
    <s v="CD04"/>
    <n v="576"/>
    <s v="Aktif"/>
    <n v="0"/>
    <s v=""/>
    <s v="CAR"/>
  </r>
  <r>
    <s v="CD"/>
    <s v="04"/>
    <s v="E"/>
    <n v="2"/>
    <x v="1009"/>
    <x v="131"/>
    <x v="59"/>
    <x v="16"/>
    <x v="7"/>
    <x v="7"/>
    <n v="36"/>
    <n v="1"/>
    <n v="0"/>
    <n v="36"/>
    <n v="0"/>
    <m/>
    <m/>
    <n v="0"/>
    <x v="5"/>
    <n v="0"/>
    <b v="0"/>
    <n v="0"/>
    <d v="1899-12-30T00:00:00"/>
    <b v="0"/>
    <b v="0"/>
    <x v="59"/>
    <x v="16"/>
    <n v="36"/>
    <n v="1"/>
    <s v="CD04"/>
    <n v="576"/>
    <s v="Aktif"/>
    <n v="0"/>
    <s v=""/>
    <s v="CAR"/>
  </r>
  <r>
    <s v="CD"/>
    <s v="05"/>
    <s v="A"/>
    <n v="1"/>
    <x v="1010"/>
    <x v="133"/>
    <x v="47"/>
    <x v="97"/>
    <x v="55"/>
    <x v="55"/>
    <n v="4"/>
    <n v="1"/>
    <n v="0"/>
    <n v="4"/>
    <n v="0"/>
    <m/>
    <m/>
    <n v="0"/>
    <x v="3"/>
    <n v="0"/>
    <b v="0"/>
    <n v="0"/>
    <d v="1899-12-30T00:00:00"/>
    <b v="0"/>
    <b v="0"/>
    <x v="47"/>
    <x v="97"/>
    <n v="4"/>
    <n v="1"/>
    <s v="CD05"/>
    <n v="836"/>
    <s v="Aktif"/>
    <n v="0"/>
    <s v=""/>
    <s v="Drum"/>
  </r>
  <r>
    <s v="CD"/>
    <s v="05"/>
    <s v="A"/>
    <n v="2"/>
    <x v="1011"/>
    <x v="134"/>
    <x v="5"/>
    <x v="98"/>
    <x v="88"/>
    <x v="88"/>
    <n v="0"/>
    <n v="0"/>
    <n v="0"/>
    <n v="48"/>
    <n v="0"/>
    <m/>
    <m/>
    <n v="0"/>
    <x v="0"/>
    <n v="0"/>
    <b v="0"/>
    <n v="0"/>
    <d v="1899-12-30T00:00:00"/>
    <b v="0"/>
    <b v="0"/>
    <x v="5"/>
    <x v="98"/>
    <n v="0"/>
    <n v="0"/>
    <s v="CD05"/>
    <n v="0"/>
    <s v="Aktif"/>
    <n v="1"/>
    <s v="CD"/>
    <s v=""/>
  </r>
  <r>
    <s v="CD"/>
    <s v="05"/>
    <s v="B"/>
    <n v="1"/>
    <x v="1012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5"/>
    <n v="528"/>
    <s v="Aktif"/>
    <n v="0"/>
    <s v=""/>
    <s v="CAR"/>
  </r>
  <r>
    <s v="CD"/>
    <s v="05"/>
    <s v="B"/>
    <n v="2"/>
    <x v="1013"/>
    <x v="131"/>
    <x v="59"/>
    <x v="16"/>
    <x v="7"/>
    <x v="7"/>
    <n v="36"/>
    <n v="1"/>
    <n v="0"/>
    <n v="36"/>
    <n v="0"/>
    <m/>
    <m/>
    <n v="0"/>
    <x v="5"/>
    <n v="0"/>
    <b v="0"/>
    <n v="0"/>
    <d v="1899-12-30T00:00:00"/>
    <b v="0"/>
    <b v="0"/>
    <x v="59"/>
    <x v="16"/>
    <n v="36"/>
    <n v="1"/>
    <s v="CD05"/>
    <n v="576"/>
    <s v="Aktif"/>
    <n v="0"/>
    <s v=""/>
    <s v="CAR"/>
  </r>
  <r>
    <s v="CD"/>
    <s v="05"/>
    <s v="C"/>
    <n v="1"/>
    <x v="1014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5"/>
    <n v="460.80000000000007"/>
    <s v="Aktif"/>
    <n v="0"/>
    <s v=""/>
    <s v="CAR"/>
  </r>
  <r>
    <s v="CD"/>
    <s v="05"/>
    <s v="C"/>
    <n v="2"/>
    <x v="1015"/>
    <x v="136"/>
    <x v="35"/>
    <x v="100"/>
    <x v="90"/>
    <x v="90"/>
    <n v="4"/>
    <n v="1"/>
    <n v="0"/>
    <n v="4"/>
    <n v="0"/>
    <m/>
    <m/>
    <n v="0"/>
    <x v="3"/>
    <n v="0"/>
    <b v="0"/>
    <n v="0"/>
    <d v="1899-12-30T00:00:00"/>
    <b v="0"/>
    <b v="0"/>
    <x v="35"/>
    <x v="100"/>
    <n v="4"/>
    <n v="1"/>
    <s v="CD05"/>
    <n v="836"/>
    <s v="Aktif"/>
    <n v="0"/>
    <s v=""/>
    <s v="Drum"/>
  </r>
  <r>
    <s v="CD"/>
    <s v="05"/>
    <s v="D"/>
    <n v="1"/>
    <x v="1016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5"/>
    <n v="528"/>
    <s v="Aktif"/>
    <n v="0"/>
    <s v=""/>
    <s v="CAR"/>
  </r>
  <r>
    <s v="CD"/>
    <s v="05"/>
    <s v="D"/>
    <n v="2"/>
    <x v="1017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5"/>
    <n v="528"/>
    <s v="Aktif"/>
    <n v="0"/>
    <s v=""/>
    <s v="CAR"/>
  </r>
  <r>
    <s v="CD"/>
    <s v="05"/>
    <s v="E"/>
    <n v="1"/>
    <x v="1018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5"/>
    <n v="460.80000000000007"/>
    <s v="Aktif"/>
    <n v="0"/>
    <s v=""/>
    <s v="CAR"/>
  </r>
  <r>
    <s v="CD"/>
    <s v="05"/>
    <s v="E"/>
    <n v="2"/>
    <x v="1019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5"/>
    <n v="460.80000000000007"/>
    <s v="Aktif"/>
    <n v="0"/>
    <s v=""/>
    <s v="CAR"/>
  </r>
  <r>
    <s v="CD"/>
    <s v="06"/>
    <s v="A"/>
    <n v="1"/>
    <x v="1020"/>
    <x v="137"/>
    <x v="5"/>
    <x v="5"/>
    <x v="8"/>
    <x v="8"/>
    <n v="8"/>
    <n v="0"/>
    <n v="8"/>
    <n v="48"/>
    <n v="0"/>
    <m/>
    <m/>
    <n v="0"/>
    <x v="25"/>
    <n v="0"/>
    <b v="0"/>
    <n v="0"/>
    <d v="1899-12-30T00:00:00"/>
    <b v="0"/>
    <b v="0"/>
    <x v="5"/>
    <x v="5"/>
    <n v="8"/>
    <n v="1"/>
    <s v="CD06"/>
    <n v="67.2"/>
    <s v="Aktif"/>
    <n v="0"/>
    <s v=""/>
    <s v="Drum"/>
  </r>
  <r>
    <s v="CD"/>
    <s v="06"/>
    <s v="A"/>
    <n v="2"/>
    <x v="1021"/>
    <x v="138"/>
    <x v="5"/>
    <x v="101"/>
    <x v="91"/>
    <x v="91"/>
    <n v="0"/>
    <n v="0"/>
    <n v="0"/>
    <n v="24"/>
    <n v="0"/>
    <m/>
    <m/>
    <n v="0"/>
    <x v="0"/>
    <n v="0"/>
    <b v="0"/>
    <n v="0"/>
    <d v="1899-12-30T00:00:00"/>
    <b v="0"/>
    <b v="0"/>
    <x v="5"/>
    <x v="101"/>
    <n v="0"/>
    <n v="0"/>
    <s v="CD06"/>
    <n v="0"/>
    <s v="Aktif"/>
    <n v="1"/>
    <s v="CD"/>
    <s v=""/>
  </r>
  <r>
    <s v="CD"/>
    <s v="06"/>
    <s v="B"/>
    <n v="1"/>
    <x v="1022"/>
    <x v="131"/>
    <x v="59"/>
    <x v="16"/>
    <x v="7"/>
    <x v="7"/>
    <n v="36"/>
    <n v="1"/>
    <n v="0"/>
    <n v="36"/>
    <n v="0"/>
    <m/>
    <m/>
    <n v="0"/>
    <x v="5"/>
    <n v="0"/>
    <b v="0"/>
    <n v="0"/>
    <d v="1899-12-30T00:00:00"/>
    <b v="0"/>
    <b v="0"/>
    <x v="59"/>
    <x v="16"/>
    <n v="36"/>
    <n v="1"/>
    <s v="CD06"/>
    <n v="576"/>
    <s v="Aktif"/>
    <n v="0"/>
    <s v=""/>
    <s v="CAR"/>
  </r>
  <r>
    <s v="CD"/>
    <s v="06"/>
    <s v="B"/>
    <n v="2"/>
    <x v="1023"/>
    <x v="131"/>
    <x v="59"/>
    <x v="16"/>
    <x v="7"/>
    <x v="7"/>
    <n v="36"/>
    <n v="1"/>
    <n v="0"/>
    <n v="36"/>
    <n v="0"/>
    <m/>
    <m/>
    <n v="0"/>
    <x v="5"/>
    <n v="0"/>
    <b v="0"/>
    <n v="0"/>
    <d v="1899-12-30T00:00:00"/>
    <b v="0"/>
    <b v="0"/>
    <x v="59"/>
    <x v="16"/>
    <n v="36"/>
    <n v="1"/>
    <s v="CD06"/>
    <n v="576"/>
    <s v="Aktif"/>
    <n v="0"/>
    <s v=""/>
    <s v="CAR"/>
  </r>
  <r>
    <s v="CD"/>
    <s v="06"/>
    <s v="C"/>
    <n v="1"/>
    <x v="1024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6"/>
    <n v="528"/>
    <s v="Aktif"/>
    <n v="0"/>
    <s v=""/>
    <s v="CAR"/>
  </r>
  <r>
    <s v="CD"/>
    <s v="06"/>
    <s v="C"/>
    <n v="2"/>
    <x v="1025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6"/>
    <n v="528"/>
    <s v="Aktif"/>
    <n v="0"/>
    <s v=""/>
    <s v="CAR"/>
  </r>
  <r>
    <s v="CD"/>
    <s v="06"/>
    <s v="D"/>
    <n v="1"/>
    <x v="1026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6"/>
    <n v="528"/>
    <s v="Aktif"/>
    <n v="0"/>
    <s v=""/>
    <s v="CAR"/>
  </r>
  <r>
    <s v="CD"/>
    <s v="06"/>
    <s v="D"/>
    <n v="2"/>
    <x v="1027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6"/>
    <n v="528"/>
    <s v="Aktif"/>
    <n v="0"/>
    <s v=""/>
    <s v="CAR"/>
  </r>
  <r>
    <s v="CD"/>
    <s v="06"/>
    <s v="E"/>
    <n v="1"/>
    <x v="1028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6"/>
    <n v="528"/>
    <s v="Aktif"/>
    <n v="0"/>
    <s v=""/>
    <s v="CAR"/>
  </r>
  <r>
    <s v="CD"/>
    <s v="06"/>
    <s v="E"/>
    <n v="2"/>
    <x v="1029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6"/>
    <n v="528"/>
    <s v="Aktif"/>
    <n v="0"/>
    <s v=""/>
    <s v="CAR"/>
  </r>
  <r>
    <s v="CD"/>
    <s v="07"/>
    <s v="A"/>
    <n v="1"/>
    <x v="1030"/>
    <x v="121"/>
    <x v="39"/>
    <x v="89"/>
    <x v="80"/>
    <x v="80"/>
    <n v="24"/>
    <n v="0"/>
    <n v="24"/>
    <n v="44"/>
    <n v="0"/>
    <m/>
    <m/>
    <n v="0"/>
    <x v="19"/>
    <n v="0"/>
    <b v="0"/>
    <n v="0"/>
    <d v="1899-12-30T00:00:00"/>
    <b v="0"/>
    <b v="0"/>
    <x v="39"/>
    <x v="89"/>
    <n v="24"/>
    <n v="1"/>
    <s v="CD07"/>
    <n v="288"/>
    <s v="Aktif"/>
    <n v="0"/>
    <s v=""/>
    <s v=""/>
  </r>
  <r>
    <s v="CD"/>
    <s v="07"/>
    <s v="A"/>
    <n v="2"/>
    <x v="1031"/>
    <x v="139"/>
    <x v="35"/>
    <x v="49"/>
    <x v="92"/>
    <x v="92"/>
    <n v="6"/>
    <n v="0"/>
    <n v="6"/>
    <n v="36"/>
    <n v="0"/>
    <m/>
    <m/>
    <n v="0"/>
    <x v="8"/>
    <n v="0"/>
    <b v="0"/>
    <n v="0"/>
    <d v="1899-12-30T00:00:00"/>
    <b v="0"/>
    <b v="0"/>
    <x v="35"/>
    <x v="49"/>
    <n v="6"/>
    <n v="1"/>
    <s v="CD07"/>
    <n v="96"/>
    <s v="Aktif"/>
    <n v="0"/>
    <s v=""/>
    <s v="CAR"/>
  </r>
  <r>
    <s v="CD"/>
    <s v="07"/>
    <s v="B"/>
    <n v="1"/>
    <x v="1032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7"/>
    <n v="528"/>
    <s v="Aktif"/>
    <n v="0"/>
    <s v=""/>
    <s v="CAR"/>
  </r>
  <r>
    <s v="CD"/>
    <s v="07"/>
    <s v="B"/>
    <n v="2"/>
    <x v="1033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7"/>
    <n v="460.80000000000007"/>
    <s v="Aktif"/>
    <n v="0"/>
    <s v=""/>
    <s v="Drum"/>
  </r>
  <r>
    <s v="CD"/>
    <s v="07"/>
    <s v="C"/>
    <n v="1"/>
    <x v="1034"/>
    <x v="81"/>
    <x v="12"/>
    <x v="64"/>
    <x v="56"/>
    <x v="56"/>
    <n v="4"/>
    <n v="1"/>
    <n v="0"/>
    <n v="4"/>
    <n v="0"/>
    <m/>
    <m/>
    <n v="0"/>
    <x v="3"/>
    <n v="0"/>
    <b v="0"/>
    <n v="0"/>
    <d v="1899-12-30T00:00:00"/>
    <b v="0"/>
    <b v="0"/>
    <x v="12"/>
    <x v="64"/>
    <n v="4"/>
    <n v="1"/>
    <s v="CD07"/>
    <n v="836"/>
    <s v="Aktif"/>
    <n v="0"/>
    <s v=""/>
    <s v="Drum"/>
  </r>
  <r>
    <s v="CD"/>
    <s v="07"/>
    <s v="C"/>
    <n v="2"/>
    <x v="1035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7"/>
    <n v="460.80000000000007"/>
    <s v="Aktif"/>
    <n v="0"/>
    <s v=""/>
    <s v="CAR"/>
  </r>
  <r>
    <s v="CD"/>
    <s v="07"/>
    <s v="D"/>
    <n v="1"/>
    <x v="1036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7"/>
    <n v="528"/>
    <s v="Aktif"/>
    <n v="0"/>
    <s v=""/>
    <s v="CAR"/>
  </r>
  <r>
    <s v="CD"/>
    <s v="07"/>
    <s v="D"/>
    <n v="2"/>
    <x v="1037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7"/>
    <n v="528"/>
    <s v="Aktif"/>
    <n v="0"/>
    <s v=""/>
    <s v="CAR"/>
  </r>
  <r>
    <s v="CD"/>
    <s v="07"/>
    <s v="E"/>
    <n v="1"/>
    <x v="1038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7"/>
    <n v="528"/>
    <s v="Aktif"/>
    <n v="0"/>
    <s v=""/>
    <s v="CAR"/>
  </r>
  <r>
    <s v="CD"/>
    <s v="07"/>
    <s v="E"/>
    <n v="2"/>
    <x v="1039"/>
    <x v="34"/>
    <x v="39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39"/>
    <x v="29"/>
    <n v="44"/>
    <n v="1"/>
    <s v="CD07"/>
    <n v="528"/>
    <s v="Aktif"/>
    <n v="0"/>
    <s v=""/>
    <s v="CAR"/>
  </r>
  <r>
    <s v="CD"/>
    <s v="08"/>
    <s v="A"/>
    <n v="1"/>
    <x v="1040"/>
    <x v="66"/>
    <x v="35"/>
    <x v="53"/>
    <x v="46"/>
    <x v="46"/>
    <n v="14"/>
    <n v="0"/>
    <n v="14"/>
    <n v="48"/>
    <n v="0"/>
    <m/>
    <m/>
    <n v="0"/>
    <x v="31"/>
    <n v="0"/>
    <b v="0"/>
    <n v="0"/>
    <d v="1899-12-30T00:00:00"/>
    <b v="0"/>
    <b v="0"/>
    <x v="35"/>
    <x v="53"/>
    <n v="14"/>
    <n v="1"/>
    <s v="CD08"/>
    <n v="134.4"/>
    <s v="Aktif"/>
    <n v="0"/>
    <s v=""/>
    <s v="CAR"/>
  </r>
  <r>
    <s v="CD"/>
    <s v="08"/>
    <s v="A"/>
    <n v="2"/>
    <x v="1041"/>
    <x v="135"/>
    <x v="35"/>
    <x v="99"/>
    <x v="89"/>
    <x v="89"/>
    <n v="6"/>
    <n v="0"/>
    <n v="6"/>
    <n v="44"/>
    <n v="0"/>
    <m/>
    <m/>
    <n v="0"/>
    <x v="8"/>
    <n v="0"/>
    <b v="0"/>
    <n v="0"/>
    <d v="1899-12-30T00:00:00"/>
    <b v="0"/>
    <b v="0"/>
    <x v="35"/>
    <x v="99"/>
    <n v="6"/>
    <n v="1"/>
    <s v="CD08"/>
    <n v="72"/>
    <s v="Aktif"/>
    <n v="0"/>
    <s v=""/>
    <s v="CAR"/>
  </r>
  <r>
    <s v="CD"/>
    <s v="08"/>
    <s v="B"/>
    <n v="1"/>
    <x v="1042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08"/>
    <n v="528"/>
    <s v="Aktif"/>
    <n v="0"/>
    <s v=""/>
    <s v="CAR"/>
  </r>
  <r>
    <s v="CD"/>
    <s v="08"/>
    <s v="B"/>
    <n v="2"/>
    <x v="1043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08"/>
    <n v="528"/>
    <s v="Aktif"/>
    <n v="0"/>
    <s v=""/>
    <s v="CAR"/>
  </r>
  <r>
    <s v="CD"/>
    <s v="08"/>
    <s v="C"/>
    <n v="1"/>
    <x v="1044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8"/>
    <n v="528"/>
    <s v="Aktif"/>
    <n v="0"/>
    <s v=""/>
    <s v="CAR"/>
  </r>
  <r>
    <s v="CD"/>
    <s v="08"/>
    <s v="C"/>
    <n v="2"/>
    <x v="1045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8"/>
    <n v="528"/>
    <s v="Aktif"/>
    <n v="0"/>
    <s v=""/>
    <s v="CAR"/>
  </r>
  <r>
    <s v="CD"/>
    <s v="08"/>
    <s v="D"/>
    <n v="1"/>
    <x v="1046"/>
    <x v="34"/>
    <x v="39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39"/>
    <x v="29"/>
    <n v="44"/>
    <n v="1"/>
    <s v="CD08"/>
    <n v="528"/>
    <s v="Aktif"/>
    <n v="0"/>
    <s v=""/>
    <s v="CAR"/>
  </r>
  <r>
    <s v="CD"/>
    <s v="08"/>
    <s v="D"/>
    <n v="2"/>
    <x v="1047"/>
    <x v="34"/>
    <x v="39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39"/>
    <x v="29"/>
    <n v="44"/>
    <n v="1"/>
    <s v="CD08"/>
    <n v="528"/>
    <s v="Aktif"/>
    <n v="0"/>
    <s v=""/>
    <s v="CAR"/>
  </r>
  <r>
    <s v="CD"/>
    <s v="08"/>
    <s v="E"/>
    <n v="1"/>
    <x v="1048"/>
    <x v="34"/>
    <x v="39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39"/>
    <x v="29"/>
    <n v="44"/>
    <n v="1"/>
    <s v="CD08"/>
    <n v="528"/>
    <s v="Aktif"/>
    <n v="0"/>
    <s v=""/>
    <s v="CAR"/>
  </r>
  <r>
    <s v="CD"/>
    <s v="08"/>
    <s v="E"/>
    <n v="2"/>
    <x v="1049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08"/>
    <n v="528"/>
    <s v="Aktif"/>
    <n v="0"/>
    <s v=""/>
    <s v="CAR"/>
  </r>
  <r>
    <s v="CD"/>
    <s v="09"/>
    <s v="A"/>
    <n v="1"/>
    <x v="1050"/>
    <x v="121"/>
    <x v="52"/>
    <x v="89"/>
    <x v="80"/>
    <x v="80"/>
    <n v="23"/>
    <n v="0"/>
    <n v="23"/>
    <n v="44"/>
    <n v="0"/>
    <m/>
    <m/>
    <n v="0"/>
    <x v="17"/>
    <n v="0"/>
    <b v="0"/>
    <n v="0"/>
    <d v="1899-12-30T00:00:00"/>
    <b v="0"/>
    <b v="0"/>
    <x v="52"/>
    <x v="89"/>
    <n v="23"/>
    <n v="1"/>
    <s v="CD09"/>
    <n v="276"/>
    <s v="Aktif"/>
    <n v="0"/>
    <s v=""/>
    <s v="CAR"/>
  </r>
  <r>
    <s v="CD"/>
    <s v="09"/>
    <s v="A"/>
    <n v="2"/>
    <x v="1051"/>
    <x v="88"/>
    <x v="20"/>
    <x v="68"/>
    <x v="93"/>
    <x v="93"/>
    <n v="24"/>
    <n v="0"/>
    <n v="24"/>
    <n v="44"/>
    <n v="0"/>
    <m/>
    <m/>
    <n v="0"/>
    <x v="19"/>
    <n v="0"/>
    <b v="0"/>
    <n v="0"/>
    <d v="1899-12-30T00:00:00"/>
    <b v="0"/>
    <b v="0"/>
    <x v="20"/>
    <x v="68"/>
    <n v="24"/>
    <n v="1"/>
    <s v="CD09"/>
    <n v="288"/>
    <s v="Aktif"/>
    <n v="0"/>
    <s v=""/>
    <s v="CAR"/>
  </r>
  <r>
    <s v="CD"/>
    <s v="09"/>
    <s v="B"/>
    <n v="1"/>
    <x v="1052"/>
    <x v="121"/>
    <x v="52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52"/>
    <x v="89"/>
    <n v="44"/>
    <n v="1"/>
    <s v="CD09"/>
    <n v="528"/>
    <s v="Aktif"/>
    <n v="0"/>
    <s v=""/>
    <s v="CAR"/>
  </r>
  <r>
    <s v="CD"/>
    <s v="09"/>
    <s v="B"/>
    <n v="2"/>
    <x v="1053"/>
    <x v="121"/>
    <x v="52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52"/>
    <x v="89"/>
    <n v="44"/>
    <n v="1"/>
    <s v="CD09"/>
    <n v="528"/>
    <s v="Aktif"/>
    <n v="0"/>
    <s v=""/>
    <s v="CAR"/>
  </r>
  <r>
    <s v="CD"/>
    <s v="09"/>
    <s v="C"/>
    <n v="1"/>
    <x v="1054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9"/>
    <n v="460.80000000000007"/>
    <s v="Aktif"/>
    <n v="0"/>
    <s v=""/>
    <s v="Drum"/>
  </r>
  <r>
    <s v="CD"/>
    <s v="09"/>
    <s v="C"/>
    <n v="2"/>
    <x v="1055"/>
    <x v="88"/>
    <x v="20"/>
    <x v="68"/>
    <x v="93"/>
    <x v="93"/>
    <n v="44"/>
    <n v="1"/>
    <n v="0"/>
    <n v="44"/>
    <n v="0"/>
    <m/>
    <m/>
    <n v="0"/>
    <x v="2"/>
    <n v="0"/>
    <b v="0"/>
    <n v="0"/>
    <d v="1899-12-30T00:00:00"/>
    <b v="0"/>
    <b v="0"/>
    <x v="20"/>
    <x v="68"/>
    <n v="44"/>
    <n v="1"/>
    <s v="CD09"/>
    <n v="528"/>
    <s v="Aktif"/>
    <n v="0"/>
    <s v=""/>
    <s v="Drum"/>
  </r>
  <r>
    <s v="CD"/>
    <s v="09"/>
    <s v="D"/>
    <n v="1"/>
    <x v="1056"/>
    <x v="88"/>
    <x v="20"/>
    <x v="68"/>
    <x v="93"/>
    <x v="93"/>
    <n v="44"/>
    <n v="1"/>
    <n v="0"/>
    <n v="44"/>
    <n v="0"/>
    <m/>
    <m/>
    <n v="0"/>
    <x v="2"/>
    <n v="0"/>
    <b v="0"/>
    <n v="0"/>
    <d v="1899-12-30T00:00:00"/>
    <b v="0"/>
    <b v="0"/>
    <x v="20"/>
    <x v="68"/>
    <n v="44"/>
    <n v="1"/>
    <s v="CD09"/>
    <n v="528"/>
    <s v="Aktif"/>
    <n v="0"/>
    <s v=""/>
    <s v="CAR"/>
  </r>
  <r>
    <s v="CD"/>
    <s v="09"/>
    <s v="D"/>
    <n v="2"/>
    <x v="1057"/>
    <x v="88"/>
    <x v="20"/>
    <x v="68"/>
    <x v="93"/>
    <x v="93"/>
    <n v="44"/>
    <n v="1"/>
    <n v="0"/>
    <n v="44"/>
    <n v="0"/>
    <m/>
    <m/>
    <n v="0"/>
    <x v="2"/>
    <n v="0"/>
    <b v="0"/>
    <n v="0"/>
    <d v="1899-12-30T00:00:00"/>
    <b v="0"/>
    <b v="0"/>
    <x v="20"/>
    <x v="68"/>
    <n v="44"/>
    <n v="1"/>
    <s v="CD09"/>
    <n v="528"/>
    <s v="Aktif"/>
    <n v="0"/>
    <s v=""/>
    <s v="CAR"/>
  </r>
  <r>
    <s v="CD"/>
    <s v="09"/>
    <s v="E"/>
    <n v="1"/>
    <x v="1058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9"/>
    <n v="528"/>
    <s v="Aktif"/>
    <n v="0"/>
    <s v=""/>
    <s v="CAR"/>
  </r>
  <r>
    <s v="CD"/>
    <s v="09"/>
    <s v="E"/>
    <n v="2"/>
    <x v="1059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09"/>
    <n v="528"/>
    <s v="Aktif"/>
    <n v="0"/>
    <s v=""/>
    <s v="CAR"/>
  </r>
  <r>
    <s v="CD"/>
    <s v="10"/>
    <s v="A"/>
    <n v="1"/>
    <x v="1060"/>
    <x v="88"/>
    <x v="20"/>
    <x v="68"/>
    <x v="93"/>
    <x v="93"/>
    <n v="44"/>
    <n v="1"/>
    <n v="0"/>
    <n v="44"/>
    <n v="0"/>
    <m/>
    <m/>
    <n v="0"/>
    <x v="2"/>
    <n v="0"/>
    <b v="0"/>
    <n v="0"/>
    <d v="1899-12-30T00:00:00"/>
    <b v="0"/>
    <b v="0"/>
    <x v="20"/>
    <x v="68"/>
    <n v="44"/>
    <n v="1"/>
    <s v="CD10"/>
    <n v="528"/>
    <s v="Aktif"/>
    <n v="0"/>
    <s v=""/>
    <s v="Drum"/>
  </r>
  <r>
    <s v="CD"/>
    <s v="10"/>
    <s v="A"/>
    <n v="2"/>
    <x v="1061"/>
    <x v="140"/>
    <x v="29"/>
    <x v="60"/>
    <x v="86"/>
    <x v="86"/>
    <n v="0"/>
    <n v="0"/>
    <n v="0"/>
    <n v="48"/>
    <n v="0"/>
    <m/>
    <m/>
    <n v="0"/>
    <x v="0"/>
    <n v="0"/>
    <b v="0"/>
    <n v="0"/>
    <d v="1899-12-30T00:00:00"/>
    <b v="0"/>
    <b v="0"/>
    <x v="29"/>
    <x v="60"/>
    <n v="0"/>
    <n v="0"/>
    <s v="CD10"/>
    <n v="0"/>
    <s v="Aktif"/>
    <n v="1"/>
    <s v="CD"/>
    <s v=""/>
  </r>
  <r>
    <s v="CD"/>
    <s v="10"/>
    <s v="B"/>
    <n v="1"/>
    <x v="1062"/>
    <x v="121"/>
    <x v="38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38"/>
    <x v="89"/>
    <n v="44"/>
    <n v="1"/>
    <s v="CD10"/>
    <n v="528"/>
    <s v="Aktif"/>
    <n v="0"/>
    <s v=""/>
    <s v="CAR"/>
  </r>
  <r>
    <s v="CD"/>
    <s v="10"/>
    <s v="B"/>
    <n v="2"/>
    <x v="1063"/>
    <x v="140"/>
    <x v="29"/>
    <x v="60"/>
    <x v="86"/>
    <x v="86"/>
    <n v="0"/>
    <n v="0"/>
    <n v="0"/>
    <n v="48"/>
    <n v="0"/>
    <m/>
    <m/>
    <n v="0"/>
    <x v="0"/>
    <n v="0"/>
    <b v="0"/>
    <n v="0"/>
    <d v="1899-12-30T00:00:00"/>
    <b v="0"/>
    <b v="0"/>
    <x v="29"/>
    <x v="60"/>
    <n v="0"/>
    <n v="0"/>
    <s v="CD10"/>
    <n v="0"/>
    <s v="Aktif"/>
    <n v="1"/>
    <s v="CD"/>
    <s v="CAR"/>
  </r>
  <r>
    <s v="CD"/>
    <s v="10"/>
    <s v="C"/>
    <n v="1"/>
    <x v="1064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10"/>
    <n v="528"/>
    <s v="Aktif"/>
    <n v="0"/>
    <s v=""/>
    <s v="CAR"/>
  </r>
  <r>
    <s v="CD"/>
    <s v="10"/>
    <s v="C"/>
    <n v="2"/>
    <x v="1065"/>
    <x v="140"/>
    <x v="29"/>
    <x v="60"/>
    <x v="86"/>
    <x v="86"/>
    <n v="48"/>
    <n v="1"/>
    <n v="0"/>
    <n v="48"/>
    <n v="0"/>
    <m/>
    <m/>
    <n v="0"/>
    <x v="4"/>
    <n v="0"/>
    <b v="0"/>
    <n v="0"/>
    <d v="1899-12-30T00:00:00"/>
    <b v="0"/>
    <b v="0"/>
    <x v="29"/>
    <x v="60"/>
    <n v="48"/>
    <n v="1"/>
    <s v="CD10"/>
    <n v="460.80000000000007"/>
    <s v="Aktif"/>
    <n v="0"/>
    <s v=""/>
    <s v="CAR"/>
  </r>
  <r>
    <s v="CD"/>
    <s v="10"/>
    <s v="D"/>
    <n v="1"/>
    <x v="1066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10"/>
    <n v="528"/>
    <s v="Aktif"/>
    <n v="0"/>
    <s v=""/>
    <s v="CAR"/>
  </r>
  <r>
    <s v="CD"/>
    <s v="10"/>
    <s v="D"/>
    <n v="2"/>
    <x v="1067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10"/>
    <n v="528"/>
    <s v="Aktif"/>
    <n v="0"/>
    <s v=""/>
    <s v="CAR"/>
  </r>
  <r>
    <s v="CD"/>
    <s v="10"/>
    <s v="E"/>
    <n v="1"/>
    <x v="1068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10"/>
    <n v="528"/>
    <s v="Aktif"/>
    <n v="0"/>
    <s v=""/>
    <s v="CAR"/>
  </r>
  <r>
    <s v="CD"/>
    <s v="10"/>
    <s v="E"/>
    <n v="2"/>
    <x v="1069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10"/>
    <n v="528"/>
    <s v="Aktif"/>
    <n v="0"/>
    <s v=""/>
    <s v="CAR"/>
  </r>
  <r>
    <s v="CD"/>
    <s v="11"/>
    <s v="A"/>
    <n v="1"/>
    <x v="1070"/>
    <x v="141"/>
    <x v="38"/>
    <x v="102"/>
    <x v="94"/>
    <x v="94"/>
    <n v="8"/>
    <n v="0"/>
    <n v="8"/>
    <n v="44"/>
    <n v="0"/>
    <m/>
    <m/>
    <n v="0"/>
    <x v="25"/>
    <n v="0"/>
    <b v="0"/>
    <n v="0"/>
    <d v="1899-12-30T00:00:00"/>
    <b v="0"/>
    <b v="0"/>
    <x v="38"/>
    <x v="102"/>
    <n v="8"/>
    <n v="1"/>
    <s v="CD11"/>
    <n v="96"/>
    <s v="Aktif"/>
    <n v="0"/>
    <s v=""/>
    <s v="CAR"/>
  </r>
  <r>
    <s v="CD"/>
    <s v="11"/>
    <s v="A"/>
    <n v="2"/>
    <x v="1071"/>
    <x v="125"/>
    <x v="20"/>
    <x v="92"/>
    <x v="82"/>
    <x v="82"/>
    <n v="30"/>
    <n v="0"/>
    <n v="30"/>
    <n v="44"/>
    <n v="0"/>
    <m/>
    <m/>
    <n v="0"/>
    <x v="10"/>
    <n v="0"/>
    <b v="0"/>
    <n v="0"/>
    <d v="1899-12-30T00:00:00"/>
    <b v="0"/>
    <b v="0"/>
    <x v="20"/>
    <x v="92"/>
    <n v="30"/>
    <n v="1"/>
    <s v="CD11"/>
    <n v="360"/>
    <s v="Aktif"/>
    <n v="0"/>
    <s v=""/>
    <s v="Drum"/>
  </r>
  <r>
    <s v="CD"/>
    <s v="11"/>
    <s v="B"/>
    <n v="1"/>
    <x v="1072"/>
    <x v="140"/>
    <x v="29"/>
    <x v="60"/>
    <x v="86"/>
    <x v="86"/>
    <n v="0"/>
    <n v="0"/>
    <n v="0"/>
    <n v="48"/>
    <n v="0"/>
    <m/>
    <m/>
    <n v="0"/>
    <x v="0"/>
    <n v="0"/>
    <b v="0"/>
    <n v="0"/>
    <d v="1899-12-30T00:00:00"/>
    <b v="0"/>
    <b v="0"/>
    <x v="29"/>
    <x v="60"/>
    <n v="0"/>
    <n v="0"/>
    <s v="CD11"/>
    <n v="0"/>
    <s v="Aktif"/>
    <n v="1"/>
    <s v="CD"/>
    <s v="CAR"/>
  </r>
  <r>
    <s v="CD"/>
    <s v="11"/>
    <s v="B"/>
    <n v="2"/>
    <x v="1073"/>
    <x v="140"/>
    <x v="29"/>
    <x v="60"/>
    <x v="86"/>
    <x v="86"/>
    <n v="48"/>
    <n v="1"/>
    <n v="0"/>
    <n v="48"/>
    <n v="0"/>
    <m/>
    <m/>
    <n v="0"/>
    <x v="4"/>
    <n v="0"/>
    <b v="0"/>
    <n v="0"/>
    <d v="1899-12-30T00:00:00"/>
    <b v="0"/>
    <b v="0"/>
    <x v="29"/>
    <x v="60"/>
    <n v="48"/>
    <n v="1"/>
    <s v="CD11"/>
    <n v="460.80000000000007"/>
    <s v="Aktif"/>
    <n v="0"/>
    <s v=""/>
    <s v="CAR"/>
  </r>
  <r>
    <s v="CD"/>
    <s v="11"/>
    <s v="C"/>
    <n v="1"/>
    <x v="1074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1"/>
    <n v="528"/>
    <s v="Aktif"/>
    <n v="0"/>
    <s v=""/>
    <s v="CAR"/>
  </r>
  <r>
    <s v="CD"/>
    <s v="11"/>
    <s v="C"/>
    <n v="2"/>
    <x v="107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1"/>
    <n v="528"/>
    <s v="Aktif"/>
    <n v="0"/>
    <s v=""/>
    <s v="CAR"/>
  </r>
  <r>
    <s v="CD"/>
    <s v="11"/>
    <s v="D"/>
    <n v="1"/>
    <x v="1076"/>
    <x v="140"/>
    <x v="29"/>
    <x v="60"/>
    <x v="86"/>
    <x v="86"/>
    <n v="48"/>
    <n v="1"/>
    <n v="0"/>
    <n v="48"/>
    <n v="0"/>
    <m/>
    <m/>
    <n v="0"/>
    <x v="4"/>
    <n v="0"/>
    <b v="0"/>
    <n v="0"/>
    <d v="1899-12-30T00:00:00"/>
    <b v="0"/>
    <b v="0"/>
    <x v="29"/>
    <x v="60"/>
    <n v="48"/>
    <n v="1"/>
    <s v="CD11"/>
    <n v="460.80000000000007"/>
    <s v="Aktif"/>
    <n v="0"/>
    <s v=""/>
    <s v="CAR"/>
  </r>
  <r>
    <s v="CD"/>
    <s v="11"/>
    <s v="D"/>
    <n v="2"/>
    <x v="1077"/>
    <x v="140"/>
    <x v="29"/>
    <x v="60"/>
    <x v="86"/>
    <x v="86"/>
    <n v="48"/>
    <n v="1"/>
    <n v="0"/>
    <n v="48"/>
    <n v="0"/>
    <m/>
    <m/>
    <n v="0"/>
    <x v="4"/>
    <n v="0"/>
    <b v="0"/>
    <n v="0"/>
    <d v="1899-12-30T00:00:00"/>
    <b v="0"/>
    <b v="0"/>
    <x v="29"/>
    <x v="60"/>
    <n v="48"/>
    <n v="1"/>
    <s v="CD11"/>
    <n v="460.80000000000007"/>
    <s v="Aktif"/>
    <n v="0"/>
    <s v=""/>
    <s v="CAR"/>
  </r>
  <r>
    <s v="CD"/>
    <s v="11"/>
    <s v="E"/>
    <n v="1"/>
    <x v="1078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1"/>
    <n v="528"/>
    <s v="Aktif"/>
    <n v="0"/>
    <s v=""/>
    <s v="CAR"/>
  </r>
  <r>
    <s v="CD"/>
    <s v="11"/>
    <s v="E"/>
    <n v="2"/>
    <x v="1079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1"/>
    <n v="528"/>
    <s v="Aktif"/>
    <n v="0"/>
    <s v=""/>
    <s v="CAR"/>
  </r>
  <r>
    <s v="CD"/>
    <s v="12"/>
    <s v="A"/>
    <n v="1"/>
    <x v="1080"/>
    <x v="140"/>
    <x v="29"/>
    <x v="60"/>
    <x v="86"/>
    <x v="86"/>
    <n v="2"/>
    <n v="0"/>
    <n v="2"/>
    <n v="48"/>
    <n v="0"/>
    <m/>
    <m/>
    <n v="0"/>
    <x v="11"/>
    <n v="0"/>
    <b v="0"/>
    <n v="0"/>
    <d v="1899-12-30T00:00:00"/>
    <b v="0"/>
    <b v="0"/>
    <x v="29"/>
    <x v="60"/>
    <n v="2"/>
    <n v="1"/>
    <s v="CD12"/>
    <n v="19.200000000000003"/>
    <s v="Aktif"/>
    <n v="0"/>
    <s v=""/>
    <s v="CAR"/>
  </r>
  <r>
    <s v="CD"/>
    <s v="12"/>
    <s v="A"/>
    <n v="2"/>
    <x v="1081"/>
    <x v="92"/>
    <x v="51"/>
    <x v="71"/>
    <x v="60"/>
    <x v="60"/>
    <n v="3"/>
    <n v="0"/>
    <n v="3"/>
    <n v="4"/>
    <n v="0"/>
    <m/>
    <m/>
    <n v="0"/>
    <x v="7"/>
    <n v="0"/>
    <b v="0"/>
    <n v="0"/>
    <d v="1899-12-30T00:00:00"/>
    <b v="0"/>
    <b v="0"/>
    <x v="51"/>
    <x v="71"/>
    <n v="3"/>
    <n v="1"/>
    <s v="CD12"/>
    <n v="540"/>
    <s v="Aktif"/>
    <n v="0"/>
    <s v=""/>
    <s v="Drum"/>
  </r>
  <r>
    <s v="CD"/>
    <s v="12"/>
    <s v="B"/>
    <n v="1"/>
    <x v="1082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2"/>
    <n v="528"/>
    <s v="Aktif"/>
    <n v="0"/>
    <s v=""/>
    <s v="Drum"/>
  </r>
  <r>
    <s v="CD"/>
    <s v="12"/>
    <s v="B"/>
    <n v="2"/>
    <x v="1083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2"/>
    <n v="528"/>
    <s v="Aktif"/>
    <n v="0"/>
    <s v=""/>
    <s v="CAR"/>
  </r>
  <r>
    <s v="CD"/>
    <s v="12"/>
    <s v="C"/>
    <n v="1"/>
    <x v="1084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2"/>
    <n v="528"/>
    <s v="Aktif"/>
    <n v="0"/>
    <s v=""/>
    <s v="Drum"/>
  </r>
  <r>
    <s v="CD"/>
    <s v="12"/>
    <s v="C"/>
    <n v="2"/>
    <x v="108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2"/>
    <n v="528"/>
    <s v="Aktif"/>
    <n v="0"/>
    <s v=""/>
    <s v="CAR"/>
  </r>
  <r>
    <s v="CD"/>
    <s v="12"/>
    <s v="D"/>
    <n v="1"/>
    <x v="1086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2"/>
    <n v="528"/>
    <s v="Aktif"/>
    <n v="0"/>
    <s v=""/>
    <s v="CAR"/>
  </r>
  <r>
    <s v="CD"/>
    <s v="12"/>
    <s v="D"/>
    <n v="2"/>
    <x v="1087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2"/>
    <n v="528"/>
    <s v="Aktif"/>
    <n v="0"/>
    <s v=""/>
    <s v="CAR"/>
  </r>
  <r>
    <s v="CD"/>
    <s v="12"/>
    <s v="E"/>
    <n v="1"/>
    <x v="1088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D12"/>
    <n v="576"/>
    <s v="Aktif"/>
    <n v="0"/>
    <s v=""/>
    <s v="CAR"/>
  </r>
  <r>
    <s v="CD"/>
    <s v="12"/>
    <s v="E"/>
    <n v="2"/>
    <x v="1089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D12"/>
    <n v="576"/>
    <s v="Aktif"/>
    <n v="0"/>
    <s v=""/>
    <s v="CAR"/>
  </r>
  <r>
    <s v="CD"/>
    <s v="13"/>
    <s v="A"/>
    <n v="1"/>
    <x v="1090"/>
    <x v="31"/>
    <x v="61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61"/>
    <x v="26"/>
    <n v="0"/>
    <n v="0"/>
    <s v="CD13"/>
    <n v="0"/>
    <s v="Aktif"/>
    <n v="1"/>
    <s v="CD"/>
    <s v=""/>
  </r>
  <r>
    <s v="CD"/>
    <s v="13"/>
    <s v="A"/>
    <n v="2"/>
    <x v="1091"/>
    <x v="127"/>
    <x v="50"/>
    <x v="92"/>
    <x v="51"/>
    <x v="51"/>
    <n v="2"/>
    <n v="0"/>
    <n v="2"/>
    <n v="4"/>
    <n v="0"/>
    <m/>
    <m/>
    <n v="0"/>
    <x v="11"/>
    <n v="0"/>
    <b v="0"/>
    <n v="0"/>
    <d v="1899-12-30T00:00:00"/>
    <b v="0"/>
    <b v="0"/>
    <x v="50"/>
    <x v="92"/>
    <n v="2"/>
    <n v="1"/>
    <s v="CD13"/>
    <n v="400"/>
    <s v="Aktif"/>
    <n v="0"/>
    <s v=""/>
    <s v=""/>
  </r>
  <r>
    <s v="CD"/>
    <s v="13"/>
    <s v="B"/>
    <n v="1"/>
    <x v="1092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D13"/>
    <n v="836"/>
    <s v="Aktif"/>
    <n v="0"/>
    <s v=""/>
    <s v="Drum"/>
  </r>
  <r>
    <s v="CD"/>
    <s v="13"/>
    <s v="B"/>
    <n v="2"/>
    <x v="1093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D13"/>
    <n v="836"/>
    <s v="Aktif"/>
    <n v="0"/>
    <s v=""/>
    <s v="Drum"/>
  </r>
  <r>
    <s v="CD"/>
    <s v="13"/>
    <s v="C"/>
    <n v="1"/>
    <x v="109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D13"/>
    <n v="836"/>
    <s v="Aktif"/>
    <n v="0"/>
    <s v=""/>
    <s v="Drum"/>
  </r>
  <r>
    <s v="CD"/>
    <s v="13"/>
    <s v="C"/>
    <n v="2"/>
    <x v="1095"/>
    <x v="127"/>
    <x v="50"/>
    <x v="92"/>
    <x v="51"/>
    <x v="51"/>
    <n v="0"/>
    <n v="0"/>
    <n v="0"/>
    <n v="4"/>
    <n v="0"/>
    <m/>
    <m/>
    <n v="0"/>
    <x v="0"/>
    <n v="0"/>
    <b v="0"/>
    <n v="0"/>
    <d v="1899-12-30T00:00:00"/>
    <b v="0"/>
    <b v="0"/>
    <x v="50"/>
    <x v="92"/>
    <n v="0"/>
    <n v="0"/>
    <s v="CD13"/>
    <n v="0"/>
    <s v="Aktif"/>
    <n v="1"/>
    <s v="CD"/>
    <s v="Drum"/>
  </r>
  <r>
    <s v="CD"/>
    <s v="13"/>
    <s v="D"/>
    <n v="1"/>
    <x v="1096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3"/>
    <n v="460.80000000000007"/>
    <s v="Aktif"/>
    <n v="0"/>
    <s v=""/>
    <s v="CAR"/>
  </r>
  <r>
    <s v="CD"/>
    <s v="13"/>
    <s v="D"/>
    <n v="2"/>
    <x v="1097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3"/>
    <n v="460.80000000000007"/>
    <s v="Aktif"/>
    <n v="0"/>
    <s v=""/>
    <s v="CAR"/>
  </r>
  <r>
    <s v="CD"/>
    <s v="13"/>
    <s v="E"/>
    <n v="1"/>
    <x v="1098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3"/>
    <n v="460.80000000000007"/>
    <s v="Aktif"/>
    <n v="0"/>
    <s v=""/>
    <s v="CAR"/>
  </r>
  <r>
    <s v="CD"/>
    <s v="13"/>
    <s v="E"/>
    <n v="2"/>
    <x v="1099"/>
    <x v="134"/>
    <x v="5"/>
    <x v="98"/>
    <x v="88"/>
    <x v="88"/>
    <n v="48"/>
    <n v="1"/>
    <n v="0"/>
    <n v="48"/>
    <n v="0"/>
    <m/>
    <m/>
    <n v="0"/>
    <x v="4"/>
    <n v="0"/>
    <b v="0"/>
    <n v="0"/>
    <d v="1899-12-30T00:00:00"/>
    <b v="0"/>
    <b v="0"/>
    <x v="5"/>
    <x v="98"/>
    <n v="48"/>
    <n v="1"/>
    <s v="CD13"/>
    <n v="374.4"/>
    <s v="Aktif"/>
    <n v="0"/>
    <s v=""/>
    <s v="CAR"/>
  </r>
  <r>
    <s v="CD"/>
    <s v="14"/>
    <s v="A"/>
    <n v="1"/>
    <x v="1100"/>
    <x v="134"/>
    <x v="5"/>
    <x v="98"/>
    <x v="88"/>
    <x v="88"/>
    <n v="0"/>
    <n v="0"/>
    <n v="0"/>
    <n v="48"/>
    <n v="0"/>
    <m/>
    <m/>
    <n v="0"/>
    <x v="0"/>
    <n v="0"/>
    <b v="0"/>
    <n v="0"/>
    <d v="1899-12-30T00:00:00"/>
    <b v="0"/>
    <b v="0"/>
    <x v="5"/>
    <x v="98"/>
    <n v="0"/>
    <n v="0"/>
    <s v="CD14"/>
    <n v="0"/>
    <s v="Aktif"/>
    <n v="1"/>
    <s v="CD"/>
    <s v=""/>
  </r>
  <r>
    <s v="CD"/>
    <s v="14"/>
    <s v="A"/>
    <n v="2"/>
    <x v="1101"/>
    <x v="134"/>
    <x v="5"/>
    <x v="98"/>
    <x v="88"/>
    <x v="88"/>
    <n v="14"/>
    <n v="0"/>
    <n v="14"/>
    <n v="48"/>
    <n v="0"/>
    <m/>
    <m/>
    <n v="0"/>
    <x v="31"/>
    <n v="0"/>
    <b v="0"/>
    <n v="0"/>
    <d v="1899-12-30T00:00:00"/>
    <b v="0"/>
    <b v="0"/>
    <x v="5"/>
    <x v="98"/>
    <n v="14"/>
    <n v="1"/>
    <s v="CD14"/>
    <n v="109.2"/>
    <s v="Aktif"/>
    <n v="0"/>
    <s v=""/>
    <s v="CAR"/>
  </r>
  <r>
    <s v="CD"/>
    <s v="14"/>
    <s v="B"/>
    <n v="1"/>
    <x v="1102"/>
    <x v="142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4"/>
    <n v="770"/>
    <s v="Aktif"/>
    <n v="0"/>
    <s v=""/>
    <s v="Fluidbag"/>
  </r>
  <r>
    <s v="CD"/>
    <s v="14"/>
    <s v="B"/>
    <n v="2"/>
    <x v="1103"/>
    <x v="142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4"/>
    <n v="770"/>
    <s v="Aktif"/>
    <n v="0"/>
    <s v=""/>
    <s v="Fluidbag"/>
  </r>
  <r>
    <s v="CD"/>
    <s v="14"/>
    <s v="C"/>
    <n v="1"/>
    <x v="1104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4"/>
    <n v="460.80000000000007"/>
    <s v="Aktif"/>
    <n v="0"/>
    <s v=""/>
    <s v="Drum"/>
  </r>
  <r>
    <s v="CD"/>
    <s v="14"/>
    <s v="C"/>
    <n v="2"/>
    <x v="1105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4"/>
    <n v="460.80000000000007"/>
    <s v="Aktif"/>
    <n v="0"/>
    <s v=""/>
    <s v="Drum"/>
  </r>
  <r>
    <s v="CD"/>
    <s v="14"/>
    <s v="D"/>
    <n v="1"/>
    <x v="1106"/>
    <x v="134"/>
    <x v="5"/>
    <x v="98"/>
    <x v="88"/>
    <x v="88"/>
    <n v="48"/>
    <n v="1"/>
    <n v="0"/>
    <n v="48"/>
    <n v="0"/>
    <m/>
    <m/>
    <n v="0"/>
    <x v="4"/>
    <n v="0"/>
    <b v="0"/>
    <n v="0"/>
    <d v="1899-12-30T00:00:00"/>
    <b v="0"/>
    <b v="0"/>
    <x v="5"/>
    <x v="98"/>
    <n v="48"/>
    <n v="1"/>
    <s v="CD14"/>
    <n v="374.4"/>
    <s v="Aktif"/>
    <n v="0"/>
    <s v=""/>
    <s v="CAR"/>
  </r>
  <r>
    <s v="CD"/>
    <s v="14"/>
    <s v="D"/>
    <n v="2"/>
    <x v="1107"/>
    <x v="134"/>
    <x v="5"/>
    <x v="98"/>
    <x v="88"/>
    <x v="88"/>
    <n v="48"/>
    <n v="1"/>
    <n v="0"/>
    <n v="48"/>
    <n v="0"/>
    <m/>
    <m/>
    <n v="0"/>
    <x v="4"/>
    <n v="0"/>
    <b v="0"/>
    <n v="0"/>
    <d v="1899-12-30T00:00:00"/>
    <b v="0"/>
    <b v="0"/>
    <x v="5"/>
    <x v="98"/>
    <n v="48"/>
    <n v="1"/>
    <s v="CD14"/>
    <n v="374.4"/>
    <s v="Aktif"/>
    <n v="0"/>
    <s v=""/>
    <s v="CAR"/>
  </r>
  <r>
    <s v="CD"/>
    <s v="14"/>
    <s v="E"/>
    <n v="1"/>
    <x v="1108"/>
    <x v="134"/>
    <x v="5"/>
    <x v="98"/>
    <x v="88"/>
    <x v="88"/>
    <n v="48"/>
    <n v="1"/>
    <n v="0"/>
    <n v="48"/>
    <n v="0"/>
    <m/>
    <m/>
    <n v="0"/>
    <x v="4"/>
    <n v="0"/>
    <b v="0"/>
    <n v="0"/>
    <d v="1899-12-30T00:00:00"/>
    <b v="0"/>
    <b v="0"/>
    <x v="5"/>
    <x v="98"/>
    <n v="48"/>
    <n v="1"/>
    <s v="CD14"/>
    <n v="374.4"/>
    <s v="Aktif"/>
    <n v="0"/>
    <s v=""/>
    <s v="CAR"/>
  </r>
  <r>
    <s v="CD"/>
    <s v="14"/>
    <s v="E"/>
    <n v="2"/>
    <x v="1109"/>
    <x v="134"/>
    <x v="5"/>
    <x v="98"/>
    <x v="88"/>
    <x v="88"/>
    <n v="48"/>
    <n v="1"/>
    <n v="0"/>
    <n v="48"/>
    <n v="0"/>
    <m/>
    <m/>
    <n v="0"/>
    <x v="4"/>
    <n v="0"/>
    <b v="0"/>
    <n v="0"/>
    <d v="1899-12-30T00:00:00"/>
    <b v="0"/>
    <b v="0"/>
    <x v="5"/>
    <x v="98"/>
    <n v="48"/>
    <n v="1"/>
    <s v="CD14"/>
    <n v="374.4"/>
    <s v="Aktif"/>
    <n v="0"/>
    <s v=""/>
    <s v="CAR"/>
  </r>
  <r>
    <s v="CD"/>
    <s v="15"/>
    <s v="A"/>
    <n v="1"/>
    <x v="1110"/>
    <x v="143"/>
    <x v="48"/>
    <x v="28"/>
    <x v="25"/>
    <x v="25"/>
    <n v="3"/>
    <n v="0"/>
    <n v="3"/>
    <n v="4"/>
    <n v="0"/>
    <m/>
    <m/>
    <n v="0"/>
    <x v="7"/>
    <n v="0"/>
    <b v="0"/>
    <n v="0"/>
    <d v="1899-12-30T00:00:00"/>
    <b v="0"/>
    <b v="0"/>
    <x v="48"/>
    <x v="28"/>
    <n v="3"/>
    <n v="1"/>
    <s v="CD15"/>
    <n v="627"/>
    <s v="Aktif"/>
    <n v="0"/>
    <s v=""/>
    <s v="Drum"/>
  </r>
  <r>
    <s v="CD"/>
    <s v="15"/>
    <s v="A"/>
    <n v="2"/>
    <x v="1111"/>
    <x v="31"/>
    <x v="61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61"/>
    <x v="26"/>
    <n v="0"/>
    <n v="0"/>
    <s v="CD15"/>
    <n v="0"/>
    <s v="Aktif"/>
    <n v="1"/>
    <s v="CD"/>
    <s v="CAR"/>
  </r>
  <r>
    <s v="CD"/>
    <s v="15"/>
    <s v="B"/>
    <n v="1"/>
    <x v="1112"/>
    <x v="144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5"/>
    <n v="770"/>
    <s v="Aktif"/>
    <n v="0"/>
    <s v=""/>
    <s v="Fluidbag"/>
  </r>
  <r>
    <s v="CD"/>
    <s v="15"/>
    <s v="B"/>
    <n v="2"/>
    <x v="1113"/>
    <x v="144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5"/>
    <n v="770"/>
    <s v="Aktif"/>
    <n v="0"/>
    <s v=""/>
    <s v="Fluidbag"/>
  </r>
  <r>
    <s v="CD"/>
    <s v="15"/>
    <s v="C"/>
    <n v="1"/>
    <x v="1114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5"/>
    <n v="460.80000000000007"/>
    <s v="Aktif"/>
    <n v="0"/>
    <s v=""/>
    <s v="Drum"/>
  </r>
  <r>
    <s v="CD"/>
    <s v="15"/>
    <s v="C"/>
    <n v="2"/>
    <x v="1115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5"/>
    <n v="460.80000000000007"/>
    <s v="Aktif"/>
    <n v="0"/>
    <s v=""/>
    <s v="Drum"/>
  </r>
  <r>
    <s v="CD"/>
    <s v="15"/>
    <s v="D"/>
    <n v="1"/>
    <x v="1116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5"/>
    <n v="528"/>
    <s v="Aktif"/>
    <n v="0"/>
    <s v=""/>
    <s v="CAR"/>
  </r>
  <r>
    <s v="CD"/>
    <s v="15"/>
    <s v="D"/>
    <n v="2"/>
    <x v="1117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5"/>
    <n v="528"/>
    <s v="Aktif"/>
    <n v="0"/>
    <s v=""/>
    <s v="CAR"/>
  </r>
  <r>
    <s v="CD"/>
    <s v="15"/>
    <s v="E"/>
    <n v="1"/>
    <x v="1118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5"/>
    <n v="528"/>
    <s v="Aktif"/>
    <n v="0"/>
    <s v=""/>
    <s v="CAR"/>
  </r>
  <r>
    <s v="CD"/>
    <s v="15"/>
    <s v="E"/>
    <n v="2"/>
    <x v="1119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5"/>
    <n v="528"/>
    <s v="Aktif"/>
    <n v="0"/>
    <s v=""/>
    <s v="CAR"/>
  </r>
  <r>
    <s v="CD"/>
    <s v="16"/>
    <s v="A"/>
    <n v="1"/>
    <x v="1120"/>
    <x v="144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6"/>
    <n v="770"/>
    <s v="Aktif"/>
    <n v="0"/>
    <s v=""/>
    <s v="Fluidbag"/>
  </r>
  <r>
    <s v="CD"/>
    <s v="16"/>
    <s v="A"/>
    <n v="2"/>
    <x v="1121"/>
    <x v="144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6"/>
    <n v="770"/>
    <s v="Aktif"/>
    <n v="0"/>
    <s v=""/>
    <s v="Fluidbag"/>
  </r>
  <r>
    <s v="CD"/>
    <s v="16"/>
    <s v="B"/>
    <n v="1"/>
    <x v="1122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6"/>
    <n v="460.80000000000007"/>
    <s v="Aktif"/>
    <n v="0"/>
    <s v=""/>
    <s v="Drum"/>
  </r>
  <r>
    <s v="CD"/>
    <s v="16"/>
    <s v="B"/>
    <n v="2"/>
    <x v="1123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6"/>
    <n v="460.80000000000007"/>
    <s v="Aktif"/>
    <n v="0"/>
    <s v=""/>
    <s v="Drum"/>
  </r>
  <r>
    <s v="CD"/>
    <s v="16"/>
    <s v="C"/>
    <n v="1"/>
    <x v="1124"/>
    <x v="145"/>
    <x v="4"/>
    <x v="52"/>
    <x v="16"/>
    <x v="16"/>
    <n v="4"/>
    <n v="1"/>
    <n v="0"/>
    <n v="4"/>
    <n v="0"/>
    <m/>
    <m/>
    <n v="0"/>
    <x v="3"/>
    <n v="0"/>
    <b v="0"/>
    <n v="0"/>
    <d v="1899-12-30T00:00:00"/>
    <b v="0"/>
    <b v="0"/>
    <x v="4"/>
    <x v="52"/>
    <n v="4"/>
    <n v="1"/>
    <s v="CD16"/>
    <n v="836"/>
    <s v="Aktif"/>
    <n v="0"/>
    <s v=""/>
    <s v="CAR"/>
  </r>
  <r>
    <s v="CD"/>
    <s v="16"/>
    <s v="C"/>
    <n v="2"/>
    <x v="1125"/>
    <x v="75"/>
    <x v="4"/>
    <x v="4"/>
    <x v="53"/>
    <x v="53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D16"/>
    <n v="836"/>
    <s v="Aktif"/>
    <n v="0"/>
    <s v=""/>
    <s v="CAR"/>
  </r>
  <r>
    <s v="CD"/>
    <s v="16"/>
    <s v="D"/>
    <n v="1"/>
    <x v="1126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6"/>
    <n v="528"/>
    <s v="Aktif"/>
    <n v="0"/>
    <s v=""/>
    <s v="CAR"/>
  </r>
  <r>
    <s v="CD"/>
    <s v="16"/>
    <s v="D"/>
    <n v="2"/>
    <x v="1127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6"/>
    <n v="528"/>
    <s v="Aktif"/>
    <n v="0"/>
    <s v=""/>
    <s v="CAR"/>
  </r>
  <r>
    <s v="CD"/>
    <s v="16"/>
    <s v="E"/>
    <n v="1"/>
    <x v="1128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6"/>
    <n v="528"/>
    <s v="Aktif"/>
    <n v="0"/>
    <s v=""/>
    <s v="CAR"/>
  </r>
  <r>
    <s v="CD"/>
    <s v="16"/>
    <s v="E"/>
    <n v="2"/>
    <x v="1129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6"/>
    <n v="528"/>
    <s v="Aktif"/>
    <n v="0"/>
    <s v=""/>
    <s v="CAR"/>
  </r>
  <r>
    <s v="CD"/>
    <s v="17"/>
    <s v="A"/>
    <n v="1"/>
    <x v="1130"/>
    <x v="146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7"/>
    <n v="770"/>
    <s v="Aktif"/>
    <n v="0"/>
    <s v=""/>
    <s v="Fluidbag"/>
  </r>
  <r>
    <s v="CD"/>
    <s v="17"/>
    <s v="A"/>
    <n v="2"/>
    <x v="1131"/>
    <x v="146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7"/>
    <n v="770"/>
    <s v="Aktif"/>
    <n v="0"/>
    <s v=""/>
    <s v="Fluidbag"/>
  </r>
  <r>
    <s v="CD"/>
    <s v="17"/>
    <s v="B"/>
    <n v="1"/>
    <x v="1132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7"/>
    <n v="460.80000000000007"/>
    <s v="Aktif"/>
    <n v="0"/>
    <s v=""/>
    <s v="Drum"/>
  </r>
  <r>
    <s v="CD"/>
    <s v="17"/>
    <s v="B"/>
    <n v="2"/>
    <x v="1133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7"/>
    <n v="460.80000000000007"/>
    <s v="Aktif"/>
    <n v="0"/>
    <s v=""/>
    <s v="Drum"/>
  </r>
  <r>
    <s v="CD"/>
    <s v="17"/>
    <s v="C"/>
    <n v="1"/>
    <x v="1134"/>
    <x v="127"/>
    <x v="50"/>
    <x v="92"/>
    <x v="51"/>
    <x v="51"/>
    <n v="4"/>
    <n v="1"/>
    <n v="0"/>
    <n v="4"/>
    <n v="0"/>
    <m/>
    <m/>
    <n v="0"/>
    <x v="3"/>
    <n v="0"/>
    <b v="0"/>
    <n v="0"/>
    <d v="1899-12-30T00:00:00"/>
    <b v="0"/>
    <b v="0"/>
    <x v="50"/>
    <x v="92"/>
    <n v="4"/>
    <n v="1"/>
    <s v="CD17"/>
    <n v="800"/>
    <s v="Aktif"/>
    <n v="0"/>
    <s v=""/>
    <s v="CAR"/>
  </r>
  <r>
    <s v="CD"/>
    <s v="17"/>
    <s v="C"/>
    <n v="2"/>
    <x v="1135"/>
    <x v="127"/>
    <x v="50"/>
    <x v="92"/>
    <x v="51"/>
    <x v="51"/>
    <n v="4"/>
    <n v="1"/>
    <n v="0"/>
    <n v="4"/>
    <n v="0"/>
    <m/>
    <m/>
    <n v="0"/>
    <x v="3"/>
    <n v="0"/>
    <b v="0"/>
    <n v="0"/>
    <d v="1899-12-30T00:00:00"/>
    <b v="0"/>
    <b v="0"/>
    <x v="50"/>
    <x v="92"/>
    <n v="4"/>
    <n v="1"/>
    <s v="CD17"/>
    <n v="800"/>
    <s v="Aktif"/>
    <n v="0"/>
    <s v=""/>
    <s v="CAR"/>
  </r>
  <r>
    <s v="CD"/>
    <s v="17"/>
    <s v="D"/>
    <n v="1"/>
    <x v="1136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7"/>
    <n v="460.80000000000007"/>
    <s v="Aktif"/>
    <n v="0"/>
    <s v=""/>
    <s v="CAR"/>
  </r>
  <r>
    <s v="CD"/>
    <s v="17"/>
    <s v="D"/>
    <n v="2"/>
    <x v="1137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7"/>
    <n v="460.80000000000007"/>
    <s v="Aktif"/>
    <n v="0"/>
    <s v=""/>
    <s v=""/>
  </r>
  <r>
    <s v="CD"/>
    <s v="17"/>
    <s v="E"/>
    <n v="1"/>
    <x v="1138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7"/>
    <n v="460.80000000000007"/>
    <s v="Aktif"/>
    <n v="0"/>
    <s v=""/>
    <s v=""/>
  </r>
  <r>
    <s v="CD"/>
    <s v="17"/>
    <s v="E"/>
    <n v="2"/>
    <x v="1139"/>
    <x v="31"/>
    <x v="61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61"/>
    <x v="26"/>
    <n v="0"/>
    <n v="0"/>
    <s v="CD17"/>
    <n v="0"/>
    <s v="Aktif"/>
    <n v="1"/>
    <s v="CD"/>
    <s v=""/>
  </r>
  <r>
    <s v="CD"/>
    <s v="18"/>
    <s v="A"/>
    <n v="1"/>
    <x v="1140"/>
    <x v="147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8"/>
    <n v="770"/>
    <s v="Aktif"/>
    <n v="0"/>
    <s v=""/>
    <s v="Fluidbag"/>
  </r>
  <r>
    <s v="CD"/>
    <s v="18"/>
    <s v="A"/>
    <n v="2"/>
    <x v="1141"/>
    <x v="147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8"/>
    <n v="770"/>
    <s v="Aktif"/>
    <n v="0"/>
    <s v=""/>
    <s v="Fluidbag"/>
  </r>
  <r>
    <s v="CD"/>
    <s v="18"/>
    <s v="B"/>
    <n v="1"/>
    <x v="1142"/>
    <x v="31"/>
    <x v="61"/>
    <x v="26"/>
    <x v="3"/>
    <x v="3"/>
    <n v="44"/>
    <n v="1"/>
    <n v="0"/>
    <n v="44"/>
    <n v="0"/>
    <m/>
    <m/>
    <n v="0"/>
    <x v="2"/>
    <n v="0"/>
    <b v="0"/>
    <n v="0"/>
    <d v="1899-12-30T00:00:00"/>
    <b v="0"/>
    <b v="0"/>
    <x v="61"/>
    <x v="26"/>
    <n v="44"/>
    <n v="1"/>
    <s v="CD18"/>
    <n v="528"/>
    <s v="Aktif"/>
    <n v="0"/>
    <s v=""/>
    <s v="CAR"/>
  </r>
  <r>
    <s v="CD"/>
    <s v="18"/>
    <s v="B"/>
    <n v="2"/>
    <x v="1143"/>
    <x v="31"/>
    <x v="61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61"/>
    <x v="26"/>
    <n v="0"/>
    <n v="0"/>
    <s v="CD18"/>
    <n v="0"/>
    <s v="Aktif"/>
    <n v="1"/>
    <s v="CD"/>
    <s v="CAR"/>
  </r>
  <r>
    <s v="CD"/>
    <s v="18"/>
    <s v="C"/>
    <n v="1"/>
    <x v="1144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8"/>
    <n v="460.80000000000007"/>
    <s v="Aktif"/>
    <n v="0"/>
    <s v=""/>
    <s v="CAR"/>
  </r>
  <r>
    <s v="CD"/>
    <s v="18"/>
    <s v="C"/>
    <n v="2"/>
    <x v="1145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8"/>
    <n v="460.80000000000007"/>
    <s v="Aktif"/>
    <n v="0"/>
    <s v=""/>
    <s v="CAR"/>
  </r>
  <r>
    <s v="CD"/>
    <s v="18"/>
    <s v="D"/>
    <n v="1"/>
    <x v="1146"/>
    <x v="137"/>
    <x v="5"/>
    <x v="5"/>
    <x v="8"/>
    <x v="8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D18"/>
    <n v="403.20000000000005"/>
    <s v="Aktif"/>
    <n v="0"/>
    <s v=""/>
    <s v="CAR"/>
  </r>
  <r>
    <s v="CD"/>
    <s v="18"/>
    <s v="D"/>
    <n v="2"/>
    <x v="1147"/>
    <x v="137"/>
    <x v="5"/>
    <x v="5"/>
    <x v="8"/>
    <x v="8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D18"/>
    <n v="403.20000000000005"/>
    <s v="Aktif"/>
    <n v="0"/>
    <s v=""/>
    <s v="CAR"/>
  </r>
  <r>
    <s v="CD"/>
    <s v="18"/>
    <s v="E"/>
    <n v="1"/>
    <x v="1148"/>
    <x v="137"/>
    <x v="5"/>
    <x v="5"/>
    <x v="8"/>
    <x v="8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D18"/>
    <n v="403.20000000000005"/>
    <s v="Aktif"/>
    <n v="0"/>
    <s v=""/>
    <s v="CAR"/>
  </r>
  <r>
    <s v="CD"/>
    <s v="18"/>
    <s v="E"/>
    <n v="2"/>
    <x v="1149"/>
    <x v="137"/>
    <x v="5"/>
    <x v="5"/>
    <x v="8"/>
    <x v="8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D18"/>
    <n v="403.20000000000005"/>
    <s v="Aktif"/>
    <n v="0"/>
    <s v=""/>
    <s v="CAR"/>
  </r>
  <r>
    <s v="CD"/>
    <s v="19"/>
    <s v="A"/>
    <n v="1"/>
    <x v="1150"/>
    <x v="147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9"/>
    <n v="770"/>
    <s v="Aktif"/>
    <n v="0"/>
    <s v=""/>
    <s v="Fluidbag"/>
  </r>
  <r>
    <s v="CD"/>
    <s v="19"/>
    <s v="A"/>
    <n v="2"/>
    <x v="1151"/>
    <x v="147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9"/>
    <n v="770"/>
    <s v="Aktif"/>
    <n v="0"/>
    <s v=""/>
    <s v="Fluidbag"/>
  </r>
  <r>
    <s v="CD"/>
    <s v="19"/>
    <s v="B"/>
    <n v="1"/>
    <x v="1152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9"/>
    <n v="460.80000000000007"/>
    <s v="Aktif"/>
    <n v="0"/>
    <s v=""/>
    <s v="CAR"/>
  </r>
  <r>
    <s v="CD"/>
    <s v="19"/>
    <s v="B"/>
    <n v="2"/>
    <x v="1153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9"/>
    <n v="460.80000000000007"/>
    <s v="Aktif"/>
    <n v="0"/>
    <s v=""/>
    <s v="CAR"/>
  </r>
  <r>
    <s v="CD"/>
    <s v="19"/>
    <s v="C"/>
    <n v="1"/>
    <x v="1154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9"/>
    <n v="460.80000000000007"/>
    <s v="Aktif"/>
    <n v="0"/>
    <s v=""/>
    <s v="CAR"/>
  </r>
  <r>
    <s v="CD"/>
    <s v="19"/>
    <s v="C"/>
    <n v="2"/>
    <x v="1155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9"/>
    <n v="460.80000000000007"/>
    <s v="Aktif"/>
    <n v="0"/>
    <s v=""/>
    <s v="CAR"/>
  </r>
  <r>
    <s v="CD"/>
    <s v="19"/>
    <s v="D"/>
    <n v="1"/>
    <x v="1156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9"/>
    <n v="460.80000000000007"/>
    <s v="Aktif"/>
    <n v="0"/>
    <s v=""/>
    <s v="CAR"/>
  </r>
  <r>
    <s v="CD"/>
    <s v="19"/>
    <s v="D"/>
    <n v="2"/>
    <x v="1157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9"/>
    <n v="460.80000000000007"/>
    <s v="Aktif"/>
    <n v="0"/>
    <s v=""/>
    <s v="CAR"/>
  </r>
  <r>
    <s v="CD"/>
    <s v="19"/>
    <s v="E"/>
    <n v="1"/>
    <x v="1158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9"/>
    <n v="460.80000000000007"/>
    <s v="Aktif"/>
    <n v="0"/>
    <s v=""/>
    <s v="CAR"/>
  </r>
  <r>
    <s v="CD"/>
    <s v="19"/>
    <s v="E"/>
    <n v="2"/>
    <x v="1159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9"/>
    <n v="460.80000000000007"/>
    <s v="Aktif"/>
    <n v="0"/>
    <s v=""/>
    <s v="CAR"/>
  </r>
  <r>
    <s v="CD"/>
    <s v="20"/>
    <s v="A"/>
    <n v="1"/>
    <x v="1160"/>
    <x v="147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20"/>
    <n v="770"/>
    <s v="Aktif"/>
    <n v="0"/>
    <s v=""/>
    <s v="Fluidbag"/>
  </r>
  <r>
    <s v="CD"/>
    <s v="20"/>
    <s v="A"/>
    <n v="2"/>
    <x v="1161"/>
    <x v="147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20"/>
    <n v="770"/>
    <s v="Aktif"/>
    <n v="0"/>
    <s v=""/>
    <s v="Fluidbag"/>
  </r>
  <r>
    <s v="CD"/>
    <s v="20"/>
    <s v="B"/>
    <n v="1"/>
    <x v="1162"/>
    <x v="148"/>
    <x v="4"/>
    <x v="103"/>
    <x v="90"/>
    <x v="90"/>
    <n v="4"/>
    <n v="1"/>
    <n v="0"/>
    <n v="4"/>
    <n v="0"/>
    <m/>
    <m/>
    <n v="0"/>
    <x v="3"/>
    <n v="0"/>
    <b v="0"/>
    <n v="0"/>
    <d v="1899-12-30T00:00:00"/>
    <b v="0"/>
    <b v="0"/>
    <x v="4"/>
    <x v="103"/>
    <n v="4"/>
    <n v="1"/>
    <s v="CD20"/>
    <n v="836"/>
    <s v="Aktif"/>
    <n v="0"/>
    <s v=""/>
    <s v="CAR"/>
  </r>
  <r>
    <s v="CD"/>
    <s v="20"/>
    <s v="B"/>
    <n v="2"/>
    <x v="1163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20"/>
    <n v="460.80000000000007"/>
    <s v="Aktif"/>
    <n v="0"/>
    <s v=""/>
    <s v="CAR"/>
  </r>
  <r>
    <s v="CD"/>
    <s v="20"/>
    <s v="C"/>
    <n v="1"/>
    <x v="1164"/>
    <x v="127"/>
    <x v="50"/>
    <x v="92"/>
    <x v="51"/>
    <x v="51"/>
    <n v="4"/>
    <n v="1"/>
    <n v="0"/>
    <n v="4"/>
    <n v="0"/>
    <m/>
    <m/>
    <n v="0"/>
    <x v="3"/>
    <n v="0"/>
    <b v="0"/>
    <n v="0"/>
    <d v="1899-12-30T00:00:00"/>
    <b v="0"/>
    <b v="0"/>
    <x v="50"/>
    <x v="92"/>
    <n v="4"/>
    <n v="1"/>
    <s v="CD20"/>
    <n v="800"/>
    <s v="Aktif"/>
    <n v="0"/>
    <s v=""/>
    <s v="CAR"/>
  </r>
  <r>
    <s v="CD"/>
    <s v="20"/>
    <s v="C"/>
    <n v="2"/>
    <x v="1165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20"/>
    <n v="460.80000000000007"/>
    <s v="Aktif"/>
    <n v="0"/>
    <s v=""/>
    <s v="Drum"/>
  </r>
  <r>
    <s v="CD"/>
    <s v="20"/>
    <s v="D"/>
    <n v="1"/>
    <x v="1166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20"/>
    <n v="460.80000000000007"/>
    <s v="Aktif"/>
    <n v="0"/>
    <s v=""/>
    <s v="CAR"/>
  </r>
  <r>
    <s v="CD"/>
    <s v="20"/>
    <s v="D"/>
    <n v="2"/>
    <x v="1167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20"/>
    <n v="460.80000000000007"/>
    <s v="Aktif"/>
    <n v="0"/>
    <s v=""/>
    <s v="CAR"/>
  </r>
  <r>
    <s v="CD"/>
    <s v="20"/>
    <s v="E"/>
    <n v="1"/>
    <x v="1168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20"/>
    <n v="460.80000000000007"/>
    <s v="Aktif"/>
    <n v="0"/>
    <s v=""/>
    <s v="CAR"/>
  </r>
  <r>
    <s v="CD"/>
    <s v="20"/>
    <s v="E"/>
    <n v="2"/>
    <x v="1169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20"/>
    <n v="460.80000000000007"/>
    <s v="Aktif"/>
    <n v="0"/>
    <s v=""/>
    <s v=""/>
  </r>
  <r>
    <s v="CD"/>
    <s v="21"/>
    <s v="A"/>
    <n v="1"/>
    <x v="1170"/>
    <x v="149"/>
    <x v="19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"/>
    <n v="1"/>
    <n v="1"/>
    <s v="CD21"/>
    <n v="770"/>
    <s v="Aktif"/>
    <n v="0"/>
    <s v=""/>
    <s v="CAR"/>
  </r>
  <r>
    <s v="CD"/>
    <s v="21"/>
    <s v="A"/>
    <n v="2"/>
    <x v="1171"/>
    <x v="111"/>
    <x v="20"/>
    <x v="74"/>
    <x v="84"/>
    <x v="84"/>
    <n v="13"/>
    <n v="0"/>
    <n v="13"/>
    <n v="44"/>
    <n v="0"/>
    <m/>
    <m/>
    <n v="0"/>
    <x v="32"/>
    <n v="0"/>
    <b v="0"/>
    <n v="0"/>
    <d v="1899-12-30T00:00:00"/>
    <b v="0"/>
    <b v="0"/>
    <x v="20"/>
    <x v="74"/>
    <n v="13"/>
    <n v="1"/>
    <s v="CD21"/>
    <n v="156"/>
    <s v="Aktif"/>
    <n v="0"/>
    <s v=""/>
    <s v="Drum"/>
  </r>
  <r>
    <s v="CD"/>
    <s v="21"/>
    <s v="B"/>
    <n v="1"/>
    <x v="1172"/>
    <x v="150"/>
    <x v="52"/>
    <x v="104"/>
    <x v="37"/>
    <x v="37"/>
    <n v="4"/>
    <n v="1"/>
    <n v="0"/>
    <n v="4"/>
    <n v="0"/>
    <m/>
    <m/>
    <n v="0"/>
    <x v="3"/>
    <n v="0"/>
    <b v="0"/>
    <n v="0"/>
    <d v="1899-12-30T00:00:00"/>
    <b v="0"/>
    <b v="0"/>
    <x v="52"/>
    <x v="104"/>
    <n v="4"/>
    <n v="1"/>
    <s v="CD21"/>
    <n v="836"/>
    <s v="Aktif"/>
    <n v="0"/>
    <s v=""/>
    <s v="Drum"/>
  </r>
  <r>
    <s v="CD"/>
    <s v="21"/>
    <s v="B"/>
    <n v="2"/>
    <x v="1173"/>
    <x v="151"/>
    <x v="0"/>
    <x v="85"/>
    <x v="55"/>
    <x v="55"/>
    <n v="4"/>
    <n v="1"/>
    <n v="0"/>
    <n v="4"/>
    <n v="0"/>
    <m/>
    <m/>
    <n v="0"/>
    <x v="3"/>
    <n v="0"/>
    <b v="0"/>
    <n v="0"/>
    <d v="1899-12-30T00:00:00"/>
    <b v="0"/>
    <b v="0"/>
    <x v="0"/>
    <x v="85"/>
    <n v="4"/>
    <n v="1"/>
    <s v="CD21"/>
    <n v="836"/>
    <s v="Aktif"/>
    <n v="0"/>
    <s v=""/>
    <s v="Drum"/>
  </r>
  <r>
    <s v="CD"/>
    <s v="21"/>
    <s v="C"/>
    <n v="1"/>
    <x v="1174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1"/>
    <n v="540"/>
    <s v="Aktif"/>
    <n v="0"/>
    <s v=""/>
    <s v="Drum"/>
  </r>
  <r>
    <s v="CD"/>
    <s v="21"/>
    <s v="C"/>
    <n v="2"/>
    <x v="1175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1"/>
    <n v="540"/>
    <s v="Aktif"/>
    <n v="0"/>
    <s v=""/>
    <s v="CAR"/>
  </r>
  <r>
    <s v="CD"/>
    <s v="21"/>
    <s v="D"/>
    <n v="1"/>
    <x v="1176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1"/>
    <n v="460.80000000000007"/>
    <s v="Aktif"/>
    <n v="0"/>
    <s v=""/>
    <s v="CAR"/>
  </r>
  <r>
    <s v="CD"/>
    <s v="21"/>
    <s v="D"/>
    <n v="2"/>
    <x v="1177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1"/>
    <n v="460.80000000000007"/>
    <s v="Aktif"/>
    <n v="0"/>
    <s v=""/>
    <s v="CAR"/>
  </r>
  <r>
    <s v="CD"/>
    <s v="21"/>
    <s v="E"/>
    <n v="1"/>
    <x v="1178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1"/>
    <n v="460.80000000000007"/>
    <s v="Aktif"/>
    <n v="0"/>
    <s v=""/>
    <s v="CAR"/>
  </r>
  <r>
    <s v="CD"/>
    <s v="21"/>
    <s v="E"/>
    <n v="2"/>
    <x v="1179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1"/>
    <n v="460.80000000000007"/>
    <s v="Aktif"/>
    <n v="0"/>
    <s v=""/>
    <s v="CAR"/>
  </r>
  <r>
    <s v="CD"/>
    <s v="22"/>
    <s v="A"/>
    <n v="1"/>
    <x v="1180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D22"/>
    <n v="770"/>
    <s v="Aktif"/>
    <n v="0"/>
    <s v=""/>
    <s v="Fluidbag"/>
  </r>
  <r>
    <s v="CD"/>
    <s v="22"/>
    <s v="A"/>
    <n v="2"/>
    <x v="1181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D22"/>
    <n v="770"/>
    <s v="Aktif"/>
    <n v="0"/>
    <s v=""/>
    <s v="Fluidbag"/>
  </r>
  <r>
    <s v="CD"/>
    <s v="22"/>
    <s v="B"/>
    <n v="1"/>
    <x v="1182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2"/>
    <n v="540"/>
    <s v="Aktif"/>
    <n v="0"/>
    <s v=""/>
    <s v="CAR"/>
  </r>
  <r>
    <s v="CD"/>
    <s v="22"/>
    <s v="B"/>
    <n v="2"/>
    <x v="1183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2"/>
    <n v="540"/>
    <s v="Aktif"/>
    <n v="0"/>
    <s v=""/>
    <s v="Drum"/>
  </r>
  <r>
    <s v="CD"/>
    <s v="22"/>
    <s v="C"/>
    <n v="1"/>
    <x v="1184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2"/>
    <n v="540"/>
    <s v="Aktif"/>
    <n v="0"/>
    <s v=""/>
    <s v="CAR"/>
  </r>
  <r>
    <s v="CD"/>
    <s v="22"/>
    <s v="C"/>
    <n v="2"/>
    <x v="1185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2"/>
    <n v="540"/>
    <s v="Aktif"/>
    <n v="0"/>
    <s v=""/>
    <s v="CAR"/>
  </r>
  <r>
    <s v="CD"/>
    <s v="22"/>
    <s v="D"/>
    <n v="1"/>
    <x v="1186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2"/>
    <n v="460.80000000000007"/>
    <s v="Aktif"/>
    <n v="0"/>
    <s v=""/>
    <s v=""/>
  </r>
  <r>
    <s v="CD"/>
    <s v="22"/>
    <s v="D"/>
    <n v="2"/>
    <x v="1187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2"/>
    <n v="460.80000000000007"/>
    <s v="Aktif"/>
    <n v="0"/>
    <s v=""/>
    <s v="CAR"/>
  </r>
  <r>
    <s v="CD"/>
    <s v="22"/>
    <s v="E"/>
    <n v="1"/>
    <x v="1188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2"/>
    <n v="460.80000000000007"/>
    <s v="Aktif"/>
    <n v="0"/>
    <s v=""/>
    <s v="CAR"/>
  </r>
  <r>
    <s v="CD"/>
    <s v="22"/>
    <s v="E"/>
    <n v="2"/>
    <x v="1189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2"/>
    <n v="0"/>
    <s v="Aktif"/>
    <n v="1"/>
    <s v="CD"/>
    <s v="CAR"/>
  </r>
  <r>
    <s v="CD"/>
    <s v="23"/>
    <s v="A"/>
    <n v="1"/>
    <x v="1190"/>
    <x v="153"/>
    <x v="65"/>
    <x v="106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106"/>
    <n v="1"/>
    <n v="1"/>
    <s v="CD23"/>
    <n v="770"/>
    <s v="Aktif"/>
    <n v="0"/>
    <s v=""/>
    <s v="Fluidbag"/>
  </r>
  <r>
    <s v="CD"/>
    <s v="23"/>
    <s v="A"/>
    <n v="2"/>
    <x v="1191"/>
    <x v="153"/>
    <x v="65"/>
    <x v="57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57"/>
    <n v="1"/>
    <n v="1"/>
    <s v="CD23"/>
    <n v="770"/>
    <s v="Aktif"/>
    <n v="0"/>
    <s v=""/>
    <s v="Fluidbag"/>
  </r>
  <r>
    <s v="CD"/>
    <s v="23"/>
    <s v="B"/>
    <n v="1"/>
    <x v="1192"/>
    <x v="154"/>
    <x v="15"/>
    <x v="92"/>
    <x v="19"/>
    <x v="19"/>
    <n v="4"/>
    <n v="1"/>
    <n v="0"/>
    <n v="4"/>
    <n v="0"/>
    <m/>
    <m/>
    <n v="0"/>
    <x v="3"/>
    <n v="0"/>
    <b v="0"/>
    <n v="0"/>
    <d v="1899-12-30T00:00:00"/>
    <b v="0"/>
    <b v="0"/>
    <x v="15"/>
    <x v="92"/>
    <n v="4"/>
    <n v="1"/>
    <s v="CD23"/>
    <n v="836"/>
    <s v="Aktif"/>
    <n v="0"/>
    <s v=""/>
    <s v="Drum"/>
  </r>
  <r>
    <s v="CD"/>
    <s v="23"/>
    <s v="B"/>
    <n v="2"/>
    <x v="1193"/>
    <x v="155"/>
    <x v="0"/>
    <x v="29"/>
    <x v="95"/>
    <x v="95"/>
    <n v="4"/>
    <n v="1"/>
    <n v="0"/>
    <n v="4"/>
    <n v="0"/>
    <m/>
    <m/>
    <n v="0"/>
    <x v="3"/>
    <n v="0"/>
    <b v="0"/>
    <n v="0"/>
    <d v="1899-12-30T00:00:00"/>
    <b v="0"/>
    <b v="0"/>
    <x v="0"/>
    <x v="29"/>
    <n v="4"/>
    <n v="1"/>
    <s v="CD23"/>
    <n v="836"/>
    <s v="Aktif"/>
    <n v="0"/>
    <s v=""/>
    <s v="CAR"/>
  </r>
  <r>
    <s v="CD"/>
    <s v="23"/>
    <s v="C"/>
    <n v="1"/>
    <x v="1194"/>
    <x v="155"/>
    <x v="0"/>
    <x v="29"/>
    <x v="95"/>
    <x v="95"/>
    <n v="4"/>
    <n v="1"/>
    <n v="0"/>
    <n v="4"/>
    <n v="0"/>
    <m/>
    <m/>
    <n v="0"/>
    <x v="3"/>
    <n v="0"/>
    <b v="0"/>
    <n v="0"/>
    <d v="1899-12-30T00:00:00"/>
    <b v="0"/>
    <b v="0"/>
    <x v="0"/>
    <x v="29"/>
    <n v="4"/>
    <n v="1"/>
    <s v="CD23"/>
    <n v="836"/>
    <s v="Aktif"/>
    <n v="0"/>
    <s v=""/>
    <s v="CAR"/>
  </r>
  <r>
    <s v="CD"/>
    <s v="23"/>
    <s v="C"/>
    <n v="2"/>
    <x v="1195"/>
    <x v="154"/>
    <x v="15"/>
    <x v="92"/>
    <x v="19"/>
    <x v="19"/>
    <n v="4"/>
    <n v="1"/>
    <n v="0"/>
    <n v="4"/>
    <n v="0"/>
    <m/>
    <m/>
    <n v="0"/>
    <x v="3"/>
    <n v="0"/>
    <b v="0"/>
    <n v="0"/>
    <d v="1899-12-30T00:00:00"/>
    <b v="0"/>
    <b v="0"/>
    <x v="15"/>
    <x v="92"/>
    <n v="4"/>
    <n v="1"/>
    <s v="CD23"/>
    <n v="836"/>
    <s v="Aktif"/>
    <n v="0"/>
    <s v=""/>
    <s v="Drum"/>
  </r>
  <r>
    <s v="CD"/>
    <s v="23"/>
    <s v="D"/>
    <n v="1"/>
    <x v="1196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3"/>
    <n v="0"/>
    <s v="Aktif"/>
    <n v="1"/>
    <s v="CD"/>
    <s v="CAR"/>
  </r>
  <r>
    <s v="CD"/>
    <s v="23"/>
    <s v="D"/>
    <n v="2"/>
    <x v="1197"/>
    <x v="18"/>
    <x v="53"/>
    <x v="15"/>
    <x v="14"/>
    <x v="14"/>
    <n v="44"/>
    <n v="1"/>
    <n v="0"/>
    <n v="44"/>
    <n v="0"/>
    <m/>
    <m/>
    <n v="0"/>
    <x v="2"/>
    <n v="0"/>
    <b v="0"/>
    <n v="0"/>
    <d v="1899-12-30T00:00:00"/>
    <b v="0"/>
    <b v="0"/>
    <x v="53"/>
    <x v="15"/>
    <n v="44"/>
    <n v="1"/>
    <s v="CD23"/>
    <n v="528"/>
    <s v="Aktif"/>
    <n v="0"/>
    <s v=""/>
    <s v="CAR"/>
  </r>
  <r>
    <s v="CD"/>
    <s v="23"/>
    <s v="E"/>
    <n v="1"/>
    <x v="1198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3"/>
    <n v="0"/>
    <s v="Aktif"/>
    <n v="1"/>
    <s v="CD"/>
    <s v="CAR"/>
  </r>
  <r>
    <s v="CD"/>
    <s v="23"/>
    <s v="E"/>
    <n v="2"/>
    <x v="1199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3"/>
    <n v="0"/>
    <s v="Aktif"/>
    <n v="1"/>
    <s v="CD"/>
    <s v="CAR"/>
  </r>
  <r>
    <s v="CD"/>
    <s v="24"/>
    <s v="A"/>
    <n v="1"/>
    <x v="120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D24"/>
    <n v="770"/>
    <s v="Aktif"/>
    <n v="0"/>
    <s v=""/>
    <s v="CAR"/>
  </r>
  <r>
    <s v="CD"/>
    <s v="24"/>
    <s v="A"/>
    <n v="2"/>
    <x v="1201"/>
    <x v="157"/>
    <x v="24"/>
    <x v="107"/>
    <x v="96"/>
    <x v="96"/>
    <n v="3"/>
    <n v="0"/>
    <n v="3"/>
    <n v="4"/>
    <n v="0"/>
    <m/>
    <m/>
    <n v="0"/>
    <x v="7"/>
    <n v="0"/>
    <b v="0"/>
    <n v="0"/>
    <d v="1899-12-30T00:00:00"/>
    <b v="0"/>
    <b v="0"/>
    <x v="24"/>
    <x v="107"/>
    <n v="3"/>
    <n v="1"/>
    <s v="CD24"/>
    <n v="627"/>
    <s v="Aktif"/>
    <n v="0"/>
    <s v=""/>
    <s v="Drum"/>
  </r>
  <r>
    <s v="CD"/>
    <s v="24"/>
    <s v="B"/>
    <n v="1"/>
    <x v="1202"/>
    <x v="118"/>
    <x v="15"/>
    <x v="14"/>
    <x v="77"/>
    <x v="77"/>
    <n v="44"/>
    <n v="1"/>
    <n v="0"/>
    <n v="44"/>
    <n v="0"/>
    <m/>
    <m/>
    <n v="0"/>
    <x v="2"/>
    <n v="0"/>
    <b v="0"/>
    <n v="0"/>
    <d v="1899-12-30T00:00:00"/>
    <b v="0"/>
    <b v="0"/>
    <x v="15"/>
    <x v="14"/>
    <n v="44"/>
    <n v="1"/>
    <s v="CD24"/>
    <n v="528"/>
    <s v="Aktif"/>
    <n v="0"/>
    <s v=""/>
    <s v="CAR"/>
  </r>
  <r>
    <s v="CD"/>
    <s v="24"/>
    <s v="B"/>
    <n v="2"/>
    <x v="1203"/>
    <x v="118"/>
    <x v="15"/>
    <x v="14"/>
    <x v="77"/>
    <x v="77"/>
    <n v="44"/>
    <n v="1"/>
    <n v="0"/>
    <n v="44"/>
    <n v="0"/>
    <m/>
    <m/>
    <n v="0"/>
    <x v="2"/>
    <n v="0"/>
    <b v="0"/>
    <n v="0"/>
    <d v="1899-12-30T00:00:00"/>
    <b v="0"/>
    <b v="0"/>
    <x v="15"/>
    <x v="14"/>
    <n v="44"/>
    <n v="1"/>
    <s v="CD24"/>
    <n v="528"/>
    <s v="Aktif"/>
    <n v="0"/>
    <s v=""/>
    <s v="CAR"/>
  </r>
  <r>
    <s v="CD"/>
    <s v="24"/>
    <s v="C"/>
    <n v="1"/>
    <x v="1204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4"/>
    <n v="540"/>
    <s v="Aktif"/>
    <n v="0"/>
    <s v=""/>
    <s v="Drum"/>
  </r>
  <r>
    <s v="CD"/>
    <s v="24"/>
    <s v="C"/>
    <n v="2"/>
    <x v="1205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4"/>
    <n v="460.80000000000007"/>
    <s v="Aktif"/>
    <n v="0"/>
    <s v=""/>
    <s v="Drum"/>
  </r>
  <r>
    <s v="CD"/>
    <s v="24"/>
    <s v="D"/>
    <n v="1"/>
    <x v="1206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4"/>
    <n v="0"/>
    <s v="Aktif"/>
    <n v="1"/>
    <s v="CD"/>
    <s v="CAR"/>
  </r>
  <r>
    <s v="CD"/>
    <s v="24"/>
    <s v="D"/>
    <n v="2"/>
    <x v="1207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4"/>
    <n v="0"/>
    <s v="Aktif"/>
    <n v="1"/>
    <s v="CD"/>
    <s v="CAR"/>
  </r>
  <r>
    <s v="CD"/>
    <s v="24"/>
    <s v="E"/>
    <n v="1"/>
    <x v="1208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4"/>
    <n v="0"/>
    <s v="Aktif"/>
    <n v="1"/>
    <s v="CD"/>
    <s v="CAR"/>
  </r>
  <r>
    <s v="CD"/>
    <s v="24"/>
    <s v="E"/>
    <n v="2"/>
    <x v="1209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4"/>
    <n v="0"/>
    <s v="Aktif"/>
    <n v="1"/>
    <s v="CD"/>
    <s v="CAR"/>
  </r>
  <r>
    <s v="CD"/>
    <s v="25"/>
    <s v="A"/>
    <n v="1"/>
    <x v="121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D25"/>
    <n v="770"/>
    <s v="Aktif"/>
    <n v="0"/>
    <s v=""/>
    <s v=""/>
  </r>
  <r>
    <s v="CD"/>
    <s v="25"/>
    <s v="A"/>
    <n v="2"/>
    <x v="1211"/>
    <x v="158"/>
    <x v="66"/>
    <x v="108"/>
    <x v="32"/>
    <x v="32"/>
    <n v="3"/>
    <n v="0"/>
    <n v="3"/>
    <n v="4"/>
    <n v="0"/>
    <m/>
    <m/>
    <n v="0"/>
    <x v="7"/>
    <n v="0"/>
    <b v="0"/>
    <n v="0"/>
    <d v="1899-12-30T00:00:00"/>
    <b v="0"/>
    <b v="0"/>
    <x v="66"/>
    <x v="108"/>
    <n v="3"/>
    <n v="1"/>
    <s v="CD25"/>
    <n v="627"/>
    <s v="Aktif"/>
    <n v="0"/>
    <s v=""/>
    <s v="Drum"/>
  </r>
  <r>
    <s v="CD"/>
    <s v="25"/>
    <s v="B"/>
    <n v="1"/>
    <x v="1212"/>
    <x v="157"/>
    <x v="24"/>
    <x v="107"/>
    <x v="96"/>
    <x v="96"/>
    <n v="4"/>
    <n v="1"/>
    <n v="0"/>
    <n v="4"/>
    <n v="0"/>
    <m/>
    <m/>
    <n v="0"/>
    <x v="3"/>
    <n v="0"/>
    <b v="0"/>
    <n v="0"/>
    <d v="1899-12-30T00:00:00"/>
    <b v="0"/>
    <b v="0"/>
    <x v="24"/>
    <x v="107"/>
    <n v="4"/>
    <n v="1"/>
    <s v="CD25"/>
    <n v="836"/>
    <s v="Aktif"/>
    <n v="0"/>
    <s v=""/>
    <s v="Drum"/>
  </r>
  <r>
    <s v="CD"/>
    <s v="25"/>
    <s v="B"/>
    <n v="2"/>
    <x v="1213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25"/>
    <n v="460.79999999999995"/>
    <s v="Aktif"/>
    <n v="0"/>
    <s v=""/>
    <s v="CAR"/>
  </r>
  <r>
    <s v="CD"/>
    <s v="25"/>
    <s v="C"/>
    <n v="1"/>
    <x v="1214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5"/>
    <n v="0"/>
    <s v="Aktif"/>
    <n v="1"/>
    <s v="CD"/>
    <s v="CAR"/>
  </r>
  <r>
    <s v="CD"/>
    <s v="25"/>
    <s v="C"/>
    <n v="2"/>
    <x v="1215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5"/>
    <n v="0"/>
    <s v="Aktif"/>
    <n v="1"/>
    <s v="CD"/>
    <s v="CAR"/>
  </r>
  <r>
    <s v="CD"/>
    <s v="25"/>
    <s v="D"/>
    <n v="1"/>
    <x v="1216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5"/>
    <n v="0"/>
    <s v="Aktif"/>
    <n v="1"/>
    <s v="CD"/>
    <s v="CAR"/>
  </r>
  <r>
    <s v="CD"/>
    <s v="25"/>
    <s v="D"/>
    <n v="2"/>
    <x v="1217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5"/>
    <n v="0"/>
    <s v="Aktif"/>
    <n v="1"/>
    <s v="CD"/>
    <s v="CAR"/>
  </r>
  <r>
    <s v="CD"/>
    <s v="25"/>
    <s v="E"/>
    <n v="1"/>
    <x v="1218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5"/>
    <n v="528"/>
    <s v="Aktif"/>
    <n v="0"/>
    <s v=""/>
    <s v="CAR"/>
  </r>
  <r>
    <s v="CD"/>
    <s v="25"/>
    <s v="E"/>
    <n v="2"/>
    <x v="1219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5"/>
    <n v="528"/>
    <s v="Aktif"/>
    <n v="0"/>
    <s v=""/>
    <s v="CAR"/>
  </r>
  <r>
    <s v="CD"/>
    <s v="26"/>
    <s v="A"/>
    <n v="1"/>
    <x v="1220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6"/>
    <n v="540"/>
    <s v="Aktif"/>
    <n v="0"/>
    <s v=""/>
    <s v="Drum"/>
  </r>
  <r>
    <s v="CD"/>
    <s v="26"/>
    <s v="A"/>
    <n v="2"/>
    <x v="122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D26"/>
    <n v="770"/>
    <s v="Aktif"/>
    <n v="0"/>
    <s v=""/>
    <s v="Drum"/>
  </r>
  <r>
    <s v="CD"/>
    <s v="26"/>
    <s v="B"/>
    <n v="1"/>
    <x v="1222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6"/>
    <n v="770"/>
    <s v="Aktif"/>
    <n v="0"/>
    <s v=""/>
    <s v="Fluidbag"/>
  </r>
  <r>
    <s v="CD"/>
    <s v="26"/>
    <s v="B"/>
    <n v="2"/>
    <x v="1223"/>
    <x v="29"/>
    <x v="5"/>
    <x v="24"/>
    <x v="42"/>
    <x v="42"/>
    <n v="0"/>
    <n v="0"/>
    <n v="0"/>
    <n v="48"/>
    <n v="0"/>
    <m/>
    <m/>
    <n v="0"/>
    <x v="0"/>
    <n v="0"/>
    <b v="0"/>
    <n v="0"/>
    <d v="1899-12-30T00:00:00"/>
    <b v="0"/>
    <b v="0"/>
    <x v="5"/>
    <x v="24"/>
    <n v="0"/>
    <n v="0"/>
    <s v="CD26"/>
    <n v="0"/>
    <s v="Aktif"/>
    <n v="1"/>
    <s v="CD"/>
    <s v="CAR"/>
  </r>
  <r>
    <s v="CD"/>
    <s v="26"/>
    <s v="C"/>
    <n v="1"/>
    <x v="1224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26"/>
    <n v="460.79999999999995"/>
    <s v="Aktif"/>
    <n v="0"/>
    <s v=""/>
    <s v="Drum"/>
  </r>
  <r>
    <s v="CD"/>
    <s v="26"/>
    <s v="C"/>
    <n v="2"/>
    <x v="1225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26"/>
    <n v="460.79999999999995"/>
    <s v="Aktif"/>
    <n v="0"/>
    <s v=""/>
    <s v="Drum"/>
  </r>
  <r>
    <s v="CD"/>
    <s v="26"/>
    <s v="D"/>
    <n v="1"/>
    <x v="1226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6"/>
    <n v="528"/>
    <s v="Aktif"/>
    <n v="0"/>
    <s v=""/>
    <s v="CAR"/>
  </r>
  <r>
    <s v="CD"/>
    <s v="26"/>
    <s v="D"/>
    <n v="2"/>
    <x v="1227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6"/>
    <n v="528"/>
    <s v="Aktif"/>
    <n v="0"/>
    <s v=""/>
    <s v="CAR"/>
  </r>
  <r>
    <s v="CD"/>
    <s v="26"/>
    <s v="E"/>
    <n v="1"/>
    <x v="1228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6"/>
    <n v="528"/>
    <s v="Aktif"/>
    <n v="0"/>
    <s v=""/>
    <s v="CAR"/>
  </r>
  <r>
    <s v="CD"/>
    <s v="26"/>
    <s v="E"/>
    <n v="2"/>
    <x v="1229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6"/>
    <n v="528"/>
    <s v="Aktif"/>
    <n v="0"/>
    <s v=""/>
    <s v="CAR"/>
  </r>
  <r>
    <s v="CD"/>
    <s v="27"/>
    <s v="A"/>
    <n v="1"/>
    <x v="123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D27"/>
    <n v="770"/>
    <s v="Aktif"/>
    <n v="0"/>
    <s v=""/>
    <s v=""/>
  </r>
  <r>
    <s v="CD"/>
    <s v="27"/>
    <s v="A"/>
    <n v="2"/>
    <x v="1231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7"/>
    <n v="770"/>
    <s v="Aktif"/>
    <n v="0"/>
    <s v=""/>
    <s v="Fluidbag"/>
  </r>
  <r>
    <s v="CD"/>
    <s v="27"/>
    <s v="B"/>
    <n v="1"/>
    <x v="1232"/>
    <x v="159"/>
    <x v="38"/>
    <x v="0"/>
    <x v="90"/>
    <x v="90"/>
    <n v="4"/>
    <n v="1"/>
    <n v="0"/>
    <n v="4"/>
    <n v="0"/>
    <m/>
    <m/>
    <n v="0"/>
    <x v="3"/>
    <n v="0"/>
    <b v="0"/>
    <n v="0"/>
    <d v="1899-12-30T00:00:00"/>
    <b v="0"/>
    <b v="0"/>
    <x v="38"/>
    <x v="0"/>
    <n v="4"/>
    <n v="1"/>
    <s v="CD27"/>
    <n v="836"/>
    <s v="Aktif"/>
    <n v="0"/>
    <s v=""/>
    <s v="Drum"/>
  </r>
  <r>
    <s v="CD"/>
    <s v="27"/>
    <s v="B"/>
    <n v="2"/>
    <x v="1233"/>
    <x v="159"/>
    <x v="38"/>
    <x v="0"/>
    <x v="90"/>
    <x v="90"/>
    <n v="4"/>
    <n v="1"/>
    <n v="0"/>
    <n v="4"/>
    <n v="0"/>
    <m/>
    <m/>
    <n v="0"/>
    <x v="3"/>
    <n v="0"/>
    <b v="0"/>
    <n v="0"/>
    <d v="1899-12-30T00:00:00"/>
    <b v="0"/>
    <b v="0"/>
    <x v="38"/>
    <x v="0"/>
    <n v="4"/>
    <n v="1"/>
    <s v="CD27"/>
    <n v="836"/>
    <s v="Aktif"/>
    <n v="0"/>
    <s v=""/>
    <s v="Drum"/>
  </r>
  <r>
    <s v="CD"/>
    <s v="27"/>
    <s v="C"/>
    <n v="1"/>
    <x v="1234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27"/>
    <n v="460.79999999999995"/>
    <s v="Aktif"/>
    <n v="0"/>
    <s v=""/>
    <s v="CAR"/>
  </r>
  <r>
    <s v="CD"/>
    <s v="27"/>
    <s v="C"/>
    <n v="2"/>
    <x v="1235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7"/>
    <n v="460.80000000000007"/>
    <s v="Aktif"/>
    <n v="0"/>
    <s v=""/>
    <s v="Drum"/>
  </r>
  <r>
    <s v="CD"/>
    <s v="27"/>
    <s v="D"/>
    <n v="1"/>
    <x v="1236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7"/>
    <n v="460.80000000000007"/>
    <s v="Aktif"/>
    <n v="0"/>
    <s v=""/>
    <s v="CAR"/>
  </r>
  <r>
    <s v="CD"/>
    <s v="27"/>
    <s v="D"/>
    <n v="2"/>
    <x v="1237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27"/>
    <n v="460.79999999999995"/>
    <s v="Aktif"/>
    <n v="0"/>
    <s v=""/>
    <s v="CAR"/>
  </r>
  <r>
    <s v="CD"/>
    <s v="27"/>
    <s v="E"/>
    <n v="1"/>
    <x v="1238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7"/>
    <n v="528"/>
    <s v="Aktif"/>
    <n v="0"/>
    <s v=""/>
    <s v="CAR"/>
  </r>
  <r>
    <s v="CD"/>
    <s v="27"/>
    <s v="E"/>
    <n v="2"/>
    <x v="1239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7"/>
    <n v="528"/>
    <s v="Aktif"/>
    <n v="0"/>
    <s v=""/>
    <s v="CAR"/>
  </r>
  <r>
    <s v="CD"/>
    <s v="28"/>
    <s v="A"/>
    <n v="1"/>
    <x v="1240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8"/>
    <n v="770"/>
    <s v="Aktif"/>
    <n v="0"/>
    <s v=""/>
    <s v="Fluidbag"/>
  </r>
  <r>
    <s v="CD"/>
    <s v="28"/>
    <s v="A"/>
    <n v="2"/>
    <x v="1241"/>
    <x v="160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8"/>
    <n v="770"/>
    <s v="Aktif"/>
    <n v="0"/>
    <s v=""/>
    <s v="Fluidbag"/>
  </r>
  <r>
    <s v="CD"/>
    <s v="28"/>
    <s v="B"/>
    <n v="1"/>
    <x v="1242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8"/>
    <n v="770"/>
    <s v="Aktif"/>
    <n v="0"/>
    <s v=""/>
    <s v="Fluidbag"/>
  </r>
  <r>
    <s v="CD"/>
    <s v="28"/>
    <s v="B"/>
    <n v="2"/>
    <x v="1243"/>
    <x v="159"/>
    <x v="38"/>
    <x v="0"/>
    <x v="90"/>
    <x v="90"/>
    <n v="4"/>
    <n v="1"/>
    <n v="0"/>
    <n v="4"/>
    <n v="0"/>
    <m/>
    <m/>
    <n v="0"/>
    <x v="3"/>
    <n v="0"/>
    <b v="0"/>
    <n v="0"/>
    <d v="1899-12-30T00:00:00"/>
    <b v="0"/>
    <b v="0"/>
    <x v="38"/>
    <x v="0"/>
    <n v="4"/>
    <n v="1"/>
    <s v="CD28"/>
    <n v="836"/>
    <s v="Aktif"/>
    <n v="0"/>
    <s v=""/>
    <s v="Drum"/>
  </r>
  <r>
    <s v="CD"/>
    <s v="28"/>
    <s v="C"/>
    <n v="1"/>
    <x v="1244"/>
    <x v="76"/>
    <x v="38"/>
    <x v="44"/>
    <x v="43"/>
    <x v="43"/>
    <n v="4"/>
    <n v="1"/>
    <n v="0"/>
    <n v="4"/>
    <n v="0"/>
    <m/>
    <m/>
    <n v="0"/>
    <x v="3"/>
    <n v="0"/>
    <b v="0"/>
    <n v="0"/>
    <d v="1899-12-30T00:00:00"/>
    <b v="0"/>
    <b v="0"/>
    <x v="38"/>
    <x v="44"/>
    <n v="4"/>
    <n v="1"/>
    <s v="CD28"/>
    <n v="836"/>
    <s v="Aktif"/>
    <n v="0"/>
    <s v=""/>
    <s v="Drum"/>
  </r>
  <r>
    <s v="CD"/>
    <s v="28"/>
    <s v="C"/>
    <n v="2"/>
    <x v="1245"/>
    <x v="44"/>
    <x v="38"/>
    <x v="36"/>
    <x v="32"/>
    <x v="32"/>
    <n v="4"/>
    <n v="1"/>
    <n v="0"/>
    <n v="4"/>
    <n v="0"/>
    <m/>
    <m/>
    <n v="0"/>
    <x v="3"/>
    <n v="0"/>
    <b v="0"/>
    <n v="0"/>
    <d v="1899-12-30T00:00:00"/>
    <b v="0"/>
    <b v="0"/>
    <x v="38"/>
    <x v="36"/>
    <n v="4"/>
    <n v="1"/>
    <s v="CD28"/>
    <n v="836"/>
    <s v="Aktif"/>
    <n v="0"/>
    <s v=""/>
    <s v="Drum"/>
  </r>
  <r>
    <s v="CD"/>
    <s v="28"/>
    <s v="D"/>
    <n v="1"/>
    <x v="124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8"/>
    <n v="460.79999999999995"/>
    <s v="Aktif"/>
    <n v="0"/>
    <s v=""/>
    <s v="CAR"/>
  </r>
  <r>
    <s v="CD"/>
    <s v="28"/>
    <s v="D"/>
    <n v="2"/>
    <x v="124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8"/>
    <n v="460.79999999999995"/>
    <s v="Aktif"/>
    <n v="0"/>
    <s v=""/>
    <s v="CAR"/>
  </r>
  <r>
    <s v="CD"/>
    <s v="28"/>
    <s v="E"/>
    <n v="1"/>
    <x v="124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8"/>
    <n v="460.79999999999995"/>
    <s v="Aktif"/>
    <n v="0"/>
    <s v=""/>
    <s v="CAR"/>
  </r>
  <r>
    <s v="CD"/>
    <s v="28"/>
    <s v="E"/>
    <n v="2"/>
    <x v="124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8"/>
    <n v="460.79999999999995"/>
    <s v="Aktif"/>
    <n v="0"/>
    <s v=""/>
    <s v="CAR"/>
  </r>
  <r>
    <s v="CD"/>
    <s v="29"/>
    <s v="A"/>
    <n v="1"/>
    <x v="1250"/>
    <x v="160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9"/>
    <n v="770"/>
    <s v="Aktif"/>
    <n v="0"/>
    <s v=""/>
    <s v="Fluidbag"/>
  </r>
  <r>
    <s v="CD"/>
    <s v="29"/>
    <s v="A"/>
    <n v="2"/>
    <x v="1251"/>
    <x v="160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9"/>
    <n v="770"/>
    <s v="Aktif"/>
    <n v="0"/>
    <s v=""/>
    <s v="Fluidbag"/>
  </r>
  <r>
    <s v="CD"/>
    <s v="29"/>
    <s v="B"/>
    <n v="1"/>
    <x v="1252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9"/>
    <n v="460.80000000000007"/>
    <s v="Aktif"/>
    <n v="0"/>
    <s v=""/>
    <s v="Drum"/>
  </r>
  <r>
    <s v="CD"/>
    <s v="29"/>
    <s v="B"/>
    <n v="2"/>
    <x v="1253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9"/>
    <n v="770"/>
    <s v="Aktif"/>
    <n v="0"/>
    <s v=""/>
    <s v="Fluidbag"/>
  </r>
  <r>
    <s v="CD"/>
    <s v="29"/>
    <s v="C"/>
    <n v="1"/>
    <x v="1254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9"/>
    <n v="460.80000000000007"/>
    <s v="Aktif"/>
    <n v="0"/>
    <s v=""/>
    <s v="CAR"/>
  </r>
  <r>
    <s v="CD"/>
    <s v="29"/>
    <s v="C"/>
    <n v="2"/>
    <x v="1255"/>
    <x v="161"/>
    <x v="0"/>
    <x v="23"/>
    <x v="97"/>
    <x v="97"/>
    <n v="36"/>
    <n v="1"/>
    <n v="0"/>
    <n v="36"/>
    <n v="0"/>
    <m/>
    <m/>
    <n v="0"/>
    <x v="5"/>
    <n v="0"/>
    <b v="0"/>
    <n v="0"/>
    <d v="1899-12-30T00:00:00"/>
    <b v="0"/>
    <b v="0"/>
    <x v="0"/>
    <x v="23"/>
    <n v="36"/>
    <n v="1"/>
    <s v="CD29"/>
    <n v="540"/>
    <s v="Aktif"/>
    <n v="0"/>
    <s v=""/>
    <s v="CAR"/>
  </r>
  <r>
    <s v="CD"/>
    <s v="29"/>
    <s v="D"/>
    <n v="1"/>
    <x v="125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9"/>
    <n v="460.79999999999995"/>
    <s v="Aktif"/>
    <n v="0"/>
    <s v=""/>
    <s v="CAR"/>
  </r>
  <r>
    <s v="CD"/>
    <s v="29"/>
    <s v="D"/>
    <n v="2"/>
    <x v="125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9"/>
    <n v="460.79999999999995"/>
    <s v="Aktif"/>
    <n v="0"/>
    <s v=""/>
    <s v="CAR"/>
  </r>
  <r>
    <s v="CD"/>
    <s v="29"/>
    <s v="E"/>
    <n v="1"/>
    <x v="125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9"/>
    <n v="460.79999999999995"/>
    <s v="Aktif"/>
    <n v="0"/>
    <s v=""/>
    <s v="CAR"/>
  </r>
  <r>
    <s v="CD"/>
    <s v="29"/>
    <s v="E"/>
    <n v="2"/>
    <x v="125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9"/>
    <n v="460.79999999999995"/>
    <s v="Aktif"/>
    <n v="0"/>
    <s v=""/>
    <s v="CAR"/>
  </r>
  <r>
    <s v="CD"/>
    <s v="30"/>
    <s v="A"/>
    <n v="1"/>
    <x v="1260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D30"/>
    <n v="770"/>
    <s v="Aktif"/>
    <n v="0"/>
    <s v=""/>
    <s v="Fluidbag"/>
  </r>
  <r>
    <s v="CD"/>
    <s v="30"/>
    <s v="A"/>
    <n v="2"/>
    <x v="1261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D30"/>
    <n v="770"/>
    <s v="Aktif"/>
    <n v="0"/>
    <s v=""/>
    <s v="Fluidbag"/>
  </r>
  <r>
    <s v="CD"/>
    <s v="30"/>
    <s v="B"/>
    <n v="1"/>
    <x v="1262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0"/>
    <n v="460.80000000000007"/>
    <s v="Aktif"/>
    <n v="0"/>
    <s v=""/>
    <s v="Drum"/>
  </r>
  <r>
    <s v="CD"/>
    <s v="30"/>
    <s v="B"/>
    <n v="2"/>
    <x v="1263"/>
    <x v="163"/>
    <x v="12"/>
    <x v="110"/>
    <x v="22"/>
    <x v="22"/>
    <n v="4"/>
    <n v="1"/>
    <n v="0"/>
    <n v="4"/>
    <n v="0"/>
    <m/>
    <m/>
    <n v="0"/>
    <x v="3"/>
    <n v="0"/>
    <b v="0"/>
    <n v="0"/>
    <d v="1899-12-30T00:00:00"/>
    <b v="0"/>
    <b v="0"/>
    <x v="12"/>
    <x v="110"/>
    <n v="4"/>
    <n v="1"/>
    <s v="CD30"/>
    <n v="836"/>
    <s v="Aktif"/>
    <n v="0"/>
    <s v=""/>
    <s v="Drum"/>
  </r>
  <r>
    <s v="CD"/>
    <s v="30"/>
    <s v="C"/>
    <n v="1"/>
    <x v="1264"/>
    <x v="163"/>
    <x v="12"/>
    <x v="110"/>
    <x v="22"/>
    <x v="22"/>
    <n v="4"/>
    <n v="1"/>
    <n v="0"/>
    <n v="4"/>
    <n v="0"/>
    <m/>
    <m/>
    <n v="0"/>
    <x v="3"/>
    <n v="0"/>
    <b v="0"/>
    <n v="0"/>
    <d v="1899-12-30T00:00:00"/>
    <b v="0"/>
    <b v="0"/>
    <x v="12"/>
    <x v="110"/>
    <n v="4"/>
    <n v="1"/>
    <s v="CD30"/>
    <n v="836"/>
    <s v="Aktif"/>
    <n v="0"/>
    <s v=""/>
    <s v="Drum"/>
  </r>
  <r>
    <s v="CD"/>
    <s v="30"/>
    <s v="C"/>
    <n v="2"/>
    <x v="1265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0"/>
    <n v="460.80000000000007"/>
    <s v="Aktif"/>
    <n v="0"/>
    <s v=""/>
    <s v="Drum"/>
  </r>
  <r>
    <s v="CD"/>
    <s v="30"/>
    <s v="D"/>
    <n v="1"/>
    <x v="126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0"/>
    <n v="460.79999999999995"/>
    <s v="Aktif"/>
    <n v="0"/>
    <s v=""/>
    <s v="CAR"/>
  </r>
  <r>
    <s v="CD"/>
    <s v="30"/>
    <s v="D"/>
    <n v="2"/>
    <x v="126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0"/>
    <n v="460.79999999999995"/>
    <s v="Aktif"/>
    <n v="0"/>
    <s v=""/>
    <s v="CAR"/>
  </r>
  <r>
    <s v="CD"/>
    <s v="30"/>
    <s v="E"/>
    <n v="1"/>
    <x v="126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0"/>
    <n v="460.79999999999995"/>
    <s v="Aktif"/>
    <n v="0"/>
    <s v=""/>
    <s v="CAR"/>
  </r>
  <r>
    <s v="CD"/>
    <s v="30"/>
    <s v="E"/>
    <n v="2"/>
    <x v="126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0"/>
    <n v="460.79999999999995"/>
    <s v="Aktif"/>
    <n v="0"/>
    <s v=""/>
    <s v="CAR"/>
  </r>
  <r>
    <s v="CD"/>
    <s v="31"/>
    <s v="A"/>
    <n v="1"/>
    <x v="1270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D31"/>
    <n v="770"/>
    <s v="Aktif"/>
    <n v="0"/>
    <s v=""/>
    <s v="Fluidbag"/>
  </r>
  <r>
    <s v="CD"/>
    <s v="31"/>
    <s v="A"/>
    <n v="2"/>
    <x v="1271"/>
    <x v="88"/>
    <x v="0"/>
    <x v="68"/>
    <x v="18"/>
    <x v="18"/>
    <n v="0"/>
    <n v="0"/>
    <n v="0"/>
    <n v="48"/>
    <n v="0"/>
    <m/>
    <m/>
    <n v="0"/>
    <x v="0"/>
    <n v="0"/>
    <b v="0"/>
    <n v="0"/>
    <d v="1899-12-30T00:00:00"/>
    <b v="0"/>
    <b v="0"/>
    <x v="0"/>
    <x v="68"/>
    <n v="0"/>
    <n v="0"/>
    <s v="CD31"/>
    <n v="0"/>
    <s v="Aktif"/>
    <n v="1"/>
    <s v="CD"/>
    <s v="CAR"/>
  </r>
  <r>
    <s v="CD"/>
    <s v="31"/>
    <s v="B"/>
    <n v="1"/>
    <x v="127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1"/>
    <n v="770"/>
    <s v="Aktif"/>
    <n v="0"/>
    <s v=""/>
    <s v="CAR"/>
  </r>
  <r>
    <s v="CD"/>
    <s v="31"/>
    <s v="B"/>
    <n v="2"/>
    <x v="127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1"/>
    <n v="770"/>
    <s v="Aktif"/>
    <n v="0"/>
    <s v=""/>
    <s v="Drum"/>
  </r>
  <r>
    <s v="CD"/>
    <s v="31"/>
    <s v="C"/>
    <n v="1"/>
    <x v="1274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1"/>
    <n v="460.80000000000007"/>
    <s v="Aktif"/>
    <n v="0"/>
    <s v=""/>
    <s v="CAR"/>
  </r>
  <r>
    <s v="CD"/>
    <s v="31"/>
    <s v="C"/>
    <n v="2"/>
    <x v="1275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1"/>
    <n v="460.80000000000007"/>
    <s v="Aktif"/>
    <n v="0"/>
    <s v=""/>
    <s v="CAR"/>
  </r>
  <r>
    <s v="CD"/>
    <s v="31"/>
    <s v="D"/>
    <n v="1"/>
    <x v="127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1"/>
    <n v="460.79999999999995"/>
    <s v="Aktif"/>
    <n v="0"/>
    <s v=""/>
    <s v="CAR"/>
  </r>
  <r>
    <s v="CD"/>
    <s v="31"/>
    <s v="D"/>
    <n v="2"/>
    <x v="127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1"/>
    <n v="460.79999999999995"/>
    <s v="Aktif"/>
    <n v="0"/>
    <s v=""/>
    <s v="CAR"/>
  </r>
  <r>
    <s v="CD"/>
    <s v="31"/>
    <s v="E"/>
    <n v="1"/>
    <x v="127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1"/>
    <n v="460.79999999999995"/>
    <s v="Aktif"/>
    <n v="0"/>
    <s v=""/>
    <s v="CAR"/>
  </r>
  <r>
    <s v="CD"/>
    <s v="31"/>
    <s v="E"/>
    <n v="2"/>
    <x v="127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1"/>
    <n v="460.79999999999995"/>
    <s v="Aktif"/>
    <n v="0"/>
    <s v=""/>
    <s v="CAR"/>
  </r>
  <r>
    <s v="CD"/>
    <s v="32"/>
    <s v="A"/>
    <n v="1"/>
    <x v="1280"/>
    <x v="165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32"/>
    <n v="770"/>
    <s v="Aktif"/>
    <n v="0"/>
    <s v=""/>
    <s v="Fluidbag"/>
  </r>
  <r>
    <s v="CD"/>
    <s v="32"/>
    <s v="A"/>
    <n v="2"/>
    <x v="1281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D32"/>
    <n v="770"/>
    <s v="Aktif"/>
    <n v="0"/>
    <s v=""/>
    <s v="Fluidbag"/>
  </r>
  <r>
    <s v="CD"/>
    <s v="32"/>
    <s v="B"/>
    <n v="1"/>
    <x v="128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2"/>
    <n v="770"/>
    <s v="Aktif"/>
    <n v="0"/>
    <s v=""/>
    <s v="CAR"/>
  </r>
  <r>
    <s v="CD"/>
    <s v="32"/>
    <s v="B"/>
    <n v="2"/>
    <x v="128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2"/>
    <n v="770"/>
    <s v="Aktif"/>
    <n v="0"/>
    <s v=""/>
    <s v="CAR"/>
  </r>
  <r>
    <s v="CD"/>
    <s v="32"/>
    <s v="C"/>
    <n v="1"/>
    <x v="1284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2"/>
    <n v="460.80000000000007"/>
    <s v="Aktif"/>
    <n v="0"/>
    <s v=""/>
    <s v="CAR"/>
  </r>
  <r>
    <s v="CD"/>
    <s v="32"/>
    <s v="C"/>
    <n v="2"/>
    <x v="1285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2"/>
    <n v="460.80000000000007"/>
    <s v="Aktif"/>
    <n v="0"/>
    <s v=""/>
    <s v="CAR"/>
  </r>
  <r>
    <s v="CD"/>
    <s v="32"/>
    <s v="D"/>
    <n v="1"/>
    <x v="128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2"/>
    <n v="460.79999999999995"/>
    <s v="Aktif"/>
    <n v="0"/>
    <s v=""/>
    <s v="CAR"/>
  </r>
  <r>
    <s v="CD"/>
    <s v="32"/>
    <s v="D"/>
    <n v="2"/>
    <x v="128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2"/>
    <n v="460.79999999999995"/>
    <s v="Aktif"/>
    <n v="0"/>
    <s v=""/>
    <s v="CAR"/>
  </r>
  <r>
    <s v="CD"/>
    <s v="32"/>
    <s v="E"/>
    <n v="1"/>
    <x v="128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2"/>
    <n v="460.79999999999995"/>
    <s v="Aktif"/>
    <n v="0"/>
    <s v=""/>
    <s v="CAR"/>
  </r>
  <r>
    <s v="CD"/>
    <s v="32"/>
    <s v="E"/>
    <n v="2"/>
    <x v="128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2"/>
    <n v="460.79999999999995"/>
    <s v="Aktif"/>
    <n v="0"/>
    <s v=""/>
    <s v="CAR"/>
  </r>
  <r>
    <s v="CD"/>
    <s v="33"/>
    <s v="A"/>
    <n v="1"/>
    <x v="1290"/>
    <x v="166"/>
    <x v="38"/>
    <x v="9"/>
    <x v="98"/>
    <x v="98"/>
    <n v="1"/>
    <n v="0"/>
    <n v="1"/>
    <n v="4"/>
    <n v="0"/>
    <m/>
    <m/>
    <n v="0"/>
    <x v="1"/>
    <n v="0"/>
    <b v="0"/>
    <n v="0"/>
    <d v="1899-12-30T00:00:00"/>
    <b v="0"/>
    <b v="0"/>
    <x v="38"/>
    <x v="9"/>
    <n v="1"/>
    <n v="1"/>
    <s v="CD33"/>
    <n v="209"/>
    <s v="Aktif"/>
    <n v="0"/>
    <s v=""/>
    <s v="Drum"/>
  </r>
  <r>
    <s v="CD"/>
    <s v="33"/>
    <s v="A"/>
    <n v="2"/>
    <x v="1291"/>
    <x v="167"/>
    <x v="52"/>
    <x v="66"/>
    <x v="47"/>
    <x v="47"/>
    <n v="1"/>
    <n v="0"/>
    <n v="1"/>
    <n v="4"/>
    <n v="0"/>
    <m/>
    <m/>
    <n v="0"/>
    <x v="1"/>
    <n v="0"/>
    <b v="0"/>
    <n v="0"/>
    <d v="1899-12-30T00:00:00"/>
    <b v="0"/>
    <b v="0"/>
    <x v="52"/>
    <x v="66"/>
    <n v="1"/>
    <n v="1"/>
    <s v="CD33"/>
    <n v="209"/>
    <s v="Aktif"/>
    <n v="0"/>
    <s v=""/>
    <s v="Drum"/>
  </r>
  <r>
    <s v="CD"/>
    <s v="33"/>
    <s v="B"/>
    <n v="1"/>
    <x v="129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3"/>
    <n v="770"/>
    <s v="Aktif"/>
    <n v="0"/>
    <s v=""/>
    <s v="CAR"/>
  </r>
  <r>
    <s v="CD"/>
    <s v="33"/>
    <s v="B"/>
    <n v="2"/>
    <x v="129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3"/>
    <n v="770"/>
    <s v="Aktif"/>
    <n v="0"/>
    <s v=""/>
    <s v="CAR"/>
  </r>
  <r>
    <s v="CD"/>
    <s v="33"/>
    <s v="C"/>
    <n v="1"/>
    <x v="1294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3"/>
    <n v="460.80000000000007"/>
    <s v="Aktif"/>
    <n v="0"/>
    <s v=""/>
    <s v="CAR"/>
  </r>
  <r>
    <s v="CD"/>
    <s v="33"/>
    <s v="C"/>
    <n v="2"/>
    <x v="1295"/>
    <x v="88"/>
    <x v="0"/>
    <x v="68"/>
    <x v="18"/>
    <x v="18"/>
    <n v="0"/>
    <n v="0"/>
    <n v="0"/>
    <n v="48"/>
    <n v="0"/>
    <m/>
    <m/>
    <n v="0"/>
    <x v="0"/>
    <n v="0"/>
    <b v="0"/>
    <n v="0"/>
    <d v="1899-12-30T00:00:00"/>
    <b v="0"/>
    <b v="0"/>
    <x v="0"/>
    <x v="68"/>
    <n v="0"/>
    <n v="0"/>
    <s v="CD33"/>
    <n v="0"/>
    <s v="Aktif"/>
    <n v="1"/>
    <s v="CD"/>
    <s v="CAR"/>
  </r>
  <r>
    <s v="CD"/>
    <s v="33"/>
    <s v="D"/>
    <n v="1"/>
    <x v="1296"/>
    <x v="115"/>
    <x v="61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61"/>
    <x v="85"/>
    <n v="0"/>
    <n v="0"/>
    <s v="CD33"/>
    <n v="0"/>
    <s v="Aktif"/>
    <n v="1"/>
    <s v="CD"/>
    <s v="CAR"/>
  </r>
  <r>
    <s v="CD"/>
    <s v="33"/>
    <s v="D"/>
    <n v="2"/>
    <x v="1297"/>
    <x v="115"/>
    <x v="61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61"/>
    <x v="85"/>
    <n v="0"/>
    <n v="0"/>
    <s v="CD33"/>
    <n v="0"/>
    <s v="Aktif"/>
    <n v="1"/>
    <s v="CD"/>
    <s v="CAR"/>
  </r>
  <r>
    <s v="CD"/>
    <s v="33"/>
    <s v="E"/>
    <n v="1"/>
    <x v="1298"/>
    <x v="115"/>
    <x v="61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61"/>
    <x v="85"/>
    <n v="0"/>
    <n v="0"/>
    <s v="CD33"/>
    <n v="0"/>
    <s v="Aktif"/>
    <n v="1"/>
    <s v="CD"/>
    <s v="CAR"/>
  </r>
  <r>
    <s v="CD"/>
    <s v="33"/>
    <s v="E"/>
    <n v="2"/>
    <x v="1299"/>
    <x v="115"/>
    <x v="61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61"/>
    <x v="85"/>
    <n v="0"/>
    <n v="0"/>
    <s v="CD33"/>
    <n v="0"/>
    <s v="Aktif"/>
    <n v="1"/>
    <s v="CD"/>
    <s v="CAR"/>
  </r>
  <r>
    <s v="CD"/>
    <s v="34"/>
    <s v="A"/>
    <n v="1"/>
    <x v="1300"/>
    <x v="20"/>
    <x v="68"/>
    <x v="17"/>
    <x v="99"/>
    <x v="99"/>
    <n v="39"/>
    <n v="0"/>
    <n v="39"/>
    <n v="44"/>
    <n v="0"/>
    <m/>
    <m/>
    <n v="0"/>
    <x v="23"/>
    <n v="0"/>
    <b v="0"/>
    <n v="0"/>
    <d v="1899-12-30T00:00:00"/>
    <b v="0"/>
    <b v="0"/>
    <x v="68"/>
    <x v="17"/>
    <n v="39"/>
    <n v="1"/>
    <s v="CD34"/>
    <n v="468"/>
    <s v="Aktif"/>
    <n v="0"/>
    <s v=""/>
    <s v="CAR"/>
  </r>
  <r>
    <s v="CD"/>
    <s v="34"/>
    <s v="A"/>
    <n v="2"/>
    <x v="1301"/>
    <x v="168"/>
    <x v="51"/>
    <x v="43"/>
    <x v="54"/>
    <x v="54"/>
    <n v="0"/>
    <n v="0"/>
    <n v="0"/>
    <n v="48"/>
    <n v="0"/>
    <m/>
    <m/>
    <n v="0"/>
    <x v="0"/>
    <n v="0"/>
    <b v="0"/>
    <n v="0"/>
    <d v="1899-12-30T00:00:00"/>
    <b v="0"/>
    <b v="0"/>
    <x v="51"/>
    <x v="43"/>
    <n v="0"/>
    <n v="0"/>
    <s v="CD34"/>
    <n v="0"/>
    <s v="Aktif"/>
    <n v="1"/>
    <s v="CD"/>
    <s v="Drum"/>
  </r>
  <r>
    <s v="CD"/>
    <s v="34"/>
    <s v="B"/>
    <n v="1"/>
    <x v="130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4"/>
    <n v="770"/>
    <s v="Aktif"/>
    <n v="0"/>
    <s v=""/>
    <s v="Drum"/>
  </r>
  <r>
    <s v="CD"/>
    <s v="34"/>
    <s v="B"/>
    <n v="2"/>
    <x v="130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4"/>
    <n v="770"/>
    <s v="Aktif"/>
    <n v="0"/>
    <s v=""/>
    <s v="CAR"/>
  </r>
  <r>
    <s v="CD"/>
    <s v="34"/>
    <s v="C"/>
    <n v="1"/>
    <x v="1304"/>
    <x v="169"/>
    <x v="52"/>
    <x v="111"/>
    <x v="98"/>
    <x v="98"/>
    <n v="4"/>
    <n v="1"/>
    <n v="0"/>
    <n v="4"/>
    <n v="0"/>
    <m/>
    <m/>
    <n v="0"/>
    <x v="3"/>
    <n v="0"/>
    <b v="0"/>
    <n v="0"/>
    <d v="1899-12-30T00:00:00"/>
    <b v="0"/>
    <b v="0"/>
    <x v="52"/>
    <x v="111"/>
    <n v="4"/>
    <n v="1"/>
    <s v="CD34"/>
    <n v="836"/>
    <s v="Aktif"/>
    <n v="0"/>
    <s v=""/>
    <s v="Drum"/>
  </r>
  <r>
    <s v="CD"/>
    <s v="34"/>
    <s v="C"/>
    <n v="2"/>
    <x v="1305"/>
    <x v="169"/>
    <x v="52"/>
    <x v="111"/>
    <x v="98"/>
    <x v="98"/>
    <n v="4"/>
    <n v="1"/>
    <n v="0"/>
    <n v="4"/>
    <n v="0"/>
    <m/>
    <m/>
    <n v="0"/>
    <x v="3"/>
    <n v="0"/>
    <b v="0"/>
    <n v="0"/>
    <d v="1899-12-30T00:00:00"/>
    <b v="0"/>
    <b v="0"/>
    <x v="52"/>
    <x v="111"/>
    <n v="4"/>
    <n v="1"/>
    <s v="CD34"/>
    <n v="836"/>
    <s v="Aktif"/>
    <n v="0"/>
    <s v=""/>
    <s v="Drum"/>
  </r>
  <r>
    <s v="CD"/>
    <s v="34"/>
    <s v="D"/>
    <n v="1"/>
    <x v="1306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4"/>
    <n v="460.80000000000007"/>
    <s v="Aktif"/>
    <n v="0"/>
    <s v=""/>
    <s v="CAR"/>
  </r>
  <r>
    <s v="CD"/>
    <s v="34"/>
    <s v="D"/>
    <n v="2"/>
    <x v="1307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4"/>
    <n v="460.79999999999995"/>
    <s v="Aktif"/>
    <n v="0"/>
    <s v=""/>
    <s v="CAR"/>
  </r>
  <r>
    <s v="CD"/>
    <s v="34"/>
    <s v="E"/>
    <n v="1"/>
    <x v="1308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34"/>
    <n v="460.79999999999995"/>
    <s v="Aktif"/>
    <n v="0"/>
    <s v=""/>
    <s v="CAR"/>
  </r>
  <r>
    <s v="CD"/>
    <s v="34"/>
    <s v="E"/>
    <n v="2"/>
    <x v="1309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34"/>
    <n v="460.79999999999995"/>
    <s v="Aktif"/>
    <n v="0"/>
    <s v=""/>
    <s v="CAR"/>
  </r>
  <r>
    <s v="CD"/>
    <s v="35"/>
    <s v="A"/>
    <n v="1"/>
    <x v="1310"/>
    <x v="51"/>
    <x v="16"/>
    <x v="112"/>
    <x v="6"/>
    <x v="6"/>
    <n v="1"/>
    <n v="1"/>
    <n v="0"/>
    <n v="1"/>
    <n v="0"/>
    <m/>
    <m/>
    <n v="0"/>
    <x v="1"/>
    <n v="0"/>
    <b v="0"/>
    <n v="0"/>
    <d v="1899-12-30T00:00:00"/>
    <b v="0"/>
    <b v="0"/>
    <x v="16"/>
    <x v="112"/>
    <n v="1"/>
    <n v="1"/>
    <s v="CD35"/>
    <n v="770"/>
    <s v="Aktif"/>
    <n v="0"/>
    <s v=""/>
    <s v="Fluidbag"/>
  </r>
  <r>
    <s v="CD"/>
    <s v="35"/>
    <s v="A"/>
    <n v="2"/>
    <x v="1311"/>
    <x v="168"/>
    <x v="51"/>
    <x v="43"/>
    <x v="54"/>
    <x v="54"/>
    <n v="0"/>
    <n v="0"/>
    <n v="0"/>
    <n v="48"/>
    <n v="0"/>
    <m/>
    <m/>
    <n v="0"/>
    <x v="0"/>
    <n v="0"/>
    <b v="0"/>
    <n v="0"/>
    <d v="1899-12-30T00:00:00"/>
    <b v="0"/>
    <b v="0"/>
    <x v="51"/>
    <x v="43"/>
    <n v="0"/>
    <n v="0"/>
    <s v="CD35"/>
    <n v="0"/>
    <s v="Aktif"/>
    <n v="1"/>
    <s v="CD"/>
    <s v="CAR"/>
  </r>
  <r>
    <s v="CD"/>
    <s v="35"/>
    <s v="B"/>
    <n v="1"/>
    <x v="1312"/>
    <x v="170"/>
    <x v="4"/>
    <x v="113"/>
    <x v="30"/>
    <x v="30"/>
    <n v="0"/>
    <n v="0"/>
    <n v="0"/>
    <n v="44"/>
    <n v="0"/>
    <m/>
    <m/>
    <n v="0"/>
    <x v="0"/>
    <n v="0"/>
    <b v="0"/>
    <n v="0"/>
    <d v="1899-12-30T00:00:00"/>
    <b v="0"/>
    <b v="0"/>
    <x v="4"/>
    <x v="113"/>
    <n v="0"/>
    <n v="0"/>
    <s v="CD35"/>
    <n v="0"/>
    <s v="Aktif"/>
    <n v="1"/>
    <s v="CD"/>
    <s v=""/>
  </r>
  <r>
    <s v="CD"/>
    <s v="35"/>
    <s v="B"/>
    <n v="2"/>
    <x v="1313"/>
    <x v="171"/>
    <x v="38"/>
    <x v="51"/>
    <x v="29"/>
    <x v="29"/>
    <n v="4"/>
    <n v="1"/>
    <n v="0"/>
    <n v="4"/>
    <n v="0"/>
    <m/>
    <m/>
    <n v="0"/>
    <x v="3"/>
    <n v="0"/>
    <b v="0"/>
    <n v="0"/>
    <d v="1899-12-30T00:00:00"/>
    <b v="0"/>
    <b v="0"/>
    <x v="38"/>
    <x v="51"/>
    <n v="4"/>
    <n v="1"/>
    <s v="CD35"/>
    <n v="836"/>
    <s v="Aktif"/>
    <n v="0"/>
    <s v=""/>
    <s v="Drum"/>
  </r>
  <r>
    <s v="CD"/>
    <s v="35"/>
    <s v="C"/>
    <n v="1"/>
    <x v="1314"/>
    <x v="171"/>
    <x v="38"/>
    <x v="51"/>
    <x v="29"/>
    <x v="29"/>
    <n v="4"/>
    <n v="1"/>
    <n v="0"/>
    <n v="4"/>
    <n v="0"/>
    <m/>
    <m/>
    <n v="0"/>
    <x v="3"/>
    <n v="0"/>
    <b v="0"/>
    <n v="0"/>
    <d v="1899-12-30T00:00:00"/>
    <b v="0"/>
    <b v="0"/>
    <x v="38"/>
    <x v="51"/>
    <n v="4"/>
    <n v="1"/>
    <s v="CD35"/>
    <n v="836"/>
    <s v="Aktif"/>
    <n v="0"/>
    <s v=""/>
    <s v="Drum"/>
  </r>
  <r>
    <s v="CD"/>
    <s v="35"/>
    <s v="C"/>
    <n v="2"/>
    <x v="1315"/>
    <x v="170"/>
    <x v="8"/>
    <x v="113"/>
    <x v="5"/>
    <x v="5"/>
    <n v="0"/>
    <n v="0"/>
    <n v="0"/>
    <n v="48"/>
    <n v="0"/>
    <m/>
    <m/>
    <n v="0"/>
    <x v="0"/>
    <n v="0"/>
    <b v="0"/>
    <n v="0"/>
    <d v="1899-12-30T00:00:00"/>
    <b v="0"/>
    <b v="0"/>
    <x v="8"/>
    <x v="113"/>
    <n v="0"/>
    <n v="0"/>
    <s v="CD35"/>
    <n v="0"/>
    <s v="Aktif"/>
    <n v="1"/>
    <s v="CD"/>
    <s v="CAR"/>
  </r>
  <r>
    <s v="CD"/>
    <s v="35"/>
    <s v="D"/>
    <n v="1"/>
    <x v="1316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5"/>
    <n v="460.79999999999995"/>
    <s v="Aktif"/>
    <n v="0"/>
    <s v=""/>
    <s v="CAR"/>
  </r>
  <r>
    <s v="CD"/>
    <s v="35"/>
    <s v="D"/>
    <n v="2"/>
    <x v="1317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5"/>
    <n v="460.79999999999995"/>
    <s v="Aktif"/>
    <n v="0"/>
    <s v=""/>
    <s v="CAR"/>
  </r>
  <r>
    <s v="CD"/>
    <s v="35"/>
    <s v="E"/>
    <n v="1"/>
    <x v="1318"/>
    <x v="88"/>
    <x v="0"/>
    <x v="68"/>
    <x v="18"/>
    <x v="18"/>
    <n v="0"/>
    <n v="0"/>
    <n v="0"/>
    <n v="48"/>
    <n v="0"/>
    <m/>
    <m/>
    <n v="0"/>
    <x v="0"/>
    <n v="0"/>
    <b v="0"/>
    <n v="0"/>
    <d v="1899-12-30T00:00:00"/>
    <b v="0"/>
    <b v="0"/>
    <x v="0"/>
    <x v="68"/>
    <n v="0"/>
    <n v="0"/>
    <s v="CD35"/>
    <n v="0"/>
    <s v="Aktif"/>
    <n v="1"/>
    <s v="CD"/>
    <s v="CAR"/>
  </r>
  <r>
    <s v="CD"/>
    <s v="35"/>
    <s v="E"/>
    <n v="2"/>
    <x v="1319"/>
    <x v="88"/>
    <x v="0"/>
    <x v="68"/>
    <x v="18"/>
    <x v="18"/>
    <n v="0"/>
    <n v="0"/>
    <n v="0"/>
    <n v="48"/>
    <n v="0"/>
    <m/>
    <m/>
    <n v="0"/>
    <x v="0"/>
    <n v="0"/>
    <b v="0"/>
    <n v="0"/>
    <d v="1899-12-30T00:00:00"/>
    <b v="0"/>
    <b v="0"/>
    <x v="0"/>
    <x v="68"/>
    <n v="0"/>
    <n v="0"/>
    <s v="CD35"/>
    <n v="0"/>
    <s v="Aktif"/>
    <n v="1"/>
    <s v="CD"/>
    <s v="CAR"/>
  </r>
  <r>
    <s v="CD"/>
    <s v="36"/>
    <s v="A"/>
    <n v="1"/>
    <x v="1320"/>
    <x v="172"/>
    <x v="69"/>
    <x v="114"/>
    <x v="100"/>
    <x v="100"/>
    <n v="1"/>
    <n v="0"/>
    <n v="1"/>
    <n v="48"/>
    <n v="0"/>
    <m/>
    <m/>
    <n v="0"/>
    <x v="1"/>
    <n v="0"/>
    <b v="0"/>
    <n v="0"/>
    <d v="1899-12-30T00:00:00"/>
    <b v="0"/>
    <b v="0"/>
    <x v="69"/>
    <x v="114"/>
    <n v="1"/>
    <n v="1"/>
    <s v="CD36"/>
    <n v="9.6"/>
    <s v="Aktif"/>
    <n v="0"/>
    <s v=""/>
    <s v="CAR"/>
  </r>
  <r>
    <s v="CD"/>
    <s v="36"/>
    <s v="A"/>
    <n v="2"/>
    <x v="1321"/>
    <x v="168"/>
    <x v="51"/>
    <x v="43"/>
    <x v="54"/>
    <x v="54"/>
    <n v="0"/>
    <n v="0"/>
    <n v="0"/>
    <n v="48"/>
    <n v="0"/>
    <m/>
    <m/>
    <n v="0"/>
    <x v="0"/>
    <n v="0"/>
    <b v="0"/>
    <n v="0"/>
    <d v="1899-12-30T00:00:00"/>
    <b v="0"/>
    <b v="0"/>
    <x v="51"/>
    <x v="43"/>
    <n v="0"/>
    <n v="0"/>
    <s v="CD36"/>
    <n v="0"/>
    <s v="Aktif"/>
    <n v="1"/>
    <s v="CD"/>
    <s v="CAR"/>
  </r>
  <r>
    <s v="CD"/>
    <s v="36"/>
    <s v="B"/>
    <n v="1"/>
    <x v="1322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36"/>
    <n v="460.79999999999995"/>
    <s v="Aktif"/>
    <n v="0"/>
    <s v=""/>
    <s v="Drum"/>
  </r>
  <r>
    <s v="CD"/>
    <s v="36"/>
    <s v="B"/>
    <n v="2"/>
    <x v="1323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36"/>
    <n v="460.79999999999995"/>
    <s v="Aktif"/>
    <n v="0"/>
    <s v=""/>
    <s v="Drum"/>
  </r>
  <r>
    <s v="CD"/>
    <s v="36"/>
    <s v="C"/>
    <n v="1"/>
    <x v="1324"/>
    <x v="173"/>
    <x v="70"/>
    <x v="115"/>
    <x v="80"/>
    <x v="80"/>
    <n v="44"/>
    <n v="1"/>
    <n v="0"/>
    <n v="44"/>
    <n v="0"/>
    <m/>
    <m/>
    <n v="0"/>
    <x v="2"/>
    <n v="0"/>
    <b v="0"/>
    <n v="0"/>
    <d v="1899-12-30T00:00:00"/>
    <b v="0"/>
    <b v="0"/>
    <x v="70"/>
    <x v="115"/>
    <n v="44"/>
    <n v="1"/>
    <s v="CD36"/>
    <n v="528"/>
    <s v="Aktif"/>
    <n v="0"/>
    <s v=""/>
    <s v="CAR"/>
  </r>
  <r>
    <s v="CD"/>
    <s v="36"/>
    <s v="C"/>
    <n v="2"/>
    <x v="1325"/>
    <x v="173"/>
    <x v="70"/>
    <x v="115"/>
    <x v="80"/>
    <x v="80"/>
    <n v="44"/>
    <n v="1"/>
    <n v="0"/>
    <n v="44"/>
    <n v="0"/>
    <m/>
    <m/>
    <n v="0"/>
    <x v="2"/>
    <n v="0"/>
    <b v="0"/>
    <n v="0"/>
    <d v="1899-12-30T00:00:00"/>
    <b v="0"/>
    <b v="0"/>
    <x v="70"/>
    <x v="115"/>
    <n v="44"/>
    <n v="1"/>
    <s v="CD36"/>
    <n v="528"/>
    <s v="Aktif"/>
    <n v="0"/>
    <s v=""/>
    <s v="CAR"/>
  </r>
  <r>
    <s v="CD"/>
    <s v="36"/>
    <s v="D"/>
    <n v="1"/>
    <x v="1326"/>
    <x v="173"/>
    <x v="70"/>
    <x v="115"/>
    <x v="80"/>
    <x v="80"/>
    <n v="44"/>
    <n v="1"/>
    <n v="0"/>
    <n v="44"/>
    <n v="0"/>
    <m/>
    <m/>
    <n v="0"/>
    <x v="2"/>
    <n v="0"/>
    <b v="0"/>
    <n v="0"/>
    <d v="1899-12-30T00:00:00"/>
    <b v="0"/>
    <b v="0"/>
    <x v="70"/>
    <x v="115"/>
    <n v="44"/>
    <n v="1"/>
    <s v="CD36"/>
    <n v="528"/>
    <s v="Aktif"/>
    <n v="0"/>
    <s v=""/>
    <s v="CAR"/>
  </r>
  <r>
    <s v="CD"/>
    <s v="36"/>
    <s v="D"/>
    <n v="2"/>
    <x v="1327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6"/>
    <n v="460.79999999999995"/>
    <s v="Aktif"/>
    <n v="0"/>
    <s v=""/>
    <s v="CAR"/>
  </r>
  <r>
    <s v="CD"/>
    <s v="36"/>
    <s v="E"/>
    <n v="1"/>
    <x v="1328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6"/>
    <n v="460.79999999999995"/>
    <s v="Aktif"/>
    <n v="0"/>
    <s v=""/>
    <s v="CAR"/>
  </r>
  <r>
    <s v="CD"/>
    <s v="36"/>
    <s v="E"/>
    <n v="2"/>
    <x v="1329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6"/>
    <n v="460.79999999999995"/>
    <s v="Aktif"/>
    <n v="0"/>
    <s v=""/>
    <s v="CAR"/>
  </r>
  <r>
    <s v="CD"/>
    <s v="37"/>
    <s v="A"/>
    <n v="1"/>
    <x v="1330"/>
    <x v="165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37"/>
    <n v="770"/>
    <s v="Aktif"/>
    <n v="0"/>
    <s v=""/>
    <s v="Fluidbag"/>
  </r>
  <r>
    <s v="CD"/>
    <s v="37"/>
    <s v="A"/>
    <n v="2"/>
    <x v="1331"/>
    <x v="165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37"/>
    <n v="770"/>
    <s v="Aktif"/>
    <n v="0"/>
    <s v=""/>
    <s v="Fluidbag"/>
  </r>
  <r>
    <s v="CD"/>
    <s v="37"/>
    <s v="B"/>
    <n v="1"/>
    <x v="1332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37"/>
    <n v="460.79999999999995"/>
    <s v="Aktif"/>
    <n v="0"/>
    <s v=""/>
    <s v="Drum"/>
  </r>
  <r>
    <s v="CD"/>
    <s v="37"/>
    <s v="B"/>
    <n v="2"/>
    <x v="1333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37"/>
    <n v="460.79999999999995"/>
    <s v="Aktif"/>
    <n v="0"/>
    <s v=""/>
    <s v="Drum"/>
  </r>
  <r>
    <s v="CD"/>
    <s v="37"/>
    <s v="C"/>
    <n v="1"/>
    <x v="1334"/>
    <x v="88"/>
    <x v="0"/>
    <x v="68"/>
    <x v="18"/>
    <x v="18"/>
    <n v="0"/>
    <n v="0"/>
    <n v="0"/>
    <n v="48"/>
    <n v="0"/>
    <m/>
    <m/>
    <n v="0"/>
    <x v="0"/>
    <n v="0"/>
    <b v="0"/>
    <n v="0"/>
    <d v="1899-12-30T00:00:00"/>
    <b v="0"/>
    <b v="0"/>
    <x v="0"/>
    <x v="68"/>
    <n v="0"/>
    <n v="0"/>
    <s v="CD37"/>
    <n v="0"/>
    <s v="Aktif"/>
    <n v="1"/>
    <s v="CD"/>
    <s v="CAR"/>
  </r>
  <r>
    <s v="CD"/>
    <s v="37"/>
    <s v="C"/>
    <n v="2"/>
    <x v="1335"/>
    <x v="88"/>
    <x v="0"/>
    <x v="68"/>
    <x v="18"/>
    <x v="18"/>
    <n v="0"/>
    <n v="0"/>
    <n v="0"/>
    <n v="48"/>
    <n v="0"/>
    <m/>
    <m/>
    <n v="0"/>
    <x v="0"/>
    <n v="0"/>
    <b v="0"/>
    <n v="0"/>
    <d v="1899-12-30T00:00:00"/>
    <b v="0"/>
    <b v="0"/>
    <x v="0"/>
    <x v="68"/>
    <n v="0"/>
    <n v="0"/>
    <s v="CD37"/>
    <n v="0"/>
    <s v="Aktif"/>
    <n v="1"/>
    <s v="CD"/>
    <s v="CAR"/>
  </r>
  <r>
    <s v="CD"/>
    <s v="37"/>
    <s v="D"/>
    <n v="1"/>
    <x v="1336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7"/>
    <n v="460.79999999999995"/>
    <s v="Aktif"/>
    <n v="0"/>
    <s v=""/>
    <s v="CAR"/>
  </r>
  <r>
    <s v="CD"/>
    <s v="37"/>
    <s v="D"/>
    <n v="2"/>
    <x v="1337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7"/>
    <n v="460.79999999999995"/>
    <s v="Aktif"/>
    <n v="0"/>
    <s v=""/>
    <s v="CAR"/>
  </r>
  <r>
    <s v="CD"/>
    <s v="37"/>
    <s v="E"/>
    <n v="1"/>
    <x v="1338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7"/>
    <n v="460.79999999999995"/>
    <s v="Aktif"/>
    <n v="0"/>
    <s v=""/>
    <s v="CAR"/>
  </r>
  <r>
    <s v="CD"/>
    <s v="37"/>
    <s v="E"/>
    <n v="2"/>
    <x v="1339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7"/>
    <n v="460.79999999999995"/>
    <s v="Aktif"/>
    <n v="0"/>
    <s v=""/>
    <s v="CAR"/>
  </r>
  <r>
    <s v="CD"/>
    <s v="38"/>
    <s v="A"/>
    <n v="1"/>
    <x v="1340"/>
    <x v="88"/>
    <x v="0"/>
    <x v="68"/>
    <x v="18"/>
    <x v="18"/>
    <n v="23"/>
    <n v="0"/>
    <n v="23"/>
    <n v="48"/>
    <n v="0"/>
    <m/>
    <m/>
    <n v="0"/>
    <x v="17"/>
    <n v="0"/>
    <b v="0"/>
    <n v="0"/>
    <d v="1899-12-30T00:00:00"/>
    <b v="0"/>
    <b v="0"/>
    <x v="0"/>
    <x v="68"/>
    <n v="23"/>
    <n v="1"/>
    <s v="CD38"/>
    <n v="220.79999999999998"/>
    <s v="Aktif"/>
    <n v="0"/>
    <s v=""/>
    <s v="CAR"/>
  </r>
  <r>
    <s v="CD"/>
    <s v="38"/>
    <s v="A"/>
    <n v="2"/>
    <x v="1341"/>
    <x v="174"/>
    <x v="71"/>
    <x v="78"/>
    <x v="44"/>
    <x v="44"/>
    <n v="0"/>
    <n v="0"/>
    <n v="0"/>
    <n v="4"/>
    <n v="0"/>
    <m/>
    <m/>
    <n v="0"/>
    <x v="0"/>
    <n v="0"/>
    <b v="0"/>
    <n v="0"/>
    <d v="1899-12-30T00:00:00"/>
    <b v="0"/>
    <b v="0"/>
    <x v="71"/>
    <x v="78"/>
    <n v="0"/>
    <n v="0"/>
    <s v="CD38"/>
    <n v="0"/>
    <s v="Aktif"/>
    <n v="1"/>
    <s v="CD"/>
    <s v="Drum"/>
  </r>
  <r>
    <s v="CD"/>
    <s v="38"/>
    <s v="B"/>
    <n v="1"/>
    <x v="1342"/>
    <x v="174"/>
    <x v="71"/>
    <x v="78"/>
    <x v="44"/>
    <x v="44"/>
    <n v="0"/>
    <n v="0"/>
    <n v="0"/>
    <n v="4"/>
    <n v="0"/>
    <m/>
    <m/>
    <n v="0"/>
    <x v="0"/>
    <n v="0"/>
    <b v="0"/>
    <n v="0"/>
    <d v="1899-12-30T00:00:00"/>
    <b v="0"/>
    <b v="0"/>
    <x v="71"/>
    <x v="78"/>
    <n v="0"/>
    <n v="0"/>
    <s v="CD38"/>
    <n v="0"/>
    <s v="Aktif"/>
    <n v="1"/>
    <s v="CD"/>
    <s v="Drum"/>
  </r>
  <r>
    <s v="CD"/>
    <s v="38"/>
    <s v="B"/>
    <n v="2"/>
    <x v="1343"/>
    <x v="174"/>
    <x v="71"/>
    <x v="78"/>
    <x v="44"/>
    <x v="44"/>
    <n v="4"/>
    <n v="1"/>
    <n v="0"/>
    <n v="4"/>
    <n v="0"/>
    <m/>
    <m/>
    <n v="0"/>
    <x v="3"/>
    <n v="0"/>
    <b v="0"/>
    <n v="0"/>
    <d v="1899-12-30T00:00:00"/>
    <b v="0"/>
    <b v="0"/>
    <x v="71"/>
    <x v="78"/>
    <n v="4"/>
    <n v="1"/>
    <s v="CD38"/>
    <n v="836"/>
    <s v="Aktif"/>
    <n v="0"/>
    <s v=""/>
    <s v="Drum"/>
  </r>
  <r>
    <s v="CD"/>
    <s v="38"/>
    <s v="C"/>
    <n v="1"/>
    <x v="1344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38"/>
    <n v="460.79999999999995"/>
    <s v="Aktif"/>
    <n v="0"/>
    <s v=""/>
    <s v="CAR"/>
  </r>
  <r>
    <s v="CD"/>
    <s v="38"/>
    <s v="C"/>
    <n v="2"/>
    <x v="1345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38"/>
    <n v="460.79999999999995"/>
    <s v="Aktif"/>
    <n v="0"/>
    <s v=""/>
    <s v="CAR"/>
  </r>
  <r>
    <s v="CD"/>
    <s v="38"/>
    <s v="D"/>
    <n v="1"/>
    <x v="1346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8"/>
    <n v="460.79999999999995"/>
    <s v="Aktif"/>
    <n v="0"/>
    <s v=""/>
    <s v="CAR"/>
  </r>
  <r>
    <s v="CD"/>
    <s v="38"/>
    <s v="D"/>
    <n v="2"/>
    <x v="1347"/>
    <x v="78"/>
    <x v="58"/>
    <x v="62"/>
    <x v="70"/>
    <x v="70"/>
    <n v="44"/>
    <n v="1"/>
    <n v="0"/>
    <n v="44"/>
    <n v="0"/>
    <m/>
    <m/>
    <n v="0"/>
    <x v="2"/>
    <n v="0"/>
    <b v="0"/>
    <n v="0"/>
    <d v="1899-12-30T00:00:00"/>
    <b v="0"/>
    <b v="0"/>
    <x v="58"/>
    <x v="62"/>
    <n v="44"/>
    <n v="1"/>
    <s v="CD38"/>
    <n v="528"/>
    <s v="Aktif"/>
    <n v="0"/>
    <s v=""/>
    <s v="CAR"/>
  </r>
  <r>
    <s v="CD"/>
    <s v="38"/>
    <s v="E"/>
    <n v="1"/>
    <x v="1348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8"/>
    <n v="460.79999999999995"/>
    <s v="Aktif"/>
    <n v="0"/>
    <s v=""/>
    <s v="CAR"/>
  </r>
  <r>
    <s v="CD"/>
    <s v="38"/>
    <s v="E"/>
    <n v="2"/>
    <x v="1349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8"/>
    <n v="460.79999999999995"/>
    <s v="Aktif"/>
    <n v="0"/>
    <s v=""/>
    <s v="CAR"/>
  </r>
  <r>
    <s v="CD"/>
    <s v="39"/>
    <s v="A"/>
    <n v="1"/>
    <x v="1350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D39"/>
    <n v="770"/>
    <s v="Aktif"/>
    <n v="0"/>
    <s v=""/>
    <s v="Fluidbag"/>
  </r>
  <r>
    <s v="CD"/>
    <s v="39"/>
    <s v="A"/>
    <n v="2"/>
    <x v="1351"/>
    <x v="174"/>
    <x v="71"/>
    <x v="78"/>
    <x v="44"/>
    <x v="44"/>
    <n v="4"/>
    <n v="1"/>
    <n v="0"/>
    <n v="4"/>
    <n v="0"/>
    <m/>
    <m/>
    <n v="0"/>
    <x v="3"/>
    <n v="0"/>
    <b v="0"/>
    <n v="0"/>
    <d v="1899-12-30T00:00:00"/>
    <b v="0"/>
    <b v="0"/>
    <x v="71"/>
    <x v="78"/>
    <n v="4"/>
    <n v="1"/>
    <s v="CD39"/>
    <n v="836"/>
    <s v="Aktif"/>
    <n v="0"/>
    <s v=""/>
    <s v="Drum"/>
  </r>
  <r>
    <s v="CD"/>
    <s v="39"/>
    <s v="B"/>
    <n v="1"/>
    <x v="1352"/>
    <x v="174"/>
    <x v="71"/>
    <x v="78"/>
    <x v="44"/>
    <x v="44"/>
    <n v="4"/>
    <n v="1"/>
    <n v="0"/>
    <n v="4"/>
    <n v="0"/>
    <m/>
    <m/>
    <n v="0"/>
    <x v="3"/>
    <n v="0"/>
    <b v="0"/>
    <n v="0"/>
    <d v="1899-12-30T00:00:00"/>
    <b v="0"/>
    <b v="0"/>
    <x v="71"/>
    <x v="78"/>
    <n v="4"/>
    <n v="1"/>
    <s v="CD39"/>
    <n v="836"/>
    <s v="Aktif"/>
    <n v="0"/>
    <s v=""/>
    <s v="Drum"/>
  </r>
  <r>
    <s v="CD"/>
    <s v="39"/>
    <s v="B"/>
    <n v="2"/>
    <x v="1353"/>
    <x v="174"/>
    <x v="72"/>
    <x v="78"/>
    <x v="44"/>
    <x v="44"/>
    <n v="4"/>
    <n v="1"/>
    <n v="0"/>
    <n v="4"/>
    <n v="0"/>
    <m/>
    <m/>
    <n v="0"/>
    <x v="3"/>
    <n v="0"/>
    <b v="0"/>
    <n v="0"/>
    <d v="1899-12-30T00:00:00"/>
    <b v="0"/>
    <b v="0"/>
    <x v="72"/>
    <x v="78"/>
    <n v="4"/>
    <n v="1"/>
    <s v="CD39"/>
    <n v="836"/>
    <s v="Aktif"/>
    <n v="0"/>
    <s v=""/>
    <s v="Drum"/>
  </r>
  <r>
    <s v="CD"/>
    <s v="39"/>
    <s v="C"/>
    <n v="1"/>
    <x v="1354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39"/>
    <n v="460.79999999999995"/>
    <s v="Aktif"/>
    <n v="0"/>
    <s v=""/>
    <s v="CAR"/>
  </r>
  <r>
    <s v="CD"/>
    <s v="39"/>
    <s v="C"/>
    <n v="2"/>
    <x v="1355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39"/>
    <n v="460.79999999999995"/>
    <s v="Aktif"/>
    <n v="0"/>
    <s v=""/>
    <s v="CAR"/>
  </r>
  <r>
    <s v="CD"/>
    <s v="39"/>
    <s v="D"/>
    <n v="1"/>
    <x v="1356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9"/>
    <n v="460.79999999999995"/>
    <s v="Aktif"/>
    <n v="0"/>
    <s v=""/>
    <s v="CAR"/>
  </r>
  <r>
    <s v="CD"/>
    <s v="39"/>
    <s v="D"/>
    <n v="2"/>
    <x v="1357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9"/>
    <n v="460.79999999999995"/>
    <s v="Aktif"/>
    <n v="0"/>
    <s v=""/>
    <s v="CAR"/>
  </r>
  <r>
    <s v="CD"/>
    <s v="39"/>
    <s v="E"/>
    <n v="1"/>
    <x v="1358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39"/>
    <n v="460.79999999999995"/>
    <s v="Aktif"/>
    <n v="0"/>
    <s v=""/>
    <s v="CAR"/>
  </r>
  <r>
    <s v="CD"/>
    <s v="39"/>
    <s v="E"/>
    <n v="2"/>
    <x v="1359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39"/>
    <n v="460.79999999999995"/>
    <s v="Aktif"/>
    <n v="0"/>
    <s v=""/>
    <s v="CAR"/>
  </r>
  <r>
    <s v="CD"/>
    <s v="40"/>
    <s v="A"/>
    <n v="1"/>
    <x v="1360"/>
    <x v="174"/>
    <x v="72"/>
    <x v="78"/>
    <x v="44"/>
    <x v="44"/>
    <n v="4"/>
    <n v="1"/>
    <n v="0"/>
    <n v="4"/>
    <n v="0"/>
    <m/>
    <m/>
    <n v="0"/>
    <x v="3"/>
    <n v="0"/>
    <b v="0"/>
    <n v="0"/>
    <d v="1899-12-30T00:00:00"/>
    <b v="0"/>
    <b v="0"/>
    <x v="72"/>
    <x v="78"/>
    <n v="4"/>
    <n v="1"/>
    <s v="CD40"/>
    <n v="836"/>
    <s v="Aktif"/>
    <n v="0"/>
    <s v=""/>
    <s v="Drum"/>
  </r>
  <r>
    <s v="CD"/>
    <s v="40"/>
    <s v="A"/>
    <n v="2"/>
    <x v="1361"/>
    <x v="175"/>
    <x v="73"/>
    <x v="116"/>
    <x v="101"/>
    <x v="101"/>
    <n v="0"/>
    <n v="0"/>
    <n v="0"/>
    <n v="4"/>
    <n v="0"/>
    <m/>
    <m/>
    <n v="0"/>
    <x v="0"/>
    <n v="0"/>
    <b v="0"/>
    <n v="0"/>
    <d v="1899-12-30T00:00:00"/>
    <b v="0"/>
    <b v="0"/>
    <x v="73"/>
    <x v="116"/>
    <n v="0"/>
    <n v="0"/>
    <s v="CD40"/>
    <n v="0"/>
    <s v="Aktif"/>
    <n v="1"/>
    <s v="CD"/>
    <s v="Drum"/>
  </r>
  <r>
    <s v="CD"/>
    <s v="40"/>
    <s v="B"/>
    <n v="1"/>
    <x v="1362"/>
    <x v="170"/>
    <x v="4"/>
    <x v="113"/>
    <x v="30"/>
    <x v="30"/>
    <n v="0"/>
    <n v="0"/>
    <n v="0"/>
    <n v="44"/>
    <n v="0"/>
    <m/>
    <m/>
    <n v="0"/>
    <x v="0"/>
    <n v="0"/>
    <b v="0"/>
    <n v="0"/>
    <d v="1899-12-30T00:00:00"/>
    <b v="0"/>
    <b v="0"/>
    <x v="4"/>
    <x v="113"/>
    <n v="0"/>
    <n v="0"/>
    <s v="CD40"/>
    <n v="0"/>
    <s v="Aktif"/>
    <n v="1"/>
    <s v="CD"/>
    <s v=""/>
  </r>
  <r>
    <s v="CD"/>
    <s v="40"/>
    <s v="B"/>
    <n v="2"/>
    <x v="1363"/>
    <x v="174"/>
    <x v="4"/>
    <x v="78"/>
    <x v="44"/>
    <x v="44"/>
    <n v="4"/>
    <n v="1"/>
    <n v="0"/>
    <n v="4"/>
    <n v="0"/>
    <m/>
    <m/>
    <n v="0"/>
    <x v="3"/>
    <n v="0"/>
    <b v="0"/>
    <n v="0"/>
    <d v="1899-12-30T00:00:00"/>
    <b v="0"/>
    <b v="0"/>
    <x v="4"/>
    <x v="78"/>
    <n v="4"/>
    <n v="1"/>
    <s v="CD40"/>
    <n v="836"/>
    <s v="Aktif"/>
    <n v="0"/>
    <s v=""/>
    <s v="Drum"/>
  </r>
  <r>
    <s v="CD"/>
    <s v="40"/>
    <s v="C"/>
    <n v="1"/>
    <x v="1364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40"/>
    <n v="460.79999999999995"/>
    <s v="Aktif"/>
    <n v="0"/>
    <s v=""/>
    <s v="CAR"/>
  </r>
  <r>
    <s v="CD"/>
    <s v="40"/>
    <s v="C"/>
    <n v="2"/>
    <x v="1365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D40"/>
    <n v="0"/>
    <s v="Aktif"/>
    <n v="1"/>
    <s v="CD"/>
    <s v="CAR"/>
  </r>
  <r>
    <s v="CD"/>
    <s v="40"/>
    <s v="D"/>
    <n v="1"/>
    <x v="1366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40"/>
    <n v="460.79999999999995"/>
    <s v="Aktif"/>
    <n v="0"/>
    <s v=""/>
    <s v="CAR"/>
  </r>
  <r>
    <s v="CD"/>
    <s v="40"/>
    <s v="D"/>
    <n v="2"/>
    <x v="1367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40"/>
    <n v="460.79999999999995"/>
    <s v="Aktif"/>
    <n v="0"/>
    <s v=""/>
    <s v="CAR"/>
  </r>
  <r>
    <s v="CD"/>
    <s v="40"/>
    <s v="E"/>
    <n v="1"/>
    <x v="1368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40"/>
    <n v="460.79999999999995"/>
    <s v="Aktif"/>
    <n v="0"/>
    <s v=""/>
    <s v="CAR"/>
  </r>
  <r>
    <s v="CD"/>
    <s v="40"/>
    <s v="E"/>
    <n v="2"/>
    <x v="1369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40"/>
    <n v="460.79999999999995"/>
    <s v="Aktif"/>
    <n v="0"/>
    <s v=""/>
    <s v="CAR"/>
  </r>
  <r>
    <s v="CE"/>
    <s v="01"/>
    <s v="A"/>
    <n v="1"/>
    <x v="1370"/>
    <x v="31"/>
    <x v="41"/>
    <x v="26"/>
    <x v="23"/>
    <x v="23"/>
    <n v="12"/>
    <n v="0"/>
    <n v="12"/>
    <n v="44"/>
    <n v="0"/>
    <m/>
    <m/>
    <n v="0"/>
    <x v="29"/>
    <n v="0"/>
    <b v="0"/>
    <n v="0"/>
    <d v="1899-12-30T00:00:00"/>
    <b v="0"/>
    <b v="0"/>
    <x v="41"/>
    <x v="26"/>
    <n v="12"/>
    <n v="1"/>
    <s v="CE01"/>
    <n v="144"/>
    <s v="Aktif"/>
    <n v="0"/>
    <s v=""/>
    <s v="CAR"/>
  </r>
  <r>
    <s v="CE"/>
    <s v="01"/>
    <s v="A"/>
    <n v="2"/>
    <x v="1371"/>
    <x v="31"/>
    <x v="56"/>
    <x v="26"/>
    <x v="21"/>
    <x v="21"/>
    <n v="0"/>
    <n v="0"/>
    <n v="0"/>
    <n v="36"/>
    <n v="0"/>
    <m/>
    <m/>
    <n v="0"/>
    <x v="0"/>
    <n v="0"/>
    <b v="0"/>
    <n v="0"/>
    <d v="1899-12-30T00:00:00"/>
    <b v="0"/>
    <b v="0"/>
    <x v="56"/>
    <x v="26"/>
    <n v="0"/>
    <n v="0"/>
    <s v="CE01"/>
    <n v="0"/>
    <s v="Aktif"/>
    <n v="1"/>
    <s v="CE"/>
    <s v="CAR"/>
  </r>
  <r>
    <s v="CE"/>
    <s v="01"/>
    <s v="B"/>
    <n v="1"/>
    <x v="1372"/>
    <x v="176"/>
    <x v="22"/>
    <x v="80"/>
    <x v="102"/>
    <x v="102"/>
    <n v="0"/>
    <n v="0"/>
    <n v="0"/>
    <n v="4"/>
    <n v="0"/>
    <m/>
    <m/>
    <n v="0"/>
    <x v="0"/>
    <n v="0"/>
    <b v="0"/>
    <n v="0"/>
    <d v="1899-12-30T00:00:00"/>
    <b v="0"/>
    <b v="0"/>
    <x v="22"/>
    <x v="80"/>
    <n v="0"/>
    <n v="0"/>
    <s v="CE01"/>
    <n v="0"/>
    <s v="Aktif"/>
    <n v="1"/>
    <s v="CE"/>
    <s v="CAR"/>
  </r>
  <r>
    <s v="CE"/>
    <s v="01"/>
    <s v="B"/>
    <n v="2"/>
    <x v="1373"/>
    <x v="176"/>
    <x v="22"/>
    <x v="80"/>
    <x v="102"/>
    <x v="102"/>
    <n v="4"/>
    <n v="1"/>
    <n v="0"/>
    <n v="4"/>
    <n v="0"/>
    <m/>
    <m/>
    <n v="0"/>
    <x v="3"/>
    <n v="0"/>
    <b v="0"/>
    <n v="0"/>
    <d v="1899-12-30T00:00:00"/>
    <b v="0"/>
    <b v="0"/>
    <x v="22"/>
    <x v="80"/>
    <n v="4"/>
    <n v="1"/>
    <s v="CE01"/>
    <n v="836"/>
    <s v="Aktif"/>
    <n v="0"/>
    <s v=""/>
    <s v="CAR"/>
  </r>
  <r>
    <s v="CE"/>
    <s v="01"/>
    <s v="C"/>
    <n v="1"/>
    <x v="1374"/>
    <x v="176"/>
    <x v="22"/>
    <x v="80"/>
    <x v="102"/>
    <x v="102"/>
    <n v="4"/>
    <n v="1"/>
    <n v="0"/>
    <n v="4"/>
    <n v="0"/>
    <m/>
    <m/>
    <n v="0"/>
    <x v="3"/>
    <n v="0"/>
    <b v="0"/>
    <n v="0"/>
    <d v="1899-12-30T00:00:00"/>
    <b v="0"/>
    <b v="0"/>
    <x v="22"/>
    <x v="80"/>
    <n v="4"/>
    <n v="1"/>
    <s v="CE01"/>
    <n v="836"/>
    <s v="Aktif"/>
    <n v="0"/>
    <s v=""/>
    <s v="CAR"/>
  </r>
  <r>
    <s v="CE"/>
    <s v="01"/>
    <s v="C"/>
    <n v="2"/>
    <x v="1375"/>
    <x v="176"/>
    <x v="22"/>
    <x v="80"/>
    <x v="102"/>
    <x v="102"/>
    <n v="4"/>
    <n v="1"/>
    <n v="0"/>
    <n v="4"/>
    <n v="0"/>
    <m/>
    <m/>
    <n v="0"/>
    <x v="3"/>
    <n v="0"/>
    <b v="0"/>
    <n v="0"/>
    <d v="1899-12-30T00:00:00"/>
    <b v="0"/>
    <b v="0"/>
    <x v="22"/>
    <x v="80"/>
    <n v="4"/>
    <n v="1"/>
    <s v="CE01"/>
    <n v="836"/>
    <s v="Aktif"/>
    <n v="0"/>
    <s v=""/>
    <s v="CAR"/>
  </r>
  <r>
    <s v="CE"/>
    <s v="01"/>
    <s v="D"/>
    <n v="1"/>
    <x v="1376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1"/>
    <n v="460.80000000000007"/>
    <s v="Aktif"/>
    <n v="0"/>
    <s v=""/>
    <s v="CAR"/>
  </r>
  <r>
    <s v="CE"/>
    <s v="01"/>
    <s v="D"/>
    <n v="2"/>
    <x v="1377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1"/>
    <n v="460.80000000000007"/>
    <s v="Aktif"/>
    <n v="0"/>
    <s v=""/>
    <s v="CAR"/>
  </r>
  <r>
    <s v="CE"/>
    <s v="01"/>
    <s v="E"/>
    <n v="1"/>
    <x v="1378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1"/>
    <n v="460.80000000000007"/>
    <s v="Aktif"/>
    <n v="0"/>
    <s v=""/>
    <s v="CAR"/>
  </r>
  <r>
    <s v="CE"/>
    <s v="01"/>
    <s v="E"/>
    <n v="2"/>
    <x v="1379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1"/>
    <n v="460.80000000000007"/>
    <s v="Aktif"/>
    <n v="0"/>
    <s v=""/>
    <s v="CAR"/>
  </r>
  <r>
    <s v="CE"/>
    <s v="02"/>
    <s v="A"/>
    <n v="1"/>
    <x v="1380"/>
    <x v="18"/>
    <x v="74"/>
    <x v="117"/>
    <x v="14"/>
    <x v="14"/>
    <n v="16"/>
    <n v="0"/>
    <n v="16"/>
    <n v="44"/>
    <n v="0"/>
    <m/>
    <m/>
    <n v="0"/>
    <x v="33"/>
    <n v="0"/>
    <b v="0"/>
    <n v="0"/>
    <d v="1899-12-30T00:00:00"/>
    <b v="0"/>
    <b v="0"/>
    <x v="74"/>
    <x v="117"/>
    <n v="16"/>
    <n v="1"/>
    <s v="CE02"/>
    <n v="192"/>
    <s v="Aktif"/>
    <n v="0"/>
    <s v=""/>
    <s v=""/>
  </r>
  <r>
    <s v="CE"/>
    <s v="02"/>
    <s v="A"/>
    <n v="2"/>
    <x v="1381"/>
    <x v="18"/>
    <x v="22"/>
    <x v="15"/>
    <x v="69"/>
    <x v="69"/>
    <n v="33"/>
    <n v="0"/>
    <n v="33"/>
    <n v="36"/>
    <n v="0"/>
    <m/>
    <m/>
    <n v="0"/>
    <x v="34"/>
    <n v="0"/>
    <b v="0"/>
    <n v="0"/>
    <d v="1899-12-30T00:00:00"/>
    <b v="0"/>
    <b v="0"/>
    <x v="22"/>
    <x v="15"/>
    <n v="33"/>
    <n v="1"/>
    <s v="CE02"/>
    <n v="495"/>
    <s v="Aktif"/>
    <n v="0"/>
    <s v=""/>
    <s v=""/>
  </r>
  <r>
    <s v="CE"/>
    <s v="02"/>
    <s v="B"/>
    <n v="1"/>
    <x v="1382"/>
    <x v="176"/>
    <x v="22"/>
    <x v="80"/>
    <x v="102"/>
    <x v="102"/>
    <n v="4"/>
    <n v="1"/>
    <n v="0"/>
    <n v="4"/>
    <n v="0"/>
    <m/>
    <m/>
    <n v="0"/>
    <x v="3"/>
    <n v="0"/>
    <b v="0"/>
    <n v="0"/>
    <d v="1899-12-30T00:00:00"/>
    <b v="0"/>
    <b v="0"/>
    <x v="22"/>
    <x v="80"/>
    <n v="4"/>
    <n v="1"/>
    <s v="CE02"/>
    <n v="836"/>
    <s v="Aktif"/>
    <n v="0"/>
    <s v=""/>
    <s v="CAR"/>
  </r>
  <r>
    <s v="CE"/>
    <s v="02"/>
    <s v="B"/>
    <n v="2"/>
    <x v="1383"/>
    <x v="177"/>
    <x v="22"/>
    <x v="80"/>
    <x v="102"/>
    <x v="102"/>
    <n v="4"/>
    <n v="1"/>
    <n v="0"/>
    <n v="4"/>
    <n v="0"/>
    <m/>
    <m/>
    <n v="0"/>
    <x v="3"/>
    <n v="0"/>
    <b v="0"/>
    <n v="0"/>
    <d v="1899-12-30T00:00:00"/>
    <b v="0"/>
    <b v="0"/>
    <x v="22"/>
    <x v="80"/>
    <n v="4"/>
    <n v="1"/>
    <s v="CE02"/>
    <n v="836"/>
    <s v="Aktif"/>
    <n v="0"/>
    <s v=""/>
    <s v="CAR"/>
  </r>
  <r>
    <s v="CE"/>
    <s v="02"/>
    <s v="C"/>
    <n v="1"/>
    <x v="1384"/>
    <x v="177"/>
    <x v="22"/>
    <x v="80"/>
    <x v="102"/>
    <x v="102"/>
    <n v="4"/>
    <n v="1"/>
    <n v="0"/>
    <n v="4"/>
    <n v="0"/>
    <m/>
    <m/>
    <n v="0"/>
    <x v="3"/>
    <n v="0"/>
    <b v="0"/>
    <n v="0"/>
    <d v="1899-12-30T00:00:00"/>
    <b v="0"/>
    <b v="0"/>
    <x v="22"/>
    <x v="80"/>
    <n v="4"/>
    <n v="1"/>
    <s v="CE02"/>
    <n v="836"/>
    <s v="Aktif"/>
    <n v="0"/>
    <s v=""/>
    <s v="Drum"/>
  </r>
  <r>
    <s v="CE"/>
    <s v="02"/>
    <s v="C"/>
    <n v="2"/>
    <x v="1385"/>
    <x v="178"/>
    <x v="22"/>
    <x v="71"/>
    <x v="19"/>
    <x v="19"/>
    <n v="0"/>
    <n v="0"/>
    <n v="0"/>
    <n v="4"/>
    <n v="0"/>
    <m/>
    <m/>
    <n v="0"/>
    <x v="0"/>
    <n v="0"/>
    <b v="0"/>
    <n v="0"/>
    <d v="1899-12-30T00:00:00"/>
    <b v="0"/>
    <b v="0"/>
    <x v="22"/>
    <x v="71"/>
    <n v="0"/>
    <n v="0"/>
    <s v="CE02"/>
    <n v="0"/>
    <s v="Aktif"/>
    <n v="1"/>
    <s v="CE"/>
    <s v="CAR"/>
  </r>
  <r>
    <s v="CE"/>
    <s v="02"/>
    <s v="D"/>
    <n v="1"/>
    <x v="1386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2"/>
    <n v="460.80000000000007"/>
    <s v="Aktif"/>
    <n v="0"/>
    <s v=""/>
    <s v="CAR"/>
  </r>
  <r>
    <s v="CE"/>
    <s v="02"/>
    <s v="D"/>
    <n v="2"/>
    <x v="1387"/>
    <x v="179"/>
    <x v="30"/>
    <x v="1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30"/>
    <x v="118"/>
    <n v="44"/>
    <n v="1"/>
    <s v="CE02"/>
    <n v="528"/>
    <s v="Aktif"/>
    <n v="0"/>
    <s v=""/>
    <s v="CAR"/>
  </r>
  <r>
    <s v="CE"/>
    <s v="02"/>
    <s v="E"/>
    <n v="1"/>
    <x v="1388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2"/>
    <n v="460.80000000000007"/>
    <s v="Aktif"/>
    <n v="0"/>
    <s v=""/>
    <s v="CAR"/>
  </r>
  <r>
    <s v="CE"/>
    <s v="02"/>
    <s v="E"/>
    <n v="2"/>
    <x v="1389"/>
    <x v="18"/>
    <x v="22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22"/>
    <x v="15"/>
    <n v="36"/>
    <n v="1"/>
    <s v="CE02"/>
    <n v="540"/>
    <s v="Aktif"/>
    <n v="0"/>
    <s v=""/>
    <s v="CAR"/>
  </r>
  <r>
    <s v="CE"/>
    <s v="03"/>
    <s v="A"/>
    <n v="1"/>
    <x v="1390"/>
    <x v="17"/>
    <x v="15"/>
    <x v="14"/>
    <x v="77"/>
    <x v="77"/>
    <n v="40"/>
    <n v="0"/>
    <n v="40"/>
    <n v="44"/>
    <n v="0"/>
    <m/>
    <m/>
    <n v="0"/>
    <x v="15"/>
    <n v="0"/>
    <b v="0"/>
    <n v="0"/>
    <d v="1899-12-30T00:00:00"/>
    <b v="0"/>
    <b v="0"/>
    <x v="15"/>
    <x v="14"/>
    <n v="40"/>
    <n v="1"/>
    <s v="CE03"/>
    <n v="480"/>
    <s v="Aktif"/>
    <n v="0"/>
    <s v=""/>
    <s v="CAR"/>
  </r>
  <r>
    <s v="CE"/>
    <s v="03"/>
    <s v="A"/>
    <n v="2"/>
    <x v="139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3"/>
    <n v="770"/>
    <s v="Aktif"/>
    <n v="0"/>
    <s v=""/>
    <s v=""/>
  </r>
  <r>
    <s v="CE"/>
    <s v="03"/>
    <s v="B"/>
    <n v="1"/>
    <x v="1392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3"/>
    <n v="460.80000000000007"/>
    <s v="Aktif"/>
    <n v="0"/>
    <s v=""/>
    <s v="CAR"/>
  </r>
  <r>
    <s v="CE"/>
    <s v="03"/>
    <s v="B"/>
    <n v="2"/>
    <x v="1393"/>
    <x v="178"/>
    <x v="22"/>
    <x v="71"/>
    <x v="19"/>
    <x v="19"/>
    <n v="4"/>
    <n v="1"/>
    <n v="0"/>
    <n v="4"/>
    <n v="0"/>
    <m/>
    <m/>
    <n v="0"/>
    <x v="3"/>
    <n v="0"/>
    <b v="0"/>
    <n v="0"/>
    <d v="1899-12-30T00:00:00"/>
    <b v="0"/>
    <b v="0"/>
    <x v="22"/>
    <x v="71"/>
    <n v="4"/>
    <n v="1"/>
    <s v="CE03"/>
    <n v="836"/>
    <s v="Aktif"/>
    <n v="0"/>
    <s v=""/>
    <s v="CAR"/>
  </r>
  <r>
    <s v="CE"/>
    <s v="03"/>
    <s v="C"/>
    <n v="1"/>
    <x v="1394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3"/>
    <n v="460.80000000000007"/>
    <s v="Aktif"/>
    <n v="0"/>
    <s v=""/>
    <s v="CAR"/>
  </r>
  <r>
    <s v="CE"/>
    <s v="03"/>
    <s v="C"/>
    <n v="2"/>
    <x v="1395"/>
    <x v="179"/>
    <x v="30"/>
    <x v="1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30"/>
    <x v="118"/>
    <n v="44"/>
    <n v="1"/>
    <s v="CE03"/>
    <n v="528"/>
    <s v="Aktif"/>
    <n v="0"/>
    <s v=""/>
    <s v="CAR"/>
  </r>
  <r>
    <s v="CE"/>
    <s v="03"/>
    <s v="D"/>
    <n v="1"/>
    <x v="1396"/>
    <x v="18"/>
    <x v="22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22"/>
    <x v="15"/>
    <n v="36"/>
    <n v="1"/>
    <s v="CE03"/>
    <n v="540"/>
    <s v="Aktif"/>
    <n v="0"/>
    <s v=""/>
    <s v="CAR"/>
  </r>
  <r>
    <s v="CE"/>
    <s v="03"/>
    <s v="D"/>
    <n v="2"/>
    <x v="1397"/>
    <x v="18"/>
    <x v="22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22"/>
    <x v="15"/>
    <n v="36"/>
    <n v="1"/>
    <s v="CE03"/>
    <n v="540"/>
    <s v="Aktif"/>
    <n v="0"/>
    <s v=""/>
    <s v="CAR"/>
  </r>
  <r>
    <s v="CE"/>
    <s v="03"/>
    <s v="E"/>
    <n v="1"/>
    <x v="1398"/>
    <x v="18"/>
    <x v="22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22"/>
    <x v="15"/>
    <n v="36"/>
    <n v="1"/>
    <s v="CE03"/>
    <n v="540"/>
    <s v="Aktif"/>
    <n v="0"/>
    <s v=""/>
    <s v="CAR"/>
  </r>
  <r>
    <s v="CE"/>
    <s v="03"/>
    <s v="E"/>
    <n v="2"/>
    <x v="1399"/>
    <x v="18"/>
    <x v="22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22"/>
    <x v="15"/>
    <n v="36"/>
    <n v="1"/>
    <s v="CE03"/>
    <n v="540"/>
    <s v="Aktif"/>
    <n v="0"/>
    <s v=""/>
    <s v="CAR"/>
  </r>
  <r>
    <s v="CE"/>
    <s v="04"/>
    <s v="A"/>
    <n v="1"/>
    <x v="140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4"/>
    <n v="770"/>
    <s v="Aktif"/>
    <n v="0"/>
    <s v=""/>
    <s v="CAR"/>
  </r>
  <r>
    <s v="CE"/>
    <s v="04"/>
    <s v="A"/>
    <n v="2"/>
    <x v="1401"/>
    <x v="180"/>
    <x v="38"/>
    <x v="119"/>
    <x v="55"/>
    <x v="55"/>
    <n v="1"/>
    <n v="0"/>
    <n v="1"/>
    <n v="4"/>
    <n v="0"/>
    <m/>
    <m/>
    <n v="0"/>
    <x v="1"/>
    <n v="0"/>
    <b v="0"/>
    <n v="0"/>
    <d v="1899-12-30T00:00:00"/>
    <b v="0"/>
    <b v="0"/>
    <x v="38"/>
    <x v="119"/>
    <n v="1"/>
    <n v="1"/>
    <s v="CE04"/>
    <n v="209"/>
    <s v="Aktif"/>
    <n v="0"/>
    <s v=""/>
    <s v="Drum"/>
  </r>
  <r>
    <s v="CE"/>
    <s v="04"/>
    <s v="B"/>
    <n v="1"/>
    <x v="1402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4"/>
    <n v="460.80000000000007"/>
    <s v="Aktif"/>
    <n v="0"/>
    <s v=""/>
    <s v="CAR"/>
  </r>
  <r>
    <s v="CE"/>
    <s v="04"/>
    <s v="B"/>
    <n v="2"/>
    <x v="1403"/>
    <x v="181"/>
    <x v="22"/>
    <x v="46"/>
    <x v="103"/>
    <x v="103"/>
    <n v="0"/>
    <n v="0"/>
    <n v="0"/>
    <n v="4"/>
    <n v="0"/>
    <m/>
    <m/>
    <n v="0"/>
    <x v="0"/>
    <n v="0"/>
    <b v="0"/>
    <n v="0"/>
    <d v="1899-12-30T00:00:00"/>
    <b v="0"/>
    <b v="0"/>
    <x v="22"/>
    <x v="46"/>
    <n v="0"/>
    <n v="0"/>
    <s v="CE04"/>
    <n v="0"/>
    <s v="Aktif"/>
    <n v="1"/>
    <s v="CE"/>
    <s v="Drum"/>
  </r>
  <r>
    <s v="CE"/>
    <s v="04"/>
    <s v="C"/>
    <n v="1"/>
    <x v="1404"/>
    <x v="181"/>
    <x v="22"/>
    <x v="46"/>
    <x v="103"/>
    <x v="103"/>
    <n v="0"/>
    <n v="0"/>
    <n v="0"/>
    <n v="4"/>
    <n v="0"/>
    <m/>
    <m/>
    <n v="0"/>
    <x v="0"/>
    <n v="0"/>
    <b v="0"/>
    <n v="0"/>
    <d v="1899-12-30T00:00:00"/>
    <b v="0"/>
    <b v="0"/>
    <x v="22"/>
    <x v="46"/>
    <n v="0"/>
    <n v="0"/>
    <s v="CE04"/>
    <n v="0"/>
    <s v="Aktif"/>
    <n v="1"/>
    <s v="CE"/>
    <s v="CAR"/>
  </r>
  <r>
    <s v="CE"/>
    <s v="04"/>
    <s v="C"/>
    <n v="2"/>
    <x v="1405"/>
    <x v="181"/>
    <x v="22"/>
    <x v="46"/>
    <x v="103"/>
    <x v="103"/>
    <n v="0"/>
    <n v="0"/>
    <n v="0"/>
    <n v="4"/>
    <n v="0"/>
    <m/>
    <m/>
    <n v="0"/>
    <x v="0"/>
    <n v="0"/>
    <b v="0"/>
    <n v="0"/>
    <d v="1899-12-30T00:00:00"/>
    <b v="0"/>
    <b v="0"/>
    <x v="22"/>
    <x v="46"/>
    <n v="0"/>
    <n v="0"/>
    <s v="CE04"/>
    <n v="0"/>
    <s v="Aktif"/>
    <n v="1"/>
    <s v="CE"/>
    <s v="CAR"/>
  </r>
  <r>
    <s v="CE"/>
    <s v="04"/>
    <s v="D"/>
    <n v="1"/>
    <x v="1406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4"/>
    <n v="460.80000000000007"/>
    <s v="Aktif"/>
    <n v="0"/>
    <s v=""/>
    <s v="CAR"/>
  </r>
  <r>
    <s v="CE"/>
    <s v="04"/>
    <s v="D"/>
    <n v="2"/>
    <x v="1407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4"/>
    <n v="460.80000000000007"/>
    <s v="Aktif"/>
    <n v="0"/>
    <s v=""/>
    <s v="CAR"/>
  </r>
  <r>
    <s v="CE"/>
    <s v="04"/>
    <s v="E"/>
    <n v="1"/>
    <x v="1408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4"/>
    <n v="460.80000000000007"/>
    <s v="Aktif"/>
    <n v="0"/>
    <s v=""/>
    <s v="CAR"/>
  </r>
  <r>
    <s v="CE"/>
    <s v="04"/>
    <s v="E"/>
    <n v="2"/>
    <x v="1409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4"/>
    <n v="460.80000000000007"/>
    <s v="Aktif"/>
    <n v="0"/>
    <s v=""/>
    <s v="CAR"/>
  </r>
  <r>
    <s v="CE"/>
    <s v="05"/>
    <s v="A"/>
    <n v="1"/>
    <x v="1410"/>
    <x v="18"/>
    <x v="22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22"/>
    <x v="15"/>
    <n v="36"/>
    <n v="1"/>
    <s v="CE05"/>
    <n v="540"/>
    <s v="Aktif"/>
    <n v="0"/>
    <s v=""/>
    <s v="Drum"/>
  </r>
  <r>
    <s v="CE"/>
    <s v="05"/>
    <s v="A"/>
    <n v="2"/>
    <x v="1411"/>
    <x v="182"/>
    <x v="6"/>
    <x v="120"/>
    <x v="104"/>
    <x v="104"/>
    <n v="1"/>
    <n v="0"/>
    <n v="1"/>
    <n v="4"/>
    <n v="0"/>
    <m/>
    <m/>
    <n v="0"/>
    <x v="1"/>
    <n v="0"/>
    <b v="0"/>
    <n v="0"/>
    <d v="1899-12-30T00:00:00"/>
    <b v="0"/>
    <b v="0"/>
    <x v="6"/>
    <x v="120"/>
    <n v="1"/>
    <n v="1"/>
    <s v="CE05"/>
    <n v="209"/>
    <s v="Aktif"/>
    <n v="0"/>
    <s v=""/>
    <s v="Drum"/>
  </r>
  <r>
    <s v="CE"/>
    <s v="05"/>
    <s v="B"/>
    <n v="1"/>
    <x v="1412"/>
    <x v="181"/>
    <x v="22"/>
    <x v="46"/>
    <x v="103"/>
    <x v="103"/>
    <n v="0"/>
    <n v="0"/>
    <n v="0"/>
    <n v="4"/>
    <n v="0"/>
    <m/>
    <m/>
    <n v="0"/>
    <x v="0"/>
    <n v="0"/>
    <b v="0"/>
    <n v="0"/>
    <d v="1899-12-30T00:00:00"/>
    <b v="0"/>
    <b v="0"/>
    <x v="22"/>
    <x v="46"/>
    <n v="0"/>
    <n v="0"/>
    <s v="CE05"/>
    <n v="0"/>
    <s v="Aktif"/>
    <n v="1"/>
    <s v="CE"/>
    <s v=""/>
  </r>
  <r>
    <s v="CE"/>
    <s v="05"/>
    <s v="B"/>
    <n v="2"/>
    <x v="1413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5"/>
    <n v="460.80000000000007"/>
    <s v="Aktif"/>
    <n v="0"/>
    <s v=""/>
    <s v=""/>
  </r>
  <r>
    <s v="CE"/>
    <s v="05"/>
    <s v="C"/>
    <n v="1"/>
    <x v="1414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5"/>
    <n v="460.80000000000007"/>
    <s v="Aktif"/>
    <n v="0"/>
    <s v=""/>
    <s v="CAR"/>
  </r>
  <r>
    <s v="CE"/>
    <s v="05"/>
    <s v="C"/>
    <n v="2"/>
    <x v="1415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5"/>
    <n v="460.80000000000007"/>
    <s v="Aktif"/>
    <n v="0"/>
    <s v=""/>
    <s v="Drum"/>
  </r>
  <r>
    <s v="CE"/>
    <s v="05"/>
    <s v="D"/>
    <n v="1"/>
    <x v="141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5"/>
    <n v="576"/>
    <s v="Aktif"/>
    <n v="0"/>
    <s v=""/>
    <s v="CAR"/>
  </r>
  <r>
    <s v="CE"/>
    <s v="05"/>
    <s v="D"/>
    <n v="2"/>
    <x v="141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5"/>
    <n v="576"/>
    <s v="Aktif"/>
    <n v="0"/>
    <s v=""/>
    <s v="CAR"/>
  </r>
  <r>
    <s v="CE"/>
    <s v="05"/>
    <s v="E"/>
    <n v="1"/>
    <x v="141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5"/>
    <n v="576"/>
    <s v="Aktif"/>
    <n v="0"/>
    <s v=""/>
    <s v="CAR"/>
  </r>
  <r>
    <s v="CE"/>
    <s v="05"/>
    <s v="E"/>
    <n v="2"/>
    <x v="141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5"/>
    <n v="576"/>
    <s v="Aktif"/>
    <n v="0"/>
    <s v=""/>
    <s v="CAR"/>
  </r>
  <r>
    <s v="CE"/>
    <s v="06"/>
    <s v="A"/>
    <n v="1"/>
    <x v="142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6"/>
    <n v="770"/>
    <s v="Aktif"/>
    <n v="0"/>
    <s v=""/>
    <s v=""/>
  </r>
  <r>
    <s v="CE"/>
    <s v="06"/>
    <s v="A"/>
    <n v="2"/>
    <x v="1421"/>
    <x v="183"/>
    <x v="50"/>
    <x v="13"/>
    <x v="105"/>
    <x v="105"/>
    <n v="12"/>
    <n v="0"/>
    <n v="12"/>
    <n v="24"/>
    <n v="0"/>
    <m/>
    <m/>
    <n v="0"/>
    <x v="29"/>
    <n v="0"/>
    <b v="0"/>
    <n v="0"/>
    <d v="1899-12-30T00:00:00"/>
    <b v="0"/>
    <b v="0"/>
    <x v="50"/>
    <x v="13"/>
    <n v="12"/>
    <n v="1"/>
    <s v="CE06"/>
    <n v="240"/>
    <s v="Aktif"/>
    <n v="0"/>
    <s v=""/>
    <s v="CAR"/>
  </r>
  <r>
    <s v="CE"/>
    <s v="06"/>
    <s v="B"/>
    <n v="1"/>
    <x v="1422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6"/>
    <n v="460.80000000000007"/>
    <s v="Aktif"/>
    <n v="0"/>
    <s v=""/>
    <s v="CAR"/>
  </r>
  <r>
    <s v="CE"/>
    <s v="06"/>
    <s v="B"/>
    <n v="2"/>
    <x v="1423"/>
    <x v="184"/>
    <x v="75"/>
    <x v="121"/>
    <x v="80"/>
    <x v="80"/>
    <n v="44"/>
    <n v="1"/>
    <n v="0"/>
    <n v="44"/>
    <n v="0"/>
    <m/>
    <m/>
    <n v="0"/>
    <x v="2"/>
    <n v="0"/>
    <b v="0"/>
    <n v="0"/>
    <d v="1899-12-30T00:00:00"/>
    <b v="0"/>
    <b v="0"/>
    <x v="75"/>
    <x v="121"/>
    <n v="44"/>
    <n v="1"/>
    <s v="CE06"/>
    <n v="528"/>
    <s v="Aktif"/>
    <n v="0"/>
    <s v=""/>
    <s v="CAR"/>
  </r>
  <r>
    <s v="CE"/>
    <s v="06"/>
    <s v="C"/>
    <n v="1"/>
    <x v="1424"/>
    <x v="185"/>
    <x v="6"/>
    <x v="120"/>
    <x v="104"/>
    <x v="104"/>
    <n v="4"/>
    <n v="1"/>
    <n v="0"/>
    <n v="4"/>
    <n v="0"/>
    <m/>
    <m/>
    <n v="0"/>
    <x v="3"/>
    <n v="0"/>
    <b v="0"/>
    <n v="0"/>
    <d v="1899-12-30T00:00:00"/>
    <b v="0"/>
    <b v="0"/>
    <x v="6"/>
    <x v="120"/>
    <n v="4"/>
    <n v="1"/>
    <s v="CE06"/>
    <n v="836"/>
    <s v="Aktif"/>
    <n v="0"/>
    <s v=""/>
    <s v="Drum"/>
  </r>
  <r>
    <s v="CE"/>
    <s v="06"/>
    <s v="C"/>
    <n v="2"/>
    <x v="1425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6"/>
    <n v="460.80000000000007"/>
    <s v="Aktif"/>
    <n v="0"/>
    <s v=""/>
    <s v="CAR"/>
  </r>
  <r>
    <s v="CE"/>
    <s v="06"/>
    <s v="D"/>
    <n v="1"/>
    <x v="1426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6"/>
    <n v="460.79999999999995"/>
    <s v="Aktif"/>
    <n v="0"/>
    <s v=""/>
    <s v="CAR"/>
  </r>
  <r>
    <s v="CE"/>
    <s v="06"/>
    <s v="D"/>
    <n v="2"/>
    <x v="1427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6"/>
    <n v="460.79999999999995"/>
    <s v="Aktif"/>
    <n v="0"/>
    <s v=""/>
    <s v="CAR"/>
  </r>
  <r>
    <s v="CE"/>
    <s v="06"/>
    <s v="E"/>
    <n v="1"/>
    <x v="1428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6"/>
    <n v="460.80000000000007"/>
    <s v="Aktif"/>
    <n v="0"/>
    <s v=""/>
    <s v=""/>
  </r>
  <r>
    <s v="CE"/>
    <s v="06"/>
    <s v="E"/>
    <n v="2"/>
    <x v="1429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6"/>
    <n v="460.80000000000007"/>
    <s v="Aktif"/>
    <n v="0"/>
    <s v=""/>
    <s v=""/>
  </r>
  <r>
    <s v="CE"/>
    <s v="07"/>
    <s v="A"/>
    <n v="1"/>
    <x v="1430"/>
    <x v="186"/>
    <x v="22"/>
    <x v="91"/>
    <x v="95"/>
    <x v="95"/>
    <n v="3"/>
    <n v="0"/>
    <n v="3"/>
    <n v="4"/>
    <n v="0"/>
    <m/>
    <m/>
    <n v="0"/>
    <x v="7"/>
    <n v="0"/>
    <b v="0"/>
    <n v="0"/>
    <d v="1899-12-30T00:00:00"/>
    <b v="0"/>
    <b v="0"/>
    <x v="22"/>
    <x v="91"/>
    <n v="3"/>
    <n v="1"/>
    <s v="CE07"/>
    <n v="627"/>
    <s v="Aktif"/>
    <n v="0"/>
    <s v=""/>
    <s v="CAR"/>
  </r>
  <r>
    <s v="CE"/>
    <s v="07"/>
    <s v="A"/>
    <n v="2"/>
    <x v="143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7"/>
    <n v="770"/>
    <s v="Aktif"/>
    <n v="0"/>
    <s v=""/>
    <s v="CAR"/>
  </r>
  <r>
    <s v="CE"/>
    <s v="07"/>
    <s v="B"/>
    <n v="1"/>
    <x v="1432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7"/>
    <n v="460.79999999999995"/>
    <s v="Aktif"/>
    <n v="0"/>
    <s v=""/>
    <s v="Drum"/>
  </r>
  <r>
    <s v="CE"/>
    <s v="07"/>
    <s v="B"/>
    <n v="2"/>
    <x v="1433"/>
    <x v="184"/>
    <x v="75"/>
    <x v="121"/>
    <x v="80"/>
    <x v="80"/>
    <n v="44"/>
    <n v="1"/>
    <n v="0"/>
    <n v="44"/>
    <n v="0"/>
    <m/>
    <m/>
    <n v="0"/>
    <x v="2"/>
    <n v="0"/>
    <b v="0"/>
    <n v="0"/>
    <d v="1899-12-30T00:00:00"/>
    <b v="0"/>
    <b v="0"/>
    <x v="75"/>
    <x v="121"/>
    <n v="44"/>
    <n v="1"/>
    <s v="CE07"/>
    <n v="528"/>
    <s v="Aktif"/>
    <n v="0"/>
    <s v=""/>
    <s v="CAR"/>
  </r>
  <r>
    <s v="CE"/>
    <s v="07"/>
    <s v="C"/>
    <n v="1"/>
    <x v="1434"/>
    <x v="186"/>
    <x v="22"/>
    <x v="91"/>
    <x v="95"/>
    <x v="95"/>
    <n v="4"/>
    <n v="1"/>
    <n v="0"/>
    <n v="4"/>
    <n v="0"/>
    <m/>
    <m/>
    <n v="0"/>
    <x v="3"/>
    <n v="0"/>
    <b v="0"/>
    <n v="0"/>
    <d v="1899-12-30T00:00:00"/>
    <b v="0"/>
    <b v="0"/>
    <x v="22"/>
    <x v="91"/>
    <n v="4"/>
    <n v="1"/>
    <s v="CE07"/>
    <n v="836"/>
    <s v="Aktif"/>
    <n v="0"/>
    <s v=""/>
    <s v="Drum"/>
  </r>
  <r>
    <s v="CE"/>
    <s v="07"/>
    <s v="C"/>
    <n v="2"/>
    <x v="1435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7"/>
    <n v="460.79999999999995"/>
    <s v="Aktif"/>
    <n v="0"/>
    <s v=""/>
    <s v="CAR"/>
  </r>
  <r>
    <s v="CE"/>
    <s v="07"/>
    <s v="D"/>
    <n v="1"/>
    <x v="1436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7"/>
    <n v="460.79999999999995"/>
    <s v="Aktif"/>
    <n v="0"/>
    <s v=""/>
    <s v="CAR"/>
  </r>
  <r>
    <s v="CE"/>
    <s v="07"/>
    <s v="D"/>
    <n v="2"/>
    <x v="1437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7"/>
    <n v="460.79999999999995"/>
    <s v="Aktif"/>
    <n v="0"/>
    <s v=""/>
    <s v="CAR"/>
  </r>
  <r>
    <s v="CE"/>
    <s v="07"/>
    <s v="E"/>
    <n v="1"/>
    <x v="143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7"/>
    <n v="576"/>
    <s v="Aktif"/>
    <n v="0"/>
    <s v=""/>
    <s v="CAR"/>
  </r>
  <r>
    <s v="CE"/>
    <s v="07"/>
    <s v="E"/>
    <n v="2"/>
    <x v="143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7"/>
    <n v="576"/>
    <s v="Aktif"/>
    <n v="0"/>
    <s v=""/>
    <s v="CAR"/>
  </r>
  <r>
    <s v="CE"/>
    <s v="08"/>
    <s v="A"/>
    <n v="1"/>
    <x v="144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8"/>
    <n v="770"/>
    <s v="Aktif"/>
    <n v="0"/>
    <s v=""/>
    <s v=""/>
  </r>
  <r>
    <s v="CE"/>
    <s v="08"/>
    <s v="A"/>
    <n v="2"/>
    <x v="144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8"/>
    <n v="770"/>
    <s v="Aktif"/>
    <n v="0"/>
    <s v=""/>
    <s v="CAR"/>
  </r>
  <r>
    <s v="CE"/>
    <s v="08"/>
    <s v="B"/>
    <n v="1"/>
    <x v="144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08"/>
    <n v="770"/>
    <s v="Aktif"/>
    <n v="0"/>
    <s v=""/>
    <s v="Fluidbag"/>
  </r>
  <r>
    <s v="CE"/>
    <s v="08"/>
    <s v="B"/>
    <n v="2"/>
    <x v="144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08"/>
    <n v="770"/>
    <s v="Aktif"/>
    <n v="0"/>
    <s v=""/>
    <s v="Fluidbag"/>
  </r>
  <r>
    <s v="CE"/>
    <s v="08"/>
    <s v="C"/>
    <n v="1"/>
    <x v="1444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8"/>
    <n v="460.79999999999995"/>
    <s v="Aktif"/>
    <n v="0"/>
    <s v=""/>
    <s v="CAR"/>
  </r>
  <r>
    <s v="CE"/>
    <s v="08"/>
    <s v="C"/>
    <n v="2"/>
    <x v="1445"/>
    <x v="186"/>
    <x v="22"/>
    <x v="91"/>
    <x v="95"/>
    <x v="95"/>
    <n v="4"/>
    <n v="1"/>
    <n v="0"/>
    <n v="4"/>
    <n v="0"/>
    <m/>
    <m/>
    <n v="0"/>
    <x v="3"/>
    <n v="0"/>
    <b v="0"/>
    <n v="0"/>
    <d v="1899-12-30T00:00:00"/>
    <b v="0"/>
    <b v="0"/>
    <x v="22"/>
    <x v="91"/>
    <n v="4"/>
    <n v="1"/>
    <s v="CE08"/>
    <n v="836"/>
    <s v="Aktif"/>
    <n v="0"/>
    <s v=""/>
    <s v="Drum"/>
  </r>
  <r>
    <s v="CE"/>
    <s v="08"/>
    <s v="D"/>
    <n v="1"/>
    <x v="144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8"/>
    <n v="576"/>
    <s v="Aktif"/>
    <n v="0"/>
    <s v=""/>
    <s v="CAR"/>
  </r>
  <r>
    <s v="CE"/>
    <s v="08"/>
    <s v="D"/>
    <n v="2"/>
    <x v="144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8"/>
    <n v="576"/>
    <s v="Aktif"/>
    <n v="0"/>
    <s v=""/>
    <s v="CAR"/>
  </r>
  <r>
    <s v="CE"/>
    <s v="08"/>
    <s v="E"/>
    <n v="1"/>
    <x v="144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8"/>
    <n v="576"/>
    <s v="Aktif"/>
    <n v="0"/>
    <s v=""/>
    <s v="CAR"/>
  </r>
  <r>
    <s v="CE"/>
    <s v="08"/>
    <s v="E"/>
    <n v="2"/>
    <x v="144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8"/>
    <n v="576"/>
    <s v="Aktif"/>
    <n v="0"/>
    <s v=""/>
    <s v="CAR"/>
  </r>
  <r>
    <s v="CE"/>
    <s v="09"/>
    <s v="A"/>
    <n v="1"/>
    <x v="1450"/>
    <x v="126"/>
    <x v="30"/>
    <x v="79"/>
    <x v="14"/>
    <x v="14"/>
    <n v="2"/>
    <n v="0"/>
    <n v="2"/>
    <n v="44"/>
    <n v="0"/>
    <m/>
    <m/>
    <n v="0"/>
    <x v="11"/>
    <n v="0"/>
    <b v="0"/>
    <n v="0"/>
    <d v="1899-12-30T00:00:00"/>
    <b v="0"/>
    <b v="0"/>
    <x v="30"/>
    <x v="79"/>
    <n v="2"/>
    <n v="1"/>
    <s v="CE09"/>
    <n v="24"/>
    <s v="Aktif"/>
    <n v="0"/>
    <s v=""/>
    <s v=""/>
  </r>
  <r>
    <s v="CE"/>
    <s v="09"/>
    <s v="A"/>
    <n v="2"/>
    <x v="145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9"/>
    <n v="770"/>
    <s v="Aktif"/>
    <n v="0"/>
    <s v=""/>
    <s v="CAR"/>
  </r>
  <r>
    <s v="CE"/>
    <s v="09"/>
    <s v="B"/>
    <n v="1"/>
    <x v="145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09"/>
    <n v="770"/>
    <s v="Aktif"/>
    <n v="0"/>
    <s v=""/>
    <s v="Fluidbag"/>
  </r>
  <r>
    <s v="CE"/>
    <s v="09"/>
    <s v="B"/>
    <n v="2"/>
    <x v="145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09"/>
    <n v="770"/>
    <s v="Aktif"/>
    <n v="0"/>
    <s v=""/>
    <s v="Fluidbag"/>
  </r>
  <r>
    <s v="CE"/>
    <s v="09"/>
    <s v="C"/>
    <n v="1"/>
    <x v="1454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9"/>
    <n v="460.79999999999995"/>
    <s v="Aktif"/>
    <n v="0"/>
    <s v=""/>
    <s v="Drum"/>
  </r>
  <r>
    <s v="CE"/>
    <s v="09"/>
    <s v="C"/>
    <n v="2"/>
    <x v="1455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9"/>
    <n v="460.79999999999995"/>
    <s v="Aktif"/>
    <n v="0"/>
    <s v=""/>
    <s v="Drum"/>
  </r>
  <r>
    <s v="CE"/>
    <s v="09"/>
    <s v="D"/>
    <n v="1"/>
    <x v="145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9"/>
    <n v="576"/>
    <s v="Aktif"/>
    <n v="0"/>
    <s v=""/>
    <s v="CAR"/>
  </r>
  <r>
    <s v="CE"/>
    <s v="09"/>
    <s v="D"/>
    <n v="2"/>
    <x v="145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9"/>
    <n v="576"/>
    <s v="Aktif"/>
    <n v="0"/>
    <s v=""/>
    <s v="CAR"/>
  </r>
  <r>
    <s v="CE"/>
    <s v="09"/>
    <s v="E"/>
    <n v="1"/>
    <x v="145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9"/>
    <n v="576"/>
    <s v="Aktif"/>
    <n v="0"/>
    <s v=""/>
    <s v="CAR"/>
  </r>
  <r>
    <s v="CE"/>
    <s v="09"/>
    <s v="E"/>
    <n v="2"/>
    <x v="145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9"/>
    <n v="576"/>
    <s v="Aktif"/>
    <n v="0"/>
    <s v=""/>
    <s v="CAR"/>
  </r>
  <r>
    <s v="CE"/>
    <s v="10"/>
    <s v="A"/>
    <n v="1"/>
    <x v="146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10"/>
    <n v="770"/>
    <s v="Aktif"/>
    <n v="0"/>
    <s v=""/>
    <s v=""/>
  </r>
  <r>
    <s v="CE"/>
    <s v="10"/>
    <s v="A"/>
    <n v="2"/>
    <x v="146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10"/>
    <n v="770"/>
    <s v="Aktif"/>
    <n v="0"/>
    <s v=""/>
    <s v="Pail"/>
  </r>
  <r>
    <s v="CE"/>
    <s v="10"/>
    <s v="B"/>
    <n v="1"/>
    <x v="146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0"/>
    <n v="770"/>
    <s v="Aktif"/>
    <n v="0"/>
    <s v=""/>
    <s v="Fluidbag"/>
  </r>
  <r>
    <s v="CE"/>
    <s v="10"/>
    <s v="B"/>
    <n v="2"/>
    <x v="146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0"/>
    <n v="770"/>
    <s v="Aktif"/>
    <n v="0"/>
    <s v=""/>
    <s v="Fluidbag"/>
  </r>
  <r>
    <s v="CE"/>
    <s v="10"/>
    <s v="C"/>
    <n v="1"/>
    <x v="1464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0"/>
    <n v="460.79999999999995"/>
    <s v="Aktif"/>
    <n v="0"/>
    <s v=""/>
    <s v="Drum"/>
  </r>
  <r>
    <s v="CE"/>
    <s v="10"/>
    <s v="C"/>
    <n v="2"/>
    <x v="1465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0"/>
    <n v="460.79999999999995"/>
    <s v="Aktif"/>
    <n v="0"/>
    <s v=""/>
    <s v="Drum"/>
  </r>
  <r>
    <s v="CE"/>
    <s v="10"/>
    <s v="D"/>
    <n v="1"/>
    <x v="146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10"/>
    <n v="576"/>
    <s v="Aktif"/>
    <n v="0"/>
    <s v=""/>
    <s v="CAR"/>
  </r>
  <r>
    <s v="CE"/>
    <s v="10"/>
    <s v="D"/>
    <n v="2"/>
    <x v="146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10"/>
    <n v="576"/>
    <s v="Aktif"/>
    <n v="0"/>
    <s v=""/>
    <s v="CAR"/>
  </r>
  <r>
    <s v="CE"/>
    <s v="10"/>
    <s v="E"/>
    <n v="1"/>
    <x v="1468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0"/>
    <n v="460.79999999999995"/>
    <s v="Aktif"/>
    <n v="0"/>
    <s v=""/>
    <s v="CAR"/>
  </r>
  <r>
    <s v="CE"/>
    <s v="10"/>
    <s v="E"/>
    <n v="2"/>
    <x v="1469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0"/>
    <n v="460.79999999999995"/>
    <s v="Aktif"/>
    <n v="0"/>
    <s v=""/>
    <s v="CAR"/>
  </r>
  <r>
    <s v="CE"/>
    <s v="11"/>
    <s v="A"/>
    <n v="1"/>
    <x v="1470"/>
    <x v="161"/>
    <x v="0"/>
    <x v="23"/>
    <x v="97"/>
    <x v="97"/>
    <n v="0"/>
    <n v="0"/>
    <n v="0"/>
    <n v="36"/>
    <n v="0"/>
    <m/>
    <m/>
    <n v="0"/>
    <x v="0"/>
    <n v="0"/>
    <b v="0"/>
    <n v="0"/>
    <d v="1899-12-30T00:00:00"/>
    <b v="0"/>
    <b v="0"/>
    <x v="0"/>
    <x v="23"/>
    <n v="0"/>
    <n v="0"/>
    <s v="CE11"/>
    <n v="0"/>
    <s v="Aktif"/>
    <n v="1"/>
    <s v="CE"/>
    <s v="CAR"/>
  </r>
  <r>
    <s v="CE"/>
    <s v="11"/>
    <s v="A"/>
    <n v="2"/>
    <x v="1471"/>
    <x v="31"/>
    <x v="62"/>
    <x v="26"/>
    <x v="18"/>
    <x v="18"/>
    <n v="0"/>
    <n v="0"/>
    <n v="0"/>
    <n v="48"/>
    <n v="0"/>
    <m/>
    <m/>
    <n v="0"/>
    <x v="0"/>
    <n v="0"/>
    <b v="0"/>
    <n v="0"/>
    <d v="1899-12-30T00:00:00"/>
    <b v="0"/>
    <b v="0"/>
    <x v="62"/>
    <x v="26"/>
    <n v="0"/>
    <n v="0"/>
    <s v="CE11"/>
    <n v="0"/>
    <s v="Aktif"/>
    <n v="1"/>
    <s v="CE"/>
    <s v=""/>
  </r>
  <r>
    <s v="CE"/>
    <s v="11"/>
    <s v="B"/>
    <n v="1"/>
    <x v="147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1"/>
    <n v="770"/>
    <s v="Aktif"/>
    <n v="0"/>
    <s v=""/>
    <s v="Fluidbag"/>
  </r>
  <r>
    <s v="CE"/>
    <s v="11"/>
    <s v="B"/>
    <n v="2"/>
    <x v="147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1"/>
    <n v="770"/>
    <s v="Aktif"/>
    <n v="0"/>
    <s v=""/>
    <s v="Fluidbag"/>
  </r>
  <r>
    <s v="CE"/>
    <s v="11"/>
    <s v="C"/>
    <n v="1"/>
    <x v="1474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1"/>
    <n v="460.79999999999995"/>
    <s v="Aktif"/>
    <n v="0"/>
    <s v=""/>
    <s v="CAR"/>
  </r>
  <r>
    <s v="CE"/>
    <s v="11"/>
    <s v="C"/>
    <n v="2"/>
    <x v="1475"/>
    <x v="188"/>
    <x v="76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6"/>
    <x v="65"/>
    <n v="4"/>
    <n v="1"/>
    <s v="CE11"/>
    <n v="836"/>
    <s v="Aktif"/>
    <n v="0"/>
    <s v=""/>
    <s v="Drum"/>
  </r>
  <r>
    <s v="CE"/>
    <s v="11"/>
    <s v="D"/>
    <n v="1"/>
    <x v="1476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1"/>
    <n v="460.79999999999995"/>
    <s v="Aktif"/>
    <n v="0"/>
    <s v=""/>
    <s v="CAR"/>
  </r>
  <r>
    <s v="CE"/>
    <s v="11"/>
    <s v="D"/>
    <n v="2"/>
    <x v="1477"/>
    <x v="65"/>
    <x v="38"/>
    <x v="52"/>
    <x v="45"/>
    <x v="45"/>
    <n v="44"/>
    <n v="1"/>
    <n v="0"/>
    <n v="44"/>
    <n v="0"/>
    <m/>
    <m/>
    <n v="0"/>
    <x v="2"/>
    <n v="0"/>
    <b v="0"/>
    <n v="0"/>
    <d v="1899-12-30T00:00:00"/>
    <b v="0"/>
    <b v="0"/>
    <x v="38"/>
    <x v="52"/>
    <n v="44"/>
    <n v="1"/>
    <s v="CE11"/>
    <n v="528"/>
    <s v="Aktif"/>
    <n v="0"/>
    <s v=""/>
    <s v="CAR"/>
  </r>
  <r>
    <s v="CE"/>
    <s v="11"/>
    <s v="E"/>
    <n v="1"/>
    <x v="1478"/>
    <x v="65"/>
    <x v="38"/>
    <x v="52"/>
    <x v="45"/>
    <x v="45"/>
    <n v="44"/>
    <n v="1"/>
    <n v="0"/>
    <n v="44"/>
    <n v="0"/>
    <m/>
    <m/>
    <n v="0"/>
    <x v="2"/>
    <n v="0"/>
    <b v="0"/>
    <n v="0"/>
    <d v="1899-12-30T00:00:00"/>
    <b v="0"/>
    <b v="0"/>
    <x v="38"/>
    <x v="52"/>
    <n v="44"/>
    <n v="1"/>
    <s v="CE11"/>
    <n v="528"/>
    <s v="Aktif"/>
    <n v="0"/>
    <s v=""/>
    <s v="CAR"/>
  </r>
  <r>
    <s v="CE"/>
    <s v="11"/>
    <s v="E"/>
    <n v="2"/>
    <x v="1479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1"/>
    <n v="460.79999999999995"/>
    <s v="Aktif"/>
    <n v="0"/>
    <s v=""/>
    <s v="CAR"/>
  </r>
  <r>
    <s v="CE"/>
    <s v="12"/>
    <s v="A"/>
    <n v="1"/>
    <x v="1480"/>
    <x v="161"/>
    <x v="0"/>
    <x v="23"/>
    <x v="97"/>
    <x v="97"/>
    <n v="19"/>
    <n v="0"/>
    <n v="19"/>
    <n v="36"/>
    <n v="0"/>
    <m/>
    <m/>
    <n v="0"/>
    <x v="35"/>
    <n v="0"/>
    <b v="0"/>
    <n v="0"/>
    <d v="1899-12-30T00:00:00"/>
    <b v="0"/>
    <b v="0"/>
    <x v="0"/>
    <x v="23"/>
    <n v="19"/>
    <n v="1"/>
    <s v="CE12"/>
    <n v="285"/>
    <s v="Aktif"/>
    <n v="0"/>
    <s v=""/>
    <s v=""/>
  </r>
  <r>
    <s v="CE"/>
    <s v="12"/>
    <s v="A"/>
    <n v="2"/>
    <x v="1481"/>
    <x v="188"/>
    <x v="76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6"/>
    <x v="65"/>
    <n v="4"/>
    <n v="1"/>
    <s v="CE12"/>
    <n v="836"/>
    <s v="Aktif"/>
    <n v="0"/>
    <s v=""/>
    <s v="Drum"/>
  </r>
  <r>
    <s v="CE"/>
    <s v="12"/>
    <s v="B"/>
    <n v="1"/>
    <x v="148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2"/>
    <n v="770"/>
    <s v="Aktif"/>
    <n v="0"/>
    <s v=""/>
    <s v="Fluidbag"/>
  </r>
  <r>
    <s v="CE"/>
    <s v="12"/>
    <s v="B"/>
    <n v="2"/>
    <x v="148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2"/>
    <n v="770"/>
    <s v="Aktif"/>
    <n v="0"/>
    <s v=""/>
    <s v="Fluidbag"/>
  </r>
  <r>
    <s v="CE"/>
    <s v="12"/>
    <s v="C"/>
    <n v="1"/>
    <x v="1484"/>
    <x v="188"/>
    <x v="76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6"/>
    <x v="65"/>
    <n v="4"/>
    <n v="1"/>
    <s v="CE12"/>
    <n v="836"/>
    <s v="Aktif"/>
    <n v="0"/>
    <s v=""/>
    <s v="Drum"/>
  </r>
  <r>
    <s v="CE"/>
    <s v="12"/>
    <s v="C"/>
    <n v="2"/>
    <x v="1485"/>
    <x v="188"/>
    <x v="76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6"/>
    <x v="65"/>
    <n v="4"/>
    <n v="1"/>
    <s v="CE12"/>
    <n v="836"/>
    <s v="Aktif"/>
    <n v="0"/>
    <s v=""/>
    <s v="Drum"/>
  </r>
  <r>
    <s v="CE"/>
    <s v="12"/>
    <s v="D"/>
    <n v="1"/>
    <x v="1486"/>
    <x v="189"/>
    <x v="38"/>
    <x v="62"/>
    <x v="9"/>
    <x v="9"/>
    <n v="36"/>
    <n v="1"/>
    <n v="0"/>
    <n v="36"/>
    <n v="0"/>
    <m/>
    <m/>
    <n v="0"/>
    <x v="5"/>
    <n v="0"/>
    <b v="0"/>
    <n v="0"/>
    <d v="1899-12-30T00:00:00"/>
    <b v="0"/>
    <b v="0"/>
    <x v="38"/>
    <x v="62"/>
    <n v="36"/>
    <n v="1"/>
    <s v="CE12"/>
    <n v="576"/>
    <s v="Aktif"/>
    <n v="0"/>
    <s v=""/>
    <s v="CAR"/>
  </r>
  <r>
    <s v="CE"/>
    <s v="12"/>
    <s v="D"/>
    <n v="2"/>
    <x v="1487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2"/>
    <n v="460.79999999999995"/>
    <s v="Aktif"/>
    <n v="0"/>
    <s v=""/>
    <s v="CAR"/>
  </r>
  <r>
    <s v="CE"/>
    <s v="12"/>
    <s v="E"/>
    <n v="1"/>
    <x v="1488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2"/>
    <n v="460.79999999999995"/>
    <s v="Aktif"/>
    <n v="0"/>
    <s v=""/>
    <s v="CAR"/>
  </r>
  <r>
    <s v="CE"/>
    <s v="12"/>
    <s v="E"/>
    <n v="2"/>
    <x v="1489"/>
    <x v="122"/>
    <x v="38"/>
    <x v="90"/>
    <x v="59"/>
    <x v="59"/>
    <n v="44"/>
    <n v="1"/>
    <n v="0"/>
    <n v="44"/>
    <n v="0"/>
    <m/>
    <m/>
    <n v="0"/>
    <x v="2"/>
    <n v="0"/>
    <b v="0"/>
    <n v="0"/>
    <d v="1899-12-30T00:00:00"/>
    <b v="0"/>
    <b v="0"/>
    <x v="38"/>
    <x v="90"/>
    <n v="44"/>
    <n v="1"/>
    <s v="CE12"/>
    <n v="528"/>
    <s v="Aktif"/>
    <n v="0"/>
    <s v=""/>
    <s v="CAR"/>
  </r>
  <r>
    <s v="CE"/>
    <s v="13"/>
    <s v="A"/>
    <n v="1"/>
    <x v="1490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3"/>
    <n v="770"/>
    <s v="Aktif"/>
    <n v="0"/>
    <s v=""/>
    <s v="Fluidbag"/>
  </r>
  <r>
    <s v="CE"/>
    <s v="13"/>
    <s v="A"/>
    <n v="2"/>
    <x v="1491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3"/>
    <n v="770"/>
    <s v="Aktif"/>
    <n v="0"/>
    <s v=""/>
    <s v="Fluidbag"/>
  </r>
  <r>
    <s v="CE"/>
    <s v="13"/>
    <s v="B"/>
    <n v="1"/>
    <x v="149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3"/>
    <n v="770"/>
    <s v="Aktif"/>
    <n v="0"/>
    <s v=""/>
    <s v="Fluidbag"/>
  </r>
  <r>
    <s v="CE"/>
    <s v="13"/>
    <s v="B"/>
    <n v="2"/>
    <x v="149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3"/>
    <n v="770"/>
    <s v="Aktif"/>
    <n v="0"/>
    <s v=""/>
    <s v="Fluidbag"/>
  </r>
  <r>
    <s v="CE"/>
    <s v="13"/>
    <s v="C"/>
    <n v="1"/>
    <x v="1494"/>
    <x v="188"/>
    <x v="76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6"/>
    <x v="65"/>
    <n v="4"/>
    <n v="1"/>
    <s v="CE13"/>
    <n v="836"/>
    <s v="Aktif"/>
    <n v="0"/>
    <s v=""/>
    <s v="Drum"/>
  </r>
  <r>
    <s v="CE"/>
    <s v="13"/>
    <s v="C"/>
    <n v="2"/>
    <x v="1495"/>
    <x v="188"/>
    <x v="76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6"/>
    <x v="65"/>
    <n v="4"/>
    <n v="1"/>
    <s v="CE13"/>
    <n v="836"/>
    <s v="Aktif"/>
    <n v="0"/>
    <s v=""/>
    <s v="Drum"/>
  </r>
  <r>
    <s v="CE"/>
    <s v="13"/>
    <s v="D"/>
    <n v="1"/>
    <x v="1496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3"/>
    <n v="528"/>
    <s v="Aktif"/>
    <n v="0"/>
    <s v=""/>
    <s v="CAR"/>
  </r>
  <r>
    <s v="CE"/>
    <s v="13"/>
    <s v="D"/>
    <n v="2"/>
    <x v="1497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3"/>
    <n v="528"/>
    <s v="Aktif"/>
    <n v="0"/>
    <s v=""/>
    <s v="CAR"/>
  </r>
  <r>
    <s v="CE"/>
    <s v="13"/>
    <s v="E"/>
    <n v="1"/>
    <x v="1498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3"/>
    <n v="528"/>
    <s v="Aktif"/>
    <n v="0"/>
    <s v=""/>
    <s v="CAR"/>
  </r>
  <r>
    <s v="CE"/>
    <s v="13"/>
    <s v="E"/>
    <n v="2"/>
    <x v="1499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3"/>
    <n v="528"/>
    <s v="Aktif"/>
    <n v="0"/>
    <s v=""/>
    <s v="CAR"/>
  </r>
  <r>
    <s v="CE"/>
    <s v="14"/>
    <s v="A"/>
    <n v="1"/>
    <x v="1500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4"/>
    <n v="770"/>
    <s v="Aktif"/>
    <n v="0"/>
    <s v=""/>
    <s v="Fluidbag"/>
  </r>
  <r>
    <s v="CE"/>
    <s v="14"/>
    <s v="A"/>
    <n v="2"/>
    <x v="1501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4"/>
    <n v="770"/>
    <s v="Aktif"/>
    <n v="0"/>
    <s v=""/>
    <s v="Fluidbag"/>
  </r>
  <r>
    <s v="CE"/>
    <s v="14"/>
    <s v="B"/>
    <n v="1"/>
    <x v="150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4"/>
    <n v="770"/>
    <s v="Aktif"/>
    <n v="0"/>
    <s v=""/>
    <s v="Fluidbag"/>
  </r>
  <r>
    <s v="CE"/>
    <s v="14"/>
    <s v="B"/>
    <n v="2"/>
    <x v="150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4"/>
    <n v="770"/>
    <s v="Aktif"/>
    <n v="0"/>
    <s v=""/>
    <s v="Fluidbag"/>
  </r>
  <r>
    <s v="CE"/>
    <s v="14"/>
    <s v="C"/>
    <n v="1"/>
    <x v="1504"/>
    <x v="188"/>
    <x v="77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7"/>
    <x v="65"/>
    <n v="4"/>
    <n v="1"/>
    <s v="CE14"/>
    <n v="836"/>
    <s v="Aktif"/>
    <n v="0"/>
    <s v=""/>
    <s v="Drum"/>
  </r>
  <r>
    <s v="CE"/>
    <s v="14"/>
    <s v="C"/>
    <n v="2"/>
    <x v="1505"/>
    <x v="188"/>
    <x v="77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7"/>
    <x v="65"/>
    <n v="4"/>
    <n v="1"/>
    <s v="CE14"/>
    <n v="836"/>
    <s v="Aktif"/>
    <n v="0"/>
    <s v=""/>
    <s v="Drum"/>
  </r>
  <r>
    <s v="CE"/>
    <s v="14"/>
    <s v="D"/>
    <n v="1"/>
    <x v="1506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14"/>
    <n v="0"/>
    <s v="Aktif"/>
    <n v="1"/>
    <s v="CE"/>
    <s v="CAR"/>
  </r>
  <r>
    <s v="CE"/>
    <s v="14"/>
    <s v="D"/>
    <n v="2"/>
    <x v="1507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14"/>
    <n v="0"/>
    <s v="Aktif"/>
    <n v="1"/>
    <s v="CE"/>
    <s v="CAR"/>
  </r>
  <r>
    <s v="CE"/>
    <s v="14"/>
    <s v="E"/>
    <n v="1"/>
    <x v="1508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4"/>
    <n v="528"/>
    <s v="Aktif"/>
    <n v="0"/>
    <s v=""/>
    <s v=""/>
  </r>
  <r>
    <s v="CE"/>
    <s v="14"/>
    <s v="E"/>
    <n v="2"/>
    <x v="1509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4"/>
    <n v="528"/>
    <s v="Aktif"/>
    <n v="0"/>
    <s v=""/>
    <s v="CAR"/>
  </r>
  <r>
    <s v="CE"/>
    <s v="15"/>
    <s v="A"/>
    <n v="1"/>
    <x v="1510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5"/>
    <n v="770"/>
    <s v="Aktif"/>
    <n v="0"/>
    <s v=""/>
    <s v="Fluidbag"/>
  </r>
  <r>
    <s v="CE"/>
    <s v="15"/>
    <s v="A"/>
    <n v="2"/>
    <x v="1511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5"/>
    <n v="770"/>
    <s v="Aktif"/>
    <n v="0"/>
    <s v=""/>
    <s v="Fluidbag"/>
  </r>
  <r>
    <s v="CE"/>
    <s v="15"/>
    <s v="B"/>
    <n v="1"/>
    <x v="151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5"/>
    <n v="770"/>
    <s v="Aktif"/>
    <n v="0"/>
    <s v=""/>
    <s v="Fluidbag"/>
  </r>
  <r>
    <s v="CE"/>
    <s v="15"/>
    <s v="B"/>
    <n v="2"/>
    <x v="151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5"/>
    <n v="770"/>
    <s v="Aktif"/>
    <n v="0"/>
    <s v=""/>
    <s v="Fluidbag"/>
  </r>
  <r>
    <s v="CE"/>
    <s v="15"/>
    <s v="C"/>
    <n v="1"/>
    <x v="1514"/>
    <x v="188"/>
    <x v="77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7"/>
    <x v="65"/>
    <n v="4"/>
    <n v="1"/>
    <s v="CE15"/>
    <n v="836"/>
    <s v="Aktif"/>
    <n v="0"/>
    <s v=""/>
    <s v="Drum"/>
  </r>
  <r>
    <s v="CE"/>
    <s v="15"/>
    <s v="C"/>
    <n v="2"/>
    <x v="1515"/>
    <x v="188"/>
    <x v="77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7"/>
    <x v="65"/>
    <n v="4"/>
    <n v="1"/>
    <s v="CE15"/>
    <n v="836"/>
    <s v="Aktif"/>
    <n v="0"/>
    <s v=""/>
    <s v="Drum"/>
  </r>
  <r>
    <s v="CE"/>
    <s v="15"/>
    <s v="D"/>
    <n v="1"/>
    <x v="1516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5"/>
    <n v="460.79999999999995"/>
    <s v="Aktif"/>
    <n v="0"/>
    <s v=""/>
    <s v="CAR"/>
  </r>
  <r>
    <s v="CE"/>
    <s v="15"/>
    <s v="D"/>
    <n v="2"/>
    <x v="1517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5"/>
    <n v="460.79999999999995"/>
    <s v="Aktif"/>
    <n v="0"/>
    <s v=""/>
    <s v="CAR"/>
  </r>
  <r>
    <s v="CE"/>
    <s v="15"/>
    <s v="E"/>
    <n v="1"/>
    <x v="1518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5"/>
    <n v="528"/>
    <s v="Aktif"/>
    <n v="0"/>
    <s v=""/>
    <s v="CAR"/>
  </r>
  <r>
    <s v="CE"/>
    <s v="15"/>
    <s v="E"/>
    <n v="2"/>
    <x v="1519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5"/>
    <n v="528"/>
    <s v="Aktif"/>
    <n v="0"/>
    <s v=""/>
    <s v="CAR"/>
  </r>
  <r>
    <s v="CE"/>
    <s v="16"/>
    <s v="A"/>
    <n v="1"/>
    <x v="1520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6"/>
    <n v="770"/>
    <s v="Aktif"/>
    <n v="0"/>
    <s v=""/>
    <s v="Fluidbag"/>
  </r>
  <r>
    <s v="CE"/>
    <s v="16"/>
    <s v="A"/>
    <n v="2"/>
    <x v="1521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6"/>
    <n v="770"/>
    <s v="Aktif"/>
    <n v="0"/>
    <s v=""/>
    <s v="Fluidbag"/>
  </r>
  <r>
    <s v="CE"/>
    <s v="16"/>
    <s v="B"/>
    <n v="1"/>
    <x v="152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6"/>
    <n v="770"/>
    <s v="Aktif"/>
    <n v="0"/>
    <s v=""/>
    <s v="Fluidbag"/>
  </r>
  <r>
    <s v="CE"/>
    <s v="16"/>
    <s v="B"/>
    <n v="2"/>
    <x v="152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6"/>
    <n v="770"/>
    <s v="Aktif"/>
    <n v="0"/>
    <s v=""/>
    <s v="Fluidbag"/>
  </r>
  <r>
    <s v="CE"/>
    <s v="16"/>
    <s v="C"/>
    <n v="1"/>
    <x v="1524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6"/>
    <n v="528"/>
    <s v="Aktif"/>
    <n v="0"/>
    <s v=""/>
    <s v="CAR"/>
  </r>
  <r>
    <s v="CE"/>
    <s v="16"/>
    <s v="C"/>
    <n v="2"/>
    <x v="1525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6"/>
    <n v="528"/>
    <s v="Aktif"/>
    <n v="0"/>
    <s v=""/>
    <s v="CAR"/>
  </r>
  <r>
    <s v="CE"/>
    <s v="16"/>
    <s v="D"/>
    <n v="1"/>
    <x v="1526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6"/>
    <n v="528"/>
    <s v="Aktif"/>
    <n v="0"/>
    <s v=""/>
    <s v="CAR"/>
  </r>
  <r>
    <s v="CE"/>
    <s v="16"/>
    <s v="D"/>
    <n v="2"/>
    <x v="1527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6"/>
    <n v="528"/>
    <s v="Aktif"/>
    <n v="0"/>
    <s v=""/>
    <s v="CAR"/>
  </r>
  <r>
    <s v="CE"/>
    <s v="16"/>
    <s v="E"/>
    <n v="1"/>
    <x v="1528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6"/>
    <n v="528"/>
    <s v="Aktif"/>
    <n v="0"/>
    <s v=""/>
    <s v="CAR"/>
  </r>
  <r>
    <s v="CE"/>
    <s v="16"/>
    <s v="E"/>
    <n v="2"/>
    <x v="1529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6"/>
    <n v="528"/>
    <s v="Aktif"/>
    <n v="0"/>
    <s v=""/>
    <s v="CAR"/>
  </r>
  <r>
    <s v="CE"/>
    <s v="17"/>
    <s v="A"/>
    <n v="1"/>
    <x v="1530"/>
    <x v="154"/>
    <x v="15"/>
    <x v="92"/>
    <x v="19"/>
    <x v="19"/>
    <n v="2"/>
    <n v="0"/>
    <n v="2"/>
    <n v="4"/>
    <n v="0"/>
    <m/>
    <m/>
    <n v="0"/>
    <x v="11"/>
    <n v="0"/>
    <b v="0"/>
    <n v="0"/>
    <d v="1899-12-30T00:00:00"/>
    <b v="0"/>
    <b v="0"/>
    <x v="15"/>
    <x v="92"/>
    <n v="2"/>
    <n v="1"/>
    <s v="CE17"/>
    <n v="418"/>
    <s v="Aktif"/>
    <n v="0"/>
    <s v=""/>
    <s v="Drum"/>
  </r>
  <r>
    <s v="CE"/>
    <s v="17"/>
    <s v="A"/>
    <n v="2"/>
    <x v="1531"/>
    <x v="115"/>
    <x v="61"/>
    <x v="85"/>
    <x v="50"/>
    <x v="50"/>
    <n v="0"/>
    <n v="0"/>
    <n v="0"/>
    <n v="44"/>
    <n v="0"/>
    <m/>
    <m/>
    <n v="0"/>
    <x v="0"/>
    <n v="0"/>
    <b v="0"/>
    <n v="0"/>
    <d v="1899-12-30T00:00:00"/>
    <b v="0"/>
    <b v="0"/>
    <x v="61"/>
    <x v="85"/>
    <n v="0"/>
    <n v="0"/>
    <s v="CE17"/>
    <n v="0"/>
    <s v="Aktif"/>
    <n v="1"/>
    <s v="CE"/>
    <s v="CAR"/>
  </r>
  <r>
    <s v="CE"/>
    <s v="17"/>
    <s v="B"/>
    <n v="1"/>
    <x v="153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7"/>
    <n v="770"/>
    <s v="Aktif"/>
    <n v="0"/>
    <s v=""/>
    <s v="Fluidbag"/>
  </r>
  <r>
    <s v="CE"/>
    <s v="17"/>
    <s v="B"/>
    <n v="2"/>
    <x v="153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7"/>
    <n v="770"/>
    <s v="Aktif"/>
    <n v="0"/>
    <s v=""/>
    <s v="Fluidbag"/>
  </r>
  <r>
    <s v="CE"/>
    <s v="17"/>
    <s v="C"/>
    <n v="1"/>
    <x v="1534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7"/>
    <n v="528"/>
    <s v="Aktif"/>
    <n v="0"/>
    <s v=""/>
    <s v="CAR"/>
  </r>
  <r>
    <s v="CE"/>
    <s v="17"/>
    <s v="C"/>
    <n v="2"/>
    <x v="1535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7"/>
    <n v="528"/>
    <s v="Aktif"/>
    <n v="0"/>
    <s v=""/>
    <s v="CAR"/>
  </r>
  <r>
    <s v="CE"/>
    <s v="17"/>
    <s v="D"/>
    <n v="1"/>
    <x v="1536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7"/>
    <n v="460.79999999999995"/>
    <s v="Aktif"/>
    <n v="0"/>
    <s v=""/>
    <s v="CAR"/>
  </r>
  <r>
    <s v="CE"/>
    <s v="17"/>
    <s v="D"/>
    <n v="2"/>
    <x v="1537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7"/>
    <n v="460.79999999999995"/>
    <s v="Aktif"/>
    <n v="0"/>
    <s v=""/>
    <s v="CAR"/>
  </r>
  <r>
    <s v="CE"/>
    <s v="17"/>
    <s v="E"/>
    <n v="1"/>
    <x v="1538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7"/>
    <n v="460.79999999999995"/>
    <s v="Aktif"/>
    <n v="0"/>
    <s v=""/>
    <s v="CAR"/>
  </r>
  <r>
    <s v="CE"/>
    <s v="17"/>
    <s v="E"/>
    <n v="2"/>
    <x v="1539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7"/>
    <n v="460.79999999999995"/>
    <s v="Aktif"/>
    <n v="0"/>
    <s v=""/>
    <s v="CAR"/>
  </r>
  <r>
    <s v="CE"/>
    <s v="18"/>
    <s v="A"/>
    <n v="1"/>
    <x v="1540"/>
    <x v="118"/>
    <x v="15"/>
    <x v="14"/>
    <x v="77"/>
    <x v="77"/>
    <n v="26"/>
    <n v="0"/>
    <n v="26"/>
    <n v="44"/>
    <n v="0"/>
    <m/>
    <m/>
    <n v="0"/>
    <x v="36"/>
    <n v="0"/>
    <b v="0"/>
    <n v="0"/>
    <d v="1899-12-30T00:00:00"/>
    <b v="0"/>
    <b v="0"/>
    <x v="15"/>
    <x v="14"/>
    <n v="26"/>
    <n v="1"/>
    <s v="CE18"/>
    <n v="312"/>
    <s v="Aktif"/>
    <n v="0"/>
    <s v=""/>
    <s v="CAR"/>
  </r>
  <r>
    <s v="CE"/>
    <s v="18"/>
    <s v="A"/>
    <n v="2"/>
    <x v="1541"/>
    <x v="68"/>
    <x v="12"/>
    <x v="55"/>
    <x v="47"/>
    <x v="47"/>
    <n v="1"/>
    <n v="0"/>
    <n v="1"/>
    <n v="4"/>
    <n v="0"/>
    <m/>
    <m/>
    <n v="0"/>
    <x v="1"/>
    <n v="0"/>
    <b v="0"/>
    <n v="0"/>
    <d v="1899-12-30T00:00:00"/>
    <b v="0"/>
    <b v="0"/>
    <x v="12"/>
    <x v="55"/>
    <n v="1"/>
    <n v="1"/>
    <s v="CE18"/>
    <n v="209"/>
    <s v="Aktif"/>
    <n v="0"/>
    <s v=""/>
    <s v="Drum"/>
  </r>
  <r>
    <s v="CE"/>
    <s v="18"/>
    <s v="B"/>
    <n v="1"/>
    <x v="1542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8"/>
    <n v="460.79999999999995"/>
    <s v="Aktif"/>
    <n v="0"/>
    <s v=""/>
    <s v="CAR"/>
  </r>
  <r>
    <s v="CE"/>
    <s v="18"/>
    <s v="B"/>
    <n v="2"/>
    <x v="1543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8"/>
    <n v="460.79999999999995"/>
    <s v="Aktif"/>
    <n v="0"/>
    <s v=""/>
    <s v="CAR"/>
  </r>
  <r>
    <s v="CE"/>
    <s v="18"/>
    <s v="C"/>
    <n v="1"/>
    <x v="1544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8"/>
    <n v="460.79999999999995"/>
    <s v="Aktif"/>
    <n v="0"/>
    <s v=""/>
    <s v="CAR"/>
  </r>
  <r>
    <s v="CE"/>
    <s v="18"/>
    <s v="C"/>
    <n v="2"/>
    <x v="1545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8"/>
    <n v="460.79999999999995"/>
    <s v="Aktif"/>
    <n v="0"/>
    <s v=""/>
    <s v="CAR"/>
  </r>
  <r>
    <s v="CE"/>
    <s v="18"/>
    <s v="D"/>
    <n v="1"/>
    <x v="1546"/>
    <x v="115"/>
    <x v="61"/>
    <x v="85"/>
    <x v="50"/>
    <x v="50"/>
    <n v="0"/>
    <n v="0"/>
    <n v="0"/>
    <n v="44"/>
    <n v="0"/>
    <m/>
    <m/>
    <n v="0"/>
    <x v="0"/>
    <n v="0"/>
    <b v="0"/>
    <n v="0"/>
    <d v="1899-12-30T00:00:00"/>
    <b v="0"/>
    <b v="0"/>
    <x v="61"/>
    <x v="85"/>
    <n v="0"/>
    <n v="0"/>
    <s v="CE18"/>
    <n v="0"/>
    <s v="Aktif"/>
    <n v="1"/>
    <s v="CE"/>
    <s v="CAR"/>
  </r>
  <r>
    <s v="CE"/>
    <s v="18"/>
    <s v="D"/>
    <n v="2"/>
    <x v="1547"/>
    <x v="115"/>
    <x v="61"/>
    <x v="85"/>
    <x v="50"/>
    <x v="50"/>
    <n v="0"/>
    <n v="0"/>
    <n v="0"/>
    <n v="44"/>
    <n v="0"/>
    <m/>
    <m/>
    <n v="0"/>
    <x v="0"/>
    <n v="0"/>
    <b v="0"/>
    <n v="0"/>
    <d v="1899-12-30T00:00:00"/>
    <b v="0"/>
    <b v="0"/>
    <x v="61"/>
    <x v="85"/>
    <n v="0"/>
    <n v="0"/>
    <s v="CE18"/>
    <n v="0"/>
    <s v="Aktif"/>
    <n v="1"/>
    <s v="CE"/>
    <s v="CAR"/>
  </r>
  <r>
    <s v="CE"/>
    <s v="18"/>
    <s v="E"/>
    <n v="1"/>
    <x v="1548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8"/>
    <n v="528"/>
    <s v="Aktif"/>
    <n v="0"/>
    <s v=""/>
    <s v="CAR"/>
  </r>
  <r>
    <s v="CE"/>
    <s v="18"/>
    <s v="E"/>
    <n v="2"/>
    <x v="1549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8"/>
    <n v="528"/>
    <s v="Aktif"/>
    <n v="0"/>
    <s v=""/>
    <s v="CAR"/>
  </r>
  <r>
    <s v="CE"/>
    <s v="19"/>
    <s v="A"/>
    <n v="1"/>
    <x v="1550"/>
    <x v="190"/>
    <x v="14"/>
    <x v="123"/>
    <x v="106"/>
    <x v="106"/>
    <n v="2"/>
    <n v="0"/>
    <n v="2"/>
    <n v="44"/>
    <n v="0"/>
    <m/>
    <m/>
    <n v="0"/>
    <x v="11"/>
    <n v="0"/>
    <b v="0"/>
    <n v="0"/>
    <d v="1899-12-30T00:00:00"/>
    <b v="0"/>
    <b v="0"/>
    <x v="14"/>
    <x v="123"/>
    <n v="2"/>
    <n v="1"/>
    <s v="CE19"/>
    <n v="24"/>
    <s v="Aktif"/>
    <n v="0"/>
    <s v=""/>
    <s v="CAR"/>
  </r>
  <r>
    <s v="CE"/>
    <s v="19"/>
    <s v="A"/>
    <n v="2"/>
    <x v="1551"/>
    <x v="191"/>
    <x v="38"/>
    <x v="124"/>
    <x v="50"/>
    <x v="50"/>
    <n v="0"/>
    <n v="0"/>
    <n v="0"/>
    <n v="44"/>
    <n v="0"/>
    <m/>
    <m/>
    <n v="0"/>
    <x v="0"/>
    <n v="0"/>
    <b v="0"/>
    <n v="0"/>
    <d v="1899-12-30T00:00:00"/>
    <b v="0"/>
    <b v="0"/>
    <x v="38"/>
    <x v="124"/>
    <n v="0"/>
    <n v="0"/>
    <s v="CE19"/>
    <n v="0"/>
    <s v="Aktif"/>
    <n v="1"/>
    <s v="CE"/>
    <s v="CAR"/>
  </r>
  <r>
    <s v="CE"/>
    <s v="19"/>
    <s v="B"/>
    <n v="1"/>
    <x v="1552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9"/>
    <n v="528"/>
    <s v="Aktif"/>
    <n v="0"/>
    <s v=""/>
    <s v="CAR"/>
  </r>
  <r>
    <s v="CE"/>
    <s v="19"/>
    <s v="B"/>
    <n v="2"/>
    <x v="1553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9"/>
    <n v="528"/>
    <s v="Aktif"/>
    <n v="0"/>
    <s v=""/>
    <s v="CAR"/>
  </r>
  <r>
    <s v="CE"/>
    <s v="19"/>
    <s v="C"/>
    <n v="1"/>
    <x v="1554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19"/>
    <n v="576"/>
    <s v="Aktif"/>
    <n v="0"/>
    <s v=""/>
    <s v="CAR"/>
  </r>
  <r>
    <s v="CE"/>
    <s v="19"/>
    <s v="C"/>
    <n v="2"/>
    <x v="1555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19"/>
    <n v="576"/>
    <s v="Aktif"/>
    <n v="0"/>
    <s v=""/>
    <s v="CAR"/>
  </r>
  <r>
    <s v="CE"/>
    <s v="19"/>
    <s v="D"/>
    <n v="1"/>
    <x v="155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19"/>
    <n v="576"/>
    <s v="Aktif"/>
    <n v="0"/>
    <s v=""/>
    <s v="CAR"/>
  </r>
  <r>
    <s v="CE"/>
    <s v="19"/>
    <s v="D"/>
    <n v="2"/>
    <x v="155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19"/>
    <n v="576"/>
    <s v="Aktif"/>
    <n v="0"/>
    <s v=""/>
    <s v="CAR"/>
  </r>
  <r>
    <s v="CE"/>
    <s v="19"/>
    <s v="E"/>
    <n v="1"/>
    <x v="1558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19"/>
    <n v="0"/>
    <s v="Aktif"/>
    <n v="1"/>
    <s v="CE"/>
    <s v="CAR"/>
  </r>
  <r>
    <s v="CE"/>
    <s v="19"/>
    <s v="E"/>
    <n v="2"/>
    <x v="1559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19"/>
    <n v="0"/>
    <s v="Aktif"/>
    <n v="1"/>
    <s v="CE"/>
    <s v="CAR"/>
  </r>
  <r>
    <s v="CE"/>
    <s v="20"/>
    <s v="A"/>
    <n v="1"/>
    <x v="1560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A"/>
    <n v="2"/>
    <x v="156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B"/>
    <n v="1"/>
    <x v="156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B"/>
    <n v="2"/>
    <x v="1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C"/>
    <n v="1"/>
    <x v="156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C"/>
    <n v="2"/>
    <x v="156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D"/>
    <n v="1"/>
    <x v="156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D"/>
    <n v="2"/>
    <x v="156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E"/>
    <n v="1"/>
    <x v="156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E"/>
    <n v="2"/>
    <x v="156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1"/>
    <s v="A"/>
    <n v="1"/>
    <x v="1570"/>
    <x v="192"/>
    <x v="80"/>
    <x v="126"/>
    <x v="108"/>
    <x v="108"/>
    <n v="1"/>
    <n v="0"/>
    <n v="1"/>
    <n v="4"/>
    <n v="0"/>
    <m/>
    <m/>
    <n v="0"/>
    <x v="1"/>
    <n v="0"/>
    <b v="0"/>
    <n v="0"/>
    <d v="1899-12-30T00:00:00"/>
    <b v="0"/>
    <b v="0"/>
    <x v="79"/>
    <x v="126"/>
    <n v="1"/>
    <n v="1"/>
    <s v="CE21"/>
    <n v="200"/>
    <s v="Aktif"/>
    <n v="0"/>
    <s v=""/>
    <s v="Drum"/>
  </r>
  <r>
    <s v="CE"/>
    <s v="21"/>
    <s v="A"/>
    <n v="2"/>
    <x v="1571"/>
    <x v="193"/>
    <x v="15"/>
    <x v="127"/>
    <x v="8"/>
    <x v="8"/>
    <n v="9"/>
    <n v="0"/>
    <n v="9"/>
    <n v="48"/>
    <n v="0"/>
    <m/>
    <m/>
    <n v="0"/>
    <x v="14"/>
    <n v="0"/>
    <b v="0"/>
    <n v="0"/>
    <d v="1899-12-30T00:00:00"/>
    <b v="0"/>
    <b v="0"/>
    <x v="15"/>
    <x v="127"/>
    <n v="9"/>
    <n v="1"/>
    <s v="CE21"/>
    <n v="75.600000000000009"/>
    <s v="Aktif"/>
    <n v="0"/>
    <s v=""/>
    <s v="CAR"/>
  </r>
  <r>
    <s v="CE"/>
    <s v="21"/>
    <s v="B"/>
    <n v="1"/>
    <x v="157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1"/>
    <n v="770"/>
    <s v="Aktif"/>
    <n v="0"/>
    <s v=""/>
    <s v=""/>
  </r>
  <r>
    <s v="CE"/>
    <s v="21"/>
    <s v="B"/>
    <n v="2"/>
    <x v="157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1"/>
    <n v="770"/>
    <s v="Aktif"/>
    <n v="0"/>
    <s v=""/>
    <s v=""/>
  </r>
  <r>
    <s v="CE"/>
    <s v="21"/>
    <s v="C"/>
    <n v="1"/>
    <x v="1574"/>
    <x v="194"/>
    <x v="81"/>
    <x v="115"/>
    <x v="80"/>
    <x v="80"/>
    <n v="44"/>
    <n v="1"/>
    <n v="0"/>
    <n v="44"/>
    <n v="0"/>
    <m/>
    <m/>
    <n v="0"/>
    <x v="2"/>
    <n v="0"/>
    <b v="0"/>
    <n v="0"/>
    <d v="1899-12-30T00:00:00"/>
    <b v="0"/>
    <b v="0"/>
    <x v="80"/>
    <x v="115"/>
    <n v="44"/>
    <n v="1"/>
    <s v="CE21"/>
    <n v="528"/>
    <s v="Aktif"/>
    <n v="0"/>
    <s v=""/>
    <s v="CAR"/>
  </r>
  <r>
    <s v="CE"/>
    <s v="21"/>
    <s v="C"/>
    <n v="2"/>
    <x v="1575"/>
    <x v="195"/>
    <x v="31"/>
    <x v="2"/>
    <x v="20"/>
    <x v="20"/>
    <n v="0"/>
    <n v="0"/>
    <n v="0"/>
    <n v="48"/>
    <n v="0"/>
    <m/>
    <m/>
    <n v="0"/>
    <x v="0"/>
    <n v="0"/>
    <b v="0"/>
    <n v="0"/>
    <d v="1899-12-30T00:00:00"/>
    <b v="0"/>
    <b v="0"/>
    <x v="31"/>
    <x v="2"/>
    <n v="0"/>
    <n v="0"/>
    <s v="CE21"/>
    <n v="0"/>
    <s v="Aktif"/>
    <n v="1"/>
    <s v="CE"/>
    <s v="Drum"/>
  </r>
  <r>
    <s v="CE"/>
    <s v="21"/>
    <s v="D"/>
    <n v="1"/>
    <x v="1576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1"/>
    <n v="528"/>
    <s v="Aktif"/>
    <n v="0"/>
    <s v=""/>
    <s v="CAR"/>
  </r>
  <r>
    <s v="CE"/>
    <s v="21"/>
    <s v="D"/>
    <n v="2"/>
    <x v="1577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1"/>
    <n v="528"/>
    <s v="Aktif"/>
    <n v="0"/>
    <s v=""/>
    <s v="CAR"/>
  </r>
  <r>
    <s v="CE"/>
    <s v="21"/>
    <s v="E"/>
    <n v="1"/>
    <x v="1578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1"/>
    <n v="528"/>
    <s v="Aktif"/>
    <n v="0"/>
    <s v=""/>
    <s v="CAR"/>
  </r>
  <r>
    <s v="CE"/>
    <s v="21"/>
    <s v="E"/>
    <n v="2"/>
    <x v="1579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1"/>
    <n v="528"/>
    <s v="Aktif"/>
    <n v="0"/>
    <s v=""/>
    <s v="CAR"/>
  </r>
  <r>
    <s v="CE"/>
    <s v="22"/>
    <s v="A"/>
    <n v="1"/>
    <x v="158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22"/>
    <n v="770"/>
    <s v="Aktif"/>
    <n v="0"/>
    <s v=""/>
    <s v=""/>
  </r>
  <r>
    <s v="CE"/>
    <s v="22"/>
    <s v="A"/>
    <n v="2"/>
    <x v="158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22"/>
    <n v="770"/>
    <s v="Aktif"/>
    <n v="0"/>
    <s v=""/>
    <s v=""/>
  </r>
  <r>
    <s v="CE"/>
    <s v="22"/>
    <s v="B"/>
    <n v="1"/>
    <x v="158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2"/>
    <n v="770"/>
    <s v="Aktif"/>
    <n v="0"/>
    <s v=""/>
    <s v="Drum"/>
  </r>
  <r>
    <s v="CE"/>
    <s v="22"/>
    <s v="B"/>
    <n v="2"/>
    <x v="158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2"/>
    <n v="770"/>
    <s v="Aktif"/>
    <n v="0"/>
    <s v=""/>
    <s v="Drum"/>
  </r>
  <r>
    <s v="CE"/>
    <s v="22"/>
    <s v="C"/>
    <n v="1"/>
    <x v="1584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22"/>
    <n v="0"/>
    <s v="Aktif"/>
    <n v="1"/>
    <s v="CE"/>
    <s v="Drum"/>
  </r>
  <r>
    <s v="CE"/>
    <s v="22"/>
    <s v="C"/>
    <n v="2"/>
    <x v="1585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22"/>
    <n v="0"/>
    <s v="Aktif"/>
    <n v="1"/>
    <s v="CE"/>
    <s v="Drum"/>
  </r>
  <r>
    <s v="CE"/>
    <s v="22"/>
    <s v="D"/>
    <n v="1"/>
    <x v="1586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2"/>
    <n v="528"/>
    <s v="Aktif"/>
    <n v="0"/>
    <s v=""/>
    <s v="CAR"/>
  </r>
  <r>
    <s v="CE"/>
    <s v="22"/>
    <s v="D"/>
    <n v="2"/>
    <x v="1587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2"/>
    <n v="528"/>
    <s v="Aktif"/>
    <n v="0"/>
    <s v=""/>
    <s v="CAR"/>
  </r>
  <r>
    <s v="CE"/>
    <s v="22"/>
    <s v="E"/>
    <n v="1"/>
    <x v="1588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2"/>
    <n v="528"/>
    <s v="Aktif"/>
    <n v="0"/>
    <s v=""/>
    <s v="CAR"/>
  </r>
  <r>
    <s v="CE"/>
    <s v="22"/>
    <s v="E"/>
    <n v="2"/>
    <x v="1589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2"/>
    <n v="528"/>
    <s v="Aktif"/>
    <n v="0"/>
    <s v=""/>
    <s v="CAR"/>
  </r>
  <r>
    <s v="CE"/>
    <s v="23"/>
    <s v="A"/>
    <n v="1"/>
    <x v="159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23"/>
    <n v="770"/>
    <s v="Aktif"/>
    <n v="0"/>
    <s v=""/>
    <s v="CAR"/>
  </r>
  <r>
    <s v="CE"/>
    <s v="23"/>
    <s v="A"/>
    <n v="2"/>
    <x v="159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23"/>
    <n v="770"/>
    <s v="Aktif"/>
    <n v="0"/>
    <s v=""/>
    <s v="CAR"/>
  </r>
  <r>
    <s v="CE"/>
    <s v="23"/>
    <s v="B"/>
    <n v="1"/>
    <x v="1592"/>
    <x v="153"/>
    <x v="65"/>
    <x v="128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128"/>
    <n v="1"/>
    <n v="1"/>
    <s v="CE23"/>
    <n v="770"/>
    <s v="Aktif"/>
    <n v="0"/>
    <s v=""/>
    <s v="Fluidbag"/>
  </r>
  <r>
    <s v="CE"/>
    <s v="23"/>
    <s v="B"/>
    <n v="2"/>
    <x v="1593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3"/>
    <n v="770"/>
    <s v="Aktif"/>
    <n v="0"/>
    <s v=""/>
    <s v="Fluidbag"/>
  </r>
  <r>
    <s v="CE"/>
    <s v="23"/>
    <s v="C"/>
    <n v="1"/>
    <x v="1594"/>
    <x v="196"/>
    <x v="16"/>
    <x v="129"/>
    <x v="12"/>
    <x v="12"/>
    <n v="44"/>
    <n v="1"/>
    <n v="0"/>
    <n v="44"/>
    <n v="0"/>
    <m/>
    <m/>
    <n v="0"/>
    <x v="2"/>
    <n v="0"/>
    <b v="0"/>
    <n v="0"/>
    <d v="1899-12-30T00:00:00"/>
    <b v="0"/>
    <b v="0"/>
    <x v="16"/>
    <x v="129"/>
    <n v="44"/>
    <n v="1"/>
    <s v="CE23"/>
    <n v="528"/>
    <s v="Aktif"/>
    <n v="0"/>
    <s v=""/>
    <s v="CAR"/>
  </r>
  <r>
    <s v="CE"/>
    <s v="23"/>
    <s v="C"/>
    <n v="2"/>
    <x v="1595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3"/>
    <n v="528"/>
    <s v="Aktif"/>
    <n v="0"/>
    <s v=""/>
    <s v="CAR"/>
  </r>
  <r>
    <s v="CE"/>
    <s v="23"/>
    <s v="D"/>
    <n v="1"/>
    <x v="1596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3"/>
    <n v="528"/>
    <s v="Aktif"/>
    <n v="0"/>
    <s v=""/>
    <s v="CAR"/>
  </r>
  <r>
    <s v="CE"/>
    <s v="23"/>
    <s v="D"/>
    <n v="2"/>
    <x v="1597"/>
    <x v="172"/>
    <x v="69"/>
    <x v="114"/>
    <x v="100"/>
    <x v="100"/>
    <n v="48"/>
    <n v="1"/>
    <n v="0"/>
    <n v="48"/>
    <n v="0"/>
    <m/>
    <m/>
    <n v="0"/>
    <x v="4"/>
    <n v="0"/>
    <b v="0"/>
    <n v="0"/>
    <d v="1899-12-30T00:00:00"/>
    <b v="0"/>
    <b v="0"/>
    <x v="69"/>
    <x v="114"/>
    <n v="48"/>
    <n v="1"/>
    <s v="CE23"/>
    <n v="460.79999999999995"/>
    <s v="Aktif"/>
    <n v="0"/>
    <s v=""/>
    <s v="CAR"/>
  </r>
  <r>
    <s v="CE"/>
    <s v="23"/>
    <s v="E"/>
    <n v="1"/>
    <x v="1598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3"/>
    <n v="528"/>
    <s v="Aktif"/>
    <n v="0"/>
    <s v=""/>
    <s v="CAR"/>
  </r>
  <r>
    <s v="CE"/>
    <s v="23"/>
    <s v="E"/>
    <n v="2"/>
    <x v="1599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3"/>
    <n v="528"/>
    <s v="Aktif"/>
    <n v="0"/>
    <s v=""/>
    <s v="CAR"/>
  </r>
  <r>
    <s v="CE"/>
    <s v="24"/>
    <s v="A"/>
    <n v="1"/>
    <x v="1600"/>
    <x v="195"/>
    <x v="31"/>
    <x v="2"/>
    <x v="20"/>
    <x v="20"/>
    <n v="0"/>
    <n v="0"/>
    <n v="0"/>
    <n v="48"/>
    <n v="0"/>
    <m/>
    <m/>
    <n v="0"/>
    <x v="0"/>
    <n v="0"/>
    <b v="0"/>
    <n v="0"/>
    <d v="1899-12-30T00:00:00"/>
    <b v="0"/>
    <b v="0"/>
    <x v="31"/>
    <x v="2"/>
    <n v="0"/>
    <n v="0"/>
    <s v="CE24"/>
    <n v="0"/>
    <s v="Aktif"/>
    <n v="1"/>
    <s v="CE"/>
    <s v="CAR"/>
  </r>
  <r>
    <s v="CE"/>
    <s v="24"/>
    <s v="A"/>
    <n v="2"/>
    <x v="1601"/>
    <x v="197"/>
    <x v="82"/>
    <x v="130"/>
    <x v="93"/>
    <x v="93"/>
    <n v="1"/>
    <n v="0"/>
    <n v="1"/>
    <n v="44"/>
    <n v="0"/>
    <m/>
    <m/>
    <n v="0"/>
    <x v="1"/>
    <n v="0"/>
    <b v="0"/>
    <n v="0"/>
    <d v="1899-12-30T00:00:00"/>
    <b v="0"/>
    <b v="0"/>
    <x v="81"/>
    <x v="130"/>
    <n v="1"/>
    <n v="1"/>
    <s v="CE24"/>
    <n v="12"/>
    <s v="Aktif"/>
    <n v="0"/>
    <s v=""/>
    <s v=""/>
  </r>
  <r>
    <s v="CE"/>
    <s v="24"/>
    <s v="B"/>
    <n v="1"/>
    <x v="160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4"/>
    <n v="770"/>
    <s v="Aktif"/>
    <n v="0"/>
    <s v=""/>
    <s v=""/>
  </r>
  <r>
    <s v="CE"/>
    <s v="24"/>
    <s v="B"/>
    <n v="2"/>
    <x v="1603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4"/>
    <n v="770"/>
    <s v="Aktif"/>
    <n v="0"/>
    <s v=""/>
    <s v="Fluidbag"/>
  </r>
  <r>
    <s v="CE"/>
    <s v="24"/>
    <s v="C"/>
    <n v="1"/>
    <x v="1604"/>
    <x v="198"/>
    <x v="67"/>
    <x v="70"/>
    <x v="59"/>
    <x v="59"/>
    <n v="44"/>
    <n v="1"/>
    <n v="0"/>
    <n v="44"/>
    <n v="0"/>
    <m/>
    <m/>
    <n v="0"/>
    <x v="2"/>
    <n v="0"/>
    <b v="0"/>
    <n v="0"/>
    <d v="1899-12-30T00:00:00"/>
    <b v="0"/>
    <b v="0"/>
    <x v="67"/>
    <x v="70"/>
    <n v="44"/>
    <n v="1"/>
    <s v="CE24"/>
    <n v="528"/>
    <s v="Aktif"/>
    <n v="0"/>
    <s v=""/>
    <s v="CAR"/>
  </r>
  <r>
    <s v="CE"/>
    <s v="24"/>
    <s v="C"/>
    <n v="2"/>
    <x v="1605"/>
    <x v="198"/>
    <x v="67"/>
    <x v="70"/>
    <x v="59"/>
    <x v="59"/>
    <n v="44"/>
    <n v="1"/>
    <n v="0"/>
    <n v="44"/>
    <n v="0"/>
    <m/>
    <m/>
    <n v="0"/>
    <x v="2"/>
    <n v="0"/>
    <b v="0"/>
    <n v="0"/>
    <d v="1899-12-30T00:00:00"/>
    <b v="0"/>
    <b v="0"/>
    <x v="67"/>
    <x v="70"/>
    <n v="44"/>
    <n v="1"/>
    <s v="CE24"/>
    <n v="528"/>
    <s v="Aktif"/>
    <n v="0"/>
    <s v=""/>
    <s v="CAR"/>
  </r>
  <r>
    <s v="CE"/>
    <s v="24"/>
    <s v="D"/>
    <n v="1"/>
    <x v="1606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4"/>
    <n v="528"/>
    <s v="Aktif"/>
    <n v="0"/>
    <s v=""/>
    <s v=""/>
  </r>
  <r>
    <s v="CE"/>
    <s v="24"/>
    <s v="D"/>
    <n v="2"/>
    <x v="1607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4"/>
    <n v="528"/>
    <s v="Aktif"/>
    <n v="0"/>
    <s v=""/>
    <s v=""/>
  </r>
  <r>
    <s v="CE"/>
    <s v="24"/>
    <s v="E"/>
    <n v="1"/>
    <x v="1608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4"/>
    <n v="528"/>
    <s v="Aktif"/>
    <n v="0"/>
    <s v=""/>
    <s v="CAR"/>
  </r>
  <r>
    <s v="CE"/>
    <s v="24"/>
    <s v="E"/>
    <n v="2"/>
    <x v="1609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4"/>
    <n v="528"/>
    <s v="Aktif"/>
    <n v="0"/>
    <s v=""/>
    <s v="CAR"/>
  </r>
  <r>
    <s v="CE"/>
    <s v="25"/>
    <s v="A"/>
    <n v="1"/>
    <x v="1610"/>
    <x v="199"/>
    <x v="16"/>
    <x v="18"/>
    <x v="109"/>
    <x v="109"/>
    <n v="3"/>
    <n v="0"/>
    <n v="3"/>
    <n v="4"/>
    <n v="0"/>
    <m/>
    <m/>
    <n v="0"/>
    <x v="7"/>
    <n v="0"/>
    <b v="0"/>
    <n v="0"/>
    <d v="1899-12-30T00:00:00"/>
    <b v="0"/>
    <b v="0"/>
    <x v="16"/>
    <x v="18"/>
    <n v="3"/>
    <n v="1"/>
    <s v="CE25"/>
    <n v="627"/>
    <s v="Aktif"/>
    <n v="0"/>
    <s v=""/>
    <s v="Drum"/>
  </r>
  <r>
    <s v="CE"/>
    <s v="25"/>
    <s v="A"/>
    <n v="2"/>
    <x v="1611"/>
    <x v="197"/>
    <x v="82"/>
    <x v="130"/>
    <x v="93"/>
    <x v="93"/>
    <n v="1"/>
    <n v="0"/>
    <n v="1"/>
    <n v="44"/>
    <n v="0"/>
    <m/>
    <m/>
    <n v="0"/>
    <x v="1"/>
    <n v="0"/>
    <b v="0"/>
    <n v="0"/>
    <d v="1899-12-30T00:00:00"/>
    <b v="0"/>
    <b v="0"/>
    <x v="81"/>
    <x v="130"/>
    <n v="1"/>
    <n v="1"/>
    <s v="CE25"/>
    <n v="12"/>
    <s v="Aktif"/>
    <n v="0"/>
    <s v=""/>
    <s v="CAR"/>
  </r>
  <r>
    <s v="CE"/>
    <s v="25"/>
    <s v="B"/>
    <n v="1"/>
    <x v="1612"/>
    <x v="200"/>
    <x v="69"/>
    <x v="128"/>
    <x v="104"/>
    <x v="104"/>
    <n v="4"/>
    <n v="1"/>
    <n v="0"/>
    <n v="4"/>
    <n v="0"/>
    <m/>
    <m/>
    <n v="0"/>
    <x v="3"/>
    <n v="0"/>
    <b v="0"/>
    <n v="0"/>
    <d v="1899-12-30T00:00:00"/>
    <b v="0"/>
    <b v="0"/>
    <x v="69"/>
    <x v="128"/>
    <n v="4"/>
    <n v="1"/>
    <s v="CE25"/>
    <n v="836"/>
    <s v="Aktif"/>
    <n v="0"/>
    <s v=""/>
    <s v="Drum"/>
  </r>
  <r>
    <s v="CE"/>
    <s v="25"/>
    <s v="B"/>
    <n v="2"/>
    <x v="1613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5"/>
    <n v="770"/>
    <s v="Aktif"/>
    <n v="0"/>
    <s v=""/>
    <s v="Fluidbag"/>
  </r>
  <r>
    <s v="CE"/>
    <s v="25"/>
    <s v="C"/>
    <n v="1"/>
    <x v="1614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25"/>
    <n v="0"/>
    <s v="Aktif"/>
    <n v="1"/>
    <s v="CE"/>
    <s v="Drum"/>
  </r>
  <r>
    <s v="CE"/>
    <s v="25"/>
    <s v="C"/>
    <n v="2"/>
    <x v="1615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25"/>
    <n v="0"/>
    <s v="Aktif"/>
    <n v="1"/>
    <s v="CE"/>
    <s v="Drum"/>
  </r>
  <r>
    <s v="CE"/>
    <s v="25"/>
    <s v="D"/>
    <n v="1"/>
    <x v="1616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5"/>
    <n v="528"/>
    <s v="Aktif"/>
    <n v="0"/>
    <s v=""/>
    <s v="CAR"/>
  </r>
  <r>
    <s v="CE"/>
    <s v="25"/>
    <s v="D"/>
    <n v="2"/>
    <x v="1617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5"/>
    <n v="528"/>
    <s v="Aktif"/>
    <n v="0"/>
    <s v=""/>
    <s v="CAR"/>
  </r>
  <r>
    <s v="CE"/>
    <s v="25"/>
    <s v="E"/>
    <n v="1"/>
    <x v="1618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5"/>
    <n v="528"/>
    <s v="Aktif"/>
    <n v="0"/>
    <s v=""/>
    <s v=""/>
  </r>
  <r>
    <s v="CE"/>
    <s v="25"/>
    <s v="E"/>
    <n v="2"/>
    <x v="1619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5"/>
    <n v="528"/>
    <s v="Aktif"/>
    <n v="0"/>
    <s v=""/>
    <s v="CAR"/>
  </r>
  <r>
    <s v="CE"/>
    <s v="26"/>
    <s v="A"/>
    <n v="1"/>
    <x v="1620"/>
    <x v="200"/>
    <x v="69"/>
    <x v="128"/>
    <x v="104"/>
    <x v="104"/>
    <n v="3"/>
    <n v="0"/>
    <n v="3"/>
    <n v="4"/>
    <n v="0"/>
    <m/>
    <m/>
    <n v="0"/>
    <x v="7"/>
    <n v="0"/>
    <b v="0"/>
    <n v="0"/>
    <d v="1899-12-30T00:00:00"/>
    <b v="0"/>
    <b v="0"/>
    <x v="69"/>
    <x v="128"/>
    <n v="3"/>
    <n v="1"/>
    <s v="CE26"/>
    <n v="627"/>
    <s v="Aktif"/>
    <n v="0"/>
    <s v=""/>
    <s v="Drum"/>
  </r>
  <r>
    <s v="CE"/>
    <s v="26"/>
    <s v="A"/>
    <n v="2"/>
    <x v="1621"/>
    <x v="201"/>
    <x v="49"/>
    <x v="131"/>
    <x v="110"/>
    <x v="110"/>
    <n v="30"/>
    <n v="0"/>
    <n v="30"/>
    <n v="36"/>
    <n v="0"/>
    <m/>
    <m/>
    <n v="0"/>
    <x v="10"/>
    <n v="0"/>
    <b v="0"/>
    <n v="0"/>
    <d v="1899-12-30T00:00:00"/>
    <b v="0"/>
    <b v="0"/>
    <x v="49"/>
    <x v="131"/>
    <n v="30"/>
    <n v="1"/>
    <s v="CE26"/>
    <n v="480"/>
    <s v="Aktif"/>
    <n v="0"/>
    <s v=""/>
    <s v="CAR"/>
  </r>
  <r>
    <s v="CE"/>
    <s v="26"/>
    <s v="B"/>
    <n v="1"/>
    <x v="162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6"/>
    <n v="770"/>
    <s v="Aktif"/>
    <n v="0"/>
    <s v=""/>
    <s v="CAR"/>
  </r>
  <r>
    <s v="CE"/>
    <s v="26"/>
    <s v="B"/>
    <n v="2"/>
    <x v="162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6"/>
    <n v="770"/>
    <s v="Aktif"/>
    <n v="0"/>
    <s v=""/>
    <s v="CAR"/>
  </r>
  <r>
    <s v="CE"/>
    <s v="26"/>
    <s v="C"/>
    <n v="1"/>
    <x v="1624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26"/>
    <n v="0"/>
    <s v="Aktif"/>
    <n v="1"/>
    <s v="CE"/>
    <s v="Drum"/>
  </r>
  <r>
    <s v="CE"/>
    <s v="26"/>
    <s v="C"/>
    <n v="2"/>
    <x v="1625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26"/>
    <n v="0"/>
    <s v="Aktif"/>
    <n v="1"/>
    <s v="CE"/>
    <s v="Drum"/>
  </r>
  <r>
    <s v="CE"/>
    <s v="26"/>
    <s v="D"/>
    <n v="1"/>
    <x v="1626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6"/>
    <n v="528"/>
    <s v="Aktif"/>
    <n v="0"/>
    <s v=""/>
    <s v=""/>
  </r>
  <r>
    <s v="CE"/>
    <s v="26"/>
    <s v="D"/>
    <n v="2"/>
    <x v="1627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6"/>
    <n v="528"/>
    <s v="Aktif"/>
    <n v="0"/>
    <s v=""/>
    <s v=""/>
  </r>
  <r>
    <s v="CE"/>
    <s v="26"/>
    <s v="E"/>
    <n v="1"/>
    <x v="1628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6"/>
    <n v="528"/>
    <s v="Aktif"/>
    <n v="0"/>
    <s v=""/>
    <s v=""/>
  </r>
  <r>
    <s v="CE"/>
    <s v="26"/>
    <s v="E"/>
    <n v="2"/>
    <x v="1629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6"/>
    <n v="528"/>
    <s v="Aktif"/>
    <n v="0"/>
    <s v=""/>
    <s v=""/>
  </r>
  <r>
    <s v="CE"/>
    <s v="27"/>
    <s v="A"/>
    <n v="1"/>
    <x v="163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27"/>
    <n v="770"/>
    <s v="Aktif"/>
    <n v="0"/>
    <s v=""/>
    <s v="CAR"/>
  </r>
  <r>
    <s v="CE"/>
    <s v="27"/>
    <s v="A"/>
    <n v="2"/>
    <x v="1631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7"/>
    <n v="770"/>
    <s v="Aktif"/>
    <n v="0"/>
    <s v=""/>
    <s v="Fluidbag"/>
  </r>
  <r>
    <s v="CE"/>
    <s v="27"/>
    <s v="B"/>
    <n v="1"/>
    <x v="1632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7"/>
    <n v="770"/>
    <s v="Aktif"/>
    <n v="0"/>
    <s v=""/>
    <s v="Fluidbag"/>
  </r>
  <r>
    <s v="CE"/>
    <s v="27"/>
    <s v="B"/>
    <n v="2"/>
    <x v="163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7"/>
    <n v="770"/>
    <s v="Aktif"/>
    <n v="0"/>
    <s v=""/>
    <s v="CAR"/>
  </r>
  <r>
    <s v="CE"/>
    <s v="27"/>
    <s v="C"/>
    <n v="1"/>
    <x v="1634"/>
    <x v="126"/>
    <x v="69"/>
    <x v="79"/>
    <x v="111"/>
    <x v="111"/>
    <n v="44"/>
    <n v="1"/>
    <n v="0"/>
    <n v="44"/>
    <n v="0"/>
    <m/>
    <m/>
    <n v="0"/>
    <x v="2"/>
    <n v="0"/>
    <b v="0"/>
    <n v="0"/>
    <d v="1899-12-30T00:00:00"/>
    <b v="0"/>
    <b v="0"/>
    <x v="69"/>
    <x v="79"/>
    <n v="44"/>
    <n v="1"/>
    <s v="CE27"/>
    <n v="528"/>
    <s v="Aktif"/>
    <n v="0"/>
    <s v=""/>
    <s v="CAR"/>
  </r>
  <r>
    <s v="CE"/>
    <s v="27"/>
    <s v="C"/>
    <n v="2"/>
    <x v="1635"/>
    <x v="126"/>
    <x v="69"/>
    <x v="79"/>
    <x v="111"/>
    <x v="111"/>
    <n v="44"/>
    <n v="1"/>
    <n v="0"/>
    <n v="44"/>
    <n v="0"/>
    <m/>
    <m/>
    <n v="0"/>
    <x v="2"/>
    <n v="0"/>
    <b v="0"/>
    <n v="0"/>
    <d v="1899-12-30T00:00:00"/>
    <b v="0"/>
    <b v="0"/>
    <x v="69"/>
    <x v="79"/>
    <n v="44"/>
    <n v="1"/>
    <s v="CE27"/>
    <n v="528"/>
    <s v="Aktif"/>
    <n v="0"/>
    <s v=""/>
    <s v="CAR"/>
  </r>
  <r>
    <s v="CE"/>
    <s v="27"/>
    <s v="D"/>
    <n v="1"/>
    <x v="1636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7"/>
    <n v="528"/>
    <s v="Aktif"/>
    <n v="0"/>
    <s v=""/>
    <s v="CAR"/>
  </r>
  <r>
    <s v="CE"/>
    <s v="27"/>
    <s v="D"/>
    <n v="2"/>
    <x v="1637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7"/>
    <n v="528"/>
    <s v="Aktif"/>
    <n v="0"/>
    <s v=""/>
    <s v="CAR"/>
  </r>
  <r>
    <s v="CE"/>
    <s v="27"/>
    <s v="E"/>
    <n v="1"/>
    <x v="1638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7"/>
    <n v="528"/>
    <s v="Aktif"/>
    <n v="0"/>
    <s v=""/>
    <s v=""/>
  </r>
  <r>
    <s v="CE"/>
    <s v="27"/>
    <s v="E"/>
    <n v="2"/>
    <x v="1639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7"/>
    <n v="528"/>
    <s v="Aktif"/>
    <n v="0"/>
    <s v=""/>
    <s v=""/>
  </r>
  <r>
    <s v="CE"/>
    <s v="28"/>
    <s v="A"/>
    <n v="1"/>
    <x v="164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28"/>
    <n v="770"/>
    <s v="Aktif"/>
    <n v="0"/>
    <s v=""/>
    <s v="IBC"/>
  </r>
  <r>
    <s v="CE"/>
    <s v="28"/>
    <s v="A"/>
    <n v="2"/>
    <x v="1641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8"/>
    <n v="770"/>
    <s v="Aktif"/>
    <n v="0"/>
    <s v=""/>
    <s v="Fluidbag"/>
  </r>
  <r>
    <s v="CE"/>
    <s v="28"/>
    <s v="B"/>
    <n v="1"/>
    <x v="1642"/>
    <x v="201"/>
    <x v="49"/>
    <x v="131"/>
    <x v="110"/>
    <x v="110"/>
    <n v="36"/>
    <n v="1"/>
    <n v="0"/>
    <n v="36"/>
    <n v="0"/>
    <m/>
    <m/>
    <n v="0"/>
    <x v="5"/>
    <n v="0"/>
    <b v="0"/>
    <n v="0"/>
    <d v="1899-12-30T00:00:00"/>
    <b v="0"/>
    <b v="0"/>
    <x v="49"/>
    <x v="131"/>
    <n v="36"/>
    <n v="1"/>
    <s v="CE28"/>
    <n v="576"/>
    <s v="Aktif"/>
    <n v="0"/>
    <s v=""/>
    <s v="CAR"/>
  </r>
  <r>
    <s v="CE"/>
    <s v="28"/>
    <s v="B"/>
    <n v="2"/>
    <x v="1643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8"/>
    <n v="770"/>
    <s v="Aktif"/>
    <n v="0"/>
    <s v=""/>
    <s v="Fluidbag"/>
  </r>
  <r>
    <s v="CE"/>
    <s v="28"/>
    <s v="C"/>
    <n v="1"/>
    <x v="1644"/>
    <x v="202"/>
    <x v="83"/>
    <x v="132"/>
    <x v="110"/>
    <x v="110"/>
    <n v="36"/>
    <n v="1"/>
    <n v="0"/>
    <n v="36"/>
    <n v="0"/>
    <m/>
    <m/>
    <n v="0"/>
    <x v="5"/>
    <n v="0"/>
    <b v="0"/>
    <n v="0"/>
    <d v="1899-12-30T00:00:00"/>
    <b v="0"/>
    <b v="0"/>
    <x v="82"/>
    <x v="132"/>
    <n v="36"/>
    <n v="1"/>
    <s v="CE28"/>
    <n v="576"/>
    <s v="Aktif"/>
    <n v="0"/>
    <s v=""/>
    <s v="CAR"/>
  </r>
  <r>
    <s v="CE"/>
    <s v="28"/>
    <s v="C"/>
    <n v="2"/>
    <x v="1645"/>
    <x v="202"/>
    <x v="83"/>
    <x v="132"/>
    <x v="110"/>
    <x v="110"/>
    <n v="36"/>
    <n v="1"/>
    <n v="0"/>
    <n v="36"/>
    <n v="0"/>
    <m/>
    <m/>
    <n v="0"/>
    <x v="5"/>
    <n v="0"/>
    <b v="0"/>
    <n v="0"/>
    <d v="1899-12-30T00:00:00"/>
    <b v="0"/>
    <b v="0"/>
    <x v="82"/>
    <x v="132"/>
    <n v="36"/>
    <n v="1"/>
    <s v="CE28"/>
    <n v="576"/>
    <s v="Aktif"/>
    <n v="0"/>
    <s v=""/>
    <s v="CAR"/>
  </r>
  <r>
    <s v="CE"/>
    <s v="28"/>
    <s v="D"/>
    <n v="1"/>
    <x v="1646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8"/>
    <n v="528"/>
    <s v="Aktif"/>
    <n v="0"/>
    <s v=""/>
    <s v="CAR"/>
  </r>
  <r>
    <s v="CE"/>
    <s v="28"/>
    <s v="D"/>
    <n v="2"/>
    <x v="1647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8"/>
    <n v="528"/>
    <s v="Aktif"/>
    <n v="0"/>
    <s v=""/>
    <s v="CAR"/>
  </r>
  <r>
    <s v="CE"/>
    <s v="28"/>
    <s v="E"/>
    <n v="1"/>
    <x v="1648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8"/>
    <n v="528"/>
    <s v="Aktif"/>
    <n v="0"/>
    <s v=""/>
    <s v=""/>
  </r>
  <r>
    <s v="CE"/>
    <s v="28"/>
    <s v="E"/>
    <n v="2"/>
    <x v="1649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8"/>
    <n v="528"/>
    <s v="Aktif"/>
    <n v="0"/>
    <s v=""/>
    <s v=""/>
  </r>
  <r>
    <s v="CE"/>
    <s v="29"/>
    <s v="A"/>
    <n v="1"/>
    <x v="1650"/>
    <x v="203"/>
    <x v="84"/>
    <x v="27"/>
    <x v="69"/>
    <x v="69"/>
    <n v="0"/>
    <n v="0"/>
    <n v="0"/>
    <n v="36"/>
    <n v="0"/>
    <m/>
    <m/>
    <n v="0"/>
    <x v="0"/>
    <n v="0"/>
    <b v="0"/>
    <n v="0"/>
    <d v="1899-12-30T00:00:00"/>
    <b v="0"/>
    <b v="0"/>
    <x v="83"/>
    <x v="27"/>
    <n v="0"/>
    <n v="0"/>
    <s v="CE29"/>
    <n v="0"/>
    <s v="Aktif"/>
    <n v="1"/>
    <s v="CE"/>
    <s v=""/>
  </r>
  <r>
    <s v="CE"/>
    <s v="29"/>
    <s v="A"/>
    <n v="2"/>
    <x v="1651"/>
    <x v="204"/>
    <x v="73"/>
    <x v="133"/>
    <x v="43"/>
    <x v="43"/>
    <n v="1"/>
    <n v="0"/>
    <n v="1"/>
    <n v="4"/>
    <n v="0"/>
    <m/>
    <m/>
    <n v="0"/>
    <x v="1"/>
    <n v="0"/>
    <b v="0"/>
    <n v="0"/>
    <d v="1899-12-30T00:00:00"/>
    <b v="0"/>
    <b v="0"/>
    <x v="73"/>
    <x v="133"/>
    <n v="1"/>
    <n v="1"/>
    <s v="CE29"/>
    <n v="209"/>
    <s v="Aktif"/>
    <n v="0"/>
    <s v=""/>
    <s v="Drum"/>
  </r>
  <r>
    <s v="CE"/>
    <s v="29"/>
    <s v="B"/>
    <n v="1"/>
    <x v="1652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9"/>
    <n v="770"/>
    <s v="Aktif"/>
    <n v="0"/>
    <s v=""/>
    <s v="Fluidbag"/>
  </r>
  <r>
    <s v="CE"/>
    <s v="29"/>
    <s v="B"/>
    <n v="2"/>
    <x v="1653"/>
    <x v="127"/>
    <x v="50"/>
    <x v="92"/>
    <x v="51"/>
    <x v="51"/>
    <n v="4"/>
    <n v="1"/>
    <n v="0"/>
    <n v="4"/>
    <n v="0"/>
    <m/>
    <m/>
    <n v="0"/>
    <x v="3"/>
    <n v="0"/>
    <b v="0"/>
    <n v="0"/>
    <d v="1899-12-30T00:00:00"/>
    <b v="0"/>
    <b v="0"/>
    <x v="50"/>
    <x v="92"/>
    <n v="4"/>
    <n v="1"/>
    <s v="CE29"/>
    <n v="800"/>
    <s v="Aktif"/>
    <n v="0"/>
    <s v=""/>
    <s v="Drum"/>
  </r>
  <r>
    <s v="CE"/>
    <s v="29"/>
    <s v="C"/>
    <n v="1"/>
    <x v="1654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9"/>
    <n v="528"/>
    <s v="Aktif"/>
    <n v="0"/>
    <s v=""/>
    <s v=""/>
  </r>
  <r>
    <s v="CE"/>
    <s v="29"/>
    <s v="C"/>
    <n v="2"/>
    <x v="1655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9"/>
    <n v="528"/>
    <s v="Aktif"/>
    <n v="0"/>
    <s v=""/>
    <s v=""/>
  </r>
  <r>
    <s v="CE"/>
    <s v="29"/>
    <s v="D"/>
    <n v="1"/>
    <x v="1656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9"/>
    <n v="528"/>
    <s v="Aktif"/>
    <n v="0"/>
    <s v=""/>
    <s v=""/>
  </r>
  <r>
    <s v="CE"/>
    <s v="29"/>
    <s v="D"/>
    <n v="2"/>
    <x v="1657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9"/>
    <n v="528"/>
    <s v="Aktif"/>
    <n v="0"/>
    <s v=""/>
    <s v="CAR"/>
  </r>
  <r>
    <s v="CE"/>
    <s v="29"/>
    <s v="E"/>
    <n v="1"/>
    <x v="1658"/>
    <x v="205"/>
    <x v="16"/>
    <x v="104"/>
    <x v="69"/>
    <x v="69"/>
    <n v="0"/>
    <n v="0"/>
    <n v="0"/>
    <n v="36"/>
    <n v="0"/>
    <m/>
    <m/>
    <n v="0"/>
    <x v="0"/>
    <n v="0"/>
    <b v="0"/>
    <n v="0"/>
    <d v="1899-12-30T00:00:00"/>
    <b v="0"/>
    <b v="0"/>
    <x v="16"/>
    <x v="104"/>
    <n v="0"/>
    <n v="0"/>
    <s v="CE29"/>
    <n v="0"/>
    <s v="Aktif"/>
    <n v="1"/>
    <s v="CE"/>
    <s v="CAR"/>
  </r>
  <r>
    <s v="CE"/>
    <s v="29"/>
    <s v="E"/>
    <n v="2"/>
    <x v="1659"/>
    <x v="170"/>
    <x v="4"/>
    <x v="113"/>
    <x v="30"/>
    <x v="30"/>
    <n v="0"/>
    <n v="0"/>
    <n v="0"/>
    <n v="44"/>
    <n v="0"/>
    <m/>
    <m/>
    <n v="0"/>
    <x v="0"/>
    <n v="0"/>
    <b v="0"/>
    <n v="0"/>
    <d v="1899-12-30T00:00:00"/>
    <b v="0"/>
    <b v="0"/>
    <x v="4"/>
    <x v="113"/>
    <n v="0"/>
    <n v="0"/>
    <s v="CE29"/>
    <n v="0"/>
    <s v="Aktif"/>
    <n v="1"/>
    <s v="CE"/>
    <s v=""/>
  </r>
  <r>
    <s v="CE"/>
    <s v="30"/>
    <s v="A"/>
    <n v="1"/>
    <x v="1660"/>
    <x v="206"/>
    <x v="4"/>
    <x v="134"/>
    <x v="21"/>
    <x v="21"/>
    <n v="0"/>
    <n v="0"/>
    <n v="0"/>
    <n v="36"/>
    <n v="0"/>
    <m/>
    <m/>
    <n v="0"/>
    <x v="0"/>
    <n v="0"/>
    <b v="0"/>
    <n v="0"/>
    <d v="1899-12-30T00:00:00"/>
    <b v="0"/>
    <b v="0"/>
    <x v="4"/>
    <x v="134"/>
    <n v="0"/>
    <n v="0"/>
    <s v="CE30"/>
    <n v="0"/>
    <s v="Aktif"/>
    <n v="1"/>
    <s v="CE"/>
    <s v=""/>
  </r>
  <r>
    <s v="CE"/>
    <s v="30"/>
    <s v="A"/>
    <n v="2"/>
    <x v="1661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30"/>
    <n v="770"/>
    <s v="Aktif"/>
    <n v="0"/>
    <s v=""/>
    <s v="Fluidbag"/>
  </r>
  <r>
    <s v="CE"/>
    <s v="30"/>
    <s v="B"/>
    <n v="1"/>
    <x v="1662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30"/>
    <n v="528"/>
    <s v="Aktif"/>
    <n v="0"/>
    <s v=""/>
    <s v="CAR"/>
  </r>
  <r>
    <s v="CE"/>
    <s v="30"/>
    <s v="B"/>
    <n v="2"/>
    <x v="1663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30"/>
    <n v="528"/>
    <s v="Aktif"/>
    <n v="0"/>
    <s v=""/>
    <s v="CAR"/>
  </r>
  <r>
    <s v="CE"/>
    <s v="30"/>
    <s v="C"/>
    <n v="1"/>
    <x v="1664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30"/>
    <n v="528"/>
    <s v="Aktif"/>
    <n v="0"/>
    <s v=""/>
    <s v=""/>
  </r>
  <r>
    <s v="CE"/>
    <s v="30"/>
    <s v="C"/>
    <n v="2"/>
    <x v="1665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30"/>
    <n v="528"/>
    <s v="Aktif"/>
    <n v="0"/>
    <s v=""/>
    <s v="CAR"/>
  </r>
  <r>
    <s v="CE"/>
    <s v="30"/>
    <s v="D"/>
    <n v="1"/>
    <x v="1666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0"/>
    <n v="460.79999999999995"/>
    <s v="Aktif"/>
    <n v="0"/>
    <s v=""/>
    <s v="CAR"/>
  </r>
  <r>
    <s v="CE"/>
    <s v="30"/>
    <s v="D"/>
    <n v="2"/>
    <x v="1667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0"/>
    <n v="460.79999999999995"/>
    <s v="Aktif"/>
    <n v="0"/>
    <s v=""/>
    <s v="CAR"/>
  </r>
  <r>
    <s v="CE"/>
    <s v="30"/>
    <s v="E"/>
    <n v="1"/>
    <x v="1668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0"/>
    <n v="460.79999999999995"/>
    <s v="Aktif"/>
    <n v="0"/>
    <s v=""/>
    <s v="CAR"/>
  </r>
  <r>
    <s v="CE"/>
    <s v="30"/>
    <s v="E"/>
    <n v="2"/>
    <x v="1669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0"/>
    <n v="460.79999999999995"/>
    <s v="Aktif"/>
    <n v="0"/>
    <s v=""/>
    <s v="CAR"/>
  </r>
  <r>
    <s v="CE"/>
    <s v="31"/>
    <s v="A"/>
    <n v="1"/>
    <x v="1670"/>
    <x v="203"/>
    <x v="84"/>
    <x v="27"/>
    <x v="69"/>
    <x v="69"/>
    <n v="0"/>
    <n v="0"/>
    <n v="0"/>
    <n v="36"/>
    <n v="0"/>
    <m/>
    <m/>
    <n v="0"/>
    <x v="0"/>
    <n v="0"/>
    <b v="0"/>
    <n v="0"/>
    <d v="1899-12-30T00:00:00"/>
    <b v="0"/>
    <b v="0"/>
    <x v="83"/>
    <x v="27"/>
    <n v="0"/>
    <n v="0"/>
    <s v="CE31"/>
    <n v="0"/>
    <s v="Aktif"/>
    <n v="1"/>
    <s v="CE"/>
    <s v=""/>
  </r>
  <r>
    <s v="CE"/>
    <s v="31"/>
    <s v="A"/>
    <n v="2"/>
    <x v="1671"/>
    <x v="153"/>
    <x v="65"/>
    <x v="128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128"/>
    <n v="1"/>
    <n v="1"/>
    <s v="CE31"/>
    <n v="770"/>
    <s v="Aktif"/>
    <n v="0"/>
    <s v=""/>
    <s v="Fluidbag"/>
  </r>
  <r>
    <s v="CE"/>
    <s v="31"/>
    <s v="B"/>
    <n v="1"/>
    <x v="167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31"/>
    <n v="770"/>
    <s v="Aktif"/>
    <n v="0"/>
    <s v=""/>
    <s v="Drum"/>
  </r>
  <r>
    <s v="CE"/>
    <s v="31"/>
    <s v="B"/>
    <n v="2"/>
    <x v="167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31"/>
    <n v="770"/>
    <s v="Aktif"/>
    <n v="0"/>
    <s v=""/>
    <s v="Drum"/>
  </r>
  <r>
    <s v="CE"/>
    <s v="31"/>
    <s v="C"/>
    <n v="1"/>
    <x v="1674"/>
    <x v="127"/>
    <x v="50"/>
    <x v="92"/>
    <x v="51"/>
    <x v="51"/>
    <n v="4"/>
    <n v="1"/>
    <n v="0"/>
    <n v="4"/>
    <n v="0"/>
    <m/>
    <m/>
    <n v="0"/>
    <x v="3"/>
    <n v="0"/>
    <b v="0"/>
    <n v="0"/>
    <d v="1899-12-30T00:00:00"/>
    <b v="0"/>
    <b v="0"/>
    <x v="50"/>
    <x v="92"/>
    <n v="4"/>
    <n v="1"/>
    <s v="CE31"/>
    <n v="800"/>
    <s v="Aktif"/>
    <n v="0"/>
    <s v=""/>
    <s v="CAR"/>
  </r>
  <r>
    <s v="CE"/>
    <s v="31"/>
    <s v="C"/>
    <n v="2"/>
    <x v="1675"/>
    <x v="127"/>
    <x v="50"/>
    <x v="92"/>
    <x v="51"/>
    <x v="51"/>
    <n v="4"/>
    <n v="1"/>
    <n v="0"/>
    <n v="4"/>
    <n v="0"/>
    <m/>
    <m/>
    <n v="0"/>
    <x v="3"/>
    <n v="0"/>
    <b v="0"/>
    <n v="0"/>
    <d v="1899-12-30T00:00:00"/>
    <b v="0"/>
    <b v="0"/>
    <x v="50"/>
    <x v="92"/>
    <n v="4"/>
    <n v="1"/>
    <s v="CE31"/>
    <n v="800"/>
    <s v="Aktif"/>
    <n v="0"/>
    <s v=""/>
    <s v="CAR"/>
  </r>
  <r>
    <s v="CE"/>
    <s v="31"/>
    <s v="D"/>
    <n v="1"/>
    <x v="1676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1"/>
    <n v="460.79999999999995"/>
    <s v="Aktif"/>
    <n v="0"/>
    <s v=""/>
    <s v="CAR"/>
  </r>
  <r>
    <s v="CE"/>
    <s v="31"/>
    <s v="D"/>
    <n v="2"/>
    <x v="1677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1"/>
    <n v="460.79999999999995"/>
    <s v="Aktif"/>
    <n v="0"/>
    <s v=""/>
    <s v="CAR"/>
  </r>
  <r>
    <s v="CE"/>
    <s v="31"/>
    <s v="E"/>
    <n v="1"/>
    <x v="1678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1"/>
    <n v="460.79999999999995"/>
    <s v="Aktif"/>
    <n v="0"/>
    <s v=""/>
    <s v="CAR"/>
  </r>
  <r>
    <s v="CE"/>
    <s v="31"/>
    <s v="E"/>
    <n v="2"/>
    <x v="1679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1"/>
    <n v="460.79999999999995"/>
    <s v="Aktif"/>
    <n v="0"/>
    <s v=""/>
    <s v="CAR"/>
  </r>
  <r>
    <s v="CE"/>
    <s v="32"/>
    <s v="A"/>
    <n v="1"/>
    <x v="1680"/>
    <x v="126"/>
    <x v="69"/>
    <x v="79"/>
    <x v="111"/>
    <x v="111"/>
    <n v="36"/>
    <n v="0"/>
    <n v="36"/>
    <n v="44"/>
    <n v="0"/>
    <m/>
    <m/>
    <n v="0"/>
    <x v="5"/>
    <n v="0"/>
    <b v="0"/>
    <n v="0"/>
    <d v="1899-12-30T00:00:00"/>
    <b v="0"/>
    <b v="0"/>
    <x v="69"/>
    <x v="79"/>
    <n v="36"/>
    <n v="1"/>
    <s v="CE32"/>
    <n v="432"/>
    <s v="Aktif"/>
    <n v="0"/>
    <s v=""/>
    <s v="CAR"/>
  </r>
  <r>
    <s v="CE"/>
    <s v="32"/>
    <s v="A"/>
    <n v="2"/>
    <x v="168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2"/>
    <n v="0"/>
    <s v="Aktif"/>
    <n v="1"/>
    <s v="CE"/>
    <s v=""/>
  </r>
  <r>
    <s v="CE"/>
    <s v="32"/>
    <s v="B"/>
    <n v="1"/>
    <x v="1682"/>
    <x v="162"/>
    <x v="16"/>
    <x v="20"/>
    <x v="6"/>
    <x v="6"/>
    <n v="1"/>
    <n v="1"/>
    <n v="0"/>
    <n v="1"/>
    <n v="0"/>
    <m/>
    <m/>
    <n v="0"/>
    <x v="1"/>
    <n v="0"/>
    <b v="0"/>
    <n v="0"/>
    <d v="1899-12-30T00:00:00"/>
    <b v="0"/>
    <b v="0"/>
    <x v="16"/>
    <x v="20"/>
    <n v="1"/>
    <n v="1"/>
    <s v="CE32"/>
    <n v="770"/>
    <s v="Aktif"/>
    <n v="0"/>
    <s v=""/>
    <s v="Fluidbag"/>
  </r>
  <r>
    <s v="CE"/>
    <s v="32"/>
    <s v="B"/>
    <n v="2"/>
    <x v="168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2"/>
    <n v="0"/>
    <s v="Aktif"/>
    <n v="1"/>
    <s v="CE"/>
    <s v=""/>
  </r>
  <r>
    <s v="CE"/>
    <s v="32"/>
    <s v="C"/>
    <n v="1"/>
    <x v="1684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2"/>
    <n v="460.79999999999995"/>
    <s v="Aktif"/>
    <n v="0"/>
    <s v=""/>
    <s v="CAR"/>
  </r>
  <r>
    <s v="CE"/>
    <s v="32"/>
    <s v="C"/>
    <n v="2"/>
    <x v="168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2"/>
    <n v="0"/>
    <s v="Aktif"/>
    <n v="1"/>
    <s v="CE"/>
    <s v=""/>
  </r>
  <r>
    <s v="CE"/>
    <s v="32"/>
    <s v="D"/>
    <n v="1"/>
    <x v="1686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2"/>
    <n v="460.79999999999995"/>
    <s v="Aktif"/>
    <n v="0"/>
    <s v=""/>
    <s v="CAR"/>
  </r>
  <r>
    <s v="CE"/>
    <s v="32"/>
    <s v="D"/>
    <n v="2"/>
    <x v="168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2"/>
    <n v="0"/>
    <s v="Aktif"/>
    <n v="1"/>
    <s v="CE"/>
    <s v=""/>
  </r>
  <r>
    <s v="CE"/>
    <s v="32"/>
    <s v="E"/>
    <n v="1"/>
    <x v="1688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2"/>
    <n v="460.79999999999995"/>
    <s v="Aktif"/>
    <n v="0"/>
    <s v=""/>
    <s v="CAR"/>
  </r>
  <r>
    <s v="CE"/>
    <s v="32"/>
    <s v="E"/>
    <n v="2"/>
    <x v="168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2"/>
    <n v="0"/>
    <s v="Aktif"/>
    <n v="1"/>
    <s v="CE"/>
    <s v=""/>
  </r>
  <r>
    <s v="CE"/>
    <s v="34"/>
    <s v="A"/>
    <n v="1"/>
    <x v="169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4"/>
    <n v="0"/>
    <s v="Aktif"/>
    <n v="1"/>
    <s v="CE"/>
    <s v=""/>
  </r>
  <r>
    <s v="CE"/>
    <s v="34"/>
    <s v="A"/>
    <n v="2"/>
    <x v="1691"/>
    <x v="196"/>
    <x v="16"/>
    <x v="129"/>
    <x v="12"/>
    <x v="12"/>
    <n v="28"/>
    <n v="0"/>
    <n v="28"/>
    <n v="44"/>
    <n v="0"/>
    <m/>
    <m/>
    <n v="0"/>
    <x v="37"/>
    <n v="0"/>
    <b v="0"/>
    <n v="0"/>
    <d v="1899-12-30T00:00:00"/>
    <b v="0"/>
    <b v="0"/>
    <x v="16"/>
    <x v="129"/>
    <n v="28"/>
    <n v="1"/>
    <s v="CE34"/>
    <n v="336"/>
    <s v="Aktif"/>
    <n v="0"/>
    <s v=""/>
    <s v="CAR"/>
  </r>
  <r>
    <s v="CE"/>
    <s v="34"/>
    <s v="B"/>
    <n v="1"/>
    <x v="169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4"/>
    <n v="0"/>
    <s v="Aktif"/>
    <n v="1"/>
    <s v="CE"/>
    <s v=""/>
  </r>
  <r>
    <s v="CE"/>
    <s v="34"/>
    <s v="B"/>
    <n v="2"/>
    <x v="1693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4"/>
    <n v="770"/>
    <s v="Aktif"/>
    <n v="0"/>
    <s v=""/>
    <s v="Fluidbag"/>
  </r>
  <r>
    <s v="CE"/>
    <s v="34"/>
    <s v="C"/>
    <n v="1"/>
    <x v="169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4"/>
    <n v="0"/>
    <s v="Aktif"/>
    <n v="1"/>
    <s v="CE"/>
    <s v=""/>
  </r>
  <r>
    <s v="CE"/>
    <s v="34"/>
    <s v="C"/>
    <n v="2"/>
    <x v="1695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4"/>
    <n v="460.79999999999995"/>
    <s v="Aktif"/>
    <n v="0"/>
    <s v=""/>
    <s v="CAR"/>
  </r>
  <r>
    <s v="CE"/>
    <s v="34"/>
    <s v="D"/>
    <n v="1"/>
    <x v="169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4"/>
    <n v="0"/>
    <s v="Aktif"/>
    <n v="1"/>
    <s v="CE"/>
    <s v=""/>
  </r>
  <r>
    <s v="CE"/>
    <s v="34"/>
    <s v="D"/>
    <n v="2"/>
    <x v="1697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4"/>
    <n v="460.79999999999995"/>
    <s v="Aktif"/>
    <n v="0"/>
    <s v=""/>
    <s v="CAR"/>
  </r>
  <r>
    <s v="CE"/>
    <s v="34"/>
    <s v="E"/>
    <n v="1"/>
    <x v="169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4"/>
    <n v="0"/>
    <s v="Aktif"/>
    <n v="1"/>
    <s v="CE"/>
    <s v=""/>
  </r>
  <r>
    <s v="CE"/>
    <s v="34"/>
    <s v="E"/>
    <n v="2"/>
    <x v="1699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4"/>
    <n v="460.79999999999995"/>
    <s v="Aktif"/>
    <n v="0"/>
    <s v=""/>
    <s v="CAR"/>
  </r>
  <r>
    <s v="CE"/>
    <s v="35"/>
    <s v="A"/>
    <n v="1"/>
    <x v="1700"/>
    <x v="153"/>
    <x v="65"/>
    <x v="128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128"/>
    <n v="1"/>
    <n v="1"/>
    <s v="CE35"/>
    <n v="770"/>
    <s v="Aktif"/>
    <n v="0"/>
    <s v=""/>
    <s v="Fluidbag"/>
  </r>
  <r>
    <s v="CE"/>
    <s v="35"/>
    <s v="A"/>
    <n v="2"/>
    <x v="1701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35"/>
    <n v="770"/>
    <s v="Aktif"/>
    <n v="0"/>
    <s v=""/>
    <s v="Fluidbag"/>
  </r>
  <r>
    <s v="CE"/>
    <s v="35"/>
    <s v="B"/>
    <n v="1"/>
    <x v="1702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5"/>
    <n v="770"/>
    <s v="Aktif"/>
    <n v="0"/>
    <s v=""/>
    <s v="Fluidbag"/>
  </r>
  <r>
    <s v="CE"/>
    <s v="35"/>
    <s v="B"/>
    <n v="2"/>
    <x v="1703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5"/>
    <n v="770"/>
    <s v="Aktif"/>
    <n v="0"/>
    <s v=""/>
    <s v="Fluidbag"/>
  </r>
  <r>
    <s v="CE"/>
    <s v="35"/>
    <s v="C"/>
    <n v="1"/>
    <x v="1704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5"/>
    <n v="460.79999999999995"/>
    <s v="Aktif"/>
    <n v="0"/>
    <s v=""/>
    <s v="CAR"/>
  </r>
  <r>
    <s v="CE"/>
    <s v="35"/>
    <s v="C"/>
    <n v="2"/>
    <x v="1705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5"/>
    <n v="460.79999999999995"/>
    <s v="Aktif"/>
    <n v="0"/>
    <s v=""/>
    <s v="CAR"/>
  </r>
  <r>
    <s v="CE"/>
    <s v="35"/>
    <s v="D"/>
    <n v="1"/>
    <x v="1706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5"/>
    <n v="460.79999999999995"/>
    <s v="Aktif"/>
    <n v="0"/>
    <s v=""/>
    <s v="CAR"/>
  </r>
  <r>
    <s v="CE"/>
    <s v="35"/>
    <s v="D"/>
    <n v="2"/>
    <x v="1707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5"/>
    <n v="460.79999999999995"/>
    <s v="Aktif"/>
    <n v="0"/>
    <s v=""/>
    <s v="CAR"/>
  </r>
  <r>
    <s v="CE"/>
    <s v="35"/>
    <s v="E"/>
    <n v="1"/>
    <x v="1708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5"/>
    <n v="460.80000000000007"/>
    <s v="Aktif"/>
    <n v="0"/>
    <s v=""/>
    <s v=""/>
  </r>
  <r>
    <s v="CE"/>
    <s v="35"/>
    <s v="E"/>
    <n v="2"/>
    <x v="1709"/>
    <x v="203"/>
    <x v="69"/>
    <x v="114"/>
    <x v="100"/>
    <x v="100"/>
    <n v="48"/>
    <n v="1"/>
    <n v="0"/>
    <n v="48"/>
    <n v="0"/>
    <m/>
    <m/>
    <n v="0"/>
    <x v="4"/>
    <n v="0"/>
    <b v="0"/>
    <n v="0"/>
    <d v="1899-12-30T00:00:00"/>
    <b v="0"/>
    <b v="0"/>
    <x v="69"/>
    <x v="114"/>
    <n v="48"/>
    <n v="1"/>
    <s v="CE35"/>
    <n v="460.79999999999995"/>
    <s v="Aktif"/>
    <n v="0"/>
    <s v=""/>
    <s v="CAR"/>
  </r>
  <r>
    <s v="CE"/>
    <s v="36"/>
    <s v="A"/>
    <n v="1"/>
    <x v="1710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6"/>
    <n v="460.80000000000007"/>
    <s v="Aktif"/>
    <n v="0"/>
    <s v=""/>
    <s v=""/>
  </r>
  <r>
    <s v="CE"/>
    <s v="36"/>
    <s v="A"/>
    <n v="2"/>
    <x v="1711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6"/>
    <n v="770"/>
    <s v="Aktif"/>
    <n v="0"/>
    <s v=""/>
    <s v="Fluidbag"/>
  </r>
  <r>
    <s v="CE"/>
    <s v="36"/>
    <s v="B"/>
    <n v="1"/>
    <x v="1712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6"/>
    <n v="770"/>
    <s v="Aktif"/>
    <n v="0"/>
    <s v=""/>
    <s v="Fluidbag"/>
  </r>
  <r>
    <s v="CE"/>
    <s v="36"/>
    <s v="B"/>
    <n v="2"/>
    <x v="1713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6"/>
    <n v="770"/>
    <s v="Aktif"/>
    <n v="0"/>
    <s v=""/>
    <s v="Fluidbag"/>
  </r>
  <r>
    <s v="CE"/>
    <s v="36"/>
    <s v="C"/>
    <n v="1"/>
    <x v="1714"/>
    <x v="203"/>
    <x v="69"/>
    <x v="114"/>
    <x v="100"/>
    <x v="100"/>
    <n v="48"/>
    <n v="1"/>
    <n v="0"/>
    <n v="48"/>
    <n v="0"/>
    <m/>
    <m/>
    <n v="0"/>
    <x v="4"/>
    <n v="0"/>
    <b v="0"/>
    <n v="0"/>
    <d v="1899-12-30T00:00:00"/>
    <b v="0"/>
    <b v="0"/>
    <x v="69"/>
    <x v="114"/>
    <n v="48"/>
    <n v="1"/>
    <s v="CE36"/>
    <n v="460.79999999999995"/>
    <s v="Aktif"/>
    <n v="0"/>
    <s v=""/>
    <s v="CAR"/>
  </r>
  <r>
    <s v="CE"/>
    <s v="36"/>
    <s v="C"/>
    <n v="2"/>
    <x v="1715"/>
    <x v="203"/>
    <x v="69"/>
    <x v="114"/>
    <x v="100"/>
    <x v="100"/>
    <n v="48"/>
    <n v="1"/>
    <n v="0"/>
    <n v="48"/>
    <n v="0"/>
    <m/>
    <m/>
    <n v="0"/>
    <x v="4"/>
    <n v="0"/>
    <b v="0"/>
    <n v="0"/>
    <d v="1899-12-30T00:00:00"/>
    <b v="0"/>
    <b v="0"/>
    <x v="69"/>
    <x v="114"/>
    <n v="48"/>
    <n v="1"/>
    <s v="CE36"/>
    <n v="460.79999999999995"/>
    <s v="Aktif"/>
    <n v="0"/>
    <s v=""/>
    <s v="CAR"/>
  </r>
  <r>
    <s v="CE"/>
    <s v="36"/>
    <s v="D"/>
    <n v="1"/>
    <x v="1716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6"/>
    <n v="460.79999999999995"/>
    <s v="Aktif"/>
    <n v="0"/>
    <s v=""/>
    <s v="CAR"/>
  </r>
  <r>
    <s v="CE"/>
    <s v="36"/>
    <s v="D"/>
    <n v="2"/>
    <x v="1717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6"/>
    <n v="460.79999999999995"/>
    <s v="Aktif"/>
    <n v="0"/>
    <s v=""/>
    <s v="CAR"/>
  </r>
  <r>
    <s v="CE"/>
    <s v="36"/>
    <s v="E"/>
    <n v="1"/>
    <x v="1718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6"/>
    <n v="460.80000000000007"/>
    <s v="Aktif"/>
    <n v="0"/>
    <s v=""/>
    <s v="CAR"/>
  </r>
  <r>
    <s v="CE"/>
    <s v="36"/>
    <s v="E"/>
    <n v="2"/>
    <x v="1719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6"/>
    <n v="460.80000000000007"/>
    <s v="Aktif"/>
    <n v="0"/>
    <s v=""/>
    <s v="CAR"/>
  </r>
  <r>
    <s v="CE"/>
    <s v="37"/>
    <s v="A"/>
    <n v="1"/>
    <x v="1720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37"/>
    <n v="770"/>
    <s v="Aktif"/>
    <n v="0"/>
    <s v=""/>
    <s v="Fluidbag"/>
  </r>
  <r>
    <s v="CE"/>
    <s v="37"/>
    <s v="A"/>
    <n v="2"/>
    <x v="1721"/>
    <x v="162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37"/>
    <n v="770"/>
    <s v="Aktif"/>
    <n v="0"/>
    <s v=""/>
    <s v="Fluidbag"/>
  </r>
  <r>
    <s v="CE"/>
    <s v="37"/>
    <s v="B"/>
    <n v="1"/>
    <x v="1722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7"/>
    <n v="770"/>
    <s v="Aktif"/>
    <n v="0"/>
    <s v=""/>
    <s v="Fluidbag"/>
  </r>
  <r>
    <s v="CE"/>
    <s v="37"/>
    <s v="B"/>
    <n v="2"/>
    <x v="1723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7"/>
    <n v="770"/>
    <s v="Aktif"/>
    <n v="0"/>
    <s v=""/>
    <s v="Fluidbag"/>
  </r>
  <r>
    <s v="CE"/>
    <s v="37"/>
    <s v="C"/>
    <n v="1"/>
    <x v="1724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7"/>
    <n v="460.80000000000007"/>
    <s v="Aktif"/>
    <n v="0"/>
    <s v=""/>
    <s v="CAR"/>
  </r>
  <r>
    <s v="CE"/>
    <s v="37"/>
    <s v="C"/>
    <n v="2"/>
    <x v="1725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7"/>
    <n v="460.80000000000007"/>
    <s v="Aktif"/>
    <n v="0"/>
    <s v=""/>
    <s v="CAR"/>
  </r>
  <r>
    <s v="CE"/>
    <s v="37"/>
    <s v="D"/>
    <n v="1"/>
    <x v="1726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7"/>
    <n v="460.80000000000007"/>
    <s v="Aktif"/>
    <n v="0"/>
    <s v=""/>
    <s v="CAR"/>
  </r>
  <r>
    <s v="CE"/>
    <s v="37"/>
    <s v="D"/>
    <n v="2"/>
    <x v="1727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7"/>
    <n v="460.80000000000007"/>
    <s v="Aktif"/>
    <n v="0"/>
    <s v=""/>
    <s v="CAR"/>
  </r>
  <r>
    <s v="CE"/>
    <s v="37"/>
    <s v="E"/>
    <n v="1"/>
    <x v="1728"/>
    <x v="208"/>
    <x v="7"/>
    <x v="136"/>
    <x v="40"/>
    <x v="40"/>
    <n v="0"/>
    <n v="0"/>
    <n v="0"/>
    <n v="36"/>
    <n v="0"/>
    <m/>
    <m/>
    <n v="0"/>
    <x v="0"/>
    <n v="0"/>
    <b v="0"/>
    <n v="0"/>
    <d v="1899-12-30T00:00:00"/>
    <b v="0"/>
    <b v="0"/>
    <x v="7"/>
    <x v="135"/>
    <n v="0"/>
    <n v="0"/>
    <s v="CE37"/>
    <n v="0"/>
    <s v="Aktif"/>
    <n v="1"/>
    <s v="CE"/>
    <s v="CAR"/>
  </r>
  <r>
    <s v="CE"/>
    <s v="37"/>
    <s v="E"/>
    <n v="2"/>
    <x v="1729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7"/>
    <n v="460.80000000000007"/>
    <s v="Aktif"/>
    <n v="0"/>
    <s v=""/>
    <s v="CAR"/>
  </r>
  <r>
    <s v="CE"/>
    <s v="38"/>
    <s v="A"/>
    <n v="1"/>
    <x v="1730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8"/>
    <n v="770"/>
    <s v="Aktif"/>
    <n v="0"/>
    <s v=""/>
    <s v="Fluidbag"/>
  </r>
  <r>
    <s v="CE"/>
    <s v="38"/>
    <s v="A"/>
    <n v="2"/>
    <x v="1731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8"/>
    <n v="770"/>
    <s v="Aktif"/>
    <n v="0"/>
    <s v=""/>
    <s v="Fluidbag"/>
  </r>
  <r>
    <s v="CE"/>
    <s v="38"/>
    <s v="B"/>
    <n v="1"/>
    <x v="1732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8"/>
    <n v="770"/>
    <s v="Aktif"/>
    <n v="0"/>
    <s v=""/>
    <s v="Fluidbag"/>
  </r>
  <r>
    <s v="CE"/>
    <s v="38"/>
    <s v="B"/>
    <n v="2"/>
    <x v="1733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8"/>
    <n v="770"/>
    <s v="Aktif"/>
    <n v="0"/>
    <s v=""/>
    <s v="Fluidbag"/>
  </r>
  <r>
    <s v="CE"/>
    <s v="38"/>
    <s v="C"/>
    <n v="1"/>
    <x v="1734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8"/>
    <n v="460.80000000000007"/>
    <s v="Aktif"/>
    <n v="0"/>
    <s v=""/>
    <s v="CAR"/>
  </r>
  <r>
    <s v="CE"/>
    <s v="38"/>
    <s v="C"/>
    <n v="2"/>
    <x v="1735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8"/>
    <n v="460.80000000000007"/>
    <s v="Aktif"/>
    <n v="0"/>
    <s v=""/>
    <s v="CAR"/>
  </r>
  <r>
    <s v="CE"/>
    <s v="38"/>
    <s v="D"/>
    <n v="1"/>
    <x v="1736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8"/>
    <n v="460.80000000000007"/>
    <s v="Aktif"/>
    <n v="0"/>
    <s v=""/>
    <s v="CAR"/>
  </r>
  <r>
    <s v="CE"/>
    <s v="38"/>
    <s v="D"/>
    <n v="2"/>
    <x v="1737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8"/>
    <n v="460.80000000000007"/>
    <s v="Aktif"/>
    <n v="0"/>
    <s v=""/>
    <s v="CAR"/>
  </r>
  <r>
    <s v="CE"/>
    <s v="38"/>
    <s v="E"/>
    <n v="1"/>
    <x v="1738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8"/>
    <n v="460.80000000000007"/>
    <s v="Aktif"/>
    <n v="0"/>
    <s v=""/>
    <s v="CAR"/>
  </r>
  <r>
    <s v="CE"/>
    <s v="38"/>
    <s v="E"/>
    <n v="2"/>
    <x v="1739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8"/>
    <n v="460.80000000000007"/>
    <s v="Aktif"/>
    <n v="0"/>
    <s v=""/>
    <s v="CAR"/>
  </r>
  <r>
    <s v="CE"/>
    <s v="39"/>
    <s v="A"/>
    <n v="1"/>
    <x v="1740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9"/>
    <n v="770"/>
    <s v="Aktif"/>
    <n v="0"/>
    <s v=""/>
    <s v="Fluidbag"/>
  </r>
  <r>
    <s v="CE"/>
    <s v="39"/>
    <s v="A"/>
    <n v="2"/>
    <x v="1741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9"/>
    <n v="770"/>
    <s v="Aktif"/>
    <n v="0"/>
    <s v=""/>
    <s v="Fluidbag"/>
  </r>
  <r>
    <s v="CE"/>
    <s v="39"/>
    <s v="B"/>
    <n v="1"/>
    <x v="174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39"/>
    <n v="770"/>
    <s v="Aktif"/>
    <n v="0"/>
    <s v=""/>
    <s v="CAR"/>
  </r>
  <r>
    <s v="CE"/>
    <s v="39"/>
    <s v="B"/>
    <n v="2"/>
    <x v="174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39"/>
    <n v="770"/>
    <s v="Aktif"/>
    <n v="0"/>
    <s v=""/>
    <s v="CAR"/>
  </r>
  <r>
    <s v="CE"/>
    <s v="39"/>
    <s v="C"/>
    <n v="1"/>
    <x v="1744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9"/>
    <n v="460.80000000000007"/>
    <s v="Aktif"/>
    <n v="0"/>
    <s v=""/>
    <s v="CAR"/>
  </r>
  <r>
    <s v="CE"/>
    <s v="39"/>
    <s v="C"/>
    <n v="2"/>
    <x v="1745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9"/>
    <n v="460.80000000000007"/>
    <s v="Aktif"/>
    <n v="0"/>
    <s v=""/>
    <s v="CAR"/>
  </r>
  <r>
    <s v="CE"/>
    <s v="39"/>
    <s v="D"/>
    <n v="1"/>
    <x v="1746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9"/>
    <n v="460.80000000000007"/>
    <s v="Aktif"/>
    <n v="0"/>
    <s v=""/>
    <s v="CAR"/>
  </r>
  <r>
    <s v="CE"/>
    <s v="39"/>
    <s v="D"/>
    <n v="2"/>
    <x v="1747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9"/>
    <n v="460.80000000000007"/>
    <s v="Aktif"/>
    <n v="0"/>
    <s v=""/>
    <s v="CAR"/>
  </r>
  <r>
    <s v="CE"/>
    <s v="39"/>
    <s v="E"/>
    <n v="1"/>
    <x v="1748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9"/>
    <n v="460.80000000000007"/>
    <s v="Aktif"/>
    <n v="0"/>
    <s v=""/>
    <s v="CAR"/>
  </r>
  <r>
    <s v="CE"/>
    <s v="39"/>
    <s v="E"/>
    <n v="2"/>
    <x v="1749"/>
    <x v="209"/>
    <x v="9"/>
    <x v="137"/>
    <x v="23"/>
    <x v="23"/>
    <n v="44"/>
    <n v="1"/>
    <n v="0"/>
    <n v="44"/>
    <n v="0"/>
    <m/>
    <m/>
    <n v="0"/>
    <x v="2"/>
    <n v="0"/>
    <b v="0"/>
    <n v="0"/>
    <d v="1899-12-30T00:00:00"/>
    <b v="0"/>
    <b v="0"/>
    <x v="9"/>
    <x v="136"/>
    <n v="44"/>
    <n v="1"/>
    <s v="CE39"/>
    <n v="528"/>
    <s v="Aktif"/>
    <n v="0"/>
    <s v=""/>
    <s v="CAR"/>
  </r>
  <r>
    <s v="CE"/>
    <s v="40"/>
    <s v="A"/>
    <n v="1"/>
    <x v="175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A"/>
    <n v="2"/>
    <x v="175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B"/>
    <n v="1"/>
    <x v="175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B"/>
    <n v="2"/>
    <x v="175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C"/>
    <n v="1"/>
    <x v="175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C"/>
    <n v="2"/>
    <x v="175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D"/>
    <n v="1"/>
    <x v="175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D"/>
    <n v="2"/>
    <x v="175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E"/>
    <n v="1"/>
    <x v="175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E"/>
    <n v="2"/>
    <x v="175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F"/>
    <s v="01"/>
    <s v="A"/>
    <n v="1"/>
    <x v="1760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1"/>
    <n v="770"/>
    <s v="Aktif"/>
    <n v="0"/>
    <s v=""/>
    <s v=""/>
  </r>
  <r>
    <s v="CF"/>
    <s v="01"/>
    <s v="A"/>
    <n v="2"/>
    <x v="1761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1"/>
    <n v="770"/>
    <s v="Aktif"/>
    <n v="0"/>
    <s v=""/>
    <s v=""/>
  </r>
  <r>
    <s v="CF"/>
    <s v="01"/>
    <s v="B"/>
    <n v="1"/>
    <x v="1762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1"/>
    <n v="770"/>
    <s v="Aktif"/>
    <n v="0"/>
    <s v=""/>
    <s v=""/>
  </r>
  <r>
    <s v="CF"/>
    <s v="01"/>
    <s v="B"/>
    <n v="2"/>
    <x v="1763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1"/>
    <n v="770"/>
    <s v="Aktif"/>
    <n v="0"/>
    <s v=""/>
    <s v=""/>
  </r>
  <r>
    <s v="CF"/>
    <s v="01"/>
    <s v="C"/>
    <n v="1"/>
    <x v="176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1"/>
    <n v="0"/>
    <s v="Aktif"/>
    <n v="1"/>
    <s v="CF"/>
    <s v=""/>
  </r>
  <r>
    <s v="CF"/>
    <s v="01"/>
    <s v="C"/>
    <n v="2"/>
    <x v="176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1"/>
    <n v="0"/>
    <s v="Aktif"/>
    <n v="1"/>
    <s v="CF"/>
    <s v=""/>
  </r>
  <r>
    <s v="CF"/>
    <s v="01"/>
    <s v="D"/>
    <n v="1"/>
    <x v="1766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1"/>
    <n v="460.80000000000007"/>
    <s v="Aktif"/>
    <n v="0"/>
    <s v=""/>
    <s v=""/>
  </r>
  <r>
    <s v="CF"/>
    <s v="01"/>
    <s v="D"/>
    <n v="2"/>
    <x v="1767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1"/>
    <n v="460.80000000000007"/>
    <s v="Aktif"/>
    <n v="0"/>
    <s v=""/>
    <s v=""/>
  </r>
  <r>
    <s v="CF"/>
    <s v="01"/>
    <s v="E"/>
    <n v="1"/>
    <x v="1768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1"/>
    <n v="460.80000000000007"/>
    <s v="Aktif"/>
    <n v="0"/>
    <s v=""/>
    <s v=""/>
  </r>
  <r>
    <s v="CF"/>
    <s v="01"/>
    <s v="E"/>
    <n v="2"/>
    <x v="1769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1"/>
    <n v="460.80000000000007"/>
    <s v="Aktif"/>
    <n v="0"/>
    <s v=""/>
    <s v=""/>
  </r>
  <r>
    <s v="CF"/>
    <s v="02"/>
    <s v="A"/>
    <n v="1"/>
    <x v="1770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2"/>
    <n v="770"/>
    <s v="Aktif"/>
    <n v="0"/>
    <s v=""/>
    <s v=""/>
  </r>
  <r>
    <s v="CF"/>
    <s v="02"/>
    <s v="A"/>
    <n v="2"/>
    <x v="1771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2"/>
    <n v="770"/>
    <s v="Aktif"/>
    <n v="0"/>
    <s v=""/>
    <s v=""/>
  </r>
  <r>
    <s v="CF"/>
    <s v="02"/>
    <s v="B"/>
    <n v="1"/>
    <x v="1772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2"/>
    <n v="770"/>
    <s v="Aktif"/>
    <n v="0"/>
    <s v=""/>
    <s v=""/>
  </r>
  <r>
    <s v="CF"/>
    <s v="02"/>
    <s v="B"/>
    <n v="2"/>
    <x v="1773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2"/>
    <n v="770"/>
    <s v="Aktif"/>
    <n v="0"/>
    <s v=""/>
    <s v=""/>
  </r>
  <r>
    <s v="CF"/>
    <s v="02"/>
    <s v="C"/>
    <n v="1"/>
    <x v="177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2"/>
    <n v="0"/>
    <s v="Aktif"/>
    <n v="1"/>
    <s v="CF"/>
    <s v=""/>
  </r>
  <r>
    <s v="CF"/>
    <s v="02"/>
    <s v="C"/>
    <n v="2"/>
    <x v="177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2"/>
    <n v="0"/>
    <s v="Aktif"/>
    <n v="1"/>
    <s v="CF"/>
    <s v=""/>
  </r>
  <r>
    <s v="CF"/>
    <s v="02"/>
    <s v="D"/>
    <n v="1"/>
    <x v="1776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2"/>
    <n v="460.80000000000007"/>
    <s v="Aktif"/>
    <n v="0"/>
    <s v=""/>
    <s v=""/>
  </r>
  <r>
    <s v="CF"/>
    <s v="02"/>
    <s v="D"/>
    <n v="2"/>
    <x v="1777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2"/>
    <n v="460.80000000000007"/>
    <s v="Aktif"/>
    <n v="0"/>
    <s v=""/>
    <s v=""/>
  </r>
  <r>
    <s v="CF"/>
    <s v="02"/>
    <s v="E"/>
    <n v="1"/>
    <x v="1778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2"/>
    <n v="460.80000000000007"/>
    <s v="Aktif"/>
    <n v="0"/>
    <s v=""/>
    <s v=""/>
  </r>
  <r>
    <s v="CF"/>
    <s v="02"/>
    <s v="E"/>
    <n v="2"/>
    <x v="1779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2"/>
    <n v="460.80000000000007"/>
    <s v="Aktif"/>
    <n v="0"/>
    <s v=""/>
    <s v=""/>
  </r>
  <r>
    <s v="CF"/>
    <s v="03"/>
    <s v="A"/>
    <n v="1"/>
    <x v="1780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3"/>
    <n v="770"/>
    <s v="Aktif"/>
    <n v="0"/>
    <s v=""/>
    <s v=""/>
  </r>
  <r>
    <s v="CF"/>
    <s v="03"/>
    <s v="A"/>
    <n v="2"/>
    <x v="1781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3"/>
    <n v="770"/>
    <s v="Aktif"/>
    <n v="0"/>
    <s v=""/>
    <s v=""/>
  </r>
  <r>
    <s v="CF"/>
    <s v="03"/>
    <s v="B"/>
    <n v="1"/>
    <x v="1782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3"/>
    <n v="770"/>
    <s v="Aktif"/>
    <n v="0"/>
    <s v=""/>
    <s v=""/>
  </r>
  <r>
    <s v="CF"/>
    <s v="03"/>
    <s v="B"/>
    <n v="2"/>
    <x v="1783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3"/>
    <n v="770"/>
    <s v="Aktif"/>
    <n v="0"/>
    <s v=""/>
    <s v=""/>
  </r>
  <r>
    <s v="CF"/>
    <s v="03"/>
    <s v="C"/>
    <n v="1"/>
    <x v="178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3"/>
    <n v="0"/>
    <s v="Aktif"/>
    <n v="1"/>
    <s v="CF"/>
    <s v=""/>
  </r>
  <r>
    <s v="CF"/>
    <s v="03"/>
    <s v="C"/>
    <n v="2"/>
    <x v="178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3"/>
    <n v="0"/>
    <s v="Aktif"/>
    <n v="1"/>
    <s v="CF"/>
    <s v=""/>
  </r>
  <r>
    <s v="CF"/>
    <s v="03"/>
    <s v="D"/>
    <n v="1"/>
    <x v="1786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3"/>
    <n v="460.80000000000007"/>
    <s v="Aktif"/>
    <n v="0"/>
    <s v=""/>
    <s v=""/>
  </r>
  <r>
    <s v="CF"/>
    <s v="03"/>
    <s v="D"/>
    <n v="2"/>
    <x v="1787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3"/>
    <n v="460.80000000000007"/>
    <s v="Aktif"/>
    <n v="0"/>
    <s v=""/>
    <s v=""/>
  </r>
  <r>
    <s v="CF"/>
    <s v="03"/>
    <s v="E"/>
    <n v="1"/>
    <x v="1788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3"/>
    <n v="460.80000000000007"/>
    <s v="Aktif"/>
    <n v="0"/>
    <s v=""/>
    <s v=""/>
  </r>
  <r>
    <s v="CF"/>
    <s v="03"/>
    <s v="E"/>
    <n v="2"/>
    <x v="1789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3"/>
    <n v="460.80000000000007"/>
    <s v="Aktif"/>
    <n v="0"/>
    <s v=""/>
    <s v=""/>
  </r>
  <r>
    <s v="CF"/>
    <s v="04"/>
    <s v="A"/>
    <n v="1"/>
    <x v="1790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4"/>
    <n v="770"/>
    <s v="Aktif"/>
    <n v="0"/>
    <s v=""/>
    <s v=""/>
  </r>
  <r>
    <s v="CF"/>
    <s v="04"/>
    <s v="A"/>
    <n v="2"/>
    <x v="1791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4"/>
    <n v="770"/>
    <s v="Aktif"/>
    <n v="0"/>
    <s v=""/>
    <s v=""/>
  </r>
  <r>
    <s v="CF"/>
    <s v="04"/>
    <s v="B"/>
    <n v="1"/>
    <x v="1792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4"/>
    <n v="770"/>
    <s v="Aktif"/>
    <n v="0"/>
    <s v=""/>
    <s v=""/>
  </r>
  <r>
    <s v="CF"/>
    <s v="04"/>
    <s v="B"/>
    <n v="2"/>
    <x v="1793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4"/>
    <n v="770"/>
    <s v="Aktif"/>
    <n v="0"/>
    <s v=""/>
    <s v=""/>
  </r>
  <r>
    <s v="CF"/>
    <s v="04"/>
    <s v="C"/>
    <n v="1"/>
    <x v="179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4"/>
    <n v="0"/>
    <s v="Aktif"/>
    <n v="1"/>
    <s v="CF"/>
    <s v=""/>
  </r>
  <r>
    <s v="CF"/>
    <s v="04"/>
    <s v="C"/>
    <n v="2"/>
    <x v="179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4"/>
    <n v="0"/>
    <s v="Aktif"/>
    <n v="1"/>
    <s v="CF"/>
    <s v=""/>
  </r>
  <r>
    <s v="CF"/>
    <s v="04"/>
    <s v="D"/>
    <n v="1"/>
    <x v="1796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4"/>
    <n v="460.80000000000007"/>
    <s v="Aktif"/>
    <n v="0"/>
    <s v=""/>
    <s v=""/>
  </r>
  <r>
    <s v="CF"/>
    <s v="04"/>
    <s v="D"/>
    <n v="2"/>
    <x v="1797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4"/>
    <n v="460.80000000000007"/>
    <s v="Aktif"/>
    <n v="0"/>
    <s v=""/>
    <s v=""/>
  </r>
  <r>
    <s v="CF"/>
    <s v="04"/>
    <s v="E"/>
    <n v="1"/>
    <x v="1798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4"/>
    <n v="460.80000000000007"/>
    <s v="Aktif"/>
    <n v="0"/>
    <s v=""/>
    <s v=""/>
  </r>
  <r>
    <s v="CF"/>
    <s v="04"/>
    <s v="E"/>
    <n v="2"/>
    <x v="1799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4"/>
    <n v="460.80000000000007"/>
    <s v="Aktif"/>
    <n v="0"/>
    <s v=""/>
    <s v=""/>
  </r>
  <r>
    <s v="CF"/>
    <s v="05"/>
    <s v="A"/>
    <n v="1"/>
    <x v="1800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5"/>
    <n v="770"/>
    <s v="Aktif"/>
    <n v="0"/>
    <s v=""/>
    <s v=""/>
  </r>
  <r>
    <s v="CF"/>
    <s v="05"/>
    <s v="A"/>
    <n v="2"/>
    <x v="1801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5"/>
    <n v="770"/>
    <s v="Aktif"/>
    <n v="0"/>
    <s v=""/>
    <s v=""/>
  </r>
  <r>
    <s v="CF"/>
    <s v="05"/>
    <s v="B"/>
    <n v="1"/>
    <x v="1802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5"/>
    <n v="770"/>
    <s v="Aktif"/>
    <n v="0"/>
    <s v=""/>
    <s v=""/>
  </r>
  <r>
    <s v="CF"/>
    <s v="05"/>
    <s v="B"/>
    <n v="2"/>
    <x v="1803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5"/>
    <n v="770"/>
    <s v="Aktif"/>
    <n v="0"/>
    <s v=""/>
    <s v=""/>
  </r>
  <r>
    <s v="CF"/>
    <s v="05"/>
    <s v="C"/>
    <n v="1"/>
    <x v="180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5"/>
    <n v="0"/>
    <s v="Aktif"/>
    <n v="1"/>
    <s v="CF"/>
    <s v=""/>
  </r>
  <r>
    <s v="CF"/>
    <s v="05"/>
    <s v="C"/>
    <n v="2"/>
    <x v="180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5"/>
    <n v="0"/>
    <s v="Aktif"/>
    <n v="1"/>
    <s v="CF"/>
    <s v=""/>
  </r>
  <r>
    <s v="CF"/>
    <s v="05"/>
    <s v="D"/>
    <n v="1"/>
    <x v="1806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5"/>
    <n v="460.80000000000007"/>
    <s v="Aktif"/>
    <n v="0"/>
    <s v=""/>
    <s v=""/>
  </r>
  <r>
    <s v="CF"/>
    <s v="05"/>
    <s v="D"/>
    <n v="2"/>
    <x v="1807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5"/>
    <n v="460.80000000000007"/>
    <s v="Aktif"/>
    <n v="0"/>
    <s v=""/>
    <s v=""/>
  </r>
  <r>
    <s v="CF"/>
    <s v="05"/>
    <s v="E"/>
    <n v="1"/>
    <x v="1808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5"/>
    <n v="460.80000000000007"/>
    <s v="Aktif"/>
    <n v="0"/>
    <s v=""/>
    <s v=""/>
  </r>
  <r>
    <s v="CF"/>
    <s v="05"/>
    <s v="E"/>
    <n v="2"/>
    <x v="1809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5"/>
    <n v="460.80000000000007"/>
    <s v="Aktif"/>
    <n v="0"/>
    <s v=""/>
    <s v=""/>
  </r>
  <r>
    <s v="CF"/>
    <s v="06"/>
    <s v="A"/>
    <n v="1"/>
    <x v="1810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6"/>
    <n v="0"/>
    <s v="Aktif"/>
    <n v="1"/>
    <s v="CF"/>
    <s v=""/>
  </r>
  <r>
    <s v="CF"/>
    <s v="06"/>
    <s v="A"/>
    <n v="2"/>
    <x v="1811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6"/>
    <n v="0"/>
    <s v="Aktif"/>
    <n v="1"/>
    <s v="CF"/>
    <s v=""/>
  </r>
  <r>
    <s v="CF"/>
    <s v="06"/>
    <s v="B"/>
    <n v="1"/>
    <x v="1812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6"/>
    <n v="0"/>
    <s v="Aktif"/>
    <n v="1"/>
    <s v="CF"/>
    <s v=""/>
  </r>
  <r>
    <s v="CF"/>
    <s v="06"/>
    <s v="B"/>
    <n v="2"/>
    <x v="1813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6"/>
    <n v="0"/>
    <s v="Aktif"/>
    <n v="1"/>
    <s v="CF"/>
    <s v=""/>
  </r>
  <r>
    <s v="CF"/>
    <s v="06"/>
    <s v="C"/>
    <n v="1"/>
    <x v="181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6"/>
    <n v="0"/>
    <s v="Aktif"/>
    <n v="1"/>
    <s v="CF"/>
    <s v=""/>
  </r>
  <r>
    <s v="CF"/>
    <s v="06"/>
    <s v="C"/>
    <n v="2"/>
    <x v="181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6"/>
    <n v="0"/>
    <s v="Aktif"/>
    <n v="1"/>
    <s v="CF"/>
    <s v=""/>
  </r>
  <r>
    <s v="CF"/>
    <s v="06"/>
    <s v="D"/>
    <n v="1"/>
    <x v="181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6"/>
    <n v="0"/>
    <s v="Aktif"/>
    <n v="1"/>
    <s v="CF"/>
    <s v=""/>
  </r>
  <r>
    <s v="CF"/>
    <s v="06"/>
    <s v="D"/>
    <n v="2"/>
    <x v="181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6"/>
    <n v="0"/>
    <s v="Aktif"/>
    <n v="1"/>
    <s v="CF"/>
    <s v=""/>
  </r>
  <r>
    <s v="CF"/>
    <s v="06"/>
    <s v="E"/>
    <n v="1"/>
    <x v="181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6"/>
    <n v="0"/>
    <s v="Aktif"/>
    <n v="1"/>
    <s v="CF"/>
    <s v=""/>
  </r>
  <r>
    <s v="CF"/>
    <s v="06"/>
    <s v="E"/>
    <n v="2"/>
    <x v="181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6"/>
    <n v="0"/>
    <s v="Aktif"/>
    <n v="1"/>
    <s v="CF"/>
    <s v=""/>
  </r>
  <r>
    <s v="CF"/>
    <s v="07"/>
    <s v="A"/>
    <n v="1"/>
    <x v="1820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7"/>
    <n v="770"/>
    <s v="Aktif"/>
    <n v="0"/>
    <s v=""/>
    <s v=""/>
  </r>
  <r>
    <s v="CF"/>
    <s v="07"/>
    <s v="A"/>
    <n v="2"/>
    <x v="1821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7"/>
    <n v="770"/>
    <s v="Aktif"/>
    <n v="0"/>
    <s v=""/>
    <s v=""/>
  </r>
  <r>
    <s v="CF"/>
    <s v="07"/>
    <s v="B"/>
    <n v="1"/>
    <x v="1822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7"/>
    <n v="0"/>
    <s v="Aktif"/>
    <n v="1"/>
    <s v="CF"/>
    <s v=""/>
  </r>
  <r>
    <s v="CF"/>
    <s v="07"/>
    <s v="B"/>
    <n v="2"/>
    <x v="1823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7"/>
    <n v="0"/>
    <s v="Aktif"/>
    <n v="1"/>
    <s v="CF"/>
    <s v=""/>
  </r>
  <r>
    <s v="CF"/>
    <s v="07"/>
    <s v="C"/>
    <n v="1"/>
    <x v="182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7"/>
    <n v="0"/>
    <s v="Aktif"/>
    <n v="1"/>
    <s v="CF"/>
    <s v=""/>
  </r>
  <r>
    <s v="CF"/>
    <s v="07"/>
    <s v="C"/>
    <n v="2"/>
    <x v="182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7"/>
    <n v="0"/>
    <s v="Aktif"/>
    <n v="1"/>
    <s v="CF"/>
    <s v=""/>
  </r>
  <r>
    <s v="CF"/>
    <s v="07"/>
    <s v="D"/>
    <n v="1"/>
    <x v="182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7"/>
    <n v="0"/>
    <s v="Aktif"/>
    <n v="1"/>
    <s v="CF"/>
    <s v=""/>
  </r>
  <r>
    <s v="CF"/>
    <s v="07"/>
    <s v="D"/>
    <n v="2"/>
    <x v="182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7"/>
    <n v="0"/>
    <s v="Aktif"/>
    <n v="1"/>
    <s v="CF"/>
    <s v=""/>
  </r>
  <r>
    <s v="CF"/>
    <s v="07"/>
    <s v="E"/>
    <n v="1"/>
    <x v="182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7"/>
    <n v="0"/>
    <s v="Aktif"/>
    <n v="1"/>
    <s v="CF"/>
    <s v=""/>
  </r>
  <r>
    <s v="CF"/>
    <s v="07"/>
    <s v="E"/>
    <n v="2"/>
    <x v="182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7"/>
    <n v="0"/>
    <s v="Aktif"/>
    <n v="1"/>
    <s v="CF"/>
    <s v=""/>
  </r>
  <r>
    <s v="CF"/>
    <s v="08"/>
    <s v="A"/>
    <n v="1"/>
    <x v="1830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8"/>
    <n v="770"/>
    <s v="Aktif"/>
    <n v="0"/>
    <s v=""/>
    <s v=""/>
  </r>
  <r>
    <s v="CF"/>
    <s v="08"/>
    <s v="A"/>
    <n v="2"/>
    <x v="1831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8"/>
    <n v="770"/>
    <s v="Aktif"/>
    <n v="0"/>
    <s v=""/>
    <s v=""/>
  </r>
  <r>
    <s v="CF"/>
    <s v="08"/>
    <s v="B"/>
    <n v="1"/>
    <x v="1832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8"/>
    <n v="770"/>
    <s v="Aktif"/>
    <n v="0"/>
    <s v=""/>
    <s v=""/>
  </r>
  <r>
    <s v="CF"/>
    <s v="08"/>
    <s v="B"/>
    <n v="2"/>
    <x v="1833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8"/>
    <n v="770"/>
    <s v="Aktif"/>
    <n v="0"/>
    <s v=""/>
    <s v=""/>
  </r>
  <r>
    <s v="CF"/>
    <s v="08"/>
    <s v="C"/>
    <n v="1"/>
    <x v="183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8"/>
    <n v="0"/>
    <s v="Aktif"/>
    <n v="1"/>
    <s v="CF"/>
    <s v=""/>
  </r>
  <r>
    <s v="CF"/>
    <s v="08"/>
    <s v="C"/>
    <n v="2"/>
    <x v="183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8"/>
    <n v="0"/>
    <s v="Aktif"/>
    <n v="1"/>
    <s v="CF"/>
    <s v=""/>
  </r>
  <r>
    <s v="CF"/>
    <s v="08"/>
    <s v="D"/>
    <n v="1"/>
    <x v="183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8"/>
    <n v="0"/>
    <s v="Aktif"/>
    <n v="1"/>
    <s v="CF"/>
    <s v=""/>
  </r>
  <r>
    <s v="CF"/>
    <s v="08"/>
    <s v="D"/>
    <n v="2"/>
    <x v="183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8"/>
    <n v="0"/>
    <s v="Aktif"/>
    <n v="1"/>
    <s v="CF"/>
    <s v=""/>
  </r>
  <r>
    <s v="CF"/>
    <s v="08"/>
    <s v="E"/>
    <n v="1"/>
    <x v="183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8"/>
    <n v="0"/>
    <s v="Aktif"/>
    <n v="1"/>
    <s v="CF"/>
    <s v=""/>
  </r>
  <r>
    <s v="CF"/>
    <s v="08"/>
    <s v="E"/>
    <n v="2"/>
    <x v="183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8"/>
    <n v="0"/>
    <s v="Aktif"/>
    <n v="1"/>
    <s v="CF"/>
    <s v=""/>
  </r>
  <r>
    <s v="CF"/>
    <s v="09"/>
    <s v="A"/>
    <n v="1"/>
    <x v="1840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9"/>
    <n v="770"/>
    <s v="Aktif"/>
    <n v="0"/>
    <s v=""/>
    <s v=""/>
  </r>
  <r>
    <s v="CF"/>
    <s v="09"/>
    <s v="A"/>
    <n v="2"/>
    <x v="1841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9"/>
    <n v="770"/>
    <s v="Aktif"/>
    <n v="0"/>
    <s v=""/>
    <s v=""/>
  </r>
  <r>
    <s v="CF"/>
    <s v="09"/>
    <s v="B"/>
    <n v="1"/>
    <x v="1842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9"/>
    <n v="770"/>
    <s v="Aktif"/>
    <n v="0"/>
    <s v=""/>
    <s v=""/>
  </r>
  <r>
    <s v="CF"/>
    <s v="09"/>
    <s v="B"/>
    <n v="2"/>
    <x v="1843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9"/>
    <n v="770"/>
    <s v="Aktif"/>
    <n v="0"/>
    <s v=""/>
    <s v=""/>
  </r>
  <r>
    <s v="CF"/>
    <s v="09"/>
    <s v="C"/>
    <n v="1"/>
    <x v="184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9"/>
    <n v="0"/>
    <s v="Aktif"/>
    <n v="1"/>
    <s v="CF"/>
    <s v=""/>
  </r>
  <r>
    <s v="CF"/>
    <s v="09"/>
    <s v="C"/>
    <n v="2"/>
    <x v="184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9"/>
    <n v="0"/>
    <s v="Aktif"/>
    <n v="1"/>
    <s v="CF"/>
    <s v=""/>
  </r>
  <r>
    <s v="CF"/>
    <s v="09"/>
    <s v="D"/>
    <n v="1"/>
    <x v="184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9"/>
    <n v="0"/>
    <s v="Aktif"/>
    <n v="1"/>
    <s v="CF"/>
    <s v=""/>
  </r>
  <r>
    <s v="CF"/>
    <s v="09"/>
    <s v="D"/>
    <n v="2"/>
    <x v="184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9"/>
    <n v="0"/>
    <s v="Aktif"/>
    <n v="1"/>
    <s v="CF"/>
    <s v=""/>
  </r>
  <r>
    <s v="CF"/>
    <s v="09"/>
    <s v="E"/>
    <n v="1"/>
    <x v="184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9"/>
    <n v="0"/>
    <s v="Aktif"/>
    <n v="1"/>
    <s v="CF"/>
    <s v=""/>
  </r>
  <r>
    <s v="CF"/>
    <s v="09"/>
    <s v="E"/>
    <n v="2"/>
    <x v="184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9"/>
    <n v="0"/>
    <s v="Aktif"/>
    <n v="1"/>
    <s v="CF"/>
    <s v=""/>
  </r>
  <r>
    <s v="CF"/>
    <s v="10"/>
    <s v="A"/>
    <n v="1"/>
    <x v="1850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0"/>
    <n v="770"/>
    <s v="Aktif"/>
    <n v="0"/>
    <s v=""/>
    <s v=""/>
  </r>
  <r>
    <s v="CF"/>
    <s v="10"/>
    <s v="A"/>
    <n v="2"/>
    <x v="1851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0"/>
    <n v="770"/>
    <s v="Aktif"/>
    <n v="0"/>
    <s v=""/>
    <s v=""/>
  </r>
  <r>
    <s v="CF"/>
    <s v="10"/>
    <s v="B"/>
    <n v="1"/>
    <x v="1852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0"/>
    <n v="770"/>
    <s v="Aktif"/>
    <n v="0"/>
    <s v=""/>
    <s v=""/>
  </r>
  <r>
    <s v="CF"/>
    <s v="10"/>
    <s v="B"/>
    <n v="2"/>
    <x v="1853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0"/>
    <n v="770"/>
    <s v="Aktif"/>
    <n v="0"/>
    <s v=""/>
    <s v=""/>
  </r>
  <r>
    <s v="CF"/>
    <s v="10"/>
    <s v="C"/>
    <n v="1"/>
    <x v="185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0"/>
    <n v="0"/>
    <s v="Aktif"/>
    <n v="1"/>
    <s v="CF"/>
    <s v=""/>
  </r>
  <r>
    <s v="CF"/>
    <s v="10"/>
    <s v="C"/>
    <n v="2"/>
    <x v="185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0"/>
    <n v="0"/>
    <s v="Aktif"/>
    <n v="1"/>
    <s v="CF"/>
    <s v=""/>
  </r>
  <r>
    <s v="CF"/>
    <s v="10"/>
    <s v="D"/>
    <n v="1"/>
    <x v="185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0"/>
    <n v="0"/>
    <s v="Aktif"/>
    <n v="1"/>
    <s v="CF"/>
    <s v=""/>
  </r>
  <r>
    <s v="CF"/>
    <s v="10"/>
    <s v="D"/>
    <n v="2"/>
    <x v="185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0"/>
    <n v="0"/>
    <s v="Aktif"/>
    <n v="1"/>
    <s v="CF"/>
    <s v=""/>
  </r>
  <r>
    <s v="CF"/>
    <s v="10"/>
    <s v="E"/>
    <n v="1"/>
    <x v="185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0"/>
    <n v="0"/>
    <s v="Aktif"/>
    <n v="1"/>
    <s v="CF"/>
    <s v=""/>
  </r>
  <r>
    <s v="CF"/>
    <s v="10"/>
    <s v="E"/>
    <n v="2"/>
    <x v="185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0"/>
    <n v="0"/>
    <s v="Aktif"/>
    <n v="1"/>
    <s v="CF"/>
    <s v=""/>
  </r>
  <r>
    <s v="CF"/>
    <s v="11"/>
    <s v="A"/>
    <n v="1"/>
    <x v="1860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1"/>
    <n v="770"/>
    <s v="Aktif"/>
    <n v="0"/>
    <s v=""/>
    <s v=""/>
  </r>
  <r>
    <s v="CF"/>
    <s v="11"/>
    <s v="A"/>
    <n v="2"/>
    <x v="1861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1"/>
    <n v="770"/>
    <s v="Aktif"/>
    <n v="0"/>
    <s v=""/>
    <s v=""/>
  </r>
  <r>
    <s v="CF"/>
    <s v="11"/>
    <s v="B"/>
    <n v="1"/>
    <x v="1862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1"/>
    <n v="770"/>
    <s v="Aktif"/>
    <n v="0"/>
    <s v=""/>
    <s v=""/>
  </r>
  <r>
    <s v="CF"/>
    <s v="11"/>
    <s v="B"/>
    <n v="2"/>
    <x v="1863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1"/>
    <n v="770"/>
    <s v="Aktif"/>
    <n v="0"/>
    <s v=""/>
    <s v=""/>
  </r>
  <r>
    <s v="CF"/>
    <s v="11"/>
    <s v="C"/>
    <n v="1"/>
    <x v="186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1"/>
    <n v="0"/>
    <s v="Aktif"/>
    <n v="1"/>
    <s v="CF"/>
    <s v=""/>
  </r>
  <r>
    <s v="CF"/>
    <s v="11"/>
    <s v="C"/>
    <n v="2"/>
    <x v="186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1"/>
    <n v="0"/>
    <s v="Aktif"/>
    <n v="1"/>
    <s v="CF"/>
    <s v=""/>
  </r>
  <r>
    <s v="CF"/>
    <s v="11"/>
    <s v="D"/>
    <n v="1"/>
    <x v="186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1"/>
    <n v="0"/>
    <s v="Aktif"/>
    <n v="1"/>
    <s v="CF"/>
    <s v=""/>
  </r>
  <r>
    <s v="CF"/>
    <s v="11"/>
    <s v="D"/>
    <n v="2"/>
    <x v="186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1"/>
    <n v="0"/>
    <s v="Aktif"/>
    <n v="1"/>
    <s v="CF"/>
    <s v=""/>
  </r>
  <r>
    <s v="CF"/>
    <s v="11"/>
    <s v="E"/>
    <n v="1"/>
    <x v="186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1"/>
    <n v="0"/>
    <s v="Aktif"/>
    <n v="1"/>
    <s v="CF"/>
    <s v=""/>
  </r>
  <r>
    <s v="CF"/>
    <s v="11"/>
    <s v="E"/>
    <n v="2"/>
    <x v="186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1"/>
    <n v="0"/>
    <s v="Aktif"/>
    <n v="1"/>
    <s v="CF"/>
    <s v=""/>
  </r>
  <r>
    <s v="CF"/>
    <s v="12"/>
    <s v="A"/>
    <n v="1"/>
    <x v="1870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2"/>
    <n v="770"/>
    <s v="Aktif"/>
    <n v="0"/>
    <s v=""/>
    <s v=""/>
  </r>
  <r>
    <s v="CF"/>
    <s v="12"/>
    <s v="A"/>
    <n v="2"/>
    <x v="1871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2"/>
    <n v="770"/>
    <s v="Aktif"/>
    <n v="0"/>
    <s v=""/>
    <s v=""/>
  </r>
  <r>
    <s v="CF"/>
    <s v="12"/>
    <s v="B"/>
    <n v="1"/>
    <x v="187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B"/>
    <n v="2"/>
    <x v="187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C"/>
    <n v="1"/>
    <x v="187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C"/>
    <n v="2"/>
    <x v="187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D"/>
    <n v="1"/>
    <x v="187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D"/>
    <n v="2"/>
    <x v="187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E"/>
    <n v="1"/>
    <x v="187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E"/>
    <n v="2"/>
    <x v="187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3"/>
    <s v="A"/>
    <n v="1"/>
    <x v="188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A"/>
    <n v="2"/>
    <x v="188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B"/>
    <n v="1"/>
    <x v="188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B"/>
    <n v="2"/>
    <x v="188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C"/>
    <n v="1"/>
    <x v="188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C"/>
    <n v="2"/>
    <x v="188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D"/>
    <n v="1"/>
    <x v="188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D"/>
    <n v="2"/>
    <x v="188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E"/>
    <n v="1"/>
    <x v="188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E"/>
    <n v="2"/>
    <x v="188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4"/>
    <s v="A"/>
    <n v="1"/>
    <x v="189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A"/>
    <n v="2"/>
    <x v="189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B"/>
    <n v="1"/>
    <x v="189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B"/>
    <n v="2"/>
    <x v="189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C"/>
    <n v="1"/>
    <x v="189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C"/>
    <n v="2"/>
    <x v="189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D"/>
    <n v="1"/>
    <x v="189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D"/>
    <n v="2"/>
    <x v="189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E"/>
    <n v="1"/>
    <x v="189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E"/>
    <n v="2"/>
    <x v="189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5"/>
    <s v="A"/>
    <n v="1"/>
    <x v="190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A"/>
    <n v="2"/>
    <x v="190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B"/>
    <n v="1"/>
    <x v="190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B"/>
    <n v="2"/>
    <x v="190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C"/>
    <n v="1"/>
    <x v="190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C"/>
    <n v="2"/>
    <x v="190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D"/>
    <n v="1"/>
    <x v="190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D"/>
    <n v="2"/>
    <x v="190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E"/>
    <n v="1"/>
    <x v="190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E"/>
    <n v="2"/>
    <x v="190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6"/>
    <s v="A"/>
    <n v="1"/>
    <x v="191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A"/>
    <n v="2"/>
    <x v="191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B"/>
    <n v="1"/>
    <x v="191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B"/>
    <n v="2"/>
    <x v="191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C"/>
    <n v="1"/>
    <x v="191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C"/>
    <n v="2"/>
    <x v="191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D"/>
    <n v="1"/>
    <x v="191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D"/>
    <n v="2"/>
    <x v="191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E"/>
    <n v="1"/>
    <x v="191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E"/>
    <n v="2"/>
    <x v="191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7"/>
    <s v="A"/>
    <n v="1"/>
    <x v="192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A"/>
    <n v="2"/>
    <x v="192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B"/>
    <n v="1"/>
    <x v="192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B"/>
    <n v="2"/>
    <x v="192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C"/>
    <n v="1"/>
    <x v="192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C"/>
    <n v="2"/>
    <x v="192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D"/>
    <n v="1"/>
    <x v="192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D"/>
    <n v="2"/>
    <x v="192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E"/>
    <n v="1"/>
    <x v="192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E"/>
    <n v="2"/>
    <x v="192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8"/>
    <s v="A"/>
    <n v="1"/>
    <x v="193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A"/>
    <n v="2"/>
    <x v="1931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B"/>
    <n v="1"/>
    <x v="193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B"/>
    <n v="2"/>
    <x v="193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C"/>
    <n v="1"/>
    <x v="193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C"/>
    <n v="2"/>
    <x v="193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D"/>
    <n v="1"/>
    <x v="193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D"/>
    <n v="2"/>
    <x v="193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E"/>
    <n v="1"/>
    <x v="193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E"/>
    <n v="2"/>
    <x v="193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9"/>
    <s v="A"/>
    <n v="1"/>
    <x v="194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A"/>
    <n v="2"/>
    <x v="194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B"/>
    <n v="1"/>
    <x v="194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B"/>
    <n v="2"/>
    <x v="194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C"/>
    <n v="1"/>
    <x v="194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C"/>
    <n v="2"/>
    <x v="194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D"/>
    <n v="1"/>
    <x v="194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D"/>
    <n v="2"/>
    <x v="194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E"/>
    <n v="1"/>
    <x v="194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E"/>
    <n v="2"/>
    <x v="194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20"/>
    <s v="A"/>
    <n v="1"/>
    <x v="195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F20"/>
    <n v="0"/>
    <s v="Aktif"/>
    <n v="1"/>
    <s v="CF"/>
    <s v=""/>
  </r>
  <r>
    <s v="CF"/>
    <s v="20"/>
    <s v="A"/>
    <n v="2"/>
    <x v="195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F20"/>
    <n v="0"/>
    <s v="Aktif"/>
    <n v="1"/>
    <s v="CF"/>
    <s v=""/>
  </r>
  <r>
    <s v="CF"/>
    <s v="20"/>
    <s v="B"/>
    <n v="1"/>
    <x v="195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B"/>
    <n v="2"/>
    <x v="195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C"/>
    <n v="1"/>
    <x v="195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C"/>
    <n v="2"/>
    <x v="195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D"/>
    <n v="1"/>
    <x v="195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D"/>
    <n v="2"/>
    <x v="195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E"/>
    <n v="1"/>
    <x v="195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E"/>
    <n v="2"/>
    <x v="195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1"/>
    <s v="A"/>
    <n v="1"/>
    <x v="196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A"/>
    <n v="2"/>
    <x v="196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B"/>
    <n v="1"/>
    <x v="196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B"/>
    <n v="2"/>
    <x v="19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C"/>
    <n v="1"/>
    <x v="196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C"/>
    <n v="2"/>
    <x v="196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D"/>
    <n v="1"/>
    <x v="196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D"/>
    <n v="2"/>
    <x v="196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E"/>
    <n v="1"/>
    <x v="196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E"/>
    <n v="2"/>
    <x v="196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2"/>
    <s v="A"/>
    <n v="1"/>
    <x v="197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A"/>
    <n v="2"/>
    <x v="197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B"/>
    <n v="1"/>
    <x v="197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B"/>
    <n v="2"/>
    <x v="197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C"/>
    <n v="1"/>
    <x v="197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C"/>
    <n v="2"/>
    <x v="197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D"/>
    <n v="1"/>
    <x v="197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D"/>
    <n v="2"/>
    <x v="197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E"/>
    <n v="1"/>
    <x v="197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E"/>
    <n v="2"/>
    <x v="197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3"/>
    <s v="A"/>
    <n v="1"/>
    <x v="198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A"/>
    <n v="2"/>
    <x v="198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B"/>
    <n v="1"/>
    <x v="198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B"/>
    <n v="2"/>
    <x v="198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C"/>
    <n v="1"/>
    <x v="198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C"/>
    <n v="2"/>
    <x v="198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D"/>
    <n v="1"/>
    <x v="198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D"/>
    <n v="2"/>
    <x v="198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E"/>
    <n v="1"/>
    <x v="198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E"/>
    <n v="2"/>
    <x v="198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4"/>
    <s v="A"/>
    <n v="1"/>
    <x v="199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A"/>
    <n v="2"/>
    <x v="199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B"/>
    <n v="1"/>
    <x v="199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B"/>
    <n v="2"/>
    <x v="199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C"/>
    <n v="1"/>
    <x v="199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C"/>
    <n v="2"/>
    <x v="199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D"/>
    <n v="1"/>
    <x v="199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D"/>
    <n v="2"/>
    <x v="199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E"/>
    <n v="1"/>
    <x v="199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E"/>
    <n v="2"/>
    <x v="199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5"/>
    <s v="A"/>
    <n v="1"/>
    <x v="200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A"/>
    <n v="2"/>
    <x v="200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B"/>
    <n v="1"/>
    <x v="200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B"/>
    <n v="2"/>
    <x v="200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C"/>
    <n v="1"/>
    <x v="200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C"/>
    <n v="2"/>
    <x v="200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D"/>
    <n v="1"/>
    <x v="200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D"/>
    <n v="2"/>
    <x v="200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E"/>
    <n v="1"/>
    <x v="200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E"/>
    <n v="2"/>
    <x v="200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6"/>
    <s v="A"/>
    <n v="1"/>
    <x v="201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A"/>
    <n v="2"/>
    <x v="201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B"/>
    <n v="1"/>
    <x v="201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B"/>
    <n v="2"/>
    <x v="201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C"/>
    <n v="1"/>
    <x v="201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C"/>
    <n v="2"/>
    <x v="201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D"/>
    <n v="1"/>
    <x v="201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D"/>
    <n v="2"/>
    <x v="201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E"/>
    <n v="1"/>
    <x v="201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E"/>
    <n v="2"/>
    <x v="201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7"/>
    <s v="A"/>
    <n v="1"/>
    <x v="202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A"/>
    <n v="2"/>
    <x v="202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B"/>
    <n v="1"/>
    <x v="202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B"/>
    <n v="2"/>
    <x v="202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C"/>
    <n v="1"/>
    <x v="202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C"/>
    <n v="2"/>
    <x v="202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D"/>
    <n v="1"/>
    <x v="202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D"/>
    <n v="2"/>
    <x v="202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E"/>
    <n v="1"/>
    <x v="202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E"/>
    <n v="2"/>
    <x v="202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8"/>
    <s v="A"/>
    <n v="1"/>
    <x v="203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A"/>
    <n v="2"/>
    <x v="203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B"/>
    <n v="1"/>
    <x v="203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B"/>
    <n v="2"/>
    <x v="203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C"/>
    <n v="1"/>
    <x v="203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C"/>
    <n v="2"/>
    <x v="203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D"/>
    <n v="1"/>
    <x v="203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D"/>
    <n v="2"/>
    <x v="203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E"/>
    <n v="1"/>
    <x v="203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E"/>
    <n v="2"/>
    <x v="203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9"/>
    <s v="A"/>
    <n v="1"/>
    <x v="204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A"/>
    <n v="2"/>
    <x v="204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B"/>
    <n v="1"/>
    <x v="204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B"/>
    <n v="2"/>
    <x v="204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C"/>
    <n v="1"/>
    <x v="204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C"/>
    <n v="2"/>
    <x v="204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D"/>
    <n v="1"/>
    <x v="204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D"/>
    <n v="2"/>
    <x v="204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E"/>
    <n v="1"/>
    <x v="204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E"/>
    <n v="2"/>
    <x v="204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30"/>
    <s v="A"/>
    <n v="1"/>
    <x v="205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A"/>
    <n v="2"/>
    <x v="205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B"/>
    <n v="1"/>
    <x v="205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B"/>
    <n v="2"/>
    <x v="205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C"/>
    <n v="1"/>
    <x v="205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C"/>
    <n v="2"/>
    <x v="205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D"/>
    <n v="1"/>
    <x v="205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D"/>
    <n v="2"/>
    <x v="205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E"/>
    <n v="1"/>
    <x v="205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E"/>
    <n v="2"/>
    <x v="205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1"/>
    <s v="A"/>
    <n v="1"/>
    <x v="206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A"/>
    <n v="2"/>
    <x v="206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B"/>
    <n v="1"/>
    <x v="206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B"/>
    <n v="2"/>
    <x v="20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C"/>
    <n v="1"/>
    <x v="206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C"/>
    <n v="2"/>
    <x v="206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D"/>
    <n v="1"/>
    <x v="206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D"/>
    <n v="2"/>
    <x v="206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E"/>
    <n v="1"/>
    <x v="206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E"/>
    <n v="2"/>
    <x v="206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2"/>
    <s v="A"/>
    <n v="1"/>
    <x v="207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A"/>
    <n v="2"/>
    <x v="207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B"/>
    <n v="1"/>
    <x v="207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B"/>
    <n v="2"/>
    <x v="207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C"/>
    <n v="1"/>
    <x v="207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C"/>
    <n v="2"/>
    <x v="207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D"/>
    <n v="1"/>
    <x v="207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D"/>
    <n v="2"/>
    <x v="207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E"/>
    <n v="1"/>
    <x v="207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E"/>
    <n v="2"/>
    <x v="207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3"/>
    <s v="A"/>
    <n v="1"/>
    <x v="208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A"/>
    <n v="2"/>
    <x v="208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B"/>
    <n v="1"/>
    <x v="208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B"/>
    <n v="2"/>
    <x v="208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C"/>
    <n v="1"/>
    <x v="208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C"/>
    <n v="2"/>
    <x v="208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D"/>
    <n v="1"/>
    <x v="208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D"/>
    <n v="2"/>
    <x v="208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E"/>
    <n v="1"/>
    <x v="208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E"/>
    <n v="2"/>
    <x v="208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4"/>
    <s v="A"/>
    <n v="1"/>
    <x v="209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A"/>
    <n v="2"/>
    <x v="209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B"/>
    <n v="1"/>
    <x v="209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B"/>
    <n v="2"/>
    <x v="209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C"/>
    <n v="1"/>
    <x v="209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C"/>
    <n v="2"/>
    <x v="209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D"/>
    <n v="1"/>
    <x v="209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D"/>
    <n v="2"/>
    <x v="209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E"/>
    <n v="1"/>
    <x v="2098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E"/>
    <n v="2"/>
    <x v="2099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5"/>
    <s v="A"/>
    <n v="1"/>
    <x v="210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A"/>
    <n v="2"/>
    <x v="210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B"/>
    <n v="1"/>
    <x v="210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B"/>
    <n v="2"/>
    <x v="210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C"/>
    <n v="1"/>
    <x v="210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C"/>
    <n v="2"/>
    <x v="210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D"/>
    <n v="1"/>
    <x v="210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D"/>
    <n v="2"/>
    <x v="210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E"/>
    <n v="1"/>
    <x v="210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E"/>
    <n v="2"/>
    <x v="210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6"/>
    <s v="A"/>
    <n v="1"/>
    <x v="211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A"/>
    <n v="2"/>
    <x v="211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B"/>
    <n v="1"/>
    <x v="211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B"/>
    <n v="2"/>
    <x v="211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C"/>
    <n v="1"/>
    <x v="211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C"/>
    <n v="2"/>
    <x v="211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D"/>
    <n v="1"/>
    <x v="211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D"/>
    <n v="2"/>
    <x v="211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E"/>
    <n v="1"/>
    <x v="211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E"/>
    <n v="2"/>
    <x v="211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7"/>
    <s v="A"/>
    <n v="1"/>
    <x v="212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A"/>
    <n v="2"/>
    <x v="212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B"/>
    <n v="1"/>
    <x v="212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B"/>
    <n v="2"/>
    <x v="212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C"/>
    <n v="1"/>
    <x v="212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C"/>
    <n v="2"/>
    <x v="212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D"/>
    <n v="1"/>
    <x v="212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D"/>
    <n v="2"/>
    <x v="2127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E"/>
    <n v="1"/>
    <x v="2128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E"/>
    <n v="2"/>
    <x v="2129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8"/>
    <s v="A"/>
    <n v="1"/>
    <x v="213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A"/>
    <n v="2"/>
    <x v="213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B"/>
    <n v="1"/>
    <x v="213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B"/>
    <n v="2"/>
    <x v="213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C"/>
    <n v="1"/>
    <x v="213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C"/>
    <n v="2"/>
    <x v="213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D"/>
    <n v="1"/>
    <x v="213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D"/>
    <n v="2"/>
    <x v="213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E"/>
    <n v="1"/>
    <x v="213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E"/>
    <n v="2"/>
    <x v="213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9"/>
    <s v="A"/>
    <n v="1"/>
    <x v="214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A"/>
    <n v="2"/>
    <x v="214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B"/>
    <n v="1"/>
    <x v="214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B"/>
    <n v="2"/>
    <x v="214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C"/>
    <n v="1"/>
    <x v="214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C"/>
    <n v="2"/>
    <x v="214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D"/>
    <n v="1"/>
    <x v="214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D"/>
    <n v="2"/>
    <x v="214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E"/>
    <n v="1"/>
    <x v="214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E"/>
    <n v="2"/>
    <x v="214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40"/>
    <s v="A"/>
    <n v="1"/>
    <x v="215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A"/>
    <n v="2"/>
    <x v="215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F40"/>
    <n v="0"/>
    <s v="Aktif"/>
    <n v="1"/>
    <s v="CF"/>
    <s v=""/>
  </r>
  <r>
    <s v="CF"/>
    <s v="40"/>
    <s v="B"/>
    <n v="1"/>
    <x v="215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B"/>
    <n v="2"/>
    <x v="215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C"/>
    <n v="1"/>
    <x v="215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C"/>
    <n v="2"/>
    <x v="215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D"/>
    <n v="1"/>
    <x v="215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D"/>
    <n v="2"/>
    <x v="215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E"/>
    <n v="1"/>
    <x v="215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E"/>
    <n v="2"/>
    <x v="215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G"/>
    <s v="01"/>
    <s v="A"/>
    <n v="1"/>
    <x v="216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A"/>
    <n v="2"/>
    <x v="216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B"/>
    <n v="1"/>
    <x v="216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B"/>
    <n v="2"/>
    <x v="216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C"/>
    <n v="1"/>
    <x v="216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C"/>
    <n v="2"/>
    <x v="216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D"/>
    <n v="1"/>
    <x v="216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D"/>
    <n v="2"/>
    <x v="216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E"/>
    <n v="1"/>
    <x v="216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E"/>
    <n v="2"/>
    <x v="216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2"/>
    <s v="A"/>
    <n v="1"/>
    <x v="217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2"/>
    <n v="0"/>
    <e v="#N/A"/>
    <n v="1"/>
    <e v="#N/A"/>
    <s v=""/>
  </r>
  <r>
    <s v="CG"/>
    <s v="02"/>
    <s v="A"/>
    <n v="2"/>
    <x v="217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2"/>
    <n v="0"/>
    <e v="#N/A"/>
    <n v="1"/>
    <e v="#N/A"/>
    <s v=""/>
  </r>
  <r>
    <s v="CG"/>
    <s v="02"/>
    <s v="B"/>
    <n v="1"/>
    <x v="217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2"/>
    <n v="0"/>
    <e v="#N/A"/>
    <n v="1"/>
    <e v="#N/A"/>
    <s v=""/>
  </r>
  <r>
    <s v="CG"/>
    <s v="02"/>
    <s v="B"/>
    <n v="2"/>
    <x v="217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2"/>
    <n v="0"/>
    <e v="#N/A"/>
    <n v="1"/>
    <e v="#N/A"/>
    <s v=""/>
  </r>
  <r>
    <s v="CG"/>
    <s v="02"/>
    <s v="C"/>
    <n v="1"/>
    <x v="217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2"/>
    <n v="0"/>
    <e v="#N/A"/>
    <n v="1"/>
    <e v="#N/A"/>
    <s v=""/>
  </r>
  <r>
    <s v="CG"/>
    <s v="02"/>
    <s v="C"/>
    <n v="2"/>
    <x v="217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2"/>
    <n v="0"/>
    <e v="#N/A"/>
    <n v="1"/>
    <e v="#N/A"/>
    <s v=""/>
  </r>
  <r>
    <s v="CG"/>
    <s v="02"/>
    <s v="D"/>
    <n v="1"/>
    <x v="217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2"/>
    <n v="0"/>
    <e v="#N/A"/>
    <n v="1"/>
    <e v="#N/A"/>
    <s v=""/>
  </r>
  <r>
    <s v="CG"/>
    <s v="02"/>
    <s v="D"/>
    <n v="2"/>
    <x v="217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2"/>
    <n v="0"/>
    <e v="#N/A"/>
    <n v="1"/>
    <e v="#N/A"/>
    <s v=""/>
  </r>
  <r>
    <s v="CG"/>
    <s v="02"/>
    <s v="E"/>
    <n v="1"/>
    <x v="217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2"/>
    <n v="0"/>
    <e v="#N/A"/>
    <n v="1"/>
    <e v="#N/A"/>
    <s v=""/>
  </r>
  <r>
    <s v="CG"/>
    <s v="02"/>
    <s v="E"/>
    <n v="2"/>
    <x v="217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2"/>
    <n v="0"/>
    <e v="#N/A"/>
    <n v="1"/>
    <e v="#N/A"/>
    <s v=""/>
  </r>
  <r>
    <s v="CG"/>
    <s v="03"/>
    <s v="A"/>
    <n v="1"/>
    <x v="218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3"/>
    <n v="0"/>
    <e v="#N/A"/>
    <n v="1"/>
    <e v="#N/A"/>
    <s v=""/>
  </r>
  <r>
    <s v="CG"/>
    <s v="03"/>
    <s v="A"/>
    <n v="2"/>
    <x v="218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3"/>
    <n v="0"/>
    <e v="#N/A"/>
    <n v="1"/>
    <e v="#N/A"/>
    <s v=""/>
  </r>
  <r>
    <s v="CG"/>
    <s v="03"/>
    <s v="B"/>
    <n v="1"/>
    <x v="218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3"/>
    <n v="0"/>
    <e v="#N/A"/>
    <n v="1"/>
    <e v="#N/A"/>
    <s v=""/>
  </r>
  <r>
    <s v="CG"/>
    <s v="03"/>
    <s v="B"/>
    <n v="2"/>
    <x v="218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3"/>
    <n v="0"/>
    <e v="#N/A"/>
    <n v="1"/>
    <e v="#N/A"/>
    <s v=""/>
  </r>
  <r>
    <s v="CG"/>
    <s v="03"/>
    <s v="C"/>
    <n v="1"/>
    <x v="218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3"/>
    <n v="0"/>
    <e v="#N/A"/>
    <n v="1"/>
    <e v="#N/A"/>
    <s v=""/>
  </r>
  <r>
    <s v="CG"/>
    <s v="03"/>
    <s v="C"/>
    <n v="2"/>
    <x v="218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3"/>
    <n v="0"/>
    <e v="#N/A"/>
    <n v="1"/>
    <e v="#N/A"/>
    <s v=""/>
  </r>
  <r>
    <s v="CG"/>
    <s v="03"/>
    <s v="D"/>
    <n v="1"/>
    <x v="218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3"/>
    <n v="0"/>
    <e v="#N/A"/>
    <n v="1"/>
    <e v="#N/A"/>
    <s v=""/>
  </r>
  <r>
    <s v="CG"/>
    <s v="03"/>
    <s v="D"/>
    <n v="2"/>
    <x v="218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3"/>
    <n v="0"/>
    <e v="#N/A"/>
    <n v="1"/>
    <e v="#N/A"/>
    <s v=""/>
  </r>
  <r>
    <s v="CG"/>
    <s v="03"/>
    <s v="E"/>
    <n v="1"/>
    <x v="218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3"/>
    <n v="0"/>
    <e v="#N/A"/>
    <n v="1"/>
    <e v="#N/A"/>
    <s v=""/>
  </r>
  <r>
    <s v="CG"/>
    <s v="03"/>
    <s v="E"/>
    <n v="2"/>
    <x v="218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3"/>
    <n v="0"/>
    <e v="#N/A"/>
    <n v="1"/>
    <e v="#N/A"/>
    <s v=""/>
  </r>
  <r>
    <s v="CG"/>
    <s v="04"/>
    <s v="A"/>
    <n v="1"/>
    <x v="219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4"/>
    <n v="0"/>
    <e v="#N/A"/>
    <n v="1"/>
    <e v="#N/A"/>
    <s v=""/>
  </r>
  <r>
    <s v="CG"/>
    <s v="04"/>
    <s v="A"/>
    <n v="2"/>
    <x v="219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4"/>
    <n v="0"/>
    <e v="#N/A"/>
    <n v="1"/>
    <e v="#N/A"/>
    <s v=""/>
  </r>
  <r>
    <s v="CG"/>
    <s v="04"/>
    <s v="B"/>
    <n v="1"/>
    <x v="219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4"/>
    <n v="0"/>
    <e v="#N/A"/>
    <n v="1"/>
    <e v="#N/A"/>
    <s v=""/>
  </r>
  <r>
    <s v="CG"/>
    <s v="04"/>
    <s v="B"/>
    <n v="2"/>
    <x v="219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4"/>
    <n v="0"/>
    <e v="#N/A"/>
    <n v="1"/>
    <e v="#N/A"/>
    <s v=""/>
  </r>
  <r>
    <s v="CG"/>
    <s v="04"/>
    <s v="C"/>
    <n v="1"/>
    <x v="219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4"/>
    <n v="0"/>
    <e v="#N/A"/>
    <n v="1"/>
    <e v="#N/A"/>
    <s v=""/>
  </r>
  <r>
    <s v="CG"/>
    <s v="04"/>
    <s v="C"/>
    <n v="2"/>
    <x v="219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4"/>
    <n v="0"/>
    <e v="#N/A"/>
    <n v="1"/>
    <e v="#N/A"/>
    <s v=""/>
  </r>
  <r>
    <s v="CG"/>
    <s v="04"/>
    <s v="D"/>
    <n v="1"/>
    <x v="2196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4"/>
    <n v="0"/>
    <e v="#N/A"/>
    <n v="1"/>
    <e v="#N/A"/>
    <s v=""/>
  </r>
  <r>
    <s v="CG"/>
    <s v="04"/>
    <s v="D"/>
    <n v="2"/>
    <x v="2197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4"/>
    <n v="0"/>
    <e v="#N/A"/>
    <n v="1"/>
    <e v="#N/A"/>
    <s v=""/>
  </r>
  <r>
    <s v="CG"/>
    <s v="04"/>
    <s v="E"/>
    <n v="1"/>
    <x v="2198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4"/>
    <n v="0"/>
    <e v="#N/A"/>
    <n v="1"/>
    <e v="#N/A"/>
    <s v=""/>
  </r>
  <r>
    <s v="CG"/>
    <s v="04"/>
    <s v="E"/>
    <n v="2"/>
    <x v="2199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4"/>
    <n v="0"/>
    <e v="#N/A"/>
    <n v="1"/>
    <e v="#N/A"/>
    <s v=""/>
  </r>
  <r>
    <s v="CG"/>
    <s v="05"/>
    <s v="A"/>
    <n v="1"/>
    <x v="220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5"/>
    <n v="0"/>
    <e v="#N/A"/>
    <n v="1"/>
    <e v="#N/A"/>
    <s v=""/>
  </r>
  <r>
    <s v="CG"/>
    <s v="05"/>
    <s v="A"/>
    <n v="2"/>
    <x v="220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5"/>
    <n v="0"/>
    <e v="#N/A"/>
    <n v="1"/>
    <e v="#N/A"/>
    <s v=""/>
  </r>
  <r>
    <s v="CG"/>
    <s v="05"/>
    <s v="B"/>
    <n v="1"/>
    <x v="220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5"/>
    <n v="0"/>
    <e v="#N/A"/>
    <n v="1"/>
    <e v="#N/A"/>
    <s v=""/>
  </r>
  <r>
    <s v="CG"/>
    <s v="05"/>
    <s v="B"/>
    <n v="2"/>
    <x v="220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5"/>
    <n v="0"/>
    <e v="#N/A"/>
    <n v="1"/>
    <e v="#N/A"/>
    <s v=""/>
  </r>
  <r>
    <s v="CG"/>
    <s v="05"/>
    <s v="C"/>
    <n v="1"/>
    <x v="220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5"/>
    <n v="0"/>
    <e v="#N/A"/>
    <n v="1"/>
    <e v="#N/A"/>
    <s v=""/>
  </r>
  <r>
    <s v="CG"/>
    <s v="05"/>
    <s v="C"/>
    <n v="2"/>
    <x v="220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5"/>
    <n v="0"/>
    <e v="#N/A"/>
    <n v="1"/>
    <e v="#N/A"/>
    <s v=""/>
  </r>
  <r>
    <s v="CG"/>
    <s v="05"/>
    <s v="D"/>
    <n v="1"/>
    <x v="220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5"/>
    <n v="0"/>
    <e v="#N/A"/>
    <n v="1"/>
    <e v="#N/A"/>
    <s v=""/>
  </r>
  <r>
    <s v="CG"/>
    <s v="05"/>
    <s v="D"/>
    <n v="2"/>
    <x v="220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5"/>
    <n v="0"/>
    <e v="#N/A"/>
    <n v="1"/>
    <e v="#N/A"/>
    <s v=""/>
  </r>
  <r>
    <s v="CG"/>
    <s v="05"/>
    <s v="E"/>
    <n v="1"/>
    <x v="220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5"/>
    <n v="0"/>
    <e v="#N/A"/>
    <n v="1"/>
    <e v="#N/A"/>
    <s v=""/>
  </r>
  <r>
    <s v="CG"/>
    <s v="05"/>
    <s v="E"/>
    <n v="2"/>
    <x v="220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5"/>
    <n v="0"/>
    <e v="#N/A"/>
    <n v="1"/>
    <e v="#N/A"/>
    <s v=""/>
  </r>
  <r>
    <s v="CG"/>
    <s v="06"/>
    <s v="A"/>
    <n v="1"/>
    <x v="221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A"/>
    <n v="2"/>
    <x v="221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B"/>
    <n v="1"/>
    <x v="221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B"/>
    <n v="2"/>
    <x v="221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C"/>
    <n v="1"/>
    <x v="221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C"/>
    <n v="2"/>
    <x v="221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D"/>
    <n v="1"/>
    <x v="221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6"/>
    <n v="0"/>
    <e v="#N/A"/>
    <n v="1"/>
    <e v="#N/A"/>
    <s v=""/>
  </r>
  <r>
    <s v="CG"/>
    <s v="06"/>
    <s v="D"/>
    <n v="2"/>
    <x v="221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6"/>
    <n v="0"/>
    <e v="#N/A"/>
    <n v="1"/>
    <e v="#N/A"/>
    <s v=""/>
  </r>
  <r>
    <s v="CG"/>
    <s v="06"/>
    <s v="E"/>
    <n v="1"/>
    <x v="221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E"/>
    <n v="2"/>
    <x v="221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7"/>
    <s v="A"/>
    <n v="1"/>
    <x v="222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A"/>
    <n v="2"/>
    <x v="222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B"/>
    <n v="1"/>
    <x v="222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B"/>
    <n v="2"/>
    <x v="222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C"/>
    <n v="1"/>
    <x v="222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C"/>
    <n v="2"/>
    <x v="222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D"/>
    <n v="1"/>
    <x v="222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D"/>
    <n v="2"/>
    <x v="222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E"/>
    <n v="1"/>
    <x v="222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E"/>
    <n v="2"/>
    <x v="222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8"/>
    <s v="A"/>
    <n v="1"/>
    <x v="223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A"/>
    <n v="2"/>
    <x v="223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B"/>
    <n v="1"/>
    <x v="223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B"/>
    <n v="2"/>
    <x v="223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C"/>
    <n v="1"/>
    <x v="223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C"/>
    <n v="2"/>
    <x v="223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D"/>
    <n v="1"/>
    <x v="223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D"/>
    <n v="2"/>
    <x v="223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E"/>
    <n v="1"/>
    <x v="223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E"/>
    <n v="2"/>
    <x v="223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9"/>
    <s v="A"/>
    <n v="1"/>
    <x v="224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A"/>
    <n v="2"/>
    <x v="224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B"/>
    <n v="1"/>
    <x v="224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B"/>
    <n v="2"/>
    <x v="224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C"/>
    <n v="1"/>
    <x v="224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C"/>
    <n v="2"/>
    <x v="224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D"/>
    <n v="1"/>
    <x v="224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D"/>
    <n v="2"/>
    <x v="224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E"/>
    <n v="1"/>
    <x v="224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E"/>
    <n v="2"/>
    <x v="224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10"/>
    <s v="A"/>
    <n v="1"/>
    <x v="225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A"/>
    <n v="2"/>
    <x v="225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B"/>
    <n v="1"/>
    <x v="225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B"/>
    <n v="2"/>
    <x v="225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C"/>
    <n v="1"/>
    <x v="225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C"/>
    <n v="2"/>
    <x v="225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D"/>
    <n v="1"/>
    <x v="225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D"/>
    <n v="2"/>
    <x v="225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E"/>
    <n v="1"/>
    <x v="225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E"/>
    <n v="2"/>
    <x v="225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1"/>
    <s v="A"/>
    <n v="1"/>
    <x v="226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A"/>
    <n v="2"/>
    <x v="226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B"/>
    <n v="1"/>
    <x v="226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B"/>
    <n v="2"/>
    <x v="226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C"/>
    <n v="1"/>
    <x v="226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C"/>
    <n v="2"/>
    <x v="226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D"/>
    <n v="1"/>
    <x v="226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D"/>
    <n v="2"/>
    <x v="226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E"/>
    <n v="1"/>
    <x v="226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E"/>
    <n v="2"/>
    <x v="226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2"/>
    <s v="A"/>
    <n v="1"/>
    <x v="227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A"/>
    <n v="2"/>
    <x v="227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B"/>
    <n v="1"/>
    <x v="227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B"/>
    <n v="2"/>
    <x v="227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C"/>
    <n v="1"/>
    <x v="227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C"/>
    <n v="2"/>
    <x v="227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D"/>
    <n v="1"/>
    <x v="227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D"/>
    <n v="2"/>
    <x v="227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E"/>
    <n v="1"/>
    <x v="227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E"/>
    <n v="2"/>
    <x v="227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3"/>
    <s v="A"/>
    <n v="1"/>
    <x v="228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A"/>
    <n v="2"/>
    <x v="228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B"/>
    <n v="1"/>
    <x v="228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B"/>
    <n v="2"/>
    <x v="228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C"/>
    <n v="1"/>
    <x v="228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C"/>
    <n v="2"/>
    <x v="228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D"/>
    <n v="1"/>
    <x v="228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D"/>
    <n v="2"/>
    <x v="228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E"/>
    <n v="1"/>
    <x v="228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E"/>
    <n v="2"/>
    <x v="228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4"/>
    <s v="A"/>
    <n v="1"/>
    <x v="229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A"/>
    <n v="2"/>
    <x v="229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B"/>
    <n v="1"/>
    <x v="229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B"/>
    <n v="2"/>
    <x v="229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C"/>
    <n v="1"/>
    <x v="229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C"/>
    <n v="2"/>
    <x v="229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D"/>
    <n v="1"/>
    <x v="229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D"/>
    <n v="2"/>
    <x v="229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E"/>
    <n v="1"/>
    <x v="229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E"/>
    <n v="2"/>
    <x v="229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5"/>
    <s v="A"/>
    <n v="1"/>
    <x v="230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A"/>
    <n v="2"/>
    <x v="230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B"/>
    <n v="1"/>
    <x v="230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B"/>
    <n v="2"/>
    <x v="230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C"/>
    <n v="1"/>
    <x v="230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C"/>
    <n v="2"/>
    <x v="230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D"/>
    <n v="1"/>
    <x v="230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D"/>
    <n v="2"/>
    <x v="230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E"/>
    <n v="1"/>
    <x v="230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E"/>
    <n v="2"/>
    <x v="230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6"/>
    <s v="A"/>
    <n v="1"/>
    <x v="231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A"/>
    <n v="2"/>
    <x v="231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B"/>
    <n v="1"/>
    <x v="231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B"/>
    <n v="2"/>
    <x v="231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C"/>
    <n v="1"/>
    <x v="231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C"/>
    <n v="2"/>
    <x v="231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D"/>
    <n v="1"/>
    <x v="231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D"/>
    <n v="2"/>
    <x v="231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E"/>
    <n v="1"/>
    <x v="231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E"/>
    <n v="2"/>
    <x v="231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7"/>
    <s v="A"/>
    <n v="1"/>
    <x v="232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A"/>
    <n v="2"/>
    <x v="232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B"/>
    <n v="1"/>
    <x v="232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B"/>
    <n v="2"/>
    <x v="232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C"/>
    <n v="1"/>
    <x v="232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C"/>
    <n v="2"/>
    <x v="232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D"/>
    <n v="1"/>
    <x v="232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D"/>
    <n v="2"/>
    <x v="232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E"/>
    <n v="1"/>
    <x v="232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E"/>
    <n v="2"/>
    <x v="232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8"/>
    <s v="A"/>
    <n v="1"/>
    <x v="233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A"/>
    <n v="2"/>
    <x v="233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B"/>
    <n v="1"/>
    <x v="233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B"/>
    <n v="2"/>
    <x v="233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C"/>
    <n v="1"/>
    <x v="233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C"/>
    <n v="2"/>
    <x v="233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D"/>
    <n v="1"/>
    <x v="233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D"/>
    <n v="2"/>
    <x v="233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E"/>
    <n v="1"/>
    <x v="233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E"/>
    <n v="2"/>
    <x v="233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9"/>
    <s v="A"/>
    <n v="1"/>
    <x v="234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A"/>
    <n v="2"/>
    <x v="234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B"/>
    <n v="1"/>
    <x v="234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B"/>
    <n v="2"/>
    <x v="234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C"/>
    <n v="1"/>
    <x v="234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C"/>
    <n v="2"/>
    <x v="234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D"/>
    <n v="1"/>
    <x v="234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D"/>
    <n v="2"/>
    <x v="234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E"/>
    <n v="1"/>
    <x v="234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E"/>
    <n v="2"/>
    <x v="234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20"/>
    <s v="A"/>
    <n v="1"/>
    <x v="235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A"/>
    <n v="2"/>
    <x v="235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B"/>
    <n v="1"/>
    <x v="235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B"/>
    <n v="2"/>
    <x v="235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C"/>
    <n v="1"/>
    <x v="235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C"/>
    <n v="2"/>
    <x v="235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D"/>
    <n v="1"/>
    <x v="235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D"/>
    <n v="2"/>
    <x v="235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E"/>
    <n v="1"/>
    <x v="235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E"/>
    <n v="2"/>
    <x v="235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1"/>
    <s v="A"/>
    <n v="1"/>
    <x v="236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A"/>
    <n v="2"/>
    <x v="236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B"/>
    <n v="1"/>
    <x v="236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B"/>
    <n v="2"/>
    <x v="236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C"/>
    <n v="1"/>
    <x v="236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C"/>
    <n v="2"/>
    <x v="236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D"/>
    <n v="1"/>
    <x v="236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D"/>
    <n v="2"/>
    <x v="236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E"/>
    <n v="1"/>
    <x v="236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E"/>
    <n v="2"/>
    <x v="236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2"/>
    <s v="A"/>
    <n v="1"/>
    <x v="237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A"/>
    <n v="2"/>
    <x v="237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B"/>
    <n v="1"/>
    <x v="237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B"/>
    <n v="2"/>
    <x v="237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C"/>
    <n v="1"/>
    <x v="237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C"/>
    <n v="2"/>
    <x v="237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D"/>
    <n v="1"/>
    <x v="237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D"/>
    <n v="2"/>
    <x v="237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E"/>
    <n v="1"/>
    <x v="237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E"/>
    <n v="2"/>
    <x v="237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3"/>
    <s v="A"/>
    <n v="1"/>
    <x v="238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A"/>
    <n v="2"/>
    <x v="238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B"/>
    <n v="1"/>
    <x v="238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B"/>
    <n v="2"/>
    <x v="238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C"/>
    <n v="1"/>
    <x v="238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C"/>
    <n v="2"/>
    <x v="238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D"/>
    <n v="1"/>
    <x v="238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D"/>
    <n v="2"/>
    <x v="238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E"/>
    <n v="1"/>
    <x v="238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E"/>
    <n v="2"/>
    <x v="238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4"/>
    <s v="A"/>
    <n v="1"/>
    <x v="239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A"/>
    <n v="2"/>
    <x v="239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B"/>
    <n v="1"/>
    <x v="239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B"/>
    <n v="2"/>
    <x v="239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C"/>
    <n v="1"/>
    <x v="239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C"/>
    <n v="2"/>
    <x v="239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D"/>
    <n v="1"/>
    <x v="239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D"/>
    <n v="2"/>
    <x v="239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E"/>
    <n v="1"/>
    <x v="239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E"/>
    <n v="2"/>
    <x v="239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5"/>
    <s v="A"/>
    <n v="1"/>
    <x v="240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A"/>
    <n v="2"/>
    <x v="240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B"/>
    <n v="1"/>
    <x v="240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B"/>
    <n v="2"/>
    <x v="240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C"/>
    <n v="1"/>
    <x v="240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C"/>
    <n v="2"/>
    <x v="240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D"/>
    <n v="1"/>
    <x v="240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D"/>
    <n v="2"/>
    <x v="240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E"/>
    <n v="1"/>
    <x v="240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E"/>
    <n v="2"/>
    <x v="240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6"/>
    <s v="A"/>
    <n v="1"/>
    <x v="241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A"/>
    <n v="2"/>
    <x v="241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B"/>
    <n v="1"/>
    <x v="241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B"/>
    <n v="2"/>
    <x v="241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C"/>
    <n v="1"/>
    <x v="241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C"/>
    <n v="2"/>
    <x v="241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D"/>
    <n v="1"/>
    <x v="241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D"/>
    <n v="2"/>
    <x v="241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E"/>
    <n v="1"/>
    <x v="241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E"/>
    <n v="2"/>
    <x v="241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7"/>
    <s v="A"/>
    <n v="1"/>
    <x v="242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A"/>
    <n v="2"/>
    <x v="242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B"/>
    <n v="1"/>
    <x v="242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B"/>
    <n v="2"/>
    <x v="242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C"/>
    <n v="1"/>
    <x v="242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C"/>
    <n v="2"/>
    <x v="242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D"/>
    <n v="1"/>
    <x v="242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D"/>
    <n v="2"/>
    <x v="242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E"/>
    <n v="1"/>
    <x v="242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E"/>
    <n v="2"/>
    <x v="242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8"/>
    <s v="A"/>
    <n v="1"/>
    <x v="243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A"/>
    <n v="2"/>
    <x v="243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B"/>
    <n v="1"/>
    <x v="243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B"/>
    <n v="2"/>
    <x v="243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C"/>
    <n v="1"/>
    <x v="243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C"/>
    <n v="2"/>
    <x v="243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D"/>
    <n v="1"/>
    <x v="243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D"/>
    <n v="2"/>
    <x v="243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E"/>
    <n v="1"/>
    <x v="243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E"/>
    <n v="2"/>
    <x v="243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9"/>
    <s v="A"/>
    <n v="1"/>
    <x v="244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A"/>
    <n v="2"/>
    <x v="244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B"/>
    <n v="1"/>
    <x v="244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B"/>
    <n v="2"/>
    <x v="244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C"/>
    <n v="1"/>
    <x v="244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C"/>
    <n v="2"/>
    <x v="244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D"/>
    <n v="1"/>
    <x v="244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D"/>
    <n v="2"/>
    <x v="244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E"/>
    <n v="1"/>
    <x v="244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E"/>
    <n v="2"/>
    <x v="244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30"/>
    <s v="A"/>
    <n v="1"/>
    <x v="245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A"/>
    <n v="2"/>
    <x v="245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B"/>
    <n v="1"/>
    <x v="245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B"/>
    <n v="2"/>
    <x v="245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C"/>
    <n v="1"/>
    <x v="245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C"/>
    <n v="2"/>
    <x v="245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D"/>
    <n v="1"/>
    <x v="245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D"/>
    <n v="2"/>
    <x v="245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E"/>
    <n v="1"/>
    <x v="245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E"/>
    <n v="2"/>
    <x v="245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1"/>
    <s v="A"/>
    <n v="1"/>
    <x v="246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A"/>
    <n v="2"/>
    <x v="246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B"/>
    <n v="1"/>
    <x v="246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B"/>
    <n v="2"/>
    <x v="246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C"/>
    <n v="1"/>
    <x v="246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C"/>
    <n v="2"/>
    <x v="246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D"/>
    <n v="1"/>
    <x v="246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D"/>
    <n v="2"/>
    <x v="246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E"/>
    <n v="1"/>
    <x v="246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E"/>
    <n v="2"/>
    <x v="246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2"/>
    <s v="A"/>
    <n v="1"/>
    <x v="247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A"/>
    <n v="2"/>
    <x v="247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B"/>
    <n v="1"/>
    <x v="247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B"/>
    <n v="2"/>
    <x v="247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C"/>
    <n v="1"/>
    <x v="247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C"/>
    <n v="2"/>
    <x v="247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D"/>
    <n v="1"/>
    <x v="247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D"/>
    <n v="2"/>
    <x v="247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E"/>
    <n v="1"/>
    <x v="247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E"/>
    <n v="2"/>
    <x v="247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3"/>
    <s v="A"/>
    <n v="1"/>
    <x v="248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A"/>
    <n v="2"/>
    <x v="248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B"/>
    <n v="1"/>
    <x v="248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B"/>
    <n v="2"/>
    <x v="248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C"/>
    <n v="1"/>
    <x v="248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C"/>
    <n v="2"/>
    <x v="248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D"/>
    <n v="1"/>
    <x v="248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D"/>
    <n v="2"/>
    <x v="248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E"/>
    <n v="1"/>
    <x v="248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E"/>
    <n v="2"/>
    <x v="248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4"/>
    <s v="A"/>
    <n v="1"/>
    <x v="249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A"/>
    <n v="2"/>
    <x v="249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B"/>
    <n v="1"/>
    <x v="249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B"/>
    <n v="2"/>
    <x v="249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C"/>
    <n v="1"/>
    <x v="249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C"/>
    <n v="2"/>
    <x v="249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D"/>
    <n v="1"/>
    <x v="249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D"/>
    <n v="2"/>
    <x v="249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E"/>
    <n v="1"/>
    <x v="249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E"/>
    <n v="2"/>
    <x v="249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5"/>
    <s v="A"/>
    <n v="1"/>
    <x v="250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A"/>
    <n v="2"/>
    <x v="250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B"/>
    <n v="1"/>
    <x v="250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B"/>
    <n v="2"/>
    <x v="250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C"/>
    <n v="1"/>
    <x v="250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C"/>
    <n v="2"/>
    <x v="250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D"/>
    <n v="1"/>
    <x v="250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D"/>
    <n v="2"/>
    <x v="250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E"/>
    <n v="1"/>
    <x v="250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E"/>
    <n v="2"/>
    <x v="250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6"/>
    <s v="A"/>
    <n v="1"/>
    <x v="251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A"/>
    <n v="2"/>
    <x v="251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B"/>
    <n v="1"/>
    <x v="251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B"/>
    <n v="2"/>
    <x v="251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C"/>
    <n v="1"/>
    <x v="251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C"/>
    <n v="2"/>
    <x v="251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D"/>
    <n v="1"/>
    <x v="251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D"/>
    <n v="2"/>
    <x v="251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E"/>
    <n v="1"/>
    <x v="251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E"/>
    <n v="2"/>
    <x v="251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7"/>
    <s v="A"/>
    <n v="1"/>
    <x v="252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A"/>
    <n v="2"/>
    <x v="252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B"/>
    <n v="1"/>
    <x v="252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B"/>
    <n v="2"/>
    <x v="252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C"/>
    <n v="1"/>
    <x v="252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C"/>
    <n v="2"/>
    <x v="252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D"/>
    <n v="1"/>
    <x v="252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D"/>
    <n v="2"/>
    <x v="252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E"/>
    <n v="1"/>
    <x v="252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E"/>
    <n v="2"/>
    <x v="252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8"/>
    <s v="A"/>
    <n v="1"/>
    <x v="253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A"/>
    <n v="2"/>
    <x v="253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B"/>
    <n v="1"/>
    <x v="253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B"/>
    <n v="2"/>
    <x v="253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C"/>
    <n v="1"/>
    <x v="253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C"/>
    <n v="2"/>
    <x v="253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D"/>
    <n v="1"/>
    <x v="253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D"/>
    <n v="2"/>
    <x v="253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E"/>
    <n v="1"/>
    <x v="253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E"/>
    <n v="2"/>
    <x v="253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9"/>
    <s v="A"/>
    <n v="1"/>
    <x v="254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A"/>
    <n v="2"/>
    <x v="254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B"/>
    <n v="1"/>
    <x v="254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B"/>
    <n v="2"/>
    <x v="254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C"/>
    <n v="1"/>
    <x v="254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C"/>
    <n v="2"/>
    <x v="254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D"/>
    <n v="1"/>
    <x v="254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D"/>
    <n v="2"/>
    <x v="254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E"/>
    <n v="1"/>
    <x v="254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E"/>
    <n v="2"/>
    <x v="254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40"/>
    <s v="A"/>
    <n v="1"/>
    <x v="255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A"/>
    <n v="2"/>
    <x v="255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B"/>
    <n v="1"/>
    <x v="255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B"/>
    <n v="2"/>
    <x v="255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C"/>
    <n v="1"/>
    <x v="255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C"/>
    <n v="2"/>
    <x v="255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D"/>
    <n v="1"/>
    <x v="255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D"/>
    <n v="2"/>
    <x v="255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E"/>
    <n v="1"/>
    <x v="255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E"/>
    <n v="2"/>
    <x v="255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Qu"/>
    <s v="ar"/>
    <s v="A"/>
    <e v="#VALUE!"/>
    <x v="2560"/>
    <x v="168"/>
    <x v="51"/>
    <x v="43"/>
    <x v="54"/>
    <x v="54"/>
    <n v="1"/>
    <n v="0"/>
    <n v="1"/>
    <n v="48"/>
    <n v="0"/>
    <m/>
    <m/>
    <n v="0"/>
    <x v="1"/>
    <n v="0"/>
    <b v="0"/>
    <n v="0"/>
    <d v="1899-12-30T00:00:00"/>
    <b v="0"/>
    <m/>
    <x v="51"/>
    <x v="43"/>
    <n v="1"/>
    <n v="1"/>
    <s v="Quar"/>
    <n v="9.6"/>
    <e v="#N/A"/>
    <n v="0"/>
    <e v="#N/A"/>
    <s v="CAR"/>
  </r>
  <r>
    <s v="Qu"/>
    <s v="ar"/>
    <s v="A"/>
    <e v="#VALUE!"/>
    <x v="2560"/>
    <x v="7"/>
    <x v="79"/>
    <x v="125"/>
    <x v="43"/>
    <x v="43"/>
    <n v="1"/>
    <n v="0"/>
    <n v="1"/>
    <n v="4"/>
    <n v="0"/>
    <m/>
    <m/>
    <n v="0"/>
    <x v="1"/>
    <n v="0"/>
    <b v="0"/>
    <n v="0"/>
    <d v="1899-12-30T00:00:00"/>
    <b v="1"/>
    <m/>
    <x v="78"/>
    <x v="125"/>
    <n v="1"/>
    <n v="1"/>
    <s v="Quar"/>
    <n v="209"/>
    <e v="#N/A"/>
    <n v="0"/>
    <e v="#N/A"/>
    <s v="Drum"/>
  </r>
  <r>
    <s v="Qu"/>
    <s v="ar"/>
    <s v="A"/>
    <e v="#VALUE!"/>
    <x v="2560"/>
    <x v="7"/>
    <x v="79"/>
    <x v="125"/>
    <x v="21"/>
    <x v="21"/>
    <n v="2"/>
    <n v="0"/>
    <n v="2"/>
    <n v="36"/>
    <n v="0"/>
    <m/>
    <m/>
    <n v="0"/>
    <x v="11"/>
    <n v="0"/>
    <b v="0"/>
    <n v="0"/>
    <d v="1899-12-30T00:00:00"/>
    <b v="1"/>
    <m/>
    <x v="78"/>
    <x v="125"/>
    <n v="2"/>
    <n v="1"/>
    <s v="Quar"/>
    <n v="32"/>
    <e v="#N/A"/>
    <n v="0"/>
    <e v="#N/A"/>
    <s v="CAR"/>
  </r>
  <r>
    <s v="Qu"/>
    <s v="ar"/>
    <s v="A"/>
    <e v="#VALUE!"/>
    <x v="2560"/>
    <x v="7"/>
    <x v="79"/>
    <x v="125"/>
    <x v="38"/>
    <x v="38"/>
    <n v="1"/>
    <n v="0"/>
    <n v="1"/>
    <n v="48"/>
    <n v="0"/>
    <m/>
    <m/>
    <n v="0"/>
    <x v="1"/>
    <n v="0"/>
    <b v="0"/>
    <n v="0"/>
    <d v="1899-12-30T00:00:00"/>
    <b v="1"/>
    <m/>
    <x v="78"/>
    <x v="125"/>
    <n v="1"/>
    <n v="1"/>
    <s v="Quar"/>
    <n v="9.6000000000000014"/>
    <e v="#N/A"/>
    <n v="0"/>
    <e v="#N/A"/>
    <s v="CAR"/>
  </r>
  <r>
    <s v="Qu"/>
    <s v="ar"/>
    <s v="A"/>
    <e v="#VALUE!"/>
    <x v="2560"/>
    <x v="7"/>
    <x v="79"/>
    <x v="125"/>
    <x v="40"/>
    <x v="40"/>
    <n v="1"/>
    <n v="0"/>
    <n v="1"/>
    <n v="36"/>
    <n v="0"/>
    <m/>
    <m/>
    <n v="0"/>
    <x v="1"/>
    <n v="0"/>
    <b v="0"/>
    <n v="0"/>
    <d v="1899-12-30T00:00:00"/>
    <b v="1"/>
    <m/>
    <x v="78"/>
    <x v="125"/>
    <n v="1"/>
    <n v="1"/>
    <s v="Quar"/>
    <n v="16"/>
    <e v="#N/A"/>
    <n v="0"/>
    <e v="#N/A"/>
    <s v="CAR"/>
  </r>
  <r>
    <s v="Qu"/>
    <s v="ar"/>
    <s v="A"/>
    <e v="#VALUE!"/>
    <x v="2560"/>
    <x v="7"/>
    <x v="79"/>
    <x v="125"/>
    <x v="41"/>
    <x v="23"/>
    <n v="4"/>
    <n v="0"/>
    <m/>
    <m/>
    <n v="0"/>
    <m/>
    <m/>
    <n v="0"/>
    <x v="3"/>
    <m/>
    <b v="1"/>
    <m/>
    <m/>
    <s v=""/>
    <m/>
    <x v="78"/>
    <x v="125"/>
    <n v="4"/>
    <n v="1"/>
    <n v="0"/>
    <s v=""/>
    <e v="#N/A"/>
    <m/>
    <m/>
    <m/>
  </r>
  <r>
    <s v="Qu"/>
    <s v="ar"/>
    <s v="A"/>
    <e v="#VALUE!"/>
    <x v="2560"/>
    <x v="56"/>
    <x v="41"/>
    <x v="35"/>
    <x v="17"/>
    <x v="23"/>
    <n v="1"/>
    <n v="0"/>
    <m/>
    <m/>
    <n v="0"/>
    <m/>
    <m/>
    <n v="0"/>
    <x v="1"/>
    <m/>
    <b v="1"/>
    <m/>
    <m/>
    <s v=""/>
    <m/>
    <x v="41"/>
    <x v="35"/>
    <n v="1"/>
    <n v="1"/>
    <n v="0"/>
    <s v=""/>
    <e v="#N/A"/>
    <m/>
    <m/>
    <m/>
  </r>
  <r>
    <s v="Qu"/>
    <s v="ar"/>
    <s v="A"/>
    <e v="#VALUE!"/>
    <x v="2560"/>
    <x v="7"/>
    <x v="79"/>
    <x v="125"/>
    <x v="112"/>
    <x v="112"/>
    <n v="1"/>
    <n v="0"/>
    <n v="1"/>
    <n v="44"/>
    <n v="0"/>
    <m/>
    <m/>
    <n v="0"/>
    <x v="1"/>
    <n v="0"/>
    <b v="0"/>
    <n v="0"/>
    <d v="1899-12-30T00:00:00"/>
    <b v="1"/>
    <m/>
    <x v="78"/>
    <x v="125"/>
    <n v="1"/>
    <n v="1"/>
    <s v="Quar"/>
    <n v="12"/>
    <e v="#N/A"/>
    <n v="0"/>
    <e v="#N/A"/>
    <s v="CAR"/>
  </r>
  <r>
    <s v="Qu"/>
    <s v="ar"/>
    <s v="A"/>
    <e v="#VALUE!"/>
    <x v="2560"/>
    <x v="7"/>
    <x v="79"/>
    <x v="125"/>
    <x v="5"/>
    <x v="5"/>
    <n v="1"/>
    <n v="0"/>
    <n v="1"/>
    <n v="48"/>
    <n v="0"/>
    <m/>
    <m/>
    <n v="0"/>
    <x v="1"/>
    <n v="0"/>
    <b v="0"/>
    <n v="0"/>
    <d v="1899-12-30T00:00:00"/>
    <b v="1"/>
    <m/>
    <x v="78"/>
    <x v="125"/>
    <n v="1"/>
    <n v="1"/>
    <s v="Quar"/>
    <n v="9.6000000000000014"/>
    <e v="#N/A"/>
    <n v="0"/>
    <e v="#N/A"/>
    <s v="CAR"/>
  </r>
  <r>
    <s v="Qu"/>
    <s v="ar"/>
    <s v="A"/>
    <e v="#VALUE!"/>
    <x v="2560"/>
    <x v="7"/>
    <x v="79"/>
    <x v="125"/>
    <x v="69"/>
    <x v="69"/>
    <n v="1"/>
    <n v="0"/>
    <n v="1"/>
    <n v="36"/>
    <n v="0"/>
    <m/>
    <m/>
    <n v="0"/>
    <x v="1"/>
    <n v="0"/>
    <b v="0"/>
    <n v="0"/>
    <d v="1899-12-30T00:00:00"/>
    <b v="1"/>
    <m/>
    <x v="78"/>
    <x v="125"/>
    <n v="1"/>
    <n v="1"/>
    <s v="Quar"/>
    <n v="15"/>
    <e v="#N/A"/>
    <n v="0"/>
    <e v="#N/A"/>
    <s v="CAR"/>
  </r>
  <r>
    <s v="Qu"/>
    <s v="ar"/>
    <s v="A"/>
    <e v="#VALUE!"/>
    <x v="2560"/>
    <x v="7"/>
    <x v="79"/>
    <x v="125"/>
    <x v="64"/>
    <x v="64"/>
    <n v="1"/>
    <n v="0"/>
    <n v="1"/>
    <n v="36"/>
    <n v="0"/>
    <m/>
    <m/>
    <n v="0"/>
    <x v="1"/>
    <n v="0"/>
    <b v="0"/>
    <n v="0"/>
    <d v="1899-12-30T00:00:00"/>
    <b v="1"/>
    <m/>
    <x v="78"/>
    <x v="125"/>
    <n v="1"/>
    <n v="1"/>
    <s v="Quar"/>
    <n v="15"/>
    <e v="#N/A"/>
    <n v="0"/>
    <e v="#N/A"/>
    <s v="CAR"/>
  </r>
  <r>
    <s v="Qu"/>
    <s v="ar"/>
    <s v="A"/>
    <e v="#VALUE!"/>
    <x v="2560"/>
    <x v="7"/>
    <x v="79"/>
    <x v="125"/>
    <x v="23"/>
    <x v="23"/>
    <n v="8"/>
    <n v="0"/>
    <n v="8"/>
    <n v="44"/>
    <n v="0"/>
    <m/>
    <m/>
    <n v="0"/>
    <x v="25"/>
    <n v="0"/>
    <b v="0"/>
    <n v="0"/>
    <d v="1899-12-30T00:00:00"/>
    <b v="1"/>
    <m/>
    <x v="78"/>
    <x v="125"/>
    <n v="8"/>
    <n v="1"/>
    <s v="Quar"/>
    <n v="96"/>
    <e v="#N/A"/>
    <n v="0"/>
    <e v="#N/A"/>
    <s v="CAR"/>
  </r>
  <r>
    <s v="ST"/>
    <s v="AG"/>
    <s v="I"/>
    <e v="#VALUE!"/>
    <x v="256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STAG"/>
    <n v="0"/>
    <e v="#N/A"/>
    <n v="1"/>
    <e v="#N/A"/>
    <s v="Drum"/>
  </r>
  <r>
    <m/>
    <m/>
    <m/>
    <m/>
    <x v="256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CAR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0">
  <r>
    <x v="0"/>
    <x v="0"/>
    <x v="0"/>
    <x v="0"/>
    <s v="CA01A01"/>
  </r>
  <r>
    <x v="0"/>
    <x v="0"/>
    <x v="0"/>
    <x v="1"/>
    <s v="CA01A02"/>
  </r>
  <r>
    <x v="0"/>
    <x v="0"/>
    <x v="1"/>
    <x v="0"/>
    <s v="CA01B01"/>
  </r>
  <r>
    <x v="0"/>
    <x v="0"/>
    <x v="1"/>
    <x v="1"/>
    <s v="CA01B02"/>
  </r>
  <r>
    <x v="0"/>
    <x v="0"/>
    <x v="2"/>
    <x v="0"/>
    <s v="CA01C01"/>
  </r>
  <r>
    <x v="0"/>
    <x v="0"/>
    <x v="2"/>
    <x v="1"/>
    <s v="CA01C02"/>
  </r>
  <r>
    <x v="0"/>
    <x v="0"/>
    <x v="3"/>
    <x v="0"/>
    <s v="CA01D01"/>
  </r>
  <r>
    <x v="0"/>
    <x v="0"/>
    <x v="3"/>
    <x v="1"/>
    <s v="CA01D02"/>
  </r>
  <r>
    <x v="0"/>
    <x v="0"/>
    <x v="4"/>
    <x v="0"/>
    <s v="CA01E01"/>
  </r>
  <r>
    <x v="0"/>
    <x v="0"/>
    <x v="4"/>
    <x v="1"/>
    <s v="CA01E02"/>
  </r>
  <r>
    <x v="0"/>
    <x v="1"/>
    <x v="0"/>
    <x v="0"/>
    <s v="CA02A01"/>
  </r>
  <r>
    <x v="0"/>
    <x v="1"/>
    <x v="0"/>
    <x v="1"/>
    <s v="CA02A02"/>
  </r>
  <r>
    <x v="0"/>
    <x v="1"/>
    <x v="1"/>
    <x v="0"/>
    <s v="CA02B01"/>
  </r>
  <r>
    <x v="0"/>
    <x v="1"/>
    <x v="1"/>
    <x v="1"/>
    <s v="CA02B02"/>
  </r>
  <r>
    <x v="0"/>
    <x v="1"/>
    <x v="2"/>
    <x v="0"/>
    <s v="CA02C01"/>
  </r>
  <r>
    <x v="0"/>
    <x v="1"/>
    <x v="2"/>
    <x v="1"/>
    <s v="CA02C02"/>
  </r>
  <r>
    <x v="0"/>
    <x v="1"/>
    <x v="3"/>
    <x v="0"/>
    <s v="CA02D01"/>
  </r>
  <r>
    <x v="0"/>
    <x v="1"/>
    <x v="3"/>
    <x v="1"/>
    <s v="CA02D02"/>
  </r>
  <r>
    <x v="0"/>
    <x v="1"/>
    <x v="4"/>
    <x v="0"/>
    <s v="CA02E01"/>
  </r>
  <r>
    <x v="0"/>
    <x v="1"/>
    <x v="4"/>
    <x v="1"/>
    <s v="CA02E02"/>
  </r>
  <r>
    <x v="0"/>
    <x v="2"/>
    <x v="0"/>
    <x v="0"/>
    <s v="CA03A01"/>
  </r>
  <r>
    <x v="0"/>
    <x v="2"/>
    <x v="0"/>
    <x v="1"/>
    <s v="CA03A02"/>
  </r>
  <r>
    <x v="0"/>
    <x v="2"/>
    <x v="1"/>
    <x v="0"/>
    <s v="CA03B01"/>
  </r>
  <r>
    <x v="0"/>
    <x v="2"/>
    <x v="1"/>
    <x v="1"/>
    <s v="CA03B02"/>
  </r>
  <r>
    <x v="0"/>
    <x v="2"/>
    <x v="2"/>
    <x v="0"/>
    <s v="CA03C01"/>
  </r>
  <r>
    <x v="0"/>
    <x v="2"/>
    <x v="2"/>
    <x v="1"/>
    <s v="CA03C02"/>
  </r>
  <r>
    <x v="0"/>
    <x v="2"/>
    <x v="3"/>
    <x v="0"/>
    <s v="CA03D01"/>
  </r>
  <r>
    <x v="0"/>
    <x v="2"/>
    <x v="3"/>
    <x v="1"/>
    <s v="CA03D02"/>
  </r>
  <r>
    <x v="0"/>
    <x v="2"/>
    <x v="4"/>
    <x v="0"/>
    <s v="CA03E01"/>
  </r>
  <r>
    <x v="0"/>
    <x v="2"/>
    <x v="4"/>
    <x v="1"/>
    <s v="CA03E02"/>
  </r>
  <r>
    <x v="0"/>
    <x v="3"/>
    <x v="0"/>
    <x v="0"/>
    <s v="CA04A01"/>
  </r>
  <r>
    <x v="0"/>
    <x v="3"/>
    <x v="0"/>
    <x v="1"/>
    <s v="CA04A02"/>
  </r>
  <r>
    <x v="0"/>
    <x v="3"/>
    <x v="1"/>
    <x v="0"/>
    <s v="CA04B01"/>
  </r>
  <r>
    <x v="0"/>
    <x v="3"/>
    <x v="1"/>
    <x v="1"/>
    <s v="CA04B02"/>
  </r>
  <r>
    <x v="0"/>
    <x v="3"/>
    <x v="2"/>
    <x v="0"/>
    <s v="CA04C01"/>
  </r>
  <r>
    <x v="0"/>
    <x v="3"/>
    <x v="2"/>
    <x v="1"/>
    <s v="CA04C02"/>
  </r>
  <r>
    <x v="0"/>
    <x v="3"/>
    <x v="3"/>
    <x v="0"/>
    <s v="CA04D01"/>
  </r>
  <r>
    <x v="0"/>
    <x v="3"/>
    <x v="3"/>
    <x v="1"/>
    <s v="CA04D02"/>
  </r>
  <r>
    <x v="0"/>
    <x v="3"/>
    <x v="4"/>
    <x v="0"/>
    <s v="CA04E01"/>
  </r>
  <r>
    <x v="0"/>
    <x v="3"/>
    <x v="4"/>
    <x v="1"/>
    <s v="CA04E02"/>
  </r>
  <r>
    <x v="0"/>
    <x v="4"/>
    <x v="0"/>
    <x v="0"/>
    <s v="CA05A01"/>
  </r>
  <r>
    <x v="0"/>
    <x v="4"/>
    <x v="0"/>
    <x v="1"/>
    <s v="CA05A02"/>
  </r>
  <r>
    <x v="0"/>
    <x v="4"/>
    <x v="1"/>
    <x v="0"/>
    <s v="CA05B01"/>
  </r>
  <r>
    <x v="0"/>
    <x v="4"/>
    <x v="1"/>
    <x v="1"/>
    <s v="CA05B02"/>
  </r>
  <r>
    <x v="0"/>
    <x v="4"/>
    <x v="2"/>
    <x v="0"/>
    <s v="CA05C01"/>
  </r>
  <r>
    <x v="0"/>
    <x v="4"/>
    <x v="2"/>
    <x v="1"/>
    <s v="CA05C02"/>
  </r>
  <r>
    <x v="0"/>
    <x v="4"/>
    <x v="3"/>
    <x v="0"/>
    <s v="CA05D01"/>
  </r>
  <r>
    <x v="0"/>
    <x v="4"/>
    <x v="3"/>
    <x v="1"/>
    <s v="CA05D02"/>
  </r>
  <r>
    <x v="0"/>
    <x v="4"/>
    <x v="4"/>
    <x v="0"/>
    <s v="CA05E01"/>
  </r>
  <r>
    <x v="0"/>
    <x v="4"/>
    <x v="4"/>
    <x v="1"/>
    <s v="CA05E02"/>
  </r>
  <r>
    <x v="0"/>
    <x v="5"/>
    <x v="0"/>
    <x v="0"/>
    <s v="CA06A01"/>
  </r>
  <r>
    <x v="0"/>
    <x v="5"/>
    <x v="0"/>
    <x v="1"/>
    <s v="CA06A02"/>
  </r>
  <r>
    <x v="0"/>
    <x v="5"/>
    <x v="1"/>
    <x v="0"/>
    <s v="CA06B01"/>
  </r>
  <r>
    <x v="0"/>
    <x v="5"/>
    <x v="1"/>
    <x v="1"/>
    <s v="CA06B02"/>
  </r>
  <r>
    <x v="0"/>
    <x v="5"/>
    <x v="2"/>
    <x v="0"/>
    <s v="CA06C01"/>
  </r>
  <r>
    <x v="0"/>
    <x v="5"/>
    <x v="2"/>
    <x v="1"/>
    <s v="CA06C02"/>
  </r>
  <r>
    <x v="0"/>
    <x v="5"/>
    <x v="3"/>
    <x v="0"/>
    <s v="CA06D01"/>
  </r>
  <r>
    <x v="0"/>
    <x v="5"/>
    <x v="3"/>
    <x v="1"/>
    <s v="CA06D02"/>
  </r>
  <r>
    <x v="0"/>
    <x v="5"/>
    <x v="4"/>
    <x v="0"/>
    <s v="CA06E01"/>
  </r>
  <r>
    <x v="0"/>
    <x v="5"/>
    <x v="4"/>
    <x v="1"/>
    <s v="CA06E02"/>
  </r>
  <r>
    <x v="0"/>
    <x v="6"/>
    <x v="0"/>
    <x v="0"/>
    <s v="CA07A01"/>
  </r>
  <r>
    <x v="0"/>
    <x v="6"/>
    <x v="0"/>
    <x v="1"/>
    <s v="CA07A02"/>
  </r>
  <r>
    <x v="0"/>
    <x v="6"/>
    <x v="1"/>
    <x v="0"/>
    <s v="CA07B01"/>
  </r>
  <r>
    <x v="0"/>
    <x v="6"/>
    <x v="1"/>
    <x v="1"/>
    <s v="CA07B02"/>
  </r>
  <r>
    <x v="0"/>
    <x v="6"/>
    <x v="2"/>
    <x v="0"/>
    <s v="CA07C01"/>
  </r>
  <r>
    <x v="0"/>
    <x v="6"/>
    <x v="2"/>
    <x v="1"/>
    <s v="CA07C02"/>
  </r>
  <r>
    <x v="0"/>
    <x v="6"/>
    <x v="3"/>
    <x v="0"/>
    <s v="CA07D01"/>
  </r>
  <r>
    <x v="0"/>
    <x v="6"/>
    <x v="3"/>
    <x v="1"/>
    <s v="CA07D02"/>
  </r>
  <r>
    <x v="0"/>
    <x v="6"/>
    <x v="4"/>
    <x v="0"/>
    <s v="CA07E01"/>
  </r>
  <r>
    <x v="0"/>
    <x v="6"/>
    <x v="4"/>
    <x v="1"/>
    <s v="CA07E02"/>
  </r>
  <r>
    <x v="0"/>
    <x v="7"/>
    <x v="0"/>
    <x v="0"/>
    <s v="CA08A01"/>
  </r>
  <r>
    <x v="0"/>
    <x v="7"/>
    <x v="0"/>
    <x v="1"/>
    <s v="CA08A02"/>
  </r>
  <r>
    <x v="0"/>
    <x v="7"/>
    <x v="1"/>
    <x v="0"/>
    <s v="CA08B01"/>
  </r>
  <r>
    <x v="0"/>
    <x v="7"/>
    <x v="1"/>
    <x v="1"/>
    <s v="CA08B02"/>
  </r>
  <r>
    <x v="0"/>
    <x v="7"/>
    <x v="2"/>
    <x v="0"/>
    <s v="CA08C01"/>
  </r>
  <r>
    <x v="0"/>
    <x v="7"/>
    <x v="2"/>
    <x v="1"/>
    <s v="CA08C02"/>
  </r>
  <r>
    <x v="0"/>
    <x v="7"/>
    <x v="3"/>
    <x v="0"/>
    <s v="CA08D01"/>
  </r>
  <r>
    <x v="0"/>
    <x v="7"/>
    <x v="3"/>
    <x v="1"/>
    <s v="CA08D02"/>
  </r>
  <r>
    <x v="0"/>
    <x v="7"/>
    <x v="4"/>
    <x v="0"/>
    <s v="CA08E01"/>
  </r>
  <r>
    <x v="0"/>
    <x v="7"/>
    <x v="4"/>
    <x v="1"/>
    <s v="CA08E02"/>
  </r>
  <r>
    <x v="0"/>
    <x v="8"/>
    <x v="0"/>
    <x v="0"/>
    <s v="CA09A01"/>
  </r>
  <r>
    <x v="0"/>
    <x v="8"/>
    <x v="0"/>
    <x v="1"/>
    <s v="CA09A02"/>
  </r>
  <r>
    <x v="0"/>
    <x v="8"/>
    <x v="1"/>
    <x v="0"/>
    <s v="CA09B01"/>
  </r>
  <r>
    <x v="0"/>
    <x v="8"/>
    <x v="1"/>
    <x v="1"/>
    <s v="CA09B02"/>
  </r>
  <r>
    <x v="0"/>
    <x v="8"/>
    <x v="2"/>
    <x v="0"/>
    <s v="CA09C01"/>
  </r>
  <r>
    <x v="0"/>
    <x v="8"/>
    <x v="2"/>
    <x v="1"/>
    <s v="CA09C02"/>
  </r>
  <r>
    <x v="0"/>
    <x v="8"/>
    <x v="3"/>
    <x v="0"/>
    <s v="CA09D01"/>
  </r>
  <r>
    <x v="0"/>
    <x v="8"/>
    <x v="3"/>
    <x v="1"/>
    <s v="CA09D02"/>
  </r>
  <r>
    <x v="0"/>
    <x v="8"/>
    <x v="4"/>
    <x v="0"/>
    <s v="CA09E01"/>
  </r>
  <r>
    <x v="0"/>
    <x v="8"/>
    <x v="4"/>
    <x v="1"/>
    <s v="CA09E02"/>
  </r>
  <r>
    <x v="0"/>
    <x v="9"/>
    <x v="0"/>
    <x v="0"/>
    <s v="CA10A01"/>
  </r>
  <r>
    <x v="0"/>
    <x v="9"/>
    <x v="0"/>
    <x v="1"/>
    <s v="CA10A02"/>
  </r>
  <r>
    <x v="0"/>
    <x v="9"/>
    <x v="1"/>
    <x v="0"/>
    <s v="CA10B01"/>
  </r>
  <r>
    <x v="0"/>
    <x v="9"/>
    <x v="1"/>
    <x v="1"/>
    <s v="CA10B02"/>
  </r>
  <r>
    <x v="0"/>
    <x v="9"/>
    <x v="2"/>
    <x v="0"/>
    <s v="CA10C01"/>
  </r>
  <r>
    <x v="0"/>
    <x v="9"/>
    <x v="2"/>
    <x v="1"/>
    <s v="CA10C02"/>
  </r>
  <r>
    <x v="0"/>
    <x v="9"/>
    <x v="3"/>
    <x v="0"/>
    <s v="CA10D01"/>
  </r>
  <r>
    <x v="0"/>
    <x v="9"/>
    <x v="3"/>
    <x v="1"/>
    <s v="CA10D02"/>
  </r>
  <r>
    <x v="0"/>
    <x v="9"/>
    <x v="4"/>
    <x v="0"/>
    <s v="CA10E01"/>
  </r>
  <r>
    <x v="0"/>
    <x v="9"/>
    <x v="4"/>
    <x v="1"/>
    <s v="CA10E02"/>
  </r>
  <r>
    <x v="0"/>
    <x v="10"/>
    <x v="0"/>
    <x v="0"/>
    <s v="CA11A01"/>
  </r>
  <r>
    <x v="0"/>
    <x v="10"/>
    <x v="0"/>
    <x v="1"/>
    <s v="CA11A02"/>
  </r>
  <r>
    <x v="0"/>
    <x v="10"/>
    <x v="1"/>
    <x v="0"/>
    <s v="CA11B01"/>
  </r>
  <r>
    <x v="0"/>
    <x v="10"/>
    <x v="1"/>
    <x v="1"/>
    <s v="CA11B02"/>
  </r>
  <r>
    <x v="0"/>
    <x v="10"/>
    <x v="2"/>
    <x v="0"/>
    <s v="CA11C01"/>
  </r>
  <r>
    <x v="0"/>
    <x v="10"/>
    <x v="2"/>
    <x v="1"/>
    <s v="CA11C02"/>
  </r>
  <r>
    <x v="0"/>
    <x v="10"/>
    <x v="3"/>
    <x v="0"/>
    <s v="CA11D01"/>
  </r>
  <r>
    <x v="0"/>
    <x v="10"/>
    <x v="3"/>
    <x v="1"/>
    <s v="CA11D02"/>
  </r>
  <r>
    <x v="0"/>
    <x v="10"/>
    <x v="4"/>
    <x v="0"/>
    <s v="CA11E01"/>
  </r>
  <r>
    <x v="0"/>
    <x v="10"/>
    <x v="4"/>
    <x v="1"/>
    <s v="CA11E02"/>
  </r>
  <r>
    <x v="0"/>
    <x v="11"/>
    <x v="0"/>
    <x v="0"/>
    <s v="CA12A01"/>
  </r>
  <r>
    <x v="0"/>
    <x v="11"/>
    <x v="0"/>
    <x v="1"/>
    <s v="CA12A02"/>
  </r>
  <r>
    <x v="0"/>
    <x v="11"/>
    <x v="1"/>
    <x v="0"/>
    <s v="CA12B01"/>
  </r>
  <r>
    <x v="0"/>
    <x v="11"/>
    <x v="1"/>
    <x v="1"/>
    <s v="CA12B02"/>
  </r>
  <r>
    <x v="0"/>
    <x v="11"/>
    <x v="2"/>
    <x v="0"/>
    <s v="CA12C01"/>
  </r>
  <r>
    <x v="0"/>
    <x v="11"/>
    <x v="2"/>
    <x v="1"/>
    <s v="CA12C02"/>
  </r>
  <r>
    <x v="0"/>
    <x v="11"/>
    <x v="3"/>
    <x v="0"/>
    <s v="CA12D01"/>
  </r>
  <r>
    <x v="0"/>
    <x v="11"/>
    <x v="3"/>
    <x v="1"/>
    <s v="CA12D02"/>
  </r>
  <r>
    <x v="0"/>
    <x v="11"/>
    <x v="4"/>
    <x v="0"/>
    <s v="CA12E01"/>
  </r>
  <r>
    <x v="0"/>
    <x v="11"/>
    <x v="4"/>
    <x v="1"/>
    <s v="CA12E02"/>
  </r>
  <r>
    <x v="0"/>
    <x v="12"/>
    <x v="0"/>
    <x v="0"/>
    <s v="CA13A01"/>
  </r>
  <r>
    <x v="0"/>
    <x v="12"/>
    <x v="0"/>
    <x v="1"/>
    <s v="CA13A02"/>
  </r>
  <r>
    <x v="0"/>
    <x v="12"/>
    <x v="1"/>
    <x v="0"/>
    <s v="CA13B01"/>
  </r>
  <r>
    <x v="0"/>
    <x v="12"/>
    <x v="1"/>
    <x v="1"/>
    <s v="CA13B02"/>
  </r>
  <r>
    <x v="0"/>
    <x v="12"/>
    <x v="2"/>
    <x v="0"/>
    <s v="CA13C01"/>
  </r>
  <r>
    <x v="0"/>
    <x v="12"/>
    <x v="2"/>
    <x v="1"/>
    <s v="CA13C02"/>
  </r>
  <r>
    <x v="0"/>
    <x v="12"/>
    <x v="3"/>
    <x v="0"/>
    <s v="CA13D01"/>
  </r>
  <r>
    <x v="0"/>
    <x v="12"/>
    <x v="3"/>
    <x v="1"/>
    <s v="CA13D02"/>
  </r>
  <r>
    <x v="0"/>
    <x v="12"/>
    <x v="4"/>
    <x v="0"/>
    <s v="CA13E01"/>
  </r>
  <r>
    <x v="0"/>
    <x v="12"/>
    <x v="4"/>
    <x v="1"/>
    <s v="CA13E02"/>
  </r>
  <r>
    <x v="0"/>
    <x v="13"/>
    <x v="0"/>
    <x v="0"/>
    <s v="CA14A01"/>
  </r>
  <r>
    <x v="0"/>
    <x v="13"/>
    <x v="0"/>
    <x v="1"/>
    <s v="CA14A02"/>
  </r>
  <r>
    <x v="0"/>
    <x v="13"/>
    <x v="1"/>
    <x v="0"/>
    <s v="CA14B01"/>
  </r>
  <r>
    <x v="0"/>
    <x v="13"/>
    <x v="1"/>
    <x v="1"/>
    <s v="CA14B02"/>
  </r>
  <r>
    <x v="0"/>
    <x v="13"/>
    <x v="2"/>
    <x v="0"/>
    <s v="CA14C01"/>
  </r>
  <r>
    <x v="0"/>
    <x v="13"/>
    <x v="2"/>
    <x v="1"/>
    <s v="CA14C02"/>
  </r>
  <r>
    <x v="0"/>
    <x v="13"/>
    <x v="3"/>
    <x v="0"/>
    <s v="CA14D01"/>
  </r>
  <r>
    <x v="0"/>
    <x v="13"/>
    <x v="3"/>
    <x v="1"/>
    <s v="CA14D02"/>
  </r>
  <r>
    <x v="0"/>
    <x v="13"/>
    <x v="4"/>
    <x v="0"/>
    <s v="CA14E01"/>
  </r>
  <r>
    <x v="0"/>
    <x v="13"/>
    <x v="4"/>
    <x v="1"/>
    <s v="CA14E02"/>
  </r>
  <r>
    <x v="0"/>
    <x v="14"/>
    <x v="0"/>
    <x v="0"/>
    <s v="CA15A01"/>
  </r>
  <r>
    <x v="0"/>
    <x v="14"/>
    <x v="0"/>
    <x v="1"/>
    <s v="CA15A02"/>
  </r>
  <r>
    <x v="0"/>
    <x v="14"/>
    <x v="1"/>
    <x v="0"/>
    <s v="CA15B01"/>
  </r>
  <r>
    <x v="0"/>
    <x v="14"/>
    <x v="1"/>
    <x v="1"/>
    <s v="CA15B02"/>
  </r>
  <r>
    <x v="0"/>
    <x v="14"/>
    <x v="2"/>
    <x v="0"/>
    <s v="CA15C01"/>
  </r>
  <r>
    <x v="0"/>
    <x v="14"/>
    <x v="2"/>
    <x v="1"/>
    <s v="CA15C02"/>
  </r>
  <r>
    <x v="0"/>
    <x v="14"/>
    <x v="3"/>
    <x v="0"/>
    <s v="CA15D01"/>
  </r>
  <r>
    <x v="0"/>
    <x v="14"/>
    <x v="3"/>
    <x v="1"/>
    <s v="CA15D02"/>
  </r>
  <r>
    <x v="0"/>
    <x v="14"/>
    <x v="4"/>
    <x v="0"/>
    <s v="CA15E01"/>
  </r>
  <r>
    <x v="0"/>
    <x v="14"/>
    <x v="4"/>
    <x v="1"/>
    <s v="CA15E02"/>
  </r>
  <r>
    <x v="0"/>
    <x v="15"/>
    <x v="0"/>
    <x v="0"/>
    <s v="CA16A01"/>
  </r>
  <r>
    <x v="0"/>
    <x v="15"/>
    <x v="0"/>
    <x v="1"/>
    <s v="CA16A02"/>
  </r>
  <r>
    <x v="0"/>
    <x v="15"/>
    <x v="1"/>
    <x v="0"/>
    <s v="CA16B01"/>
  </r>
  <r>
    <x v="0"/>
    <x v="15"/>
    <x v="1"/>
    <x v="1"/>
    <s v="CA16B02"/>
  </r>
  <r>
    <x v="0"/>
    <x v="15"/>
    <x v="2"/>
    <x v="0"/>
    <s v="CA16C01"/>
  </r>
  <r>
    <x v="0"/>
    <x v="15"/>
    <x v="2"/>
    <x v="1"/>
    <s v="CA16C02"/>
  </r>
  <r>
    <x v="0"/>
    <x v="15"/>
    <x v="3"/>
    <x v="0"/>
    <s v="CA16D01"/>
  </r>
  <r>
    <x v="0"/>
    <x v="15"/>
    <x v="3"/>
    <x v="1"/>
    <s v="CA16D02"/>
  </r>
  <r>
    <x v="0"/>
    <x v="15"/>
    <x v="4"/>
    <x v="0"/>
    <s v="CA16E01"/>
  </r>
  <r>
    <x v="0"/>
    <x v="15"/>
    <x v="4"/>
    <x v="1"/>
    <s v="CA16E02"/>
  </r>
  <r>
    <x v="0"/>
    <x v="16"/>
    <x v="0"/>
    <x v="0"/>
    <s v="CA17A01"/>
  </r>
  <r>
    <x v="0"/>
    <x v="16"/>
    <x v="0"/>
    <x v="1"/>
    <s v="CA17A02"/>
  </r>
  <r>
    <x v="0"/>
    <x v="16"/>
    <x v="1"/>
    <x v="0"/>
    <s v="CA17B01"/>
  </r>
  <r>
    <x v="0"/>
    <x v="16"/>
    <x v="1"/>
    <x v="1"/>
    <s v="CA17B02"/>
  </r>
  <r>
    <x v="0"/>
    <x v="16"/>
    <x v="2"/>
    <x v="0"/>
    <s v="CA17C01"/>
  </r>
  <r>
    <x v="0"/>
    <x v="16"/>
    <x v="2"/>
    <x v="1"/>
    <s v="CA17C02"/>
  </r>
  <r>
    <x v="0"/>
    <x v="16"/>
    <x v="3"/>
    <x v="0"/>
    <s v="CA17D01"/>
  </r>
  <r>
    <x v="0"/>
    <x v="16"/>
    <x v="3"/>
    <x v="1"/>
    <s v="CA17D02"/>
  </r>
  <r>
    <x v="0"/>
    <x v="16"/>
    <x v="4"/>
    <x v="0"/>
    <s v="CA17E01"/>
  </r>
  <r>
    <x v="0"/>
    <x v="16"/>
    <x v="4"/>
    <x v="1"/>
    <s v="CA17E02"/>
  </r>
  <r>
    <x v="0"/>
    <x v="17"/>
    <x v="0"/>
    <x v="0"/>
    <s v="CA18A01"/>
  </r>
  <r>
    <x v="0"/>
    <x v="17"/>
    <x v="0"/>
    <x v="1"/>
    <s v="CA18A02"/>
  </r>
  <r>
    <x v="0"/>
    <x v="17"/>
    <x v="1"/>
    <x v="0"/>
    <s v="CA18B01"/>
  </r>
  <r>
    <x v="0"/>
    <x v="17"/>
    <x v="1"/>
    <x v="1"/>
    <s v="CA18B02"/>
  </r>
  <r>
    <x v="0"/>
    <x v="17"/>
    <x v="2"/>
    <x v="0"/>
    <s v="CA18C01"/>
  </r>
  <r>
    <x v="0"/>
    <x v="17"/>
    <x v="2"/>
    <x v="1"/>
    <s v="CA18C02"/>
  </r>
  <r>
    <x v="0"/>
    <x v="17"/>
    <x v="3"/>
    <x v="0"/>
    <s v="CA18D01"/>
  </r>
  <r>
    <x v="0"/>
    <x v="17"/>
    <x v="3"/>
    <x v="1"/>
    <s v="CA18D02"/>
  </r>
  <r>
    <x v="0"/>
    <x v="17"/>
    <x v="4"/>
    <x v="0"/>
    <s v="CA18E01"/>
  </r>
  <r>
    <x v="0"/>
    <x v="17"/>
    <x v="4"/>
    <x v="1"/>
    <s v="CA18E02"/>
  </r>
  <r>
    <x v="0"/>
    <x v="18"/>
    <x v="0"/>
    <x v="0"/>
    <s v="CA19A01"/>
  </r>
  <r>
    <x v="0"/>
    <x v="18"/>
    <x v="0"/>
    <x v="1"/>
    <s v="CA19A02"/>
  </r>
  <r>
    <x v="0"/>
    <x v="18"/>
    <x v="1"/>
    <x v="0"/>
    <s v="CA19B01"/>
  </r>
  <r>
    <x v="0"/>
    <x v="18"/>
    <x v="1"/>
    <x v="1"/>
    <s v="CA19B02"/>
  </r>
  <r>
    <x v="0"/>
    <x v="18"/>
    <x v="2"/>
    <x v="0"/>
    <s v="CA19C01"/>
  </r>
  <r>
    <x v="0"/>
    <x v="18"/>
    <x v="2"/>
    <x v="1"/>
    <s v="CA19C02"/>
  </r>
  <r>
    <x v="0"/>
    <x v="18"/>
    <x v="3"/>
    <x v="0"/>
    <s v="CA19D01"/>
  </r>
  <r>
    <x v="0"/>
    <x v="18"/>
    <x v="3"/>
    <x v="1"/>
    <s v="CA19D02"/>
  </r>
  <r>
    <x v="0"/>
    <x v="18"/>
    <x v="4"/>
    <x v="0"/>
    <s v="CA19E01"/>
  </r>
  <r>
    <x v="0"/>
    <x v="18"/>
    <x v="4"/>
    <x v="1"/>
    <s v="CA19E02"/>
  </r>
  <r>
    <x v="1"/>
    <x v="0"/>
    <x v="0"/>
    <x v="0"/>
    <s v="CB01A01"/>
  </r>
  <r>
    <x v="1"/>
    <x v="0"/>
    <x v="0"/>
    <x v="1"/>
    <s v="CB01A02"/>
  </r>
  <r>
    <x v="1"/>
    <x v="0"/>
    <x v="1"/>
    <x v="0"/>
    <s v="CB01B01"/>
  </r>
  <r>
    <x v="1"/>
    <x v="0"/>
    <x v="1"/>
    <x v="1"/>
    <s v="CB01B02"/>
  </r>
  <r>
    <x v="1"/>
    <x v="0"/>
    <x v="2"/>
    <x v="0"/>
    <s v="CB01C01"/>
  </r>
  <r>
    <x v="1"/>
    <x v="0"/>
    <x v="2"/>
    <x v="1"/>
    <s v="CB01C02"/>
  </r>
  <r>
    <x v="1"/>
    <x v="0"/>
    <x v="3"/>
    <x v="0"/>
    <s v="CB01D01"/>
  </r>
  <r>
    <x v="1"/>
    <x v="0"/>
    <x v="3"/>
    <x v="1"/>
    <s v="CB01D02"/>
  </r>
  <r>
    <x v="1"/>
    <x v="0"/>
    <x v="4"/>
    <x v="0"/>
    <s v="CB01E01"/>
  </r>
  <r>
    <x v="1"/>
    <x v="0"/>
    <x v="4"/>
    <x v="1"/>
    <s v="CB01E02"/>
  </r>
  <r>
    <x v="1"/>
    <x v="1"/>
    <x v="0"/>
    <x v="0"/>
    <s v="CB02A01"/>
  </r>
  <r>
    <x v="1"/>
    <x v="1"/>
    <x v="0"/>
    <x v="1"/>
    <s v="CB02A02"/>
  </r>
  <r>
    <x v="1"/>
    <x v="1"/>
    <x v="1"/>
    <x v="0"/>
    <s v="CB02B01"/>
  </r>
  <r>
    <x v="1"/>
    <x v="1"/>
    <x v="1"/>
    <x v="1"/>
    <s v="CB02B02"/>
  </r>
  <r>
    <x v="1"/>
    <x v="1"/>
    <x v="2"/>
    <x v="0"/>
    <s v="CB02C01"/>
  </r>
  <r>
    <x v="1"/>
    <x v="1"/>
    <x v="2"/>
    <x v="1"/>
    <s v="CB02C02"/>
  </r>
  <r>
    <x v="1"/>
    <x v="1"/>
    <x v="3"/>
    <x v="0"/>
    <s v="CB02D01"/>
  </r>
  <r>
    <x v="1"/>
    <x v="1"/>
    <x v="3"/>
    <x v="1"/>
    <s v="CB02D02"/>
  </r>
  <r>
    <x v="1"/>
    <x v="1"/>
    <x v="4"/>
    <x v="0"/>
    <s v="CB02E01"/>
  </r>
  <r>
    <x v="1"/>
    <x v="1"/>
    <x v="4"/>
    <x v="1"/>
    <s v="CB02E02"/>
  </r>
  <r>
    <x v="1"/>
    <x v="2"/>
    <x v="0"/>
    <x v="0"/>
    <s v="CB03A01"/>
  </r>
  <r>
    <x v="1"/>
    <x v="2"/>
    <x v="0"/>
    <x v="1"/>
    <s v="CB03A02"/>
  </r>
  <r>
    <x v="1"/>
    <x v="2"/>
    <x v="1"/>
    <x v="0"/>
    <s v="CB03B01"/>
  </r>
  <r>
    <x v="1"/>
    <x v="2"/>
    <x v="1"/>
    <x v="1"/>
    <s v="CB03B02"/>
  </r>
  <r>
    <x v="1"/>
    <x v="2"/>
    <x v="2"/>
    <x v="0"/>
    <s v="CB03C01"/>
  </r>
  <r>
    <x v="1"/>
    <x v="2"/>
    <x v="2"/>
    <x v="1"/>
    <s v="CB03C02"/>
  </r>
  <r>
    <x v="1"/>
    <x v="2"/>
    <x v="3"/>
    <x v="0"/>
    <s v="CB03D01"/>
  </r>
  <r>
    <x v="1"/>
    <x v="2"/>
    <x v="3"/>
    <x v="1"/>
    <s v="CB03D02"/>
  </r>
  <r>
    <x v="1"/>
    <x v="2"/>
    <x v="4"/>
    <x v="0"/>
    <s v="CB03E01"/>
  </r>
  <r>
    <x v="1"/>
    <x v="2"/>
    <x v="4"/>
    <x v="1"/>
    <s v="CB03E02"/>
  </r>
  <r>
    <x v="1"/>
    <x v="3"/>
    <x v="0"/>
    <x v="0"/>
    <s v="CB04A01"/>
  </r>
  <r>
    <x v="1"/>
    <x v="3"/>
    <x v="0"/>
    <x v="1"/>
    <s v="CB04A02"/>
  </r>
  <r>
    <x v="1"/>
    <x v="3"/>
    <x v="1"/>
    <x v="0"/>
    <s v="CB04B01"/>
  </r>
  <r>
    <x v="1"/>
    <x v="3"/>
    <x v="1"/>
    <x v="1"/>
    <s v="CB04B02"/>
  </r>
  <r>
    <x v="1"/>
    <x v="3"/>
    <x v="2"/>
    <x v="0"/>
    <s v="CB04C01"/>
  </r>
  <r>
    <x v="1"/>
    <x v="3"/>
    <x v="2"/>
    <x v="1"/>
    <s v="CB04C02"/>
  </r>
  <r>
    <x v="1"/>
    <x v="3"/>
    <x v="3"/>
    <x v="0"/>
    <s v="CB04D01"/>
  </r>
  <r>
    <x v="1"/>
    <x v="3"/>
    <x v="3"/>
    <x v="1"/>
    <s v="CB04D02"/>
  </r>
  <r>
    <x v="1"/>
    <x v="3"/>
    <x v="4"/>
    <x v="0"/>
    <s v="CB04E01"/>
  </r>
  <r>
    <x v="1"/>
    <x v="3"/>
    <x v="4"/>
    <x v="1"/>
    <s v="CB04E02"/>
  </r>
  <r>
    <x v="1"/>
    <x v="4"/>
    <x v="0"/>
    <x v="0"/>
    <s v="CB05A01"/>
  </r>
  <r>
    <x v="1"/>
    <x v="4"/>
    <x v="0"/>
    <x v="1"/>
    <s v="CB05A02"/>
  </r>
  <r>
    <x v="1"/>
    <x v="4"/>
    <x v="1"/>
    <x v="0"/>
    <s v="CB05B01"/>
  </r>
  <r>
    <x v="1"/>
    <x v="4"/>
    <x v="1"/>
    <x v="1"/>
    <s v="CB05B02"/>
  </r>
  <r>
    <x v="1"/>
    <x v="4"/>
    <x v="2"/>
    <x v="0"/>
    <s v="CB05C01"/>
  </r>
  <r>
    <x v="1"/>
    <x v="4"/>
    <x v="2"/>
    <x v="1"/>
    <s v="CB05C02"/>
  </r>
  <r>
    <x v="1"/>
    <x v="4"/>
    <x v="3"/>
    <x v="0"/>
    <s v="CB05D01"/>
  </r>
  <r>
    <x v="1"/>
    <x v="4"/>
    <x v="3"/>
    <x v="1"/>
    <s v="CB05D02"/>
  </r>
  <r>
    <x v="1"/>
    <x v="4"/>
    <x v="4"/>
    <x v="0"/>
    <s v="CB05E01"/>
  </r>
  <r>
    <x v="1"/>
    <x v="4"/>
    <x v="4"/>
    <x v="1"/>
    <s v="CB05E02"/>
  </r>
  <r>
    <x v="1"/>
    <x v="5"/>
    <x v="0"/>
    <x v="0"/>
    <s v="CB06A01"/>
  </r>
  <r>
    <x v="1"/>
    <x v="5"/>
    <x v="0"/>
    <x v="1"/>
    <s v="CB06A02"/>
  </r>
  <r>
    <x v="1"/>
    <x v="5"/>
    <x v="1"/>
    <x v="0"/>
    <s v="CB06B01"/>
  </r>
  <r>
    <x v="1"/>
    <x v="5"/>
    <x v="1"/>
    <x v="1"/>
    <s v="CB06B02"/>
  </r>
  <r>
    <x v="1"/>
    <x v="5"/>
    <x v="2"/>
    <x v="0"/>
    <s v="CB06C01"/>
  </r>
  <r>
    <x v="1"/>
    <x v="5"/>
    <x v="2"/>
    <x v="1"/>
    <s v="CB06C02"/>
  </r>
  <r>
    <x v="1"/>
    <x v="5"/>
    <x v="3"/>
    <x v="0"/>
    <s v="CB06D01"/>
  </r>
  <r>
    <x v="1"/>
    <x v="5"/>
    <x v="3"/>
    <x v="1"/>
    <s v="CB06D02"/>
  </r>
  <r>
    <x v="1"/>
    <x v="5"/>
    <x v="4"/>
    <x v="0"/>
    <s v="CB06E01"/>
  </r>
  <r>
    <x v="1"/>
    <x v="5"/>
    <x v="4"/>
    <x v="1"/>
    <s v="CB06E02"/>
  </r>
  <r>
    <x v="1"/>
    <x v="6"/>
    <x v="0"/>
    <x v="0"/>
    <s v="CB07A01"/>
  </r>
  <r>
    <x v="1"/>
    <x v="6"/>
    <x v="0"/>
    <x v="1"/>
    <s v="CB07A02"/>
  </r>
  <r>
    <x v="1"/>
    <x v="6"/>
    <x v="1"/>
    <x v="0"/>
    <s v="CB07B01"/>
  </r>
  <r>
    <x v="1"/>
    <x v="6"/>
    <x v="1"/>
    <x v="1"/>
    <s v="CB07B02"/>
  </r>
  <r>
    <x v="1"/>
    <x v="6"/>
    <x v="2"/>
    <x v="0"/>
    <s v="CB07C01"/>
  </r>
  <r>
    <x v="1"/>
    <x v="6"/>
    <x v="2"/>
    <x v="1"/>
    <s v="CB07C02"/>
  </r>
  <r>
    <x v="1"/>
    <x v="6"/>
    <x v="3"/>
    <x v="0"/>
    <s v="CB07D01"/>
  </r>
  <r>
    <x v="1"/>
    <x v="6"/>
    <x v="3"/>
    <x v="1"/>
    <s v="CB07D02"/>
  </r>
  <r>
    <x v="1"/>
    <x v="6"/>
    <x v="4"/>
    <x v="0"/>
    <s v="CB07E01"/>
  </r>
  <r>
    <x v="1"/>
    <x v="6"/>
    <x v="4"/>
    <x v="1"/>
    <s v="CB07E02"/>
  </r>
  <r>
    <x v="1"/>
    <x v="7"/>
    <x v="0"/>
    <x v="0"/>
    <s v="CB08A01"/>
  </r>
  <r>
    <x v="1"/>
    <x v="7"/>
    <x v="0"/>
    <x v="1"/>
    <s v="CB08A02"/>
  </r>
  <r>
    <x v="1"/>
    <x v="7"/>
    <x v="1"/>
    <x v="0"/>
    <s v="CB08B01"/>
  </r>
  <r>
    <x v="1"/>
    <x v="7"/>
    <x v="1"/>
    <x v="1"/>
    <s v="CB08B02"/>
  </r>
  <r>
    <x v="1"/>
    <x v="7"/>
    <x v="2"/>
    <x v="0"/>
    <s v="CB08C01"/>
  </r>
  <r>
    <x v="1"/>
    <x v="7"/>
    <x v="2"/>
    <x v="1"/>
    <s v="CB08C02"/>
  </r>
  <r>
    <x v="1"/>
    <x v="7"/>
    <x v="3"/>
    <x v="0"/>
    <s v="CB08D01"/>
  </r>
  <r>
    <x v="1"/>
    <x v="7"/>
    <x v="3"/>
    <x v="1"/>
    <s v="CB08D02"/>
  </r>
  <r>
    <x v="1"/>
    <x v="7"/>
    <x v="4"/>
    <x v="0"/>
    <s v="CB08E01"/>
  </r>
  <r>
    <x v="1"/>
    <x v="7"/>
    <x v="4"/>
    <x v="1"/>
    <s v="CB08E02"/>
  </r>
  <r>
    <x v="1"/>
    <x v="8"/>
    <x v="0"/>
    <x v="0"/>
    <s v="CB09A01"/>
  </r>
  <r>
    <x v="1"/>
    <x v="8"/>
    <x v="0"/>
    <x v="1"/>
    <s v="CB09A02"/>
  </r>
  <r>
    <x v="1"/>
    <x v="8"/>
    <x v="1"/>
    <x v="0"/>
    <s v="CB09B01"/>
  </r>
  <r>
    <x v="1"/>
    <x v="8"/>
    <x v="1"/>
    <x v="1"/>
    <s v="CB09B02"/>
  </r>
  <r>
    <x v="1"/>
    <x v="8"/>
    <x v="2"/>
    <x v="0"/>
    <s v="CB09C01"/>
  </r>
  <r>
    <x v="1"/>
    <x v="8"/>
    <x v="2"/>
    <x v="1"/>
    <s v="CB09C02"/>
  </r>
  <r>
    <x v="1"/>
    <x v="8"/>
    <x v="3"/>
    <x v="0"/>
    <s v="CB09D01"/>
  </r>
  <r>
    <x v="1"/>
    <x v="8"/>
    <x v="3"/>
    <x v="1"/>
    <s v="CB09D02"/>
  </r>
  <r>
    <x v="1"/>
    <x v="8"/>
    <x v="4"/>
    <x v="0"/>
    <s v="CB09E01"/>
  </r>
  <r>
    <x v="1"/>
    <x v="8"/>
    <x v="4"/>
    <x v="1"/>
    <s v="CB09E02"/>
  </r>
  <r>
    <x v="1"/>
    <x v="9"/>
    <x v="0"/>
    <x v="0"/>
    <s v="CB10A01"/>
  </r>
  <r>
    <x v="1"/>
    <x v="9"/>
    <x v="0"/>
    <x v="1"/>
    <s v="CB10A02"/>
  </r>
  <r>
    <x v="1"/>
    <x v="9"/>
    <x v="1"/>
    <x v="0"/>
    <s v="CB10B01"/>
  </r>
  <r>
    <x v="1"/>
    <x v="9"/>
    <x v="1"/>
    <x v="1"/>
    <s v="CB10B02"/>
  </r>
  <r>
    <x v="1"/>
    <x v="9"/>
    <x v="2"/>
    <x v="0"/>
    <s v="CB10C01"/>
  </r>
  <r>
    <x v="1"/>
    <x v="9"/>
    <x v="2"/>
    <x v="1"/>
    <s v="CB10C02"/>
  </r>
  <r>
    <x v="1"/>
    <x v="9"/>
    <x v="3"/>
    <x v="0"/>
    <s v="CB10D01"/>
  </r>
  <r>
    <x v="1"/>
    <x v="9"/>
    <x v="3"/>
    <x v="1"/>
    <s v="CB10D02"/>
  </r>
  <r>
    <x v="1"/>
    <x v="9"/>
    <x v="4"/>
    <x v="0"/>
    <s v="CB10E01"/>
  </r>
  <r>
    <x v="1"/>
    <x v="9"/>
    <x v="4"/>
    <x v="1"/>
    <s v="CB10E02"/>
  </r>
  <r>
    <x v="1"/>
    <x v="10"/>
    <x v="0"/>
    <x v="0"/>
    <s v="CB11A01"/>
  </r>
  <r>
    <x v="1"/>
    <x v="10"/>
    <x v="0"/>
    <x v="1"/>
    <s v="CB11A02"/>
  </r>
  <r>
    <x v="1"/>
    <x v="10"/>
    <x v="1"/>
    <x v="0"/>
    <s v="CB11B01"/>
  </r>
  <r>
    <x v="1"/>
    <x v="10"/>
    <x v="1"/>
    <x v="1"/>
    <s v="CB11B02"/>
  </r>
  <r>
    <x v="1"/>
    <x v="10"/>
    <x v="2"/>
    <x v="0"/>
    <s v="CB11C01"/>
  </r>
  <r>
    <x v="1"/>
    <x v="10"/>
    <x v="2"/>
    <x v="1"/>
    <s v="CB11C02"/>
  </r>
  <r>
    <x v="1"/>
    <x v="10"/>
    <x v="3"/>
    <x v="0"/>
    <s v="CB11D01"/>
  </r>
  <r>
    <x v="1"/>
    <x v="10"/>
    <x v="3"/>
    <x v="1"/>
    <s v="CB11D02"/>
  </r>
  <r>
    <x v="1"/>
    <x v="10"/>
    <x v="4"/>
    <x v="0"/>
    <s v="CB11E01"/>
  </r>
  <r>
    <x v="1"/>
    <x v="10"/>
    <x v="4"/>
    <x v="1"/>
    <s v="CB11E02"/>
  </r>
  <r>
    <x v="1"/>
    <x v="11"/>
    <x v="0"/>
    <x v="0"/>
    <s v="CB12A01"/>
  </r>
  <r>
    <x v="1"/>
    <x v="11"/>
    <x v="0"/>
    <x v="1"/>
    <s v="CB12A02"/>
  </r>
  <r>
    <x v="1"/>
    <x v="11"/>
    <x v="1"/>
    <x v="0"/>
    <s v="CB12B01"/>
  </r>
  <r>
    <x v="1"/>
    <x v="11"/>
    <x v="1"/>
    <x v="1"/>
    <s v="CB12B02"/>
  </r>
  <r>
    <x v="1"/>
    <x v="11"/>
    <x v="2"/>
    <x v="0"/>
    <s v="CB12C01"/>
  </r>
  <r>
    <x v="1"/>
    <x v="11"/>
    <x v="2"/>
    <x v="1"/>
    <s v="CB12C02"/>
  </r>
  <r>
    <x v="1"/>
    <x v="11"/>
    <x v="3"/>
    <x v="0"/>
    <s v="CB12D01"/>
  </r>
  <r>
    <x v="1"/>
    <x v="11"/>
    <x v="3"/>
    <x v="1"/>
    <s v="CB12D02"/>
  </r>
  <r>
    <x v="1"/>
    <x v="11"/>
    <x v="4"/>
    <x v="0"/>
    <s v="CB12E01"/>
  </r>
  <r>
    <x v="1"/>
    <x v="11"/>
    <x v="4"/>
    <x v="1"/>
    <s v="CB12E02"/>
  </r>
  <r>
    <x v="1"/>
    <x v="12"/>
    <x v="0"/>
    <x v="0"/>
    <s v="CB13A01"/>
  </r>
  <r>
    <x v="1"/>
    <x v="12"/>
    <x v="0"/>
    <x v="1"/>
    <s v="CB13A02"/>
  </r>
  <r>
    <x v="1"/>
    <x v="12"/>
    <x v="1"/>
    <x v="0"/>
    <s v="CB13B01"/>
  </r>
  <r>
    <x v="1"/>
    <x v="12"/>
    <x v="1"/>
    <x v="1"/>
    <s v="CB13B02"/>
  </r>
  <r>
    <x v="1"/>
    <x v="12"/>
    <x v="2"/>
    <x v="0"/>
    <s v="CB13C01"/>
  </r>
  <r>
    <x v="1"/>
    <x v="12"/>
    <x v="2"/>
    <x v="1"/>
    <s v="CB13C02"/>
  </r>
  <r>
    <x v="1"/>
    <x v="12"/>
    <x v="3"/>
    <x v="0"/>
    <s v="CB13D01"/>
  </r>
  <r>
    <x v="1"/>
    <x v="12"/>
    <x v="3"/>
    <x v="1"/>
    <s v="CB13D02"/>
  </r>
  <r>
    <x v="1"/>
    <x v="12"/>
    <x v="4"/>
    <x v="0"/>
    <s v="CB13E01"/>
  </r>
  <r>
    <x v="1"/>
    <x v="12"/>
    <x v="4"/>
    <x v="1"/>
    <s v="CB13E02"/>
  </r>
  <r>
    <x v="1"/>
    <x v="13"/>
    <x v="0"/>
    <x v="0"/>
    <s v="CB14A01"/>
  </r>
  <r>
    <x v="1"/>
    <x v="13"/>
    <x v="0"/>
    <x v="1"/>
    <s v="CB14A02"/>
  </r>
  <r>
    <x v="1"/>
    <x v="13"/>
    <x v="1"/>
    <x v="0"/>
    <s v="CB14B01"/>
  </r>
  <r>
    <x v="1"/>
    <x v="13"/>
    <x v="1"/>
    <x v="1"/>
    <s v="CB14B02"/>
  </r>
  <r>
    <x v="1"/>
    <x v="13"/>
    <x v="2"/>
    <x v="0"/>
    <s v="CB14C01"/>
  </r>
  <r>
    <x v="1"/>
    <x v="13"/>
    <x v="2"/>
    <x v="1"/>
    <s v="CB14C02"/>
  </r>
  <r>
    <x v="1"/>
    <x v="13"/>
    <x v="3"/>
    <x v="0"/>
    <s v="CB14D01"/>
  </r>
  <r>
    <x v="1"/>
    <x v="13"/>
    <x v="3"/>
    <x v="1"/>
    <s v="CB14D02"/>
  </r>
  <r>
    <x v="1"/>
    <x v="13"/>
    <x v="4"/>
    <x v="0"/>
    <s v="CB14E01"/>
  </r>
  <r>
    <x v="1"/>
    <x v="13"/>
    <x v="4"/>
    <x v="1"/>
    <s v="CB14E02"/>
  </r>
  <r>
    <x v="1"/>
    <x v="14"/>
    <x v="0"/>
    <x v="0"/>
    <s v="CB15A01"/>
  </r>
  <r>
    <x v="1"/>
    <x v="14"/>
    <x v="0"/>
    <x v="1"/>
    <s v="CB15A02"/>
  </r>
  <r>
    <x v="1"/>
    <x v="14"/>
    <x v="1"/>
    <x v="0"/>
    <s v="CB15B01"/>
  </r>
  <r>
    <x v="1"/>
    <x v="14"/>
    <x v="1"/>
    <x v="1"/>
    <s v="CB15B02"/>
  </r>
  <r>
    <x v="1"/>
    <x v="14"/>
    <x v="2"/>
    <x v="0"/>
    <s v="CB15C01"/>
  </r>
  <r>
    <x v="1"/>
    <x v="14"/>
    <x v="2"/>
    <x v="1"/>
    <s v="CB15C02"/>
  </r>
  <r>
    <x v="1"/>
    <x v="14"/>
    <x v="3"/>
    <x v="0"/>
    <s v="CB15D01"/>
  </r>
  <r>
    <x v="1"/>
    <x v="14"/>
    <x v="3"/>
    <x v="1"/>
    <s v="CB15D02"/>
  </r>
  <r>
    <x v="1"/>
    <x v="14"/>
    <x v="4"/>
    <x v="0"/>
    <s v="CB15E01"/>
  </r>
  <r>
    <x v="1"/>
    <x v="14"/>
    <x v="4"/>
    <x v="1"/>
    <s v="CB15E02"/>
  </r>
  <r>
    <x v="1"/>
    <x v="15"/>
    <x v="0"/>
    <x v="0"/>
    <s v="CB16A01"/>
  </r>
  <r>
    <x v="1"/>
    <x v="15"/>
    <x v="0"/>
    <x v="1"/>
    <s v="CB16A02"/>
  </r>
  <r>
    <x v="1"/>
    <x v="15"/>
    <x v="1"/>
    <x v="0"/>
    <s v="CB16B01"/>
  </r>
  <r>
    <x v="1"/>
    <x v="15"/>
    <x v="1"/>
    <x v="1"/>
    <s v="CB16B02"/>
  </r>
  <r>
    <x v="1"/>
    <x v="15"/>
    <x v="2"/>
    <x v="0"/>
    <s v="CB16C01"/>
  </r>
  <r>
    <x v="1"/>
    <x v="15"/>
    <x v="2"/>
    <x v="1"/>
    <s v="CB16C02"/>
  </r>
  <r>
    <x v="1"/>
    <x v="15"/>
    <x v="3"/>
    <x v="0"/>
    <s v="CB16D01"/>
  </r>
  <r>
    <x v="1"/>
    <x v="15"/>
    <x v="3"/>
    <x v="1"/>
    <s v="CB16D02"/>
  </r>
  <r>
    <x v="1"/>
    <x v="15"/>
    <x v="4"/>
    <x v="0"/>
    <s v="CB16E01"/>
  </r>
  <r>
    <x v="1"/>
    <x v="15"/>
    <x v="4"/>
    <x v="1"/>
    <s v="CB16E02"/>
  </r>
  <r>
    <x v="1"/>
    <x v="16"/>
    <x v="0"/>
    <x v="0"/>
    <s v="CB17A01"/>
  </r>
  <r>
    <x v="1"/>
    <x v="16"/>
    <x v="0"/>
    <x v="1"/>
    <s v="CB17A02"/>
  </r>
  <r>
    <x v="1"/>
    <x v="16"/>
    <x v="1"/>
    <x v="0"/>
    <s v="CB17B01"/>
  </r>
  <r>
    <x v="1"/>
    <x v="16"/>
    <x v="1"/>
    <x v="1"/>
    <s v="CB17B02"/>
  </r>
  <r>
    <x v="1"/>
    <x v="16"/>
    <x v="2"/>
    <x v="0"/>
    <s v="CB17C01"/>
  </r>
  <r>
    <x v="1"/>
    <x v="16"/>
    <x v="2"/>
    <x v="1"/>
    <s v="CB17C02"/>
  </r>
  <r>
    <x v="1"/>
    <x v="16"/>
    <x v="3"/>
    <x v="0"/>
    <s v="CB17D01"/>
  </r>
  <r>
    <x v="1"/>
    <x v="16"/>
    <x v="3"/>
    <x v="1"/>
    <s v="CB17D02"/>
  </r>
  <r>
    <x v="1"/>
    <x v="16"/>
    <x v="4"/>
    <x v="0"/>
    <s v="CB17E01"/>
  </r>
  <r>
    <x v="1"/>
    <x v="16"/>
    <x v="4"/>
    <x v="1"/>
    <s v="CB17E02"/>
  </r>
  <r>
    <x v="1"/>
    <x v="17"/>
    <x v="0"/>
    <x v="0"/>
    <s v="CB18A01"/>
  </r>
  <r>
    <x v="1"/>
    <x v="17"/>
    <x v="0"/>
    <x v="1"/>
    <s v="CB18A02"/>
  </r>
  <r>
    <x v="1"/>
    <x v="17"/>
    <x v="1"/>
    <x v="0"/>
    <s v="CB18B01"/>
  </r>
  <r>
    <x v="1"/>
    <x v="17"/>
    <x v="1"/>
    <x v="1"/>
    <s v="CB18B02"/>
  </r>
  <r>
    <x v="1"/>
    <x v="17"/>
    <x v="2"/>
    <x v="0"/>
    <s v="CB18C01"/>
  </r>
  <r>
    <x v="1"/>
    <x v="17"/>
    <x v="2"/>
    <x v="1"/>
    <s v="CB18C02"/>
  </r>
  <r>
    <x v="1"/>
    <x v="17"/>
    <x v="3"/>
    <x v="0"/>
    <s v="CB18D01"/>
  </r>
  <r>
    <x v="1"/>
    <x v="17"/>
    <x v="3"/>
    <x v="1"/>
    <s v="CB18D02"/>
  </r>
  <r>
    <x v="1"/>
    <x v="17"/>
    <x v="4"/>
    <x v="0"/>
    <s v="CB18E01"/>
  </r>
  <r>
    <x v="1"/>
    <x v="17"/>
    <x v="4"/>
    <x v="1"/>
    <s v="CB18E02"/>
  </r>
  <r>
    <x v="1"/>
    <x v="18"/>
    <x v="0"/>
    <x v="0"/>
    <s v="CB19A01"/>
  </r>
  <r>
    <x v="1"/>
    <x v="18"/>
    <x v="0"/>
    <x v="1"/>
    <s v="CB19A02"/>
  </r>
  <r>
    <x v="1"/>
    <x v="18"/>
    <x v="1"/>
    <x v="0"/>
    <s v="CB19B01"/>
  </r>
  <r>
    <x v="1"/>
    <x v="18"/>
    <x v="1"/>
    <x v="1"/>
    <s v="CB19B02"/>
  </r>
  <r>
    <x v="1"/>
    <x v="18"/>
    <x v="2"/>
    <x v="0"/>
    <s v="CB19C01"/>
  </r>
  <r>
    <x v="1"/>
    <x v="18"/>
    <x v="2"/>
    <x v="1"/>
    <s v="CB19C02"/>
  </r>
  <r>
    <x v="1"/>
    <x v="18"/>
    <x v="3"/>
    <x v="0"/>
    <s v="CB19D01"/>
  </r>
  <r>
    <x v="1"/>
    <x v="18"/>
    <x v="3"/>
    <x v="1"/>
    <s v="CB19D02"/>
  </r>
  <r>
    <x v="1"/>
    <x v="18"/>
    <x v="4"/>
    <x v="0"/>
    <s v="CB19E01"/>
  </r>
  <r>
    <x v="1"/>
    <x v="18"/>
    <x v="4"/>
    <x v="1"/>
    <s v="CB19E02"/>
  </r>
  <r>
    <x v="1"/>
    <x v="19"/>
    <x v="0"/>
    <x v="0"/>
    <s v="CB20A01"/>
  </r>
  <r>
    <x v="1"/>
    <x v="19"/>
    <x v="0"/>
    <x v="1"/>
    <s v="CB20A02"/>
  </r>
  <r>
    <x v="1"/>
    <x v="19"/>
    <x v="1"/>
    <x v="0"/>
    <s v="CB20B01"/>
  </r>
  <r>
    <x v="1"/>
    <x v="19"/>
    <x v="1"/>
    <x v="1"/>
    <s v="CB20B02"/>
  </r>
  <r>
    <x v="1"/>
    <x v="19"/>
    <x v="2"/>
    <x v="0"/>
    <s v="CB20C01"/>
  </r>
  <r>
    <x v="1"/>
    <x v="19"/>
    <x v="2"/>
    <x v="1"/>
    <s v="CB20C02"/>
  </r>
  <r>
    <x v="1"/>
    <x v="19"/>
    <x v="3"/>
    <x v="0"/>
    <s v="CB20D01"/>
  </r>
  <r>
    <x v="1"/>
    <x v="19"/>
    <x v="3"/>
    <x v="1"/>
    <s v="CB20D02"/>
  </r>
  <r>
    <x v="1"/>
    <x v="19"/>
    <x v="4"/>
    <x v="0"/>
    <s v="CB20E01"/>
  </r>
  <r>
    <x v="1"/>
    <x v="19"/>
    <x v="4"/>
    <x v="1"/>
    <s v="CB20E02"/>
  </r>
  <r>
    <x v="1"/>
    <x v="20"/>
    <x v="0"/>
    <x v="0"/>
    <s v="CB21A01"/>
  </r>
  <r>
    <x v="1"/>
    <x v="20"/>
    <x v="0"/>
    <x v="1"/>
    <s v="CB21A02"/>
  </r>
  <r>
    <x v="1"/>
    <x v="20"/>
    <x v="1"/>
    <x v="0"/>
    <s v="CB21B01"/>
  </r>
  <r>
    <x v="1"/>
    <x v="20"/>
    <x v="1"/>
    <x v="1"/>
    <s v="CB21B02"/>
  </r>
  <r>
    <x v="1"/>
    <x v="20"/>
    <x v="2"/>
    <x v="0"/>
    <s v="CB21C01"/>
  </r>
  <r>
    <x v="1"/>
    <x v="20"/>
    <x v="2"/>
    <x v="1"/>
    <s v="CB21C02"/>
  </r>
  <r>
    <x v="1"/>
    <x v="20"/>
    <x v="3"/>
    <x v="0"/>
    <s v="CB21D01"/>
  </r>
  <r>
    <x v="1"/>
    <x v="20"/>
    <x v="3"/>
    <x v="1"/>
    <s v="CB21D02"/>
  </r>
  <r>
    <x v="1"/>
    <x v="20"/>
    <x v="4"/>
    <x v="0"/>
    <s v="CB21E01"/>
  </r>
  <r>
    <x v="1"/>
    <x v="20"/>
    <x v="4"/>
    <x v="1"/>
    <s v="CB21E02"/>
  </r>
  <r>
    <x v="1"/>
    <x v="21"/>
    <x v="0"/>
    <x v="0"/>
    <s v="CB22A01"/>
  </r>
  <r>
    <x v="1"/>
    <x v="21"/>
    <x v="0"/>
    <x v="1"/>
    <s v="CB22A02"/>
  </r>
  <r>
    <x v="1"/>
    <x v="21"/>
    <x v="1"/>
    <x v="0"/>
    <s v="CB22B01"/>
  </r>
  <r>
    <x v="1"/>
    <x v="21"/>
    <x v="1"/>
    <x v="1"/>
    <s v="CB22B02"/>
  </r>
  <r>
    <x v="1"/>
    <x v="21"/>
    <x v="2"/>
    <x v="0"/>
    <s v="CB22C01"/>
  </r>
  <r>
    <x v="1"/>
    <x v="21"/>
    <x v="2"/>
    <x v="1"/>
    <s v="CB22C02"/>
  </r>
  <r>
    <x v="1"/>
    <x v="21"/>
    <x v="3"/>
    <x v="0"/>
    <s v="CB22D01"/>
  </r>
  <r>
    <x v="1"/>
    <x v="21"/>
    <x v="3"/>
    <x v="1"/>
    <s v="CB22D02"/>
  </r>
  <r>
    <x v="1"/>
    <x v="21"/>
    <x v="4"/>
    <x v="0"/>
    <s v="CB22E01"/>
  </r>
  <r>
    <x v="1"/>
    <x v="21"/>
    <x v="4"/>
    <x v="1"/>
    <s v="CB22E02"/>
  </r>
  <r>
    <x v="1"/>
    <x v="22"/>
    <x v="0"/>
    <x v="0"/>
    <s v="CB23A01"/>
  </r>
  <r>
    <x v="1"/>
    <x v="22"/>
    <x v="0"/>
    <x v="1"/>
    <s v="CB23A02"/>
  </r>
  <r>
    <x v="1"/>
    <x v="22"/>
    <x v="1"/>
    <x v="0"/>
    <s v="CB23B01"/>
  </r>
  <r>
    <x v="1"/>
    <x v="22"/>
    <x v="1"/>
    <x v="1"/>
    <s v="CB23B02"/>
  </r>
  <r>
    <x v="1"/>
    <x v="22"/>
    <x v="2"/>
    <x v="0"/>
    <s v="CB23C01"/>
  </r>
  <r>
    <x v="1"/>
    <x v="22"/>
    <x v="2"/>
    <x v="1"/>
    <s v="CB23C02"/>
  </r>
  <r>
    <x v="1"/>
    <x v="22"/>
    <x v="3"/>
    <x v="0"/>
    <s v="CB23D01"/>
  </r>
  <r>
    <x v="1"/>
    <x v="22"/>
    <x v="3"/>
    <x v="1"/>
    <s v="CB23D02"/>
  </r>
  <r>
    <x v="1"/>
    <x v="22"/>
    <x v="4"/>
    <x v="0"/>
    <s v="CB23E01"/>
  </r>
  <r>
    <x v="1"/>
    <x v="22"/>
    <x v="4"/>
    <x v="1"/>
    <s v="CB23E02"/>
  </r>
  <r>
    <x v="1"/>
    <x v="23"/>
    <x v="0"/>
    <x v="0"/>
    <s v="CB24A01"/>
  </r>
  <r>
    <x v="1"/>
    <x v="23"/>
    <x v="0"/>
    <x v="1"/>
    <s v="CB24A02"/>
  </r>
  <r>
    <x v="1"/>
    <x v="23"/>
    <x v="1"/>
    <x v="0"/>
    <s v="CB24B01"/>
  </r>
  <r>
    <x v="1"/>
    <x v="23"/>
    <x v="1"/>
    <x v="1"/>
    <s v="CB24B02"/>
  </r>
  <r>
    <x v="1"/>
    <x v="23"/>
    <x v="2"/>
    <x v="0"/>
    <s v="CB24C01"/>
  </r>
  <r>
    <x v="1"/>
    <x v="23"/>
    <x v="2"/>
    <x v="1"/>
    <s v="CB24C02"/>
  </r>
  <r>
    <x v="1"/>
    <x v="23"/>
    <x v="3"/>
    <x v="0"/>
    <s v="CB24D01"/>
  </r>
  <r>
    <x v="1"/>
    <x v="23"/>
    <x v="3"/>
    <x v="1"/>
    <s v="CB24D02"/>
  </r>
  <r>
    <x v="1"/>
    <x v="23"/>
    <x v="4"/>
    <x v="0"/>
    <s v="CB24E01"/>
  </r>
  <r>
    <x v="1"/>
    <x v="23"/>
    <x v="4"/>
    <x v="1"/>
    <s v="CB24E02"/>
  </r>
  <r>
    <x v="1"/>
    <x v="24"/>
    <x v="0"/>
    <x v="0"/>
    <s v="CB25A01"/>
  </r>
  <r>
    <x v="1"/>
    <x v="24"/>
    <x v="0"/>
    <x v="1"/>
    <s v="CB25A02"/>
  </r>
  <r>
    <x v="1"/>
    <x v="24"/>
    <x v="1"/>
    <x v="0"/>
    <s v="CB25B01"/>
  </r>
  <r>
    <x v="1"/>
    <x v="24"/>
    <x v="1"/>
    <x v="1"/>
    <s v="CB25B02"/>
  </r>
  <r>
    <x v="1"/>
    <x v="24"/>
    <x v="2"/>
    <x v="0"/>
    <s v="CB25C01"/>
  </r>
  <r>
    <x v="1"/>
    <x v="24"/>
    <x v="2"/>
    <x v="1"/>
    <s v="CB25C02"/>
  </r>
  <r>
    <x v="1"/>
    <x v="24"/>
    <x v="3"/>
    <x v="0"/>
    <s v="CB25D01"/>
  </r>
  <r>
    <x v="1"/>
    <x v="24"/>
    <x v="3"/>
    <x v="1"/>
    <s v="CB25D02"/>
  </r>
  <r>
    <x v="1"/>
    <x v="24"/>
    <x v="4"/>
    <x v="0"/>
    <s v="CB25E01"/>
  </r>
  <r>
    <x v="1"/>
    <x v="24"/>
    <x v="4"/>
    <x v="1"/>
    <s v="CB25E02"/>
  </r>
  <r>
    <x v="1"/>
    <x v="25"/>
    <x v="0"/>
    <x v="0"/>
    <s v="CB26A01"/>
  </r>
  <r>
    <x v="1"/>
    <x v="25"/>
    <x v="0"/>
    <x v="1"/>
    <s v="CB26A02"/>
  </r>
  <r>
    <x v="1"/>
    <x v="25"/>
    <x v="1"/>
    <x v="0"/>
    <s v="CB26B01"/>
  </r>
  <r>
    <x v="1"/>
    <x v="25"/>
    <x v="1"/>
    <x v="1"/>
    <s v="CB26B02"/>
  </r>
  <r>
    <x v="1"/>
    <x v="25"/>
    <x v="2"/>
    <x v="0"/>
    <s v="CB26C01"/>
  </r>
  <r>
    <x v="1"/>
    <x v="25"/>
    <x v="2"/>
    <x v="1"/>
    <s v="CB26C02"/>
  </r>
  <r>
    <x v="1"/>
    <x v="25"/>
    <x v="3"/>
    <x v="0"/>
    <s v="CB26D01"/>
  </r>
  <r>
    <x v="1"/>
    <x v="25"/>
    <x v="3"/>
    <x v="1"/>
    <s v="CB26D02"/>
  </r>
  <r>
    <x v="1"/>
    <x v="25"/>
    <x v="4"/>
    <x v="0"/>
    <s v="CB26E01"/>
  </r>
  <r>
    <x v="1"/>
    <x v="25"/>
    <x v="4"/>
    <x v="1"/>
    <s v="CB26E02"/>
  </r>
  <r>
    <x v="1"/>
    <x v="26"/>
    <x v="0"/>
    <x v="0"/>
    <s v="CB27A01"/>
  </r>
  <r>
    <x v="1"/>
    <x v="26"/>
    <x v="0"/>
    <x v="1"/>
    <s v="CB27A02"/>
  </r>
  <r>
    <x v="1"/>
    <x v="26"/>
    <x v="1"/>
    <x v="0"/>
    <s v="CB27B01"/>
  </r>
  <r>
    <x v="1"/>
    <x v="26"/>
    <x v="1"/>
    <x v="1"/>
    <s v="CB27B02"/>
  </r>
  <r>
    <x v="1"/>
    <x v="26"/>
    <x v="2"/>
    <x v="0"/>
    <s v="CB27C01"/>
  </r>
  <r>
    <x v="1"/>
    <x v="26"/>
    <x v="2"/>
    <x v="1"/>
    <s v="CB27C02"/>
  </r>
  <r>
    <x v="1"/>
    <x v="26"/>
    <x v="3"/>
    <x v="0"/>
    <s v="CB27D01"/>
  </r>
  <r>
    <x v="1"/>
    <x v="26"/>
    <x v="3"/>
    <x v="1"/>
    <s v="CB27D02"/>
  </r>
  <r>
    <x v="1"/>
    <x v="26"/>
    <x v="4"/>
    <x v="0"/>
    <s v="CB27E01"/>
  </r>
  <r>
    <x v="1"/>
    <x v="26"/>
    <x v="4"/>
    <x v="1"/>
    <s v="CB27E02"/>
  </r>
  <r>
    <x v="1"/>
    <x v="27"/>
    <x v="0"/>
    <x v="0"/>
    <s v="CB28A01"/>
  </r>
  <r>
    <x v="1"/>
    <x v="27"/>
    <x v="0"/>
    <x v="1"/>
    <s v="CB28A02"/>
  </r>
  <r>
    <x v="1"/>
    <x v="27"/>
    <x v="1"/>
    <x v="0"/>
    <s v="CB28B01"/>
  </r>
  <r>
    <x v="1"/>
    <x v="27"/>
    <x v="1"/>
    <x v="1"/>
    <s v="CB28B02"/>
  </r>
  <r>
    <x v="1"/>
    <x v="27"/>
    <x v="2"/>
    <x v="0"/>
    <s v="CB28C01"/>
  </r>
  <r>
    <x v="1"/>
    <x v="27"/>
    <x v="2"/>
    <x v="1"/>
    <s v="CB28C02"/>
  </r>
  <r>
    <x v="1"/>
    <x v="27"/>
    <x v="3"/>
    <x v="0"/>
    <s v="CB28D01"/>
  </r>
  <r>
    <x v="1"/>
    <x v="27"/>
    <x v="3"/>
    <x v="1"/>
    <s v="CB28D02"/>
  </r>
  <r>
    <x v="1"/>
    <x v="27"/>
    <x v="4"/>
    <x v="0"/>
    <s v="CB28E01"/>
  </r>
  <r>
    <x v="1"/>
    <x v="27"/>
    <x v="4"/>
    <x v="1"/>
    <s v="CB28E02"/>
  </r>
  <r>
    <x v="1"/>
    <x v="28"/>
    <x v="0"/>
    <x v="0"/>
    <s v="CB29A01"/>
  </r>
  <r>
    <x v="1"/>
    <x v="28"/>
    <x v="0"/>
    <x v="1"/>
    <s v="CB29A02"/>
  </r>
  <r>
    <x v="1"/>
    <x v="28"/>
    <x v="1"/>
    <x v="0"/>
    <s v="CB29B01"/>
  </r>
  <r>
    <x v="1"/>
    <x v="28"/>
    <x v="1"/>
    <x v="1"/>
    <s v="CB29B02"/>
  </r>
  <r>
    <x v="1"/>
    <x v="28"/>
    <x v="2"/>
    <x v="0"/>
    <s v="CB29C01"/>
  </r>
  <r>
    <x v="1"/>
    <x v="28"/>
    <x v="2"/>
    <x v="1"/>
    <s v="CB29C02"/>
  </r>
  <r>
    <x v="1"/>
    <x v="28"/>
    <x v="3"/>
    <x v="0"/>
    <s v="CB29D01"/>
  </r>
  <r>
    <x v="1"/>
    <x v="28"/>
    <x v="3"/>
    <x v="1"/>
    <s v="CB29D02"/>
  </r>
  <r>
    <x v="1"/>
    <x v="28"/>
    <x v="4"/>
    <x v="0"/>
    <s v="CB29E01"/>
  </r>
  <r>
    <x v="1"/>
    <x v="28"/>
    <x v="4"/>
    <x v="1"/>
    <s v="CB29E02"/>
  </r>
  <r>
    <x v="1"/>
    <x v="29"/>
    <x v="0"/>
    <x v="0"/>
    <s v="CB30A01"/>
  </r>
  <r>
    <x v="1"/>
    <x v="29"/>
    <x v="0"/>
    <x v="1"/>
    <s v="CB30A02"/>
  </r>
  <r>
    <x v="1"/>
    <x v="29"/>
    <x v="1"/>
    <x v="0"/>
    <s v="CB30B01"/>
  </r>
  <r>
    <x v="1"/>
    <x v="29"/>
    <x v="1"/>
    <x v="1"/>
    <s v="CB30B02"/>
  </r>
  <r>
    <x v="1"/>
    <x v="29"/>
    <x v="2"/>
    <x v="0"/>
    <s v="CB30C01"/>
  </r>
  <r>
    <x v="1"/>
    <x v="29"/>
    <x v="2"/>
    <x v="1"/>
    <s v="CB30C02"/>
  </r>
  <r>
    <x v="1"/>
    <x v="29"/>
    <x v="3"/>
    <x v="0"/>
    <s v="CB30D01"/>
  </r>
  <r>
    <x v="1"/>
    <x v="29"/>
    <x v="3"/>
    <x v="1"/>
    <s v="CB30D02"/>
  </r>
  <r>
    <x v="1"/>
    <x v="29"/>
    <x v="4"/>
    <x v="0"/>
    <s v="CB30E01"/>
  </r>
  <r>
    <x v="1"/>
    <x v="29"/>
    <x v="4"/>
    <x v="1"/>
    <s v="CB30E02"/>
  </r>
  <r>
    <x v="1"/>
    <x v="30"/>
    <x v="0"/>
    <x v="0"/>
    <s v="CB31A01"/>
  </r>
  <r>
    <x v="1"/>
    <x v="30"/>
    <x v="0"/>
    <x v="1"/>
    <s v="CB31A02"/>
  </r>
  <r>
    <x v="1"/>
    <x v="30"/>
    <x v="1"/>
    <x v="0"/>
    <s v="CB31B01"/>
  </r>
  <r>
    <x v="1"/>
    <x v="30"/>
    <x v="1"/>
    <x v="1"/>
    <s v="CB31B02"/>
  </r>
  <r>
    <x v="1"/>
    <x v="30"/>
    <x v="2"/>
    <x v="0"/>
    <s v="CB31C01"/>
  </r>
  <r>
    <x v="1"/>
    <x v="30"/>
    <x v="2"/>
    <x v="1"/>
    <s v="CB31C02"/>
  </r>
  <r>
    <x v="1"/>
    <x v="30"/>
    <x v="3"/>
    <x v="0"/>
    <s v="CB31D01"/>
  </r>
  <r>
    <x v="1"/>
    <x v="30"/>
    <x v="3"/>
    <x v="1"/>
    <s v="CB31D02"/>
  </r>
  <r>
    <x v="1"/>
    <x v="30"/>
    <x v="4"/>
    <x v="0"/>
    <s v="CB31E01"/>
  </r>
  <r>
    <x v="1"/>
    <x v="30"/>
    <x v="4"/>
    <x v="1"/>
    <s v="CB31E02"/>
  </r>
  <r>
    <x v="1"/>
    <x v="31"/>
    <x v="0"/>
    <x v="0"/>
    <s v="CB32A01"/>
  </r>
  <r>
    <x v="1"/>
    <x v="31"/>
    <x v="0"/>
    <x v="1"/>
    <s v="CB32A02"/>
  </r>
  <r>
    <x v="1"/>
    <x v="31"/>
    <x v="1"/>
    <x v="0"/>
    <s v="CB32B01"/>
  </r>
  <r>
    <x v="1"/>
    <x v="31"/>
    <x v="1"/>
    <x v="1"/>
    <s v="CB32B02"/>
  </r>
  <r>
    <x v="1"/>
    <x v="31"/>
    <x v="2"/>
    <x v="0"/>
    <s v="CB32C01"/>
  </r>
  <r>
    <x v="1"/>
    <x v="31"/>
    <x v="2"/>
    <x v="1"/>
    <s v="CB32C02"/>
  </r>
  <r>
    <x v="1"/>
    <x v="31"/>
    <x v="3"/>
    <x v="0"/>
    <s v="CB32D01"/>
  </r>
  <r>
    <x v="1"/>
    <x v="31"/>
    <x v="3"/>
    <x v="1"/>
    <s v="CB32D02"/>
  </r>
  <r>
    <x v="1"/>
    <x v="31"/>
    <x v="4"/>
    <x v="0"/>
    <s v="CB32E01"/>
  </r>
  <r>
    <x v="1"/>
    <x v="31"/>
    <x v="4"/>
    <x v="1"/>
    <s v="CB32E02"/>
  </r>
  <r>
    <x v="1"/>
    <x v="32"/>
    <x v="0"/>
    <x v="0"/>
    <s v="CB33A01"/>
  </r>
  <r>
    <x v="1"/>
    <x v="32"/>
    <x v="0"/>
    <x v="1"/>
    <s v="CB33A02"/>
  </r>
  <r>
    <x v="1"/>
    <x v="32"/>
    <x v="1"/>
    <x v="0"/>
    <s v="CB33B01"/>
  </r>
  <r>
    <x v="1"/>
    <x v="32"/>
    <x v="1"/>
    <x v="1"/>
    <s v="CB33B02"/>
  </r>
  <r>
    <x v="1"/>
    <x v="32"/>
    <x v="2"/>
    <x v="0"/>
    <s v="CB33C01"/>
  </r>
  <r>
    <x v="1"/>
    <x v="32"/>
    <x v="2"/>
    <x v="1"/>
    <s v="CB33C02"/>
  </r>
  <r>
    <x v="1"/>
    <x v="32"/>
    <x v="3"/>
    <x v="0"/>
    <s v="CB33D01"/>
  </r>
  <r>
    <x v="1"/>
    <x v="32"/>
    <x v="3"/>
    <x v="1"/>
    <s v="CB33D02"/>
  </r>
  <r>
    <x v="1"/>
    <x v="32"/>
    <x v="4"/>
    <x v="0"/>
    <s v="CB33E01"/>
  </r>
  <r>
    <x v="1"/>
    <x v="32"/>
    <x v="4"/>
    <x v="1"/>
    <s v="CB33E02"/>
  </r>
  <r>
    <x v="1"/>
    <x v="33"/>
    <x v="0"/>
    <x v="0"/>
    <s v="CB34A01"/>
  </r>
  <r>
    <x v="1"/>
    <x v="33"/>
    <x v="0"/>
    <x v="1"/>
    <s v="CB34A02"/>
  </r>
  <r>
    <x v="1"/>
    <x v="33"/>
    <x v="1"/>
    <x v="0"/>
    <s v="CB34B01"/>
  </r>
  <r>
    <x v="1"/>
    <x v="33"/>
    <x v="1"/>
    <x v="1"/>
    <s v="CB34B02"/>
  </r>
  <r>
    <x v="1"/>
    <x v="33"/>
    <x v="2"/>
    <x v="0"/>
    <s v="CB34C01"/>
  </r>
  <r>
    <x v="1"/>
    <x v="33"/>
    <x v="2"/>
    <x v="1"/>
    <s v="CB34C02"/>
  </r>
  <r>
    <x v="1"/>
    <x v="33"/>
    <x v="3"/>
    <x v="0"/>
    <s v="CB34D01"/>
  </r>
  <r>
    <x v="1"/>
    <x v="33"/>
    <x v="3"/>
    <x v="1"/>
    <s v="CB34D02"/>
  </r>
  <r>
    <x v="1"/>
    <x v="33"/>
    <x v="4"/>
    <x v="0"/>
    <s v="CB34E01"/>
  </r>
  <r>
    <x v="1"/>
    <x v="33"/>
    <x v="4"/>
    <x v="1"/>
    <s v="CB34E02"/>
  </r>
  <r>
    <x v="1"/>
    <x v="34"/>
    <x v="0"/>
    <x v="0"/>
    <s v="CB35A01"/>
  </r>
  <r>
    <x v="1"/>
    <x v="34"/>
    <x v="0"/>
    <x v="1"/>
    <s v="CB35A02"/>
  </r>
  <r>
    <x v="1"/>
    <x v="34"/>
    <x v="1"/>
    <x v="0"/>
    <s v="CB35B01"/>
  </r>
  <r>
    <x v="1"/>
    <x v="34"/>
    <x v="1"/>
    <x v="1"/>
    <s v="CB35B02"/>
  </r>
  <r>
    <x v="1"/>
    <x v="34"/>
    <x v="2"/>
    <x v="0"/>
    <s v="CB35C01"/>
  </r>
  <r>
    <x v="1"/>
    <x v="34"/>
    <x v="2"/>
    <x v="1"/>
    <s v="CB35C02"/>
  </r>
  <r>
    <x v="1"/>
    <x v="34"/>
    <x v="3"/>
    <x v="0"/>
    <s v="CB35D01"/>
  </r>
  <r>
    <x v="1"/>
    <x v="34"/>
    <x v="3"/>
    <x v="1"/>
    <s v="CB35D02"/>
  </r>
  <r>
    <x v="1"/>
    <x v="34"/>
    <x v="4"/>
    <x v="0"/>
    <s v="CB35E01"/>
  </r>
  <r>
    <x v="1"/>
    <x v="34"/>
    <x v="4"/>
    <x v="1"/>
    <s v="CB35E02"/>
  </r>
  <r>
    <x v="1"/>
    <x v="35"/>
    <x v="0"/>
    <x v="0"/>
    <s v="CB36A01"/>
  </r>
  <r>
    <x v="1"/>
    <x v="35"/>
    <x v="0"/>
    <x v="1"/>
    <s v="CB36A02"/>
  </r>
  <r>
    <x v="1"/>
    <x v="35"/>
    <x v="1"/>
    <x v="0"/>
    <s v="CB36B01"/>
  </r>
  <r>
    <x v="1"/>
    <x v="35"/>
    <x v="1"/>
    <x v="1"/>
    <s v="CB36B02"/>
  </r>
  <r>
    <x v="1"/>
    <x v="35"/>
    <x v="2"/>
    <x v="0"/>
    <s v="CB36C01"/>
  </r>
  <r>
    <x v="1"/>
    <x v="35"/>
    <x v="2"/>
    <x v="1"/>
    <s v="CB36C02"/>
  </r>
  <r>
    <x v="1"/>
    <x v="35"/>
    <x v="3"/>
    <x v="0"/>
    <s v="CB36D01"/>
  </r>
  <r>
    <x v="1"/>
    <x v="35"/>
    <x v="3"/>
    <x v="1"/>
    <s v="CB36D02"/>
  </r>
  <r>
    <x v="1"/>
    <x v="35"/>
    <x v="4"/>
    <x v="0"/>
    <s v="CB36E01"/>
  </r>
  <r>
    <x v="1"/>
    <x v="35"/>
    <x v="4"/>
    <x v="1"/>
    <s v="CB36E02"/>
  </r>
  <r>
    <x v="1"/>
    <x v="36"/>
    <x v="0"/>
    <x v="0"/>
    <s v="CB37A01"/>
  </r>
  <r>
    <x v="1"/>
    <x v="36"/>
    <x v="0"/>
    <x v="1"/>
    <s v="CB37A02"/>
  </r>
  <r>
    <x v="1"/>
    <x v="36"/>
    <x v="1"/>
    <x v="0"/>
    <s v="CB37B01"/>
  </r>
  <r>
    <x v="1"/>
    <x v="36"/>
    <x v="1"/>
    <x v="1"/>
    <s v="CB37B02"/>
  </r>
  <r>
    <x v="1"/>
    <x v="36"/>
    <x v="2"/>
    <x v="0"/>
    <s v="CB37C01"/>
  </r>
  <r>
    <x v="1"/>
    <x v="36"/>
    <x v="2"/>
    <x v="1"/>
    <s v="CB37C02"/>
  </r>
  <r>
    <x v="1"/>
    <x v="36"/>
    <x v="3"/>
    <x v="0"/>
    <s v="CB37D01"/>
  </r>
  <r>
    <x v="1"/>
    <x v="36"/>
    <x v="3"/>
    <x v="1"/>
    <s v="CB37D02"/>
  </r>
  <r>
    <x v="1"/>
    <x v="36"/>
    <x v="4"/>
    <x v="0"/>
    <s v="CB37E01"/>
  </r>
  <r>
    <x v="1"/>
    <x v="36"/>
    <x v="4"/>
    <x v="1"/>
    <s v="CB37E02"/>
  </r>
  <r>
    <x v="1"/>
    <x v="37"/>
    <x v="0"/>
    <x v="0"/>
    <s v="CB38A01"/>
  </r>
  <r>
    <x v="1"/>
    <x v="37"/>
    <x v="0"/>
    <x v="1"/>
    <s v="CB38A02"/>
  </r>
  <r>
    <x v="1"/>
    <x v="37"/>
    <x v="1"/>
    <x v="0"/>
    <s v="CB38B01"/>
  </r>
  <r>
    <x v="1"/>
    <x v="37"/>
    <x v="1"/>
    <x v="1"/>
    <s v="CB38B02"/>
  </r>
  <r>
    <x v="1"/>
    <x v="37"/>
    <x v="2"/>
    <x v="0"/>
    <s v="CB38C01"/>
  </r>
  <r>
    <x v="1"/>
    <x v="37"/>
    <x v="2"/>
    <x v="1"/>
    <s v="CB38C02"/>
  </r>
  <r>
    <x v="1"/>
    <x v="37"/>
    <x v="3"/>
    <x v="0"/>
    <s v="CB38D01"/>
  </r>
  <r>
    <x v="1"/>
    <x v="37"/>
    <x v="3"/>
    <x v="1"/>
    <s v="CB38D02"/>
  </r>
  <r>
    <x v="1"/>
    <x v="37"/>
    <x v="4"/>
    <x v="0"/>
    <s v="CB38E01"/>
  </r>
  <r>
    <x v="1"/>
    <x v="37"/>
    <x v="4"/>
    <x v="1"/>
    <s v="CB38E02"/>
  </r>
  <r>
    <x v="1"/>
    <x v="38"/>
    <x v="0"/>
    <x v="0"/>
    <s v="CB39A01"/>
  </r>
  <r>
    <x v="1"/>
    <x v="38"/>
    <x v="0"/>
    <x v="1"/>
    <s v="CB39A02"/>
  </r>
  <r>
    <x v="1"/>
    <x v="38"/>
    <x v="1"/>
    <x v="0"/>
    <s v="CB39B01"/>
  </r>
  <r>
    <x v="1"/>
    <x v="38"/>
    <x v="1"/>
    <x v="1"/>
    <s v="CB39B02"/>
  </r>
  <r>
    <x v="1"/>
    <x v="38"/>
    <x v="2"/>
    <x v="0"/>
    <s v="CB39C01"/>
  </r>
  <r>
    <x v="1"/>
    <x v="38"/>
    <x v="2"/>
    <x v="1"/>
    <s v="CB39C02"/>
  </r>
  <r>
    <x v="1"/>
    <x v="38"/>
    <x v="3"/>
    <x v="0"/>
    <s v="CB39D01"/>
  </r>
  <r>
    <x v="1"/>
    <x v="38"/>
    <x v="3"/>
    <x v="1"/>
    <s v="CB39D02"/>
  </r>
  <r>
    <x v="1"/>
    <x v="38"/>
    <x v="4"/>
    <x v="0"/>
    <s v="CB39E01"/>
  </r>
  <r>
    <x v="1"/>
    <x v="38"/>
    <x v="4"/>
    <x v="1"/>
    <s v="CB39E02"/>
  </r>
  <r>
    <x v="1"/>
    <x v="39"/>
    <x v="0"/>
    <x v="0"/>
    <s v="CB40A01"/>
  </r>
  <r>
    <x v="1"/>
    <x v="39"/>
    <x v="0"/>
    <x v="1"/>
    <s v="CB40A02"/>
  </r>
  <r>
    <x v="1"/>
    <x v="39"/>
    <x v="1"/>
    <x v="0"/>
    <s v="CB40B01"/>
  </r>
  <r>
    <x v="1"/>
    <x v="39"/>
    <x v="1"/>
    <x v="1"/>
    <s v="CB40B02"/>
  </r>
  <r>
    <x v="1"/>
    <x v="39"/>
    <x v="2"/>
    <x v="0"/>
    <s v="CB40C01"/>
  </r>
  <r>
    <x v="1"/>
    <x v="39"/>
    <x v="2"/>
    <x v="1"/>
    <s v="CB40C02"/>
  </r>
  <r>
    <x v="1"/>
    <x v="39"/>
    <x v="3"/>
    <x v="0"/>
    <s v="CB40D01"/>
  </r>
  <r>
    <x v="1"/>
    <x v="39"/>
    <x v="3"/>
    <x v="1"/>
    <s v="CB40D02"/>
  </r>
  <r>
    <x v="1"/>
    <x v="39"/>
    <x v="4"/>
    <x v="0"/>
    <s v="CB40E01"/>
  </r>
  <r>
    <x v="1"/>
    <x v="39"/>
    <x v="4"/>
    <x v="1"/>
    <s v="CB40E02"/>
  </r>
  <r>
    <x v="2"/>
    <x v="0"/>
    <x v="0"/>
    <x v="0"/>
    <s v="CC01A01"/>
  </r>
  <r>
    <x v="2"/>
    <x v="0"/>
    <x v="0"/>
    <x v="1"/>
    <s v="CC01A02"/>
  </r>
  <r>
    <x v="2"/>
    <x v="0"/>
    <x v="1"/>
    <x v="0"/>
    <s v="CC01B01"/>
  </r>
  <r>
    <x v="2"/>
    <x v="0"/>
    <x v="1"/>
    <x v="1"/>
    <s v="CC01B02"/>
  </r>
  <r>
    <x v="2"/>
    <x v="0"/>
    <x v="2"/>
    <x v="0"/>
    <s v="CC01C01"/>
  </r>
  <r>
    <x v="2"/>
    <x v="0"/>
    <x v="2"/>
    <x v="1"/>
    <s v="CC01C02"/>
  </r>
  <r>
    <x v="2"/>
    <x v="0"/>
    <x v="3"/>
    <x v="0"/>
    <s v="CC01D01"/>
  </r>
  <r>
    <x v="2"/>
    <x v="0"/>
    <x v="3"/>
    <x v="1"/>
    <s v="CC01D02"/>
  </r>
  <r>
    <x v="2"/>
    <x v="0"/>
    <x v="4"/>
    <x v="0"/>
    <s v="CC01E01"/>
  </r>
  <r>
    <x v="2"/>
    <x v="0"/>
    <x v="4"/>
    <x v="1"/>
    <s v="CC01E02"/>
  </r>
  <r>
    <x v="2"/>
    <x v="1"/>
    <x v="0"/>
    <x v="0"/>
    <s v="CC02A01"/>
  </r>
  <r>
    <x v="2"/>
    <x v="1"/>
    <x v="0"/>
    <x v="1"/>
    <s v="CC02A02"/>
  </r>
  <r>
    <x v="2"/>
    <x v="1"/>
    <x v="1"/>
    <x v="0"/>
    <s v="CC02B01"/>
  </r>
  <r>
    <x v="2"/>
    <x v="1"/>
    <x v="1"/>
    <x v="1"/>
    <s v="CC02B02"/>
  </r>
  <r>
    <x v="2"/>
    <x v="1"/>
    <x v="2"/>
    <x v="0"/>
    <s v="CC02C01"/>
  </r>
  <r>
    <x v="2"/>
    <x v="1"/>
    <x v="2"/>
    <x v="1"/>
    <s v="CC02C02"/>
  </r>
  <r>
    <x v="2"/>
    <x v="1"/>
    <x v="3"/>
    <x v="0"/>
    <s v="CC02D01"/>
  </r>
  <r>
    <x v="2"/>
    <x v="1"/>
    <x v="3"/>
    <x v="1"/>
    <s v="CC02D02"/>
  </r>
  <r>
    <x v="2"/>
    <x v="1"/>
    <x v="4"/>
    <x v="0"/>
    <s v="CC02E01"/>
  </r>
  <r>
    <x v="2"/>
    <x v="1"/>
    <x v="4"/>
    <x v="1"/>
    <s v="CC02E02"/>
  </r>
  <r>
    <x v="2"/>
    <x v="2"/>
    <x v="0"/>
    <x v="0"/>
    <s v="CC03A01"/>
  </r>
  <r>
    <x v="2"/>
    <x v="2"/>
    <x v="0"/>
    <x v="1"/>
    <s v="CC03A02"/>
  </r>
  <r>
    <x v="2"/>
    <x v="2"/>
    <x v="1"/>
    <x v="0"/>
    <s v="CC03B01"/>
  </r>
  <r>
    <x v="2"/>
    <x v="2"/>
    <x v="1"/>
    <x v="1"/>
    <s v="CC03B02"/>
  </r>
  <r>
    <x v="2"/>
    <x v="2"/>
    <x v="2"/>
    <x v="0"/>
    <s v="CC03C01"/>
  </r>
  <r>
    <x v="2"/>
    <x v="2"/>
    <x v="2"/>
    <x v="1"/>
    <s v="CC03C02"/>
  </r>
  <r>
    <x v="2"/>
    <x v="2"/>
    <x v="3"/>
    <x v="0"/>
    <s v="CC03D01"/>
  </r>
  <r>
    <x v="2"/>
    <x v="2"/>
    <x v="3"/>
    <x v="1"/>
    <s v="CC03D02"/>
  </r>
  <r>
    <x v="2"/>
    <x v="2"/>
    <x v="4"/>
    <x v="0"/>
    <s v="CC03E01"/>
  </r>
  <r>
    <x v="2"/>
    <x v="2"/>
    <x v="4"/>
    <x v="1"/>
    <s v="CC03E02"/>
  </r>
  <r>
    <x v="2"/>
    <x v="3"/>
    <x v="0"/>
    <x v="0"/>
    <s v="CC04A01"/>
  </r>
  <r>
    <x v="2"/>
    <x v="3"/>
    <x v="0"/>
    <x v="1"/>
    <s v="CC04A02"/>
  </r>
  <r>
    <x v="2"/>
    <x v="3"/>
    <x v="1"/>
    <x v="0"/>
    <s v="CC04B01"/>
  </r>
  <r>
    <x v="2"/>
    <x v="3"/>
    <x v="1"/>
    <x v="1"/>
    <s v="CC04B02"/>
  </r>
  <r>
    <x v="2"/>
    <x v="3"/>
    <x v="2"/>
    <x v="0"/>
    <s v="CC04C01"/>
  </r>
  <r>
    <x v="2"/>
    <x v="3"/>
    <x v="2"/>
    <x v="1"/>
    <s v="CC04C02"/>
  </r>
  <r>
    <x v="2"/>
    <x v="3"/>
    <x v="3"/>
    <x v="0"/>
    <s v="CC04D01"/>
  </r>
  <r>
    <x v="2"/>
    <x v="3"/>
    <x v="3"/>
    <x v="1"/>
    <s v="CC04D02"/>
  </r>
  <r>
    <x v="2"/>
    <x v="3"/>
    <x v="4"/>
    <x v="0"/>
    <s v="CC04E01"/>
  </r>
  <r>
    <x v="2"/>
    <x v="3"/>
    <x v="4"/>
    <x v="1"/>
    <s v="CC04E02"/>
  </r>
  <r>
    <x v="2"/>
    <x v="4"/>
    <x v="0"/>
    <x v="0"/>
    <s v="CC05A01"/>
  </r>
  <r>
    <x v="2"/>
    <x v="4"/>
    <x v="0"/>
    <x v="1"/>
    <s v="CC05A02"/>
  </r>
  <r>
    <x v="2"/>
    <x v="4"/>
    <x v="1"/>
    <x v="0"/>
    <s v="CC05B01"/>
  </r>
  <r>
    <x v="2"/>
    <x v="4"/>
    <x v="1"/>
    <x v="1"/>
    <s v="CC05B02"/>
  </r>
  <r>
    <x v="2"/>
    <x v="4"/>
    <x v="2"/>
    <x v="0"/>
    <s v="CC05C01"/>
  </r>
  <r>
    <x v="2"/>
    <x v="4"/>
    <x v="2"/>
    <x v="1"/>
    <s v="CC05C02"/>
  </r>
  <r>
    <x v="2"/>
    <x v="4"/>
    <x v="3"/>
    <x v="0"/>
    <s v="CC05D01"/>
  </r>
  <r>
    <x v="2"/>
    <x v="4"/>
    <x v="3"/>
    <x v="1"/>
    <s v="CC05D02"/>
  </r>
  <r>
    <x v="2"/>
    <x v="4"/>
    <x v="4"/>
    <x v="0"/>
    <s v="CC05E01"/>
  </r>
  <r>
    <x v="2"/>
    <x v="4"/>
    <x v="4"/>
    <x v="1"/>
    <s v="CC05E02"/>
  </r>
  <r>
    <x v="2"/>
    <x v="5"/>
    <x v="0"/>
    <x v="0"/>
    <s v="CC06A01"/>
  </r>
  <r>
    <x v="2"/>
    <x v="5"/>
    <x v="0"/>
    <x v="1"/>
    <s v="CC06A02"/>
  </r>
  <r>
    <x v="2"/>
    <x v="5"/>
    <x v="1"/>
    <x v="0"/>
    <s v="CC06B01"/>
  </r>
  <r>
    <x v="2"/>
    <x v="5"/>
    <x v="1"/>
    <x v="1"/>
    <s v="CC06B02"/>
  </r>
  <r>
    <x v="2"/>
    <x v="5"/>
    <x v="2"/>
    <x v="0"/>
    <s v="CC06C01"/>
  </r>
  <r>
    <x v="2"/>
    <x v="5"/>
    <x v="2"/>
    <x v="1"/>
    <s v="CC06C02"/>
  </r>
  <r>
    <x v="2"/>
    <x v="5"/>
    <x v="3"/>
    <x v="0"/>
    <s v="CC06D01"/>
  </r>
  <r>
    <x v="2"/>
    <x v="5"/>
    <x v="3"/>
    <x v="1"/>
    <s v="CC06D02"/>
  </r>
  <r>
    <x v="2"/>
    <x v="5"/>
    <x v="4"/>
    <x v="0"/>
    <s v="CC06E01"/>
  </r>
  <r>
    <x v="2"/>
    <x v="5"/>
    <x v="4"/>
    <x v="1"/>
    <s v="CC06E02"/>
  </r>
  <r>
    <x v="2"/>
    <x v="6"/>
    <x v="0"/>
    <x v="0"/>
    <s v="CC07A01"/>
  </r>
  <r>
    <x v="2"/>
    <x v="6"/>
    <x v="0"/>
    <x v="1"/>
    <s v="CC07A02"/>
  </r>
  <r>
    <x v="2"/>
    <x v="6"/>
    <x v="1"/>
    <x v="0"/>
    <s v="CC07B01"/>
  </r>
  <r>
    <x v="2"/>
    <x v="6"/>
    <x v="1"/>
    <x v="1"/>
    <s v="CC07B02"/>
  </r>
  <r>
    <x v="2"/>
    <x v="6"/>
    <x v="2"/>
    <x v="0"/>
    <s v="CC07C01"/>
  </r>
  <r>
    <x v="2"/>
    <x v="6"/>
    <x v="2"/>
    <x v="1"/>
    <s v="CC07C02"/>
  </r>
  <r>
    <x v="2"/>
    <x v="6"/>
    <x v="3"/>
    <x v="0"/>
    <s v="CC07D01"/>
  </r>
  <r>
    <x v="2"/>
    <x v="6"/>
    <x v="3"/>
    <x v="1"/>
    <s v="CC07D02"/>
  </r>
  <r>
    <x v="2"/>
    <x v="6"/>
    <x v="4"/>
    <x v="0"/>
    <s v="CC07E01"/>
  </r>
  <r>
    <x v="2"/>
    <x v="6"/>
    <x v="4"/>
    <x v="1"/>
    <s v="CC07E02"/>
  </r>
  <r>
    <x v="2"/>
    <x v="7"/>
    <x v="0"/>
    <x v="0"/>
    <s v="CC08A01"/>
  </r>
  <r>
    <x v="2"/>
    <x v="7"/>
    <x v="0"/>
    <x v="1"/>
    <s v="CC08A02"/>
  </r>
  <r>
    <x v="2"/>
    <x v="7"/>
    <x v="1"/>
    <x v="0"/>
    <s v="CC08B01"/>
  </r>
  <r>
    <x v="2"/>
    <x v="7"/>
    <x v="1"/>
    <x v="1"/>
    <s v="CC08B02"/>
  </r>
  <r>
    <x v="2"/>
    <x v="7"/>
    <x v="2"/>
    <x v="0"/>
    <s v="CC08C01"/>
  </r>
  <r>
    <x v="2"/>
    <x v="7"/>
    <x v="2"/>
    <x v="1"/>
    <s v="CC08C02"/>
  </r>
  <r>
    <x v="2"/>
    <x v="7"/>
    <x v="3"/>
    <x v="0"/>
    <s v="CC08D01"/>
  </r>
  <r>
    <x v="2"/>
    <x v="7"/>
    <x v="3"/>
    <x v="1"/>
    <s v="CC08D02"/>
  </r>
  <r>
    <x v="2"/>
    <x v="7"/>
    <x v="4"/>
    <x v="0"/>
    <s v="CC08E01"/>
  </r>
  <r>
    <x v="2"/>
    <x v="7"/>
    <x v="4"/>
    <x v="1"/>
    <s v="CC08E02"/>
  </r>
  <r>
    <x v="2"/>
    <x v="8"/>
    <x v="0"/>
    <x v="0"/>
    <s v="CC09A01"/>
  </r>
  <r>
    <x v="2"/>
    <x v="8"/>
    <x v="0"/>
    <x v="1"/>
    <s v="CC09A02"/>
  </r>
  <r>
    <x v="2"/>
    <x v="8"/>
    <x v="1"/>
    <x v="0"/>
    <s v="CC09B01"/>
  </r>
  <r>
    <x v="2"/>
    <x v="8"/>
    <x v="1"/>
    <x v="1"/>
    <s v="CC09B02"/>
  </r>
  <r>
    <x v="2"/>
    <x v="8"/>
    <x v="2"/>
    <x v="0"/>
    <s v="CC09C01"/>
  </r>
  <r>
    <x v="2"/>
    <x v="8"/>
    <x v="2"/>
    <x v="1"/>
    <s v="CC09C02"/>
  </r>
  <r>
    <x v="2"/>
    <x v="8"/>
    <x v="3"/>
    <x v="0"/>
    <s v="CC09D01"/>
  </r>
  <r>
    <x v="2"/>
    <x v="8"/>
    <x v="3"/>
    <x v="1"/>
    <s v="CC09D02"/>
  </r>
  <r>
    <x v="2"/>
    <x v="8"/>
    <x v="4"/>
    <x v="0"/>
    <s v="CC09E01"/>
  </r>
  <r>
    <x v="2"/>
    <x v="8"/>
    <x v="4"/>
    <x v="1"/>
    <s v="CC09E02"/>
  </r>
  <r>
    <x v="2"/>
    <x v="9"/>
    <x v="0"/>
    <x v="0"/>
    <s v="CC10A01"/>
  </r>
  <r>
    <x v="2"/>
    <x v="9"/>
    <x v="0"/>
    <x v="1"/>
    <s v="CC10A02"/>
  </r>
  <r>
    <x v="2"/>
    <x v="9"/>
    <x v="1"/>
    <x v="0"/>
    <s v="CC10B01"/>
  </r>
  <r>
    <x v="2"/>
    <x v="9"/>
    <x v="1"/>
    <x v="1"/>
    <s v="CC10B02"/>
  </r>
  <r>
    <x v="2"/>
    <x v="9"/>
    <x v="2"/>
    <x v="0"/>
    <s v="CC10C01"/>
  </r>
  <r>
    <x v="2"/>
    <x v="9"/>
    <x v="2"/>
    <x v="1"/>
    <s v="CC10C02"/>
  </r>
  <r>
    <x v="2"/>
    <x v="9"/>
    <x v="3"/>
    <x v="0"/>
    <s v="CC10D01"/>
  </r>
  <r>
    <x v="2"/>
    <x v="9"/>
    <x v="3"/>
    <x v="1"/>
    <s v="CC10D02"/>
  </r>
  <r>
    <x v="2"/>
    <x v="9"/>
    <x v="4"/>
    <x v="0"/>
    <s v="CC10E01"/>
  </r>
  <r>
    <x v="2"/>
    <x v="9"/>
    <x v="4"/>
    <x v="1"/>
    <s v="CC10E02"/>
  </r>
  <r>
    <x v="2"/>
    <x v="10"/>
    <x v="0"/>
    <x v="0"/>
    <s v="CC11A01"/>
  </r>
  <r>
    <x v="2"/>
    <x v="10"/>
    <x v="0"/>
    <x v="1"/>
    <s v="CC11A02"/>
  </r>
  <r>
    <x v="2"/>
    <x v="10"/>
    <x v="1"/>
    <x v="0"/>
    <s v="CC11B01"/>
  </r>
  <r>
    <x v="2"/>
    <x v="10"/>
    <x v="1"/>
    <x v="1"/>
    <s v="CC11B02"/>
  </r>
  <r>
    <x v="2"/>
    <x v="10"/>
    <x v="2"/>
    <x v="0"/>
    <s v="CC11C01"/>
  </r>
  <r>
    <x v="2"/>
    <x v="10"/>
    <x v="2"/>
    <x v="1"/>
    <s v="CC11C02"/>
  </r>
  <r>
    <x v="2"/>
    <x v="10"/>
    <x v="3"/>
    <x v="0"/>
    <s v="CC11D01"/>
  </r>
  <r>
    <x v="2"/>
    <x v="10"/>
    <x v="3"/>
    <x v="1"/>
    <s v="CC11D02"/>
  </r>
  <r>
    <x v="2"/>
    <x v="10"/>
    <x v="4"/>
    <x v="0"/>
    <s v="CC11E01"/>
  </r>
  <r>
    <x v="2"/>
    <x v="10"/>
    <x v="4"/>
    <x v="1"/>
    <s v="CC11E02"/>
  </r>
  <r>
    <x v="2"/>
    <x v="11"/>
    <x v="0"/>
    <x v="0"/>
    <s v="CC12A01"/>
  </r>
  <r>
    <x v="2"/>
    <x v="11"/>
    <x v="0"/>
    <x v="1"/>
    <s v="CC12A02"/>
  </r>
  <r>
    <x v="2"/>
    <x v="11"/>
    <x v="1"/>
    <x v="0"/>
    <s v="CC12B01"/>
  </r>
  <r>
    <x v="2"/>
    <x v="11"/>
    <x v="1"/>
    <x v="1"/>
    <s v="CC12B02"/>
  </r>
  <r>
    <x v="2"/>
    <x v="11"/>
    <x v="2"/>
    <x v="0"/>
    <s v="CC12C01"/>
  </r>
  <r>
    <x v="2"/>
    <x v="11"/>
    <x v="2"/>
    <x v="1"/>
    <s v="CC12C02"/>
  </r>
  <r>
    <x v="2"/>
    <x v="11"/>
    <x v="3"/>
    <x v="0"/>
    <s v="CC12D01"/>
  </r>
  <r>
    <x v="2"/>
    <x v="11"/>
    <x v="3"/>
    <x v="1"/>
    <s v="CC12D02"/>
  </r>
  <r>
    <x v="2"/>
    <x v="11"/>
    <x v="4"/>
    <x v="0"/>
    <s v="CC12E01"/>
  </r>
  <r>
    <x v="2"/>
    <x v="11"/>
    <x v="4"/>
    <x v="1"/>
    <s v="CC12E02"/>
  </r>
  <r>
    <x v="2"/>
    <x v="12"/>
    <x v="0"/>
    <x v="0"/>
    <s v="CC13A01"/>
  </r>
  <r>
    <x v="2"/>
    <x v="12"/>
    <x v="0"/>
    <x v="1"/>
    <s v="CC13A02"/>
  </r>
  <r>
    <x v="2"/>
    <x v="12"/>
    <x v="1"/>
    <x v="0"/>
    <s v="CC13B01"/>
  </r>
  <r>
    <x v="2"/>
    <x v="12"/>
    <x v="1"/>
    <x v="1"/>
    <s v="CC13B02"/>
  </r>
  <r>
    <x v="2"/>
    <x v="12"/>
    <x v="2"/>
    <x v="0"/>
    <s v="CC13C01"/>
  </r>
  <r>
    <x v="2"/>
    <x v="12"/>
    <x v="2"/>
    <x v="1"/>
    <s v="CC13C02"/>
  </r>
  <r>
    <x v="2"/>
    <x v="12"/>
    <x v="3"/>
    <x v="0"/>
    <s v="CC13D01"/>
  </r>
  <r>
    <x v="2"/>
    <x v="12"/>
    <x v="3"/>
    <x v="1"/>
    <s v="CC13D02"/>
  </r>
  <r>
    <x v="2"/>
    <x v="12"/>
    <x v="4"/>
    <x v="0"/>
    <s v="CC13E01"/>
  </r>
  <r>
    <x v="2"/>
    <x v="12"/>
    <x v="4"/>
    <x v="1"/>
    <s v="CC13E02"/>
  </r>
  <r>
    <x v="2"/>
    <x v="13"/>
    <x v="0"/>
    <x v="0"/>
    <s v="CC14A01"/>
  </r>
  <r>
    <x v="2"/>
    <x v="13"/>
    <x v="0"/>
    <x v="1"/>
    <s v="CC14A02"/>
  </r>
  <r>
    <x v="2"/>
    <x v="13"/>
    <x v="1"/>
    <x v="0"/>
    <s v="CC14B01"/>
  </r>
  <r>
    <x v="2"/>
    <x v="13"/>
    <x v="1"/>
    <x v="1"/>
    <s v="CC14B02"/>
  </r>
  <r>
    <x v="2"/>
    <x v="13"/>
    <x v="2"/>
    <x v="0"/>
    <s v="CC14C01"/>
  </r>
  <r>
    <x v="2"/>
    <x v="13"/>
    <x v="2"/>
    <x v="1"/>
    <s v="CC14C02"/>
  </r>
  <r>
    <x v="2"/>
    <x v="13"/>
    <x v="3"/>
    <x v="0"/>
    <s v="CC14D01"/>
  </r>
  <r>
    <x v="2"/>
    <x v="13"/>
    <x v="3"/>
    <x v="1"/>
    <s v="CC14D02"/>
  </r>
  <r>
    <x v="2"/>
    <x v="13"/>
    <x v="4"/>
    <x v="0"/>
    <s v="CC14E01"/>
  </r>
  <r>
    <x v="2"/>
    <x v="13"/>
    <x v="4"/>
    <x v="1"/>
    <s v="CC14E02"/>
  </r>
  <r>
    <x v="2"/>
    <x v="14"/>
    <x v="0"/>
    <x v="0"/>
    <s v="CC15A01"/>
  </r>
  <r>
    <x v="2"/>
    <x v="14"/>
    <x v="0"/>
    <x v="1"/>
    <s v="CC15A02"/>
  </r>
  <r>
    <x v="2"/>
    <x v="14"/>
    <x v="1"/>
    <x v="0"/>
    <s v="CC15B01"/>
  </r>
  <r>
    <x v="2"/>
    <x v="14"/>
    <x v="1"/>
    <x v="1"/>
    <s v="CC15B02"/>
  </r>
  <r>
    <x v="2"/>
    <x v="14"/>
    <x v="2"/>
    <x v="0"/>
    <s v="CC15C01"/>
  </r>
  <r>
    <x v="2"/>
    <x v="14"/>
    <x v="2"/>
    <x v="1"/>
    <s v="CC15C02"/>
  </r>
  <r>
    <x v="2"/>
    <x v="14"/>
    <x v="3"/>
    <x v="0"/>
    <s v="CC15D01"/>
  </r>
  <r>
    <x v="2"/>
    <x v="14"/>
    <x v="3"/>
    <x v="1"/>
    <s v="CC15D02"/>
  </r>
  <r>
    <x v="2"/>
    <x v="14"/>
    <x v="4"/>
    <x v="0"/>
    <s v="CC15E01"/>
  </r>
  <r>
    <x v="2"/>
    <x v="14"/>
    <x v="4"/>
    <x v="1"/>
    <s v="CC15E02"/>
  </r>
  <r>
    <x v="2"/>
    <x v="15"/>
    <x v="0"/>
    <x v="0"/>
    <s v="CC16A01"/>
  </r>
  <r>
    <x v="2"/>
    <x v="15"/>
    <x v="0"/>
    <x v="1"/>
    <s v="CC16A02"/>
  </r>
  <r>
    <x v="2"/>
    <x v="15"/>
    <x v="1"/>
    <x v="0"/>
    <s v="CC16B01"/>
  </r>
  <r>
    <x v="2"/>
    <x v="15"/>
    <x v="1"/>
    <x v="1"/>
    <s v="CC16B02"/>
  </r>
  <r>
    <x v="2"/>
    <x v="15"/>
    <x v="2"/>
    <x v="0"/>
    <s v="CC16C01"/>
  </r>
  <r>
    <x v="2"/>
    <x v="15"/>
    <x v="2"/>
    <x v="1"/>
    <s v="CC16C02"/>
  </r>
  <r>
    <x v="2"/>
    <x v="15"/>
    <x v="3"/>
    <x v="0"/>
    <s v="CC16D01"/>
  </r>
  <r>
    <x v="2"/>
    <x v="15"/>
    <x v="3"/>
    <x v="1"/>
    <s v="CC16D02"/>
  </r>
  <r>
    <x v="2"/>
    <x v="15"/>
    <x v="4"/>
    <x v="0"/>
    <s v="CC16E01"/>
  </r>
  <r>
    <x v="2"/>
    <x v="15"/>
    <x v="4"/>
    <x v="1"/>
    <s v="CC16E02"/>
  </r>
  <r>
    <x v="2"/>
    <x v="16"/>
    <x v="0"/>
    <x v="0"/>
    <s v="CC17A01"/>
  </r>
  <r>
    <x v="2"/>
    <x v="16"/>
    <x v="0"/>
    <x v="1"/>
    <s v="CC17A02"/>
  </r>
  <r>
    <x v="2"/>
    <x v="16"/>
    <x v="1"/>
    <x v="0"/>
    <s v="CC17B01"/>
  </r>
  <r>
    <x v="2"/>
    <x v="16"/>
    <x v="1"/>
    <x v="1"/>
    <s v="CC17B02"/>
  </r>
  <r>
    <x v="2"/>
    <x v="16"/>
    <x v="2"/>
    <x v="0"/>
    <s v="CC17C01"/>
  </r>
  <r>
    <x v="2"/>
    <x v="16"/>
    <x v="2"/>
    <x v="1"/>
    <s v="CC17C02"/>
  </r>
  <r>
    <x v="2"/>
    <x v="16"/>
    <x v="3"/>
    <x v="0"/>
    <s v="CC17D01"/>
  </r>
  <r>
    <x v="2"/>
    <x v="16"/>
    <x v="3"/>
    <x v="1"/>
    <s v="CC17D02"/>
  </r>
  <r>
    <x v="2"/>
    <x v="16"/>
    <x v="4"/>
    <x v="0"/>
    <s v="CC17E01"/>
  </r>
  <r>
    <x v="2"/>
    <x v="16"/>
    <x v="4"/>
    <x v="1"/>
    <s v="CC17E02"/>
  </r>
  <r>
    <x v="2"/>
    <x v="17"/>
    <x v="0"/>
    <x v="0"/>
    <s v="CC18A01"/>
  </r>
  <r>
    <x v="2"/>
    <x v="17"/>
    <x v="0"/>
    <x v="1"/>
    <s v="CC18A02"/>
  </r>
  <r>
    <x v="2"/>
    <x v="17"/>
    <x v="1"/>
    <x v="0"/>
    <s v="CC18B01"/>
  </r>
  <r>
    <x v="2"/>
    <x v="17"/>
    <x v="1"/>
    <x v="1"/>
    <s v="CC18B02"/>
  </r>
  <r>
    <x v="2"/>
    <x v="17"/>
    <x v="2"/>
    <x v="0"/>
    <s v="CC18C01"/>
  </r>
  <r>
    <x v="2"/>
    <x v="17"/>
    <x v="2"/>
    <x v="1"/>
    <s v="CC18C02"/>
  </r>
  <r>
    <x v="2"/>
    <x v="17"/>
    <x v="3"/>
    <x v="0"/>
    <s v="CC18D01"/>
  </r>
  <r>
    <x v="2"/>
    <x v="17"/>
    <x v="3"/>
    <x v="1"/>
    <s v="CC18D02"/>
  </r>
  <r>
    <x v="2"/>
    <x v="17"/>
    <x v="4"/>
    <x v="0"/>
    <s v="CC18E01"/>
  </r>
  <r>
    <x v="2"/>
    <x v="17"/>
    <x v="4"/>
    <x v="1"/>
    <s v="CC18E02"/>
  </r>
  <r>
    <x v="2"/>
    <x v="20"/>
    <x v="0"/>
    <x v="0"/>
    <s v="CC21A01"/>
  </r>
  <r>
    <x v="2"/>
    <x v="20"/>
    <x v="0"/>
    <x v="1"/>
    <s v="CC21A02"/>
  </r>
  <r>
    <x v="2"/>
    <x v="20"/>
    <x v="1"/>
    <x v="0"/>
    <s v="CC21B01"/>
  </r>
  <r>
    <x v="2"/>
    <x v="20"/>
    <x v="1"/>
    <x v="1"/>
    <s v="CC21B02"/>
  </r>
  <r>
    <x v="2"/>
    <x v="20"/>
    <x v="2"/>
    <x v="0"/>
    <s v="CC21C01"/>
  </r>
  <r>
    <x v="2"/>
    <x v="20"/>
    <x v="2"/>
    <x v="1"/>
    <s v="CC21C02"/>
  </r>
  <r>
    <x v="2"/>
    <x v="20"/>
    <x v="3"/>
    <x v="0"/>
    <s v="CC21D01"/>
  </r>
  <r>
    <x v="2"/>
    <x v="20"/>
    <x v="3"/>
    <x v="1"/>
    <s v="CC21D02"/>
  </r>
  <r>
    <x v="2"/>
    <x v="20"/>
    <x v="4"/>
    <x v="0"/>
    <s v="CC21E01"/>
  </r>
  <r>
    <x v="2"/>
    <x v="20"/>
    <x v="4"/>
    <x v="1"/>
    <s v="CC21E02"/>
  </r>
  <r>
    <x v="2"/>
    <x v="21"/>
    <x v="0"/>
    <x v="0"/>
    <s v="CC22A01"/>
  </r>
  <r>
    <x v="2"/>
    <x v="21"/>
    <x v="0"/>
    <x v="1"/>
    <s v="CC22A02"/>
  </r>
  <r>
    <x v="2"/>
    <x v="21"/>
    <x v="1"/>
    <x v="0"/>
    <s v="CC22B01"/>
  </r>
  <r>
    <x v="2"/>
    <x v="21"/>
    <x v="1"/>
    <x v="1"/>
    <s v="CC22B02"/>
  </r>
  <r>
    <x v="2"/>
    <x v="21"/>
    <x v="2"/>
    <x v="0"/>
    <s v="CC22C01"/>
  </r>
  <r>
    <x v="2"/>
    <x v="21"/>
    <x v="2"/>
    <x v="1"/>
    <s v="CC22C02"/>
  </r>
  <r>
    <x v="2"/>
    <x v="21"/>
    <x v="3"/>
    <x v="0"/>
    <s v="CC22D01"/>
  </r>
  <r>
    <x v="2"/>
    <x v="21"/>
    <x v="3"/>
    <x v="1"/>
    <s v="CC22D02"/>
  </r>
  <r>
    <x v="2"/>
    <x v="21"/>
    <x v="4"/>
    <x v="0"/>
    <s v="CC22E01"/>
  </r>
  <r>
    <x v="2"/>
    <x v="21"/>
    <x v="4"/>
    <x v="1"/>
    <s v="CC22E02"/>
  </r>
  <r>
    <x v="2"/>
    <x v="22"/>
    <x v="0"/>
    <x v="0"/>
    <s v="CC23A01"/>
  </r>
  <r>
    <x v="2"/>
    <x v="22"/>
    <x v="0"/>
    <x v="1"/>
    <s v="CC23A02"/>
  </r>
  <r>
    <x v="2"/>
    <x v="22"/>
    <x v="1"/>
    <x v="0"/>
    <s v="CC23B01"/>
  </r>
  <r>
    <x v="2"/>
    <x v="22"/>
    <x v="1"/>
    <x v="1"/>
    <s v="CC23B02"/>
  </r>
  <r>
    <x v="2"/>
    <x v="22"/>
    <x v="2"/>
    <x v="0"/>
    <s v="CC23C01"/>
  </r>
  <r>
    <x v="2"/>
    <x v="22"/>
    <x v="2"/>
    <x v="1"/>
    <s v="CC23C02"/>
  </r>
  <r>
    <x v="2"/>
    <x v="22"/>
    <x v="3"/>
    <x v="0"/>
    <s v="CC23D01"/>
  </r>
  <r>
    <x v="2"/>
    <x v="22"/>
    <x v="3"/>
    <x v="1"/>
    <s v="CC23D02"/>
  </r>
  <r>
    <x v="2"/>
    <x v="22"/>
    <x v="4"/>
    <x v="0"/>
    <s v="CC23E01"/>
  </r>
  <r>
    <x v="2"/>
    <x v="22"/>
    <x v="4"/>
    <x v="1"/>
    <s v="CC23E02"/>
  </r>
  <r>
    <x v="2"/>
    <x v="23"/>
    <x v="0"/>
    <x v="0"/>
    <s v="CC24A01"/>
  </r>
  <r>
    <x v="2"/>
    <x v="23"/>
    <x v="0"/>
    <x v="1"/>
    <s v="CC24A02"/>
  </r>
  <r>
    <x v="2"/>
    <x v="23"/>
    <x v="1"/>
    <x v="0"/>
    <s v="CC24B01"/>
  </r>
  <r>
    <x v="2"/>
    <x v="23"/>
    <x v="1"/>
    <x v="1"/>
    <s v="CC24B02"/>
  </r>
  <r>
    <x v="2"/>
    <x v="23"/>
    <x v="2"/>
    <x v="0"/>
    <s v="CC24C01"/>
  </r>
  <r>
    <x v="2"/>
    <x v="23"/>
    <x v="2"/>
    <x v="1"/>
    <s v="CC24C02"/>
  </r>
  <r>
    <x v="2"/>
    <x v="23"/>
    <x v="3"/>
    <x v="0"/>
    <s v="CC24D01"/>
  </r>
  <r>
    <x v="2"/>
    <x v="23"/>
    <x v="3"/>
    <x v="1"/>
    <s v="CC24D02"/>
  </r>
  <r>
    <x v="2"/>
    <x v="23"/>
    <x v="4"/>
    <x v="0"/>
    <s v="CC24E01"/>
  </r>
  <r>
    <x v="2"/>
    <x v="23"/>
    <x v="4"/>
    <x v="1"/>
    <s v="CC24E02"/>
  </r>
  <r>
    <x v="2"/>
    <x v="24"/>
    <x v="0"/>
    <x v="0"/>
    <s v="CC25A01"/>
  </r>
  <r>
    <x v="2"/>
    <x v="24"/>
    <x v="0"/>
    <x v="1"/>
    <s v="CC25A02"/>
  </r>
  <r>
    <x v="2"/>
    <x v="24"/>
    <x v="1"/>
    <x v="0"/>
    <s v="CC25B01"/>
  </r>
  <r>
    <x v="2"/>
    <x v="24"/>
    <x v="1"/>
    <x v="1"/>
    <s v="CC25B02"/>
  </r>
  <r>
    <x v="2"/>
    <x v="24"/>
    <x v="2"/>
    <x v="0"/>
    <s v="CC25C01"/>
  </r>
  <r>
    <x v="2"/>
    <x v="24"/>
    <x v="2"/>
    <x v="1"/>
    <s v="CC25C02"/>
  </r>
  <r>
    <x v="2"/>
    <x v="24"/>
    <x v="3"/>
    <x v="0"/>
    <s v="CC25D01"/>
  </r>
  <r>
    <x v="2"/>
    <x v="24"/>
    <x v="3"/>
    <x v="1"/>
    <s v="CC25D02"/>
  </r>
  <r>
    <x v="2"/>
    <x v="24"/>
    <x v="4"/>
    <x v="0"/>
    <s v="CC25E01"/>
  </r>
  <r>
    <x v="2"/>
    <x v="24"/>
    <x v="4"/>
    <x v="1"/>
    <s v="CC25E02"/>
  </r>
  <r>
    <x v="2"/>
    <x v="25"/>
    <x v="0"/>
    <x v="0"/>
    <s v="CC26A01"/>
  </r>
  <r>
    <x v="2"/>
    <x v="25"/>
    <x v="0"/>
    <x v="1"/>
    <s v="CC26A02"/>
  </r>
  <r>
    <x v="2"/>
    <x v="25"/>
    <x v="1"/>
    <x v="0"/>
    <s v="CC26B01"/>
  </r>
  <r>
    <x v="2"/>
    <x v="25"/>
    <x v="1"/>
    <x v="1"/>
    <s v="CC26B02"/>
  </r>
  <r>
    <x v="2"/>
    <x v="25"/>
    <x v="2"/>
    <x v="0"/>
    <s v="CC26C01"/>
  </r>
  <r>
    <x v="2"/>
    <x v="25"/>
    <x v="2"/>
    <x v="1"/>
    <s v="CC26C02"/>
  </r>
  <r>
    <x v="2"/>
    <x v="25"/>
    <x v="3"/>
    <x v="0"/>
    <s v="CC26D01"/>
  </r>
  <r>
    <x v="2"/>
    <x v="25"/>
    <x v="3"/>
    <x v="1"/>
    <s v="CC26D02"/>
  </r>
  <r>
    <x v="2"/>
    <x v="25"/>
    <x v="4"/>
    <x v="0"/>
    <s v="CC26E01"/>
  </r>
  <r>
    <x v="2"/>
    <x v="25"/>
    <x v="4"/>
    <x v="1"/>
    <s v="CC26E02"/>
  </r>
  <r>
    <x v="2"/>
    <x v="26"/>
    <x v="0"/>
    <x v="0"/>
    <s v="CC27A01"/>
  </r>
  <r>
    <x v="2"/>
    <x v="26"/>
    <x v="0"/>
    <x v="1"/>
    <s v="CC27A02"/>
  </r>
  <r>
    <x v="2"/>
    <x v="26"/>
    <x v="1"/>
    <x v="0"/>
    <s v="CC27B01"/>
  </r>
  <r>
    <x v="2"/>
    <x v="26"/>
    <x v="1"/>
    <x v="1"/>
    <s v="CC27B02"/>
  </r>
  <r>
    <x v="2"/>
    <x v="26"/>
    <x v="2"/>
    <x v="0"/>
    <s v="CC27C01"/>
  </r>
  <r>
    <x v="2"/>
    <x v="26"/>
    <x v="2"/>
    <x v="1"/>
    <s v="CC27C02"/>
  </r>
  <r>
    <x v="2"/>
    <x v="26"/>
    <x v="3"/>
    <x v="0"/>
    <s v="CC27D01"/>
  </r>
  <r>
    <x v="2"/>
    <x v="26"/>
    <x v="3"/>
    <x v="1"/>
    <s v="CC27D02"/>
  </r>
  <r>
    <x v="2"/>
    <x v="26"/>
    <x v="4"/>
    <x v="0"/>
    <s v="CC27E01"/>
  </r>
  <r>
    <x v="2"/>
    <x v="26"/>
    <x v="4"/>
    <x v="1"/>
    <s v="CC27E02"/>
  </r>
  <r>
    <x v="2"/>
    <x v="27"/>
    <x v="0"/>
    <x v="0"/>
    <s v="CC28A01"/>
  </r>
  <r>
    <x v="2"/>
    <x v="27"/>
    <x v="0"/>
    <x v="1"/>
    <s v="CC28A02"/>
  </r>
  <r>
    <x v="2"/>
    <x v="27"/>
    <x v="1"/>
    <x v="0"/>
    <s v="CC28B01"/>
  </r>
  <r>
    <x v="2"/>
    <x v="27"/>
    <x v="1"/>
    <x v="1"/>
    <s v="CC28B02"/>
  </r>
  <r>
    <x v="2"/>
    <x v="27"/>
    <x v="2"/>
    <x v="0"/>
    <s v="CC28C01"/>
  </r>
  <r>
    <x v="2"/>
    <x v="27"/>
    <x v="2"/>
    <x v="1"/>
    <s v="CC28C02"/>
  </r>
  <r>
    <x v="2"/>
    <x v="27"/>
    <x v="3"/>
    <x v="0"/>
    <s v="CC28D01"/>
  </r>
  <r>
    <x v="2"/>
    <x v="27"/>
    <x v="3"/>
    <x v="1"/>
    <s v="CC28D02"/>
  </r>
  <r>
    <x v="2"/>
    <x v="27"/>
    <x v="4"/>
    <x v="0"/>
    <s v="CC28E01"/>
  </r>
  <r>
    <x v="2"/>
    <x v="27"/>
    <x v="4"/>
    <x v="1"/>
    <s v="CC28E02"/>
  </r>
  <r>
    <x v="2"/>
    <x v="28"/>
    <x v="0"/>
    <x v="0"/>
    <s v="CC29A01"/>
  </r>
  <r>
    <x v="2"/>
    <x v="28"/>
    <x v="0"/>
    <x v="1"/>
    <s v="CC29A02"/>
  </r>
  <r>
    <x v="2"/>
    <x v="28"/>
    <x v="1"/>
    <x v="0"/>
    <s v="CC29B01"/>
  </r>
  <r>
    <x v="2"/>
    <x v="28"/>
    <x v="1"/>
    <x v="1"/>
    <s v="CC29B02"/>
  </r>
  <r>
    <x v="2"/>
    <x v="28"/>
    <x v="2"/>
    <x v="0"/>
    <s v="CC29C01"/>
  </r>
  <r>
    <x v="2"/>
    <x v="28"/>
    <x v="2"/>
    <x v="1"/>
    <s v="CC29C02"/>
  </r>
  <r>
    <x v="2"/>
    <x v="28"/>
    <x v="3"/>
    <x v="0"/>
    <s v="CC29D01"/>
  </r>
  <r>
    <x v="2"/>
    <x v="28"/>
    <x v="3"/>
    <x v="1"/>
    <s v="CC29D02"/>
  </r>
  <r>
    <x v="2"/>
    <x v="28"/>
    <x v="4"/>
    <x v="0"/>
    <s v="CC29E01"/>
  </r>
  <r>
    <x v="2"/>
    <x v="28"/>
    <x v="4"/>
    <x v="1"/>
    <s v="CC29E02"/>
  </r>
  <r>
    <x v="2"/>
    <x v="29"/>
    <x v="0"/>
    <x v="0"/>
    <s v="CC30A01"/>
  </r>
  <r>
    <x v="2"/>
    <x v="29"/>
    <x v="0"/>
    <x v="1"/>
    <s v="CC30A02"/>
  </r>
  <r>
    <x v="2"/>
    <x v="29"/>
    <x v="1"/>
    <x v="0"/>
    <s v="CC30B01"/>
  </r>
  <r>
    <x v="2"/>
    <x v="29"/>
    <x v="1"/>
    <x v="1"/>
    <s v="CC30B02"/>
  </r>
  <r>
    <x v="2"/>
    <x v="29"/>
    <x v="2"/>
    <x v="0"/>
    <s v="CC30C01"/>
  </r>
  <r>
    <x v="2"/>
    <x v="29"/>
    <x v="2"/>
    <x v="1"/>
    <s v="CC30C02"/>
  </r>
  <r>
    <x v="2"/>
    <x v="29"/>
    <x v="3"/>
    <x v="0"/>
    <s v="CC30D01"/>
  </r>
  <r>
    <x v="2"/>
    <x v="29"/>
    <x v="3"/>
    <x v="1"/>
    <s v="CC30D02"/>
  </r>
  <r>
    <x v="2"/>
    <x v="29"/>
    <x v="4"/>
    <x v="0"/>
    <s v="CC30E01"/>
  </r>
  <r>
    <x v="2"/>
    <x v="29"/>
    <x v="4"/>
    <x v="1"/>
    <s v="CC30E02"/>
  </r>
  <r>
    <x v="2"/>
    <x v="30"/>
    <x v="0"/>
    <x v="0"/>
    <s v="CC31A01"/>
  </r>
  <r>
    <x v="2"/>
    <x v="30"/>
    <x v="0"/>
    <x v="1"/>
    <s v="CC31A02"/>
  </r>
  <r>
    <x v="2"/>
    <x v="30"/>
    <x v="1"/>
    <x v="0"/>
    <s v="CC31B01"/>
  </r>
  <r>
    <x v="2"/>
    <x v="30"/>
    <x v="1"/>
    <x v="1"/>
    <s v="CC31B02"/>
  </r>
  <r>
    <x v="2"/>
    <x v="30"/>
    <x v="2"/>
    <x v="0"/>
    <s v="CC31C01"/>
  </r>
  <r>
    <x v="2"/>
    <x v="30"/>
    <x v="2"/>
    <x v="1"/>
    <s v="CC31C02"/>
  </r>
  <r>
    <x v="2"/>
    <x v="30"/>
    <x v="3"/>
    <x v="0"/>
    <s v="CC31D01"/>
  </r>
  <r>
    <x v="2"/>
    <x v="30"/>
    <x v="3"/>
    <x v="1"/>
    <s v="CC31D02"/>
  </r>
  <r>
    <x v="2"/>
    <x v="30"/>
    <x v="4"/>
    <x v="0"/>
    <s v="CC31E01"/>
  </r>
  <r>
    <x v="2"/>
    <x v="30"/>
    <x v="4"/>
    <x v="1"/>
    <s v="CC31E02"/>
  </r>
  <r>
    <x v="2"/>
    <x v="31"/>
    <x v="0"/>
    <x v="0"/>
    <s v="CC32A01"/>
  </r>
  <r>
    <x v="2"/>
    <x v="31"/>
    <x v="0"/>
    <x v="1"/>
    <s v="CC32A02"/>
  </r>
  <r>
    <x v="2"/>
    <x v="31"/>
    <x v="1"/>
    <x v="0"/>
    <s v="CC32B01"/>
  </r>
  <r>
    <x v="2"/>
    <x v="31"/>
    <x v="1"/>
    <x v="1"/>
    <s v="CC32B02"/>
  </r>
  <r>
    <x v="2"/>
    <x v="31"/>
    <x v="2"/>
    <x v="0"/>
    <s v="CC32C01"/>
  </r>
  <r>
    <x v="2"/>
    <x v="31"/>
    <x v="2"/>
    <x v="1"/>
    <s v="CC32C02"/>
  </r>
  <r>
    <x v="2"/>
    <x v="31"/>
    <x v="3"/>
    <x v="0"/>
    <s v="CC32D01"/>
  </r>
  <r>
    <x v="2"/>
    <x v="31"/>
    <x v="3"/>
    <x v="1"/>
    <s v="CC32D02"/>
  </r>
  <r>
    <x v="2"/>
    <x v="31"/>
    <x v="4"/>
    <x v="0"/>
    <s v="CC32E01"/>
  </r>
  <r>
    <x v="2"/>
    <x v="31"/>
    <x v="4"/>
    <x v="1"/>
    <s v="CC32E02"/>
  </r>
  <r>
    <x v="2"/>
    <x v="32"/>
    <x v="0"/>
    <x v="0"/>
    <s v="CC33A01"/>
  </r>
  <r>
    <x v="2"/>
    <x v="32"/>
    <x v="0"/>
    <x v="1"/>
    <s v="CC33A02"/>
  </r>
  <r>
    <x v="2"/>
    <x v="32"/>
    <x v="1"/>
    <x v="0"/>
    <s v="CC33B01"/>
  </r>
  <r>
    <x v="2"/>
    <x v="32"/>
    <x v="1"/>
    <x v="1"/>
    <s v="CC33B02"/>
  </r>
  <r>
    <x v="2"/>
    <x v="32"/>
    <x v="2"/>
    <x v="0"/>
    <s v="CC33C01"/>
  </r>
  <r>
    <x v="2"/>
    <x v="32"/>
    <x v="2"/>
    <x v="1"/>
    <s v="CC33C02"/>
  </r>
  <r>
    <x v="2"/>
    <x v="32"/>
    <x v="3"/>
    <x v="0"/>
    <s v="CC33D01"/>
  </r>
  <r>
    <x v="2"/>
    <x v="32"/>
    <x v="3"/>
    <x v="1"/>
    <s v="CC33D02"/>
  </r>
  <r>
    <x v="2"/>
    <x v="32"/>
    <x v="4"/>
    <x v="0"/>
    <s v="CC33E01"/>
  </r>
  <r>
    <x v="2"/>
    <x v="32"/>
    <x v="4"/>
    <x v="1"/>
    <s v="CC33E02"/>
  </r>
  <r>
    <x v="2"/>
    <x v="33"/>
    <x v="0"/>
    <x v="0"/>
    <s v="CC34A01"/>
  </r>
  <r>
    <x v="2"/>
    <x v="33"/>
    <x v="0"/>
    <x v="1"/>
    <s v="CC34A02"/>
  </r>
  <r>
    <x v="2"/>
    <x v="33"/>
    <x v="1"/>
    <x v="0"/>
    <s v="CC34B01"/>
  </r>
  <r>
    <x v="2"/>
    <x v="33"/>
    <x v="1"/>
    <x v="1"/>
    <s v="CC34B02"/>
  </r>
  <r>
    <x v="2"/>
    <x v="33"/>
    <x v="2"/>
    <x v="0"/>
    <s v="CC34C01"/>
  </r>
  <r>
    <x v="2"/>
    <x v="33"/>
    <x v="2"/>
    <x v="1"/>
    <s v="CC34C02"/>
  </r>
  <r>
    <x v="2"/>
    <x v="33"/>
    <x v="3"/>
    <x v="0"/>
    <s v="CC34D01"/>
  </r>
  <r>
    <x v="2"/>
    <x v="33"/>
    <x v="3"/>
    <x v="1"/>
    <s v="CC34D02"/>
  </r>
  <r>
    <x v="2"/>
    <x v="33"/>
    <x v="4"/>
    <x v="0"/>
    <s v="CC34E01"/>
  </r>
  <r>
    <x v="2"/>
    <x v="33"/>
    <x v="4"/>
    <x v="1"/>
    <s v="CC34E02"/>
  </r>
  <r>
    <x v="2"/>
    <x v="34"/>
    <x v="0"/>
    <x v="0"/>
    <s v="CC35A01"/>
  </r>
  <r>
    <x v="2"/>
    <x v="34"/>
    <x v="0"/>
    <x v="1"/>
    <s v="CC35A02"/>
  </r>
  <r>
    <x v="2"/>
    <x v="34"/>
    <x v="1"/>
    <x v="0"/>
    <s v="CC35B01"/>
  </r>
  <r>
    <x v="2"/>
    <x v="34"/>
    <x v="1"/>
    <x v="1"/>
    <s v="CC35B02"/>
  </r>
  <r>
    <x v="2"/>
    <x v="34"/>
    <x v="2"/>
    <x v="0"/>
    <s v="CC35C01"/>
  </r>
  <r>
    <x v="2"/>
    <x v="34"/>
    <x v="2"/>
    <x v="1"/>
    <s v="CC35C02"/>
  </r>
  <r>
    <x v="2"/>
    <x v="34"/>
    <x v="3"/>
    <x v="0"/>
    <s v="CC35D01"/>
  </r>
  <r>
    <x v="2"/>
    <x v="34"/>
    <x v="3"/>
    <x v="1"/>
    <s v="CC35D02"/>
  </r>
  <r>
    <x v="2"/>
    <x v="34"/>
    <x v="4"/>
    <x v="0"/>
    <s v="CC35E01"/>
  </r>
  <r>
    <x v="2"/>
    <x v="34"/>
    <x v="4"/>
    <x v="1"/>
    <s v="CC35E02"/>
  </r>
  <r>
    <x v="2"/>
    <x v="35"/>
    <x v="0"/>
    <x v="0"/>
    <s v="CC36A01"/>
  </r>
  <r>
    <x v="2"/>
    <x v="35"/>
    <x v="0"/>
    <x v="1"/>
    <s v="CC36A02"/>
  </r>
  <r>
    <x v="2"/>
    <x v="35"/>
    <x v="1"/>
    <x v="0"/>
    <s v="CC36B01"/>
  </r>
  <r>
    <x v="2"/>
    <x v="35"/>
    <x v="1"/>
    <x v="1"/>
    <s v="CC36B02"/>
  </r>
  <r>
    <x v="2"/>
    <x v="35"/>
    <x v="2"/>
    <x v="0"/>
    <s v="CC36C01"/>
  </r>
  <r>
    <x v="2"/>
    <x v="35"/>
    <x v="2"/>
    <x v="1"/>
    <s v="CC36C02"/>
  </r>
  <r>
    <x v="2"/>
    <x v="35"/>
    <x v="3"/>
    <x v="0"/>
    <s v="CC36D01"/>
  </r>
  <r>
    <x v="2"/>
    <x v="35"/>
    <x v="3"/>
    <x v="1"/>
    <s v="CC36D02"/>
  </r>
  <r>
    <x v="2"/>
    <x v="35"/>
    <x v="4"/>
    <x v="0"/>
    <s v="CC36E01"/>
  </r>
  <r>
    <x v="2"/>
    <x v="35"/>
    <x v="4"/>
    <x v="1"/>
    <s v="CC36E02"/>
  </r>
  <r>
    <x v="2"/>
    <x v="36"/>
    <x v="0"/>
    <x v="0"/>
    <s v="CC37A01"/>
  </r>
  <r>
    <x v="2"/>
    <x v="36"/>
    <x v="0"/>
    <x v="1"/>
    <s v="CC37A02"/>
  </r>
  <r>
    <x v="2"/>
    <x v="36"/>
    <x v="1"/>
    <x v="0"/>
    <s v="CC37B01"/>
  </r>
  <r>
    <x v="2"/>
    <x v="36"/>
    <x v="1"/>
    <x v="1"/>
    <s v="CC37B02"/>
  </r>
  <r>
    <x v="2"/>
    <x v="36"/>
    <x v="2"/>
    <x v="0"/>
    <s v="CC37C01"/>
  </r>
  <r>
    <x v="2"/>
    <x v="36"/>
    <x v="2"/>
    <x v="1"/>
    <s v="CC37C02"/>
  </r>
  <r>
    <x v="2"/>
    <x v="36"/>
    <x v="3"/>
    <x v="0"/>
    <s v="CC37D01"/>
  </r>
  <r>
    <x v="2"/>
    <x v="36"/>
    <x v="3"/>
    <x v="1"/>
    <s v="CC37D02"/>
  </r>
  <r>
    <x v="2"/>
    <x v="36"/>
    <x v="4"/>
    <x v="0"/>
    <s v="CC37E01"/>
  </r>
  <r>
    <x v="2"/>
    <x v="36"/>
    <x v="4"/>
    <x v="1"/>
    <s v="CC37E02"/>
  </r>
  <r>
    <x v="2"/>
    <x v="37"/>
    <x v="0"/>
    <x v="0"/>
    <s v="CC38A01"/>
  </r>
  <r>
    <x v="2"/>
    <x v="37"/>
    <x v="0"/>
    <x v="1"/>
    <s v="CC38A02"/>
  </r>
  <r>
    <x v="2"/>
    <x v="37"/>
    <x v="1"/>
    <x v="0"/>
    <s v="CC38B01"/>
  </r>
  <r>
    <x v="2"/>
    <x v="37"/>
    <x v="1"/>
    <x v="1"/>
    <s v="CC38B02"/>
  </r>
  <r>
    <x v="2"/>
    <x v="37"/>
    <x v="2"/>
    <x v="0"/>
    <s v="CC38C01"/>
  </r>
  <r>
    <x v="2"/>
    <x v="37"/>
    <x v="2"/>
    <x v="1"/>
    <s v="CC38C02"/>
  </r>
  <r>
    <x v="2"/>
    <x v="37"/>
    <x v="3"/>
    <x v="0"/>
    <s v="CC38D01"/>
  </r>
  <r>
    <x v="2"/>
    <x v="37"/>
    <x v="3"/>
    <x v="1"/>
    <s v="CC38D02"/>
  </r>
  <r>
    <x v="2"/>
    <x v="37"/>
    <x v="4"/>
    <x v="0"/>
    <s v="CC38E01"/>
  </r>
  <r>
    <x v="2"/>
    <x v="37"/>
    <x v="4"/>
    <x v="1"/>
    <s v="CC38E02"/>
  </r>
  <r>
    <x v="2"/>
    <x v="38"/>
    <x v="0"/>
    <x v="0"/>
    <s v="CC39A01"/>
  </r>
  <r>
    <x v="2"/>
    <x v="38"/>
    <x v="0"/>
    <x v="1"/>
    <s v="CC39A02"/>
  </r>
  <r>
    <x v="2"/>
    <x v="38"/>
    <x v="1"/>
    <x v="0"/>
    <s v="CC39B01"/>
  </r>
  <r>
    <x v="2"/>
    <x v="38"/>
    <x v="1"/>
    <x v="1"/>
    <s v="CC39B02"/>
  </r>
  <r>
    <x v="2"/>
    <x v="38"/>
    <x v="2"/>
    <x v="0"/>
    <s v="CC39C01"/>
  </r>
  <r>
    <x v="2"/>
    <x v="38"/>
    <x v="2"/>
    <x v="1"/>
    <s v="CC39C02"/>
  </r>
  <r>
    <x v="2"/>
    <x v="38"/>
    <x v="3"/>
    <x v="0"/>
    <s v="CC39D01"/>
  </r>
  <r>
    <x v="2"/>
    <x v="38"/>
    <x v="3"/>
    <x v="1"/>
    <s v="CC39D02"/>
  </r>
  <r>
    <x v="2"/>
    <x v="38"/>
    <x v="4"/>
    <x v="0"/>
    <s v="CC39E01"/>
  </r>
  <r>
    <x v="2"/>
    <x v="38"/>
    <x v="4"/>
    <x v="1"/>
    <s v="CC39E02"/>
  </r>
  <r>
    <x v="2"/>
    <x v="39"/>
    <x v="0"/>
    <x v="0"/>
    <s v="CC40A01"/>
  </r>
  <r>
    <x v="2"/>
    <x v="39"/>
    <x v="0"/>
    <x v="1"/>
    <s v="CC40A02"/>
  </r>
  <r>
    <x v="2"/>
    <x v="39"/>
    <x v="1"/>
    <x v="0"/>
    <s v="CC40B01"/>
  </r>
  <r>
    <x v="2"/>
    <x v="39"/>
    <x v="1"/>
    <x v="1"/>
    <s v="CC40B02"/>
  </r>
  <r>
    <x v="2"/>
    <x v="39"/>
    <x v="2"/>
    <x v="0"/>
    <s v="CC40C01"/>
  </r>
  <r>
    <x v="2"/>
    <x v="39"/>
    <x v="2"/>
    <x v="1"/>
    <s v="CC40C02"/>
  </r>
  <r>
    <x v="2"/>
    <x v="39"/>
    <x v="3"/>
    <x v="0"/>
    <s v="CC40D01"/>
  </r>
  <r>
    <x v="2"/>
    <x v="39"/>
    <x v="3"/>
    <x v="1"/>
    <s v="CC40D02"/>
  </r>
  <r>
    <x v="2"/>
    <x v="39"/>
    <x v="4"/>
    <x v="0"/>
    <s v="CC40E01"/>
  </r>
  <r>
    <x v="2"/>
    <x v="39"/>
    <x v="4"/>
    <x v="1"/>
    <s v="CC40E02"/>
  </r>
  <r>
    <x v="3"/>
    <x v="0"/>
    <x v="0"/>
    <x v="0"/>
    <s v="CD01A01"/>
  </r>
  <r>
    <x v="3"/>
    <x v="0"/>
    <x v="0"/>
    <x v="1"/>
    <s v="CD01A02"/>
  </r>
  <r>
    <x v="3"/>
    <x v="0"/>
    <x v="1"/>
    <x v="0"/>
    <s v="CD01B01"/>
  </r>
  <r>
    <x v="3"/>
    <x v="0"/>
    <x v="1"/>
    <x v="1"/>
    <s v="CD01B02"/>
  </r>
  <r>
    <x v="3"/>
    <x v="0"/>
    <x v="2"/>
    <x v="0"/>
    <s v="CD01C01"/>
  </r>
  <r>
    <x v="3"/>
    <x v="0"/>
    <x v="2"/>
    <x v="1"/>
    <s v="CD01C02"/>
  </r>
  <r>
    <x v="3"/>
    <x v="0"/>
    <x v="3"/>
    <x v="0"/>
    <s v="CD01D01"/>
  </r>
  <r>
    <x v="3"/>
    <x v="0"/>
    <x v="3"/>
    <x v="1"/>
    <s v="CD01D02"/>
  </r>
  <r>
    <x v="3"/>
    <x v="0"/>
    <x v="4"/>
    <x v="0"/>
    <s v="CD01E01"/>
  </r>
  <r>
    <x v="3"/>
    <x v="0"/>
    <x v="4"/>
    <x v="1"/>
    <s v="CD01E02"/>
  </r>
  <r>
    <x v="3"/>
    <x v="1"/>
    <x v="0"/>
    <x v="0"/>
    <s v="CD02A01"/>
  </r>
  <r>
    <x v="3"/>
    <x v="1"/>
    <x v="0"/>
    <x v="1"/>
    <s v="CD02A02"/>
  </r>
  <r>
    <x v="3"/>
    <x v="1"/>
    <x v="1"/>
    <x v="0"/>
    <s v="CD02B01"/>
  </r>
  <r>
    <x v="3"/>
    <x v="1"/>
    <x v="1"/>
    <x v="1"/>
    <s v="CD02B02"/>
  </r>
  <r>
    <x v="3"/>
    <x v="1"/>
    <x v="2"/>
    <x v="0"/>
    <s v="CD02C01"/>
  </r>
  <r>
    <x v="3"/>
    <x v="1"/>
    <x v="2"/>
    <x v="1"/>
    <s v="CD02C02"/>
  </r>
  <r>
    <x v="3"/>
    <x v="1"/>
    <x v="3"/>
    <x v="0"/>
    <s v="CD02D01"/>
  </r>
  <r>
    <x v="3"/>
    <x v="1"/>
    <x v="3"/>
    <x v="1"/>
    <s v="CD02D02"/>
  </r>
  <r>
    <x v="3"/>
    <x v="1"/>
    <x v="4"/>
    <x v="0"/>
    <s v="CD02E01"/>
  </r>
  <r>
    <x v="3"/>
    <x v="1"/>
    <x v="4"/>
    <x v="1"/>
    <s v="CD02E02"/>
  </r>
  <r>
    <x v="3"/>
    <x v="2"/>
    <x v="0"/>
    <x v="0"/>
    <s v="CD03A01"/>
  </r>
  <r>
    <x v="3"/>
    <x v="2"/>
    <x v="0"/>
    <x v="1"/>
    <s v="CD03A02"/>
  </r>
  <r>
    <x v="3"/>
    <x v="2"/>
    <x v="1"/>
    <x v="0"/>
    <s v="CD03B01"/>
  </r>
  <r>
    <x v="3"/>
    <x v="2"/>
    <x v="1"/>
    <x v="1"/>
    <s v="CD03B02"/>
  </r>
  <r>
    <x v="3"/>
    <x v="2"/>
    <x v="2"/>
    <x v="0"/>
    <s v="CD03C01"/>
  </r>
  <r>
    <x v="3"/>
    <x v="2"/>
    <x v="2"/>
    <x v="1"/>
    <s v="CD03C02"/>
  </r>
  <r>
    <x v="3"/>
    <x v="2"/>
    <x v="3"/>
    <x v="0"/>
    <s v="CD03D01"/>
  </r>
  <r>
    <x v="3"/>
    <x v="2"/>
    <x v="3"/>
    <x v="1"/>
    <s v="CD03D02"/>
  </r>
  <r>
    <x v="3"/>
    <x v="2"/>
    <x v="4"/>
    <x v="0"/>
    <s v="CD03E01"/>
  </r>
  <r>
    <x v="3"/>
    <x v="2"/>
    <x v="4"/>
    <x v="1"/>
    <s v="CD03E02"/>
  </r>
  <r>
    <x v="3"/>
    <x v="3"/>
    <x v="0"/>
    <x v="0"/>
    <s v="CD04A01"/>
  </r>
  <r>
    <x v="3"/>
    <x v="3"/>
    <x v="0"/>
    <x v="1"/>
    <s v="CD04A02"/>
  </r>
  <r>
    <x v="3"/>
    <x v="3"/>
    <x v="1"/>
    <x v="0"/>
    <s v="CD04B01"/>
  </r>
  <r>
    <x v="3"/>
    <x v="3"/>
    <x v="1"/>
    <x v="1"/>
    <s v="CD04B02"/>
  </r>
  <r>
    <x v="3"/>
    <x v="3"/>
    <x v="2"/>
    <x v="0"/>
    <s v="CD04C01"/>
  </r>
  <r>
    <x v="3"/>
    <x v="3"/>
    <x v="2"/>
    <x v="1"/>
    <s v="CD04C02"/>
  </r>
  <r>
    <x v="3"/>
    <x v="3"/>
    <x v="3"/>
    <x v="0"/>
    <s v="CD04D01"/>
  </r>
  <r>
    <x v="3"/>
    <x v="3"/>
    <x v="3"/>
    <x v="1"/>
    <s v="CD04D02"/>
  </r>
  <r>
    <x v="3"/>
    <x v="3"/>
    <x v="4"/>
    <x v="0"/>
    <s v="CD04E01"/>
  </r>
  <r>
    <x v="3"/>
    <x v="3"/>
    <x v="4"/>
    <x v="1"/>
    <s v="CD04E02"/>
  </r>
  <r>
    <x v="3"/>
    <x v="4"/>
    <x v="0"/>
    <x v="0"/>
    <s v="CD05A01"/>
  </r>
  <r>
    <x v="3"/>
    <x v="4"/>
    <x v="0"/>
    <x v="1"/>
    <s v="CD05A02"/>
  </r>
  <r>
    <x v="3"/>
    <x v="4"/>
    <x v="1"/>
    <x v="0"/>
    <s v="CD05B01"/>
  </r>
  <r>
    <x v="3"/>
    <x v="4"/>
    <x v="1"/>
    <x v="1"/>
    <s v="CD05B02"/>
  </r>
  <r>
    <x v="3"/>
    <x v="4"/>
    <x v="2"/>
    <x v="0"/>
    <s v="CD05C01"/>
  </r>
  <r>
    <x v="3"/>
    <x v="4"/>
    <x v="2"/>
    <x v="1"/>
    <s v="CD05C02"/>
  </r>
  <r>
    <x v="3"/>
    <x v="4"/>
    <x v="3"/>
    <x v="0"/>
    <s v="CD05D01"/>
  </r>
  <r>
    <x v="3"/>
    <x v="4"/>
    <x v="3"/>
    <x v="1"/>
    <s v="CD05D02"/>
  </r>
  <r>
    <x v="3"/>
    <x v="4"/>
    <x v="4"/>
    <x v="0"/>
    <s v="CD05E01"/>
  </r>
  <r>
    <x v="3"/>
    <x v="4"/>
    <x v="4"/>
    <x v="1"/>
    <s v="CD05E02"/>
  </r>
  <r>
    <x v="3"/>
    <x v="5"/>
    <x v="0"/>
    <x v="0"/>
    <s v="CD06A01"/>
  </r>
  <r>
    <x v="3"/>
    <x v="5"/>
    <x v="0"/>
    <x v="1"/>
    <s v="CD06A02"/>
  </r>
  <r>
    <x v="3"/>
    <x v="5"/>
    <x v="1"/>
    <x v="0"/>
    <s v="CD06B01"/>
  </r>
  <r>
    <x v="3"/>
    <x v="5"/>
    <x v="1"/>
    <x v="1"/>
    <s v="CD06B02"/>
  </r>
  <r>
    <x v="3"/>
    <x v="5"/>
    <x v="2"/>
    <x v="0"/>
    <s v="CD06C01"/>
  </r>
  <r>
    <x v="3"/>
    <x v="5"/>
    <x v="2"/>
    <x v="1"/>
    <s v="CD06C02"/>
  </r>
  <r>
    <x v="3"/>
    <x v="5"/>
    <x v="3"/>
    <x v="0"/>
    <s v="CD06D01"/>
  </r>
  <r>
    <x v="3"/>
    <x v="5"/>
    <x v="3"/>
    <x v="1"/>
    <s v="CD06D02"/>
  </r>
  <r>
    <x v="3"/>
    <x v="5"/>
    <x v="4"/>
    <x v="0"/>
    <s v="CD06E01"/>
  </r>
  <r>
    <x v="3"/>
    <x v="5"/>
    <x v="4"/>
    <x v="1"/>
    <s v="CD06E02"/>
  </r>
  <r>
    <x v="3"/>
    <x v="6"/>
    <x v="0"/>
    <x v="0"/>
    <s v="CD07A01"/>
  </r>
  <r>
    <x v="3"/>
    <x v="6"/>
    <x v="0"/>
    <x v="1"/>
    <s v="CD07A02"/>
  </r>
  <r>
    <x v="3"/>
    <x v="6"/>
    <x v="1"/>
    <x v="0"/>
    <s v="CD07B01"/>
  </r>
  <r>
    <x v="3"/>
    <x v="6"/>
    <x v="1"/>
    <x v="1"/>
    <s v="CD07B02"/>
  </r>
  <r>
    <x v="3"/>
    <x v="6"/>
    <x v="2"/>
    <x v="0"/>
    <s v="CD07C01"/>
  </r>
  <r>
    <x v="3"/>
    <x v="6"/>
    <x v="2"/>
    <x v="1"/>
    <s v="CD07C02"/>
  </r>
  <r>
    <x v="3"/>
    <x v="6"/>
    <x v="3"/>
    <x v="0"/>
    <s v="CD07D01"/>
  </r>
  <r>
    <x v="3"/>
    <x v="6"/>
    <x v="3"/>
    <x v="1"/>
    <s v="CD07D02"/>
  </r>
  <r>
    <x v="3"/>
    <x v="6"/>
    <x v="4"/>
    <x v="0"/>
    <s v="CD07E01"/>
  </r>
  <r>
    <x v="3"/>
    <x v="6"/>
    <x v="4"/>
    <x v="1"/>
    <s v="CD07E02"/>
  </r>
  <r>
    <x v="3"/>
    <x v="7"/>
    <x v="0"/>
    <x v="0"/>
    <s v="CD08A01"/>
  </r>
  <r>
    <x v="3"/>
    <x v="7"/>
    <x v="0"/>
    <x v="1"/>
    <s v="CD08A02"/>
  </r>
  <r>
    <x v="3"/>
    <x v="7"/>
    <x v="1"/>
    <x v="0"/>
    <s v="CD08B01"/>
  </r>
  <r>
    <x v="3"/>
    <x v="7"/>
    <x v="1"/>
    <x v="1"/>
    <s v="CD08B02"/>
  </r>
  <r>
    <x v="3"/>
    <x v="7"/>
    <x v="2"/>
    <x v="0"/>
    <s v="CD08C01"/>
  </r>
  <r>
    <x v="3"/>
    <x v="7"/>
    <x v="2"/>
    <x v="1"/>
    <s v="CD08C02"/>
  </r>
  <r>
    <x v="3"/>
    <x v="7"/>
    <x v="3"/>
    <x v="0"/>
    <s v="CD08D01"/>
  </r>
  <r>
    <x v="3"/>
    <x v="7"/>
    <x v="3"/>
    <x v="1"/>
    <s v="CD08D02"/>
  </r>
  <r>
    <x v="3"/>
    <x v="7"/>
    <x v="4"/>
    <x v="0"/>
    <s v="CD08E01"/>
  </r>
  <r>
    <x v="3"/>
    <x v="7"/>
    <x v="4"/>
    <x v="1"/>
    <s v="CD08E02"/>
  </r>
  <r>
    <x v="3"/>
    <x v="8"/>
    <x v="0"/>
    <x v="0"/>
    <s v="CD09A01"/>
  </r>
  <r>
    <x v="3"/>
    <x v="8"/>
    <x v="0"/>
    <x v="1"/>
    <s v="CD09A02"/>
  </r>
  <r>
    <x v="3"/>
    <x v="8"/>
    <x v="1"/>
    <x v="0"/>
    <s v="CD09B01"/>
  </r>
  <r>
    <x v="3"/>
    <x v="8"/>
    <x v="1"/>
    <x v="1"/>
    <s v="CD09B02"/>
  </r>
  <r>
    <x v="3"/>
    <x v="8"/>
    <x v="2"/>
    <x v="0"/>
    <s v="CD09C01"/>
  </r>
  <r>
    <x v="3"/>
    <x v="8"/>
    <x v="2"/>
    <x v="1"/>
    <s v="CD09C02"/>
  </r>
  <r>
    <x v="3"/>
    <x v="8"/>
    <x v="3"/>
    <x v="0"/>
    <s v="CD09D01"/>
  </r>
  <r>
    <x v="3"/>
    <x v="8"/>
    <x v="3"/>
    <x v="1"/>
    <s v="CD09D02"/>
  </r>
  <r>
    <x v="3"/>
    <x v="8"/>
    <x v="4"/>
    <x v="0"/>
    <s v="CD09E01"/>
  </r>
  <r>
    <x v="3"/>
    <x v="8"/>
    <x v="4"/>
    <x v="1"/>
    <s v="CD09E02"/>
  </r>
  <r>
    <x v="3"/>
    <x v="9"/>
    <x v="0"/>
    <x v="0"/>
    <s v="CD10A01"/>
  </r>
  <r>
    <x v="3"/>
    <x v="9"/>
    <x v="0"/>
    <x v="1"/>
    <s v="CD10A02"/>
  </r>
  <r>
    <x v="3"/>
    <x v="9"/>
    <x v="1"/>
    <x v="0"/>
    <s v="CD10B01"/>
  </r>
  <r>
    <x v="3"/>
    <x v="9"/>
    <x v="1"/>
    <x v="1"/>
    <s v="CD10B02"/>
  </r>
  <r>
    <x v="3"/>
    <x v="9"/>
    <x v="2"/>
    <x v="0"/>
    <s v="CD10C01"/>
  </r>
  <r>
    <x v="3"/>
    <x v="9"/>
    <x v="2"/>
    <x v="1"/>
    <s v="CD10C02"/>
  </r>
  <r>
    <x v="3"/>
    <x v="9"/>
    <x v="3"/>
    <x v="0"/>
    <s v="CD10D01"/>
  </r>
  <r>
    <x v="3"/>
    <x v="9"/>
    <x v="3"/>
    <x v="1"/>
    <s v="CD10D02"/>
  </r>
  <r>
    <x v="3"/>
    <x v="9"/>
    <x v="4"/>
    <x v="0"/>
    <s v="CD10E01"/>
  </r>
  <r>
    <x v="3"/>
    <x v="9"/>
    <x v="4"/>
    <x v="1"/>
    <s v="CD10E02"/>
  </r>
  <r>
    <x v="3"/>
    <x v="10"/>
    <x v="0"/>
    <x v="0"/>
    <s v="CD11A01"/>
  </r>
  <r>
    <x v="3"/>
    <x v="10"/>
    <x v="0"/>
    <x v="1"/>
    <s v="CD11A02"/>
  </r>
  <r>
    <x v="3"/>
    <x v="10"/>
    <x v="1"/>
    <x v="0"/>
    <s v="CD11B01"/>
  </r>
  <r>
    <x v="3"/>
    <x v="10"/>
    <x v="1"/>
    <x v="1"/>
    <s v="CD11B02"/>
  </r>
  <r>
    <x v="3"/>
    <x v="10"/>
    <x v="2"/>
    <x v="0"/>
    <s v="CD11C01"/>
  </r>
  <r>
    <x v="3"/>
    <x v="10"/>
    <x v="2"/>
    <x v="1"/>
    <s v="CD11C02"/>
  </r>
  <r>
    <x v="3"/>
    <x v="10"/>
    <x v="3"/>
    <x v="0"/>
    <s v="CD11D01"/>
  </r>
  <r>
    <x v="3"/>
    <x v="10"/>
    <x v="3"/>
    <x v="1"/>
    <s v="CD11D02"/>
  </r>
  <r>
    <x v="3"/>
    <x v="10"/>
    <x v="4"/>
    <x v="0"/>
    <s v="CD11E01"/>
  </r>
  <r>
    <x v="3"/>
    <x v="10"/>
    <x v="4"/>
    <x v="1"/>
    <s v="CD11E02"/>
  </r>
  <r>
    <x v="3"/>
    <x v="11"/>
    <x v="0"/>
    <x v="0"/>
    <s v="CD12A01"/>
  </r>
  <r>
    <x v="3"/>
    <x v="11"/>
    <x v="0"/>
    <x v="1"/>
    <s v="CD12A02"/>
  </r>
  <r>
    <x v="3"/>
    <x v="11"/>
    <x v="1"/>
    <x v="0"/>
    <s v="CD12B01"/>
  </r>
  <r>
    <x v="3"/>
    <x v="11"/>
    <x v="1"/>
    <x v="1"/>
    <s v="CD12B02"/>
  </r>
  <r>
    <x v="3"/>
    <x v="11"/>
    <x v="2"/>
    <x v="0"/>
    <s v="CD12C01"/>
  </r>
  <r>
    <x v="3"/>
    <x v="11"/>
    <x v="2"/>
    <x v="1"/>
    <s v="CD12C02"/>
  </r>
  <r>
    <x v="3"/>
    <x v="11"/>
    <x v="3"/>
    <x v="0"/>
    <s v="CD12D01"/>
  </r>
  <r>
    <x v="3"/>
    <x v="11"/>
    <x v="3"/>
    <x v="1"/>
    <s v="CD12D02"/>
  </r>
  <r>
    <x v="3"/>
    <x v="11"/>
    <x v="4"/>
    <x v="0"/>
    <s v="CD12E01"/>
  </r>
  <r>
    <x v="3"/>
    <x v="11"/>
    <x v="4"/>
    <x v="1"/>
    <s v="CD12E02"/>
  </r>
  <r>
    <x v="3"/>
    <x v="12"/>
    <x v="0"/>
    <x v="0"/>
    <s v="CD13A01"/>
  </r>
  <r>
    <x v="3"/>
    <x v="12"/>
    <x v="0"/>
    <x v="1"/>
    <s v="CD13A02"/>
  </r>
  <r>
    <x v="3"/>
    <x v="12"/>
    <x v="1"/>
    <x v="0"/>
    <s v="CD13B01"/>
  </r>
  <r>
    <x v="3"/>
    <x v="12"/>
    <x v="1"/>
    <x v="1"/>
    <s v="CD13B02"/>
  </r>
  <r>
    <x v="3"/>
    <x v="12"/>
    <x v="2"/>
    <x v="0"/>
    <s v="CD13C01"/>
  </r>
  <r>
    <x v="3"/>
    <x v="12"/>
    <x v="2"/>
    <x v="1"/>
    <s v="CD13C02"/>
  </r>
  <r>
    <x v="3"/>
    <x v="12"/>
    <x v="3"/>
    <x v="0"/>
    <s v="CD13D01"/>
  </r>
  <r>
    <x v="3"/>
    <x v="12"/>
    <x v="3"/>
    <x v="1"/>
    <s v="CD13D02"/>
  </r>
  <r>
    <x v="3"/>
    <x v="12"/>
    <x v="4"/>
    <x v="0"/>
    <s v="CD13E01"/>
  </r>
  <r>
    <x v="3"/>
    <x v="12"/>
    <x v="4"/>
    <x v="1"/>
    <s v="CD13E02"/>
  </r>
  <r>
    <x v="3"/>
    <x v="13"/>
    <x v="0"/>
    <x v="0"/>
    <s v="CD14A01"/>
  </r>
  <r>
    <x v="3"/>
    <x v="13"/>
    <x v="0"/>
    <x v="1"/>
    <s v="CD14A02"/>
  </r>
  <r>
    <x v="3"/>
    <x v="13"/>
    <x v="1"/>
    <x v="0"/>
    <s v="CD14B01"/>
  </r>
  <r>
    <x v="3"/>
    <x v="13"/>
    <x v="1"/>
    <x v="1"/>
    <s v="CD14B02"/>
  </r>
  <r>
    <x v="3"/>
    <x v="13"/>
    <x v="2"/>
    <x v="0"/>
    <s v="CD14C01"/>
  </r>
  <r>
    <x v="3"/>
    <x v="13"/>
    <x v="2"/>
    <x v="1"/>
    <s v="CD14C02"/>
  </r>
  <r>
    <x v="3"/>
    <x v="13"/>
    <x v="3"/>
    <x v="0"/>
    <s v="CD14D01"/>
  </r>
  <r>
    <x v="3"/>
    <x v="13"/>
    <x v="3"/>
    <x v="1"/>
    <s v="CD14D02"/>
  </r>
  <r>
    <x v="3"/>
    <x v="13"/>
    <x v="4"/>
    <x v="0"/>
    <s v="CD14E01"/>
  </r>
  <r>
    <x v="3"/>
    <x v="13"/>
    <x v="4"/>
    <x v="1"/>
    <s v="CD14E02"/>
  </r>
  <r>
    <x v="3"/>
    <x v="14"/>
    <x v="0"/>
    <x v="0"/>
    <s v="CD15A01"/>
  </r>
  <r>
    <x v="3"/>
    <x v="14"/>
    <x v="0"/>
    <x v="1"/>
    <s v="CD15A02"/>
  </r>
  <r>
    <x v="3"/>
    <x v="14"/>
    <x v="1"/>
    <x v="0"/>
    <s v="CD15B01"/>
  </r>
  <r>
    <x v="3"/>
    <x v="14"/>
    <x v="1"/>
    <x v="1"/>
    <s v="CD15B02"/>
  </r>
  <r>
    <x v="3"/>
    <x v="14"/>
    <x v="2"/>
    <x v="0"/>
    <s v="CD15C01"/>
  </r>
  <r>
    <x v="3"/>
    <x v="14"/>
    <x v="2"/>
    <x v="1"/>
    <s v="CD15C02"/>
  </r>
  <r>
    <x v="3"/>
    <x v="14"/>
    <x v="3"/>
    <x v="0"/>
    <s v="CD15D01"/>
  </r>
  <r>
    <x v="3"/>
    <x v="14"/>
    <x v="3"/>
    <x v="1"/>
    <s v="CD15D02"/>
  </r>
  <r>
    <x v="3"/>
    <x v="14"/>
    <x v="4"/>
    <x v="0"/>
    <s v="CD15E01"/>
  </r>
  <r>
    <x v="3"/>
    <x v="14"/>
    <x v="4"/>
    <x v="1"/>
    <s v="CD15E02"/>
  </r>
  <r>
    <x v="3"/>
    <x v="15"/>
    <x v="0"/>
    <x v="0"/>
    <s v="CD16A01"/>
  </r>
  <r>
    <x v="3"/>
    <x v="15"/>
    <x v="0"/>
    <x v="1"/>
    <s v="CD16A02"/>
  </r>
  <r>
    <x v="3"/>
    <x v="15"/>
    <x v="1"/>
    <x v="0"/>
    <s v="CD16B01"/>
  </r>
  <r>
    <x v="3"/>
    <x v="15"/>
    <x v="1"/>
    <x v="1"/>
    <s v="CD16B02"/>
  </r>
  <r>
    <x v="3"/>
    <x v="15"/>
    <x v="2"/>
    <x v="0"/>
    <s v="CD16C01"/>
  </r>
  <r>
    <x v="3"/>
    <x v="15"/>
    <x v="2"/>
    <x v="1"/>
    <s v="CD16C02"/>
  </r>
  <r>
    <x v="3"/>
    <x v="15"/>
    <x v="3"/>
    <x v="0"/>
    <s v="CD16D01"/>
  </r>
  <r>
    <x v="3"/>
    <x v="15"/>
    <x v="3"/>
    <x v="1"/>
    <s v="CD16D02"/>
  </r>
  <r>
    <x v="3"/>
    <x v="15"/>
    <x v="4"/>
    <x v="0"/>
    <s v="CD16E01"/>
  </r>
  <r>
    <x v="3"/>
    <x v="15"/>
    <x v="4"/>
    <x v="1"/>
    <s v="CD16E02"/>
  </r>
  <r>
    <x v="3"/>
    <x v="16"/>
    <x v="0"/>
    <x v="0"/>
    <s v="CD17A01"/>
  </r>
  <r>
    <x v="3"/>
    <x v="16"/>
    <x v="0"/>
    <x v="1"/>
    <s v="CD17A02"/>
  </r>
  <r>
    <x v="3"/>
    <x v="16"/>
    <x v="1"/>
    <x v="0"/>
    <s v="CD17B01"/>
  </r>
  <r>
    <x v="3"/>
    <x v="16"/>
    <x v="1"/>
    <x v="1"/>
    <s v="CD17B02"/>
  </r>
  <r>
    <x v="3"/>
    <x v="16"/>
    <x v="2"/>
    <x v="0"/>
    <s v="CD17C01"/>
  </r>
  <r>
    <x v="3"/>
    <x v="16"/>
    <x v="2"/>
    <x v="1"/>
    <s v="CD17C02"/>
  </r>
  <r>
    <x v="3"/>
    <x v="16"/>
    <x v="3"/>
    <x v="0"/>
    <s v="CD17D01"/>
  </r>
  <r>
    <x v="3"/>
    <x v="16"/>
    <x v="3"/>
    <x v="1"/>
    <s v="CD17D02"/>
  </r>
  <r>
    <x v="3"/>
    <x v="16"/>
    <x v="4"/>
    <x v="0"/>
    <s v="CD17E01"/>
  </r>
  <r>
    <x v="3"/>
    <x v="16"/>
    <x v="4"/>
    <x v="1"/>
    <s v="CD17E02"/>
  </r>
  <r>
    <x v="3"/>
    <x v="17"/>
    <x v="0"/>
    <x v="0"/>
    <s v="CD18A01"/>
  </r>
  <r>
    <x v="3"/>
    <x v="17"/>
    <x v="0"/>
    <x v="1"/>
    <s v="CD18A02"/>
  </r>
  <r>
    <x v="3"/>
    <x v="17"/>
    <x v="1"/>
    <x v="0"/>
    <s v="CD18B01"/>
  </r>
  <r>
    <x v="3"/>
    <x v="17"/>
    <x v="1"/>
    <x v="1"/>
    <s v="CD18B02"/>
  </r>
  <r>
    <x v="3"/>
    <x v="17"/>
    <x v="2"/>
    <x v="0"/>
    <s v="CD18C01"/>
  </r>
  <r>
    <x v="3"/>
    <x v="17"/>
    <x v="2"/>
    <x v="1"/>
    <s v="CD18C02"/>
  </r>
  <r>
    <x v="3"/>
    <x v="17"/>
    <x v="3"/>
    <x v="0"/>
    <s v="CD18D01"/>
  </r>
  <r>
    <x v="3"/>
    <x v="17"/>
    <x v="3"/>
    <x v="1"/>
    <s v="CD18D02"/>
  </r>
  <r>
    <x v="3"/>
    <x v="17"/>
    <x v="4"/>
    <x v="0"/>
    <s v="CD18E01"/>
  </r>
  <r>
    <x v="3"/>
    <x v="17"/>
    <x v="4"/>
    <x v="1"/>
    <s v="CD18E02"/>
  </r>
  <r>
    <x v="3"/>
    <x v="18"/>
    <x v="0"/>
    <x v="0"/>
    <s v="CD19A01"/>
  </r>
  <r>
    <x v="3"/>
    <x v="18"/>
    <x v="0"/>
    <x v="1"/>
    <s v="CD19A02"/>
  </r>
  <r>
    <x v="3"/>
    <x v="18"/>
    <x v="1"/>
    <x v="0"/>
    <s v="CD19B01"/>
  </r>
  <r>
    <x v="3"/>
    <x v="18"/>
    <x v="1"/>
    <x v="1"/>
    <s v="CD19B02"/>
  </r>
  <r>
    <x v="3"/>
    <x v="18"/>
    <x v="2"/>
    <x v="0"/>
    <s v="CD19C01"/>
  </r>
  <r>
    <x v="3"/>
    <x v="18"/>
    <x v="2"/>
    <x v="1"/>
    <s v="CD19C02"/>
  </r>
  <r>
    <x v="3"/>
    <x v="18"/>
    <x v="3"/>
    <x v="0"/>
    <s v="CD19D01"/>
  </r>
  <r>
    <x v="3"/>
    <x v="18"/>
    <x v="3"/>
    <x v="1"/>
    <s v="CD19D02"/>
  </r>
  <r>
    <x v="3"/>
    <x v="18"/>
    <x v="4"/>
    <x v="0"/>
    <s v="CD19E01"/>
  </r>
  <r>
    <x v="3"/>
    <x v="18"/>
    <x v="4"/>
    <x v="1"/>
    <s v="CD19E02"/>
  </r>
  <r>
    <x v="3"/>
    <x v="19"/>
    <x v="0"/>
    <x v="0"/>
    <s v="CD20A01"/>
  </r>
  <r>
    <x v="3"/>
    <x v="19"/>
    <x v="0"/>
    <x v="1"/>
    <s v="CD20A02"/>
  </r>
  <r>
    <x v="3"/>
    <x v="19"/>
    <x v="1"/>
    <x v="0"/>
    <s v="CD20B01"/>
  </r>
  <r>
    <x v="3"/>
    <x v="19"/>
    <x v="1"/>
    <x v="1"/>
    <s v="CD20B02"/>
  </r>
  <r>
    <x v="3"/>
    <x v="19"/>
    <x v="2"/>
    <x v="0"/>
    <s v="CD20C01"/>
  </r>
  <r>
    <x v="3"/>
    <x v="19"/>
    <x v="2"/>
    <x v="1"/>
    <s v="CD20C02"/>
  </r>
  <r>
    <x v="3"/>
    <x v="19"/>
    <x v="3"/>
    <x v="0"/>
    <s v="CD20D01"/>
  </r>
  <r>
    <x v="3"/>
    <x v="19"/>
    <x v="3"/>
    <x v="1"/>
    <s v="CD20D02"/>
  </r>
  <r>
    <x v="3"/>
    <x v="19"/>
    <x v="4"/>
    <x v="0"/>
    <s v="CD20E01"/>
  </r>
  <r>
    <x v="3"/>
    <x v="19"/>
    <x v="4"/>
    <x v="1"/>
    <s v="CD20E02"/>
  </r>
  <r>
    <x v="3"/>
    <x v="20"/>
    <x v="0"/>
    <x v="0"/>
    <s v="CD21A01"/>
  </r>
  <r>
    <x v="3"/>
    <x v="20"/>
    <x v="0"/>
    <x v="1"/>
    <s v="CD21A02"/>
  </r>
  <r>
    <x v="3"/>
    <x v="20"/>
    <x v="1"/>
    <x v="0"/>
    <s v="CD21B01"/>
  </r>
  <r>
    <x v="3"/>
    <x v="20"/>
    <x v="1"/>
    <x v="1"/>
    <s v="CD21B02"/>
  </r>
  <r>
    <x v="3"/>
    <x v="20"/>
    <x v="2"/>
    <x v="0"/>
    <s v="CD21C01"/>
  </r>
  <r>
    <x v="3"/>
    <x v="20"/>
    <x v="2"/>
    <x v="1"/>
    <s v="CD21C02"/>
  </r>
  <r>
    <x v="3"/>
    <x v="20"/>
    <x v="3"/>
    <x v="0"/>
    <s v="CD21D01"/>
  </r>
  <r>
    <x v="3"/>
    <x v="20"/>
    <x v="3"/>
    <x v="1"/>
    <s v="CD21D02"/>
  </r>
  <r>
    <x v="3"/>
    <x v="20"/>
    <x v="4"/>
    <x v="0"/>
    <s v="CD21E01"/>
  </r>
  <r>
    <x v="3"/>
    <x v="20"/>
    <x v="4"/>
    <x v="1"/>
    <s v="CD21E02"/>
  </r>
  <r>
    <x v="3"/>
    <x v="21"/>
    <x v="0"/>
    <x v="0"/>
    <s v="CD22A01"/>
  </r>
  <r>
    <x v="3"/>
    <x v="21"/>
    <x v="0"/>
    <x v="1"/>
    <s v="CD22A02"/>
  </r>
  <r>
    <x v="3"/>
    <x v="21"/>
    <x v="1"/>
    <x v="0"/>
    <s v="CD22B01"/>
  </r>
  <r>
    <x v="3"/>
    <x v="21"/>
    <x v="1"/>
    <x v="1"/>
    <s v="CD22B02"/>
  </r>
  <r>
    <x v="3"/>
    <x v="21"/>
    <x v="2"/>
    <x v="0"/>
    <s v="CD22C01"/>
  </r>
  <r>
    <x v="3"/>
    <x v="21"/>
    <x v="2"/>
    <x v="1"/>
    <s v="CD22C02"/>
  </r>
  <r>
    <x v="3"/>
    <x v="21"/>
    <x v="3"/>
    <x v="0"/>
    <s v="CD22D01"/>
  </r>
  <r>
    <x v="3"/>
    <x v="21"/>
    <x v="3"/>
    <x v="1"/>
    <s v="CD22D02"/>
  </r>
  <r>
    <x v="3"/>
    <x v="21"/>
    <x v="4"/>
    <x v="0"/>
    <s v="CD22E01"/>
  </r>
  <r>
    <x v="3"/>
    <x v="21"/>
    <x v="4"/>
    <x v="1"/>
    <s v="CD22E02"/>
  </r>
  <r>
    <x v="3"/>
    <x v="22"/>
    <x v="0"/>
    <x v="0"/>
    <s v="CD23A01"/>
  </r>
  <r>
    <x v="3"/>
    <x v="22"/>
    <x v="0"/>
    <x v="1"/>
    <s v="CD23A02"/>
  </r>
  <r>
    <x v="3"/>
    <x v="22"/>
    <x v="1"/>
    <x v="0"/>
    <s v="CD23B01"/>
  </r>
  <r>
    <x v="3"/>
    <x v="22"/>
    <x v="1"/>
    <x v="1"/>
    <s v="CD23B02"/>
  </r>
  <r>
    <x v="3"/>
    <x v="22"/>
    <x v="2"/>
    <x v="0"/>
    <s v="CD23C01"/>
  </r>
  <r>
    <x v="3"/>
    <x v="22"/>
    <x v="2"/>
    <x v="1"/>
    <s v="CD23C02"/>
  </r>
  <r>
    <x v="3"/>
    <x v="22"/>
    <x v="3"/>
    <x v="0"/>
    <s v="CD23D01"/>
  </r>
  <r>
    <x v="3"/>
    <x v="22"/>
    <x v="3"/>
    <x v="1"/>
    <s v="CD23D02"/>
  </r>
  <r>
    <x v="3"/>
    <x v="22"/>
    <x v="4"/>
    <x v="0"/>
    <s v="CD23E01"/>
  </r>
  <r>
    <x v="3"/>
    <x v="22"/>
    <x v="4"/>
    <x v="1"/>
    <s v="CD23E02"/>
  </r>
  <r>
    <x v="3"/>
    <x v="23"/>
    <x v="0"/>
    <x v="0"/>
    <s v="CD24A01"/>
  </r>
  <r>
    <x v="3"/>
    <x v="23"/>
    <x v="0"/>
    <x v="1"/>
    <s v="CD24A02"/>
  </r>
  <r>
    <x v="3"/>
    <x v="23"/>
    <x v="1"/>
    <x v="0"/>
    <s v="CD24B01"/>
  </r>
  <r>
    <x v="3"/>
    <x v="23"/>
    <x v="1"/>
    <x v="1"/>
    <s v="CD24B02"/>
  </r>
  <r>
    <x v="3"/>
    <x v="23"/>
    <x v="2"/>
    <x v="0"/>
    <s v="CD24C01"/>
  </r>
  <r>
    <x v="3"/>
    <x v="23"/>
    <x v="2"/>
    <x v="1"/>
    <s v="CD24C02"/>
  </r>
  <r>
    <x v="3"/>
    <x v="23"/>
    <x v="3"/>
    <x v="0"/>
    <s v="CD24D01"/>
  </r>
  <r>
    <x v="3"/>
    <x v="23"/>
    <x v="3"/>
    <x v="1"/>
    <s v="CD24D02"/>
  </r>
  <r>
    <x v="3"/>
    <x v="23"/>
    <x v="4"/>
    <x v="0"/>
    <s v="CD24E01"/>
  </r>
  <r>
    <x v="3"/>
    <x v="23"/>
    <x v="4"/>
    <x v="1"/>
    <s v="CD24E02"/>
  </r>
  <r>
    <x v="3"/>
    <x v="24"/>
    <x v="0"/>
    <x v="0"/>
    <s v="CD25A01"/>
  </r>
  <r>
    <x v="3"/>
    <x v="24"/>
    <x v="0"/>
    <x v="1"/>
    <s v="CD25A02"/>
  </r>
  <r>
    <x v="3"/>
    <x v="24"/>
    <x v="1"/>
    <x v="0"/>
    <s v="CD25B01"/>
  </r>
  <r>
    <x v="3"/>
    <x v="24"/>
    <x v="1"/>
    <x v="1"/>
    <s v="CD25B02"/>
  </r>
  <r>
    <x v="3"/>
    <x v="24"/>
    <x v="2"/>
    <x v="0"/>
    <s v="CD25C01"/>
  </r>
  <r>
    <x v="3"/>
    <x v="24"/>
    <x v="2"/>
    <x v="1"/>
    <s v="CD25C02"/>
  </r>
  <r>
    <x v="3"/>
    <x v="24"/>
    <x v="3"/>
    <x v="0"/>
    <s v="CD25D01"/>
  </r>
  <r>
    <x v="3"/>
    <x v="24"/>
    <x v="3"/>
    <x v="1"/>
    <s v="CD25D02"/>
  </r>
  <r>
    <x v="3"/>
    <x v="24"/>
    <x v="4"/>
    <x v="0"/>
    <s v="CD25E01"/>
  </r>
  <r>
    <x v="3"/>
    <x v="24"/>
    <x v="4"/>
    <x v="1"/>
    <s v="CD25E02"/>
  </r>
  <r>
    <x v="3"/>
    <x v="25"/>
    <x v="0"/>
    <x v="0"/>
    <s v="CD26A01"/>
  </r>
  <r>
    <x v="3"/>
    <x v="25"/>
    <x v="0"/>
    <x v="1"/>
    <s v="CD26A02"/>
  </r>
  <r>
    <x v="3"/>
    <x v="25"/>
    <x v="1"/>
    <x v="0"/>
    <s v="CD26B01"/>
  </r>
  <r>
    <x v="3"/>
    <x v="25"/>
    <x v="1"/>
    <x v="1"/>
    <s v="CD26B02"/>
  </r>
  <r>
    <x v="3"/>
    <x v="25"/>
    <x v="2"/>
    <x v="0"/>
    <s v="CD26C01"/>
  </r>
  <r>
    <x v="3"/>
    <x v="25"/>
    <x v="2"/>
    <x v="1"/>
    <s v="CD26C02"/>
  </r>
  <r>
    <x v="3"/>
    <x v="25"/>
    <x v="3"/>
    <x v="0"/>
    <s v="CD26D01"/>
  </r>
  <r>
    <x v="3"/>
    <x v="25"/>
    <x v="3"/>
    <x v="1"/>
    <s v="CD26D02"/>
  </r>
  <r>
    <x v="3"/>
    <x v="25"/>
    <x v="4"/>
    <x v="0"/>
    <s v="CD26E01"/>
  </r>
  <r>
    <x v="3"/>
    <x v="25"/>
    <x v="4"/>
    <x v="1"/>
    <s v="CD26E02"/>
  </r>
  <r>
    <x v="3"/>
    <x v="26"/>
    <x v="0"/>
    <x v="0"/>
    <s v="CD27A01"/>
  </r>
  <r>
    <x v="3"/>
    <x v="26"/>
    <x v="0"/>
    <x v="1"/>
    <s v="CD27A02"/>
  </r>
  <r>
    <x v="3"/>
    <x v="26"/>
    <x v="1"/>
    <x v="0"/>
    <s v="CD27B01"/>
  </r>
  <r>
    <x v="3"/>
    <x v="26"/>
    <x v="1"/>
    <x v="1"/>
    <s v="CD27B02"/>
  </r>
  <r>
    <x v="3"/>
    <x v="26"/>
    <x v="2"/>
    <x v="0"/>
    <s v="CD27C01"/>
  </r>
  <r>
    <x v="3"/>
    <x v="26"/>
    <x v="2"/>
    <x v="1"/>
    <s v="CD27C02"/>
  </r>
  <r>
    <x v="3"/>
    <x v="26"/>
    <x v="3"/>
    <x v="0"/>
    <s v="CD27D01"/>
  </r>
  <r>
    <x v="3"/>
    <x v="26"/>
    <x v="3"/>
    <x v="1"/>
    <s v="CD27D02"/>
  </r>
  <r>
    <x v="3"/>
    <x v="26"/>
    <x v="4"/>
    <x v="0"/>
    <s v="CD27E01"/>
  </r>
  <r>
    <x v="3"/>
    <x v="26"/>
    <x v="4"/>
    <x v="1"/>
    <s v="CD27E02"/>
  </r>
  <r>
    <x v="3"/>
    <x v="27"/>
    <x v="0"/>
    <x v="0"/>
    <s v="CD28A01"/>
  </r>
  <r>
    <x v="3"/>
    <x v="27"/>
    <x v="0"/>
    <x v="1"/>
    <s v="CD28A02"/>
  </r>
  <r>
    <x v="3"/>
    <x v="27"/>
    <x v="1"/>
    <x v="0"/>
    <s v="CD28B01"/>
  </r>
  <r>
    <x v="3"/>
    <x v="27"/>
    <x v="1"/>
    <x v="1"/>
    <s v="CD28B02"/>
  </r>
  <r>
    <x v="3"/>
    <x v="27"/>
    <x v="2"/>
    <x v="0"/>
    <s v="CD28C01"/>
  </r>
  <r>
    <x v="3"/>
    <x v="27"/>
    <x v="2"/>
    <x v="1"/>
    <s v="CD28C02"/>
  </r>
  <r>
    <x v="3"/>
    <x v="27"/>
    <x v="3"/>
    <x v="0"/>
    <s v="CD28D01"/>
  </r>
  <r>
    <x v="3"/>
    <x v="27"/>
    <x v="3"/>
    <x v="1"/>
    <s v="CD28D02"/>
  </r>
  <r>
    <x v="3"/>
    <x v="27"/>
    <x v="4"/>
    <x v="0"/>
    <s v="CD28E01"/>
  </r>
  <r>
    <x v="3"/>
    <x v="27"/>
    <x v="4"/>
    <x v="1"/>
    <s v="CD28E02"/>
  </r>
  <r>
    <x v="3"/>
    <x v="28"/>
    <x v="0"/>
    <x v="0"/>
    <s v="CD29A01"/>
  </r>
  <r>
    <x v="3"/>
    <x v="28"/>
    <x v="0"/>
    <x v="1"/>
    <s v="CD29A02"/>
  </r>
  <r>
    <x v="3"/>
    <x v="28"/>
    <x v="1"/>
    <x v="0"/>
    <s v="CD29B01"/>
  </r>
  <r>
    <x v="3"/>
    <x v="28"/>
    <x v="1"/>
    <x v="1"/>
    <s v="CD29B02"/>
  </r>
  <r>
    <x v="3"/>
    <x v="28"/>
    <x v="2"/>
    <x v="0"/>
    <s v="CD29C01"/>
  </r>
  <r>
    <x v="3"/>
    <x v="28"/>
    <x v="2"/>
    <x v="1"/>
    <s v="CD29C02"/>
  </r>
  <r>
    <x v="3"/>
    <x v="28"/>
    <x v="3"/>
    <x v="0"/>
    <s v="CD29D01"/>
  </r>
  <r>
    <x v="3"/>
    <x v="28"/>
    <x v="3"/>
    <x v="1"/>
    <s v="CD29D02"/>
  </r>
  <r>
    <x v="3"/>
    <x v="28"/>
    <x v="4"/>
    <x v="0"/>
    <s v="CD29E01"/>
  </r>
  <r>
    <x v="3"/>
    <x v="28"/>
    <x v="4"/>
    <x v="1"/>
    <s v="CD29E02"/>
  </r>
  <r>
    <x v="3"/>
    <x v="29"/>
    <x v="0"/>
    <x v="0"/>
    <s v="CD30A01"/>
  </r>
  <r>
    <x v="3"/>
    <x v="29"/>
    <x v="0"/>
    <x v="1"/>
    <s v="CD30A02"/>
  </r>
  <r>
    <x v="3"/>
    <x v="29"/>
    <x v="1"/>
    <x v="0"/>
    <s v="CD30B01"/>
  </r>
  <r>
    <x v="3"/>
    <x v="29"/>
    <x v="1"/>
    <x v="1"/>
    <s v="CD30B02"/>
  </r>
  <r>
    <x v="3"/>
    <x v="29"/>
    <x v="2"/>
    <x v="0"/>
    <s v="CD30C01"/>
  </r>
  <r>
    <x v="3"/>
    <x v="29"/>
    <x v="2"/>
    <x v="1"/>
    <s v="CD30C02"/>
  </r>
  <r>
    <x v="3"/>
    <x v="29"/>
    <x v="3"/>
    <x v="0"/>
    <s v="CD30D01"/>
  </r>
  <r>
    <x v="3"/>
    <x v="29"/>
    <x v="3"/>
    <x v="1"/>
    <s v="CD30D02"/>
  </r>
  <r>
    <x v="3"/>
    <x v="29"/>
    <x v="4"/>
    <x v="0"/>
    <s v="CD30E01"/>
  </r>
  <r>
    <x v="3"/>
    <x v="29"/>
    <x v="4"/>
    <x v="1"/>
    <s v="CD30E02"/>
  </r>
  <r>
    <x v="3"/>
    <x v="30"/>
    <x v="0"/>
    <x v="0"/>
    <s v="CD31A01"/>
  </r>
  <r>
    <x v="3"/>
    <x v="30"/>
    <x v="0"/>
    <x v="1"/>
    <s v="CD31A02"/>
  </r>
  <r>
    <x v="3"/>
    <x v="30"/>
    <x v="1"/>
    <x v="0"/>
    <s v="CD31B01"/>
  </r>
  <r>
    <x v="3"/>
    <x v="30"/>
    <x v="1"/>
    <x v="1"/>
    <s v="CD31B02"/>
  </r>
  <r>
    <x v="3"/>
    <x v="30"/>
    <x v="2"/>
    <x v="0"/>
    <s v="CD31C01"/>
  </r>
  <r>
    <x v="3"/>
    <x v="30"/>
    <x v="2"/>
    <x v="1"/>
    <s v="CD31C02"/>
  </r>
  <r>
    <x v="3"/>
    <x v="30"/>
    <x v="3"/>
    <x v="0"/>
    <s v="CD31D01"/>
  </r>
  <r>
    <x v="3"/>
    <x v="30"/>
    <x v="3"/>
    <x v="1"/>
    <s v="CD31D02"/>
  </r>
  <r>
    <x v="3"/>
    <x v="30"/>
    <x v="4"/>
    <x v="0"/>
    <s v="CD31E01"/>
  </r>
  <r>
    <x v="3"/>
    <x v="30"/>
    <x v="4"/>
    <x v="1"/>
    <s v="CD31E02"/>
  </r>
  <r>
    <x v="3"/>
    <x v="31"/>
    <x v="0"/>
    <x v="0"/>
    <s v="CD32A01"/>
  </r>
  <r>
    <x v="3"/>
    <x v="31"/>
    <x v="0"/>
    <x v="1"/>
    <s v="CD32A02"/>
  </r>
  <r>
    <x v="3"/>
    <x v="31"/>
    <x v="1"/>
    <x v="0"/>
    <s v="CD32B01"/>
  </r>
  <r>
    <x v="3"/>
    <x v="31"/>
    <x v="1"/>
    <x v="1"/>
    <s v="CD32B02"/>
  </r>
  <r>
    <x v="3"/>
    <x v="31"/>
    <x v="2"/>
    <x v="0"/>
    <s v="CD32C01"/>
  </r>
  <r>
    <x v="3"/>
    <x v="31"/>
    <x v="2"/>
    <x v="1"/>
    <s v="CD32C02"/>
  </r>
  <r>
    <x v="3"/>
    <x v="31"/>
    <x v="3"/>
    <x v="0"/>
    <s v="CD32D01"/>
  </r>
  <r>
    <x v="3"/>
    <x v="31"/>
    <x v="3"/>
    <x v="1"/>
    <s v="CD32D02"/>
  </r>
  <r>
    <x v="3"/>
    <x v="31"/>
    <x v="4"/>
    <x v="0"/>
    <s v="CD32E01"/>
  </r>
  <r>
    <x v="3"/>
    <x v="31"/>
    <x v="4"/>
    <x v="1"/>
    <s v="CD32E02"/>
  </r>
  <r>
    <x v="3"/>
    <x v="32"/>
    <x v="0"/>
    <x v="0"/>
    <s v="CD33A01"/>
  </r>
  <r>
    <x v="3"/>
    <x v="32"/>
    <x v="0"/>
    <x v="1"/>
    <s v="CD33A02"/>
  </r>
  <r>
    <x v="3"/>
    <x v="32"/>
    <x v="1"/>
    <x v="0"/>
    <s v="CD33B01"/>
  </r>
  <r>
    <x v="3"/>
    <x v="32"/>
    <x v="1"/>
    <x v="1"/>
    <s v="CD33B02"/>
  </r>
  <r>
    <x v="3"/>
    <x v="32"/>
    <x v="2"/>
    <x v="0"/>
    <s v="CD33C01"/>
  </r>
  <r>
    <x v="3"/>
    <x v="32"/>
    <x v="2"/>
    <x v="1"/>
    <s v="CD33C02"/>
  </r>
  <r>
    <x v="3"/>
    <x v="32"/>
    <x v="3"/>
    <x v="0"/>
    <s v="CD33D01"/>
  </r>
  <r>
    <x v="3"/>
    <x v="32"/>
    <x v="3"/>
    <x v="1"/>
    <s v="CD33D02"/>
  </r>
  <r>
    <x v="3"/>
    <x v="32"/>
    <x v="4"/>
    <x v="0"/>
    <s v="CD33E01"/>
  </r>
  <r>
    <x v="3"/>
    <x v="32"/>
    <x v="4"/>
    <x v="1"/>
    <s v="CD33E02"/>
  </r>
  <r>
    <x v="3"/>
    <x v="33"/>
    <x v="0"/>
    <x v="0"/>
    <s v="CD34A01"/>
  </r>
  <r>
    <x v="3"/>
    <x v="33"/>
    <x v="0"/>
    <x v="1"/>
    <s v="CD34A02"/>
  </r>
  <r>
    <x v="3"/>
    <x v="33"/>
    <x v="1"/>
    <x v="0"/>
    <s v="CD34B01"/>
  </r>
  <r>
    <x v="3"/>
    <x v="33"/>
    <x v="1"/>
    <x v="1"/>
    <s v="CD34B02"/>
  </r>
  <r>
    <x v="3"/>
    <x v="33"/>
    <x v="2"/>
    <x v="0"/>
    <s v="CD34C01"/>
  </r>
  <r>
    <x v="3"/>
    <x v="33"/>
    <x v="2"/>
    <x v="1"/>
    <s v="CD34C02"/>
  </r>
  <r>
    <x v="3"/>
    <x v="33"/>
    <x v="3"/>
    <x v="0"/>
    <s v="CD34D01"/>
  </r>
  <r>
    <x v="3"/>
    <x v="33"/>
    <x v="3"/>
    <x v="1"/>
    <s v="CD34D02"/>
  </r>
  <r>
    <x v="3"/>
    <x v="33"/>
    <x v="4"/>
    <x v="0"/>
    <s v="CD34E01"/>
  </r>
  <r>
    <x v="3"/>
    <x v="33"/>
    <x v="4"/>
    <x v="1"/>
    <s v="CD34E02"/>
  </r>
  <r>
    <x v="3"/>
    <x v="34"/>
    <x v="0"/>
    <x v="0"/>
    <s v="CD35A01"/>
  </r>
  <r>
    <x v="3"/>
    <x v="34"/>
    <x v="0"/>
    <x v="1"/>
    <s v="CD35A02"/>
  </r>
  <r>
    <x v="3"/>
    <x v="34"/>
    <x v="1"/>
    <x v="0"/>
    <s v="CD35B01"/>
  </r>
  <r>
    <x v="3"/>
    <x v="34"/>
    <x v="1"/>
    <x v="1"/>
    <s v="CD35B02"/>
  </r>
  <r>
    <x v="3"/>
    <x v="34"/>
    <x v="2"/>
    <x v="0"/>
    <s v="CD35C01"/>
  </r>
  <r>
    <x v="3"/>
    <x v="34"/>
    <x v="2"/>
    <x v="1"/>
    <s v="CD35C02"/>
  </r>
  <r>
    <x v="3"/>
    <x v="34"/>
    <x v="3"/>
    <x v="0"/>
    <s v="CD35D01"/>
  </r>
  <r>
    <x v="3"/>
    <x v="34"/>
    <x v="3"/>
    <x v="1"/>
    <s v="CD35D02"/>
  </r>
  <r>
    <x v="3"/>
    <x v="34"/>
    <x v="4"/>
    <x v="0"/>
    <s v="CD35E01"/>
  </r>
  <r>
    <x v="3"/>
    <x v="34"/>
    <x v="4"/>
    <x v="1"/>
    <s v="CD35E02"/>
  </r>
  <r>
    <x v="3"/>
    <x v="35"/>
    <x v="0"/>
    <x v="0"/>
    <s v="CD36A01"/>
  </r>
  <r>
    <x v="3"/>
    <x v="35"/>
    <x v="0"/>
    <x v="1"/>
    <s v="CD36A02"/>
  </r>
  <r>
    <x v="3"/>
    <x v="35"/>
    <x v="1"/>
    <x v="0"/>
    <s v="CD36B01"/>
  </r>
  <r>
    <x v="3"/>
    <x v="35"/>
    <x v="1"/>
    <x v="1"/>
    <s v="CD36B02"/>
  </r>
  <r>
    <x v="3"/>
    <x v="35"/>
    <x v="2"/>
    <x v="0"/>
    <s v="CD36C01"/>
  </r>
  <r>
    <x v="3"/>
    <x v="35"/>
    <x v="2"/>
    <x v="1"/>
    <s v="CD36C02"/>
  </r>
  <r>
    <x v="3"/>
    <x v="35"/>
    <x v="3"/>
    <x v="0"/>
    <s v="CD36D01"/>
  </r>
  <r>
    <x v="3"/>
    <x v="35"/>
    <x v="3"/>
    <x v="1"/>
    <s v="CD36D02"/>
  </r>
  <r>
    <x v="3"/>
    <x v="35"/>
    <x v="4"/>
    <x v="0"/>
    <s v="CD36E01"/>
  </r>
  <r>
    <x v="3"/>
    <x v="35"/>
    <x v="4"/>
    <x v="1"/>
    <s v="CD36E02"/>
  </r>
  <r>
    <x v="3"/>
    <x v="36"/>
    <x v="0"/>
    <x v="0"/>
    <s v="CD37A01"/>
  </r>
  <r>
    <x v="3"/>
    <x v="36"/>
    <x v="0"/>
    <x v="1"/>
    <s v="CD37A02"/>
  </r>
  <r>
    <x v="3"/>
    <x v="36"/>
    <x v="1"/>
    <x v="0"/>
    <s v="CD37B01"/>
  </r>
  <r>
    <x v="3"/>
    <x v="36"/>
    <x v="1"/>
    <x v="1"/>
    <s v="CD37B02"/>
  </r>
  <r>
    <x v="3"/>
    <x v="36"/>
    <x v="2"/>
    <x v="0"/>
    <s v="CD37C01"/>
  </r>
  <r>
    <x v="3"/>
    <x v="36"/>
    <x v="2"/>
    <x v="1"/>
    <s v="CD37C02"/>
  </r>
  <r>
    <x v="3"/>
    <x v="36"/>
    <x v="3"/>
    <x v="0"/>
    <s v="CD37D01"/>
  </r>
  <r>
    <x v="3"/>
    <x v="36"/>
    <x v="3"/>
    <x v="1"/>
    <s v="CD37D02"/>
  </r>
  <r>
    <x v="3"/>
    <x v="36"/>
    <x v="4"/>
    <x v="0"/>
    <s v="CD37E01"/>
  </r>
  <r>
    <x v="3"/>
    <x v="36"/>
    <x v="4"/>
    <x v="1"/>
    <s v="CD37E02"/>
  </r>
  <r>
    <x v="3"/>
    <x v="37"/>
    <x v="0"/>
    <x v="0"/>
    <s v="CD38A01"/>
  </r>
  <r>
    <x v="3"/>
    <x v="37"/>
    <x v="0"/>
    <x v="1"/>
    <s v="CD38A02"/>
  </r>
  <r>
    <x v="3"/>
    <x v="37"/>
    <x v="1"/>
    <x v="0"/>
    <s v="CD38B01"/>
  </r>
  <r>
    <x v="3"/>
    <x v="37"/>
    <x v="1"/>
    <x v="1"/>
    <s v="CD38B02"/>
  </r>
  <r>
    <x v="3"/>
    <x v="37"/>
    <x v="2"/>
    <x v="0"/>
    <s v="CD38C01"/>
  </r>
  <r>
    <x v="3"/>
    <x v="37"/>
    <x v="2"/>
    <x v="1"/>
    <s v="CD38C02"/>
  </r>
  <r>
    <x v="3"/>
    <x v="37"/>
    <x v="3"/>
    <x v="0"/>
    <s v="CD38D01"/>
  </r>
  <r>
    <x v="3"/>
    <x v="37"/>
    <x v="3"/>
    <x v="1"/>
    <s v="CD38D02"/>
  </r>
  <r>
    <x v="3"/>
    <x v="37"/>
    <x v="4"/>
    <x v="0"/>
    <s v="CD38E01"/>
  </r>
  <r>
    <x v="3"/>
    <x v="37"/>
    <x v="4"/>
    <x v="1"/>
    <s v="CD38E02"/>
  </r>
  <r>
    <x v="3"/>
    <x v="38"/>
    <x v="0"/>
    <x v="0"/>
    <s v="CD39A01"/>
  </r>
  <r>
    <x v="3"/>
    <x v="38"/>
    <x v="0"/>
    <x v="1"/>
    <s v="CD39A02"/>
  </r>
  <r>
    <x v="3"/>
    <x v="38"/>
    <x v="1"/>
    <x v="0"/>
    <s v="CD39B01"/>
  </r>
  <r>
    <x v="3"/>
    <x v="38"/>
    <x v="1"/>
    <x v="1"/>
    <s v="CD39B02"/>
  </r>
  <r>
    <x v="3"/>
    <x v="38"/>
    <x v="2"/>
    <x v="0"/>
    <s v="CD39C01"/>
  </r>
  <r>
    <x v="3"/>
    <x v="38"/>
    <x v="2"/>
    <x v="1"/>
    <s v="CD39C02"/>
  </r>
  <r>
    <x v="3"/>
    <x v="38"/>
    <x v="3"/>
    <x v="0"/>
    <s v="CD39D01"/>
  </r>
  <r>
    <x v="3"/>
    <x v="38"/>
    <x v="3"/>
    <x v="1"/>
    <s v="CD39D02"/>
  </r>
  <r>
    <x v="3"/>
    <x v="38"/>
    <x v="4"/>
    <x v="0"/>
    <s v="CD39E01"/>
  </r>
  <r>
    <x v="3"/>
    <x v="38"/>
    <x v="4"/>
    <x v="1"/>
    <s v="CD39E02"/>
  </r>
  <r>
    <x v="3"/>
    <x v="39"/>
    <x v="0"/>
    <x v="0"/>
    <s v="CD40A01"/>
  </r>
  <r>
    <x v="3"/>
    <x v="39"/>
    <x v="0"/>
    <x v="1"/>
    <s v="CD40A02"/>
  </r>
  <r>
    <x v="3"/>
    <x v="39"/>
    <x v="1"/>
    <x v="0"/>
    <s v="CD40B01"/>
  </r>
  <r>
    <x v="3"/>
    <x v="39"/>
    <x v="1"/>
    <x v="1"/>
    <s v="CD40B02"/>
  </r>
  <r>
    <x v="3"/>
    <x v="39"/>
    <x v="2"/>
    <x v="0"/>
    <s v="CD40C01"/>
  </r>
  <r>
    <x v="3"/>
    <x v="39"/>
    <x v="2"/>
    <x v="1"/>
    <s v="CD40C02"/>
  </r>
  <r>
    <x v="3"/>
    <x v="39"/>
    <x v="3"/>
    <x v="0"/>
    <s v="CD40D01"/>
  </r>
  <r>
    <x v="3"/>
    <x v="39"/>
    <x v="3"/>
    <x v="1"/>
    <s v="CD40D02"/>
  </r>
  <r>
    <x v="3"/>
    <x v="39"/>
    <x v="4"/>
    <x v="0"/>
    <s v="CD40E01"/>
  </r>
  <r>
    <x v="3"/>
    <x v="39"/>
    <x v="4"/>
    <x v="1"/>
    <s v="CD40E02"/>
  </r>
  <r>
    <x v="4"/>
    <x v="0"/>
    <x v="0"/>
    <x v="0"/>
    <s v="CE01A01"/>
  </r>
  <r>
    <x v="4"/>
    <x v="0"/>
    <x v="0"/>
    <x v="1"/>
    <s v="CE01A02"/>
  </r>
  <r>
    <x v="4"/>
    <x v="0"/>
    <x v="1"/>
    <x v="0"/>
    <s v="CE01B01"/>
  </r>
  <r>
    <x v="4"/>
    <x v="0"/>
    <x v="1"/>
    <x v="1"/>
    <s v="CE01B02"/>
  </r>
  <r>
    <x v="4"/>
    <x v="0"/>
    <x v="2"/>
    <x v="0"/>
    <s v="CE01C01"/>
  </r>
  <r>
    <x v="4"/>
    <x v="0"/>
    <x v="2"/>
    <x v="1"/>
    <s v="CE01C02"/>
  </r>
  <r>
    <x v="4"/>
    <x v="0"/>
    <x v="3"/>
    <x v="0"/>
    <s v="CE01D01"/>
  </r>
  <r>
    <x v="4"/>
    <x v="0"/>
    <x v="3"/>
    <x v="1"/>
    <s v="CE01D02"/>
  </r>
  <r>
    <x v="4"/>
    <x v="0"/>
    <x v="4"/>
    <x v="0"/>
    <s v="CE01E01"/>
  </r>
  <r>
    <x v="4"/>
    <x v="0"/>
    <x v="4"/>
    <x v="1"/>
    <s v="CE01E02"/>
  </r>
  <r>
    <x v="4"/>
    <x v="1"/>
    <x v="0"/>
    <x v="0"/>
    <s v="CE02A01"/>
  </r>
  <r>
    <x v="4"/>
    <x v="1"/>
    <x v="0"/>
    <x v="1"/>
    <s v="CE02A02"/>
  </r>
  <r>
    <x v="4"/>
    <x v="1"/>
    <x v="1"/>
    <x v="0"/>
    <s v="CE02B01"/>
  </r>
  <r>
    <x v="4"/>
    <x v="1"/>
    <x v="1"/>
    <x v="1"/>
    <s v="CE02B02"/>
  </r>
  <r>
    <x v="4"/>
    <x v="1"/>
    <x v="2"/>
    <x v="0"/>
    <s v="CE02C01"/>
  </r>
  <r>
    <x v="4"/>
    <x v="1"/>
    <x v="2"/>
    <x v="1"/>
    <s v="CE02C02"/>
  </r>
  <r>
    <x v="4"/>
    <x v="1"/>
    <x v="3"/>
    <x v="0"/>
    <s v="CE02D01"/>
  </r>
  <r>
    <x v="4"/>
    <x v="1"/>
    <x v="3"/>
    <x v="1"/>
    <s v="CE02D02"/>
  </r>
  <r>
    <x v="4"/>
    <x v="1"/>
    <x v="4"/>
    <x v="0"/>
    <s v="CE02E01"/>
  </r>
  <r>
    <x v="4"/>
    <x v="1"/>
    <x v="4"/>
    <x v="1"/>
    <s v="CE02E02"/>
  </r>
  <r>
    <x v="4"/>
    <x v="2"/>
    <x v="0"/>
    <x v="0"/>
    <s v="CE03A01"/>
  </r>
  <r>
    <x v="4"/>
    <x v="2"/>
    <x v="0"/>
    <x v="1"/>
    <s v="CE03A02"/>
  </r>
  <r>
    <x v="4"/>
    <x v="2"/>
    <x v="1"/>
    <x v="0"/>
    <s v="CE03B01"/>
  </r>
  <r>
    <x v="4"/>
    <x v="2"/>
    <x v="1"/>
    <x v="1"/>
    <s v="CE03B02"/>
  </r>
  <r>
    <x v="4"/>
    <x v="2"/>
    <x v="2"/>
    <x v="0"/>
    <s v="CE03C01"/>
  </r>
  <r>
    <x v="4"/>
    <x v="2"/>
    <x v="2"/>
    <x v="1"/>
    <s v="CE03C02"/>
  </r>
  <r>
    <x v="4"/>
    <x v="2"/>
    <x v="3"/>
    <x v="0"/>
    <s v="CE03D01"/>
  </r>
  <r>
    <x v="4"/>
    <x v="2"/>
    <x v="3"/>
    <x v="1"/>
    <s v="CE03D02"/>
  </r>
  <r>
    <x v="4"/>
    <x v="2"/>
    <x v="4"/>
    <x v="0"/>
    <s v="CE03E01"/>
  </r>
  <r>
    <x v="4"/>
    <x v="2"/>
    <x v="4"/>
    <x v="1"/>
    <s v="CE03E02"/>
  </r>
  <r>
    <x v="4"/>
    <x v="3"/>
    <x v="0"/>
    <x v="0"/>
    <s v="CE04A01"/>
  </r>
  <r>
    <x v="4"/>
    <x v="3"/>
    <x v="0"/>
    <x v="1"/>
    <s v="CE04A02"/>
  </r>
  <r>
    <x v="4"/>
    <x v="3"/>
    <x v="1"/>
    <x v="0"/>
    <s v="CE04B01"/>
  </r>
  <r>
    <x v="4"/>
    <x v="3"/>
    <x v="1"/>
    <x v="1"/>
    <s v="CE04B02"/>
  </r>
  <r>
    <x v="4"/>
    <x v="3"/>
    <x v="2"/>
    <x v="0"/>
    <s v="CE04C01"/>
  </r>
  <r>
    <x v="4"/>
    <x v="3"/>
    <x v="2"/>
    <x v="1"/>
    <s v="CE04C02"/>
  </r>
  <r>
    <x v="4"/>
    <x v="3"/>
    <x v="3"/>
    <x v="0"/>
    <s v="CE04D01"/>
  </r>
  <r>
    <x v="4"/>
    <x v="3"/>
    <x v="3"/>
    <x v="1"/>
    <s v="CE04D02"/>
  </r>
  <r>
    <x v="4"/>
    <x v="3"/>
    <x v="4"/>
    <x v="0"/>
    <s v="CE04E01"/>
  </r>
  <r>
    <x v="4"/>
    <x v="3"/>
    <x v="4"/>
    <x v="1"/>
    <s v="CE04E02"/>
  </r>
  <r>
    <x v="4"/>
    <x v="4"/>
    <x v="0"/>
    <x v="0"/>
    <s v="CE05A01"/>
  </r>
  <r>
    <x v="4"/>
    <x v="4"/>
    <x v="0"/>
    <x v="1"/>
    <s v="CE05A02"/>
  </r>
  <r>
    <x v="4"/>
    <x v="4"/>
    <x v="1"/>
    <x v="0"/>
    <s v="CE05B01"/>
  </r>
  <r>
    <x v="4"/>
    <x v="4"/>
    <x v="1"/>
    <x v="1"/>
    <s v="CE05B02"/>
  </r>
  <r>
    <x v="4"/>
    <x v="4"/>
    <x v="2"/>
    <x v="0"/>
    <s v="CE05C01"/>
  </r>
  <r>
    <x v="4"/>
    <x v="4"/>
    <x v="2"/>
    <x v="1"/>
    <s v="CE05C02"/>
  </r>
  <r>
    <x v="4"/>
    <x v="4"/>
    <x v="3"/>
    <x v="0"/>
    <s v="CE05D01"/>
  </r>
  <r>
    <x v="4"/>
    <x v="4"/>
    <x v="3"/>
    <x v="1"/>
    <s v="CE05D02"/>
  </r>
  <r>
    <x v="4"/>
    <x v="4"/>
    <x v="4"/>
    <x v="0"/>
    <s v="CE05E01"/>
  </r>
  <r>
    <x v="4"/>
    <x v="4"/>
    <x v="4"/>
    <x v="1"/>
    <s v="CE05E02"/>
  </r>
  <r>
    <x v="4"/>
    <x v="5"/>
    <x v="0"/>
    <x v="0"/>
    <s v="CE06A01"/>
  </r>
  <r>
    <x v="4"/>
    <x v="5"/>
    <x v="0"/>
    <x v="1"/>
    <s v="CE06A02"/>
  </r>
  <r>
    <x v="4"/>
    <x v="5"/>
    <x v="1"/>
    <x v="0"/>
    <s v="CE06B01"/>
  </r>
  <r>
    <x v="4"/>
    <x v="5"/>
    <x v="1"/>
    <x v="1"/>
    <s v="CE06B02"/>
  </r>
  <r>
    <x v="4"/>
    <x v="5"/>
    <x v="2"/>
    <x v="0"/>
    <s v="CE06C01"/>
  </r>
  <r>
    <x v="4"/>
    <x v="5"/>
    <x v="2"/>
    <x v="1"/>
    <s v="CE06C02"/>
  </r>
  <r>
    <x v="4"/>
    <x v="5"/>
    <x v="3"/>
    <x v="0"/>
    <s v="CE06D01"/>
  </r>
  <r>
    <x v="4"/>
    <x v="5"/>
    <x v="3"/>
    <x v="1"/>
    <s v="CE06D02"/>
  </r>
  <r>
    <x v="4"/>
    <x v="5"/>
    <x v="4"/>
    <x v="0"/>
    <s v="CE06E01"/>
  </r>
  <r>
    <x v="4"/>
    <x v="5"/>
    <x v="4"/>
    <x v="1"/>
    <s v="CE06E02"/>
  </r>
  <r>
    <x v="4"/>
    <x v="6"/>
    <x v="0"/>
    <x v="0"/>
    <s v="CE07A01"/>
  </r>
  <r>
    <x v="4"/>
    <x v="6"/>
    <x v="0"/>
    <x v="1"/>
    <s v="CE07A02"/>
  </r>
  <r>
    <x v="4"/>
    <x v="6"/>
    <x v="1"/>
    <x v="0"/>
    <s v="CE07B01"/>
  </r>
  <r>
    <x v="4"/>
    <x v="6"/>
    <x v="1"/>
    <x v="1"/>
    <s v="CE07B02"/>
  </r>
  <r>
    <x v="4"/>
    <x v="6"/>
    <x v="2"/>
    <x v="0"/>
    <s v="CE07C01"/>
  </r>
  <r>
    <x v="4"/>
    <x v="6"/>
    <x v="2"/>
    <x v="1"/>
    <s v="CE07C02"/>
  </r>
  <r>
    <x v="4"/>
    <x v="6"/>
    <x v="3"/>
    <x v="0"/>
    <s v="CE07D01"/>
  </r>
  <r>
    <x v="4"/>
    <x v="6"/>
    <x v="3"/>
    <x v="1"/>
    <s v="CE07D02"/>
  </r>
  <r>
    <x v="4"/>
    <x v="6"/>
    <x v="4"/>
    <x v="0"/>
    <s v="CE07E01"/>
  </r>
  <r>
    <x v="4"/>
    <x v="6"/>
    <x v="4"/>
    <x v="1"/>
    <s v="CE07E02"/>
  </r>
  <r>
    <x v="4"/>
    <x v="7"/>
    <x v="0"/>
    <x v="0"/>
    <s v="CE08A01"/>
  </r>
  <r>
    <x v="4"/>
    <x v="7"/>
    <x v="0"/>
    <x v="1"/>
    <s v="CE08A02"/>
  </r>
  <r>
    <x v="4"/>
    <x v="7"/>
    <x v="1"/>
    <x v="0"/>
    <s v="CE08B01"/>
  </r>
  <r>
    <x v="4"/>
    <x v="7"/>
    <x v="1"/>
    <x v="1"/>
    <s v="CE08B02"/>
  </r>
  <r>
    <x v="4"/>
    <x v="7"/>
    <x v="2"/>
    <x v="0"/>
    <s v="CE08C01"/>
  </r>
  <r>
    <x v="4"/>
    <x v="7"/>
    <x v="2"/>
    <x v="1"/>
    <s v="CE08C02"/>
  </r>
  <r>
    <x v="4"/>
    <x v="7"/>
    <x v="3"/>
    <x v="0"/>
    <s v="CE08D01"/>
  </r>
  <r>
    <x v="4"/>
    <x v="7"/>
    <x v="3"/>
    <x v="1"/>
    <s v="CE08D02"/>
  </r>
  <r>
    <x v="4"/>
    <x v="7"/>
    <x v="4"/>
    <x v="0"/>
    <s v="CE08E01"/>
  </r>
  <r>
    <x v="4"/>
    <x v="7"/>
    <x v="4"/>
    <x v="1"/>
    <s v="CE08E02"/>
  </r>
  <r>
    <x v="4"/>
    <x v="8"/>
    <x v="0"/>
    <x v="0"/>
    <s v="CE09A01"/>
  </r>
  <r>
    <x v="4"/>
    <x v="8"/>
    <x v="0"/>
    <x v="1"/>
    <s v="CE09A02"/>
  </r>
  <r>
    <x v="4"/>
    <x v="8"/>
    <x v="1"/>
    <x v="0"/>
    <s v="CE09B01"/>
  </r>
  <r>
    <x v="4"/>
    <x v="8"/>
    <x v="1"/>
    <x v="1"/>
    <s v="CE09B02"/>
  </r>
  <r>
    <x v="4"/>
    <x v="8"/>
    <x v="2"/>
    <x v="0"/>
    <s v="CE09C01"/>
  </r>
  <r>
    <x v="4"/>
    <x v="8"/>
    <x v="2"/>
    <x v="1"/>
    <s v="CE09C02"/>
  </r>
  <r>
    <x v="4"/>
    <x v="8"/>
    <x v="3"/>
    <x v="0"/>
    <s v="CE09D01"/>
  </r>
  <r>
    <x v="4"/>
    <x v="8"/>
    <x v="3"/>
    <x v="1"/>
    <s v="CE09D02"/>
  </r>
  <r>
    <x v="4"/>
    <x v="8"/>
    <x v="4"/>
    <x v="0"/>
    <s v="CE09E01"/>
  </r>
  <r>
    <x v="4"/>
    <x v="8"/>
    <x v="4"/>
    <x v="1"/>
    <s v="CE09E02"/>
  </r>
  <r>
    <x v="4"/>
    <x v="9"/>
    <x v="0"/>
    <x v="0"/>
    <s v="CE10A01"/>
  </r>
  <r>
    <x v="4"/>
    <x v="9"/>
    <x v="0"/>
    <x v="1"/>
    <s v="CE10A02"/>
  </r>
  <r>
    <x v="4"/>
    <x v="9"/>
    <x v="1"/>
    <x v="0"/>
    <s v="CE10B01"/>
  </r>
  <r>
    <x v="4"/>
    <x v="9"/>
    <x v="1"/>
    <x v="1"/>
    <s v="CE10B02"/>
  </r>
  <r>
    <x v="4"/>
    <x v="9"/>
    <x v="2"/>
    <x v="0"/>
    <s v="CE10C01"/>
  </r>
  <r>
    <x v="4"/>
    <x v="9"/>
    <x v="2"/>
    <x v="1"/>
    <s v="CE10C02"/>
  </r>
  <r>
    <x v="4"/>
    <x v="9"/>
    <x v="3"/>
    <x v="0"/>
    <s v="CE10D01"/>
  </r>
  <r>
    <x v="4"/>
    <x v="9"/>
    <x v="3"/>
    <x v="1"/>
    <s v="CE10D02"/>
  </r>
  <r>
    <x v="4"/>
    <x v="9"/>
    <x v="4"/>
    <x v="0"/>
    <s v="CE10E01"/>
  </r>
  <r>
    <x v="4"/>
    <x v="9"/>
    <x v="4"/>
    <x v="1"/>
    <s v="CE10E02"/>
  </r>
  <r>
    <x v="4"/>
    <x v="10"/>
    <x v="0"/>
    <x v="0"/>
    <s v="CE11A01"/>
  </r>
  <r>
    <x v="4"/>
    <x v="10"/>
    <x v="0"/>
    <x v="1"/>
    <s v="CE11A02"/>
  </r>
  <r>
    <x v="4"/>
    <x v="10"/>
    <x v="1"/>
    <x v="0"/>
    <s v="CE11B01"/>
  </r>
  <r>
    <x v="4"/>
    <x v="10"/>
    <x v="1"/>
    <x v="1"/>
    <s v="CE11B02"/>
  </r>
  <r>
    <x v="4"/>
    <x v="10"/>
    <x v="2"/>
    <x v="0"/>
    <s v="CE11C01"/>
  </r>
  <r>
    <x v="4"/>
    <x v="10"/>
    <x v="2"/>
    <x v="1"/>
    <s v="CE11C02"/>
  </r>
  <r>
    <x v="4"/>
    <x v="10"/>
    <x v="3"/>
    <x v="0"/>
    <s v="CE11D01"/>
  </r>
  <r>
    <x v="4"/>
    <x v="10"/>
    <x v="3"/>
    <x v="1"/>
    <s v="CE11D02"/>
  </r>
  <r>
    <x v="4"/>
    <x v="10"/>
    <x v="4"/>
    <x v="0"/>
    <s v="CE11E01"/>
  </r>
  <r>
    <x v="4"/>
    <x v="10"/>
    <x v="4"/>
    <x v="1"/>
    <s v="CE11E02"/>
  </r>
  <r>
    <x v="4"/>
    <x v="11"/>
    <x v="0"/>
    <x v="0"/>
    <s v="CE12A01"/>
  </r>
  <r>
    <x v="4"/>
    <x v="11"/>
    <x v="0"/>
    <x v="1"/>
    <s v="CE12A02"/>
  </r>
  <r>
    <x v="4"/>
    <x v="11"/>
    <x v="1"/>
    <x v="0"/>
    <s v="CE12B01"/>
  </r>
  <r>
    <x v="4"/>
    <x v="11"/>
    <x v="1"/>
    <x v="1"/>
    <s v="CE12B02"/>
  </r>
  <r>
    <x v="4"/>
    <x v="11"/>
    <x v="2"/>
    <x v="0"/>
    <s v="CE12C01"/>
  </r>
  <r>
    <x v="4"/>
    <x v="11"/>
    <x v="2"/>
    <x v="1"/>
    <s v="CE12C02"/>
  </r>
  <r>
    <x v="4"/>
    <x v="11"/>
    <x v="3"/>
    <x v="0"/>
    <s v="CE12D01"/>
  </r>
  <r>
    <x v="4"/>
    <x v="11"/>
    <x v="3"/>
    <x v="1"/>
    <s v="CE12D02"/>
  </r>
  <r>
    <x v="4"/>
    <x v="11"/>
    <x v="4"/>
    <x v="0"/>
    <s v="CE12E01"/>
  </r>
  <r>
    <x v="4"/>
    <x v="11"/>
    <x v="4"/>
    <x v="1"/>
    <s v="CE12E02"/>
  </r>
  <r>
    <x v="4"/>
    <x v="12"/>
    <x v="0"/>
    <x v="0"/>
    <s v="CE13A01"/>
  </r>
  <r>
    <x v="4"/>
    <x v="12"/>
    <x v="0"/>
    <x v="1"/>
    <s v="CE13A02"/>
  </r>
  <r>
    <x v="4"/>
    <x v="12"/>
    <x v="1"/>
    <x v="0"/>
    <s v="CE13B01"/>
  </r>
  <r>
    <x v="4"/>
    <x v="12"/>
    <x v="1"/>
    <x v="1"/>
    <s v="CE13B02"/>
  </r>
  <r>
    <x v="4"/>
    <x v="12"/>
    <x v="2"/>
    <x v="0"/>
    <s v="CE13C01"/>
  </r>
  <r>
    <x v="4"/>
    <x v="12"/>
    <x v="2"/>
    <x v="1"/>
    <s v="CE13C02"/>
  </r>
  <r>
    <x v="4"/>
    <x v="12"/>
    <x v="3"/>
    <x v="0"/>
    <s v="CE13D01"/>
  </r>
  <r>
    <x v="4"/>
    <x v="12"/>
    <x v="3"/>
    <x v="1"/>
    <s v="CE13D02"/>
  </r>
  <r>
    <x v="4"/>
    <x v="12"/>
    <x v="4"/>
    <x v="0"/>
    <s v="CE13E01"/>
  </r>
  <r>
    <x v="4"/>
    <x v="12"/>
    <x v="4"/>
    <x v="1"/>
    <s v="CE13E02"/>
  </r>
  <r>
    <x v="4"/>
    <x v="13"/>
    <x v="0"/>
    <x v="0"/>
    <s v="CE14A01"/>
  </r>
  <r>
    <x v="4"/>
    <x v="13"/>
    <x v="0"/>
    <x v="1"/>
    <s v="CE14A02"/>
  </r>
  <r>
    <x v="4"/>
    <x v="13"/>
    <x v="1"/>
    <x v="0"/>
    <s v="CE14B01"/>
  </r>
  <r>
    <x v="4"/>
    <x v="13"/>
    <x v="1"/>
    <x v="1"/>
    <s v="CE14B02"/>
  </r>
  <r>
    <x v="4"/>
    <x v="13"/>
    <x v="2"/>
    <x v="0"/>
    <s v="CE14C01"/>
  </r>
  <r>
    <x v="4"/>
    <x v="13"/>
    <x v="2"/>
    <x v="1"/>
    <s v="CE14C02"/>
  </r>
  <r>
    <x v="4"/>
    <x v="13"/>
    <x v="3"/>
    <x v="0"/>
    <s v="CE14D01"/>
  </r>
  <r>
    <x v="4"/>
    <x v="13"/>
    <x v="3"/>
    <x v="1"/>
    <s v="CE14D02"/>
  </r>
  <r>
    <x v="4"/>
    <x v="13"/>
    <x v="4"/>
    <x v="0"/>
    <s v="CE14E01"/>
  </r>
  <r>
    <x v="4"/>
    <x v="13"/>
    <x v="4"/>
    <x v="1"/>
    <s v="CE14E02"/>
  </r>
  <r>
    <x v="4"/>
    <x v="14"/>
    <x v="0"/>
    <x v="0"/>
    <s v="CE15A01"/>
  </r>
  <r>
    <x v="4"/>
    <x v="14"/>
    <x v="0"/>
    <x v="1"/>
    <s v="CE15A02"/>
  </r>
  <r>
    <x v="4"/>
    <x v="14"/>
    <x v="1"/>
    <x v="0"/>
    <s v="CE15B01"/>
  </r>
  <r>
    <x v="4"/>
    <x v="14"/>
    <x v="1"/>
    <x v="1"/>
    <s v="CE15B02"/>
  </r>
  <r>
    <x v="4"/>
    <x v="14"/>
    <x v="2"/>
    <x v="0"/>
    <s v="CE15C01"/>
  </r>
  <r>
    <x v="4"/>
    <x v="14"/>
    <x v="2"/>
    <x v="1"/>
    <s v="CE15C02"/>
  </r>
  <r>
    <x v="4"/>
    <x v="14"/>
    <x v="3"/>
    <x v="0"/>
    <s v="CE15D01"/>
  </r>
  <r>
    <x v="4"/>
    <x v="14"/>
    <x v="3"/>
    <x v="1"/>
    <s v="CE15D02"/>
  </r>
  <r>
    <x v="4"/>
    <x v="14"/>
    <x v="4"/>
    <x v="0"/>
    <s v="CE15E01"/>
  </r>
  <r>
    <x v="4"/>
    <x v="14"/>
    <x v="4"/>
    <x v="1"/>
    <s v="CE15E02"/>
  </r>
  <r>
    <x v="4"/>
    <x v="15"/>
    <x v="0"/>
    <x v="0"/>
    <s v="CE16A01"/>
  </r>
  <r>
    <x v="4"/>
    <x v="15"/>
    <x v="0"/>
    <x v="1"/>
    <s v="CE16A02"/>
  </r>
  <r>
    <x v="4"/>
    <x v="15"/>
    <x v="1"/>
    <x v="0"/>
    <s v="CE16B01"/>
  </r>
  <r>
    <x v="4"/>
    <x v="15"/>
    <x v="1"/>
    <x v="1"/>
    <s v="CE16B02"/>
  </r>
  <r>
    <x v="4"/>
    <x v="15"/>
    <x v="2"/>
    <x v="0"/>
    <s v="CE16C01"/>
  </r>
  <r>
    <x v="4"/>
    <x v="15"/>
    <x v="2"/>
    <x v="1"/>
    <s v="CE16C02"/>
  </r>
  <r>
    <x v="4"/>
    <x v="15"/>
    <x v="3"/>
    <x v="0"/>
    <s v="CE16D01"/>
  </r>
  <r>
    <x v="4"/>
    <x v="15"/>
    <x v="3"/>
    <x v="1"/>
    <s v="CE16D02"/>
  </r>
  <r>
    <x v="4"/>
    <x v="15"/>
    <x v="4"/>
    <x v="0"/>
    <s v="CE16E01"/>
  </r>
  <r>
    <x v="4"/>
    <x v="15"/>
    <x v="4"/>
    <x v="1"/>
    <s v="CE16E02"/>
  </r>
  <r>
    <x v="4"/>
    <x v="16"/>
    <x v="0"/>
    <x v="0"/>
    <s v="CE17A01"/>
  </r>
  <r>
    <x v="4"/>
    <x v="16"/>
    <x v="0"/>
    <x v="1"/>
    <s v="CE17A02"/>
  </r>
  <r>
    <x v="4"/>
    <x v="16"/>
    <x v="1"/>
    <x v="0"/>
    <s v="CE17B01"/>
  </r>
  <r>
    <x v="4"/>
    <x v="16"/>
    <x v="1"/>
    <x v="1"/>
    <s v="CE17B02"/>
  </r>
  <r>
    <x v="4"/>
    <x v="16"/>
    <x v="2"/>
    <x v="0"/>
    <s v="CE17C01"/>
  </r>
  <r>
    <x v="4"/>
    <x v="16"/>
    <x v="2"/>
    <x v="1"/>
    <s v="CE17C02"/>
  </r>
  <r>
    <x v="4"/>
    <x v="16"/>
    <x v="3"/>
    <x v="0"/>
    <s v="CE17D01"/>
  </r>
  <r>
    <x v="4"/>
    <x v="16"/>
    <x v="3"/>
    <x v="1"/>
    <s v="CE17D02"/>
  </r>
  <r>
    <x v="4"/>
    <x v="16"/>
    <x v="4"/>
    <x v="0"/>
    <s v="CE17E01"/>
  </r>
  <r>
    <x v="4"/>
    <x v="16"/>
    <x v="4"/>
    <x v="1"/>
    <s v="CE17E02"/>
  </r>
  <r>
    <x v="4"/>
    <x v="17"/>
    <x v="0"/>
    <x v="0"/>
    <s v="CE18A01"/>
  </r>
  <r>
    <x v="4"/>
    <x v="17"/>
    <x v="0"/>
    <x v="1"/>
    <s v="CE18A02"/>
  </r>
  <r>
    <x v="4"/>
    <x v="17"/>
    <x v="1"/>
    <x v="0"/>
    <s v="CE18B01"/>
  </r>
  <r>
    <x v="4"/>
    <x v="17"/>
    <x v="1"/>
    <x v="1"/>
    <s v="CE18B02"/>
  </r>
  <r>
    <x v="4"/>
    <x v="17"/>
    <x v="2"/>
    <x v="0"/>
    <s v="CE18C01"/>
  </r>
  <r>
    <x v="4"/>
    <x v="17"/>
    <x v="2"/>
    <x v="1"/>
    <s v="CE18C02"/>
  </r>
  <r>
    <x v="4"/>
    <x v="17"/>
    <x v="3"/>
    <x v="0"/>
    <s v="CE18D01"/>
  </r>
  <r>
    <x v="4"/>
    <x v="17"/>
    <x v="3"/>
    <x v="1"/>
    <s v="CE18D02"/>
  </r>
  <r>
    <x v="4"/>
    <x v="17"/>
    <x v="4"/>
    <x v="0"/>
    <s v="CE18E01"/>
  </r>
  <r>
    <x v="4"/>
    <x v="17"/>
    <x v="4"/>
    <x v="1"/>
    <s v="CE18E02"/>
  </r>
  <r>
    <x v="4"/>
    <x v="18"/>
    <x v="0"/>
    <x v="0"/>
    <s v="CE19A01"/>
  </r>
  <r>
    <x v="4"/>
    <x v="18"/>
    <x v="0"/>
    <x v="1"/>
    <s v="CE19A02"/>
  </r>
  <r>
    <x v="4"/>
    <x v="18"/>
    <x v="1"/>
    <x v="0"/>
    <s v="CE19B01"/>
  </r>
  <r>
    <x v="4"/>
    <x v="18"/>
    <x v="1"/>
    <x v="1"/>
    <s v="CE19B02"/>
  </r>
  <r>
    <x v="4"/>
    <x v="18"/>
    <x v="2"/>
    <x v="0"/>
    <s v="CE19C01"/>
  </r>
  <r>
    <x v="4"/>
    <x v="18"/>
    <x v="2"/>
    <x v="1"/>
    <s v="CE19C02"/>
  </r>
  <r>
    <x v="4"/>
    <x v="18"/>
    <x v="3"/>
    <x v="0"/>
    <s v="CE19D01"/>
  </r>
  <r>
    <x v="4"/>
    <x v="18"/>
    <x v="3"/>
    <x v="1"/>
    <s v="CE19D02"/>
  </r>
  <r>
    <x v="4"/>
    <x v="18"/>
    <x v="4"/>
    <x v="0"/>
    <s v="CE19E01"/>
  </r>
  <r>
    <x v="4"/>
    <x v="18"/>
    <x v="4"/>
    <x v="1"/>
    <s v="CE19E02"/>
  </r>
  <r>
    <x v="4"/>
    <x v="19"/>
    <x v="0"/>
    <x v="0"/>
    <s v="CE20A01"/>
  </r>
  <r>
    <x v="4"/>
    <x v="19"/>
    <x v="0"/>
    <x v="1"/>
    <s v="CE20A02"/>
  </r>
  <r>
    <x v="4"/>
    <x v="19"/>
    <x v="1"/>
    <x v="0"/>
    <s v="CE20B01"/>
  </r>
  <r>
    <x v="4"/>
    <x v="19"/>
    <x v="1"/>
    <x v="1"/>
    <s v="CE20B02"/>
  </r>
  <r>
    <x v="4"/>
    <x v="19"/>
    <x v="2"/>
    <x v="0"/>
    <s v="CE20C01"/>
  </r>
  <r>
    <x v="4"/>
    <x v="19"/>
    <x v="2"/>
    <x v="1"/>
    <s v="CE20C02"/>
  </r>
  <r>
    <x v="4"/>
    <x v="19"/>
    <x v="3"/>
    <x v="0"/>
    <s v="CE20D01"/>
  </r>
  <r>
    <x v="4"/>
    <x v="19"/>
    <x v="3"/>
    <x v="1"/>
    <s v="CE20D02"/>
  </r>
  <r>
    <x v="4"/>
    <x v="19"/>
    <x v="4"/>
    <x v="0"/>
    <s v="CE20E01"/>
  </r>
  <r>
    <x v="4"/>
    <x v="19"/>
    <x v="4"/>
    <x v="1"/>
    <s v="CE20E02"/>
  </r>
  <r>
    <x v="4"/>
    <x v="20"/>
    <x v="0"/>
    <x v="0"/>
    <s v="CE21A01"/>
  </r>
  <r>
    <x v="4"/>
    <x v="20"/>
    <x v="0"/>
    <x v="1"/>
    <s v="CE21A02"/>
  </r>
  <r>
    <x v="4"/>
    <x v="20"/>
    <x v="1"/>
    <x v="0"/>
    <s v="CE21B01"/>
  </r>
  <r>
    <x v="4"/>
    <x v="20"/>
    <x v="1"/>
    <x v="1"/>
    <s v="CE21B02"/>
  </r>
  <r>
    <x v="4"/>
    <x v="20"/>
    <x v="2"/>
    <x v="0"/>
    <s v="CE21C01"/>
  </r>
  <r>
    <x v="4"/>
    <x v="20"/>
    <x v="2"/>
    <x v="1"/>
    <s v="CE21C02"/>
  </r>
  <r>
    <x v="4"/>
    <x v="20"/>
    <x v="3"/>
    <x v="0"/>
    <s v="CE21D01"/>
  </r>
  <r>
    <x v="4"/>
    <x v="20"/>
    <x v="3"/>
    <x v="1"/>
    <s v="CE21D02"/>
  </r>
  <r>
    <x v="4"/>
    <x v="20"/>
    <x v="4"/>
    <x v="0"/>
    <s v="CE21E01"/>
  </r>
  <r>
    <x v="4"/>
    <x v="20"/>
    <x v="4"/>
    <x v="1"/>
    <s v="CE21E02"/>
  </r>
  <r>
    <x v="4"/>
    <x v="21"/>
    <x v="0"/>
    <x v="0"/>
    <s v="CE22A01"/>
  </r>
  <r>
    <x v="4"/>
    <x v="21"/>
    <x v="0"/>
    <x v="1"/>
    <s v="CE22A02"/>
  </r>
  <r>
    <x v="4"/>
    <x v="21"/>
    <x v="1"/>
    <x v="0"/>
    <s v="CE22B01"/>
  </r>
  <r>
    <x v="4"/>
    <x v="21"/>
    <x v="1"/>
    <x v="1"/>
    <s v="CE22B02"/>
  </r>
  <r>
    <x v="4"/>
    <x v="21"/>
    <x v="2"/>
    <x v="0"/>
    <s v="CE22C01"/>
  </r>
  <r>
    <x v="4"/>
    <x v="21"/>
    <x v="2"/>
    <x v="1"/>
    <s v="CE22C02"/>
  </r>
  <r>
    <x v="4"/>
    <x v="21"/>
    <x v="3"/>
    <x v="0"/>
    <s v="CE22D01"/>
  </r>
  <r>
    <x v="4"/>
    <x v="21"/>
    <x v="3"/>
    <x v="1"/>
    <s v="CE22D02"/>
  </r>
  <r>
    <x v="4"/>
    <x v="21"/>
    <x v="4"/>
    <x v="0"/>
    <s v="CE22E01"/>
  </r>
  <r>
    <x v="4"/>
    <x v="21"/>
    <x v="4"/>
    <x v="1"/>
    <s v="CE22E02"/>
  </r>
  <r>
    <x v="4"/>
    <x v="22"/>
    <x v="0"/>
    <x v="0"/>
    <s v="CE23A01"/>
  </r>
  <r>
    <x v="4"/>
    <x v="22"/>
    <x v="0"/>
    <x v="1"/>
    <s v="CE23A02"/>
  </r>
  <r>
    <x v="4"/>
    <x v="22"/>
    <x v="1"/>
    <x v="0"/>
    <s v="CE23B01"/>
  </r>
  <r>
    <x v="4"/>
    <x v="22"/>
    <x v="1"/>
    <x v="1"/>
    <s v="CE23B02"/>
  </r>
  <r>
    <x v="4"/>
    <x v="22"/>
    <x v="2"/>
    <x v="0"/>
    <s v="CE23C01"/>
  </r>
  <r>
    <x v="4"/>
    <x v="22"/>
    <x v="2"/>
    <x v="1"/>
    <s v="CE23C02"/>
  </r>
  <r>
    <x v="4"/>
    <x v="22"/>
    <x v="3"/>
    <x v="0"/>
    <s v="CE23D01"/>
  </r>
  <r>
    <x v="4"/>
    <x v="22"/>
    <x v="3"/>
    <x v="1"/>
    <s v="CE23D02"/>
  </r>
  <r>
    <x v="4"/>
    <x v="22"/>
    <x v="4"/>
    <x v="0"/>
    <s v="CE23E01"/>
  </r>
  <r>
    <x v="4"/>
    <x v="22"/>
    <x v="4"/>
    <x v="1"/>
    <s v="CE23E02"/>
  </r>
  <r>
    <x v="4"/>
    <x v="23"/>
    <x v="0"/>
    <x v="0"/>
    <s v="CE24A01"/>
  </r>
  <r>
    <x v="4"/>
    <x v="23"/>
    <x v="0"/>
    <x v="1"/>
    <s v="CE24A02"/>
  </r>
  <r>
    <x v="4"/>
    <x v="23"/>
    <x v="1"/>
    <x v="0"/>
    <s v="CE24B01"/>
  </r>
  <r>
    <x v="4"/>
    <x v="23"/>
    <x v="1"/>
    <x v="1"/>
    <s v="CE24B02"/>
  </r>
  <r>
    <x v="4"/>
    <x v="23"/>
    <x v="2"/>
    <x v="0"/>
    <s v="CE24C01"/>
  </r>
  <r>
    <x v="4"/>
    <x v="23"/>
    <x v="2"/>
    <x v="1"/>
    <s v="CE24C02"/>
  </r>
  <r>
    <x v="4"/>
    <x v="23"/>
    <x v="3"/>
    <x v="0"/>
    <s v="CE24D01"/>
  </r>
  <r>
    <x v="4"/>
    <x v="23"/>
    <x v="3"/>
    <x v="1"/>
    <s v="CE24D02"/>
  </r>
  <r>
    <x v="4"/>
    <x v="23"/>
    <x v="4"/>
    <x v="0"/>
    <s v="CE24E01"/>
  </r>
  <r>
    <x v="4"/>
    <x v="23"/>
    <x v="4"/>
    <x v="1"/>
    <s v="CE24E02"/>
  </r>
  <r>
    <x v="4"/>
    <x v="24"/>
    <x v="0"/>
    <x v="0"/>
    <s v="CE25A01"/>
  </r>
  <r>
    <x v="4"/>
    <x v="24"/>
    <x v="0"/>
    <x v="1"/>
    <s v="CE25A02"/>
  </r>
  <r>
    <x v="4"/>
    <x v="24"/>
    <x v="1"/>
    <x v="0"/>
    <s v="CE25B01"/>
  </r>
  <r>
    <x v="4"/>
    <x v="24"/>
    <x v="1"/>
    <x v="1"/>
    <s v="CE25B02"/>
  </r>
  <r>
    <x v="4"/>
    <x v="24"/>
    <x v="2"/>
    <x v="0"/>
    <s v="CE25C01"/>
  </r>
  <r>
    <x v="4"/>
    <x v="24"/>
    <x v="2"/>
    <x v="1"/>
    <s v="CE25C02"/>
  </r>
  <r>
    <x v="4"/>
    <x v="24"/>
    <x v="3"/>
    <x v="0"/>
    <s v="CE25D01"/>
  </r>
  <r>
    <x v="4"/>
    <x v="24"/>
    <x v="3"/>
    <x v="1"/>
    <s v="CE25D02"/>
  </r>
  <r>
    <x v="4"/>
    <x v="24"/>
    <x v="4"/>
    <x v="0"/>
    <s v="CE25E01"/>
  </r>
  <r>
    <x v="4"/>
    <x v="24"/>
    <x v="4"/>
    <x v="1"/>
    <s v="CE25E02"/>
  </r>
  <r>
    <x v="4"/>
    <x v="25"/>
    <x v="0"/>
    <x v="0"/>
    <s v="CE26A01"/>
  </r>
  <r>
    <x v="4"/>
    <x v="25"/>
    <x v="0"/>
    <x v="1"/>
    <s v="CE26A02"/>
  </r>
  <r>
    <x v="4"/>
    <x v="25"/>
    <x v="1"/>
    <x v="0"/>
    <s v="CE26B01"/>
  </r>
  <r>
    <x v="4"/>
    <x v="25"/>
    <x v="1"/>
    <x v="1"/>
    <s v="CE26B02"/>
  </r>
  <r>
    <x v="4"/>
    <x v="25"/>
    <x v="2"/>
    <x v="0"/>
    <s v="CE26C01"/>
  </r>
  <r>
    <x v="4"/>
    <x v="25"/>
    <x v="2"/>
    <x v="1"/>
    <s v="CE26C02"/>
  </r>
  <r>
    <x v="4"/>
    <x v="25"/>
    <x v="3"/>
    <x v="0"/>
    <s v="CE26D01"/>
  </r>
  <r>
    <x v="4"/>
    <x v="25"/>
    <x v="3"/>
    <x v="1"/>
    <s v="CE26D02"/>
  </r>
  <r>
    <x v="4"/>
    <x v="25"/>
    <x v="4"/>
    <x v="0"/>
    <s v="CE26E01"/>
  </r>
  <r>
    <x v="4"/>
    <x v="25"/>
    <x v="4"/>
    <x v="1"/>
    <s v="CE26E02"/>
  </r>
  <r>
    <x v="4"/>
    <x v="26"/>
    <x v="0"/>
    <x v="0"/>
    <s v="CE27A01"/>
  </r>
  <r>
    <x v="4"/>
    <x v="26"/>
    <x v="0"/>
    <x v="1"/>
    <s v="CE27A02"/>
  </r>
  <r>
    <x v="4"/>
    <x v="26"/>
    <x v="1"/>
    <x v="0"/>
    <s v="CE27B01"/>
  </r>
  <r>
    <x v="4"/>
    <x v="26"/>
    <x v="1"/>
    <x v="1"/>
    <s v="CE27B02"/>
  </r>
  <r>
    <x v="4"/>
    <x v="26"/>
    <x v="2"/>
    <x v="0"/>
    <s v="CE27C01"/>
  </r>
  <r>
    <x v="4"/>
    <x v="26"/>
    <x v="2"/>
    <x v="1"/>
    <s v="CE27C02"/>
  </r>
  <r>
    <x v="4"/>
    <x v="26"/>
    <x v="3"/>
    <x v="0"/>
    <s v="CE27D01"/>
  </r>
  <r>
    <x v="4"/>
    <x v="26"/>
    <x v="3"/>
    <x v="1"/>
    <s v="CE27D02"/>
  </r>
  <r>
    <x v="4"/>
    <x v="26"/>
    <x v="4"/>
    <x v="0"/>
    <s v="CE27E01"/>
  </r>
  <r>
    <x v="4"/>
    <x v="26"/>
    <x v="4"/>
    <x v="1"/>
    <s v="CE27E02"/>
  </r>
  <r>
    <x v="4"/>
    <x v="27"/>
    <x v="0"/>
    <x v="0"/>
    <s v="CE28A01"/>
  </r>
  <r>
    <x v="4"/>
    <x v="27"/>
    <x v="0"/>
    <x v="1"/>
    <s v="CE28A02"/>
  </r>
  <r>
    <x v="4"/>
    <x v="27"/>
    <x v="1"/>
    <x v="0"/>
    <s v="CE28B01"/>
  </r>
  <r>
    <x v="4"/>
    <x v="27"/>
    <x v="1"/>
    <x v="1"/>
    <s v="CE28B02"/>
  </r>
  <r>
    <x v="4"/>
    <x v="27"/>
    <x v="2"/>
    <x v="0"/>
    <s v="CE28C01"/>
  </r>
  <r>
    <x v="4"/>
    <x v="27"/>
    <x v="2"/>
    <x v="1"/>
    <s v="CE28C02"/>
  </r>
  <r>
    <x v="4"/>
    <x v="27"/>
    <x v="3"/>
    <x v="0"/>
    <s v="CE28D01"/>
  </r>
  <r>
    <x v="4"/>
    <x v="27"/>
    <x v="3"/>
    <x v="1"/>
    <s v="CE28D02"/>
  </r>
  <r>
    <x v="4"/>
    <x v="27"/>
    <x v="4"/>
    <x v="0"/>
    <s v="CE28E01"/>
  </r>
  <r>
    <x v="4"/>
    <x v="27"/>
    <x v="4"/>
    <x v="1"/>
    <s v="CE28E02"/>
  </r>
  <r>
    <x v="4"/>
    <x v="28"/>
    <x v="0"/>
    <x v="0"/>
    <s v="CE29A01"/>
  </r>
  <r>
    <x v="4"/>
    <x v="28"/>
    <x v="0"/>
    <x v="1"/>
    <s v="CE29A02"/>
  </r>
  <r>
    <x v="4"/>
    <x v="28"/>
    <x v="1"/>
    <x v="0"/>
    <s v="CE29B01"/>
  </r>
  <r>
    <x v="4"/>
    <x v="28"/>
    <x v="1"/>
    <x v="1"/>
    <s v="CE29B02"/>
  </r>
  <r>
    <x v="4"/>
    <x v="28"/>
    <x v="2"/>
    <x v="0"/>
    <s v="CE29C01"/>
  </r>
  <r>
    <x v="4"/>
    <x v="28"/>
    <x v="2"/>
    <x v="1"/>
    <s v="CE29C02"/>
  </r>
  <r>
    <x v="4"/>
    <x v="28"/>
    <x v="3"/>
    <x v="0"/>
    <s v="CE29D01"/>
  </r>
  <r>
    <x v="4"/>
    <x v="28"/>
    <x v="3"/>
    <x v="1"/>
    <s v="CE29D02"/>
  </r>
  <r>
    <x v="4"/>
    <x v="28"/>
    <x v="4"/>
    <x v="0"/>
    <s v="CE29E01"/>
  </r>
  <r>
    <x v="4"/>
    <x v="28"/>
    <x v="4"/>
    <x v="1"/>
    <s v="CE29E02"/>
  </r>
  <r>
    <x v="4"/>
    <x v="29"/>
    <x v="0"/>
    <x v="0"/>
    <s v="CE30A01"/>
  </r>
  <r>
    <x v="4"/>
    <x v="29"/>
    <x v="0"/>
    <x v="1"/>
    <s v="CE30A02"/>
  </r>
  <r>
    <x v="4"/>
    <x v="29"/>
    <x v="1"/>
    <x v="0"/>
    <s v="CE30B01"/>
  </r>
  <r>
    <x v="4"/>
    <x v="29"/>
    <x v="1"/>
    <x v="1"/>
    <s v="CE30B02"/>
  </r>
  <r>
    <x v="4"/>
    <x v="29"/>
    <x v="2"/>
    <x v="0"/>
    <s v="CE30C01"/>
  </r>
  <r>
    <x v="4"/>
    <x v="29"/>
    <x v="2"/>
    <x v="1"/>
    <s v="CE30C02"/>
  </r>
  <r>
    <x v="4"/>
    <x v="29"/>
    <x v="3"/>
    <x v="0"/>
    <s v="CE30D01"/>
  </r>
  <r>
    <x v="4"/>
    <x v="29"/>
    <x v="3"/>
    <x v="1"/>
    <s v="CE30D02"/>
  </r>
  <r>
    <x v="4"/>
    <x v="29"/>
    <x v="4"/>
    <x v="0"/>
    <s v="CE30E01"/>
  </r>
  <r>
    <x v="4"/>
    <x v="29"/>
    <x v="4"/>
    <x v="1"/>
    <s v="CE30E02"/>
  </r>
  <r>
    <x v="4"/>
    <x v="30"/>
    <x v="0"/>
    <x v="0"/>
    <s v="CE31A01"/>
  </r>
  <r>
    <x v="4"/>
    <x v="30"/>
    <x v="0"/>
    <x v="1"/>
    <s v="CE31A02"/>
  </r>
  <r>
    <x v="4"/>
    <x v="30"/>
    <x v="1"/>
    <x v="0"/>
    <s v="CE31B01"/>
  </r>
  <r>
    <x v="4"/>
    <x v="30"/>
    <x v="1"/>
    <x v="1"/>
    <s v="CE31B02"/>
  </r>
  <r>
    <x v="4"/>
    <x v="30"/>
    <x v="2"/>
    <x v="0"/>
    <s v="CE31C01"/>
  </r>
  <r>
    <x v="4"/>
    <x v="30"/>
    <x v="2"/>
    <x v="1"/>
    <s v="CE31C02"/>
  </r>
  <r>
    <x v="4"/>
    <x v="30"/>
    <x v="3"/>
    <x v="0"/>
    <s v="CE31D01"/>
  </r>
  <r>
    <x v="4"/>
    <x v="30"/>
    <x v="3"/>
    <x v="1"/>
    <s v="CE31D02"/>
  </r>
  <r>
    <x v="4"/>
    <x v="30"/>
    <x v="4"/>
    <x v="0"/>
    <s v="CE31E01"/>
  </r>
  <r>
    <x v="4"/>
    <x v="30"/>
    <x v="4"/>
    <x v="1"/>
    <s v="CE31E02"/>
  </r>
  <r>
    <x v="4"/>
    <x v="31"/>
    <x v="0"/>
    <x v="0"/>
    <s v="CE32A01"/>
  </r>
  <r>
    <x v="4"/>
    <x v="31"/>
    <x v="0"/>
    <x v="1"/>
    <s v="CE32A02"/>
  </r>
  <r>
    <x v="4"/>
    <x v="31"/>
    <x v="1"/>
    <x v="0"/>
    <s v="CE32B01"/>
  </r>
  <r>
    <x v="4"/>
    <x v="31"/>
    <x v="1"/>
    <x v="1"/>
    <s v="CE32B02"/>
  </r>
  <r>
    <x v="4"/>
    <x v="31"/>
    <x v="2"/>
    <x v="0"/>
    <s v="CE32C01"/>
  </r>
  <r>
    <x v="4"/>
    <x v="31"/>
    <x v="2"/>
    <x v="1"/>
    <s v="CE32C02"/>
  </r>
  <r>
    <x v="4"/>
    <x v="31"/>
    <x v="3"/>
    <x v="0"/>
    <s v="CE32D01"/>
  </r>
  <r>
    <x v="4"/>
    <x v="31"/>
    <x v="3"/>
    <x v="1"/>
    <s v="CE32D02"/>
  </r>
  <r>
    <x v="4"/>
    <x v="31"/>
    <x v="4"/>
    <x v="0"/>
    <s v="CE32E01"/>
  </r>
  <r>
    <x v="4"/>
    <x v="31"/>
    <x v="4"/>
    <x v="1"/>
    <s v="CE32E02"/>
  </r>
  <r>
    <x v="4"/>
    <x v="33"/>
    <x v="0"/>
    <x v="0"/>
    <s v="CE34A01"/>
  </r>
  <r>
    <x v="4"/>
    <x v="33"/>
    <x v="0"/>
    <x v="1"/>
    <s v="CE34A02"/>
  </r>
  <r>
    <x v="4"/>
    <x v="33"/>
    <x v="1"/>
    <x v="0"/>
    <s v="CE34B01"/>
  </r>
  <r>
    <x v="4"/>
    <x v="33"/>
    <x v="1"/>
    <x v="1"/>
    <s v="CE34B02"/>
  </r>
  <r>
    <x v="4"/>
    <x v="33"/>
    <x v="2"/>
    <x v="0"/>
    <s v="CE34C01"/>
  </r>
  <r>
    <x v="4"/>
    <x v="33"/>
    <x v="2"/>
    <x v="1"/>
    <s v="CE34C02"/>
  </r>
  <r>
    <x v="4"/>
    <x v="33"/>
    <x v="3"/>
    <x v="0"/>
    <s v="CE34D01"/>
  </r>
  <r>
    <x v="4"/>
    <x v="33"/>
    <x v="3"/>
    <x v="1"/>
    <s v="CE34D02"/>
  </r>
  <r>
    <x v="4"/>
    <x v="33"/>
    <x v="4"/>
    <x v="0"/>
    <s v="CE34E01"/>
  </r>
  <r>
    <x v="4"/>
    <x v="33"/>
    <x v="4"/>
    <x v="1"/>
    <s v="CE34E02"/>
  </r>
  <r>
    <x v="4"/>
    <x v="34"/>
    <x v="0"/>
    <x v="0"/>
    <s v="CE35A01"/>
  </r>
  <r>
    <x v="4"/>
    <x v="34"/>
    <x v="0"/>
    <x v="1"/>
    <s v="CE35A02"/>
  </r>
  <r>
    <x v="4"/>
    <x v="34"/>
    <x v="1"/>
    <x v="0"/>
    <s v="CE35B01"/>
  </r>
  <r>
    <x v="4"/>
    <x v="34"/>
    <x v="1"/>
    <x v="1"/>
    <s v="CE35B02"/>
  </r>
  <r>
    <x v="4"/>
    <x v="34"/>
    <x v="2"/>
    <x v="0"/>
    <s v="CE35C01"/>
  </r>
  <r>
    <x v="4"/>
    <x v="34"/>
    <x v="2"/>
    <x v="1"/>
    <s v="CE35C02"/>
  </r>
  <r>
    <x v="4"/>
    <x v="34"/>
    <x v="3"/>
    <x v="0"/>
    <s v="CE35D01"/>
  </r>
  <r>
    <x v="4"/>
    <x v="34"/>
    <x v="3"/>
    <x v="1"/>
    <s v="CE35D02"/>
  </r>
  <r>
    <x v="4"/>
    <x v="34"/>
    <x v="4"/>
    <x v="0"/>
    <s v="CE35E01"/>
  </r>
  <r>
    <x v="4"/>
    <x v="34"/>
    <x v="4"/>
    <x v="1"/>
    <s v="CE35E02"/>
  </r>
  <r>
    <x v="4"/>
    <x v="35"/>
    <x v="0"/>
    <x v="0"/>
    <s v="CE36A01"/>
  </r>
  <r>
    <x v="4"/>
    <x v="35"/>
    <x v="0"/>
    <x v="1"/>
    <s v="CE36A02"/>
  </r>
  <r>
    <x v="4"/>
    <x v="35"/>
    <x v="1"/>
    <x v="0"/>
    <s v="CE36B01"/>
  </r>
  <r>
    <x v="4"/>
    <x v="35"/>
    <x v="1"/>
    <x v="1"/>
    <s v="CE36B02"/>
  </r>
  <r>
    <x v="4"/>
    <x v="35"/>
    <x v="2"/>
    <x v="0"/>
    <s v="CE36C01"/>
  </r>
  <r>
    <x v="4"/>
    <x v="35"/>
    <x v="2"/>
    <x v="1"/>
    <s v="CE36C02"/>
  </r>
  <r>
    <x v="4"/>
    <x v="35"/>
    <x v="3"/>
    <x v="0"/>
    <s v="CE36D01"/>
  </r>
  <r>
    <x v="4"/>
    <x v="35"/>
    <x v="3"/>
    <x v="1"/>
    <s v="CE36D02"/>
  </r>
  <r>
    <x v="4"/>
    <x v="35"/>
    <x v="4"/>
    <x v="0"/>
    <s v="CE36E01"/>
  </r>
  <r>
    <x v="4"/>
    <x v="35"/>
    <x v="4"/>
    <x v="1"/>
    <s v="CE36E02"/>
  </r>
  <r>
    <x v="4"/>
    <x v="36"/>
    <x v="0"/>
    <x v="0"/>
    <s v="CE37A01"/>
  </r>
  <r>
    <x v="4"/>
    <x v="36"/>
    <x v="0"/>
    <x v="1"/>
    <s v="CE37A02"/>
  </r>
  <r>
    <x v="4"/>
    <x v="36"/>
    <x v="1"/>
    <x v="0"/>
    <s v="CE37B01"/>
  </r>
  <r>
    <x v="4"/>
    <x v="36"/>
    <x v="1"/>
    <x v="1"/>
    <s v="CE37B02"/>
  </r>
  <r>
    <x v="4"/>
    <x v="36"/>
    <x v="2"/>
    <x v="0"/>
    <s v="CE37C01"/>
  </r>
  <r>
    <x v="4"/>
    <x v="36"/>
    <x v="2"/>
    <x v="1"/>
    <s v="CE37C02"/>
  </r>
  <r>
    <x v="4"/>
    <x v="36"/>
    <x v="3"/>
    <x v="0"/>
    <s v="CE37D01"/>
  </r>
  <r>
    <x v="4"/>
    <x v="36"/>
    <x v="3"/>
    <x v="1"/>
    <s v="CE37D02"/>
  </r>
  <r>
    <x v="4"/>
    <x v="36"/>
    <x v="4"/>
    <x v="0"/>
    <s v="CE37E01"/>
  </r>
  <r>
    <x v="4"/>
    <x v="36"/>
    <x v="4"/>
    <x v="1"/>
    <s v="CE37E02"/>
  </r>
  <r>
    <x v="4"/>
    <x v="37"/>
    <x v="0"/>
    <x v="0"/>
    <s v="CE38A01"/>
  </r>
  <r>
    <x v="4"/>
    <x v="37"/>
    <x v="0"/>
    <x v="1"/>
    <s v="CE38A02"/>
  </r>
  <r>
    <x v="4"/>
    <x v="37"/>
    <x v="1"/>
    <x v="0"/>
    <s v="CE38B01"/>
  </r>
  <r>
    <x v="4"/>
    <x v="37"/>
    <x v="1"/>
    <x v="1"/>
    <s v="CE38B02"/>
  </r>
  <r>
    <x v="4"/>
    <x v="37"/>
    <x v="2"/>
    <x v="0"/>
    <s v="CE38C01"/>
  </r>
  <r>
    <x v="4"/>
    <x v="37"/>
    <x v="2"/>
    <x v="1"/>
    <s v="CE38C02"/>
  </r>
  <r>
    <x v="4"/>
    <x v="37"/>
    <x v="3"/>
    <x v="0"/>
    <s v="CE38D01"/>
  </r>
  <r>
    <x v="4"/>
    <x v="37"/>
    <x v="3"/>
    <x v="1"/>
    <s v="CE38D02"/>
  </r>
  <r>
    <x v="4"/>
    <x v="37"/>
    <x v="4"/>
    <x v="0"/>
    <s v="CE38E01"/>
  </r>
  <r>
    <x v="4"/>
    <x v="37"/>
    <x v="4"/>
    <x v="1"/>
    <s v="CE38E02"/>
  </r>
  <r>
    <x v="4"/>
    <x v="38"/>
    <x v="0"/>
    <x v="0"/>
    <s v="CE39A01"/>
  </r>
  <r>
    <x v="4"/>
    <x v="38"/>
    <x v="0"/>
    <x v="1"/>
    <s v="CE39A02"/>
  </r>
  <r>
    <x v="4"/>
    <x v="38"/>
    <x v="1"/>
    <x v="0"/>
    <s v="CE39B01"/>
  </r>
  <r>
    <x v="4"/>
    <x v="38"/>
    <x v="1"/>
    <x v="1"/>
    <s v="CE39B02"/>
  </r>
  <r>
    <x v="4"/>
    <x v="38"/>
    <x v="2"/>
    <x v="0"/>
    <s v="CE39C01"/>
  </r>
  <r>
    <x v="4"/>
    <x v="38"/>
    <x v="2"/>
    <x v="1"/>
    <s v="CE39C02"/>
  </r>
  <r>
    <x v="4"/>
    <x v="38"/>
    <x v="3"/>
    <x v="0"/>
    <s v="CE39D01"/>
  </r>
  <r>
    <x v="4"/>
    <x v="38"/>
    <x v="3"/>
    <x v="1"/>
    <s v="CE39D02"/>
  </r>
  <r>
    <x v="4"/>
    <x v="38"/>
    <x v="4"/>
    <x v="0"/>
    <s v="CE39E01"/>
  </r>
  <r>
    <x v="4"/>
    <x v="38"/>
    <x v="4"/>
    <x v="1"/>
    <s v="CE39E02"/>
  </r>
  <r>
    <x v="4"/>
    <x v="39"/>
    <x v="0"/>
    <x v="0"/>
    <s v="CE40A01"/>
  </r>
  <r>
    <x v="4"/>
    <x v="39"/>
    <x v="0"/>
    <x v="1"/>
    <s v="CE40A02"/>
  </r>
  <r>
    <x v="4"/>
    <x v="39"/>
    <x v="1"/>
    <x v="0"/>
    <s v="CE40B01"/>
  </r>
  <r>
    <x v="4"/>
    <x v="39"/>
    <x v="1"/>
    <x v="1"/>
    <s v="CE40B02"/>
  </r>
  <r>
    <x v="4"/>
    <x v="39"/>
    <x v="2"/>
    <x v="0"/>
    <s v="CE40C01"/>
  </r>
  <r>
    <x v="4"/>
    <x v="39"/>
    <x v="2"/>
    <x v="1"/>
    <s v="CE40C02"/>
  </r>
  <r>
    <x v="4"/>
    <x v="39"/>
    <x v="3"/>
    <x v="0"/>
    <s v="CE40D01"/>
  </r>
  <r>
    <x v="4"/>
    <x v="39"/>
    <x v="3"/>
    <x v="1"/>
    <s v="CE40D02"/>
  </r>
  <r>
    <x v="4"/>
    <x v="39"/>
    <x v="4"/>
    <x v="0"/>
    <s v="CE40E01"/>
  </r>
  <r>
    <x v="4"/>
    <x v="39"/>
    <x v="4"/>
    <x v="1"/>
    <s v="CE40E02"/>
  </r>
  <r>
    <x v="5"/>
    <x v="0"/>
    <x v="0"/>
    <x v="0"/>
    <s v="CF01A01"/>
  </r>
  <r>
    <x v="5"/>
    <x v="0"/>
    <x v="0"/>
    <x v="1"/>
    <s v="CF01A02"/>
  </r>
  <r>
    <x v="5"/>
    <x v="0"/>
    <x v="1"/>
    <x v="0"/>
    <s v="CF01B01"/>
  </r>
  <r>
    <x v="5"/>
    <x v="0"/>
    <x v="1"/>
    <x v="1"/>
    <s v="CF01B02"/>
  </r>
  <r>
    <x v="5"/>
    <x v="0"/>
    <x v="2"/>
    <x v="0"/>
    <s v="CF01C01"/>
  </r>
  <r>
    <x v="5"/>
    <x v="0"/>
    <x v="2"/>
    <x v="1"/>
    <s v="CF01C02"/>
  </r>
  <r>
    <x v="5"/>
    <x v="0"/>
    <x v="3"/>
    <x v="0"/>
    <s v="CF01D01"/>
  </r>
  <r>
    <x v="5"/>
    <x v="0"/>
    <x v="3"/>
    <x v="1"/>
    <s v="CF01D02"/>
  </r>
  <r>
    <x v="5"/>
    <x v="0"/>
    <x v="4"/>
    <x v="0"/>
    <s v="CF01E01"/>
  </r>
  <r>
    <x v="5"/>
    <x v="0"/>
    <x v="4"/>
    <x v="1"/>
    <s v="CF01E02"/>
  </r>
  <r>
    <x v="5"/>
    <x v="1"/>
    <x v="0"/>
    <x v="0"/>
    <s v="CF02A01"/>
  </r>
  <r>
    <x v="5"/>
    <x v="1"/>
    <x v="0"/>
    <x v="1"/>
    <s v="CF02A02"/>
  </r>
  <r>
    <x v="5"/>
    <x v="1"/>
    <x v="1"/>
    <x v="0"/>
    <s v="CF02B01"/>
  </r>
  <r>
    <x v="5"/>
    <x v="1"/>
    <x v="1"/>
    <x v="1"/>
    <s v="CF02B02"/>
  </r>
  <r>
    <x v="5"/>
    <x v="1"/>
    <x v="2"/>
    <x v="0"/>
    <s v="CF02C01"/>
  </r>
  <r>
    <x v="5"/>
    <x v="1"/>
    <x v="2"/>
    <x v="1"/>
    <s v="CF02C02"/>
  </r>
  <r>
    <x v="5"/>
    <x v="1"/>
    <x v="3"/>
    <x v="0"/>
    <s v="CF02D01"/>
  </r>
  <r>
    <x v="5"/>
    <x v="1"/>
    <x v="3"/>
    <x v="1"/>
    <s v="CF02D02"/>
  </r>
  <r>
    <x v="5"/>
    <x v="1"/>
    <x v="4"/>
    <x v="0"/>
    <s v="CF02E01"/>
  </r>
  <r>
    <x v="5"/>
    <x v="1"/>
    <x v="4"/>
    <x v="1"/>
    <s v="CF02E02"/>
  </r>
  <r>
    <x v="5"/>
    <x v="2"/>
    <x v="0"/>
    <x v="0"/>
    <s v="CF03A01"/>
  </r>
  <r>
    <x v="5"/>
    <x v="2"/>
    <x v="0"/>
    <x v="1"/>
    <s v="CF03A02"/>
  </r>
  <r>
    <x v="5"/>
    <x v="2"/>
    <x v="1"/>
    <x v="0"/>
    <s v="CF03B01"/>
  </r>
  <r>
    <x v="5"/>
    <x v="2"/>
    <x v="1"/>
    <x v="1"/>
    <s v="CF03B02"/>
  </r>
  <r>
    <x v="5"/>
    <x v="2"/>
    <x v="2"/>
    <x v="0"/>
    <s v="CF03C01"/>
  </r>
  <r>
    <x v="5"/>
    <x v="2"/>
    <x v="2"/>
    <x v="1"/>
    <s v="CF03C02"/>
  </r>
  <r>
    <x v="5"/>
    <x v="2"/>
    <x v="3"/>
    <x v="0"/>
    <s v="CF03D01"/>
  </r>
  <r>
    <x v="5"/>
    <x v="2"/>
    <x v="3"/>
    <x v="1"/>
    <s v="CF03D02"/>
  </r>
  <r>
    <x v="5"/>
    <x v="2"/>
    <x v="4"/>
    <x v="0"/>
    <s v="CF03E01"/>
  </r>
  <r>
    <x v="5"/>
    <x v="2"/>
    <x v="4"/>
    <x v="1"/>
    <s v="CF03E02"/>
  </r>
  <r>
    <x v="5"/>
    <x v="3"/>
    <x v="0"/>
    <x v="0"/>
    <s v="CF04A01"/>
  </r>
  <r>
    <x v="5"/>
    <x v="3"/>
    <x v="0"/>
    <x v="1"/>
    <s v="CF04A02"/>
  </r>
  <r>
    <x v="5"/>
    <x v="3"/>
    <x v="1"/>
    <x v="0"/>
    <s v="CF04B01"/>
  </r>
  <r>
    <x v="5"/>
    <x v="3"/>
    <x v="1"/>
    <x v="1"/>
    <s v="CF04B02"/>
  </r>
  <r>
    <x v="5"/>
    <x v="3"/>
    <x v="2"/>
    <x v="0"/>
    <s v="CF04C01"/>
  </r>
  <r>
    <x v="5"/>
    <x v="3"/>
    <x v="2"/>
    <x v="1"/>
    <s v="CF04C02"/>
  </r>
  <r>
    <x v="5"/>
    <x v="3"/>
    <x v="3"/>
    <x v="0"/>
    <s v="CF04D01"/>
  </r>
  <r>
    <x v="5"/>
    <x v="3"/>
    <x v="3"/>
    <x v="1"/>
    <s v="CF04D02"/>
  </r>
  <r>
    <x v="5"/>
    <x v="3"/>
    <x v="4"/>
    <x v="0"/>
    <s v="CF04E01"/>
  </r>
  <r>
    <x v="5"/>
    <x v="3"/>
    <x v="4"/>
    <x v="1"/>
    <s v="CF04E02"/>
  </r>
  <r>
    <x v="5"/>
    <x v="4"/>
    <x v="0"/>
    <x v="0"/>
    <s v="CF05A01"/>
  </r>
  <r>
    <x v="5"/>
    <x v="4"/>
    <x v="0"/>
    <x v="1"/>
    <s v="CF05A02"/>
  </r>
  <r>
    <x v="5"/>
    <x v="4"/>
    <x v="1"/>
    <x v="0"/>
    <s v="CF05B01"/>
  </r>
  <r>
    <x v="5"/>
    <x v="4"/>
    <x v="1"/>
    <x v="1"/>
    <s v="CF05B02"/>
  </r>
  <r>
    <x v="5"/>
    <x v="4"/>
    <x v="2"/>
    <x v="0"/>
    <s v="CF05C01"/>
  </r>
  <r>
    <x v="5"/>
    <x v="4"/>
    <x v="2"/>
    <x v="1"/>
    <s v="CF05C02"/>
  </r>
  <r>
    <x v="5"/>
    <x v="4"/>
    <x v="3"/>
    <x v="0"/>
    <s v="CF05D01"/>
  </r>
  <r>
    <x v="5"/>
    <x v="4"/>
    <x v="3"/>
    <x v="1"/>
    <s v="CF05D02"/>
  </r>
  <r>
    <x v="5"/>
    <x v="4"/>
    <x v="4"/>
    <x v="0"/>
    <s v="CF05E01"/>
  </r>
  <r>
    <x v="5"/>
    <x v="4"/>
    <x v="4"/>
    <x v="1"/>
    <s v="CF05E02"/>
  </r>
  <r>
    <x v="5"/>
    <x v="5"/>
    <x v="0"/>
    <x v="0"/>
    <s v="CF06A01"/>
  </r>
  <r>
    <x v="5"/>
    <x v="5"/>
    <x v="0"/>
    <x v="1"/>
    <s v="CF06A02"/>
  </r>
  <r>
    <x v="5"/>
    <x v="5"/>
    <x v="1"/>
    <x v="0"/>
    <s v="CF06B01"/>
  </r>
  <r>
    <x v="5"/>
    <x v="5"/>
    <x v="1"/>
    <x v="1"/>
    <s v="CF06B02"/>
  </r>
  <r>
    <x v="5"/>
    <x v="5"/>
    <x v="2"/>
    <x v="0"/>
    <s v="CF06C01"/>
  </r>
  <r>
    <x v="5"/>
    <x v="5"/>
    <x v="2"/>
    <x v="1"/>
    <s v="CF06C02"/>
  </r>
  <r>
    <x v="5"/>
    <x v="5"/>
    <x v="3"/>
    <x v="0"/>
    <s v="CF06D01"/>
  </r>
  <r>
    <x v="5"/>
    <x v="5"/>
    <x v="3"/>
    <x v="1"/>
    <s v="CF06D02"/>
  </r>
  <r>
    <x v="5"/>
    <x v="5"/>
    <x v="4"/>
    <x v="0"/>
    <s v="CF06E01"/>
  </r>
  <r>
    <x v="5"/>
    <x v="5"/>
    <x v="4"/>
    <x v="1"/>
    <s v="CF06E02"/>
  </r>
  <r>
    <x v="5"/>
    <x v="6"/>
    <x v="0"/>
    <x v="0"/>
    <s v="CF07A01"/>
  </r>
  <r>
    <x v="5"/>
    <x v="6"/>
    <x v="0"/>
    <x v="1"/>
    <s v="CF07A02"/>
  </r>
  <r>
    <x v="5"/>
    <x v="6"/>
    <x v="1"/>
    <x v="0"/>
    <s v="CF07B01"/>
  </r>
  <r>
    <x v="5"/>
    <x v="6"/>
    <x v="1"/>
    <x v="1"/>
    <s v="CF07B02"/>
  </r>
  <r>
    <x v="5"/>
    <x v="6"/>
    <x v="2"/>
    <x v="0"/>
    <s v="CF07C01"/>
  </r>
  <r>
    <x v="5"/>
    <x v="6"/>
    <x v="2"/>
    <x v="1"/>
    <s v="CF07C02"/>
  </r>
  <r>
    <x v="5"/>
    <x v="6"/>
    <x v="3"/>
    <x v="0"/>
    <s v="CF07D01"/>
  </r>
  <r>
    <x v="5"/>
    <x v="6"/>
    <x v="3"/>
    <x v="1"/>
    <s v="CF07D02"/>
  </r>
  <r>
    <x v="5"/>
    <x v="6"/>
    <x v="4"/>
    <x v="0"/>
    <s v="CF07E01"/>
  </r>
  <r>
    <x v="5"/>
    <x v="6"/>
    <x v="4"/>
    <x v="1"/>
    <s v="CF07E02"/>
  </r>
  <r>
    <x v="5"/>
    <x v="7"/>
    <x v="0"/>
    <x v="0"/>
    <s v="CF08A01"/>
  </r>
  <r>
    <x v="5"/>
    <x v="7"/>
    <x v="0"/>
    <x v="1"/>
    <s v="CF08A02"/>
  </r>
  <r>
    <x v="5"/>
    <x v="7"/>
    <x v="1"/>
    <x v="0"/>
    <s v="CF08B01"/>
  </r>
  <r>
    <x v="5"/>
    <x v="7"/>
    <x v="1"/>
    <x v="1"/>
    <s v="CF08B02"/>
  </r>
  <r>
    <x v="5"/>
    <x v="7"/>
    <x v="2"/>
    <x v="0"/>
    <s v="CF08C01"/>
  </r>
  <r>
    <x v="5"/>
    <x v="7"/>
    <x v="2"/>
    <x v="1"/>
    <s v="CF08C02"/>
  </r>
  <r>
    <x v="5"/>
    <x v="7"/>
    <x v="3"/>
    <x v="0"/>
    <s v="CF08D01"/>
  </r>
  <r>
    <x v="5"/>
    <x v="7"/>
    <x v="3"/>
    <x v="1"/>
    <s v="CF08D02"/>
  </r>
  <r>
    <x v="5"/>
    <x v="7"/>
    <x v="4"/>
    <x v="0"/>
    <s v="CF08E01"/>
  </r>
  <r>
    <x v="5"/>
    <x v="7"/>
    <x v="4"/>
    <x v="1"/>
    <s v="CF08E02"/>
  </r>
  <r>
    <x v="5"/>
    <x v="8"/>
    <x v="0"/>
    <x v="0"/>
    <s v="CF09A01"/>
  </r>
  <r>
    <x v="5"/>
    <x v="8"/>
    <x v="0"/>
    <x v="1"/>
    <s v="CF09A02"/>
  </r>
  <r>
    <x v="5"/>
    <x v="8"/>
    <x v="1"/>
    <x v="0"/>
    <s v="CF09B01"/>
  </r>
  <r>
    <x v="5"/>
    <x v="8"/>
    <x v="1"/>
    <x v="1"/>
    <s v="CF09B02"/>
  </r>
  <r>
    <x v="5"/>
    <x v="8"/>
    <x v="2"/>
    <x v="0"/>
    <s v="CF09C01"/>
  </r>
  <r>
    <x v="5"/>
    <x v="8"/>
    <x v="2"/>
    <x v="1"/>
    <s v="CF09C02"/>
  </r>
  <r>
    <x v="5"/>
    <x v="8"/>
    <x v="3"/>
    <x v="0"/>
    <s v="CF09D01"/>
  </r>
  <r>
    <x v="5"/>
    <x v="8"/>
    <x v="3"/>
    <x v="1"/>
    <s v="CF09D02"/>
  </r>
  <r>
    <x v="5"/>
    <x v="8"/>
    <x v="4"/>
    <x v="0"/>
    <s v="CF09E01"/>
  </r>
  <r>
    <x v="5"/>
    <x v="8"/>
    <x v="4"/>
    <x v="1"/>
    <s v="CF09E02"/>
  </r>
  <r>
    <x v="5"/>
    <x v="9"/>
    <x v="0"/>
    <x v="0"/>
    <s v="CF10A01"/>
  </r>
  <r>
    <x v="5"/>
    <x v="9"/>
    <x v="0"/>
    <x v="1"/>
    <s v="CF10A02"/>
  </r>
  <r>
    <x v="5"/>
    <x v="9"/>
    <x v="1"/>
    <x v="0"/>
    <s v="CF10B01"/>
  </r>
  <r>
    <x v="5"/>
    <x v="9"/>
    <x v="1"/>
    <x v="1"/>
    <s v="CF10B02"/>
  </r>
  <r>
    <x v="5"/>
    <x v="9"/>
    <x v="2"/>
    <x v="0"/>
    <s v="CF10C01"/>
  </r>
  <r>
    <x v="5"/>
    <x v="9"/>
    <x v="2"/>
    <x v="1"/>
    <s v="CF10C02"/>
  </r>
  <r>
    <x v="5"/>
    <x v="9"/>
    <x v="3"/>
    <x v="0"/>
    <s v="CF10D01"/>
  </r>
  <r>
    <x v="5"/>
    <x v="9"/>
    <x v="3"/>
    <x v="1"/>
    <s v="CF10D02"/>
  </r>
  <r>
    <x v="5"/>
    <x v="9"/>
    <x v="4"/>
    <x v="0"/>
    <s v="CF10E01"/>
  </r>
  <r>
    <x v="5"/>
    <x v="9"/>
    <x v="4"/>
    <x v="1"/>
    <s v="CF10E02"/>
  </r>
  <r>
    <x v="5"/>
    <x v="10"/>
    <x v="0"/>
    <x v="0"/>
    <s v="CF11A01"/>
  </r>
  <r>
    <x v="5"/>
    <x v="10"/>
    <x v="0"/>
    <x v="1"/>
    <s v="CF11A02"/>
  </r>
  <r>
    <x v="5"/>
    <x v="10"/>
    <x v="1"/>
    <x v="0"/>
    <s v="CF11B01"/>
  </r>
  <r>
    <x v="5"/>
    <x v="10"/>
    <x v="1"/>
    <x v="1"/>
    <s v="CF11B02"/>
  </r>
  <r>
    <x v="5"/>
    <x v="10"/>
    <x v="2"/>
    <x v="0"/>
    <s v="CF11C01"/>
  </r>
  <r>
    <x v="5"/>
    <x v="10"/>
    <x v="2"/>
    <x v="1"/>
    <s v="CF11C02"/>
  </r>
  <r>
    <x v="5"/>
    <x v="10"/>
    <x v="3"/>
    <x v="0"/>
    <s v="CF11D01"/>
  </r>
  <r>
    <x v="5"/>
    <x v="10"/>
    <x v="3"/>
    <x v="1"/>
    <s v="CF11D02"/>
  </r>
  <r>
    <x v="5"/>
    <x v="10"/>
    <x v="4"/>
    <x v="0"/>
    <s v="CF11E01"/>
  </r>
  <r>
    <x v="5"/>
    <x v="10"/>
    <x v="4"/>
    <x v="1"/>
    <s v="CF11E02"/>
  </r>
  <r>
    <x v="5"/>
    <x v="11"/>
    <x v="0"/>
    <x v="0"/>
    <s v="CF12A01"/>
  </r>
  <r>
    <x v="5"/>
    <x v="11"/>
    <x v="0"/>
    <x v="1"/>
    <s v="CF12A02"/>
  </r>
  <r>
    <x v="5"/>
    <x v="11"/>
    <x v="1"/>
    <x v="0"/>
    <s v="CF12B01"/>
  </r>
  <r>
    <x v="5"/>
    <x v="11"/>
    <x v="1"/>
    <x v="1"/>
    <s v="CF12B02"/>
  </r>
  <r>
    <x v="5"/>
    <x v="11"/>
    <x v="2"/>
    <x v="0"/>
    <s v="CF12C01"/>
  </r>
  <r>
    <x v="5"/>
    <x v="11"/>
    <x v="2"/>
    <x v="1"/>
    <s v="CF12C02"/>
  </r>
  <r>
    <x v="5"/>
    <x v="11"/>
    <x v="3"/>
    <x v="0"/>
    <s v="CF12D01"/>
  </r>
  <r>
    <x v="5"/>
    <x v="11"/>
    <x v="3"/>
    <x v="1"/>
    <s v="CF12D02"/>
  </r>
  <r>
    <x v="5"/>
    <x v="11"/>
    <x v="4"/>
    <x v="0"/>
    <s v="CF12E01"/>
  </r>
  <r>
    <x v="5"/>
    <x v="11"/>
    <x v="4"/>
    <x v="1"/>
    <s v="CF12E02"/>
  </r>
  <r>
    <x v="5"/>
    <x v="12"/>
    <x v="0"/>
    <x v="0"/>
    <s v="CF13A01"/>
  </r>
  <r>
    <x v="5"/>
    <x v="12"/>
    <x v="0"/>
    <x v="1"/>
    <s v="CF13A02"/>
  </r>
  <r>
    <x v="5"/>
    <x v="12"/>
    <x v="1"/>
    <x v="0"/>
    <s v="CF13B01"/>
  </r>
  <r>
    <x v="5"/>
    <x v="12"/>
    <x v="1"/>
    <x v="1"/>
    <s v="CF13B02"/>
  </r>
  <r>
    <x v="5"/>
    <x v="12"/>
    <x v="2"/>
    <x v="0"/>
    <s v="CF13C01"/>
  </r>
  <r>
    <x v="5"/>
    <x v="12"/>
    <x v="2"/>
    <x v="1"/>
    <s v="CF13C02"/>
  </r>
  <r>
    <x v="5"/>
    <x v="12"/>
    <x v="3"/>
    <x v="0"/>
    <s v="CF13D01"/>
  </r>
  <r>
    <x v="5"/>
    <x v="12"/>
    <x v="3"/>
    <x v="1"/>
    <s v="CF13D02"/>
  </r>
  <r>
    <x v="5"/>
    <x v="12"/>
    <x v="4"/>
    <x v="0"/>
    <s v="CF13E01"/>
  </r>
  <r>
    <x v="5"/>
    <x v="12"/>
    <x v="4"/>
    <x v="1"/>
    <s v="CF13E02"/>
  </r>
  <r>
    <x v="5"/>
    <x v="13"/>
    <x v="0"/>
    <x v="0"/>
    <s v="CF14A01"/>
  </r>
  <r>
    <x v="5"/>
    <x v="13"/>
    <x v="0"/>
    <x v="1"/>
    <s v="CF14A02"/>
  </r>
  <r>
    <x v="5"/>
    <x v="13"/>
    <x v="1"/>
    <x v="0"/>
    <s v="CF14B01"/>
  </r>
  <r>
    <x v="5"/>
    <x v="13"/>
    <x v="1"/>
    <x v="1"/>
    <s v="CF14B02"/>
  </r>
  <r>
    <x v="5"/>
    <x v="13"/>
    <x v="2"/>
    <x v="0"/>
    <s v="CF14C01"/>
  </r>
  <r>
    <x v="5"/>
    <x v="13"/>
    <x v="2"/>
    <x v="1"/>
    <s v="CF14C02"/>
  </r>
  <r>
    <x v="5"/>
    <x v="13"/>
    <x v="3"/>
    <x v="0"/>
    <s v="CF14D01"/>
  </r>
  <r>
    <x v="5"/>
    <x v="13"/>
    <x v="3"/>
    <x v="1"/>
    <s v="CF14D02"/>
  </r>
  <r>
    <x v="5"/>
    <x v="13"/>
    <x v="4"/>
    <x v="0"/>
    <s v="CF14E01"/>
  </r>
  <r>
    <x v="5"/>
    <x v="13"/>
    <x v="4"/>
    <x v="1"/>
    <s v="CF14E02"/>
  </r>
  <r>
    <x v="5"/>
    <x v="14"/>
    <x v="0"/>
    <x v="0"/>
    <s v="CF15A01"/>
  </r>
  <r>
    <x v="5"/>
    <x v="14"/>
    <x v="0"/>
    <x v="1"/>
    <s v="CF15A02"/>
  </r>
  <r>
    <x v="5"/>
    <x v="14"/>
    <x v="1"/>
    <x v="0"/>
    <s v="CF15B01"/>
  </r>
  <r>
    <x v="5"/>
    <x v="14"/>
    <x v="1"/>
    <x v="1"/>
    <s v="CF15B02"/>
  </r>
  <r>
    <x v="5"/>
    <x v="14"/>
    <x v="2"/>
    <x v="0"/>
    <s v="CF15C01"/>
  </r>
  <r>
    <x v="5"/>
    <x v="14"/>
    <x v="2"/>
    <x v="1"/>
    <s v="CF15C02"/>
  </r>
  <r>
    <x v="5"/>
    <x v="14"/>
    <x v="3"/>
    <x v="0"/>
    <s v="CF15D01"/>
  </r>
  <r>
    <x v="5"/>
    <x v="14"/>
    <x v="3"/>
    <x v="1"/>
    <s v="CF15D02"/>
  </r>
  <r>
    <x v="5"/>
    <x v="14"/>
    <x v="4"/>
    <x v="0"/>
    <s v="CF15E01"/>
  </r>
  <r>
    <x v="5"/>
    <x v="14"/>
    <x v="4"/>
    <x v="1"/>
    <s v="CF15E02"/>
  </r>
  <r>
    <x v="5"/>
    <x v="15"/>
    <x v="0"/>
    <x v="0"/>
    <s v="CF16A01"/>
  </r>
  <r>
    <x v="5"/>
    <x v="15"/>
    <x v="0"/>
    <x v="1"/>
    <s v="CF16A02"/>
  </r>
  <r>
    <x v="5"/>
    <x v="15"/>
    <x v="1"/>
    <x v="0"/>
    <s v="CF16B01"/>
  </r>
  <r>
    <x v="5"/>
    <x v="15"/>
    <x v="1"/>
    <x v="1"/>
    <s v="CF16B02"/>
  </r>
  <r>
    <x v="5"/>
    <x v="15"/>
    <x v="2"/>
    <x v="0"/>
    <s v="CF16C01"/>
  </r>
  <r>
    <x v="5"/>
    <x v="15"/>
    <x v="2"/>
    <x v="1"/>
    <s v="CF16C02"/>
  </r>
  <r>
    <x v="5"/>
    <x v="15"/>
    <x v="3"/>
    <x v="0"/>
    <s v="CF16D01"/>
  </r>
  <r>
    <x v="5"/>
    <x v="15"/>
    <x v="3"/>
    <x v="1"/>
    <s v="CF16D02"/>
  </r>
  <r>
    <x v="5"/>
    <x v="15"/>
    <x v="4"/>
    <x v="0"/>
    <s v="CF16E01"/>
  </r>
  <r>
    <x v="5"/>
    <x v="15"/>
    <x v="4"/>
    <x v="1"/>
    <s v="CF16E02"/>
  </r>
  <r>
    <x v="5"/>
    <x v="16"/>
    <x v="0"/>
    <x v="0"/>
    <s v="CF17A01"/>
  </r>
  <r>
    <x v="5"/>
    <x v="16"/>
    <x v="0"/>
    <x v="1"/>
    <s v="CF17A02"/>
  </r>
  <r>
    <x v="5"/>
    <x v="16"/>
    <x v="1"/>
    <x v="0"/>
    <s v="CF17B01"/>
  </r>
  <r>
    <x v="5"/>
    <x v="16"/>
    <x v="1"/>
    <x v="1"/>
    <s v="CF17B02"/>
  </r>
  <r>
    <x v="5"/>
    <x v="16"/>
    <x v="2"/>
    <x v="0"/>
    <s v="CF17C01"/>
  </r>
  <r>
    <x v="5"/>
    <x v="16"/>
    <x v="2"/>
    <x v="1"/>
    <s v="CF17C02"/>
  </r>
  <r>
    <x v="5"/>
    <x v="16"/>
    <x v="3"/>
    <x v="0"/>
    <s v="CF17D01"/>
  </r>
  <r>
    <x v="5"/>
    <x v="16"/>
    <x v="3"/>
    <x v="1"/>
    <s v="CF17D02"/>
  </r>
  <r>
    <x v="5"/>
    <x v="16"/>
    <x v="4"/>
    <x v="0"/>
    <s v="CF17E01"/>
  </r>
  <r>
    <x v="5"/>
    <x v="16"/>
    <x v="4"/>
    <x v="1"/>
    <s v="CF17E02"/>
  </r>
  <r>
    <x v="5"/>
    <x v="17"/>
    <x v="0"/>
    <x v="0"/>
    <s v="CF18A01"/>
  </r>
  <r>
    <x v="5"/>
    <x v="17"/>
    <x v="0"/>
    <x v="1"/>
    <s v="CF18A02"/>
  </r>
  <r>
    <x v="5"/>
    <x v="17"/>
    <x v="1"/>
    <x v="0"/>
    <s v="CF18B01"/>
  </r>
  <r>
    <x v="5"/>
    <x v="17"/>
    <x v="1"/>
    <x v="1"/>
    <s v="CF18B02"/>
  </r>
  <r>
    <x v="5"/>
    <x v="17"/>
    <x v="2"/>
    <x v="0"/>
    <s v="CF18C01"/>
  </r>
  <r>
    <x v="5"/>
    <x v="17"/>
    <x v="2"/>
    <x v="1"/>
    <s v="CF18C02"/>
  </r>
  <r>
    <x v="5"/>
    <x v="17"/>
    <x v="3"/>
    <x v="0"/>
    <s v="CF18D01"/>
  </r>
  <r>
    <x v="5"/>
    <x v="17"/>
    <x v="3"/>
    <x v="1"/>
    <s v="CF18D02"/>
  </r>
  <r>
    <x v="5"/>
    <x v="17"/>
    <x v="4"/>
    <x v="0"/>
    <s v="CF18E01"/>
  </r>
  <r>
    <x v="5"/>
    <x v="17"/>
    <x v="4"/>
    <x v="1"/>
    <s v="CF18E02"/>
  </r>
  <r>
    <x v="5"/>
    <x v="18"/>
    <x v="0"/>
    <x v="0"/>
    <s v="CF19A01"/>
  </r>
  <r>
    <x v="5"/>
    <x v="18"/>
    <x v="0"/>
    <x v="1"/>
    <s v="CF19A02"/>
  </r>
  <r>
    <x v="5"/>
    <x v="18"/>
    <x v="1"/>
    <x v="0"/>
    <s v="CF19B01"/>
  </r>
  <r>
    <x v="5"/>
    <x v="18"/>
    <x v="1"/>
    <x v="1"/>
    <s v="CF19B02"/>
  </r>
  <r>
    <x v="5"/>
    <x v="18"/>
    <x v="2"/>
    <x v="0"/>
    <s v="CF19C01"/>
  </r>
  <r>
    <x v="5"/>
    <x v="18"/>
    <x v="2"/>
    <x v="1"/>
    <s v="CF19C02"/>
  </r>
  <r>
    <x v="5"/>
    <x v="18"/>
    <x v="3"/>
    <x v="0"/>
    <s v="CF19D01"/>
  </r>
  <r>
    <x v="5"/>
    <x v="18"/>
    <x v="3"/>
    <x v="1"/>
    <s v="CF19D02"/>
  </r>
  <r>
    <x v="5"/>
    <x v="18"/>
    <x v="4"/>
    <x v="0"/>
    <s v="CF19E01"/>
  </r>
  <r>
    <x v="5"/>
    <x v="18"/>
    <x v="4"/>
    <x v="1"/>
    <s v="CF19E02"/>
  </r>
  <r>
    <x v="5"/>
    <x v="19"/>
    <x v="0"/>
    <x v="0"/>
    <s v="CF20A01"/>
  </r>
  <r>
    <x v="5"/>
    <x v="19"/>
    <x v="0"/>
    <x v="1"/>
    <s v="CF20A02"/>
  </r>
  <r>
    <x v="5"/>
    <x v="19"/>
    <x v="1"/>
    <x v="0"/>
    <s v="CF20B01"/>
  </r>
  <r>
    <x v="5"/>
    <x v="19"/>
    <x v="1"/>
    <x v="1"/>
    <s v="CF20B02"/>
  </r>
  <r>
    <x v="5"/>
    <x v="19"/>
    <x v="2"/>
    <x v="0"/>
    <s v="CF20C01"/>
  </r>
  <r>
    <x v="5"/>
    <x v="19"/>
    <x v="2"/>
    <x v="1"/>
    <s v="CF20C02"/>
  </r>
  <r>
    <x v="5"/>
    <x v="19"/>
    <x v="3"/>
    <x v="0"/>
    <s v="CF20D01"/>
  </r>
  <r>
    <x v="5"/>
    <x v="19"/>
    <x v="3"/>
    <x v="1"/>
    <s v="CF20D02"/>
  </r>
  <r>
    <x v="5"/>
    <x v="19"/>
    <x v="4"/>
    <x v="0"/>
    <s v="CF20E01"/>
  </r>
  <r>
    <x v="5"/>
    <x v="19"/>
    <x v="4"/>
    <x v="1"/>
    <s v="CF20E02"/>
  </r>
  <r>
    <x v="5"/>
    <x v="20"/>
    <x v="0"/>
    <x v="0"/>
    <s v="CF21A01"/>
  </r>
  <r>
    <x v="5"/>
    <x v="20"/>
    <x v="0"/>
    <x v="1"/>
    <s v="CF21A02"/>
  </r>
  <r>
    <x v="5"/>
    <x v="20"/>
    <x v="1"/>
    <x v="0"/>
    <s v="CF21B01"/>
  </r>
  <r>
    <x v="5"/>
    <x v="20"/>
    <x v="1"/>
    <x v="1"/>
    <s v="CF21B02"/>
  </r>
  <r>
    <x v="5"/>
    <x v="20"/>
    <x v="2"/>
    <x v="0"/>
    <s v="CF21C01"/>
  </r>
  <r>
    <x v="5"/>
    <x v="20"/>
    <x v="2"/>
    <x v="1"/>
    <s v="CF21C02"/>
  </r>
  <r>
    <x v="5"/>
    <x v="20"/>
    <x v="3"/>
    <x v="0"/>
    <s v="CF21D01"/>
  </r>
  <r>
    <x v="5"/>
    <x v="20"/>
    <x v="3"/>
    <x v="1"/>
    <s v="CF21D02"/>
  </r>
  <r>
    <x v="5"/>
    <x v="20"/>
    <x v="4"/>
    <x v="0"/>
    <s v="CF21E01"/>
  </r>
  <r>
    <x v="5"/>
    <x v="20"/>
    <x v="4"/>
    <x v="1"/>
    <s v="CF21E02"/>
  </r>
  <r>
    <x v="5"/>
    <x v="21"/>
    <x v="0"/>
    <x v="0"/>
    <s v="CF22A01"/>
  </r>
  <r>
    <x v="5"/>
    <x v="21"/>
    <x v="0"/>
    <x v="1"/>
    <s v="CF22A02"/>
  </r>
  <r>
    <x v="5"/>
    <x v="21"/>
    <x v="1"/>
    <x v="0"/>
    <s v="CF22B01"/>
  </r>
  <r>
    <x v="5"/>
    <x v="21"/>
    <x v="1"/>
    <x v="1"/>
    <s v="CF22B02"/>
  </r>
  <r>
    <x v="5"/>
    <x v="21"/>
    <x v="2"/>
    <x v="0"/>
    <s v="CF22C01"/>
  </r>
  <r>
    <x v="5"/>
    <x v="21"/>
    <x v="2"/>
    <x v="1"/>
    <s v="CF22C02"/>
  </r>
  <r>
    <x v="5"/>
    <x v="21"/>
    <x v="3"/>
    <x v="0"/>
    <s v="CF22D01"/>
  </r>
  <r>
    <x v="5"/>
    <x v="21"/>
    <x v="3"/>
    <x v="1"/>
    <s v="CF22D02"/>
  </r>
  <r>
    <x v="5"/>
    <x v="21"/>
    <x v="4"/>
    <x v="0"/>
    <s v="CF22E01"/>
  </r>
  <r>
    <x v="5"/>
    <x v="21"/>
    <x v="4"/>
    <x v="1"/>
    <s v="CF22E02"/>
  </r>
  <r>
    <x v="5"/>
    <x v="22"/>
    <x v="0"/>
    <x v="0"/>
    <s v="CF23A01"/>
  </r>
  <r>
    <x v="5"/>
    <x v="22"/>
    <x v="0"/>
    <x v="1"/>
    <s v="CF23A02"/>
  </r>
  <r>
    <x v="5"/>
    <x v="22"/>
    <x v="1"/>
    <x v="0"/>
    <s v="CF23B01"/>
  </r>
  <r>
    <x v="5"/>
    <x v="22"/>
    <x v="1"/>
    <x v="1"/>
    <s v="CF23B02"/>
  </r>
  <r>
    <x v="5"/>
    <x v="22"/>
    <x v="2"/>
    <x v="0"/>
    <s v="CF23C01"/>
  </r>
  <r>
    <x v="5"/>
    <x v="22"/>
    <x v="2"/>
    <x v="1"/>
    <s v="CF23C02"/>
  </r>
  <r>
    <x v="5"/>
    <x v="22"/>
    <x v="3"/>
    <x v="0"/>
    <s v="CF23D01"/>
  </r>
  <r>
    <x v="5"/>
    <x v="22"/>
    <x v="3"/>
    <x v="1"/>
    <s v="CF23D02"/>
  </r>
  <r>
    <x v="5"/>
    <x v="22"/>
    <x v="4"/>
    <x v="0"/>
    <s v="CF23E01"/>
  </r>
  <r>
    <x v="5"/>
    <x v="22"/>
    <x v="4"/>
    <x v="1"/>
    <s v="CF23E02"/>
  </r>
  <r>
    <x v="5"/>
    <x v="23"/>
    <x v="0"/>
    <x v="0"/>
    <s v="CF24A01"/>
  </r>
  <r>
    <x v="5"/>
    <x v="23"/>
    <x v="0"/>
    <x v="1"/>
    <s v="CF24A02"/>
  </r>
  <r>
    <x v="5"/>
    <x v="23"/>
    <x v="1"/>
    <x v="0"/>
    <s v="CF24B01"/>
  </r>
  <r>
    <x v="5"/>
    <x v="23"/>
    <x v="1"/>
    <x v="1"/>
    <s v="CF24B02"/>
  </r>
  <r>
    <x v="5"/>
    <x v="23"/>
    <x v="2"/>
    <x v="0"/>
    <s v="CF24C01"/>
  </r>
  <r>
    <x v="5"/>
    <x v="23"/>
    <x v="2"/>
    <x v="1"/>
    <s v="CF24C02"/>
  </r>
  <r>
    <x v="5"/>
    <x v="23"/>
    <x v="3"/>
    <x v="0"/>
    <s v="CF24D01"/>
  </r>
  <r>
    <x v="5"/>
    <x v="23"/>
    <x v="3"/>
    <x v="1"/>
    <s v="CF24D02"/>
  </r>
  <r>
    <x v="5"/>
    <x v="23"/>
    <x v="4"/>
    <x v="0"/>
    <s v="CF24E01"/>
  </r>
  <r>
    <x v="5"/>
    <x v="23"/>
    <x v="4"/>
    <x v="1"/>
    <s v="CF24E02"/>
  </r>
  <r>
    <x v="5"/>
    <x v="24"/>
    <x v="0"/>
    <x v="0"/>
    <s v="CF25A01"/>
  </r>
  <r>
    <x v="5"/>
    <x v="24"/>
    <x v="0"/>
    <x v="1"/>
    <s v="CF25A02"/>
  </r>
  <r>
    <x v="5"/>
    <x v="24"/>
    <x v="1"/>
    <x v="0"/>
    <s v="CF25B01"/>
  </r>
  <r>
    <x v="5"/>
    <x v="24"/>
    <x v="1"/>
    <x v="1"/>
    <s v="CF25B02"/>
  </r>
  <r>
    <x v="5"/>
    <x v="24"/>
    <x v="2"/>
    <x v="0"/>
    <s v="CF25C01"/>
  </r>
  <r>
    <x v="5"/>
    <x v="24"/>
    <x v="2"/>
    <x v="1"/>
    <s v="CF25C02"/>
  </r>
  <r>
    <x v="5"/>
    <x v="24"/>
    <x v="3"/>
    <x v="0"/>
    <s v="CF25D01"/>
  </r>
  <r>
    <x v="5"/>
    <x v="24"/>
    <x v="3"/>
    <x v="1"/>
    <s v="CF25D02"/>
  </r>
  <r>
    <x v="5"/>
    <x v="24"/>
    <x v="4"/>
    <x v="0"/>
    <s v="CF25E01"/>
  </r>
  <r>
    <x v="5"/>
    <x v="24"/>
    <x v="4"/>
    <x v="1"/>
    <s v="CF25E02"/>
  </r>
  <r>
    <x v="5"/>
    <x v="25"/>
    <x v="0"/>
    <x v="0"/>
    <s v="CF26A01"/>
  </r>
  <r>
    <x v="5"/>
    <x v="25"/>
    <x v="0"/>
    <x v="1"/>
    <s v="CF26A02"/>
  </r>
  <r>
    <x v="5"/>
    <x v="25"/>
    <x v="1"/>
    <x v="0"/>
    <s v="CF26B01"/>
  </r>
  <r>
    <x v="5"/>
    <x v="25"/>
    <x v="1"/>
    <x v="1"/>
    <s v="CF26B02"/>
  </r>
  <r>
    <x v="5"/>
    <x v="25"/>
    <x v="2"/>
    <x v="0"/>
    <s v="CF26C01"/>
  </r>
  <r>
    <x v="5"/>
    <x v="25"/>
    <x v="2"/>
    <x v="1"/>
    <s v="CF26C02"/>
  </r>
  <r>
    <x v="5"/>
    <x v="25"/>
    <x v="3"/>
    <x v="0"/>
    <s v="CF26D01"/>
  </r>
  <r>
    <x v="5"/>
    <x v="25"/>
    <x v="3"/>
    <x v="1"/>
    <s v="CF26D02"/>
  </r>
  <r>
    <x v="5"/>
    <x v="25"/>
    <x v="4"/>
    <x v="0"/>
    <s v="CF26E01"/>
  </r>
  <r>
    <x v="5"/>
    <x v="25"/>
    <x v="4"/>
    <x v="1"/>
    <s v="CF26E02"/>
  </r>
  <r>
    <x v="5"/>
    <x v="26"/>
    <x v="0"/>
    <x v="0"/>
    <s v="CF27A01"/>
  </r>
  <r>
    <x v="5"/>
    <x v="26"/>
    <x v="0"/>
    <x v="1"/>
    <s v="CF27A02"/>
  </r>
  <r>
    <x v="5"/>
    <x v="26"/>
    <x v="1"/>
    <x v="0"/>
    <s v="CF27B01"/>
  </r>
  <r>
    <x v="5"/>
    <x v="26"/>
    <x v="1"/>
    <x v="1"/>
    <s v="CF27B02"/>
  </r>
  <r>
    <x v="5"/>
    <x v="26"/>
    <x v="2"/>
    <x v="0"/>
    <s v="CF27C01"/>
  </r>
  <r>
    <x v="5"/>
    <x v="26"/>
    <x v="2"/>
    <x v="1"/>
    <s v="CF27C02"/>
  </r>
  <r>
    <x v="5"/>
    <x v="26"/>
    <x v="3"/>
    <x v="0"/>
    <s v="CF27D01"/>
  </r>
  <r>
    <x v="5"/>
    <x v="26"/>
    <x v="3"/>
    <x v="1"/>
    <s v="CF27D02"/>
  </r>
  <r>
    <x v="5"/>
    <x v="26"/>
    <x v="4"/>
    <x v="0"/>
    <s v="CF27E01"/>
  </r>
  <r>
    <x v="5"/>
    <x v="26"/>
    <x v="4"/>
    <x v="1"/>
    <s v="CF27E02"/>
  </r>
  <r>
    <x v="5"/>
    <x v="27"/>
    <x v="0"/>
    <x v="0"/>
    <s v="CF28A01"/>
  </r>
  <r>
    <x v="5"/>
    <x v="27"/>
    <x v="0"/>
    <x v="1"/>
    <s v="CF28A02"/>
  </r>
  <r>
    <x v="5"/>
    <x v="27"/>
    <x v="1"/>
    <x v="0"/>
    <s v="CF28B01"/>
  </r>
  <r>
    <x v="5"/>
    <x v="27"/>
    <x v="1"/>
    <x v="1"/>
    <s v="CF28B02"/>
  </r>
  <r>
    <x v="5"/>
    <x v="27"/>
    <x v="2"/>
    <x v="0"/>
    <s v="CF28C01"/>
  </r>
  <r>
    <x v="5"/>
    <x v="27"/>
    <x v="2"/>
    <x v="1"/>
    <s v="CF28C02"/>
  </r>
  <r>
    <x v="5"/>
    <x v="27"/>
    <x v="3"/>
    <x v="0"/>
    <s v="CF28D01"/>
  </r>
  <r>
    <x v="5"/>
    <x v="27"/>
    <x v="3"/>
    <x v="1"/>
    <s v="CF28D02"/>
  </r>
  <r>
    <x v="5"/>
    <x v="27"/>
    <x v="4"/>
    <x v="0"/>
    <s v="CF28E01"/>
  </r>
  <r>
    <x v="5"/>
    <x v="27"/>
    <x v="4"/>
    <x v="1"/>
    <s v="CF28E02"/>
  </r>
  <r>
    <x v="5"/>
    <x v="28"/>
    <x v="0"/>
    <x v="0"/>
    <s v="CF29A01"/>
  </r>
  <r>
    <x v="5"/>
    <x v="28"/>
    <x v="0"/>
    <x v="1"/>
    <s v="CF29A02"/>
  </r>
  <r>
    <x v="5"/>
    <x v="28"/>
    <x v="1"/>
    <x v="0"/>
    <s v="CF29B01"/>
  </r>
  <r>
    <x v="5"/>
    <x v="28"/>
    <x v="1"/>
    <x v="1"/>
    <s v="CF29B02"/>
  </r>
  <r>
    <x v="5"/>
    <x v="28"/>
    <x v="2"/>
    <x v="0"/>
    <s v="CF29C01"/>
  </r>
  <r>
    <x v="5"/>
    <x v="28"/>
    <x v="2"/>
    <x v="1"/>
    <s v="CF29C02"/>
  </r>
  <r>
    <x v="5"/>
    <x v="28"/>
    <x v="3"/>
    <x v="0"/>
    <s v="CF29D01"/>
  </r>
  <r>
    <x v="5"/>
    <x v="28"/>
    <x v="3"/>
    <x v="1"/>
    <s v="CF29D02"/>
  </r>
  <r>
    <x v="5"/>
    <x v="28"/>
    <x v="4"/>
    <x v="0"/>
    <s v="CF29E01"/>
  </r>
  <r>
    <x v="5"/>
    <x v="28"/>
    <x v="4"/>
    <x v="1"/>
    <s v="CF29E02"/>
  </r>
  <r>
    <x v="5"/>
    <x v="29"/>
    <x v="0"/>
    <x v="0"/>
    <s v="CF30A01"/>
  </r>
  <r>
    <x v="5"/>
    <x v="29"/>
    <x v="0"/>
    <x v="1"/>
    <s v="CF30A02"/>
  </r>
  <r>
    <x v="5"/>
    <x v="29"/>
    <x v="1"/>
    <x v="0"/>
    <s v="CF30B01"/>
  </r>
  <r>
    <x v="5"/>
    <x v="29"/>
    <x v="1"/>
    <x v="1"/>
    <s v="CF30B02"/>
  </r>
  <r>
    <x v="5"/>
    <x v="29"/>
    <x v="2"/>
    <x v="0"/>
    <s v="CF30C01"/>
  </r>
  <r>
    <x v="5"/>
    <x v="29"/>
    <x v="2"/>
    <x v="1"/>
    <s v="CF30C02"/>
  </r>
  <r>
    <x v="5"/>
    <x v="29"/>
    <x v="3"/>
    <x v="0"/>
    <s v="CF30D01"/>
  </r>
  <r>
    <x v="5"/>
    <x v="29"/>
    <x v="3"/>
    <x v="1"/>
    <s v="CF30D02"/>
  </r>
  <r>
    <x v="5"/>
    <x v="29"/>
    <x v="4"/>
    <x v="0"/>
    <s v="CF30E01"/>
  </r>
  <r>
    <x v="5"/>
    <x v="29"/>
    <x v="4"/>
    <x v="1"/>
    <s v="CF30E02"/>
  </r>
  <r>
    <x v="5"/>
    <x v="30"/>
    <x v="0"/>
    <x v="0"/>
    <s v="CF31A01"/>
  </r>
  <r>
    <x v="5"/>
    <x v="30"/>
    <x v="0"/>
    <x v="1"/>
    <s v="CF31A02"/>
  </r>
  <r>
    <x v="5"/>
    <x v="30"/>
    <x v="1"/>
    <x v="0"/>
    <s v="CF31B01"/>
  </r>
  <r>
    <x v="5"/>
    <x v="30"/>
    <x v="1"/>
    <x v="1"/>
    <s v="CF31B02"/>
  </r>
  <r>
    <x v="5"/>
    <x v="30"/>
    <x v="2"/>
    <x v="0"/>
    <s v="CF31C01"/>
  </r>
  <r>
    <x v="5"/>
    <x v="30"/>
    <x v="2"/>
    <x v="1"/>
    <s v="CF31C02"/>
  </r>
  <r>
    <x v="5"/>
    <x v="30"/>
    <x v="3"/>
    <x v="0"/>
    <s v="CF31D01"/>
  </r>
  <r>
    <x v="5"/>
    <x v="30"/>
    <x v="3"/>
    <x v="1"/>
    <s v="CF31D02"/>
  </r>
  <r>
    <x v="5"/>
    <x v="30"/>
    <x v="4"/>
    <x v="0"/>
    <s v="CF31E01"/>
  </r>
  <r>
    <x v="5"/>
    <x v="30"/>
    <x v="4"/>
    <x v="1"/>
    <s v="CF31E02"/>
  </r>
  <r>
    <x v="5"/>
    <x v="31"/>
    <x v="0"/>
    <x v="0"/>
    <s v="CF32A01"/>
  </r>
  <r>
    <x v="5"/>
    <x v="31"/>
    <x v="0"/>
    <x v="1"/>
    <s v="CF32A02"/>
  </r>
  <r>
    <x v="5"/>
    <x v="31"/>
    <x v="1"/>
    <x v="0"/>
    <s v="CF32B01"/>
  </r>
  <r>
    <x v="5"/>
    <x v="31"/>
    <x v="1"/>
    <x v="1"/>
    <s v="CF32B02"/>
  </r>
  <r>
    <x v="5"/>
    <x v="31"/>
    <x v="2"/>
    <x v="0"/>
    <s v="CF32C01"/>
  </r>
  <r>
    <x v="5"/>
    <x v="31"/>
    <x v="2"/>
    <x v="1"/>
    <s v="CF32C02"/>
  </r>
  <r>
    <x v="5"/>
    <x v="31"/>
    <x v="3"/>
    <x v="0"/>
    <s v="CF32D01"/>
  </r>
  <r>
    <x v="5"/>
    <x v="31"/>
    <x v="3"/>
    <x v="1"/>
    <s v="CF32D02"/>
  </r>
  <r>
    <x v="5"/>
    <x v="31"/>
    <x v="4"/>
    <x v="0"/>
    <s v="CF32E01"/>
  </r>
  <r>
    <x v="5"/>
    <x v="31"/>
    <x v="4"/>
    <x v="1"/>
    <s v="CF32E02"/>
  </r>
  <r>
    <x v="5"/>
    <x v="32"/>
    <x v="0"/>
    <x v="0"/>
    <s v="CF33A01"/>
  </r>
  <r>
    <x v="5"/>
    <x v="32"/>
    <x v="0"/>
    <x v="1"/>
    <s v="CF33A02"/>
  </r>
  <r>
    <x v="5"/>
    <x v="32"/>
    <x v="1"/>
    <x v="0"/>
    <s v="CF33B01"/>
  </r>
  <r>
    <x v="5"/>
    <x v="32"/>
    <x v="1"/>
    <x v="1"/>
    <s v="CF33B02"/>
  </r>
  <r>
    <x v="5"/>
    <x v="32"/>
    <x v="2"/>
    <x v="0"/>
    <s v="CF33C01"/>
  </r>
  <r>
    <x v="5"/>
    <x v="32"/>
    <x v="2"/>
    <x v="1"/>
    <s v="CF33C02"/>
  </r>
  <r>
    <x v="5"/>
    <x v="32"/>
    <x v="3"/>
    <x v="0"/>
    <s v="CF33D01"/>
  </r>
  <r>
    <x v="5"/>
    <x v="32"/>
    <x v="3"/>
    <x v="1"/>
    <s v="CF33D02"/>
  </r>
  <r>
    <x v="5"/>
    <x v="32"/>
    <x v="4"/>
    <x v="0"/>
    <s v="CF33E01"/>
  </r>
  <r>
    <x v="5"/>
    <x v="32"/>
    <x v="4"/>
    <x v="1"/>
    <s v="CF33E02"/>
  </r>
  <r>
    <x v="5"/>
    <x v="33"/>
    <x v="0"/>
    <x v="0"/>
    <s v="CF34A01"/>
  </r>
  <r>
    <x v="5"/>
    <x v="33"/>
    <x v="0"/>
    <x v="1"/>
    <s v="CF34A02"/>
  </r>
  <r>
    <x v="5"/>
    <x v="33"/>
    <x v="1"/>
    <x v="0"/>
    <s v="CF34B01"/>
  </r>
  <r>
    <x v="5"/>
    <x v="33"/>
    <x v="1"/>
    <x v="1"/>
    <s v="CF34B02"/>
  </r>
  <r>
    <x v="5"/>
    <x v="33"/>
    <x v="2"/>
    <x v="0"/>
    <s v="CF34C01"/>
  </r>
  <r>
    <x v="5"/>
    <x v="33"/>
    <x v="2"/>
    <x v="1"/>
    <s v="CF34C02"/>
  </r>
  <r>
    <x v="5"/>
    <x v="33"/>
    <x v="3"/>
    <x v="0"/>
    <s v="CF34D01"/>
  </r>
  <r>
    <x v="5"/>
    <x v="33"/>
    <x v="3"/>
    <x v="1"/>
    <s v="CF34D02"/>
  </r>
  <r>
    <x v="5"/>
    <x v="33"/>
    <x v="4"/>
    <x v="0"/>
    <s v="CF34E01"/>
  </r>
  <r>
    <x v="5"/>
    <x v="33"/>
    <x v="4"/>
    <x v="1"/>
    <s v="CF34E02"/>
  </r>
  <r>
    <x v="5"/>
    <x v="34"/>
    <x v="0"/>
    <x v="0"/>
    <s v="CF35A01"/>
  </r>
  <r>
    <x v="5"/>
    <x v="34"/>
    <x v="0"/>
    <x v="1"/>
    <s v="CF35A02"/>
  </r>
  <r>
    <x v="5"/>
    <x v="34"/>
    <x v="1"/>
    <x v="0"/>
    <s v="CF35B01"/>
  </r>
  <r>
    <x v="5"/>
    <x v="34"/>
    <x v="1"/>
    <x v="1"/>
    <s v="CF35B02"/>
  </r>
  <r>
    <x v="5"/>
    <x v="34"/>
    <x v="2"/>
    <x v="0"/>
    <s v="CF35C01"/>
  </r>
  <r>
    <x v="5"/>
    <x v="34"/>
    <x v="2"/>
    <x v="1"/>
    <s v="CF35C02"/>
  </r>
  <r>
    <x v="5"/>
    <x v="34"/>
    <x v="3"/>
    <x v="0"/>
    <s v="CF35D01"/>
  </r>
  <r>
    <x v="5"/>
    <x v="34"/>
    <x v="3"/>
    <x v="1"/>
    <s v="CF35D02"/>
  </r>
  <r>
    <x v="5"/>
    <x v="34"/>
    <x v="4"/>
    <x v="0"/>
    <s v="CF35E01"/>
  </r>
  <r>
    <x v="5"/>
    <x v="34"/>
    <x v="4"/>
    <x v="1"/>
    <s v="CF35E02"/>
  </r>
  <r>
    <x v="5"/>
    <x v="35"/>
    <x v="0"/>
    <x v="0"/>
    <s v="CF36A01"/>
  </r>
  <r>
    <x v="5"/>
    <x v="35"/>
    <x v="0"/>
    <x v="1"/>
    <s v="CF36A02"/>
  </r>
  <r>
    <x v="5"/>
    <x v="35"/>
    <x v="1"/>
    <x v="0"/>
    <s v="CF36B01"/>
  </r>
  <r>
    <x v="5"/>
    <x v="35"/>
    <x v="1"/>
    <x v="1"/>
    <s v="CF36B02"/>
  </r>
  <r>
    <x v="5"/>
    <x v="35"/>
    <x v="2"/>
    <x v="0"/>
    <s v="CF36C01"/>
  </r>
  <r>
    <x v="5"/>
    <x v="35"/>
    <x v="2"/>
    <x v="1"/>
    <s v="CF36C02"/>
  </r>
  <r>
    <x v="5"/>
    <x v="35"/>
    <x v="3"/>
    <x v="0"/>
    <s v="CF36D01"/>
  </r>
  <r>
    <x v="5"/>
    <x v="35"/>
    <x v="3"/>
    <x v="1"/>
    <s v="CF36D02"/>
  </r>
  <r>
    <x v="5"/>
    <x v="35"/>
    <x v="4"/>
    <x v="0"/>
    <s v="CF36E01"/>
  </r>
  <r>
    <x v="5"/>
    <x v="35"/>
    <x v="4"/>
    <x v="1"/>
    <s v="CF36E02"/>
  </r>
  <r>
    <x v="5"/>
    <x v="36"/>
    <x v="0"/>
    <x v="0"/>
    <s v="CF37A01"/>
  </r>
  <r>
    <x v="5"/>
    <x v="36"/>
    <x v="0"/>
    <x v="1"/>
    <s v="CF37A02"/>
  </r>
  <r>
    <x v="5"/>
    <x v="36"/>
    <x v="1"/>
    <x v="0"/>
    <s v="CF37B01"/>
  </r>
  <r>
    <x v="5"/>
    <x v="36"/>
    <x v="1"/>
    <x v="1"/>
    <s v="CF37B02"/>
  </r>
  <r>
    <x v="5"/>
    <x v="36"/>
    <x v="2"/>
    <x v="0"/>
    <s v="CF37C01"/>
  </r>
  <r>
    <x v="5"/>
    <x v="36"/>
    <x v="2"/>
    <x v="1"/>
    <s v="CF37C02"/>
  </r>
  <r>
    <x v="5"/>
    <x v="36"/>
    <x v="3"/>
    <x v="0"/>
    <s v="CF37D01"/>
  </r>
  <r>
    <x v="5"/>
    <x v="36"/>
    <x v="3"/>
    <x v="1"/>
    <s v="CF37D02"/>
  </r>
  <r>
    <x v="5"/>
    <x v="36"/>
    <x v="4"/>
    <x v="0"/>
    <s v="CF37E01"/>
  </r>
  <r>
    <x v="5"/>
    <x v="36"/>
    <x v="4"/>
    <x v="1"/>
    <s v="CF37E02"/>
  </r>
  <r>
    <x v="5"/>
    <x v="37"/>
    <x v="0"/>
    <x v="0"/>
    <s v="CF38A01"/>
  </r>
  <r>
    <x v="5"/>
    <x v="37"/>
    <x v="0"/>
    <x v="1"/>
    <s v="CF38A02"/>
  </r>
  <r>
    <x v="5"/>
    <x v="37"/>
    <x v="1"/>
    <x v="0"/>
    <s v="CF38B01"/>
  </r>
  <r>
    <x v="5"/>
    <x v="37"/>
    <x v="1"/>
    <x v="1"/>
    <s v="CF38B02"/>
  </r>
  <r>
    <x v="5"/>
    <x v="37"/>
    <x v="2"/>
    <x v="0"/>
    <s v="CF38C01"/>
  </r>
  <r>
    <x v="5"/>
    <x v="37"/>
    <x v="2"/>
    <x v="1"/>
    <s v="CF38C02"/>
  </r>
  <r>
    <x v="5"/>
    <x v="37"/>
    <x v="3"/>
    <x v="0"/>
    <s v="CF38D01"/>
  </r>
  <r>
    <x v="5"/>
    <x v="37"/>
    <x v="3"/>
    <x v="1"/>
    <s v="CF38D02"/>
  </r>
  <r>
    <x v="5"/>
    <x v="37"/>
    <x v="4"/>
    <x v="0"/>
    <s v="CF38E01"/>
  </r>
  <r>
    <x v="5"/>
    <x v="37"/>
    <x v="4"/>
    <x v="1"/>
    <s v="CF38E02"/>
  </r>
  <r>
    <x v="5"/>
    <x v="38"/>
    <x v="0"/>
    <x v="0"/>
    <s v="CF39A01"/>
  </r>
  <r>
    <x v="5"/>
    <x v="38"/>
    <x v="0"/>
    <x v="1"/>
    <s v="CF39A02"/>
  </r>
  <r>
    <x v="5"/>
    <x v="38"/>
    <x v="1"/>
    <x v="0"/>
    <s v="CF39B01"/>
  </r>
  <r>
    <x v="5"/>
    <x v="38"/>
    <x v="1"/>
    <x v="1"/>
    <s v="CF39B02"/>
  </r>
  <r>
    <x v="5"/>
    <x v="38"/>
    <x v="2"/>
    <x v="0"/>
    <s v="CF39C01"/>
  </r>
  <r>
    <x v="5"/>
    <x v="38"/>
    <x v="2"/>
    <x v="1"/>
    <s v="CF39C02"/>
  </r>
  <r>
    <x v="5"/>
    <x v="38"/>
    <x v="3"/>
    <x v="0"/>
    <s v="CF39D01"/>
  </r>
  <r>
    <x v="5"/>
    <x v="38"/>
    <x v="3"/>
    <x v="1"/>
    <s v="CF39D02"/>
  </r>
  <r>
    <x v="5"/>
    <x v="38"/>
    <x v="4"/>
    <x v="0"/>
    <s v="CF39E01"/>
  </r>
  <r>
    <x v="5"/>
    <x v="38"/>
    <x v="4"/>
    <x v="1"/>
    <s v="CF39E02"/>
  </r>
  <r>
    <x v="5"/>
    <x v="39"/>
    <x v="0"/>
    <x v="0"/>
    <s v="CF40A01"/>
  </r>
  <r>
    <x v="5"/>
    <x v="39"/>
    <x v="0"/>
    <x v="1"/>
    <s v="CF40A02"/>
  </r>
  <r>
    <x v="5"/>
    <x v="39"/>
    <x v="1"/>
    <x v="0"/>
    <s v="CF40B01"/>
  </r>
  <r>
    <x v="5"/>
    <x v="39"/>
    <x v="1"/>
    <x v="1"/>
    <s v="CF40B02"/>
  </r>
  <r>
    <x v="5"/>
    <x v="39"/>
    <x v="2"/>
    <x v="0"/>
    <s v="CF40C01"/>
  </r>
  <r>
    <x v="5"/>
    <x v="39"/>
    <x v="2"/>
    <x v="1"/>
    <s v="CF40C02"/>
  </r>
  <r>
    <x v="5"/>
    <x v="39"/>
    <x v="3"/>
    <x v="0"/>
    <s v="CF40D01"/>
  </r>
  <r>
    <x v="5"/>
    <x v="39"/>
    <x v="3"/>
    <x v="1"/>
    <s v="CF40D02"/>
  </r>
  <r>
    <x v="5"/>
    <x v="39"/>
    <x v="4"/>
    <x v="0"/>
    <s v="CF40E01"/>
  </r>
  <r>
    <x v="5"/>
    <x v="39"/>
    <x v="4"/>
    <x v="1"/>
    <s v="CF40E02"/>
  </r>
  <r>
    <x v="6"/>
    <x v="0"/>
    <x v="0"/>
    <x v="0"/>
    <s v="CG01A01"/>
  </r>
  <r>
    <x v="6"/>
    <x v="0"/>
    <x v="0"/>
    <x v="1"/>
    <s v="CG01A02"/>
  </r>
  <r>
    <x v="6"/>
    <x v="0"/>
    <x v="1"/>
    <x v="0"/>
    <s v="CG01B01"/>
  </r>
  <r>
    <x v="6"/>
    <x v="0"/>
    <x v="1"/>
    <x v="1"/>
    <s v="CG01B02"/>
  </r>
  <r>
    <x v="6"/>
    <x v="0"/>
    <x v="2"/>
    <x v="0"/>
    <s v="CG01C01"/>
  </r>
  <r>
    <x v="6"/>
    <x v="0"/>
    <x v="2"/>
    <x v="1"/>
    <s v="CG01C02"/>
  </r>
  <r>
    <x v="6"/>
    <x v="0"/>
    <x v="3"/>
    <x v="0"/>
    <s v="CG01D01"/>
  </r>
  <r>
    <x v="6"/>
    <x v="0"/>
    <x v="3"/>
    <x v="1"/>
    <s v="CG01D02"/>
  </r>
  <r>
    <x v="6"/>
    <x v="0"/>
    <x v="4"/>
    <x v="0"/>
    <s v="CG01E01"/>
  </r>
  <r>
    <x v="6"/>
    <x v="0"/>
    <x v="4"/>
    <x v="1"/>
    <s v="CG01E02"/>
  </r>
  <r>
    <x v="6"/>
    <x v="1"/>
    <x v="0"/>
    <x v="0"/>
    <s v="CG02A01"/>
  </r>
  <r>
    <x v="6"/>
    <x v="1"/>
    <x v="0"/>
    <x v="1"/>
    <s v="CG02A02"/>
  </r>
  <r>
    <x v="6"/>
    <x v="1"/>
    <x v="1"/>
    <x v="0"/>
    <s v="CG02B01"/>
  </r>
  <r>
    <x v="6"/>
    <x v="1"/>
    <x v="1"/>
    <x v="1"/>
    <s v="CG02B02"/>
  </r>
  <r>
    <x v="6"/>
    <x v="1"/>
    <x v="2"/>
    <x v="0"/>
    <s v="CG02C01"/>
  </r>
  <r>
    <x v="6"/>
    <x v="1"/>
    <x v="2"/>
    <x v="1"/>
    <s v="CG02C02"/>
  </r>
  <r>
    <x v="6"/>
    <x v="1"/>
    <x v="3"/>
    <x v="0"/>
    <s v="CG02D01"/>
  </r>
  <r>
    <x v="6"/>
    <x v="1"/>
    <x v="3"/>
    <x v="1"/>
    <s v="CG02D02"/>
  </r>
  <r>
    <x v="6"/>
    <x v="1"/>
    <x v="4"/>
    <x v="0"/>
    <s v="CG02E01"/>
  </r>
  <r>
    <x v="6"/>
    <x v="1"/>
    <x v="4"/>
    <x v="1"/>
    <s v="CG02E02"/>
  </r>
  <r>
    <x v="6"/>
    <x v="2"/>
    <x v="0"/>
    <x v="0"/>
    <s v="CG03A01"/>
  </r>
  <r>
    <x v="6"/>
    <x v="2"/>
    <x v="0"/>
    <x v="1"/>
    <s v="CG03A02"/>
  </r>
  <r>
    <x v="6"/>
    <x v="2"/>
    <x v="1"/>
    <x v="0"/>
    <s v="CG03B01"/>
  </r>
  <r>
    <x v="6"/>
    <x v="2"/>
    <x v="1"/>
    <x v="1"/>
    <s v="CG03B02"/>
  </r>
  <r>
    <x v="6"/>
    <x v="2"/>
    <x v="2"/>
    <x v="0"/>
    <s v="CG03C01"/>
  </r>
  <r>
    <x v="6"/>
    <x v="2"/>
    <x v="2"/>
    <x v="1"/>
    <s v="CG03C02"/>
  </r>
  <r>
    <x v="6"/>
    <x v="2"/>
    <x v="3"/>
    <x v="0"/>
    <s v="CG03D01"/>
  </r>
  <r>
    <x v="6"/>
    <x v="2"/>
    <x v="3"/>
    <x v="1"/>
    <s v="CG03D02"/>
  </r>
  <r>
    <x v="6"/>
    <x v="2"/>
    <x v="4"/>
    <x v="0"/>
    <s v="CG03E01"/>
  </r>
  <r>
    <x v="6"/>
    <x v="2"/>
    <x v="4"/>
    <x v="1"/>
    <s v="CG03E02"/>
  </r>
  <r>
    <x v="6"/>
    <x v="3"/>
    <x v="0"/>
    <x v="0"/>
    <s v="CG04A01"/>
  </r>
  <r>
    <x v="6"/>
    <x v="3"/>
    <x v="0"/>
    <x v="1"/>
    <s v="CG04A02"/>
  </r>
  <r>
    <x v="6"/>
    <x v="3"/>
    <x v="1"/>
    <x v="0"/>
    <s v="CG04B01"/>
  </r>
  <r>
    <x v="6"/>
    <x v="3"/>
    <x v="1"/>
    <x v="1"/>
    <s v="CG04B02"/>
  </r>
  <r>
    <x v="6"/>
    <x v="3"/>
    <x v="2"/>
    <x v="0"/>
    <s v="CG04C01"/>
  </r>
  <r>
    <x v="6"/>
    <x v="3"/>
    <x v="2"/>
    <x v="1"/>
    <s v="CG04C02"/>
  </r>
  <r>
    <x v="6"/>
    <x v="3"/>
    <x v="3"/>
    <x v="0"/>
    <s v="CG04D01"/>
  </r>
  <r>
    <x v="6"/>
    <x v="3"/>
    <x v="3"/>
    <x v="1"/>
    <s v="CG04D02"/>
  </r>
  <r>
    <x v="6"/>
    <x v="3"/>
    <x v="4"/>
    <x v="0"/>
    <s v="CG04E01"/>
  </r>
  <r>
    <x v="6"/>
    <x v="3"/>
    <x v="4"/>
    <x v="1"/>
    <s v="CG04E02"/>
  </r>
  <r>
    <x v="6"/>
    <x v="4"/>
    <x v="0"/>
    <x v="0"/>
    <s v="CG05A01"/>
  </r>
  <r>
    <x v="6"/>
    <x v="4"/>
    <x v="0"/>
    <x v="1"/>
    <s v="CG05A02"/>
  </r>
  <r>
    <x v="6"/>
    <x v="4"/>
    <x v="1"/>
    <x v="0"/>
    <s v="CG05B01"/>
  </r>
  <r>
    <x v="6"/>
    <x v="4"/>
    <x v="1"/>
    <x v="1"/>
    <s v="CG05B02"/>
  </r>
  <r>
    <x v="6"/>
    <x v="4"/>
    <x v="2"/>
    <x v="0"/>
    <s v="CG05C01"/>
  </r>
  <r>
    <x v="6"/>
    <x v="4"/>
    <x v="2"/>
    <x v="1"/>
    <s v="CG05C02"/>
  </r>
  <r>
    <x v="6"/>
    <x v="4"/>
    <x v="3"/>
    <x v="0"/>
    <s v="CG05D01"/>
  </r>
  <r>
    <x v="6"/>
    <x v="4"/>
    <x v="3"/>
    <x v="1"/>
    <s v="CG05D02"/>
  </r>
  <r>
    <x v="6"/>
    <x v="4"/>
    <x v="4"/>
    <x v="0"/>
    <s v="CG05E01"/>
  </r>
  <r>
    <x v="6"/>
    <x v="4"/>
    <x v="4"/>
    <x v="1"/>
    <s v="CG05E02"/>
  </r>
  <r>
    <x v="6"/>
    <x v="5"/>
    <x v="0"/>
    <x v="0"/>
    <s v="CG06A01"/>
  </r>
  <r>
    <x v="6"/>
    <x v="5"/>
    <x v="0"/>
    <x v="1"/>
    <s v="CG06A02"/>
  </r>
  <r>
    <x v="6"/>
    <x v="5"/>
    <x v="1"/>
    <x v="0"/>
    <s v="CG06B01"/>
  </r>
  <r>
    <x v="6"/>
    <x v="5"/>
    <x v="1"/>
    <x v="1"/>
    <s v="CG06B02"/>
  </r>
  <r>
    <x v="6"/>
    <x v="5"/>
    <x v="2"/>
    <x v="0"/>
    <s v="CG06C01"/>
  </r>
  <r>
    <x v="6"/>
    <x v="5"/>
    <x v="2"/>
    <x v="1"/>
    <s v="CG06C02"/>
  </r>
  <r>
    <x v="6"/>
    <x v="5"/>
    <x v="3"/>
    <x v="0"/>
    <s v="CG06D01"/>
  </r>
  <r>
    <x v="6"/>
    <x v="5"/>
    <x v="3"/>
    <x v="1"/>
    <s v="CG06D02"/>
  </r>
  <r>
    <x v="6"/>
    <x v="5"/>
    <x v="4"/>
    <x v="0"/>
    <s v="CG06E01"/>
  </r>
  <r>
    <x v="6"/>
    <x v="5"/>
    <x v="4"/>
    <x v="1"/>
    <s v="CG06E02"/>
  </r>
  <r>
    <x v="6"/>
    <x v="6"/>
    <x v="0"/>
    <x v="0"/>
    <s v="CG07A01"/>
  </r>
  <r>
    <x v="6"/>
    <x v="6"/>
    <x v="0"/>
    <x v="1"/>
    <s v="CG07A02"/>
  </r>
  <r>
    <x v="6"/>
    <x v="6"/>
    <x v="1"/>
    <x v="0"/>
    <s v="CG07B01"/>
  </r>
  <r>
    <x v="6"/>
    <x v="6"/>
    <x v="1"/>
    <x v="1"/>
    <s v="CG07B02"/>
  </r>
  <r>
    <x v="6"/>
    <x v="6"/>
    <x v="2"/>
    <x v="0"/>
    <s v="CG07C01"/>
  </r>
  <r>
    <x v="6"/>
    <x v="6"/>
    <x v="2"/>
    <x v="1"/>
    <s v="CG07C02"/>
  </r>
  <r>
    <x v="6"/>
    <x v="6"/>
    <x v="3"/>
    <x v="0"/>
    <s v="CG07D01"/>
  </r>
  <r>
    <x v="6"/>
    <x v="6"/>
    <x v="3"/>
    <x v="1"/>
    <s v="CG07D02"/>
  </r>
  <r>
    <x v="6"/>
    <x v="6"/>
    <x v="4"/>
    <x v="0"/>
    <s v="CG07E01"/>
  </r>
  <r>
    <x v="6"/>
    <x v="6"/>
    <x v="4"/>
    <x v="1"/>
    <s v="CG07E02"/>
  </r>
  <r>
    <x v="6"/>
    <x v="7"/>
    <x v="0"/>
    <x v="0"/>
    <s v="CG08A01"/>
  </r>
  <r>
    <x v="6"/>
    <x v="7"/>
    <x v="0"/>
    <x v="1"/>
    <s v="CG08A02"/>
  </r>
  <r>
    <x v="6"/>
    <x v="7"/>
    <x v="1"/>
    <x v="0"/>
    <s v="CG08B01"/>
  </r>
  <r>
    <x v="6"/>
    <x v="7"/>
    <x v="1"/>
    <x v="1"/>
    <s v="CG08B02"/>
  </r>
  <r>
    <x v="6"/>
    <x v="7"/>
    <x v="2"/>
    <x v="0"/>
    <s v="CG08C01"/>
  </r>
  <r>
    <x v="6"/>
    <x v="7"/>
    <x v="2"/>
    <x v="1"/>
    <s v="CG08C02"/>
  </r>
  <r>
    <x v="6"/>
    <x v="7"/>
    <x v="3"/>
    <x v="0"/>
    <s v="CG08D01"/>
  </r>
  <r>
    <x v="6"/>
    <x v="7"/>
    <x v="3"/>
    <x v="1"/>
    <s v="CG08D02"/>
  </r>
  <r>
    <x v="6"/>
    <x v="7"/>
    <x v="4"/>
    <x v="0"/>
    <s v="CG08E01"/>
  </r>
  <r>
    <x v="6"/>
    <x v="7"/>
    <x v="4"/>
    <x v="1"/>
    <s v="CG08E02"/>
  </r>
  <r>
    <x v="6"/>
    <x v="8"/>
    <x v="0"/>
    <x v="0"/>
    <s v="CG09A01"/>
  </r>
  <r>
    <x v="6"/>
    <x v="8"/>
    <x v="0"/>
    <x v="1"/>
    <s v="CG09A02"/>
  </r>
  <r>
    <x v="6"/>
    <x v="8"/>
    <x v="1"/>
    <x v="0"/>
    <s v="CG09B01"/>
  </r>
  <r>
    <x v="6"/>
    <x v="8"/>
    <x v="1"/>
    <x v="1"/>
    <s v="CG09B02"/>
  </r>
  <r>
    <x v="6"/>
    <x v="8"/>
    <x v="2"/>
    <x v="0"/>
    <s v="CG09C01"/>
  </r>
  <r>
    <x v="6"/>
    <x v="8"/>
    <x v="2"/>
    <x v="1"/>
    <s v="CG09C02"/>
  </r>
  <r>
    <x v="6"/>
    <x v="8"/>
    <x v="3"/>
    <x v="0"/>
    <s v="CG09D01"/>
  </r>
  <r>
    <x v="6"/>
    <x v="8"/>
    <x v="3"/>
    <x v="1"/>
    <s v="CG09D02"/>
  </r>
  <r>
    <x v="6"/>
    <x v="8"/>
    <x v="4"/>
    <x v="0"/>
    <s v="CG09E01"/>
  </r>
  <r>
    <x v="6"/>
    <x v="8"/>
    <x v="4"/>
    <x v="1"/>
    <s v="CG09E02"/>
  </r>
  <r>
    <x v="6"/>
    <x v="9"/>
    <x v="0"/>
    <x v="0"/>
    <s v="CG10A01"/>
  </r>
  <r>
    <x v="6"/>
    <x v="9"/>
    <x v="0"/>
    <x v="1"/>
    <s v="CG10A02"/>
  </r>
  <r>
    <x v="6"/>
    <x v="9"/>
    <x v="1"/>
    <x v="0"/>
    <s v="CG10B01"/>
  </r>
  <r>
    <x v="6"/>
    <x v="9"/>
    <x v="1"/>
    <x v="1"/>
    <s v="CG10B02"/>
  </r>
  <r>
    <x v="6"/>
    <x v="9"/>
    <x v="2"/>
    <x v="0"/>
    <s v="CG10C01"/>
  </r>
  <r>
    <x v="6"/>
    <x v="9"/>
    <x v="2"/>
    <x v="1"/>
    <s v="CG10C02"/>
  </r>
  <r>
    <x v="6"/>
    <x v="9"/>
    <x v="3"/>
    <x v="0"/>
    <s v="CG10D01"/>
  </r>
  <r>
    <x v="6"/>
    <x v="9"/>
    <x v="3"/>
    <x v="1"/>
    <s v="CG10D02"/>
  </r>
  <r>
    <x v="6"/>
    <x v="9"/>
    <x v="4"/>
    <x v="0"/>
    <s v="CG10E01"/>
  </r>
  <r>
    <x v="6"/>
    <x v="9"/>
    <x v="4"/>
    <x v="1"/>
    <s v="CG10E02"/>
  </r>
  <r>
    <x v="6"/>
    <x v="10"/>
    <x v="0"/>
    <x v="0"/>
    <s v="CG11A01"/>
  </r>
  <r>
    <x v="6"/>
    <x v="10"/>
    <x v="0"/>
    <x v="1"/>
    <s v="CG11A02"/>
  </r>
  <r>
    <x v="6"/>
    <x v="10"/>
    <x v="1"/>
    <x v="0"/>
    <s v="CG11B01"/>
  </r>
  <r>
    <x v="6"/>
    <x v="10"/>
    <x v="1"/>
    <x v="1"/>
    <s v="CG11B02"/>
  </r>
  <r>
    <x v="6"/>
    <x v="10"/>
    <x v="2"/>
    <x v="0"/>
    <s v="CG11C01"/>
  </r>
  <r>
    <x v="6"/>
    <x v="10"/>
    <x v="2"/>
    <x v="1"/>
    <s v="CG11C02"/>
  </r>
  <r>
    <x v="6"/>
    <x v="10"/>
    <x v="3"/>
    <x v="0"/>
    <s v="CG11D01"/>
  </r>
  <r>
    <x v="6"/>
    <x v="10"/>
    <x v="3"/>
    <x v="1"/>
    <s v="CG11D02"/>
  </r>
  <r>
    <x v="6"/>
    <x v="10"/>
    <x v="4"/>
    <x v="0"/>
    <s v="CG11E01"/>
  </r>
  <r>
    <x v="6"/>
    <x v="10"/>
    <x v="4"/>
    <x v="1"/>
    <s v="CG11E02"/>
  </r>
  <r>
    <x v="6"/>
    <x v="11"/>
    <x v="0"/>
    <x v="0"/>
    <s v="CG12A01"/>
  </r>
  <r>
    <x v="6"/>
    <x v="11"/>
    <x v="0"/>
    <x v="1"/>
    <s v="CG12A02"/>
  </r>
  <r>
    <x v="6"/>
    <x v="11"/>
    <x v="1"/>
    <x v="0"/>
    <s v="CG12B01"/>
  </r>
  <r>
    <x v="6"/>
    <x v="11"/>
    <x v="1"/>
    <x v="1"/>
    <s v="CG12B02"/>
  </r>
  <r>
    <x v="6"/>
    <x v="11"/>
    <x v="2"/>
    <x v="0"/>
    <s v="CG12C01"/>
  </r>
  <r>
    <x v="6"/>
    <x v="11"/>
    <x v="2"/>
    <x v="1"/>
    <s v="CG12C02"/>
  </r>
  <r>
    <x v="6"/>
    <x v="11"/>
    <x v="3"/>
    <x v="0"/>
    <s v="CG12D01"/>
  </r>
  <r>
    <x v="6"/>
    <x v="11"/>
    <x v="3"/>
    <x v="1"/>
    <s v="CG12D02"/>
  </r>
  <r>
    <x v="6"/>
    <x v="11"/>
    <x v="4"/>
    <x v="0"/>
    <s v="CG12E01"/>
  </r>
  <r>
    <x v="6"/>
    <x v="11"/>
    <x v="4"/>
    <x v="1"/>
    <s v="CG12E02"/>
  </r>
  <r>
    <x v="6"/>
    <x v="12"/>
    <x v="0"/>
    <x v="0"/>
    <s v="CG13A01"/>
  </r>
  <r>
    <x v="6"/>
    <x v="12"/>
    <x v="0"/>
    <x v="1"/>
    <s v="CG13A02"/>
  </r>
  <r>
    <x v="6"/>
    <x v="12"/>
    <x v="1"/>
    <x v="0"/>
    <s v="CG13B01"/>
  </r>
  <r>
    <x v="6"/>
    <x v="12"/>
    <x v="1"/>
    <x v="1"/>
    <s v="CG13B02"/>
  </r>
  <r>
    <x v="6"/>
    <x v="12"/>
    <x v="2"/>
    <x v="0"/>
    <s v="CG13C01"/>
  </r>
  <r>
    <x v="6"/>
    <x v="12"/>
    <x v="2"/>
    <x v="1"/>
    <s v="CG13C02"/>
  </r>
  <r>
    <x v="6"/>
    <x v="12"/>
    <x v="3"/>
    <x v="0"/>
    <s v="CG13D01"/>
  </r>
  <r>
    <x v="6"/>
    <x v="12"/>
    <x v="3"/>
    <x v="1"/>
    <s v="CG13D02"/>
  </r>
  <r>
    <x v="6"/>
    <x v="12"/>
    <x v="4"/>
    <x v="0"/>
    <s v="CG13E01"/>
  </r>
  <r>
    <x v="6"/>
    <x v="12"/>
    <x v="4"/>
    <x v="1"/>
    <s v="CG13E02"/>
  </r>
  <r>
    <x v="6"/>
    <x v="13"/>
    <x v="0"/>
    <x v="0"/>
    <s v="CG14A01"/>
  </r>
  <r>
    <x v="6"/>
    <x v="13"/>
    <x v="0"/>
    <x v="1"/>
    <s v="CG14A02"/>
  </r>
  <r>
    <x v="6"/>
    <x v="13"/>
    <x v="1"/>
    <x v="0"/>
    <s v="CG14B01"/>
  </r>
  <r>
    <x v="6"/>
    <x v="13"/>
    <x v="1"/>
    <x v="1"/>
    <s v="CG14B02"/>
  </r>
  <r>
    <x v="6"/>
    <x v="13"/>
    <x v="2"/>
    <x v="0"/>
    <s v="CG14C01"/>
  </r>
  <r>
    <x v="6"/>
    <x v="13"/>
    <x v="2"/>
    <x v="1"/>
    <s v="CG14C02"/>
  </r>
  <r>
    <x v="6"/>
    <x v="13"/>
    <x v="3"/>
    <x v="0"/>
    <s v="CG14D01"/>
  </r>
  <r>
    <x v="6"/>
    <x v="13"/>
    <x v="3"/>
    <x v="1"/>
    <s v="CG14D02"/>
  </r>
  <r>
    <x v="6"/>
    <x v="13"/>
    <x v="4"/>
    <x v="0"/>
    <s v="CG14E01"/>
  </r>
  <r>
    <x v="6"/>
    <x v="13"/>
    <x v="4"/>
    <x v="1"/>
    <s v="CG14E02"/>
  </r>
  <r>
    <x v="6"/>
    <x v="14"/>
    <x v="0"/>
    <x v="0"/>
    <s v="CG15A01"/>
  </r>
  <r>
    <x v="6"/>
    <x v="14"/>
    <x v="0"/>
    <x v="1"/>
    <s v="CG15A02"/>
  </r>
  <r>
    <x v="6"/>
    <x v="14"/>
    <x v="1"/>
    <x v="0"/>
    <s v="CG15B01"/>
  </r>
  <r>
    <x v="6"/>
    <x v="14"/>
    <x v="1"/>
    <x v="1"/>
    <s v="CG15B02"/>
  </r>
  <r>
    <x v="6"/>
    <x v="14"/>
    <x v="2"/>
    <x v="0"/>
    <s v="CG15C01"/>
  </r>
  <r>
    <x v="6"/>
    <x v="14"/>
    <x v="2"/>
    <x v="1"/>
    <s v="CG15C02"/>
  </r>
  <r>
    <x v="6"/>
    <x v="14"/>
    <x v="3"/>
    <x v="0"/>
    <s v="CG15D01"/>
  </r>
  <r>
    <x v="6"/>
    <x v="14"/>
    <x v="3"/>
    <x v="1"/>
    <s v="CG15D02"/>
  </r>
  <r>
    <x v="6"/>
    <x v="14"/>
    <x v="4"/>
    <x v="0"/>
    <s v="CG15E01"/>
  </r>
  <r>
    <x v="6"/>
    <x v="14"/>
    <x v="4"/>
    <x v="1"/>
    <s v="CG15E02"/>
  </r>
  <r>
    <x v="6"/>
    <x v="15"/>
    <x v="0"/>
    <x v="0"/>
    <s v="CG16A01"/>
  </r>
  <r>
    <x v="6"/>
    <x v="15"/>
    <x v="0"/>
    <x v="1"/>
    <s v="CG16A02"/>
  </r>
  <r>
    <x v="6"/>
    <x v="15"/>
    <x v="1"/>
    <x v="0"/>
    <s v="CG16B01"/>
  </r>
  <r>
    <x v="6"/>
    <x v="15"/>
    <x v="1"/>
    <x v="1"/>
    <s v="CG16B02"/>
  </r>
  <r>
    <x v="6"/>
    <x v="15"/>
    <x v="2"/>
    <x v="0"/>
    <s v="CG16C01"/>
  </r>
  <r>
    <x v="6"/>
    <x v="15"/>
    <x v="2"/>
    <x v="1"/>
    <s v="CG16C02"/>
  </r>
  <r>
    <x v="6"/>
    <x v="15"/>
    <x v="3"/>
    <x v="0"/>
    <s v="CG16D01"/>
  </r>
  <r>
    <x v="6"/>
    <x v="15"/>
    <x v="3"/>
    <x v="1"/>
    <s v="CG16D02"/>
  </r>
  <r>
    <x v="6"/>
    <x v="15"/>
    <x v="4"/>
    <x v="0"/>
    <s v="CG16E01"/>
  </r>
  <r>
    <x v="6"/>
    <x v="15"/>
    <x v="4"/>
    <x v="1"/>
    <s v="CG16E02"/>
  </r>
  <r>
    <x v="6"/>
    <x v="16"/>
    <x v="0"/>
    <x v="0"/>
    <s v="CG17A01"/>
  </r>
  <r>
    <x v="6"/>
    <x v="16"/>
    <x v="0"/>
    <x v="1"/>
    <s v="CG17A02"/>
  </r>
  <r>
    <x v="6"/>
    <x v="16"/>
    <x v="1"/>
    <x v="0"/>
    <s v="CG17B01"/>
  </r>
  <r>
    <x v="6"/>
    <x v="16"/>
    <x v="1"/>
    <x v="1"/>
    <s v="CG17B02"/>
  </r>
  <r>
    <x v="6"/>
    <x v="16"/>
    <x v="2"/>
    <x v="0"/>
    <s v="CG17C01"/>
  </r>
  <r>
    <x v="6"/>
    <x v="16"/>
    <x v="2"/>
    <x v="1"/>
    <s v="CG17C02"/>
  </r>
  <r>
    <x v="6"/>
    <x v="16"/>
    <x v="3"/>
    <x v="0"/>
    <s v="CG17D01"/>
  </r>
  <r>
    <x v="6"/>
    <x v="16"/>
    <x v="3"/>
    <x v="1"/>
    <s v="CG17D02"/>
  </r>
  <r>
    <x v="6"/>
    <x v="16"/>
    <x v="4"/>
    <x v="0"/>
    <s v="CG17E01"/>
  </r>
  <r>
    <x v="6"/>
    <x v="16"/>
    <x v="4"/>
    <x v="1"/>
    <s v="CG17E02"/>
  </r>
  <r>
    <x v="6"/>
    <x v="17"/>
    <x v="0"/>
    <x v="0"/>
    <s v="CG18A01"/>
  </r>
  <r>
    <x v="6"/>
    <x v="17"/>
    <x v="0"/>
    <x v="1"/>
    <s v="CG18A02"/>
  </r>
  <r>
    <x v="6"/>
    <x v="17"/>
    <x v="1"/>
    <x v="0"/>
    <s v="CG18B01"/>
  </r>
  <r>
    <x v="6"/>
    <x v="17"/>
    <x v="1"/>
    <x v="1"/>
    <s v="CG18B02"/>
  </r>
  <r>
    <x v="6"/>
    <x v="17"/>
    <x v="2"/>
    <x v="0"/>
    <s v="CG18C01"/>
  </r>
  <r>
    <x v="6"/>
    <x v="17"/>
    <x v="2"/>
    <x v="1"/>
    <s v="CG18C02"/>
  </r>
  <r>
    <x v="6"/>
    <x v="17"/>
    <x v="3"/>
    <x v="0"/>
    <s v="CG18D01"/>
  </r>
  <r>
    <x v="6"/>
    <x v="17"/>
    <x v="3"/>
    <x v="1"/>
    <s v="CG18D02"/>
  </r>
  <r>
    <x v="6"/>
    <x v="17"/>
    <x v="4"/>
    <x v="0"/>
    <s v="CG18E01"/>
  </r>
  <r>
    <x v="6"/>
    <x v="17"/>
    <x v="4"/>
    <x v="1"/>
    <s v="CG18E02"/>
  </r>
  <r>
    <x v="6"/>
    <x v="18"/>
    <x v="0"/>
    <x v="0"/>
    <s v="CG19A01"/>
  </r>
  <r>
    <x v="6"/>
    <x v="18"/>
    <x v="0"/>
    <x v="1"/>
    <s v="CG19A02"/>
  </r>
  <r>
    <x v="6"/>
    <x v="18"/>
    <x v="1"/>
    <x v="0"/>
    <s v="CG19B01"/>
  </r>
  <r>
    <x v="6"/>
    <x v="18"/>
    <x v="1"/>
    <x v="1"/>
    <s v="CG19B02"/>
  </r>
  <r>
    <x v="6"/>
    <x v="18"/>
    <x v="2"/>
    <x v="0"/>
    <s v="CG19C01"/>
  </r>
  <r>
    <x v="6"/>
    <x v="18"/>
    <x v="2"/>
    <x v="1"/>
    <s v="CG19C02"/>
  </r>
  <r>
    <x v="6"/>
    <x v="18"/>
    <x v="3"/>
    <x v="0"/>
    <s v="CG19D01"/>
  </r>
  <r>
    <x v="6"/>
    <x v="18"/>
    <x v="3"/>
    <x v="1"/>
    <s v="CG19D02"/>
  </r>
  <r>
    <x v="6"/>
    <x v="18"/>
    <x v="4"/>
    <x v="0"/>
    <s v="CG19E01"/>
  </r>
  <r>
    <x v="6"/>
    <x v="18"/>
    <x v="4"/>
    <x v="1"/>
    <s v="CG19E02"/>
  </r>
  <r>
    <x v="6"/>
    <x v="19"/>
    <x v="0"/>
    <x v="0"/>
    <s v="CG20A01"/>
  </r>
  <r>
    <x v="6"/>
    <x v="19"/>
    <x v="0"/>
    <x v="1"/>
    <s v="CG20A02"/>
  </r>
  <r>
    <x v="6"/>
    <x v="19"/>
    <x v="1"/>
    <x v="0"/>
    <s v="CG20B01"/>
  </r>
  <r>
    <x v="6"/>
    <x v="19"/>
    <x v="1"/>
    <x v="1"/>
    <s v="CG20B02"/>
  </r>
  <r>
    <x v="6"/>
    <x v="19"/>
    <x v="2"/>
    <x v="0"/>
    <s v="CG20C01"/>
  </r>
  <r>
    <x v="6"/>
    <x v="19"/>
    <x v="2"/>
    <x v="1"/>
    <s v="CG20C02"/>
  </r>
  <r>
    <x v="6"/>
    <x v="19"/>
    <x v="3"/>
    <x v="0"/>
    <s v="CG20D01"/>
  </r>
  <r>
    <x v="6"/>
    <x v="19"/>
    <x v="3"/>
    <x v="1"/>
    <s v="CG20D02"/>
  </r>
  <r>
    <x v="6"/>
    <x v="19"/>
    <x v="4"/>
    <x v="0"/>
    <s v="CG20E01"/>
  </r>
  <r>
    <x v="6"/>
    <x v="19"/>
    <x v="4"/>
    <x v="1"/>
    <s v="CG20E02"/>
  </r>
  <r>
    <x v="6"/>
    <x v="20"/>
    <x v="0"/>
    <x v="0"/>
    <s v="CG21A01"/>
  </r>
  <r>
    <x v="6"/>
    <x v="20"/>
    <x v="0"/>
    <x v="1"/>
    <s v="CG21A02"/>
  </r>
  <r>
    <x v="6"/>
    <x v="20"/>
    <x v="1"/>
    <x v="0"/>
    <s v="CG21B01"/>
  </r>
  <r>
    <x v="6"/>
    <x v="20"/>
    <x v="1"/>
    <x v="1"/>
    <s v="CG21B02"/>
  </r>
  <r>
    <x v="6"/>
    <x v="20"/>
    <x v="2"/>
    <x v="0"/>
    <s v="CG21C01"/>
  </r>
  <r>
    <x v="6"/>
    <x v="20"/>
    <x v="2"/>
    <x v="1"/>
    <s v="CG21C02"/>
  </r>
  <r>
    <x v="6"/>
    <x v="20"/>
    <x v="3"/>
    <x v="0"/>
    <s v="CG21D01"/>
  </r>
  <r>
    <x v="6"/>
    <x v="20"/>
    <x v="3"/>
    <x v="1"/>
    <s v="CG21D02"/>
  </r>
  <r>
    <x v="6"/>
    <x v="20"/>
    <x v="4"/>
    <x v="0"/>
    <s v="CG21E01"/>
  </r>
  <r>
    <x v="6"/>
    <x v="20"/>
    <x v="4"/>
    <x v="1"/>
    <s v="CG21E02"/>
  </r>
  <r>
    <x v="6"/>
    <x v="21"/>
    <x v="0"/>
    <x v="0"/>
    <s v="CG22A01"/>
  </r>
  <r>
    <x v="6"/>
    <x v="21"/>
    <x v="0"/>
    <x v="1"/>
    <s v="CG22A02"/>
  </r>
  <r>
    <x v="6"/>
    <x v="21"/>
    <x v="1"/>
    <x v="0"/>
    <s v="CG22B01"/>
  </r>
  <r>
    <x v="6"/>
    <x v="21"/>
    <x v="1"/>
    <x v="1"/>
    <s v="CG22B02"/>
  </r>
  <r>
    <x v="6"/>
    <x v="21"/>
    <x v="2"/>
    <x v="0"/>
    <s v="CG22C01"/>
  </r>
  <r>
    <x v="6"/>
    <x v="21"/>
    <x v="2"/>
    <x v="1"/>
    <s v="CG22C02"/>
  </r>
  <r>
    <x v="6"/>
    <x v="21"/>
    <x v="3"/>
    <x v="0"/>
    <s v="CG22D01"/>
  </r>
  <r>
    <x v="6"/>
    <x v="21"/>
    <x v="3"/>
    <x v="1"/>
    <s v="CG22D02"/>
  </r>
  <r>
    <x v="6"/>
    <x v="21"/>
    <x v="4"/>
    <x v="0"/>
    <s v="CG22E01"/>
  </r>
  <r>
    <x v="6"/>
    <x v="21"/>
    <x v="4"/>
    <x v="1"/>
    <s v="CG22E02"/>
  </r>
  <r>
    <x v="6"/>
    <x v="22"/>
    <x v="0"/>
    <x v="0"/>
    <s v="CG23A01"/>
  </r>
  <r>
    <x v="6"/>
    <x v="22"/>
    <x v="0"/>
    <x v="1"/>
    <s v="CG23A02"/>
  </r>
  <r>
    <x v="6"/>
    <x v="22"/>
    <x v="1"/>
    <x v="0"/>
    <s v="CG23B01"/>
  </r>
  <r>
    <x v="6"/>
    <x v="22"/>
    <x v="1"/>
    <x v="1"/>
    <s v="CG23B02"/>
  </r>
  <r>
    <x v="6"/>
    <x v="22"/>
    <x v="2"/>
    <x v="0"/>
    <s v="CG23C01"/>
  </r>
  <r>
    <x v="6"/>
    <x v="22"/>
    <x v="2"/>
    <x v="1"/>
    <s v="CG23C02"/>
  </r>
  <r>
    <x v="6"/>
    <x v="22"/>
    <x v="3"/>
    <x v="0"/>
    <s v="CG23D01"/>
  </r>
  <r>
    <x v="6"/>
    <x v="22"/>
    <x v="3"/>
    <x v="1"/>
    <s v="CG23D02"/>
  </r>
  <r>
    <x v="6"/>
    <x v="22"/>
    <x v="4"/>
    <x v="0"/>
    <s v="CG23E01"/>
  </r>
  <r>
    <x v="6"/>
    <x v="22"/>
    <x v="4"/>
    <x v="1"/>
    <s v="CG23E02"/>
  </r>
  <r>
    <x v="6"/>
    <x v="23"/>
    <x v="0"/>
    <x v="0"/>
    <s v="CG24A01"/>
  </r>
  <r>
    <x v="6"/>
    <x v="23"/>
    <x v="0"/>
    <x v="1"/>
    <s v="CG24A02"/>
  </r>
  <r>
    <x v="6"/>
    <x v="23"/>
    <x v="1"/>
    <x v="0"/>
    <s v="CG24B01"/>
  </r>
  <r>
    <x v="6"/>
    <x v="23"/>
    <x v="1"/>
    <x v="1"/>
    <s v="CG24B02"/>
  </r>
  <r>
    <x v="6"/>
    <x v="23"/>
    <x v="2"/>
    <x v="0"/>
    <s v="CG24C01"/>
  </r>
  <r>
    <x v="6"/>
    <x v="23"/>
    <x v="2"/>
    <x v="1"/>
    <s v="CG24C02"/>
  </r>
  <r>
    <x v="6"/>
    <x v="23"/>
    <x v="3"/>
    <x v="0"/>
    <s v="CG24D01"/>
  </r>
  <r>
    <x v="6"/>
    <x v="23"/>
    <x v="3"/>
    <x v="1"/>
    <s v="CG24D02"/>
  </r>
  <r>
    <x v="6"/>
    <x v="23"/>
    <x v="4"/>
    <x v="0"/>
    <s v="CG24E01"/>
  </r>
  <r>
    <x v="6"/>
    <x v="23"/>
    <x v="4"/>
    <x v="1"/>
    <s v="CG24E02"/>
  </r>
  <r>
    <x v="6"/>
    <x v="24"/>
    <x v="0"/>
    <x v="0"/>
    <s v="CG25A01"/>
  </r>
  <r>
    <x v="6"/>
    <x v="24"/>
    <x v="0"/>
    <x v="1"/>
    <s v="CG25A02"/>
  </r>
  <r>
    <x v="6"/>
    <x v="24"/>
    <x v="1"/>
    <x v="0"/>
    <s v="CG25B01"/>
  </r>
  <r>
    <x v="6"/>
    <x v="24"/>
    <x v="1"/>
    <x v="1"/>
    <s v="CG25B02"/>
  </r>
  <r>
    <x v="6"/>
    <x v="24"/>
    <x v="2"/>
    <x v="0"/>
    <s v="CG25C01"/>
  </r>
  <r>
    <x v="6"/>
    <x v="24"/>
    <x v="2"/>
    <x v="1"/>
    <s v="CG25C02"/>
  </r>
  <r>
    <x v="6"/>
    <x v="24"/>
    <x v="3"/>
    <x v="0"/>
    <s v="CG25D01"/>
  </r>
  <r>
    <x v="6"/>
    <x v="24"/>
    <x v="3"/>
    <x v="1"/>
    <s v="CG25D02"/>
  </r>
  <r>
    <x v="6"/>
    <x v="24"/>
    <x v="4"/>
    <x v="0"/>
    <s v="CG25E01"/>
  </r>
  <r>
    <x v="6"/>
    <x v="24"/>
    <x v="4"/>
    <x v="1"/>
    <s v="CG25E02"/>
  </r>
  <r>
    <x v="6"/>
    <x v="25"/>
    <x v="0"/>
    <x v="0"/>
    <s v="CG26A01"/>
  </r>
  <r>
    <x v="6"/>
    <x v="25"/>
    <x v="0"/>
    <x v="1"/>
    <s v="CG26A02"/>
  </r>
  <r>
    <x v="6"/>
    <x v="25"/>
    <x v="1"/>
    <x v="0"/>
    <s v="CG26B01"/>
  </r>
  <r>
    <x v="6"/>
    <x v="25"/>
    <x v="1"/>
    <x v="1"/>
    <s v="CG26B02"/>
  </r>
  <r>
    <x v="6"/>
    <x v="25"/>
    <x v="2"/>
    <x v="0"/>
    <s v="CG26C01"/>
  </r>
  <r>
    <x v="6"/>
    <x v="25"/>
    <x v="2"/>
    <x v="1"/>
    <s v="CG26C02"/>
  </r>
  <r>
    <x v="6"/>
    <x v="25"/>
    <x v="3"/>
    <x v="0"/>
    <s v="CG26D01"/>
  </r>
  <r>
    <x v="6"/>
    <x v="25"/>
    <x v="3"/>
    <x v="1"/>
    <s v="CG26D02"/>
  </r>
  <r>
    <x v="6"/>
    <x v="25"/>
    <x v="4"/>
    <x v="0"/>
    <s v="CG26E01"/>
  </r>
  <r>
    <x v="6"/>
    <x v="25"/>
    <x v="4"/>
    <x v="1"/>
    <s v="CG26E02"/>
  </r>
  <r>
    <x v="6"/>
    <x v="26"/>
    <x v="0"/>
    <x v="0"/>
    <s v="CG27A01"/>
  </r>
  <r>
    <x v="6"/>
    <x v="26"/>
    <x v="0"/>
    <x v="1"/>
    <s v="CG27A02"/>
  </r>
  <r>
    <x v="6"/>
    <x v="26"/>
    <x v="1"/>
    <x v="0"/>
    <s v="CG27B01"/>
  </r>
  <r>
    <x v="6"/>
    <x v="26"/>
    <x v="1"/>
    <x v="1"/>
    <s v="CG27B02"/>
  </r>
  <r>
    <x v="6"/>
    <x v="26"/>
    <x v="2"/>
    <x v="0"/>
    <s v="CG27C01"/>
  </r>
  <r>
    <x v="6"/>
    <x v="26"/>
    <x v="2"/>
    <x v="1"/>
    <s v="CG27C02"/>
  </r>
  <r>
    <x v="6"/>
    <x v="26"/>
    <x v="3"/>
    <x v="0"/>
    <s v="CG27D01"/>
  </r>
  <r>
    <x v="6"/>
    <x v="26"/>
    <x v="3"/>
    <x v="1"/>
    <s v="CG27D02"/>
  </r>
  <r>
    <x v="6"/>
    <x v="26"/>
    <x v="4"/>
    <x v="0"/>
    <s v="CG27E01"/>
  </r>
  <r>
    <x v="6"/>
    <x v="26"/>
    <x v="4"/>
    <x v="1"/>
    <s v="CG27E02"/>
  </r>
  <r>
    <x v="6"/>
    <x v="27"/>
    <x v="0"/>
    <x v="0"/>
    <s v="CG28A01"/>
  </r>
  <r>
    <x v="6"/>
    <x v="27"/>
    <x v="0"/>
    <x v="1"/>
    <s v="CG28A02"/>
  </r>
  <r>
    <x v="6"/>
    <x v="27"/>
    <x v="1"/>
    <x v="0"/>
    <s v="CG28B01"/>
  </r>
  <r>
    <x v="6"/>
    <x v="27"/>
    <x v="1"/>
    <x v="1"/>
    <s v="CG28B02"/>
  </r>
  <r>
    <x v="6"/>
    <x v="27"/>
    <x v="2"/>
    <x v="0"/>
    <s v="CG28C01"/>
  </r>
  <r>
    <x v="6"/>
    <x v="27"/>
    <x v="2"/>
    <x v="1"/>
    <s v="CG28C02"/>
  </r>
  <r>
    <x v="6"/>
    <x v="27"/>
    <x v="3"/>
    <x v="0"/>
    <s v="CG28D01"/>
  </r>
  <r>
    <x v="6"/>
    <x v="27"/>
    <x v="3"/>
    <x v="1"/>
    <s v="CG28D02"/>
  </r>
  <r>
    <x v="6"/>
    <x v="27"/>
    <x v="4"/>
    <x v="0"/>
    <s v="CG28E01"/>
  </r>
  <r>
    <x v="6"/>
    <x v="27"/>
    <x v="4"/>
    <x v="1"/>
    <s v="CG28E02"/>
  </r>
  <r>
    <x v="6"/>
    <x v="28"/>
    <x v="0"/>
    <x v="0"/>
    <s v="CG29A01"/>
  </r>
  <r>
    <x v="6"/>
    <x v="28"/>
    <x v="0"/>
    <x v="1"/>
    <s v="CG29A02"/>
  </r>
  <r>
    <x v="6"/>
    <x v="28"/>
    <x v="1"/>
    <x v="0"/>
    <s v="CG29B01"/>
  </r>
  <r>
    <x v="6"/>
    <x v="28"/>
    <x v="1"/>
    <x v="1"/>
    <s v="CG29B02"/>
  </r>
  <r>
    <x v="6"/>
    <x v="28"/>
    <x v="2"/>
    <x v="0"/>
    <s v="CG29C01"/>
  </r>
  <r>
    <x v="6"/>
    <x v="28"/>
    <x v="2"/>
    <x v="1"/>
    <s v="CG29C02"/>
  </r>
  <r>
    <x v="6"/>
    <x v="28"/>
    <x v="3"/>
    <x v="0"/>
    <s v="CG29D01"/>
  </r>
  <r>
    <x v="6"/>
    <x v="28"/>
    <x v="3"/>
    <x v="1"/>
    <s v="CG29D02"/>
  </r>
  <r>
    <x v="6"/>
    <x v="28"/>
    <x v="4"/>
    <x v="0"/>
    <s v="CG29E01"/>
  </r>
  <r>
    <x v="6"/>
    <x v="28"/>
    <x v="4"/>
    <x v="1"/>
    <s v="CG29E02"/>
  </r>
  <r>
    <x v="6"/>
    <x v="29"/>
    <x v="0"/>
    <x v="0"/>
    <s v="CG30A01"/>
  </r>
  <r>
    <x v="6"/>
    <x v="29"/>
    <x v="0"/>
    <x v="1"/>
    <s v="CG30A02"/>
  </r>
  <r>
    <x v="6"/>
    <x v="29"/>
    <x v="1"/>
    <x v="0"/>
    <s v="CG30B01"/>
  </r>
  <r>
    <x v="6"/>
    <x v="29"/>
    <x v="1"/>
    <x v="1"/>
    <s v="CG30B02"/>
  </r>
  <r>
    <x v="6"/>
    <x v="29"/>
    <x v="2"/>
    <x v="0"/>
    <s v="CG30C01"/>
  </r>
  <r>
    <x v="6"/>
    <x v="29"/>
    <x v="2"/>
    <x v="1"/>
    <s v="CG30C02"/>
  </r>
  <r>
    <x v="6"/>
    <x v="29"/>
    <x v="3"/>
    <x v="0"/>
    <s v="CG30D01"/>
  </r>
  <r>
    <x v="6"/>
    <x v="29"/>
    <x v="3"/>
    <x v="1"/>
    <s v="CG30D02"/>
  </r>
  <r>
    <x v="6"/>
    <x v="29"/>
    <x v="4"/>
    <x v="0"/>
    <s v="CG30E01"/>
  </r>
  <r>
    <x v="6"/>
    <x v="29"/>
    <x v="4"/>
    <x v="1"/>
    <s v="CG30E02"/>
  </r>
  <r>
    <x v="6"/>
    <x v="30"/>
    <x v="0"/>
    <x v="0"/>
    <s v="CG31A01"/>
  </r>
  <r>
    <x v="6"/>
    <x v="30"/>
    <x v="0"/>
    <x v="1"/>
    <s v="CG31A02"/>
  </r>
  <r>
    <x v="6"/>
    <x v="30"/>
    <x v="1"/>
    <x v="0"/>
    <s v="CG31B01"/>
  </r>
  <r>
    <x v="6"/>
    <x v="30"/>
    <x v="1"/>
    <x v="1"/>
    <s v="CG31B02"/>
  </r>
  <r>
    <x v="6"/>
    <x v="30"/>
    <x v="2"/>
    <x v="0"/>
    <s v="CG31C01"/>
  </r>
  <r>
    <x v="6"/>
    <x v="30"/>
    <x v="2"/>
    <x v="1"/>
    <s v="CG31C02"/>
  </r>
  <r>
    <x v="6"/>
    <x v="30"/>
    <x v="3"/>
    <x v="0"/>
    <s v="CG31D01"/>
  </r>
  <r>
    <x v="6"/>
    <x v="30"/>
    <x v="3"/>
    <x v="1"/>
    <s v="CG31D02"/>
  </r>
  <r>
    <x v="6"/>
    <x v="30"/>
    <x v="4"/>
    <x v="0"/>
    <s v="CG31E01"/>
  </r>
  <r>
    <x v="6"/>
    <x v="30"/>
    <x v="4"/>
    <x v="1"/>
    <s v="CG31E02"/>
  </r>
  <r>
    <x v="6"/>
    <x v="31"/>
    <x v="0"/>
    <x v="0"/>
    <s v="CG32A01"/>
  </r>
  <r>
    <x v="6"/>
    <x v="31"/>
    <x v="0"/>
    <x v="1"/>
    <s v="CG32A02"/>
  </r>
  <r>
    <x v="6"/>
    <x v="31"/>
    <x v="1"/>
    <x v="0"/>
    <s v="CG32B01"/>
  </r>
  <r>
    <x v="6"/>
    <x v="31"/>
    <x v="1"/>
    <x v="1"/>
    <s v="CG32B02"/>
  </r>
  <r>
    <x v="6"/>
    <x v="31"/>
    <x v="2"/>
    <x v="0"/>
    <s v="CG32C01"/>
  </r>
  <r>
    <x v="6"/>
    <x v="31"/>
    <x v="2"/>
    <x v="1"/>
    <s v="CG32C02"/>
  </r>
  <r>
    <x v="6"/>
    <x v="31"/>
    <x v="3"/>
    <x v="0"/>
    <s v="CG32D01"/>
  </r>
  <r>
    <x v="6"/>
    <x v="31"/>
    <x v="3"/>
    <x v="1"/>
    <s v="CG32D02"/>
  </r>
  <r>
    <x v="6"/>
    <x v="31"/>
    <x v="4"/>
    <x v="0"/>
    <s v="CG32E01"/>
  </r>
  <r>
    <x v="6"/>
    <x v="31"/>
    <x v="4"/>
    <x v="1"/>
    <s v="CG32E02"/>
  </r>
  <r>
    <x v="6"/>
    <x v="32"/>
    <x v="0"/>
    <x v="0"/>
    <s v="CG33A01"/>
  </r>
  <r>
    <x v="6"/>
    <x v="32"/>
    <x v="0"/>
    <x v="1"/>
    <s v="CG33A02"/>
  </r>
  <r>
    <x v="6"/>
    <x v="32"/>
    <x v="1"/>
    <x v="0"/>
    <s v="CG33B01"/>
  </r>
  <r>
    <x v="6"/>
    <x v="32"/>
    <x v="1"/>
    <x v="1"/>
    <s v="CG33B02"/>
  </r>
  <r>
    <x v="6"/>
    <x v="32"/>
    <x v="2"/>
    <x v="0"/>
    <s v="CG33C01"/>
  </r>
  <r>
    <x v="6"/>
    <x v="32"/>
    <x v="2"/>
    <x v="1"/>
    <s v="CG33C02"/>
  </r>
  <r>
    <x v="6"/>
    <x v="32"/>
    <x v="3"/>
    <x v="0"/>
    <s v="CG33D01"/>
  </r>
  <r>
    <x v="6"/>
    <x v="32"/>
    <x v="3"/>
    <x v="1"/>
    <s v="CG33D02"/>
  </r>
  <r>
    <x v="6"/>
    <x v="32"/>
    <x v="4"/>
    <x v="0"/>
    <s v="CG33E01"/>
  </r>
  <r>
    <x v="6"/>
    <x v="32"/>
    <x v="4"/>
    <x v="1"/>
    <s v="CG33E02"/>
  </r>
  <r>
    <x v="6"/>
    <x v="33"/>
    <x v="0"/>
    <x v="0"/>
    <s v="CG34A01"/>
  </r>
  <r>
    <x v="6"/>
    <x v="33"/>
    <x v="0"/>
    <x v="1"/>
    <s v="CG34A02"/>
  </r>
  <r>
    <x v="6"/>
    <x v="33"/>
    <x v="1"/>
    <x v="0"/>
    <s v="CG34B01"/>
  </r>
  <r>
    <x v="6"/>
    <x v="33"/>
    <x v="1"/>
    <x v="1"/>
    <s v="CG34B02"/>
  </r>
  <r>
    <x v="6"/>
    <x v="33"/>
    <x v="2"/>
    <x v="0"/>
    <s v="CG34C01"/>
  </r>
  <r>
    <x v="6"/>
    <x v="33"/>
    <x v="2"/>
    <x v="1"/>
    <s v="CG34C02"/>
  </r>
  <r>
    <x v="6"/>
    <x v="33"/>
    <x v="3"/>
    <x v="0"/>
    <s v="CG34D01"/>
  </r>
  <r>
    <x v="6"/>
    <x v="33"/>
    <x v="3"/>
    <x v="1"/>
    <s v="CG34D02"/>
  </r>
  <r>
    <x v="6"/>
    <x v="33"/>
    <x v="4"/>
    <x v="0"/>
    <s v="CG34E01"/>
  </r>
  <r>
    <x v="6"/>
    <x v="33"/>
    <x v="4"/>
    <x v="1"/>
    <s v="CG34E02"/>
  </r>
  <r>
    <x v="6"/>
    <x v="34"/>
    <x v="0"/>
    <x v="0"/>
    <s v="CG35A01"/>
  </r>
  <r>
    <x v="6"/>
    <x v="34"/>
    <x v="0"/>
    <x v="1"/>
    <s v="CG35A02"/>
  </r>
  <r>
    <x v="6"/>
    <x v="34"/>
    <x v="1"/>
    <x v="0"/>
    <s v="CG35B01"/>
  </r>
  <r>
    <x v="6"/>
    <x v="34"/>
    <x v="1"/>
    <x v="1"/>
    <s v="CG35B02"/>
  </r>
  <r>
    <x v="6"/>
    <x v="34"/>
    <x v="2"/>
    <x v="0"/>
    <s v="CG35C01"/>
  </r>
  <r>
    <x v="6"/>
    <x v="34"/>
    <x v="2"/>
    <x v="1"/>
    <s v="CG35C02"/>
  </r>
  <r>
    <x v="6"/>
    <x v="34"/>
    <x v="3"/>
    <x v="0"/>
    <s v="CG35D01"/>
  </r>
  <r>
    <x v="6"/>
    <x v="34"/>
    <x v="3"/>
    <x v="1"/>
    <s v="CG35D02"/>
  </r>
  <r>
    <x v="6"/>
    <x v="34"/>
    <x v="4"/>
    <x v="0"/>
    <s v="CG35E01"/>
  </r>
  <r>
    <x v="6"/>
    <x v="34"/>
    <x v="4"/>
    <x v="1"/>
    <s v="CG35E02"/>
  </r>
  <r>
    <x v="6"/>
    <x v="35"/>
    <x v="0"/>
    <x v="0"/>
    <s v="CG36A01"/>
  </r>
  <r>
    <x v="6"/>
    <x v="35"/>
    <x v="0"/>
    <x v="1"/>
    <s v="CG36A02"/>
  </r>
  <r>
    <x v="6"/>
    <x v="35"/>
    <x v="1"/>
    <x v="0"/>
    <s v="CG36B01"/>
  </r>
  <r>
    <x v="6"/>
    <x v="35"/>
    <x v="1"/>
    <x v="1"/>
    <s v="CG36B02"/>
  </r>
  <r>
    <x v="6"/>
    <x v="35"/>
    <x v="2"/>
    <x v="0"/>
    <s v="CG36C01"/>
  </r>
  <r>
    <x v="6"/>
    <x v="35"/>
    <x v="2"/>
    <x v="1"/>
    <s v="CG36C02"/>
  </r>
  <r>
    <x v="6"/>
    <x v="35"/>
    <x v="3"/>
    <x v="0"/>
    <s v="CG36D01"/>
  </r>
  <r>
    <x v="6"/>
    <x v="35"/>
    <x v="3"/>
    <x v="1"/>
    <s v="CG36D02"/>
  </r>
  <r>
    <x v="6"/>
    <x v="35"/>
    <x v="4"/>
    <x v="0"/>
    <s v="CG36E01"/>
  </r>
  <r>
    <x v="6"/>
    <x v="35"/>
    <x v="4"/>
    <x v="1"/>
    <s v="CG36E02"/>
  </r>
  <r>
    <x v="6"/>
    <x v="36"/>
    <x v="0"/>
    <x v="0"/>
    <s v="CG37A01"/>
  </r>
  <r>
    <x v="6"/>
    <x v="36"/>
    <x v="0"/>
    <x v="1"/>
    <s v="CG37A02"/>
  </r>
  <r>
    <x v="6"/>
    <x v="36"/>
    <x v="1"/>
    <x v="0"/>
    <s v="CG37B01"/>
  </r>
  <r>
    <x v="6"/>
    <x v="36"/>
    <x v="1"/>
    <x v="1"/>
    <s v="CG37B02"/>
  </r>
  <r>
    <x v="6"/>
    <x v="36"/>
    <x v="2"/>
    <x v="0"/>
    <s v="CG37C01"/>
  </r>
  <r>
    <x v="6"/>
    <x v="36"/>
    <x v="2"/>
    <x v="1"/>
    <s v="CG37C02"/>
  </r>
  <r>
    <x v="6"/>
    <x v="36"/>
    <x v="3"/>
    <x v="0"/>
    <s v="CG37D01"/>
  </r>
  <r>
    <x v="6"/>
    <x v="36"/>
    <x v="3"/>
    <x v="1"/>
    <s v="CG37D02"/>
  </r>
  <r>
    <x v="6"/>
    <x v="36"/>
    <x v="4"/>
    <x v="0"/>
    <s v="CG37E01"/>
  </r>
  <r>
    <x v="6"/>
    <x v="36"/>
    <x v="4"/>
    <x v="1"/>
    <s v="CG37E02"/>
  </r>
  <r>
    <x v="6"/>
    <x v="37"/>
    <x v="0"/>
    <x v="0"/>
    <s v="CG38A01"/>
  </r>
  <r>
    <x v="6"/>
    <x v="37"/>
    <x v="0"/>
    <x v="1"/>
    <s v="CG38A02"/>
  </r>
  <r>
    <x v="6"/>
    <x v="37"/>
    <x v="1"/>
    <x v="0"/>
    <s v="CG38B01"/>
  </r>
  <r>
    <x v="6"/>
    <x v="37"/>
    <x v="1"/>
    <x v="1"/>
    <s v="CG38B02"/>
  </r>
  <r>
    <x v="6"/>
    <x v="37"/>
    <x v="2"/>
    <x v="0"/>
    <s v="CG38C01"/>
  </r>
  <r>
    <x v="6"/>
    <x v="37"/>
    <x v="2"/>
    <x v="1"/>
    <s v="CG38C02"/>
  </r>
  <r>
    <x v="6"/>
    <x v="37"/>
    <x v="3"/>
    <x v="0"/>
    <s v="CG38D01"/>
  </r>
  <r>
    <x v="6"/>
    <x v="37"/>
    <x v="3"/>
    <x v="1"/>
    <s v="CG38D02"/>
  </r>
  <r>
    <x v="6"/>
    <x v="37"/>
    <x v="4"/>
    <x v="0"/>
    <s v="CG38E01"/>
  </r>
  <r>
    <x v="6"/>
    <x v="37"/>
    <x v="4"/>
    <x v="1"/>
    <s v="CG38E02"/>
  </r>
  <r>
    <x v="6"/>
    <x v="38"/>
    <x v="0"/>
    <x v="0"/>
    <s v="CG39A01"/>
  </r>
  <r>
    <x v="6"/>
    <x v="38"/>
    <x v="0"/>
    <x v="1"/>
    <s v="CG39A02"/>
  </r>
  <r>
    <x v="6"/>
    <x v="38"/>
    <x v="1"/>
    <x v="0"/>
    <s v="CG39B01"/>
  </r>
  <r>
    <x v="6"/>
    <x v="38"/>
    <x v="1"/>
    <x v="1"/>
    <s v="CG39B02"/>
  </r>
  <r>
    <x v="6"/>
    <x v="38"/>
    <x v="2"/>
    <x v="0"/>
    <s v="CG39C01"/>
  </r>
  <r>
    <x v="6"/>
    <x v="38"/>
    <x v="2"/>
    <x v="1"/>
    <s v="CG39C02"/>
  </r>
  <r>
    <x v="6"/>
    <x v="38"/>
    <x v="3"/>
    <x v="0"/>
    <s v="CG39D01"/>
  </r>
  <r>
    <x v="6"/>
    <x v="38"/>
    <x v="3"/>
    <x v="1"/>
    <s v="CG39D02"/>
  </r>
  <r>
    <x v="6"/>
    <x v="38"/>
    <x v="4"/>
    <x v="0"/>
    <s v="CG39E01"/>
  </r>
  <r>
    <x v="6"/>
    <x v="38"/>
    <x v="4"/>
    <x v="1"/>
    <s v="CG39E02"/>
  </r>
  <r>
    <x v="6"/>
    <x v="39"/>
    <x v="0"/>
    <x v="0"/>
    <s v="CG40A01"/>
  </r>
  <r>
    <x v="6"/>
    <x v="39"/>
    <x v="0"/>
    <x v="1"/>
    <s v="CG40A02"/>
  </r>
  <r>
    <x v="6"/>
    <x v="39"/>
    <x v="1"/>
    <x v="0"/>
    <s v="CG40B01"/>
  </r>
  <r>
    <x v="6"/>
    <x v="39"/>
    <x v="1"/>
    <x v="1"/>
    <s v="CG40B02"/>
  </r>
  <r>
    <x v="6"/>
    <x v="39"/>
    <x v="2"/>
    <x v="0"/>
    <s v="CG40C01"/>
  </r>
  <r>
    <x v="6"/>
    <x v="39"/>
    <x v="2"/>
    <x v="1"/>
    <s v="CG40C02"/>
  </r>
  <r>
    <x v="6"/>
    <x v="39"/>
    <x v="3"/>
    <x v="0"/>
    <s v="CG40D01"/>
  </r>
  <r>
    <x v="6"/>
    <x v="39"/>
    <x v="3"/>
    <x v="1"/>
    <s v="CG40D02"/>
  </r>
  <r>
    <x v="6"/>
    <x v="39"/>
    <x v="4"/>
    <x v="0"/>
    <s v="CG40E01"/>
  </r>
  <r>
    <x v="6"/>
    <x v="39"/>
    <x v="4"/>
    <x v="1"/>
    <s v="CG40E02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s v="Spirax S4 TXM_1*209L_A227"/>
    <n v="4"/>
  </r>
  <r>
    <x v="0"/>
    <s v="Spirax S4 TXM_1*209L_A227"/>
    <n v="4"/>
  </r>
  <r>
    <x v="0"/>
    <s v="Spirax S4 TXM_1*209L_A227"/>
    <n v="4"/>
  </r>
  <r>
    <x v="0"/>
    <s v="Spirax S4 TXM_1*209L_A227"/>
    <n v="4"/>
  </r>
  <r>
    <x v="0"/>
    <s v="Spirax S4 TXM_1*209L_A227"/>
    <n v="4"/>
  </r>
  <r>
    <x v="0"/>
    <s v="Spirax S4 TXM_1*209L_A227"/>
    <n v="4"/>
  </r>
  <r>
    <x v="0"/>
    <s v="Spirax S4 TXM_1*209L_A227"/>
    <n v="4"/>
  </r>
  <r>
    <x v="0"/>
    <s v="Spirax S4 TXM_1*209L_A227"/>
    <n v="4"/>
  </r>
  <r>
    <x v="1"/>
    <s v="Spirax S4 CX 30_1*209L_A227"/>
    <n v="4"/>
  </r>
  <r>
    <x v="1"/>
    <s v="Spirax S4 CX 30_1*209L_A227"/>
    <n v="4"/>
  </r>
  <r>
    <x v="1"/>
    <s v="Spirax S4 CX 30_1*209L_A227"/>
    <n v="2"/>
  </r>
  <r>
    <x v="2"/>
    <s v="Omala S2 GX 220_1*209L_A227"/>
    <n v="4"/>
  </r>
  <r>
    <x v="3"/>
    <s v="Spirax S2 A 80W-90_1*209L_A227"/>
    <n v="4"/>
  </r>
  <r>
    <x v="3"/>
    <s v="Spirax S2 A 80W-90_1*209L_A227"/>
    <n v="4"/>
  </r>
  <r>
    <x v="3"/>
    <s v="Spirax S2 A 80W-90_1*209L_A227"/>
    <n v="1"/>
  </r>
  <r>
    <x v="4"/>
    <s v="Adv4TAX5Sc10W30SLMB_12*0.8L_A04W"/>
    <n v="48"/>
  </r>
  <r>
    <x v="4"/>
    <s v="Adv4TAX5Sc10W30SLMB_12*0.8L_A04W"/>
    <n v="48"/>
  </r>
  <r>
    <x v="4"/>
    <s v="Adv4TAX5Sc10W30SLMB_12*0.8L_A04W"/>
    <n v="48"/>
  </r>
  <r>
    <x v="4"/>
    <s v="Adv4TAX5Sc10W30SLMB_12*0.8L_A04W"/>
    <n v="48"/>
  </r>
  <r>
    <x v="4"/>
    <s v="Adv4TAX5Sc10W30SLMB_12*0.8L_A04W"/>
    <n v="48"/>
  </r>
  <r>
    <x v="4"/>
    <s v="Adv4TAX5Sc10W30SLMB_12*0.8L_A04W"/>
    <n v="48"/>
  </r>
  <r>
    <x v="4"/>
    <s v="Adv4TAX5Sc10W30SLMB_12*0.8L_A04W"/>
    <n v="48"/>
  </r>
  <r>
    <x v="4"/>
    <s v="Adv4TAX5Sc10W30SLMB_12*0.8L_A04W"/>
    <n v="48"/>
  </r>
  <r>
    <x v="4"/>
    <s v="Adv4TAX5Sc10W30SLMB_12*0.8L_A04W"/>
    <n v="36"/>
  </r>
  <r>
    <x v="5"/>
    <s v="Adv4TAX515W40SLMA2_12*1L_A04W"/>
    <n v="44"/>
  </r>
  <r>
    <x v="5"/>
    <s v="Adv4TAX515W40SLMA2_12*1L_A04W"/>
    <n v="44"/>
  </r>
  <r>
    <x v="5"/>
    <s v="Adv4TAX515W40SLMA2_12*1L_A04W"/>
    <n v="44"/>
  </r>
  <r>
    <x v="5"/>
    <s v="Adv4TAX515W40SLMA2_12*1L_A04W"/>
    <n v="44"/>
  </r>
  <r>
    <x v="5"/>
    <s v="Adv4TAX515W40SLMA2_12*1L_A04W"/>
    <n v="44"/>
  </r>
  <r>
    <x v="5"/>
    <s v="Adv4TAX515W40SLMA2_12*1L_A04W"/>
    <n v="44"/>
  </r>
  <r>
    <x v="5"/>
    <s v="Adv4TAX515W40SLMA2_12*1L_A04W"/>
    <n v="44"/>
  </r>
  <r>
    <x v="5"/>
    <s v="Adv4TAX515W40SLMA2_12*1L_A04W"/>
    <n v="44"/>
  </r>
  <r>
    <x v="5"/>
    <s v="Adv4TAX515W40SLMA2_12*1L_A04W"/>
    <n v="43"/>
  </r>
  <r>
    <x v="6"/>
    <s v="Adv4TAX7Sc10W30SNMB_12*0.65L_A04W"/>
    <n v="48"/>
  </r>
  <r>
    <x v="6"/>
    <s v="Adv4TAX7Sc10W30SNMB_12*0.65L_A04W"/>
    <n v="43"/>
  </r>
  <r>
    <x v="7"/>
    <s v="Advanc4TAX320W50SGMA_12*1L_A04W"/>
    <n v="44"/>
  </r>
  <r>
    <x v="7"/>
    <s v="Advanc4TAX320W50SGMA_12*1L_A04W"/>
    <n v="2"/>
  </r>
  <r>
    <x v="7"/>
    <s v="Advanc4TAX320W50SGMA_12*1L_A04W"/>
    <n v="20"/>
  </r>
  <r>
    <x v="8"/>
    <s v="Adv4TAX5Sc20W40MB_12*0.8L_A04W"/>
    <n v="5"/>
  </r>
  <r>
    <x v="8"/>
    <s v="Adv4TAX5Sc20W40MB_12*0.8L_A04W"/>
    <n v="22"/>
  </r>
  <r>
    <x v="7"/>
    <s v="Advanc4TAX320W50SGMA_12*1L_A04W"/>
    <n v="1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0AA6B-22F5-4ECF-8823-93FD457BEAAA}" name="PivotTable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5:D287" firstHeaderRow="2" firstDataRow="2" firstDataCol="3" rowPageCount="2" colPageCount="1"/>
  <pivotFields count="33">
    <pivotField compact="0" outline="0" showAll="0"/>
    <pivotField compact="0" outline="0" showAll="0"/>
    <pivotField axis="axisPage" compact="0" outline="0" multipleItemSelectionAllowed="1" showAll="0">
      <items count="8">
        <item x="0"/>
        <item h="1" x="1"/>
        <item h="1" x="2"/>
        <item h="1" x="3"/>
        <item h="1" x="4"/>
        <item h="1" x="5"/>
        <item h="1" x="6"/>
        <item t="default"/>
      </items>
    </pivotField>
    <pivotField compact="0" outline="0" showAll="0"/>
    <pivotField axis="axisRow" compact="0" outline="0" multipleItemSelectionAllowed="1" showAll="0" defaultSubtotal="0">
      <items count="25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h="1" x="2560"/>
        <item h="1" x="2561"/>
        <item h="1" x="2562"/>
        <item h="1" x="2563"/>
      </items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5">
        <item x="94"/>
        <item x="32"/>
        <item x="39"/>
        <item x="34"/>
        <item m="1" x="111"/>
        <item x="35"/>
        <item x="65"/>
        <item x="47"/>
        <item x="82"/>
        <item x="78"/>
        <item x="97"/>
        <item x="56"/>
        <item x="88"/>
        <item x="14"/>
        <item x="52"/>
        <item x="19"/>
        <item x="44"/>
        <item x="87"/>
        <item x="51"/>
        <item x="81"/>
        <item x="30"/>
        <item x="46"/>
        <item x="40"/>
        <item x="89"/>
        <item x="10"/>
        <item x="33"/>
        <item x="73"/>
        <item x="4"/>
        <item x="15"/>
        <item x="25"/>
        <item x="45"/>
        <item x="37"/>
        <item x="91"/>
        <item x="12"/>
        <item x="95"/>
        <item x="5"/>
        <item x="8"/>
        <item x="24"/>
        <item x="55"/>
        <item x="23"/>
        <item x="66"/>
        <item x="103"/>
        <item x="83"/>
        <item x="3"/>
        <item x="90"/>
        <item x="53"/>
        <item x="69"/>
        <item x="21"/>
        <item x="71"/>
        <item x="54"/>
        <item x="49"/>
        <item x="1"/>
        <item x="43"/>
        <item x="28"/>
        <item x="6"/>
        <item x="67"/>
        <item x="58"/>
        <item x="59"/>
        <item x="61"/>
        <item x="36"/>
        <item x="18"/>
        <item x="9"/>
        <item x="72"/>
        <item m="1" x="113"/>
        <item m="1" x="108"/>
        <item x="85"/>
        <item x="76"/>
        <item x="74"/>
        <item x="98"/>
        <item x="20"/>
        <item x="27"/>
        <item x="11"/>
        <item x="48"/>
        <item x="102"/>
        <item x="29"/>
        <item x="42"/>
        <item x="99"/>
        <item x="70"/>
        <item x="13"/>
        <item x="100"/>
        <item x="80"/>
        <item x="17"/>
        <item x="92"/>
        <item x="31"/>
        <item x="50"/>
        <item x="62"/>
        <item x="84"/>
        <item x="93"/>
        <item x="68"/>
        <item x="104"/>
        <item x="7"/>
        <item x="64"/>
        <item x="2"/>
        <item x="38"/>
        <item x="86"/>
        <item x="101"/>
        <item x="16"/>
        <item x="60"/>
        <item x="22"/>
        <item x="57"/>
        <item m="1" x="107"/>
        <item x="75"/>
        <item m="1" x="110"/>
        <item x="26"/>
        <item x="77"/>
        <item m="1" x="114"/>
        <item x="63"/>
        <item m="1" x="109"/>
        <item m="1" x="106"/>
        <item m="1" x="112"/>
        <item x="79"/>
        <item x="0"/>
        <item x="41"/>
        <item x="96"/>
        <item x="105"/>
      </items>
    </pivotField>
    <pivotField axis="axisRow" compact="0" outline="0" showAll="0" defaultSubtotal="0">
      <items count="114">
        <item x="2"/>
        <item x="1"/>
        <item x="49"/>
        <item x="62"/>
        <item x="4"/>
        <item x="24"/>
        <item x="13"/>
        <item x="18"/>
        <item x="36"/>
        <item x="61"/>
        <item x="64"/>
        <item x="93"/>
        <item x="84"/>
        <item x="59"/>
        <item x="58"/>
        <item x="23"/>
        <item x="55"/>
        <item x="8"/>
        <item x="67"/>
        <item x="92"/>
        <item x="17"/>
        <item x="31"/>
        <item x="12"/>
        <item x="35"/>
        <item m="1" x="111"/>
        <item x="34"/>
        <item x="95"/>
        <item x="88"/>
        <item x="97"/>
        <item x="56"/>
        <item x="6"/>
        <item x="100"/>
        <item x="44"/>
        <item x="87"/>
        <item x="85"/>
        <item x="102"/>
        <item x="29"/>
        <item x="42"/>
        <item x="70"/>
        <item x="99"/>
        <item x="76"/>
        <item x="68"/>
        <item x="3"/>
        <item x="104"/>
        <item x="7"/>
        <item x="20"/>
        <item x="27"/>
        <item x="11"/>
        <item x="48"/>
        <item x="98"/>
        <item m="1" x="106"/>
        <item m="1" x="107"/>
        <item x="69"/>
        <item x="54"/>
        <item x="71"/>
        <item x="21"/>
        <item x="72"/>
        <item x="83"/>
        <item x="9"/>
        <item x="50"/>
        <item x="19"/>
        <item x="51"/>
        <item x="81"/>
        <item x="66"/>
        <item x="103"/>
        <item x="46"/>
        <item x="74"/>
        <item x="30"/>
        <item x="40"/>
        <item x="89"/>
        <item x="33"/>
        <item x="73"/>
        <item x="10"/>
        <item x="43"/>
        <item x="28"/>
        <item x="80"/>
        <item x="65"/>
        <item x="5"/>
        <item x="47"/>
        <item x="39"/>
        <item x="15"/>
        <item x="32"/>
        <item x="82"/>
        <item x="78"/>
        <item x="94"/>
        <item x="53"/>
        <item x="90"/>
        <item x="91"/>
        <item x="25"/>
        <item x="45"/>
        <item x="37"/>
        <item x="52"/>
        <item x="14"/>
        <item x="38"/>
        <item x="86"/>
        <item x="101"/>
        <item x="16"/>
        <item x="60"/>
        <item x="22"/>
        <item x="57"/>
        <item m="1" x="109"/>
        <item x="75"/>
        <item m="1" x="110"/>
        <item x="77"/>
        <item x="26"/>
        <item m="1" x="105"/>
        <item x="63"/>
        <item m="1" x="108"/>
        <item m="1" x="113"/>
        <item m="1" x="112"/>
        <item x="79"/>
        <item x="0"/>
        <item x="41"/>
        <item x="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49">
        <item h="1" x="0"/>
        <item x="4"/>
        <item x="1"/>
        <item x="9"/>
        <item x="2"/>
        <item x="18"/>
        <item x="13"/>
        <item x="28"/>
        <item x="26"/>
        <item x="10"/>
        <item x="29"/>
        <item x="11"/>
        <item x="21"/>
        <item m="1" x="38"/>
        <item x="25"/>
        <item m="1" x="40"/>
        <item x="31"/>
        <item x="12"/>
        <item x="27"/>
        <item x="19"/>
        <item m="1" x="43"/>
        <item x="15"/>
        <item x="36"/>
        <item x="35"/>
        <item x="7"/>
        <item x="16"/>
        <item m="1" x="47"/>
        <item x="34"/>
        <item m="1" x="42"/>
        <item x="5"/>
        <item x="20"/>
        <item x="23"/>
        <item m="1" x="44"/>
        <item m="1" x="39"/>
        <item x="3"/>
        <item x="30"/>
        <item x="6"/>
        <item x="8"/>
        <item x="22"/>
        <item m="1" x="45"/>
        <item x="14"/>
        <item x="17"/>
        <item x="32"/>
        <item m="1" x="46"/>
        <item m="1" x="41"/>
        <item x="37"/>
        <item h="1" x="33"/>
        <item h="1" x="24"/>
        <item t="default"/>
      </items>
    </pivotField>
    <pivotField compact="0" outline="0" showAll="0"/>
    <pivotField compact="0" outline="0" showAll="0"/>
    <pivotField compact="0" outline="0" showAll="0"/>
    <pivotField compact="0" numFmtId="16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8"/>
    <field x="9"/>
    <field x="4"/>
  </rowFields>
  <rowItems count="281">
    <i>
      <x/>
      <x v="84"/>
      <x v="1361"/>
    </i>
    <i>
      <x v="1"/>
      <x v="81"/>
      <x v="210"/>
    </i>
    <i r="2">
      <x v="1060"/>
    </i>
    <i>
      <x v="2"/>
      <x v="79"/>
      <x v="301"/>
    </i>
    <i r="2">
      <x v="570"/>
    </i>
    <i>
      <x v="3"/>
      <x v="25"/>
      <x v="260"/>
    </i>
    <i r="2">
      <x v="1211"/>
    </i>
    <i>
      <x v="5"/>
      <x v="23"/>
      <x v="261"/>
    </i>
    <i>
      <x v="6"/>
      <x v="76"/>
      <x v="1171"/>
    </i>
    <i>
      <x v="7"/>
      <x v="78"/>
      <x v="420"/>
    </i>
    <i r="2">
      <x v="1291"/>
    </i>
    <i r="2">
      <x v="1541"/>
    </i>
    <i>
      <x v="8"/>
      <x v="82"/>
      <x v="1031"/>
    </i>
    <i>
      <x v="9"/>
      <x v="83"/>
      <x v="971"/>
    </i>
    <i>
      <x v="11"/>
      <x v="29"/>
      <x v="530"/>
    </i>
    <i>
      <x v="12"/>
      <x v="27"/>
      <x v="1180"/>
    </i>
    <i r="2">
      <x v="1181"/>
    </i>
    <i r="2">
      <x v="1190"/>
    </i>
    <i r="2">
      <x v="1191"/>
    </i>
    <i r="2">
      <x v="1350"/>
    </i>
    <i r="2">
      <x v="1631"/>
    </i>
    <i r="2">
      <x v="1641"/>
    </i>
    <i r="2">
      <x v="1661"/>
    </i>
    <i r="2">
      <x v="1671"/>
    </i>
    <i r="2">
      <x v="1700"/>
    </i>
    <i r="2">
      <x v="1701"/>
    </i>
    <i r="2">
      <x v="1720"/>
    </i>
    <i>
      <x v="14"/>
      <x v="91"/>
      <x v="501"/>
    </i>
    <i r="2">
      <x v="1010"/>
    </i>
    <i r="2">
      <x v="1401"/>
    </i>
    <i>
      <x v="15"/>
      <x v="60"/>
      <x v="270"/>
    </i>
    <i>
      <x v="16"/>
      <x v="32"/>
      <x v="1600"/>
    </i>
    <i>
      <x v="17"/>
      <x v="33"/>
      <x v="1591"/>
    </i>
    <i>
      <x v="18"/>
      <x v="61"/>
      <x v="471"/>
    </i>
    <i>
      <x v="20"/>
      <x v="67"/>
      <x v="240"/>
    </i>
    <i r="2">
      <x v="250"/>
    </i>
    <i r="2">
      <x v="290"/>
    </i>
    <i r="2">
      <x v="311"/>
    </i>
    <i r="2">
      <x v="320"/>
    </i>
    <i r="2">
      <x v="401"/>
    </i>
    <i r="2">
      <x v="421"/>
    </i>
    <i r="2">
      <x v="430"/>
    </i>
    <i r="2">
      <x v="441"/>
    </i>
    <i r="2">
      <x v="480"/>
    </i>
    <i r="2">
      <x v="490"/>
    </i>
    <i r="2">
      <x v="510"/>
    </i>
    <i r="2">
      <x v="511"/>
    </i>
    <i r="2">
      <x v="521"/>
    </i>
    <i r="2">
      <x v="550"/>
    </i>
    <i r="2">
      <x v="601"/>
    </i>
    <i r="2">
      <x v="610"/>
    </i>
    <i r="2">
      <x v="620"/>
    </i>
    <i r="2">
      <x v="661"/>
    </i>
    <i r="2">
      <x v="1481"/>
    </i>
    <i>
      <x v="21"/>
      <x v="65"/>
      <x v="731"/>
    </i>
    <i r="2">
      <x v="881"/>
    </i>
    <i r="2">
      <x v="891"/>
    </i>
    <i r="2">
      <x v="921"/>
    </i>
    <i r="2">
      <x v="930"/>
    </i>
    <i r="2">
      <x v="931"/>
    </i>
    <i r="2">
      <x v="941"/>
    </i>
    <i r="2">
      <x v="1020"/>
    </i>
    <i r="2">
      <x v="1341"/>
    </i>
    <i r="2">
      <x v="1351"/>
    </i>
    <i r="2">
      <x v="1360"/>
    </i>
    <i>
      <x v="23"/>
      <x v="69"/>
      <x v="1201"/>
    </i>
    <i>
      <x v="24"/>
      <x v="72"/>
      <x v="370"/>
    </i>
    <i r="2">
      <x v="970"/>
    </i>
    <i>
      <x v="25"/>
      <x v="70"/>
      <x v="220"/>
    </i>
    <i>
      <x v="26"/>
      <x v="71"/>
      <x v="840"/>
    </i>
    <i>
      <x v="27"/>
      <x v="4"/>
      <x v="1170"/>
    </i>
    <i>
      <x v="28"/>
      <x v="80"/>
      <x v="230"/>
    </i>
    <i>
      <x v="29"/>
      <x v="88"/>
      <x v="180"/>
    </i>
    <i>
      <x v="30"/>
      <x v="89"/>
      <x v="591"/>
    </i>
    <i r="2">
      <x v="1651"/>
    </i>
    <i>
      <x v="31"/>
      <x v="90"/>
      <x v="280"/>
    </i>
    <i>
      <x v="32"/>
      <x v="87"/>
      <x v="1290"/>
    </i>
    <i>
      <x v="33"/>
      <x v="22"/>
      <x v="30"/>
    </i>
    <i r="2">
      <x v="41"/>
    </i>
    <i r="2">
      <x v="271"/>
    </i>
    <i r="2">
      <x v="291"/>
    </i>
    <i r="2">
      <x v="321"/>
    </i>
    <i r="2">
      <x v="330"/>
    </i>
    <i r="2">
      <x v="331"/>
    </i>
    <i r="2">
      <x v="680"/>
    </i>
    <i r="2">
      <x v="681"/>
    </i>
    <i r="2">
      <x v="690"/>
    </i>
    <i r="2">
      <x v="691"/>
    </i>
    <i r="2">
      <x v="760"/>
    </i>
    <i r="2">
      <x v="1471"/>
    </i>
    <i>
      <x v="34"/>
      <x v="26"/>
      <x v="1411"/>
    </i>
    <i r="2">
      <x v="1620"/>
    </i>
    <i>
      <x v="35"/>
      <x v="77"/>
      <x v="850"/>
    </i>
    <i>
      <x v="36"/>
      <x v="17"/>
      <x v="1571"/>
    </i>
    <i>
      <x v="37"/>
      <x v="5"/>
      <x v="361"/>
    </i>
    <i>
      <x v="38"/>
      <x v="16"/>
      <x v="531"/>
    </i>
    <i>
      <x v="39"/>
      <x v="15"/>
      <x v="1640"/>
    </i>
    <i>
      <x v="41"/>
      <x v="64"/>
      <x v="1630"/>
    </i>
    <i r="2">
      <x v="1670"/>
    </i>
    <i>
      <x v="42"/>
      <x v="57"/>
      <x v="1040"/>
    </i>
    <i>
      <x v="43"/>
      <x v="42"/>
      <x v="190"/>
    </i>
    <i r="2">
      <x v="191"/>
    </i>
    <i r="2">
      <x v="231"/>
    </i>
    <i>
      <x v="44"/>
      <x v="86"/>
      <x v="1220"/>
    </i>
    <i>
      <x v="45"/>
      <x v="85"/>
      <x v="1410"/>
    </i>
    <i>
      <x v="46"/>
      <x v="52"/>
      <x v="900"/>
    </i>
    <i r="2">
      <x v="911"/>
    </i>
    <i>
      <x v="47"/>
      <x v="55"/>
      <x v="410"/>
    </i>
    <i r="2">
      <x v="1530"/>
    </i>
    <i>
      <x v="48"/>
      <x v="54"/>
      <x v="821"/>
    </i>
    <i r="2">
      <x v="880"/>
    </i>
    <i>
      <x v="49"/>
      <x v="53"/>
      <x v="830"/>
    </i>
    <i>
      <x v="50"/>
      <x v="2"/>
      <x v="440"/>
    </i>
    <i r="2">
      <x v="581"/>
    </i>
    <i>
      <x v="51"/>
      <x v="1"/>
      <x v="1"/>
    </i>
    <i>
      <x v="52"/>
      <x v="73"/>
      <x v="400"/>
    </i>
    <i>
      <x v="53"/>
      <x v="74"/>
      <x v="1001"/>
    </i>
    <i>
      <x v="54"/>
      <x v="30"/>
      <x v="10"/>
    </i>
    <i r="2">
      <x v="11"/>
    </i>
    <i r="2">
      <x v="21"/>
    </i>
    <i r="2">
      <x v="31"/>
    </i>
    <i r="2">
      <x v="50"/>
    </i>
    <i r="2">
      <x v="51"/>
    </i>
    <i r="2">
      <x v="60"/>
    </i>
    <i r="2">
      <x v="61"/>
    </i>
    <i r="2">
      <x v="70"/>
    </i>
    <i r="2">
      <x v="71"/>
    </i>
    <i r="2">
      <x v="80"/>
    </i>
    <i r="2">
      <x v="81"/>
    </i>
    <i r="2">
      <x v="90"/>
    </i>
    <i r="2">
      <x v="91"/>
    </i>
    <i r="2">
      <x v="100"/>
    </i>
    <i r="2">
      <x v="101"/>
    </i>
    <i r="2">
      <x v="110"/>
    </i>
    <i r="2">
      <x v="111"/>
    </i>
    <i r="2">
      <x v="120"/>
    </i>
    <i r="2">
      <x v="121"/>
    </i>
    <i r="2">
      <x v="130"/>
    </i>
    <i r="2">
      <x v="131"/>
    </i>
    <i r="2">
      <x v="140"/>
    </i>
    <i r="2">
      <x v="141"/>
    </i>
    <i r="2">
      <x v="150"/>
    </i>
    <i r="2">
      <x v="151"/>
    </i>
    <i r="2">
      <x v="160"/>
    </i>
    <i r="2">
      <x v="161"/>
    </i>
    <i r="2">
      <x v="170"/>
    </i>
    <i r="2">
      <x v="171"/>
    </i>
    <i r="2">
      <x v="950"/>
    </i>
    <i r="2">
      <x v="951"/>
    </i>
    <i r="2">
      <x v="960"/>
    </i>
    <i r="2">
      <x v="961"/>
    </i>
    <i r="2">
      <x v="1120"/>
    </i>
    <i r="2">
      <x v="1121"/>
    </i>
    <i r="2">
      <x v="1130"/>
    </i>
    <i r="2">
      <x v="1131"/>
    </i>
    <i r="2">
      <x v="1140"/>
    </i>
    <i r="2">
      <x v="1141"/>
    </i>
    <i r="2">
      <x v="1150"/>
    </i>
    <i r="2">
      <x v="1151"/>
    </i>
    <i r="2">
      <x v="1160"/>
    </i>
    <i r="2">
      <x v="1161"/>
    </i>
    <i r="2">
      <x v="1231"/>
    </i>
    <i r="2">
      <x v="1240"/>
    </i>
    <i r="2">
      <x v="1241"/>
    </i>
    <i r="2">
      <x v="1250"/>
    </i>
    <i r="2">
      <x v="1251"/>
    </i>
    <i r="2">
      <x v="1260"/>
    </i>
    <i r="2">
      <x v="1261"/>
    </i>
    <i r="2">
      <x v="1270"/>
    </i>
    <i r="2">
      <x v="1280"/>
    </i>
    <i r="2">
      <x v="1281"/>
    </i>
    <i r="2">
      <x v="1310"/>
    </i>
    <i r="2">
      <x v="1330"/>
    </i>
    <i r="2">
      <x v="1331"/>
    </i>
    <i r="2">
      <x v="1490"/>
    </i>
    <i r="2">
      <x v="1491"/>
    </i>
    <i r="2">
      <x v="1500"/>
    </i>
    <i r="2">
      <x v="1501"/>
    </i>
    <i r="2">
      <x v="1510"/>
    </i>
    <i r="2">
      <x v="1511"/>
    </i>
    <i r="2">
      <x v="1520"/>
    </i>
    <i r="2">
      <x v="1521"/>
    </i>
    <i r="2">
      <x v="1711"/>
    </i>
    <i r="2">
      <x v="1721"/>
    </i>
    <i r="2">
      <x v="1730"/>
    </i>
    <i r="2">
      <x v="1731"/>
    </i>
    <i r="2">
      <x v="1740"/>
    </i>
    <i r="2">
      <x v="1741"/>
    </i>
    <i>
      <x v="55"/>
      <x v="18"/>
      <x v="770"/>
    </i>
    <i>
      <x v="56"/>
      <x v="14"/>
      <x v="671"/>
    </i>
    <i r="2">
      <x v="910"/>
    </i>
    <i>
      <x v="57"/>
      <x v="13"/>
      <x v="560"/>
    </i>
    <i>
      <x v="58"/>
      <x v="9"/>
      <x v="990"/>
    </i>
    <i>
      <x v="59"/>
      <x v="8"/>
      <x v="300"/>
    </i>
    <i>
      <x v="60"/>
      <x v="7"/>
      <x v="380"/>
    </i>
    <i>
      <x v="61"/>
      <x v="58"/>
      <x v="20"/>
    </i>
    <i r="2">
      <x v="1691"/>
    </i>
    <i>
      <x v="62"/>
      <x v="56"/>
      <x v="1390"/>
    </i>
    <i r="2">
      <x v="1540"/>
    </i>
    <i>
      <x v="65"/>
      <x v="34"/>
      <x v="1070"/>
    </i>
    <i>
      <x v="66"/>
      <x v="40"/>
      <x v="1611"/>
    </i>
    <i>
      <x v="68"/>
      <x v="49"/>
      <x v="1550"/>
    </i>
    <i>
      <x v="69"/>
      <x v="45"/>
      <x v="801"/>
    </i>
    <i>
      <x v="70"/>
      <x v="46"/>
      <x v="241"/>
    </i>
    <i r="2">
      <x v="411"/>
    </i>
    <i r="2">
      <x v="551"/>
    </i>
    <i r="2">
      <x v="820"/>
    </i>
    <i>
      <x v="71"/>
      <x v="47"/>
      <x v="491"/>
    </i>
    <i r="2">
      <x v="500"/>
    </i>
    <i r="2">
      <x v="520"/>
    </i>
    <i r="2">
      <x v="590"/>
    </i>
    <i r="2">
      <x v="781"/>
    </i>
    <i r="2">
      <x v="790"/>
    </i>
    <i r="2">
      <x v="791"/>
    </i>
    <i r="2">
      <x v="800"/>
    </i>
    <i r="2">
      <x v="811"/>
    </i>
    <i r="2">
      <x v="860"/>
    </i>
    <i r="2">
      <x v="870"/>
    </i>
    <i r="2">
      <x v="901"/>
    </i>
    <i r="2">
      <x v="980"/>
    </i>
    <i r="2">
      <x v="981"/>
    </i>
    <i r="2">
      <x v="1021"/>
    </i>
    <i r="2">
      <x v="1030"/>
    </i>
    <i r="2">
      <x v="1061"/>
    </i>
    <i r="2">
      <x v="1091"/>
    </i>
    <i r="2">
      <x v="1450"/>
    </i>
    <i>
      <x v="72"/>
      <x v="48"/>
      <x v="431"/>
    </i>
    <i r="2">
      <x v="461"/>
    </i>
    <i>
      <x v="73"/>
      <x v="35"/>
      <x v="1621"/>
    </i>
    <i>
      <x v="74"/>
      <x v="36"/>
      <x v="200"/>
    </i>
    <i r="2">
      <x v="771"/>
    </i>
    <i r="2">
      <x v="1111"/>
    </i>
    <i r="2">
      <x v="1371"/>
    </i>
    <i r="2">
      <x v="1440"/>
    </i>
    <i>
      <x v="75"/>
      <x v="37"/>
      <x v="1090"/>
    </i>
    <i r="2">
      <x v="1200"/>
    </i>
    <i r="2">
      <x v="1210"/>
    </i>
    <i r="2">
      <x v="1221"/>
    </i>
    <i r="2">
      <x v="1230"/>
    </i>
    <i r="2">
      <x v="1301"/>
    </i>
    <i r="2">
      <x v="1311"/>
    </i>
    <i r="2">
      <x v="1370"/>
    </i>
    <i r="2">
      <x v="1381"/>
    </i>
    <i r="2">
      <x v="1391"/>
    </i>
    <i r="2">
      <x v="1400"/>
    </i>
    <i r="2">
      <x v="1420"/>
    </i>
    <i r="2">
      <x v="1441"/>
    </i>
    <i r="2">
      <x v="1451"/>
    </i>
    <i r="2">
      <x v="1460"/>
    </i>
    <i r="2">
      <x v="1480"/>
    </i>
    <i r="2">
      <x v="1650"/>
    </i>
    <i r="2">
      <x v="1660"/>
    </i>
    <i>
      <x v="76"/>
      <x v="39"/>
      <x v="1551"/>
    </i>
    <i>
      <x v="77"/>
      <x v="38"/>
      <x v="810"/>
    </i>
    <i>
      <x v="79"/>
      <x v="31"/>
      <x v="1570"/>
    </i>
    <i>
      <x v="80"/>
      <x v="75"/>
      <x v="1041"/>
    </i>
    <i>
      <x v="81"/>
      <x v="20"/>
      <x v="381"/>
    </i>
    <i>
      <x v="82"/>
      <x v="19"/>
      <x v="1300"/>
    </i>
    <i>
      <x v="83"/>
      <x v="21"/>
      <x v="481"/>
    </i>
    <i>
      <x v="85"/>
      <x v="3"/>
      <x v="861"/>
    </i>
    <i>
      <x v="86"/>
      <x v="12"/>
      <x v="1050"/>
    </i>
    <i>
      <x v="87"/>
      <x v="11"/>
      <x v="1320"/>
    </i>
    <i>
      <x v="88"/>
      <x v="41"/>
      <x v="780"/>
    </i>
    <i>
      <x v="89"/>
      <x v="43"/>
      <x v="1680"/>
    </i>
    <i>
      <x v="90"/>
      <x v="44"/>
      <x v="991"/>
    </i>
    <i>
      <x v="91"/>
      <x v="10"/>
      <x v="621"/>
    </i>
    <i>
      <x v="93"/>
      <x v="93"/>
      <x v="281"/>
    </i>
    <i>
      <x v="94"/>
      <x v="94"/>
      <x v="1110"/>
    </i>
    <i>
      <x v="95"/>
      <x v="95"/>
      <x v="1610"/>
    </i>
    <i>
      <x v="96"/>
      <x v="96"/>
      <x v="40"/>
    </i>
    <i>
      <x v="97"/>
      <x v="97"/>
      <x v="561"/>
    </i>
    <i>
      <x v="98"/>
      <x v="98"/>
      <x v="721"/>
    </i>
    <i>
      <x v="99"/>
      <x v="99"/>
      <x v="741"/>
    </i>
    <i>
      <x v="101"/>
      <x v="101"/>
      <x v="871"/>
    </i>
    <i>
      <x v="103"/>
      <x v="104"/>
      <x v="580"/>
    </i>
    <i>
      <x v="106"/>
      <x v="106"/>
      <x v="611"/>
    </i>
    <i r="2">
      <x v="1081"/>
    </i>
    <i>
      <x v="111"/>
      <x v="111"/>
      <x v="540"/>
    </i>
    <i r="2">
      <x v="541"/>
    </i>
    <i>
      <x v="113"/>
      <x v="113"/>
      <x v="1421"/>
    </i>
    <i t="grand">
      <x/>
    </i>
  </rowItems>
  <colItems count="1">
    <i/>
  </colItems>
  <pageFields count="2">
    <pageField fld="18" hier="-1"/>
    <pageField fld="2" hier="-1"/>
  </pageFields>
  <dataFields count="1">
    <dataField name="Sum of Remain Q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A6D68-1A3A-4C97-BF72-E073B4AF74B6}" name="PivotTable6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4:H258" firstHeaderRow="2" firstDataRow="2" firstDataCol="7" rowPageCount="2" colPageCount="1"/>
  <pivotFields count="35"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5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h="1" x="2560"/>
        <item h="1" x="2563"/>
        <item h="1" m="1" x="2566"/>
        <item h="1" m="1" x="2564"/>
        <item h="1" m="1" x="2565"/>
        <item h="1" x="2561"/>
        <item h="1" x="2562"/>
        <item t="default"/>
      </items>
    </pivotField>
    <pivotField axis="axisRow" compact="0" outline="0" showAll="0" defaultSubtotal="0">
      <items count="242">
        <item x="146"/>
        <item x="147"/>
        <item m="1" x="217"/>
        <item x="157"/>
        <item x="158"/>
        <item x="38"/>
        <item x="162"/>
        <item x="200"/>
        <item x="142"/>
        <item x="11"/>
        <item x="128"/>
        <item m="1" x="234"/>
        <item m="1" x="238"/>
        <item x="117"/>
        <item x="174"/>
        <item x="49"/>
        <item x="47"/>
        <item x="64"/>
        <item x="53"/>
        <item x="188"/>
        <item x="207"/>
        <item x="20"/>
        <item x="202"/>
        <item x="126"/>
        <item x="140"/>
        <item x="201"/>
        <item x="32"/>
        <item x="203"/>
        <item x="86"/>
        <item x="83"/>
        <item x="78"/>
        <item x="106"/>
        <item x="192"/>
        <item x="62"/>
        <item x="89"/>
        <item x="102"/>
        <item x="80"/>
        <item x="77"/>
        <item x="93"/>
        <item x="133"/>
        <item x="130"/>
        <item x="184"/>
        <item x="79"/>
        <item x="36"/>
        <item x="194"/>
        <item x="144"/>
        <item x="82"/>
        <item x="70"/>
        <item x="190"/>
        <item x="197"/>
        <item x="196"/>
        <item x="131"/>
        <item x="208"/>
        <item x="103"/>
        <item x="7"/>
        <item x="209"/>
        <item x="6"/>
        <item x="19"/>
        <item x="23"/>
        <item x="24"/>
        <item x="25"/>
        <item x="26"/>
        <item x="14"/>
        <item x="12"/>
        <item x="45"/>
        <item x="51"/>
        <item m="1" x="214"/>
        <item x="85"/>
        <item x="90"/>
        <item x="114"/>
        <item x="129"/>
        <item x="21"/>
        <item x="10"/>
        <item x="40"/>
        <item x="44"/>
        <item x="50"/>
        <item x="179"/>
        <item x="141"/>
        <item x="41"/>
        <item x="42"/>
        <item x="193"/>
        <item x="160"/>
        <item x="165"/>
        <item x="173"/>
        <item x="182"/>
        <item x="185"/>
        <item x="187"/>
        <item x="198"/>
        <item x="204"/>
        <item x="175"/>
        <item x="172"/>
        <item x="205"/>
        <item x="153"/>
        <item x="199"/>
        <item m="1" x="222"/>
        <item x="75"/>
        <item m="1" x="215"/>
        <item x="54"/>
        <item x="15"/>
        <item x="22"/>
        <item x="191"/>
        <item x="57"/>
        <item x="30"/>
        <item x="46"/>
        <item m="1" x="230"/>
        <item x="63"/>
        <item x="127"/>
        <item x="27"/>
        <item x="67"/>
        <item x="68"/>
        <item x="17"/>
        <item x="87"/>
        <item m="1" x="225"/>
        <item x="76"/>
        <item x="81"/>
        <item x="101"/>
        <item m="1" x="240"/>
        <item x="116"/>
        <item x="118"/>
        <item x="124"/>
        <item x="122"/>
        <item x="65"/>
        <item x="189"/>
        <item x="121"/>
        <item x="171"/>
        <item m="1" x="219"/>
        <item x="150"/>
        <item m="1" x="220"/>
        <item x="154"/>
        <item x="159"/>
        <item x="163"/>
        <item x="166"/>
        <item x="167"/>
        <item x="169"/>
        <item x="66"/>
        <item x="180"/>
        <item x="59"/>
        <item x="61"/>
        <item x="9"/>
        <item x="123"/>
        <item x="135"/>
        <item x="136"/>
        <item x="139"/>
        <item x="143"/>
        <item x="4"/>
        <item x="16"/>
        <item x="168"/>
        <item x="13"/>
        <item m="1" x="237"/>
        <item m="1" x="235"/>
        <item m="1" x="241"/>
        <item m="1" x="221"/>
        <item x="55"/>
        <item m="1" x="231"/>
        <item m="1" x="228"/>
        <item m="1" x="223"/>
        <item x="100"/>
        <item m="1" x="216"/>
        <item m="1" x="232"/>
        <item x="92"/>
        <item x="206"/>
        <item m="1" x="227"/>
        <item m="1" x="233"/>
        <item m="1" x="229"/>
        <item x="170"/>
        <item x="84"/>
        <item x="145"/>
        <item x="148"/>
        <item m="1" x="239"/>
        <item x="195"/>
        <item m="1" x="218"/>
        <item m="1" x="236"/>
        <item x="58"/>
        <item x="91"/>
        <item m="1" x="224"/>
        <item x="183"/>
        <item x="43"/>
        <item x="1"/>
        <item x="2"/>
        <item x="28"/>
        <item x="8"/>
        <item x="31"/>
        <item x="33"/>
        <item x="56"/>
        <item x="35"/>
        <item x="37"/>
        <item x="52"/>
        <item x="115"/>
        <item x="72"/>
        <item x="99"/>
        <item x="104"/>
        <item x="60"/>
        <item x="97"/>
        <item x="105"/>
        <item x="34"/>
        <item x="149"/>
        <item x="18"/>
        <item x="156"/>
        <item x="176"/>
        <item x="177"/>
        <item x="178"/>
        <item x="107"/>
        <item x="181"/>
        <item x="186"/>
        <item x="0"/>
        <item x="48"/>
        <item x="39"/>
        <item m="1" x="226"/>
        <item x="112"/>
        <item x="120"/>
        <item x="161"/>
        <item x="151"/>
        <item x="155"/>
        <item x="164"/>
        <item x="88"/>
        <item x="69"/>
        <item x="74"/>
        <item x="110"/>
        <item x="119"/>
        <item x="210"/>
        <item x="3"/>
        <item x="5"/>
        <item x="29"/>
        <item x="71"/>
        <item x="73"/>
        <item x="94"/>
        <item x="95"/>
        <item x="96"/>
        <item x="98"/>
        <item x="108"/>
        <item x="109"/>
        <item x="111"/>
        <item x="113"/>
        <item x="125"/>
        <item x="132"/>
        <item x="134"/>
        <item x="137"/>
        <item x="138"/>
        <item x="211"/>
        <item x="212"/>
        <item x="213"/>
        <item x="1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4">
        <item x="78"/>
        <item m="1" x="91"/>
        <item x="66"/>
        <item x="80"/>
        <item x="36"/>
        <item x="64"/>
        <item x="24"/>
        <item x="81"/>
        <item x="75"/>
        <item x="70"/>
        <item x="73"/>
        <item x="17"/>
        <item x="67"/>
        <item x="71"/>
        <item x="49"/>
        <item x="69"/>
        <item x="59"/>
        <item x="13"/>
        <item x="82"/>
        <item x="57"/>
        <item x="7"/>
        <item m="1" x="85"/>
        <item x="27"/>
        <item x="6"/>
        <item x="10"/>
        <item x="84"/>
        <item x="72"/>
        <item x="47"/>
        <item x="58"/>
        <item x="28"/>
        <item x="55"/>
        <item x="14"/>
        <item x="68"/>
        <item x="77"/>
        <item x="43"/>
        <item x="44"/>
        <item x="37"/>
        <item x="74"/>
        <item x="45"/>
        <item x="83"/>
        <item x="23"/>
        <item m="1" x="87"/>
        <item x="29"/>
        <item x="60"/>
        <item x="76"/>
        <item x="9"/>
        <item x="46"/>
        <item x="26"/>
        <item x="65"/>
        <item x="16"/>
        <item x="63"/>
        <item x="42"/>
        <item x="15"/>
        <item x="33"/>
        <item m="1" x="93"/>
        <item m="1" x="86"/>
        <item x="52"/>
        <item x="30"/>
        <item x="38"/>
        <item x="12"/>
        <item m="1" x="90"/>
        <item x="48"/>
        <item m="1" x="89"/>
        <item x="54"/>
        <item x="35"/>
        <item m="1" x="92"/>
        <item x="8"/>
        <item x="51"/>
        <item m="1" x="88"/>
        <item x="4"/>
        <item x="31"/>
        <item x="11"/>
        <item x="50"/>
        <item x="34"/>
        <item x="40"/>
        <item x="32"/>
        <item x="53"/>
        <item x="22"/>
        <item x="62"/>
        <item x="41"/>
        <item x="56"/>
        <item x="61"/>
        <item x="1"/>
        <item x="19"/>
        <item x="2"/>
        <item x="79"/>
        <item x="0"/>
        <item x="21"/>
        <item x="39"/>
        <item x="3"/>
        <item x="5"/>
        <item x="20"/>
        <item x="25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5">
        <item x="135"/>
        <item x="95"/>
        <item x="107"/>
        <item x="123"/>
        <item x="102"/>
        <item x="108"/>
        <item x="70"/>
        <item x="121"/>
        <item x="115"/>
        <item x="126"/>
        <item x="49"/>
        <item x="31"/>
        <item x="37"/>
        <item x="20"/>
        <item x="116"/>
        <item x="21"/>
        <item x="122"/>
        <item x="63"/>
        <item x="133"/>
        <item x="90"/>
        <item x="130"/>
        <item x="114"/>
        <item m="1" x="152"/>
        <item x="16"/>
        <item x="94"/>
        <item m="1" x="147"/>
        <item x="79"/>
        <item x="131"/>
        <item x="7"/>
        <item x="128"/>
        <item m="1" x="150"/>
        <item x="34"/>
        <item x="72"/>
        <item x="1"/>
        <item x="69"/>
        <item x="112"/>
        <item x="93"/>
        <item x="6"/>
        <item x="10"/>
        <item x="109"/>
        <item x="120"/>
        <item x="77"/>
        <item m="1" x="149"/>
        <item x="9"/>
        <item x="136"/>
        <item x="17"/>
        <item x="132"/>
        <item x="27"/>
        <item x="52"/>
        <item x="62"/>
        <item x="78"/>
        <item x="57"/>
        <item x="61"/>
        <item x="97"/>
        <item x="41"/>
        <item m="1" x="140"/>
        <item x="66"/>
        <item m="1" x="145"/>
        <item x="73"/>
        <item x="51"/>
        <item x="39"/>
        <item x="38"/>
        <item x="19"/>
        <item x="12"/>
        <item x="13"/>
        <item x="129"/>
        <item x="25"/>
        <item m="1" x="153"/>
        <item x="60"/>
        <item x="4"/>
        <item x="119"/>
        <item x="91"/>
        <item x="111"/>
        <item x="65"/>
        <item x="84"/>
        <item x="125"/>
        <item x="127"/>
        <item x="71"/>
        <item x="18"/>
        <item x="33"/>
        <item x="36"/>
        <item x="137"/>
        <item x="118"/>
        <item x="86"/>
        <item m="1" x="146"/>
        <item x="104"/>
        <item x="64"/>
        <item x="14"/>
        <item x="0"/>
        <item x="80"/>
        <item x="22"/>
        <item x="92"/>
        <item m="1" x="142"/>
        <item x="42"/>
        <item x="83"/>
        <item x="124"/>
        <item x="44"/>
        <item m="1" x="143"/>
        <item x="50"/>
        <item x="54"/>
        <item x="55"/>
        <item x="110"/>
        <item x="67"/>
        <item x="100"/>
        <item x="89"/>
        <item m="1" x="144"/>
        <item x="106"/>
        <item x="28"/>
        <item x="53"/>
        <item x="46"/>
        <item x="48"/>
        <item x="8"/>
        <item x="87"/>
        <item x="99"/>
        <item x="103"/>
        <item x="43"/>
        <item x="11"/>
        <item x="59"/>
        <item m="1" x="148"/>
        <item x="76"/>
        <item x="134"/>
        <item m="1" x="151"/>
        <item x="40"/>
        <item x="113"/>
        <item x="2"/>
        <item m="1" x="154"/>
        <item x="45"/>
        <item x="56"/>
        <item x="35"/>
        <item x="23"/>
        <item x="47"/>
        <item x="26"/>
        <item x="30"/>
        <item x="29"/>
        <item x="85"/>
        <item x="75"/>
        <item x="15"/>
        <item m="1" x="141"/>
        <item x="117"/>
        <item x="81"/>
        <item x="32"/>
        <item x="88"/>
        <item x="68"/>
        <item x="138"/>
        <item x="3"/>
        <item x="5"/>
        <item x="24"/>
        <item x="58"/>
        <item x="74"/>
        <item x="82"/>
        <item x="96"/>
        <item x="98"/>
        <item x="101"/>
        <item x="139"/>
        <item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1">
        <item x="101"/>
        <item x="29"/>
        <item x="37"/>
        <item x="32"/>
        <item x="33"/>
        <item m="1" x="117"/>
        <item x="47"/>
        <item x="63"/>
        <item x="92"/>
        <item x="85"/>
        <item x="78"/>
        <item m="1" x="120"/>
        <item x="2"/>
        <item x="11"/>
        <item x="55"/>
        <item x="16"/>
        <item x="93"/>
        <item x="40"/>
        <item x="53"/>
        <item x="90"/>
        <item x="39"/>
        <item x="44"/>
        <item x="95"/>
        <item x="96"/>
        <item x="97"/>
        <item x="31"/>
        <item x="83"/>
        <item x="18"/>
        <item x="13"/>
        <item x="22"/>
        <item x="43"/>
        <item x="35"/>
        <item x="98"/>
        <item x="10"/>
        <item x="104"/>
        <item x="0"/>
        <item x="8"/>
        <item x="42"/>
        <item x="26"/>
        <item x="20"/>
        <item x="14"/>
        <item x="69"/>
        <item x="46"/>
        <item x="4"/>
        <item x="1"/>
        <item x="51"/>
        <item x="102"/>
        <item x="19"/>
        <item x="76"/>
        <item x="56"/>
        <item x="23"/>
        <item x="54"/>
        <item x="45"/>
        <item x="9"/>
        <item x="6"/>
        <item x="87"/>
        <item x="50"/>
        <item x="86"/>
        <item x="52"/>
        <item x="38"/>
        <item x="5"/>
        <item x="12"/>
        <item x="77"/>
        <item x="65"/>
        <item x="94"/>
        <item x="82"/>
        <item x="64"/>
        <item x="106"/>
        <item x="3"/>
        <item x="24"/>
        <item x="17"/>
        <item x="49"/>
        <item x="110"/>
        <item x="30"/>
        <item x="21"/>
        <item x="79"/>
        <item x="75"/>
        <item x="88"/>
        <item x="108"/>
        <item x="89"/>
        <item x="15"/>
        <item x="99"/>
        <item x="28"/>
        <item x="67"/>
        <item x="59"/>
        <item x="80"/>
        <item x="100"/>
        <item x="70"/>
        <item x="111"/>
        <item x="7"/>
        <item x="61"/>
        <item x="107"/>
        <item x="27"/>
        <item x="25"/>
        <item x="109"/>
        <item x="103"/>
        <item x="58"/>
        <item x="68"/>
        <item x="57"/>
        <item x="81"/>
        <item x="62"/>
        <item x="112"/>
        <item m="1" x="119"/>
        <item x="60"/>
        <item m="1" x="113"/>
        <item m="1" x="114"/>
        <item x="41"/>
        <item x="105"/>
        <item m="1" x="115"/>
        <item m="1" x="116"/>
        <item x="36"/>
        <item x="71"/>
        <item m="1" x="118"/>
        <item x="34"/>
        <item x="48"/>
        <item x="66"/>
        <item x="72"/>
        <item x="73"/>
        <item x="74"/>
        <item x="84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07"/>
        <item x="54"/>
        <item x="23"/>
        <item x="59"/>
        <item x="18"/>
        <item x="42"/>
        <item x="88"/>
        <item x="5"/>
        <item x="38"/>
        <item x="52"/>
        <item x="61"/>
        <item x="100"/>
        <item x="80"/>
        <item x="86"/>
        <item x="50"/>
        <item x="20"/>
        <item x="26"/>
        <item x="8"/>
        <item x="87"/>
        <item x="99"/>
        <item x="15"/>
        <item x="28"/>
        <item x="10"/>
        <item x="33"/>
        <item x="32"/>
        <item x="104"/>
        <item x="2"/>
        <item x="78"/>
        <item m="1" x="118"/>
        <item x="6"/>
        <item x="108"/>
        <item x="93"/>
        <item x="40"/>
        <item x="94"/>
        <item x="110"/>
        <item x="30"/>
        <item x="21"/>
        <item x="75"/>
        <item x="79"/>
        <item x="82"/>
        <item x="70"/>
        <item x="4"/>
        <item x="111"/>
        <item x="7"/>
        <item x="3"/>
        <item x="24"/>
        <item x="17"/>
        <item x="49"/>
        <item x="106"/>
        <item x="65"/>
        <item x="102"/>
        <item x="56"/>
        <item x="76"/>
        <item x="19"/>
        <item x="77"/>
        <item x="46"/>
        <item x="12"/>
        <item x="67"/>
        <item x="16"/>
        <item x="53"/>
        <item x="90"/>
        <item x="14"/>
        <item x="69"/>
        <item x="44"/>
        <item x="64"/>
        <item x="39"/>
        <item x="95"/>
        <item x="96"/>
        <item x="31"/>
        <item x="83"/>
        <item x="97"/>
        <item x="45"/>
        <item x="9"/>
        <item x="89"/>
        <item m="1" x="116"/>
        <item x="0"/>
        <item x="47"/>
        <item x="37"/>
        <item x="13"/>
        <item x="29"/>
        <item x="92"/>
        <item x="85"/>
        <item x="101"/>
        <item x="63"/>
        <item x="51"/>
        <item x="1"/>
        <item x="98"/>
        <item x="22"/>
        <item x="43"/>
        <item x="35"/>
        <item x="55"/>
        <item x="11"/>
        <item x="27"/>
        <item x="25"/>
        <item x="109"/>
        <item x="103"/>
        <item x="58"/>
        <item x="68"/>
        <item x="57"/>
        <item x="81"/>
        <item x="112"/>
        <item x="62"/>
        <item m="1" x="121"/>
        <item m="1" x="113"/>
        <item x="60"/>
        <item m="1" x="114"/>
        <item m="1" x="119"/>
        <item x="41"/>
        <item x="105"/>
        <item m="1" x="120"/>
        <item m="1" x="117"/>
        <item x="36"/>
        <item x="71"/>
        <item m="1" x="115"/>
        <item x="34"/>
        <item x="48"/>
        <item x="66"/>
        <item x="72"/>
        <item x="73"/>
        <item x="74"/>
        <item x="84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54">
        <item h="1" x="0"/>
        <item x="1"/>
        <item x="11"/>
        <item x="7"/>
        <item x="3"/>
        <item x="22"/>
        <item x="8"/>
        <item x="20"/>
        <item x="25"/>
        <item x="12"/>
        <item x="29"/>
        <item x="32"/>
        <item x="31"/>
        <item m="1" x="48"/>
        <item x="33"/>
        <item x="21"/>
        <item x="35"/>
        <item x="30"/>
        <item x="19"/>
        <item x="36"/>
        <item x="37"/>
        <item x="16"/>
        <item x="10"/>
        <item m="1" x="47"/>
        <item m="1" x="40"/>
        <item x="13"/>
        <item m="1" x="51"/>
        <item x="5"/>
        <item x="28"/>
        <item x="23"/>
        <item x="15"/>
        <item m="1" x="52"/>
        <item x="2"/>
        <item m="1" x="39"/>
        <item x="4"/>
        <item x="9"/>
        <item m="1" x="49"/>
        <item x="24"/>
        <item m="1" x="45"/>
        <item x="26"/>
        <item m="1" x="50"/>
        <item m="1" x="44"/>
        <item m="1" x="43"/>
        <item x="18"/>
        <item x="6"/>
        <item x="14"/>
        <item m="1" x="41"/>
        <item m="1" x="42"/>
        <item x="27"/>
        <item x="17"/>
        <item x="34"/>
        <item m="1" x="38"/>
        <item m="1" x="46"/>
        <item t="default"/>
      </items>
    </pivotField>
    <pivotField compact="0" outline="0" showAll="0"/>
    <pivotField compact="0" outline="0" showAll="0"/>
    <pivotField compact="0" outline="0" showAll="0"/>
    <pivotField compact="0" numFmtId="169" outline="0" showAll="0"/>
    <pivotField compact="0" outline="0" showAll="0"/>
    <pivotField compact="0" outline="0" showAll="0"/>
    <pivotField axis="axisRow" compact="0" outline="0" showAll="0">
      <items count="198">
        <item x="78"/>
        <item x="18"/>
        <item x="0"/>
        <item x="21"/>
        <item x="19"/>
        <item x="1"/>
        <item x="61"/>
        <item x="56"/>
        <item m="1" x="124"/>
        <item x="62"/>
        <item x="22"/>
        <item x="53"/>
        <item m="1" x="94"/>
        <item x="40"/>
        <item m="1" x="176"/>
        <item x="34"/>
        <item x="50"/>
        <item x="3"/>
        <item m="1" x="91"/>
        <item x="20"/>
        <item m="1" x="141"/>
        <item x="39"/>
        <item m="1" x="145"/>
        <item x="11"/>
        <item x="31"/>
        <item m="1" x="129"/>
        <item m="1" x="173"/>
        <item m="1" x="136"/>
        <item m="1" x="102"/>
        <item m="1" x="177"/>
        <item x="15"/>
        <item m="1" x="146"/>
        <item m="1" x="115"/>
        <item m="1" x="108"/>
        <item x="51"/>
        <item m="1" x="113"/>
        <item x="8"/>
        <item m="1" x="116"/>
        <item m="1" x="182"/>
        <item m="1" x="137"/>
        <item m="1" x="103"/>
        <item x="26"/>
        <item m="1" x="144"/>
        <item m="1" x="118"/>
        <item m="1" x="194"/>
        <item x="23"/>
        <item x="42"/>
        <item m="1" x="142"/>
        <item m="1" x="191"/>
        <item x="65"/>
        <item m="1" x="152"/>
        <item m="1" x="195"/>
        <item m="1" x="158"/>
        <item x="77"/>
        <item m="1" x="85"/>
        <item m="1" x="162"/>
        <item m="1" x="170"/>
        <item m="1" x="172"/>
        <item m="1" x="122"/>
        <item m="1" x="123"/>
        <item m="1" x="196"/>
        <item x="47"/>
        <item x="72"/>
        <item m="1" x="90"/>
        <item m="1" x="164"/>
        <item x="83"/>
        <item m="1" x="101"/>
        <item x="10"/>
        <item x="6"/>
        <item m="1" x="135"/>
        <item m="1" x="126"/>
        <item x="69"/>
        <item m="1" x="178"/>
        <item m="1" x="109"/>
        <item m="1" x="106"/>
        <item m="1" x="107"/>
        <item m="1" x="117"/>
        <item m="1" x="155"/>
        <item m="1" x="183"/>
        <item m="1" x="151"/>
        <item m="1" x="160"/>
        <item m="1" x="88"/>
        <item m="1" x="186"/>
        <item m="1" x="138"/>
        <item x="25"/>
        <item x="16"/>
        <item m="1" x="166"/>
        <item m="1" x="89"/>
        <item x="30"/>
        <item m="1" x="171"/>
        <item m="1" x="185"/>
        <item x="5"/>
        <item x="38"/>
        <item m="1" x="125"/>
        <item m="1" x="150"/>
        <item m="1" x="181"/>
        <item m="1" x="98"/>
        <item m="1" x="153"/>
        <item x="46"/>
        <item x="54"/>
        <item x="32"/>
        <item x="9"/>
        <item m="1" x="149"/>
        <item m="1" x="154"/>
        <item x="35"/>
        <item x="63"/>
        <item m="1" x="190"/>
        <item x="74"/>
        <item m="1" x="96"/>
        <item x="60"/>
        <item m="1" x="127"/>
        <item m="1" x="97"/>
        <item m="1" x="104"/>
        <item x="4"/>
        <item m="1" x="100"/>
        <item m="1" x="163"/>
        <item m="1" x="86"/>
        <item m="1" x="93"/>
        <item x="7"/>
        <item x="2"/>
        <item x="12"/>
        <item m="1" x="180"/>
        <item m="1" x="156"/>
        <item x="44"/>
        <item m="1" x="114"/>
        <item m="1" x="134"/>
        <item m="1" x="111"/>
        <item x="58"/>
        <item m="1" x="131"/>
        <item m="1" x="120"/>
        <item x="70"/>
        <item m="1" x="187"/>
        <item m="1" x="192"/>
        <item m="1" x="179"/>
        <item m="1" x="140"/>
        <item m="1" x="143"/>
        <item m="1" x="92"/>
        <item m="1" x="99"/>
        <item m="1" x="168"/>
        <item x="52"/>
        <item m="1" x="128"/>
        <item m="1" x="112"/>
        <item x="48"/>
        <item m="1" x="157"/>
        <item x="37"/>
        <item m="1" x="165"/>
        <item m="1" x="147"/>
        <item m="1" x="133"/>
        <item x="41"/>
        <item x="68"/>
        <item m="1" x="130"/>
        <item m="1" x="174"/>
        <item m="1" x="148"/>
        <item m="1" x="184"/>
        <item m="1" x="87"/>
        <item x="49"/>
        <item m="1" x="169"/>
        <item m="1" x="175"/>
        <item x="45"/>
        <item m="1" x="84"/>
        <item m="1" x="119"/>
        <item m="1" x="121"/>
        <item m="1" x="110"/>
        <item x="29"/>
        <item m="1" x="95"/>
        <item x="33"/>
        <item x="67"/>
        <item m="1" x="139"/>
        <item m="1" x="167"/>
        <item x="82"/>
        <item x="14"/>
        <item x="13"/>
        <item m="1" x="193"/>
        <item m="1" x="161"/>
        <item m="1" x="132"/>
        <item m="1" x="189"/>
        <item m="1" x="159"/>
        <item m="1" x="188"/>
        <item m="1" x="105"/>
        <item x="17"/>
        <item x="24"/>
        <item x="27"/>
        <item x="28"/>
        <item x="36"/>
        <item x="43"/>
        <item x="55"/>
        <item x="57"/>
        <item x="59"/>
        <item x="64"/>
        <item x="66"/>
        <item x="71"/>
        <item x="73"/>
        <item x="75"/>
        <item x="76"/>
        <item x="79"/>
        <item x="80"/>
        <item x="81"/>
        <item t="default"/>
      </items>
    </pivotField>
    <pivotField axis="axisRow" compact="0" outline="0" showAll="0" defaultSubtotal="0">
      <items count="311">
        <item x="125"/>
        <item x="83"/>
        <item x="87"/>
        <item x="46"/>
        <item x="103"/>
        <item x="113"/>
        <item x="11"/>
        <item m="1" x="236"/>
        <item x="54"/>
        <item x="68"/>
        <item x="74"/>
        <item x="3"/>
        <item x="105"/>
        <item x="82"/>
        <item x="35"/>
        <item x="85"/>
        <item m="1" x="206"/>
        <item m="1" x="214"/>
        <item x="36"/>
        <item m="1" x="201"/>
        <item x="117"/>
        <item m="1" x="253"/>
        <item m="1" x="153"/>
        <item m="1" x="207"/>
        <item m="1" x="251"/>
        <item m="1" x="198"/>
        <item x="14"/>
        <item x="60"/>
        <item x="80"/>
        <item x="4"/>
        <item m="1" x="187"/>
        <item x="29"/>
        <item x="67"/>
        <item m="1" x="278"/>
        <item x="71"/>
        <item x="24"/>
        <item m="1" x="240"/>
        <item m="1" x="181"/>
        <item x="40"/>
        <item m="1" x="298"/>
        <item x="58"/>
        <item m="1" x="261"/>
        <item x="62"/>
        <item m="1" x="285"/>
        <item x="52"/>
        <item x="100"/>
        <item x="124"/>
        <item m="1" x="167"/>
        <item m="1" x="288"/>
        <item x="38"/>
        <item x="43"/>
        <item m="1" x="196"/>
        <item x="26"/>
        <item x="110"/>
        <item x="2"/>
        <item x="77"/>
        <item m="1" x="144"/>
        <item m="1" x="142"/>
        <item x="48"/>
        <item x="53"/>
        <item x="44"/>
        <item x="8"/>
        <item m="1" x="257"/>
        <item x="23"/>
        <item x="30"/>
        <item x="17"/>
        <item m="1" x="169"/>
        <item m="1" x="192"/>
        <item x="10"/>
        <item x="128"/>
        <item x="6"/>
        <item x="98"/>
        <item x="138"/>
        <item m="1" x="294"/>
        <item m="1" x="289"/>
        <item x="69"/>
        <item m="1" x="195"/>
        <item m="1" x="227"/>
        <item x="118"/>
        <item m="1" x="247"/>
        <item x="64"/>
        <item x="27"/>
        <item m="1" x="170"/>
        <item x="66"/>
        <item m="1" x="210"/>
        <item m="1" x="300"/>
        <item m="1" x="145"/>
        <item x="120"/>
        <item m="1" x="223"/>
        <item x="104"/>
        <item m="1" x="222"/>
        <item x="99"/>
        <item m="1" x="304"/>
        <item m="1" x="263"/>
        <item m="1" x="180"/>
        <item m="1" x="202"/>
        <item m="1" x="249"/>
        <item x="32"/>
        <item m="1" x="139"/>
        <item m="1" x="143"/>
        <item m="1" x="308"/>
        <item m="1" x="149"/>
        <item x="127"/>
        <item m="1" x="306"/>
        <item m="1" x="150"/>
        <item x="42"/>
        <item m="1" x="194"/>
        <item x="111"/>
        <item m="1" x="277"/>
        <item m="1" x="171"/>
        <item x="34"/>
        <item m="1" x="212"/>
        <item x="41"/>
        <item m="1" x="231"/>
        <item m="1" x="189"/>
        <item x="94"/>
        <item m="1" x="184"/>
        <item x="102"/>
        <item m="1" x="248"/>
        <item x="0"/>
        <item x="132"/>
        <item m="1" x="146"/>
        <item m="1" x="148"/>
        <item m="1" x="307"/>
        <item m="1" x="229"/>
        <item m="1" x="225"/>
        <item x="50"/>
        <item x="109"/>
        <item x="137"/>
        <item m="1" x="200"/>
        <item m="1" x="242"/>
        <item x="59"/>
        <item m="1" x="239"/>
        <item m="1" x="283"/>
        <item m="1" x="286"/>
        <item x="88"/>
        <item m="1" x="177"/>
        <item m="1" x="166"/>
        <item m="1" x="176"/>
        <item m="1" x="156"/>
        <item m="1" x="188"/>
        <item x="55"/>
        <item m="1" x="217"/>
        <item x="112"/>
        <item x="20"/>
        <item x="86"/>
        <item x="106"/>
        <item m="1" x="281"/>
        <item x="91"/>
        <item m="1" x="204"/>
        <item m="1" x="305"/>
        <item m="1" x="211"/>
        <item m="1" x="254"/>
        <item m="1" x="197"/>
        <item m="1" x="302"/>
        <item x="75"/>
        <item m="1" x="160"/>
        <item m="1" x="262"/>
        <item m="1" x="287"/>
        <item m="1" x="224"/>
        <item x="57"/>
        <item m="1" x="266"/>
        <item m="1" x="165"/>
        <item m="1" x="258"/>
        <item m="1" x="175"/>
        <item m="1" x="271"/>
        <item x="5"/>
        <item x="7"/>
        <item m="1" x="183"/>
        <item x="56"/>
        <item m="1" x="226"/>
        <item x="97"/>
        <item x="15"/>
        <item m="1" x="292"/>
        <item m="1" x="162"/>
        <item x="45"/>
        <item x="78"/>
        <item m="1" x="163"/>
        <item m="1" x="216"/>
        <item x="47"/>
        <item m="1" x="158"/>
        <item m="1" x="295"/>
        <item m="1" x="238"/>
        <item m="1" x="209"/>
        <item m="1" x="174"/>
        <item m="1" x="303"/>
        <item m="1" x="284"/>
        <item x="119"/>
        <item m="1" x="152"/>
        <item m="1" x="244"/>
        <item x="89"/>
        <item m="1" x="205"/>
        <item x="96"/>
        <item m="1" x="155"/>
        <item m="1" x="276"/>
        <item x="21"/>
        <item x="25"/>
        <item x="12"/>
        <item m="1" x="193"/>
        <item x="129"/>
        <item m="1" x="243"/>
        <item m="1" x="280"/>
        <item x="18"/>
        <item m="1" x="282"/>
        <item x="51"/>
        <item x="134"/>
        <item m="1" x="178"/>
        <item x="93"/>
        <item m="1" x="246"/>
        <item x="22"/>
        <item x="79"/>
        <item x="19"/>
        <item m="1" x="264"/>
        <item m="1" x="232"/>
        <item x="1"/>
        <item x="90"/>
        <item m="1" x="221"/>
        <item m="1" x="237"/>
        <item m="1" x="161"/>
        <item m="1" x="182"/>
        <item m="1" x="259"/>
        <item m="1" x="255"/>
        <item m="1" x="219"/>
        <item m="1" x="234"/>
        <item m="1" x="215"/>
        <item x="101"/>
        <item m="1" x="203"/>
        <item m="1" x="186"/>
        <item x="131"/>
        <item x="72"/>
        <item m="1" x="147"/>
        <item m="1" x="279"/>
        <item m="1" x="265"/>
        <item m="1" x="173"/>
        <item m="1" x="213"/>
        <item m="1" x="269"/>
        <item m="1" x="164"/>
        <item x="92"/>
        <item m="1" x="274"/>
        <item m="1" x="191"/>
        <item m="1" x="275"/>
        <item m="1" x="154"/>
        <item m="1" x="220"/>
        <item m="1" x="250"/>
        <item x="39"/>
        <item m="1" x="293"/>
        <item x="133"/>
        <item x="37"/>
        <item m="1" x="235"/>
        <item m="1" x="267"/>
        <item m="1" x="299"/>
        <item m="1" x="252"/>
        <item m="1" x="199"/>
        <item m="1" x="141"/>
        <item m="1" x="296"/>
        <item m="1" x="190"/>
        <item m="1" x="301"/>
        <item x="16"/>
        <item m="1" x="273"/>
        <item m="1" x="159"/>
        <item m="1" x="310"/>
        <item m="1" x="241"/>
        <item x="13"/>
        <item m="1" x="151"/>
        <item m="1" x="272"/>
        <item x="28"/>
        <item m="1" x="218"/>
        <item m="1" x="208"/>
        <item m="1" x="270"/>
        <item m="1" x="290"/>
        <item m="1" x="179"/>
        <item m="1" x="233"/>
        <item m="1" x="297"/>
        <item m="1" x="245"/>
        <item m="1" x="168"/>
        <item m="1" x="185"/>
        <item m="1" x="140"/>
        <item x="114"/>
        <item m="1" x="268"/>
        <item m="1" x="260"/>
        <item m="1" x="256"/>
        <item x="61"/>
        <item m="1" x="309"/>
        <item m="1" x="172"/>
        <item x="73"/>
        <item x="76"/>
        <item m="1" x="230"/>
        <item x="84"/>
        <item x="130"/>
        <item m="1" x="157"/>
        <item m="1" x="228"/>
        <item m="1" x="291"/>
        <item x="107"/>
        <item x="115"/>
        <item x="123"/>
        <item x="126"/>
        <item x="136"/>
        <item x="9"/>
        <item x="31"/>
        <item x="33"/>
        <item x="49"/>
        <item x="63"/>
        <item x="65"/>
        <item x="70"/>
        <item x="81"/>
        <item x="95"/>
        <item x="108"/>
        <item x="116"/>
        <item x="121"/>
        <item x="122"/>
        <item x="1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7">
    <field x="8"/>
    <field x="9"/>
    <field x="5"/>
    <field x="7"/>
    <field x="6"/>
    <field x="26"/>
    <field x="25"/>
  </rowFields>
  <rowItems count="253">
    <i>
      <x v="1"/>
      <x v="79"/>
      <x v="5"/>
      <x v="11"/>
      <x v="6"/>
      <x v="298"/>
      <x v="180"/>
    </i>
    <i r="2">
      <x v="124"/>
      <x v="59"/>
      <x v="58"/>
      <x v="204"/>
      <x v="92"/>
    </i>
    <i>
      <x v="2"/>
      <x v="77"/>
      <x v="18"/>
      <x v="63"/>
      <x v="42"/>
      <x v="197"/>
      <x v="163"/>
    </i>
    <i r="2">
      <x v="67"/>
      <x v="43"/>
      <x v="27"/>
      <x v="297"/>
      <x v="61"/>
    </i>
    <i r="2">
      <x v="126"/>
      <x v="85"/>
      <x v="56"/>
      <x v="89"/>
      <x v="139"/>
    </i>
    <i>
      <x v="3"/>
      <x v="24"/>
      <x v="4"/>
      <x v="5"/>
      <x v="2"/>
      <x v="306"/>
      <x v="189"/>
    </i>
    <i r="2">
      <x v="34"/>
      <x v="34"/>
      <x v="35"/>
      <x v="75"/>
      <x v="123"/>
    </i>
    <i r="2">
      <x v="74"/>
      <x v="80"/>
      <x v="45"/>
      <x v="18"/>
      <x v="101"/>
    </i>
    <i r="4">
      <x v="58"/>
      <x v="18"/>
      <x v="92"/>
    </i>
    <i r="2">
      <x v="217"/>
      <x v="64"/>
      <x v="88"/>
      <x v="262"/>
      <x v="21"/>
    </i>
    <i>
      <x v="4"/>
      <x v="23"/>
      <x v="64"/>
      <x v="12"/>
      <x v="22"/>
      <x v="247"/>
      <x v="181"/>
    </i>
    <i>
      <x v="6"/>
      <x v="76"/>
      <x v="109"/>
      <x v="100"/>
      <x v="59"/>
      <x v="141"/>
      <x v="120"/>
    </i>
    <i r="2">
      <x v="132"/>
      <x v="56"/>
      <x v="56"/>
      <x v="83"/>
      <x v="139"/>
    </i>
    <i>
      <x v="8"/>
      <x v="80"/>
      <x v="142"/>
      <x v="10"/>
      <x v="64"/>
      <x v="300"/>
      <x v="104"/>
    </i>
    <i>
      <x v="9"/>
      <x v="81"/>
      <x v="40"/>
      <x v="1"/>
      <x v="5"/>
      <x v="305"/>
      <x v="188"/>
    </i>
    <i>
      <x v="10"/>
      <x v="27"/>
      <x v="218"/>
      <x v="112"/>
      <x v="88"/>
      <x v="2"/>
      <x v="21"/>
    </i>
    <i>
      <x v="12"/>
      <x v="26"/>
      <x v="92"/>
      <x v="29"/>
      <x v="48"/>
      <x v="69"/>
      <x v="49"/>
    </i>
    <i r="3">
      <x v="51"/>
      <x v="48"/>
      <x v="160"/>
      <x v="49"/>
    </i>
    <i r="3">
      <x v="66"/>
      <x v="48"/>
      <x v="196"/>
      <x v="49"/>
    </i>
    <i r="3">
      <x v="106"/>
      <x v="48"/>
      <x v="146"/>
      <x v="49"/>
    </i>
    <i r="2">
      <x v="178"/>
      <x v="124"/>
      <x v="84"/>
      <x v="54"/>
      <x v="119"/>
    </i>
    <i r="2">
      <x v="195"/>
      <x v="124"/>
      <x v="83"/>
      <x v="54"/>
      <x v="4"/>
    </i>
    <i r="2">
      <x v="197"/>
      <x v="66"/>
      <x v="83"/>
      <x v="196"/>
      <x v="4"/>
    </i>
    <i r="2">
      <x v="213"/>
      <x v="117"/>
      <x v="87"/>
      <x v="131"/>
      <x v="3"/>
    </i>
    <i r="2">
      <x v="219"/>
      <x v="143"/>
      <x v="88"/>
      <x v="128"/>
      <x v="21"/>
    </i>
    <i r="2">
      <x v="240"/>
      <x v="129"/>
      <x v="92"/>
      <x v="63"/>
      <x v="84"/>
    </i>
    <i>
      <x v="13"/>
      <x v="91"/>
      <x v="98"/>
      <x v="63"/>
      <x v="59"/>
      <x v="197"/>
      <x v="120"/>
    </i>
    <i>
      <x v="14"/>
      <x v="90"/>
      <x v="36"/>
      <x v="51"/>
      <x v="35"/>
      <x v="160"/>
      <x v="123"/>
    </i>
    <i r="2">
      <x v="39"/>
      <x v="53"/>
      <x v="27"/>
      <x v="171"/>
      <x v="61"/>
    </i>
    <i r="2">
      <x v="135"/>
      <x v="70"/>
      <x v="58"/>
      <x v="187"/>
      <x v="92"/>
    </i>
    <i r="2">
      <x v="211"/>
      <x v="134"/>
      <x v="86"/>
      <x v="15"/>
      <x v="2"/>
    </i>
    <i>
      <x v="15"/>
      <x v="58"/>
      <x v="16"/>
      <x v="60"/>
      <x v="40"/>
      <x v="244"/>
      <x v="45"/>
    </i>
    <i r="2">
      <x v="99"/>
      <x v="62"/>
      <x v="59"/>
      <x v="211"/>
      <x v="120"/>
    </i>
    <i r="2">
      <x v="166"/>
      <x v="48"/>
      <x v="69"/>
      <x v="44"/>
      <x v="113"/>
    </i>
    <i>
      <x v="16"/>
      <x v="31"/>
      <x v="49"/>
      <x v="20"/>
      <x v="18"/>
      <x v="288"/>
      <x v="196"/>
    </i>
    <i r="2">
      <x v="214"/>
      <x v="142"/>
      <x v="91"/>
      <x v="9"/>
      <x v="19"/>
    </i>
    <i>
      <x v="17"/>
      <x v="32"/>
      <x v="179"/>
      <x v="129"/>
      <x v="84"/>
      <x v="63"/>
      <x v="119"/>
    </i>
    <i>
      <x v="18"/>
      <x v="59"/>
      <x v="95"/>
      <x v="68"/>
      <x v="51"/>
      <x v="27"/>
      <x v="46"/>
    </i>
    <i r="3">
      <x v="69"/>
      <x v="51"/>
      <x v="29"/>
      <x v="46"/>
    </i>
    <i r="4">
      <x v="69"/>
      <x v="29"/>
      <x v="113"/>
    </i>
    <i>
      <x v="19"/>
      <x v="60"/>
      <x v="129"/>
      <x v="88"/>
      <x v="58"/>
      <x v="119"/>
      <x v="92"/>
    </i>
    <i r="2">
      <x v="141"/>
      <x v="103"/>
      <x v="64"/>
      <x v="45"/>
      <x v="104"/>
    </i>
    <i r="2">
      <x v="167"/>
      <x v="114"/>
      <x v="69"/>
      <x v="4"/>
      <x v="113"/>
    </i>
    <i>
      <x v="20"/>
      <x v="65"/>
      <x v="19"/>
      <x v="73"/>
      <x v="33"/>
      <x v="302"/>
      <x v="53"/>
    </i>
    <i r="4">
      <x v="44"/>
      <x v="302"/>
      <x v="193"/>
    </i>
    <i r="2">
      <x v="173"/>
      <x v="127"/>
      <x v="72"/>
      <x v="169"/>
      <x v="16"/>
    </i>
    <i r="2">
      <x v="216"/>
      <x v="129"/>
      <x v="88"/>
      <x v="63"/>
      <x v="21"/>
    </i>
    <i>
      <x v="21"/>
      <x v="63"/>
      <x v="14"/>
      <x v="50"/>
      <x v="13"/>
      <x v="176"/>
      <x v="190"/>
    </i>
    <i r="4">
      <x v="26"/>
      <x v="176"/>
      <x v="62"/>
    </i>
    <i r="4">
      <x v="69"/>
      <x v="176"/>
      <x v="113"/>
    </i>
    <i r="2">
      <x v="17"/>
      <x v="59"/>
      <x v="36"/>
      <x v="204"/>
      <x v="144"/>
    </i>
    <i r="2">
      <x v="35"/>
      <x v="50"/>
      <x v="30"/>
      <x v="176"/>
      <x v="185"/>
    </i>
    <i>
      <x v="22"/>
      <x v="66"/>
      <x v="203"/>
      <x v="71"/>
      <x v="77"/>
      <x v="148"/>
      <x v="10"/>
    </i>
    <i r="2">
      <x v="212"/>
      <x v="133"/>
      <x v="86"/>
      <x v="31"/>
      <x v="2"/>
    </i>
    <i>
      <x v="23"/>
      <x v="67"/>
      <x v="3"/>
      <x v="2"/>
      <x v="6"/>
      <x v="292"/>
      <x v="180"/>
    </i>
    <i>
      <x v="24"/>
      <x v="70"/>
      <x v="210"/>
      <x v="129"/>
      <x v="86"/>
      <x v="63"/>
      <x v="2"/>
    </i>
    <i>
      <x v="25"/>
      <x v="68"/>
      <x v="176"/>
      <x v="128"/>
      <x v="84"/>
      <x v="14"/>
      <x v="119"/>
    </i>
    <i>
      <x v="26"/>
      <x v="69"/>
      <x v="23"/>
      <x v="26"/>
      <x v="19"/>
      <x v="210"/>
      <x v="186"/>
    </i>
    <i>
      <x v="27"/>
      <x v="4"/>
      <x v="181"/>
      <x v="131"/>
      <x v="78"/>
      <x v="52"/>
      <x v="9"/>
    </i>
    <i r="2">
      <x v="214"/>
      <x v="142"/>
      <x v="86"/>
      <x v="9"/>
      <x v="2"/>
    </i>
    <i r="2">
      <x v="220"/>
      <x v="144"/>
      <x v="89"/>
      <x v="11"/>
      <x v="17"/>
    </i>
    <i r="2">
      <x v="222"/>
      <x v="146"/>
      <x v="93"/>
      <x v="35"/>
      <x v="1"/>
    </i>
    <i>
      <x v="28"/>
      <x v="78"/>
      <x v="71"/>
      <x v="78"/>
      <x v="52"/>
      <x v="202"/>
      <x v="30"/>
    </i>
    <i r="2">
      <x v="76"/>
      <x v="82"/>
      <x v="57"/>
      <x v="78"/>
      <x v="88"/>
    </i>
    <i r="2">
      <x v="110"/>
      <x v="87"/>
      <x v="86"/>
      <x v="26"/>
      <x v="2"/>
    </i>
    <i>
      <x v="29"/>
      <x v="87"/>
      <x v="102"/>
      <x v="66"/>
      <x v="59"/>
      <x v="196"/>
      <x v="120"/>
    </i>
    <i r="2">
      <x v="130"/>
      <x v="101"/>
      <x v="59"/>
      <x v="53"/>
      <x v="120"/>
    </i>
    <i>
      <x v="30"/>
      <x v="88"/>
      <x v="37"/>
      <x v="52"/>
      <x v="34"/>
      <x v="281"/>
      <x v="184"/>
    </i>
    <i r="2">
      <x v="88"/>
      <x v="18"/>
      <x v="10"/>
      <x v="246"/>
      <x v="191"/>
    </i>
    <i r="2">
      <x v="105"/>
      <x v="98"/>
      <x v="59"/>
      <x v="126"/>
      <x v="120"/>
    </i>
    <i r="2">
      <x v="113"/>
      <x v="96"/>
      <x v="57"/>
      <x v="60"/>
      <x v="88"/>
    </i>
    <i r="4">
      <x v="58"/>
      <x v="60"/>
      <x v="92"/>
    </i>
    <i>
      <x v="31"/>
      <x v="89"/>
      <x v="15"/>
      <x v="54"/>
      <x v="29"/>
      <x v="112"/>
      <x v="182"/>
    </i>
    <i>
      <x v="32"/>
      <x v="86"/>
      <x v="131"/>
      <x v="43"/>
      <x v="58"/>
      <x v="297"/>
      <x v="92"/>
    </i>
    <i r="2">
      <x v="133"/>
      <x v="72"/>
      <x v="56"/>
      <x v="107"/>
      <x v="139"/>
    </i>
    <i>
      <x v="34"/>
      <x v="25"/>
      <x v="7"/>
      <x v="29"/>
      <x v="15"/>
      <x v="69"/>
      <x v="71"/>
    </i>
    <i r="2">
      <x v="84"/>
      <x v="40"/>
      <x v="23"/>
      <x v="87"/>
      <x v="68"/>
    </i>
    <i r="2">
      <x v="85"/>
      <x v="40"/>
      <x v="23"/>
      <x v="87"/>
      <x v="68"/>
    </i>
    <i>
      <x v="35"/>
      <x v="75"/>
      <x v="204"/>
      <x v="88"/>
      <x v="86"/>
      <x v="119"/>
      <x v="2"/>
    </i>
    <i>
      <x v="36"/>
      <x v="17"/>
      <x v="80"/>
      <x v="76"/>
      <x v="52"/>
      <x v="102"/>
      <x v="30"/>
    </i>
    <i r="2">
      <x v="138"/>
      <x v="111"/>
      <x v="66"/>
      <x v="61"/>
      <x v="36"/>
    </i>
    <i r="2">
      <x v="236"/>
      <x v="145"/>
      <x v="90"/>
      <x v="166"/>
      <x v="91"/>
    </i>
    <i>
      <x v="37"/>
      <x v="5"/>
      <x v="187"/>
      <x v="134"/>
      <x v="81"/>
      <x v="15"/>
      <x v="6"/>
    </i>
    <i r="4">
      <x v="82"/>
      <x v="15"/>
      <x v="5"/>
    </i>
    <i r="2">
      <x v="194"/>
      <x v="133"/>
      <x v="81"/>
      <x v="31"/>
      <x v="6"/>
    </i>
    <i r="2">
      <x v="222"/>
      <x v="146"/>
      <x v="90"/>
      <x v="35"/>
      <x v="91"/>
    </i>
    <i>
      <x v="38"/>
      <x v="16"/>
      <x v="194"/>
      <x v="133"/>
      <x v="87"/>
      <x v="31"/>
      <x v="3"/>
    </i>
    <i r="4">
      <x v="88"/>
      <x v="31"/>
      <x v="21"/>
    </i>
    <i>
      <x v="39"/>
      <x v="15"/>
      <x v="179"/>
      <x v="129"/>
      <x v="83"/>
      <x v="63"/>
      <x v="4"/>
    </i>
    <i>
      <x v="40"/>
      <x v="61"/>
      <x v="23"/>
      <x v="26"/>
      <x v="57"/>
      <x v="210"/>
      <x v="88"/>
    </i>
    <i r="2">
      <x v="196"/>
      <x v="136"/>
      <x v="76"/>
      <x v="172"/>
      <x v="11"/>
    </i>
    <i r="4">
      <x v="86"/>
      <x v="172"/>
      <x v="2"/>
    </i>
    <i r="3">
      <x v="138"/>
      <x v="37"/>
      <x v="20"/>
      <x v="107"/>
    </i>
    <i>
      <x v="41"/>
      <x v="62"/>
      <x v="196"/>
      <x v="136"/>
      <x v="77"/>
      <x v="172"/>
      <x v="10"/>
    </i>
    <i r="4">
      <x v="86"/>
      <x v="172"/>
      <x v="2"/>
    </i>
    <i>
      <x v="42"/>
      <x v="55"/>
      <x v="134"/>
      <x v="108"/>
      <x v="64"/>
      <x v="59"/>
      <x v="104"/>
    </i>
    <i r="4">
      <x v="86"/>
      <x v="59"/>
      <x v="2"/>
    </i>
    <i>
      <x v="43"/>
      <x v="41"/>
      <x v="103"/>
      <x v="61"/>
      <x v="59"/>
      <x v="49"/>
      <x v="120"/>
    </i>
    <i r="2">
      <x v="144"/>
      <x v="69"/>
      <x v="69"/>
      <x v="29"/>
      <x v="113"/>
    </i>
    <i r="2">
      <x v="193"/>
      <x v="131"/>
      <x v="82"/>
      <x v="52"/>
      <x v="5"/>
    </i>
    <i>
      <x v="44"/>
      <x v="85"/>
      <x v="177"/>
      <x v="33"/>
      <x v="82"/>
      <x v="214"/>
      <x v="5"/>
    </i>
    <i>
      <x v="45"/>
      <x v="84"/>
      <x v="106"/>
      <x v="91"/>
      <x v="72"/>
      <x v="237"/>
      <x v="16"/>
    </i>
    <i r="2">
      <x v="188"/>
      <x v="117"/>
      <x v="77"/>
      <x v="131"/>
      <x v="10"/>
    </i>
    <i>
      <x v="46"/>
      <x v="50"/>
      <x v="198"/>
      <x v="89"/>
      <x v="77"/>
      <x v="28"/>
      <x v="10"/>
    </i>
    <i r="2">
      <x v="199"/>
      <x v="89"/>
      <x v="77"/>
      <x v="28"/>
      <x v="10"/>
    </i>
    <i>
      <x v="47"/>
      <x v="53"/>
      <x v="107"/>
      <x v="90"/>
      <x v="57"/>
      <x v="209"/>
      <x v="88"/>
    </i>
    <i r="4">
      <x v="69"/>
      <x v="209"/>
      <x v="113"/>
    </i>
    <i r="2">
      <x v="128"/>
      <x v="91"/>
      <x v="52"/>
      <x v="237"/>
      <x v="30"/>
    </i>
    <i r="2">
      <x v="200"/>
      <x v="77"/>
      <x v="77"/>
      <x v="34"/>
      <x v="10"/>
    </i>
    <i>
      <x v="48"/>
      <x v="52"/>
      <x v="13"/>
      <x v="33"/>
      <x v="43"/>
      <x v="214"/>
      <x v="109"/>
    </i>
    <i r="4">
      <x v="59"/>
      <x v="214"/>
      <x v="120"/>
    </i>
    <i>
      <x v="49"/>
      <x v="51"/>
      <x v="114"/>
      <x v="86"/>
      <x v="57"/>
      <x v="80"/>
      <x v="88"/>
    </i>
    <i r="4">
      <x v="59"/>
      <x v="80"/>
      <x v="120"/>
    </i>
    <i>
      <x v="50"/>
      <x v="2"/>
      <x v="55"/>
      <x v="81"/>
      <x v="45"/>
      <x v="296"/>
      <x v="101"/>
    </i>
    <i r="2">
      <x v="181"/>
      <x v="131"/>
      <x v="77"/>
      <x v="52"/>
      <x v="10"/>
    </i>
    <i r="4">
      <x v="79"/>
      <x v="52"/>
      <x v="148"/>
    </i>
    <i r="4">
      <x v="82"/>
      <x v="52"/>
      <x v="5"/>
    </i>
    <i r="4">
      <x v="84"/>
      <x v="52"/>
      <x v="119"/>
    </i>
    <i>
      <x v="51"/>
      <x v="1"/>
      <x v="179"/>
      <x v="129"/>
      <x v="81"/>
      <x v="63"/>
      <x v="6"/>
    </i>
    <i r="4">
      <x v="83"/>
      <x v="63"/>
      <x v="4"/>
    </i>
    <i r="4">
      <x v="86"/>
      <x v="63"/>
      <x v="2"/>
    </i>
    <i r="4">
      <x v="87"/>
      <x v="63"/>
      <x v="3"/>
    </i>
    <i>
      <x v="52"/>
      <x v="71"/>
      <x v="42"/>
      <x v="17"/>
      <x v="29"/>
      <x v="301"/>
      <x v="182"/>
    </i>
    <i r="2">
      <x v="121"/>
      <x v="48"/>
      <x v="58"/>
      <x v="44"/>
      <x v="92"/>
    </i>
    <i>
      <x v="53"/>
      <x v="72"/>
      <x v="30"/>
      <x v="49"/>
      <x v="29"/>
      <x v="42"/>
      <x v="182"/>
    </i>
    <i r="2">
      <x v="72"/>
      <x v="43"/>
      <x v="45"/>
      <x v="297"/>
      <x v="101"/>
    </i>
    <i r="2">
      <x v="122"/>
      <x v="49"/>
      <x v="58"/>
      <x v="42"/>
      <x v="92"/>
    </i>
    <i>
      <x v="54"/>
      <x v="29"/>
      <x/>
      <x v="36"/>
      <x v="23"/>
      <x v="207"/>
      <x v="68"/>
    </i>
    <i r="2">
      <x v="1"/>
      <x v="36"/>
      <x v="23"/>
      <x v="207"/>
      <x v="68"/>
    </i>
    <i r="2">
      <x v="6"/>
      <x v="13"/>
      <x v="49"/>
      <x v="144"/>
      <x v="85"/>
    </i>
    <i r="3">
      <x v="15"/>
      <x v="12"/>
      <x v="195"/>
      <x v="166"/>
    </i>
    <i r="3">
      <x v="16"/>
      <x v="12"/>
      <x v="309"/>
      <x v="166"/>
    </i>
    <i r="2">
      <x v="8"/>
      <x v="36"/>
      <x v="23"/>
      <x v="207"/>
      <x v="68"/>
    </i>
    <i r="2">
      <x v="9"/>
      <x v="38"/>
      <x v="24"/>
      <x v="68"/>
      <x v="67"/>
    </i>
    <i r="2">
      <x v="10"/>
      <x v="24"/>
      <x v="50"/>
      <x v="115"/>
      <x v="105"/>
    </i>
    <i r="3">
      <x v="36"/>
      <x v="23"/>
      <x v="207"/>
      <x v="68"/>
    </i>
    <i r="2">
      <x v="33"/>
      <x v="10"/>
      <x v="4"/>
      <x v="300"/>
      <x v="183"/>
    </i>
    <i r="2">
      <x v="45"/>
      <x v="36"/>
      <x v="23"/>
      <x v="207"/>
      <x v="68"/>
    </i>
    <i r="2">
      <x v="54"/>
      <x v="37"/>
      <x v="23"/>
      <x v="70"/>
      <x v="68"/>
    </i>
    <i r="2">
      <x v="56"/>
      <x v="37"/>
      <x v="23"/>
      <x v="70"/>
      <x v="68"/>
    </i>
    <i r="3">
      <x v="38"/>
      <x v="24"/>
      <x v="68"/>
      <x v="67"/>
    </i>
    <i r="2">
      <x v="57"/>
      <x v="23"/>
      <x v="17"/>
      <x v="257"/>
      <x v="171"/>
    </i>
    <i r="2">
      <x v="58"/>
      <x v="13"/>
      <x v="49"/>
      <x v="144"/>
      <x v="85"/>
    </i>
    <i r="2">
      <x v="59"/>
      <x v="15"/>
      <x v="11"/>
      <x v="195"/>
      <x v="179"/>
    </i>
    <i r="2">
      <x v="60"/>
      <x v="23"/>
      <x v="17"/>
      <x v="257"/>
      <x v="171"/>
    </i>
    <i r="2">
      <x v="61"/>
      <x v="15"/>
      <x v="11"/>
      <x v="195"/>
      <x v="179"/>
    </i>
    <i r="2">
      <x v="62"/>
      <x v="37"/>
      <x v="23"/>
      <x v="70"/>
      <x v="68"/>
    </i>
    <i r="2">
      <x v="63"/>
      <x v="37"/>
      <x v="23"/>
      <x v="70"/>
      <x v="68"/>
    </i>
    <i r="2">
      <x v="65"/>
      <x v="35"/>
      <x v="49"/>
      <x v="143"/>
      <x v="85"/>
    </i>
    <i r="3">
      <x v="38"/>
      <x v="24"/>
      <x v="68"/>
      <x v="67"/>
    </i>
    <i r="3">
      <x v="39"/>
      <x v="22"/>
      <x v="127"/>
      <x v="181"/>
    </i>
    <i r="2">
      <x v="70"/>
      <x v="36"/>
      <x v="23"/>
      <x v="207"/>
      <x v="68"/>
    </i>
    <i r="2">
      <x v="78"/>
      <x v="15"/>
      <x v="11"/>
      <x v="195"/>
      <x v="179"/>
    </i>
    <i r="2">
      <x v="81"/>
      <x v="39"/>
      <x v="22"/>
      <x v="127"/>
      <x v="181"/>
    </i>
    <i r="2">
      <x v="82"/>
      <x v="39"/>
      <x v="22"/>
      <x v="127"/>
      <x v="181"/>
    </i>
    <i r="2">
      <x v="86"/>
      <x v="16"/>
      <x v="12"/>
      <x v="309"/>
      <x v="166"/>
    </i>
    <i>
      <x v="55"/>
      <x v="18"/>
      <x v="234"/>
      <x v="150"/>
      <x v="90"/>
      <x v="192"/>
      <x v="91"/>
    </i>
    <i>
      <x v="56"/>
      <x v="14"/>
      <x v="29"/>
      <x v="73"/>
      <x v="46"/>
      <x v="302"/>
      <x v="98"/>
    </i>
    <i r="2">
      <x v="223"/>
      <x v="147"/>
      <x v="89"/>
      <x v="40"/>
      <x v="17"/>
    </i>
    <i>
      <x v="57"/>
      <x v="13"/>
      <x v="24"/>
      <x v="68"/>
      <x v="42"/>
      <x v="27"/>
      <x v="163"/>
    </i>
    <i r="2">
      <x v="206"/>
      <x v="140"/>
      <x v="86"/>
      <x v="97"/>
      <x v="2"/>
    </i>
    <i r="2">
      <x v="220"/>
      <x v="144"/>
      <x v="87"/>
      <x v="11"/>
      <x v="3"/>
    </i>
    <i r="2">
      <x v="241"/>
      <x v="154"/>
      <x v="87"/>
      <x v="12"/>
      <x v="3"/>
    </i>
    <i>
      <x v="58"/>
      <x v="9"/>
      <x v="183"/>
      <x v="128"/>
      <x v="74"/>
      <x v="14"/>
      <x v="13"/>
    </i>
    <i r="2">
      <x v="206"/>
      <x v="140"/>
      <x v="88"/>
      <x v="97"/>
      <x v="21"/>
    </i>
    <i r="2">
      <x v="231"/>
      <x v="148"/>
      <x v="91"/>
      <x v="10"/>
      <x v="19"/>
    </i>
    <i>
      <x v="59"/>
      <x v="8"/>
      <x v="191"/>
      <x v="130"/>
      <x v="87"/>
      <x v="179"/>
      <x v="3"/>
    </i>
    <i>
      <x v="60"/>
      <x v="7"/>
      <x v="183"/>
      <x v="128"/>
      <x v="75"/>
      <x v="14"/>
      <x v="100"/>
    </i>
    <i r="2">
      <x v="191"/>
      <x v="130"/>
      <x v="86"/>
      <x v="179"/>
      <x v="2"/>
    </i>
    <i r="2">
      <x v="206"/>
      <x v="140"/>
      <x v="88"/>
      <x v="97"/>
      <x v="21"/>
    </i>
    <i r="2">
      <x v="214"/>
      <x v="142"/>
      <x v="88"/>
      <x v="9"/>
      <x v="21"/>
    </i>
    <i r="2">
      <x v="221"/>
      <x v="145"/>
      <x v="90"/>
      <x v="166"/>
      <x v="91"/>
    </i>
    <i r="4">
      <x v="92"/>
      <x v="166"/>
      <x v="84"/>
    </i>
    <i r="2">
      <x v="239"/>
      <x v="153"/>
      <x v="90"/>
      <x v="72"/>
      <x v="91"/>
    </i>
    <i>
      <x v="61"/>
      <x v="56"/>
      <x v="43"/>
      <x v="66"/>
      <x v="40"/>
      <x v="196"/>
      <x v="45"/>
    </i>
    <i r="2">
      <x v="50"/>
      <x v="65"/>
      <x v="49"/>
      <x v="199"/>
      <x v="85"/>
    </i>
    <i r="2">
      <x v="145"/>
      <x v="64"/>
      <x v="69"/>
      <x v="262"/>
      <x v="113"/>
    </i>
    <i>
      <x v="62"/>
      <x v="54"/>
      <x v="110"/>
      <x v="87"/>
      <x v="52"/>
      <x v="26"/>
      <x v="30"/>
    </i>
    <i r="2">
      <x v="118"/>
      <x v="87"/>
      <x v="52"/>
      <x v="26"/>
      <x v="30"/>
    </i>
    <i r="4">
      <x v="57"/>
      <x v="26"/>
      <x v="88"/>
    </i>
    <i>
      <x v="63"/>
      <x v="49"/>
      <x v="192"/>
      <x v="66"/>
      <x v="76"/>
      <x v="196"/>
      <x v="11"/>
    </i>
    <i>
      <x v="64"/>
      <x v="33"/>
      <x v="77"/>
      <x v="4"/>
      <x v="58"/>
      <x v="117"/>
      <x v="92"/>
    </i>
    <i>
      <x v="65"/>
      <x v="39"/>
      <x v="119"/>
      <x v="71"/>
      <x v="57"/>
      <x v="148"/>
      <x v="88"/>
    </i>
    <i r="2">
      <x v="233"/>
      <x v="91"/>
      <x v="91"/>
      <x v="237"/>
      <x v="19"/>
    </i>
    <i>
      <x v="67"/>
      <x v="48"/>
      <x v="48"/>
      <x v="3"/>
      <x v="31"/>
      <x v="294"/>
      <x v="170"/>
    </i>
    <i>
      <x v="68"/>
      <x v="44"/>
      <x v="181"/>
      <x v="131"/>
      <x v="81"/>
      <x v="52"/>
      <x v="6"/>
    </i>
    <i r="2">
      <x v="206"/>
      <x v="140"/>
      <x v="88"/>
      <x v="97"/>
      <x v="21"/>
    </i>
    <i r="2">
      <x v="220"/>
      <x v="144"/>
      <x v="89"/>
      <x v="11"/>
      <x v="17"/>
    </i>
    <i>
      <x v="69"/>
      <x v="45"/>
      <x v="26"/>
      <x v="47"/>
      <x v="45"/>
      <x v="81"/>
      <x v="101"/>
    </i>
    <i r="2">
      <x v="46"/>
      <x v="61"/>
      <x v="38"/>
      <x v="49"/>
      <x v="158"/>
    </i>
    <i r="2">
      <x v="108"/>
      <x v="99"/>
      <x v="57"/>
      <x v="8"/>
      <x v="88"/>
    </i>
    <i r="2">
      <x v="117"/>
      <x v="83"/>
      <x v="57"/>
      <x v="145"/>
      <x v="88"/>
    </i>
    <i>
      <x v="70"/>
      <x v="46"/>
      <x v="183"/>
      <x v="140"/>
      <x v="87"/>
      <x v="97"/>
      <x v="3"/>
    </i>
    <i r="2">
      <x v="206"/>
      <x v="140"/>
      <x v="87"/>
      <x v="97"/>
      <x v="3"/>
    </i>
    <i r="2">
      <x v="220"/>
      <x v="144"/>
      <x v="87"/>
      <x v="11"/>
      <x v="3"/>
    </i>
    <i r="4">
      <x v="93"/>
      <x v="11"/>
      <x v="1"/>
    </i>
    <i r="2">
      <x v="223"/>
      <x v="147"/>
      <x v="92"/>
      <x v="40"/>
      <x v="84"/>
    </i>
    <i>
      <x v="71"/>
      <x v="47"/>
      <x v="47"/>
      <x v="51"/>
      <x v="31"/>
      <x v="160"/>
      <x v="170"/>
    </i>
    <i>
      <x v="72"/>
      <x v="34"/>
      <x v="22"/>
      <x v="46"/>
      <x v="39"/>
      <x v="120"/>
      <x v="169"/>
    </i>
    <i r="2">
      <x v="25"/>
      <x v="27"/>
      <x v="14"/>
      <x v="228"/>
      <x v="155"/>
    </i>
    <i>
      <x v="73"/>
      <x v="35"/>
      <x v="183"/>
      <x v="128"/>
      <x v="74"/>
      <x v="14"/>
      <x v="13"/>
    </i>
    <i r="2">
      <x v="220"/>
      <x v="144"/>
      <x v="92"/>
      <x v="11"/>
      <x v="84"/>
    </i>
    <i>
      <x v="74"/>
      <x v="36"/>
      <x v="29"/>
      <x v="73"/>
      <x v="46"/>
      <x v="302"/>
      <x v="98"/>
    </i>
    <i r="2">
      <x v="221"/>
      <x v="145"/>
      <x v="90"/>
      <x v="166"/>
      <x v="91"/>
    </i>
    <i r="2">
      <x v="222"/>
      <x v="146"/>
      <x v="91"/>
      <x v="35"/>
      <x v="19"/>
    </i>
    <i>
      <x v="76"/>
      <x v="37"/>
      <x v="69"/>
      <x v="74"/>
      <x v="16"/>
      <x v="287"/>
      <x v="187"/>
    </i>
    <i>
      <x v="77"/>
      <x v="6"/>
      <x v="235"/>
      <x v="151"/>
      <x v="90"/>
      <x v="71"/>
      <x v="91"/>
    </i>
    <i>
      <x v="78"/>
      <x v="30"/>
      <x v="32"/>
      <x v="9"/>
      <x v="3"/>
      <x v="295"/>
      <x v="194"/>
    </i>
    <i>
      <x v="79"/>
      <x v="73"/>
      <x v="140"/>
      <x v="113"/>
      <x v="64"/>
      <x v="91"/>
      <x v="104"/>
    </i>
    <i>
      <x v="80"/>
      <x v="20"/>
      <x v="21"/>
      <x v="45"/>
      <x v="31"/>
      <x v="65"/>
      <x v="170"/>
    </i>
    <i>
      <x v="81"/>
      <x v="19"/>
      <x v="21"/>
      <x v="45"/>
      <x v="32"/>
      <x v="65"/>
      <x v="149"/>
    </i>
    <i>
      <x v="82"/>
      <x v="21"/>
      <x v="73"/>
      <x v="79"/>
      <x v="45"/>
      <x v="299"/>
      <x v="101"/>
    </i>
    <i r="2">
      <x v="79"/>
      <x v="31"/>
      <x v="47"/>
      <x v="110"/>
      <x v="41"/>
    </i>
    <i r="2">
      <x v="185"/>
      <x v="133"/>
      <x v="82"/>
      <x v="31"/>
      <x v="5"/>
    </i>
    <i r="3">
      <x v="134"/>
      <x v="88"/>
      <x v="15"/>
      <x v="21"/>
    </i>
    <i r="2">
      <x v="208"/>
      <x v="133"/>
      <x v="87"/>
      <x v="31"/>
      <x v="3"/>
    </i>
    <i>
      <x v="84"/>
      <x v="3"/>
      <x v="68"/>
      <x v="6"/>
      <x v="14"/>
      <x v="303"/>
      <x v="155"/>
    </i>
    <i r="2">
      <x v="87"/>
      <x v="6"/>
      <x v="12"/>
      <x v="303"/>
      <x v="166"/>
    </i>
    <i r="2">
      <x v="120"/>
      <x v="19"/>
      <x v="58"/>
      <x v="215"/>
      <x v="92"/>
    </i>
    <i>
      <x v="85"/>
      <x v="12"/>
      <x v="41"/>
      <x v="7"/>
      <x v="8"/>
      <x v="308"/>
      <x v="192"/>
    </i>
    <i r="2">
      <x v="44"/>
      <x v="8"/>
      <x v="7"/>
      <x v="293"/>
      <x v="195"/>
    </i>
    <i r="2">
      <x v="83"/>
      <x v="8"/>
      <x v="9"/>
      <x v="293"/>
      <x v="130"/>
    </i>
    <i r="2">
      <x v="123"/>
      <x v="104"/>
      <x v="56"/>
      <x v="190"/>
      <x v="139"/>
    </i>
    <i r="4">
      <x v="58"/>
      <x v="190"/>
      <x v="92"/>
    </i>
    <i r="4">
      <x v="88"/>
      <x v="190"/>
      <x v="21"/>
    </i>
    <i>
      <x v="86"/>
      <x v="11"/>
      <x v="27"/>
      <x v="21"/>
      <x v="15"/>
      <x v="277"/>
      <x v="71"/>
    </i>
    <i r="2">
      <x v="90"/>
      <x v="21"/>
      <x v="15"/>
      <x v="277"/>
      <x v="71"/>
    </i>
    <i>
      <x v="87"/>
      <x v="40"/>
      <x v="30"/>
      <x v="49"/>
      <x v="28"/>
      <x v="42"/>
      <x v="127"/>
    </i>
    <i r="2">
      <x v="31"/>
      <x v="49"/>
      <x v="28"/>
      <x v="42"/>
      <x v="127"/>
    </i>
    <i>
      <x v="88"/>
      <x v="42"/>
      <x v="23"/>
      <x v="26"/>
      <x v="15"/>
      <x v="210"/>
      <x v="71"/>
    </i>
    <i>
      <x v="89"/>
      <x v="43"/>
      <x v="51"/>
      <x v="23"/>
      <x v="16"/>
      <x v="257"/>
      <x v="187"/>
    </i>
    <i r="4">
      <x v="50"/>
      <x v="257"/>
      <x v="105"/>
    </i>
    <i r="2">
      <x v="180"/>
      <x v="28"/>
      <x v="20"/>
      <x v="167"/>
      <x v="118"/>
    </i>
    <i>
      <x v="90"/>
      <x v="10"/>
      <x v="38"/>
      <x v="32"/>
      <x v="56"/>
      <x v="229"/>
      <x v="139"/>
    </i>
    <i>
      <x v="92"/>
      <x v="92"/>
      <x v="75"/>
      <x v="62"/>
      <x v="45"/>
      <x v="211"/>
      <x v="101"/>
    </i>
    <i r="2">
      <x v="184"/>
      <x v="132"/>
      <x v="77"/>
      <x v="64"/>
      <x v="10"/>
    </i>
    <i>
      <x v="93"/>
      <x v="93"/>
      <x v="143"/>
      <x v="107"/>
      <x v="61"/>
      <x v="265"/>
      <x v="142"/>
    </i>
    <i r="2">
      <x v="182"/>
      <x v="107"/>
      <x v="84"/>
      <x v="265"/>
      <x v="119"/>
    </i>
    <i>
      <x v="94"/>
      <x v="94"/>
      <x v="93"/>
      <x v="78"/>
      <x v="49"/>
      <x v="202"/>
      <x v="85"/>
    </i>
    <i>
      <x v="96"/>
      <x v="96"/>
      <x v="165"/>
      <x v="87"/>
      <x v="69"/>
      <x v="26"/>
      <x v="113"/>
    </i>
    <i>
      <x v="98"/>
      <x v="98"/>
      <x v="137"/>
      <x v="110"/>
      <x v="66"/>
      <x v="58"/>
      <x v="36"/>
    </i>
    <i r="4">
      <x v="88"/>
      <x v="58"/>
      <x v="21"/>
    </i>
    <i>
      <x v="99"/>
      <x v="99"/>
      <x v="139"/>
      <x v="98"/>
      <x v="61"/>
      <x v="126"/>
      <x v="142"/>
    </i>
    <i>
      <x v="100"/>
      <x v="101"/>
      <x v="225"/>
      <x v="58"/>
      <x v="91"/>
      <x v="284"/>
      <x v="19"/>
    </i>
    <i>
      <x v="103"/>
      <x v="104"/>
      <x v="159"/>
      <x v="77"/>
      <x v="67"/>
      <x v="34"/>
      <x v="34"/>
    </i>
    <i>
      <x v="107"/>
      <x v="108"/>
      <x v="175"/>
      <x v="64"/>
      <x v="72"/>
      <x v="262"/>
      <x v="16"/>
    </i>
    <i>
      <x v="111"/>
      <x v="112"/>
      <x v="201"/>
      <x v="139"/>
      <x v="77"/>
      <x v="304"/>
      <x v="10"/>
    </i>
    <i>
      <x v="113"/>
      <x v="114"/>
      <x v="205"/>
      <x v="122"/>
      <x v="87"/>
      <x v="38"/>
      <x v="3"/>
    </i>
    <i>
      <x v="114"/>
      <x v="115"/>
      <x v="215"/>
      <x v="127"/>
      <x v="88"/>
      <x v="169"/>
      <x v="21"/>
    </i>
    <i>
      <x v="117"/>
      <x v="118"/>
      <x v="232"/>
      <x v="116"/>
      <x v="92"/>
      <x v="6"/>
      <x v="84"/>
    </i>
    <i>
      <x v="118"/>
      <x v="119"/>
      <x v="231"/>
      <x v="148"/>
      <x v="90"/>
      <x v="10"/>
      <x v="91"/>
    </i>
    <i>
      <x v="119"/>
      <x v="120"/>
      <x v="231"/>
      <x v="148"/>
      <x v="91"/>
      <x v="10"/>
      <x v="19"/>
    </i>
    <i t="grand">
      <x/>
    </i>
  </rowItems>
  <colItems count="1">
    <i/>
  </colItems>
  <pageFields count="2">
    <pageField fld="4" hier="-1"/>
    <pageField fld="18" hier="-1"/>
  </pageFields>
  <dataFields count="1">
    <dataField name="Sum of Remain Q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61D0A-2193-4233-B3A4-6A3076A9294D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L4:M7" firstHeaderRow="2" firstDataRow="2" firstDataCol="1"/>
  <pivotFields count="9">
    <pivotField axis="axisRow" compact="0" outline="0" showAll="0">
      <items count="212">
        <item m="1" x="193"/>
        <item m="1" x="108"/>
        <item m="1" x="142"/>
        <item m="1" x="191"/>
        <item m="1" x="91"/>
        <item m="1" x="204"/>
        <item m="1" x="194"/>
        <item m="1" x="10"/>
        <item m="1" x="157"/>
        <item m="1" x="135"/>
        <item m="1" x="60"/>
        <item m="1" x="83"/>
        <item m="1" x="179"/>
        <item x="0"/>
        <item m="1" x="185"/>
        <item m="1" x="72"/>
        <item m="1" x="189"/>
        <item m="1" x="26"/>
        <item m="1" x="167"/>
        <item m="1" x="28"/>
        <item m="1" x="45"/>
        <item m="1" x="120"/>
        <item m="1" x="150"/>
        <item m="1" x="85"/>
        <item m="1" x="174"/>
        <item m="1" x="77"/>
        <item m="1" x="171"/>
        <item m="1" x="166"/>
        <item m="1" x="96"/>
        <item m="1" x="152"/>
        <item m="1" x="116"/>
        <item m="1" x="24"/>
        <item m="1" x="113"/>
        <item m="1" x="209"/>
        <item m="1" x="58"/>
        <item m="1" x="154"/>
        <item m="1" x="93"/>
        <item m="1" x="29"/>
        <item m="1" x="4"/>
        <item m="1" x="134"/>
        <item m="1" x="9"/>
        <item m="1" x="56"/>
        <item m="1" x="76"/>
        <item m="1" x="127"/>
        <item m="1" x="23"/>
        <item m="1" x="114"/>
        <item m="1" x="147"/>
        <item m="1" x="38"/>
        <item m="1" x="65"/>
        <item m="1" x="125"/>
        <item m="1" x="168"/>
        <item m="1" x="42"/>
        <item m="1" x="145"/>
        <item m="1" x="46"/>
        <item m="1" x="155"/>
        <item m="1" x="59"/>
        <item m="1" x="31"/>
        <item m="1" x="64"/>
        <item m="1" x="54"/>
        <item m="1" x="149"/>
        <item m="1" x="176"/>
        <item m="1" x="156"/>
        <item m="1" x="47"/>
        <item m="1" x="136"/>
        <item m="1" x="68"/>
        <item m="1" x="130"/>
        <item m="1" x="22"/>
        <item m="1" x="80"/>
        <item m="1" x="151"/>
        <item m="1" x="180"/>
        <item m="1" x="87"/>
        <item m="1" x="178"/>
        <item m="1" x="18"/>
        <item m="1" x="25"/>
        <item m="1" x="32"/>
        <item m="1" x="35"/>
        <item m="1" x="6"/>
        <item m="1" x="146"/>
        <item m="1" x="95"/>
        <item m="1" x="75"/>
        <item m="1" x="139"/>
        <item m="1" x="90"/>
        <item m="1" x="30"/>
        <item m="1" x="128"/>
        <item m="1" x="11"/>
        <item m="1" x="198"/>
        <item m="1" x="131"/>
        <item m="1" x="1"/>
        <item m="1" x="100"/>
        <item m="1" x="112"/>
        <item m="1" x="208"/>
        <item m="1" x="13"/>
        <item m="1" x="186"/>
        <item m="1" x="200"/>
        <item m="1" x="140"/>
        <item m="1" x="69"/>
        <item m="1" x="115"/>
        <item m="1" x="51"/>
        <item m="1" x="81"/>
        <item m="1" x="19"/>
        <item m="1" x="102"/>
        <item m="1" x="62"/>
        <item m="1" x="165"/>
        <item m="1" x="73"/>
        <item m="1" x="40"/>
        <item m="1" x="88"/>
        <item m="1" x="202"/>
        <item m="1" x="44"/>
        <item m="1" x="70"/>
        <item m="1" x="184"/>
        <item m="1" x="137"/>
        <item m="1" x="67"/>
        <item m="1" x="50"/>
        <item m="1" x="159"/>
        <item m="1" x="36"/>
        <item m="1" x="172"/>
        <item m="1" x="158"/>
        <item m="1" x="183"/>
        <item m="1" x="2"/>
        <item m="1" x="182"/>
        <item m="1" x="48"/>
        <item m="1" x="66"/>
        <item m="1" x="39"/>
        <item m="1" x="79"/>
        <item m="1" x="197"/>
        <item m="1" x="148"/>
        <item m="1" x="21"/>
        <item m="1" x="201"/>
        <item m="1" x="121"/>
        <item m="1" x="86"/>
        <item m="1" x="103"/>
        <item m="1" x="187"/>
        <item m="1" x="126"/>
        <item m="1" x="111"/>
        <item m="1" x="15"/>
        <item m="1" x="162"/>
        <item m="1" x="49"/>
        <item m="1" x="98"/>
        <item m="1" x="132"/>
        <item m="1" x="190"/>
        <item m="1" x="43"/>
        <item m="1" x="109"/>
        <item m="1" x="8"/>
        <item m="1" x="78"/>
        <item m="1" x="94"/>
        <item m="1" x="133"/>
        <item m="1" x="14"/>
        <item m="1" x="118"/>
        <item m="1" x="181"/>
        <item m="1" x="55"/>
        <item m="1" x="110"/>
        <item m="1" x="207"/>
        <item m="1" x="16"/>
        <item m="1" x="206"/>
        <item m="1" x="164"/>
        <item m="1" x="107"/>
        <item m="1" x="7"/>
        <item m="1" x="163"/>
        <item m="1" x="74"/>
        <item m="1" x="92"/>
        <item m="1" x="192"/>
        <item m="1" x="119"/>
        <item m="1" x="57"/>
        <item m="1" x="203"/>
        <item m="1" x="188"/>
        <item m="1" x="53"/>
        <item m="1" x="175"/>
        <item m="1" x="138"/>
        <item m="1" x="89"/>
        <item m="1" x="170"/>
        <item m="1" x="141"/>
        <item m="1" x="101"/>
        <item m="1" x="17"/>
        <item m="1" x="161"/>
        <item m="1" x="82"/>
        <item m="1" x="37"/>
        <item m="1" x="3"/>
        <item m="1" x="199"/>
        <item m="1" x="173"/>
        <item m="1" x="210"/>
        <item m="1" x="104"/>
        <item m="1" x="5"/>
        <item m="1" x="61"/>
        <item m="1" x="99"/>
        <item m="1" x="105"/>
        <item m="1" x="205"/>
        <item m="1" x="122"/>
        <item m="1" x="143"/>
        <item m="1" x="27"/>
        <item m="1" x="124"/>
        <item m="1" x="144"/>
        <item m="1" x="160"/>
        <item m="1" x="20"/>
        <item m="1" x="169"/>
        <item m="1" x="41"/>
        <item m="1" x="12"/>
        <item m="1" x="129"/>
        <item m="1" x="106"/>
        <item m="1" x="71"/>
        <item m="1" x="153"/>
        <item m="1" x="123"/>
        <item m="1" x="84"/>
        <item m="1" x="117"/>
        <item m="1" x="97"/>
        <item m="1" x="196"/>
        <item m="1" x="63"/>
        <item m="1" x="34"/>
        <item m="1" x="52"/>
        <item m="1" x="177"/>
        <item m="1" x="195"/>
        <item m="1" x="3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2">
    <i>
      <x v="13"/>
    </i>
    <i t="grand">
      <x/>
    </i>
  </rowItems>
  <colItems count="1">
    <i/>
  </colItems>
  <dataFields count="1">
    <dataField name="Sum of Qty Pick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BB1FD-796D-4C4D-945F-3B025586CA37}" name="PivotTable5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E2565" firstHeaderRow="2" firstDataRow="2" firstDataCol="4"/>
  <pivotFields count="5"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h="1" x="7"/>
        <item h="1" x="8"/>
      </items>
    </pivotField>
    <pivotField axis="axisRow" compact="0" outline="0" showAll="0" defaultSubtota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4">
    <field x="0"/>
    <field x="1"/>
    <field x="2"/>
    <field x="3"/>
  </rowFields>
  <rowItems count="2561">
    <i>
      <x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>
      <x v="1"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>
      <x v="2"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>
      <x v="3"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>
      <x v="4"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>
      <x v="5"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>
      <x v="6"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t="grand">
      <x/>
    </i>
  </rowItems>
  <colItems count="1">
    <i/>
  </colItems>
  <dataFields count="1">
    <dataField name="Count of Lokasi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9965C-A39C-49FB-961A-B4C0ECFDA645}" name="PivotTable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L2:M13" firstHeaderRow="2" firstDataRow="2" firstDataCol="1"/>
  <pivotFields count="3">
    <pivotField axis="axisRow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Delivery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J3:K38" firstHeaderRow="2" firstDataRow="2" firstDataCol="1"/>
  <pivotFields count="6">
    <pivotField compact="0" outline="0" showAll="0"/>
    <pivotField compact="0" outline="0" showAll="0"/>
    <pivotField compact="0" outline="0" showAll="0"/>
    <pivotField axis="axisRow" compact="0" outline="0" showAll="0">
      <items count="34">
        <item x="32"/>
        <item x="31"/>
        <item x="7"/>
        <item x="8"/>
        <item x="2"/>
        <item x="25"/>
        <item x="26"/>
        <item x="15"/>
        <item x="5"/>
        <item x="4"/>
        <item x="23"/>
        <item x="24"/>
        <item x="16"/>
        <item x="20"/>
        <item x="0"/>
        <item x="6"/>
        <item x="29"/>
        <item x="9"/>
        <item x="14"/>
        <item x="3"/>
        <item x="22"/>
        <item x="17"/>
        <item x="10"/>
        <item x="19"/>
        <item x="11"/>
        <item x="18"/>
        <item x="1"/>
        <item x="21"/>
        <item x="28"/>
        <item x="12"/>
        <item x="13"/>
        <item x="30"/>
        <item x="27"/>
        <item t="default"/>
      </items>
    </pivotField>
    <pivotField compact="0" outline="0" showAll="0"/>
    <pivotField dataField="1" compact="0" outline="0" showAll="0"/>
  </pivotFields>
  <rowFields count="1">
    <field x="3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Delivery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1000000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R3:U38" firstHeaderRow="1" firstDataRow="2" firstDataCol="1"/>
  <pivotFields count="3">
    <pivotField axis="axisRow" compact="0" outline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dataField="1"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93"/>
  <sheetViews>
    <sheetView workbookViewId="0">
      <pane ySplit="1" topLeftCell="A27" activePane="bottomLeft" state="frozen"/>
      <selection activeCell="X4" sqref="X4"/>
      <selection pane="bottomLeft" activeCell="G2" sqref="G2"/>
    </sheetView>
  </sheetViews>
  <sheetFormatPr defaultRowHeight="14.4"/>
  <cols>
    <col min="1" max="1" width="10.77734375" bestFit="1" customWidth="1"/>
    <col min="2" max="2" width="36.77734375" bestFit="1" customWidth="1"/>
    <col min="3" max="3" width="14.5546875" bestFit="1" customWidth="1"/>
    <col min="4" max="4" width="5.44140625" bestFit="1" customWidth="1"/>
  </cols>
  <sheetData>
    <row r="1" spans="1:6" ht="15.6" thickTop="1" thickBot="1">
      <c r="A1" s="3" t="s">
        <v>2</v>
      </c>
      <c r="B1" s="3" t="s">
        <v>3</v>
      </c>
      <c r="C1" s="3" t="s">
        <v>4</v>
      </c>
      <c r="D1" s="4" t="s">
        <v>5</v>
      </c>
      <c r="E1" s="10" t="s">
        <v>6</v>
      </c>
      <c r="F1" s="144" t="s">
        <v>3151</v>
      </c>
    </row>
    <row r="2" spans="1:6" ht="15" thickTop="1">
      <c r="A2" s="5">
        <v>550062461</v>
      </c>
      <c r="B2" s="5" t="s">
        <v>7</v>
      </c>
      <c r="C2" s="5" t="s">
        <v>8</v>
      </c>
      <c r="D2" s="6" t="s">
        <v>9</v>
      </c>
      <c r="E2">
        <v>48</v>
      </c>
      <c r="F2" s="1">
        <v>9.6000000000000014</v>
      </c>
    </row>
    <row r="3" spans="1:6">
      <c r="A3" s="58">
        <v>550070612</v>
      </c>
      <c r="B3" s="58" t="s">
        <v>10</v>
      </c>
      <c r="C3" s="58" t="s">
        <v>8</v>
      </c>
      <c r="D3" s="7" t="s">
        <v>9</v>
      </c>
      <c r="E3">
        <v>44</v>
      </c>
      <c r="F3" s="1">
        <v>12</v>
      </c>
    </row>
    <row r="4" spans="1:6">
      <c r="A4" s="58">
        <v>550070614</v>
      </c>
      <c r="B4" s="58" t="s">
        <v>11</v>
      </c>
      <c r="C4" s="58" t="s">
        <v>8</v>
      </c>
      <c r="D4" s="7" t="s">
        <v>9</v>
      </c>
      <c r="E4">
        <v>36</v>
      </c>
      <c r="F4" s="1">
        <v>16</v>
      </c>
    </row>
    <row r="5" spans="1:6">
      <c r="A5" s="58">
        <v>550053782</v>
      </c>
      <c r="B5" s="58" t="s">
        <v>12</v>
      </c>
      <c r="C5" s="58" t="s">
        <v>8</v>
      </c>
      <c r="D5" s="7" t="s">
        <v>9</v>
      </c>
      <c r="E5">
        <v>36</v>
      </c>
      <c r="F5" s="1">
        <v>16</v>
      </c>
    </row>
    <row r="6" spans="1:6">
      <c r="A6" s="58">
        <v>550058593</v>
      </c>
      <c r="B6" s="58" t="s">
        <v>13</v>
      </c>
      <c r="C6" s="58" t="s">
        <v>8</v>
      </c>
      <c r="D6" s="7" t="s">
        <v>9</v>
      </c>
      <c r="E6">
        <v>48</v>
      </c>
      <c r="F6" s="1">
        <v>9.6</v>
      </c>
    </row>
    <row r="7" spans="1:6">
      <c r="A7" s="58">
        <v>550044709</v>
      </c>
      <c r="B7" s="58" t="s">
        <v>14</v>
      </c>
      <c r="C7" s="58" t="s">
        <v>8</v>
      </c>
      <c r="D7" s="7" t="s">
        <v>9</v>
      </c>
      <c r="E7">
        <v>48</v>
      </c>
      <c r="F7" s="1">
        <v>9.6</v>
      </c>
    </row>
    <row r="8" spans="1:6">
      <c r="A8" s="58">
        <v>550048593</v>
      </c>
      <c r="B8" s="58" t="s">
        <v>15</v>
      </c>
      <c r="C8" s="58" t="s">
        <v>8</v>
      </c>
      <c r="D8" s="7" t="s">
        <v>9</v>
      </c>
      <c r="E8">
        <v>48</v>
      </c>
      <c r="F8" s="1">
        <v>9.6</v>
      </c>
    </row>
    <row r="9" spans="1:6">
      <c r="A9" s="58">
        <v>550050072</v>
      </c>
      <c r="B9" s="58" t="s">
        <v>16</v>
      </c>
      <c r="C9" s="58" t="s">
        <v>8</v>
      </c>
      <c r="D9" s="7" t="s">
        <v>9</v>
      </c>
      <c r="E9">
        <v>36</v>
      </c>
      <c r="F9" s="1">
        <v>15</v>
      </c>
    </row>
    <row r="10" spans="1:6">
      <c r="A10" s="58">
        <v>550062455</v>
      </c>
      <c r="B10" s="58" t="s">
        <v>17</v>
      </c>
      <c r="C10" s="58" t="s">
        <v>8</v>
      </c>
      <c r="D10" s="7" t="s">
        <v>9</v>
      </c>
      <c r="E10">
        <v>44</v>
      </c>
      <c r="F10" s="1">
        <v>12</v>
      </c>
    </row>
    <row r="11" spans="1:6">
      <c r="A11" s="58">
        <v>550062464</v>
      </c>
      <c r="B11" s="58" t="s">
        <v>18</v>
      </c>
      <c r="C11" s="58" t="s">
        <v>8</v>
      </c>
      <c r="D11" s="7" t="s">
        <v>9</v>
      </c>
      <c r="E11">
        <v>48</v>
      </c>
      <c r="F11" s="1">
        <v>9.6000000000000014</v>
      </c>
    </row>
    <row r="12" spans="1:6">
      <c r="A12" s="58">
        <v>550024959</v>
      </c>
      <c r="B12" s="58" t="s">
        <v>19</v>
      </c>
      <c r="C12" s="58" t="s">
        <v>8</v>
      </c>
      <c r="D12" s="7" t="s">
        <v>9</v>
      </c>
      <c r="E12">
        <v>4</v>
      </c>
      <c r="F12" s="1">
        <v>209</v>
      </c>
    </row>
    <row r="13" spans="1:6">
      <c r="A13" s="58">
        <v>550056225</v>
      </c>
      <c r="B13" s="58" t="s">
        <v>20</v>
      </c>
      <c r="C13" s="58" t="s">
        <v>8</v>
      </c>
      <c r="D13" s="7" t="s">
        <v>9</v>
      </c>
      <c r="E13">
        <v>44</v>
      </c>
      <c r="F13" s="1">
        <v>12</v>
      </c>
    </row>
    <row r="14" spans="1:6">
      <c r="A14" s="58">
        <v>550062462</v>
      </c>
      <c r="B14" s="58" t="s">
        <v>21</v>
      </c>
      <c r="C14" s="58" t="s">
        <v>8</v>
      </c>
      <c r="D14" s="7" t="s">
        <v>9</v>
      </c>
      <c r="E14">
        <v>44</v>
      </c>
      <c r="F14" s="1">
        <v>12</v>
      </c>
    </row>
    <row r="15" spans="1:6">
      <c r="A15" s="58">
        <v>550069888</v>
      </c>
      <c r="B15" s="58" t="s">
        <v>22</v>
      </c>
      <c r="C15" s="58" t="s">
        <v>8</v>
      </c>
      <c r="D15" s="7" t="s">
        <v>9</v>
      </c>
      <c r="E15">
        <v>36</v>
      </c>
      <c r="F15" s="1">
        <v>15</v>
      </c>
    </row>
    <row r="16" spans="1:6">
      <c r="A16" s="58">
        <v>550071397</v>
      </c>
      <c r="B16" s="58" t="s">
        <v>23</v>
      </c>
      <c r="C16" s="58" t="s">
        <v>8</v>
      </c>
      <c r="D16" s="7" t="s">
        <v>9</v>
      </c>
      <c r="E16">
        <v>36</v>
      </c>
      <c r="F16" s="1">
        <v>16</v>
      </c>
    </row>
    <row r="17" spans="1:6">
      <c r="A17" s="58">
        <v>550025673</v>
      </c>
      <c r="B17" s="58" t="s">
        <v>24</v>
      </c>
      <c r="C17" s="58" t="s">
        <v>8</v>
      </c>
      <c r="D17" s="7" t="s">
        <v>9</v>
      </c>
      <c r="E17">
        <v>4</v>
      </c>
      <c r="F17" s="1">
        <v>180</v>
      </c>
    </row>
    <row r="18" spans="1:6">
      <c r="A18" s="58">
        <v>550047028</v>
      </c>
      <c r="B18" s="58" t="s">
        <v>25</v>
      </c>
      <c r="C18" s="58" t="s">
        <v>8</v>
      </c>
      <c r="D18" s="7" t="s">
        <v>9</v>
      </c>
      <c r="E18">
        <v>44</v>
      </c>
      <c r="F18" s="1">
        <v>12</v>
      </c>
    </row>
    <row r="19" spans="1:6">
      <c r="A19" s="58">
        <v>550049045</v>
      </c>
      <c r="B19" s="58" t="s">
        <v>26</v>
      </c>
      <c r="C19" s="58" t="s">
        <v>8</v>
      </c>
      <c r="D19" s="7" t="s">
        <v>9</v>
      </c>
      <c r="E19">
        <v>48</v>
      </c>
      <c r="F19" s="1">
        <v>9.6</v>
      </c>
    </row>
    <row r="20" spans="1:6">
      <c r="A20" s="58">
        <v>550058592</v>
      </c>
      <c r="B20" s="58" t="s">
        <v>27</v>
      </c>
      <c r="C20" s="58" t="s">
        <v>8</v>
      </c>
      <c r="D20" s="7" t="s">
        <v>9</v>
      </c>
      <c r="E20">
        <v>44</v>
      </c>
      <c r="F20" s="1">
        <v>12</v>
      </c>
    </row>
    <row r="21" spans="1:6">
      <c r="A21" s="58">
        <v>550059938</v>
      </c>
      <c r="B21" s="58" t="s">
        <v>28</v>
      </c>
      <c r="C21" s="58" t="s">
        <v>8</v>
      </c>
      <c r="D21" s="7" t="s">
        <v>9</v>
      </c>
      <c r="E21">
        <v>36</v>
      </c>
      <c r="F21" s="1">
        <v>16</v>
      </c>
    </row>
    <row r="22" spans="1:6">
      <c r="A22" s="58">
        <v>550069887</v>
      </c>
      <c r="B22" s="58" t="s">
        <v>29</v>
      </c>
      <c r="C22" s="58" t="s">
        <v>8</v>
      </c>
      <c r="D22" s="7" t="s">
        <v>9</v>
      </c>
      <c r="E22">
        <v>44</v>
      </c>
      <c r="F22" s="1">
        <v>12</v>
      </c>
    </row>
    <row r="23" spans="1:6">
      <c r="A23" s="58">
        <v>550072292</v>
      </c>
      <c r="B23" s="58" t="s">
        <v>30</v>
      </c>
      <c r="C23" s="58" t="s">
        <v>8</v>
      </c>
      <c r="D23" s="7" t="s">
        <v>9</v>
      </c>
      <c r="E23">
        <v>44</v>
      </c>
      <c r="F23" s="1">
        <v>12</v>
      </c>
    </row>
    <row r="24" spans="1:6">
      <c r="A24" s="58">
        <v>550024856</v>
      </c>
      <c r="B24" s="58" t="s">
        <v>31</v>
      </c>
      <c r="C24" s="58" t="s">
        <v>8</v>
      </c>
      <c r="D24" s="7" t="s">
        <v>9</v>
      </c>
      <c r="E24">
        <v>4</v>
      </c>
      <c r="F24" s="1">
        <v>209</v>
      </c>
    </row>
    <row r="25" spans="1:6">
      <c r="A25" s="58">
        <v>550024897</v>
      </c>
      <c r="B25" s="58" t="s">
        <v>32</v>
      </c>
      <c r="C25" s="58" t="s">
        <v>8</v>
      </c>
      <c r="D25" s="7" t="s">
        <v>9</v>
      </c>
      <c r="E25">
        <v>4</v>
      </c>
      <c r="F25" s="1">
        <v>209</v>
      </c>
    </row>
    <row r="26" spans="1:6">
      <c r="A26" s="58">
        <v>550024919</v>
      </c>
      <c r="B26" s="58" t="s">
        <v>33</v>
      </c>
      <c r="C26" s="58" t="s">
        <v>8</v>
      </c>
      <c r="D26" s="7" t="s">
        <v>9</v>
      </c>
      <c r="E26">
        <v>4</v>
      </c>
      <c r="F26" s="1">
        <v>209</v>
      </c>
    </row>
    <row r="27" spans="1:6">
      <c r="A27" s="58">
        <v>550024921</v>
      </c>
      <c r="B27" s="58" t="s">
        <v>34</v>
      </c>
      <c r="C27" s="58" t="s">
        <v>8</v>
      </c>
      <c r="D27" s="7" t="s">
        <v>9</v>
      </c>
      <c r="E27">
        <v>4</v>
      </c>
      <c r="F27" s="1">
        <v>209</v>
      </c>
    </row>
    <row r="28" spans="1:6">
      <c r="A28" s="58">
        <v>550024929</v>
      </c>
      <c r="B28" s="58" t="s">
        <v>35</v>
      </c>
      <c r="C28" s="58" t="s">
        <v>8</v>
      </c>
      <c r="D28" s="7" t="s">
        <v>9</v>
      </c>
      <c r="E28">
        <v>4</v>
      </c>
      <c r="F28" s="1">
        <v>209</v>
      </c>
    </row>
    <row r="29" spans="1:6">
      <c r="A29" s="58">
        <v>550024931</v>
      </c>
      <c r="B29" s="58" t="s">
        <v>36</v>
      </c>
      <c r="C29" s="58" t="s">
        <v>8</v>
      </c>
      <c r="D29" s="7" t="s">
        <v>9</v>
      </c>
      <c r="E29">
        <v>4</v>
      </c>
      <c r="F29" s="1">
        <v>209</v>
      </c>
    </row>
    <row r="30" spans="1:6">
      <c r="A30" s="58">
        <v>550024942</v>
      </c>
      <c r="B30" s="58" t="s">
        <v>37</v>
      </c>
      <c r="C30" s="58" t="s">
        <v>8</v>
      </c>
      <c r="D30" s="7" t="s">
        <v>9</v>
      </c>
      <c r="E30">
        <v>4</v>
      </c>
      <c r="F30" s="1">
        <v>209</v>
      </c>
    </row>
    <row r="31" spans="1:6">
      <c r="A31" s="58">
        <v>550024947</v>
      </c>
      <c r="B31" s="58" t="s">
        <v>38</v>
      </c>
      <c r="C31" s="58" t="s">
        <v>8</v>
      </c>
      <c r="D31" s="7" t="s">
        <v>9</v>
      </c>
      <c r="E31">
        <v>4</v>
      </c>
      <c r="F31" s="1">
        <v>209</v>
      </c>
    </row>
    <row r="32" spans="1:6">
      <c r="A32" s="58">
        <v>550024953</v>
      </c>
      <c r="B32" s="58" t="s">
        <v>39</v>
      </c>
      <c r="C32" s="58" t="s">
        <v>8</v>
      </c>
      <c r="D32" s="7" t="s">
        <v>9</v>
      </c>
      <c r="E32">
        <v>4</v>
      </c>
      <c r="F32" s="1">
        <v>209</v>
      </c>
    </row>
    <row r="33" spans="1:6">
      <c r="A33" s="58">
        <v>550024955</v>
      </c>
      <c r="B33" s="58" t="s">
        <v>40</v>
      </c>
      <c r="C33" s="58" t="s">
        <v>8</v>
      </c>
      <c r="D33" s="7" t="s">
        <v>9</v>
      </c>
      <c r="E33">
        <v>24</v>
      </c>
      <c r="F33" s="1">
        <v>20</v>
      </c>
    </row>
    <row r="34" spans="1:6">
      <c r="A34" s="58">
        <v>550024964</v>
      </c>
      <c r="B34" s="58" t="s">
        <v>41</v>
      </c>
      <c r="C34" s="58" t="s">
        <v>8</v>
      </c>
      <c r="D34" s="7" t="s">
        <v>9</v>
      </c>
      <c r="E34">
        <v>4</v>
      </c>
      <c r="F34" s="1">
        <v>209</v>
      </c>
    </row>
    <row r="35" spans="1:6">
      <c r="A35" s="58">
        <v>550024968</v>
      </c>
      <c r="B35" s="58" t="s">
        <v>42</v>
      </c>
      <c r="C35" s="58" t="s">
        <v>8</v>
      </c>
      <c r="D35" s="7" t="s">
        <v>9</v>
      </c>
      <c r="E35">
        <v>4</v>
      </c>
      <c r="F35" s="1">
        <v>209</v>
      </c>
    </row>
    <row r="36" spans="1:6">
      <c r="A36" s="58">
        <v>550024984</v>
      </c>
      <c r="B36" s="58" t="s">
        <v>43</v>
      </c>
      <c r="C36" s="58" t="s">
        <v>8</v>
      </c>
      <c r="D36" s="7" t="s">
        <v>9</v>
      </c>
      <c r="E36">
        <v>4</v>
      </c>
      <c r="F36" s="1">
        <v>209</v>
      </c>
    </row>
    <row r="37" spans="1:6">
      <c r="A37" s="58">
        <v>550024986</v>
      </c>
      <c r="B37" s="58" t="s">
        <v>44</v>
      </c>
      <c r="C37" s="58" t="s">
        <v>8</v>
      </c>
      <c r="D37" s="7" t="s">
        <v>9</v>
      </c>
      <c r="E37">
        <v>4</v>
      </c>
      <c r="F37" s="1">
        <v>209</v>
      </c>
    </row>
    <row r="38" spans="1:6">
      <c r="A38" s="58">
        <v>550024990</v>
      </c>
      <c r="B38" s="58" t="s">
        <v>45</v>
      </c>
      <c r="C38" s="58" t="s">
        <v>8</v>
      </c>
      <c r="D38" s="7" t="s">
        <v>9</v>
      </c>
      <c r="E38">
        <v>4</v>
      </c>
      <c r="F38" s="1">
        <v>209</v>
      </c>
    </row>
    <row r="39" spans="1:6">
      <c r="A39" s="58">
        <v>550024991</v>
      </c>
      <c r="B39" s="58" t="s">
        <v>46</v>
      </c>
      <c r="C39" s="58" t="s">
        <v>8</v>
      </c>
      <c r="D39" s="7" t="s">
        <v>9</v>
      </c>
      <c r="E39">
        <v>4</v>
      </c>
      <c r="F39" s="1">
        <v>209</v>
      </c>
    </row>
    <row r="40" spans="1:6">
      <c r="A40" s="58">
        <v>550024992</v>
      </c>
      <c r="B40" s="58" t="s">
        <v>47</v>
      </c>
      <c r="C40" s="58" t="s">
        <v>8</v>
      </c>
      <c r="D40" s="7" t="s">
        <v>9</v>
      </c>
      <c r="E40">
        <v>4</v>
      </c>
      <c r="F40" s="1">
        <v>209</v>
      </c>
    </row>
    <row r="41" spans="1:6">
      <c r="A41" s="58">
        <v>550025043</v>
      </c>
      <c r="B41" s="58" t="s">
        <v>48</v>
      </c>
      <c r="C41" s="58" t="s">
        <v>8</v>
      </c>
      <c r="D41" s="7" t="s">
        <v>9</v>
      </c>
      <c r="E41">
        <v>4</v>
      </c>
      <c r="F41" s="1">
        <v>209</v>
      </c>
    </row>
    <row r="42" spans="1:6">
      <c r="A42" s="58">
        <v>550025055</v>
      </c>
      <c r="B42" s="58" t="s">
        <v>49</v>
      </c>
      <c r="C42" s="58" t="s">
        <v>8</v>
      </c>
      <c r="D42" s="7" t="s">
        <v>9</v>
      </c>
      <c r="E42">
        <v>4</v>
      </c>
      <c r="F42" s="1">
        <v>209</v>
      </c>
    </row>
    <row r="43" spans="1:6">
      <c r="A43" s="58">
        <v>550025057</v>
      </c>
      <c r="B43" s="58" t="s">
        <v>50</v>
      </c>
      <c r="C43" s="58" t="s">
        <v>8</v>
      </c>
      <c r="D43" s="7" t="s">
        <v>9</v>
      </c>
      <c r="E43">
        <v>4</v>
      </c>
      <c r="F43" s="1">
        <v>209</v>
      </c>
    </row>
    <row r="44" spans="1:6">
      <c r="A44" s="58">
        <v>550025058</v>
      </c>
      <c r="B44" s="58" t="s">
        <v>51</v>
      </c>
      <c r="C44" s="58" t="s">
        <v>8</v>
      </c>
      <c r="D44" s="7" t="s">
        <v>9</v>
      </c>
      <c r="E44">
        <v>36</v>
      </c>
      <c r="F44" s="1">
        <v>16</v>
      </c>
    </row>
    <row r="45" spans="1:6">
      <c r="A45" s="58">
        <v>550025149</v>
      </c>
      <c r="B45" s="58" t="s">
        <v>52</v>
      </c>
      <c r="C45" s="58" t="s">
        <v>8</v>
      </c>
      <c r="D45" s="7" t="s">
        <v>9</v>
      </c>
      <c r="E45">
        <v>4</v>
      </c>
      <c r="F45" s="1">
        <v>209</v>
      </c>
    </row>
    <row r="46" spans="1:6">
      <c r="A46" s="58">
        <v>550025669</v>
      </c>
      <c r="B46" s="58" t="s">
        <v>53</v>
      </c>
      <c r="C46" s="58" t="s">
        <v>8</v>
      </c>
      <c r="D46" s="7" t="s">
        <v>9</v>
      </c>
      <c r="E46">
        <v>4</v>
      </c>
      <c r="F46" s="1">
        <v>180</v>
      </c>
    </row>
    <row r="47" spans="1:6">
      <c r="A47" s="58">
        <v>550025670</v>
      </c>
      <c r="B47" s="58" t="s">
        <v>54</v>
      </c>
      <c r="C47" s="58" t="s">
        <v>8</v>
      </c>
      <c r="D47" s="7" t="s">
        <v>9</v>
      </c>
      <c r="E47">
        <v>4</v>
      </c>
      <c r="F47" s="1">
        <v>180</v>
      </c>
    </row>
    <row r="48" spans="1:6">
      <c r="A48" s="58">
        <v>550027030</v>
      </c>
      <c r="B48" s="58" t="s">
        <v>55</v>
      </c>
      <c r="C48" s="58" t="s">
        <v>8</v>
      </c>
      <c r="D48" s="7" t="s">
        <v>9</v>
      </c>
      <c r="E48">
        <v>4</v>
      </c>
      <c r="F48" s="1">
        <v>180</v>
      </c>
    </row>
    <row r="49" spans="1:6">
      <c r="A49" s="58">
        <v>550027032</v>
      </c>
      <c r="B49" s="58" t="s">
        <v>56</v>
      </c>
      <c r="C49" s="58" t="s">
        <v>8</v>
      </c>
      <c r="D49" s="7" t="s">
        <v>9</v>
      </c>
      <c r="E49">
        <v>24</v>
      </c>
      <c r="F49" s="1">
        <v>18</v>
      </c>
    </row>
    <row r="50" spans="1:6">
      <c r="A50" s="58">
        <v>550027035</v>
      </c>
      <c r="B50" s="58" t="s">
        <v>57</v>
      </c>
      <c r="C50" s="58" t="s">
        <v>8</v>
      </c>
      <c r="D50" s="7" t="s">
        <v>9</v>
      </c>
      <c r="E50">
        <v>24</v>
      </c>
      <c r="F50" s="1">
        <v>18</v>
      </c>
    </row>
    <row r="51" spans="1:6">
      <c r="A51" s="58">
        <v>550027036</v>
      </c>
      <c r="B51" s="58" t="s">
        <v>58</v>
      </c>
      <c r="C51" s="58" t="s">
        <v>8</v>
      </c>
      <c r="D51" s="7" t="s">
        <v>9</v>
      </c>
      <c r="E51">
        <v>4</v>
      </c>
      <c r="F51" s="1">
        <v>180</v>
      </c>
    </row>
    <row r="52" spans="1:6">
      <c r="A52" s="58">
        <v>550027043</v>
      </c>
      <c r="B52" s="58" t="s">
        <v>59</v>
      </c>
      <c r="C52" s="58" t="s">
        <v>8</v>
      </c>
      <c r="D52" s="7" t="s">
        <v>9</v>
      </c>
      <c r="E52">
        <v>24</v>
      </c>
      <c r="F52" s="1">
        <v>18</v>
      </c>
    </row>
    <row r="53" spans="1:6">
      <c r="A53" s="58">
        <v>550027044</v>
      </c>
      <c r="B53" s="58" t="s">
        <v>60</v>
      </c>
      <c r="C53" s="58" t="s">
        <v>8</v>
      </c>
      <c r="D53" s="7" t="s">
        <v>9</v>
      </c>
      <c r="E53">
        <v>24</v>
      </c>
      <c r="F53" s="1">
        <v>18</v>
      </c>
    </row>
    <row r="54" spans="1:6">
      <c r="A54" s="58">
        <v>550027048</v>
      </c>
      <c r="B54" s="58" t="s">
        <v>61</v>
      </c>
      <c r="C54" s="58" t="s">
        <v>8</v>
      </c>
      <c r="D54" s="7" t="s">
        <v>9</v>
      </c>
      <c r="E54">
        <v>4</v>
      </c>
      <c r="F54" s="1">
        <v>180</v>
      </c>
    </row>
    <row r="55" spans="1:6">
      <c r="A55" s="58">
        <v>550027049</v>
      </c>
      <c r="B55" s="58" t="s">
        <v>62</v>
      </c>
      <c r="C55" s="58" t="s">
        <v>8</v>
      </c>
      <c r="D55" s="7" t="s">
        <v>9</v>
      </c>
      <c r="E55">
        <v>24</v>
      </c>
      <c r="F55" s="1">
        <v>18</v>
      </c>
    </row>
    <row r="56" spans="1:6">
      <c r="A56" s="58">
        <v>550027259</v>
      </c>
      <c r="B56" s="58" t="s">
        <v>63</v>
      </c>
      <c r="C56" s="58" t="s">
        <v>8</v>
      </c>
      <c r="D56" s="7" t="s">
        <v>9</v>
      </c>
      <c r="E56">
        <v>1</v>
      </c>
      <c r="F56" s="1">
        <v>770</v>
      </c>
    </row>
    <row r="57" spans="1:6">
      <c r="A57" s="58">
        <v>550028433</v>
      </c>
      <c r="B57" s="58" t="s">
        <v>64</v>
      </c>
      <c r="C57" s="58" t="s">
        <v>8</v>
      </c>
      <c r="D57" s="7" t="s">
        <v>9</v>
      </c>
      <c r="E57">
        <v>24</v>
      </c>
      <c r="F57" s="1">
        <v>18</v>
      </c>
    </row>
    <row r="58" spans="1:6">
      <c r="A58" s="58">
        <v>550028647</v>
      </c>
      <c r="B58" s="58" t="s">
        <v>65</v>
      </c>
      <c r="C58" s="58" t="s">
        <v>8</v>
      </c>
      <c r="D58" s="7" t="s">
        <v>9</v>
      </c>
      <c r="E58">
        <v>24</v>
      </c>
      <c r="F58" s="1">
        <v>18</v>
      </c>
    </row>
    <row r="59" spans="1:6">
      <c r="A59" s="58">
        <v>550032214</v>
      </c>
      <c r="B59" s="58" t="s">
        <v>66</v>
      </c>
      <c r="C59" s="58" t="s">
        <v>8</v>
      </c>
      <c r="D59" s="7" t="s">
        <v>9</v>
      </c>
      <c r="E59">
        <v>24</v>
      </c>
      <c r="F59" s="1">
        <v>18</v>
      </c>
    </row>
    <row r="60" spans="1:6">
      <c r="A60" s="58">
        <v>550032916</v>
      </c>
      <c r="B60" s="58" t="s">
        <v>67</v>
      </c>
      <c r="C60" s="58" t="s">
        <v>8</v>
      </c>
      <c r="D60" s="7" t="s">
        <v>9</v>
      </c>
      <c r="E60">
        <v>4</v>
      </c>
      <c r="F60" s="1">
        <v>209</v>
      </c>
    </row>
    <row r="61" spans="1:6">
      <c r="A61" s="58">
        <v>550032957</v>
      </c>
      <c r="B61" s="58" t="s">
        <v>68</v>
      </c>
      <c r="C61" s="58" t="s">
        <v>8</v>
      </c>
      <c r="D61" s="7" t="s">
        <v>9</v>
      </c>
      <c r="E61">
        <v>4</v>
      </c>
      <c r="F61" s="1">
        <v>209</v>
      </c>
    </row>
    <row r="62" spans="1:6">
      <c r="A62" s="58">
        <v>550036050</v>
      </c>
      <c r="B62" s="58" t="s">
        <v>69</v>
      </c>
      <c r="C62" s="58" t="s">
        <v>8</v>
      </c>
      <c r="D62" s="7" t="s">
        <v>9</v>
      </c>
      <c r="E62">
        <v>4</v>
      </c>
      <c r="F62" s="1">
        <v>209</v>
      </c>
    </row>
    <row r="63" spans="1:6">
      <c r="A63" s="58">
        <v>550037752</v>
      </c>
      <c r="B63" s="58" t="s">
        <v>70</v>
      </c>
      <c r="C63" s="58" t="s">
        <v>8</v>
      </c>
      <c r="D63" s="7" t="s">
        <v>9</v>
      </c>
      <c r="E63">
        <v>44</v>
      </c>
      <c r="F63" s="1">
        <v>12</v>
      </c>
    </row>
    <row r="64" spans="1:6">
      <c r="A64" s="58">
        <v>550038021</v>
      </c>
      <c r="B64" s="58" t="s">
        <v>71</v>
      </c>
      <c r="C64" s="58" t="s">
        <v>8</v>
      </c>
      <c r="D64" s="7" t="s">
        <v>9</v>
      </c>
      <c r="E64">
        <v>36</v>
      </c>
      <c r="F64" s="1">
        <v>16</v>
      </c>
    </row>
    <row r="65" spans="1:6">
      <c r="A65" s="58">
        <v>550039200</v>
      </c>
      <c r="B65" s="58" t="s">
        <v>72</v>
      </c>
      <c r="C65" s="58" t="s">
        <v>8</v>
      </c>
      <c r="D65" s="7" t="s">
        <v>9</v>
      </c>
      <c r="E65">
        <v>1</v>
      </c>
      <c r="F65" s="1">
        <v>1000</v>
      </c>
    </row>
    <row r="66" spans="1:6">
      <c r="A66" s="58">
        <v>550040071</v>
      </c>
      <c r="B66" s="58" t="s">
        <v>73</v>
      </c>
      <c r="C66" s="58" t="s">
        <v>8</v>
      </c>
      <c r="D66" s="7" t="s">
        <v>9</v>
      </c>
      <c r="E66">
        <v>4</v>
      </c>
      <c r="F66" s="1">
        <v>209</v>
      </c>
    </row>
    <row r="67" spans="1:6">
      <c r="A67" s="58">
        <v>550041340</v>
      </c>
      <c r="B67" s="58" t="s">
        <v>74</v>
      </c>
      <c r="C67" s="58" t="s">
        <v>8</v>
      </c>
      <c r="D67" s="7" t="s">
        <v>9</v>
      </c>
      <c r="E67">
        <v>4</v>
      </c>
      <c r="F67" s="1">
        <v>209</v>
      </c>
    </row>
    <row r="68" spans="1:6">
      <c r="A68" s="58">
        <v>550041492</v>
      </c>
      <c r="B68" s="58" t="s">
        <v>75</v>
      </c>
      <c r="C68" s="58" t="s">
        <v>8</v>
      </c>
      <c r="D68" s="7" t="s">
        <v>9</v>
      </c>
      <c r="E68">
        <v>4</v>
      </c>
      <c r="F68" s="1">
        <v>209</v>
      </c>
    </row>
    <row r="69" spans="1:6">
      <c r="A69" s="58">
        <v>550041500</v>
      </c>
      <c r="B69" s="58" t="s">
        <v>76</v>
      </c>
      <c r="C69" s="58" t="s">
        <v>8</v>
      </c>
      <c r="D69" s="7" t="s">
        <v>9</v>
      </c>
      <c r="E69">
        <v>4</v>
      </c>
      <c r="F69" s="1">
        <v>209</v>
      </c>
    </row>
    <row r="70" spans="1:6">
      <c r="A70" s="58">
        <v>550041501</v>
      </c>
      <c r="B70" s="58" t="s">
        <v>77</v>
      </c>
      <c r="C70" s="58" t="s">
        <v>8</v>
      </c>
      <c r="D70" s="7" t="s">
        <v>9</v>
      </c>
      <c r="E70">
        <v>4</v>
      </c>
      <c r="F70" s="1">
        <v>209</v>
      </c>
    </row>
    <row r="71" spans="1:6">
      <c r="A71" s="58">
        <v>550042870</v>
      </c>
      <c r="B71" s="58" t="s">
        <v>78</v>
      </c>
      <c r="C71" s="58" t="s">
        <v>8</v>
      </c>
      <c r="D71" s="7" t="s">
        <v>9</v>
      </c>
      <c r="E71">
        <v>4</v>
      </c>
      <c r="F71" s="1">
        <v>209</v>
      </c>
    </row>
    <row r="72" spans="1:6">
      <c r="A72" s="58">
        <v>550042880</v>
      </c>
      <c r="B72" s="58" t="s">
        <v>79</v>
      </c>
      <c r="C72" s="58" t="s">
        <v>8</v>
      </c>
      <c r="D72" s="7" t="s">
        <v>9</v>
      </c>
      <c r="E72">
        <v>4</v>
      </c>
      <c r="F72" s="1">
        <v>209</v>
      </c>
    </row>
    <row r="73" spans="1:6">
      <c r="A73" s="58">
        <v>550044360</v>
      </c>
      <c r="B73" s="58" t="s">
        <v>80</v>
      </c>
      <c r="C73" s="58" t="s">
        <v>8</v>
      </c>
      <c r="D73" s="7" t="s">
        <v>9</v>
      </c>
      <c r="E73">
        <v>4</v>
      </c>
      <c r="F73" s="1">
        <v>209</v>
      </c>
    </row>
    <row r="74" spans="1:6">
      <c r="A74" s="58">
        <v>550044580</v>
      </c>
      <c r="B74" s="58" t="s">
        <v>81</v>
      </c>
      <c r="C74" s="58" t="s">
        <v>8</v>
      </c>
      <c r="D74" s="7" t="s">
        <v>9</v>
      </c>
      <c r="E74">
        <v>4</v>
      </c>
      <c r="F74" s="1">
        <v>209</v>
      </c>
    </row>
    <row r="75" spans="1:6">
      <c r="A75" s="58">
        <v>550044624</v>
      </c>
      <c r="B75" s="58" t="s">
        <v>82</v>
      </c>
      <c r="C75" s="58" t="s">
        <v>8</v>
      </c>
      <c r="D75" s="7" t="s">
        <v>9</v>
      </c>
      <c r="E75">
        <v>4</v>
      </c>
      <c r="F75" s="1">
        <v>209</v>
      </c>
    </row>
    <row r="76" spans="1:6">
      <c r="A76" s="58">
        <v>550044625</v>
      </c>
      <c r="B76" s="58" t="s">
        <v>83</v>
      </c>
      <c r="C76" s="58" t="s">
        <v>8</v>
      </c>
      <c r="D76" s="7" t="s">
        <v>9</v>
      </c>
      <c r="E76">
        <v>36</v>
      </c>
      <c r="F76" s="1">
        <v>15</v>
      </c>
    </row>
    <row r="77" spans="1:6">
      <c r="A77" s="58">
        <v>550044633</v>
      </c>
      <c r="B77" s="58" t="s">
        <v>84</v>
      </c>
      <c r="C77" s="58" t="s">
        <v>8</v>
      </c>
      <c r="D77" s="7" t="s">
        <v>9</v>
      </c>
      <c r="E77">
        <v>4</v>
      </c>
      <c r="F77" s="1">
        <v>209</v>
      </c>
    </row>
    <row r="78" spans="1:6">
      <c r="A78" s="58">
        <v>550044635</v>
      </c>
      <c r="B78" s="58" t="s">
        <v>85</v>
      </c>
      <c r="C78" s="58" t="s">
        <v>8</v>
      </c>
      <c r="D78" s="7" t="s">
        <v>9</v>
      </c>
      <c r="E78">
        <v>44</v>
      </c>
      <c r="F78" s="1">
        <v>12</v>
      </c>
    </row>
    <row r="79" spans="1:6">
      <c r="A79" s="58">
        <v>550044656</v>
      </c>
      <c r="B79" s="58" t="s">
        <v>86</v>
      </c>
      <c r="C79" s="58" t="s">
        <v>8</v>
      </c>
      <c r="D79" s="7" t="s">
        <v>9</v>
      </c>
      <c r="E79">
        <v>4</v>
      </c>
      <c r="F79" s="1">
        <v>209</v>
      </c>
    </row>
    <row r="80" spans="1:6">
      <c r="A80" s="58">
        <v>550044845</v>
      </c>
      <c r="B80" s="58" t="s">
        <v>87</v>
      </c>
      <c r="C80" s="58" t="s">
        <v>8</v>
      </c>
      <c r="D80" s="7" t="s">
        <v>9</v>
      </c>
      <c r="E80">
        <v>44</v>
      </c>
      <c r="F80" s="1">
        <v>12</v>
      </c>
    </row>
    <row r="81" spans="1:6">
      <c r="A81" s="58">
        <v>550045078</v>
      </c>
      <c r="B81" s="58" t="s">
        <v>88</v>
      </c>
      <c r="C81" s="58" t="s">
        <v>8</v>
      </c>
      <c r="D81" s="7" t="s">
        <v>9</v>
      </c>
      <c r="E81">
        <v>4</v>
      </c>
      <c r="F81" s="1">
        <v>209</v>
      </c>
    </row>
    <row r="82" spans="1:6">
      <c r="A82" s="58">
        <v>550045079</v>
      </c>
      <c r="B82" s="58" t="s">
        <v>89</v>
      </c>
      <c r="C82" s="58" t="s">
        <v>8</v>
      </c>
      <c r="D82" s="7" t="s">
        <v>9</v>
      </c>
      <c r="E82">
        <v>4</v>
      </c>
      <c r="F82" s="1">
        <v>209</v>
      </c>
    </row>
    <row r="83" spans="1:6">
      <c r="A83" s="58">
        <v>550045080</v>
      </c>
      <c r="B83" s="58" t="s">
        <v>90</v>
      </c>
      <c r="C83" s="58" t="s">
        <v>8</v>
      </c>
      <c r="D83" s="7" t="s">
        <v>9</v>
      </c>
      <c r="E83">
        <v>4</v>
      </c>
      <c r="F83" s="1">
        <v>209</v>
      </c>
    </row>
    <row r="84" spans="1:6">
      <c r="A84" s="58">
        <v>550045085</v>
      </c>
      <c r="B84" s="58" t="s">
        <v>91</v>
      </c>
      <c r="C84" s="58" t="s">
        <v>8</v>
      </c>
      <c r="D84" s="7" t="s">
        <v>9</v>
      </c>
      <c r="E84">
        <v>4</v>
      </c>
      <c r="F84" s="1">
        <v>209</v>
      </c>
    </row>
    <row r="85" spans="1:6">
      <c r="A85" s="58">
        <v>550045087</v>
      </c>
      <c r="B85" s="58" t="s">
        <v>92</v>
      </c>
      <c r="C85" s="58" t="s">
        <v>8</v>
      </c>
      <c r="D85" s="7" t="s">
        <v>9</v>
      </c>
      <c r="E85">
        <v>4</v>
      </c>
      <c r="F85" s="1">
        <v>209</v>
      </c>
    </row>
    <row r="86" spans="1:6">
      <c r="A86" s="58">
        <v>550046498</v>
      </c>
      <c r="B86" s="58" t="s">
        <v>93</v>
      </c>
      <c r="C86" s="58" t="s">
        <v>8</v>
      </c>
      <c r="D86" s="7" t="s">
        <v>9</v>
      </c>
      <c r="E86">
        <v>4</v>
      </c>
      <c r="F86" s="1">
        <v>209</v>
      </c>
    </row>
    <row r="87" spans="1:6">
      <c r="A87" s="58">
        <v>550046505</v>
      </c>
      <c r="B87" s="58" t="s">
        <v>94</v>
      </c>
      <c r="C87" s="58" t="s">
        <v>8</v>
      </c>
      <c r="D87" s="7" t="s">
        <v>9</v>
      </c>
      <c r="E87">
        <v>4</v>
      </c>
      <c r="F87" s="1">
        <v>209</v>
      </c>
    </row>
    <row r="88" spans="1:6">
      <c r="A88" s="58">
        <v>550047276</v>
      </c>
      <c r="B88" s="58" t="s">
        <v>95</v>
      </c>
      <c r="C88" s="58" t="s">
        <v>8</v>
      </c>
      <c r="D88" s="7" t="s">
        <v>9</v>
      </c>
      <c r="E88">
        <v>1</v>
      </c>
      <c r="F88" s="1">
        <v>1000</v>
      </c>
    </row>
    <row r="89" spans="1:6">
      <c r="A89" s="58">
        <v>550047302</v>
      </c>
      <c r="B89" s="58" t="s">
        <v>96</v>
      </c>
      <c r="C89" s="58" t="s">
        <v>8</v>
      </c>
      <c r="D89" s="7" t="s">
        <v>9</v>
      </c>
      <c r="E89">
        <v>48</v>
      </c>
      <c r="F89" s="1">
        <v>8.4</v>
      </c>
    </row>
    <row r="90" spans="1:6">
      <c r="A90" s="58">
        <v>550047459</v>
      </c>
      <c r="B90" s="58" t="s">
        <v>97</v>
      </c>
      <c r="C90" s="58" t="s">
        <v>8</v>
      </c>
      <c r="D90" s="7" t="s">
        <v>9</v>
      </c>
      <c r="E90">
        <v>4</v>
      </c>
      <c r="F90" s="1">
        <v>209</v>
      </c>
    </row>
    <row r="91" spans="1:6">
      <c r="A91" s="58">
        <v>550047461</v>
      </c>
      <c r="B91" s="58" t="s">
        <v>98</v>
      </c>
      <c r="C91" s="58" t="s">
        <v>8</v>
      </c>
      <c r="D91" s="7" t="s">
        <v>9</v>
      </c>
      <c r="E91">
        <v>4</v>
      </c>
      <c r="F91" s="1">
        <v>209</v>
      </c>
    </row>
    <row r="92" spans="1:6">
      <c r="A92" s="58">
        <v>550048514</v>
      </c>
      <c r="B92" s="58" t="s">
        <v>99</v>
      </c>
      <c r="C92" s="58" t="s">
        <v>8</v>
      </c>
      <c r="D92" s="7" t="s">
        <v>9</v>
      </c>
      <c r="E92">
        <v>24</v>
      </c>
      <c r="F92" s="1">
        <v>18</v>
      </c>
    </row>
    <row r="93" spans="1:6">
      <c r="A93" s="58">
        <v>550049044</v>
      </c>
      <c r="B93" s="58" t="s">
        <v>100</v>
      </c>
      <c r="C93" s="58" t="s">
        <v>8</v>
      </c>
      <c r="D93" s="7" t="s">
        <v>9</v>
      </c>
      <c r="E93">
        <v>44</v>
      </c>
      <c r="F93" s="1">
        <v>12</v>
      </c>
    </row>
    <row r="94" spans="1:6">
      <c r="A94" s="58">
        <v>550049617</v>
      </c>
      <c r="B94" s="58" t="s">
        <v>101</v>
      </c>
      <c r="C94" s="58" t="s">
        <v>8</v>
      </c>
      <c r="D94" s="7" t="s">
        <v>9</v>
      </c>
      <c r="E94">
        <v>4</v>
      </c>
      <c r="F94" s="1">
        <v>180</v>
      </c>
    </row>
    <row r="95" spans="1:6">
      <c r="A95" s="58">
        <v>550049625</v>
      </c>
      <c r="B95" s="58" t="s">
        <v>102</v>
      </c>
      <c r="C95" s="58" t="s">
        <v>8</v>
      </c>
      <c r="D95" s="7" t="s">
        <v>9</v>
      </c>
      <c r="E95">
        <v>44</v>
      </c>
      <c r="F95" s="1">
        <v>12</v>
      </c>
    </row>
    <row r="96" spans="1:6">
      <c r="A96" s="58">
        <v>550049708</v>
      </c>
      <c r="B96" s="58" t="s">
        <v>103</v>
      </c>
      <c r="C96" s="58" t="s">
        <v>8</v>
      </c>
      <c r="D96" s="7" t="s">
        <v>9</v>
      </c>
      <c r="E96">
        <v>4</v>
      </c>
      <c r="F96" s="1">
        <v>180</v>
      </c>
    </row>
    <row r="97" spans="1:6">
      <c r="A97" s="58">
        <v>550050071</v>
      </c>
      <c r="B97" s="58" t="s">
        <v>104</v>
      </c>
      <c r="C97" s="58" t="s">
        <v>8</v>
      </c>
      <c r="D97" s="7" t="s">
        <v>9</v>
      </c>
      <c r="E97">
        <v>44</v>
      </c>
      <c r="F97" s="1">
        <v>12</v>
      </c>
    </row>
    <row r="98" spans="1:6">
      <c r="A98" s="58">
        <v>550050960</v>
      </c>
      <c r="B98" s="58" t="s">
        <v>105</v>
      </c>
      <c r="C98" s="58" t="s">
        <v>8</v>
      </c>
      <c r="D98" s="7" t="s">
        <v>9</v>
      </c>
      <c r="E98">
        <v>48</v>
      </c>
      <c r="F98" s="1">
        <v>9.6</v>
      </c>
    </row>
    <row r="99" spans="1:6">
      <c r="A99" s="58">
        <v>550052129</v>
      </c>
      <c r="B99" s="58" t="s">
        <v>106</v>
      </c>
      <c r="C99" s="58" t="s">
        <v>8</v>
      </c>
      <c r="D99" s="7" t="s">
        <v>9</v>
      </c>
      <c r="E99">
        <v>44</v>
      </c>
      <c r="F99" s="1">
        <v>12</v>
      </c>
    </row>
    <row r="100" spans="1:6">
      <c r="A100" s="58">
        <v>550053783</v>
      </c>
      <c r="B100" s="58" t="s">
        <v>107</v>
      </c>
      <c r="C100" s="58" t="s">
        <v>8</v>
      </c>
      <c r="D100" s="7" t="s">
        <v>9</v>
      </c>
      <c r="E100">
        <v>44</v>
      </c>
      <c r="F100" s="1">
        <v>12</v>
      </c>
    </row>
    <row r="101" spans="1:6">
      <c r="A101" s="58">
        <v>550053880</v>
      </c>
      <c r="B101" s="58" t="s">
        <v>108</v>
      </c>
      <c r="C101" s="58" t="s">
        <v>8</v>
      </c>
      <c r="D101" s="7" t="s">
        <v>9</v>
      </c>
      <c r="E101">
        <v>4</v>
      </c>
      <c r="F101" s="1">
        <v>180</v>
      </c>
    </row>
    <row r="102" spans="1:6">
      <c r="A102" s="58">
        <v>550054596</v>
      </c>
      <c r="B102" s="58" t="s">
        <v>109</v>
      </c>
      <c r="C102" s="58" t="s">
        <v>8</v>
      </c>
      <c r="D102" s="7" t="s">
        <v>9</v>
      </c>
      <c r="E102">
        <v>4</v>
      </c>
      <c r="F102" s="1">
        <v>200</v>
      </c>
    </row>
    <row r="103" spans="1:6">
      <c r="A103" s="58">
        <v>550054878</v>
      </c>
      <c r="B103" s="58" t="s">
        <v>110</v>
      </c>
      <c r="C103" s="58" t="s">
        <v>8</v>
      </c>
      <c r="D103" s="7" t="s">
        <v>9</v>
      </c>
      <c r="E103">
        <v>4</v>
      </c>
      <c r="F103" s="1">
        <v>200</v>
      </c>
    </row>
    <row r="104" spans="1:6">
      <c r="A104" s="58">
        <v>550054879</v>
      </c>
      <c r="B104" s="58" t="s">
        <v>111</v>
      </c>
      <c r="C104" s="58" t="s">
        <v>8</v>
      </c>
      <c r="D104" s="7" t="s">
        <v>9</v>
      </c>
      <c r="E104">
        <v>4</v>
      </c>
      <c r="F104" s="1">
        <v>200</v>
      </c>
    </row>
    <row r="105" spans="1:6">
      <c r="A105" s="58">
        <v>550056224</v>
      </c>
      <c r="B105" s="58" t="s">
        <v>112</v>
      </c>
      <c r="C105" s="58" t="s">
        <v>8</v>
      </c>
      <c r="D105" s="7" t="s">
        <v>9</v>
      </c>
      <c r="E105">
        <v>4</v>
      </c>
      <c r="F105" s="1">
        <v>209</v>
      </c>
    </row>
    <row r="106" spans="1:6">
      <c r="A106" s="58">
        <v>550056226</v>
      </c>
      <c r="B106" s="58" t="s">
        <v>113</v>
      </c>
      <c r="C106" s="58" t="s">
        <v>8</v>
      </c>
      <c r="D106" s="7" t="s">
        <v>9</v>
      </c>
      <c r="E106">
        <v>4</v>
      </c>
      <c r="F106" s="1">
        <v>209</v>
      </c>
    </row>
    <row r="107" spans="1:6">
      <c r="A107" s="58">
        <v>550056227</v>
      </c>
      <c r="B107" s="58" t="s">
        <v>114</v>
      </c>
      <c r="C107" s="58" t="s">
        <v>8</v>
      </c>
      <c r="D107" s="7" t="s">
        <v>9</v>
      </c>
      <c r="E107">
        <v>4</v>
      </c>
      <c r="F107" s="1">
        <v>209</v>
      </c>
    </row>
    <row r="108" spans="1:6">
      <c r="A108" s="58">
        <v>550056228</v>
      </c>
      <c r="B108" s="58" t="s">
        <v>115</v>
      </c>
      <c r="C108" s="58" t="s">
        <v>8</v>
      </c>
      <c r="D108" s="7" t="s">
        <v>9</v>
      </c>
      <c r="E108">
        <v>4</v>
      </c>
      <c r="F108" s="1">
        <v>209</v>
      </c>
    </row>
    <row r="109" spans="1:6">
      <c r="A109" s="58">
        <v>550060962</v>
      </c>
      <c r="B109" s="58" t="s">
        <v>116</v>
      </c>
      <c r="C109" s="58" t="s">
        <v>8</v>
      </c>
      <c r="D109" s="7" t="s">
        <v>9</v>
      </c>
      <c r="E109">
        <v>4</v>
      </c>
      <c r="F109" s="1">
        <v>205</v>
      </c>
    </row>
    <row r="110" spans="1:6">
      <c r="A110" s="58">
        <v>550061081</v>
      </c>
      <c r="B110" s="58" t="s">
        <v>117</v>
      </c>
      <c r="C110" s="58" t="s">
        <v>8</v>
      </c>
      <c r="D110" s="7" t="s">
        <v>9</v>
      </c>
      <c r="E110">
        <v>44</v>
      </c>
      <c r="F110" s="1">
        <v>12</v>
      </c>
    </row>
    <row r="111" spans="1:6">
      <c r="A111" s="58">
        <v>550061082</v>
      </c>
      <c r="B111" s="58" t="s">
        <v>118</v>
      </c>
      <c r="C111" s="58" t="s">
        <v>8</v>
      </c>
      <c r="D111" s="7" t="s">
        <v>9</v>
      </c>
      <c r="E111">
        <v>36</v>
      </c>
      <c r="F111" s="1">
        <v>16</v>
      </c>
    </row>
    <row r="112" spans="1:6">
      <c r="A112" s="58">
        <v>550062460</v>
      </c>
      <c r="B112" s="58" t="s">
        <v>119</v>
      </c>
      <c r="C112" s="58" t="s">
        <v>8</v>
      </c>
      <c r="D112" s="7" t="s">
        <v>9</v>
      </c>
      <c r="E112">
        <v>44</v>
      </c>
      <c r="F112" s="1">
        <v>12</v>
      </c>
    </row>
    <row r="113" spans="1:6">
      <c r="A113" s="58">
        <v>550062463</v>
      </c>
      <c r="B113" s="58" t="s">
        <v>120</v>
      </c>
      <c r="C113" s="58" t="s">
        <v>8</v>
      </c>
      <c r="D113" s="7" t="s">
        <v>9</v>
      </c>
      <c r="E113">
        <v>48</v>
      </c>
      <c r="F113" s="1">
        <v>9.6000000000000014</v>
      </c>
    </row>
    <row r="114" spans="1:6">
      <c r="A114" s="58">
        <v>550062632</v>
      </c>
      <c r="B114" s="58" t="s">
        <v>121</v>
      </c>
      <c r="C114" s="58" t="s">
        <v>8</v>
      </c>
      <c r="D114" s="7" t="s">
        <v>9</v>
      </c>
      <c r="E114">
        <v>44</v>
      </c>
      <c r="F114" s="1">
        <v>12</v>
      </c>
    </row>
    <row r="115" spans="1:6">
      <c r="A115" s="58">
        <v>550062978</v>
      </c>
      <c r="B115" s="58" t="s">
        <v>122</v>
      </c>
      <c r="C115" s="58" t="s">
        <v>8</v>
      </c>
      <c r="D115" s="7" t="s">
        <v>9</v>
      </c>
      <c r="E115">
        <v>4</v>
      </c>
      <c r="F115" s="1">
        <v>200</v>
      </c>
    </row>
    <row r="116" spans="1:6">
      <c r="A116" s="58">
        <v>550063232</v>
      </c>
      <c r="B116" s="58" t="s">
        <v>123</v>
      </c>
      <c r="C116" s="58" t="s">
        <v>8</v>
      </c>
      <c r="D116" s="7" t="s">
        <v>9</v>
      </c>
      <c r="E116">
        <v>24</v>
      </c>
      <c r="F116" s="1">
        <v>15</v>
      </c>
    </row>
    <row r="117" spans="1:6">
      <c r="A117" s="58">
        <v>550066687</v>
      </c>
      <c r="B117" s="58" t="s">
        <v>124</v>
      </c>
      <c r="C117" s="58" t="s">
        <v>8</v>
      </c>
      <c r="D117" s="7" t="s">
        <v>9</v>
      </c>
      <c r="E117">
        <v>4</v>
      </c>
      <c r="F117" s="1">
        <v>209</v>
      </c>
    </row>
    <row r="118" spans="1:6">
      <c r="A118" s="58">
        <v>550066774</v>
      </c>
      <c r="B118" s="58" t="s">
        <v>125</v>
      </c>
      <c r="C118" s="58" t="s">
        <v>8</v>
      </c>
      <c r="D118" s="7" t="s">
        <v>9</v>
      </c>
      <c r="E118">
        <v>44</v>
      </c>
      <c r="F118" s="1">
        <v>12</v>
      </c>
    </row>
    <row r="119" spans="1:6">
      <c r="A119" s="58">
        <v>550066775</v>
      </c>
      <c r="B119" s="58" t="s">
        <v>126</v>
      </c>
      <c r="C119" s="58" t="s">
        <v>8</v>
      </c>
      <c r="D119" s="7" t="s">
        <v>9</v>
      </c>
      <c r="E119">
        <v>36</v>
      </c>
      <c r="F119" s="1">
        <v>16</v>
      </c>
    </row>
    <row r="120" spans="1:6">
      <c r="A120" s="58">
        <v>550066781</v>
      </c>
      <c r="B120" s="58" t="s">
        <v>127</v>
      </c>
      <c r="C120" s="58" t="s">
        <v>8</v>
      </c>
      <c r="D120" s="7" t="s">
        <v>9</v>
      </c>
      <c r="E120">
        <v>44</v>
      </c>
      <c r="F120" s="1">
        <v>12</v>
      </c>
    </row>
    <row r="121" spans="1:6">
      <c r="A121" s="58">
        <v>550066782</v>
      </c>
      <c r="B121" s="58" t="s">
        <v>128</v>
      </c>
      <c r="C121" s="58" t="s">
        <v>8</v>
      </c>
      <c r="D121" s="7" t="s">
        <v>9</v>
      </c>
      <c r="E121">
        <v>44</v>
      </c>
      <c r="F121" s="1">
        <v>12</v>
      </c>
    </row>
    <row r="122" spans="1:6">
      <c r="A122" s="58">
        <v>550066882</v>
      </c>
      <c r="B122" s="58" t="s">
        <v>129</v>
      </c>
      <c r="C122" s="58" t="s">
        <v>8</v>
      </c>
      <c r="D122" s="7" t="s">
        <v>9</v>
      </c>
      <c r="E122">
        <v>44</v>
      </c>
      <c r="F122" s="1">
        <v>12</v>
      </c>
    </row>
    <row r="123" spans="1:6">
      <c r="A123" s="58">
        <v>550070613</v>
      </c>
      <c r="B123" s="58" t="s">
        <v>130</v>
      </c>
      <c r="C123" s="58" t="s">
        <v>8</v>
      </c>
      <c r="D123" s="7" t="s">
        <v>9</v>
      </c>
      <c r="E123">
        <v>44</v>
      </c>
      <c r="F123" s="1">
        <v>12</v>
      </c>
    </row>
    <row r="124" spans="1:6">
      <c r="A124" s="58">
        <v>550070793</v>
      </c>
      <c r="B124" s="58" t="s">
        <v>131</v>
      </c>
      <c r="C124" s="58" t="s">
        <v>8</v>
      </c>
      <c r="D124" s="7" t="s">
        <v>9</v>
      </c>
      <c r="E124">
        <v>44</v>
      </c>
      <c r="F124" s="1">
        <v>12</v>
      </c>
    </row>
    <row r="125" spans="1:6">
      <c r="A125" s="58">
        <v>550070794</v>
      </c>
      <c r="B125" s="58" t="s">
        <v>132</v>
      </c>
      <c r="C125" s="58" t="s">
        <v>8</v>
      </c>
      <c r="D125" s="7" t="s">
        <v>9</v>
      </c>
      <c r="E125">
        <v>36</v>
      </c>
      <c r="F125" s="1">
        <v>16</v>
      </c>
    </row>
    <row r="126" spans="1:6">
      <c r="A126" s="58">
        <v>550071396</v>
      </c>
      <c r="B126" s="58" t="s">
        <v>133</v>
      </c>
      <c r="C126" s="58" t="s">
        <v>8</v>
      </c>
      <c r="D126" s="7" t="s">
        <v>9</v>
      </c>
      <c r="E126">
        <v>44</v>
      </c>
      <c r="F126" s="1">
        <v>12</v>
      </c>
    </row>
    <row r="127" spans="1:6">
      <c r="A127" s="58">
        <v>550072331</v>
      </c>
      <c r="B127" s="58" t="s">
        <v>134</v>
      </c>
      <c r="C127" s="58" t="s">
        <v>8</v>
      </c>
      <c r="D127" s="7" t="s">
        <v>9</v>
      </c>
      <c r="E127">
        <v>36</v>
      </c>
      <c r="F127" s="1">
        <v>12</v>
      </c>
    </row>
    <row r="128" spans="1:6">
      <c r="A128" s="58">
        <v>550072332</v>
      </c>
      <c r="B128" s="58" t="s">
        <v>135</v>
      </c>
      <c r="C128" s="58" t="s">
        <v>8</v>
      </c>
      <c r="D128" s="7" t="s">
        <v>9</v>
      </c>
      <c r="E128">
        <v>36</v>
      </c>
      <c r="F128" s="1">
        <v>12</v>
      </c>
    </row>
    <row r="129" spans="1:6">
      <c r="A129" s="58">
        <v>550074326</v>
      </c>
      <c r="B129" s="58" t="s">
        <v>136</v>
      </c>
      <c r="C129" s="58" t="s">
        <v>8</v>
      </c>
      <c r="D129" s="7" t="s">
        <v>9</v>
      </c>
      <c r="E129">
        <v>48</v>
      </c>
      <c r="F129" s="1">
        <v>7.8</v>
      </c>
    </row>
    <row r="130" spans="1:6">
      <c r="A130" s="58">
        <v>550074568</v>
      </c>
      <c r="B130" s="58" t="s">
        <v>137</v>
      </c>
      <c r="C130" s="58" t="s">
        <v>8</v>
      </c>
      <c r="D130" s="7" t="s">
        <v>9</v>
      </c>
      <c r="E130">
        <v>24</v>
      </c>
      <c r="F130" s="1">
        <v>20</v>
      </c>
    </row>
    <row r="131" spans="1:6">
      <c r="A131" s="58">
        <v>550074570</v>
      </c>
      <c r="B131" s="58" t="s">
        <v>138</v>
      </c>
      <c r="C131" s="58" t="s">
        <v>8</v>
      </c>
      <c r="D131" s="7" t="s">
        <v>9</v>
      </c>
      <c r="E131">
        <v>24</v>
      </c>
      <c r="F131" s="1">
        <v>20</v>
      </c>
    </row>
    <row r="132" spans="1:6">
      <c r="A132" s="58">
        <v>550074574</v>
      </c>
      <c r="B132" s="58" t="s">
        <v>139</v>
      </c>
      <c r="C132" s="58" t="s">
        <v>8</v>
      </c>
      <c r="D132" s="7" t="s">
        <v>9</v>
      </c>
      <c r="E132">
        <v>4</v>
      </c>
      <c r="F132" s="1">
        <v>200</v>
      </c>
    </row>
    <row r="133" spans="1:6">
      <c r="A133" s="58">
        <v>550074727</v>
      </c>
      <c r="B133" s="58" t="s">
        <v>140</v>
      </c>
      <c r="C133" s="58" t="s">
        <v>8</v>
      </c>
      <c r="D133" s="7" t="s">
        <v>9</v>
      </c>
      <c r="E133">
        <v>4</v>
      </c>
      <c r="F133" s="1">
        <v>209</v>
      </c>
    </row>
    <row r="134" spans="1:6">
      <c r="A134" s="58">
        <v>550075430</v>
      </c>
      <c r="B134" s="58" t="s">
        <v>141</v>
      </c>
      <c r="C134" s="58" t="s">
        <v>8</v>
      </c>
      <c r="D134" s="7" t="s">
        <v>9</v>
      </c>
      <c r="E134">
        <v>44</v>
      </c>
      <c r="F134" s="1">
        <v>12</v>
      </c>
    </row>
    <row r="135" spans="1:6">
      <c r="A135" s="58">
        <v>550075433</v>
      </c>
      <c r="B135" s="58" t="s">
        <v>142</v>
      </c>
      <c r="C135" s="58" t="s">
        <v>8</v>
      </c>
      <c r="D135" s="7" t="s">
        <v>9</v>
      </c>
      <c r="E135">
        <v>44</v>
      </c>
      <c r="F135" s="1">
        <v>12</v>
      </c>
    </row>
    <row r="136" spans="1:6">
      <c r="A136" s="58">
        <v>550075434</v>
      </c>
      <c r="B136" s="58" t="s">
        <v>143</v>
      </c>
      <c r="C136" s="58" t="s">
        <v>8</v>
      </c>
      <c r="D136" s="7" t="s">
        <v>9</v>
      </c>
      <c r="E136">
        <v>44</v>
      </c>
      <c r="F136" s="1">
        <v>12</v>
      </c>
    </row>
    <row r="137" spans="1:6">
      <c r="A137" s="58">
        <v>550075956</v>
      </c>
      <c r="B137" s="58" t="s">
        <v>144</v>
      </c>
      <c r="C137" s="58" t="s">
        <v>8</v>
      </c>
      <c r="D137" s="7" t="s">
        <v>9</v>
      </c>
      <c r="E137">
        <v>4</v>
      </c>
      <c r="F137" s="1">
        <v>209</v>
      </c>
    </row>
    <row r="138" spans="1:6">
      <c r="A138" s="58">
        <v>550076253</v>
      </c>
      <c r="B138" s="58" t="s">
        <v>145</v>
      </c>
      <c r="C138" s="58" t="s">
        <v>8</v>
      </c>
      <c r="D138" s="7" t="s">
        <v>9</v>
      </c>
      <c r="E138">
        <v>80</v>
      </c>
      <c r="F138" s="1">
        <v>2.88</v>
      </c>
    </row>
    <row r="139" spans="1:6">
      <c r="A139" s="58">
        <v>550076635</v>
      </c>
      <c r="B139" s="58" t="s">
        <v>146</v>
      </c>
      <c r="C139" s="58" t="s">
        <v>8</v>
      </c>
      <c r="D139" s="7" t="s">
        <v>9</v>
      </c>
      <c r="E139">
        <v>48</v>
      </c>
      <c r="F139" s="1">
        <v>6</v>
      </c>
    </row>
    <row r="140" spans="1:6">
      <c r="A140" s="58">
        <v>550076636</v>
      </c>
      <c r="B140" s="58" t="s">
        <v>147</v>
      </c>
      <c r="C140" s="58" t="s">
        <v>8</v>
      </c>
      <c r="D140" s="7" t="s">
        <v>9</v>
      </c>
      <c r="E140">
        <v>48</v>
      </c>
      <c r="F140" s="1">
        <v>6</v>
      </c>
    </row>
    <row r="141" spans="1:6">
      <c r="A141" s="58">
        <v>550076649</v>
      </c>
      <c r="B141" s="58" t="s">
        <v>148</v>
      </c>
      <c r="C141" s="58" t="s">
        <v>8</v>
      </c>
      <c r="D141" s="7" t="s">
        <v>9</v>
      </c>
      <c r="E141">
        <v>44</v>
      </c>
      <c r="F141" s="1">
        <v>9.6</v>
      </c>
    </row>
    <row r="142" spans="1:6">
      <c r="A142" s="58">
        <v>550077344</v>
      </c>
      <c r="B142" s="58" t="s">
        <v>149</v>
      </c>
      <c r="C142" s="58" t="s">
        <v>8</v>
      </c>
      <c r="D142" s="7" t="s">
        <v>9</v>
      </c>
      <c r="E142">
        <v>44</v>
      </c>
      <c r="F142" s="1">
        <v>12</v>
      </c>
    </row>
    <row r="143" spans="1:6">
      <c r="A143" s="58">
        <v>550077345</v>
      </c>
      <c r="B143" s="58" t="s">
        <v>150</v>
      </c>
      <c r="C143" s="58" t="s">
        <v>8</v>
      </c>
      <c r="D143" s="7" t="s">
        <v>9</v>
      </c>
      <c r="E143">
        <v>48</v>
      </c>
      <c r="F143" s="1">
        <v>9.6</v>
      </c>
    </row>
    <row r="144" spans="1:6">
      <c r="A144" s="58">
        <v>550077346</v>
      </c>
      <c r="B144" s="58" t="s">
        <v>151</v>
      </c>
      <c r="C144" s="58" t="s">
        <v>8</v>
      </c>
      <c r="D144" s="7" t="s">
        <v>9</v>
      </c>
      <c r="E144">
        <v>44</v>
      </c>
      <c r="F144" s="1">
        <v>12</v>
      </c>
    </row>
    <row r="145" spans="1:7">
      <c r="A145" s="58">
        <v>550077347</v>
      </c>
      <c r="B145" s="58" t="s">
        <v>152</v>
      </c>
      <c r="C145" s="58" t="s">
        <v>8</v>
      </c>
      <c r="D145" s="7" t="s">
        <v>9</v>
      </c>
      <c r="E145">
        <v>48</v>
      </c>
      <c r="F145" s="1">
        <v>9.6</v>
      </c>
    </row>
    <row r="146" spans="1:7">
      <c r="A146" s="58">
        <v>550077499</v>
      </c>
      <c r="B146" s="58" t="s">
        <v>153</v>
      </c>
      <c r="C146" s="58" t="s">
        <v>8</v>
      </c>
      <c r="D146" s="7" t="s">
        <v>9</v>
      </c>
      <c r="E146">
        <v>36</v>
      </c>
      <c r="F146" s="1">
        <v>16</v>
      </c>
    </row>
    <row r="147" spans="1:7">
      <c r="A147" s="27">
        <v>550070615</v>
      </c>
      <c r="B147" s="27" t="s">
        <v>154</v>
      </c>
      <c r="C147" s="58" t="s">
        <v>8</v>
      </c>
      <c r="D147" s="7" t="s">
        <v>9</v>
      </c>
      <c r="E147">
        <v>36</v>
      </c>
      <c r="F147" s="1">
        <v>16</v>
      </c>
    </row>
    <row r="148" spans="1:7">
      <c r="A148" s="27">
        <v>550077628</v>
      </c>
      <c r="B148" s="27" t="s">
        <v>155</v>
      </c>
      <c r="C148" s="58" t="s">
        <v>8</v>
      </c>
      <c r="D148" s="7" t="s">
        <v>9</v>
      </c>
      <c r="E148">
        <v>36</v>
      </c>
      <c r="F148" s="1">
        <v>16</v>
      </c>
    </row>
    <row r="149" spans="1:7">
      <c r="A149" s="27">
        <v>550059937</v>
      </c>
      <c r="B149" s="27" t="s">
        <v>156</v>
      </c>
      <c r="C149" s="58" t="s">
        <v>8</v>
      </c>
      <c r="D149" s="7" t="s">
        <v>9</v>
      </c>
      <c r="E149">
        <v>44</v>
      </c>
      <c r="F149" s="1">
        <v>12</v>
      </c>
    </row>
    <row r="150" spans="1:7">
      <c r="A150" s="27">
        <v>550061116</v>
      </c>
      <c r="B150" s="27" t="s">
        <v>157</v>
      </c>
      <c r="C150" s="58" t="s">
        <v>8</v>
      </c>
      <c r="D150" s="7" t="s">
        <v>9</v>
      </c>
      <c r="E150">
        <v>24</v>
      </c>
      <c r="F150" s="1">
        <v>15</v>
      </c>
    </row>
    <row r="151" spans="1:7">
      <c r="A151" s="62">
        <v>550074208</v>
      </c>
      <c r="B151" s="62" t="s">
        <v>158</v>
      </c>
      <c r="C151" s="58" t="s">
        <v>8</v>
      </c>
      <c r="D151" s="7" t="s">
        <v>9</v>
      </c>
      <c r="E151">
        <v>4</v>
      </c>
      <c r="F151" s="1">
        <v>180</v>
      </c>
    </row>
    <row r="152" spans="1:7">
      <c r="A152" s="27">
        <v>550062284</v>
      </c>
      <c r="B152" s="27" t="s">
        <v>159</v>
      </c>
      <c r="C152" s="58" t="s">
        <v>8</v>
      </c>
      <c r="D152" s="7" t="s">
        <v>9</v>
      </c>
      <c r="E152">
        <v>4</v>
      </c>
      <c r="F152" s="1">
        <v>180</v>
      </c>
    </row>
    <row r="153" spans="1:7">
      <c r="A153" s="62">
        <v>550025674</v>
      </c>
      <c r="B153" s="62" t="s">
        <v>160</v>
      </c>
      <c r="C153" s="58" t="s">
        <v>8</v>
      </c>
      <c r="D153" s="7" t="s">
        <v>9</v>
      </c>
      <c r="E153">
        <v>4</v>
      </c>
      <c r="F153" s="1">
        <v>180</v>
      </c>
    </row>
    <row r="154" spans="1:7">
      <c r="A154" s="62">
        <v>550074572</v>
      </c>
      <c r="B154" s="62" t="s">
        <v>161</v>
      </c>
      <c r="C154" s="58" t="s">
        <v>8</v>
      </c>
      <c r="D154" s="7" t="s">
        <v>9</v>
      </c>
      <c r="E154">
        <v>4</v>
      </c>
      <c r="F154" s="1">
        <v>200</v>
      </c>
    </row>
    <row r="155" spans="1:7" s="61" customFormat="1">
      <c r="A155" s="61">
        <v>550074569</v>
      </c>
      <c r="B155" s="61" t="s">
        <v>162</v>
      </c>
      <c r="C155" s="58" t="s">
        <v>8</v>
      </c>
      <c r="D155" s="7" t="s">
        <v>9</v>
      </c>
      <c r="E155" s="61">
        <v>24</v>
      </c>
      <c r="F155" s="1">
        <v>20</v>
      </c>
    </row>
    <row r="156" spans="1:7">
      <c r="A156" s="27">
        <v>550072298</v>
      </c>
      <c r="B156" s="27" t="s">
        <v>163</v>
      </c>
      <c r="C156" s="58" t="s">
        <v>8</v>
      </c>
      <c r="D156" s="7" t="s">
        <v>9</v>
      </c>
      <c r="E156">
        <v>44</v>
      </c>
      <c r="F156" s="1">
        <v>12</v>
      </c>
    </row>
    <row r="157" spans="1:7">
      <c r="A157" s="60">
        <v>550025044</v>
      </c>
      <c r="B157" s="60" t="s">
        <v>164</v>
      </c>
      <c r="C157" s="58" t="s">
        <v>8</v>
      </c>
      <c r="D157" s="7" t="s">
        <v>9</v>
      </c>
      <c r="E157">
        <v>4</v>
      </c>
      <c r="F157" s="1">
        <v>209</v>
      </c>
    </row>
    <row r="158" spans="1:7">
      <c r="A158" s="27">
        <v>550025702</v>
      </c>
      <c r="B158" s="27" t="s">
        <v>165</v>
      </c>
      <c r="C158" s="58" t="s">
        <v>8</v>
      </c>
      <c r="D158" s="7" t="s">
        <v>9</v>
      </c>
      <c r="E158">
        <v>24</v>
      </c>
      <c r="F158" s="1">
        <v>20</v>
      </c>
      <c r="G158" t="s">
        <v>166</v>
      </c>
    </row>
    <row r="159" spans="1:7">
      <c r="A159" s="27">
        <v>550027031</v>
      </c>
      <c r="B159" s="27" t="s">
        <v>167</v>
      </c>
      <c r="C159" s="58" t="s">
        <v>8</v>
      </c>
      <c r="D159" s="7" t="s">
        <v>9</v>
      </c>
      <c r="E159">
        <v>24</v>
      </c>
      <c r="F159" s="1">
        <v>18</v>
      </c>
      <c r="G159" t="s">
        <v>166</v>
      </c>
    </row>
    <row r="160" spans="1:7">
      <c r="A160" s="27">
        <v>550027265</v>
      </c>
      <c r="B160" s="27" t="s">
        <v>168</v>
      </c>
      <c r="C160" s="58" t="s">
        <v>8</v>
      </c>
      <c r="D160" s="7" t="s">
        <v>9</v>
      </c>
      <c r="E160">
        <v>24</v>
      </c>
      <c r="F160" s="1">
        <v>20</v>
      </c>
      <c r="G160" t="s">
        <v>166</v>
      </c>
    </row>
    <row r="161" spans="1:7">
      <c r="A161" s="27">
        <v>550075025</v>
      </c>
      <c r="B161" s="27" t="s">
        <v>169</v>
      </c>
      <c r="C161" s="58" t="s">
        <v>8</v>
      </c>
      <c r="D161" s="7" t="s">
        <v>9</v>
      </c>
      <c r="E161">
        <v>48</v>
      </c>
      <c r="F161" s="1">
        <v>7.8</v>
      </c>
      <c r="G161" t="s">
        <v>170</v>
      </c>
    </row>
    <row r="162" spans="1:7">
      <c r="A162" s="2">
        <v>550045086</v>
      </c>
      <c r="B162" s="2" t="s">
        <v>171</v>
      </c>
      <c r="C162" s="58" t="s">
        <v>8</v>
      </c>
      <c r="D162" s="7" t="s">
        <v>9</v>
      </c>
      <c r="E162">
        <v>4</v>
      </c>
      <c r="F162" s="1">
        <v>209</v>
      </c>
    </row>
    <row r="163" spans="1:7" s="59" customFormat="1">
      <c r="A163" s="2">
        <v>550047464</v>
      </c>
      <c r="B163" s="2" t="s">
        <v>172</v>
      </c>
      <c r="C163" s="58" t="s">
        <v>8</v>
      </c>
      <c r="D163" s="7" t="s">
        <v>9</v>
      </c>
      <c r="E163">
        <v>4</v>
      </c>
      <c r="F163" s="1">
        <v>209</v>
      </c>
    </row>
    <row r="164" spans="1:7" s="11" customFormat="1">
      <c r="A164" s="27">
        <v>550025675</v>
      </c>
      <c r="B164" s="27" t="s">
        <v>173</v>
      </c>
      <c r="C164" s="58" t="s">
        <v>8</v>
      </c>
      <c r="D164" s="7" t="s">
        <v>9</v>
      </c>
      <c r="E164">
        <v>4</v>
      </c>
      <c r="F164" s="1">
        <v>180</v>
      </c>
      <c r="G164" s="11" t="s">
        <v>174</v>
      </c>
    </row>
    <row r="165" spans="1:7" s="11" customFormat="1">
      <c r="A165" s="2">
        <v>550032917</v>
      </c>
      <c r="B165" s="2" t="s">
        <v>175</v>
      </c>
      <c r="C165" s="58" t="s">
        <v>8</v>
      </c>
      <c r="D165" s="7" t="s">
        <v>9</v>
      </c>
      <c r="E165">
        <v>4</v>
      </c>
      <c r="F165" s="1">
        <v>209</v>
      </c>
      <c r="G165" s="11" t="s">
        <v>174</v>
      </c>
    </row>
    <row r="166" spans="1:7" s="11" customFormat="1">
      <c r="A166" s="2">
        <v>550025358</v>
      </c>
      <c r="B166" s="2" t="s">
        <v>176</v>
      </c>
      <c r="C166" s="58" t="s">
        <v>8</v>
      </c>
      <c r="D166" s="7" t="s">
        <v>9</v>
      </c>
      <c r="E166">
        <v>44</v>
      </c>
      <c r="F166" s="1">
        <v>12</v>
      </c>
    </row>
    <row r="167" spans="1:7" s="11" customFormat="1">
      <c r="A167" s="2">
        <v>550072297</v>
      </c>
      <c r="B167" s="2" t="s">
        <v>177</v>
      </c>
      <c r="C167" s="58" t="s">
        <v>8</v>
      </c>
      <c r="D167" s="7" t="s">
        <v>9</v>
      </c>
      <c r="E167">
        <v>36</v>
      </c>
      <c r="F167" s="1">
        <v>16</v>
      </c>
    </row>
    <row r="168" spans="1:7" s="11" customFormat="1">
      <c r="A168" s="2">
        <v>550062631</v>
      </c>
      <c r="B168" s="2" t="s">
        <v>178</v>
      </c>
      <c r="C168" s="58" t="s">
        <v>8</v>
      </c>
      <c r="D168" s="7" t="s">
        <v>9</v>
      </c>
      <c r="E168">
        <v>44</v>
      </c>
      <c r="F168" s="1">
        <v>12</v>
      </c>
    </row>
    <row r="169" spans="1:7" s="11" customFormat="1">
      <c r="A169" s="2">
        <v>550062285</v>
      </c>
      <c r="B169" s="27" t="s">
        <v>179</v>
      </c>
      <c r="C169" s="58" t="s">
        <v>8</v>
      </c>
      <c r="D169" s="7" t="s">
        <v>9</v>
      </c>
      <c r="E169">
        <v>1</v>
      </c>
      <c r="F169" s="1">
        <v>770</v>
      </c>
    </row>
    <row r="170" spans="1:7" s="11" customFormat="1">
      <c r="A170">
        <v>550075616</v>
      </c>
      <c r="B170" s="2" t="s">
        <v>180</v>
      </c>
      <c r="C170" s="58" t="s">
        <v>8</v>
      </c>
      <c r="D170" s="7" t="s">
        <v>9</v>
      </c>
      <c r="E170">
        <v>4</v>
      </c>
      <c r="F170" s="1">
        <v>205</v>
      </c>
    </row>
    <row r="171" spans="1:7" s="11" customFormat="1">
      <c r="A171" s="2">
        <v>550044623</v>
      </c>
      <c r="B171" s="2" t="s">
        <v>181</v>
      </c>
      <c r="C171" s="58" t="s">
        <v>8</v>
      </c>
      <c r="D171" s="7" t="s">
        <v>9</v>
      </c>
      <c r="E171">
        <v>4</v>
      </c>
      <c r="F171" s="1">
        <v>209</v>
      </c>
    </row>
    <row r="172" spans="1:7" s="11" customFormat="1">
      <c r="A172" s="2">
        <v>550024918</v>
      </c>
      <c r="B172" s="2" t="s">
        <v>182</v>
      </c>
      <c r="C172" s="58" t="s">
        <v>8</v>
      </c>
      <c r="D172" s="7" t="s">
        <v>9</v>
      </c>
      <c r="E172">
        <v>4</v>
      </c>
      <c r="F172" s="1">
        <v>209</v>
      </c>
    </row>
    <row r="173" spans="1:7" s="11" customFormat="1">
      <c r="A173" s="2">
        <v>550077498</v>
      </c>
      <c r="B173" s="2" t="s">
        <v>183</v>
      </c>
      <c r="C173" s="58" t="s">
        <v>8</v>
      </c>
      <c r="D173" s="7" t="s">
        <v>9</v>
      </c>
      <c r="E173">
        <v>44</v>
      </c>
      <c r="F173" s="1">
        <v>12</v>
      </c>
    </row>
    <row r="174" spans="1:7" s="11" customFormat="1">
      <c r="A174" s="2">
        <v>550077927</v>
      </c>
      <c r="B174" s="2" t="s">
        <v>184</v>
      </c>
      <c r="C174" s="58" t="s">
        <v>8</v>
      </c>
      <c r="D174" s="7" t="s">
        <v>9</v>
      </c>
      <c r="E174">
        <v>36</v>
      </c>
      <c r="F174" s="1">
        <v>16</v>
      </c>
    </row>
    <row r="175" spans="1:7">
      <c r="A175" s="34">
        <v>550041490</v>
      </c>
      <c r="B175" s="34" t="s">
        <v>185</v>
      </c>
      <c r="C175" s="58" t="s">
        <v>8</v>
      </c>
      <c r="D175" s="7" t="s">
        <v>9</v>
      </c>
      <c r="E175">
        <v>4</v>
      </c>
      <c r="F175" s="1">
        <v>209</v>
      </c>
    </row>
    <row r="176" spans="1:7">
      <c r="A176" s="34">
        <v>550027051</v>
      </c>
      <c r="B176" s="34" t="s">
        <v>186</v>
      </c>
      <c r="C176" s="58" t="s">
        <v>8</v>
      </c>
      <c r="D176" s="7" t="s">
        <v>9</v>
      </c>
      <c r="E176">
        <v>4</v>
      </c>
      <c r="F176" s="1">
        <v>180</v>
      </c>
    </row>
    <row r="177" spans="1:6" s="37" customFormat="1">
      <c r="A177" s="34">
        <v>550053106</v>
      </c>
      <c r="B177" s="34" t="s">
        <v>187</v>
      </c>
      <c r="C177" s="58" t="s">
        <v>8</v>
      </c>
      <c r="D177" s="7" t="s">
        <v>9</v>
      </c>
      <c r="E177" s="37">
        <v>44</v>
      </c>
      <c r="F177" s="1">
        <v>12</v>
      </c>
    </row>
    <row r="178" spans="1:6">
      <c r="A178" s="34">
        <v>550043469</v>
      </c>
      <c r="B178" s="34" t="s">
        <v>188</v>
      </c>
      <c r="C178" s="58" t="s">
        <v>8</v>
      </c>
      <c r="D178" s="7" t="s">
        <v>9</v>
      </c>
      <c r="E178">
        <v>44</v>
      </c>
      <c r="F178" s="1">
        <v>12</v>
      </c>
    </row>
    <row r="179" spans="1:6">
      <c r="A179" s="55">
        <v>550078475</v>
      </c>
      <c r="B179" s="55" t="s">
        <v>189</v>
      </c>
      <c r="C179" s="58" t="s">
        <v>8</v>
      </c>
      <c r="D179" s="7" t="s">
        <v>9</v>
      </c>
      <c r="E179">
        <v>44</v>
      </c>
      <c r="F179" s="1">
        <v>12</v>
      </c>
    </row>
    <row r="180" spans="1:6">
      <c r="A180" s="63">
        <v>550053105</v>
      </c>
      <c r="B180" s="63" t="s">
        <v>190</v>
      </c>
      <c r="C180" s="58" t="s">
        <v>8</v>
      </c>
      <c r="D180" s="7" t="s">
        <v>9</v>
      </c>
      <c r="E180">
        <v>44</v>
      </c>
      <c r="F180" s="1">
        <v>12</v>
      </c>
    </row>
    <row r="181" spans="1:6">
      <c r="A181" s="60">
        <v>550078476</v>
      </c>
      <c r="B181" s="60" t="s">
        <v>191</v>
      </c>
      <c r="C181" s="58" t="s">
        <v>8</v>
      </c>
      <c r="D181" s="7" t="s">
        <v>9</v>
      </c>
      <c r="E181">
        <v>44</v>
      </c>
      <c r="F181" s="1">
        <v>12</v>
      </c>
    </row>
    <row r="182" spans="1:6">
      <c r="A182" s="60">
        <v>550076426</v>
      </c>
      <c r="B182" s="60" t="s">
        <v>192</v>
      </c>
      <c r="C182" s="58" t="s">
        <v>8</v>
      </c>
      <c r="D182" s="7" t="s">
        <v>9</v>
      </c>
      <c r="E182">
        <v>1</v>
      </c>
      <c r="F182" s="1">
        <v>1000</v>
      </c>
    </row>
    <row r="183" spans="1:6">
      <c r="A183" s="2">
        <v>550045081</v>
      </c>
      <c r="B183" s="2" t="s">
        <v>193</v>
      </c>
      <c r="C183" s="58"/>
      <c r="D183" s="7"/>
      <c r="E183">
        <v>4</v>
      </c>
      <c r="F183" s="1">
        <v>209</v>
      </c>
    </row>
    <row r="184" spans="1:6">
      <c r="A184" s="60">
        <v>550047463</v>
      </c>
      <c r="B184" s="60" t="s">
        <v>194</v>
      </c>
      <c r="C184" s="58" t="s">
        <v>8</v>
      </c>
      <c r="D184" s="7" t="s">
        <v>9</v>
      </c>
      <c r="E184">
        <v>4</v>
      </c>
      <c r="F184" s="1">
        <v>209</v>
      </c>
    </row>
    <row r="185" spans="1:6" s="48" customFormat="1">
      <c r="A185" s="47">
        <v>550053104</v>
      </c>
      <c r="B185" s="47" t="s">
        <v>195</v>
      </c>
      <c r="C185" s="56" t="s">
        <v>8</v>
      </c>
      <c r="D185" s="52" t="s">
        <v>9</v>
      </c>
      <c r="E185" s="48">
        <v>44</v>
      </c>
      <c r="F185" s="1">
        <v>12</v>
      </c>
    </row>
    <row r="186" spans="1:6" s="48" customFormat="1">
      <c r="A186" s="57">
        <v>550077926</v>
      </c>
      <c r="B186" s="57" t="s">
        <v>196</v>
      </c>
      <c r="C186" s="56" t="s">
        <v>8</v>
      </c>
      <c r="D186" s="52" t="s">
        <v>9</v>
      </c>
      <c r="E186" s="48">
        <v>44</v>
      </c>
      <c r="F186" s="1">
        <v>12</v>
      </c>
    </row>
    <row r="187" spans="1:6" s="48" customFormat="1">
      <c r="A187" s="60">
        <v>550069979</v>
      </c>
      <c r="B187" s="60" t="s">
        <v>197</v>
      </c>
      <c r="C187" s="49" t="s">
        <v>170</v>
      </c>
      <c r="D187" s="87"/>
      <c r="E187" s="48">
        <v>44</v>
      </c>
      <c r="F187" s="1">
        <v>12</v>
      </c>
    </row>
    <row r="188" spans="1:6" s="48" customFormat="1">
      <c r="A188" s="105">
        <v>550027259</v>
      </c>
      <c r="B188" s="105" t="s">
        <v>21</v>
      </c>
      <c r="C188" s="49" t="s">
        <v>170</v>
      </c>
      <c r="D188" s="87"/>
      <c r="E188" s="48">
        <v>44</v>
      </c>
      <c r="F188" s="1">
        <v>770</v>
      </c>
    </row>
    <row r="189" spans="1:6" s="48" customFormat="1">
      <c r="A189" s="145">
        <v>550025024</v>
      </c>
      <c r="B189" s="145" t="s">
        <v>2791</v>
      </c>
      <c r="C189" s="86" t="s">
        <v>174</v>
      </c>
      <c r="D189" s="87"/>
      <c r="E189" s="48">
        <v>4</v>
      </c>
      <c r="F189" s="1">
        <v>209</v>
      </c>
    </row>
    <row r="190" spans="1:6" s="48" customFormat="1">
      <c r="A190" s="2">
        <v>550026251</v>
      </c>
      <c r="B190" s="2" t="s">
        <v>3201</v>
      </c>
      <c r="C190" s="86" t="s">
        <v>174</v>
      </c>
      <c r="D190" s="87"/>
      <c r="E190" s="48">
        <v>4</v>
      </c>
      <c r="F190" s="1">
        <v>209</v>
      </c>
    </row>
    <row r="191" spans="1:6" s="48" customFormat="1">
      <c r="A191" s="118">
        <v>550057669</v>
      </c>
      <c r="B191" s="118" t="s">
        <v>3102</v>
      </c>
      <c r="C191" s="86" t="s">
        <v>174</v>
      </c>
      <c r="D191" s="87"/>
      <c r="E191" s="48">
        <v>4</v>
      </c>
      <c r="F191" s="1">
        <v>209</v>
      </c>
    </row>
    <row r="192" spans="1:6" ht="15" thickBot="1">
      <c r="A192" s="8">
        <v>550077627</v>
      </c>
      <c r="B192" s="8" t="s">
        <v>198</v>
      </c>
      <c r="C192" s="8" t="s">
        <v>8</v>
      </c>
      <c r="D192" s="9" t="s">
        <v>9</v>
      </c>
      <c r="E192">
        <v>44</v>
      </c>
      <c r="F192" s="1">
        <v>12</v>
      </c>
    </row>
    <row r="193" ht="15" thickTop="1"/>
  </sheetData>
  <autoFilter ref="A1:F192" xr:uid="{00000000-0001-0000-0200-000000000000}"/>
  <conditionalFormatting sqref="A180:A184">
    <cfRule type="duplicateValues" dxfId="202" priority="1176"/>
    <cfRule type="duplicateValues" dxfId="201" priority="1177"/>
  </conditionalFormatting>
  <conditionalFormatting sqref="A187">
    <cfRule type="duplicateValues" dxfId="200" priority="1"/>
    <cfRule type="duplicateValues" dxfId="199" priority="2"/>
    <cfRule type="duplicateValues" dxfId="198" priority="3"/>
    <cfRule type="duplicateValues" dxfId="197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9746-7761-4EE2-B65C-5CB793C56A78}">
  <dimension ref="A2:D5134"/>
  <sheetViews>
    <sheetView workbookViewId="0"/>
  </sheetViews>
  <sheetFormatPr defaultColWidth="8.77734375" defaultRowHeight="14.4"/>
  <cols>
    <col min="1" max="1" width="11.6640625" bestFit="1" customWidth="1"/>
    <col min="2" max="2" width="37.109375" bestFit="1" customWidth="1"/>
    <col min="3" max="3" width="8.33203125" style="1" bestFit="1" customWidth="1"/>
    <col min="4" max="4" width="5.109375" style="1" bestFit="1" customWidth="1"/>
    <col min="5" max="6" width="5.77734375" bestFit="1" customWidth="1"/>
  </cols>
  <sheetData>
    <row r="2" spans="1:4">
      <c r="A2" s="43" t="s">
        <v>361</v>
      </c>
      <c r="B2" t="s">
        <v>3096</v>
      </c>
    </row>
    <row r="3" spans="1:4">
      <c r="A3" s="43" t="s">
        <v>354</v>
      </c>
      <c r="B3" t="s">
        <v>3198</v>
      </c>
      <c r="C3"/>
      <c r="D3"/>
    </row>
    <row r="4" spans="1:4">
      <c r="C4"/>
      <c r="D4"/>
    </row>
    <row r="5" spans="1:4">
      <c r="A5" s="43" t="s">
        <v>3175</v>
      </c>
      <c r="C5"/>
      <c r="D5"/>
    </row>
    <row r="6" spans="1:4">
      <c r="A6" s="43" t="s">
        <v>3062</v>
      </c>
      <c r="B6" s="43" t="s">
        <v>199</v>
      </c>
      <c r="C6" s="43" t="s">
        <v>355</v>
      </c>
      <c r="D6" t="s">
        <v>0</v>
      </c>
    </row>
    <row r="7" spans="1:4">
      <c r="A7">
        <v>550024918</v>
      </c>
      <c r="B7" t="s">
        <v>182</v>
      </c>
      <c r="C7" t="s">
        <v>1703</v>
      </c>
      <c r="D7">
        <v>2</v>
      </c>
    </row>
    <row r="8" spans="1:4">
      <c r="A8">
        <v>550024921</v>
      </c>
      <c r="B8" t="s">
        <v>34</v>
      </c>
      <c r="C8" t="s">
        <v>564</v>
      </c>
      <c r="D8">
        <v>3</v>
      </c>
    </row>
    <row r="9" spans="1:4">
      <c r="B9" t="s">
        <v>34</v>
      </c>
      <c r="C9" t="s">
        <v>1403</v>
      </c>
      <c r="D9">
        <v>4</v>
      </c>
    </row>
    <row r="10" spans="1:4">
      <c r="A10">
        <v>550024929</v>
      </c>
      <c r="B10" t="s">
        <v>35</v>
      </c>
      <c r="C10" t="s">
        <v>655</v>
      </c>
      <c r="D10">
        <v>2</v>
      </c>
    </row>
    <row r="11" spans="1:4">
      <c r="B11" t="s">
        <v>35</v>
      </c>
      <c r="C11" t="s">
        <v>923</v>
      </c>
      <c r="D11">
        <v>2</v>
      </c>
    </row>
    <row r="12" spans="1:4">
      <c r="A12">
        <v>550024953</v>
      </c>
      <c r="B12" t="s">
        <v>39</v>
      </c>
      <c r="C12" t="s">
        <v>614</v>
      </c>
      <c r="D12">
        <v>2</v>
      </c>
    </row>
    <row r="13" spans="1:4">
      <c r="B13" t="s">
        <v>39</v>
      </c>
      <c r="C13" t="s">
        <v>1553</v>
      </c>
      <c r="D13">
        <v>3</v>
      </c>
    </row>
    <row r="14" spans="1:4">
      <c r="A14">
        <v>550024992</v>
      </c>
      <c r="B14" t="s">
        <v>47</v>
      </c>
      <c r="C14" t="s">
        <v>615</v>
      </c>
      <c r="D14">
        <v>1</v>
      </c>
    </row>
    <row r="15" spans="1:4">
      <c r="A15">
        <v>550025043</v>
      </c>
      <c r="B15" t="s">
        <v>48</v>
      </c>
      <c r="C15" t="s">
        <v>1513</v>
      </c>
      <c r="D15">
        <v>2</v>
      </c>
    </row>
    <row r="16" spans="1:4">
      <c r="A16">
        <v>550025044</v>
      </c>
      <c r="B16" t="s">
        <v>164</v>
      </c>
      <c r="C16" t="s">
        <v>772</v>
      </c>
      <c r="D16">
        <v>1</v>
      </c>
    </row>
    <row r="17" spans="1:4">
      <c r="B17" t="s">
        <v>164</v>
      </c>
      <c r="C17" t="s">
        <v>1633</v>
      </c>
      <c r="D17">
        <v>1</v>
      </c>
    </row>
    <row r="18" spans="1:4">
      <c r="B18" t="s">
        <v>164</v>
      </c>
      <c r="C18" t="s">
        <v>1882</v>
      </c>
      <c r="D18">
        <v>1</v>
      </c>
    </row>
    <row r="19" spans="1:4">
      <c r="A19">
        <v>550025058</v>
      </c>
      <c r="B19" t="s">
        <v>51</v>
      </c>
      <c r="C19" t="s">
        <v>1374</v>
      </c>
      <c r="D19">
        <v>6</v>
      </c>
    </row>
    <row r="20" spans="1:4">
      <c r="A20">
        <v>550025358</v>
      </c>
      <c r="B20" t="s">
        <v>176</v>
      </c>
      <c r="C20" t="s">
        <v>1314</v>
      </c>
      <c r="D20">
        <v>7</v>
      </c>
    </row>
    <row r="21" spans="1:4">
      <c r="A21">
        <v>550027044</v>
      </c>
      <c r="B21" t="s">
        <v>60</v>
      </c>
      <c r="C21" t="s">
        <v>883</v>
      </c>
      <c r="D21">
        <v>5</v>
      </c>
    </row>
    <row r="22" spans="1:4">
      <c r="A22">
        <v>550027259</v>
      </c>
      <c r="B22" t="s">
        <v>63</v>
      </c>
      <c r="C22" t="s">
        <v>1522</v>
      </c>
      <c r="D22">
        <v>1</v>
      </c>
    </row>
    <row r="23" spans="1:4">
      <c r="B23" t="s">
        <v>63</v>
      </c>
      <c r="C23" t="s">
        <v>1523</v>
      </c>
      <c r="D23">
        <v>1</v>
      </c>
    </row>
    <row r="24" spans="1:4">
      <c r="B24" t="s">
        <v>63</v>
      </c>
      <c r="C24" t="s">
        <v>1532</v>
      </c>
      <c r="D24">
        <v>1</v>
      </c>
    </row>
    <row r="25" spans="1:4">
      <c r="B25" t="s">
        <v>63</v>
      </c>
      <c r="C25" t="s">
        <v>1533</v>
      </c>
      <c r="D25">
        <v>1</v>
      </c>
    </row>
    <row r="26" spans="1:4">
      <c r="B26" t="s">
        <v>63</v>
      </c>
      <c r="C26" t="s">
        <v>1692</v>
      </c>
      <c r="D26">
        <v>1</v>
      </c>
    </row>
    <row r="27" spans="1:4">
      <c r="B27" t="s">
        <v>63</v>
      </c>
      <c r="C27" t="s">
        <v>1972</v>
      </c>
      <c r="D27">
        <v>1</v>
      </c>
    </row>
    <row r="28" spans="1:4">
      <c r="B28" t="s">
        <v>63</v>
      </c>
      <c r="C28" t="s">
        <v>1982</v>
      </c>
      <c r="D28">
        <v>1</v>
      </c>
    </row>
    <row r="29" spans="1:4">
      <c r="B29" t="s">
        <v>63</v>
      </c>
      <c r="C29" t="s">
        <v>2001</v>
      </c>
      <c r="D29">
        <v>1</v>
      </c>
    </row>
    <row r="30" spans="1:4">
      <c r="B30" t="s">
        <v>63</v>
      </c>
      <c r="C30" t="s">
        <v>3140</v>
      </c>
      <c r="D30">
        <v>1</v>
      </c>
    </row>
    <row r="31" spans="1:4">
      <c r="B31" t="s">
        <v>63</v>
      </c>
      <c r="C31" t="s">
        <v>2039</v>
      </c>
      <c r="D31">
        <v>1</v>
      </c>
    </row>
    <row r="32" spans="1:4">
      <c r="B32" t="s">
        <v>63</v>
      </c>
      <c r="C32" t="s">
        <v>2040</v>
      </c>
      <c r="D32">
        <v>1</v>
      </c>
    </row>
    <row r="33" spans="1:4">
      <c r="B33" t="s">
        <v>63</v>
      </c>
      <c r="C33" t="s">
        <v>2059</v>
      </c>
      <c r="D33">
        <v>1</v>
      </c>
    </row>
    <row r="34" spans="1:4">
      <c r="A34">
        <v>550032917</v>
      </c>
      <c r="B34" t="s">
        <v>175</v>
      </c>
      <c r="C34" t="s">
        <v>854</v>
      </c>
      <c r="D34">
        <v>2</v>
      </c>
    </row>
    <row r="35" spans="1:4">
      <c r="B35" t="s">
        <v>175</v>
      </c>
      <c r="C35" t="s">
        <v>1353</v>
      </c>
      <c r="D35">
        <v>4</v>
      </c>
    </row>
    <row r="36" spans="1:4">
      <c r="B36" t="s">
        <v>175</v>
      </c>
      <c r="C36" t="s">
        <v>1743</v>
      </c>
      <c r="D36">
        <v>1</v>
      </c>
    </row>
    <row r="37" spans="1:4">
      <c r="A37">
        <v>550036050</v>
      </c>
      <c r="B37" t="s">
        <v>69</v>
      </c>
      <c r="C37" t="s">
        <v>624</v>
      </c>
      <c r="D37">
        <v>1</v>
      </c>
    </row>
    <row r="38" spans="1:4">
      <c r="A38">
        <v>550037752</v>
      </c>
      <c r="B38" t="s">
        <v>70</v>
      </c>
      <c r="C38" t="s">
        <v>1941</v>
      </c>
      <c r="D38">
        <v>19</v>
      </c>
    </row>
    <row r="39" spans="1:4">
      <c r="A39">
        <v>550038021</v>
      </c>
      <c r="B39" t="s">
        <v>71</v>
      </c>
      <c r="C39" t="s">
        <v>1932</v>
      </c>
      <c r="D39">
        <v>18</v>
      </c>
    </row>
    <row r="40" spans="1:4">
      <c r="A40">
        <v>550041492</v>
      </c>
      <c r="B40" t="s">
        <v>75</v>
      </c>
      <c r="C40" t="s">
        <v>824</v>
      </c>
      <c r="D40">
        <v>3</v>
      </c>
    </row>
    <row r="41" spans="1:4">
      <c r="A41">
        <v>550044360</v>
      </c>
      <c r="B41" t="s">
        <v>80</v>
      </c>
      <c r="C41" t="s">
        <v>594</v>
      </c>
      <c r="D41">
        <v>4</v>
      </c>
    </row>
    <row r="42" spans="1:4">
      <c r="B42" t="s">
        <v>80</v>
      </c>
      <c r="C42" t="s">
        <v>604</v>
      </c>
      <c r="D42">
        <v>4</v>
      </c>
    </row>
    <row r="43" spans="1:4">
      <c r="B43" t="s">
        <v>80</v>
      </c>
      <c r="C43" t="s">
        <v>644</v>
      </c>
      <c r="D43">
        <v>4</v>
      </c>
    </row>
    <row r="44" spans="1:4">
      <c r="B44" t="s">
        <v>80</v>
      </c>
      <c r="C44" t="s">
        <v>665</v>
      </c>
      <c r="D44">
        <v>4</v>
      </c>
    </row>
    <row r="45" spans="1:4">
      <c r="B45" t="s">
        <v>80</v>
      </c>
      <c r="C45" t="s">
        <v>674</v>
      </c>
      <c r="D45">
        <v>4</v>
      </c>
    </row>
    <row r="46" spans="1:4">
      <c r="B46" t="s">
        <v>80</v>
      </c>
      <c r="C46" t="s">
        <v>754</v>
      </c>
      <c r="D46">
        <v>4</v>
      </c>
    </row>
    <row r="47" spans="1:4">
      <c r="B47" t="s">
        <v>80</v>
      </c>
      <c r="C47" t="s">
        <v>773</v>
      </c>
      <c r="D47">
        <v>4</v>
      </c>
    </row>
    <row r="48" spans="1:4">
      <c r="B48" t="s">
        <v>80</v>
      </c>
      <c r="C48" t="s">
        <v>782</v>
      </c>
      <c r="D48">
        <v>4</v>
      </c>
    </row>
    <row r="49" spans="1:4">
      <c r="B49" t="s">
        <v>80</v>
      </c>
      <c r="C49" t="s">
        <v>793</v>
      </c>
      <c r="D49">
        <v>4</v>
      </c>
    </row>
    <row r="50" spans="1:4">
      <c r="B50" t="s">
        <v>80</v>
      </c>
      <c r="C50" t="s">
        <v>833</v>
      </c>
      <c r="D50">
        <v>4</v>
      </c>
    </row>
    <row r="51" spans="1:4">
      <c r="B51" t="s">
        <v>80</v>
      </c>
      <c r="C51" t="s">
        <v>843</v>
      </c>
      <c r="D51">
        <v>4</v>
      </c>
    </row>
    <row r="52" spans="1:4">
      <c r="B52" t="s">
        <v>80</v>
      </c>
      <c r="C52" t="s">
        <v>863</v>
      </c>
      <c r="D52">
        <v>4</v>
      </c>
    </row>
    <row r="53" spans="1:4">
      <c r="B53" t="s">
        <v>80</v>
      </c>
      <c r="C53" t="s">
        <v>864</v>
      </c>
      <c r="D53">
        <v>4</v>
      </c>
    </row>
    <row r="54" spans="1:4">
      <c r="B54" t="s">
        <v>80</v>
      </c>
      <c r="C54" t="s">
        <v>874</v>
      </c>
      <c r="D54">
        <v>4</v>
      </c>
    </row>
    <row r="55" spans="1:4">
      <c r="B55" t="s">
        <v>80</v>
      </c>
      <c r="C55" t="s">
        <v>903</v>
      </c>
      <c r="D55">
        <v>4</v>
      </c>
    </row>
    <row r="56" spans="1:4">
      <c r="B56" t="s">
        <v>80</v>
      </c>
      <c r="C56" t="s">
        <v>952</v>
      </c>
      <c r="D56">
        <v>4</v>
      </c>
    </row>
    <row r="57" spans="1:4">
      <c r="B57" t="s">
        <v>80</v>
      </c>
      <c r="C57" t="s">
        <v>961</v>
      </c>
      <c r="D57">
        <v>4</v>
      </c>
    </row>
    <row r="58" spans="1:4">
      <c r="B58" t="s">
        <v>80</v>
      </c>
      <c r="C58" t="s">
        <v>971</v>
      </c>
      <c r="D58">
        <v>4</v>
      </c>
    </row>
    <row r="59" spans="1:4">
      <c r="B59" t="s">
        <v>80</v>
      </c>
      <c r="C59" t="s">
        <v>1011</v>
      </c>
      <c r="D59">
        <v>3</v>
      </c>
    </row>
    <row r="60" spans="1:4">
      <c r="B60" t="s">
        <v>80</v>
      </c>
      <c r="C60" t="s">
        <v>1822</v>
      </c>
      <c r="D60">
        <v>4</v>
      </c>
    </row>
    <row r="61" spans="1:4">
      <c r="A61">
        <v>550044580</v>
      </c>
      <c r="B61" t="s">
        <v>81</v>
      </c>
      <c r="C61" t="s">
        <v>1075</v>
      </c>
      <c r="D61">
        <v>3</v>
      </c>
    </row>
    <row r="62" spans="1:4">
      <c r="B62" t="s">
        <v>81</v>
      </c>
      <c r="C62" t="s">
        <v>1224</v>
      </c>
      <c r="D62">
        <v>4</v>
      </c>
    </row>
    <row r="63" spans="1:4">
      <c r="B63" t="s">
        <v>81</v>
      </c>
      <c r="C63" t="s">
        <v>1234</v>
      </c>
      <c r="D63">
        <v>4</v>
      </c>
    </row>
    <row r="64" spans="1:4">
      <c r="B64" t="s">
        <v>81</v>
      </c>
      <c r="C64" t="s">
        <v>1264</v>
      </c>
      <c r="D64">
        <v>4</v>
      </c>
    </row>
    <row r="65" spans="1:4">
      <c r="B65" t="s">
        <v>81</v>
      </c>
      <c r="C65" t="s">
        <v>1273</v>
      </c>
      <c r="D65">
        <v>4</v>
      </c>
    </row>
    <row r="66" spans="1:4">
      <c r="B66" t="s">
        <v>81</v>
      </c>
      <c r="C66" t="s">
        <v>1274</v>
      </c>
      <c r="D66">
        <v>4</v>
      </c>
    </row>
    <row r="67" spans="1:4">
      <c r="B67" t="s">
        <v>81</v>
      </c>
      <c r="C67" t="s">
        <v>1284</v>
      </c>
      <c r="D67">
        <v>4</v>
      </c>
    </row>
    <row r="68" spans="1:4">
      <c r="B68" t="s">
        <v>81</v>
      </c>
      <c r="C68" t="s">
        <v>1363</v>
      </c>
      <c r="D68">
        <v>4</v>
      </c>
    </row>
    <row r="69" spans="1:4">
      <c r="B69" t="s">
        <v>81</v>
      </c>
      <c r="C69" t="s">
        <v>1683</v>
      </c>
      <c r="D69">
        <v>4</v>
      </c>
    </row>
    <row r="70" spans="1:4">
      <c r="B70" t="s">
        <v>81</v>
      </c>
      <c r="C70" t="s">
        <v>1693</v>
      </c>
      <c r="D70">
        <v>4</v>
      </c>
    </row>
    <row r="71" spans="1:4">
      <c r="B71" t="s">
        <v>81</v>
      </c>
      <c r="C71" t="s">
        <v>1702</v>
      </c>
      <c r="D71">
        <v>4</v>
      </c>
    </row>
    <row r="72" spans="1:4">
      <c r="A72">
        <v>550044624</v>
      </c>
      <c r="B72" t="s">
        <v>82</v>
      </c>
      <c r="C72" t="s">
        <v>1543</v>
      </c>
      <c r="D72">
        <v>3</v>
      </c>
    </row>
    <row r="73" spans="1:4">
      <c r="A73">
        <v>550044625</v>
      </c>
      <c r="B73" t="s">
        <v>83</v>
      </c>
      <c r="C73" t="s">
        <v>724</v>
      </c>
      <c r="D73">
        <v>19</v>
      </c>
    </row>
    <row r="74" spans="1:4">
      <c r="B74" t="s">
        <v>83</v>
      </c>
      <c r="C74" t="s">
        <v>1313</v>
      </c>
      <c r="D74">
        <v>12</v>
      </c>
    </row>
    <row r="75" spans="1:4">
      <c r="A75">
        <v>550044633</v>
      </c>
      <c r="B75" t="s">
        <v>84</v>
      </c>
      <c r="C75" t="s">
        <v>574</v>
      </c>
      <c r="D75">
        <v>1</v>
      </c>
    </row>
    <row r="76" spans="1:4">
      <c r="A76">
        <v>550044635</v>
      </c>
      <c r="B76" t="s">
        <v>85</v>
      </c>
      <c r="C76" t="s">
        <v>1183</v>
      </c>
      <c r="D76">
        <v>7</v>
      </c>
    </row>
    <row r="77" spans="1:4">
      <c r="A77">
        <v>550044709</v>
      </c>
      <c r="B77" t="s">
        <v>14</v>
      </c>
      <c r="C77" t="s">
        <v>1512</v>
      </c>
      <c r="D77">
        <v>2</v>
      </c>
    </row>
    <row r="78" spans="1:4">
      <c r="A78">
        <v>550044845</v>
      </c>
      <c r="B78" t="s">
        <v>87</v>
      </c>
      <c r="C78" t="s">
        <v>584</v>
      </c>
      <c r="D78">
        <v>4</v>
      </c>
    </row>
    <row r="79" spans="1:4">
      <c r="A79">
        <v>550045079</v>
      </c>
      <c r="B79" t="s">
        <v>89</v>
      </c>
      <c r="C79" t="s">
        <v>534</v>
      </c>
      <c r="D79">
        <v>1</v>
      </c>
    </row>
    <row r="80" spans="1:4">
      <c r="A80">
        <v>550045080</v>
      </c>
      <c r="B80" t="s">
        <v>90</v>
      </c>
      <c r="C80" t="s">
        <v>942</v>
      </c>
      <c r="D80">
        <v>4</v>
      </c>
    </row>
    <row r="81" spans="1:4">
      <c r="B81" t="s">
        <v>90</v>
      </c>
      <c r="C81" t="s">
        <v>1992</v>
      </c>
      <c r="D81">
        <v>2</v>
      </c>
    </row>
    <row r="82" spans="1:4">
      <c r="A82">
        <v>550045085</v>
      </c>
      <c r="B82" t="s">
        <v>91</v>
      </c>
      <c r="C82" t="s">
        <v>634</v>
      </c>
      <c r="D82">
        <v>1</v>
      </c>
    </row>
    <row r="83" spans="1:4">
      <c r="A83">
        <v>550045086</v>
      </c>
      <c r="B83" t="s">
        <v>171</v>
      </c>
      <c r="C83" t="s">
        <v>1632</v>
      </c>
      <c r="D83">
        <v>1</v>
      </c>
    </row>
    <row r="84" spans="1:4">
      <c r="A84">
        <v>550046498</v>
      </c>
      <c r="B84" t="s">
        <v>93</v>
      </c>
      <c r="C84" t="s">
        <v>397</v>
      </c>
      <c r="D84">
        <v>4</v>
      </c>
    </row>
    <row r="85" spans="1:4">
      <c r="B85" t="s">
        <v>93</v>
      </c>
      <c r="C85" t="s">
        <v>408</v>
      </c>
      <c r="D85">
        <v>4</v>
      </c>
    </row>
    <row r="86" spans="1:4">
      <c r="B86" t="s">
        <v>93</v>
      </c>
      <c r="C86" t="s">
        <v>625</v>
      </c>
      <c r="D86">
        <v>4</v>
      </c>
    </row>
    <row r="87" spans="1:4">
      <c r="B87" t="s">
        <v>93</v>
      </c>
      <c r="C87" t="s">
        <v>645</v>
      </c>
      <c r="D87">
        <v>4</v>
      </c>
    </row>
    <row r="88" spans="1:4">
      <c r="B88" t="s">
        <v>93</v>
      </c>
      <c r="C88" t="s">
        <v>675</v>
      </c>
      <c r="D88">
        <v>4</v>
      </c>
    </row>
    <row r="89" spans="1:4">
      <c r="B89" t="s">
        <v>93</v>
      </c>
      <c r="C89" t="s">
        <v>684</v>
      </c>
      <c r="D89">
        <v>4</v>
      </c>
    </row>
    <row r="90" spans="1:4">
      <c r="B90" t="s">
        <v>93</v>
      </c>
      <c r="C90" t="s">
        <v>685</v>
      </c>
      <c r="D90">
        <v>4</v>
      </c>
    </row>
    <row r="91" spans="1:4">
      <c r="B91" t="s">
        <v>93</v>
      </c>
      <c r="C91" t="s">
        <v>1030</v>
      </c>
      <c r="D91">
        <v>4</v>
      </c>
    </row>
    <row r="92" spans="1:4">
      <c r="B92" t="s">
        <v>93</v>
      </c>
      <c r="C92" t="s">
        <v>1031</v>
      </c>
      <c r="D92">
        <v>4</v>
      </c>
    </row>
    <row r="93" spans="1:4">
      <c r="B93" t="s">
        <v>93</v>
      </c>
      <c r="C93" t="s">
        <v>1040</v>
      </c>
      <c r="D93">
        <v>4</v>
      </c>
    </row>
    <row r="94" spans="1:4">
      <c r="B94" t="s">
        <v>93</v>
      </c>
      <c r="C94" t="s">
        <v>219</v>
      </c>
      <c r="D94">
        <v>4</v>
      </c>
    </row>
    <row r="95" spans="1:4">
      <c r="B95" t="s">
        <v>93</v>
      </c>
      <c r="C95" t="s">
        <v>1103</v>
      </c>
      <c r="D95">
        <v>4</v>
      </c>
    </row>
    <row r="96" spans="1:4">
      <c r="B96" t="s">
        <v>93</v>
      </c>
      <c r="C96" t="s">
        <v>1812</v>
      </c>
      <c r="D96">
        <v>4</v>
      </c>
    </row>
    <row r="97" spans="1:4">
      <c r="A97">
        <v>550046505</v>
      </c>
      <c r="B97" t="s">
        <v>94</v>
      </c>
      <c r="C97" t="s">
        <v>1753</v>
      </c>
      <c r="D97">
        <v>1</v>
      </c>
    </row>
    <row r="98" spans="1:4">
      <c r="B98" t="s">
        <v>94</v>
      </c>
      <c r="C98" t="s">
        <v>1961</v>
      </c>
      <c r="D98">
        <v>3</v>
      </c>
    </row>
    <row r="99" spans="1:4">
      <c r="A99">
        <v>550047028</v>
      </c>
      <c r="B99" t="s">
        <v>25</v>
      </c>
      <c r="C99" t="s">
        <v>1193</v>
      </c>
      <c r="D99">
        <v>10</v>
      </c>
    </row>
    <row r="100" spans="1:4">
      <c r="A100">
        <v>550047302</v>
      </c>
      <c r="B100" t="s">
        <v>96</v>
      </c>
      <c r="C100" t="s">
        <v>1912</v>
      </c>
      <c r="D100">
        <v>9</v>
      </c>
    </row>
    <row r="101" spans="1:4">
      <c r="A101">
        <v>550048593</v>
      </c>
      <c r="B101" t="s">
        <v>15</v>
      </c>
      <c r="C101" t="s">
        <v>715</v>
      </c>
      <c r="D101">
        <v>12</v>
      </c>
    </row>
    <row r="102" spans="1:4">
      <c r="A102">
        <v>550049044</v>
      </c>
      <c r="B102" t="s">
        <v>100</v>
      </c>
      <c r="C102" t="s">
        <v>884</v>
      </c>
      <c r="D102">
        <v>21</v>
      </c>
    </row>
    <row r="103" spans="1:4">
      <c r="A103">
        <v>550049045</v>
      </c>
      <c r="B103" t="s">
        <v>26</v>
      </c>
      <c r="C103" t="s">
        <v>1981</v>
      </c>
      <c r="D103">
        <v>46</v>
      </c>
    </row>
    <row r="104" spans="1:4">
      <c r="A104">
        <v>550050072</v>
      </c>
      <c r="B104" t="s">
        <v>16</v>
      </c>
      <c r="C104" t="s">
        <v>1971</v>
      </c>
      <c r="D104">
        <v>12</v>
      </c>
    </row>
    <row r="105" spans="1:4">
      <c r="B105" t="s">
        <v>16</v>
      </c>
      <c r="C105" t="s">
        <v>2010</v>
      </c>
      <c r="D105">
        <v>18</v>
      </c>
    </row>
    <row r="106" spans="1:4">
      <c r="A106">
        <v>550050960</v>
      </c>
      <c r="B106" t="s">
        <v>105</v>
      </c>
      <c r="C106" t="s">
        <v>1383</v>
      </c>
      <c r="D106">
        <v>30</v>
      </c>
    </row>
    <row r="107" spans="1:4">
      <c r="A107">
        <v>550054596</v>
      </c>
      <c r="B107" t="s">
        <v>109</v>
      </c>
      <c r="C107" t="s">
        <v>544</v>
      </c>
      <c r="D107">
        <v>4</v>
      </c>
    </row>
    <row r="108" spans="1:4">
      <c r="B108" t="s">
        <v>109</v>
      </c>
      <c r="C108" t="s">
        <v>545</v>
      </c>
      <c r="D108">
        <v>4</v>
      </c>
    </row>
    <row r="109" spans="1:4">
      <c r="B109" t="s">
        <v>109</v>
      </c>
      <c r="C109" t="s">
        <v>585</v>
      </c>
      <c r="D109">
        <v>3</v>
      </c>
    </row>
    <row r="110" spans="1:4">
      <c r="A110">
        <v>550054878</v>
      </c>
      <c r="B110" t="s">
        <v>110</v>
      </c>
      <c r="C110" t="s">
        <v>1562</v>
      </c>
      <c r="D110">
        <v>2</v>
      </c>
    </row>
    <row r="111" spans="1:4">
      <c r="A111">
        <v>550054879</v>
      </c>
      <c r="B111" t="s">
        <v>111</v>
      </c>
      <c r="C111" t="s">
        <v>1752</v>
      </c>
      <c r="D111">
        <v>1</v>
      </c>
    </row>
    <row r="112" spans="1:4">
      <c r="A112">
        <v>550056224</v>
      </c>
      <c r="B112" t="s">
        <v>112</v>
      </c>
      <c r="C112" t="s">
        <v>1243</v>
      </c>
      <c r="D112">
        <v>1</v>
      </c>
    </row>
    <row r="113" spans="1:4">
      <c r="B113" t="s">
        <v>112</v>
      </c>
      <c r="C113" t="s">
        <v>1254</v>
      </c>
      <c r="D113">
        <v>1</v>
      </c>
    </row>
    <row r="114" spans="1:4">
      <c r="A114">
        <v>550056226</v>
      </c>
      <c r="B114" t="s">
        <v>113</v>
      </c>
      <c r="C114" t="s">
        <v>763</v>
      </c>
      <c r="D114">
        <v>1</v>
      </c>
    </row>
    <row r="115" spans="1:4">
      <c r="B115" t="s">
        <v>113</v>
      </c>
      <c r="C115" t="s">
        <v>1871</v>
      </c>
      <c r="D115">
        <v>2</v>
      </c>
    </row>
    <row r="116" spans="1:4">
      <c r="A116">
        <v>550056227</v>
      </c>
      <c r="B116" t="s">
        <v>114</v>
      </c>
      <c r="C116" t="s">
        <v>1164</v>
      </c>
      <c r="D116">
        <v>1</v>
      </c>
    </row>
    <row r="117" spans="1:4">
      <c r="B117" t="s">
        <v>114</v>
      </c>
      <c r="C117" t="s">
        <v>1223</v>
      </c>
      <c r="D117">
        <v>2</v>
      </c>
    </row>
    <row r="118" spans="1:4">
      <c r="A118">
        <v>550056228</v>
      </c>
      <c r="B118" t="s">
        <v>115</v>
      </c>
      <c r="C118" t="s">
        <v>1173</v>
      </c>
      <c r="D118">
        <v>4</v>
      </c>
    </row>
    <row r="119" spans="1:4">
      <c r="A119">
        <v>550058592</v>
      </c>
      <c r="B119" t="s">
        <v>27</v>
      </c>
      <c r="C119" t="s">
        <v>792</v>
      </c>
      <c r="D119">
        <v>6</v>
      </c>
    </row>
    <row r="120" spans="1:4">
      <c r="B120" t="s">
        <v>27</v>
      </c>
      <c r="C120" t="s">
        <v>933</v>
      </c>
      <c r="D120">
        <v>13</v>
      </c>
    </row>
    <row r="121" spans="1:4">
      <c r="A121">
        <v>550058593</v>
      </c>
      <c r="B121" t="s">
        <v>13</v>
      </c>
      <c r="C121" t="s">
        <v>368</v>
      </c>
      <c r="D121">
        <v>2</v>
      </c>
    </row>
    <row r="122" spans="1:4">
      <c r="A122">
        <v>550061081</v>
      </c>
      <c r="B122" t="s">
        <v>117</v>
      </c>
      <c r="C122" t="s">
        <v>753</v>
      </c>
      <c r="D122">
        <v>48</v>
      </c>
    </row>
    <row r="123" spans="1:4">
      <c r="A123">
        <v>550061082</v>
      </c>
      <c r="B123" t="s">
        <v>118</v>
      </c>
      <c r="C123" t="s">
        <v>1344</v>
      </c>
      <c r="D123">
        <v>4</v>
      </c>
    </row>
    <row r="124" spans="1:4">
      <c r="A124">
        <v>550062285</v>
      </c>
      <c r="B124" t="s">
        <v>179</v>
      </c>
      <c r="C124" t="s">
        <v>377</v>
      </c>
      <c r="D124">
        <v>1</v>
      </c>
    </row>
    <row r="125" spans="1:4">
      <c r="B125" t="s">
        <v>179</v>
      </c>
      <c r="C125" t="s">
        <v>378</v>
      </c>
      <c r="D125">
        <v>1</v>
      </c>
    </row>
    <row r="126" spans="1:4">
      <c r="B126" t="s">
        <v>179</v>
      </c>
      <c r="C126" t="s">
        <v>388</v>
      </c>
      <c r="D126">
        <v>1</v>
      </c>
    </row>
    <row r="127" spans="1:4">
      <c r="B127" t="s">
        <v>179</v>
      </c>
      <c r="C127" t="s">
        <v>398</v>
      </c>
      <c r="D127">
        <v>1</v>
      </c>
    </row>
    <row r="128" spans="1:4">
      <c r="B128" t="s">
        <v>179</v>
      </c>
      <c r="C128" t="s">
        <v>416</v>
      </c>
      <c r="D128">
        <v>1</v>
      </c>
    </row>
    <row r="129" spans="2:4">
      <c r="B129" t="s">
        <v>179</v>
      </c>
      <c r="C129" t="s">
        <v>417</v>
      </c>
      <c r="D129">
        <v>1</v>
      </c>
    </row>
    <row r="130" spans="2:4">
      <c r="B130" t="s">
        <v>179</v>
      </c>
      <c r="C130" t="s">
        <v>423</v>
      </c>
      <c r="D130">
        <v>1</v>
      </c>
    </row>
    <row r="131" spans="2:4">
      <c r="B131" t="s">
        <v>179</v>
      </c>
      <c r="C131" t="s">
        <v>424</v>
      </c>
      <c r="D131">
        <v>1</v>
      </c>
    </row>
    <row r="132" spans="2:4">
      <c r="B132" t="s">
        <v>179</v>
      </c>
      <c r="C132" t="s">
        <v>428</v>
      </c>
      <c r="D132">
        <v>1</v>
      </c>
    </row>
    <row r="133" spans="2:4">
      <c r="B133" t="s">
        <v>179</v>
      </c>
      <c r="C133" t="s">
        <v>429</v>
      </c>
      <c r="D133">
        <v>1</v>
      </c>
    </row>
    <row r="134" spans="2:4">
      <c r="B134" t="s">
        <v>179</v>
      </c>
      <c r="C134" t="s">
        <v>435</v>
      </c>
      <c r="D134">
        <v>1</v>
      </c>
    </row>
    <row r="135" spans="2:4">
      <c r="B135" t="s">
        <v>179</v>
      </c>
      <c r="C135" t="s">
        <v>436</v>
      </c>
      <c r="D135">
        <v>1</v>
      </c>
    </row>
    <row r="136" spans="2:4">
      <c r="B136" t="s">
        <v>179</v>
      </c>
      <c r="C136" t="s">
        <v>444</v>
      </c>
      <c r="D136">
        <v>1</v>
      </c>
    </row>
    <row r="137" spans="2:4">
      <c r="B137" t="s">
        <v>179</v>
      </c>
      <c r="C137" t="s">
        <v>445</v>
      </c>
      <c r="D137">
        <v>1</v>
      </c>
    </row>
    <row r="138" spans="2:4">
      <c r="B138" t="s">
        <v>179</v>
      </c>
      <c r="C138" t="s">
        <v>454</v>
      </c>
      <c r="D138">
        <v>1</v>
      </c>
    </row>
    <row r="139" spans="2:4">
      <c r="B139" t="s">
        <v>179</v>
      </c>
      <c r="C139" t="s">
        <v>455</v>
      </c>
      <c r="D139">
        <v>1</v>
      </c>
    </row>
    <row r="140" spans="2:4">
      <c r="B140" t="s">
        <v>179</v>
      </c>
      <c r="C140" t="s">
        <v>464</v>
      </c>
      <c r="D140">
        <v>1</v>
      </c>
    </row>
    <row r="141" spans="2:4">
      <c r="B141" t="s">
        <v>179</v>
      </c>
      <c r="C141" t="s">
        <v>465</v>
      </c>
      <c r="D141">
        <v>1</v>
      </c>
    </row>
    <row r="142" spans="2:4">
      <c r="B142" t="s">
        <v>179</v>
      </c>
      <c r="C142" t="s">
        <v>474</v>
      </c>
      <c r="D142">
        <v>1</v>
      </c>
    </row>
    <row r="143" spans="2:4">
      <c r="B143" t="s">
        <v>179</v>
      </c>
      <c r="C143" t="s">
        <v>475</v>
      </c>
      <c r="D143">
        <v>1</v>
      </c>
    </row>
    <row r="144" spans="2:4">
      <c r="B144" t="s">
        <v>179</v>
      </c>
      <c r="C144" t="s">
        <v>484</v>
      </c>
      <c r="D144">
        <v>1</v>
      </c>
    </row>
    <row r="145" spans="2:4">
      <c r="B145" t="s">
        <v>179</v>
      </c>
      <c r="C145" t="s">
        <v>485</v>
      </c>
      <c r="D145">
        <v>1</v>
      </c>
    </row>
    <row r="146" spans="2:4">
      <c r="B146" t="s">
        <v>179</v>
      </c>
      <c r="C146" t="s">
        <v>494</v>
      </c>
      <c r="D146">
        <v>1</v>
      </c>
    </row>
    <row r="147" spans="2:4">
      <c r="B147" t="s">
        <v>179</v>
      </c>
      <c r="C147" t="s">
        <v>495</v>
      </c>
      <c r="D147">
        <v>1</v>
      </c>
    </row>
    <row r="148" spans="2:4">
      <c r="B148" t="s">
        <v>179</v>
      </c>
      <c r="C148" t="s">
        <v>504</v>
      </c>
      <c r="D148">
        <v>1</v>
      </c>
    </row>
    <row r="149" spans="2:4">
      <c r="B149" t="s">
        <v>179</v>
      </c>
      <c r="C149" t="s">
        <v>505</v>
      </c>
      <c r="D149">
        <v>1</v>
      </c>
    </row>
    <row r="150" spans="2:4">
      <c r="B150" t="s">
        <v>179</v>
      </c>
      <c r="C150" t="s">
        <v>514</v>
      </c>
      <c r="D150">
        <v>1</v>
      </c>
    </row>
    <row r="151" spans="2:4">
      <c r="B151" t="s">
        <v>179</v>
      </c>
      <c r="C151" t="s">
        <v>515</v>
      </c>
      <c r="D151">
        <v>1</v>
      </c>
    </row>
    <row r="152" spans="2:4">
      <c r="B152" t="s">
        <v>179</v>
      </c>
      <c r="C152" t="s">
        <v>524</v>
      </c>
      <c r="D152">
        <v>1</v>
      </c>
    </row>
    <row r="153" spans="2:4">
      <c r="B153" t="s">
        <v>179</v>
      </c>
      <c r="C153" t="s">
        <v>525</v>
      </c>
      <c r="D153">
        <v>1</v>
      </c>
    </row>
    <row r="154" spans="2:4">
      <c r="B154" t="s">
        <v>179</v>
      </c>
      <c r="C154" t="s">
        <v>1293</v>
      </c>
      <c r="D154">
        <v>1</v>
      </c>
    </row>
    <row r="155" spans="2:4">
      <c r="B155" t="s">
        <v>179</v>
      </c>
      <c r="C155" t="s">
        <v>1294</v>
      </c>
      <c r="D155">
        <v>1</v>
      </c>
    </row>
    <row r="156" spans="2:4">
      <c r="B156" t="s">
        <v>179</v>
      </c>
      <c r="C156" t="s">
        <v>1303</v>
      </c>
      <c r="D156">
        <v>1</v>
      </c>
    </row>
    <row r="157" spans="2:4">
      <c r="B157" t="s">
        <v>179</v>
      </c>
      <c r="C157" t="s">
        <v>1304</v>
      </c>
      <c r="D157">
        <v>1</v>
      </c>
    </row>
    <row r="158" spans="2:4">
      <c r="B158" t="s">
        <v>179</v>
      </c>
      <c r="C158" t="s">
        <v>1462</v>
      </c>
      <c r="D158">
        <v>1</v>
      </c>
    </row>
    <row r="159" spans="2:4">
      <c r="B159" t="s">
        <v>179</v>
      </c>
      <c r="C159" t="s">
        <v>1463</v>
      </c>
      <c r="D159">
        <v>1</v>
      </c>
    </row>
    <row r="160" spans="2:4">
      <c r="B160" t="s">
        <v>179</v>
      </c>
      <c r="C160" t="s">
        <v>1472</v>
      </c>
      <c r="D160">
        <v>1</v>
      </c>
    </row>
    <row r="161" spans="2:4">
      <c r="B161" t="s">
        <v>179</v>
      </c>
      <c r="C161" t="s">
        <v>1473</v>
      </c>
      <c r="D161">
        <v>1</v>
      </c>
    </row>
    <row r="162" spans="2:4">
      <c r="B162" t="s">
        <v>179</v>
      </c>
      <c r="C162" t="s">
        <v>1482</v>
      </c>
      <c r="D162">
        <v>1</v>
      </c>
    </row>
    <row r="163" spans="2:4">
      <c r="B163" t="s">
        <v>179</v>
      </c>
      <c r="C163" t="s">
        <v>1483</v>
      </c>
      <c r="D163">
        <v>1</v>
      </c>
    </row>
    <row r="164" spans="2:4">
      <c r="B164" t="s">
        <v>179</v>
      </c>
      <c r="C164" t="s">
        <v>1492</v>
      </c>
      <c r="D164">
        <v>1</v>
      </c>
    </row>
    <row r="165" spans="2:4">
      <c r="B165" t="s">
        <v>179</v>
      </c>
      <c r="C165" t="s">
        <v>1493</v>
      </c>
      <c r="D165">
        <v>1</v>
      </c>
    </row>
    <row r="166" spans="2:4">
      <c r="B166" t="s">
        <v>179</v>
      </c>
      <c r="C166" t="s">
        <v>1502</v>
      </c>
      <c r="D166">
        <v>1</v>
      </c>
    </row>
    <row r="167" spans="2:4">
      <c r="B167" t="s">
        <v>179</v>
      </c>
      <c r="C167" t="s">
        <v>1503</v>
      </c>
      <c r="D167">
        <v>1</v>
      </c>
    </row>
    <row r="168" spans="2:4">
      <c r="B168" t="s">
        <v>179</v>
      </c>
      <c r="C168" t="s">
        <v>1573</v>
      </c>
      <c r="D168">
        <v>1</v>
      </c>
    </row>
    <row r="169" spans="2:4">
      <c r="B169" t="s">
        <v>179</v>
      </c>
      <c r="C169" t="s">
        <v>1582</v>
      </c>
      <c r="D169">
        <v>1</v>
      </c>
    </row>
    <row r="170" spans="2:4">
      <c r="B170" t="s">
        <v>179</v>
      </c>
      <c r="C170" t="s">
        <v>1583</v>
      </c>
      <c r="D170">
        <v>1</v>
      </c>
    </row>
    <row r="171" spans="2:4">
      <c r="B171" t="s">
        <v>179</v>
      </c>
      <c r="C171" t="s">
        <v>1592</v>
      </c>
      <c r="D171">
        <v>1</v>
      </c>
    </row>
    <row r="172" spans="2:4">
      <c r="B172" t="s">
        <v>179</v>
      </c>
      <c r="C172" t="s">
        <v>1593</v>
      </c>
      <c r="D172">
        <v>1</v>
      </c>
    </row>
    <row r="173" spans="2:4">
      <c r="B173" t="s">
        <v>179</v>
      </c>
      <c r="C173" t="s">
        <v>1602</v>
      </c>
      <c r="D173">
        <v>1</v>
      </c>
    </row>
    <row r="174" spans="2:4">
      <c r="B174" t="s">
        <v>179</v>
      </c>
      <c r="C174" t="s">
        <v>1603</v>
      </c>
      <c r="D174">
        <v>1</v>
      </c>
    </row>
    <row r="175" spans="2:4">
      <c r="B175" t="s">
        <v>179</v>
      </c>
      <c r="C175" t="s">
        <v>1612</v>
      </c>
      <c r="D175">
        <v>1</v>
      </c>
    </row>
    <row r="176" spans="2:4">
      <c r="B176" t="s">
        <v>179</v>
      </c>
      <c r="C176" t="s">
        <v>1622</v>
      </c>
      <c r="D176">
        <v>1</v>
      </c>
    </row>
    <row r="177" spans="2:4">
      <c r="B177" t="s">
        <v>179</v>
      </c>
      <c r="C177" t="s">
        <v>1623</v>
      </c>
      <c r="D177">
        <v>1</v>
      </c>
    </row>
    <row r="178" spans="2:4">
      <c r="B178" t="s">
        <v>179</v>
      </c>
      <c r="C178" t="s">
        <v>1652</v>
      </c>
      <c r="D178">
        <v>1</v>
      </c>
    </row>
    <row r="179" spans="2:4">
      <c r="B179" t="s">
        <v>179</v>
      </c>
      <c r="C179" t="s">
        <v>1672</v>
      </c>
      <c r="D179">
        <v>1</v>
      </c>
    </row>
    <row r="180" spans="2:4">
      <c r="B180" t="s">
        <v>179</v>
      </c>
      <c r="C180" t="s">
        <v>1673</v>
      </c>
      <c r="D180">
        <v>1</v>
      </c>
    </row>
    <row r="181" spans="2:4">
      <c r="B181" t="s">
        <v>179</v>
      </c>
      <c r="C181" t="s">
        <v>1831</v>
      </c>
      <c r="D181">
        <v>1</v>
      </c>
    </row>
    <row r="182" spans="2:4">
      <c r="B182" t="s">
        <v>179</v>
      </c>
      <c r="C182" t="s">
        <v>1832</v>
      </c>
      <c r="D182">
        <v>1</v>
      </c>
    </row>
    <row r="183" spans="2:4">
      <c r="B183" t="s">
        <v>179</v>
      </c>
      <c r="C183" t="s">
        <v>1841</v>
      </c>
      <c r="D183">
        <v>1</v>
      </c>
    </row>
    <row r="184" spans="2:4">
      <c r="B184" t="s">
        <v>179</v>
      </c>
      <c r="C184" t="s">
        <v>1842</v>
      </c>
      <c r="D184">
        <v>1</v>
      </c>
    </row>
    <row r="185" spans="2:4">
      <c r="B185" t="s">
        <v>179</v>
      </c>
      <c r="C185" t="s">
        <v>1851</v>
      </c>
      <c r="D185">
        <v>1</v>
      </c>
    </row>
    <row r="186" spans="2:4">
      <c r="B186" t="s">
        <v>179</v>
      </c>
      <c r="C186" t="s">
        <v>1852</v>
      </c>
      <c r="D186">
        <v>1</v>
      </c>
    </row>
    <row r="187" spans="2:4">
      <c r="B187" t="s">
        <v>179</v>
      </c>
      <c r="C187" t="s">
        <v>1861</v>
      </c>
      <c r="D187">
        <v>1</v>
      </c>
    </row>
    <row r="188" spans="2:4">
      <c r="B188" t="s">
        <v>179</v>
      </c>
      <c r="C188" t="s">
        <v>1862</v>
      </c>
      <c r="D188">
        <v>1</v>
      </c>
    </row>
    <row r="189" spans="2:4">
      <c r="B189" t="s">
        <v>179</v>
      </c>
      <c r="C189" t="s">
        <v>2050</v>
      </c>
      <c r="D189">
        <v>1</v>
      </c>
    </row>
    <row r="190" spans="2:4">
      <c r="B190" t="s">
        <v>179</v>
      </c>
      <c r="C190" t="s">
        <v>2060</v>
      </c>
      <c r="D190">
        <v>1</v>
      </c>
    </row>
    <row r="191" spans="2:4">
      <c r="B191" t="s">
        <v>179</v>
      </c>
      <c r="C191" t="s">
        <v>2069</v>
      </c>
      <c r="D191">
        <v>1</v>
      </c>
    </row>
    <row r="192" spans="2:4">
      <c r="B192" t="s">
        <v>179</v>
      </c>
      <c r="C192" t="s">
        <v>2070</v>
      </c>
      <c r="D192">
        <v>1</v>
      </c>
    </row>
    <row r="193" spans="1:4">
      <c r="B193" t="s">
        <v>179</v>
      </c>
      <c r="C193" t="s">
        <v>2079</v>
      </c>
      <c r="D193">
        <v>1</v>
      </c>
    </row>
    <row r="194" spans="1:4">
      <c r="B194" t="s">
        <v>179</v>
      </c>
      <c r="C194" t="s">
        <v>2080</v>
      </c>
      <c r="D194">
        <v>1</v>
      </c>
    </row>
    <row r="195" spans="1:4">
      <c r="A195">
        <v>550062455</v>
      </c>
      <c r="B195" t="s">
        <v>17</v>
      </c>
      <c r="C195" t="s">
        <v>1113</v>
      </c>
      <c r="D195">
        <v>15</v>
      </c>
    </row>
    <row r="196" spans="1:4">
      <c r="A196">
        <v>550062460</v>
      </c>
      <c r="B196" t="s">
        <v>119</v>
      </c>
      <c r="C196" t="s">
        <v>1021</v>
      </c>
      <c r="D196">
        <v>40</v>
      </c>
    </row>
    <row r="197" spans="1:4">
      <c r="B197" t="s">
        <v>119</v>
      </c>
      <c r="C197" t="s">
        <v>1253</v>
      </c>
      <c r="D197">
        <v>40</v>
      </c>
    </row>
    <row r="198" spans="1:4">
      <c r="A198">
        <v>550062461</v>
      </c>
      <c r="B198" t="s">
        <v>7</v>
      </c>
      <c r="C198" t="s">
        <v>913</v>
      </c>
      <c r="D198">
        <v>13</v>
      </c>
    </row>
    <row r="199" spans="1:4">
      <c r="A199">
        <v>550062462</v>
      </c>
      <c r="B199" t="s">
        <v>21</v>
      </c>
      <c r="C199" t="s">
        <v>1333</v>
      </c>
      <c r="D199">
        <v>10</v>
      </c>
    </row>
    <row r="200" spans="1:4">
      <c r="A200">
        <v>550062463</v>
      </c>
      <c r="B200" t="s">
        <v>120</v>
      </c>
      <c r="C200" t="s">
        <v>654</v>
      </c>
      <c r="D200">
        <v>9</v>
      </c>
    </row>
    <row r="201" spans="1:4">
      <c r="A201">
        <v>550062464</v>
      </c>
      <c r="B201" t="s">
        <v>18</v>
      </c>
      <c r="C201" t="s">
        <v>734</v>
      </c>
      <c r="D201">
        <v>6</v>
      </c>
    </row>
    <row r="202" spans="1:4">
      <c r="A202">
        <v>550062631</v>
      </c>
      <c r="B202" t="s">
        <v>178</v>
      </c>
      <c r="C202" t="s">
        <v>387</v>
      </c>
      <c r="D202">
        <v>30</v>
      </c>
    </row>
    <row r="203" spans="1:4">
      <c r="B203" t="s">
        <v>178</v>
      </c>
      <c r="C203" t="s">
        <v>2030</v>
      </c>
      <c r="D203">
        <v>29</v>
      </c>
    </row>
    <row r="204" spans="1:4">
      <c r="A204">
        <v>550062632</v>
      </c>
      <c r="B204" t="s">
        <v>121</v>
      </c>
      <c r="C204" t="s">
        <v>1732</v>
      </c>
      <c r="D204">
        <v>40</v>
      </c>
    </row>
    <row r="205" spans="1:4">
      <c r="B205" t="s">
        <v>121</v>
      </c>
      <c r="C205" t="s">
        <v>1881</v>
      </c>
      <c r="D205">
        <v>26</v>
      </c>
    </row>
    <row r="206" spans="1:4">
      <c r="A206">
        <v>550066782</v>
      </c>
      <c r="B206" t="s">
        <v>128</v>
      </c>
      <c r="C206" t="s">
        <v>1413</v>
      </c>
      <c r="D206">
        <v>8</v>
      </c>
    </row>
    <row r="207" spans="1:4">
      <c r="A207">
        <v>550066882</v>
      </c>
      <c r="B207" t="s">
        <v>129</v>
      </c>
      <c r="C207" t="s">
        <v>1952</v>
      </c>
      <c r="D207">
        <v>26</v>
      </c>
    </row>
    <row r="208" spans="1:4">
      <c r="A208">
        <v>550069979</v>
      </c>
      <c r="B208" t="s">
        <v>197</v>
      </c>
      <c r="C208" t="s">
        <v>1891</v>
      </c>
      <c r="D208">
        <v>2</v>
      </c>
    </row>
    <row r="209" spans="1:4">
      <c r="A209">
        <v>550070612</v>
      </c>
      <c r="B209" t="s">
        <v>10</v>
      </c>
      <c r="C209" t="s">
        <v>1144</v>
      </c>
      <c r="D209">
        <v>29</v>
      </c>
    </row>
    <row r="210" spans="1:4">
      <c r="A210">
        <v>550070613</v>
      </c>
      <c r="B210" t="s">
        <v>130</v>
      </c>
      <c r="C210" t="s">
        <v>595</v>
      </c>
      <c r="D210">
        <v>36</v>
      </c>
    </row>
    <row r="211" spans="1:4">
      <c r="B211" t="s">
        <v>130</v>
      </c>
      <c r="C211" t="s">
        <v>213</v>
      </c>
      <c r="D211">
        <v>24</v>
      </c>
    </row>
    <row r="212" spans="1:4">
      <c r="B212" t="s">
        <v>130</v>
      </c>
      <c r="C212" t="s">
        <v>904</v>
      </c>
      <c r="D212">
        <v>39</v>
      </c>
    </row>
    <row r="213" spans="1:4">
      <c r="B213" t="s">
        <v>130</v>
      </c>
      <c r="C213" t="s">
        <v>1163</v>
      </c>
      <c r="D213">
        <v>20</v>
      </c>
    </row>
    <row r="214" spans="1:4">
      <c r="A214">
        <v>550070614</v>
      </c>
      <c r="B214" t="s">
        <v>11</v>
      </c>
      <c r="C214" t="s">
        <v>844</v>
      </c>
      <c r="D214">
        <v>36</v>
      </c>
    </row>
    <row r="215" spans="1:4">
      <c r="B215" t="s">
        <v>11</v>
      </c>
      <c r="C215" t="s">
        <v>853</v>
      </c>
      <c r="D215">
        <v>36</v>
      </c>
    </row>
    <row r="216" spans="1:4">
      <c r="B216" t="s">
        <v>11</v>
      </c>
      <c r="C216" t="s">
        <v>873</v>
      </c>
      <c r="D216">
        <v>36</v>
      </c>
    </row>
    <row r="217" spans="1:4">
      <c r="B217" t="s">
        <v>11</v>
      </c>
      <c r="C217" t="s">
        <v>349</v>
      </c>
      <c r="D217">
        <v>36</v>
      </c>
    </row>
    <row r="218" spans="1:4">
      <c r="B218" t="s">
        <v>11</v>
      </c>
      <c r="C218" t="s">
        <v>1124</v>
      </c>
      <c r="D218">
        <v>36</v>
      </c>
    </row>
    <row r="219" spans="1:4">
      <c r="B219" t="s">
        <v>11</v>
      </c>
      <c r="C219" t="s">
        <v>1133</v>
      </c>
      <c r="D219">
        <v>36</v>
      </c>
    </row>
    <row r="220" spans="1:4">
      <c r="B220" t="s">
        <v>11</v>
      </c>
      <c r="C220" t="s">
        <v>1134</v>
      </c>
      <c r="D220">
        <v>36</v>
      </c>
    </row>
    <row r="221" spans="1:4">
      <c r="B221" t="s">
        <v>11</v>
      </c>
      <c r="C221" t="s">
        <v>1143</v>
      </c>
      <c r="D221">
        <v>36</v>
      </c>
    </row>
    <row r="222" spans="1:4">
      <c r="B222" t="s">
        <v>11</v>
      </c>
      <c r="C222" t="s">
        <v>1154</v>
      </c>
      <c r="D222">
        <v>36</v>
      </c>
    </row>
    <row r="223" spans="1:4">
      <c r="B223" t="s">
        <v>11</v>
      </c>
      <c r="C223" t="s">
        <v>1203</v>
      </c>
      <c r="D223">
        <v>36</v>
      </c>
    </row>
    <row r="224" spans="1:4">
      <c r="B224" t="s">
        <v>11</v>
      </c>
      <c r="C224" t="s">
        <v>1213</v>
      </c>
      <c r="D224">
        <v>36</v>
      </c>
    </row>
    <row r="225" spans="1:4">
      <c r="B225" t="s">
        <v>11</v>
      </c>
      <c r="C225" t="s">
        <v>1244</v>
      </c>
      <c r="D225">
        <v>36</v>
      </c>
    </row>
    <row r="226" spans="1:4">
      <c r="B226" t="s">
        <v>11</v>
      </c>
      <c r="C226" t="s">
        <v>1323</v>
      </c>
      <c r="D226">
        <v>36</v>
      </c>
    </row>
    <row r="227" spans="1:4">
      <c r="B227" t="s">
        <v>11</v>
      </c>
      <c r="C227" t="s">
        <v>1324</v>
      </c>
      <c r="D227">
        <v>36</v>
      </c>
    </row>
    <row r="228" spans="1:4">
      <c r="B228" t="s">
        <v>11</v>
      </c>
      <c r="C228" t="s">
        <v>1364</v>
      </c>
      <c r="D228">
        <v>36</v>
      </c>
    </row>
    <row r="229" spans="1:4">
      <c r="B229" t="s">
        <v>11</v>
      </c>
      <c r="C229" t="s">
        <v>1373</v>
      </c>
      <c r="D229">
        <v>36</v>
      </c>
    </row>
    <row r="230" spans="1:4">
      <c r="B230" t="s">
        <v>11</v>
      </c>
      <c r="C230" t="s">
        <v>1404</v>
      </c>
      <c r="D230">
        <v>36</v>
      </c>
    </row>
    <row r="231" spans="1:4">
      <c r="B231" t="s">
        <v>11</v>
      </c>
      <c r="C231" t="s">
        <v>1434</v>
      </c>
      <c r="D231">
        <v>36</v>
      </c>
    </row>
    <row r="232" spans="1:4">
      <c r="B232" t="s">
        <v>11</v>
      </c>
      <c r="C232" t="s">
        <v>1792</v>
      </c>
      <c r="D232">
        <v>27</v>
      </c>
    </row>
    <row r="233" spans="1:4">
      <c r="A233">
        <v>550070615</v>
      </c>
      <c r="B233" t="s">
        <v>154</v>
      </c>
      <c r="C233" t="s">
        <v>783</v>
      </c>
      <c r="D233">
        <v>31</v>
      </c>
    </row>
    <row r="234" spans="1:4">
      <c r="B234" t="s">
        <v>154</v>
      </c>
      <c r="C234" t="s">
        <v>813</v>
      </c>
      <c r="D234">
        <v>25</v>
      </c>
    </row>
    <row r="235" spans="1:4">
      <c r="A235">
        <v>550070794</v>
      </c>
      <c r="B235" t="s">
        <v>132</v>
      </c>
      <c r="C235" t="s">
        <v>1962</v>
      </c>
      <c r="D235">
        <v>30</v>
      </c>
    </row>
    <row r="236" spans="1:4">
      <c r="A236">
        <v>550071396</v>
      </c>
      <c r="B236" t="s">
        <v>133</v>
      </c>
      <c r="C236" t="s">
        <v>554</v>
      </c>
      <c r="D236">
        <v>4</v>
      </c>
    </row>
    <row r="237" spans="1:4">
      <c r="B237" t="s">
        <v>133</v>
      </c>
      <c r="C237" t="s">
        <v>1114</v>
      </c>
      <c r="D237">
        <v>24</v>
      </c>
    </row>
    <row r="238" spans="1:4">
      <c r="B238" t="s">
        <v>133</v>
      </c>
      <c r="C238" t="s">
        <v>1454</v>
      </c>
      <c r="D238">
        <v>33</v>
      </c>
    </row>
    <row r="239" spans="1:4">
      <c r="B239" t="s">
        <v>133</v>
      </c>
      <c r="C239" t="s">
        <v>1713</v>
      </c>
      <c r="D239">
        <v>8</v>
      </c>
    </row>
    <row r="240" spans="1:4">
      <c r="B240" t="s">
        <v>133</v>
      </c>
      <c r="C240" t="s">
        <v>1782</v>
      </c>
      <c r="D240">
        <v>34</v>
      </c>
    </row>
    <row r="241" spans="1:4">
      <c r="A241">
        <v>550071397</v>
      </c>
      <c r="B241" t="s">
        <v>23</v>
      </c>
      <c r="C241" t="s">
        <v>1433</v>
      </c>
      <c r="D241">
        <v>33</v>
      </c>
    </row>
    <row r="242" spans="1:4">
      <c r="B242" t="s">
        <v>23</v>
      </c>
      <c r="C242" t="s">
        <v>1542</v>
      </c>
      <c r="D242">
        <v>36</v>
      </c>
    </row>
    <row r="243" spans="1:4">
      <c r="B243" t="s">
        <v>23</v>
      </c>
      <c r="C243" t="s">
        <v>1552</v>
      </c>
      <c r="D243">
        <v>36</v>
      </c>
    </row>
    <row r="244" spans="1:4">
      <c r="B244" t="s">
        <v>23</v>
      </c>
      <c r="C244" t="s">
        <v>1563</v>
      </c>
      <c r="D244">
        <v>36</v>
      </c>
    </row>
    <row r="245" spans="1:4">
      <c r="B245" t="s">
        <v>23</v>
      </c>
      <c r="C245" t="s">
        <v>1572</v>
      </c>
      <c r="D245">
        <v>36</v>
      </c>
    </row>
    <row r="246" spans="1:4">
      <c r="B246" t="s">
        <v>23</v>
      </c>
      <c r="C246" t="s">
        <v>1643</v>
      </c>
      <c r="D246">
        <v>36</v>
      </c>
    </row>
    <row r="247" spans="1:4">
      <c r="B247" t="s">
        <v>23</v>
      </c>
      <c r="C247" t="s">
        <v>1653</v>
      </c>
      <c r="D247">
        <v>36</v>
      </c>
    </row>
    <row r="248" spans="1:4">
      <c r="B248" t="s">
        <v>23</v>
      </c>
      <c r="C248" t="s">
        <v>1712</v>
      </c>
      <c r="D248">
        <v>33</v>
      </c>
    </row>
    <row r="249" spans="1:4">
      <c r="B249" t="s">
        <v>23</v>
      </c>
      <c r="C249" t="s">
        <v>1723</v>
      </c>
      <c r="D249">
        <v>36</v>
      </c>
    </row>
    <row r="250" spans="1:4">
      <c r="B250" t="s">
        <v>23</v>
      </c>
      <c r="C250" t="s">
        <v>1733</v>
      </c>
      <c r="D250">
        <v>36</v>
      </c>
    </row>
    <row r="251" spans="1:4">
      <c r="B251" t="s">
        <v>23</v>
      </c>
      <c r="C251" t="s">
        <v>1742</v>
      </c>
      <c r="D251">
        <v>36</v>
      </c>
    </row>
    <row r="252" spans="1:4">
      <c r="B252" t="s">
        <v>23</v>
      </c>
      <c r="C252" t="s">
        <v>1762</v>
      </c>
      <c r="D252">
        <v>36</v>
      </c>
    </row>
    <row r="253" spans="1:4">
      <c r="B253" t="s">
        <v>23</v>
      </c>
      <c r="C253" t="s">
        <v>1783</v>
      </c>
      <c r="D253">
        <v>36</v>
      </c>
    </row>
    <row r="254" spans="1:4">
      <c r="B254" t="s">
        <v>23</v>
      </c>
      <c r="C254" t="s">
        <v>1793</v>
      </c>
      <c r="D254">
        <v>36</v>
      </c>
    </row>
    <row r="255" spans="1:4">
      <c r="B255" t="s">
        <v>23</v>
      </c>
      <c r="C255" t="s">
        <v>1802</v>
      </c>
      <c r="D255">
        <v>36</v>
      </c>
    </row>
    <row r="256" spans="1:4">
      <c r="B256" t="s">
        <v>23</v>
      </c>
      <c r="C256" t="s">
        <v>1821</v>
      </c>
      <c r="D256">
        <v>36</v>
      </c>
    </row>
    <row r="257" spans="1:4">
      <c r="B257" t="s">
        <v>23</v>
      </c>
      <c r="C257" t="s">
        <v>1991</v>
      </c>
      <c r="D257">
        <v>36</v>
      </c>
    </row>
    <row r="258" spans="1:4">
      <c r="B258" t="s">
        <v>23</v>
      </c>
      <c r="C258" t="s">
        <v>2000</v>
      </c>
      <c r="D258">
        <v>36</v>
      </c>
    </row>
    <row r="259" spans="1:4">
      <c r="A259">
        <v>550072297</v>
      </c>
      <c r="B259" t="s">
        <v>177</v>
      </c>
      <c r="C259" t="s">
        <v>1892</v>
      </c>
      <c r="D259">
        <v>11</v>
      </c>
    </row>
    <row r="260" spans="1:4">
      <c r="A260">
        <v>550072298</v>
      </c>
      <c r="B260" t="s">
        <v>163</v>
      </c>
      <c r="C260" t="s">
        <v>1153</v>
      </c>
      <c r="D260">
        <v>8</v>
      </c>
    </row>
    <row r="261" spans="1:4">
      <c r="A261">
        <v>550074572</v>
      </c>
      <c r="B261" t="s">
        <v>161</v>
      </c>
      <c r="C261" t="s">
        <v>1911</v>
      </c>
      <c r="D261">
        <v>1</v>
      </c>
    </row>
    <row r="262" spans="1:4">
      <c r="A262">
        <v>550075430</v>
      </c>
      <c r="B262" t="s">
        <v>141</v>
      </c>
      <c r="C262" t="s">
        <v>1384</v>
      </c>
      <c r="D262">
        <v>6</v>
      </c>
    </row>
    <row r="263" spans="1:4">
      <c r="A263">
        <v>550075433</v>
      </c>
      <c r="B263" t="s">
        <v>142</v>
      </c>
      <c r="C263" t="s">
        <v>735</v>
      </c>
      <c r="D263">
        <v>29</v>
      </c>
    </row>
    <row r="264" spans="1:4">
      <c r="A264">
        <v>550075434</v>
      </c>
      <c r="B264" t="s">
        <v>143</v>
      </c>
      <c r="C264" t="s">
        <v>1642</v>
      </c>
      <c r="D264">
        <v>39</v>
      </c>
    </row>
    <row r="265" spans="1:4">
      <c r="A265">
        <v>550076253</v>
      </c>
      <c r="B265" t="s">
        <v>145</v>
      </c>
      <c r="C265" t="s">
        <v>834</v>
      </c>
      <c r="D265">
        <v>48</v>
      </c>
    </row>
    <row r="266" spans="1:4">
      <c r="A266">
        <v>550077344</v>
      </c>
      <c r="B266" t="s">
        <v>149</v>
      </c>
      <c r="C266" t="s">
        <v>1204</v>
      </c>
      <c r="D266">
        <v>46</v>
      </c>
    </row>
    <row r="267" spans="1:4">
      <c r="A267">
        <v>550077346</v>
      </c>
      <c r="B267" t="s">
        <v>151</v>
      </c>
      <c r="C267" t="s">
        <v>1393</v>
      </c>
      <c r="D267">
        <v>33</v>
      </c>
    </row>
    <row r="268" spans="1:4">
      <c r="A268">
        <v>550077347</v>
      </c>
      <c r="B268" t="s">
        <v>152</v>
      </c>
      <c r="C268" t="s">
        <v>1662</v>
      </c>
      <c r="D268">
        <v>6</v>
      </c>
    </row>
    <row r="269" spans="1:4">
      <c r="A269">
        <v>550077627</v>
      </c>
      <c r="B269" t="s">
        <v>198</v>
      </c>
      <c r="C269" t="s">
        <v>1123</v>
      </c>
      <c r="D269">
        <v>1</v>
      </c>
    </row>
    <row r="270" spans="1:4">
      <c r="A270">
        <v>550077926</v>
      </c>
      <c r="B270" t="s">
        <v>196</v>
      </c>
      <c r="C270" t="s">
        <v>2019</v>
      </c>
      <c r="D270">
        <v>36</v>
      </c>
    </row>
    <row r="271" spans="1:4">
      <c r="A271">
        <v>550077927</v>
      </c>
      <c r="B271" t="s">
        <v>184</v>
      </c>
      <c r="C271" t="s">
        <v>1334</v>
      </c>
      <c r="D271">
        <v>18</v>
      </c>
    </row>
    <row r="272" spans="1:4">
      <c r="A272">
        <v>550078475</v>
      </c>
      <c r="B272" t="s">
        <v>189</v>
      </c>
      <c r="C272" t="s">
        <v>972</v>
      </c>
      <c r="D272">
        <v>43</v>
      </c>
    </row>
    <row r="273" spans="1:4">
      <c r="A273">
        <v>550040071</v>
      </c>
      <c r="B273" t="s">
        <v>73</v>
      </c>
      <c r="C273" t="s">
        <v>635</v>
      </c>
      <c r="D273">
        <v>2</v>
      </c>
    </row>
    <row r="274" spans="1:4">
      <c r="A274">
        <v>550047464</v>
      </c>
      <c r="B274" t="s">
        <v>172</v>
      </c>
      <c r="C274" t="s">
        <v>1453</v>
      </c>
      <c r="D274">
        <v>3</v>
      </c>
    </row>
    <row r="275" spans="1:4">
      <c r="A275">
        <v>550045078</v>
      </c>
      <c r="B275" t="s">
        <v>88</v>
      </c>
      <c r="C275" t="s">
        <v>1951</v>
      </c>
      <c r="D275">
        <v>3</v>
      </c>
    </row>
    <row r="276" spans="1:4">
      <c r="A276">
        <v>550024986</v>
      </c>
      <c r="B276" t="s">
        <v>44</v>
      </c>
      <c r="C276" t="s">
        <v>407</v>
      </c>
      <c r="D276">
        <v>1</v>
      </c>
    </row>
    <row r="277" spans="1:4">
      <c r="A277">
        <v>550024947</v>
      </c>
      <c r="B277" t="s">
        <v>38</v>
      </c>
      <c r="C277" t="s">
        <v>914</v>
      </c>
      <c r="D277">
        <v>3</v>
      </c>
    </row>
    <row r="278" spans="1:4">
      <c r="A278">
        <v>550062284</v>
      </c>
      <c r="B278" t="s">
        <v>159</v>
      </c>
      <c r="C278" t="s">
        <v>1066</v>
      </c>
      <c r="D278">
        <v>2</v>
      </c>
    </row>
    <row r="279" spans="1:4">
      <c r="A279">
        <v>550077345</v>
      </c>
      <c r="B279" t="s">
        <v>150</v>
      </c>
      <c r="C279" t="s">
        <v>1084</v>
      </c>
      <c r="D279">
        <v>6</v>
      </c>
    </row>
    <row r="280" spans="1:4">
      <c r="A280">
        <v>550032957</v>
      </c>
      <c r="B280" t="s">
        <v>68</v>
      </c>
      <c r="C280" t="s">
        <v>1214</v>
      </c>
      <c r="D280">
        <v>2</v>
      </c>
    </row>
    <row r="281" spans="1:4">
      <c r="A281">
        <v>550025024</v>
      </c>
      <c r="B281" t="s">
        <v>2791</v>
      </c>
      <c r="C281" t="s">
        <v>932</v>
      </c>
      <c r="D281">
        <v>2</v>
      </c>
    </row>
    <row r="282" spans="1:4">
      <c r="A282">
        <v>550053880</v>
      </c>
      <c r="B282" t="s">
        <v>108</v>
      </c>
      <c r="C282" t="s">
        <v>962</v>
      </c>
      <c r="D282">
        <v>1</v>
      </c>
    </row>
    <row r="283" spans="1:4">
      <c r="B283" t="s">
        <v>108</v>
      </c>
      <c r="C283" t="s">
        <v>1424</v>
      </c>
      <c r="D283">
        <v>3</v>
      </c>
    </row>
    <row r="284" spans="1:4">
      <c r="A284">
        <v>550039200</v>
      </c>
      <c r="B284" t="s">
        <v>72</v>
      </c>
      <c r="C284" t="s">
        <v>893</v>
      </c>
      <c r="D284">
        <v>1</v>
      </c>
    </row>
    <row r="285" spans="1:4">
      <c r="B285" t="s">
        <v>72</v>
      </c>
      <c r="C285" t="s">
        <v>894</v>
      </c>
      <c r="D285">
        <v>1</v>
      </c>
    </row>
    <row r="286" spans="1:4">
      <c r="A286">
        <v>550027265</v>
      </c>
      <c r="B286" t="s">
        <v>168</v>
      </c>
      <c r="C286" t="s">
        <v>1763</v>
      </c>
      <c r="D286">
        <v>19</v>
      </c>
    </row>
    <row r="287" spans="1:4">
      <c r="A287" t="s">
        <v>3036</v>
      </c>
      <c r="C287"/>
      <c r="D287">
        <v>2987</v>
      </c>
    </row>
    <row r="288" spans="1:4">
      <c r="C288"/>
      <c r="D288"/>
    </row>
    <row r="289" spans="3:4">
      <c r="C289"/>
      <c r="D289"/>
    </row>
    <row r="290" spans="3:4">
      <c r="C290"/>
      <c r="D290"/>
    </row>
    <row r="291" spans="3:4">
      <c r="C291"/>
      <c r="D291"/>
    </row>
    <row r="292" spans="3:4">
      <c r="C292"/>
      <c r="D292"/>
    </row>
    <row r="293" spans="3:4">
      <c r="C293"/>
      <c r="D293"/>
    </row>
    <row r="294" spans="3:4">
      <c r="C294"/>
      <c r="D294"/>
    </row>
    <row r="295" spans="3:4">
      <c r="C295"/>
      <c r="D295"/>
    </row>
    <row r="296" spans="3:4">
      <c r="C296"/>
      <c r="D296"/>
    </row>
    <row r="297" spans="3:4">
      <c r="C297"/>
      <c r="D297"/>
    </row>
    <row r="298" spans="3:4">
      <c r="C298"/>
      <c r="D298"/>
    </row>
    <row r="299" spans="3:4">
      <c r="C299"/>
      <c r="D299"/>
    </row>
    <row r="300" spans="3:4">
      <c r="C300"/>
      <c r="D300"/>
    </row>
    <row r="301" spans="3:4">
      <c r="C301"/>
      <c r="D301"/>
    </row>
    <row r="302" spans="3:4">
      <c r="C302"/>
      <c r="D302"/>
    </row>
    <row r="303" spans="3:4">
      <c r="C303"/>
      <c r="D303"/>
    </row>
    <row r="304" spans="3:4">
      <c r="C304"/>
      <c r="D304"/>
    </row>
    <row r="305" spans="3:4">
      <c r="C305"/>
      <c r="D305"/>
    </row>
    <row r="306" spans="3:4">
      <c r="C306"/>
      <c r="D306"/>
    </row>
    <row r="307" spans="3:4">
      <c r="C307"/>
      <c r="D307"/>
    </row>
    <row r="308" spans="3:4">
      <c r="C308"/>
      <c r="D308"/>
    </row>
    <row r="309" spans="3:4">
      <c r="C309"/>
      <c r="D309"/>
    </row>
    <row r="310" spans="3:4">
      <c r="C310"/>
      <c r="D310"/>
    </row>
    <row r="311" spans="3:4">
      <c r="C311"/>
      <c r="D311"/>
    </row>
    <row r="312" spans="3:4">
      <c r="C312"/>
      <c r="D312"/>
    </row>
    <row r="313" spans="3:4">
      <c r="C313"/>
      <c r="D313"/>
    </row>
    <row r="314" spans="3:4">
      <c r="C314"/>
      <c r="D314"/>
    </row>
    <row r="315" spans="3:4">
      <c r="C315"/>
      <c r="D315"/>
    </row>
    <row r="316" spans="3:4">
      <c r="C316"/>
      <c r="D316"/>
    </row>
    <row r="317" spans="3:4">
      <c r="C317"/>
      <c r="D317"/>
    </row>
    <row r="318" spans="3:4">
      <c r="C318"/>
      <c r="D318"/>
    </row>
    <row r="319" spans="3:4">
      <c r="C319"/>
      <c r="D319"/>
    </row>
    <row r="320" spans="3:4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/>
      <c r="D326"/>
    </row>
    <row r="327" spans="3:4">
      <c r="C327"/>
      <c r="D327"/>
    </row>
    <row r="328" spans="3:4">
      <c r="C328"/>
      <c r="D328"/>
    </row>
    <row r="329" spans="3:4">
      <c r="C32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/>
      <c r="D333"/>
    </row>
    <row r="334" spans="3:4">
      <c r="C334"/>
      <c r="D334"/>
    </row>
    <row r="335" spans="3:4">
      <c r="C335"/>
      <c r="D335"/>
    </row>
    <row r="336" spans="3:4">
      <c r="C336"/>
      <c r="D336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/>
      <c r="D340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/>
      <c r="D344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/>
      <c r="D352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/>
      <c r="D363"/>
    </row>
    <row r="364" spans="3:4">
      <c r="C364"/>
      <c r="D364"/>
    </row>
    <row r="365" spans="3:4">
      <c r="C365"/>
      <c r="D365"/>
    </row>
    <row r="366" spans="3:4">
      <c r="C366"/>
      <c r="D366"/>
    </row>
    <row r="367" spans="3:4">
      <c r="C367"/>
      <c r="D367"/>
    </row>
    <row r="368" spans="3:4">
      <c r="C368"/>
      <c r="D36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/>
      <c r="D374"/>
    </row>
    <row r="375" spans="3:4">
      <c r="C375"/>
      <c r="D375"/>
    </row>
    <row r="376" spans="3:4">
      <c r="C376"/>
      <c r="D376"/>
    </row>
    <row r="377" spans="3:4">
      <c r="C377"/>
      <c r="D377"/>
    </row>
    <row r="378" spans="3:4">
      <c r="C378"/>
      <c r="D378"/>
    </row>
    <row r="379" spans="3:4">
      <c r="C379"/>
      <c r="D379"/>
    </row>
    <row r="380" spans="3:4">
      <c r="C380"/>
      <c r="D380"/>
    </row>
    <row r="381" spans="3:4">
      <c r="C381"/>
      <c r="D381"/>
    </row>
    <row r="382" spans="3:4">
      <c r="C382"/>
      <c r="D382"/>
    </row>
    <row r="383" spans="3:4">
      <c r="C383"/>
      <c r="D383"/>
    </row>
    <row r="384" spans="3:4">
      <c r="C384"/>
      <c r="D384"/>
    </row>
    <row r="385" spans="3:4">
      <c r="C385"/>
      <c r="D385"/>
    </row>
    <row r="386" spans="3:4">
      <c r="C386"/>
      <c r="D386"/>
    </row>
    <row r="387" spans="3:4">
      <c r="C387"/>
      <c r="D387"/>
    </row>
    <row r="388" spans="3:4">
      <c r="C388"/>
      <c r="D388"/>
    </row>
    <row r="389" spans="3:4">
      <c r="C389"/>
      <c r="D389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/>
      <c r="D404"/>
    </row>
    <row r="405" spans="3:4">
      <c r="C40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/>
      <c r="D413"/>
    </row>
    <row r="414" spans="3:4">
      <c r="C414"/>
      <c r="D414"/>
    </row>
    <row r="415" spans="3:4">
      <c r="C415"/>
      <c r="D415"/>
    </row>
    <row r="416" spans="3:4">
      <c r="C416"/>
      <c r="D416"/>
    </row>
    <row r="417" spans="3:4">
      <c r="C417"/>
      <c r="D417"/>
    </row>
    <row r="418" spans="3:4">
      <c r="C418"/>
      <c r="D418"/>
    </row>
    <row r="419" spans="3:4">
      <c r="C419"/>
      <c r="D419"/>
    </row>
    <row r="420" spans="3:4">
      <c r="C420"/>
      <c r="D420"/>
    </row>
    <row r="421" spans="3:4">
      <c r="C421"/>
      <c r="D421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/>
      <c r="D425"/>
    </row>
    <row r="426" spans="3:4">
      <c r="C426"/>
      <c r="D426"/>
    </row>
    <row r="427" spans="3:4">
      <c r="C427"/>
      <c r="D42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/>
      <c r="D431"/>
    </row>
    <row r="432" spans="3:4">
      <c r="C432"/>
      <c r="D432"/>
    </row>
    <row r="433" spans="3:4">
      <c r="C433"/>
      <c r="D433"/>
    </row>
    <row r="434" spans="3:4">
      <c r="C434"/>
      <c r="D434"/>
    </row>
    <row r="435" spans="3:4">
      <c r="C435"/>
      <c r="D435"/>
    </row>
    <row r="436" spans="3:4">
      <c r="C436"/>
      <c r="D436"/>
    </row>
    <row r="437" spans="3:4">
      <c r="C437"/>
      <c r="D437"/>
    </row>
    <row r="438" spans="3:4">
      <c r="C438"/>
      <c r="D438"/>
    </row>
    <row r="439" spans="3:4">
      <c r="C439"/>
      <c r="D439"/>
    </row>
    <row r="440" spans="3:4">
      <c r="C440"/>
      <c r="D440"/>
    </row>
    <row r="441" spans="3:4">
      <c r="C441"/>
      <c r="D441"/>
    </row>
    <row r="442" spans="3:4">
      <c r="C442"/>
      <c r="D442"/>
    </row>
    <row r="443" spans="3:4">
      <c r="C443"/>
      <c r="D443"/>
    </row>
    <row r="444" spans="3:4">
      <c r="C444"/>
      <c r="D444"/>
    </row>
    <row r="445" spans="3:4">
      <c r="C445"/>
      <c r="D445"/>
    </row>
    <row r="446" spans="3:4">
      <c r="C446"/>
      <c r="D446"/>
    </row>
    <row r="447" spans="3:4">
      <c r="C447"/>
      <c r="D447"/>
    </row>
    <row r="448" spans="3:4">
      <c r="C448"/>
      <c r="D448"/>
    </row>
    <row r="449" spans="3:4">
      <c r="C449"/>
      <c r="D449"/>
    </row>
    <row r="450" spans="3:4">
      <c r="C450"/>
      <c r="D450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/>
      <c r="D454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/>
      <c r="D461"/>
    </row>
    <row r="462" spans="3:4">
      <c r="C462"/>
      <c r="D462"/>
    </row>
    <row r="463" spans="3:4">
      <c r="C463"/>
      <c r="D463"/>
    </row>
    <row r="464" spans="3:4">
      <c r="C464"/>
      <c r="D464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/>
      <c r="D480"/>
    </row>
    <row r="481" spans="3:4">
      <c r="C481"/>
      <c r="D481"/>
    </row>
    <row r="482" spans="3:4">
      <c r="C482"/>
      <c r="D482"/>
    </row>
    <row r="483" spans="3:4">
      <c r="C483"/>
      <c r="D483"/>
    </row>
    <row r="484" spans="3:4">
      <c r="C484"/>
      <c r="D484"/>
    </row>
    <row r="485" spans="3:4">
      <c r="C485"/>
      <c r="D485"/>
    </row>
    <row r="486" spans="3:4">
      <c r="C486"/>
      <c r="D486"/>
    </row>
    <row r="487" spans="3:4">
      <c r="C487"/>
      <c r="D487"/>
    </row>
    <row r="488" spans="3:4">
      <c r="C488"/>
      <c r="D488"/>
    </row>
    <row r="489" spans="3:4">
      <c r="C489"/>
      <c r="D489"/>
    </row>
    <row r="490" spans="3:4">
      <c r="C490"/>
      <c r="D490"/>
    </row>
    <row r="491" spans="3:4">
      <c r="C491"/>
      <c r="D491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/>
      <c r="D495"/>
    </row>
    <row r="496" spans="3:4">
      <c r="C496"/>
      <c r="D496"/>
    </row>
    <row r="497" spans="3:4">
      <c r="C497"/>
      <c r="D497"/>
    </row>
    <row r="498" spans="3:4">
      <c r="C498"/>
      <c r="D498"/>
    </row>
    <row r="499" spans="3:4">
      <c r="C499"/>
      <c r="D499"/>
    </row>
    <row r="500" spans="3:4">
      <c r="C500"/>
      <c r="D500"/>
    </row>
    <row r="501" spans="3:4">
      <c r="C501"/>
      <c r="D501"/>
    </row>
    <row r="502" spans="3:4">
      <c r="C502"/>
      <c r="D502"/>
    </row>
    <row r="503" spans="3:4">
      <c r="C503"/>
      <c r="D503"/>
    </row>
    <row r="504" spans="3:4">
      <c r="C504"/>
      <c r="D504"/>
    </row>
    <row r="505" spans="3:4">
      <c r="C505"/>
      <c r="D505"/>
    </row>
    <row r="506" spans="3:4">
      <c r="C506"/>
      <c r="D506"/>
    </row>
    <row r="507" spans="3:4">
      <c r="C507"/>
      <c r="D507"/>
    </row>
    <row r="508" spans="3:4">
      <c r="C508"/>
      <c r="D508"/>
    </row>
    <row r="509" spans="3:4">
      <c r="C509"/>
      <c r="D509"/>
    </row>
    <row r="510" spans="3:4">
      <c r="C510"/>
      <c r="D510"/>
    </row>
    <row r="511" spans="3:4">
      <c r="C511"/>
      <c r="D511"/>
    </row>
    <row r="512" spans="3:4">
      <c r="C512"/>
      <c r="D512"/>
    </row>
    <row r="513" spans="3:4">
      <c r="C513"/>
      <c r="D513"/>
    </row>
    <row r="514" spans="3:4">
      <c r="C514"/>
      <c r="D514"/>
    </row>
    <row r="515" spans="3:4">
      <c r="C515"/>
      <c r="D515"/>
    </row>
    <row r="516" spans="3:4">
      <c r="C516"/>
      <c r="D516"/>
    </row>
    <row r="517" spans="3:4">
      <c r="C517"/>
      <c r="D517"/>
    </row>
    <row r="518" spans="3:4">
      <c r="C518"/>
      <c r="D518"/>
    </row>
    <row r="519" spans="3:4">
      <c r="C519"/>
      <c r="D519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/>
      <c r="D523"/>
    </row>
    <row r="524" spans="3:4">
      <c r="C524"/>
      <c r="D524"/>
    </row>
    <row r="525" spans="3:4">
      <c r="C525"/>
      <c r="D525"/>
    </row>
    <row r="526" spans="3:4">
      <c r="C526"/>
      <c r="D526"/>
    </row>
    <row r="527" spans="3:4">
      <c r="C527"/>
      <c r="D52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/>
      <c r="D531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/>
      <c r="D536"/>
    </row>
    <row r="537" spans="3:4">
      <c r="C537"/>
      <c r="D53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/>
      <c r="D541"/>
    </row>
    <row r="542" spans="3:4">
      <c r="C542"/>
      <c r="D542"/>
    </row>
    <row r="543" spans="3:4">
      <c r="C543"/>
      <c r="D543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/>
      <c r="D549"/>
    </row>
    <row r="550" spans="3:4">
      <c r="C550"/>
      <c r="D550"/>
    </row>
    <row r="551" spans="3:4">
      <c r="C551"/>
      <c r="D551"/>
    </row>
    <row r="552" spans="3:4">
      <c r="C552"/>
      <c r="D552"/>
    </row>
    <row r="553" spans="3:4">
      <c r="C553"/>
      <c r="D553"/>
    </row>
    <row r="554" spans="3:4">
      <c r="C554"/>
      <c r="D554"/>
    </row>
    <row r="555" spans="3:4">
      <c r="C555"/>
      <c r="D555"/>
    </row>
    <row r="556" spans="3:4">
      <c r="C556"/>
      <c r="D556"/>
    </row>
    <row r="557" spans="3:4">
      <c r="C557"/>
      <c r="D557"/>
    </row>
    <row r="558" spans="3:4">
      <c r="C558"/>
      <c r="D558"/>
    </row>
    <row r="559" spans="3:4">
      <c r="C559"/>
      <c r="D559"/>
    </row>
    <row r="560" spans="3:4">
      <c r="C560"/>
      <c r="D560"/>
    </row>
    <row r="561" spans="3:4">
      <c r="C561"/>
      <c r="D561"/>
    </row>
    <row r="562" spans="3:4">
      <c r="C562"/>
      <c r="D562"/>
    </row>
    <row r="563" spans="3:4">
      <c r="C563"/>
      <c r="D563"/>
    </row>
    <row r="564" spans="3:4">
      <c r="C564"/>
      <c r="D564"/>
    </row>
    <row r="565" spans="3:4">
      <c r="C565"/>
      <c r="D565"/>
    </row>
    <row r="566" spans="3:4">
      <c r="C566"/>
      <c r="D566"/>
    </row>
    <row r="567" spans="3:4">
      <c r="C567"/>
      <c r="D567"/>
    </row>
    <row r="568" spans="3:4">
      <c r="C568"/>
      <c r="D568"/>
    </row>
    <row r="569" spans="3:4">
      <c r="C569"/>
      <c r="D569"/>
    </row>
    <row r="570" spans="3:4">
      <c r="C570"/>
      <c r="D570"/>
    </row>
    <row r="571" spans="3:4">
      <c r="C571"/>
      <c r="D571"/>
    </row>
    <row r="572" spans="3:4">
      <c r="C572"/>
      <c r="D572"/>
    </row>
    <row r="573" spans="3:4">
      <c r="C573"/>
      <c r="D573"/>
    </row>
    <row r="574" spans="3:4">
      <c r="C574"/>
      <c r="D574"/>
    </row>
    <row r="575" spans="3:4">
      <c r="C575"/>
      <c r="D575"/>
    </row>
    <row r="576" spans="3:4">
      <c r="C576"/>
      <c r="D576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/>
      <c r="D587"/>
    </row>
    <row r="588" spans="3:4">
      <c r="C588"/>
      <c r="D588"/>
    </row>
    <row r="589" spans="3:4">
      <c r="C589"/>
      <c r="D589"/>
    </row>
    <row r="590" spans="3:4">
      <c r="C590"/>
      <c r="D590"/>
    </row>
    <row r="591" spans="3:4">
      <c r="C591"/>
      <c r="D591"/>
    </row>
    <row r="592" spans="3:4">
      <c r="C592"/>
      <c r="D592"/>
    </row>
    <row r="593" spans="3:4">
      <c r="C593"/>
      <c r="D593"/>
    </row>
    <row r="594" spans="3:4">
      <c r="C594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/>
      <c r="D599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/>
      <c r="D604"/>
    </row>
    <row r="605" spans="3:4">
      <c r="C605"/>
      <c r="D605"/>
    </row>
    <row r="606" spans="3:4">
      <c r="C606"/>
      <c r="D606"/>
    </row>
    <row r="607" spans="3:4">
      <c r="C607"/>
      <c r="D60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/>
      <c r="D612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/>
      <c r="D617"/>
    </row>
    <row r="618" spans="3:4">
      <c r="C618"/>
      <c r="D618"/>
    </row>
    <row r="619" spans="3:4">
      <c r="C619"/>
      <c r="D619"/>
    </row>
    <row r="620" spans="3:4">
      <c r="C620"/>
      <c r="D620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/>
      <c r="D627"/>
    </row>
    <row r="628" spans="3:4">
      <c r="C628"/>
      <c r="D628"/>
    </row>
    <row r="629" spans="3:4">
      <c r="C629"/>
      <c r="D629"/>
    </row>
    <row r="630" spans="3:4">
      <c r="C630"/>
      <c r="D630"/>
    </row>
    <row r="631" spans="3:4">
      <c r="C631"/>
      <c r="D631"/>
    </row>
    <row r="632" spans="3:4">
      <c r="C632"/>
      <c r="D632"/>
    </row>
    <row r="633" spans="3:4">
      <c r="C633"/>
      <c r="D633"/>
    </row>
    <row r="634" spans="3:4">
      <c r="C634"/>
      <c r="D634"/>
    </row>
    <row r="635" spans="3:4">
      <c r="C635"/>
      <c r="D635"/>
    </row>
    <row r="636" spans="3:4">
      <c r="C636"/>
      <c r="D636"/>
    </row>
    <row r="637" spans="3:4">
      <c r="C637"/>
      <c r="D637"/>
    </row>
    <row r="638" spans="3:4">
      <c r="C638"/>
      <c r="D638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/>
      <c r="D645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/>
      <c r="D649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4">
      <c r="C657"/>
      <c r="D657"/>
    </row>
    <row r="658" spans="3:4">
      <c r="C658"/>
      <c r="D658"/>
    </row>
    <row r="659" spans="3:4">
      <c r="C659"/>
      <c r="D659"/>
    </row>
    <row r="660" spans="3:4">
      <c r="C660"/>
      <c r="D660"/>
    </row>
    <row r="661" spans="3:4">
      <c r="C661"/>
      <c r="D661"/>
    </row>
    <row r="662" spans="3:4">
      <c r="C662"/>
      <c r="D662"/>
    </row>
    <row r="663" spans="3:4">
      <c r="C663"/>
      <c r="D663"/>
    </row>
    <row r="664" spans="3:4">
      <c r="C664"/>
      <c r="D664"/>
    </row>
    <row r="665" spans="3:4">
      <c r="C665"/>
      <c r="D665"/>
    </row>
    <row r="666" spans="3:4">
      <c r="C666"/>
      <c r="D666"/>
    </row>
    <row r="667" spans="3:4">
      <c r="C667"/>
      <c r="D667"/>
    </row>
    <row r="668" spans="3:4">
      <c r="C668"/>
      <c r="D668"/>
    </row>
    <row r="669" spans="3:4">
      <c r="C669"/>
      <c r="D669"/>
    </row>
    <row r="670" spans="3:4">
      <c r="C670"/>
      <c r="D670"/>
    </row>
    <row r="671" spans="3:4">
      <c r="C671"/>
      <c r="D671"/>
    </row>
    <row r="672" spans="3:4">
      <c r="C672"/>
      <c r="D672"/>
    </row>
    <row r="673" spans="3:4">
      <c r="C673"/>
      <c r="D673"/>
    </row>
    <row r="674" spans="3:4">
      <c r="C674"/>
      <c r="D674"/>
    </row>
    <row r="675" spans="3:4">
      <c r="C675"/>
      <c r="D675"/>
    </row>
    <row r="676" spans="3:4">
      <c r="C676"/>
      <c r="D676"/>
    </row>
    <row r="677" spans="3:4">
      <c r="C677"/>
      <c r="D677"/>
    </row>
    <row r="678" spans="3:4">
      <c r="C678"/>
      <c r="D678"/>
    </row>
    <row r="679" spans="3:4">
      <c r="C679"/>
      <c r="D679"/>
    </row>
    <row r="680" spans="3:4">
      <c r="C680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/>
      <c r="D684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/>
      <c r="D689"/>
    </row>
    <row r="690" spans="3:4">
      <c r="C690"/>
      <c r="D690"/>
    </row>
    <row r="691" spans="3:4">
      <c r="C691"/>
      <c r="D691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/>
      <c r="D695"/>
    </row>
    <row r="696" spans="3:4">
      <c r="C696"/>
      <c r="D696"/>
    </row>
    <row r="697" spans="3:4">
      <c r="C697"/>
      <c r="D69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/>
      <c r="D702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/>
      <c r="D716"/>
    </row>
    <row r="717" spans="3:4">
      <c r="C717"/>
      <c r="D717"/>
    </row>
    <row r="718" spans="3:4">
      <c r="C718"/>
      <c r="D718"/>
    </row>
    <row r="719" spans="3:4">
      <c r="C719"/>
      <c r="D719"/>
    </row>
    <row r="720" spans="3:4">
      <c r="C720"/>
      <c r="D720"/>
    </row>
    <row r="721" spans="3:4">
      <c r="C721"/>
      <c r="D721"/>
    </row>
    <row r="722" spans="3:4">
      <c r="C722"/>
      <c r="D722"/>
    </row>
    <row r="723" spans="3:4">
      <c r="C723"/>
      <c r="D723"/>
    </row>
    <row r="724" spans="3:4">
      <c r="C724"/>
      <c r="D724"/>
    </row>
    <row r="725" spans="3:4">
      <c r="C725"/>
      <c r="D725"/>
    </row>
    <row r="726" spans="3:4">
      <c r="C726"/>
      <c r="D726"/>
    </row>
    <row r="727" spans="3:4">
      <c r="C727"/>
      <c r="D727"/>
    </row>
    <row r="728" spans="3:4">
      <c r="C728"/>
      <c r="D728"/>
    </row>
    <row r="729" spans="3:4">
      <c r="C729"/>
      <c r="D729"/>
    </row>
    <row r="730" spans="3:4">
      <c r="C730"/>
      <c r="D730"/>
    </row>
    <row r="731" spans="3:4">
      <c r="C731"/>
      <c r="D731"/>
    </row>
    <row r="732" spans="3:4">
      <c r="C732"/>
      <c r="D732"/>
    </row>
    <row r="733" spans="3:4">
      <c r="C733"/>
      <c r="D733"/>
    </row>
    <row r="734" spans="3:4">
      <c r="C734"/>
      <c r="D734"/>
    </row>
    <row r="735" spans="3:4">
      <c r="C735"/>
      <c r="D735"/>
    </row>
    <row r="736" spans="3:4">
      <c r="C736"/>
      <c r="D736"/>
    </row>
    <row r="737" spans="3:4">
      <c r="C737"/>
      <c r="D737"/>
    </row>
    <row r="738" spans="3:4">
      <c r="C738"/>
      <c r="D738"/>
    </row>
    <row r="739" spans="3:4">
      <c r="C739"/>
      <c r="D739"/>
    </row>
    <row r="740" spans="3:4">
      <c r="C740"/>
      <c r="D740"/>
    </row>
    <row r="741" spans="3:4">
      <c r="C741"/>
      <c r="D741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/>
      <c r="D745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/>
      <c r="D753"/>
    </row>
    <row r="754" spans="3:4">
      <c r="C754"/>
      <c r="D754"/>
    </row>
    <row r="755" spans="3:4">
      <c r="C755"/>
      <c r="D755"/>
    </row>
    <row r="756" spans="3:4">
      <c r="C756"/>
      <c r="D756"/>
    </row>
    <row r="757" spans="3:4">
      <c r="C757"/>
      <c r="D757"/>
    </row>
    <row r="758" spans="3:4">
      <c r="C758"/>
      <c r="D758"/>
    </row>
    <row r="759" spans="3:4">
      <c r="C759"/>
      <c r="D759"/>
    </row>
    <row r="760" spans="3:4">
      <c r="C760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4">
      <c r="C769"/>
      <c r="D769"/>
    </row>
    <row r="770" spans="3:4">
      <c r="C770"/>
      <c r="D770"/>
    </row>
    <row r="771" spans="3:4">
      <c r="C771"/>
      <c r="D771"/>
    </row>
    <row r="772" spans="3:4">
      <c r="C772"/>
      <c r="D772"/>
    </row>
    <row r="773" spans="3:4">
      <c r="C773"/>
      <c r="D773"/>
    </row>
    <row r="774" spans="3:4">
      <c r="C774"/>
      <c r="D774"/>
    </row>
    <row r="775" spans="3:4">
      <c r="C775"/>
      <c r="D775"/>
    </row>
    <row r="776" spans="3:4">
      <c r="C776"/>
      <c r="D776"/>
    </row>
    <row r="777" spans="3:4">
      <c r="C777"/>
      <c r="D777"/>
    </row>
    <row r="778" spans="3:4">
      <c r="C778"/>
      <c r="D778"/>
    </row>
    <row r="779" spans="3:4">
      <c r="C779"/>
      <c r="D779"/>
    </row>
    <row r="780" spans="3:4">
      <c r="C780"/>
      <c r="D780"/>
    </row>
    <row r="781" spans="3:4">
      <c r="C781"/>
      <c r="D781"/>
    </row>
    <row r="782" spans="3:4">
      <c r="C782"/>
      <c r="D782"/>
    </row>
    <row r="783" spans="3:4">
      <c r="C783"/>
      <c r="D783"/>
    </row>
    <row r="784" spans="3:4">
      <c r="C784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/>
      <c r="D793"/>
    </row>
    <row r="794" spans="3:4">
      <c r="C794"/>
      <c r="D794"/>
    </row>
    <row r="795" spans="3:4">
      <c r="C795"/>
      <c r="D795"/>
    </row>
    <row r="796" spans="3:4">
      <c r="C796"/>
      <c r="D796"/>
    </row>
    <row r="797" spans="3:4">
      <c r="C797"/>
      <c r="D797"/>
    </row>
    <row r="798" spans="3:4">
      <c r="C798"/>
      <c r="D798"/>
    </row>
    <row r="799" spans="3:4">
      <c r="C799"/>
      <c r="D799"/>
    </row>
    <row r="800" spans="3:4">
      <c r="C800"/>
      <c r="D800"/>
    </row>
    <row r="801" spans="3:4">
      <c r="C801"/>
      <c r="D801"/>
    </row>
    <row r="802" spans="3:4">
      <c r="C802"/>
      <c r="D802"/>
    </row>
    <row r="803" spans="3:4">
      <c r="C803"/>
      <c r="D803"/>
    </row>
    <row r="804" spans="3:4">
      <c r="C804"/>
      <c r="D804"/>
    </row>
    <row r="805" spans="3:4">
      <c r="C805"/>
      <c r="D805"/>
    </row>
    <row r="806" spans="3:4">
      <c r="C806"/>
      <c r="D806"/>
    </row>
    <row r="807" spans="3:4">
      <c r="C807"/>
      <c r="D807"/>
    </row>
    <row r="808" spans="3:4">
      <c r="C808"/>
      <c r="D808"/>
    </row>
    <row r="809" spans="3:4">
      <c r="C809"/>
      <c r="D809"/>
    </row>
    <row r="810" spans="3:4">
      <c r="C810"/>
      <c r="D810"/>
    </row>
    <row r="811" spans="3:4">
      <c r="C811"/>
      <c r="D811"/>
    </row>
    <row r="812" spans="3:4">
      <c r="C812"/>
      <c r="D812"/>
    </row>
    <row r="813" spans="3:4">
      <c r="C813"/>
      <c r="D813"/>
    </row>
    <row r="814" spans="3:4">
      <c r="C814"/>
      <c r="D814"/>
    </row>
    <row r="815" spans="3:4">
      <c r="C815"/>
      <c r="D815"/>
    </row>
    <row r="816" spans="3:4">
      <c r="C816"/>
      <c r="D816"/>
    </row>
    <row r="817" spans="3:4">
      <c r="C817"/>
      <c r="D817"/>
    </row>
    <row r="818" spans="3:4">
      <c r="C818"/>
      <c r="D818"/>
    </row>
    <row r="819" spans="3:4">
      <c r="C819"/>
      <c r="D819"/>
    </row>
    <row r="820" spans="3:4">
      <c r="C820"/>
      <c r="D820"/>
    </row>
    <row r="821" spans="3:4">
      <c r="C821"/>
      <c r="D821"/>
    </row>
    <row r="822" spans="3:4">
      <c r="C822"/>
      <c r="D822"/>
    </row>
    <row r="823" spans="3:4">
      <c r="C823"/>
      <c r="D823"/>
    </row>
    <row r="824" spans="3:4">
      <c r="C824"/>
      <c r="D824"/>
    </row>
    <row r="825" spans="3:4">
      <c r="C825"/>
      <c r="D825"/>
    </row>
    <row r="826" spans="3:4">
      <c r="C826"/>
      <c r="D826"/>
    </row>
    <row r="827" spans="3:4">
      <c r="C827"/>
      <c r="D82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/>
      <c r="D836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4">
      <c r="C865"/>
      <c r="D865"/>
    </row>
    <row r="866" spans="3:4">
      <c r="C866"/>
      <c r="D866"/>
    </row>
    <row r="867" spans="3:4">
      <c r="C867"/>
      <c r="D867"/>
    </row>
    <row r="868" spans="3:4">
      <c r="C868"/>
      <c r="D868"/>
    </row>
    <row r="869" spans="3:4">
      <c r="C869"/>
      <c r="D869"/>
    </row>
    <row r="870" spans="3:4">
      <c r="C870"/>
      <c r="D870"/>
    </row>
    <row r="871" spans="3:4">
      <c r="C871"/>
      <c r="D871"/>
    </row>
    <row r="872" spans="3:4">
      <c r="C872"/>
      <c r="D872"/>
    </row>
    <row r="873" spans="3:4">
      <c r="C873"/>
      <c r="D873"/>
    </row>
    <row r="874" spans="3:4">
      <c r="C874"/>
      <c r="D874"/>
    </row>
    <row r="875" spans="3:4">
      <c r="C875"/>
      <c r="D875"/>
    </row>
    <row r="876" spans="3:4">
      <c r="C876"/>
      <c r="D876"/>
    </row>
    <row r="877" spans="3:4">
      <c r="C877"/>
      <c r="D877"/>
    </row>
    <row r="878" spans="3:4">
      <c r="C878"/>
      <c r="D878"/>
    </row>
    <row r="879" spans="3:4">
      <c r="C879"/>
      <c r="D879"/>
    </row>
    <row r="880" spans="3:4">
      <c r="C880"/>
      <c r="D880"/>
    </row>
    <row r="881" spans="3:4">
      <c r="C881"/>
      <c r="D881"/>
    </row>
    <row r="882" spans="3:4">
      <c r="C882"/>
      <c r="D882"/>
    </row>
    <row r="883" spans="3:4">
      <c r="C883"/>
      <c r="D883"/>
    </row>
    <row r="884" spans="3:4">
      <c r="C884"/>
      <c r="D884"/>
    </row>
    <row r="885" spans="3:4">
      <c r="C885"/>
      <c r="D885"/>
    </row>
    <row r="886" spans="3:4">
      <c r="C886"/>
      <c r="D886"/>
    </row>
    <row r="887" spans="3:4">
      <c r="C887"/>
      <c r="D887"/>
    </row>
    <row r="888" spans="3:4">
      <c r="C888"/>
      <c r="D888"/>
    </row>
    <row r="889" spans="3:4">
      <c r="C889"/>
      <c r="D889"/>
    </row>
    <row r="890" spans="3:4">
      <c r="C890"/>
      <c r="D890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/>
      <c r="D897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/>
      <c r="D901"/>
    </row>
    <row r="902" spans="3:4">
      <c r="C902"/>
      <c r="D902"/>
    </row>
    <row r="903" spans="3:4">
      <c r="C903"/>
      <c r="D903"/>
    </row>
    <row r="904" spans="3:4">
      <c r="C904"/>
      <c r="D904"/>
    </row>
    <row r="905" spans="3:4">
      <c r="C905"/>
      <c r="D905"/>
    </row>
    <row r="906" spans="3:4">
      <c r="C906"/>
      <c r="D906"/>
    </row>
    <row r="907" spans="3:4">
      <c r="C907"/>
      <c r="D907"/>
    </row>
    <row r="908" spans="3:4">
      <c r="C908"/>
      <c r="D908"/>
    </row>
    <row r="909" spans="3:4">
      <c r="C909"/>
      <c r="D909"/>
    </row>
    <row r="910" spans="3:4">
      <c r="C910"/>
      <c r="D910"/>
    </row>
    <row r="911" spans="3:4">
      <c r="C911"/>
      <c r="D911"/>
    </row>
    <row r="912" spans="3:4">
      <c r="C912"/>
      <c r="D912"/>
    </row>
    <row r="913" spans="3:4">
      <c r="C913"/>
      <c r="D913"/>
    </row>
    <row r="914" spans="3:4">
      <c r="C914"/>
      <c r="D914"/>
    </row>
    <row r="915" spans="3:4">
      <c r="C915"/>
      <c r="D915"/>
    </row>
    <row r="916" spans="3:4">
      <c r="C916"/>
      <c r="D916"/>
    </row>
    <row r="917" spans="3:4">
      <c r="C917"/>
      <c r="D917"/>
    </row>
    <row r="918" spans="3:4">
      <c r="C918"/>
      <c r="D918"/>
    </row>
    <row r="919" spans="3:4">
      <c r="C919"/>
      <c r="D919"/>
    </row>
    <row r="920" spans="3:4">
      <c r="C920"/>
      <c r="D920"/>
    </row>
    <row r="921" spans="3:4">
      <c r="C921"/>
      <c r="D921"/>
    </row>
    <row r="922" spans="3:4">
      <c r="C922"/>
      <c r="D922"/>
    </row>
    <row r="923" spans="3:4">
      <c r="C923"/>
      <c r="D923"/>
    </row>
    <row r="924" spans="3:4">
      <c r="C924"/>
      <c r="D924"/>
    </row>
    <row r="925" spans="3:4">
      <c r="C925"/>
      <c r="D925"/>
    </row>
    <row r="926" spans="3:4">
      <c r="C926"/>
      <c r="D926"/>
    </row>
    <row r="927" spans="3:4">
      <c r="C927"/>
      <c r="D927"/>
    </row>
    <row r="928" spans="3:4">
      <c r="C928"/>
      <c r="D928"/>
    </row>
    <row r="929" spans="3:4">
      <c r="C929"/>
      <c r="D929"/>
    </row>
    <row r="930" spans="3:4">
      <c r="C930"/>
      <c r="D930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/>
      <c r="D938"/>
    </row>
    <row r="939" spans="3:4">
      <c r="C939"/>
      <c r="D939"/>
    </row>
    <row r="940" spans="3:4">
      <c r="C940"/>
      <c r="D940"/>
    </row>
    <row r="941" spans="3:4">
      <c r="C941"/>
      <c r="D941"/>
    </row>
    <row r="942" spans="3:4">
      <c r="C942"/>
      <c r="D942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/>
      <c r="D94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/>
      <c r="D951"/>
    </row>
    <row r="952" spans="3:4">
      <c r="C952"/>
      <c r="D952"/>
    </row>
    <row r="953" spans="3:4">
      <c r="C953"/>
      <c r="D953"/>
    </row>
    <row r="954" spans="3:4">
      <c r="C954"/>
      <c r="D954"/>
    </row>
    <row r="955" spans="3:4">
      <c r="C955"/>
      <c r="D955"/>
    </row>
    <row r="956" spans="3:4">
      <c r="C956"/>
      <c r="D956"/>
    </row>
    <row r="957" spans="3:4">
      <c r="C957"/>
      <c r="D957"/>
    </row>
    <row r="958" spans="3:4">
      <c r="C958"/>
      <c r="D958"/>
    </row>
    <row r="959" spans="3:4">
      <c r="C959"/>
      <c r="D959"/>
    </row>
    <row r="960" spans="3:4">
      <c r="C960"/>
      <c r="D960"/>
    </row>
    <row r="961" spans="3:4">
      <c r="C961"/>
      <c r="D961"/>
    </row>
    <row r="962" spans="3:4">
      <c r="C962"/>
      <c r="D962"/>
    </row>
    <row r="963" spans="3:4">
      <c r="C963"/>
      <c r="D963"/>
    </row>
    <row r="964" spans="3:4">
      <c r="C964"/>
      <c r="D964"/>
    </row>
    <row r="965" spans="3:4">
      <c r="C965"/>
      <c r="D965"/>
    </row>
    <row r="966" spans="3:4">
      <c r="C966"/>
      <c r="D966"/>
    </row>
    <row r="967" spans="3:4">
      <c r="C967"/>
      <c r="D967"/>
    </row>
    <row r="968" spans="3:4">
      <c r="C968"/>
      <c r="D968"/>
    </row>
    <row r="969" spans="3:4">
      <c r="C969"/>
      <c r="D969"/>
    </row>
    <row r="970" spans="3:4">
      <c r="C970"/>
      <c r="D970"/>
    </row>
    <row r="971" spans="3:4">
      <c r="C971"/>
      <c r="D971"/>
    </row>
    <row r="972" spans="3:4">
      <c r="C972"/>
      <c r="D972"/>
    </row>
    <row r="973" spans="3:4">
      <c r="C973"/>
      <c r="D973"/>
    </row>
    <row r="974" spans="3:4">
      <c r="C974"/>
      <c r="D974"/>
    </row>
    <row r="975" spans="3:4">
      <c r="C975"/>
      <c r="D975"/>
    </row>
    <row r="976" spans="3:4">
      <c r="C976"/>
      <c r="D976"/>
    </row>
    <row r="977" spans="3:4">
      <c r="C977"/>
      <c r="D977"/>
    </row>
    <row r="978" spans="3:4">
      <c r="C978"/>
      <c r="D978"/>
    </row>
    <row r="979" spans="3:4">
      <c r="C979"/>
      <c r="D979"/>
    </row>
    <row r="980" spans="3:4">
      <c r="C980"/>
      <c r="D980"/>
    </row>
    <row r="981" spans="3:4">
      <c r="C981"/>
      <c r="D981"/>
    </row>
    <row r="982" spans="3:4">
      <c r="C982"/>
      <c r="D982"/>
    </row>
    <row r="983" spans="3:4">
      <c r="C983"/>
      <c r="D983"/>
    </row>
    <row r="984" spans="3:4">
      <c r="C984"/>
      <c r="D984"/>
    </row>
    <row r="985" spans="3:4">
      <c r="C985"/>
      <c r="D985"/>
    </row>
    <row r="986" spans="3:4">
      <c r="C986"/>
      <c r="D986"/>
    </row>
    <row r="987" spans="3:4">
      <c r="C987"/>
      <c r="D987"/>
    </row>
    <row r="988" spans="3:4">
      <c r="C988"/>
      <c r="D988"/>
    </row>
    <row r="989" spans="3:4">
      <c r="C989"/>
      <c r="D989"/>
    </row>
    <row r="990" spans="3:4">
      <c r="C990"/>
      <c r="D990"/>
    </row>
    <row r="991" spans="3:4">
      <c r="C991"/>
      <c r="D991"/>
    </row>
    <row r="992" spans="3:4">
      <c r="C992"/>
      <c r="D992"/>
    </row>
    <row r="993" spans="3:4">
      <c r="C993"/>
      <c r="D993"/>
    </row>
    <row r="994" spans="3:4">
      <c r="C994"/>
      <c r="D994"/>
    </row>
    <row r="995" spans="3:4">
      <c r="C995"/>
      <c r="D995"/>
    </row>
    <row r="996" spans="3:4">
      <c r="C996"/>
      <c r="D996"/>
    </row>
    <row r="997" spans="3:4">
      <c r="C997"/>
      <c r="D997"/>
    </row>
    <row r="998" spans="3:4">
      <c r="C998"/>
      <c r="D998"/>
    </row>
    <row r="999" spans="3:4">
      <c r="C999"/>
      <c r="D999"/>
    </row>
    <row r="1000" spans="3:4">
      <c r="C1000"/>
      <c r="D1000"/>
    </row>
    <row r="1001" spans="3:4">
      <c r="C1001"/>
      <c r="D1001"/>
    </row>
    <row r="1002" spans="3:4">
      <c r="C1002"/>
      <c r="D1002"/>
    </row>
    <row r="1003" spans="3:4">
      <c r="C1003"/>
      <c r="D1003"/>
    </row>
    <row r="1004" spans="3:4">
      <c r="C1004"/>
      <c r="D1004"/>
    </row>
    <row r="1005" spans="3:4">
      <c r="C1005"/>
      <c r="D1005"/>
    </row>
    <row r="1006" spans="3:4">
      <c r="C1006"/>
      <c r="D1006"/>
    </row>
    <row r="1007" spans="3:4">
      <c r="C1007"/>
      <c r="D1007"/>
    </row>
    <row r="1008" spans="3:4">
      <c r="C1008"/>
      <c r="D1008"/>
    </row>
    <row r="1009" spans="3:4">
      <c r="C1009"/>
      <c r="D1009"/>
    </row>
    <row r="1010" spans="3:4">
      <c r="C1010"/>
      <c r="D1010"/>
    </row>
    <row r="1011" spans="3:4">
      <c r="C1011"/>
      <c r="D1011"/>
    </row>
    <row r="1012" spans="3:4">
      <c r="C1012"/>
      <c r="D1012"/>
    </row>
    <row r="1013" spans="3:4">
      <c r="C1013"/>
      <c r="D1013"/>
    </row>
    <row r="1014" spans="3:4">
      <c r="C1014"/>
      <c r="D1014"/>
    </row>
    <row r="1015" spans="3:4">
      <c r="C1015"/>
      <c r="D1015"/>
    </row>
    <row r="1016" spans="3:4">
      <c r="C1016"/>
      <c r="D1016"/>
    </row>
    <row r="1017" spans="3:4">
      <c r="C1017"/>
      <c r="D1017"/>
    </row>
    <row r="1018" spans="3:4">
      <c r="C1018"/>
      <c r="D1018"/>
    </row>
    <row r="1019" spans="3:4">
      <c r="C1019"/>
      <c r="D1019"/>
    </row>
    <row r="1020" spans="3:4">
      <c r="C1020"/>
      <c r="D1020"/>
    </row>
    <row r="1021" spans="3:4">
      <c r="C1021"/>
      <c r="D1021"/>
    </row>
    <row r="1022" spans="3:4">
      <c r="C1022"/>
      <c r="D1022"/>
    </row>
    <row r="1023" spans="3:4">
      <c r="C1023"/>
      <c r="D1023"/>
    </row>
    <row r="1024" spans="3:4">
      <c r="C1024"/>
      <c r="D1024"/>
    </row>
    <row r="1025" spans="3:4">
      <c r="C1025"/>
      <c r="D1025"/>
    </row>
    <row r="1026" spans="3:4">
      <c r="C1026"/>
      <c r="D1026"/>
    </row>
    <row r="1027" spans="3:4">
      <c r="C1027"/>
      <c r="D1027"/>
    </row>
    <row r="1028" spans="3:4">
      <c r="C1028"/>
      <c r="D1028"/>
    </row>
    <row r="1029" spans="3:4">
      <c r="C1029"/>
      <c r="D1029"/>
    </row>
    <row r="1030" spans="3:4">
      <c r="C1030"/>
      <c r="D1030"/>
    </row>
    <row r="1031" spans="3:4">
      <c r="C1031"/>
      <c r="D1031"/>
    </row>
    <row r="1032" spans="3:4">
      <c r="C1032"/>
      <c r="D1032"/>
    </row>
    <row r="1033" spans="3:4">
      <c r="C1033"/>
      <c r="D1033"/>
    </row>
    <row r="1034" spans="3:4">
      <c r="C1034"/>
      <c r="D1034"/>
    </row>
    <row r="1035" spans="3:4">
      <c r="C1035"/>
      <c r="D1035"/>
    </row>
    <row r="1036" spans="3:4">
      <c r="C1036"/>
      <c r="D1036"/>
    </row>
    <row r="1037" spans="3:4">
      <c r="C1037"/>
      <c r="D1037"/>
    </row>
    <row r="1038" spans="3:4">
      <c r="C1038"/>
      <c r="D1038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/>
      <c r="D1053"/>
    </row>
    <row r="1054" spans="3:4">
      <c r="C1054"/>
      <c r="D1054"/>
    </row>
    <row r="1055" spans="3:4">
      <c r="C1055"/>
      <c r="D1055"/>
    </row>
    <row r="1056" spans="3:4">
      <c r="C1056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/>
      <c r="D1060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/>
      <c r="D1064"/>
    </row>
    <row r="1065" spans="3:4">
      <c r="C1065"/>
      <c r="D1065"/>
    </row>
    <row r="1066" spans="3:4">
      <c r="C1066"/>
      <c r="D1066"/>
    </row>
    <row r="1067" spans="3:4">
      <c r="C1067"/>
      <c r="D1067"/>
    </row>
    <row r="1068" spans="3:4">
      <c r="C1068"/>
      <c r="D1068"/>
    </row>
    <row r="1069" spans="3:4">
      <c r="C1069"/>
      <c r="D1069"/>
    </row>
    <row r="1070" spans="3:4">
      <c r="C1070"/>
      <c r="D1070"/>
    </row>
    <row r="1071" spans="3:4">
      <c r="C1071"/>
      <c r="D1071"/>
    </row>
    <row r="1072" spans="3:4">
      <c r="C1072"/>
      <c r="D1072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/>
      <c r="D1083"/>
    </row>
    <row r="1084" spans="3:4">
      <c r="C1084"/>
      <c r="D1084"/>
    </row>
    <row r="1085" spans="3:4">
      <c r="C1085"/>
      <c r="D1085"/>
    </row>
    <row r="1086" spans="3:4">
      <c r="C1086"/>
      <c r="D1086"/>
    </row>
    <row r="1087" spans="3:4">
      <c r="C1087"/>
      <c r="D1087"/>
    </row>
    <row r="1088" spans="3:4">
      <c r="C1088"/>
      <c r="D1088"/>
    </row>
    <row r="1089" spans="3:4">
      <c r="C108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/>
      <c r="D1099"/>
    </row>
    <row r="1100" spans="3:4">
      <c r="C1100"/>
      <c r="D1100"/>
    </row>
    <row r="1101" spans="3:4">
      <c r="C1101"/>
      <c r="D1101"/>
    </row>
    <row r="1102" spans="3:4">
      <c r="C1102"/>
      <c r="D1102"/>
    </row>
    <row r="1103" spans="3:4">
      <c r="C1103"/>
      <c r="D1103"/>
    </row>
    <row r="1104" spans="3:4">
      <c r="C1104"/>
      <c r="D1104"/>
    </row>
    <row r="1105" spans="3:4">
      <c r="C1105"/>
      <c r="D1105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/>
      <c r="D1111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/>
      <c r="D1143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/>
      <c r="D1161"/>
    </row>
    <row r="1162" spans="3:4">
      <c r="C1162"/>
      <c r="D1162"/>
    </row>
    <row r="1163" spans="3:4">
      <c r="C1163"/>
      <c r="D1163"/>
    </row>
    <row r="1164" spans="3:4">
      <c r="C1164"/>
      <c r="D1164"/>
    </row>
    <row r="1165" spans="3:4">
      <c r="C1165"/>
      <c r="D1165"/>
    </row>
    <row r="1166" spans="3:4">
      <c r="C1166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/>
      <c r="D1177"/>
    </row>
    <row r="1178" spans="3:4">
      <c r="C1178"/>
      <c r="D1178"/>
    </row>
    <row r="1179" spans="3:4">
      <c r="C1179"/>
      <c r="D1179"/>
    </row>
    <row r="1180" spans="3:4">
      <c r="C1180"/>
      <c r="D1180"/>
    </row>
    <row r="1181" spans="3:4">
      <c r="C1181"/>
      <c r="D1181"/>
    </row>
    <row r="1182" spans="3:4">
      <c r="C1182"/>
      <c r="D1182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/>
      <c r="D1195"/>
    </row>
    <row r="1196" spans="3:4">
      <c r="C1196"/>
      <c r="D1196"/>
    </row>
    <row r="1197" spans="3:4">
      <c r="C1197"/>
      <c r="D119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/>
      <c r="D1203"/>
    </row>
    <row r="1204" spans="3:4">
      <c r="C1204"/>
      <c r="D1204"/>
    </row>
    <row r="1205" spans="3:4">
      <c r="C1205"/>
      <c r="D1205"/>
    </row>
    <row r="1206" spans="3:4">
      <c r="C1206"/>
      <c r="D1206"/>
    </row>
    <row r="1207" spans="3:4">
      <c r="C1207"/>
      <c r="D1207"/>
    </row>
    <row r="1208" spans="3:4">
      <c r="C1208"/>
      <c r="D1208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/>
      <c r="D1219"/>
    </row>
    <row r="1220" spans="3:4">
      <c r="C1220"/>
      <c r="D1220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/>
      <c r="D1244"/>
    </row>
    <row r="1245" spans="3:4">
      <c r="C124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/>
      <c r="D1252"/>
    </row>
    <row r="1253" spans="3:4">
      <c r="C1253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/>
      <c r="D1257"/>
    </row>
    <row r="1258" spans="3:4">
      <c r="C1258"/>
      <c r="D1258"/>
    </row>
    <row r="1259" spans="3:4">
      <c r="C1259"/>
      <c r="D1259"/>
    </row>
    <row r="1260" spans="3:4">
      <c r="C1260"/>
      <c r="D1260"/>
    </row>
    <row r="1261" spans="3:4">
      <c r="C1261"/>
      <c r="D1261"/>
    </row>
    <row r="1262" spans="3:4">
      <c r="C1262"/>
      <c r="D1262"/>
    </row>
    <row r="1263" spans="3:4">
      <c r="C1263"/>
      <c r="D1263"/>
    </row>
    <row r="1264" spans="3:4">
      <c r="C1264"/>
      <c r="D1264"/>
    </row>
    <row r="1265" spans="3:4">
      <c r="C1265"/>
      <c r="D1265"/>
    </row>
    <row r="1266" spans="3:4">
      <c r="C1266"/>
      <c r="D1266"/>
    </row>
    <row r="1267" spans="3:4">
      <c r="C1267"/>
      <c r="D1267"/>
    </row>
    <row r="1268" spans="3:4">
      <c r="C1268"/>
      <c r="D1268"/>
    </row>
    <row r="1269" spans="3:4">
      <c r="C1269"/>
      <c r="D1269"/>
    </row>
    <row r="1270" spans="3:4">
      <c r="C1270"/>
      <c r="D1270"/>
    </row>
    <row r="1271" spans="3:4">
      <c r="C1271"/>
      <c r="D1271"/>
    </row>
    <row r="1272" spans="3:4">
      <c r="C1272"/>
      <c r="D1272"/>
    </row>
    <row r="1273" spans="3:4">
      <c r="C1273"/>
      <c r="D1273"/>
    </row>
    <row r="1274" spans="3:4">
      <c r="C1274"/>
      <c r="D1274"/>
    </row>
    <row r="1275" spans="3:4">
      <c r="C1275"/>
      <c r="D1275"/>
    </row>
    <row r="1276" spans="3:4">
      <c r="C1276"/>
      <c r="D1276"/>
    </row>
    <row r="1277" spans="3:4">
      <c r="C1277"/>
      <c r="D1277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/>
      <c r="D1288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/>
      <c r="D1293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/>
      <c r="D1300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/>
      <c r="D130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/>
      <c r="D1313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/>
      <c r="D1320"/>
    </row>
    <row r="1321" spans="3:4">
      <c r="C1321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/>
      <c r="D1325"/>
    </row>
    <row r="1326" spans="3:4">
      <c r="C1326"/>
      <c r="D1326"/>
    </row>
    <row r="1327" spans="3:4">
      <c r="C1327"/>
      <c r="D1327"/>
    </row>
    <row r="1328" spans="3:4">
      <c r="C1328"/>
      <c r="D1328"/>
    </row>
    <row r="1329" spans="3:4">
      <c r="C1329"/>
      <c r="D1329"/>
    </row>
    <row r="1330" spans="3:4">
      <c r="C1330"/>
      <c r="D1330"/>
    </row>
    <row r="1331" spans="3:4">
      <c r="C1331"/>
      <c r="D1331"/>
    </row>
    <row r="1332" spans="3:4">
      <c r="C1332"/>
      <c r="D1332"/>
    </row>
    <row r="1333" spans="3:4">
      <c r="C1333"/>
      <c r="D1333"/>
    </row>
    <row r="1334" spans="3:4">
      <c r="C1334"/>
      <c r="D1334"/>
    </row>
    <row r="1335" spans="3:4">
      <c r="C1335"/>
      <c r="D1335"/>
    </row>
    <row r="1336" spans="3:4">
      <c r="C1336"/>
      <c r="D1336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/>
      <c r="D1345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/>
      <c r="D135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/>
      <c r="D137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/>
      <c r="D1381"/>
    </row>
    <row r="1382" spans="3:4">
      <c r="C1382"/>
      <c r="D1382"/>
    </row>
    <row r="1383" spans="3:4">
      <c r="C1383"/>
      <c r="D1383"/>
    </row>
    <row r="1384" spans="3:4">
      <c r="C1384"/>
      <c r="D1384"/>
    </row>
    <row r="1385" spans="3:4">
      <c r="C1385"/>
      <c r="D1385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/>
      <c r="D1389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/>
      <c r="D1420"/>
    </row>
    <row r="1421" spans="3:4">
      <c r="C1421"/>
      <c r="D1421"/>
    </row>
    <row r="1422" spans="3:4">
      <c r="C1422"/>
      <c r="D1422"/>
    </row>
    <row r="1423" spans="3:4">
      <c r="C1423"/>
      <c r="D1423"/>
    </row>
    <row r="1424" spans="3:4">
      <c r="C1424"/>
      <c r="D1424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/>
      <c r="D1439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/>
      <c r="D1444"/>
    </row>
    <row r="1445" spans="3:4">
      <c r="C1445"/>
      <c r="D1445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/>
      <c r="D1451"/>
    </row>
    <row r="1452" spans="3:4">
      <c r="C1452"/>
      <c r="D1452"/>
    </row>
    <row r="1453" spans="3:4">
      <c r="C1453"/>
      <c r="D1453"/>
    </row>
    <row r="1454" spans="3:4">
      <c r="C1454"/>
      <c r="D1454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/>
      <c r="D1458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/>
      <c r="D1465"/>
    </row>
    <row r="1466" spans="3:4">
      <c r="C1466"/>
      <c r="D1466"/>
    </row>
    <row r="1467" spans="3:4">
      <c r="C1467"/>
      <c r="D1467"/>
    </row>
    <row r="1468" spans="3:4">
      <c r="C1468"/>
      <c r="D1468"/>
    </row>
    <row r="1469" spans="3:4">
      <c r="C1469"/>
      <c r="D1469"/>
    </row>
    <row r="1470" spans="3:4">
      <c r="C1470"/>
      <c r="D1470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/>
      <c r="D1474"/>
    </row>
    <row r="1475" spans="3:4">
      <c r="C1475"/>
      <c r="D1475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/>
      <c r="D1483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4">
      <c r="C1489"/>
      <c r="D1489"/>
    </row>
    <row r="1490" spans="3:4">
      <c r="C1490"/>
      <c r="D1490"/>
    </row>
    <row r="1491" spans="3:4">
      <c r="C1491"/>
      <c r="D1491"/>
    </row>
    <row r="1492" spans="3:4">
      <c r="C1492"/>
      <c r="D1492"/>
    </row>
    <row r="1493" spans="3:4">
      <c r="C1493"/>
      <c r="D1493"/>
    </row>
    <row r="1494" spans="3:4">
      <c r="C1494"/>
      <c r="D1494"/>
    </row>
    <row r="1495" spans="3:4">
      <c r="C1495"/>
      <c r="D1495"/>
    </row>
    <row r="1496" spans="3:4">
      <c r="C1496"/>
      <c r="D1496"/>
    </row>
    <row r="1497" spans="3:4">
      <c r="C1497"/>
      <c r="D1497"/>
    </row>
    <row r="1498" spans="3:4">
      <c r="C1498"/>
      <c r="D1498"/>
    </row>
    <row r="1499" spans="3:4">
      <c r="C1499"/>
      <c r="D1499"/>
    </row>
    <row r="1500" spans="3:4">
      <c r="C1500"/>
      <c r="D1500"/>
    </row>
    <row r="1501" spans="3:4">
      <c r="C1501"/>
      <c r="D1501"/>
    </row>
    <row r="1502" spans="3:4">
      <c r="C1502"/>
      <c r="D1502"/>
    </row>
    <row r="1503" spans="3:4">
      <c r="C1503"/>
      <c r="D1503"/>
    </row>
    <row r="1504" spans="3:4">
      <c r="C1504"/>
      <c r="D1504"/>
    </row>
    <row r="1505" spans="3:4">
      <c r="C1505"/>
      <c r="D1505"/>
    </row>
    <row r="1506" spans="3:4">
      <c r="C1506"/>
      <c r="D1506"/>
    </row>
    <row r="1507" spans="3:4">
      <c r="C1507"/>
      <c r="D1507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/>
      <c r="D1511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/>
      <c r="D1517"/>
    </row>
    <row r="1518" spans="3:4">
      <c r="C1518"/>
      <c r="D1518"/>
    </row>
    <row r="1519" spans="3:4">
      <c r="C1519"/>
      <c r="D1519"/>
    </row>
    <row r="1520" spans="3:4">
      <c r="C1520"/>
      <c r="D1520"/>
    </row>
    <row r="1521" spans="3:4">
      <c r="C1521"/>
      <c r="D1521"/>
    </row>
    <row r="1522" spans="3:4">
      <c r="C1522"/>
      <c r="D1522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/>
      <c r="D1526"/>
    </row>
    <row r="1527" spans="3:4">
      <c r="C1527"/>
      <c r="D1527"/>
    </row>
    <row r="1528" spans="3:4">
      <c r="C1528"/>
      <c r="D1528"/>
    </row>
    <row r="1529" spans="3:4">
      <c r="C1529"/>
      <c r="D1529"/>
    </row>
    <row r="1530" spans="3:4">
      <c r="C1530"/>
      <c r="D1530"/>
    </row>
    <row r="1531" spans="3:4">
      <c r="C1531"/>
      <c r="D1531"/>
    </row>
    <row r="1532" spans="3:4">
      <c r="C1532"/>
      <c r="D1532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/>
      <c r="D1539"/>
    </row>
    <row r="1540" spans="3:4">
      <c r="C1540"/>
      <c r="D1540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/>
      <c r="D1563"/>
    </row>
    <row r="1564" spans="3:4">
      <c r="C1564"/>
      <c r="D1564"/>
    </row>
    <row r="1565" spans="3:4">
      <c r="C1565"/>
      <c r="D1565"/>
    </row>
    <row r="1566" spans="3:4">
      <c r="C1566"/>
      <c r="D1566"/>
    </row>
    <row r="1567" spans="3:4">
      <c r="C1567"/>
      <c r="D1567"/>
    </row>
    <row r="1568" spans="3:4">
      <c r="C1568"/>
      <c r="D1568"/>
    </row>
    <row r="1569" spans="3:4">
      <c r="C1569"/>
      <c r="D1569"/>
    </row>
    <row r="1570" spans="3:4">
      <c r="C1570"/>
      <c r="D1570"/>
    </row>
    <row r="1571" spans="3:4">
      <c r="C1571"/>
      <c r="D1571"/>
    </row>
    <row r="1572" spans="3:4">
      <c r="C1572"/>
      <c r="D1572"/>
    </row>
    <row r="1573" spans="3:4">
      <c r="C1573"/>
      <c r="D1573"/>
    </row>
    <row r="1574" spans="3:4">
      <c r="C1574"/>
      <c r="D1574"/>
    </row>
    <row r="1575" spans="3:4">
      <c r="C1575"/>
      <c r="D1575"/>
    </row>
    <row r="1576" spans="3:4">
      <c r="C1576"/>
      <c r="D1576"/>
    </row>
    <row r="1577" spans="3:4">
      <c r="C1577"/>
      <c r="D1577"/>
    </row>
    <row r="1578" spans="3:4">
      <c r="C1578"/>
      <c r="D1578"/>
    </row>
    <row r="1579" spans="3:4">
      <c r="C1579"/>
      <c r="D1579"/>
    </row>
    <row r="1580" spans="3:4">
      <c r="C1580"/>
      <c r="D1580"/>
    </row>
    <row r="1581" spans="3:4">
      <c r="C1581"/>
      <c r="D1581"/>
    </row>
    <row r="1582" spans="3:4">
      <c r="C1582"/>
      <c r="D1582"/>
    </row>
    <row r="1583" spans="3:4">
      <c r="C1583"/>
      <c r="D1583"/>
    </row>
    <row r="1584" spans="3:4">
      <c r="C1584"/>
      <c r="D1584"/>
    </row>
    <row r="1585" spans="3:4">
      <c r="C1585"/>
      <c r="D1585"/>
    </row>
    <row r="1586" spans="3:4">
      <c r="C1586"/>
      <c r="D1586"/>
    </row>
    <row r="1587" spans="3:4">
      <c r="C1587"/>
      <c r="D1587"/>
    </row>
    <row r="1588" spans="3:4">
      <c r="C1588"/>
      <c r="D1588"/>
    </row>
    <row r="1589" spans="3:4">
      <c r="C1589"/>
      <c r="D1589"/>
    </row>
    <row r="1590" spans="3:4">
      <c r="C1590"/>
      <c r="D1590"/>
    </row>
    <row r="1591" spans="3:4">
      <c r="C1591"/>
      <c r="D1591"/>
    </row>
    <row r="1592" spans="3:4">
      <c r="C1592"/>
      <c r="D1592"/>
    </row>
    <row r="1593" spans="3:4">
      <c r="C1593"/>
      <c r="D1593"/>
    </row>
    <row r="1594" spans="3:4">
      <c r="C1594"/>
      <c r="D1594"/>
    </row>
    <row r="1595" spans="3:4">
      <c r="C1595"/>
      <c r="D1595"/>
    </row>
    <row r="1596" spans="3:4">
      <c r="C1596"/>
      <c r="D1596"/>
    </row>
    <row r="1597" spans="3:4">
      <c r="C1597"/>
      <c r="D1597"/>
    </row>
    <row r="1598" spans="3:4">
      <c r="C1598"/>
      <c r="D1598"/>
    </row>
    <row r="1599" spans="3:4">
      <c r="C1599"/>
      <c r="D1599"/>
    </row>
    <row r="1600" spans="3:4">
      <c r="C1600"/>
      <c r="D1600"/>
    </row>
    <row r="1601" spans="3:4">
      <c r="C1601"/>
      <c r="D1601"/>
    </row>
    <row r="1602" spans="3:4">
      <c r="C1602"/>
      <c r="D1602"/>
    </row>
    <row r="1603" spans="3:4">
      <c r="C1603"/>
      <c r="D1603"/>
    </row>
    <row r="1604" spans="3:4">
      <c r="C1604"/>
      <c r="D1604"/>
    </row>
    <row r="1605" spans="3:4">
      <c r="C1605"/>
      <c r="D1605"/>
    </row>
    <row r="1606" spans="3:4">
      <c r="C1606"/>
      <c r="D1606"/>
    </row>
    <row r="1607" spans="3:4">
      <c r="C1607"/>
      <c r="D1607"/>
    </row>
    <row r="1608" spans="3:4">
      <c r="C1608"/>
      <c r="D1608"/>
    </row>
    <row r="1609" spans="3:4">
      <c r="C1609"/>
      <c r="D1609"/>
    </row>
    <row r="1610" spans="3:4">
      <c r="C1610"/>
      <c r="D1610"/>
    </row>
    <row r="1611" spans="3:4">
      <c r="C1611"/>
      <c r="D1611"/>
    </row>
    <row r="1612" spans="3:4">
      <c r="C1612"/>
      <c r="D1612"/>
    </row>
    <row r="1613" spans="3:4">
      <c r="C1613"/>
      <c r="D1613"/>
    </row>
    <row r="1614" spans="3:4">
      <c r="C1614"/>
      <c r="D1614"/>
    </row>
    <row r="1615" spans="3:4">
      <c r="C1615"/>
      <c r="D1615"/>
    </row>
    <row r="1616" spans="3:4">
      <c r="C1616"/>
      <c r="D1616"/>
    </row>
    <row r="1617" spans="3:4">
      <c r="C1617"/>
      <c r="D1617"/>
    </row>
    <row r="1618" spans="3:4">
      <c r="C1618"/>
      <c r="D1618"/>
    </row>
    <row r="1619" spans="3:4">
      <c r="C1619"/>
      <c r="D1619"/>
    </row>
    <row r="1620" spans="3:4">
      <c r="C1620"/>
      <c r="D1620"/>
    </row>
    <row r="1621" spans="3:4">
      <c r="C1621"/>
      <c r="D1621"/>
    </row>
    <row r="1622" spans="3:4">
      <c r="C1622"/>
      <c r="D1622"/>
    </row>
    <row r="1623" spans="3:4">
      <c r="C1623"/>
      <c r="D1623"/>
    </row>
    <row r="1624" spans="3:4">
      <c r="C1624"/>
      <c r="D1624"/>
    </row>
    <row r="1625" spans="3:4">
      <c r="C1625"/>
      <c r="D1625"/>
    </row>
    <row r="1626" spans="3:4">
      <c r="C1626"/>
      <c r="D1626"/>
    </row>
    <row r="1627" spans="3:4">
      <c r="C1627"/>
      <c r="D1627"/>
    </row>
    <row r="1628" spans="3:4">
      <c r="C1628"/>
      <c r="D1628"/>
    </row>
    <row r="1629" spans="3:4">
      <c r="C1629"/>
      <c r="D1629"/>
    </row>
    <row r="1630" spans="3:4">
      <c r="C1630"/>
      <c r="D1630"/>
    </row>
    <row r="1631" spans="3:4">
      <c r="C1631"/>
      <c r="D1631"/>
    </row>
    <row r="1632" spans="3:4">
      <c r="C1632"/>
      <c r="D1632"/>
    </row>
    <row r="1633" spans="3:4">
      <c r="C1633"/>
      <c r="D1633"/>
    </row>
    <row r="1634" spans="3:4">
      <c r="C1634"/>
      <c r="D1634"/>
    </row>
    <row r="1635" spans="3:4">
      <c r="C1635"/>
      <c r="D1635"/>
    </row>
    <row r="1636" spans="3:4">
      <c r="C1636"/>
      <c r="D1636"/>
    </row>
    <row r="1637" spans="3:4">
      <c r="C1637"/>
      <c r="D1637"/>
    </row>
    <row r="1638" spans="3:4">
      <c r="C1638"/>
      <c r="D1638"/>
    </row>
    <row r="1639" spans="3:4">
      <c r="C1639"/>
      <c r="D1639"/>
    </row>
    <row r="1640" spans="3:4">
      <c r="C1640"/>
      <c r="D1640"/>
    </row>
    <row r="1641" spans="3:4">
      <c r="C1641"/>
      <c r="D1641"/>
    </row>
    <row r="1642" spans="3:4">
      <c r="C1642"/>
      <c r="D1642"/>
    </row>
    <row r="1643" spans="3:4">
      <c r="C1643"/>
      <c r="D1643"/>
    </row>
    <row r="1644" spans="3:4">
      <c r="C1644"/>
      <c r="D1644"/>
    </row>
    <row r="1645" spans="3:4">
      <c r="C1645"/>
      <c r="D1645"/>
    </row>
    <row r="1646" spans="3:4">
      <c r="C1646"/>
      <c r="D1646"/>
    </row>
    <row r="1647" spans="3:4">
      <c r="C1647"/>
      <c r="D1647"/>
    </row>
    <row r="1648" spans="3:4">
      <c r="C1648"/>
      <c r="D1648"/>
    </row>
    <row r="1649" spans="3:4">
      <c r="C1649"/>
      <c r="D1649"/>
    </row>
    <row r="1650" spans="3:4">
      <c r="C1650"/>
      <c r="D1650"/>
    </row>
    <row r="1651" spans="3:4">
      <c r="C1651"/>
      <c r="D1651"/>
    </row>
    <row r="1652" spans="3:4">
      <c r="C1652"/>
      <c r="D1652"/>
    </row>
    <row r="1653" spans="3:4">
      <c r="C1653"/>
      <c r="D1653"/>
    </row>
    <row r="1654" spans="3:4">
      <c r="C1654"/>
      <c r="D1654"/>
    </row>
    <row r="1655" spans="3:4">
      <c r="C1655"/>
      <c r="D1655"/>
    </row>
    <row r="1656" spans="3:4">
      <c r="C1656"/>
      <c r="D1656"/>
    </row>
    <row r="1657" spans="3:4">
      <c r="C1657"/>
      <c r="D1657"/>
    </row>
    <row r="1658" spans="3:4">
      <c r="C1658"/>
      <c r="D1658"/>
    </row>
    <row r="1659" spans="3:4">
      <c r="C1659"/>
      <c r="D1659"/>
    </row>
    <row r="1660" spans="3:4">
      <c r="C1660"/>
      <c r="D1660"/>
    </row>
    <row r="1661" spans="3:4">
      <c r="C1661"/>
      <c r="D1661"/>
    </row>
    <row r="1662" spans="3:4">
      <c r="C1662"/>
      <c r="D1662"/>
    </row>
    <row r="1663" spans="3:4">
      <c r="C1663"/>
      <c r="D1663"/>
    </row>
    <row r="1664" spans="3:4">
      <c r="C1664"/>
      <c r="D1664"/>
    </row>
    <row r="1665" spans="3:4">
      <c r="C1665"/>
      <c r="D1665"/>
    </row>
    <row r="1666" spans="3:4">
      <c r="C1666"/>
      <c r="D1666"/>
    </row>
    <row r="1667" spans="3:4">
      <c r="C1667"/>
      <c r="D1667"/>
    </row>
    <row r="1668" spans="3:4">
      <c r="C1668"/>
      <c r="D1668"/>
    </row>
    <row r="1669" spans="3:4">
      <c r="C1669"/>
      <c r="D1669"/>
    </row>
    <row r="1670" spans="3:4">
      <c r="C1670"/>
      <c r="D1670"/>
    </row>
    <row r="1671" spans="3:4">
      <c r="C1671"/>
      <c r="D1671"/>
    </row>
    <row r="1672" spans="3:4">
      <c r="C1672"/>
      <c r="D1672"/>
    </row>
    <row r="1673" spans="3:4">
      <c r="C1673"/>
      <c r="D1673"/>
    </row>
    <row r="1674" spans="3:4">
      <c r="C1674"/>
      <c r="D1674"/>
    </row>
    <row r="1675" spans="3:4">
      <c r="C1675"/>
      <c r="D1675"/>
    </row>
    <row r="1676" spans="3:4">
      <c r="C1676"/>
      <c r="D1676"/>
    </row>
    <row r="1677" spans="3:4">
      <c r="C1677"/>
      <c r="D1677"/>
    </row>
    <row r="1678" spans="3:4">
      <c r="C1678"/>
      <c r="D1678"/>
    </row>
    <row r="1679" spans="3:4">
      <c r="C1679"/>
      <c r="D1679"/>
    </row>
    <row r="1680" spans="3:4">
      <c r="C1680"/>
      <c r="D1680"/>
    </row>
    <row r="1681" spans="3:4">
      <c r="C1681"/>
      <c r="D1681"/>
    </row>
    <row r="1682" spans="3:4">
      <c r="C1682"/>
      <c r="D1682"/>
    </row>
    <row r="1683" spans="3:4">
      <c r="C1683"/>
      <c r="D1683"/>
    </row>
    <row r="1684" spans="3:4">
      <c r="C1684"/>
      <c r="D1684"/>
    </row>
    <row r="1685" spans="3:4">
      <c r="C1685"/>
      <c r="D1685"/>
    </row>
    <row r="1686" spans="3:4">
      <c r="C1686"/>
      <c r="D1686"/>
    </row>
    <row r="1687" spans="3:4">
      <c r="C1687"/>
      <c r="D1687"/>
    </row>
    <row r="1688" spans="3:4">
      <c r="C1688"/>
      <c r="D1688"/>
    </row>
    <row r="1689" spans="3:4">
      <c r="C1689"/>
      <c r="D1689"/>
    </row>
    <row r="1690" spans="3:4">
      <c r="C1690"/>
      <c r="D1690"/>
    </row>
    <row r="1691" spans="3:4">
      <c r="C1691"/>
      <c r="D1691"/>
    </row>
    <row r="1692" spans="3:4">
      <c r="C1692"/>
      <c r="D1692"/>
    </row>
    <row r="1693" spans="3:4">
      <c r="C1693"/>
      <c r="D1693"/>
    </row>
    <row r="1694" spans="3:4">
      <c r="C1694"/>
      <c r="D1694"/>
    </row>
    <row r="1695" spans="3:4">
      <c r="C1695"/>
      <c r="D1695"/>
    </row>
    <row r="1696" spans="3:4">
      <c r="C1696"/>
      <c r="D1696"/>
    </row>
    <row r="1697" spans="3:4">
      <c r="C1697"/>
      <c r="D1697"/>
    </row>
    <row r="1698" spans="3:4">
      <c r="C1698"/>
      <c r="D1698"/>
    </row>
    <row r="1699" spans="3:4">
      <c r="C1699"/>
      <c r="D1699"/>
    </row>
    <row r="1700" spans="3:4">
      <c r="C1700"/>
      <c r="D1700"/>
    </row>
    <row r="1701" spans="3:4">
      <c r="C1701"/>
      <c r="D1701"/>
    </row>
    <row r="1702" spans="3:4">
      <c r="C1702"/>
      <c r="D1702"/>
    </row>
    <row r="1703" spans="3:4">
      <c r="C1703"/>
      <c r="D1703"/>
    </row>
    <row r="1704" spans="3:4">
      <c r="C1704"/>
      <c r="D1704"/>
    </row>
    <row r="1705" spans="3:4">
      <c r="C1705"/>
      <c r="D1705"/>
    </row>
    <row r="1706" spans="3:4">
      <c r="C1706"/>
      <c r="D1706"/>
    </row>
    <row r="1707" spans="3:4">
      <c r="C1707"/>
      <c r="D1707"/>
    </row>
    <row r="1708" spans="3:4">
      <c r="C1708"/>
      <c r="D1708"/>
    </row>
    <row r="1709" spans="3:4">
      <c r="C1709"/>
      <c r="D1709"/>
    </row>
    <row r="1710" spans="3:4">
      <c r="C1710"/>
      <c r="D1710"/>
    </row>
    <row r="1711" spans="3:4">
      <c r="C1711"/>
      <c r="D1711"/>
    </row>
    <row r="1712" spans="3:4">
      <c r="C1712"/>
      <c r="D1712"/>
    </row>
    <row r="1713" spans="3:4">
      <c r="C1713"/>
      <c r="D1713"/>
    </row>
    <row r="1714" spans="3:4">
      <c r="C1714"/>
      <c r="D1714"/>
    </row>
    <row r="1715" spans="3:4">
      <c r="C1715"/>
      <c r="D1715"/>
    </row>
    <row r="1716" spans="3:4">
      <c r="C1716"/>
      <c r="D1716"/>
    </row>
    <row r="1717" spans="3:4">
      <c r="C1717"/>
      <c r="D1717"/>
    </row>
    <row r="1718" spans="3:4">
      <c r="C1718"/>
      <c r="D1718"/>
    </row>
    <row r="1719" spans="3:4">
      <c r="C1719"/>
      <c r="D1719"/>
    </row>
    <row r="1720" spans="3:4">
      <c r="C1720"/>
      <c r="D1720"/>
    </row>
    <row r="1721" spans="3:4">
      <c r="C1721"/>
      <c r="D1721"/>
    </row>
    <row r="1722" spans="3:4">
      <c r="C1722"/>
      <c r="D1722"/>
    </row>
    <row r="1723" spans="3:4">
      <c r="C1723"/>
      <c r="D1723"/>
    </row>
    <row r="1724" spans="3:4">
      <c r="C1724"/>
      <c r="D1724"/>
    </row>
    <row r="1725" spans="3:4">
      <c r="C1725"/>
      <c r="D1725"/>
    </row>
    <row r="1726" spans="3:4">
      <c r="C1726"/>
      <c r="D1726"/>
    </row>
    <row r="1727" spans="3:4">
      <c r="C1727"/>
      <c r="D1727"/>
    </row>
    <row r="1728" spans="3:4">
      <c r="C1728"/>
      <c r="D1728"/>
    </row>
    <row r="1729" spans="3:4">
      <c r="C1729"/>
      <c r="D1729"/>
    </row>
    <row r="1730" spans="3:4">
      <c r="C1730"/>
      <c r="D1730"/>
    </row>
    <row r="1731" spans="3:4">
      <c r="C1731"/>
      <c r="D1731"/>
    </row>
    <row r="1732" spans="3:4">
      <c r="C1732"/>
      <c r="D1732"/>
    </row>
    <row r="1733" spans="3:4">
      <c r="C1733"/>
      <c r="D1733"/>
    </row>
    <row r="1734" spans="3:4">
      <c r="C1734"/>
      <c r="D1734"/>
    </row>
    <row r="1735" spans="3:4">
      <c r="C1735"/>
      <c r="D1735"/>
    </row>
    <row r="1736" spans="3:4">
      <c r="C1736"/>
      <c r="D1736"/>
    </row>
    <row r="1737" spans="3:4">
      <c r="C1737"/>
      <c r="D1737"/>
    </row>
    <row r="1738" spans="3:4">
      <c r="C1738"/>
      <c r="D1738"/>
    </row>
    <row r="1739" spans="3:4">
      <c r="C1739"/>
      <c r="D1739"/>
    </row>
    <row r="1740" spans="3:4">
      <c r="C1740"/>
      <c r="D1740"/>
    </row>
    <row r="1741" spans="3:4">
      <c r="C1741"/>
      <c r="D1741"/>
    </row>
    <row r="1742" spans="3:4">
      <c r="C1742"/>
      <c r="D1742"/>
    </row>
    <row r="1743" spans="3:4">
      <c r="C1743"/>
      <c r="D1743"/>
    </row>
    <row r="1744" spans="3:4">
      <c r="C1744"/>
      <c r="D1744"/>
    </row>
    <row r="1745" spans="3:4">
      <c r="C1745"/>
      <c r="D1745"/>
    </row>
    <row r="1746" spans="3:4">
      <c r="C1746"/>
      <c r="D1746"/>
    </row>
    <row r="1747" spans="3:4">
      <c r="C1747"/>
      <c r="D1747"/>
    </row>
    <row r="1748" spans="3:4">
      <c r="C1748"/>
      <c r="D1748"/>
    </row>
    <row r="1749" spans="3:4">
      <c r="C1749"/>
      <c r="D1749"/>
    </row>
    <row r="1750" spans="3:4">
      <c r="C1750"/>
      <c r="D1750"/>
    </row>
    <row r="1751" spans="3:4">
      <c r="C1751"/>
      <c r="D1751"/>
    </row>
    <row r="1752" spans="3:4">
      <c r="C1752"/>
      <c r="D1752"/>
    </row>
    <row r="1753" spans="3:4">
      <c r="C1753"/>
      <c r="D1753"/>
    </row>
    <row r="1754" spans="3:4">
      <c r="C1754"/>
      <c r="D1754"/>
    </row>
    <row r="1755" spans="3:4">
      <c r="C1755"/>
      <c r="D1755"/>
    </row>
    <row r="1756" spans="3:4">
      <c r="C1756"/>
      <c r="D1756"/>
    </row>
    <row r="1757" spans="3:4">
      <c r="C1757"/>
      <c r="D1757"/>
    </row>
    <row r="1758" spans="3:4">
      <c r="C1758"/>
      <c r="D1758"/>
    </row>
    <row r="1759" spans="3:4">
      <c r="C1759"/>
      <c r="D1759"/>
    </row>
    <row r="1760" spans="3:4">
      <c r="C1760"/>
      <c r="D1760"/>
    </row>
    <row r="1761" spans="3:4">
      <c r="C1761"/>
      <c r="D1761"/>
    </row>
    <row r="1762" spans="3:4">
      <c r="C1762"/>
      <c r="D1762"/>
    </row>
    <row r="1763" spans="3:4">
      <c r="C1763"/>
      <c r="D1763"/>
    </row>
    <row r="1764" spans="3:4">
      <c r="C1764"/>
      <c r="D1764"/>
    </row>
    <row r="1765" spans="3:4">
      <c r="C1765"/>
      <c r="D1765"/>
    </row>
    <row r="1766" spans="3:4">
      <c r="C1766"/>
      <c r="D1766"/>
    </row>
    <row r="1767" spans="3:4">
      <c r="C1767"/>
      <c r="D1767"/>
    </row>
    <row r="1768" spans="3:4">
      <c r="C1768"/>
      <c r="D1768"/>
    </row>
    <row r="1769" spans="3:4">
      <c r="C1769"/>
      <c r="D1769"/>
    </row>
    <row r="1770" spans="3:4">
      <c r="C1770"/>
      <c r="D1770"/>
    </row>
    <row r="1771" spans="3:4">
      <c r="C1771"/>
      <c r="D1771"/>
    </row>
    <row r="1772" spans="3:4">
      <c r="C1772"/>
      <c r="D1772"/>
    </row>
    <row r="1773" spans="3:4">
      <c r="C1773"/>
      <c r="D1773"/>
    </row>
    <row r="1774" spans="3:4">
      <c r="C1774"/>
      <c r="D1774"/>
    </row>
    <row r="1775" spans="3:4">
      <c r="C1775"/>
      <c r="D1775"/>
    </row>
    <row r="1776" spans="3:4">
      <c r="C1776"/>
      <c r="D1776"/>
    </row>
    <row r="1777" spans="3:4">
      <c r="C1777"/>
      <c r="D1777"/>
    </row>
    <row r="1778" spans="3:4">
      <c r="C1778"/>
      <c r="D1778"/>
    </row>
    <row r="1779" spans="3:4">
      <c r="C1779"/>
      <c r="D1779"/>
    </row>
    <row r="1780" spans="3:4">
      <c r="C1780"/>
      <c r="D1780"/>
    </row>
    <row r="1781" spans="3:4">
      <c r="C1781"/>
      <c r="D1781"/>
    </row>
    <row r="1782" spans="3:4">
      <c r="C1782"/>
      <c r="D1782"/>
    </row>
    <row r="1783" spans="3:4">
      <c r="C1783"/>
      <c r="D1783"/>
    </row>
    <row r="1784" spans="3:4">
      <c r="C1784"/>
      <c r="D1784"/>
    </row>
    <row r="1785" spans="3:4">
      <c r="C1785"/>
      <c r="D1785"/>
    </row>
    <row r="1786" spans="3:4">
      <c r="C1786"/>
      <c r="D1786"/>
    </row>
    <row r="1787" spans="3:4">
      <c r="C1787"/>
      <c r="D1787"/>
    </row>
    <row r="1788" spans="3:4">
      <c r="C1788"/>
      <c r="D1788"/>
    </row>
    <row r="1789" spans="3:4">
      <c r="C1789"/>
      <c r="D1789"/>
    </row>
    <row r="1790" spans="3:4">
      <c r="C1790"/>
      <c r="D1790"/>
    </row>
    <row r="1791" spans="3:4">
      <c r="C1791"/>
      <c r="D1791"/>
    </row>
    <row r="1792" spans="3:4">
      <c r="C1792"/>
      <c r="D1792"/>
    </row>
    <row r="1793" spans="3:4">
      <c r="C1793"/>
      <c r="D1793"/>
    </row>
    <row r="1794" spans="3:4">
      <c r="C1794"/>
      <c r="D1794"/>
    </row>
    <row r="1795" spans="3:4">
      <c r="C1795"/>
      <c r="D1795"/>
    </row>
    <row r="1796" spans="3:4">
      <c r="C1796"/>
      <c r="D1796"/>
    </row>
    <row r="1797" spans="3:4">
      <c r="C1797"/>
      <c r="D1797"/>
    </row>
    <row r="1798" spans="3:4">
      <c r="C1798"/>
      <c r="D1798"/>
    </row>
    <row r="1799" spans="3:4">
      <c r="C1799"/>
      <c r="D1799"/>
    </row>
    <row r="1800" spans="3:4">
      <c r="C1800"/>
      <c r="D1800"/>
    </row>
    <row r="1801" spans="3:4">
      <c r="C1801"/>
      <c r="D1801"/>
    </row>
    <row r="1802" spans="3:4">
      <c r="C1802"/>
      <c r="D1802"/>
    </row>
    <row r="1803" spans="3:4">
      <c r="C1803"/>
      <c r="D1803"/>
    </row>
    <row r="1804" spans="3:4">
      <c r="C1804"/>
      <c r="D1804"/>
    </row>
    <row r="1805" spans="3:4">
      <c r="C1805"/>
      <c r="D1805"/>
    </row>
    <row r="1806" spans="3:4">
      <c r="C1806"/>
      <c r="D1806"/>
    </row>
    <row r="1807" spans="3:4">
      <c r="C1807"/>
      <c r="D1807"/>
    </row>
    <row r="1808" spans="3:4">
      <c r="C1808"/>
      <c r="D1808"/>
    </row>
    <row r="1809" spans="3:4">
      <c r="C1809"/>
      <c r="D1809"/>
    </row>
    <row r="1810" spans="3:4">
      <c r="C1810"/>
      <c r="D1810"/>
    </row>
    <row r="1811" spans="3:4">
      <c r="C1811"/>
      <c r="D1811"/>
    </row>
    <row r="1812" spans="3:4">
      <c r="C1812"/>
      <c r="D1812"/>
    </row>
    <row r="1813" spans="3:4">
      <c r="C1813"/>
      <c r="D1813"/>
    </row>
    <row r="1814" spans="3:4">
      <c r="C1814"/>
      <c r="D1814"/>
    </row>
    <row r="1815" spans="3:4">
      <c r="C1815"/>
      <c r="D1815"/>
    </row>
    <row r="1816" spans="3:4">
      <c r="C1816"/>
      <c r="D1816"/>
    </row>
    <row r="1817" spans="3:4">
      <c r="C1817"/>
      <c r="D1817"/>
    </row>
    <row r="1818" spans="3:4">
      <c r="C1818"/>
      <c r="D1818"/>
    </row>
    <row r="1819" spans="3:4">
      <c r="C1819"/>
      <c r="D1819"/>
    </row>
    <row r="1820" spans="3:4">
      <c r="C1820"/>
      <c r="D1820"/>
    </row>
    <row r="1821" spans="3:4">
      <c r="C1821"/>
      <c r="D1821"/>
    </row>
    <row r="1822" spans="3:4">
      <c r="C1822"/>
      <c r="D1822"/>
    </row>
    <row r="1823" spans="3:4">
      <c r="C1823"/>
      <c r="D1823"/>
    </row>
    <row r="1824" spans="3:4">
      <c r="C1824"/>
      <c r="D1824"/>
    </row>
    <row r="1825" spans="3:4">
      <c r="C1825"/>
      <c r="D1825"/>
    </row>
    <row r="1826" spans="3:4">
      <c r="C1826"/>
      <c r="D1826"/>
    </row>
    <row r="1827" spans="3:4">
      <c r="C1827"/>
      <c r="D1827"/>
    </row>
    <row r="1828" spans="3:4">
      <c r="C1828"/>
      <c r="D1828"/>
    </row>
    <row r="1829" spans="3:4">
      <c r="C1829"/>
      <c r="D1829"/>
    </row>
    <row r="1830" spans="3:4">
      <c r="C1830"/>
      <c r="D1830"/>
    </row>
    <row r="1831" spans="3:4">
      <c r="C1831"/>
      <c r="D1831"/>
    </row>
    <row r="1832" spans="3:4">
      <c r="C1832"/>
      <c r="D1832"/>
    </row>
    <row r="1833" spans="3:4">
      <c r="C1833"/>
      <c r="D1833"/>
    </row>
    <row r="1834" spans="3:4">
      <c r="C1834"/>
      <c r="D1834"/>
    </row>
    <row r="1835" spans="3:4">
      <c r="C1835"/>
      <c r="D1835"/>
    </row>
    <row r="1836" spans="3:4">
      <c r="C1836"/>
      <c r="D1836"/>
    </row>
    <row r="1837" spans="3:4">
      <c r="C1837"/>
      <c r="D1837"/>
    </row>
    <row r="1838" spans="3:4">
      <c r="C1838"/>
      <c r="D1838"/>
    </row>
    <row r="1839" spans="3:4">
      <c r="C1839"/>
      <c r="D1839"/>
    </row>
    <row r="1840" spans="3:4">
      <c r="C1840"/>
      <c r="D1840"/>
    </row>
    <row r="1841" spans="3:4">
      <c r="C1841"/>
      <c r="D1841"/>
    </row>
    <row r="1842" spans="3:4">
      <c r="C1842"/>
      <c r="D1842"/>
    </row>
    <row r="1843" spans="3:4">
      <c r="C1843"/>
      <c r="D1843"/>
    </row>
    <row r="1844" spans="3:4">
      <c r="C1844"/>
      <c r="D1844"/>
    </row>
    <row r="1845" spans="3:4">
      <c r="C1845"/>
      <c r="D1845"/>
    </row>
    <row r="1846" spans="3:4">
      <c r="C1846"/>
      <c r="D1846"/>
    </row>
    <row r="1847" spans="3:4">
      <c r="C1847"/>
      <c r="D1847"/>
    </row>
    <row r="1848" spans="3:4">
      <c r="C1848"/>
      <c r="D1848"/>
    </row>
    <row r="1849" spans="3:4">
      <c r="C1849"/>
      <c r="D1849"/>
    </row>
    <row r="1850" spans="3:4">
      <c r="C1850"/>
      <c r="D1850"/>
    </row>
    <row r="1851" spans="3:4">
      <c r="C1851"/>
      <c r="D1851"/>
    </row>
    <row r="1852" spans="3:4">
      <c r="C1852"/>
      <c r="D1852"/>
    </row>
    <row r="1853" spans="3:4">
      <c r="C1853"/>
      <c r="D1853"/>
    </row>
    <row r="1854" spans="3:4">
      <c r="C1854"/>
      <c r="D1854"/>
    </row>
    <row r="1855" spans="3:4">
      <c r="C1855"/>
      <c r="D1855"/>
    </row>
    <row r="1856" spans="3:4">
      <c r="C1856"/>
      <c r="D1856"/>
    </row>
    <row r="1857" spans="3:4">
      <c r="C1857"/>
      <c r="D1857"/>
    </row>
    <row r="1858" spans="3:4">
      <c r="C1858"/>
      <c r="D1858"/>
    </row>
    <row r="1859" spans="3:4">
      <c r="C1859"/>
      <c r="D1859"/>
    </row>
    <row r="1860" spans="3:4">
      <c r="C1860"/>
      <c r="D1860"/>
    </row>
    <row r="1861" spans="3:4">
      <c r="C1861"/>
      <c r="D1861"/>
    </row>
    <row r="1862" spans="3:4">
      <c r="C1862"/>
      <c r="D1862"/>
    </row>
    <row r="1863" spans="3:4">
      <c r="C1863"/>
      <c r="D1863"/>
    </row>
    <row r="1864" spans="3:4">
      <c r="C1864"/>
      <c r="D1864"/>
    </row>
    <row r="1865" spans="3:4">
      <c r="C1865"/>
      <c r="D1865"/>
    </row>
    <row r="1866" spans="3:4">
      <c r="C1866"/>
      <c r="D1866"/>
    </row>
    <row r="1867" spans="3:4">
      <c r="C1867"/>
      <c r="D1867"/>
    </row>
    <row r="1868" spans="3:4">
      <c r="C1868"/>
      <c r="D1868"/>
    </row>
    <row r="1869" spans="3:4">
      <c r="C1869"/>
      <c r="D1869"/>
    </row>
    <row r="1870" spans="3:4">
      <c r="C1870"/>
      <c r="D1870"/>
    </row>
    <row r="1871" spans="3:4">
      <c r="C1871"/>
      <c r="D1871"/>
    </row>
    <row r="1872" spans="3:4">
      <c r="C1872"/>
      <c r="D1872"/>
    </row>
    <row r="1873" spans="3:4">
      <c r="C1873"/>
      <c r="D1873"/>
    </row>
    <row r="1874" spans="3:4">
      <c r="C1874"/>
      <c r="D1874"/>
    </row>
    <row r="1875" spans="3:4">
      <c r="C1875"/>
      <c r="D1875"/>
    </row>
    <row r="1876" spans="3:4">
      <c r="C1876"/>
      <c r="D1876"/>
    </row>
    <row r="1877" spans="3:4">
      <c r="C1877"/>
      <c r="D1877"/>
    </row>
    <row r="1878" spans="3:4">
      <c r="C1878"/>
      <c r="D1878"/>
    </row>
    <row r="1879" spans="3:4">
      <c r="C1879"/>
      <c r="D1879"/>
    </row>
    <row r="1880" spans="3:4">
      <c r="C1880"/>
      <c r="D1880"/>
    </row>
    <row r="1881" spans="3:4">
      <c r="C1881"/>
      <c r="D1881"/>
    </row>
    <row r="1882" spans="3:4">
      <c r="C1882"/>
      <c r="D1882"/>
    </row>
    <row r="1883" spans="3:4">
      <c r="C1883"/>
      <c r="D1883"/>
    </row>
    <row r="1884" spans="3:4">
      <c r="C1884"/>
      <c r="D1884"/>
    </row>
    <row r="1885" spans="3:4">
      <c r="C1885"/>
      <c r="D1885"/>
    </row>
    <row r="1886" spans="3:4">
      <c r="C1886"/>
      <c r="D1886"/>
    </row>
    <row r="1887" spans="3:4">
      <c r="C1887"/>
      <c r="D1887"/>
    </row>
    <row r="1888" spans="3:4">
      <c r="C1888"/>
      <c r="D1888"/>
    </row>
    <row r="1889" spans="3:4">
      <c r="C1889"/>
      <c r="D1889"/>
    </row>
    <row r="1890" spans="3:4">
      <c r="C1890"/>
      <c r="D1890"/>
    </row>
    <row r="1891" spans="3:4">
      <c r="C1891"/>
      <c r="D1891"/>
    </row>
    <row r="1892" spans="3:4">
      <c r="C1892"/>
      <c r="D1892"/>
    </row>
    <row r="1893" spans="3:4">
      <c r="C1893"/>
      <c r="D1893"/>
    </row>
    <row r="1894" spans="3:4">
      <c r="C1894"/>
      <c r="D1894"/>
    </row>
    <row r="1895" spans="3:4">
      <c r="C1895"/>
      <c r="D1895"/>
    </row>
    <row r="1896" spans="3:4">
      <c r="C1896"/>
      <c r="D1896"/>
    </row>
    <row r="1897" spans="3:4">
      <c r="C1897"/>
      <c r="D1897"/>
    </row>
    <row r="1898" spans="3:4">
      <c r="C1898"/>
      <c r="D1898"/>
    </row>
    <row r="1899" spans="3:4">
      <c r="C1899"/>
      <c r="D1899"/>
    </row>
    <row r="1900" spans="3:4">
      <c r="C1900"/>
      <c r="D1900"/>
    </row>
    <row r="1901" spans="3:4">
      <c r="C1901"/>
      <c r="D1901"/>
    </row>
    <row r="1902" spans="3:4">
      <c r="C1902"/>
      <c r="D1902"/>
    </row>
    <row r="1903" spans="3:4">
      <c r="C1903"/>
      <c r="D1903"/>
    </row>
    <row r="1904" spans="3:4">
      <c r="C1904"/>
      <c r="D1904"/>
    </row>
    <row r="1905" spans="3:4">
      <c r="C1905"/>
      <c r="D1905"/>
    </row>
    <row r="1906" spans="3:4">
      <c r="C1906"/>
      <c r="D1906"/>
    </row>
    <row r="1907" spans="3:4">
      <c r="C1907"/>
      <c r="D1907"/>
    </row>
    <row r="1908" spans="3:4">
      <c r="C1908"/>
      <c r="D1908"/>
    </row>
    <row r="1909" spans="3:4">
      <c r="C1909"/>
      <c r="D1909"/>
    </row>
    <row r="1910" spans="3:4">
      <c r="C1910"/>
      <c r="D1910"/>
    </row>
    <row r="1911" spans="3:4">
      <c r="C1911"/>
      <c r="D1911"/>
    </row>
    <row r="1912" spans="3:4">
      <c r="C1912"/>
      <c r="D1912"/>
    </row>
    <row r="1913" spans="3:4">
      <c r="C1913"/>
      <c r="D1913"/>
    </row>
    <row r="1914" spans="3:4">
      <c r="C1914"/>
      <c r="D1914"/>
    </row>
    <row r="1915" spans="3:4">
      <c r="C1915"/>
      <c r="D1915"/>
    </row>
    <row r="1916" spans="3:4">
      <c r="C1916"/>
      <c r="D1916"/>
    </row>
    <row r="1917" spans="3:4">
      <c r="C1917"/>
      <c r="D1917"/>
    </row>
    <row r="1918" spans="3:4">
      <c r="C1918"/>
      <c r="D1918"/>
    </row>
    <row r="1919" spans="3:4">
      <c r="C1919"/>
      <c r="D1919"/>
    </row>
    <row r="1920" spans="3:4">
      <c r="C1920"/>
      <c r="D1920"/>
    </row>
    <row r="1921" spans="3:4">
      <c r="C1921"/>
      <c r="D1921"/>
    </row>
    <row r="1922" spans="3:4">
      <c r="C1922"/>
      <c r="D1922"/>
    </row>
    <row r="1923" spans="3:4">
      <c r="C1923"/>
      <c r="D1923"/>
    </row>
    <row r="1924" spans="3:4">
      <c r="C1924"/>
      <c r="D1924"/>
    </row>
    <row r="1925" spans="3:4">
      <c r="C1925"/>
      <c r="D1925"/>
    </row>
    <row r="1926" spans="3:4">
      <c r="C1926"/>
      <c r="D1926"/>
    </row>
    <row r="1927" spans="3:4">
      <c r="C1927"/>
      <c r="D1927"/>
    </row>
    <row r="1928" spans="3:4">
      <c r="C1928"/>
      <c r="D1928"/>
    </row>
    <row r="1929" spans="3:4">
      <c r="C1929"/>
      <c r="D1929"/>
    </row>
    <row r="1930" spans="3:4">
      <c r="C1930"/>
      <c r="D1930"/>
    </row>
    <row r="1931" spans="3:4">
      <c r="C1931"/>
      <c r="D1931"/>
    </row>
    <row r="1932" spans="3:4">
      <c r="C1932"/>
      <c r="D1932"/>
    </row>
    <row r="1933" spans="3:4">
      <c r="C1933"/>
      <c r="D1933"/>
    </row>
    <row r="1934" spans="3:4">
      <c r="C1934"/>
      <c r="D1934"/>
    </row>
    <row r="1935" spans="3:4">
      <c r="C1935"/>
      <c r="D1935"/>
    </row>
    <row r="1936" spans="3:4">
      <c r="C1936"/>
      <c r="D1936"/>
    </row>
    <row r="1937" spans="3:4">
      <c r="C1937"/>
      <c r="D1937"/>
    </row>
    <row r="1938" spans="3:4">
      <c r="C1938"/>
      <c r="D1938"/>
    </row>
    <row r="1939" spans="3:4">
      <c r="C1939"/>
      <c r="D1939"/>
    </row>
    <row r="1940" spans="3:4">
      <c r="C1940"/>
      <c r="D1940"/>
    </row>
    <row r="1941" spans="3:4">
      <c r="C1941"/>
      <c r="D1941"/>
    </row>
    <row r="1942" spans="3:4">
      <c r="C1942"/>
      <c r="D1942"/>
    </row>
    <row r="1943" spans="3:4">
      <c r="C1943"/>
      <c r="D1943"/>
    </row>
    <row r="1944" spans="3:4">
      <c r="C1944"/>
      <c r="D1944"/>
    </row>
    <row r="1945" spans="3:4">
      <c r="C1945"/>
      <c r="D1945"/>
    </row>
    <row r="1946" spans="3:4">
      <c r="C1946"/>
      <c r="D1946"/>
    </row>
    <row r="1947" spans="3:4">
      <c r="C1947"/>
      <c r="D1947"/>
    </row>
    <row r="1948" spans="3:4">
      <c r="C1948"/>
      <c r="D1948"/>
    </row>
    <row r="1949" spans="3:4">
      <c r="C1949"/>
      <c r="D1949"/>
    </row>
    <row r="1950" spans="3:4">
      <c r="C1950"/>
      <c r="D1950"/>
    </row>
    <row r="1951" spans="3:4">
      <c r="C1951"/>
      <c r="D1951"/>
    </row>
    <row r="1952" spans="3:4">
      <c r="C1952"/>
      <c r="D1952"/>
    </row>
    <row r="1953" spans="3:4">
      <c r="C1953"/>
      <c r="D1953"/>
    </row>
    <row r="1954" spans="3:4">
      <c r="C1954"/>
      <c r="D1954"/>
    </row>
    <row r="1955" spans="3:4">
      <c r="C1955"/>
      <c r="D1955"/>
    </row>
    <row r="1956" spans="3:4">
      <c r="C1956"/>
      <c r="D1956"/>
    </row>
    <row r="1957" spans="3:4">
      <c r="C1957"/>
      <c r="D1957"/>
    </row>
    <row r="1958" spans="3:4">
      <c r="C1958"/>
      <c r="D1958"/>
    </row>
    <row r="1959" spans="3:4">
      <c r="C1959"/>
      <c r="D1959"/>
    </row>
    <row r="1960" spans="3:4">
      <c r="C1960"/>
      <c r="D1960"/>
    </row>
    <row r="1961" spans="3:4">
      <c r="C1961"/>
      <c r="D1961"/>
    </row>
    <row r="1962" spans="3:4">
      <c r="C1962"/>
      <c r="D1962"/>
    </row>
    <row r="1963" spans="3:4">
      <c r="C1963"/>
      <c r="D1963"/>
    </row>
    <row r="1964" spans="3:4">
      <c r="C1964"/>
      <c r="D1964"/>
    </row>
    <row r="1965" spans="3:4">
      <c r="C1965"/>
      <c r="D1965"/>
    </row>
    <row r="1966" spans="3:4">
      <c r="C1966"/>
      <c r="D1966"/>
    </row>
    <row r="1967" spans="3:4">
      <c r="C1967"/>
      <c r="D1967"/>
    </row>
    <row r="1968" spans="3:4">
      <c r="C1968"/>
      <c r="D1968"/>
    </row>
    <row r="1969" spans="3:4">
      <c r="C1969"/>
      <c r="D1969"/>
    </row>
    <row r="1970" spans="3:4">
      <c r="C1970"/>
      <c r="D1970"/>
    </row>
    <row r="1971" spans="3:4">
      <c r="C1971"/>
      <c r="D1971"/>
    </row>
    <row r="1972" spans="3:4">
      <c r="C1972"/>
      <c r="D1972"/>
    </row>
    <row r="1973" spans="3:4">
      <c r="C1973"/>
      <c r="D1973"/>
    </row>
    <row r="1974" spans="3:4">
      <c r="C1974"/>
      <c r="D1974"/>
    </row>
    <row r="1975" spans="3:4">
      <c r="C1975"/>
      <c r="D1975"/>
    </row>
    <row r="1976" spans="3:4">
      <c r="C1976"/>
      <c r="D1976"/>
    </row>
    <row r="1977" spans="3:4">
      <c r="C1977"/>
      <c r="D1977"/>
    </row>
    <row r="1978" spans="3:4">
      <c r="C1978"/>
      <c r="D1978"/>
    </row>
    <row r="1979" spans="3:4">
      <c r="C1979"/>
      <c r="D1979"/>
    </row>
    <row r="1980" spans="3:4">
      <c r="C1980"/>
      <c r="D1980"/>
    </row>
    <row r="1981" spans="3:4">
      <c r="C1981"/>
      <c r="D1981"/>
    </row>
    <row r="1982" spans="3:4">
      <c r="C1982"/>
      <c r="D1982"/>
    </row>
    <row r="1983" spans="3:4">
      <c r="C1983"/>
      <c r="D1983"/>
    </row>
    <row r="1984" spans="3:4">
      <c r="C1984"/>
      <c r="D1984"/>
    </row>
    <row r="1985" spans="3:4">
      <c r="C1985"/>
      <c r="D1985"/>
    </row>
    <row r="1986" spans="3:4">
      <c r="C1986"/>
      <c r="D1986"/>
    </row>
    <row r="1987" spans="3:4">
      <c r="C1987"/>
      <c r="D1987"/>
    </row>
    <row r="1988" spans="3:4">
      <c r="C1988"/>
      <c r="D1988"/>
    </row>
    <row r="1989" spans="3:4">
      <c r="C1989"/>
      <c r="D1989"/>
    </row>
    <row r="1990" spans="3:4">
      <c r="C1990"/>
      <c r="D1990"/>
    </row>
    <row r="1991" spans="3:4">
      <c r="C1991"/>
      <c r="D1991"/>
    </row>
    <row r="1992" spans="3:4">
      <c r="C1992"/>
      <c r="D1992"/>
    </row>
    <row r="1993" spans="3:4">
      <c r="C1993"/>
      <c r="D1993"/>
    </row>
    <row r="1994" spans="3:4">
      <c r="C1994"/>
      <c r="D1994"/>
    </row>
    <row r="1995" spans="3:4">
      <c r="C1995"/>
      <c r="D1995"/>
    </row>
    <row r="1996" spans="3:4">
      <c r="C1996"/>
      <c r="D1996"/>
    </row>
    <row r="1997" spans="3:4">
      <c r="C1997"/>
      <c r="D1997"/>
    </row>
    <row r="1998" spans="3:4">
      <c r="C1998"/>
      <c r="D1998"/>
    </row>
    <row r="1999" spans="3:4">
      <c r="C1999"/>
      <c r="D1999"/>
    </row>
    <row r="2000" spans="3:4">
      <c r="C2000"/>
      <c r="D2000"/>
    </row>
    <row r="2001" spans="3:4">
      <c r="C2001"/>
      <c r="D2001"/>
    </row>
    <row r="2002" spans="3:4">
      <c r="C2002"/>
      <c r="D2002"/>
    </row>
    <row r="2003" spans="3:4">
      <c r="C2003"/>
      <c r="D2003"/>
    </row>
    <row r="2004" spans="3:4">
      <c r="C2004"/>
      <c r="D2004"/>
    </row>
    <row r="2005" spans="3:4">
      <c r="C2005"/>
      <c r="D2005"/>
    </row>
    <row r="2006" spans="3:4">
      <c r="C2006"/>
      <c r="D2006"/>
    </row>
    <row r="2007" spans="3:4">
      <c r="C2007"/>
      <c r="D2007"/>
    </row>
    <row r="2008" spans="3:4">
      <c r="C2008"/>
      <c r="D2008"/>
    </row>
    <row r="2009" spans="3:4">
      <c r="C2009"/>
      <c r="D2009"/>
    </row>
    <row r="2010" spans="3:4">
      <c r="C2010"/>
      <c r="D2010"/>
    </row>
    <row r="2011" spans="3:4">
      <c r="C2011"/>
      <c r="D2011"/>
    </row>
    <row r="2012" spans="3:4">
      <c r="C2012"/>
      <c r="D2012"/>
    </row>
    <row r="2013" spans="3:4">
      <c r="C2013"/>
      <c r="D2013"/>
    </row>
    <row r="2014" spans="3:4">
      <c r="C2014"/>
      <c r="D2014"/>
    </row>
    <row r="2015" spans="3:4">
      <c r="C2015"/>
      <c r="D2015"/>
    </row>
    <row r="2016" spans="3:4">
      <c r="C2016"/>
      <c r="D2016"/>
    </row>
    <row r="2017" spans="3:4">
      <c r="C2017"/>
      <c r="D2017"/>
    </row>
    <row r="2018" spans="3:4">
      <c r="C2018"/>
      <c r="D2018"/>
    </row>
    <row r="2019" spans="3:4">
      <c r="C2019"/>
      <c r="D2019"/>
    </row>
    <row r="2020" spans="3:4">
      <c r="C2020"/>
      <c r="D2020"/>
    </row>
    <row r="2021" spans="3:4">
      <c r="C2021"/>
      <c r="D2021"/>
    </row>
    <row r="2022" spans="3:4">
      <c r="C2022"/>
      <c r="D2022"/>
    </row>
    <row r="2023" spans="3:4">
      <c r="C2023"/>
      <c r="D2023"/>
    </row>
    <row r="2024" spans="3:4">
      <c r="C2024"/>
      <c r="D2024"/>
    </row>
    <row r="2025" spans="3:4">
      <c r="C2025"/>
      <c r="D2025"/>
    </row>
    <row r="2026" spans="3:4">
      <c r="C2026"/>
      <c r="D2026"/>
    </row>
    <row r="2027" spans="3:4">
      <c r="C2027"/>
      <c r="D2027"/>
    </row>
    <row r="2028" spans="3:4">
      <c r="C2028"/>
      <c r="D2028"/>
    </row>
    <row r="2029" spans="3:4">
      <c r="C2029"/>
      <c r="D2029"/>
    </row>
    <row r="2030" spans="3:4">
      <c r="C2030"/>
      <c r="D2030"/>
    </row>
    <row r="2031" spans="3:4">
      <c r="C2031"/>
      <c r="D2031"/>
    </row>
    <row r="2032" spans="3:4">
      <c r="C2032"/>
      <c r="D2032"/>
    </row>
    <row r="2033" spans="3:4">
      <c r="C2033"/>
      <c r="D2033"/>
    </row>
    <row r="2034" spans="3:4">
      <c r="C2034"/>
      <c r="D2034"/>
    </row>
    <row r="2035" spans="3:4">
      <c r="C2035"/>
      <c r="D2035"/>
    </row>
    <row r="2036" spans="3:4">
      <c r="C2036"/>
      <c r="D2036"/>
    </row>
    <row r="2037" spans="3:4">
      <c r="C2037"/>
      <c r="D2037"/>
    </row>
    <row r="2038" spans="3:4">
      <c r="C2038"/>
      <c r="D2038"/>
    </row>
    <row r="2039" spans="3:4">
      <c r="C2039"/>
      <c r="D2039"/>
    </row>
    <row r="2040" spans="3:4">
      <c r="C2040"/>
      <c r="D2040"/>
    </row>
    <row r="2041" spans="3:4">
      <c r="C2041"/>
      <c r="D2041"/>
    </row>
    <row r="2042" spans="3:4">
      <c r="C2042"/>
      <c r="D2042"/>
    </row>
    <row r="2043" spans="3:4">
      <c r="C2043"/>
      <c r="D2043"/>
    </row>
    <row r="2044" spans="3:4">
      <c r="C2044"/>
      <c r="D2044"/>
    </row>
    <row r="2045" spans="3:4">
      <c r="C2045"/>
      <c r="D2045"/>
    </row>
    <row r="2046" spans="3:4">
      <c r="C2046"/>
      <c r="D2046"/>
    </row>
    <row r="2047" spans="3:4">
      <c r="C2047"/>
      <c r="D2047"/>
    </row>
    <row r="2048" spans="3:4">
      <c r="C2048"/>
      <c r="D2048"/>
    </row>
    <row r="2049" spans="3:4">
      <c r="C2049"/>
      <c r="D2049"/>
    </row>
    <row r="2050" spans="3:4">
      <c r="C2050"/>
      <c r="D2050"/>
    </row>
    <row r="2051" spans="3:4">
      <c r="C2051"/>
      <c r="D2051"/>
    </row>
    <row r="2052" spans="3:4">
      <c r="C2052"/>
      <c r="D2052"/>
    </row>
    <row r="2053" spans="3:4">
      <c r="C2053"/>
      <c r="D2053"/>
    </row>
    <row r="2054" spans="3:4">
      <c r="C2054"/>
      <c r="D2054"/>
    </row>
    <row r="2055" spans="3:4">
      <c r="C2055"/>
      <c r="D2055"/>
    </row>
    <row r="2056" spans="3:4">
      <c r="C2056"/>
      <c r="D2056"/>
    </row>
    <row r="2057" spans="3:4">
      <c r="C2057"/>
      <c r="D2057"/>
    </row>
    <row r="2058" spans="3:4">
      <c r="C2058"/>
      <c r="D2058"/>
    </row>
    <row r="2059" spans="3:4">
      <c r="C2059"/>
      <c r="D2059"/>
    </row>
    <row r="2060" spans="3:4">
      <c r="C2060"/>
      <c r="D2060"/>
    </row>
    <row r="2061" spans="3:4">
      <c r="C2061"/>
      <c r="D2061"/>
    </row>
    <row r="2062" spans="3:4">
      <c r="C2062"/>
      <c r="D2062"/>
    </row>
    <row r="2063" spans="3:4">
      <c r="C2063"/>
      <c r="D2063"/>
    </row>
    <row r="2064" spans="3:4">
      <c r="C2064"/>
      <c r="D2064"/>
    </row>
    <row r="2065" spans="3:4">
      <c r="C2065"/>
      <c r="D2065"/>
    </row>
    <row r="2066" spans="3:4">
      <c r="C2066"/>
      <c r="D2066"/>
    </row>
    <row r="2067" spans="3:4">
      <c r="C2067"/>
      <c r="D2067"/>
    </row>
    <row r="2068" spans="3:4">
      <c r="C2068"/>
      <c r="D2068"/>
    </row>
    <row r="2069" spans="3:4">
      <c r="C2069"/>
      <c r="D2069"/>
    </row>
    <row r="2070" spans="3:4">
      <c r="C2070"/>
      <c r="D2070"/>
    </row>
    <row r="2071" spans="3:4">
      <c r="C2071"/>
      <c r="D2071"/>
    </row>
    <row r="2072" spans="3:4">
      <c r="C2072"/>
      <c r="D2072"/>
    </row>
    <row r="2073" spans="3:4">
      <c r="C2073"/>
      <c r="D2073"/>
    </row>
    <row r="2074" spans="3:4">
      <c r="C2074"/>
      <c r="D2074"/>
    </row>
    <row r="2075" spans="3:4">
      <c r="C2075"/>
      <c r="D2075"/>
    </row>
    <row r="2076" spans="3:4">
      <c r="C2076"/>
      <c r="D2076"/>
    </row>
    <row r="2077" spans="3:4">
      <c r="C2077"/>
      <c r="D2077"/>
    </row>
    <row r="2078" spans="3:4">
      <c r="C2078"/>
      <c r="D2078"/>
    </row>
    <row r="2079" spans="3:4">
      <c r="C2079"/>
      <c r="D2079"/>
    </row>
    <row r="2080" spans="3:4">
      <c r="C2080"/>
      <c r="D2080"/>
    </row>
    <row r="2081" spans="3:4">
      <c r="C2081"/>
      <c r="D2081"/>
    </row>
    <row r="2082" spans="3:4">
      <c r="C2082"/>
      <c r="D2082"/>
    </row>
    <row r="2083" spans="3:4">
      <c r="C2083"/>
      <c r="D2083"/>
    </row>
    <row r="2084" spans="3:4">
      <c r="C2084"/>
      <c r="D2084"/>
    </row>
    <row r="2085" spans="3:4">
      <c r="C2085"/>
      <c r="D2085"/>
    </row>
    <row r="2086" spans="3:4">
      <c r="C2086"/>
      <c r="D2086"/>
    </row>
    <row r="2087" spans="3:4">
      <c r="C2087"/>
      <c r="D2087"/>
    </row>
    <row r="2088" spans="3:4">
      <c r="C2088"/>
      <c r="D2088"/>
    </row>
    <row r="2089" spans="3:4">
      <c r="C2089"/>
      <c r="D2089"/>
    </row>
    <row r="2090" spans="3:4">
      <c r="C2090"/>
      <c r="D2090"/>
    </row>
    <row r="2091" spans="3:4">
      <c r="C2091"/>
      <c r="D2091"/>
    </row>
    <row r="2092" spans="3:4">
      <c r="C2092"/>
      <c r="D2092"/>
    </row>
    <row r="2093" spans="3:4">
      <c r="C2093"/>
      <c r="D2093"/>
    </row>
    <row r="2094" spans="3:4">
      <c r="C2094"/>
      <c r="D2094"/>
    </row>
    <row r="2095" spans="3:4">
      <c r="C2095"/>
      <c r="D2095"/>
    </row>
    <row r="2096" spans="3:4">
      <c r="C2096"/>
      <c r="D2096"/>
    </row>
    <row r="2097" spans="3:4">
      <c r="C2097"/>
      <c r="D2097"/>
    </row>
    <row r="2098" spans="3:4">
      <c r="C2098"/>
      <c r="D2098"/>
    </row>
    <row r="2099" spans="3:4">
      <c r="C2099"/>
      <c r="D2099"/>
    </row>
    <row r="2100" spans="3:4">
      <c r="C2100"/>
      <c r="D2100"/>
    </row>
    <row r="2101" spans="3:4">
      <c r="C2101"/>
      <c r="D2101"/>
    </row>
    <row r="2102" spans="3:4">
      <c r="C2102"/>
      <c r="D2102"/>
    </row>
    <row r="2103" spans="3:4">
      <c r="C2103"/>
      <c r="D2103"/>
    </row>
    <row r="2104" spans="3:4">
      <c r="C2104"/>
      <c r="D2104"/>
    </row>
    <row r="2105" spans="3:4">
      <c r="C2105"/>
      <c r="D2105"/>
    </row>
    <row r="2106" spans="3:4">
      <c r="C2106"/>
      <c r="D2106"/>
    </row>
    <row r="2107" spans="3:4">
      <c r="C2107"/>
      <c r="D2107"/>
    </row>
    <row r="2108" spans="3:4">
      <c r="C2108"/>
      <c r="D2108"/>
    </row>
    <row r="2109" spans="3:4">
      <c r="C2109"/>
      <c r="D2109"/>
    </row>
    <row r="2110" spans="3:4">
      <c r="C2110"/>
      <c r="D2110"/>
    </row>
    <row r="2111" spans="3:4">
      <c r="C2111"/>
      <c r="D2111"/>
    </row>
    <row r="2112" spans="3:4">
      <c r="C2112"/>
      <c r="D2112"/>
    </row>
    <row r="2113" spans="3:4">
      <c r="C2113"/>
      <c r="D2113"/>
    </row>
    <row r="2114" spans="3:4">
      <c r="C2114"/>
      <c r="D2114"/>
    </row>
    <row r="2115" spans="3:4">
      <c r="C2115"/>
      <c r="D2115"/>
    </row>
    <row r="2116" spans="3:4">
      <c r="C2116"/>
      <c r="D2116"/>
    </row>
    <row r="2117" spans="3:4">
      <c r="C2117"/>
      <c r="D2117"/>
    </row>
    <row r="2118" spans="3:4">
      <c r="C2118"/>
      <c r="D2118"/>
    </row>
    <row r="2119" spans="3:4">
      <c r="C2119"/>
      <c r="D2119"/>
    </row>
    <row r="2120" spans="3:4">
      <c r="C2120"/>
      <c r="D2120"/>
    </row>
    <row r="2121" spans="3:4">
      <c r="C2121"/>
      <c r="D2121"/>
    </row>
    <row r="2122" spans="3:4">
      <c r="C2122"/>
      <c r="D2122"/>
    </row>
    <row r="2123" spans="3:4">
      <c r="C2123"/>
      <c r="D2123"/>
    </row>
    <row r="2124" spans="3:4">
      <c r="C2124"/>
      <c r="D2124"/>
    </row>
    <row r="2125" spans="3:4">
      <c r="C2125"/>
      <c r="D2125"/>
    </row>
    <row r="2126" spans="3:4">
      <c r="C2126"/>
      <c r="D2126"/>
    </row>
    <row r="2127" spans="3:4">
      <c r="C2127"/>
      <c r="D2127"/>
    </row>
    <row r="2128" spans="3:4">
      <c r="C2128"/>
      <c r="D2128"/>
    </row>
    <row r="2129" spans="3:4">
      <c r="C2129"/>
      <c r="D2129"/>
    </row>
    <row r="2130" spans="3:4">
      <c r="C2130"/>
      <c r="D2130"/>
    </row>
    <row r="2131" spans="3:4">
      <c r="C2131"/>
      <c r="D2131"/>
    </row>
    <row r="2132" spans="3:4">
      <c r="C2132"/>
      <c r="D2132"/>
    </row>
    <row r="2133" spans="3:4">
      <c r="C2133"/>
      <c r="D2133"/>
    </row>
    <row r="2134" spans="3:4">
      <c r="C2134"/>
      <c r="D2134"/>
    </row>
    <row r="2135" spans="3:4">
      <c r="C2135"/>
      <c r="D2135"/>
    </row>
    <row r="2136" spans="3:4">
      <c r="C2136"/>
      <c r="D2136"/>
    </row>
    <row r="2137" spans="3:4">
      <c r="C2137"/>
      <c r="D2137"/>
    </row>
    <row r="2138" spans="3:4">
      <c r="C2138"/>
      <c r="D2138"/>
    </row>
    <row r="2139" spans="3:4">
      <c r="C2139"/>
      <c r="D2139"/>
    </row>
    <row r="2140" spans="3:4">
      <c r="C2140"/>
      <c r="D2140"/>
    </row>
    <row r="2141" spans="3:4">
      <c r="C2141"/>
      <c r="D2141"/>
    </row>
    <row r="2142" spans="3:4">
      <c r="C2142"/>
      <c r="D2142"/>
    </row>
    <row r="2143" spans="3:4">
      <c r="C2143"/>
      <c r="D2143"/>
    </row>
    <row r="2144" spans="3:4">
      <c r="C2144"/>
      <c r="D2144"/>
    </row>
    <row r="2145" spans="3:4">
      <c r="C2145"/>
      <c r="D2145"/>
    </row>
    <row r="2146" spans="3:4">
      <c r="C2146"/>
      <c r="D2146"/>
    </row>
    <row r="2147" spans="3:4">
      <c r="C2147"/>
      <c r="D2147"/>
    </row>
    <row r="2148" spans="3:4">
      <c r="C2148"/>
      <c r="D2148"/>
    </row>
    <row r="2149" spans="3:4">
      <c r="C2149"/>
      <c r="D2149"/>
    </row>
    <row r="2150" spans="3:4">
      <c r="C2150"/>
      <c r="D2150"/>
    </row>
    <row r="2151" spans="3:4">
      <c r="C2151"/>
      <c r="D2151"/>
    </row>
    <row r="2152" spans="3:4">
      <c r="C2152"/>
      <c r="D2152"/>
    </row>
    <row r="2153" spans="3:4">
      <c r="C2153"/>
      <c r="D2153"/>
    </row>
    <row r="2154" spans="3:4">
      <c r="C2154"/>
      <c r="D2154"/>
    </row>
    <row r="2155" spans="3:4">
      <c r="C2155"/>
      <c r="D2155"/>
    </row>
    <row r="2156" spans="3:4">
      <c r="C2156"/>
      <c r="D2156"/>
    </row>
    <row r="2157" spans="3:4">
      <c r="C2157"/>
      <c r="D2157"/>
    </row>
    <row r="2158" spans="3:4">
      <c r="C2158"/>
      <c r="D2158"/>
    </row>
    <row r="2159" spans="3:4">
      <c r="C2159"/>
      <c r="D2159"/>
    </row>
    <row r="2160" spans="3:4">
      <c r="C2160"/>
      <c r="D2160"/>
    </row>
    <row r="2161" spans="3:4">
      <c r="C2161"/>
      <c r="D2161"/>
    </row>
    <row r="2162" spans="3:4">
      <c r="C2162"/>
      <c r="D2162"/>
    </row>
    <row r="2163" spans="3:4">
      <c r="C2163"/>
      <c r="D2163"/>
    </row>
    <row r="2164" spans="3:4">
      <c r="C2164"/>
      <c r="D2164"/>
    </row>
    <row r="2165" spans="3:4">
      <c r="C2165"/>
      <c r="D2165"/>
    </row>
    <row r="2166" spans="3:4">
      <c r="C2166"/>
      <c r="D2166"/>
    </row>
    <row r="2167" spans="3:4">
      <c r="C2167"/>
      <c r="D2167"/>
    </row>
    <row r="2168" spans="3:4">
      <c r="C2168"/>
      <c r="D2168"/>
    </row>
    <row r="2169" spans="3:4">
      <c r="C2169"/>
      <c r="D2169"/>
    </row>
    <row r="2170" spans="3:4">
      <c r="C2170"/>
      <c r="D2170"/>
    </row>
    <row r="2171" spans="3:4">
      <c r="C2171"/>
      <c r="D2171"/>
    </row>
    <row r="2172" spans="3:4">
      <c r="C2172"/>
      <c r="D2172"/>
    </row>
    <row r="2173" spans="3:4">
      <c r="C2173"/>
      <c r="D2173"/>
    </row>
    <row r="2174" spans="3:4">
      <c r="C2174"/>
      <c r="D2174"/>
    </row>
    <row r="2175" spans="3:4">
      <c r="C2175"/>
      <c r="D2175"/>
    </row>
    <row r="2176" spans="3:4">
      <c r="C2176"/>
      <c r="D2176"/>
    </row>
    <row r="2177" spans="3:4">
      <c r="C2177"/>
      <c r="D2177"/>
    </row>
    <row r="2178" spans="3:4">
      <c r="C2178"/>
      <c r="D2178"/>
    </row>
    <row r="2179" spans="3:4">
      <c r="C2179"/>
      <c r="D2179"/>
    </row>
    <row r="2180" spans="3:4">
      <c r="C2180"/>
      <c r="D2180"/>
    </row>
    <row r="2181" spans="3:4">
      <c r="C2181"/>
      <c r="D2181"/>
    </row>
    <row r="2182" spans="3:4">
      <c r="C2182"/>
      <c r="D2182"/>
    </row>
    <row r="2183" spans="3:4">
      <c r="C2183"/>
      <c r="D2183"/>
    </row>
    <row r="2184" spans="3:4">
      <c r="C2184"/>
      <c r="D2184"/>
    </row>
    <row r="2185" spans="3:4">
      <c r="C2185"/>
      <c r="D2185"/>
    </row>
    <row r="2186" spans="3:4">
      <c r="C2186"/>
      <c r="D2186"/>
    </row>
    <row r="2187" spans="3:4">
      <c r="C2187"/>
      <c r="D2187"/>
    </row>
    <row r="2188" spans="3:4">
      <c r="C2188"/>
      <c r="D2188"/>
    </row>
    <row r="2189" spans="3:4">
      <c r="C2189"/>
      <c r="D2189"/>
    </row>
    <row r="2190" spans="3:4">
      <c r="C2190"/>
      <c r="D2190"/>
    </row>
    <row r="2191" spans="3:4">
      <c r="C2191"/>
      <c r="D2191"/>
    </row>
    <row r="2192" spans="3:4">
      <c r="C2192"/>
      <c r="D2192"/>
    </row>
    <row r="2193" spans="3:4">
      <c r="C2193"/>
      <c r="D2193"/>
    </row>
    <row r="2194" spans="3:4">
      <c r="C2194"/>
      <c r="D2194"/>
    </row>
    <row r="2195" spans="3:4">
      <c r="C2195"/>
      <c r="D2195"/>
    </row>
    <row r="2196" spans="3:4">
      <c r="C2196"/>
      <c r="D2196"/>
    </row>
    <row r="2197" spans="3:4">
      <c r="C2197"/>
      <c r="D2197"/>
    </row>
    <row r="2198" spans="3:4">
      <c r="C2198"/>
      <c r="D2198"/>
    </row>
    <row r="2199" spans="3:4">
      <c r="C2199"/>
      <c r="D2199"/>
    </row>
    <row r="2200" spans="3:4">
      <c r="C2200"/>
      <c r="D2200"/>
    </row>
    <row r="2201" spans="3:4">
      <c r="C2201"/>
      <c r="D2201"/>
    </row>
    <row r="2202" spans="3:4">
      <c r="C2202"/>
      <c r="D2202"/>
    </row>
    <row r="2203" spans="3:4">
      <c r="C2203"/>
      <c r="D2203"/>
    </row>
    <row r="2204" spans="3:4">
      <c r="C2204"/>
      <c r="D2204"/>
    </row>
    <row r="2205" spans="3:4">
      <c r="C2205"/>
      <c r="D2205"/>
    </row>
    <row r="2206" spans="3:4">
      <c r="C2206"/>
      <c r="D2206"/>
    </row>
    <row r="2207" spans="3:4">
      <c r="C2207"/>
      <c r="D2207"/>
    </row>
    <row r="2208" spans="3:4">
      <c r="C2208"/>
      <c r="D2208"/>
    </row>
    <row r="2209" spans="3:4">
      <c r="C2209"/>
      <c r="D2209"/>
    </row>
    <row r="2210" spans="3:4">
      <c r="C2210"/>
      <c r="D2210"/>
    </row>
    <row r="2211" spans="3:4">
      <c r="C2211"/>
      <c r="D2211"/>
    </row>
    <row r="2212" spans="3:4">
      <c r="C2212"/>
      <c r="D2212"/>
    </row>
    <row r="2213" spans="3:4">
      <c r="C2213"/>
      <c r="D2213"/>
    </row>
    <row r="2214" spans="3:4">
      <c r="C2214"/>
      <c r="D2214"/>
    </row>
    <row r="2215" spans="3:4">
      <c r="C2215"/>
      <c r="D2215"/>
    </row>
    <row r="2216" spans="3:4">
      <c r="C2216"/>
      <c r="D2216"/>
    </row>
    <row r="2217" spans="3:4">
      <c r="C2217"/>
      <c r="D2217"/>
    </row>
    <row r="2218" spans="3:4">
      <c r="C2218"/>
      <c r="D2218"/>
    </row>
    <row r="2219" spans="3:4">
      <c r="C2219"/>
      <c r="D2219"/>
    </row>
    <row r="2220" spans="3:4">
      <c r="C2220"/>
      <c r="D2220"/>
    </row>
    <row r="2221" spans="3:4">
      <c r="C2221"/>
      <c r="D2221"/>
    </row>
    <row r="2222" spans="3:4">
      <c r="C2222"/>
      <c r="D2222"/>
    </row>
    <row r="2223" spans="3:4">
      <c r="C2223"/>
      <c r="D2223"/>
    </row>
    <row r="2224" spans="3:4">
      <c r="C2224"/>
      <c r="D2224"/>
    </row>
    <row r="2225" spans="3:4">
      <c r="C2225"/>
      <c r="D2225"/>
    </row>
    <row r="2226" spans="3:4">
      <c r="C2226"/>
      <c r="D2226"/>
    </row>
    <row r="2227" spans="3:4">
      <c r="C2227"/>
      <c r="D2227"/>
    </row>
    <row r="2228" spans="3:4">
      <c r="C2228"/>
      <c r="D2228"/>
    </row>
    <row r="2229" spans="3:4">
      <c r="C2229"/>
      <c r="D2229"/>
    </row>
    <row r="2230" spans="3:4">
      <c r="C2230"/>
      <c r="D2230"/>
    </row>
    <row r="2231" spans="3:4">
      <c r="C2231"/>
      <c r="D2231"/>
    </row>
    <row r="2232" spans="3:4">
      <c r="C2232"/>
      <c r="D2232"/>
    </row>
    <row r="2233" spans="3:4">
      <c r="C2233"/>
      <c r="D2233"/>
    </row>
    <row r="2234" spans="3:4">
      <c r="C2234"/>
      <c r="D2234"/>
    </row>
    <row r="2235" spans="3:4">
      <c r="C2235"/>
      <c r="D2235"/>
    </row>
    <row r="2236" spans="3:4">
      <c r="C2236"/>
      <c r="D2236"/>
    </row>
    <row r="2237" spans="3:4">
      <c r="C2237"/>
      <c r="D2237"/>
    </row>
    <row r="2238" spans="3:4">
      <c r="C2238"/>
      <c r="D2238"/>
    </row>
    <row r="2239" spans="3:4">
      <c r="C2239"/>
      <c r="D2239"/>
    </row>
    <row r="2240" spans="3:4">
      <c r="C2240"/>
      <c r="D2240"/>
    </row>
    <row r="2241" spans="3:4">
      <c r="C2241"/>
      <c r="D2241"/>
    </row>
    <row r="2242" spans="3:4">
      <c r="C2242"/>
      <c r="D2242"/>
    </row>
    <row r="2243" spans="3:4">
      <c r="C2243"/>
      <c r="D2243"/>
    </row>
    <row r="2244" spans="3:4">
      <c r="C2244"/>
      <c r="D2244"/>
    </row>
    <row r="2245" spans="3:4">
      <c r="C2245"/>
      <c r="D2245"/>
    </row>
    <row r="2246" spans="3:4">
      <c r="C2246"/>
      <c r="D2246"/>
    </row>
    <row r="2247" spans="3:4">
      <c r="C2247"/>
      <c r="D2247"/>
    </row>
    <row r="2248" spans="3:4">
      <c r="C2248"/>
      <c r="D2248"/>
    </row>
    <row r="2249" spans="3:4">
      <c r="C2249"/>
      <c r="D2249"/>
    </row>
    <row r="2250" spans="3:4">
      <c r="C2250"/>
      <c r="D2250"/>
    </row>
    <row r="2251" spans="3:4">
      <c r="C2251"/>
      <c r="D2251"/>
    </row>
    <row r="2252" spans="3:4">
      <c r="C2252"/>
      <c r="D2252"/>
    </row>
    <row r="2253" spans="3:4">
      <c r="C2253"/>
      <c r="D2253"/>
    </row>
    <row r="2254" spans="3:4">
      <c r="C2254"/>
      <c r="D2254"/>
    </row>
    <row r="2255" spans="3:4">
      <c r="C2255"/>
      <c r="D2255"/>
    </row>
    <row r="2256" spans="3:4">
      <c r="C2256"/>
      <c r="D2256"/>
    </row>
    <row r="2257" spans="3:4">
      <c r="C2257"/>
      <c r="D2257"/>
    </row>
    <row r="2258" spans="3:4">
      <c r="C2258"/>
      <c r="D2258"/>
    </row>
    <row r="2259" spans="3:4">
      <c r="C2259"/>
      <c r="D2259"/>
    </row>
    <row r="2260" spans="3:4">
      <c r="C2260"/>
      <c r="D2260"/>
    </row>
    <row r="2261" spans="3:4">
      <c r="C2261"/>
      <c r="D2261"/>
    </row>
    <row r="2262" spans="3:4">
      <c r="C2262"/>
      <c r="D2262"/>
    </row>
    <row r="2263" spans="3:4">
      <c r="C2263"/>
      <c r="D2263"/>
    </row>
    <row r="2264" spans="3:4">
      <c r="C2264"/>
      <c r="D2264"/>
    </row>
    <row r="2265" spans="3:4">
      <c r="C2265"/>
      <c r="D2265"/>
    </row>
    <row r="2266" spans="3:4">
      <c r="C2266"/>
      <c r="D2266"/>
    </row>
    <row r="2267" spans="3:4">
      <c r="C2267"/>
      <c r="D2267"/>
    </row>
    <row r="2268" spans="3:4">
      <c r="C2268"/>
      <c r="D2268"/>
    </row>
    <row r="2269" spans="3:4">
      <c r="C2269"/>
      <c r="D2269"/>
    </row>
    <row r="2270" spans="3:4">
      <c r="C2270"/>
      <c r="D2270"/>
    </row>
    <row r="2271" spans="3:4">
      <c r="C2271"/>
      <c r="D2271"/>
    </row>
    <row r="2272" spans="3:4">
      <c r="C2272"/>
      <c r="D2272"/>
    </row>
    <row r="2273" spans="3:4">
      <c r="C2273"/>
      <c r="D2273"/>
    </row>
    <row r="2274" spans="3:4">
      <c r="C2274"/>
      <c r="D2274"/>
    </row>
    <row r="2275" spans="3:4">
      <c r="C2275"/>
      <c r="D2275"/>
    </row>
    <row r="2276" spans="3:4">
      <c r="C2276"/>
      <c r="D2276"/>
    </row>
    <row r="2277" spans="3:4">
      <c r="C2277"/>
      <c r="D2277"/>
    </row>
    <row r="2278" spans="3:4">
      <c r="C2278"/>
      <c r="D2278"/>
    </row>
    <row r="2279" spans="3:4">
      <c r="C2279"/>
      <c r="D2279"/>
    </row>
    <row r="2280" spans="3:4">
      <c r="C2280"/>
      <c r="D2280"/>
    </row>
    <row r="2281" spans="3:4">
      <c r="C2281"/>
      <c r="D2281"/>
    </row>
    <row r="2282" spans="3:4">
      <c r="C2282"/>
      <c r="D2282"/>
    </row>
    <row r="2283" spans="3:4">
      <c r="C2283"/>
      <c r="D2283"/>
    </row>
    <row r="2284" spans="3:4">
      <c r="C2284"/>
      <c r="D2284"/>
    </row>
    <row r="2285" spans="3:4">
      <c r="C2285"/>
      <c r="D2285"/>
    </row>
    <row r="2286" spans="3:4">
      <c r="C2286"/>
      <c r="D2286"/>
    </row>
    <row r="2287" spans="3:4">
      <c r="C2287"/>
      <c r="D2287"/>
    </row>
    <row r="2288" spans="3:4">
      <c r="C2288"/>
      <c r="D2288"/>
    </row>
    <row r="2289" spans="3:4">
      <c r="C2289"/>
      <c r="D2289"/>
    </row>
    <row r="2290" spans="3:4">
      <c r="C2290"/>
      <c r="D2290"/>
    </row>
    <row r="2291" spans="3:4">
      <c r="C2291"/>
      <c r="D2291"/>
    </row>
    <row r="2292" spans="3:4">
      <c r="C2292"/>
      <c r="D2292"/>
    </row>
    <row r="2293" spans="3:4">
      <c r="C2293"/>
      <c r="D2293"/>
    </row>
    <row r="2294" spans="3:4">
      <c r="C2294"/>
      <c r="D2294"/>
    </row>
    <row r="2295" spans="3:4">
      <c r="C2295"/>
      <c r="D2295"/>
    </row>
    <row r="2296" spans="3:4">
      <c r="C2296"/>
      <c r="D2296"/>
    </row>
    <row r="2297" spans="3:4">
      <c r="C2297"/>
      <c r="D2297"/>
    </row>
    <row r="2298" spans="3:4">
      <c r="C2298"/>
      <c r="D2298"/>
    </row>
    <row r="2299" spans="3:4">
      <c r="C2299"/>
      <c r="D2299"/>
    </row>
    <row r="2300" spans="3:4">
      <c r="C2300"/>
      <c r="D2300"/>
    </row>
    <row r="2301" spans="3:4">
      <c r="C2301"/>
      <c r="D2301"/>
    </row>
    <row r="2302" spans="3:4">
      <c r="C2302"/>
      <c r="D2302"/>
    </row>
    <row r="2303" spans="3:4">
      <c r="C2303"/>
      <c r="D2303"/>
    </row>
    <row r="2304" spans="3:4">
      <c r="C2304"/>
      <c r="D2304"/>
    </row>
    <row r="2305" spans="3:4">
      <c r="C2305"/>
      <c r="D2305"/>
    </row>
    <row r="2306" spans="3:4">
      <c r="C2306"/>
      <c r="D2306"/>
    </row>
    <row r="2307" spans="3:4">
      <c r="C2307"/>
      <c r="D2307"/>
    </row>
    <row r="2308" spans="3:4">
      <c r="C2308"/>
      <c r="D2308"/>
    </row>
    <row r="2309" spans="3:4">
      <c r="C2309"/>
      <c r="D2309"/>
    </row>
    <row r="2310" spans="3:4">
      <c r="C2310"/>
      <c r="D2310"/>
    </row>
    <row r="2311" spans="3:4">
      <c r="C2311"/>
      <c r="D2311"/>
    </row>
    <row r="2312" spans="3:4">
      <c r="C2312"/>
      <c r="D2312"/>
    </row>
    <row r="2313" spans="3:4">
      <c r="C2313"/>
      <c r="D2313"/>
    </row>
    <row r="2314" spans="3:4">
      <c r="C2314"/>
      <c r="D2314"/>
    </row>
    <row r="2315" spans="3:4">
      <c r="C2315"/>
      <c r="D2315"/>
    </row>
    <row r="2316" spans="3:4">
      <c r="C2316"/>
      <c r="D2316"/>
    </row>
    <row r="2317" spans="3:4">
      <c r="C2317"/>
      <c r="D2317"/>
    </row>
    <row r="2318" spans="3:4">
      <c r="C2318"/>
      <c r="D2318"/>
    </row>
    <row r="2319" spans="3:4">
      <c r="C2319"/>
      <c r="D2319"/>
    </row>
    <row r="2320" spans="3:4">
      <c r="C2320"/>
      <c r="D2320"/>
    </row>
    <row r="2321" spans="3:4">
      <c r="C2321"/>
      <c r="D2321"/>
    </row>
    <row r="2322" spans="3:4">
      <c r="C2322"/>
      <c r="D2322"/>
    </row>
    <row r="2323" spans="3:4">
      <c r="C2323"/>
      <c r="D2323"/>
    </row>
    <row r="2324" spans="3:4">
      <c r="C2324"/>
      <c r="D2324"/>
    </row>
    <row r="2325" spans="3:4">
      <c r="C2325"/>
      <c r="D2325"/>
    </row>
    <row r="2326" spans="3:4">
      <c r="C2326"/>
      <c r="D2326"/>
    </row>
    <row r="2327" spans="3:4">
      <c r="C2327"/>
      <c r="D2327"/>
    </row>
    <row r="2328" spans="3:4">
      <c r="C2328"/>
      <c r="D2328"/>
    </row>
    <row r="2329" spans="3:4">
      <c r="C2329"/>
      <c r="D2329"/>
    </row>
    <row r="2330" spans="3:4">
      <c r="C2330"/>
      <c r="D2330"/>
    </row>
    <row r="2331" spans="3:4">
      <c r="C2331"/>
      <c r="D2331"/>
    </row>
    <row r="2332" spans="3:4">
      <c r="C2332"/>
      <c r="D2332"/>
    </row>
    <row r="2333" spans="3:4">
      <c r="C2333"/>
      <c r="D2333"/>
    </row>
    <row r="2334" spans="3:4">
      <c r="C2334"/>
      <c r="D2334"/>
    </row>
    <row r="2335" spans="3:4">
      <c r="C2335"/>
      <c r="D2335"/>
    </row>
    <row r="2336" spans="3:4">
      <c r="C2336"/>
      <c r="D2336"/>
    </row>
    <row r="2337" spans="3:4">
      <c r="C2337"/>
      <c r="D2337"/>
    </row>
    <row r="2338" spans="3:4">
      <c r="C2338"/>
      <c r="D2338"/>
    </row>
    <row r="2339" spans="3:4">
      <c r="C2339"/>
      <c r="D2339"/>
    </row>
    <row r="2340" spans="3:4">
      <c r="C2340"/>
      <c r="D2340"/>
    </row>
    <row r="2341" spans="3:4">
      <c r="C2341"/>
      <c r="D2341"/>
    </row>
    <row r="2342" spans="3:4">
      <c r="C2342"/>
      <c r="D2342"/>
    </row>
    <row r="2343" spans="3:4">
      <c r="C2343"/>
      <c r="D2343"/>
    </row>
    <row r="2344" spans="3:4">
      <c r="C2344"/>
      <c r="D2344"/>
    </row>
    <row r="2345" spans="3:4">
      <c r="C2345"/>
      <c r="D2345"/>
    </row>
    <row r="2346" spans="3:4">
      <c r="C2346"/>
      <c r="D2346"/>
    </row>
    <row r="2347" spans="3:4">
      <c r="C2347"/>
      <c r="D2347"/>
    </row>
    <row r="2348" spans="3:4">
      <c r="C2348"/>
      <c r="D2348"/>
    </row>
    <row r="2349" spans="3:4">
      <c r="C2349"/>
      <c r="D2349"/>
    </row>
    <row r="2350" spans="3:4">
      <c r="C2350"/>
      <c r="D2350"/>
    </row>
    <row r="2351" spans="3:4">
      <c r="C2351"/>
      <c r="D2351"/>
    </row>
    <row r="2352" spans="3:4">
      <c r="C2352"/>
      <c r="D2352"/>
    </row>
    <row r="2353" spans="3:4">
      <c r="C2353"/>
      <c r="D2353"/>
    </row>
    <row r="2354" spans="3:4">
      <c r="C2354"/>
      <c r="D2354"/>
    </row>
    <row r="2355" spans="3:4">
      <c r="C2355"/>
      <c r="D2355"/>
    </row>
    <row r="2356" spans="3:4">
      <c r="C2356"/>
      <c r="D2356"/>
    </row>
    <row r="2357" spans="3:4">
      <c r="C2357"/>
      <c r="D2357"/>
    </row>
    <row r="2358" spans="3:4">
      <c r="C2358"/>
      <c r="D2358"/>
    </row>
    <row r="2359" spans="3:4">
      <c r="C2359"/>
      <c r="D2359"/>
    </row>
    <row r="2360" spans="3:4">
      <c r="C2360"/>
      <c r="D2360"/>
    </row>
    <row r="2361" spans="3:4">
      <c r="C2361"/>
      <c r="D2361"/>
    </row>
    <row r="2362" spans="3:4">
      <c r="C2362"/>
      <c r="D2362"/>
    </row>
    <row r="2363" spans="3:4">
      <c r="C2363"/>
      <c r="D2363"/>
    </row>
    <row r="2364" spans="3:4">
      <c r="C2364"/>
      <c r="D2364"/>
    </row>
    <row r="2365" spans="3:4">
      <c r="C2365"/>
      <c r="D2365"/>
    </row>
    <row r="2366" spans="3:4">
      <c r="C2366"/>
      <c r="D2366"/>
    </row>
    <row r="2367" spans="3:4">
      <c r="C2367"/>
      <c r="D2367"/>
    </row>
    <row r="2368" spans="3:4">
      <c r="C2368"/>
      <c r="D2368"/>
    </row>
    <row r="2369" spans="3:4">
      <c r="C2369"/>
      <c r="D2369"/>
    </row>
    <row r="2370" spans="3:4">
      <c r="C2370"/>
      <c r="D2370"/>
    </row>
    <row r="2371" spans="3:4">
      <c r="C2371"/>
      <c r="D2371"/>
    </row>
    <row r="2372" spans="3:4">
      <c r="C2372"/>
      <c r="D2372"/>
    </row>
    <row r="2373" spans="3:4">
      <c r="C2373"/>
      <c r="D2373"/>
    </row>
    <row r="2374" spans="3:4">
      <c r="C2374"/>
      <c r="D2374"/>
    </row>
    <row r="2375" spans="3:4">
      <c r="C2375"/>
      <c r="D2375"/>
    </row>
    <row r="2376" spans="3:4">
      <c r="C2376"/>
      <c r="D2376"/>
    </row>
    <row r="2377" spans="3:4">
      <c r="C2377"/>
      <c r="D2377"/>
    </row>
    <row r="2378" spans="3:4">
      <c r="C2378"/>
      <c r="D2378"/>
    </row>
    <row r="2379" spans="3:4">
      <c r="C2379"/>
      <c r="D2379"/>
    </row>
    <row r="2380" spans="3:4">
      <c r="C2380"/>
      <c r="D2380"/>
    </row>
    <row r="2381" spans="3:4">
      <c r="C2381"/>
      <c r="D2381"/>
    </row>
    <row r="2382" spans="3:4">
      <c r="C2382"/>
      <c r="D2382"/>
    </row>
    <row r="2383" spans="3:4">
      <c r="C2383"/>
      <c r="D2383"/>
    </row>
    <row r="2384" spans="3:4">
      <c r="C2384"/>
      <c r="D2384"/>
    </row>
    <row r="2385" spans="3:4">
      <c r="C2385"/>
      <c r="D2385"/>
    </row>
    <row r="2386" spans="3:4">
      <c r="C2386"/>
      <c r="D2386"/>
    </row>
    <row r="2387" spans="3:4">
      <c r="C2387"/>
      <c r="D2387"/>
    </row>
    <row r="2388" spans="3:4">
      <c r="C2388"/>
      <c r="D2388"/>
    </row>
    <row r="2389" spans="3:4">
      <c r="C2389"/>
      <c r="D2389"/>
    </row>
    <row r="2390" spans="3:4">
      <c r="C2390"/>
      <c r="D2390"/>
    </row>
    <row r="2391" spans="3:4">
      <c r="C2391"/>
      <c r="D2391"/>
    </row>
    <row r="2392" spans="3:4">
      <c r="C2392"/>
      <c r="D2392"/>
    </row>
    <row r="2393" spans="3:4">
      <c r="C2393"/>
      <c r="D2393"/>
    </row>
    <row r="2394" spans="3:4">
      <c r="C2394"/>
      <c r="D2394"/>
    </row>
    <row r="2395" spans="3:4">
      <c r="C2395"/>
      <c r="D2395"/>
    </row>
    <row r="2396" spans="3:4">
      <c r="C2396"/>
      <c r="D2396"/>
    </row>
    <row r="2397" spans="3:4">
      <c r="C2397"/>
      <c r="D2397"/>
    </row>
    <row r="2398" spans="3:4">
      <c r="C2398"/>
      <c r="D2398"/>
    </row>
    <row r="2399" spans="3:4">
      <c r="C2399"/>
      <c r="D2399"/>
    </row>
    <row r="2400" spans="3:4">
      <c r="C2400"/>
      <c r="D2400"/>
    </row>
    <row r="2401" spans="3:4">
      <c r="C2401"/>
      <c r="D2401"/>
    </row>
    <row r="2402" spans="3:4">
      <c r="C2402"/>
      <c r="D2402"/>
    </row>
    <row r="2403" spans="3:4">
      <c r="C2403"/>
      <c r="D2403"/>
    </row>
    <row r="2404" spans="3:4">
      <c r="C2404"/>
      <c r="D2404"/>
    </row>
    <row r="2405" spans="3:4">
      <c r="C2405"/>
      <c r="D2405"/>
    </row>
    <row r="2406" spans="3:4">
      <c r="C2406"/>
      <c r="D2406"/>
    </row>
    <row r="2407" spans="3:4">
      <c r="C2407"/>
      <c r="D2407"/>
    </row>
    <row r="2408" spans="3:4">
      <c r="C2408"/>
      <c r="D2408"/>
    </row>
    <row r="2409" spans="3:4">
      <c r="C2409"/>
      <c r="D2409"/>
    </row>
    <row r="2410" spans="3:4">
      <c r="C2410"/>
      <c r="D2410"/>
    </row>
    <row r="2411" spans="3:4">
      <c r="C2411"/>
      <c r="D2411"/>
    </row>
    <row r="2412" spans="3:4">
      <c r="C2412"/>
      <c r="D2412"/>
    </row>
    <row r="2413" spans="3:4">
      <c r="C2413"/>
      <c r="D2413"/>
    </row>
    <row r="2414" spans="3:4">
      <c r="C2414"/>
      <c r="D2414"/>
    </row>
    <row r="2415" spans="3:4">
      <c r="C2415"/>
      <c r="D2415"/>
    </row>
    <row r="2416" spans="3:4">
      <c r="C2416"/>
      <c r="D2416"/>
    </row>
    <row r="2417" spans="3:4">
      <c r="C2417"/>
      <c r="D2417"/>
    </row>
    <row r="2418" spans="3:4">
      <c r="C2418"/>
      <c r="D2418"/>
    </row>
    <row r="2419" spans="3:4">
      <c r="C2419"/>
      <c r="D2419"/>
    </row>
    <row r="2420" spans="3:4">
      <c r="C2420"/>
      <c r="D2420"/>
    </row>
    <row r="2421" spans="3:4">
      <c r="C2421"/>
      <c r="D2421"/>
    </row>
    <row r="2422" spans="3:4">
      <c r="C2422"/>
      <c r="D2422"/>
    </row>
    <row r="2423" spans="3:4">
      <c r="C2423"/>
      <c r="D2423"/>
    </row>
    <row r="2424" spans="3:4">
      <c r="C2424"/>
      <c r="D2424"/>
    </row>
    <row r="2425" spans="3:4">
      <c r="C2425"/>
      <c r="D2425"/>
    </row>
    <row r="2426" spans="3:4">
      <c r="C2426"/>
      <c r="D2426"/>
    </row>
    <row r="2427" spans="3:4">
      <c r="C2427"/>
      <c r="D2427"/>
    </row>
    <row r="2428" spans="3:4">
      <c r="C2428"/>
      <c r="D2428"/>
    </row>
    <row r="2429" spans="3:4">
      <c r="C2429"/>
      <c r="D2429"/>
    </row>
    <row r="2430" spans="3:4">
      <c r="C2430"/>
      <c r="D2430"/>
    </row>
    <row r="2431" spans="3:4">
      <c r="C2431"/>
      <c r="D2431"/>
    </row>
    <row r="2432" spans="3:4">
      <c r="C2432"/>
      <c r="D2432"/>
    </row>
    <row r="2433" spans="3:4">
      <c r="C2433"/>
      <c r="D2433"/>
    </row>
    <row r="2434" spans="3:4">
      <c r="C2434"/>
      <c r="D2434"/>
    </row>
    <row r="2435" spans="3:4">
      <c r="C2435"/>
      <c r="D2435"/>
    </row>
    <row r="2436" spans="3:4">
      <c r="C2436"/>
      <c r="D2436"/>
    </row>
    <row r="2437" spans="3:4">
      <c r="C2437"/>
      <c r="D2437"/>
    </row>
    <row r="2438" spans="3:4">
      <c r="C2438"/>
      <c r="D2438"/>
    </row>
    <row r="2439" spans="3:4">
      <c r="C2439"/>
      <c r="D2439"/>
    </row>
    <row r="2440" spans="3:4">
      <c r="C2440"/>
      <c r="D2440"/>
    </row>
    <row r="2441" spans="3:4">
      <c r="C2441"/>
      <c r="D2441"/>
    </row>
    <row r="2442" spans="3:4">
      <c r="C2442"/>
      <c r="D2442"/>
    </row>
    <row r="2443" spans="3:4">
      <c r="C2443"/>
      <c r="D2443"/>
    </row>
    <row r="2444" spans="3:4">
      <c r="C2444"/>
      <c r="D2444"/>
    </row>
    <row r="2445" spans="3:4">
      <c r="C2445"/>
      <c r="D2445"/>
    </row>
    <row r="2446" spans="3:4">
      <c r="C2446"/>
      <c r="D2446"/>
    </row>
    <row r="2447" spans="3:4">
      <c r="C2447"/>
      <c r="D2447"/>
    </row>
    <row r="2448" spans="3:4">
      <c r="C2448"/>
      <c r="D2448"/>
    </row>
    <row r="2449" spans="3:4">
      <c r="C2449"/>
      <c r="D2449"/>
    </row>
    <row r="2450" spans="3:4">
      <c r="C2450"/>
      <c r="D2450"/>
    </row>
    <row r="2451" spans="3:4">
      <c r="C2451"/>
      <c r="D2451"/>
    </row>
    <row r="2452" spans="3:4">
      <c r="C2452"/>
      <c r="D2452"/>
    </row>
    <row r="2453" spans="3:4">
      <c r="C2453"/>
      <c r="D2453"/>
    </row>
    <row r="2454" spans="3:4">
      <c r="C2454"/>
      <c r="D2454"/>
    </row>
    <row r="2455" spans="3:4">
      <c r="C2455"/>
      <c r="D2455"/>
    </row>
    <row r="2456" spans="3:4">
      <c r="C2456"/>
      <c r="D2456"/>
    </row>
    <row r="2457" spans="3:4">
      <c r="C2457"/>
      <c r="D2457"/>
    </row>
    <row r="2458" spans="3:4">
      <c r="C2458"/>
      <c r="D2458"/>
    </row>
    <row r="2459" spans="3:4">
      <c r="C2459"/>
      <c r="D2459"/>
    </row>
    <row r="2460" spans="3:4">
      <c r="C2460"/>
      <c r="D2460"/>
    </row>
    <row r="2461" spans="3:4">
      <c r="C2461"/>
      <c r="D2461"/>
    </row>
    <row r="2462" spans="3:4">
      <c r="C2462"/>
      <c r="D2462"/>
    </row>
    <row r="2463" spans="3:4">
      <c r="C2463"/>
      <c r="D2463"/>
    </row>
    <row r="2464" spans="3:4">
      <c r="C2464"/>
      <c r="D2464"/>
    </row>
    <row r="2465" spans="3:4">
      <c r="C2465"/>
      <c r="D2465"/>
    </row>
    <row r="2466" spans="3:4">
      <c r="C2466"/>
      <c r="D2466"/>
    </row>
    <row r="2467" spans="3:4">
      <c r="C2467"/>
      <c r="D2467"/>
    </row>
    <row r="2468" spans="3:4">
      <c r="C2468"/>
      <c r="D2468"/>
    </row>
    <row r="2469" spans="3:4">
      <c r="C2469"/>
      <c r="D2469"/>
    </row>
    <row r="2470" spans="3:4">
      <c r="C2470"/>
      <c r="D2470"/>
    </row>
    <row r="2471" spans="3:4">
      <c r="C2471"/>
      <c r="D2471"/>
    </row>
    <row r="2472" spans="3:4">
      <c r="C2472"/>
      <c r="D2472"/>
    </row>
    <row r="2473" spans="3:4">
      <c r="C2473"/>
      <c r="D2473"/>
    </row>
    <row r="2474" spans="3:4">
      <c r="C2474"/>
      <c r="D2474"/>
    </row>
    <row r="2475" spans="3:4">
      <c r="C2475"/>
      <c r="D2475"/>
    </row>
    <row r="2476" spans="3:4">
      <c r="C2476"/>
      <c r="D2476"/>
    </row>
    <row r="2477" spans="3:4">
      <c r="C2477"/>
      <c r="D2477"/>
    </row>
    <row r="2478" spans="3:4">
      <c r="C2478"/>
      <c r="D2478"/>
    </row>
    <row r="2479" spans="3:4">
      <c r="C2479"/>
      <c r="D2479"/>
    </row>
    <row r="2480" spans="3:4">
      <c r="C2480"/>
      <c r="D2480"/>
    </row>
    <row r="2481" spans="3:4">
      <c r="C2481"/>
      <c r="D2481"/>
    </row>
    <row r="2482" spans="3:4">
      <c r="C2482"/>
      <c r="D2482"/>
    </row>
    <row r="2483" spans="3:4">
      <c r="C2483"/>
      <c r="D2483"/>
    </row>
    <row r="2484" spans="3:4">
      <c r="C2484"/>
      <c r="D2484"/>
    </row>
    <row r="2485" spans="3:4">
      <c r="C2485"/>
      <c r="D2485"/>
    </row>
    <row r="2486" spans="3:4">
      <c r="C2486"/>
      <c r="D2486"/>
    </row>
    <row r="2487" spans="3:4">
      <c r="C2487"/>
      <c r="D2487"/>
    </row>
    <row r="2488" spans="3:4">
      <c r="C2488"/>
      <c r="D2488"/>
    </row>
    <row r="2489" spans="3:4">
      <c r="C2489"/>
      <c r="D2489"/>
    </row>
    <row r="2490" spans="3:4">
      <c r="C2490"/>
      <c r="D2490"/>
    </row>
    <row r="2491" spans="3:4">
      <c r="C2491"/>
      <c r="D2491"/>
    </row>
    <row r="2492" spans="3:4">
      <c r="C2492"/>
      <c r="D2492"/>
    </row>
    <row r="2493" spans="3:4">
      <c r="C2493"/>
      <c r="D2493"/>
    </row>
    <row r="2494" spans="3:4">
      <c r="C2494"/>
      <c r="D2494"/>
    </row>
    <row r="2495" spans="3:4">
      <c r="C2495"/>
      <c r="D2495"/>
    </row>
    <row r="2496" spans="3:4">
      <c r="C2496"/>
      <c r="D2496"/>
    </row>
    <row r="2497" spans="3:4">
      <c r="C2497"/>
      <c r="D2497"/>
    </row>
    <row r="2498" spans="3:4">
      <c r="C2498"/>
      <c r="D2498"/>
    </row>
    <row r="2499" spans="3:4">
      <c r="C2499"/>
      <c r="D2499"/>
    </row>
    <row r="2500" spans="3:4">
      <c r="C2500"/>
      <c r="D2500"/>
    </row>
    <row r="2501" spans="3:4">
      <c r="C2501"/>
      <c r="D2501"/>
    </row>
    <row r="2502" spans="3:4">
      <c r="C2502"/>
      <c r="D2502"/>
    </row>
    <row r="2503" spans="3:4">
      <c r="C2503"/>
      <c r="D2503"/>
    </row>
    <row r="2504" spans="3:4">
      <c r="C2504"/>
      <c r="D2504"/>
    </row>
    <row r="2505" spans="3:4">
      <c r="C2505"/>
      <c r="D2505"/>
    </row>
    <row r="2506" spans="3:4">
      <c r="C2506"/>
      <c r="D2506"/>
    </row>
    <row r="2507" spans="3:4">
      <c r="C2507"/>
      <c r="D2507"/>
    </row>
    <row r="2508" spans="3:4">
      <c r="C2508"/>
      <c r="D2508"/>
    </row>
    <row r="2509" spans="3:4">
      <c r="C2509"/>
      <c r="D2509"/>
    </row>
    <row r="2510" spans="3:4">
      <c r="C2510"/>
      <c r="D2510"/>
    </row>
    <row r="2511" spans="3:4">
      <c r="C2511"/>
      <c r="D2511"/>
    </row>
    <row r="2512" spans="3:4">
      <c r="C2512"/>
      <c r="D2512"/>
    </row>
    <row r="2513" spans="3:4">
      <c r="C2513"/>
      <c r="D2513"/>
    </row>
    <row r="2514" spans="3:4">
      <c r="C2514"/>
      <c r="D2514"/>
    </row>
    <row r="2515" spans="3:4">
      <c r="C2515"/>
      <c r="D2515"/>
    </row>
    <row r="2516" spans="3:4">
      <c r="C2516"/>
      <c r="D2516"/>
    </row>
    <row r="2517" spans="3:4">
      <c r="C2517"/>
      <c r="D2517"/>
    </row>
    <row r="2518" spans="3:4">
      <c r="C2518"/>
      <c r="D2518"/>
    </row>
    <row r="2519" spans="3:4">
      <c r="C2519"/>
      <c r="D2519"/>
    </row>
    <row r="2520" spans="3:4">
      <c r="C2520"/>
      <c r="D2520"/>
    </row>
    <row r="2521" spans="3:4">
      <c r="C2521"/>
      <c r="D2521"/>
    </row>
    <row r="2522" spans="3:4">
      <c r="C2522"/>
      <c r="D2522"/>
    </row>
    <row r="2523" spans="3:4">
      <c r="C2523"/>
      <c r="D2523"/>
    </row>
    <row r="2524" spans="3:4">
      <c r="C2524"/>
      <c r="D2524"/>
    </row>
    <row r="2525" spans="3:4">
      <c r="C2525"/>
      <c r="D2525"/>
    </row>
    <row r="2526" spans="3:4">
      <c r="C2526"/>
      <c r="D2526"/>
    </row>
    <row r="2527" spans="3:4">
      <c r="C2527"/>
      <c r="D2527"/>
    </row>
    <row r="2528" spans="3:4">
      <c r="C2528"/>
      <c r="D2528"/>
    </row>
    <row r="2529" spans="3:4">
      <c r="C2529"/>
      <c r="D2529"/>
    </row>
    <row r="2530" spans="3:4">
      <c r="C2530"/>
      <c r="D2530"/>
    </row>
    <row r="2531" spans="3:4">
      <c r="C2531"/>
      <c r="D2531"/>
    </row>
    <row r="2532" spans="3:4">
      <c r="C2532"/>
      <c r="D2532"/>
    </row>
    <row r="2533" spans="3:4">
      <c r="C2533"/>
      <c r="D2533"/>
    </row>
    <row r="2534" spans="3:4">
      <c r="C2534"/>
      <c r="D2534"/>
    </row>
    <row r="2535" spans="3:4">
      <c r="C2535"/>
      <c r="D2535"/>
    </row>
    <row r="2536" spans="3:4">
      <c r="C2536"/>
      <c r="D2536"/>
    </row>
    <row r="2537" spans="3:4">
      <c r="C2537"/>
      <c r="D2537"/>
    </row>
    <row r="2538" spans="3:4">
      <c r="C2538"/>
      <c r="D2538"/>
    </row>
    <row r="2539" spans="3:4">
      <c r="C2539"/>
      <c r="D2539"/>
    </row>
    <row r="2540" spans="3:4">
      <c r="C2540"/>
      <c r="D2540"/>
    </row>
    <row r="2541" spans="3:4">
      <c r="C2541"/>
      <c r="D2541"/>
    </row>
    <row r="2542" spans="3:4">
      <c r="C2542"/>
      <c r="D2542"/>
    </row>
    <row r="2543" spans="3:4">
      <c r="C2543"/>
      <c r="D2543"/>
    </row>
    <row r="2544" spans="3:4">
      <c r="C2544"/>
      <c r="D2544"/>
    </row>
    <row r="2545" spans="3:4">
      <c r="C2545"/>
      <c r="D2545"/>
    </row>
    <row r="2546" spans="3:4">
      <c r="C2546"/>
      <c r="D2546"/>
    </row>
    <row r="2547" spans="3:4">
      <c r="C2547"/>
      <c r="D2547"/>
    </row>
    <row r="2548" spans="3:4">
      <c r="C2548"/>
      <c r="D2548"/>
    </row>
    <row r="2549" spans="3:4">
      <c r="C2549"/>
      <c r="D2549"/>
    </row>
    <row r="2550" spans="3:4">
      <c r="C2550"/>
      <c r="D2550"/>
    </row>
    <row r="2551" spans="3:4">
      <c r="C2551"/>
      <c r="D2551"/>
    </row>
    <row r="2552" spans="3:4">
      <c r="C2552"/>
      <c r="D2552"/>
    </row>
    <row r="2553" spans="3:4">
      <c r="C2553"/>
      <c r="D2553"/>
    </row>
    <row r="2554" spans="3:4">
      <c r="C2554"/>
      <c r="D2554"/>
    </row>
    <row r="2555" spans="3:4">
      <c r="C2555"/>
      <c r="D2555"/>
    </row>
    <row r="2556" spans="3:4">
      <c r="C2556"/>
      <c r="D2556"/>
    </row>
    <row r="2557" spans="3:4">
      <c r="C2557"/>
      <c r="D2557"/>
    </row>
    <row r="2558" spans="3:4">
      <c r="C2558"/>
      <c r="D2558"/>
    </row>
    <row r="2559" spans="3:4">
      <c r="C2559"/>
      <c r="D2559"/>
    </row>
    <row r="2560" spans="3:4">
      <c r="C2560"/>
      <c r="D2560"/>
    </row>
    <row r="2561" spans="3:4">
      <c r="C2561"/>
      <c r="D2561"/>
    </row>
    <row r="2562" spans="3:4">
      <c r="C2562"/>
      <c r="D2562"/>
    </row>
    <row r="2563" spans="3:4">
      <c r="C2563"/>
      <c r="D2563"/>
    </row>
    <row r="2564" spans="3:4">
      <c r="C2564"/>
      <c r="D2564"/>
    </row>
    <row r="2565" spans="3:4">
      <c r="C2565"/>
      <c r="D2565"/>
    </row>
    <row r="2566" spans="3:4">
      <c r="C2566"/>
      <c r="D2566"/>
    </row>
    <row r="2567" spans="3:4">
      <c r="C2567"/>
      <c r="D2567"/>
    </row>
    <row r="2568" spans="3:4">
      <c r="C2568"/>
      <c r="D2568"/>
    </row>
    <row r="2569" spans="3:4">
      <c r="C2569"/>
      <c r="D2569"/>
    </row>
    <row r="2570" spans="3:4">
      <c r="C2570"/>
      <c r="D2570"/>
    </row>
    <row r="2571" spans="3:4">
      <c r="C2571"/>
      <c r="D2571"/>
    </row>
    <row r="2572" spans="3:4">
      <c r="C2572"/>
      <c r="D2572"/>
    </row>
    <row r="2573" spans="3:4">
      <c r="C2573"/>
      <c r="D2573"/>
    </row>
    <row r="2574" spans="3:4">
      <c r="C2574"/>
      <c r="D2574"/>
    </row>
    <row r="2575" spans="3:4">
      <c r="C2575"/>
      <c r="D2575"/>
    </row>
    <row r="2576" spans="3:4">
      <c r="C2576"/>
      <c r="D2576"/>
    </row>
    <row r="2577" spans="3:4">
      <c r="C2577"/>
      <c r="D2577"/>
    </row>
    <row r="2578" spans="3:4">
      <c r="C2578"/>
      <c r="D2578"/>
    </row>
    <row r="2579" spans="3:4">
      <c r="C2579"/>
      <c r="D2579"/>
    </row>
    <row r="2580" spans="3:4">
      <c r="C2580"/>
      <c r="D2580"/>
    </row>
    <row r="2581" spans="3:4">
      <c r="C2581"/>
      <c r="D2581"/>
    </row>
    <row r="2582" spans="3:4">
      <c r="C2582"/>
      <c r="D2582"/>
    </row>
    <row r="2583" spans="3:4">
      <c r="C2583"/>
      <c r="D2583"/>
    </row>
    <row r="2584" spans="3:4">
      <c r="C2584"/>
      <c r="D2584"/>
    </row>
    <row r="2585" spans="3:4">
      <c r="C2585"/>
      <c r="D2585"/>
    </row>
    <row r="2586" spans="3:4">
      <c r="C2586"/>
      <c r="D2586"/>
    </row>
    <row r="2587" spans="3:4">
      <c r="C2587"/>
      <c r="D2587"/>
    </row>
    <row r="2588" spans="3:4">
      <c r="C2588"/>
      <c r="D2588"/>
    </row>
    <row r="2589" spans="3:4">
      <c r="C2589"/>
      <c r="D2589"/>
    </row>
    <row r="2590" spans="3:4">
      <c r="C2590"/>
      <c r="D2590"/>
    </row>
    <row r="2591" spans="3:4">
      <c r="C2591"/>
      <c r="D2591"/>
    </row>
    <row r="2592" spans="3:4">
      <c r="C2592"/>
      <c r="D2592"/>
    </row>
    <row r="2593" spans="3:4">
      <c r="C2593"/>
      <c r="D2593"/>
    </row>
    <row r="2594" spans="3:4">
      <c r="C2594"/>
      <c r="D2594"/>
    </row>
    <row r="2595" spans="3:4">
      <c r="C2595"/>
      <c r="D2595"/>
    </row>
    <row r="2596" spans="3:4">
      <c r="C2596"/>
      <c r="D2596"/>
    </row>
    <row r="2597" spans="3:4">
      <c r="C2597"/>
      <c r="D2597"/>
    </row>
    <row r="2598" spans="3:4">
      <c r="C2598"/>
      <c r="D2598"/>
    </row>
    <row r="2599" spans="3:4">
      <c r="C2599"/>
      <c r="D2599"/>
    </row>
    <row r="2600" spans="3:4">
      <c r="C2600"/>
      <c r="D2600"/>
    </row>
    <row r="2601" spans="3:4">
      <c r="C2601"/>
      <c r="D2601"/>
    </row>
    <row r="2602" spans="3:4">
      <c r="C2602"/>
      <c r="D2602"/>
    </row>
    <row r="2603" spans="3:4">
      <c r="C2603"/>
      <c r="D2603"/>
    </row>
    <row r="2604" spans="3:4">
      <c r="C2604"/>
      <c r="D2604"/>
    </row>
    <row r="2605" spans="3:4">
      <c r="C2605"/>
      <c r="D2605"/>
    </row>
    <row r="2606" spans="3:4">
      <c r="C2606"/>
      <c r="D2606"/>
    </row>
    <row r="2607" spans="3:4">
      <c r="C2607"/>
      <c r="D2607"/>
    </row>
    <row r="2608" spans="3:4">
      <c r="C2608"/>
      <c r="D2608"/>
    </row>
    <row r="2609" spans="3:4">
      <c r="C2609"/>
      <c r="D2609"/>
    </row>
    <row r="2610" spans="3:4">
      <c r="C2610"/>
      <c r="D2610"/>
    </row>
    <row r="2611" spans="3:4">
      <c r="C2611"/>
      <c r="D2611"/>
    </row>
    <row r="2612" spans="3:4">
      <c r="C2612"/>
      <c r="D2612"/>
    </row>
    <row r="2613" spans="3:4">
      <c r="C2613"/>
      <c r="D2613"/>
    </row>
    <row r="2614" spans="3:4">
      <c r="C2614"/>
      <c r="D2614"/>
    </row>
    <row r="2615" spans="3:4">
      <c r="C2615"/>
      <c r="D2615"/>
    </row>
    <row r="2616" spans="3:4">
      <c r="C2616"/>
      <c r="D2616"/>
    </row>
    <row r="2617" spans="3:4">
      <c r="C2617"/>
      <c r="D2617"/>
    </row>
    <row r="2618" spans="3:4">
      <c r="C2618"/>
      <c r="D2618"/>
    </row>
    <row r="2619" spans="3:4">
      <c r="C2619"/>
      <c r="D2619"/>
    </row>
    <row r="2620" spans="3:4">
      <c r="C2620"/>
      <c r="D2620"/>
    </row>
    <row r="2621" spans="3:4">
      <c r="C2621"/>
      <c r="D2621"/>
    </row>
    <row r="2622" spans="3:4">
      <c r="C2622"/>
      <c r="D2622"/>
    </row>
    <row r="2623" spans="3:4">
      <c r="C2623"/>
      <c r="D2623"/>
    </row>
    <row r="2624" spans="3:4">
      <c r="C2624"/>
      <c r="D2624"/>
    </row>
    <row r="2625" spans="3:4">
      <c r="C2625"/>
      <c r="D2625"/>
    </row>
    <row r="2626" spans="3:4">
      <c r="C2626"/>
      <c r="D2626"/>
    </row>
    <row r="2627" spans="3:4">
      <c r="C2627"/>
      <c r="D2627"/>
    </row>
    <row r="2628" spans="3:4">
      <c r="C2628"/>
      <c r="D2628"/>
    </row>
    <row r="2629" spans="3:4">
      <c r="C2629"/>
      <c r="D2629"/>
    </row>
    <row r="2630" spans="3:4">
      <c r="C2630"/>
      <c r="D2630"/>
    </row>
    <row r="2631" spans="3:4">
      <c r="C2631"/>
      <c r="D2631"/>
    </row>
    <row r="2632" spans="3:4">
      <c r="C2632"/>
      <c r="D2632"/>
    </row>
    <row r="2633" spans="3:4">
      <c r="C2633"/>
      <c r="D2633"/>
    </row>
    <row r="2634" spans="3:4">
      <c r="C2634"/>
      <c r="D2634"/>
    </row>
    <row r="2635" spans="3:4">
      <c r="C2635"/>
      <c r="D2635"/>
    </row>
    <row r="2636" spans="3:4">
      <c r="C2636"/>
      <c r="D2636"/>
    </row>
    <row r="2637" spans="3:4">
      <c r="C2637"/>
      <c r="D2637"/>
    </row>
    <row r="2638" spans="3:4">
      <c r="C2638"/>
      <c r="D2638"/>
    </row>
    <row r="2639" spans="3:4">
      <c r="C2639"/>
      <c r="D2639"/>
    </row>
    <row r="2640" spans="3:4">
      <c r="C2640"/>
      <c r="D2640"/>
    </row>
    <row r="2641" spans="3:4">
      <c r="C2641"/>
      <c r="D2641"/>
    </row>
    <row r="2642" spans="3:4">
      <c r="C2642"/>
      <c r="D2642"/>
    </row>
    <row r="2643" spans="3:4">
      <c r="C2643"/>
      <c r="D2643"/>
    </row>
    <row r="2644" spans="3:4">
      <c r="C2644"/>
      <c r="D2644"/>
    </row>
    <row r="2645" spans="3:4">
      <c r="C2645"/>
      <c r="D2645"/>
    </row>
    <row r="2646" spans="3:4">
      <c r="C2646"/>
      <c r="D2646"/>
    </row>
    <row r="2647" spans="3:4">
      <c r="C2647"/>
      <c r="D2647"/>
    </row>
    <row r="2648" spans="3:4">
      <c r="C2648"/>
      <c r="D2648"/>
    </row>
    <row r="2649" spans="3:4">
      <c r="C2649"/>
      <c r="D2649"/>
    </row>
    <row r="2650" spans="3:4">
      <c r="C2650"/>
      <c r="D2650"/>
    </row>
    <row r="2651" spans="3:4">
      <c r="C2651"/>
      <c r="D2651"/>
    </row>
    <row r="2652" spans="3:4">
      <c r="C2652"/>
      <c r="D2652"/>
    </row>
    <row r="2653" spans="3:4">
      <c r="C2653"/>
      <c r="D2653"/>
    </row>
    <row r="2654" spans="3:4">
      <c r="C2654"/>
      <c r="D2654"/>
    </row>
    <row r="2655" spans="3:4">
      <c r="C2655"/>
      <c r="D2655"/>
    </row>
    <row r="2656" spans="3:4">
      <c r="C2656"/>
      <c r="D2656"/>
    </row>
    <row r="2657" spans="3:4">
      <c r="C2657"/>
      <c r="D2657"/>
    </row>
    <row r="2658" spans="3:4">
      <c r="C2658"/>
      <c r="D2658"/>
    </row>
    <row r="2659" spans="3:4">
      <c r="C2659"/>
      <c r="D2659"/>
    </row>
    <row r="2660" spans="3:4">
      <c r="C2660"/>
      <c r="D2660"/>
    </row>
    <row r="2661" spans="3:4">
      <c r="C2661"/>
      <c r="D2661"/>
    </row>
    <row r="2662" spans="3:4">
      <c r="C2662"/>
      <c r="D2662"/>
    </row>
    <row r="2663" spans="3:4">
      <c r="C2663"/>
      <c r="D2663"/>
    </row>
    <row r="2664" spans="3:4">
      <c r="C2664"/>
      <c r="D2664"/>
    </row>
    <row r="2665" spans="3:4">
      <c r="C2665"/>
      <c r="D2665"/>
    </row>
    <row r="2666" spans="3:4">
      <c r="C2666"/>
      <c r="D2666"/>
    </row>
    <row r="2667" spans="3:4">
      <c r="C2667"/>
      <c r="D2667"/>
    </row>
    <row r="2668" spans="3:4">
      <c r="C2668"/>
      <c r="D2668"/>
    </row>
    <row r="2669" spans="3:4">
      <c r="C2669"/>
      <c r="D2669"/>
    </row>
    <row r="2670" spans="3:4">
      <c r="C2670"/>
      <c r="D2670"/>
    </row>
    <row r="2671" spans="3:4">
      <c r="C2671"/>
      <c r="D2671"/>
    </row>
    <row r="2672" spans="3:4">
      <c r="C2672"/>
      <c r="D2672"/>
    </row>
    <row r="2673" spans="3:4">
      <c r="C2673"/>
      <c r="D2673"/>
    </row>
    <row r="2674" spans="3:4">
      <c r="C2674"/>
      <c r="D2674"/>
    </row>
    <row r="2675" spans="3:4">
      <c r="C2675"/>
      <c r="D2675"/>
    </row>
    <row r="2676" spans="3:4">
      <c r="C2676"/>
      <c r="D2676"/>
    </row>
    <row r="2677" spans="3:4">
      <c r="C2677"/>
      <c r="D2677"/>
    </row>
    <row r="2678" spans="3:4">
      <c r="C2678"/>
      <c r="D2678"/>
    </row>
    <row r="2679" spans="3:4">
      <c r="C2679"/>
      <c r="D2679"/>
    </row>
    <row r="2680" spans="3:4">
      <c r="C2680"/>
      <c r="D2680"/>
    </row>
    <row r="2681" spans="3:4">
      <c r="C2681"/>
      <c r="D2681"/>
    </row>
    <row r="2682" spans="3:4">
      <c r="C2682"/>
      <c r="D2682"/>
    </row>
    <row r="2683" spans="3:4">
      <c r="C2683"/>
      <c r="D2683"/>
    </row>
    <row r="2684" spans="3:4">
      <c r="C2684"/>
      <c r="D2684"/>
    </row>
    <row r="2685" spans="3:4">
      <c r="C2685"/>
      <c r="D2685"/>
    </row>
    <row r="2686" spans="3:4">
      <c r="C2686"/>
      <c r="D2686"/>
    </row>
    <row r="2687" spans="3:4">
      <c r="C2687"/>
      <c r="D2687"/>
    </row>
    <row r="2688" spans="3:4">
      <c r="C2688"/>
      <c r="D2688"/>
    </row>
    <row r="2689" spans="3:4">
      <c r="C2689"/>
      <c r="D2689"/>
    </row>
    <row r="2690" spans="3:4">
      <c r="C2690"/>
      <c r="D2690"/>
    </row>
    <row r="2691" spans="3:4">
      <c r="C2691"/>
      <c r="D2691"/>
    </row>
    <row r="2692" spans="3:4">
      <c r="C2692"/>
      <c r="D2692"/>
    </row>
    <row r="2693" spans="3:4">
      <c r="C2693"/>
      <c r="D2693"/>
    </row>
    <row r="2694" spans="3:4">
      <c r="C2694"/>
      <c r="D2694"/>
    </row>
    <row r="2695" spans="3:4">
      <c r="C2695"/>
      <c r="D2695"/>
    </row>
    <row r="2696" spans="3:4">
      <c r="C2696"/>
      <c r="D2696"/>
    </row>
    <row r="2697" spans="3:4">
      <c r="C2697"/>
      <c r="D2697"/>
    </row>
    <row r="2698" spans="3:4">
      <c r="C2698"/>
      <c r="D2698"/>
    </row>
    <row r="2699" spans="3:4">
      <c r="C2699"/>
      <c r="D2699"/>
    </row>
    <row r="2700" spans="3:4">
      <c r="C2700"/>
      <c r="D2700"/>
    </row>
    <row r="2701" spans="3:4">
      <c r="C2701"/>
      <c r="D2701"/>
    </row>
    <row r="2702" spans="3:4">
      <c r="C2702"/>
      <c r="D2702"/>
    </row>
    <row r="2703" spans="3:4">
      <c r="C2703"/>
      <c r="D2703"/>
    </row>
    <row r="2704" spans="3:4">
      <c r="C2704"/>
      <c r="D2704"/>
    </row>
    <row r="2705" spans="3:4">
      <c r="C2705"/>
      <c r="D2705"/>
    </row>
    <row r="2706" spans="3:4">
      <c r="C2706"/>
      <c r="D2706"/>
    </row>
    <row r="2707" spans="3:4">
      <c r="C2707"/>
      <c r="D2707"/>
    </row>
    <row r="2708" spans="3:4">
      <c r="C2708"/>
      <c r="D2708"/>
    </row>
    <row r="2709" spans="3:4">
      <c r="C2709"/>
      <c r="D2709"/>
    </row>
    <row r="2710" spans="3:4">
      <c r="C2710"/>
      <c r="D2710"/>
    </row>
    <row r="2711" spans="3:4">
      <c r="C2711"/>
      <c r="D2711"/>
    </row>
    <row r="2712" spans="3:4">
      <c r="C2712"/>
      <c r="D2712"/>
    </row>
    <row r="2713" spans="3:4">
      <c r="C2713"/>
      <c r="D2713"/>
    </row>
    <row r="2714" spans="3:4">
      <c r="C2714"/>
      <c r="D2714"/>
    </row>
    <row r="2715" spans="3:4">
      <c r="C2715"/>
      <c r="D2715"/>
    </row>
    <row r="2716" spans="3:4">
      <c r="C2716"/>
      <c r="D2716"/>
    </row>
    <row r="2717" spans="3:4">
      <c r="C2717"/>
      <c r="D2717"/>
    </row>
    <row r="2718" spans="3:4">
      <c r="C2718"/>
      <c r="D2718"/>
    </row>
    <row r="2719" spans="3:4">
      <c r="C2719"/>
      <c r="D2719"/>
    </row>
    <row r="2720" spans="3:4">
      <c r="C2720"/>
      <c r="D2720"/>
    </row>
    <row r="2721" spans="3:4">
      <c r="C2721"/>
      <c r="D2721"/>
    </row>
    <row r="2722" spans="3:4">
      <c r="C2722"/>
      <c r="D2722"/>
    </row>
    <row r="2723" spans="3:4">
      <c r="C2723"/>
      <c r="D2723"/>
    </row>
    <row r="2724" spans="3:4">
      <c r="C2724"/>
      <c r="D2724"/>
    </row>
    <row r="2725" spans="3:4">
      <c r="C2725"/>
      <c r="D2725"/>
    </row>
    <row r="2726" spans="3:4">
      <c r="C2726"/>
      <c r="D2726"/>
    </row>
    <row r="2727" spans="3:4">
      <c r="C2727"/>
      <c r="D2727"/>
    </row>
    <row r="2728" spans="3:4">
      <c r="C2728"/>
      <c r="D2728"/>
    </row>
    <row r="2729" spans="3:4">
      <c r="C2729"/>
      <c r="D2729"/>
    </row>
    <row r="2730" spans="3:4">
      <c r="C2730"/>
      <c r="D2730"/>
    </row>
    <row r="2731" spans="3:4">
      <c r="C2731"/>
      <c r="D2731"/>
    </row>
    <row r="2732" spans="3:4">
      <c r="C2732"/>
      <c r="D2732"/>
    </row>
    <row r="2733" spans="3:4">
      <c r="C2733"/>
      <c r="D2733"/>
    </row>
    <row r="2734" spans="3:4">
      <c r="C2734"/>
      <c r="D2734"/>
    </row>
    <row r="2735" spans="3:4">
      <c r="C2735"/>
      <c r="D2735"/>
    </row>
    <row r="2736" spans="3:4">
      <c r="C2736"/>
      <c r="D2736"/>
    </row>
    <row r="2737" spans="3:4">
      <c r="C2737"/>
      <c r="D2737"/>
    </row>
    <row r="2738" spans="3:4">
      <c r="C2738"/>
      <c r="D2738"/>
    </row>
    <row r="2739" spans="3:4">
      <c r="C2739"/>
      <c r="D2739"/>
    </row>
    <row r="2740" spans="3:4">
      <c r="C2740"/>
      <c r="D2740"/>
    </row>
    <row r="2741" spans="3:4">
      <c r="C2741"/>
      <c r="D2741"/>
    </row>
    <row r="2742" spans="3:4">
      <c r="C2742"/>
      <c r="D2742"/>
    </row>
    <row r="2743" spans="3:4">
      <c r="C2743"/>
      <c r="D2743"/>
    </row>
    <row r="2744" spans="3:4">
      <c r="C2744"/>
      <c r="D2744"/>
    </row>
    <row r="2745" spans="3:4">
      <c r="C2745"/>
      <c r="D2745"/>
    </row>
    <row r="2746" spans="3:4">
      <c r="C2746"/>
      <c r="D2746"/>
    </row>
    <row r="2747" spans="3:4">
      <c r="C2747"/>
      <c r="D2747"/>
    </row>
    <row r="2748" spans="3:4">
      <c r="C2748"/>
      <c r="D2748"/>
    </row>
    <row r="2749" spans="3:4">
      <c r="C2749"/>
      <c r="D2749"/>
    </row>
    <row r="2750" spans="3:4">
      <c r="C2750"/>
      <c r="D2750"/>
    </row>
    <row r="2751" spans="3:4">
      <c r="C2751"/>
      <c r="D2751"/>
    </row>
    <row r="2752" spans="3:4">
      <c r="C2752"/>
      <c r="D2752"/>
    </row>
    <row r="2753" spans="3:4">
      <c r="C2753"/>
      <c r="D2753"/>
    </row>
    <row r="2754" spans="3:4">
      <c r="C2754"/>
      <c r="D2754"/>
    </row>
    <row r="2755" spans="3:4">
      <c r="C2755"/>
      <c r="D2755"/>
    </row>
    <row r="2756" spans="3:4">
      <c r="C2756"/>
      <c r="D2756"/>
    </row>
    <row r="2757" spans="3:4">
      <c r="C2757"/>
      <c r="D2757"/>
    </row>
    <row r="2758" spans="3:4">
      <c r="C2758"/>
      <c r="D2758"/>
    </row>
    <row r="2759" spans="3:4">
      <c r="C2759"/>
      <c r="D2759"/>
    </row>
    <row r="2760" spans="3:4">
      <c r="C2760"/>
      <c r="D2760"/>
    </row>
    <row r="2761" spans="3:4">
      <c r="C2761"/>
      <c r="D2761"/>
    </row>
    <row r="2762" spans="3:4">
      <c r="C2762"/>
      <c r="D2762"/>
    </row>
    <row r="2763" spans="3:4">
      <c r="C2763"/>
      <c r="D2763"/>
    </row>
    <row r="2764" spans="3:4">
      <c r="C2764"/>
      <c r="D2764"/>
    </row>
    <row r="2765" spans="3:4">
      <c r="C2765"/>
      <c r="D2765"/>
    </row>
    <row r="2766" spans="3:4">
      <c r="C2766"/>
      <c r="D2766"/>
    </row>
    <row r="2767" spans="3:4">
      <c r="C2767"/>
      <c r="D2767"/>
    </row>
    <row r="2768" spans="3:4">
      <c r="C2768"/>
      <c r="D2768"/>
    </row>
    <row r="2769" spans="3:4">
      <c r="C2769"/>
      <c r="D2769"/>
    </row>
    <row r="2770" spans="3:4">
      <c r="C2770"/>
      <c r="D2770"/>
    </row>
    <row r="2771" spans="3:4">
      <c r="C2771"/>
      <c r="D2771"/>
    </row>
    <row r="2772" spans="3:4">
      <c r="C2772"/>
      <c r="D2772"/>
    </row>
    <row r="2773" spans="3:4">
      <c r="C2773"/>
      <c r="D2773"/>
    </row>
    <row r="2774" spans="3:4">
      <c r="C2774"/>
      <c r="D2774"/>
    </row>
    <row r="2775" spans="3:4">
      <c r="C2775"/>
      <c r="D2775"/>
    </row>
    <row r="2776" spans="3:4">
      <c r="C2776"/>
      <c r="D2776"/>
    </row>
    <row r="2777" spans="3:4">
      <c r="C2777"/>
      <c r="D2777"/>
    </row>
    <row r="2778" spans="3:4">
      <c r="C2778"/>
      <c r="D2778"/>
    </row>
    <row r="2779" spans="3:4">
      <c r="C2779"/>
      <c r="D2779"/>
    </row>
    <row r="2780" spans="3:4">
      <c r="C2780"/>
      <c r="D2780"/>
    </row>
    <row r="2781" spans="3:4">
      <c r="C2781"/>
      <c r="D2781"/>
    </row>
    <row r="2782" spans="3:4">
      <c r="C2782"/>
      <c r="D2782"/>
    </row>
    <row r="2783" spans="3:4">
      <c r="C2783"/>
      <c r="D2783"/>
    </row>
    <row r="2784" spans="3:4">
      <c r="C2784"/>
      <c r="D2784"/>
    </row>
    <row r="2785" spans="3:4">
      <c r="C2785"/>
      <c r="D2785"/>
    </row>
    <row r="2786" spans="3:4">
      <c r="C2786"/>
      <c r="D2786"/>
    </row>
    <row r="2787" spans="3:4">
      <c r="C2787"/>
      <c r="D2787"/>
    </row>
    <row r="2788" spans="3:4">
      <c r="C2788"/>
      <c r="D2788"/>
    </row>
    <row r="2789" spans="3:4">
      <c r="C2789"/>
      <c r="D2789"/>
    </row>
    <row r="2790" spans="3:4">
      <c r="C2790"/>
      <c r="D2790"/>
    </row>
    <row r="2791" spans="3:4">
      <c r="C2791"/>
      <c r="D2791"/>
    </row>
    <row r="2792" spans="3:4">
      <c r="C2792"/>
      <c r="D2792"/>
    </row>
    <row r="2793" spans="3:4">
      <c r="C2793"/>
      <c r="D2793"/>
    </row>
    <row r="2794" spans="3:4">
      <c r="C2794"/>
      <c r="D2794"/>
    </row>
    <row r="2795" spans="3:4">
      <c r="C2795"/>
      <c r="D2795"/>
    </row>
    <row r="2796" spans="3:4">
      <c r="C2796"/>
      <c r="D2796"/>
    </row>
    <row r="2797" spans="3:4">
      <c r="C2797"/>
      <c r="D2797"/>
    </row>
    <row r="2798" spans="3:4">
      <c r="C2798"/>
      <c r="D2798"/>
    </row>
    <row r="2799" spans="3:4">
      <c r="C2799"/>
      <c r="D2799"/>
    </row>
    <row r="2800" spans="3:4">
      <c r="C2800"/>
      <c r="D2800"/>
    </row>
    <row r="2801" spans="3:4">
      <c r="C2801"/>
      <c r="D2801"/>
    </row>
    <row r="2802" spans="3:4">
      <c r="C2802"/>
      <c r="D2802"/>
    </row>
    <row r="2803" spans="3:4">
      <c r="C2803"/>
      <c r="D2803"/>
    </row>
    <row r="2804" spans="3:4">
      <c r="C2804"/>
      <c r="D2804"/>
    </row>
    <row r="2805" spans="3:4">
      <c r="C2805"/>
      <c r="D2805"/>
    </row>
    <row r="2806" spans="3:4">
      <c r="C2806"/>
      <c r="D2806"/>
    </row>
    <row r="2807" spans="3:4">
      <c r="C2807"/>
      <c r="D2807"/>
    </row>
    <row r="2808" spans="3:4">
      <c r="C2808"/>
      <c r="D2808"/>
    </row>
    <row r="2809" spans="3:4">
      <c r="C2809"/>
      <c r="D2809"/>
    </row>
    <row r="2810" spans="3:4">
      <c r="C2810"/>
      <c r="D2810"/>
    </row>
    <row r="2811" spans="3:4">
      <c r="C2811"/>
      <c r="D2811"/>
    </row>
    <row r="2812" spans="3:4">
      <c r="C2812"/>
      <c r="D2812"/>
    </row>
    <row r="2813" spans="3:4">
      <c r="C2813"/>
      <c r="D2813"/>
    </row>
    <row r="2814" spans="3:4">
      <c r="C2814"/>
      <c r="D2814"/>
    </row>
    <row r="2815" spans="3:4">
      <c r="C2815"/>
      <c r="D2815"/>
    </row>
    <row r="2816" spans="3:4">
      <c r="C2816"/>
      <c r="D2816"/>
    </row>
    <row r="2817" spans="3:4">
      <c r="C2817"/>
      <c r="D2817"/>
    </row>
    <row r="2818" spans="3:4">
      <c r="C2818"/>
      <c r="D2818"/>
    </row>
    <row r="2819" spans="3:4">
      <c r="C2819"/>
      <c r="D2819"/>
    </row>
    <row r="2820" spans="3:4">
      <c r="C2820"/>
      <c r="D2820"/>
    </row>
    <row r="2821" spans="3:4">
      <c r="C2821"/>
      <c r="D2821"/>
    </row>
    <row r="2822" spans="3:4">
      <c r="C2822"/>
      <c r="D2822"/>
    </row>
    <row r="2823" spans="3:4">
      <c r="C2823"/>
      <c r="D2823"/>
    </row>
    <row r="2824" spans="3:4">
      <c r="C2824"/>
      <c r="D2824"/>
    </row>
    <row r="2825" spans="3:4">
      <c r="C2825"/>
      <c r="D2825"/>
    </row>
    <row r="2826" spans="3:4">
      <c r="C2826"/>
      <c r="D2826"/>
    </row>
    <row r="2827" spans="3:4">
      <c r="C2827"/>
      <c r="D2827"/>
    </row>
    <row r="2828" spans="3:4">
      <c r="C2828"/>
      <c r="D2828"/>
    </row>
    <row r="2829" spans="3:4">
      <c r="C2829"/>
      <c r="D2829"/>
    </row>
    <row r="2830" spans="3:4">
      <c r="C2830"/>
      <c r="D2830"/>
    </row>
    <row r="2831" spans="3:4">
      <c r="C2831"/>
      <c r="D2831"/>
    </row>
    <row r="2832" spans="3:4">
      <c r="C2832"/>
      <c r="D2832"/>
    </row>
    <row r="2833" spans="3:4">
      <c r="C2833"/>
      <c r="D2833"/>
    </row>
    <row r="2834" spans="3:4">
      <c r="C2834"/>
      <c r="D2834"/>
    </row>
    <row r="2835" spans="3:4">
      <c r="C2835"/>
      <c r="D2835"/>
    </row>
    <row r="2836" spans="3:4">
      <c r="C2836"/>
      <c r="D2836"/>
    </row>
    <row r="2837" spans="3:4">
      <c r="C2837"/>
      <c r="D2837"/>
    </row>
    <row r="2838" spans="3:4">
      <c r="C2838"/>
      <c r="D2838"/>
    </row>
    <row r="2839" spans="3:4">
      <c r="C2839"/>
      <c r="D2839"/>
    </row>
    <row r="2840" spans="3:4">
      <c r="C2840"/>
      <c r="D2840"/>
    </row>
    <row r="2841" spans="3:4">
      <c r="C2841"/>
      <c r="D2841"/>
    </row>
    <row r="2842" spans="3:4">
      <c r="C2842"/>
      <c r="D2842"/>
    </row>
    <row r="2843" spans="3:4">
      <c r="C2843"/>
      <c r="D2843"/>
    </row>
    <row r="2844" spans="3:4">
      <c r="C2844"/>
      <c r="D2844"/>
    </row>
    <row r="2845" spans="3:4">
      <c r="C2845"/>
      <c r="D2845"/>
    </row>
    <row r="2846" spans="3:4">
      <c r="C2846"/>
      <c r="D2846"/>
    </row>
    <row r="2847" spans="3:4">
      <c r="C2847"/>
      <c r="D2847"/>
    </row>
    <row r="2848" spans="3:4">
      <c r="C2848"/>
      <c r="D2848"/>
    </row>
    <row r="2849" spans="3:4">
      <c r="C2849"/>
      <c r="D2849"/>
    </row>
    <row r="2850" spans="3:4">
      <c r="C2850"/>
      <c r="D2850"/>
    </row>
    <row r="2851" spans="3:4">
      <c r="C2851"/>
      <c r="D2851"/>
    </row>
    <row r="2852" spans="3:4">
      <c r="C2852"/>
      <c r="D2852"/>
    </row>
    <row r="2853" spans="3:4">
      <c r="C2853"/>
      <c r="D2853"/>
    </row>
    <row r="2854" spans="3:4">
      <c r="C2854"/>
      <c r="D2854"/>
    </row>
    <row r="2855" spans="3:4">
      <c r="C2855"/>
      <c r="D2855"/>
    </row>
    <row r="2856" spans="3:4">
      <c r="C2856"/>
      <c r="D2856"/>
    </row>
    <row r="2857" spans="3:4">
      <c r="C2857"/>
      <c r="D2857"/>
    </row>
    <row r="2858" spans="3:4">
      <c r="C2858"/>
      <c r="D2858"/>
    </row>
    <row r="2859" spans="3:4">
      <c r="C2859"/>
      <c r="D2859"/>
    </row>
    <row r="2860" spans="3:4">
      <c r="C2860"/>
      <c r="D2860"/>
    </row>
    <row r="2861" spans="3:4">
      <c r="C2861"/>
      <c r="D2861"/>
    </row>
    <row r="2862" spans="3:4">
      <c r="C2862"/>
      <c r="D2862"/>
    </row>
    <row r="2863" spans="3:4">
      <c r="C2863"/>
      <c r="D2863"/>
    </row>
    <row r="2864" spans="3:4">
      <c r="C2864"/>
      <c r="D2864"/>
    </row>
    <row r="2865" spans="3:4">
      <c r="C2865"/>
      <c r="D2865"/>
    </row>
    <row r="2866" spans="3:4">
      <c r="C2866"/>
      <c r="D2866"/>
    </row>
    <row r="2867" spans="3:4">
      <c r="C2867"/>
      <c r="D2867"/>
    </row>
    <row r="2868" spans="3:4">
      <c r="C2868"/>
      <c r="D2868"/>
    </row>
    <row r="2869" spans="3:4">
      <c r="C2869"/>
      <c r="D2869"/>
    </row>
    <row r="2870" spans="3:4">
      <c r="C2870"/>
      <c r="D2870"/>
    </row>
    <row r="2871" spans="3:4">
      <c r="C2871"/>
      <c r="D2871"/>
    </row>
    <row r="2872" spans="3:4">
      <c r="C2872"/>
      <c r="D2872"/>
    </row>
    <row r="2873" spans="3:4">
      <c r="C2873"/>
      <c r="D2873"/>
    </row>
    <row r="2874" spans="3:4">
      <c r="C2874"/>
      <c r="D2874"/>
    </row>
    <row r="2875" spans="3:4">
      <c r="C2875"/>
      <c r="D2875"/>
    </row>
    <row r="2876" spans="3:4">
      <c r="C2876"/>
      <c r="D2876"/>
    </row>
    <row r="2877" spans="3:4">
      <c r="C2877"/>
      <c r="D2877"/>
    </row>
    <row r="2878" spans="3:4">
      <c r="C2878"/>
      <c r="D2878"/>
    </row>
    <row r="2879" spans="3:4">
      <c r="C2879"/>
      <c r="D2879"/>
    </row>
    <row r="2880" spans="3:4">
      <c r="C2880"/>
      <c r="D2880"/>
    </row>
    <row r="2881" spans="3:4">
      <c r="C2881"/>
      <c r="D2881"/>
    </row>
    <row r="2882" spans="3:4">
      <c r="C2882"/>
      <c r="D2882"/>
    </row>
    <row r="2883" spans="3:4">
      <c r="C2883"/>
      <c r="D2883"/>
    </row>
    <row r="2884" spans="3:4">
      <c r="C2884"/>
      <c r="D2884"/>
    </row>
    <row r="2885" spans="3:4">
      <c r="C2885"/>
      <c r="D2885"/>
    </row>
    <row r="2886" spans="3:4">
      <c r="C2886"/>
      <c r="D2886"/>
    </row>
    <row r="2887" spans="3:4">
      <c r="C2887"/>
      <c r="D2887"/>
    </row>
    <row r="2888" spans="3:4">
      <c r="C2888"/>
      <c r="D2888"/>
    </row>
    <row r="2889" spans="3:4">
      <c r="C2889"/>
      <c r="D2889"/>
    </row>
    <row r="2890" spans="3:4">
      <c r="C2890"/>
      <c r="D2890"/>
    </row>
    <row r="2891" spans="3:4">
      <c r="C2891"/>
      <c r="D2891"/>
    </row>
    <row r="2892" spans="3:4">
      <c r="C2892"/>
      <c r="D2892"/>
    </row>
    <row r="2893" spans="3:4">
      <c r="C2893"/>
      <c r="D2893"/>
    </row>
    <row r="2894" spans="3:4">
      <c r="C2894"/>
      <c r="D2894"/>
    </row>
    <row r="2895" spans="3:4">
      <c r="C2895"/>
      <c r="D2895"/>
    </row>
    <row r="2896" spans="3:4">
      <c r="C2896"/>
      <c r="D2896"/>
    </row>
    <row r="2897" spans="3:4">
      <c r="C2897"/>
      <c r="D2897"/>
    </row>
    <row r="2898" spans="3:4">
      <c r="C2898"/>
      <c r="D2898"/>
    </row>
    <row r="2899" spans="3:4">
      <c r="C2899"/>
      <c r="D2899"/>
    </row>
    <row r="2900" spans="3:4">
      <c r="C2900"/>
      <c r="D2900"/>
    </row>
    <row r="2901" spans="3:4">
      <c r="C2901"/>
      <c r="D2901"/>
    </row>
    <row r="2902" spans="3:4">
      <c r="C2902"/>
      <c r="D2902"/>
    </row>
    <row r="2903" spans="3:4">
      <c r="C2903"/>
      <c r="D2903"/>
    </row>
    <row r="2904" spans="3:4">
      <c r="C2904"/>
      <c r="D2904"/>
    </row>
    <row r="2905" spans="3:4">
      <c r="C2905"/>
      <c r="D2905"/>
    </row>
    <row r="2906" spans="3:4">
      <c r="C2906"/>
      <c r="D2906"/>
    </row>
    <row r="2907" spans="3:4">
      <c r="C2907"/>
      <c r="D2907"/>
    </row>
    <row r="2908" spans="3:4">
      <c r="C2908"/>
      <c r="D2908"/>
    </row>
    <row r="2909" spans="3:4">
      <c r="C2909"/>
      <c r="D2909"/>
    </row>
    <row r="2910" spans="3:4">
      <c r="C2910"/>
      <c r="D2910"/>
    </row>
    <row r="2911" spans="3:4">
      <c r="C2911"/>
      <c r="D2911"/>
    </row>
    <row r="2912" spans="3:4">
      <c r="C2912"/>
      <c r="D2912"/>
    </row>
    <row r="2913" spans="3:4">
      <c r="C2913"/>
      <c r="D2913"/>
    </row>
    <row r="2914" spans="3:4">
      <c r="C2914"/>
      <c r="D2914"/>
    </row>
    <row r="2915" spans="3:4">
      <c r="C2915"/>
      <c r="D2915"/>
    </row>
    <row r="2916" spans="3:4">
      <c r="C2916"/>
      <c r="D2916"/>
    </row>
    <row r="2917" spans="3:4">
      <c r="C2917"/>
      <c r="D2917"/>
    </row>
    <row r="2918" spans="3:4">
      <c r="C2918"/>
      <c r="D2918"/>
    </row>
    <row r="2919" spans="3:4">
      <c r="C2919"/>
      <c r="D2919"/>
    </row>
    <row r="2920" spans="3:4">
      <c r="C2920"/>
      <c r="D2920"/>
    </row>
    <row r="2921" spans="3:4">
      <c r="C2921"/>
      <c r="D2921"/>
    </row>
    <row r="2922" spans="3:4">
      <c r="C2922"/>
      <c r="D2922"/>
    </row>
    <row r="2923" spans="3:4">
      <c r="C2923"/>
      <c r="D2923"/>
    </row>
    <row r="2924" spans="3:4">
      <c r="C2924"/>
      <c r="D2924"/>
    </row>
    <row r="2925" spans="3:4">
      <c r="C2925"/>
      <c r="D2925"/>
    </row>
    <row r="2926" spans="3:4">
      <c r="C2926"/>
      <c r="D2926"/>
    </row>
    <row r="2927" spans="3:4">
      <c r="C2927"/>
      <c r="D2927"/>
    </row>
    <row r="2928" spans="3:4">
      <c r="C2928"/>
      <c r="D2928"/>
    </row>
    <row r="2929" spans="3:4">
      <c r="C2929"/>
      <c r="D2929"/>
    </row>
    <row r="2930" spans="3:4">
      <c r="C2930"/>
      <c r="D2930"/>
    </row>
    <row r="2931" spans="3:4">
      <c r="C2931"/>
      <c r="D2931"/>
    </row>
    <row r="2932" spans="3:4">
      <c r="C2932"/>
      <c r="D2932"/>
    </row>
    <row r="2933" spans="3:4">
      <c r="C2933"/>
      <c r="D2933"/>
    </row>
    <row r="2934" spans="3:4">
      <c r="C2934"/>
      <c r="D2934"/>
    </row>
    <row r="2935" spans="3:4">
      <c r="C2935"/>
      <c r="D2935"/>
    </row>
    <row r="2936" spans="3:4">
      <c r="C2936"/>
      <c r="D2936"/>
    </row>
    <row r="2937" spans="3:4">
      <c r="C2937"/>
      <c r="D2937"/>
    </row>
    <row r="2938" spans="3:4">
      <c r="C2938"/>
      <c r="D2938"/>
    </row>
    <row r="2939" spans="3:4">
      <c r="C2939"/>
      <c r="D2939"/>
    </row>
    <row r="2940" spans="3:4">
      <c r="C2940"/>
      <c r="D2940"/>
    </row>
    <row r="2941" spans="3:4">
      <c r="C2941"/>
      <c r="D2941"/>
    </row>
    <row r="2942" spans="3:4">
      <c r="C2942"/>
      <c r="D2942"/>
    </row>
    <row r="2943" spans="3:4">
      <c r="C2943"/>
      <c r="D2943"/>
    </row>
    <row r="2944" spans="3:4">
      <c r="C2944"/>
      <c r="D2944"/>
    </row>
    <row r="2945" spans="3:4">
      <c r="C2945"/>
      <c r="D2945"/>
    </row>
    <row r="2946" spans="3:4">
      <c r="C2946"/>
      <c r="D2946"/>
    </row>
    <row r="2947" spans="3:4">
      <c r="C2947"/>
      <c r="D2947"/>
    </row>
    <row r="2948" spans="3:4">
      <c r="C2948"/>
      <c r="D2948"/>
    </row>
    <row r="2949" spans="3:4">
      <c r="C2949"/>
      <c r="D2949"/>
    </row>
    <row r="2950" spans="3:4">
      <c r="C2950"/>
      <c r="D2950"/>
    </row>
    <row r="2951" spans="3:4">
      <c r="C2951"/>
      <c r="D2951"/>
    </row>
    <row r="2952" spans="3:4">
      <c r="C2952"/>
      <c r="D2952"/>
    </row>
    <row r="2953" spans="3:4">
      <c r="C2953"/>
      <c r="D2953"/>
    </row>
    <row r="2954" spans="3:4">
      <c r="C2954"/>
      <c r="D2954"/>
    </row>
    <row r="2955" spans="3:4">
      <c r="C2955"/>
      <c r="D2955"/>
    </row>
    <row r="2956" spans="3:4">
      <c r="C2956"/>
      <c r="D2956"/>
    </row>
    <row r="2957" spans="3:4">
      <c r="C2957"/>
      <c r="D2957"/>
    </row>
    <row r="2958" spans="3:4">
      <c r="C2958"/>
      <c r="D2958"/>
    </row>
    <row r="2959" spans="3:4">
      <c r="C2959"/>
      <c r="D2959"/>
    </row>
    <row r="2960" spans="3:4">
      <c r="C2960"/>
      <c r="D2960"/>
    </row>
    <row r="2961" spans="3:4">
      <c r="C2961"/>
      <c r="D2961"/>
    </row>
    <row r="2962" spans="3:4">
      <c r="C2962"/>
      <c r="D2962"/>
    </row>
    <row r="2963" spans="3:4">
      <c r="C2963"/>
      <c r="D2963"/>
    </row>
    <row r="2964" spans="3:4">
      <c r="C2964"/>
      <c r="D2964"/>
    </row>
    <row r="2965" spans="3:4">
      <c r="C2965"/>
      <c r="D2965"/>
    </row>
    <row r="2966" spans="3:4">
      <c r="C2966"/>
      <c r="D2966"/>
    </row>
    <row r="2967" spans="3:4">
      <c r="C2967"/>
      <c r="D2967"/>
    </row>
    <row r="2968" spans="3:4">
      <c r="C2968"/>
      <c r="D2968"/>
    </row>
    <row r="2969" spans="3:4">
      <c r="C2969"/>
      <c r="D2969"/>
    </row>
    <row r="2970" spans="3:4">
      <c r="C2970"/>
      <c r="D2970"/>
    </row>
    <row r="2971" spans="3:4">
      <c r="C2971"/>
      <c r="D2971"/>
    </row>
    <row r="2972" spans="3:4">
      <c r="C2972"/>
      <c r="D2972"/>
    </row>
    <row r="2973" spans="3:4">
      <c r="C2973"/>
      <c r="D2973"/>
    </row>
    <row r="2974" spans="3:4">
      <c r="C2974"/>
      <c r="D2974"/>
    </row>
    <row r="2975" spans="3:4">
      <c r="C2975"/>
      <c r="D2975"/>
    </row>
    <row r="2976" spans="3:4">
      <c r="C2976"/>
      <c r="D2976"/>
    </row>
    <row r="2977" spans="3:4">
      <c r="C2977"/>
      <c r="D2977"/>
    </row>
    <row r="2978" spans="3:4">
      <c r="C2978"/>
      <c r="D2978"/>
    </row>
    <row r="2979" spans="3:4">
      <c r="C2979"/>
      <c r="D2979"/>
    </row>
    <row r="2980" spans="3:4">
      <c r="C2980"/>
      <c r="D2980"/>
    </row>
    <row r="2981" spans="3:4">
      <c r="C2981"/>
      <c r="D2981"/>
    </row>
    <row r="2982" spans="3:4">
      <c r="C2982"/>
      <c r="D2982"/>
    </row>
    <row r="2983" spans="3:4">
      <c r="C2983"/>
      <c r="D2983"/>
    </row>
    <row r="2984" spans="3:4">
      <c r="C2984"/>
      <c r="D2984"/>
    </row>
    <row r="2985" spans="3:4">
      <c r="C2985"/>
      <c r="D2985"/>
    </row>
    <row r="2986" spans="3:4">
      <c r="C2986"/>
      <c r="D2986"/>
    </row>
    <row r="2987" spans="3:4">
      <c r="C2987"/>
      <c r="D2987"/>
    </row>
    <row r="2988" spans="3:4">
      <c r="C2988"/>
      <c r="D2988"/>
    </row>
    <row r="2989" spans="3:4">
      <c r="C2989"/>
      <c r="D2989"/>
    </row>
    <row r="2990" spans="3:4">
      <c r="C2990"/>
      <c r="D2990"/>
    </row>
    <row r="2991" spans="3:4">
      <c r="C2991"/>
      <c r="D2991"/>
    </row>
    <row r="2992" spans="3:4">
      <c r="C2992"/>
      <c r="D2992"/>
    </row>
    <row r="2993" spans="3:4">
      <c r="C2993"/>
      <c r="D2993"/>
    </row>
    <row r="2994" spans="3:4">
      <c r="C2994"/>
      <c r="D2994"/>
    </row>
    <row r="2995" spans="3:4">
      <c r="C2995"/>
      <c r="D2995"/>
    </row>
    <row r="2996" spans="3:4">
      <c r="C2996"/>
      <c r="D2996"/>
    </row>
    <row r="2997" spans="3:4">
      <c r="C2997"/>
      <c r="D2997"/>
    </row>
    <row r="2998" spans="3:4">
      <c r="C2998"/>
      <c r="D2998"/>
    </row>
    <row r="2999" spans="3:4">
      <c r="C2999"/>
      <c r="D2999"/>
    </row>
    <row r="3000" spans="3:4">
      <c r="C3000"/>
      <c r="D3000"/>
    </row>
    <row r="3001" spans="3:4">
      <c r="C3001"/>
      <c r="D3001"/>
    </row>
    <row r="3002" spans="3:4">
      <c r="C3002"/>
      <c r="D3002"/>
    </row>
    <row r="3003" spans="3:4">
      <c r="C3003"/>
      <c r="D3003"/>
    </row>
    <row r="3004" spans="3:4">
      <c r="C3004"/>
      <c r="D3004"/>
    </row>
    <row r="3005" spans="3:4">
      <c r="C3005"/>
      <c r="D3005"/>
    </row>
    <row r="3006" spans="3:4">
      <c r="C3006"/>
      <c r="D3006"/>
    </row>
    <row r="3007" spans="3:4">
      <c r="C3007"/>
      <c r="D3007"/>
    </row>
    <row r="3008" spans="3:4">
      <c r="C3008"/>
      <c r="D3008"/>
    </row>
    <row r="3009" spans="3:4">
      <c r="C3009"/>
      <c r="D3009"/>
    </row>
    <row r="3010" spans="3:4">
      <c r="C3010"/>
      <c r="D3010"/>
    </row>
    <row r="3011" spans="3:4">
      <c r="C3011"/>
      <c r="D3011"/>
    </row>
    <row r="3012" spans="3:4">
      <c r="C3012"/>
      <c r="D3012"/>
    </row>
    <row r="3013" spans="3:4">
      <c r="C3013"/>
      <c r="D3013"/>
    </row>
    <row r="3014" spans="3:4">
      <c r="C3014"/>
      <c r="D3014"/>
    </row>
    <row r="3015" spans="3:4">
      <c r="C3015"/>
      <c r="D3015"/>
    </row>
    <row r="3016" spans="3:4">
      <c r="C3016"/>
      <c r="D3016"/>
    </row>
    <row r="3017" spans="3:4">
      <c r="C3017"/>
      <c r="D3017"/>
    </row>
    <row r="3018" spans="3:4">
      <c r="C3018"/>
      <c r="D3018"/>
    </row>
    <row r="3019" spans="3:4">
      <c r="C3019"/>
      <c r="D3019"/>
    </row>
    <row r="3020" spans="3:4">
      <c r="C3020"/>
      <c r="D3020"/>
    </row>
    <row r="3021" spans="3:4">
      <c r="C3021"/>
      <c r="D3021"/>
    </row>
    <row r="3022" spans="3:4">
      <c r="C3022"/>
      <c r="D3022"/>
    </row>
    <row r="3023" spans="3:4">
      <c r="C3023"/>
      <c r="D3023"/>
    </row>
    <row r="3024" spans="3:4">
      <c r="C3024"/>
      <c r="D3024"/>
    </row>
    <row r="3025" spans="3:4">
      <c r="C3025"/>
      <c r="D3025"/>
    </row>
    <row r="3026" spans="3:4">
      <c r="C3026"/>
      <c r="D3026"/>
    </row>
    <row r="3027" spans="3:4">
      <c r="C3027"/>
      <c r="D3027"/>
    </row>
    <row r="3028" spans="3:4">
      <c r="C3028"/>
      <c r="D3028"/>
    </row>
    <row r="3029" spans="3:4">
      <c r="C3029"/>
      <c r="D3029"/>
    </row>
    <row r="3030" spans="3:4">
      <c r="C3030"/>
      <c r="D3030"/>
    </row>
    <row r="3031" spans="3:4">
      <c r="C3031"/>
      <c r="D3031"/>
    </row>
    <row r="3032" spans="3:4">
      <c r="C3032"/>
      <c r="D3032"/>
    </row>
    <row r="3033" spans="3:4">
      <c r="C3033"/>
      <c r="D3033"/>
    </row>
    <row r="3034" spans="3:4">
      <c r="C3034"/>
      <c r="D3034"/>
    </row>
    <row r="3035" spans="3:4">
      <c r="C3035"/>
      <c r="D3035"/>
    </row>
    <row r="3036" spans="3:4">
      <c r="C3036"/>
      <c r="D3036"/>
    </row>
    <row r="3037" spans="3:4">
      <c r="C3037"/>
      <c r="D3037"/>
    </row>
    <row r="3038" spans="3:4">
      <c r="C3038"/>
      <c r="D3038"/>
    </row>
    <row r="3039" spans="3:4">
      <c r="C3039"/>
      <c r="D3039"/>
    </row>
    <row r="3040" spans="3:4">
      <c r="C3040"/>
      <c r="D3040"/>
    </row>
    <row r="3041" spans="3:4">
      <c r="C3041"/>
      <c r="D3041"/>
    </row>
    <row r="3042" spans="3:4">
      <c r="C3042"/>
      <c r="D3042"/>
    </row>
    <row r="3043" spans="3:4">
      <c r="C3043"/>
      <c r="D3043"/>
    </row>
    <row r="3044" spans="3:4">
      <c r="C3044"/>
      <c r="D3044"/>
    </row>
    <row r="3045" spans="3:4">
      <c r="C3045"/>
      <c r="D3045"/>
    </row>
    <row r="3046" spans="3:4">
      <c r="C3046"/>
      <c r="D3046"/>
    </row>
    <row r="3047" spans="3:4">
      <c r="C3047"/>
      <c r="D3047"/>
    </row>
    <row r="3048" spans="3:4">
      <c r="C3048"/>
      <c r="D3048"/>
    </row>
    <row r="3049" spans="3:4">
      <c r="C3049"/>
      <c r="D3049"/>
    </row>
    <row r="3050" spans="3:4">
      <c r="C3050"/>
      <c r="D3050"/>
    </row>
    <row r="3051" spans="3:4">
      <c r="C3051"/>
      <c r="D3051"/>
    </row>
    <row r="3052" spans="3:4">
      <c r="C3052"/>
      <c r="D3052"/>
    </row>
    <row r="3053" spans="3:4">
      <c r="C3053"/>
      <c r="D3053"/>
    </row>
    <row r="3054" spans="3:4">
      <c r="C3054"/>
      <c r="D3054"/>
    </row>
    <row r="3055" spans="3:4">
      <c r="C3055"/>
      <c r="D3055"/>
    </row>
    <row r="3056" spans="3:4">
      <c r="C3056"/>
      <c r="D3056"/>
    </row>
    <row r="3057" spans="3:4">
      <c r="C3057"/>
      <c r="D3057"/>
    </row>
    <row r="3058" spans="3:4">
      <c r="C3058"/>
      <c r="D3058"/>
    </row>
    <row r="3059" spans="3:4">
      <c r="C3059"/>
      <c r="D3059"/>
    </row>
    <row r="3060" spans="3:4">
      <c r="C3060"/>
      <c r="D3060"/>
    </row>
    <row r="3061" spans="3:4">
      <c r="C3061"/>
      <c r="D3061"/>
    </row>
    <row r="3062" spans="3:4">
      <c r="C3062"/>
      <c r="D3062"/>
    </row>
    <row r="3063" spans="3:4">
      <c r="C3063"/>
      <c r="D3063"/>
    </row>
    <row r="3064" spans="3:4">
      <c r="C3064"/>
      <c r="D3064"/>
    </row>
    <row r="3065" spans="3:4">
      <c r="C3065"/>
      <c r="D3065"/>
    </row>
    <row r="3066" spans="3:4">
      <c r="C3066"/>
      <c r="D3066"/>
    </row>
    <row r="3067" spans="3:4">
      <c r="C3067"/>
      <c r="D3067"/>
    </row>
    <row r="3068" spans="3:4">
      <c r="C3068"/>
      <c r="D3068"/>
    </row>
    <row r="3069" spans="3:4">
      <c r="C3069"/>
      <c r="D3069"/>
    </row>
    <row r="3070" spans="3:4">
      <c r="C3070"/>
      <c r="D3070"/>
    </row>
    <row r="3071" spans="3:4">
      <c r="C3071"/>
      <c r="D3071"/>
    </row>
    <row r="3072" spans="3:4">
      <c r="C3072"/>
      <c r="D3072"/>
    </row>
    <row r="3073" spans="3:4">
      <c r="C3073"/>
      <c r="D3073"/>
    </row>
    <row r="3074" spans="3:4">
      <c r="C3074"/>
      <c r="D3074"/>
    </row>
    <row r="3075" spans="3:4">
      <c r="C3075"/>
      <c r="D3075"/>
    </row>
    <row r="3076" spans="3:4">
      <c r="C3076"/>
      <c r="D3076"/>
    </row>
    <row r="3077" spans="3:4">
      <c r="C3077"/>
      <c r="D3077"/>
    </row>
    <row r="3078" spans="3:4">
      <c r="C3078"/>
      <c r="D3078"/>
    </row>
    <row r="3079" spans="3:4">
      <c r="C3079"/>
      <c r="D3079"/>
    </row>
    <row r="3080" spans="3:4">
      <c r="C3080"/>
      <c r="D3080"/>
    </row>
    <row r="3081" spans="3:4">
      <c r="C3081"/>
      <c r="D3081"/>
    </row>
    <row r="3082" spans="3:4">
      <c r="C3082"/>
      <c r="D3082"/>
    </row>
    <row r="3083" spans="3:4">
      <c r="C3083"/>
      <c r="D3083"/>
    </row>
    <row r="3084" spans="3:4">
      <c r="C3084"/>
      <c r="D3084"/>
    </row>
    <row r="3085" spans="3:4">
      <c r="C3085"/>
      <c r="D3085"/>
    </row>
    <row r="3086" spans="3:4">
      <c r="C3086"/>
      <c r="D3086"/>
    </row>
    <row r="3087" spans="3:4">
      <c r="C3087"/>
      <c r="D3087"/>
    </row>
    <row r="3088" spans="3:4">
      <c r="C3088"/>
      <c r="D3088"/>
    </row>
    <row r="3089" spans="3:4">
      <c r="C3089"/>
      <c r="D3089"/>
    </row>
    <row r="3090" spans="3:4">
      <c r="C3090"/>
      <c r="D3090"/>
    </row>
    <row r="3091" spans="3:4">
      <c r="C3091"/>
      <c r="D3091"/>
    </row>
    <row r="3092" spans="3:4">
      <c r="C3092"/>
      <c r="D3092"/>
    </row>
    <row r="3093" spans="3:4">
      <c r="C3093"/>
      <c r="D3093"/>
    </row>
    <row r="3094" spans="3:4">
      <c r="C3094"/>
      <c r="D3094"/>
    </row>
    <row r="3095" spans="3:4">
      <c r="C3095"/>
      <c r="D3095"/>
    </row>
    <row r="3096" spans="3:4">
      <c r="C3096"/>
      <c r="D3096"/>
    </row>
    <row r="3097" spans="3:4">
      <c r="C3097"/>
      <c r="D3097"/>
    </row>
    <row r="3098" spans="3:4">
      <c r="C3098"/>
      <c r="D3098"/>
    </row>
    <row r="3099" spans="3:4">
      <c r="C3099"/>
      <c r="D3099"/>
    </row>
    <row r="3100" spans="3:4">
      <c r="C3100"/>
      <c r="D3100"/>
    </row>
    <row r="3101" spans="3:4">
      <c r="C3101"/>
      <c r="D3101"/>
    </row>
    <row r="3102" spans="3:4">
      <c r="C3102"/>
      <c r="D3102"/>
    </row>
    <row r="3103" spans="3:4">
      <c r="C3103"/>
      <c r="D3103"/>
    </row>
    <row r="3104" spans="3:4">
      <c r="C3104"/>
      <c r="D3104"/>
    </row>
    <row r="3105" spans="3:4">
      <c r="C3105"/>
      <c r="D3105"/>
    </row>
    <row r="3106" spans="3:4">
      <c r="C3106"/>
      <c r="D3106"/>
    </row>
    <row r="3107" spans="3:4">
      <c r="C3107"/>
      <c r="D3107"/>
    </row>
    <row r="3108" spans="3:4">
      <c r="C3108"/>
      <c r="D3108"/>
    </row>
    <row r="3109" spans="3:4">
      <c r="C3109"/>
      <c r="D3109"/>
    </row>
    <row r="3110" spans="3:4">
      <c r="C3110"/>
      <c r="D3110"/>
    </row>
    <row r="3111" spans="3:4">
      <c r="C3111"/>
      <c r="D3111"/>
    </row>
    <row r="3112" spans="3:4">
      <c r="C3112"/>
      <c r="D3112"/>
    </row>
    <row r="3113" spans="3:4">
      <c r="C3113"/>
      <c r="D3113"/>
    </row>
    <row r="3114" spans="3:4">
      <c r="C3114"/>
      <c r="D3114"/>
    </row>
    <row r="3115" spans="3:4">
      <c r="C3115"/>
      <c r="D3115"/>
    </row>
    <row r="3116" spans="3:4">
      <c r="C3116"/>
      <c r="D3116"/>
    </row>
    <row r="3117" spans="3:4">
      <c r="C3117"/>
      <c r="D3117"/>
    </row>
    <row r="3118" spans="3:4">
      <c r="C3118"/>
      <c r="D3118"/>
    </row>
    <row r="3119" spans="3:4">
      <c r="C3119"/>
      <c r="D3119"/>
    </row>
    <row r="3120" spans="3:4">
      <c r="C3120"/>
      <c r="D3120"/>
    </row>
    <row r="3121" spans="3:4">
      <c r="C3121"/>
      <c r="D3121"/>
    </row>
    <row r="3122" spans="3:4">
      <c r="C3122"/>
      <c r="D3122"/>
    </row>
    <row r="3123" spans="3:4">
      <c r="C3123"/>
      <c r="D3123"/>
    </row>
    <row r="3124" spans="3:4">
      <c r="C3124"/>
      <c r="D3124"/>
    </row>
    <row r="3125" spans="3:4">
      <c r="C3125"/>
      <c r="D3125"/>
    </row>
    <row r="3126" spans="3:4">
      <c r="C3126"/>
      <c r="D3126"/>
    </row>
    <row r="3127" spans="3:4">
      <c r="C3127"/>
      <c r="D3127"/>
    </row>
    <row r="3128" spans="3:4">
      <c r="C3128"/>
      <c r="D3128"/>
    </row>
    <row r="3129" spans="3:4">
      <c r="C3129"/>
      <c r="D3129"/>
    </row>
    <row r="3130" spans="3:4">
      <c r="C3130"/>
      <c r="D3130"/>
    </row>
    <row r="3131" spans="3:4">
      <c r="C3131"/>
      <c r="D3131"/>
    </row>
    <row r="3132" spans="3:4">
      <c r="C3132"/>
      <c r="D3132"/>
    </row>
    <row r="3133" spans="3:4">
      <c r="C3133"/>
      <c r="D3133"/>
    </row>
    <row r="3134" spans="3:4">
      <c r="C3134"/>
      <c r="D3134"/>
    </row>
    <row r="3135" spans="3:4">
      <c r="C3135"/>
      <c r="D3135"/>
    </row>
    <row r="3136" spans="3:4">
      <c r="C3136"/>
      <c r="D3136"/>
    </row>
    <row r="3137" spans="3:4">
      <c r="C3137"/>
      <c r="D3137"/>
    </row>
    <row r="3138" spans="3:4">
      <c r="C3138"/>
      <c r="D3138"/>
    </row>
    <row r="3139" spans="3:4">
      <c r="C3139"/>
      <c r="D3139"/>
    </row>
    <row r="3140" spans="3:4">
      <c r="C3140"/>
      <c r="D3140"/>
    </row>
    <row r="3141" spans="3:4">
      <c r="C3141"/>
      <c r="D3141"/>
    </row>
    <row r="3142" spans="3:4">
      <c r="C3142"/>
      <c r="D3142"/>
    </row>
    <row r="3143" spans="3:4">
      <c r="C3143"/>
      <c r="D3143"/>
    </row>
    <row r="3144" spans="3:4">
      <c r="C3144"/>
      <c r="D3144"/>
    </row>
    <row r="3145" spans="3:4">
      <c r="C3145"/>
      <c r="D3145"/>
    </row>
    <row r="3146" spans="3:4">
      <c r="C3146"/>
      <c r="D3146"/>
    </row>
    <row r="3147" spans="3:4">
      <c r="C3147"/>
      <c r="D3147"/>
    </row>
    <row r="3148" spans="3:4">
      <c r="C3148"/>
      <c r="D3148"/>
    </row>
    <row r="3149" spans="3:4">
      <c r="C3149"/>
      <c r="D3149"/>
    </row>
    <row r="3150" spans="3:4">
      <c r="C3150"/>
      <c r="D3150"/>
    </row>
    <row r="3151" spans="3:4">
      <c r="C3151"/>
      <c r="D3151"/>
    </row>
    <row r="3152" spans="3:4">
      <c r="C3152"/>
      <c r="D3152"/>
    </row>
    <row r="3153" spans="3:4">
      <c r="C3153"/>
      <c r="D3153"/>
    </row>
    <row r="3154" spans="3:4">
      <c r="C3154"/>
      <c r="D3154"/>
    </row>
    <row r="3155" spans="3:4">
      <c r="C3155"/>
      <c r="D3155"/>
    </row>
    <row r="3156" spans="3:4">
      <c r="C3156"/>
      <c r="D3156"/>
    </row>
    <row r="3157" spans="3:4">
      <c r="C3157"/>
      <c r="D3157"/>
    </row>
    <row r="3158" spans="3:4">
      <c r="C3158"/>
      <c r="D3158"/>
    </row>
    <row r="3159" spans="3:4">
      <c r="C3159"/>
      <c r="D3159"/>
    </row>
    <row r="3160" spans="3:4">
      <c r="C3160"/>
      <c r="D3160"/>
    </row>
    <row r="3161" spans="3:4">
      <c r="C3161"/>
      <c r="D3161"/>
    </row>
    <row r="3162" spans="3:4">
      <c r="C3162"/>
      <c r="D3162"/>
    </row>
    <row r="3163" spans="3:4">
      <c r="C3163"/>
      <c r="D3163"/>
    </row>
    <row r="3164" spans="3:4">
      <c r="C3164"/>
      <c r="D3164"/>
    </row>
    <row r="3165" spans="3:4">
      <c r="C3165"/>
      <c r="D3165"/>
    </row>
    <row r="3166" spans="3:4">
      <c r="C3166"/>
      <c r="D3166"/>
    </row>
    <row r="3167" spans="3:4">
      <c r="C3167"/>
      <c r="D3167"/>
    </row>
    <row r="3168" spans="3:4">
      <c r="C3168"/>
      <c r="D3168"/>
    </row>
    <row r="3169" spans="3:4">
      <c r="C3169"/>
      <c r="D3169"/>
    </row>
    <row r="3170" spans="3:4">
      <c r="C3170"/>
      <c r="D3170"/>
    </row>
    <row r="3171" spans="3:4">
      <c r="C3171"/>
      <c r="D3171"/>
    </row>
    <row r="3172" spans="3:4">
      <c r="C3172"/>
      <c r="D3172"/>
    </row>
    <row r="3173" spans="3:4">
      <c r="C3173"/>
      <c r="D3173"/>
    </row>
    <row r="3174" spans="3:4">
      <c r="C3174"/>
      <c r="D3174"/>
    </row>
    <row r="3175" spans="3:4">
      <c r="C3175"/>
      <c r="D3175"/>
    </row>
    <row r="3176" spans="3:4">
      <c r="C3176"/>
      <c r="D3176"/>
    </row>
    <row r="3177" spans="3:4">
      <c r="C3177"/>
      <c r="D3177"/>
    </row>
    <row r="3178" spans="3:4">
      <c r="C3178"/>
      <c r="D3178"/>
    </row>
    <row r="3179" spans="3:4">
      <c r="C3179"/>
      <c r="D3179"/>
    </row>
    <row r="3180" spans="3:4">
      <c r="C3180"/>
      <c r="D3180"/>
    </row>
    <row r="3181" spans="3:4">
      <c r="C3181"/>
      <c r="D3181"/>
    </row>
    <row r="3182" spans="3:4">
      <c r="C3182"/>
      <c r="D3182"/>
    </row>
    <row r="3183" spans="3:4">
      <c r="C3183"/>
      <c r="D3183"/>
    </row>
    <row r="3184" spans="3:4">
      <c r="C3184"/>
      <c r="D3184"/>
    </row>
    <row r="3185" spans="3:4">
      <c r="C3185"/>
      <c r="D3185"/>
    </row>
    <row r="3186" spans="3:4">
      <c r="C3186"/>
      <c r="D3186"/>
    </row>
    <row r="3187" spans="3:4">
      <c r="C3187"/>
      <c r="D3187"/>
    </row>
    <row r="3188" spans="3:4">
      <c r="C3188"/>
      <c r="D3188"/>
    </row>
    <row r="3189" spans="3:4">
      <c r="C3189"/>
      <c r="D3189"/>
    </row>
    <row r="3190" spans="3:4">
      <c r="C3190"/>
      <c r="D3190"/>
    </row>
    <row r="3191" spans="3:4">
      <c r="C3191"/>
      <c r="D3191"/>
    </row>
    <row r="3192" spans="3:4">
      <c r="C3192"/>
      <c r="D3192"/>
    </row>
    <row r="3193" spans="3:4">
      <c r="C3193"/>
      <c r="D3193"/>
    </row>
    <row r="3194" spans="3:4">
      <c r="C3194"/>
      <c r="D3194"/>
    </row>
    <row r="3195" spans="3:4">
      <c r="C3195"/>
      <c r="D3195"/>
    </row>
    <row r="3196" spans="3:4">
      <c r="C3196"/>
      <c r="D3196"/>
    </row>
    <row r="3197" spans="3:4">
      <c r="C3197"/>
      <c r="D3197"/>
    </row>
    <row r="3198" spans="3:4">
      <c r="C3198"/>
      <c r="D3198"/>
    </row>
    <row r="3199" spans="3:4">
      <c r="C3199"/>
      <c r="D3199"/>
    </row>
    <row r="3200" spans="3:4">
      <c r="C3200"/>
      <c r="D3200"/>
    </row>
    <row r="3201" spans="3:4">
      <c r="C3201"/>
      <c r="D3201"/>
    </row>
    <row r="3202" spans="3:4">
      <c r="C3202"/>
      <c r="D3202"/>
    </row>
    <row r="3203" spans="3:4">
      <c r="C3203"/>
      <c r="D3203"/>
    </row>
    <row r="3204" spans="3:4">
      <c r="C3204"/>
      <c r="D3204"/>
    </row>
    <row r="3205" spans="3:4">
      <c r="C3205"/>
      <c r="D3205"/>
    </row>
    <row r="3206" spans="3:4">
      <c r="C3206"/>
      <c r="D3206"/>
    </row>
    <row r="3207" spans="3:4">
      <c r="C3207"/>
      <c r="D3207"/>
    </row>
    <row r="3208" spans="3:4">
      <c r="C3208"/>
      <c r="D3208"/>
    </row>
    <row r="3209" spans="3:4">
      <c r="C3209"/>
      <c r="D3209"/>
    </row>
    <row r="3210" spans="3:4">
      <c r="C3210"/>
      <c r="D3210"/>
    </row>
    <row r="3211" spans="3:4">
      <c r="C3211"/>
      <c r="D3211"/>
    </row>
    <row r="3212" spans="3:4">
      <c r="C3212"/>
      <c r="D3212"/>
    </row>
    <row r="3213" spans="3:4">
      <c r="C3213"/>
      <c r="D3213"/>
    </row>
    <row r="3214" spans="3:4">
      <c r="C3214"/>
      <c r="D3214"/>
    </row>
    <row r="3215" spans="3:4">
      <c r="C3215"/>
      <c r="D3215"/>
    </row>
    <row r="3216" spans="3:4">
      <c r="C3216"/>
      <c r="D3216"/>
    </row>
    <row r="3217" spans="3:4">
      <c r="C3217"/>
      <c r="D3217"/>
    </row>
    <row r="3218" spans="3:4">
      <c r="C3218"/>
      <c r="D3218"/>
    </row>
    <row r="3219" spans="3:4">
      <c r="C3219"/>
      <c r="D3219"/>
    </row>
    <row r="3220" spans="3:4">
      <c r="C3220"/>
      <c r="D3220"/>
    </row>
    <row r="3221" spans="3:4">
      <c r="C3221"/>
      <c r="D3221"/>
    </row>
    <row r="3222" spans="3:4">
      <c r="C3222"/>
      <c r="D3222"/>
    </row>
    <row r="3223" spans="3:4">
      <c r="C3223"/>
      <c r="D3223"/>
    </row>
    <row r="3224" spans="3:4">
      <c r="C3224"/>
      <c r="D3224"/>
    </row>
    <row r="3225" spans="3:4">
      <c r="C3225"/>
      <c r="D3225"/>
    </row>
    <row r="3226" spans="3:4">
      <c r="C3226"/>
      <c r="D3226"/>
    </row>
    <row r="3227" spans="3:4">
      <c r="C3227"/>
      <c r="D3227"/>
    </row>
    <row r="3228" spans="3:4">
      <c r="C3228"/>
      <c r="D3228"/>
    </row>
    <row r="3229" spans="3:4">
      <c r="C3229"/>
      <c r="D3229"/>
    </row>
    <row r="3230" spans="3:4">
      <c r="C3230"/>
      <c r="D3230"/>
    </row>
    <row r="3231" spans="3:4">
      <c r="C3231"/>
      <c r="D3231"/>
    </row>
    <row r="3232" spans="3:4">
      <c r="C3232"/>
      <c r="D3232"/>
    </row>
    <row r="3233" spans="3:4">
      <c r="C3233"/>
      <c r="D3233"/>
    </row>
    <row r="3234" spans="3:4">
      <c r="C3234"/>
      <c r="D3234"/>
    </row>
    <row r="3235" spans="3:4">
      <c r="C3235"/>
      <c r="D3235"/>
    </row>
    <row r="3236" spans="3:4">
      <c r="C3236"/>
      <c r="D3236"/>
    </row>
    <row r="3237" spans="3:4">
      <c r="C3237"/>
      <c r="D3237"/>
    </row>
    <row r="3238" spans="3:4">
      <c r="C3238"/>
      <c r="D3238"/>
    </row>
    <row r="3239" spans="3:4">
      <c r="C3239"/>
      <c r="D3239"/>
    </row>
    <row r="3240" spans="3:4">
      <c r="C3240"/>
      <c r="D3240"/>
    </row>
    <row r="3241" spans="3:4">
      <c r="C3241"/>
      <c r="D3241"/>
    </row>
    <row r="3242" spans="3:4">
      <c r="C3242"/>
      <c r="D3242"/>
    </row>
    <row r="3243" spans="3:4">
      <c r="C3243"/>
      <c r="D3243"/>
    </row>
    <row r="3244" spans="3:4">
      <c r="C3244"/>
      <c r="D3244"/>
    </row>
    <row r="3245" spans="3:4">
      <c r="C3245"/>
      <c r="D3245"/>
    </row>
    <row r="3246" spans="3:4">
      <c r="C3246"/>
      <c r="D3246"/>
    </row>
    <row r="3247" spans="3:4">
      <c r="C3247"/>
      <c r="D3247"/>
    </row>
    <row r="3248" spans="3:4">
      <c r="C3248"/>
      <c r="D3248"/>
    </row>
    <row r="3249" spans="3:4">
      <c r="C3249"/>
      <c r="D3249"/>
    </row>
    <row r="3250" spans="3:4">
      <c r="C3250"/>
      <c r="D3250"/>
    </row>
    <row r="3251" spans="3:4">
      <c r="C3251"/>
      <c r="D3251"/>
    </row>
    <row r="3252" spans="3:4">
      <c r="C3252"/>
      <c r="D3252"/>
    </row>
    <row r="3253" spans="3:4">
      <c r="C3253"/>
      <c r="D3253"/>
    </row>
    <row r="3254" spans="3:4">
      <c r="C3254"/>
      <c r="D3254"/>
    </row>
    <row r="3255" spans="3:4">
      <c r="C3255"/>
      <c r="D3255"/>
    </row>
    <row r="3256" spans="3:4">
      <c r="C3256"/>
      <c r="D3256"/>
    </row>
    <row r="3257" spans="3:4">
      <c r="C3257"/>
      <c r="D3257"/>
    </row>
    <row r="3258" spans="3:4">
      <c r="C3258"/>
      <c r="D3258"/>
    </row>
    <row r="3259" spans="3:4">
      <c r="C3259"/>
      <c r="D3259"/>
    </row>
    <row r="3260" spans="3:4">
      <c r="C3260"/>
      <c r="D3260"/>
    </row>
    <row r="3261" spans="3:4">
      <c r="C3261"/>
      <c r="D3261"/>
    </row>
    <row r="3262" spans="3:4">
      <c r="C3262"/>
      <c r="D3262"/>
    </row>
    <row r="3263" spans="3:4">
      <c r="C3263"/>
      <c r="D3263"/>
    </row>
    <row r="3264" spans="3:4">
      <c r="C3264"/>
      <c r="D3264"/>
    </row>
    <row r="3265" spans="3:4">
      <c r="C3265"/>
      <c r="D3265"/>
    </row>
    <row r="3266" spans="3:4">
      <c r="C3266"/>
      <c r="D3266"/>
    </row>
    <row r="3267" spans="3:4">
      <c r="C3267"/>
      <c r="D3267"/>
    </row>
    <row r="3268" spans="3:4">
      <c r="C3268"/>
      <c r="D3268"/>
    </row>
    <row r="3269" spans="3:4">
      <c r="C3269"/>
      <c r="D3269"/>
    </row>
    <row r="3270" spans="3:4">
      <c r="C3270"/>
      <c r="D3270"/>
    </row>
    <row r="3271" spans="3:4">
      <c r="C3271"/>
      <c r="D3271"/>
    </row>
    <row r="3272" spans="3:4">
      <c r="C3272"/>
      <c r="D3272"/>
    </row>
    <row r="3273" spans="3:4">
      <c r="C3273"/>
      <c r="D3273"/>
    </row>
    <row r="3274" spans="3:4">
      <c r="C3274"/>
      <c r="D3274"/>
    </row>
    <row r="3275" spans="3:4">
      <c r="C3275"/>
      <c r="D3275"/>
    </row>
    <row r="3276" spans="3:4">
      <c r="C3276"/>
      <c r="D3276"/>
    </row>
    <row r="3277" spans="3:4">
      <c r="C3277"/>
      <c r="D3277"/>
    </row>
    <row r="3278" spans="3:4">
      <c r="C3278"/>
      <c r="D3278"/>
    </row>
    <row r="3279" spans="3:4">
      <c r="C3279"/>
      <c r="D3279"/>
    </row>
    <row r="3280" spans="3:4">
      <c r="C3280"/>
      <c r="D3280"/>
    </row>
    <row r="3281" spans="3:4">
      <c r="C3281"/>
      <c r="D3281"/>
    </row>
    <row r="3282" spans="3:4">
      <c r="C3282"/>
      <c r="D3282"/>
    </row>
    <row r="3283" spans="3:4">
      <c r="C3283"/>
      <c r="D3283"/>
    </row>
    <row r="3284" spans="3:4">
      <c r="C3284"/>
      <c r="D3284"/>
    </row>
    <row r="3285" spans="3:4">
      <c r="C3285"/>
      <c r="D3285"/>
    </row>
    <row r="3286" spans="3:4">
      <c r="C3286"/>
      <c r="D3286"/>
    </row>
    <row r="3287" spans="3:4">
      <c r="C3287"/>
      <c r="D3287"/>
    </row>
    <row r="3288" spans="3:4">
      <c r="C3288"/>
      <c r="D3288"/>
    </row>
    <row r="3289" spans="3:4">
      <c r="C3289"/>
      <c r="D3289"/>
    </row>
    <row r="3290" spans="3:4">
      <c r="C3290"/>
      <c r="D3290"/>
    </row>
    <row r="3291" spans="3:4">
      <c r="C3291"/>
      <c r="D3291"/>
    </row>
    <row r="3292" spans="3:4">
      <c r="C3292"/>
      <c r="D3292"/>
    </row>
    <row r="3293" spans="3:4">
      <c r="C3293"/>
      <c r="D3293"/>
    </row>
    <row r="3294" spans="3:4">
      <c r="C3294"/>
      <c r="D3294"/>
    </row>
    <row r="3295" spans="3:4">
      <c r="C3295"/>
      <c r="D3295"/>
    </row>
    <row r="3296" spans="3:4">
      <c r="C3296"/>
      <c r="D3296"/>
    </row>
    <row r="3297" spans="3:4">
      <c r="C3297"/>
      <c r="D3297"/>
    </row>
    <row r="3298" spans="3:4">
      <c r="C3298"/>
      <c r="D3298"/>
    </row>
    <row r="3299" spans="3:4">
      <c r="C3299"/>
      <c r="D3299"/>
    </row>
    <row r="3300" spans="3:4">
      <c r="C3300"/>
      <c r="D3300"/>
    </row>
    <row r="3301" spans="3:4">
      <c r="C3301"/>
      <c r="D3301"/>
    </row>
    <row r="3302" spans="3:4">
      <c r="C3302"/>
      <c r="D3302"/>
    </row>
    <row r="3303" spans="3:4">
      <c r="C3303"/>
      <c r="D3303"/>
    </row>
    <row r="3304" spans="3:4">
      <c r="C3304"/>
      <c r="D3304"/>
    </row>
    <row r="3305" spans="3:4">
      <c r="C3305"/>
      <c r="D3305"/>
    </row>
    <row r="3306" spans="3:4">
      <c r="C3306"/>
      <c r="D3306"/>
    </row>
    <row r="3307" spans="3:4">
      <c r="C3307"/>
      <c r="D3307"/>
    </row>
    <row r="3308" spans="3:4">
      <c r="C3308"/>
      <c r="D3308"/>
    </row>
    <row r="3309" spans="3:4">
      <c r="C3309"/>
      <c r="D3309"/>
    </row>
    <row r="3310" spans="3:4">
      <c r="C3310"/>
      <c r="D3310"/>
    </row>
    <row r="3311" spans="3:4">
      <c r="C3311"/>
      <c r="D3311"/>
    </row>
    <row r="3312" spans="3:4">
      <c r="C3312"/>
      <c r="D3312"/>
    </row>
    <row r="3313" spans="3:4">
      <c r="C3313"/>
      <c r="D3313"/>
    </row>
    <row r="3314" spans="3:4">
      <c r="C3314"/>
      <c r="D3314"/>
    </row>
    <row r="3315" spans="3:4">
      <c r="C3315"/>
      <c r="D3315"/>
    </row>
    <row r="3316" spans="3:4">
      <c r="C3316"/>
      <c r="D3316"/>
    </row>
    <row r="3317" spans="3:4">
      <c r="C3317"/>
      <c r="D3317"/>
    </row>
    <row r="3318" spans="3:4">
      <c r="C3318"/>
      <c r="D3318"/>
    </row>
    <row r="3319" spans="3:4">
      <c r="C3319"/>
      <c r="D3319"/>
    </row>
    <row r="3320" spans="3:4">
      <c r="C3320"/>
      <c r="D3320"/>
    </row>
    <row r="3321" spans="3:4">
      <c r="C3321"/>
      <c r="D3321"/>
    </row>
    <row r="3322" spans="3:4">
      <c r="C3322"/>
      <c r="D3322"/>
    </row>
    <row r="3323" spans="3:4">
      <c r="C3323"/>
      <c r="D3323"/>
    </row>
    <row r="3324" spans="3:4">
      <c r="C3324"/>
      <c r="D3324"/>
    </row>
    <row r="3325" spans="3:4">
      <c r="C3325"/>
      <c r="D3325"/>
    </row>
    <row r="3326" spans="3:4">
      <c r="C3326"/>
      <c r="D3326"/>
    </row>
    <row r="3327" spans="3:4">
      <c r="C3327"/>
      <c r="D3327"/>
    </row>
    <row r="3328" spans="3:4">
      <c r="C3328"/>
      <c r="D3328"/>
    </row>
    <row r="3329" spans="3:4">
      <c r="C3329"/>
      <c r="D3329"/>
    </row>
    <row r="3330" spans="3:4">
      <c r="C3330"/>
      <c r="D3330"/>
    </row>
    <row r="3331" spans="3:4">
      <c r="C3331"/>
      <c r="D3331"/>
    </row>
    <row r="3332" spans="3:4">
      <c r="C3332"/>
      <c r="D3332"/>
    </row>
    <row r="3333" spans="3:4">
      <c r="C3333"/>
      <c r="D3333"/>
    </row>
    <row r="3334" spans="3:4">
      <c r="C3334"/>
      <c r="D3334"/>
    </row>
    <row r="3335" spans="3:4">
      <c r="C3335"/>
      <c r="D3335"/>
    </row>
    <row r="3336" spans="3:4">
      <c r="C3336"/>
      <c r="D3336"/>
    </row>
    <row r="3337" spans="3:4">
      <c r="C3337"/>
      <c r="D3337"/>
    </row>
    <row r="3338" spans="3:4">
      <c r="C3338"/>
      <c r="D3338"/>
    </row>
    <row r="3339" spans="3:4">
      <c r="C3339"/>
      <c r="D3339"/>
    </row>
    <row r="3340" spans="3:4">
      <c r="C3340"/>
      <c r="D3340"/>
    </row>
    <row r="3341" spans="3:4">
      <c r="C3341"/>
      <c r="D3341"/>
    </row>
    <row r="3342" spans="3:4">
      <c r="C3342"/>
      <c r="D3342"/>
    </row>
    <row r="3343" spans="3:4">
      <c r="C3343"/>
      <c r="D3343"/>
    </row>
    <row r="3344" spans="3:4">
      <c r="C3344"/>
      <c r="D3344"/>
    </row>
    <row r="3345" spans="3:4">
      <c r="C3345"/>
      <c r="D3345"/>
    </row>
    <row r="3346" spans="3:4">
      <c r="C3346"/>
      <c r="D3346"/>
    </row>
    <row r="3347" spans="3:4">
      <c r="C3347"/>
      <c r="D3347"/>
    </row>
    <row r="3348" spans="3:4">
      <c r="C3348"/>
      <c r="D3348"/>
    </row>
    <row r="3349" spans="3:4">
      <c r="C3349"/>
      <c r="D3349"/>
    </row>
    <row r="3350" spans="3:4">
      <c r="C3350"/>
      <c r="D3350"/>
    </row>
    <row r="3351" spans="3:4">
      <c r="C3351"/>
      <c r="D3351"/>
    </row>
    <row r="3352" spans="3:4">
      <c r="C3352"/>
      <c r="D3352"/>
    </row>
    <row r="3353" spans="3:4">
      <c r="C3353"/>
      <c r="D3353"/>
    </row>
    <row r="3354" spans="3:4">
      <c r="C3354"/>
      <c r="D3354"/>
    </row>
    <row r="3355" spans="3:4">
      <c r="C3355"/>
      <c r="D3355"/>
    </row>
    <row r="3356" spans="3:4">
      <c r="C3356"/>
      <c r="D3356"/>
    </row>
    <row r="3357" spans="3:4">
      <c r="C3357"/>
      <c r="D3357"/>
    </row>
    <row r="3358" spans="3:4">
      <c r="C3358"/>
      <c r="D3358"/>
    </row>
    <row r="3359" spans="3:4">
      <c r="C3359"/>
      <c r="D3359"/>
    </row>
    <row r="3360" spans="3:4">
      <c r="C3360"/>
      <c r="D3360"/>
    </row>
    <row r="3361" spans="3:4">
      <c r="C3361"/>
      <c r="D3361"/>
    </row>
    <row r="3362" spans="3:4">
      <c r="C3362"/>
      <c r="D3362"/>
    </row>
    <row r="3363" spans="3:4">
      <c r="C3363"/>
      <c r="D3363"/>
    </row>
    <row r="3364" spans="3:4">
      <c r="C3364"/>
      <c r="D3364"/>
    </row>
    <row r="3365" spans="3:4">
      <c r="C3365"/>
      <c r="D3365"/>
    </row>
    <row r="3366" spans="3:4">
      <c r="C3366"/>
      <c r="D3366"/>
    </row>
    <row r="3367" spans="3:4">
      <c r="C3367"/>
      <c r="D3367"/>
    </row>
    <row r="3368" spans="3:4">
      <c r="C3368"/>
      <c r="D3368"/>
    </row>
    <row r="3369" spans="3:4">
      <c r="C3369"/>
      <c r="D3369"/>
    </row>
    <row r="3370" spans="3:4">
      <c r="C3370"/>
      <c r="D3370"/>
    </row>
    <row r="3371" spans="3:4">
      <c r="C3371"/>
      <c r="D3371"/>
    </row>
    <row r="3372" spans="3:4">
      <c r="C3372"/>
      <c r="D3372"/>
    </row>
    <row r="3373" spans="3:4">
      <c r="C3373"/>
      <c r="D3373"/>
    </row>
    <row r="3374" spans="3:4">
      <c r="C3374"/>
      <c r="D3374"/>
    </row>
    <row r="3375" spans="3:4">
      <c r="C3375"/>
      <c r="D3375"/>
    </row>
    <row r="3376" spans="3:4">
      <c r="C3376"/>
      <c r="D3376"/>
    </row>
    <row r="3377" spans="3:4">
      <c r="C3377"/>
      <c r="D3377"/>
    </row>
    <row r="3378" spans="3:4">
      <c r="C3378"/>
      <c r="D3378"/>
    </row>
    <row r="3379" spans="3:4">
      <c r="C3379"/>
      <c r="D3379"/>
    </row>
    <row r="3380" spans="3:4">
      <c r="C3380"/>
      <c r="D3380"/>
    </row>
    <row r="3381" spans="3:4">
      <c r="C3381"/>
      <c r="D3381"/>
    </row>
    <row r="3382" spans="3:4">
      <c r="C3382"/>
      <c r="D3382"/>
    </row>
    <row r="3383" spans="3:4">
      <c r="C3383"/>
      <c r="D3383"/>
    </row>
    <row r="3384" spans="3:4">
      <c r="C3384"/>
      <c r="D3384"/>
    </row>
    <row r="3385" spans="3:4">
      <c r="C3385"/>
      <c r="D3385"/>
    </row>
    <row r="3386" spans="3:4">
      <c r="C3386"/>
      <c r="D3386"/>
    </row>
    <row r="3387" spans="3:4">
      <c r="C3387"/>
      <c r="D3387"/>
    </row>
    <row r="3388" spans="3:4">
      <c r="C3388"/>
      <c r="D3388"/>
    </row>
    <row r="3389" spans="3:4">
      <c r="C3389"/>
      <c r="D3389"/>
    </row>
    <row r="3390" spans="3:4">
      <c r="C3390"/>
      <c r="D3390"/>
    </row>
    <row r="3391" spans="3:4">
      <c r="C3391"/>
      <c r="D3391"/>
    </row>
    <row r="3392" spans="3:4">
      <c r="C3392"/>
      <c r="D3392"/>
    </row>
    <row r="3393" spans="3:4">
      <c r="C3393"/>
      <c r="D3393"/>
    </row>
    <row r="3394" spans="3:4">
      <c r="C3394"/>
      <c r="D3394"/>
    </row>
    <row r="3395" spans="3:4">
      <c r="C3395"/>
      <c r="D3395"/>
    </row>
    <row r="3396" spans="3:4">
      <c r="C3396"/>
      <c r="D3396"/>
    </row>
    <row r="3397" spans="3:4">
      <c r="C3397"/>
      <c r="D3397"/>
    </row>
    <row r="3398" spans="3:4">
      <c r="C3398"/>
      <c r="D3398"/>
    </row>
    <row r="3399" spans="3:4">
      <c r="C3399"/>
      <c r="D3399"/>
    </row>
    <row r="3400" spans="3:4">
      <c r="C3400"/>
      <c r="D3400"/>
    </row>
    <row r="3401" spans="3:4">
      <c r="C3401"/>
      <c r="D3401"/>
    </row>
    <row r="3402" spans="3:4">
      <c r="C3402"/>
      <c r="D3402"/>
    </row>
    <row r="3403" spans="3:4">
      <c r="C3403"/>
      <c r="D3403"/>
    </row>
    <row r="3404" spans="3:4">
      <c r="C3404"/>
      <c r="D3404"/>
    </row>
    <row r="3405" spans="3:4">
      <c r="C3405"/>
      <c r="D3405"/>
    </row>
    <row r="3406" spans="3:4">
      <c r="C3406"/>
      <c r="D3406"/>
    </row>
    <row r="3407" spans="3:4">
      <c r="C3407"/>
      <c r="D3407"/>
    </row>
    <row r="3408" spans="3:4">
      <c r="C3408"/>
      <c r="D3408"/>
    </row>
    <row r="3409" spans="3:4">
      <c r="C3409"/>
      <c r="D3409"/>
    </row>
    <row r="3410" spans="3:4">
      <c r="C3410"/>
      <c r="D3410"/>
    </row>
    <row r="3411" spans="3:4">
      <c r="C3411"/>
      <c r="D3411"/>
    </row>
    <row r="3412" spans="3:4">
      <c r="C3412"/>
      <c r="D3412"/>
    </row>
    <row r="3413" spans="3:4">
      <c r="C3413"/>
      <c r="D3413"/>
    </row>
    <row r="3414" spans="3:4">
      <c r="C3414"/>
      <c r="D3414"/>
    </row>
    <row r="3415" spans="3:4">
      <c r="C3415"/>
      <c r="D3415"/>
    </row>
    <row r="3416" spans="3:4">
      <c r="C3416"/>
      <c r="D3416"/>
    </row>
    <row r="3417" spans="3:4">
      <c r="C3417"/>
      <c r="D3417"/>
    </row>
    <row r="3418" spans="3:4">
      <c r="C3418"/>
      <c r="D3418"/>
    </row>
    <row r="3419" spans="3:4">
      <c r="C3419"/>
      <c r="D3419"/>
    </row>
    <row r="3420" spans="3:4">
      <c r="C3420"/>
      <c r="D3420"/>
    </row>
    <row r="3421" spans="3:4">
      <c r="C3421"/>
      <c r="D3421"/>
    </row>
    <row r="3422" spans="3:4">
      <c r="C3422"/>
      <c r="D3422"/>
    </row>
    <row r="3423" spans="3:4">
      <c r="C3423"/>
      <c r="D3423"/>
    </row>
    <row r="3424" spans="3:4">
      <c r="C3424"/>
      <c r="D3424"/>
    </row>
    <row r="3425" spans="3:4">
      <c r="C3425"/>
      <c r="D3425"/>
    </row>
    <row r="3426" spans="3:4">
      <c r="C3426"/>
      <c r="D3426"/>
    </row>
    <row r="3427" spans="3:4">
      <c r="C3427"/>
      <c r="D3427"/>
    </row>
    <row r="3428" spans="3:4">
      <c r="C3428"/>
      <c r="D3428"/>
    </row>
    <row r="3429" spans="3:4">
      <c r="C3429"/>
      <c r="D3429"/>
    </row>
    <row r="3430" spans="3:4">
      <c r="C3430"/>
      <c r="D3430"/>
    </row>
    <row r="3431" spans="3:4">
      <c r="C3431"/>
      <c r="D3431"/>
    </row>
    <row r="3432" spans="3:4">
      <c r="C3432"/>
      <c r="D3432"/>
    </row>
    <row r="3433" spans="3:4">
      <c r="C3433"/>
      <c r="D3433"/>
    </row>
    <row r="3434" spans="3:4">
      <c r="C3434"/>
      <c r="D3434"/>
    </row>
    <row r="3435" spans="3:4">
      <c r="C3435"/>
      <c r="D3435"/>
    </row>
    <row r="3436" spans="3:4">
      <c r="C3436"/>
      <c r="D3436"/>
    </row>
    <row r="3437" spans="3:4">
      <c r="C3437"/>
      <c r="D3437"/>
    </row>
    <row r="3438" spans="3:4">
      <c r="C3438"/>
      <c r="D3438"/>
    </row>
    <row r="3439" spans="3:4">
      <c r="C3439"/>
      <c r="D3439"/>
    </row>
    <row r="3440" spans="3:4">
      <c r="C3440"/>
      <c r="D3440"/>
    </row>
    <row r="3441" spans="3:4">
      <c r="C3441"/>
      <c r="D3441"/>
    </row>
    <row r="3442" spans="3:4">
      <c r="C3442"/>
      <c r="D3442"/>
    </row>
    <row r="3443" spans="3:4">
      <c r="C3443"/>
      <c r="D3443"/>
    </row>
    <row r="3444" spans="3:4">
      <c r="C3444"/>
      <c r="D3444"/>
    </row>
    <row r="3445" spans="3:4">
      <c r="C3445"/>
      <c r="D3445"/>
    </row>
    <row r="3446" spans="3:4">
      <c r="C3446"/>
      <c r="D3446"/>
    </row>
    <row r="3447" spans="3:4">
      <c r="C3447"/>
      <c r="D3447"/>
    </row>
    <row r="3448" spans="3:4">
      <c r="C3448"/>
      <c r="D3448"/>
    </row>
    <row r="3449" spans="3:4">
      <c r="C3449"/>
      <c r="D3449"/>
    </row>
    <row r="3450" spans="3:4">
      <c r="C3450"/>
      <c r="D3450"/>
    </row>
    <row r="3451" spans="3:4">
      <c r="C3451"/>
      <c r="D3451"/>
    </row>
    <row r="3452" spans="3:4">
      <c r="C3452"/>
      <c r="D3452"/>
    </row>
    <row r="3453" spans="3:4">
      <c r="C3453"/>
      <c r="D3453"/>
    </row>
    <row r="3454" spans="3:4">
      <c r="C3454"/>
      <c r="D3454"/>
    </row>
    <row r="3455" spans="3:4">
      <c r="C3455"/>
      <c r="D3455"/>
    </row>
    <row r="3456" spans="3:4">
      <c r="C3456"/>
      <c r="D3456"/>
    </row>
    <row r="3457" spans="3:4">
      <c r="C3457"/>
      <c r="D3457"/>
    </row>
    <row r="3458" spans="3:4">
      <c r="C3458"/>
      <c r="D3458"/>
    </row>
    <row r="3459" spans="3:4">
      <c r="C3459"/>
      <c r="D3459"/>
    </row>
    <row r="3460" spans="3:4">
      <c r="C3460"/>
      <c r="D3460"/>
    </row>
    <row r="3461" spans="3:4">
      <c r="C3461"/>
      <c r="D3461"/>
    </row>
    <row r="3462" spans="3:4">
      <c r="C3462"/>
      <c r="D3462"/>
    </row>
    <row r="3463" spans="3:4">
      <c r="C3463"/>
      <c r="D3463"/>
    </row>
    <row r="3464" spans="3:4">
      <c r="C3464"/>
      <c r="D3464"/>
    </row>
    <row r="3465" spans="3:4">
      <c r="C3465"/>
      <c r="D3465"/>
    </row>
    <row r="3466" spans="3:4">
      <c r="C3466"/>
      <c r="D3466"/>
    </row>
    <row r="3467" spans="3:4">
      <c r="C3467"/>
      <c r="D3467"/>
    </row>
    <row r="3468" spans="3:4">
      <c r="C3468"/>
      <c r="D3468"/>
    </row>
    <row r="3469" spans="3:4">
      <c r="C3469"/>
      <c r="D3469"/>
    </row>
    <row r="3470" spans="3:4">
      <c r="C3470"/>
      <c r="D3470"/>
    </row>
    <row r="3471" spans="3:4">
      <c r="C3471"/>
      <c r="D3471"/>
    </row>
    <row r="3472" spans="3:4">
      <c r="C3472"/>
      <c r="D3472"/>
    </row>
    <row r="3473" spans="3:4">
      <c r="C3473"/>
      <c r="D3473"/>
    </row>
    <row r="3474" spans="3:4">
      <c r="C3474"/>
      <c r="D3474"/>
    </row>
    <row r="3475" spans="3:4">
      <c r="C3475"/>
      <c r="D3475"/>
    </row>
    <row r="3476" spans="3:4">
      <c r="C3476"/>
      <c r="D3476"/>
    </row>
    <row r="3477" spans="3:4">
      <c r="C3477"/>
      <c r="D3477"/>
    </row>
    <row r="3478" spans="3:4">
      <c r="C3478"/>
      <c r="D3478"/>
    </row>
    <row r="3479" spans="3:4">
      <c r="C3479"/>
      <c r="D3479"/>
    </row>
    <row r="3480" spans="3:4">
      <c r="C3480"/>
      <c r="D3480"/>
    </row>
    <row r="3481" spans="3:4">
      <c r="C3481"/>
      <c r="D3481"/>
    </row>
    <row r="3482" spans="3:4">
      <c r="C3482"/>
      <c r="D3482"/>
    </row>
    <row r="3483" spans="3:4">
      <c r="C3483"/>
      <c r="D3483"/>
    </row>
    <row r="3484" spans="3:4">
      <c r="C3484"/>
      <c r="D3484"/>
    </row>
    <row r="3485" spans="3:4">
      <c r="C3485"/>
      <c r="D3485"/>
    </row>
    <row r="3486" spans="3:4">
      <c r="C3486"/>
      <c r="D3486"/>
    </row>
    <row r="3487" spans="3:4">
      <c r="C3487"/>
      <c r="D3487"/>
    </row>
    <row r="3488" spans="3:4">
      <c r="C3488"/>
      <c r="D3488"/>
    </row>
    <row r="3489" spans="3:4">
      <c r="C3489"/>
      <c r="D3489"/>
    </row>
    <row r="3490" spans="3:4">
      <c r="C3490"/>
      <c r="D3490"/>
    </row>
    <row r="3491" spans="3:4">
      <c r="C3491"/>
      <c r="D3491"/>
    </row>
    <row r="3492" spans="3:4">
      <c r="C3492"/>
      <c r="D3492"/>
    </row>
    <row r="3493" spans="3:4">
      <c r="C3493"/>
      <c r="D3493"/>
    </row>
    <row r="3494" spans="3:4">
      <c r="C3494"/>
      <c r="D3494"/>
    </row>
    <row r="3495" spans="3:4">
      <c r="C3495"/>
      <c r="D3495"/>
    </row>
    <row r="3496" spans="3:4">
      <c r="C3496"/>
      <c r="D3496"/>
    </row>
    <row r="3497" spans="3:4">
      <c r="C3497"/>
      <c r="D3497"/>
    </row>
    <row r="3498" spans="3:4">
      <c r="C3498"/>
      <c r="D3498"/>
    </row>
    <row r="3499" spans="3:4">
      <c r="C3499"/>
      <c r="D3499"/>
    </row>
    <row r="3500" spans="3:4">
      <c r="C3500"/>
      <c r="D3500"/>
    </row>
    <row r="3501" spans="3:4">
      <c r="C3501"/>
      <c r="D3501"/>
    </row>
    <row r="3502" spans="3:4">
      <c r="C3502"/>
      <c r="D3502"/>
    </row>
    <row r="3503" spans="3:4">
      <c r="C3503"/>
      <c r="D3503"/>
    </row>
    <row r="3504" spans="3:4">
      <c r="C3504"/>
      <c r="D3504"/>
    </row>
    <row r="3505" spans="3:4">
      <c r="C3505"/>
      <c r="D3505"/>
    </row>
    <row r="3506" spans="3:4">
      <c r="C3506"/>
      <c r="D3506"/>
    </row>
    <row r="3507" spans="3:4">
      <c r="C3507"/>
      <c r="D3507"/>
    </row>
    <row r="3508" spans="3:4">
      <c r="C3508"/>
      <c r="D3508"/>
    </row>
    <row r="3509" spans="3:4">
      <c r="C3509"/>
      <c r="D3509"/>
    </row>
    <row r="3510" spans="3:4">
      <c r="C3510"/>
      <c r="D3510"/>
    </row>
    <row r="3511" spans="3:4">
      <c r="C3511"/>
      <c r="D3511"/>
    </row>
    <row r="3512" spans="3:4">
      <c r="C3512"/>
      <c r="D3512"/>
    </row>
    <row r="3513" spans="3:4">
      <c r="C3513"/>
      <c r="D3513"/>
    </row>
    <row r="3514" spans="3:4">
      <c r="C3514"/>
      <c r="D3514"/>
    </row>
    <row r="3515" spans="3:4">
      <c r="C3515"/>
      <c r="D3515"/>
    </row>
    <row r="3516" spans="3:4">
      <c r="C3516"/>
      <c r="D3516"/>
    </row>
    <row r="3517" spans="3:4">
      <c r="C3517"/>
      <c r="D3517"/>
    </row>
    <row r="3518" spans="3:4">
      <c r="C3518"/>
      <c r="D3518"/>
    </row>
    <row r="3519" spans="3:4">
      <c r="C3519"/>
      <c r="D3519"/>
    </row>
    <row r="3520" spans="3:4">
      <c r="C3520"/>
      <c r="D3520"/>
    </row>
    <row r="3521" spans="3:4">
      <c r="C3521"/>
      <c r="D3521"/>
    </row>
    <row r="3522" spans="3:4">
      <c r="C3522"/>
      <c r="D3522"/>
    </row>
    <row r="3523" spans="3:4">
      <c r="C3523"/>
      <c r="D3523"/>
    </row>
    <row r="3524" spans="3:4">
      <c r="C3524"/>
      <c r="D3524"/>
    </row>
    <row r="3525" spans="3:4">
      <c r="C3525"/>
      <c r="D3525"/>
    </row>
    <row r="3526" spans="3:4">
      <c r="C3526"/>
      <c r="D3526"/>
    </row>
    <row r="3527" spans="3:4">
      <c r="C3527"/>
      <c r="D3527"/>
    </row>
    <row r="3528" spans="3:4">
      <c r="C3528"/>
      <c r="D3528"/>
    </row>
    <row r="3529" spans="3:4">
      <c r="C3529"/>
      <c r="D3529"/>
    </row>
    <row r="3530" spans="3:4">
      <c r="C3530"/>
      <c r="D3530"/>
    </row>
    <row r="3531" spans="3:4">
      <c r="C3531"/>
      <c r="D3531"/>
    </row>
    <row r="3532" spans="3:4">
      <c r="C3532"/>
      <c r="D3532"/>
    </row>
    <row r="3533" spans="3:4">
      <c r="C3533"/>
      <c r="D3533"/>
    </row>
    <row r="3534" spans="3:4">
      <c r="C3534"/>
      <c r="D3534"/>
    </row>
    <row r="3535" spans="3:4">
      <c r="C3535"/>
      <c r="D3535"/>
    </row>
    <row r="3536" spans="3:4">
      <c r="C3536"/>
      <c r="D3536"/>
    </row>
    <row r="3537" spans="3:4">
      <c r="C3537"/>
      <c r="D3537"/>
    </row>
    <row r="3538" spans="3:4">
      <c r="C3538"/>
      <c r="D3538"/>
    </row>
    <row r="3539" spans="3:4">
      <c r="C3539"/>
      <c r="D3539"/>
    </row>
    <row r="3540" spans="3:4">
      <c r="C3540"/>
      <c r="D3540"/>
    </row>
    <row r="3541" spans="3:4">
      <c r="C3541"/>
      <c r="D3541"/>
    </row>
    <row r="3542" spans="3:4">
      <c r="C3542"/>
      <c r="D3542"/>
    </row>
    <row r="3543" spans="3:4">
      <c r="C3543"/>
      <c r="D3543"/>
    </row>
    <row r="3544" spans="3:4">
      <c r="C3544"/>
      <c r="D3544"/>
    </row>
    <row r="3545" spans="3:4">
      <c r="C3545"/>
      <c r="D3545"/>
    </row>
    <row r="3546" spans="3:4">
      <c r="C3546"/>
      <c r="D3546"/>
    </row>
    <row r="3547" spans="3:4">
      <c r="C3547"/>
      <c r="D3547"/>
    </row>
    <row r="3548" spans="3:4">
      <c r="C3548"/>
      <c r="D3548"/>
    </row>
    <row r="3549" spans="3:4">
      <c r="C3549"/>
      <c r="D3549"/>
    </row>
    <row r="3550" spans="3:4">
      <c r="C3550"/>
      <c r="D3550"/>
    </row>
    <row r="3551" spans="3:4">
      <c r="C3551"/>
      <c r="D3551"/>
    </row>
    <row r="3552" spans="3:4">
      <c r="C3552"/>
      <c r="D3552"/>
    </row>
    <row r="3553" spans="3:4">
      <c r="C3553"/>
      <c r="D3553"/>
    </row>
    <row r="3554" spans="3:4">
      <c r="C3554"/>
      <c r="D3554"/>
    </row>
    <row r="3555" spans="3:4">
      <c r="C3555"/>
      <c r="D3555"/>
    </row>
    <row r="3556" spans="3:4">
      <c r="C3556"/>
      <c r="D3556"/>
    </row>
    <row r="3557" spans="3:4">
      <c r="C3557"/>
      <c r="D3557"/>
    </row>
    <row r="3558" spans="3:4">
      <c r="C3558"/>
      <c r="D3558"/>
    </row>
    <row r="3559" spans="3:4">
      <c r="C3559"/>
      <c r="D3559"/>
    </row>
    <row r="3560" spans="3:4">
      <c r="C3560"/>
      <c r="D3560"/>
    </row>
    <row r="3561" spans="3:4">
      <c r="C3561"/>
      <c r="D3561"/>
    </row>
    <row r="3562" spans="3:4">
      <c r="C3562"/>
      <c r="D3562"/>
    </row>
    <row r="3563" spans="3:4">
      <c r="C3563"/>
      <c r="D3563"/>
    </row>
    <row r="3564" spans="3:4">
      <c r="C3564"/>
      <c r="D3564"/>
    </row>
    <row r="3565" spans="3:4">
      <c r="C3565"/>
      <c r="D3565"/>
    </row>
    <row r="3566" spans="3:4">
      <c r="C3566"/>
      <c r="D3566"/>
    </row>
    <row r="3567" spans="3:4">
      <c r="C3567"/>
      <c r="D3567"/>
    </row>
    <row r="3568" spans="3:4">
      <c r="C3568"/>
      <c r="D3568"/>
    </row>
    <row r="3569" spans="3:4">
      <c r="C3569"/>
      <c r="D3569"/>
    </row>
    <row r="3570" spans="3:4">
      <c r="C3570"/>
      <c r="D3570"/>
    </row>
    <row r="3571" spans="3:4">
      <c r="C3571"/>
      <c r="D3571"/>
    </row>
    <row r="3572" spans="3:4">
      <c r="C3572"/>
      <c r="D3572"/>
    </row>
    <row r="3573" spans="3:4">
      <c r="C3573"/>
      <c r="D3573"/>
    </row>
    <row r="3574" spans="3:4">
      <c r="C3574"/>
      <c r="D3574"/>
    </row>
    <row r="3575" spans="3:4">
      <c r="C3575"/>
      <c r="D3575"/>
    </row>
    <row r="3576" spans="3:4">
      <c r="C3576"/>
      <c r="D3576"/>
    </row>
    <row r="3577" spans="3:4">
      <c r="C3577"/>
      <c r="D3577"/>
    </row>
    <row r="3578" spans="3:4">
      <c r="C3578"/>
      <c r="D3578"/>
    </row>
    <row r="3579" spans="3:4">
      <c r="C3579"/>
      <c r="D3579"/>
    </row>
    <row r="3580" spans="3:4">
      <c r="C3580"/>
      <c r="D3580"/>
    </row>
    <row r="3581" spans="3:4">
      <c r="C3581"/>
      <c r="D3581"/>
    </row>
    <row r="3582" spans="3:4">
      <c r="C3582"/>
      <c r="D3582"/>
    </row>
    <row r="3583" spans="3:4">
      <c r="C3583"/>
      <c r="D3583"/>
    </row>
    <row r="3584" spans="3:4">
      <c r="C3584"/>
      <c r="D3584"/>
    </row>
    <row r="3585" spans="3:4">
      <c r="C3585"/>
      <c r="D3585"/>
    </row>
    <row r="3586" spans="3:4">
      <c r="C3586"/>
      <c r="D3586"/>
    </row>
    <row r="3587" spans="3:4">
      <c r="C3587"/>
      <c r="D3587"/>
    </row>
    <row r="3588" spans="3:4">
      <c r="C3588"/>
      <c r="D3588"/>
    </row>
    <row r="3589" spans="3:4">
      <c r="C3589"/>
      <c r="D3589"/>
    </row>
    <row r="3590" spans="3:4">
      <c r="C3590"/>
      <c r="D3590"/>
    </row>
    <row r="3591" spans="3:4">
      <c r="C3591"/>
      <c r="D3591"/>
    </row>
    <row r="3592" spans="3:4">
      <c r="C3592"/>
      <c r="D3592"/>
    </row>
    <row r="3593" spans="3:4">
      <c r="C3593"/>
      <c r="D3593"/>
    </row>
    <row r="3594" spans="3:4">
      <c r="C3594"/>
      <c r="D3594"/>
    </row>
    <row r="3595" spans="3:4">
      <c r="C3595"/>
      <c r="D3595"/>
    </row>
    <row r="3596" spans="3:4">
      <c r="C3596"/>
      <c r="D3596"/>
    </row>
    <row r="3597" spans="3:4">
      <c r="C3597"/>
      <c r="D3597"/>
    </row>
    <row r="3598" spans="3:4">
      <c r="C3598"/>
      <c r="D3598"/>
    </row>
    <row r="3599" spans="3:4">
      <c r="C3599"/>
      <c r="D3599"/>
    </row>
    <row r="3600" spans="3:4">
      <c r="C3600"/>
      <c r="D3600"/>
    </row>
    <row r="3601" spans="3:4">
      <c r="C3601"/>
      <c r="D3601"/>
    </row>
    <row r="3602" spans="3:4">
      <c r="C3602"/>
      <c r="D3602"/>
    </row>
    <row r="3603" spans="3:4">
      <c r="C3603"/>
      <c r="D3603"/>
    </row>
    <row r="3604" spans="3:4">
      <c r="C3604"/>
      <c r="D3604"/>
    </row>
    <row r="3605" spans="3:4">
      <c r="C3605"/>
      <c r="D3605"/>
    </row>
    <row r="3606" spans="3:4">
      <c r="C3606"/>
      <c r="D3606"/>
    </row>
    <row r="3607" spans="3:4">
      <c r="C3607"/>
      <c r="D3607"/>
    </row>
    <row r="3608" spans="3:4">
      <c r="C3608"/>
      <c r="D3608"/>
    </row>
    <row r="3609" spans="3:4">
      <c r="C3609"/>
      <c r="D3609"/>
    </row>
    <row r="3610" spans="3:4">
      <c r="C3610"/>
      <c r="D3610"/>
    </row>
    <row r="3611" spans="3:4">
      <c r="C3611"/>
      <c r="D3611"/>
    </row>
    <row r="3612" spans="3:4">
      <c r="C3612"/>
      <c r="D3612"/>
    </row>
    <row r="3613" spans="3:4">
      <c r="C3613"/>
      <c r="D3613"/>
    </row>
    <row r="3614" spans="3:4">
      <c r="C3614"/>
      <c r="D3614"/>
    </row>
    <row r="3615" spans="3:4">
      <c r="C3615"/>
      <c r="D3615"/>
    </row>
    <row r="3616" spans="3:4">
      <c r="C3616"/>
      <c r="D3616"/>
    </row>
    <row r="3617" spans="3:4">
      <c r="C3617"/>
      <c r="D3617"/>
    </row>
    <row r="3618" spans="3:4">
      <c r="C3618"/>
      <c r="D3618"/>
    </row>
    <row r="3619" spans="3:4">
      <c r="C3619"/>
      <c r="D3619"/>
    </row>
    <row r="3620" spans="3:4">
      <c r="C3620"/>
      <c r="D3620"/>
    </row>
    <row r="3621" spans="3:4">
      <c r="C3621"/>
      <c r="D3621"/>
    </row>
    <row r="3622" spans="3:4">
      <c r="C3622"/>
      <c r="D3622"/>
    </row>
    <row r="3623" spans="3:4">
      <c r="C3623"/>
      <c r="D3623"/>
    </row>
    <row r="3624" spans="3:4">
      <c r="C3624"/>
      <c r="D3624"/>
    </row>
    <row r="3625" spans="3:4">
      <c r="C3625"/>
      <c r="D3625"/>
    </row>
    <row r="3626" spans="3:4">
      <c r="C3626"/>
      <c r="D3626"/>
    </row>
    <row r="3627" spans="3:4">
      <c r="C3627"/>
      <c r="D3627"/>
    </row>
    <row r="3628" spans="3:4">
      <c r="C3628"/>
      <c r="D3628"/>
    </row>
    <row r="3629" spans="3:4">
      <c r="C3629"/>
      <c r="D3629"/>
    </row>
    <row r="3630" spans="3:4">
      <c r="C3630"/>
      <c r="D3630"/>
    </row>
    <row r="3631" spans="3:4">
      <c r="C3631"/>
      <c r="D3631"/>
    </row>
    <row r="3632" spans="3:4">
      <c r="C3632"/>
      <c r="D3632"/>
    </row>
    <row r="3633" spans="3:4">
      <c r="C3633"/>
      <c r="D3633"/>
    </row>
    <row r="3634" spans="3:4">
      <c r="C3634"/>
      <c r="D3634"/>
    </row>
    <row r="3635" spans="3:4">
      <c r="C3635"/>
      <c r="D3635"/>
    </row>
    <row r="3636" spans="3:4">
      <c r="C3636"/>
      <c r="D3636"/>
    </row>
    <row r="3637" spans="3:4">
      <c r="C3637"/>
      <c r="D3637"/>
    </row>
    <row r="3638" spans="3:4">
      <c r="C3638"/>
      <c r="D3638"/>
    </row>
    <row r="3639" spans="3:4">
      <c r="C3639"/>
      <c r="D3639"/>
    </row>
    <row r="3640" spans="3:4">
      <c r="C3640"/>
      <c r="D3640"/>
    </row>
    <row r="3641" spans="3:4">
      <c r="C3641"/>
      <c r="D3641"/>
    </row>
    <row r="3642" spans="3:4">
      <c r="C3642"/>
      <c r="D3642"/>
    </row>
    <row r="3643" spans="3:4">
      <c r="C3643"/>
      <c r="D3643"/>
    </row>
    <row r="3644" spans="3:4">
      <c r="C3644"/>
      <c r="D3644"/>
    </row>
    <row r="3645" spans="3:4">
      <c r="C3645"/>
      <c r="D3645"/>
    </row>
    <row r="3646" spans="3:4">
      <c r="C3646"/>
      <c r="D3646"/>
    </row>
    <row r="3647" spans="3:4">
      <c r="C3647"/>
      <c r="D3647"/>
    </row>
    <row r="3648" spans="3:4">
      <c r="C3648"/>
      <c r="D3648"/>
    </row>
    <row r="3649" spans="3:4">
      <c r="C3649"/>
      <c r="D3649"/>
    </row>
    <row r="3650" spans="3:4">
      <c r="C3650"/>
      <c r="D3650"/>
    </row>
    <row r="3651" spans="3:4">
      <c r="C3651"/>
      <c r="D3651"/>
    </row>
    <row r="3652" spans="3:4">
      <c r="C3652"/>
      <c r="D3652"/>
    </row>
    <row r="3653" spans="3:4">
      <c r="C3653"/>
      <c r="D3653"/>
    </row>
    <row r="3654" spans="3:4">
      <c r="C3654"/>
      <c r="D3654"/>
    </row>
    <row r="3655" spans="3:4">
      <c r="C3655"/>
      <c r="D3655"/>
    </row>
    <row r="3656" spans="3:4">
      <c r="C3656"/>
      <c r="D3656"/>
    </row>
    <row r="3657" spans="3:4">
      <c r="C3657"/>
      <c r="D3657"/>
    </row>
    <row r="3658" spans="3:4">
      <c r="C3658"/>
      <c r="D3658"/>
    </row>
    <row r="3659" spans="3:4">
      <c r="C3659"/>
      <c r="D3659"/>
    </row>
    <row r="3660" spans="3:4">
      <c r="C3660"/>
      <c r="D3660"/>
    </row>
    <row r="3661" spans="3:4">
      <c r="C3661"/>
      <c r="D3661"/>
    </row>
    <row r="3662" spans="3:4">
      <c r="C3662"/>
      <c r="D3662"/>
    </row>
    <row r="3663" spans="3:4">
      <c r="C3663"/>
      <c r="D3663"/>
    </row>
    <row r="3664" spans="3:4">
      <c r="C3664"/>
      <c r="D3664"/>
    </row>
    <row r="3665" spans="3:4">
      <c r="C3665"/>
      <c r="D3665"/>
    </row>
    <row r="3666" spans="3:4">
      <c r="C3666"/>
      <c r="D3666"/>
    </row>
    <row r="3667" spans="3:4">
      <c r="C3667"/>
      <c r="D3667"/>
    </row>
    <row r="3668" spans="3:4">
      <c r="C3668"/>
      <c r="D3668"/>
    </row>
    <row r="3669" spans="3:4">
      <c r="C3669"/>
      <c r="D3669"/>
    </row>
    <row r="3670" spans="3:4">
      <c r="C3670"/>
      <c r="D3670"/>
    </row>
    <row r="3671" spans="3:4">
      <c r="C3671"/>
      <c r="D3671"/>
    </row>
    <row r="3672" spans="3:4">
      <c r="C3672"/>
      <c r="D3672"/>
    </row>
    <row r="3673" spans="3:4">
      <c r="C3673"/>
      <c r="D3673"/>
    </row>
    <row r="3674" spans="3:4">
      <c r="C3674"/>
      <c r="D3674"/>
    </row>
    <row r="3675" spans="3:4">
      <c r="C3675"/>
      <c r="D3675"/>
    </row>
    <row r="3676" spans="3:4">
      <c r="C3676"/>
      <c r="D3676"/>
    </row>
    <row r="3677" spans="3:4">
      <c r="C3677"/>
      <c r="D3677"/>
    </row>
    <row r="3678" spans="3:4">
      <c r="C3678"/>
      <c r="D3678"/>
    </row>
    <row r="3679" spans="3:4">
      <c r="C3679"/>
      <c r="D3679"/>
    </row>
    <row r="3680" spans="3:4">
      <c r="C3680"/>
      <c r="D3680"/>
    </row>
    <row r="3681" spans="3:4">
      <c r="C3681"/>
      <c r="D3681"/>
    </row>
    <row r="3682" spans="3:4">
      <c r="C3682"/>
      <c r="D3682"/>
    </row>
    <row r="3683" spans="3:4">
      <c r="C3683"/>
      <c r="D3683"/>
    </row>
    <row r="3684" spans="3:4">
      <c r="C3684"/>
      <c r="D3684"/>
    </row>
    <row r="3685" spans="3:4">
      <c r="C3685"/>
      <c r="D3685"/>
    </row>
    <row r="3686" spans="3:4">
      <c r="C3686"/>
      <c r="D3686"/>
    </row>
    <row r="3687" spans="3:4">
      <c r="C3687"/>
      <c r="D3687"/>
    </row>
    <row r="3688" spans="3:4">
      <c r="C3688"/>
      <c r="D3688"/>
    </row>
    <row r="3689" spans="3:4">
      <c r="C3689"/>
      <c r="D3689"/>
    </row>
    <row r="3690" spans="3:4">
      <c r="C3690"/>
      <c r="D3690"/>
    </row>
    <row r="3691" spans="3:4">
      <c r="C3691"/>
      <c r="D3691"/>
    </row>
    <row r="3692" spans="3:4">
      <c r="C3692"/>
      <c r="D3692"/>
    </row>
    <row r="3693" spans="3:4">
      <c r="C3693"/>
      <c r="D3693"/>
    </row>
    <row r="3694" spans="3:4">
      <c r="C3694"/>
      <c r="D3694"/>
    </row>
    <row r="3695" spans="3:4">
      <c r="C3695"/>
      <c r="D3695"/>
    </row>
    <row r="3696" spans="3:4">
      <c r="C3696"/>
      <c r="D3696"/>
    </row>
    <row r="3697" spans="3:4">
      <c r="C3697"/>
      <c r="D3697"/>
    </row>
    <row r="3698" spans="3:4">
      <c r="C3698"/>
      <c r="D3698"/>
    </row>
    <row r="3699" spans="3:4">
      <c r="C3699"/>
      <c r="D3699"/>
    </row>
    <row r="3700" spans="3:4">
      <c r="C3700"/>
      <c r="D3700"/>
    </row>
    <row r="3701" spans="3:4">
      <c r="C3701"/>
      <c r="D3701"/>
    </row>
    <row r="3702" spans="3:4">
      <c r="C3702"/>
      <c r="D3702"/>
    </row>
    <row r="3703" spans="3:4">
      <c r="C3703"/>
      <c r="D3703"/>
    </row>
    <row r="3704" spans="3:4">
      <c r="C3704"/>
      <c r="D3704"/>
    </row>
    <row r="3705" spans="3:4">
      <c r="C3705"/>
      <c r="D3705"/>
    </row>
    <row r="3706" spans="3:4">
      <c r="C3706"/>
      <c r="D3706"/>
    </row>
    <row r="3707" spans="3:4">
      <c r="C3707"/>
      <c r="D3707"/>
    </row>
    <row r="3708" spans="3:4">
      <c r="C3708"/>
      <c r="D3708"/>
    </row>
    <row r="3709" spans="3:4">
      <c r="C3709"/>
      <c r="D3709"/>
    </row>
    <row r="3710" spans="3:4">
      <c r="C3710"/>
      <c r="D3710"/>
    </row>
    <row r="3711" spans="3:4">
      <c r="C3711"/>
      <c r="D3711"/>
    </row>
    <row r="3712" spans="3:4">
      <c r="C3712"/>
      <c r="D3712"/>
    </row>
    <row r="3713" spans="3:4">
      <c r="C3713"/>
      <c r="D3713"/>
    </row>
    <row r="3714" spans="3:4">
      <c r="C3714"/>
      <c r="D3714"/>
    </row>
    <row r="3715" spans="3:4">
      <c r="C3715"/>
      <c r="D3715"/>
    </row>
    <row r="3716" spans="3:4">
      <c r="C3716"/>
      <c r="D3716"/>
    </row>
    <row r="3717" spans="3:4">
      <c r="C3717"/>
      <c r="D3717"/>
    </row>
    <row r="3718" spans="3:4">
      <c r="C3718"/>
      <c r="D3718"/>
    </row>
    <row r="3719" spans="3:4">
      <c r="C3719"/>
      <c r="D3719"/>
    </row>
    <row r="3720" spans="3:4">
      <c r="C3720"/>
      <c r="D3720"/>
    </row>
    <row r="3721" spans="3:4">
      <c r="C3721"/>
      <c r="D3721"/>
    </row>
    <row r="3722" spans="3:4">
      <c r="C3722"/>
      <c r="D3722"/>
    </row>
    <row r="3723" spans="3:4">
      <c r="C3723"/>
      <c r="D3723"/>
    </row>
    <row r="3724" spans="3:4">
      <c r="C3724"/>
      <c r="D3724"/>
    </row>
    <row r="3725" spans="3:4">
      <c r="C3725"/>
      <c r="D3725"/>
    </row>
    <row r="3726" spans="3:4">
      <c r="C3726"/>
      <c r="D3726"/>
    </row>
    <row r="3727" spans="3:4">
      <c r="C3727"/>
      <c r="D3727"/>
    </row>
    <row r="3728" spans="3:4">
      <c r="C3728"/>
      <c r="D3728"/>
    </row>
    <row r="3729" spans="3:4">
      <c r="C3729"/>
      <c r="D3729"/>
    </row>
    <row r="3730" spans="3:4">
      <c r="C3730"/>
      <c r="D3730"/>
    </row>
    <row r="3731" spans="3:4">
      <c r="C3731"/>
      <c r="D3731"/>
    </row>
    <row r="3732" spans="3:4">
      <c r="C3732"/>
      <c r="D3732"/>
    </row>
    <row r="3733" spans="3:4">
      <c r="C3733"/>
      <c r="D3733"/>
    </row>
    <row r="3734" spans="3:4">
      <c r="C3734"/>
      <c r="D3734"/>
    </row>
    <row r="3735" spans="3:4">
      <c r="C3735"/>
      <c r="D3735"/>
    </row>
    <row r="3736" spans="3:4">
      <c r="C3736"/>
      <c r="D3736"/>
    </row>
    <row r="3737" spans="3:4">
      <c r="C3737"/>
      <c r="D3737"/>
    </row>
    <row r="3738" spans="3:4">
      <c r="C3738"/>
      <c r="D3738"/>
    </row>
    <row r="3739" spans="3:4">
      <c r="C3739"/>
      <c r="D3739"/>
    </row>
    <row r="3740" spans="3:4">
      <c r="C3740"/>
      <c r="D3740"/>
    </row>
    <row r="3741" spans="3:4">
      <c r="C3741"/>
      <c r="D3741"/>
    </row>
    <row r="3742" spans="3:4">
      <c r="C3742"/>
      <c r="D3742"/>
    </row>
    <row r="3743" spans="3:4">
      <c r="C3743"/>
      <c r="D3743"/>
    </row>
    <row r="3744" spans="3:4">
      <c r="C3744"/>
      <c r="D3744"/>
    </row>
    <row r="3745" spans="3:4">
      <c r="C3745"/>
      <c r="D3745"/>
    </row>
    <row r="3746" spans="3:4">
      <c r="C3746"/>
      <c r="D3746"/>
    </row>
    <row r="3747" spans="3:4">
      <c r="C3747"/>
      <c r="D3747"/>
    </row>
    <row r="3748" spans="3:4">
      <c r="C3748"/>
      <c r="D3748"/>
    </row>
    <row r="3749" spans="3:4">
      <c r="C3749"/>
      <c r="D3749"/>
    </row>
    <row r="3750" spans="3:4">
      <c r="C3750"/>
      <c r="D3750"/>
    </row>
    <row r="3751" spans="3:4">
      <c r="C3751"/>
      <c r="D3751"/>
    </row>
    <row r="3752" spans="3:4">
      <c r="C3752"/>
      <c r="D3752"/>
    </row>
    <row r="3753" spans="3:4">
      <c r="C3753"/>
      <c r="D3753"/>
    </row>
    <row r="3754" spans="3:4">
      <c r="C3754"/>
      <c r="D3754"/>
    </row>
    <row r="3755" spans="3:4">
      <c r="C3755"/>
      <c r="D3755"/>
    </row>
    <row r="3756" spans="3:4">
      <c r="C3756"/>
      <c r="D3756"/>
    </row>
    <row r="3757" spans="3:4">
      <c r="C3757"/>
      <c r="D3757"/>
    </row>
    <row r="3758" spans="3:4">
      <c r="C3758"/>
      <c r="D3758"/>
    </row>
    <row r="3759" spans="3:4">
      <c r="C3759"/>
      <c r="D3759"/>
    </row>
    <row r="3760" spans="3:4">
      <c r="C3760"/>
      <c r="D3760"/>
    </row>
    <row r="3761" spans="3:4">
      <c r="C3761"/>
      <c r="D3761"/>
    </row>
    <row r="3762" spans="3:4">
      <c r="C3762"/>
      <c r="D3762"/>
    </row>
    <row r="3763" spans="3:4">
      <c r="C3763"/>
      <c r="D3763"/>
    </row>
    <row r="3764" spans="3:4">
      <c r="C3764"/>
      <c r="D3764"/>
    </row>
    <row r="3765" spans="3:4">
      <c r="C3765"/>
      <c r="D3765"/>
    </row>
    <row r="3766" spans="3:4">
      <c r="C3766"/>
      <c r="D3766"/>
    </row>
    <row r="3767" spans="3:4">
      <c r="C3767"/>
      <c r="D3767"/>
    </row>
    <row r="3768" spans="3:4">
      <c r="C3768"/>
      <c r="D3768"/>
    </row>
    <row r="3769" spans="3:4">
      <c r="C3769"/>
      <c r="D3769"/>
    </row>
    <row r="3770" spans="3:4">
      <c r="C3770"/>
      <c r="D3770"/>
    </row>
    <row r="3771" spans="3:4">
      <c r="C3771"/>
      <c r="D3771"/>
    </row>
    <row r="3772" spans="3:4">
      <c r="C3772"/>
      <c r="D3772"/>
    </row>
    <row r="3773" spans="3:4">
      <c r="C3773"/>
      <c r="D3773"/>
    </row>
    <row r="3774" spans="3:4">
      <c r="C3774"/>
      <c r="D3774"/>
    </row>
    <row r="3775" spans="3:4">
      <c r="C3775"/>
      <c r="D3775"/>
    </row>
    <row r="3776" spans="3:4">
      <c r="C3776"/>
      <c r="D3776"/>
    </row>
    <row r="3777" spans="3:4">
      <c r="C3777"/>
      <c r="D3777"/>
    </row>
    <row r="3778" spans="3:4">
      <c r="C3778"/>
      <c r="D3778"/>
    </row>
    <row r="3779" spans="3:4">
      <c r="C3779"/>
      <c r="D3779"/>
    </row>
    <row r="3780" spans="3:4">
      <c r="C3780"/>
      <c r="D3780"/>
    </row>
    <row r="3781" spans="3:4">
      <c r="C3781"/>
      <c r="D3781"/>
    </row>
    <row r="3782" spans="3:4">
      <c r="C3782"/>
      <c r="D3782"/>
    </row>
    <row r="3783" spans="3:4">
      <c r="C3783"/>
      <c r="D3783"/>
    </row>
    <row r="3784" spans="3:4">
      <c r="C3784"/>
      <c r="D3784"/>
    </row>
    <row r="3785" spans="3:4">
      <c r="C3785"/>
      <c r="D3785"/>
    </row>
    <row r="3786" spans="3:4">
      <c r="C3786"/>
      <c r="D3786"/>
    </row>
    <row r="3787" spans="3:4">
      <c r="C3787"/>
      <c r="D3787"/>
    </row>
    <row r="3788" spans="3:4">
      <c r="C3788"/>
      <c r="D3788"/>
    </row>
    <row r="3789" spans="3:4">
      <c r="C3789"/>
      <c r="D3789"/>
    </row>
    <row r="3790" spans="3:4">
      <c r="C3790"/>
      <c r="D3790"/>
    </row>
    <row r="3791" spans="3:4">
      <c r="C3791"/>
      <c r="D3791"/>
    </row>
    <row r="3792" spans="3:4">
      <c r="C3792"/>
      <c r="D3792"/>
    </row>
    <row r="3793" spans="3:4">
      <c r="C3793"/>
      <c r="D3793"/>
    </row>
    <row r="3794" spans="3:4">
      <c r="C3794"/>
      <c r="D3794"/>
    </row>
    <row r="3795" spans="3:4">
      <c r="C3795"/>
      <c r="D3795"/>
    </row>
    <row r="3796" spans="3:4">
      <c r="C3796"/>
      <c r="D3796"/>
    </row>
    <row r="3797" spans="3:4">
      <c r="C3797"/>
      <c r="D3797"/>
    </row>
    <row r="3798" spans="3:4">
      <c r="C3798"/>
      <c r="D3798"/>
    </row>
    <row r="3799" spans="3:4">
      <c r="C3799"/>
      <c r="D3799"/>
    </row>
    <row r="3800" spans="3:4">
      <c r="C3800"/>
      <c r="D3800"/>
    </row>
    <row r="3801" spans="3:4">
      <c r="C3801"/>
      <c r="D3801"/>
    </row>
    <row r="3802" spans="3:4">
      <c r="C3802"/>
      <c r="D3802"/>
    </row>
    <row r="3803" spans="3:4">
      <c r="C3803"/>
      <c r="D3803"/>
    </row>
    <row r="3804" spans="3:4">
      <c r="C3804"/>
      <c r="D3804"/>
    </row>
    <row r="3805" spans="3:4">
      <c r="C3805"/>
      <c r="D3805"/>
    </row>
    <row r="3806" spans="3:4">
      <c r="C3806"/>
      <c r="D3806"/>
    </row>
    <row r="3807" spans="3:4">
      <c r="C3807"/>
      <c r="D3807"/>
    </row>
    <row r="3808" spans="3:4">
      <c r="C3808"/>
      <c r="D3808"/>
    </row>
    <row r="3809" spans="3:4">
      <c r="C3809"/>
      <c r="D3809"/>
    </row>
    <row r="3810" spans="3:4">
      <c r="C3810"/>
      <c r="D3810"/>
    </row>
    <row r="3811" spans="3:4">
      <c r="C3811"/>
      <c r="D3811"/>
    </row>
    <row r="3812" spans="3:4">
      <c r="C3812"/>
      <c r="D3812"/>
    </row>
    <row r="3813" spans="3:4">
      <c r="C3813"/>
      <c r="D3813"/>
    </row>
    <row r="3814" spans="3:4">
      <c r="C3814"/>
      <c r="D3814"/>
    </row>
    <row r="3815" spans="3:4">
      <c r="C3815"/>
      <c r="D3815"/>
    </row>
    <row r="3816" spans="3:4">
      <c r="C3816"/>
      <c r="D3816"/>
    </row>
    <row r="3817" spans="3:4">
      <c r="C3817"/>
      <c r="D3817"/>
    </row>
    <row r="3818" spans="3:4">
      <c r="C3818"/>
      <c r="D3818"/>
    </row>
    <row r="3819" spans="3:4">
      <c r="C3819"/>
      <c r="D3819"/>
    </row>
    <row r="3820" spans="3:4">
      <c r="C3820"/>
      <c r="D3820"/>
    </row>
    <row r="3821" spans="3:4">
      <c r="C3821"/>
      <c r="D3821"/>
    </row>
    <row r="3822" spans="3:4">
      <c r="C3822"/>
      <c r="D3822"/>
    </row>
    <row r="3823" spans="3:4">
      <c r="C3823"/>
      <c r="D3823"/>
    </row>
    <row r="3824" spans="3:4">
      <c r="C3824"/>
      <c r="D3824"/>
    </row>
    <row r="3825" spans="3:4">
      <c r="C3825"/>
      <c r="D3825"/>
    </row>
    <row r="3826" spans="3:4">
      <c r="C3826"/>
      <c r="D3826"/>
    </row>
    <row r="3827" spans="3:4">
      <c r="C3827"/>
      <c r="D3827"/>
    </row>
    <row r="3828" spans="3:4">
      <c r="C3828"/>
      <c r="D3828"/>
    </row>
    <row r="3829" spans="3:4">
      <c r="C3829"/>
      <c r="D3829"/>
    </row>
    <row r="3830" spans="3:4">
      <c r="C3830"/>
      <c r="D3830"/>
    </row>
    <row r="3831" spans="3:4">
      <c r="C3831"/>
      <c r="D3831"/>
    </row>
    <row r="3832" spans="3:4">
      <c r="C3832"/>
      <c r="D3832"/>
    </row>
    <row r="3833" spans="3:4">
      <c r="C3833"/>
      <c r="D3833"/>
    </row>
    <row r="3834" spans="3:4">
      <c r="C3834"/>
      <c r="D3834"/>
    </row>
    <row r="3835" spans="3:4">
      <c r="C3835"/>
      <c r="D3835"/>
    </row>
    <row r="3836" spans="3:4">
      <c r="C3836"/>
      <c r="D3836"/>
    </row>
    <row r="3837" spans="3:4">
      <c r="C3837"/>
      <c r="D3837"/>
    </row>
    <row r="3838" spans="3:4">
      <c r="C3838"/>
      <c r="D3838"/>
    </row>
    <row r="3839" spans="3:4">
      <c r="C3839"/>
      <c r="D3839"/>
    </row>
    <row r="3840" spans="3:4">
      <c r="C3840"/>
      <c r="D3840"/>
    </row>
    <row r="3841" spans="3:4">
      <c r="C3841"/>
      <c r="D3841"/>
    </row>
    <row r="3842" spans="3:4">
      <c r="C3842"/>
      <c r="D3842"/>
    </row>
    <row r="3843" spans="3:4">
      <c r="C3843"/>
      <c r="D3843"/>
    </row>
    <row r="3844" spans="3:4">
      <c r="C3844"/>
      <c r="D3844"/>
    </row>
    <row r="3845" spans="3:4">
      <c r="C3845"/>
      <c r="D3845"/>
    </row>
    <row r="3846" spans="3:4">
      <c r="C3846"/>
      <c r="D3846"/>
    </row>
    <row r="3847" spans="3:4">
      <c r="C3847"/>
      <c r="D3847"/>
    </row>
    <row r="3848" spans="3:4">
      <c r="C3848"/>
      <c r="D3848"/>
    </row>
    <row r="3849" spans="3:4">
      <c r="C3849"/>
      <c r="D3849"/>
    </row>
    <row r="3850" spans="3:4">
      <c r="C3850"/>
      <c r="D3850"/>
    </row>
    <row r="3851" spans="3:4">
      <c r="C3851"/>
      <c r="D3851"/>
    </row>
    <row r="3852" spans="3:4">
      <c r="C3852"/>
      <c r="D3852"/>
    </row>
    <row r="3853" spans="3:4">
      <c r="C3853"/>
      <c r="D3853"/>
    </row>
    <row r="3854" spans="3:4">
      <c r="C3854"/>
      <c r="D3854"/>
    </row>
    <row r="3855" spans="3:4">
      <c r="C3855"/>
      <c r="D3855"/>
    </row>
    <row r="3856" spans="3:4">
      <c r="C3856"/>
      <c r="D3856"/>
    </row>
    <row r="3857" spans="3:4">
      <c r="C3857"/>
      <c r="D3857"/>
    </row>
    <row r="3858" spans="3:4">
      <c r="C3858"/>
      <c r="D3858"/>
    </row>
    <row r="3859" spans="3:4">
      <c r="C3859"/>
      <c r="D3859"/>
    </row>
    <row r="3860" spans="3:4">
      <c r="C3860"/>
      <c r="D3860"/>
    </row>
    <row r="3861" spans="3:4">
      <c r="C3861"/>
      <c r="D3861"/>
    </row>
    <row r="3862" spans="3:4">
      <c r="C3862"/>
      <c r="D3862"/>
    </row>
    <row r="3863" spans="3:4">
      <c r="C3863"/>
      <c r="D3863"/>
    </row>
    <row r="3864" spans="3:4">
      <c r="C3864"/>
      <c r="D3864"/>
    </row>
    <row r="3865" spans="3:4">
      <c r="C3865"/>
      <c r="D3865"/>
    </row>
    <row r="3866" spans="3:4">
      <c r="C3866"/>
      <c r="D3866"/>
    </row>
    <row r="3867" spans="3:4">
      <c r="C3867"/>
      <c r="D3867"/>
    </row>
    <row r="3868" spans="3:4">
      <c r="C3868"/>
      <c r="D3868"/>
    </row>
    <row r="3869" spans="3:4">
      <c r="C3869"/>
      <c r="D3869"/>
    </row>
    <row r="3870" spans="3:4">
      <c r="C3870"/>
      <c r="D3870"/>
    </row>
    <row r="3871" spans="3:4">
      <c r="C3871"/>
      <c r="D3871"/>
    </row>
    <row r="3872" spans="3:4">
      <c r="C3872"/>
      <c r="D3872"/>
    </row>
    <row r="3873" spans="3:4">
      <c r="C3873"/>
      <c r="D3873"/>
    </row>
    <row r="3874" spans="3:4">
      <c r="C3874"/>
      <c r="D3874"/>
    </row>
    <row r="3875" spans="3:4">
      <c r="C3875"/>
      <c r="D3875"/>
    </row>
    <row r="3876" spans="3:4">
      <c r="C3876"/>
      <c r="D3876"/>
    </row>
    <row r="3877" spans="3:4">
      <c r="C3877"/>
      <c r="D3877"/>
    </row>
    <row r="3878" spans="3:4">
      <c r="C3878"/>
      <c r="D3878"/>
    </row>
    <row r="3879" spans="3:4">
      <c r="C3879"/>
      <c r="D3879"/>
    </row>
    <row r="3880" spans="3:4">
      <c r="C3880"/>
      <c r="D3880"/>
    </row>
    <row r="3881" spans="3:4">
      <c r="C3881"/>
      <c r="D3881"/>
    </row>
    <row r="3882" spans="3:4">
      <c r="C3882"/>
      <c r="D3882"/>
    </row>
    <row r="3883" spans="3:4">
      <c r="C3883"/>
      <c r="D3883"/>
    </row>
    <row r="3884" spans="3:4">
      <c r="C3884"/>
      <c r="D3884"/>
    </row>
    <row r="3885" spans="3:4">
      <c r="C3885"/>
      <c r="D3885"/>
    </row>
    <row r="3886" spans="3:4">
      <c r="C3886"/>
      <c r="D3886"/>
    </row>
    <row r="3887" spans="3:4">
      <c r="C3887"/>
      <c r="D3887"/>
    </row>
    <row r="3888" spans="3:4">
      <c r="C3888"/>
      <c r="D3888"/>
    </row>
    <row r="3889" spans="3:4">
      <c r="C3889"/>
      <c r="D3889"/>
    </row>
    <row r="3890" spans="3:4">
      <c r="C3890"/>
      <c r="D3890"/>
    </row>
    <row r="3891" spans="3:4">
      <c r="C3891"/>
      <c r="D3891"/>
    </row>
    <row r="3892" spans="3:4">
      <c r="C3892"/>
      <c r="D3892"/>
    </row>
    <row r="3893" spans="3:4">
      <c r="C3893"/>
      <c r="D3893"/>
    </row>
    <row r="3894" spans="3:4">
      <c r="C3894"/>
      <c r="D3894"/>
    </row>
    <row r="3895" spans="3:4">
      <c r="C3895"/>
      <c r="D3895"/>
    </row>
    <row r="3896" spans="3:4">
      <c r="C3896"/>
      <c r="D3896"/>
    </row>
    <row r="3897" spans="3:4">
      <c r="C3897"/>
      <c r="D3897"/>
    </row>
    <row r="3898" spans="3:4">
      <c r="C3898"/>
      <c r="D3898"/>
    </row>
    <row r="3899" spans="3:4">
      <c r="C3899"/>
      <c r="D3899"/>
    </row>
    <row r="3900" spans="3:4">
      <c r="C3900"/>
      <c r="D3900"/>
    </row>
    <row r="3901" spans="3:4">
      <c r="C3901"/>
      <c r="D3901"/>
    </row>
    <row r="3902" spans="3:4">
      <c r="C3902"/>
      <c r="D3902"/>
    </row>
    <row r="3903" spans="3:4">
      <c r="C3903"/>
      <c r="D3903"/>
    </row>
    <row r="3904" spans="3:4">
      <c r="C3904"/>
      <c r="D3904"/>
    </row>
    <row r="3905" spans="3:4">
      <c r="C3905"/>
      <c r="D3905"/>
    </row>
    <row r="3906" spans="3:4">
      <c r="C3906"/>
      <c r="D3906"/>
    </row>
    <row r="3907" spans="3:4">
      <c r="C3907"/>
      <c r="D3907"/>
    </row>
    <row r="3908" spans="3:4">
      <c r="C3908"/>
      <c r="D3908"/>
    </row>
    <row r="3909" spans="3:4">
      <c r="C3909"/>
      <c r="D3909"/>
    </row>
    <row r="3910" spans="3:4">
      <c r="C3910"/>
      <c r="D3910"/>
    </row>
    <row r="3911" spans="3:4">
      <c r="C3911"/>
      <c r="D3911"/>
    </row>
    <row r="3912" spans="3:4">
      <c r="C3912"/>
      <c r="D3912"/>
    </row>
    <row r="3913" spans="3:4">
      <c r="C3913"/>
      <c r="D3913"/>
    </row>
    <row r="3914" spans="3:4">
      <c r="C3914"/>
      <c r="D3914"/>
    </row>
    <row r="3915" spans="3:4">
      <c r="C3915"/>
      <c r="D3915"/>
    </row>
    <row r="3916" spans="3:4">
      <c r="C3916"/>
      <c r="D3916"/>
    </row>
    <row r="3917" spans="3:4">
      <c r="C3917"/>
      <c r="D3917"/>
    </row>
    <row r="3918" spans="3:4">
      <c r="C3918"/>
      <c r="D3918"/>
    </row>
    <row r="3919" spans="3:4">
      <c r="C3919"/>
      <c r="D3919"/>
    </row>
    <row r="3920" spans="3:4">
      <c r="C3920"/>
      <c r="D3920"/>
    </row>
    <row r="3921" spans="3:4">
      <c r="C3921"/>
      <c r="D3921"/>
    </row>
    <row r="3922" spans="3:4">
      <c r="C3922"/>
      <c r="D3922"/>
    </row>
    <row r="3923" spans="3:4">
      <c r="C3923"/>
      <c r="D3923"/>
    </row>
    <row r="3924" spans="3:4">
      <c r="C3924"/>
      <c r="D3924"/>
    </row>
    <row r="3925" spans="3:4">
      <c r="C3925"/>
      <c r="D3925"/>
    </row>
    <row r="3926" spans="3:4">
      <c r="C3926"/>
      <c r="D3926"/>
    </row>
    <row r="3927" spans="3:4">
      <c r="C3927"/>
      <c r="D3927"/>
    </row>
    <row r="3928" spans="3:4">
      <c r="C3928"/>
      <c r="D3928"/>
    </row>
    <row r="3929" spans="3:4">
      <c r="C3929"/>
      <c r="D3929"/>
    </row>
    <row r="3930" spans="3:4">
      <c r="C3930"/>
      <c r="D3930"/>
    </row>
    <row r="3931" spans="3:4">
      <c r="C3931"/>
      <c r="D3931"/>
    </row>
    <row r="3932" spans="3:4">
      <c r="C3932"/>
      <c r="D3932"/>
    </row>
    <row r="3933" spans="3:4">
      <c r="C3933"/>
      <c r="D3933"/>
    </row>
    <row r="3934" spans="3:4">
      <c r="C3934"/>
      <c r="D3934"/>
    </row>
    <row r="3935" spans="3:4">
      <c r="C3935"/>
      <c r="D3935"/>
    </row>
    <row r="3936" spans="3:4">
      <c r="C3936"/>
      <c r="D3936"/>
    </row>
    <row r="3937" spans="3:4">
      <c r="C3937"/>
      <c r="D3937"/>
    </row>
    <row r="3938" spans="3:4">
      <c r="C3938"/>
      <c r="D3938"/>
    </row>
    <row r="3939" spans="3:4">
      <c r="C3939"/>
      <c r="D3939"/>
    </row>
    <row r="3940" spans="3:4">
      <c r="C3940"/>
      <c r="D3940"/>
    </row>
    <row r="3941" spans="3:4">
      <c r="C3941"/>
      <c r="D3941"/>
    </row>
    <row r="3942" spans="3:4">
      <c r="C3942"/>
      <c r="D3942"/>
    </row>
    <row r="3943" spans="3:4">
      <c r="C3943"/>
      <c r="D3943"/>
    </row>
    <row r="3944" spans="3:4">
      <c r="C3944"/>
      <c r="D3944"/>
    </row>
    <row r="3945" spans="3:4">
      <c r="C3945"/>
      <c r="D3945"/>
    </row>
    <row r="3946" spans="3:4">
      <c r="C3946"/>
      <c r="D3946"/>
    </row>
    <row r="3947" spans="3:4">
      <c r="C3947"/>
      <c r="D3947"/>
    </row>
    <row r="3948" spans="3:4">
      <c r="C3948"/>
      <c r="D3948"/>
    </row>
    <row r="3949" spans="3:4">
      <c r="C3949"/>
      <c r="D3949"/>
    </row>
    <row r="3950" spans="3:4">
      <c r="C3950"/>
      <c r="D3950"/>
    </row>
    <row r="3951" spans="3:4">
      <c r="C3951"/>
      <c r="D3951"/>
    </row>
    <row r="3952" spans="3:4">
      <c r="C3952"/>
      <c r="D3952"/>
    </row>
    <row r="3953" spans="3:4">
      <c r="C3953"/>
      <c r="D3953"/>
    </row>
    <row r="3954" spans="3:4">
      <c r="C3954"/>
      <c r="D3954"/>
    </row>
    <row r="3955" spans="3:4">
      <c r="C3955"/>
      <c r="D3955"/>
    </row>
    <row r="3956" spans="3:4">
      <c r="C3956"/>
      <c r="D3956"/>
    </row>
    <row r="3957" spans="3:4">
      <c r="C3957"/>
      <c r="D3957"/>
    </row>
    <row r="3958" spans="3:4">
      <c r="C3958"/>
      <c r="D3958"/>
    </row>
    <row r="3959" spans="3:4">
      <c r="C3959"/>
      <c r="D3959"/>
    </row>
    <row r="3960" spans="3:4">
      <c r="C3960"/>
      <c r="D3960"/>
    </row>
    <row r="3961" spans="3:4">
      <c r="C3961"/>
      <c r="D3961"/>
    </row>
    <row r="3962" spans="3:4">
      <c r="C3962"/>
      <c r="D3962"/>
    </row>
    <row r="3963" spans="3:4">
      <c r="C3963"/>
      <c r="D3963"/>
    </row>
    <row r="3964" spans="3:4">
      <c r="C3964"/>
      <c r="D3964"/>
    </row>
    <row r="3965" spans="3:4">
      <c r="C3965"/>
      <c r="D3965"/>
    </row>
    <row r="3966" spans="3:4">
      <c r="C3966"/>
      <c r="D3966"/>
    </row>
    <row r="3967" spans="3:4">
      <c r="C3967"/>
      <c r="D3967"/>
    </row>
    <row r="3968" spans="3:4">
      <c r="C3968"/>
      <c r="D3968"/>
    </row>
    <row r="3969" spans="3:4">
      <c r="C3969"/>
      <c r="D3969"/>
    </row>
    <row r="3970" spans="3:4">
      <c r="C3970"/>
      <c r="D3970"/>
    </row>
    <row r="3971" spans="3:4">
      <c r="C3971"/>
      <c r="D3971"/>
    </row>
    <row r="3972" spans="3:4">
      <c r="C3972"/>
      <c r="D3972"/>
    </row>
    <row r="3973" spans="3:4">
      <c r="C3973"/>
      <c r="D3973"/>
    </row>
    <row r="3974" spans="3:4">
      <c r="C3974"/>
      <c r="D3974"/>
    </row>
    <row r="3975" spans="3:4">
      <c r="C3975"/>
      <c r="D3975"/>
    </row>
    <row r="3976" spans="3:4">
      <c r="C3976"/>
      <c r="D3976"/>
    </row>
    <row r="3977" spans="3:4">
      <c r="C3977"/>
      <c r="D3977"/>
    </row>
    <row r="3978" spans="3:4">
      <c r="C3978"/>
      <c r="D3978"/>
    </row>
    <row r="3979" spans="3:4">
      <c r="C3979"/>
      <c r="D3979"/>
    </row>
    <row r="3980" spans="3:4">
      <c r="C3980"/>
      <c r="D3980"/>
    </row>
    <row r="3981" spans="3:4">
      <c r="C3981"/>
      <c r="D3981"/>
    </row>
    <row r="3982" spans="3:4">
      <c r="C3982"/>
      <c r="D3982"/>
    </row>
    <row r="3983" spans="3:4">
      <c r="C3983"/>
      <c r="D3983"/>
    </row>
    <row r="3984" spans="3:4">
      <c r="C3984"/>
      <c r="D3984"/>
    </row>
    <row r="3985" spans="3:4">
      <c r="C3985"/>
      <c r="D3985"/>
    </row>
    <row r="3986" spans="3:4">
      <c r="C3986"/>
      <c r="D3986"/>
    </row>
    <row r="3987" spans="3:4">
      <c r="C3987"/>
      <c r="D3987"/>
    </row>
    <row r="3988" spans="3:4">
      <c r="C3988"/>
      <c r="D3988"/>
    </row>
    <row r="3989" spans="3:4">
      <c r="C3989"/>
      <c r="D3989"/>
    </row>
    <row r="3990" spans="3:4">
      <c r="C3990"/>
      <c r="D3990"/>
    </row>
    <row r="3991" spans="3:4">
      <c r="C3991"/>
      <c r="D3991"/>
    </row>
    <row r="3992" spans="3:4">
      <c r="C3992"/>
      <c r="D3992"/>
    </row>
    <row r="3993" spans="3:4">
      <c r="C3993"/>
      <c r="D3993"/>
    </row>
    <row r="3994" spans="3:4">
      <c r="C3994"/>
      <c r="D3994"/>
    </row>
    <row r="3995" spans="3:4">
      <c r="C3995"/>
      <c r="D3995"/>
    </row>
    <row r="3996" spans="3:4">
      <c r="C3996"/>
      <c r="D3996"/>
    </row>
    <row r="3997" spans="3:4">
      <c r="C3997"/>
      <c r="D3997"/>
    </row>
    <row r="3998" spans="3:4">
      <c r="C3998"/>
      <c r="D3998"/>
    </row>
    <row r="3999" spans="3:4">
      <c r="C3999"/>
      <c r="D3999"/>
    </row>
    <row r="4000" spans="3:4">
      <c r="C4000"/>
      <c r="D4000"/>
    </row>
    <row r="4001" spans="3:4">
      <c r="C4001"/>
      <c r="D4001"/>
    </row>
    <row r="4002" spans="3:4">
      <c r="C4002"/>
      <c r="D4002"/>
    </row>
    <row r="4003" spans="3:4">
      <c r="C4003"/>
      <c r="D4003"/>
    </row>
    <row r="4004" spans="3:4">
      <c r="C4004"/>
      <c r="D4004"/>
    </row>
    <row r="4005" spans="3:4">
      <c r="C4005"/>
      <c r="D4005"/>
    </row>
    <row r="4006" spans="3:4">
      <c r="C4006"/>
      <c r="D4006"/>
    </row>
    <row r="4007" spans="3:4">
      <c r="C4007"/>
      <c r="D4007"/>
    </row>
    <row r="4008" spans="3:4">
      <c r="C4008"/>
      <c r="D4008"/>
    </row>
    <row r="4009" spans="3:4">
      <c r="C4009"/>
      <c r="D4009"/>
    </row>
    <row r="4010" spans="3:4">
      <c r="C4010"/>
      <c r="D4010"/>
    </row>
    <row r="4011" spans="3:4">
      <c r="C4011"/>
      <c r="D4011"/>
    </row>
    <row r="4012" spans="3:4">
      <c r="C4012"/>
      <c r="D4012"/>
    </row>
    <row r="4013" spans="3:4">
      <c r="C4013"/>
      <c r="D4013"/>
    </row>
    <row r="4014" spans="3:4">
      <c r="C4014"/>
      <c r="D4014"/>
    </row>
    <row r="4015" spans="3:4">
      <c r="C4015"/>
      <c r="D4015"/>
    </row>
    <row r="4016" spans="3:4">
      <c r="C4016"/>
      <c r="D4016"/>
    </row>
    <row r="4017" spans="3:4">
      <c r="C4017"/>
      <c r="D4017"/>
    </row>
    <row r="4018" spans="3:4">
      <c r="C4018"/>
      <c r="D4018"/>
    </row>
    <row r="4019" spans="3:4">
      <c r="C4019"/>
      <c r="D4019"/>
    </row>
    <row r="4020" spans="3:4">
      <c r="C4020"/>
      <c r="D4020"/>
    </row>
    <row r="4021" spans="3:4">
      <c r="C4021"/>
      <c r="D4021"/>
    </row>
    <row r="4022" spans="3:4">
      <c r="C4022"/>
      <c r="D4022"/>
    </row>
    <row r="4023" spans="3:4">
      <c r="C4023"/>
      <c r="D4023"/>
    </row>
    <row r="4024" spans="3:4">
      <c r="C4024"/>
      <c r="D4024"/>
    </row>
    <row r="4025" spans="3:4">
      <c r="C4025"/>
      <c r="D4025"/>
    </row>
    <row r="4026" spans="3:4">
      <c r="C4026"/>
      <c r="D4026"/>
    </row>
    <row r="4027" spans="3:4">
      <c r="C4027"/>
      <c r="D4027"/>
    </row>
    <row r="4028" spans="3:4">
      <c r="C4028"/>
      <c r="D4028"/>
    </row>
    <row r="4029" spans="3:4">
      <c r="C4029"/>
      <c r="D4029"/>
    </row>
    <row r="4030" spans="3:4">
      <c r="C4030"/>
      <c r="D4030"/>
    </row>
    <row r="4031" spans="3:4">
      <c r="C4031"/>
      <c r="D4031"/>
    </row>
    <row r="4032" spans="3:4">
      <c r="C4032"/>
      <c r="D4032"/>
    </row>
    <row r="4033" spans="3:4">
      <c r="C4033"/>
      <c r="D4033"/>
    </row>
    <row r="4034" spans="3:4">
      <c r="C4034"/>
      <c r="D4034"/>
    </row>
    <row r="4035" spans="3:4">
      <c r="C4035"/>
      <c r="D4035"/>
    </row>
    <row r="4036" spans="3:4">
      <c r="C4036"/>
      <c r="D4036"/>
    </row>
    <row r="4037" spans="3:4">
      <c r="C4037"/>
      <c r="D4037"/>
    </row>
    <row r="4038" spans="3:4">
      <c r="C4038"/>
      <c r="D4038"/>
    </row>
    <row r="4039" spans="3:4">
      <c r="C4039"/>
      <c r="D4039"/>
    </row>
    <row r="4040" spans="3:4">
      <c r="C4040"/>
      <c r="D4040"/>
    </row>
    <row r="4041" spans="3:4">
      <c r="C4041"/>
      <c r="D4041"/>
    </row>
    <row r="4042" spans="3:4">
      <c r="C4042"/>
      <c r="D4042"/>
    </row>
    <row r="4043" spans="3:4">
      <c r="C4043"/>
      <c r="D4043"/>
    </row>
    <row r="4044" spans="3:4">
      <c r="C4044"/>
      <c r="D4044"/>
    </row>
    <row r="4045" spans="3:4">
      <c r="C4045"/>
      <c r="D4045"/>
    </row>
    <row r="4046" spans="3:4">
      <c r="C4046"/>
      <c r="D4046"/>
    </row>
    <row r="4047" spans="3:4">
      <c r="C4047"/>
      <c r="D4047"/>
    </row>
    <row r="4048" spans="3:4">
      <c r="C4048"/>
      <c r="D4048"/>
    </row>
    <row r="4049" spans="3:4">
      <c r="C4049"/>
      <c r="D4049"/>
    </row>
    <row r="4050" spans="3:4">
      <c r="C4050"/>
      <c r="D4050"/>
    </row>
    <row r="4051" spans="3:4">
      <c r="C4051"/>
      <c r="D4051"/>
    </row>
    <row r="4052" spans="3:4">
      <c r="C4052"/>
      <c r="D4052"/>
    </row>
    <row r="4053" spans="3:4">
      <c r="C4053"/>
      <c r="D4053"/>
    </row>
    <row r="4054" spans="3:4">
      <c r="C4054"/>
      <c r="D4054"/>
    </row>
    <row r="4055" spans="3:4">
      <c r="C4055"/>
      <c r="D4055"/>
    </row>
    <row r="4056" spans="3:4">
      <c r="C4056"/>
      <c r="D4056"/>
    </row>
    <row r="4057" spans="3:4">
      <c r="C4057"/>
      <c r="D4057"/>
    </row>
    <row r="4058" spans="3:4">
      <c r="C4058"/>
      <c r="D4058"/>
    </row>
    <row r="4059" spans="3:4">
      <c r="C4059"/>
      <c r="D4059"/>
    </row>
    <row r="4060" spans="3:4">
      <c r="C4060"/>
      <c r="D4060"/>
    </row>
    <row r="4061" spans="3:4">
      <c r="C4061"/>
      <c r="D4061"/>
    </row>
    <row r="4062" spans="3:4">
      <c r="C4062"/>
      <c r="D4062"/>
    </row>
    <row r="4063" spans="3:4">
      <c r="C4063"/>
      <c r="D4063"/>
    </row>
    <row r="4064" spans="3:4">
      <c r="C4064"/>
      <c r="D4064"/>
    </row>
    <row r="4065" spans="3:4">
      <c r="C4065"/>
      <c r="D4065"/>
    </row>
    <row r="4066" spans="3:4">
      <c r="C4066"/>
      <c r="D4066"/>
    </row>
    <row r="4067" spans="3:4">
      <c r="C4067"/>
      <c r="D4067"/>
    </row>
    <row r="4068" spans="3:4">
      <c r="C4068"/>
      <c r="D4068"/>
    </row>
    <row r="4069" spans="3:4">
      <c r="C4069"/>
      <c r="D4069"/>
    </row>
    <row r="4070" spans="3:4">
      <c r="C4070"/>
      <c r="D4070"/>
    </row>
    <row r="4071" spans="3:4">
      <c r="C4071"/>
      <c r="D4071"/>
    </row>
    <row r="4072" spans="3:4">
      <c r="C4072"/>
      <c r="D4072"/>
    </row>
    <row r="4073" spans="3:4">
      <c r="C4073"/>
      <c r="D4073"/>
    </row>
    <row r="4074" spans="3:4">
      <c r="C4074"/>
      <c r="D4074"/>
    </row>
    <row r="4075" spans="3:4">
      <c r="C4075"/>
      <c r="D4075"/>
    </row>
    <row r="4076" spans="3:4">
      <c r="C4076"/>
      <c r="D4076"/>
    </row>
    <row r="4077" spans="3:4">
      <c r="C4077"/>
      <c r="D4077"/>
    </row>
    <row r="4078" spans="3:4">
      <c r="C4078"/>
      <c r="D4078"/>
    </row>
    <row r="4079" spans="3:4">
      <c r="C4079"/>
      <c r="D4079"/>
    </row>
    <row r="4080" spans="3:4">
      <c r="C4080"/>
      <c r="D4080"/>
    </row>
    <row r="4081" spans="3:4">
      <c r="C4081"/>
      <c r="D4081"/>
    </row>
    <row r="4082" spans="3:4">
      <c r="C4082"/>
      <c r="D4082"/>
    </row>
    <row r="4083" spans="3:4">
      <c r="C4083"/>
      <c r="D4083"/>
    </row>
    <row r="4084" spans="3:4">
      <c r="C4084"/>
      <c r="D4084"/>
    </row>
    <row r="4085" spans="3:4">
      <c r="C4085"/>
      <c r="D4085"/>
    </row>
    <row r="4086" spans="3:4">
      <c r="C4086"/>
      <c r="D4086"/>
    </row>
    <row r="4087" spans="3:4">
      <c r="C4087"/>
      <c r="D4087"/>
    </row>
    <row r="4088" spans="3:4">
      <c r="C4088"/>
      <c r="D4088"/>
    </row>
    <row r="4089" spans="3:4">
      <c r="C4089"/>
      <c r="D4089"/>
    </row>
    <row r="4090" spans="3:4">
      <c r="C4090"/>
      <c r="D4090"/>
    </row>
    <row r="4091" spans="3:4">
      <c r="C4091"/>
      <c r="D4091"/>
    </row>
    <row r="4092" spans="3:4">
      <c r="C4092"/>
      <c r="D4092"/>
    </row>
    <row r="4093" spans="3:4">
      <c r="C4093"/>
      <c r="D4093"/>
    </row>
    <row r="4094" spans="3:4">
      <c r="C4094"/>
      <c r="D4094"/>
    </row>
    <row r="4095" spans="3:4">
      <c r="C4095"/>
      <c r="D4095"/>
    </row>
    <row r="4096" spans="3:4">
      <c r="C4096"/>
      <c r="D4096"/>
    </row>
    <row r="4097" spans="3:4">
      <c r="C4097"/>
      <c r="D4097"/>
    </row>
    <row r="4098" spans="3:4">
      <c r="C4098"/>
      <c r="D4098"/>
    </row>
    <row r="4099" spans="3:4">
      <c r="C4099"/>
      <c r="D4099"/>
    </row>
    <row r="4100" spans="3:4">
      <c r="C4100"/>
      <c r="D4100"/>
    </row>
    <row r="4101" spans="3:4">
      <c r="C4101"/>
      <c r="D4101"/>
    </row>
    <row r="4102" spans="3:4">
      <c r="C4102"/>
      <c r="D4102"/>
    </row>
    <row r="4103" spans="3:4">
      <c r="C4103"/>
      <c r="D4103"/>
    </row>
    <row r="4104" spans="3:4">
      <c r="C4104"/>
      <c r="D4104"/>
    </row>
    <row r="4105" spans="3:4">
      <c r="C4105"/>
      <c r="D4105"/>
    </row>
    <row r="4106" spans="3:4">
      <c r="C4106"/>
      <c r="D4106"/>
    </row>
    <row r="4107" spans="3:4">
      <c r="C4107"/>
      <c r="D4107"/>
    </row>
    <row r="4108" spans="3:4">
      <c r="C4108"/>
      <c r="D4108"/>
    </row>
    <row r="4109" spans="3:4">
      <c r="C4109"/>
      <c r="D4109"/>
    </row>
    <row r="4110" spans="3:4">
      <c r="C4110"/>
      <c r="D4110"/>
    </row>
    <row r="4111" spans="3:4">
      <c r="C4111"/>
      <c r="D4111"/>
    </row>
    <row r="4112" spans="3:4">
      <c r="C4112"/>
      <c r="D4112"/>
    </row>
    <row r="4113" spans="3:4">
      <c r="C4113"/>
      <c r="D4113"/>
    </row>
    <row r="4114" spans="3:4">
      <c r="C4114"/>
      <c r="D4114"/>
    </row>
    <row r="4115" spans="3:4">
      <c r="C4115"/>
      <c r="D4115"/>
    </row>
    <row r="4116" spans="3:4">
      <c r="C4116"/>
      <c r="D4116"/>
    </row>
    <row r="4117" spans="3:4">
      <c r="C4117"/>
      <c r="D4117"/>
    </row>
    <row r="4118" spans="3:4">
      <c r="C4118"/>
      <c r="D4118"/>
    </row>
    <row r="4119" spans="3:4">
      <c r="C4119"/>
      <c r="D4119"/>
    </row>
    <row r="4120" spans="3:4">
      <c r="C4120"/>
      <c r="D4120"/>
    </row>
    <row r="4121" spans="3:4">
      <c r="C4121"/>
      <c r="D4121"/>
    </row>
    <row r="4122" spans="3:4">
      <c r="C4122"/>
      <c r="D4122"/>
    </row>
    <row r="4123" spans="3:4">
      <c r="C4123"/>
      <c r="D4123"/>
    </row>
    <row r="4124" spans="3:4">
      <c r="C4124"/>
      <c r="D4124"/>
    </row>
    <row r="4125" spans="3:4">
      <c r="C4125"/>
      <c r="D4125"/>
    </row>
    <row r="4126" spans="3:4">
      <c r="C4126"/>
      <c r="D4126"/>
    </row>
    <row r="4127" spans="3:4">
      <c r="C4127"/>
      <c r="D4127"/>
    </row>
    <row r="4128" spans="3:4">
      <c r="C4128"/>
      <c r="D4128"/>
    </row>
    <row r="4129" spans="3:4">
      <c r="C4129"/>
      <c r="D4129"/>
    </row>
    <row r="4130" spans="3:4">
      <c r="C4130"/>
      <c r="D4130"/>
    </row>
    <row r="4131" spans="3:4">
      <c r="C4131"/>
      <c r="D4131"/>
    </row>
    <row r="4132" spans="3:4">
      <c r="C4132"/>
      <c r="D4132"/>
    </row>
    <row r="4133" spans="3:4">
      <c r="C4133"/>
      <c r="D4133"/>
    </row>
    <row r="4134" spans="3:4">
      <c r="C4134"/>
      <c r="D4134"/>
    </row>
    <row r="4135" spans="3:4">
      <c r="C4135"/>
      <c r="D4135"/>
    </row>
    <row r="4136" spans="3:4">
      <c r="C4136"/>
      <c r="D4136"/>
    </row>
    <row r="4137" spans="3:4">
      <c r="C4137"/>
      <c r="D4137"/>
    </row>
    <row r="4138" spans="3:4">
      <c r="C4138"/>
      <c r="D4138"/>
    </row>
    <row r="4139" spans="3:4">
      <c r="C4139"/>
      <c r="D4139"/>
    </row>
    <row r="4140" spans="3:4">
      <c r="C4140"/>
      <c r="D4140"/>
    </row>
    <row r="4141" spans="3:4">
      <c r="C4141"/>
      <c r="D4141"/>
    </row>
    <row r="4142" spans="3:4">
      <c r="C4142"/>
      <c r="D4142"/>
    </row>
    <row r="4143" spans="3:4">
      <c r="C4143"/>
      <c r="D4143"/>
    </row>
    <row r="4144" spans="3:4">
      <c r="C4144"/>
      <c r="D4144"/>
    </row>
    <row r="4145" spans="3:4">
      <c r="C4145"/>
      <c r="D4145"/>
    </row>
    <row r="4146" spans="3:4">
      <c r="C4146"/>
      <c r="D4146"/>
    </row>
    <row r="4147" spans="3:4">
      <c r="C4147"/>
      <c r="D4147"/>
    </row>
    <row r="4148" spans="3:4">
      <c r="C4148"/>
      <c r="D4148"/>
    </row>
    <row r="4149" spans="3:4">
      <c r="C4149"/>
      <c r="D4149"/>
    </row>
    <row r="4150" spans="3:4">
      <c r="C4150"/>
      <c r="D4150"/>
    </row>
    <row r="4151" spans="3:4">
      <c r="C4151"/>
      <c r="D4151"/>
    </row>
    <row r="4152" spans="3:4">
      <c r="C4152"/>
      <c r="D4152"/>
    </row>
    <row r="4153" spans="3:4">
      <c r="C4153"/>
      <c r="D4153"/>
    </row>
    <row r="4154" spans="3:4">
      <c r="C4154"/>
      <c r="D4154"/>
    </row>
    <row r="4155" spans="3:4">
      <c r="C4155"/>
      <c r="D4155"/>
    </row>
    <row r="4156" spans="3:4">
      <c r="C4156"/>
      <c r="D4156"/>
    </row>
    <row r="4157" spans="3:4">
      <c r="C4157"/>
      <c r="D4157"/>
    </row>
    <row r="4158" spans="3:4">
      <c r="C4158"/>
      <c r="D4158"/>
    </row>
    <row r="4159" spans="3:4">
      <c r="C4159"/>
      <c r="D4159"/>
    </row>
    <row r="4160" spans="3:4">
      <c r="C4160"/>
      <c r="D4160"/>
    </row>
    <row r="4161" spans="3:4">
      <c r="C4161"/>
      <c r="D4161"/>
    </row>
    <row r="4162" spans="3:4">
      <c r="C4162"/>
      <c r="D4162"/>
    </row>
    <row r="4163" spans="3:4">
      <c r="C4163"/>
      <c r="D4163"/>
    </row>
    <row r="4164" spans="3:4">
      <c r="C4164"/>
      <c r="D4164"/>
    </row>
    <row r="4165" spans="3:4">
      <c r="C4165"/>
      <c r="D4165"/>
    </row>
    <row r="4166" spans="3:4">
      <c r="C4166"/>
      <c r="D4166"/>
    </row>
    <row r="4167" spans="3:4">
      <c r="C4167"/>
      <c r="D4167"/>
    </row>
    <row r="4168" spans="3:4">
      <c r="C4168"/>
      <c r="D4168"/>
    </row>
    <row r="4169" spans="3:4">
      <c r="C4169"/>
      <c r="D4169"/>
    </row>
    <row r="4170" spans="3:4">
      <c r="C4170"/>
      <c r="D4170"/>
    </row>
    <row r="4171" spans="3:4">
      <c r="C4171"/>
      <c r="D4171"/>
    </row>
    <row r="4172" spans="3:4">
      <c r="C4172"/>
      <c r="D4172"/>
    </row>
    <row r="4173" spans="3:4">
      <c r="C4173"/>
      <c r="D4173"/>
    </row>
    <row r="4174" spans="3:4">
      <c r="C4174"/>
      <c r="D4174"/>
    </row>
    <row r="4175" spans="3:4">
      <c r="C4175"/>
      <c r="D4175"/>
    </row>
    <row r="4176" spans="3:4">
      <c r="C4176"/>
      <c r="D4176"/>
    </row>
    <row r="4177" spans="3:4">
      <c r="C4177"/>
      <c r="D4177"/>
    </row>
    <row r="4178" spans="3:4">
      <c r="C4178"/>
      <c r="D4178"/>
    </row>
    <row r="4179" spans="3:4">
      <c r="C4179"/>
      <c r="D4179"/>
    </row>
    <row r="4180" spans="3:4">
      <c r="C4180"/>
      <c r="D4180"/>
    </row>
    <row r="4181" spans="3:4">
      <c r="C4181"/>
      <c r="D4181"/>
    </row>
    <row r="4182" spans="3:4">
      <c r="C4182"/>
      <c r="D4182"/>
    </row>
    <row r="4183" spans="3:4">
      <c r="C4183"/>
      <c r="D4183"/>
    </row>
    <row r="4184" spans="3:4">
      <c r="C4184"/>
      <c r="D4184"/>
    </row>
    <row r="4185" spans="3:4">
      <c r="C4185"/>
      <c r="D4185"/>
    </row>
    <row r="4186" spans="3:4">
      <c r="C4186"/>
      <c r="D4186"/>
    </row>
    <row r="4187" spans="3:4">
      <c r="C4187"/>
      <c r="D4187"/>
    </row>
    <row r="4188" spans="3:4">
      <c r="C4188"/>
      <c r="D4188"/>
    </row>
    <row r="4189" spans="3:4">
      <c r="C4189"/>
      <c r="D4189"/>
    </row>
    <row r="4190" spans="3:4">
      <c r="C4190"/>
      <c r="D4190"/>
    </row>
    <row r="4191" spans="3:4">
      <c r="C4191"/>
      <c r="D4191"/>
    </row>
    <row r="4192" spans="3:4">
      <c r="C4192"/>
      <c r="D4192"/>
    </row>
    <row r="4193" spans="3:4">
      <c r="C4193"/>
      <c r="D4193"/>
    </row>
    <row r="4194" spans="3:4">
      <c r="C4194"/>
      <c r="D4194"/>
    </row>
    <row r="4195" spans="3:4">
      <c r="C4195"/>
      <c r="D4195"/>
    </row>
    <row r="4196" spans="3:4">
      <c r="C4196"/>
      <c r="D4196"/>
    </row>
    <row r="4197" spans="3:4">
      <c r="C4197"/>
      <c r="D4197"/>
    </row>
    <row r="4198" spans="3:4">
      <c r="C4198"/>
      <c r="D4198"/>
    </row>
    <row r="4199" spans="3:4">
      <c r="C4199"/>
      <c r="D4199"/>
    </row>
    <row r="4200" spans="3:4">
      <c r="C4200"/>
      <c r="D4200"/>
    </row>
    <row r="4201" spans="3:4">
      <c r="C4201"/>
      <c r="D4201"/>
    </row>
    <row r="4202" spans="3:4">
      <c r="C4202"/>
      <c r="D4202"/>
    </row>
    <row r="4203" spans="3:4">
      <c r="C4203"/>
      <c r="D4203"/>
    </row>
    <row r="4204" spans="3:4">
      <c r="C4204"/>
      <c r="D4204"/>
    </row>
    <row r="4205" spans="3:4">
      <c r="C4205"/>
      <c r="D4205"/>
    </row>
    <row r="4206" spans="3:4">
      <c r="C4206"/>
      <c r="D4206"/>
    </row>
    <row r="4207" spans="3:4">
      <c r="C4207"/>
      <c r="D4207"/>
    </row>
    <row r="4208" spans="3:4">
      <c r="C4208"/>
      <c r="D4208"/>
    </row>
    <row r="4209" spans="3:4">
      <c r="C4209"/>
      <c r="D4209"/>
    </row>
    <row r="4210" spans="3:4">
      <c r="C4210"/>
      <c r="D4210"/>
    </row>
    <row r="4211" spans="3:4">
      <c r="C4211"/>
      <c r="D4211"/>
    </row>
    <row r="4212" spans="3:4">
      <c r="C4212"/>
      <c r="D4212"/>
    </row>
    <row r="4213" spans="3:4">
      <c r="C4213"/>
      <c r="D4213"/>
    </row>
    <row r="4214" spans="3:4">
      <c r="C4214"/>
      <c r="D4214"/>
    </row>
    <row r="4215" spans="3:4">
      <c r="C4215"/>
      <c r="D4215"/>
    </row>
    <row r="4216" spans="3:4">
      <c r="C4216"/>
      <c r="D4216"/>
    </row>
    <row r="4217" spans="3:4">
      <c r="C4217"/>
      <c r="D4217"/>
    </row>
    <row r="4218" spans="3:4">
      <c r="C4218"/>
      <c r="D4218"/>
    </row>
    <row r="4219" spans="3:4">
      <c r="C4219"/>
      <c r="D4219"/>
    </row>
    <row r="4220" spans="3:4">
      <c r="C4220"/>
      <c r="D4220"/>
    </row>
    <row r="4221" spans="3:4">
      <c r="C4221"/>
      <c r="D4221"/>
    </row>
    <row r="4222" spans="3:4">
      <c r="C4222"/>
      <c r="D4222"/>
    </row>
    <row r="4223" spans="3:4">
      <c r="C4223"/>
      <c r="D4223"/>
    </row>
    <row r="4224" spans="3:4">
      <c r="C4224"/>
      <c r="D4224"/>
    </row>
    <row r="4225" spans="3:4">
      <c r="C4225"/>
      <c r="D4225"/>
    </row>
    <row r="4226" spans="3:4">
      <c r="C4226"/>
      <c r="D4226"/>
    </row>
    <row r="4227" spans="3:4">
      <c r="C4227"/>
      <c r="D4227"/>
    </row>
    <row r="4228" spans="3:4">
      <c r="C4228"/>
      <c r="D4228"/>
    </row>
    <row r="4229" spans="3:4">
      <c r="C4229"/>
      <c r="D4229"/>
    </row>
    <row r="4230" spans="3:4">
      <c r="C4230"/>
      <c r="D4230"/>
    </row>
    <row r="4231" spans="3:4">
      <c r="C4231"/>
      <c r="D4231"/>
    </row>
    <row r="4232" spans="3:4">
      <c r="C4232"/>
      <c r="D4232"/>
    </row>
    <row r="4233" spans="3:4">
      <c r="C4233"/>
      <c r="D4233"/>
    </row>
    <row r="4234" spans="3:4">
      <c r="C4234"/>
      <c r="D4234"/>
    </row>
    <row r="4235" spans="3:4">
      <c r="C4235"/>
      <c r="D4235"/>
    </row>
    <row r="4236" spans="3:4">
      <c r="C4236"/>
      <c r="D4236"/>
    </row>
    <row r="4237" spans="3:4">
      <c r="C4237"/>
      <c r="D4237"/>
    </row>
    <row r="4238" spans="3:4">
      <c r="C4238"/>
      <c r="D4238"/>
    </row>
    <row r="4239" spans="3:4">
      <c r="C4239"/>
      <c r="D4239"/>
    </row>
    <row r="4240" spans="3:4">
      <c r="C4240"/>
      <c r="D4240"/>
    </row>
    <row r="4241" spans="3:4">
      <c r="C4241"/>
      <c r="D4241"/>
    </row>
    <row r="4242" spans="3:4">
      <c r="C4242"/>
      <c r="D4242"/>
    </row>
    <row r="4243" spans="3:4">
      <c r="C4243"/>
      <c r="D4243"/>
    </row>
    <row r="4244" spans="3:4">
      <c r="C4244"/>
      <c r="D4244"/>
    </row>
    <row r="4245" spans="3:4">
      <c r="C4245"/>
      <c r="D4245"/>
    </row>
    <row r="4246" spans="3:4">
      <c r="C4246"/>
      <c r="D4246"/>
    </row>
    <row r="4247" spans="3:4">
      <c r="C4247"/>
      <c r="D4247"/>
    </row>
    <row r="4248" spans="3:4">
      <c r="C4248"/>
      <c r="D4248"/>
    </row>
    <row r="4249" spans="3:4">
      <c r="C4249"/>
      <c r="D4249"/>
    </row>
    <row r="4250" spans="3:4">
      <c r="C4250"/>
      <c r="D4250"/>
    </row>
    <row r="4251" spans="3:4">
      <c r="C4251"/>
      <c r="D4251"/>
    </row>
    <row r="4252" spans="3:4">
      <c r="C4252"/>
      <c r="D4252"/>
    </row>
    <row r="4253" spans="3:4">
      <c r="C4253"/>
      <c r="D4253"/>
    </row>
    <row r="4254" spans="3:4">
      <c r="C4254"/>
      <c r="D4254"/>
    </row>
    <row r="4255" spans="3:4">
      <c r="C4255"/>
      <c r="D4255"/>
    </row>
    <row r="4256" spans="3:4">
      <c r="C4256"/>
      <c r="D4256"/>
    </row>
    <row r="4257" spans="3:4">
      <c r="C4257"/>
      <c r="D4257"/>
    </row>
    <row r="4258" spans="3:4">
      <c r="C4258"/>
      <c r="D4258"/>
    </row>
    <row r="4259" spans="3:4">
      <c r="C4259"/>
      <c r="D4259"/>
    </row>
    <row r="4260" spans="3:4">
      <c r="C4260"/>
      <c r="D4260"/>
    </row>
    <row r="4261" spans="3:4">
      <c r="C4261"/>
      <c r="D4261"/>
    </row>
    <row r="4262" spans="3:4">
      <c r="C4262"/>
      <c r="D4262"/>
    </row>
    <row r="4263" spans="3:4">
      <c r="C4263"/>
      <c r="D4263"/>
    </row>
    <row r="4264" spans="3:4">
      <c r="C4264"/>
      <c r="D4264"/>
    </row>
    <row r="4265" spans="3:4">
      <c r="C4265"/>
      <c r="D4265"/>
    </row>
    <row r="4266" spans="3:4">
      <c r="C4266"/>
      <c r="D4266"/>
    </row>
    <row r="4267" spans="3:4">
      <c r="C4267"/>
      <c r="D4267"/>
    </row>
    <row r="4268" spans="3:4">
      <c r="C4268"/>
      <c r="D4268"/>
    </row>
    <row r="4269" spans="3:4">
      <c r="C4269"/>
      <c r="D4269"/>
    </row>
    <row r="4270" spans="3:4">
      <c r="C4270"/>
      <c r="D4270"/>
    </row>
    <row r="4271" spans="3:4">
      <c r="C4271"/>
      <c r="D4271"/>
    </row>
    <row r="4272" spans="3:4">
      <c r="C4272"/>
      <c r="D4272"/>
    </row>
    <row r="4273" spans="3:4">
      <c r="C4273"/>
      <c r="D4273"/>
    </row>
    <row r="4274" spans="3:4">
      <c r="C4274"/>
      <c r="D4274"/>
    </row>
    <row r="4275" spans="3:4">
      <c r="C4275"/>
      <c r="D4275"/>
    </row>
    <row r="4276" spans="3:4">
      <c r="C4276"/>
      <c r="D4276"/>
    </row>
    <row r="4277" spans="3:4">
      <c r="C4277"/>
      <c r="D4277"/>
    </row>
    <row r="4278" spans="3:4">
      <c r="C4278"/>
      <c r="D4278"/>
    </row>
    <row r="4279" spans="3:4">
      <c r="C4279"/>
      <c r="D4279"/>
    </row>
    <row r="4280" spans="3:4">
      <c r="C4280"/>
      <c r="D4280"/>
    </row>
    <row r="4281" spans="3:4">
      <c r="C4281"/>
      <c r="D4281"/>
    </row>
    <row r="4282" spans="3:4">
      <c r="C4282"/>
      <c r="D4282"/>
    </row>
    <row r="4283" spans="3:4">
      <c r="C4283"/>
      <c r="D4283"/>
    </row>
    <row r="4284" spans="3:4">
      <c r="C4284"/>
      <c r="D4284"/>
    </row>
    <row r="4285" spans="3:4">
      <c r="C4285"/>
      <c r="D4285"/>
    </row>
    <row r="4286" spans="3:4">
      <c r="C4286"/>
      <c r="D4286"/>
    </row>
    <row r="4287" spans="3:4">
      <c r="C4287"/>
      <c r="D4287"/>
    </row>
    <row r="4288" spans="3:4">
      <c r="C4288"/>
      <c r="D4288"/>
    </row>
    <row r="4289" spans="3:4">
      <c r="C4289"/>
      <c r="D4289"/>
    </row>
    <row r="4290" spans="3:4">
      <c r="C4290"/>
      <c r="D4290"/>
    </row>
    <row r="4291" spans="3:4">
      <c r="C4291"/>
      <c r="D4291"/>
    </row>
    <row r="4292" spans="3:4">
      <c r="C4292"/>
      <c r="D4292"/>
    </row>
    <row r="4293" spans="3:4">
      <c r="C4293"/>
      <c r="D4293"/>
    </row>
    <row r="4294" spans="3:4">
      <c r="C4294"/>
      <c r="D4294"/>
    </row>
    <row r="4295" spans="3:4">
      <c r="C4295"/>
      <c r="D4295"/>
    </row>
    <row r="4296" spans="3:4">
      <c r="C4296"/>
      <c r="D4296"/>
    </row>
    <row r="4297" spans="3:4">
      <c r="C4297"/>
      <c r="D4297"/>
    </row>
    <row r="4298" spans="3:4">
      <c r="C4298"/>
      <c r="D4298"/>
    </row>
    <row r="4299" spans="3:4">
      <c r="C4299"/>
      <c r="D4299"/>
    </row>
    <row r="4300" spans="3:4">
      <c r="C4300"/>
      <c r="D4300"/>
    </row>
    <row r="4301" spans="3:4">
      <c r="C4301"/>
      <c r="D4301"/>
    </row>
    <row r="4302" spans="3:4">
      <c r="C4302"/>
      <c r="D4302"/>
    </row>
    <row r="4303" spans="3:4">
      <c r="C4303"/>
      <c r="D4303"/>
    </row>
    <row r="4304" spans="3:4">
      <c r="C4304"/>
      <c r="D4304"/>
    </row>
    <row r="4305" spans="3:4">
      <c r="C4305"/>
      <c r="D4305"/>
    </row>
    <row r="4306" spans="3:4">
      <c r="C4306"/>
      <c r="D4306"/>
    </row>
    <row r="4307" spans="3:4">
      <c r="C4307"/>
      <c r="D4307"/>
    </row>
    <row r="4308" spans="3:4">
      <c r="C4308"/>
      <c r="D4308"/>
    </row>
    <row r="4309" spans="3:4">
      <c r="C4309"/>
      <c r="D4309"/>
    </row>
    <row r="4310" spans="3:4">
      <c r="C4310"/>
      <c r="D4310"/>
    </row>
    <row r="4311" spans="3:4">
      <c r="C4311"/>
      <c r="D4311"/>
    </row>
    <row r="4312" spans="3:4">
      <c r="C4312"/>
      <c r="D4312"/>
    </row>
    <row r="4313" spans="3:4">
      <c r="C4313"/>
      <c r="D4313"/>
    </row>
    <row r="4314" spans="3:4">
      <c r="C4314"/>
      <c r="D4314"/>
    </row>
    <row r="4315" spans="3:4">
      <c r="C4315"/>
      <c r="D4315"/>
    </row>
    <row r="4316" spans="3:4">
      <c r="C4316"/>
      <c r="D4316"/>
    </row>
    <row r="4317" spans="3:4">
      <c r="C4317"/>
      <c r="D4317"/>
    </row>
    <row r="4318" spans="3:4">
      <c r="C4318"/>
      <c r="D4318"/>
    </row>
    <row r="4319" spans="3:4">
      <c r="C4319"/>
      <c r="D4319"/>
    </row>
    <row r="4320" spans="3:4">
      <c r="C4320"/>
      <c r="D4320"/>
    </row>
    <row r="4321" spans="3:4">
      <c r="C4321"/>
      <c r="D4321"/>
    </row>
    <row r="4322" spans="3:4">
      <c r="C4322"/>
      <c r="D4322"/>
    </row>
    <row r="4323" spans="3:4">
      <c r="C4323"/>
      <c r="D4323"/>
    </row>
    <row r="4324" spans="3:4">
      <c r="C4324"/>
      <c r="D4324"/>
    </row>
    <row r="4325" spans="3:4">
      <c r="C4325"/>
      <c r="D4325"/>
    </row>
    <row r="4326" spans="3:4">
      <c r="C4326"/>
      <c r="D4326"/>
    </row>
    <row r="4327" spans="3:4">
      <c r="C4327"/>
      <c r="D4327"/>
    </row>
    <row r="4328" spans="3:4">
      <c r="C4328"/>
      <c r="D4328"/>
    </row>
    <row r="4329" spans="3:4">
      <c r="C4329"/>
      <c r="D4329"/>
    </row>
    <row r="4330" spans="3:4">
      <c r="C4330"/>
      <c r="D4330"/>
    </row>
    <row r="4331" spans="3:4">
      <c r="C4331"/>
      <c r="D4331"/>
    </row>
    <row r="4332" spans="3:4">
      <c r="C4332"/>
      <c r="D4332"/>
    </row>
    <row r="4333" spans="3:4">
      <c r="C4333"/>
      <c r="D4333"/>
    </row>
    <row r="4334" spans="3:4">
      <c r="C4334"/>
      <c r="D4334"/>
    </row>
    <row r="4335" spans="3:4">
      <c r="C4335"/>
      <c r="D4335"/>
    </row>
    <row r="4336" spans="3:4">
      <c r="C4336"/>
      <c r="D4336"/>
    </row>
    <row r="4337" spans="3:4">
      <c r="C4337"/>
      <c r="D4337"/>
    </row>
    <row r="4338" spans="3:4">
      <c r="C4338"/>
      <c r="D4338"/>
    </row>
    <row r="4339" spans="3:4">
      <c r="C4339"/>
      <c r="D4339"/>
    </row>
    <row r="4340" spans="3:4">
      <c r="C4340"/>
      <c r="D4340"/>
    </row>
    <row r="4341" spans="3:4">
      <c r="C4341"/>
      <c r="D4341"/>
    </row>
    <row r="4342" spans="3:4">
      <c r="C4342"/>
      <c r="D4342"/>
    </row>
    <row r="4343" spans="3:4">
      <c r="C4343"/>
      <c r="D4343"/>
    </row>
    <row r="4344" spans="3:4">
      <c r="C4344"/>
      <c r="D4344"/>
    </row>
    <row r="4345" spans="3:4">
      <c r="C4345"/>
      <c r="D4345"/>
    </row>
    <row r="4346" spans="3:4">
      <c r="C4346"/>
      <c r="D4346"/>
    </row>
    <row r="4347" spans="3:4">
      <c r="C4347"/>
      <c r="D4347"/>
    </row>
    <row r="4348" spans="3:4">
      <c r="C4348"/>
      <c r="D4348"/>
    </row>
    <row r="4349" spans="3:4">
      <c r="C4349"/>
      <c r="D4349"/>
    </row>
    <row r="4350" spans="3:4">
      <c r="C4350"/>
      <c r="D4350"/>
    </row>
    <row r="4351" spans="3:4">
      <c r="C4351"/>
      <c r="D4351"/>
    </row>
    <row r="4352" spans="3:4">
      <c r="C4352"/>
      <c r="D4352"/>
    </row>
    <row r="4353" spans="3:4">
      <c r="C4353"/>
      <c r="D4353"/>
    </row>
    <row r="4354" spans="3:4">
      <c r="C4354"/>
      <c r="D4354"/>
    </row>
    <row r="4355" spans="3:4">
      <c r="C4355"/>
      <c r="D4355"/>
    </row>
    <row r="4356" spans="3:4">
      <c r="C4356"/>
      <c r="D4356"/>
    </row>
    <row r="4357" spans="3:4">
      <c r="C4357"/>
      <c r="D4357"/>
    </row>
    <row r="4358" spans="3:4">
      <c r="C4358"/>
      <c r="D4358"/>
    </row>
    <row r="4359" spans="3:4">
      <c r="C4359"/>
      <c r="D4359"/>
    </row>
    <row r="4360" spans="3:4">
      <c r="C4360"/>
      <c r="D4360"/>
    </row>
    <row r="4361" spans="3:4">
      <c r="C4361"/>
      <c r="D4361"/>
    </row>
    <row r="4362" spans="3:4">
      <c r="C4362"/>
      <c r="D4362"/>
    </row>
    <row r="4363" spans="3:4">
      <c r="C4363"/>
      <c r="D4363"/>
    </row>
    <row r="4364" spans="3:4">
      <c r="C4364"/>
      <c r="D4364"/>
    </row>
    <row r="4365" spans="3:4">
      <c r="C4365"/>
      <c r="D4365"/>
    </row>
    <row r="4366" spans="3:4">
      <c r="C4366"/>
      <c r="D4366"/>
    </row>
    <row r="4367" spans="3:4">
      <c r="C4367"/>
      <c r="D4367"/>
    </row>
    <row r="4368" spans="3:4">
      <c r="C4368"/>
      <c r="D4368"/>
    </row>
    <row r="4369" spans="3:4">
      <c r="C4369"/>
      <c r="D4369"/>
    </row>
    <row r="4370" spans="3:4">
      <c r="C4370"/>
      <c r="D4370"/>
    </row>
    <row r="4371" spans="3:4">
      <c r="C4371"/>
      <c r="D4371"/>
    </row>
    <row r="4372" spans="3:4">
      <c r="C4372"/>
      <c r="D4372"/>
    </row>
    <row r="4373" spans="3:4">
      <c r="C4373"/>
      <c r="D4373"/>
    </row>
    <row r="4374" spans="3:4">
      <c r="C4374"/>
      <c r="D4374"/>
    </row>
    <row r="4375" spans="3:4">
      <c r="C4375"/>
      <c r="D4375"/>
    </row>
    <row r="4376" spans="3:4">
      <c r="C4376"/>
      <c r="D4376"/>
    </row>
    <row r="4377" spans="3:4">
      <c r="C4377"/>
      <c r="D4377"/>
    </row>
    <row r="4378" spans="3:4">
      <c r="C4378"/>
      <c r="D4378"/>
    </row>
    <row r="4379" spans="3:4">
      <c r="C4379"/>
      <c r="D4379"/>
    </row>
    <row r="4380" spans="3:4">
      <c r="C4380"/>
      <c r="D4380"/>
    </row>
    <row r="4381" spans="3:4">
      <c r="C4381"/>
      <c r="D4381"/>
    </row>
    <row r="4382" spans="3:4">
      <c r="C4382"/>
      <c r="D4382"/>
    </row>
    <row r="4383" spans="3:4">
      <c r="C4383"/>
      <c r="D4383"/>
    </row>
    <row r="4384" spans="3:4">
      <c r="C4384"/>
      <c r="D4384"/>
    </row>
    <row r="4385" spans="3:4">
      <c r="C4385"/>
      <c r="D4385"/>
    </row>
    <row r="4386" spans="3:4">
      <c r="C4386"/>
      <c r="D4386"/>
    </row>
    <row r="4387" spans="3:4">
      <c r="C4387"/>
      <c r="D4387"/>
    </row>
    <row r="4388" spans="3:4">
      <c r="C4388"/>
      <c r="D4388"/>
    </row>
    <row r="4389" spans="3:4">
      <c r="C4389"/>
      <c r="D4389"/>
    </row>
    <row r="4390" spans="3:4">
      <c r="C4390"/>
      <c r="D4390"/>
    </row>
    <row r="4391" spans="3:4">
      <c r="C4391"/>
      <c r="D4391"/>
    </row>
    <row r="4392" spans="3:4">
      <c r="C4392"/>
      <c r="D4392"/>
    </row>
    <row r="4393" spans="3:4">
      <c r="C4393"/>
      <c r="D4393"/>
    </row>
    <row r="4394" spans="3:4">
      <c r="C4394"/>
      <c r="D4394"/>
    </row>
    <row r="4395" spans="3:4">
      <c r="C4395"/>
      <c r="D4395"/>
    </row>
    <row r="4396" spans="3:4">
      <c r="C4396"/>
      <c r="D4396"/>
    </row>
    <row r="4397" spans="3:4">
      <c r="C4397"/>
      <c r="D4397"/>
    </row>
    <row r="4398" spans="3:4">
      <c r="C4398"/>
      <c r="D4398"/>
    </row>
    <row r="4399" spans="3:4">
      <c r="C4399"/>
      <c r="D4399"/>
    </row>
    <row r="4400" spans="3:4">
      <c r="C4400"/>
      <c r="D4400"/>
    </row>
    <row r="4401" spans="3:4">
      <c r="C4401"/>
      <c r="D4401"/>
    </row>
    <row r="4402" spans="3:4">
      <c r="C4402"/>
      <c r="D4402"/>
    </row>
    <row r="4403" spans="3:4">
      <c r="C4403"/>
      <c r="D4403"/>
    </row>
    <row r="4404" spans="3:4">
      <c r="C4404"/>
      <c r="D4404"/>
    </row>
    <row r="4405" spans="3:4">
      <c r="C4405"/>
      <c r="D4405"/>
    </row>
    <row r="4406" spans="3:4">
      <c r="C4406"/>
      <c r="D4406"/>
    </row>
    <row r="4407" spans="3:4">
      <c r="C4407"/>
      <c r="D4407"/>
    </row>
    <row r="4408" spans="3:4">
      <c r="C4408"/>
      <c r="D4408"/>
    </row>
    <row r="4409" spans="3:4">
      <c r="C4409"/>
      <c r="D4409"/>
    </row>
    <row r="4410" spans="3:4">
      <c r="C4410"/>
      <c r="D4410"/>
    </row>
    <row r="4411" spans="3:4">
      <c r="C4411"/>
      <c r="D4411"/>
    </row>
    <row r="4412" spans="3:4">
      <c r="C4412"/>
      <c r="D4412"/>
    </row>
    <row r="4413" spans="3:4">
      <c r="C4413"/>
      <c r="D4413"/>
    </row>
    <row r="4414" spans="3:4">
      <c r="C4414"/>
      <c r="D4414"/>
    </row>
    <row r="4415" spans="3:4">
      <c r="C4415"/>
      <c r="D4415"/>
    </row>
    <row r="4416" spans="3:4">
      <c r="C4416"/>
      <c r="D4416"/>
    </row>
    <row r="4417" spans="3:4">
      <c r="C4417"/>
      <c r="D4417"/>
    </row>
    <row r="4418" spans="3:4">
      <c r="C4418"/>
      <c r="D4418"/>
    </row>
    <row r="4419" spans="3:4">
      <c r="C4419"/>
      <c r="D4419"/>
    </row>
    <row r="4420" spans="3:4">
      <c r="C4420"/>
      <c r="D4420"/>
    </row>
    <row r="4421" spans="3:4">
      <c r="C4421"/>
      <c r="D4421"/>
    </row>
    <row r="4422" spans="3:4">
      <c r="C4422"/>
      <c r="D4422"/>
    </row>
    <row r="4423" spans="3:4">
      <c r="C4423"/>
      <c r="D4423"/>
    </row>
    <row r="4424" spans="3:4">
      <c r="C4424"/>
      <c r="D4424"/>
    </row>
    <row r="4425" spans="3:4">
      <c r="C4425"/>
      <c r="D4425"/>
    </row>
    <row r="4426" spans="3:4">
      <c r="C4426"/>
      <c r="D4426"/>
    </row>
    <row r="4427" spans="3:4">
      <c r="C4427"/>
      <c r="D4427"/>
    </row>
    <row r="4428" spans="3:4">
      <c r="C4428"/>
      <c r="D4428"/>
    </row>
    <row r="4429" spans="3:4">
      <c r="C4429"/>
      <c r="D4429"/>
    </row>
    <row r="4430" spans="3:4">
      <c r="C4430"/>
      <c r="D4430"/>
    </row>
    <row r="4431" spans="3:4">
      <c r="C4431"/>
      <c r="D4431"/>
    </row>
    <row r="4432" spans="3:4">
      <c r="C4432"/>
      <c r="D4432"/>
    </row>
    <row r="4433" spans="3:4">
      <c r="C4433"/>
      <c r="D4433"/>
    </row>
    <row r="4434" spans="3:4">
      <c r="C4434"/>
      <c r="D4434"/>
    </row>
    <row r="4435" spans="3:4">
      <c r="C4435"/>
      <c r="D4435"/>
    </row>
    <row r="4436" spans="3:4">
      <c r="C4436"/>
      <c r="D4436"/>
    </row>
    <row r="4437" spans="3:4">
      <c r="C4437"/>
      <c r="D4437"/>
    </row>
    <row r="4438" spans="3:4">
      <c r="C4438"/>
      <c r="D4438"/>
    </row>
    <row r="4439" spans="3:4">
      <c r="C4439"/>
      <c r="D4439"/>
    </row>
    <row r="4440" spans="3:4">
      <c r="C4440"/>
      <c r="D4440"/>
    </row>
    <row r="4441" spans="3:4">
      <c r="C4441"/>
      <c r="D4441"/>
    </row>
    <row r="4442" spans="3:4">
      <c r="C4442"/>
      <c r="D4442"/>
    </row>
    <row r="4443" spans="3:4">
      <c r="C4443"/>
      <c r="D4443"/>
    </row>
    <row r="4444" spans="3:4">
      <c r="C4444"/>
      <c r="D4444"/>
    </row>
    <row r="4445" spans="3:4">
      <c r="C4445"/>
      <c r="D4445"/>
    </row>
    <row r="4446" spans="3:4">
      <c r="C4446"/>
      <c r="D4446"/>
    </row>
    <row r="4447" spans="3:4">
      <c r="C4447"/>
      <c r="D4447"/>
    </row>
    <row r="4448" spans="3:4">
      <c r="C4448"/>
      <c r="D4448"/>
    </row>
    <row r="4449" spans="3:4">
      <c r="C4449"/>
      <c r="D4449"/>
    </row>
    <row r="4450" spans="3:4">
      <c r="C4450"/>
      <c r="D4450"/>
    </row>
    <row r="4451" spans="3:4">
      <c r="C4451"/>
      <c r="D4451"/>
    </row>
    <row r="4452" spans="3:4">
      <c r="C4452"/>
      <c r="D4452"/>
    </row>
    <row r="4453" spans="3:4">
      <c r="C4453"/>
      <c r="D4453"/>
    </row>
    <row r="4454" spans="3:4">
      <c r="C4454"/>
      <c r="D4454"/>
    </row>
    <row r="4455" spans="3:4">
      <c r="C4455"/>
      <c r="D4455"/>
    </row>
    <row r="4456" spans="3:4">
      <c r="C4456"/>
      <c r="D4456"/>
    </row>
    <row r="4457" spans="3:4">
      <c r="C4457"/>
      <c r="D4457"/>
    </row>
    <row r="4458" spans="3:4">
      <c r="C4458"/>
      <c r="D4458"/>
    </row>
    <row r="4459" spans="3:4">
      <c r="C4459"/>
      <c r="D4459"/>
    </row>
    <row r="4460" spans="3:4">
      <c r="C4460"/>
      <c r="D4460"/>
    </row>
    <row r="4461" spans="3:4">
      <c r="C4461"/>
      <c r="D4461"/>
    </row>
    <row r="4462" spans="3:4">
      <c r="C4462"/>
      <c r="D4462"/>
    </row>
    <row r="4463" spans="3:4">
      <c r="C4463"/>
      <c r="D4463"/>
    </row>
    <row r="4464" spans="3:4">
      <c r="C4464"/>
      <c r="D4464"/>
    </row>
    <row r="4465" spans="3:4">
      <c r="C4465"/>
      <c r="D4465"/>
    </row>
    <row r="4466" spans="3:4">
      <c r="C4466"/>
      <c r="D4466"/>
    </row>
    <row r="4467" spans="3:4">
      <c r="C4467"/>
      <c r="D4467"/>
    </row>
    <row r="4468" spans="3:4">
      <c r="C4468"/>
      <c r="D4468"/>
    </row>
    <row r="4469" spans="3:4">
      <c r="C4469"/>
      <c r="D4469"/>
    </row>
    <row r="4470" spans="3:4">
      <c r="C4470"/>
      <c r="D4470"/>
    </row>
    <row r="4471" spans="3:4">
      <c r="C4471"/>
      <c r="D4471"/>
    </row>
    <row r="4472" spans="3:4">
      <c r="C4472"/>
      <c r="D4472"/>
    </row>
    <row r="4473" spans="3:4">
      <c r="C4473"/>
      <c r="D4473"/>
    </row>
    <row r="4474" spans="3:4">
      <c r="C4474"/>
      <c r="D4474"/>
    </row>
    <row r="4475" spans="3:4">
      <c r="C4475"/>
      <c r="D4475"/>
    </row>
    <row r="4476" spans="3:4">
      <c r="C4476"/>
      <c r="D4476"/>
    </row>
    <row r="4477" spans="3:4">
      <c r="C4477"/>
      <c r="D4477"/>
    </row>
    <row r="4478" spans="3:4">
      <c r="C4478"/>
      <c r="D4478"/>
    </row>
    <row r="4479" spans="3:4">
      <c r="C4479"/>
      <c r="D4479"/>
    </row>
    <row r="4480" spans="3:4">
      <c r="C4480"/>
      <c r="D4480"/>
    </row>
    <row r="4481" spans="3:4">
      <c r="C4481"/>
      <c r="D4481"/>
    </row>
    <row r="4482" spans="3:4">
      <c r="C4482"/>
      <c r="D4482"/>
    </row>
    <row r="4483" spans="3:4">
      <c r="C4483"/>
      <c r="D4483"/>
    </row>
    <row r="4484" spans="3:4">
      <c r="C4484"/>
      <c r="D4484"/>
    </row>
    <row r="4485" spans="3:4">
      <c r="C4485"/>
      <c r="D4485"/>
    </row>
    <row r="4486" spans="3:4">
      <c r="C4486"/>
      <c r="D4486"/>
    </row>
    <row r="4487" spans="3:4">
      <c r="C4487"/>
      <c r="D4487"/>
    </row>
    <row r="4488" spans="3:4">
      <c r="C4488"/>
      <c r="D4488"/>
    </row>
    <row r="4489" spans="3:4">
      <c r="C4489"/>
      <c r="D4489"/>
    </row>
    <row r="4490" spans="3:4">
      <c r="C4490"/>
      <c r="D4490"/>
    </row>
    <row r="4491" spans="3:4">
      <c r="C4491"/>
      <c r="D4491"/>
    </row>
    <row r="4492" spans="3:4">
      <c r="C4492"/>
      <c r="D4492"/>
    </row>
    <row r="4493" spans="3:4">
      <c r="C4493"/>
      <c r="D4493"/>
    </row>
    <row r="4494" spans="3:4">
      <c r="C4494"/>
      <c r="D4494"/>
    </row>
    <row r="4495" spans="3:4">
      <c r="C4495"/>
      <c r="D4495"/>
    </row>
    <row r="4496" spans="3:4">
      <c r="C4496"/>
      <c r="D4496"/>
    </row>
    <row r="4497" spans="3:4">
      <c r="C4497"/>
      <c r="D4497"/>
    </row>
    <row r="4498" spans="3:4">
      <c r="C4498"/>
      <c r="D4498"/>
    </row>
    <row r="4499" spans="3:4">
      <c r="C4499"/>
      <c r="D4499"/>
    </row>
    <row r="4500" spans="3:4">
      <c r="C4500"/>
      <c r="D4500"/>
    </row>
    <row r="4501" spans="3:4">
      <c r="C4501"/>
      <c r="D4501"/>
    </row>
    <row r="4502" spans="3:4">
      <c r="C4502"/>
      <c r="D4502"/>
    </row>
    <row r="4503" spans="3:4">
      <c r="C4503"/>
      <c r="D4503"/>
    </row>
    <row r="4504" spans="3:4">
      <c r="C4504"/>
      <c r="D4504"/>
    </row>
    <row r="4505" spans="3:4">
      <c r="C4505"/>
      <c r="D4505"/>
    </row>
    <row r="4506" spans="3:4">
      <c r="C4506"/>
      <c r="D4506"/>
    </row>
    <row r="4507" spans="3:4">
      <c r="C4507"/>
      <c r="D4507"/>
    </row>
    <row r="4508" spans="3:4">
      <c r="C4508"/>
      <c r="D4508"/>
    </row>
    <row r="4509" spans="3:4">
      <c r="C4509"/>
      <c r="D4509"/>
    </row>
    <row r="4510" spans="3:4">
      <c r="C4510"/>
      <c r="D4510"/>
    </row>
    <row r="4511" spans="3:4">
      <c r="C4511"/>
      <c r="D4511"/>
    </row>
    <row r="4512" spans="3:4">
      <c r="C4512"/>
      <c r="D4512"/>
    </row>
    <row r="4513" spans="3:4">
      <c r="C4513"/>
      <c r="D4513"/>
    </row>
    <row r="4514" spans="3:4">
      <c r="C4514"/>
      <c r="D4514"/>
    </row>
    <row r="4515" spans="3:4">
      <c r="C4515"/>
      <c r="D4515"/>
    </row>
    <row r="4516" spans="3:4">
      <c r="C4516"/>
      <c r="D4516"/>
    </row>
    <row r="4517" spans="3:4">
      <c r="C4517"/>
      <c r="D4517"/>
    </row>
    <row r="4518" spans="3:4">
      <c r="C4518"/>
      <c r="D4518"/>
    </row>
    <row r="4519" spans="3:4">
      <c r="C4519"/>
      <c r="D4519"/>
    </row>
    <row r="4520" spans="3:4">
      <c r="C4520"/>
      <c r="D4520"/>
    </row>
    <row r="4521" spans="3:4">
      <c r="C4521"/>
      <c r="D4521"/>
    </row>
    <row r="4522" spans="3:4">
      <c r="C4522"/>
      <c r="D4522"/>
    </row>
    <row r="4523" spans="3:4">
      <c r="C4523"/>
      <c r="D4523"/>
    </row>
    <row r="4524" spans="3:4">
      <c r="C4524"/>
      <c r="D4524"/>
    </row>
    <row r="4525" spans="3:4">
      <c r="C4525"/>
      <c r="D4525"/>
    </row>
    <row r="4526" spans="3:4">
      <c r="C4526"/>
      <c r="D4526"/>
    </row>
    <row r="4527" spans="3:4">
      <c r="C4527"/>
      <c r="D4527"/>
    </row>
    <row r="4528" spans="3:4">
      <c r="C4528"/>
      <c r="D4528"/>
    </row>
    <row r="4529" spans="3:4">
      <c r="C4529"/>
      <c r="D4529"/>
    </row>
    <row r="4530" spans="3:4">
      <c r="C4530"/>
      <c r="D4530"/>
    </row>
    <row r="4531" spans="3:4">
      <c r="C4531"/>
      <c r="D4531"/>
    </row>
    <row r="4532" spans="3:4">
      <c r="C4532"/>
      <c r="D4532"/>
    </row>
    <row r="4533" spans="3:4">
      <c r="C4533"/>
      <c r="D4533"/>
    </row>
    <row r="4534" spans="3:4">
      <c r="C4534"/>
      <c r="D4534"/>
    </row>
    <row r="4535" spans="3:4">
      <c r="C4535"/>
      <c r="D4535"/>
    </row>
    <row r="4536" spans="3:4">
      <c r="C4536"/>
      <c r="D4536"/>
    </row>
    <row r="4537" spans="3:4">
      <c r="C4537"/>
      <c r="D4537"/>
    </row>
    <row r="4538" spans="3:4">
      <c r="C4538"/>
      <c r="D4538"/>
    </row>
    <row r="4539" spans="3:4">
      <c r="C4539"/>
      <c r="D4539"/>
    </row>
    <row r="4540" spans="3:4">
      <c r="C4540"/>
      <c r="D4540"/>
    </row>
    <row r="4541" spans="3:4">
      <c r="C4541"/>
      <c r="D4541"/>
    </row>
    <row r="4542" spans="3:4">
      <c r="C4542"/>
      <c r="D4542"/>
    </row>
    <row r="4543" spans="3:4">
      <c r="C4543"/>
      <c r="D4543"/>
    </row>
    <row r="4544" spans="3:4">
      <c r="C4544"/>
      <c r="D4544"/>
    </row>
    <row r="4545" spans="3:4">
      <c r="C4545"/>
      <c r="D4545"/>
    </row>
    <row r="4546" spans="3:4">
      <c r="C4546"/>
      <c r="D4546"/>
    </row>
    <row r="4547" spans="3:4">
      <c r="C4547"/>
      <c r="D4547"/>
    </row>
    <row r="4548" spans="3:4">
      <c r="C4548"/>
      <c r="D4548"/>
    </row>
    <row r="4549" spans="3:4">
      <c r="C4549"/>
      <c r="D4549"/>
    </row>
    <row r="4550" spans="3:4">
      <c r="C4550"/>
      <c r="D4550"/>
    </row>
    <row r="4551" spans="3:4">
      <c r="C4551"/>
      <c r="D4551"/>
    </row>
    <row r="4552" spans="3:4">
      <c r="C4552"/>
      <c r="D4552"/>
    </row>
    <row r="4553" spans="3:4">
      <c r="C4553"/>
      <c r="D4553"/>
    </row>
    <row r="4554" spans="3:4">
      <c r="C4554"/>
      <c r="D4554"/>
    </row>
    <row r="4555" spans="3:4">
      <c r="C4555"/>
      <c r="D4555"/>
    </row>
    <row r="4556" spans="3:4">
      <c r="C4556"/>
      <c r="D4556"/>
    </row>
    <row r="4557" spans="3:4">
      <c r="C4557"/>
      <c r="D4557"/>
    </row>
    <row r="4558" spans="3:4">
      <c r="C4558"/>
      <c r="D4558"/>
    </row>
    <row r="4559" spans="3:4">
      <c r="C4559"/>
      <c r="D4559"/>
    </row>
    <row r="4560" spans="3:4">
      <c r="C4560"/>
      <c r="D4560"/>
    </row>
    <row r="4561" spans="3:4">
      <c r="C4561"/>
      <c r="D4561"/>
    </row>
    <row r="4562" spans="3:4">
      <c r="C4562"/>
      <c r="D4562"/>
    </row>
    <row r="4563" spans="3:4">
      <c r="C4563"/>
      <c r="D4563"/>
    </row>
    <row r="4564" spans="3:4">
      <c r="C4564"/>
      <c r="D4564"/>
    </row>
    <row r="4565" spans="3:4">
      <c r="C4565"/>
      <c r="D4565"/>
    </row>
    <row r="4566" spans="3:4">
      <c r="C4566"/>
      <c r="D4566"/>
    </row>
    <row r="4567" spans="3:4">
      <c r="C4567"/>
      <c r="D4567"/>
    </row>
    <row r="4568" spans="3:4">
      <c r="C4568"/>
      <c r="D4568"/>
    </row>
    <row r="4569" spans="3:4">
      <c r="C4569"/>
      <c r="D4569"/>
    </row>
    <row r="4570" spans="3:4">
      <c r="C4570"/>
      <c r="D4570"/>
    </row>
    <row r="4571" spans="3:4">
      <c r="C4571"/>
      <c r="D4571"/>
    </row>
    <row r="4572" spans="3:4">
      <c r="C4572"/>
      <c r="D4572"/>
    </row>
    <row r="4573" spans="3:4">
      <c r="C4573"/>
      <c r="D4573"/>
    </row>
    <row r="4574" spans="3:4">
      <c r="C4574"/>
      <c r="D4574"/>
    </row>
    <row r="4575" spans="3:4">
      <c r="C4575"/>
      <c r="D4575"/>
    </row>
    <row r="4576" spans="3:4">
      <c r="C4576"/>
      <c r="D4576"/>
    </row>
    <row r="4577" spans="3:4">
      <c r="C4577"/>
      <c r="D4577"/>
    </row>
    <row r="4578" spans="3:4">
      <c r="C4578"/>
      <c r="D4578"/>
    </row>
    <row r="4579" spans="3:4">
      <c r="C4579"/>
      <c r="D4579"/>
    </row>
    <row r="4580" spans="3:4">
      <c r="C4580"/>
      <c r="D4580"/>
    </row>
    <row r="4581" spans="3:4">
      <c r="C4581"/>
      <c r="D4581"/>
    </row>
    <row r="4582" spans="3:4">
      <c r="C4582"/>
      <c r="D4582"/>
    </row>
    <row r="4583" spans="3:4">
      <c r="C4583"/>
      <c r="D4583"/>
    </row>
    <row r="4584" spans="3:4">
      <c r="C4584"/>
      <c r="D4584"/>
    </row>
    <row r="4585" spans="3:4">
      <c r="C4585"/>
      <c r="D4585"/>
    </row>
    <row r="4586" spans="3:4">
      <c r="C4586"/>
      <c r="D4586"/>
    </row>
    <row r="4587" spans="3:4">
      <c r="C4587"/>
      <c r="D4587"/>
    </row>
    <row r="4588" spans="3:4">
      <c r="C4588"/>
      <c r="D4588"/>
    </row>
    <row r="4589" spans="3:4">
      <c r="C4589"/>
      <c r="D4589"/>
    </row>
    <row r="4590" spans="3:4">
      <c r="C4590"/>
      <c r="D4590"/>
    </row>
    <row r="4591" spans="3:4">
      <c r="C4591"/>
      <c r="D4591"/>
    </row>
    <row r="4592" spans="3:4">
      <c r="C4592"/>
      <c r="D4592"/>
    </row>
    <row r="4593" spans="3:4">
      <c r="C4593"/>
      <c r="D4593"/>
    </row>
    <row r="4594" spans="3:4">
      <c r="C4594"/>
      <c r="D4594"/>
    </row>
    <row r="4595" spans="3:4">
      <c r="C4595"/>
      <c r="D4595"/>
    </row>
    <row r="4596" spans="3:4">
      <c r="C4596"/>
      <c r="D4596"/>
    </row>
    <row r="4597" spans="3:4">
      <c r="C4597"/>
      <c r="D4597"/>
    </row>
    <row r="4598" spans="3:4">
      <c r="C4598"/>
      <c r="D4598"/>
    </row>
    <row r="4599" spans="3:4">
      <c r="C4599"/>
      <c r="D4599"/>
    </row>
    <row r="4600" spans="3:4">
      <c r="C4600"/>
      <c r="D4600"/>
    </row>
    <row r="4601" spans="3:4">
      <c r="C4601"/>
      <c r="D4601"/>
    </row>
    <row r="4602" spans="3:4">
      <c r="C4602"/>
      <c r="D4602"/>
    </row>
    <row r="4603" spans="3:4">
      <c r="C4603"/>
      <c r="D4603"/>
    </row>
    <row r="4604" spans="3:4">
      <c r="C4604"/>
      <c r="D4604"/>
    </row>
    <row r="4605" spans="3:4">
      <c r="C4605"/>
      <c r="D4605"/>
    </row>
    <row r="4606" spans="3:4">
      <c r="C4606"/>
      <c r="D4606"/>
    </row>
    <row r="4607" spans="3:4">
      <c r="C4607"/>
      <c r="D4607"/>
    </row>
    <row r="4608" spans="3:4">
      <c r="C4608"/>
      <c r="D4608"/>
    </row>
    <row r="4609" spans="3:4">
      <c r="C4609"/>
      <c r="D4609"/>
    </row>
    <row r="4610" spans="3:4">
      <c r="C4610"/>
      <c r="D4610"/>
    </row>
    <row r="4611" spans="3:4">
      <c r="C4611"/>
      <c r="D4611"/>
    </row>
    <row r="4612" spans="3:4">
      <c r="C4612"/>
      <c r="D4612"/>
    </row>
    <row r="4613" spans="3:4">
      <c r="C4613"/>
      <c r="D4613"/>
    </row>
    <row r="4614" spans="3:4">
      <c r="C4614"/>
      <c r="D4614"/>
    </row>
    <row r="4615" spans="3:4">
      <c r="C4615"/>
      <c r="D4615"/>
    </row>
    <row r="4616" spans="3:4">
      <c r="C4616"/>
      <c r="D4616"/>
    </row>
    <row r="4617" spans="3:4">
      <c r="C4617"/>
      <c r="D4617"/>
    </row>
    <row r="4618" spans="3:4">
      <c r="C4618"/>
      <c r="D4618"/>
    </row>
    <row r="4619" spans="3:4">
      <c r="C4619"/>
      <c r="D4619"/>
    </row>
    <row r="4620" spans="3:4">
      <c r="C4620"/>
      <c r="D4620"/>
    </row>
    <row r="4621" spans="3:4">
      <c r="C4621"/>
      <c r="D4621"/>
    </row>
    <row r="4622" spans="3:4">
      <c r="C4622"/>
      <c r="D4622"/>
    </row>
    <row r="4623" spans="3:4">
      <c r="C4623"/>
      <c r="D4623"/>
    </row>
    <row r="4624" spans="3:4">
      <c r="C4624"/>
      <c r="D4624"/>
    </row>
    <row r="4625" spans="3:4">
      <c r="C4625"/>
      <c r="D4625"/>
    </row>
    <row r="4626" spans="3:4">
      <c r="C4626"/>
      <c r="D4626"/>
    </row>
    <row r="4627" spans="3:4">
      <c r="C4627"/>
      <c r="D4627"/>
    </row>
    <row r="4628" spans="3:4">
      <c r="C4628"/>
      <c r="D4628"/>
    </row>
    <row r="4629" spans="3:4">
      <c r="C4629"/>
      <c r="D4629"/>
    </row>
    <row r="4630" spans="3:4">
      <c r="C4630"/>
      <c r="D4630"/>
    </row>
    <row r="4631" spans="3:4">
      <c r="C4631"/>
      <c r="D4631"/>
    </row>
    <row r="4632" spans="3:4">
      <c r="C4632"/>
      <c r="D4632"/>
    </row>
    <row r="4633" spans="3:4">
      <c r="C4633"/>
      <c r="D4633"/>
    </row>
    <row r="4634" spans="3:4">
      <c r="C4634"/>
      <c r="D4634"/>
    </row>
    <row r="4635" spans="3:4">
      <c r="C4635"/>
      <c r="D4635"/>
    </row>
    <row r="4636" spans="3:4">
      <c r="C4636"/>
      <c r="D4636"/>
    </row>
    <row r="4637" spans="3:4">
      <c r="C4637"/>
      <c r="D4637"/>
    </row>
    <row r="4638" spans="3:4">
      <c r="C4638"/>
      <c r="D4638"/>
    </row>
    <row r="4639" spans="3:4">
      <c r="C4639"/>
      <c r="D4639"/>
    </row>
    <row r="4640" spans="3:4">
      <c r="C4640"/>
      <c r="D4640"/>
    </row>
    <row r="4641" spans="3:4">
      <c r="C4641"/>
      <c r="D4641"/>
    </row>
    <row r="4642" spans="3:4">
      <c r="C4642"/>
      <c r="D4642"/>
    </row>
    <row r="4643" spans="3:4">
      <c r="C4643"/>
      <c r="D4643"/>
    </row>
    <row r="4644" spans="3:4">
      <c r="C4644"/>
      <c r="D4644"/>
    </row>
    <row r="4645" spans="3:4">
      <c r="C4645"/>
      <c r="D4645"/>
    </row>
    <row r="4646" spans="3:4">
      <c r="C4646"/>
      <c r="D4646"/>
    </row>
    <row r="4647" spans="3:4">
      <c r="C4647"/>
      <c r="D4647"/>
    </row>
    <row r="4648" spans="3:4">
      <c r="C4648"/>
      <c r="D4648"/>
    </row>
    <row r="4649" spans="3:4">
      <c r="C4649"/>
      <c r="D4649"/>
    </row>
    <row r="4650" spans="3:4">
      <c r="C4650"/>
      <c r="D4650"/>
    </row>
    <row r="4651" spans="3:4">
      <c r="C4651"/>
      <c r="D4651"/>
    </row>
    <row r="4652" spans="3:4">
      <c r="C4652"/>
      <c r="D4652"/>
    </row>
    <row r="4653" spans="3:4">
      <c r="C4653"/>
      <c r="D4653"/>
    </row>
    <row r="4654" spans="3:4">
      <c r="C4654"/>
      <c r="D4654"/>
    </row>
    <row r="4655" spans="3:4">
      <c r="C4655"/>
      <c r="D4655"/>
    </row>
    <row r="4656" spans="3:4">
      <c r="C4656"/>
      <c r="D4656"/>
    </row>
    <row r="4657" spans="3:4">
      <c r="C4657"/>
      <c r="D4657"/>
    </row>
    <row r="4658" spans="3:4">
      <c r="C4658"/>
      <c r="D4658"/>
    </row>
    <row r="4659" spans="3:4">
      <c r="C4659"/>
      <c r="D4659"/>
    </row>
    <row r="4660" spans="3:4">
      <c r="C4660"/>
      <c r="D4660"/>
    </row>
    <row r="4661" spans="3:4">
      <c r="C4661"/>
      <c r="D4661"/>
    </row>
    <row r="4662" spans="3:4">
      <c r="C4662"/>
      <c r="D4662"/>
    </row>
    <row r="4663" spans="3:4">
      <c r="C4663"/>
      <c r="D4663"/>
    </row>
    <row r="4664" spans="3:4">
      <c r="C4664"/>
      <c r="D4664"/>
    </row>
    <row r="4665" spans="3:4">
      <c r="C4665"/>
      <c r="D4665"/>
    </row>
    <row r="4666" spans="3:4">
      <c r="C4666"/>
      <c r="D4666"/>
    </row>
    <row r="4667" spans="3:4">
      <c r="C4667"/>
      <c r="D4667"/>
    </row>
    <row r="4668" spans="3:4">
      <c r="C4668"/>
      <c r="D4668"/>
    </row>
    <row r="4669" spans="3:4">
      <c r="C4669"/>
      <c r="D4669"/>
    </row>
    <row r="4670" spans="3:4">
      <c r="C4670"/>
      <c r="D4670"/>
    </row>
    <row r="4671" spans="3:4">
      <c r="C4671"/>
      <c r="D4671"/>
    </row>
    <row r="4672" spans="3:4">
      <c r="C4672"/>
      <c r="D4672"/>
    </row>
    <row r="4673" spans="3:4">
      <c r="C4673"/>
      <c r="D4673"/>
    </row>
    <row r="4674" spans="3:4">
      <c r="C4674"/>
      <c r="D4674"/>
    </row>
    <row r="4675" spans="3:4">
      <c r="C4675"/>
      <c r="D4675"/>
    </row>
    <row r="4676" spans="3:4">
      <c r="C4676"/>
      <c r="D4676"/>
    </row>
    <row r="4677" spans="3:4">
      <c r="C4677"/>
      <c r="D4677"/>
    </row>
    <row r="4678" spans="3:4">
      <c r="C4678"/>
      <c r="D4678"/>
    </row>
    <row r="4679" spans="3:4">
      <c r="C4679"/>
      <c r="D4679"/>
    </row>
    <row r="4680" spans="3:4">
      <c r="C4680"/>
      <c r="D4680"/>
    </row>
    <row r="4681" spans="3:4">
      <c r="C4681"/>
      <c r="D4681"/>
    </row>
    <row r="4682" spans="3:4">
      <c r="C4682"/>
      <c r="D4682"/>
    </row>
    <row r="4683" spans="3:4">
      <c r="C4683"/>
      <c r="D4683"/>
    </row>
    <row r="4684" spans="3:4">
      <c r="C4684"/>
      <c r="D4684"/>
    </row>
    <row r="4685" spans="3:4">
      <c r="C4685"/>
      <c r="D4685"/>
    </row>
    <row r="4686" spans="3:4">
      <c r="C4686"/>
      <c r="D4686"/>
    </row>
    <row r="4687" spans="3:4">
      <c r="C4687"/>
      <c r="D4687"/>
    </row>
    <row r="4688" spans="3:4">
      <c r="C4688"/>
      <c r="D4688"/>
    </row>
    <row r="4689" spans="3:4">
      <c r="C4689"/>
      <c r="D4689"/>
    </row>
    <row r="4690" spans="3:4">
      <c r="C4690"/>
      <c r="D4690"/>
    </row>
    <row r="4691" spans="3:4">
      <c r="C4691"/>
      <c r="D4691"/>
    </row>
    <row r="4692" spans="3:4">
      <c r="C4692"/>
      <c r="D4692"/>
    </row>
    <row r="4693" spans="3:4">
      <c r="C4693"/>
      <c r="D4693"/>
    </row>
    <row r="4694" spans="3:4">
      <c r="C4694"/>
      <c r="D4694"/>
    </row>
    <row r="4695" spans="3:4">
      <c r="C4695"/>
      <c r="D4695"/>
    </row>
    <row r="4696" spans="3:4">
      <c r="C4696"/>
      <c r="D4696"/>
    </row>
    <row r="4697" spans="3:4">
      <c r="C4697"/>
      <c r="D4697"/>
    </row>
    <row r="4698" spans="3:4">
      <c r="C4698"/>
      <c r="D4698"/>
    </row>
    <row r="4699" spans="3:4">
      <c r="C4699"/>
      <c r="D4699"/>
    </row>
    <row r="4700" spans="3:4">
      <c r="C4700"/>
      <c r="D4700"/>
    </row>
    <row r="4701" spans="3:4">
      <c r="C4701"/>
      <c r="D4701"/>
    </row>
    <row r="4702" spans="3:4">
      <c r="C4702"/>
      <c r="D4702"/>
    </row>
    <row r="4703" spans="3:4">
      <c r="C4703"/>
      <c r="D4703"/>
    </row>
    <row r="4704" spans="3:4">
      <c r="C4704"/>
      <c r="D4704"/>
    </row>
    <row r="4705" spans="3:4">
      <c r="C4705"/>
      <c r="D4705"/>
    </row>
    <row r="4706" spans="3:4">
      <c r="C4706"/>
      <c r="D4706"/>
    </row>
    <row r="4707" spans="3:4">
      <c r="C4707"/>
      <c r="D4707"/>
    </row>
    <row r="4708" spans="3:4">
      <c r="C4708"/>
      <c r="D4708"/>
    </row>
    <row r="4709" spans="3:4">
      <c r="C4709"/>
      <c r="D4709"/>
    </row>
    <row r="4710" spans="3:4">
      <c r="C4710"/>
      <c r="D4710"/>
    </row>
    <row r="4711" spans="3:4">
      <c r="C4711"/>
      <c r="D4711"/>
    </row>
    <row r="4712" spans="3:4">
      <c r="C4712"/>
      <c r="D4712"/>
    </row>
    <row r="4713" spans="3:4">
      <c r="C4713"/>
      <c r="D4713"/>
    </row>
    <row r="4714" spans="3:4">
      <c r="C4714"/>
      <c r="D4714"/>
    </row>
    <row r="4715" spans="3:4">
      <c r="C4715"/>
      <c r="D4715"/>
    </row>
    <row r="4716" spans="3:4">
      <c r="C4716"/>
      <c r="D4716"/>
    </row>
    <row r="4717" spans="3:4">
      <c r="C4717"/>
      <c r="D4717"/>
    </row>
    <row r="4718" spans="3:4">
      <c r="C4718"/>
      <c r="D4718"/>
    </row>
    <row r="4719" spans="3:4">
      <c r="C4719"/>
      <c r="D4719"/>
    </row>
    <row r="4720" spans="3:4">
      <c r="C4720"/>
      <c r="D4720"/>
    </row>
    <row r="4721" spans="3:4">
      <c r="C4721"/>
      <c r="D4721"/>
    </row>
    <row r="4722" spans="3:4">
      <c r="C4722"/>
      <c r="D4722"/>
    </row>
    <row r="4723" spans="3:4">
      <c r="C4723"/>
      <c r="D4723"/>
    </row>
    <row r="4724" spans="3:4">
      <c r="C4724"/>
      <c r="D4724"/>
    </row>
    <row r="4725" spans="3:4">
      <c r="C4725"/>
      <c r="D4725"/>
    </row>
    <row r="4726" spans="3:4">
      <c r="C4726"/>
      <c r="D4726"/>
    </row>
    <row r="4727" spans="3:4">
      <c r="C4727"/>
      <c r="D4727"/>
    </row>
    <row r="4728" spans="3:4">
      <c r="C4728"/>
      <c r="D4728"/>
    </row>
    <row r="4729" spans="3:4">
      <c r="C4729"/>
      <c r="D4729"/>
    </row>
    <row r="4730" spans="3:4">
      <c r="C4730"/>
      <c r="D4730"/>
    </row>
    <row r="4731" spans="3:4">
      <c r="C4731"/>
      <c r="D4731"/>
    </row>
    <row r="4732" spans="3:4">
      <c r="C4732"/>
      <c r="D4732"/>
    </row>
    <row r="4733" spans="3:4">
      <c r="C4733"/>
      <c r="D4733"/>
    </row>
    <row r="4734" spans="3:4">
      <c r="C4734"/>
      <c r="D4734"/>
    </row>
    <row r="4735" spans="3:4">
      <c r="C4735"/>
      <c r="D4735"/>
    </row>
    <row r="4736" spans="3:4">
      <c r="C4736"/>
      <c r="D4736"/>
    </row>
    <row r="4737" spans="3:4">
      <c r="C4737"/>
      <c r="D4737"/>
    </row>
    <row r="4738" spans="3:4">
      <c r="C4738"/>
      <c r="D4738"/>
    </row>
    <row r="4739" spans="3:4">
      <c r="C4739"/>
      <c r="D4739"/>
    </row>
    <row r="4740" spans="3:4">
      <c r="C4740"/>
      <c r="D4740"/>
    </row>
    <row r="4741" spans="3:4">
      <c r="C4741"/>
      <c r="D4741"/>
    </row>
    <row r="4742" spans="3:4">
      <c r="C4742"/>
      <c r="D4742"/>
    </row>
    <row r="4743" spans="3:4">
      <c r="C4743"/>
      <c r="D4743"/>
    </row>
    <row r="4744" spans="3:4">
      <c r="C4744"/>
      <c r="D4744"/>
    </row>
    <row r="4745" spans="3:4">
      <c r="C4745"/>
      <c r="D4745"/>
    </row>
    <row r="4746" spans="3:4">
      <c r="C4746"/>
      <c r="D4746"/>
    </row>
    <row r="4747" spans="3:4">
      <c r="C4747"/>
      <c r="D4747"/>
    </row>
    <row r="4748" spans="3:4">
      <c r="C4748"/>
      <c r="D4748"/>
    </row>
    <row r="4749" spans="3:4">
      <c r="C4749"/>
      <c r="D4749"/>
    </row>
    <row r="4750" spans="3:4">
      <c r="C4750"/>
      <c r="D4750"/>
    </row>
    <row r="4751" spans="3:4">
      <c r="C4751"/>
      <c r="D4751"/>
    </row>
    <row r="4752" spans="3:4">
      <c r="C4752"/>
      <c r="D4752"/>
    </row>
    <row r="4753" spans="3:4">
      <c r="C4753"/>
      <c r="D4753"/>
    </row>
    <row r="4754" spans="3:4">
      <c r="C4754"/>
      <c r="D4754"/>
    </row>
    <row r="4755" spans="3:4">
      <c r="C4755"/>
      <c r="D4755"/>
    </row>
    <row r="4756" spans="3:4">
      <c r="C4756"/>
      <c r="D4756"/>
    </row>
    <row r="4757" spans="3:4">
      <c r="C4757"/>
      <c r="D4757"/>
    </row>
    <row r="4758" spans="3:4">
      <c r="C4758"/>
      <c r="D4758"/>
    </row>
    <row r="4759" spans="3:4">
      <c r="C4759"/>
      <c r="D4759"/>
    </row>
    <row r="4760" spans="3:4">
      <c r="C4760"/>
      <c r="D4760"/>
    </row>
    <row r="4761" spans="3:4">
      <c r="C4761"/>
      <c r="D4761"/>
    </row>
    <row r="4762" spans="3:4">
      <c r="C4762"/>
      <c r="D4762"/>
    </row>
    <row r="4763" spans="3:4">
      <c r="C4763"/>
      <c r="D4763"/>
    </row>
    <row r="4764" spans="3:4">
      <c r="C4764"/>
      <c r="D4764"/>
    </row>
    <row r="4765" spans="3:4">
      <c r="C4765"/>
      <c r="D4765"/>
    </row>
    <row r="4766" spans="3:4">
      <c r="C4766"/>
      <c r="D4766"/>
    </row>
    <row r="4767" spans="3:4">
      <c r="C4767"/>
      <c r="D4767"/>
    </row>
    <row r="4768" spans="3:4">
      <c r="C4768"/>
      <c r="D4768"/>
    </row>
    <row r="4769" spans="3:4">
      <c r="C4769"/>
      <c r="D4769"/>
    </row>
    <row r="4770" spans="3:4">
      <c r="C4770"/>
      <c r="D4770"/>
    </row>
    <row r="4771" spans="3:4">
      <c r="C4771"/>
      <c r="D4771"/>
    </row>
    <row r="4772" spans="3:4">
      <c r="C4772"/>
      <c r="D4772"/>
    </row>
    <row r="4773" spans="3:4">
      <c r="C4773"/>
      <c r="D4773"/>
    </row>
    <row r="4774" spans="3:4">
      <c r="C4774"/>
      <c r="D4774"/>
    </row>
    <row r="4775" spans="3:4">
      <c r="C4775"/>
      <c r="D4775"/>
    </row>
    <row r="4776" spans="3:4">
      <c r="C4776"/>
      <c r="D4776"/>
    </row>
    <row r="4777" spans="3:4">
      <c r="C4777"/>
      <c r="D4777"/>
    </row>
    <row r="4778" spans="3:4">
      <c r="C4778"/>
      <c r="D4778"/>
    </row>
    <row r="4779" spans="3:4">
      <c r="C4779"/>
      <c r="D4779"/>
    </row>
    <row r="4780" spans="3:4">
      <c r="C4780"/>
      <c r="D4780"/>
    </row>
    <row r="4781" spans="3:4">
      <c r="C4781"/>
      <c r="D4781"/>
    </row>
    <row r="4782" spans="3:4">
      <c r="C4782"/>
      <c r="D4782"/>
    </row>
    <row r="4783" spans="3:4">
      <c r="C4783"/>
      <c r="D4783"/>
    </row>
    <row r="4784" spans="3:4">
      <c r="C4784"/>
      <c r="D4784"/>
    </row>
    <row r="4785" spans="3:4">
      <c r="C4785"/>
      <c r="D4785"/>
    </row>
    <row r="4786" spans="3:4">
      <c r="C4786"/>
      <c r="D4786"/>
    </row>
    <row r="4787" spans="3:4">
      <c r="C4787"/>
      <c r="D4787"/>
    </row>
    <row r="4788" spans="3:4">
      <c r="C4788"/>
      <c r="D4788"/>
    </row>
    <row r="4789" spans="3:4">
      <c r="C4789"/>
      <c r="D4789"/>
    </row>
    <row r="4790" spans="3:4">
      <c r="C4790"/>
      <c r="D4790"/>
    </row>
    <row r="4791" spans="3:4">
      <c r="C4791"/>
      <c r="D4791"/>
    </row>
    <row r="4792" spans="3:4">
      <c r="C4792"/>
      <c r="D4792"/>
    </row>
    <row r="4793" spans="3:4">
      <c r="C4793"/>
      <c r="D4793"/>
    </row>
    <row r="4794" spans="3:4">
      <c r="C4794"/>
      <c r="D4794"/>
    </row>
    <row r="4795" spans="3:4">
      <c r="C4795"/>
      <c r="D4795"/>
    </row>
    <row r="4796" spans="3:4">
      <c r="C4796"/>
      <c r="D4796"/>
    </row>
    <row r="4797" spans="3:4">
      <c r="C4797"/>
      <c r="D4797"/>
    </row>
    <row r="4798" spans="3:4">
      <c r="C4798"/>
      <c r="D4798"/>
    </row>
    <row r="4799" spans="3:4">
      <c r="C4799"/>
      <c r="D4799"/>
    </row>
    <row r="4800" spans="3:4">
      <c r="C4800"/>
      <c r="D4800"/>
    </row>
    <row r="4801" spans="3:4">
      <c r="C4801"/>
      <c r="D4801"/>
    </row>
    <row r="4802" spans="3:4">
      <c r="C4802"/>
      <c r="D4802"/>
    </row>
    <row r="4803" spans="3:4">
      <c r="C4803"/>
      <c r="D4803"/>
    </row>
    <row r="4804" spans="3:4">
      <c r="C4804"/>
      <c r="D4804"/>
    </row>
    <row r="4805" spans="3:4">
      <c r="C4805"/>
      <c r="D4805"/>
    </row>
    <row r="4806" spans="3:4">
      <c r="C4806"/>
      <c r="D4806"/>
    </row>
    <row r="4807" spans="3:4">
      <c r="C4807"/>
      <c r="D4807"/>
    </row>
    <row r="4808" spans="3:4">
      <c r="C4808"/>
      <c r="D4808"/>
    </row>
    <row r="4809" spans="3:4">
      <c r="C4809"/>
      <c r="D4809"/>
    </row>
    <row r="4810" spans="3:4">
      <c r="C4810"/>
      <c r="D4810"/>
    </row>
    <row r="4811" spans="3:4">
      <c r="C4811"/>
      <c r="D4811"/>
    </row>
    <row r="4812" spans="3:4">
      <c r="C4812"/>
      <c r="D4812"/>
    </row>
    <row r="4813" spans="3:4">
      <c r="C4813"/>
      <c r="D4813"/>
    </row>
    <row r="4814" spans="3:4">
      <c r="C4814"/>
      <c r="D4814"/>
    </row>
    <row r="4815" spans="3:4">
      <c r="C4815"/>
      <c r="D4815"/>
    </row>
    <row r="4816" spans="3:4">
      <c r="C4816"/>
      <c r="D4816"/>
    </row>
    <row r="4817" spans="3:4">
      <c r="C4817"/>
      <c r="D4817"/>
    </row>
    <row r="4818" spans="3:4">
      <c r="C4818"/>
      <c r="D4818"/>
    </row>
    <row r="4819" spans="3:4">
      <c r="C4819"/>
      <c r="D4819"/>
    </row>
    <row r="4820" spans="3:4">
      <c r="C4820"/>
      <c r="D4820"/>
    </row>
    <row r="4821" spans="3:4">
      <c r="C4821"/>
      <c r="D4821"/>
    </row>
    <row r="4822" spans="3:4">
      <c r="C4822"/>
      <c r="D4822"/>
    </row>
    <row r="4823" spans="3:4">
      <c r="C4823"/>
      <c r="D4823"/>
    </row>
    <row r="4824" spans="3:4">
      <c r="C4824"/>
      <c r="D4824"/>
    </row>
    <row r="4825" spans="3:4">
      <c r="C4825"/>
      <c r="D4825"/>
    </row>
    <row r="4826" spans="3:4">
      <c r="C4826"/>
      <c r="D4826"/>
    </row>
    <row r="4827" spans="3:4">
      <c r="C4827"/>
      <c r="D4827"/>
    </row>
    <row r="4828" spans="3:4">
      <c r="C4828"/>
      <c r="D4828"/>
    </row>
    <row r="4829" spans="3:4">
      <c r="C4829"/>
      <c r="D4829"/>
    </row>
    <row r="4830" spans="3:4">
      <c r="C4830"/>
      <c r="D4830"/>
    </row>
    <row r="4831" spans="3:4">
      <c r="C4831"/>
      <c r="D4831"/>
    </row>
    <row r="4832" spans="3:4">
      <c r="C4832"/>
      <c r="D4832"/>
    </row>
    <row r="4833" spans="3:4">
      <c r="C4833"/>
      <c r="D4833"/>
    </row>
    <row r="4834" spans="3:4">
      <c r="C4834"/>
      <c r="D4834"/>
    </row>
    <row r="4835" spans="3:4">
      <c r="C4835"/>
      <c r="D4835"/>
    </row>
    <row r="4836" spans="3:4">
      <c r="C4836"/>
      <c r="D4836"/>
    </row>
    <row r="4837" spans="3:4">
      <c r="C4837"/>
      <c r="D4837"/>
    </row>
    <row r="4838" spans="3:4">
      <c r="C4838"/>
      <c r="D4838"/>
    </row>
    <row r="4839" spans="3:4">
      <c r="C4839"/>
      <c r="D4839"/>
    </row>
    <row r="4840" spans="3:4">
      <c r="C4840"/>
      <c r="D4840"/>
    </row>
    <row r="4841" spans="3:4">
      <c r="C4841"/>
      <c r="D4841"/>
    </row>
    <row r="4842" spans="3:4">
      <c r="C4842"/>
      <c r="D4842"/>
    </row>
    <row r="4843" spans="3:4">
      <c r="C4843"/>
      <c r="D4843"/>
    </row>
    <row r="4844" spans="3:4">
      <c r="C4844"/>
      <c r="D4844"/>
    </row>
    <row r="4845" spans="3:4">
      <c r="C4845"/>
      <c r="D4845"/>
    </row>
    <row r="4846" spans="3:4">
      <c r="C4846"/>
      <c r="D4846"/>
    </row>
    <row r="4847" spans="3:4">
      <c r="C4847"/>
      <c r="D4847"/>
    </row>
    <row r="4848" spans="3:4">
      <c r="C4848"/>
      <c r="D4848"/>
    </row>
    <row r="4849" spans="3:4">
      <c r="C4849"/>
      <c r="D4849"/>
    </row>
    <row r="4850" spans="3:4">
      <c r="C4850"/>
      <c r="D4850"/>
    </row>
    <row r="4851" spans="3:4">
      <c r="C4851"/>
      <c r="D4851"/>
    </row>
    <row r="4852" spans="3:4">
      <c r="C4852"/>
      <c r="D4852"/>
    </row>
    <row r="4853" spans="3:4">
      <c r="C4853"/>
      <c r="D4853"/>
    </row>
    <row r="4854" spans="3:4">
      <c r="C4854"/>
      <c r="D4854"/>
    </row>
    <row r="4855" spans="3:4">
      <c r="C4855"/>
      <c r="D4855"/>
    </row>
    <row r="4856" spans="3:4">
      <c r="C4856"/>
      <c r="D4856"/>
    </row>
    <row r="4857" spans="3:4">
      <c r="C4857"/>
      <c r="D4857"/>
    </row>
    <row r="4858" spans="3:4">
      <c r="C4858"/>
      <c r="D4858"/>
    </row>
    <row r="4859" spans="3:4">
      <c r="C4859"/>
      <c r="D4859"/>
    </row>
    <row r="4860" spans="3:4">
      <c r="C4860"/>
      <c r="D4860"/>
    </row>
    <row r="4861" spans="3:4">
      <c r="C4861"/>
      <c r="D4861"/>
    </row>
    <row r="4862" spans="3:4">
      <c r="C4862"/>
      <c r="D4862"/>
    </row>
    <row r="4863" spans="3:4">
      <c r="C4863"/>
      <c r="D4863"/>
    </row>
    <row r="4864" spans="3:4">
      <c r="C4864"/>
      <c r="D4864"/>
    </row>
    <row r="4865" spans="3:4">
      <c r="C4865"/>
      <c r="D4865"/>
    </row>
    <row r="4866" spans="3:4">
      <c r="C4866"/>
      <c r="D4866"/>
    </row>
    <row r="4867" spans="3:4">
      <c r="C4867"/>
      <c r="D4867"/>
    </row>
    <row r="4868" spans="3:4">
      <c r="C4868"/>
      <c r="D4868"/>
    </row>
    <row r="4869" spans="3:4">
      <c r="C4869"/>
      <c r="D4869"/>
    </row>
    <row r="4870" spans="3:4">
      <c r="C4870"/>
      <c r="D4870"/>
    </row>
    <row r="4871" spans="3:4">
      <c r="C4871"/>
      <c r="D4871"/>
    </row>
    <row r="4872" spans="3:4">
      <c r="C4872"/>
      <c r="D4872"/>
    </row>
    <row r="4873" spans="3:4">
      <c r="C4873"/>
      <c r="D4873"/>
    </row>
    <row r="4874" spans="3:4">
      <c r="C4874"/>
      <c r="D4874"/>
    </row>
    <row r="4875" spans="3:4">
      <c r="C4875"/>
      <c r="D4875"/>
    </row>
    <row r="4876" spans="3:4">
      <c r="C4876"/>
      <c r="D4876"/>
    </row>
    <row r="4877" spans="3:4">
      <c r="C4877"/>
      <c r="D4877"/>
    </row>
    <row r="4878" spans="3:4">
      <c r="C4878"/>
      <c r="D4878"/>
    </row>
    <row r="4879" spans="3:4">
      <c r="C4879"/>
      <c r="D4879"/>
    </row>
    <row r="4880" spans="3:4">
      <c r="C4880"/>
      <c r="D4880"/>
    </row>
    <row r="4881" spans="3:4">
      <c r="C4881"/>
      <c r="D4881"/>
    </row>
    <row r="4882" spans="3:4">
      <c r="C4882"/>
      <c r="D4882"/>
    </row>
    <row r="4883" spans="3:4">
      <c r="C4883"/>
      <c r="D4883"/>
    </row>
    <row r="4884" spans="3:4">
      <c r="C4884"/>
      <c r="D4884"/>
    </row>
    <row r="4885" spans="3:4">
      <c r="C4885"/>
      <c r="D4885"/>
    </row>
    <row r="4886" spans="3:4">
      <c r="C4886"/>
      <c r="D4886"/>
    </row>
    <row r="4887" spans="3:4">
      <c r="C4887"/>
      <c r="D4887"/>
    </row>
    <row r="4888" spans="3:4">
      <c r="C4888"/>
      <c r="D4888"/>
    </row>
    <row r="4889" spans="3:4">
      <c r="C4889"/>
      <c r="D4889"/>
    </row>
    <row r="4890" spans="3:4">
      <c r="C4890"/>
      <c r="D4890"/>
    </row>
    <row r="4891" spans="3:4">
      <c r="C4891"/>
      <c r="D4891"/>
    </row>
    <row r="4892" spans="3:4">
      <c r="C4892"/>
      <c r="D4892"/>
    </row>
    <row r="4893" spans="3:4">
      <c r="C4893"/>
      <c r="D4893"/>
    </row>
    <row r="4894" spans="3:4">
      <c r="C4894"/>
      <c r="D4894"/>
    </row>
    <row r="4895" spans="3:4">
      <c r="C4895"/>
      <c r="D4895"/>
    </row>
    <row r="4896" spans="3:4">
      <c r="C4896"/>
      <c r="D4896"/>
    </row>
    <row r="4897" spans="3:4">
      <c r="C4897"/>
      <c r="D4897"/>
    </row>
    <row r="4898" spans="3:4">
      <c r="C4898"/>
      <c r="D4898"/>
    </row>
    <row r="4899" spans="3:4">
      <c r="C4899"/>
      <c r="D4899"/>
    </row>
    <row r="4900" spans="3:4">
      <c r="C4900"/>
      <c r="D4900"/>
    </row>
    <row r="4901" spans="3:4">
      <c r="C4901"/>
      <c r="D4901"/>
    </row>
    <row r="4902" spans="3:4">
      <c r="C4902"/>
      <c r="D4902"/>
    </row>
    <row r="4903" spans="3:4">
      <c r="C4903"/>
      <c r="D4903"/>
    </row>
    <row r="4904" spans="3:4">
      <c r="C4904"/>
      <c r="D4904"/>
    </row>
    <row r="4905" spans="3:4">
      <c r="C4905"/>
      <c r="D4905"/>
    </row>
    <row r="4906" spans="3:4">
      <c r="C4906"/>
      <c r="D4906"/>
    </row>
    <row r="4907" spans="3:4">
      <c r="C4907"/>
      <c r="D4907"/>
    </row>
    <row r="4908" spans="3:4">
      <c r="C4908"/>
      <c r="D4908"/>
    </row>
    <row r="4909" spans="3:4">
      <c r="C4909"/>
      <c r="D4909"/>
    </row>
    <row r="4910" spans="3:4">
      <c r="C4910"/>
      <c r="D4910"/>
    </row>
    <row r="4911" spans="3:4">
      <c r="C4911"/>
      <c r="D4911"/>
    </row>
    <row r="4912" spans="3:4">
      <c r="C4912"/>
      <c r="D4912"/>
    </row>
    <row r="4913" spans="3:4">
      <c r="C4913"/>
      <c r="D4913"/>
    </row>
    <row r="4914" spans="3:4">
      <c r="C4914"/>
      <c r="D4914"/>
    </row>
    <row r="4915" spans="3:4">
      <c r="C4915"/>
      <c r="D4915"/>
    </row>
    <row r="4916" spans="3:4">
      <c r="C4916"/>
      <c r="D4916"/>
    </row>
    <row r="4917" spans="3:4">
      <c r="C4917"/>
      <c r="D4917"/>
    </row>
    <row r="4918" spans="3:4">
      <c r="C4918"/>
      <c r="D4918"/>
    </row>
    <row r="4919" spans="3:4">
      <c r="C4919"/>
      <c r="D4919"/>
    </row>
    <row r="4920" spans="3:4">
      <c r="C4920"/>
      <c r="D4920"/>
    </row>
    <row r="4921" spans="3:4">
      <c r="C4921"/>
      <c r="D4921"/>
    </row>
    <row r="4922" spans="3:4">
      <c r="C4922"/>
      <c r="D4922"/>
    </row>
    <row r="4923" spans="3:4">
      <c r="C4923"/>
      <c r="D4923"/>
    </row>
    <row r="4924" spans="3:4">
      <c r="C4924"/>
      <c r="D4924"/>
    </row>
    <row r="4925" spans="3:4">
      <c r="C4925"/>
      <c r="D4925"/>
    </row>
    <row r="4926" spans="3:4">
      <c r="C4926"/>
      <c r="D4926"/>
    </row>
    <row r="4927" spans="3:4">
      <c r="C4927"/>
      <c r="D4927"/>
    </row>
    <row r="4928" spans="3:4">
      <c r="C4928"/>
      <c r="D4928"/>
    </row>
    <row r="4929" spans="3:4">
      <c r="C4929"/>
      <c r="D4929"/>
    </row>
    <row r="4930" spans="3:4">
      <c r="C4930"/>
      <c r="D4930"/>
    </row>
    <row r="4931" spans="3:4">
      <c r="C4931"/>
      <c r="D4931"/>
    </row>
    <row r="4932" spans="3:4">
      <c r="C4932"/>
      <c r="D4932"/>
    </row>
    <row r="4933" spans="3:4">
      <c r="C4933"/>
      <c r="D4933"/>
    </row>
    <row r="4934" spans="3:4">
      <c r="C4934"/>
      <c r="D4934"/>
    </row>
    <row r="4935" spans="3:4">
      <c r="C4935"/>
      <c r="D4935"/>
    </row>
    <row r="4936" spans="3:4">
      <c r="C4936"/>
      <c r="D4936"/>
    </row>
    <row r="4937" spans="3:4">
      <c r="C4937"/>
      <c r="D4937"/>
    </row>
    <row r="4938" spans="3:4">
      <c r="C4938"/>
      <c r="D4938"/>
    </row>
    <row r="4939" spans="3:4">
      <c r="C4939"/>
      <c r="D4939"/>
    </row>
    <row r="4940" spans="3:4">
      <c r="C4940"/>
      <c r="D4940"/>
    </row>
    <row r="4941" spans="3:4">
      <c r="C4941"/>
      <c r="D4941"/>
    </row>
    <row r="4942" spans="3:4">
      <c r="C4942"/>
      <c r="D4942"/>
    </row>
    <row r="4943" spans="3:4">
      <c r="C4943"/>
      <c r="D4943"/>
    </row>
    <row r="4944" spans="3:4">
      <c r="C4944"/>
      <c r="D4944"/>
    </row>
    <row r="4945" spans="3:4">
      <c r="C4945"/>
      <c r="D4945"/>
    </row>
    <row r="4946" spans="3:4">
      <c r="C4946"/>
      <c r="D4946"/>
    </row>
    <row r="4947" spans="3:4">
      <c r="C4947"/>
      <c r="D4947"/>
    </row>
    <row r="4948" spans="3:4">
      <c r="C4948"/>
      <c r="D4948"/>
    </row>
    <row r="4949" spans="3:4">
      <c r="C4949"/>
      <c r="D4949"/>
    </row>
    <row r="4950" spans="3:4">
      <c r="C4950"/>
      <c r="D4950"/>
    </row>
    <row r="4951" spans="3:4">
      <c r="C4951"/>
      <c r="D4951"/>
    </row>
    <row r="4952" spans="3:4">
      <c r="C4952"/>
      <c r="D4952"/>
    </row>
    <row r="4953" spans="3:4">
      <c r="C4953"/>
      <c r="D4953"/>
    </row>
    <row r="4954" spans="3:4">
      <c r="C4954"/>
      <c r="D4954"/>
    </row>
    <row r="4955" spans="3:4">
      <c r="C4955"/>
      <c r="D4955"/>
    </row>
    <row r="4956" spans="3:4">
      <c r="C4956"/>
      <c r="D4956"/>
    </row>
    <row r="4957" spans="3:4">
      <c r="C4957"/>
      <c r="D4957"/>
    </row>
    <row r="4958" spans="3:4">
      <c r="C4958"/>
      <c r="D4958"/>
    </row>
    <row r="4959" spans="3:4">
      <c r="C4959"/>
      <c r="D4959"/>
    </row>
    <row r="4960" spans="3:4">
      <c r="C4960"/>
      <c r="D4960"/>
    </row>
    <row r="4961" spans="3:4">
      <c r="C4961"/>
      <c r="D4961"/>
    </row>
    <row r="4962" spans="3:4">
      <c r="C4962"/>
      <c r="D4962"/>
    </row>
    <row r="4963" spans="3:4">
      <c r="C4963"/>
      <c r="D4963"/>
    </row>
    <row r="4964" spans="3:4">
      <c r="C4964"/>
      <c r="D4964"/>
    </row>
    <row r="4965" spans="3:4">
      <c r="C4965"/>
      <c r="D4965"/>
    </row>
    <row r="4966" spans="3:4">
      <c r="C4966"/>
      <c r="D4966"/>
    </row>
    <row r="4967" spans="3:4">
      <c r="C4967"/>
      <c r="D4967"/>
    </row>
    <row r="4968" spans="3:4">
      <c r="C4968"/>
      <c r="D4968"/>
    </row>
    <row r="4969" spans="3:4">
      <c r="C4969"/>
      <c r="D4969"/>
    </row>
    <row r="4970" spans="3:4">
      <c r="C4970"/>
      <c r="D4970"/>
    </row>
    <row r="4971" spans="3:4">
      <c r="C4971"/>
      <c r="D4971"/>
    </row>
    <row r="4972" spans="3:4">
      <c r="C4972"/>
      <c r="D4972"/>
    </row>
    <row r="4973" spans="3:4">
      <c r="C4973"/>
      <c r="D4973"/>
    </row>
    <row r="4974" spans="3:4">
      <c r="C4974"/>
      <c r="D4974"/>
    </row>
    <row r="4975" spans="3:4">
      <c r="C4975"/>
      <c r="D4975"/>
    </row>
    <row r="4976" spans="3:4">
      <c r="C4976"/>
      <c r="D4976"/>
    </row>
    <row r="4977" spans="3:4">
      <c r="C4977"/>
      <c r="D4977"/>
    </row>
    <row r="4978" spans="3:4">
      <c r="C4978"/>
      <c r="D4978"/>
    </row>
    <row r="4979" spans="3:4">
      <c r="C4979"/>
      <c r="D4979"/>
    </row>
    <row r="4980" spans="3:4">
      <c r="C4980"/>
      <c r="D4980"/>
    </row>
    <row r="4981" spans="3:4">
      <c r="C4981"/>
      <c r="D4981"/>
    </row>
    <row r="4982" spans="3:4">
      <c r="C4982"/>
      <c r="D4982"/>
    </row>
    <row r="4983" spans="3:4">
      <c r="C4983"/>
      <c r="D4983"/>
    </row>
    <row r="4984" spans="3:4">
      <c r="C4984"/>
      <c r="D4984"/>
    </row>
    <row r="4985" spans="3:4">
      <c r="C4985"/>
      <c r="D4985"/>
    </row>
    <row r="4986" spans="3:4">
      <c r="C4986"/>
      <c r="D4986"/>
    </row>
    <row r="4987" spans="3:4">
      <c r="C4987"/>
      <c r="D4987"/>
    </row>
    <row r="4988" spans="3:4">
      <c r="C4988"/>
      <c r="D4988"/>
    </row>
    <row r="4989" spans="3:4">
      <c r="C4989"/>
      <c r="D4989"/>
    </row>
    <row r="4990" spans="3:4">
      <c r="C4990"/>
      <c r="D4990"/>
    </row>
    <row r="4991" spans="3:4">
      <c r="C4991"/>
      <c r="D4991"/>
    </row>
    <row r="4992" spans="3:4">
      <c r="C4992"/>
      <c r="D4992"/>
    </row>
    <row r="4993" spans="3:4">
      <c r="C4993"/>
      <c r="D4993"/>
    </row>
    <row r="4994" spans="3:4">
      <c r="C4994"/>
      <c r="D4994"/>
    </row>
    <row r="4995" spans="3:4">
      <c r="C4995"/>
      <c r="D4995"/>
    </row>
    <row r="4996" spans="3:4">
      <c r="C4996"/>
      <c r="D4996"/>
    </row>
    <row r="4997" spans="3:4">
      <c r="C4997"/>
      <c r="D4997"/>
    </row>
    <row r="4998" spans="3:4">
      <c r="C4998"/>
      <c r="D4998"/>
    </row>
    <row r="4999" spans="3:4">
      <c r="C4999"/>
      <c r="D4999"/>
    </row>
    <row r="5000" spans="3:4">
      <c r="C5000"/>
      <c r="D5000"/>
    </row>
    <row r="5001" spans="3:4">
      <c r="C5001"/>
      <c r="D5001"/>
    </row>
    <row r="5002" spans="3:4">
      <c r="C5002"/>
      <c r="D5002"/>
    </row>
    <row r="5003" spans="3:4">
      <c r="C5003"/>
      <c r="D5003"/>
    </row>
    <row r="5004" spans="3:4">
      <c r="C5004"/>
      <c r="D5004"/>
    </row>
    <row r="5005" spans="3:4">
      <c r="C5005"/>
      <c r="D5005"/>
    </row>
    <row r="5006" spans="3:4">
      <c r="C5006"/>
      <c r="D5006"/>
    </row>
    <row r="5007" spans="3:4">
      <c r="C5007"/>
      <c r="D5007"/>
    </row>
    <row r="5008" spans="3:4">
      <c r="C5008"/>
      <c r="D5008"/>
    </row>
    <row r="5009" spans="3:4">
      <c r="C5009"/>
      <c r="D5009"/>
    </row>
    <row r="5010" spans="3:4">
      <c r="C5010"/>
      <c r="D5010"/>
    </row>
    <row r="5011" spans="3:4">
      <c r="C5011"/>
      <c r="D5011"/>
    </row>
    <row r="5012" spans="3:4">
      <c r="C5012"/>
      <c r="D5012"/>
    </row>
    <row r="5013" spans="3:4">
      <c r="C5013"/>
      <c r="D5013"/>
    </row>
    <row r="5014" spans="3:4">
      <c r="C5014"/>
      <c r="D5014"/>
    </row>
    <row r="5015" spans="3:4">
      <c r="C5015"/>
      <c r="D5015"/>
    </row>
    <row r="5016" spans="3:4">
      <c r="C5016"/>
      <c r="D5016"/>
    </row>
    <row r="5017" spans="3:4">
      <c r="C5017"/>
      <c r="D5017"/>
    </row>
    <row r="5018" spans="3:4">
      <c r="C5018"/>
      <c r="D5018"/>
    </row>
    <row r="5019" spans="3:4">
      <c r="C5019"/>
      <c r="D5019"/>
    </row>
    <row r="5020" spans="3:4">
      <c r="C5020"/>
      <c r="D5020"/>
    </row>
    <row r="5021" spans="3:4">
      <c r="C5021"/>
      <c r="D5021"/>
    </row>
    <row r="5022" spans="3:4">
      <c r="C5022"/>
      <c r="D5022"/>
    </row>
    <row r="5023" spans="3:4">
      <c r="C5023"/>
      <c r="D5023"/>
    </row>
    <row r="5024" spans="3:4">
      <c r="C5024"/>
      <c r="D5024"/>
    </row>
    <row r="5025" spans="3:4">
      <c r="C5025"/>
      <c r="D5025"/>
    </row>
    <row r="5026" spans="3:4">
      <c r="C5026"/>
      <c r="D5026"/>
    </row>
    <row r="5027" spans="3:4">
      <c r="C5027"/>
      <c r="D5027"/>
    </row>
    <row r="5028" spans="3:4">
      <c r="C5028"/>
      <c r="D5028"/>
    </row>
    <row r="5029" spans="3:4">
      <c r="C5029"/>
      <c r="D5029"/>
    </row>
    <row r="5030" spans="3:4">
      <c r="C5030"/>
      <c r="D5030"/>
    </row>
    <row r="5031" spans="3:4">
      <c r="C5031"/>
      <c r="D5031"/>
    </row>
    <row r="5032" spans="3:4">
      <c r="C5032"/>
      <c r="D5032"/>
    </row>
    <row r="5033" spans="3:4">
      <c r="C5033"/>
      <c r="D5033"/>
    </row>
    <row r="5034" spans="3:4">
      <c r="C5034"/>
      <c r="D5034"/>
    </row>
    <row r="5035" spans="3:4">
      <c r="C5035"/>
      <c r="D5035"/>
    </row>
    <row r="5036" spans="3:4">
      <c r="C5036"/>
      <c r="D5036"/>
    </row>
    <row r="5037" spans="3:4">
      <c r="C5037"/>
      <c r="D5037"/>
    </row>
    <row r="5038" spans="3:4">
      <c r="C5038"/>
      <c r="D5038"/>
    </row>
    <row r="5039" spans="3:4">
      <c r="C5039"/>
      <c r="D5039"/>
    </row>
    <row r="5040" spans="3:4">
      <c r="C5040"/>
      <c r="D5040"/>
    </row>
    <row r="5041" spans="3:4">
      <c r="C5041"/>
      <c r="D5041"/>
    </row>
    <row r="5042" spans="3:4">
      <c r="C5042"/>
      <c r="D5042"/>
    </row>
    <row r="5043" spans="3:4">
      <c r="C5043"/>
      <c r="D5043"/>
    </row>
    <row r="5044" spans="3:4">
      <c r="C5044"/>
      <c r="D5044"/>
    </row>
    <row r="5045" spans="3:4">
      <c r="C5045"/>
      <c r="D5045"/>
    </row>
    <row r="5046" spans="3:4">
      <c r="C5046"/>
      <c r="D5046"/>
    </row>
    <row r="5047" spans="3:4">
      <c r="C5047"/>
      <c r="D5047"/>
    </row>
    <row r="5048" spans="3:4">
      <c r="C5048"/>
      <c r="D5048"/>
    </row>
    <row r="5049" spans="3:4">
      <c r="C5049"/>
      <c r="D5049"/>
    </row>
    <row r="5050" spans="3:4">
      <c r="C5050"/>
      <c r="D5050"/>
    </row>
    <row r="5051" spans="3:4">
      <c r="C5051"/>
      <c r="D5051"/>
    </row>
    <row r="5052" spans="3:4">
      <c r="C5052"/>
      <c r="D5052"/>
    </row>
    <row r="5053" spans="3:4">
      <c r="C5053"/>
      <c r="D5053"/>
    </row>
    <row r="5054" spans="3:4">
      <c r="C5054"/>
      <c r="D5054"/>
    </row>
    <row r="5055" spans="3:4">
      <c r="C5055"/>
      <c r="D5055"/>
    </row>
    <row r="5056" spans="3:4">
      <c r="C5056"/>
      <c r="D5056"/>
    </row>
    <row r="5057" spans="3:4">
      <c r="C5057"/>
      <c r="D5057"/>
    </row>
    <row r="5058" spans="3:4">
      <c r="C5058"/>
      <c r="D5058"/>
    </row>
    <row r="5059" spans="3:4">
      <c r="C5059"/>
      <c r="D5059"/>
    </row>
    <row r="5060" spans="3:4">
      <c r="C5060"/>
      <c r="D5060"/>
    </row>
    <row r="5061" spans="3:4">
      <c r="C5061"/>
      <c r="D5061"/>
    </row>
    <row r="5062" spans="3:4">
      <c r="C5062"/>
      <c r="D5062"/>
    </row>
    <row r="5063" spans="3:4">
      <c r="C5063"/>
      <c r="D5063"/>
    </row>
    <row r="5064" spans="3:4">
      <c r="C5064"/>
      <c r="D5064"/>
    </row>
    <row r="5065" spans="3:4">
      <c r="C5065"/>
      <c r="D5065"/>
    </row>
    <row r="5066" spans="3:4">
      <c r="C5066"/>
      <c r="D5066"/>
    </row>
    <row r="5067" spans="3:4">
      <c r="C5067"/>
      <c r="D5067"/>
    </row>
    <row r="5068" spans="3:4">
      <c r="C5068"/>
      <c r="D5068"/>
    </row>
    <row r="5069" spans="3:4">
      <c r="C5069"/>
      <c r="D5069"/>
    </row>
    <row r="5070" spans="3:4">
      <c r="C5070"/>
      <c r="D5070"/>
    </row>
    <row r="5071" spans="3:4">
      <c r="C5071"/>
      <c r="D5071"/>
    </row>
    <row r="5072" spans="3:4">
      <c r="C5072"/>
      <c r="D5072"/>
    </row>
    <row r="5073" spans="3:4">
      <c r="C5073"/>
      <c r="D5073"/>
    </row>
    <row r="5074" spans="3:4">
      <c r="C5074"/>
      <c r="D5074"/>
    </row>
    <row r="5075" spans="3:4">
      <c r="C5075"/>
      <c r="D5075"/>
    </row>
    <row r="5076" spans="3:4">
      <c r="C5076"/>
      <c r="D5076"/>
    </row>
    <row r="5077" spans="3:4">
      <c r="C5077"/>
      <c r="D5077"/>
    </row>
    <row r="5078" spans="3:4">
      <c r="C5078"/>
      <c r="D5078"/>
    </row>
    <row r="5079" spans="3:4">
      <c r="C5079"/>
      <c r="D5079"/>
    </row>
    <row r="5080" spans="3:4">
      <c r="C5080"/>
      <c r="D5080"/>
    </row>
    <row r="5081" spans="3:4">
      <c r="C5081"/>
      <c r="D5081"/>
    </row>
    <row r="5082" spans="3:4">
      <c r="C5082"/>
      <c r="D5082"/>
    </row>
    <row r="5083" spans="3:4">
      <c r="C5083"/>
      <c r="D5083"/>
    </row>
    <row r="5084" spans="3:4">
      <c r="C5084"/>
      <c r="D5084"/>
    </row>
    <row r="5085" spans="3:4">
      <c r="C5085"/>
      <c r="D5085"/>
    </row>
    <row r="5086" spans="3:4">
      <c r="C5086"/>
      <c r="D5086"/>
    </row>
    <row r="5087" spans="3:4">
      <c r="C5087"/>
      <c r="D5087"/>
    </row>
    <row r="5088" spans="3:4">
      <c r="C5088"/>
      <c r="D5088"/>
    </row>
    <row r="5089" spans="3:4">
      <c r="C5089"/>
      <c r="D5089"/>
    </row>
    <row r="5090" spans="3:4">
      <c r="C5090"/>
      <c r="D5090"/>
    </row>
    <row r="5091" spans="3:4">
      <c r="C5091"/>
      <c r="D5091"/>
    </row>
    <row r="5092" spans="3:4">
      <c r="C5092"/>
      <c r="D5092"/>
    </row>
    <row r="5093" spans="3:4">
      <c r="C5093"/>
      <c r="D5093"/>
    </row>
    <row r="5094" spans="3:4">
      <c r="C5094"/>
      <c r="D5094"/>
    </row>
    <row r="5095" spans="3:4">
      <c r="C5095"/>
      <c r="D5095"/>
    </row>
    <row r="5096" spans="3:4">
      <c r="C5096"/>
      <c r="D5096"/>
    </row>
    <row r="5097" spans="3:4">
      <c r="C5097"/>
      <c r="D5097"/>
    </row>
    <row r="5098" spans="3:4">
      <c r="C5098"/>
      <c r="D5098"/>
    </row>
    <row r="5099" spans="3:4">
      <c r="C5099"/>
      <c r="D5099"/>
    </row>
    <row r="5100" spans="3:4">
      <c r="C5100"/>
      <c r="D5100"/>
    </row>
    <row r="5101" spans="3:4">
      <c r="C5101"/>
      <c r="D5101"/>
    </row>
    <row r="5102" spans="3:4">
      <c r="C5102"/>
      <c r="D5102"/>
    </row>
    <row r="5103" spans="3:4">
      <c r="C5103"/>
      <c r="D5103"/>
    </row>
    <row r="5104" spans="3:4">
      <c r="C5104"/>
      <c r="D5104"/>
    </row>
    <row r="5105" spans="3:4">
      <c r="C5105"/>
      <c r="D5105"/>
    </row>
    <row r="5106" spans="3:4">
      <c r="C5106"/>
      <c r="D5106"/>
    </row>
    <row r="5107" spans="3:4">
      <c r="C5107"/>
      <c r="D5107"/>
    </row>
    <row r="5108" spans="3:4">
      <c r="C5108"/>
      <c r="D5108"/>
    </row>
    <row r="5109" spans="3:4">
      <c r="C5109"/>
      <c r="D5109"/>
    </row>
    <row r="5110" spans="3:4">
      <c r="C5110"/>
      <c r="D5110"/>
    </row>
    <row r="5111" spans="3:4">
      <c r="C5111"/>
      <c r="D5111"/>
    </row>
    <row r="5112" spans="3:4">
      <c r="C5112"/>
      <c r="D5112"/>
    </row>
    <row r="5113" spans="3:4">
      <c r="C5113"/>
      <c r="D5113"/>
    </row>
    <row r="5114" spans="3:4">
      <c r="C5114"/>
      <c r="D5114"/>
    </row>
    <row r="5115" spans="3:4">
      <c r="C5115"/>
      <c r="D5115"/>
    </row>
    <row r="5116" spans="3:4">
      <c r="C5116"/>
      <c r="D5116"/>
    </row>
    <row r="5117" spans="3:4">
      <c r="C5117"/>
      <c r="D5117"/>
    </row>
    <row r="5118" spans="3:4">
      <c r="C5118"/>
      <c r="D5118"/>
    </row>
    <row r="5119" spans="3:4">
      <c r="C5119"/>
      <c r="D5119"/>
    </row>
    <row r="5120" spans="3:4">
      <c r="C5120"/>
      <c r="D5120"/>
    </row>
    <row r="5121" spans="3:4">
      <c r="C5121"/>
      <c r="D5121"/>
    </row>
    <row r="5122" spans="3:4">
      <c r="C5122"/>
      <c r="D5122"/>
    </row>
    <row r="5123" spans="3:4">
      <c r="C5123"/>
      <c r="D5123"/>
    </row>
    <row r="5124" spans="3:4">
      <c r="C5124"/>
      <c r="D5124"/>
    </row>
    <row r="5125" spans="3:4">
      <c r="C5125"/>
      <c r="D5125"/>
    </row>
    <row r="5126" spans="3:4">
      <c r="C5126"/>
      <c r="D5126"/>
    </row>
    <row r="5127" spans="3:4">
      <c r="C5127"/>
      <c r="D5127"/>
    </row>
    <row r="5128" spans="3:4">
      <c r="C5128"/>
      <c r="D5128"/>
    </row>
    <row r="5129" spans="3:4">
      <c r="C5129"/>
      <c r="D5129"/>
    </row>
    <row r="5130" spans="3:4">
      <c r="C5130"/>
      <c r="D5130"/>
    </row>
    <row r="5131" spans="3:4">
      <c r="C5131"/>
      <c r="D5131"/>
    </row>
    <row r="5132" spans="3:4">
      <c r="C5132"/>
      <c r="D5132"/>
    </row>
    <row r="5133" spans="3:4">
      <c r="C5133"/>
      <c r="D5133"/>
    </row>
    <row r="5134" spans="3:4">
      <c r="C5134"/>
      <c r="D5134"/>
    </row>
  </sheetData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DF8F-A49A-4B20-A7FE-08AFDA24E322}">
  <sheetPr codeName="Sheet1"/>
  <dimension ref="A1:H444"/>
  <sheetViews>
    <sheetView topLeftCell="A4" workbookViewId="0">
      <selection activeCell="B5" sqref="B5"/>
    </sheetView>
  </sheetViews>
  <sheetFormatPr defaultRowHeight="14.4"/>
  <cols>
    <col min="1" max="1" width="11.6640625" bestFit="1" customWidth="1"/>
    <col min="2" max="2" width="39" bestFit="1" customWidth="1"/>
    <col min="3" max="4" width="22.6640625" style="1" bestFit="1" customWidth="1"/>
    <col min="5" max="5" width="22.6640625" bestFit="1" customWidth="1"/>
    <col min="6" max="6" width="22.44140625" bestFit="1" customWidth="1"/>
    <col min="7" max="7" width="15.77734375" bestFit="1" customWidth="1"/>
    <col min="8" max="8" width="5.77734375" bestFit="1" customWidth="1"/>
  </cols>
  <sheetData>
    <row r="1" spans="1:8">
      <c r="A1" s="43" t="s">
        <v>355</v>
      </c>
      <c r="B1" t="s">
        <v>3096</v>
      </c>
      <c r="G1" t="b">
        <f>GETPIVOTDATA("Remain Qty",$A$4)=WMS!W2</f>
        <v>0</v>
      </c>
    </row>
    <row r="2" spans="1:8">
      <c r="A2" s="43" t="s">
        <v>361</v>
      </c>
      <c r="B2" t="s">
        <v>3096</v>
      </c>
    </row>
    <row r="3" spans="1:8">
      <c r="C3"/>
      <c r="D3"/>
    </row>
    <row r="4" spans="1:8">
      <c r="A4" s="43" t="s">
        <v>3175</v>
      </c>
      <c r="C4"/>
      <c r="D4"/>
    </row>
    <row r="5" spans="1:8">
      <c r="A5" s="43" t="s">
        <v>3239</v>
      </c>
      <c r="B5" s="43" t="s">
        <v>199</v>
      </c>
      <c r="C5" s="43" t="s">
        <v>5</v>
      </c>
      <c r="D5" s="43" t="s">
        <v>357</v>
      </c>
      <c r="E5" s="43" t="s">
        <v>356</v>
      </c>
      <c r="F5" s="43" t="s">
        <v>3081</v>
      </c>
      <c r="G5" s="43" t="s">
        <v>3080</v>
      </c>
      <c r="H5" t="s">
        <v>0</v>
      </c>
    </row>
    <row r="6" spans="1:8">
      <c r="A6">
        <v>550024921</v>
      </c>
      <c r="B6" t="s">
        <v>34</v>
      </c>
      <c r="C6">
        <v>12600813</v>
      </c>
      <c r="D6" s="116">
        <v>47494</v>
      </c>
      <c r="E6" s="116">
        <v>46055</v>
      </c>
      <c r="F6" t="s">
        <v>3395</v>
      </c>
      <c r="G6" t="s">
        <v>3396</v>
      </c>
      <c r="H6">
        <v>3</v>
      </c>
    </row>
    <row r="7" spans="1:8">
      <c r="A7">
        <v>550024921</v>
      </c>
      <c r="B7" t="s">
        <v>34</v>
      </c>
      <c r="C7">
        <v>12657247</v>
      </c>
      <c r="D7" s="116">
        <v>47619</v>
      </c>
      <c r="E7" s="116">
        <v>46218</v>
      </c>
      <c r="F7" t="s">
        <v>3301</v>
      </c>
      <c r="G7" t="s">
        <v>3362</v>
      </c>
      <c r="H7">
        <v>8</v>
      </c>
    </row>
    <row r="8" spans="1:8">
      <c r="A8">
        <v>550024929</v>
      </c>
      <c r="B8" t="s">
        <v>35</v>
      </c>
      <c r="C8">
        <v>12659431</v>
      </c>
      <c r="D8" s="116">
        <v>47626</v>
      </c>
      <c r="E8" s="116">
        <v>46183</v>
      </c>
      <c r="F8" t="s">
        <v>3336</v>
      </c>
      <c r="G8" t="s">
        <v>3397</v>
      </c>
      <c r="H8">
        <v>2</v>
      </c>
    </row>
    <row r="9" spans="1:8">
      <c r="A9">
        <v>550024929</v>
      </c>
      <c r="B9" t="s">
        <v>35</v>
      </c>
      <c r="C9">
        <v>12633622</v>
      </c>
      <c r="D9" s="116">
        <v>47572</v>
      </c>
      <c r="E9" s="116">
        <v>46133</v>
      </c>
      <c r="F9" t="s">
        <v>3398</v>
      </c>
      <c r="G9" t="s">
        <v>3353</v>
      </c>
      <c r="H9">
        <v>2</v>
      </c>
    </row>
    <row r="10" spans="1:8">
      <c r="A10">
        <v>550024929</v>
      </c>
      <c r="B10" t="s">
        <v>35</v>
      </c>
      <c r="C10">
        <v>12668639</v>
      </c>
      <c r="D10" s="116">
        <v>47654</v>
      </c>
      <c r="E10" s="116">
        <v>46216</v>
      </c>
      <c r="F10" t="s">
        <v>3363</v>
      </c>
      <c r="G10" t="s">
        <v>3399</v>
      </c>
      <c r="H10">
        <v>4</v>
      </c>
    </row>
    <row r="11" spans="1:8">
      <c r="A11">
        <v>550024953</v>
      </c>
      <c r="B11" t="s">
        <v>39</v>
      </c>
      <c r="C11">
        <v>12537758</v>
      </c>
      <c r="D11" s="116">
        <v>47358</v>
      </c>
      <c r="E11" s="116">
        <v>46004</v>
      </c>
      <c r="F11" t="s">
        <v>3400</v>
      </c>
      <c r="G11" t="s">
        <v>3401</v>
      </c>
      <c r="H11">
        <v>3</v>
      </c>
    </row>
    <row r="12" spans="1:8">
      <c r="A12">
        <v>550024953</v>
      </c>
      <c r="B12" t="s">
        <v>39</v>
      </c>
      <c r="C12" t="s">
        <v>3066</v>
      </c>
      <c r="D12" s="116">
        <v>47560</v>
      </c>
      <c r="E12" s="116">
        <v>46162</v>
      </c>
      <c r="F12" t="s">
        <v>3373</v>
      </c>
      <c r="G12" t="s">
        <v>3402</v>
      </c>
      <c r="H12">
        <v>4</v>
      </c>
    </row>
    <row r="13" spans="1:8">
      <c r="A13">
        <v>550024953</v>
      </c>
      <c r="B13" t="s">
        <v>39</v>
      </c>
      <c r="C13">
        <v>12645214</v>
      </c>
      <c r="D13" s="116">
        <v>47593</v>
      </c>
      <c r="E13" s="116">
        <v>46190</v>
      </c>
      <c r="F13" t="s">
        <v>3403</v>
      </c>
      <c r="G13" t="s">
        <v>3404</v>
      </c>
      <c r="H13">
        <v>2</v>
      </c>
    </row>
    <row r="14" spans="1:8">
      <c r="A14">
        <v>550024953</v>
      </c>
      <c r="B14" t="s">
        <v>39</v>
      </c>
      <c r="C14">
        <v>12645214</v>
      </c>
      <c r="D14" s="116">
        <v>47593</v>
      </c>
      <c r="E14" s="116">
        <v>46218</v>
      </c>
      <c r="F14" t="s">
        <v>3403</v>
      </c>
      <c r="G14" t="s">
        <v>3362</v>
      </c>
      <c r="H14">
        <v>4</v>
      </c>
    </row>
    <row r="15" spans="1:8">
      <c r="A15">
        <v>550024953</v>
      </c>
      <c r="B15" t="s">
        <v>39</v>
      </c>
      <c r="C15" t="s">
        <v>3276</v>
      </c>
      <c r="D15" s="116">
        <v>47628</v>
      </c>
      <c r="E15" s="116">
        <v>46258</v>
      </c>
      <c r="F15" t="s">
        <v>3298</v>
      </c>
      <c r="G15" t="s">
        <v>3405</v>
      </c>
      <c r="H15">
        <v>4</v>
      </c>
    </row>
    <row r="16" spans="1:8">
      <c r="A16">
        <v>550024992</v>
      </c>
      <c r="B16" t="s">
        <v>47</v>
      </c>
      <c r="C16">
        <v>12605373</v>
      </c>
      <c r="D16" s="116">
        <v>47510</v>
      </c>
      <c r="E16" s="116">
        <v>46121</v>
      </c>
      <c r="F16" t="s">
        <v>3406</v>
      </c>
      <c r="G16" t="s">
        <v>3407</v>
      </c>
      <c r="H16">
        <v>1</v>
      </c>
    </row>
    <row r="17" spans="1:8">
      <c r="A17">
        <v>550025044</v>
      </c>
      <c r="B17" t="s">
        <v>164</v>
      </c>
      <c r="C17">
        <v>12663939</v>
      </c>
      <c r="D17" s="116">
        <v>47642</v>
      </c>
      <c r="E17" s="116">
        <v>46219</v>
      </c>
      <c r="F17" t="s">
        <v>3408</v>
      </c>
      <c r="G17" t="s">
        <v>3335</v>
      </c>
      <c r="H17">
        <v>2</v>
      </c>
    </row>
    <row r="18" spans="1:8">
      <c r="A18">
        <v>550025044</v>
      </c>
      <c r="B18" t="s">
        <v>164</v>
      </c>
      <c r="C18">
        <v>12653568</v>
      </c>
      <c r="D18" s="116">
        <v>47609</v>
      </c>
      <c r="E18" s="116">
        <v>46216</v>
      </c>
      <c r="F18" t="s">
        <v>3340</v>
      </c>
      <c r="G18" t="s">
        <v>3399</v>
      </c>
      <c r="H18">
        <v>1</v>
      </c>
    </row>
    <row r="19" spans="1:8">
      <c r="A19">
        <v>550025058</v>
      </c>
      <c r="B19" t="s">
        <v>51</v>
      </c>
      <c r="C19" t="s">
        <v>3179</v>
      </c>
      <c r="D19" s="116">
        <v>47489</v>
      </c>
      <c r="E19" s="116">
        <v>46226</v>
      </c>
      <c r="F19" t="s">
        <v>3409</v>
      </c>
      <c r="G19" t="s">
        <v>3410</v>
      </c>
      <c r="H19">
        <v>6</v>
      </c>
    </row>
    <row r="20" spans="1:8">
      <c r="A20">
        <v>550025358</v>
      </c>
      <c r="B20" t="s">
        <v>176</v>
      </c>
      <c r="C20" t="s">
        <v>3070</v>
      </c>
      <c r="D20" s="116">
        <v>46982</v>
      </c>
      <c r="E20" s="116">
        <v>46048</v>
      </c>
      <c r="F20" t="s">
        <v>3411</v>
      </c>
      <c r="G20" t="s">
        <v>3412</v>
      </c>
      <c r="H20">
        <v>7</v>
      </c>
    </row>
    <row r="21" spans="1:8">
      <c r="A21">
        <v>550027043</v>
      </c>
      <c r="B21" t="s">
        <v>59</v>
      </c>
      <c r="C21" t="s">
        <v>3277</v>
      </c>
      <c r="D21" s="116">
        <v>47679</v>
      </c>
      <c r="E21" s="116">
        <v>46258</v>
      </c>
      <c r="F21" t="s">
        <v>3292</v>
      </c>
      <c r="G21" t="s">
        <v>3405</v>
      </c>
      <c r="H21">
        <v>2</v>
      </c>
    </row>
    <row r="22" spans="1:8">
      <c r="A22">
        <v>550027259</v>
      </c>
      <c r="B22" t="s">
        <v>63</v>
      </c>
      <c r="C22">
        <v>12652579</v>
      </c>
      <c r="D22" s="116">
        <v>47550</v>
      </c>
      <c r="E22" s="116">
        <v>46197</v>
      </c>
      <c r="F22" t="s">
        <v>3247</v>
      </c>
      <c r="G22" t="s">
        <v>3413</v>
      </c>
      <c r="H22">
        <v>3</v>
      </c>
    </row>
    <row r="23" spans="1:8">
      <c r="A23">
        <v>550027259</v>
      </c>
      <c r="B23" t="s">
        <v>63</v>
      </c>
      <c r="C23">
        <v>12652579</v>
      </c>
      <c r="D23" s="116">
        <v>47595</v>
      </c>
      <c r="E23" s="116">
        <v>46197</v>
      </c>
      <c r="F23" t="s">
        <v>3414</v>
      </c>
      <c r="G23" t="s">
        <v>3413</v>
      </c>
      <c r="H23">
        <v>1</v>
      </c>
    </row>
    <row r="24" spans="1:8">
      <c r="A24">
        <v>550027259</v>
      </c>
      <c r="B24" t="s">
        <v>63</v>
      </c>
      <c r="C24">
        <v>12652579</v>
      </c>
      <c r="D24" s="116">
        <v>47632</v>
      </c>
      <c r="E24" s="116">
        <v>46197</v>
      </c>
      <c r="F24" t="s">
        <v>3343</v>
      </c>
      <c r="G24" t="s">
        <v>3413</v>
      </c>
      <c r="H24">
        <v>14</v>
      </c>
    </row>
    <row r="25" spans="1:8">
      <c r="A25">
        <v>550027259</v>
      </c>
      <c r="B25" t="s">
        <v>63</v>
      </c>
      <c r="C25">
        <v>12652579</v>
      </c>
      <c r="D25" s="116">
        <v>47606</v>
      </c>
      <c r="E25" s="116">
        <v>46197</v>
      </c>
      <c r="F25" t="s">
        <v>3218</v>
      </c>
      <c r="G25" t="s">
        <v>3413</v>
      </c>
      <c r="H25">
        <v>1</v>
      </c>
    </row>
    <row r="26" spans="1:8">
      <c r="A26">
        <v>550027259</v>
      </c>
      <c r="B26" t="s">
        <v>63</v>
      </c>
      <c r="C26" t="s">
        <v>3242</v>
      </c>
      <c r="D26" s="116">
        <v>47689</v>
      </c>
      <c r="E26" s="116">
        <v>46254</v>
      </c>
      <c r="F26" t="s">
        <v>3272</v>
      </c>
      <c r="G26" t="s">
        <v>3270</v>
      </c>
      <c r="H26">
        <v>20</v>
      </c>
    </row>
    <row r="27" spans="1:8">
      <c r="A27">
        <v>550027259</v>
      </c>
      <c r="B27" t="s">
        <v>63</v>
      </c>
      <c r="C27">
        <v>12675286</v>
      </c>
      <c r="D27" s="116">
        <v>47689</v>
      </c>
      <c r="E27" s="116">
        <v>46253</v>
      </c>
      <c r="F27" t="s">
        <v>3272</v>
      </c>
      <c r="G27" t="s">
        <v>3258</v>
      </c>
      <c r="H27">
        <v>1</v>
      </c>
    </row>
    <row r="28" spans="1:8">
      <c r="A28">
        <v>550027259</v>
      </c>
      <c r="B28" t="s">
        <v>63</v>
      </c>
      <c r="C28">
        <v>12652581</v>
      </c>
      <c r="D28" s="116">
        <v>47632</v>
      </c>
      <c r="E28" s="116">
        <v>46253</v>
      </c>
      <c r="F28" t="s">
        <v>3343</v>
      </c>
      <c r="G28" t="s">
        <v>3258</v>
      </c>
      <c r="H28">
        <v>19</v>
      </c>
    </row>
    <row r="29" spans="1:8">
      <c r="A29">
        <v>550027259</v>
      </c>
      <c r="B29" t="s">
        <v>63</v>
      </c>
      <c r="C29" t="s">
        <v>3251</v>
      </c>
      <c r="D29" s="116">
        <v>47691</v>
      </c>
      <c r="E29" s="116">
        <v>46255</v>
      </c>
      <c r="F29" t="s">
        <v>3344</v>
      </c>
      <c r="G29" t="s">
        <v>3257</v>
      </c>
      <c r="H29">
        <v>20</v>
      </c>
    </row>
    <row r="30" spans="1:8">
      <c r="A30">
        <v>550027259</v>
      </c>
      <c r="B30" t="s">
        <v>63</v>
      </c>
      <c r="C30" t="s">
        <v>3275</v>
      </c>
      <c r="D30" s="116">
        <v>47690</v>
      </c>
      <c r="E30" s="116">
        <v>46258</v>
      </c>
      <c r="F30" t="s">
        <v>3293</v>
      </c>
      <c r="G30" t="s">
        <v>3405</v>
      </c>
      <c r="H30">
        <v>20</v>
      </c>
    </row>
    <row r="31" spans="1:8">
      <c r="A31">
        <v>550027259</v>
      </c>
      <c r="B31" t="s">
        <v>63</v>
      </c>
      <c r="C31" t="s">
        <v>3313</v>
      </c>
      <c r="D31" s="116">
        <v>47703</v>
      </c>
      <c r="E31" s="116">
        <v>46262</v>
      </c>
      <c r="F31" t="s">
        <v>3356</v>
      </c>
      <c r="G31" t="s">
        <v>3262</v>
      </c>
      <c r="H31">
        <v>20</v>
      </c>
    </row>
    <row r="32" spans="1:8">
      <c r="A32">
        <v>550032916</v>
      </c>
      <c r="B32" t="s">
        <v>67</v>
      </c>
      <c r="C32">
        <v>12658123</v>
      </c>
      <c r="D32" s="116">
        <v>47626</v>
      </c>
      <c r="E32" s="116">
        <v>46219</v>
      </c>
      <c r="F32" t="s">
        <v>3336</v>
      </c>
      <c r="G32" t="s">
        <v>3335</v>
      </c>
      <c r="H32">
        <v>4</v>
      </c>
    </row>
    <row r="33" spans="1:8">
      <c r="A33">
        <v>550032917</v>
      </c>
      <c r="B33" t="s">
        <v>175</v>
      </c>
      <c r="C33" t="s">
        <v>3068</v>
      </c>
      <c r="D33" s="116">
        <v>47595</v>
      </c>
      <c r="E33" s="116">
        <v>46162</v>
      </c>
      <c r="F33" t="s">
        <v>3414</v>
      </c>
      <c r="G33" t="s">
        <v>3402</v>
      </c>
      <c r="H33">
        <v>2</v>
      </c>
    </row>
    <row r="34" spans="1:8">
      <c r="A34">
        <v>550032917</v>
      </c>
      <c r="B34" t="s">
        <v>175</v>
      </c>
      <c r="C34" t="s">
        <v>3078</v>
      </c>
      <c r="D34" s="116">
        <v>47599</v>
      </c>
      <c r="E34" s="116">
        <v>46133</v>
      </c>
      <c r="F34" t="s">
        <v>3415</v>
      </c>
      <c r="G34" t="s">
        <v>3353</v>
      </c>
      <c r="H34">
        <v>4</v>
      </c>
    </row>
    <row r="35" spans="1:8">
      <c r="A35">
        <v>550032917</v>
      </c>
      <c r="B35" t="s">
        <v>175</v>
      </c>
      <c r="C35">
        <v>12664083</v>
      </c>
      <c r="D35" s="116">
        <v>47639</v>
      </c>
      <c r="E35" s="116">
        <v>46218</v>
      </c>
      <c r="F35" t="s">
        <v>3351</v>
      </c>
      <c r="G35" t="s">
        <v>3362</v>
      </c>
      <c r="H35">
        <v>1</v>
      </c>
    </row>
    <row r="36" spans="1:8">
      <c r="A36">
        <v>550032917</v>
      </c>
      <c r="B36" t="s">
        <v>175</v>
      </c>
      <c r="C36" t="s">
        <v>3253</v>
      </c>
      <c r="D36" s="116">
        <v>47701</v>
      </c>
      <c r="E36" s="116">
        <v>46256</v>
      </c>
      <c r="F36" t="s">
        <v>3359</v>
      </c>
      <c r="G36" t="s">
        <v>3345</v>
      </c>
      <c r="H36">
        <v>4</v>
      </c>
    </row>
    <row r="37" spans="1:8">
      <c r="A37">
        <v>550036050</v>
      </c>
      <c r="B37" t="s">
        <v>69</v>
      </c>
      <c r="C37">
        <v>12655616</v>
      </c>
      <c r="D37" s="116">
        <v>47622</v>
      </c>
      <c r="E37" s="116">
        <v>46181</v>
      </c>
      <c r="F37" t="s">
        <v>3349</v>
      </c>
      <c r="G37" t="s">
        <v>3416</v>
      </c>
      <c r="H37">
        <v>5</v>
      </c>
    </row>
    <row r="38" spans="1:8">
      <c r="A38">
        <v>550036050</v>
      </c>
      <c r="B38" t="s">
        <v>69</v>
      </c>
      <c r="C38">
        <v>12653546</v>
      </c>
      <c r="D38" s="116">
        <v>47625</v>
      </c>
      <c r="E38" s="116">
        <v>46219</v>
      </c>
      <c r="F38" t="s">
        <v>3350</v>
      </c>
      <c r="G38" t="s">
        <v>3335</v>
      </c>
      <c r="H38">
        <v>8</v>
      </c>
    </row>
    <row r="39" spans="1:8">
      <c r="A39">
        <v>550036050</v>
      </c>
      <c r="B39" t="s">
        <v>69</v>
      </c>
      <c r="C39">
        <v>12645194</v>
      </c>
      <c r="D39" s="116">
        <v>47581</v>
      </c>
      <c r="E39" s="116">
        <v>46233</v>
      </c>
      <c r="F39" t="s">
        <v>3417</v>
      </c>
      <c r="G39" t="s">
        <v>3418</v>
      </c>
      <c r="H39">
        <v>4</v>
      </c>
    </row>
    <row r="40" spans="1:8">
      <c r="A40">
        <v>550037752</v>
      </c>
      <c r="B40" t="s">
        <v>70</v>
      </c>
      <c r="C40" t="s">
        <v>3082</v>
      </c>
      <c r="D40" s="116">
        <v>47538</v>
      </c>
      <c r="E40" s="116">
        <v>46114</v>
      </c>
      <c r="F40" t="s">
        <v>3385</v>
      </c>
      <c r="G40" t="s">
        <v>3419</v>
      </c>
      <c r="H40">
        <v>2</v>
      </c>
    </row>
    <row r="41" spans="1:8">
      <c r="A41">
        <v>550037752</v>
      </c>
      <c r="B41" t="s">
        <v>70</v>
      </c>
      <c r="C41" t="s">
        <v>3256</v>
      </c>
      <c r="D41" s="116">
        <v>47707</v>
      </c>
      <c r="E41" s="116">
        <v>46260</v>
      </c>
      <c r="F41" t="s">
        <v>3268</v>
      </c>
      <c r="G41" t="s">
        <v>3420</v>
      </c>
      <c r="H41">
        <v>200</v>
      </c>
    </row>
    <row r="42" spans="1:8">
      <c r="A42">
        <v>550038021</v>
      </c>
      <c r="B42" t="s">
        <v>71</v>
      </c>
      <c r="C42" t="s">
        <v>3232</v>
      </c>
      <c r="D42" s="116">
        <v>47703</v>
      </c>
      <c r="E42" s="116">
        <v>46254</v>
      </c>
      <c r="F42" t="s">
        <v>3356</v>
      </c>
      <c r="G42" t="s">
        <v>3270</v>
      </c>
      <c r="H42">
        <v>433</v>
      </c>
    </row>
    <row r="43" spans="1:8">
      <c r="A43">
        <v>550041492</v>
      </c>
      <c r="B43" t="s">
        <v>75</v>
      </c>
      <c r="C43">
        <v>12664054</v>
      </c>
      <c r="D43" s="116">
        <v>47637</v>
      </c>
      <c r="E43" s="116">
        <v>46202</v>
      </c>
      <c r="F43" t="s">
        <v>3421</v>
      </c>
      <c r="G43" t="s">
        <v>3422</v>
      </c>
      <c r="H43">
        <v>2</v>
      </c>
    </row>
    <row r="44" spans="1:8">
      <c r="A44">
        <v>550041492</v>
      </c>
      <c r="B44" t="s">
        <v>75</v>
      </c>
      <c r="C44">
        <v>12664054</v>
      </c>
      <c r="D44" s="116">
        <v>47638</v>
      </c>
      <c r="E44" s="116">
        <v>46202</v>
      </c>
      <c r="F44" t="s">
        <v>3289</v>
      </c>
      <c r="G44" t="s">
        <v>3422</v>
      </c>
      <c r="H44">
        <v>8</v>
      </c>
    </row>
    <row r="45" spans="1:8">
      <c r="A45">
        <v>550041492</v>
      </c>
      <c r="B45" t="s">
        <v>75</v>
      </c>
      <c r="C45">
        <v>12664054</v>
      </c>
      <c r="D45" s="116">
        <v>47638</v>
      </c>
      <c r="E45" s="116">
        <v>46233</v>
      </c>
      <c r="F45" t="s">
        <v>3289</v>
      </c>
      <c r="G45" t="s">
        <v>3418</v>
      </c>
      <c r="H45">
        <v>4</v>
      </c>
    </row>
    <row r="46" spans="1:8">
      <c r="A46">
        <v>550041500</v>
      </c>
      <c r="B46" t="s">
        <v>76</v>
      </c>
      <c r="C46">
        <v>12674437</v>
      </c>
      <c r="D46" s="116">
        <v>47658</v>
      </c>
      <c r="E46" s="116">
        <v>46218</v>
      </c>
      <c r="F46" t="s">
        <v>3286</v>
      </c>
      <c r="G46" t="s">
        <v>3362</v>
      </c>
      <c r="H46">
        <v>12</v>
      </c>
    </row>
    <row r="47" spans="1:8">
      <c r="A47">
        <v>550041500</v>
      </c>
      <c r="B47" t="s">
        <v>76</v>
      </c>
      <c r="C47" t="s">
        <v>3180</v>
      </c>
      <c r="D47" s="116">
        <v>47674</v>
      </c>
      <c r="E47" s="116">
        <v>46226</v>
      </c>
      <c r="F47" t="s">
        <v>3352</v>
      </c>
      <c r="G47" t="s">
        <v>3410</v>
      </c>
      <c r="H47">
        <v>4</v>
      </c>
    </row>
    <row r="48" spans="1:8">
      <c r="A48">
        <v>550041500</v>
      </c>
      <c r="B48" t="s">
        <v>76</v>
      </c>
      <c r="C48">
        <v>12685460</v>
      </c>
      <c r="D48" s="116">
        <v>47685</v>
      </c>
      <c r="E48" s="116">
        <v>46233</v>
      </c>
      <c r="F48" t="s">
        <v>3302</v>
      </c>
      <c r="G48" t="s">
        <v>3418</v>
      </c>
      <c r="H48">
        <v>4</v>
      </c>
    </row>
    <row r="49" spans="1:8">
      <c r="A49">
        <v>550044360</v>
      </c>
      <c r="B49" t="s">
        <v>80</v>
      </c>
      <c r="C49">
        <v>12667321</v>
      </c>
      <c r="D49" s="116">
        <v>47732</v>
      </c>
      <c r="E49" s="116">
        <v>46155</v>
      </c>
      <c r="F49" t="s">
        <v>3423</v>
      </c>
      <c r="G49" t="s">
        <v>3300</v>
      </c>
      <c r="H49">
        <v>16</v>
      </c>
    </row>
    <row r="50" spans="1:8">
      <c r="A50">
        <v>550044360</v>
      </c>
      <c r="B50" t="s">
        <v>80</v>
      </c>
      <c r="C50">
        <v>12667321</v>
      </c>
      <c r="D50" s="116">
        <v>47732</v>
      </c>
      <c r="E50" s="116">
        <v>46186</v>
      </c>
      <c r="F50" t="s">
        <v>3423</v>
      </c>
      <c r="G50" t="s">
        <v>3424</v>
      </c>
      <c r="H50">
        <v>24</v>
      </c>
    </row>
    <row r="51" spans="1:8">
      <c r="A51">
        <v>550044360</v>
      </c>
      <c r="B51" t="s">
        <v>80</v>
      </c>
      <c r="C51">
        <v>12676428</v>
      </c>
      <c r="D51" s="116">
        <v>47692</v>
      </c>
      <c r="E51" s="116">
        <v>46237</v>
      </c>
      <c r="F51" t="s">
        <v>3219</v>
      </c>
      <c r="G51" t="s">
        <v>3425</v>
      </c>
      <c r="H51">
        <v>1</v>
      </c>
    </row>
    <row r="52" spans="1:8">
      <c r="A52">
        <v>550044360</v>
      </c>
      <c r="B52" t="s">
        <v>80</v>
      </c>
      <c r="C52" t="s">
        <v>3278</v>
      </c>
      <c r="D52" s="116">
        <v>47703</v>
      </c>
      <c r="E52" s="116">
        <v>46258</v>
      </c>
      <c r="F52" t="s">
        <v>3356</v>
      </c>
      <c r="G52" t="s">
        <v>3405</v>
      </c>
      <c r="H52">
        <v>48</v>
      </c>
    </row>
    <row r="53" spans="1:8">
      <c r="A53">
        <v>550044580</v>
      </c>
      <c r="B53" t="s">
        <v>81</v>
      </c>
      <c r="C53">
        <v>12646807</v>
      </c>
      <c r="D53" s="116">
        <v>47587</v>
      </c>
      <c r="E53" s="116">
        <v>46091</v>
      </c>
      <c r="F53" t="s">
        <v>3426</v>
      </c>
      <c r="G53" t="s">
        <v>3427</v>
      </c>
      <c r="H53">
        <v>12</v>
      </c>
    </row>
    <row r="54" spans="1:8">
      <c r="A54">
        <v>550044580</v>
      </c>
      <c r="B54" t="s">
        <v>81</v>
      </c>
      <c r="C54">
        <v>12646807</v>
      </c>
      <c r="D54" s="116">
        <v>47587</v>
      </c>
      <c r="E54" s="116">
        <v>46132</v>
      </c>
      <c r="F54" t="s">
        <v>3426</v>
      </c>
      <c r="G54" t="s">
        <v>3428</v>
      </c>
      <c r="H54">
        <v>8</v>
      </c>
    </row>
    <row r="55" spans="1:8">
      <c r="A55">
        <v>550044580</v>
      </c>
      <c r="B55" t="s">
        <v>81</v>
      </c>
      <c r="C55">
        <v>12646807</v>
      </c>
      <c r="D55" s="116">
        <v>47587</v>
      </c>
      <c r="E55" s="116">
        <v>46233</v>
      </c>
      <c r="F55" t="s">
        <v>3426</v>
      </c>
      <c r="G55" t="s">
        <v>3418</v>
      </c>
      <c r="H55">
        <v>4</v>
      </c>
    </row>
    <row r="56" spans="1:8">
      <c r="A56">
        <v>550044580</v>
      </c>
      <c r="B56" t="s">
        <v>81</v>
      </c>
      <c r="C56">
        <v>12657727</v>
      </c>
      <c r="D56" s="116">
        <v>47619</v>
      </c>
      <c r="E56" s="116">
        <v>46164</v>
      </c>
      <c r="F56" t="s">
        <v>3301</v>
      </c>
      <c r="G56" t="s">
        <v>3429</v>
      </c>
      <c r="H56">
        <v>80</v>
      </c>
    </row>
    <row r="57" spans="1:8">
      <c r="A57">
        <v>550044580</v>
      </c>
      <c r="B57" t="s">
        <v>81</v>
      </c>
      <c r="C57" t="s">
        <v>3067</v>
      </c>
      <c r="D57" s="116">
        <v>47587</v>
      </c>
      <c r="E57" s="116">
        <v>46148</v>
      </c>
      <c r="F57" t="s">
        <v>3426</v>
      </c>
      <c r="G57" t="s">
        <v>3430</v>
      </c>
      <c r="H57">
        <v>1</v>
      </c>
    </row>
    <row r="58" spans="1:8">
      <c r="A58">
        <v>550044623</v>
      </c>
      <c r="B58" t="s">
        <v>181</v>
      </c>
      <c r="C58">
        <v>12663926</v>
      </c>
      <c r="D58" s="116">
        <v>47640</v>
      </c>
      <c r="E58" s="116">
        <v>46245</v>
      </c>
      <c r="F58" t="s">
        <v>3347</v>
      </c>
      <c r="G58" t="s">
        <v>3368</v>
      </c>
      <c r="H58">
        <v>11</v>
      </c>
    </row>
    <row r="59" spans="1:8">
      <c r="A59">
        <v>550044623</v>
      </c>
      <c r="B59" t="s">
        <v>181</v>
      </c>
      <c r="C59" t="s">
        <v>3254</v>
      </c>
      <c r="D59" s="116">
        <v>47702</v>
      </c>
      <c r="E59" s="116">
        <v>46256</v>
      </c>
      <c r="F59" t="s">
        <v>3348</v>
      </c>
      <c r="G59" t="s">
        <v>3345</v>
      </c>
      <c r="H59">
        <v>8</v>
      </c>
    </row>
    <row r="60" spans="1:8">
      <c r="A60">
        <v>550044624</v>
      </c>
      <c r="B60" t="s">
        <v>82</v>
      </c>
      <c r="C60">
        <v>12524726</v>
      </c>
      <c r="D60" s="116">
        <v>47320</v>
      </c>
      <c r="E60" s="116">
        <v>46055</v>
      </c>
      <c r="F60" t="s">
        <v>3357</v>
      </c>
      <c r="G60" t="s">
        <v>3396</v>
      </c>
      <c r="H60">
        <v>7</v>
      </c>
    </row>
    <row r="61" spans="1:8">
      <c r="A61">
        <v>550044625</v>
      </c>
      <c r="B61" t="s">
        <v>83</v>
      </c>
      <c r="C61" t="s">
        <v>3255</v>
      </c>
      <c r="D61" s="116">
        <v>47703</v>
      </c>
      <c r="E61" s="116">
        <v>46256</v>
      </c>
      <c r="F61" t="s">
        <v>3356</v>
      </c>
      <c r="G61" t="s">
        <v>3345</v>
      </c>
      <c r="H61">
        <v>55</v>
      </c>
    </row>
    <row r="62" spans="1:8">
      <c r="A62">
        <v>550044633</v>
      </c>
      <c r="B62" t="s">
        <v>84</v>
      </c>
      <c r="C62" t="s">
        <v>3241</v>
      </c>
      <c r="D62" s="116">
        <v>47699</v>
      </c>
      <c r="E62" s="116">
        <v>46254</v>
      </c>
      <c r="F62" t="s">
        <v>3431</v>
      </c>
      <c r="G62" t="s">
        <v>3270</v>
      </c>
      <c r="H62">
        <v>26</v>
      </c>
    </row>
    <row r="63" spans="1:8">
      <c r="A63">
        <v>550044635</v>
      </c>
      <c r="B63" t="s">
        <v>85</v>
      </c>
      <c r="C63" t="s">
        <v>3091</v>
      </c>
      <c r="D63" s="116">
        <v>47545</v>
      </c>
      <c r="E63" s="116">
        <v>46116</v>
      </c>
      <c r="F63" t="s">
        <v>3248</v>
      </c>
      <c r="G63" t="s">
        <v>3432</v>
      </c>
      <c r="H63">
        <v>2</v>
      </c>
    </row>
    <row r="64" spans="1:8">
      <c r="A64">
        <v>550044709</v>
      </c>
      <c r="B64" t="s">
        <v>14</v>
      </c>
      <c r="C64" t="s">
        <v>3227</v>
      </c>
      <c r="D64" s="116">
        <v>47700</v>
      </c>
      <c r="E64" s="116">
        <v>46246</v>
      </c>
      <c r="F64" t="s">
        <v>3358</v>
      </c>
      <c r="G64" t="s">
        <v>3355</v>
      </c>
      <c r="H64">
        <v>1</v>
      </c>
    </row>
    <row r="65" spans="1:8">
      <c r="A65">
        <v>550044709</v>
      </c>
      <c r="B65" t="s">
        <v>14</v>
      </c>
      <c r="C65" t="s">
        <v>3256</v>
      </c>
      <c r="D65" s="116">
        <v>47707</v>
      </c>
      <c r="E65" s="116">
        <v>46256</v>
      </c>
      <c r="F65" t="s">
        <v>3268</v>
      </c>
      <c r="G65" t="s">
        <v>3345</v>
      </c>
      <c r="H65">
        <v>503</v>
      </c>
    </row>
    <row r="66" spans="1:8">
      <c r="A66">
        <v>550044709</v>
      </c>
      <c r="B66" t="s">
        <v>14</v>
      </c>
      <c r="C66" t="s">
        <v>3316</v>
      </c>
      <c r="D66" s="116">
        <v>47714</v>
      </c>
      <c r="E66" s="116">
        <v>46263</v>
      </c>
      <c r="F66" t="s">
        <v>3377</v>
      </c>
      <c r="G66" t="s">
        <v>3346</v>
      </c>
      <c r="H66">
        <v>960</v>
      </c>
    </row>
    <row r="67" spans="1:8">
      <c r="A67">
        <v>550044709</v>
      </c>
      <c r="B67" t="s">
        <v>14</v>
      </c>
      <c r="C67" t="s">
        <v>3306</v>
      </c>
      <c r="D67" s="116">
        <v>47708</v>
      </c>
      <c r="E67" s="116">
        <v>46265</v>
      </c>
      <c r="F67" t="s">
        <v>3269</v>
      </c>
      <c r="G67" t="s">
        <v>3433</v>
      </c>
      <c r="H67">
        <v>960</v>
      </c>
    </row>
    <row r="68" spans="1:8">
      <c r="A68">
        <v>550044845</v>
      </c>
      <c r="B68" t="s">
        <v>87</v>
      </c>
      <c r="C68" t="s">
        <v>3101</v>
      </c>
      <c r="D68" s="116">
        <v>47647</v>
      </c>
      <c r="E68" s="116">
        <v>46209</v>
      </c>
      <c r="F68" t="s">
        <v>3361</v>
      </c>
      <c r="G68" t="s">
        <v>3434</v>
      </c>
      <c r="H68">
        <v>309</v>
      </c>
    </row>
    <row r="69" spans="1:8">
      <c r="A69">
        <v>550044845</v>
      </c>
      <c r="B69" t="s">
        <v>87</v>
      </c>
      <c r="C69" t="s">
        <v>3100</v>
      </c>
      <c r="D69" s="116">
        <v>47646</v>
      </c>
      <c r="E69" s="116">
        <v>46217</v>
      </c>
      <c r="F69" t="s">
        <v>3267</v>
      </c>
      <c r="G69" t="s">
        <v>3338</v>
      </c>
      <c r="H69">
        <v>88</v>
      </c>
    </row>
    <row r="70" spans="1:8">
      <c r="A70">
        <v>550044845</v>
      </c>
      <c r="B70" t="s">
        <v>87</v>
      </c>
      <c r="C70" t="s">
        <v>3134</v>
      </c>
      <c r="D70" s="116">
        <v>47653</v>
      </c>
      <c r="E70" s="116">
        <v>46256</v>
      </c>
      <c r="F70" t="s">
        <v>3245</v>
      </c>
      <c r="G70" t="s">
        <v>3345</v>
      </c>
      <c r="H70">
        <v>399</v>
      </c>
    </row>
    <row r="71" spans="1:8">
      <c r="A71">
        <v>550045079</v>
      </c>
      <c r="B71" t="s">
        <v>89</v>
      </c>
      <c r="C71">
        <v>12664218</v>
      </c>
      <c r="D71" s="116">
        <v>47632</v>
      </c>
      <c r="E71" s="116">
        <v>46219</v>
      </c>
      <c r="F71" t="s">
        <v>3343</v>
      </c>
      <c r="G71" t="s">
        <v>3335</v>
      </c>
      <c r="H71">
        <v>1</v>
      </c>
    </row>
    <row r="72" spans="1:8">
      <c r="A72">
        <v>550045079</v>
      </c>
      <c r="B72" t="s">
        <v>89</v>
      </c>
      <c r="C72">
        <v>12676438</v>
      </c>
      <c r="D72" s="116">
        <v>47667</v>
      </c>
      <c r="E72" s="116">
        <v>46219</v>
      </c>
      <c r="F72" t="s">
        <v>3364</v>
      </c>
      <c r="G72" t="s">
        <v>3335</v>
      </c>
      <c r="H72">
        <v>8</v>
      </c>
    </row>
    <row r="73" spans="1:8">
      <c r="A73">
        <v>550045080</v>
      </c>
      <c r="B73" t="s">
        <v>90</v>
      </c>
      <c r="C73" t="s">
        <v>3069</v>
      </c>
      <c r="D73" s="116">
        <v>47596</v>
      </c>
      <c r="E73" s="116">
        <v>46158</v>
      </c>
      <c r="F73" t="s">
        <v>3342</v>
      </c>
      <c r="G73" t="s">
        <v>3435</v>
      </c>
      <c r="H73">
        <v>24</v>
      </c>
    </row>
    <row r="74" spans="1:8">
      <c r="A74">
        <v>550045080</v>
      </c>
      <c r="B74" t="s">
        <v>90</v>
      </c>
      <c r="C74">
        <v>12614503</v>
      </c>
      <c r="D74" s="116">
        <v>47534</v>
      </c>
      <c r="E74" s="116">
        <v>46084</v>
      </c>
      <c r="F74" t="s">
        <v>3372</v>
      </c>
      <c r="G74" t="s">
        <v>3436</v>
      </c>
      <c r="H74">
        <v>1</v>
      </c>
    </row>
    <row r="75" spans="1:8">
      <c r="A75">
        <v>550045080</v>
      </c>
      <c r="B75" t="s">
        <v>90</v>
      </c>
      <c r="C75">
        <v>12676457</v>
      </c>
      <c r="D75" s="116">
        <v>47677</v>
      </c>
      <c r="E75" s="116">
        <v>46219</v>
      </c>
      <c r="F75" t="s">
        <v>3365</v>
      </c>
      <c r="G75" t="s">
        <v>3335</v>
      </c>
      <c r="H75">
        <v>80</v>
      </c>
    </row>
    <row r="76" spans="1:8">
      <c r="A76">
        <v>550045080</v>
      </c>
      <c r="B76" t="s">
        <v>90</v>
      </c>
      <c r="C76">
        <v>12676449</v>
      </c>
      <c r="D76" s="116">
        <v>47666</v>
      </c>
      <c r="E76" s="116">
        <v>46217</v>
      </c>
      <c r="F76" t="s">
        <v>3246</v>
      </c>
      <c r="G76" t="s">
        <v>3338</v>
      </c>
      <c r="H76">
        <v>8</v>
      </c>
    </row>
    <row r="77" spans="1:8">
      <c r="A77">
        <v>550045080</v>
      </c>
      <c r="B77" t="s">
        <v>90</v>
      </c>
      <c r="C77">
        <v>12676449</v>
      </c>
      <c r="D77" s="116">
        <v>47666</v>
      </c>
      <c r="E77" s="116">
        <v>46218</v>
      </c>
      <c r="F77" t="s">
        <v>3246</v>
      </c>
      <c r="G77" t="s">
        <v>3362</v>
      </c>
      <c r="H77">
        <v>4</v>
      </c>
    </row>
    <row r="78" spans="1:8">
      <c r="A78">
        <v>550045085</v>
      </c>
      <c r="B78" t="s">
        <v>91</v>
      </c>
      <c r="C78">
        <v>12650713</v>
      </c>
      <c r="D78" s="116">
        <v>47602</v>
      </c>
      <c r="E78" s="116">
        <v>46144</v>
      </c>
      <c r="F78" t="s">
        <v>3295</v>
      </c>
      <c r="G78" t="s">
        <v>3437</v>
      </c>
      <c r="H78">
        <v>1</v>
      </c>
    </row>
    <row r="79" spans="1:8">
      <c r="A79">
        <v>550045086</v>
      </c>
      <c r="B79" t="s">
        <v>171</v>
      </c>
      <c r="C79">
        <v>12633116</v>
      </c>
      <c r="D79" s="116">
        <v>47572</v>
      </c>
      <c r="E79" s="116">
        <v>46218</v>
      </c>
      <c r="F79" t="s">
        <v>3398</v>
      </c>
      <c r="G79" t="s">
        <v>3362</v>
      </c>
      <c r="H79">
        <v>1</v>
      </c>
    </row>
    <row r="80" spans="1:8">
      <c r="A80">
        <v>550045086</v>
      </c>
      <c r="B80" t="s">
        <v>171</v>
      </c>
      <c r="C80">
        <v>12666695</v>
      </c>
      <c r="D80" s="116">
        <v>47643</v>
      </c>
      <c r="E80" s="116">
        <v>46216</v>
      </c>
      <c r="F80" t="s">
        <v>3290</v>
      </c>
      <c r="G80" t="s">
        <v>3399</v>
      </c>
      <c r="H80">
        <v>8</v>
      </c>
    </row>
    <row r="81" spans="1:8">
      <c r="A81">
        <v>550046505</v>
      </c>
      <c r="B81" t="s">
        <v>94</v>
      </c>
      <c r="C81">
        <v>12624135</v>
      </c>
      <c r="D81" s="116">
        <v>47550</v>
      </c>
      <c r="E81" s="116">
        <v>46098</v>
      </c>
      <c r="F81" t="s">
        <v>3247</v>
      </c>
      <c r="G81" t="s">
        <v>3438</v>
      </c>
      <c r="H81">
        <v>7</v>
      </c>
    </row>
    <row r="82" spans="1:8">
      <c r="A82">
        <v>550046505</v>
      </c>
      <c r="B82" t="s">
        <v>94</v>
      </c>
      <c r="C82" t="s">
        <v>3104</v>
      </c>
      <c r="D82" s="116">
        <v>47568</v>
      </c>
      <c r="E82" s="116">
        <v>46122</v>
      </c>
      <c r="F82" t="s">
        <v>3439</v>
      </c>
      <c r="G82" t="s">
        <v>3259</v>
      </c>
      <c r="H82">
        <v>1</v>
      </c>
    </row>
    <row r="83" spans="1:8">
      <c r="A83">
        <v>550046505</v>
      </c>
      <c r="B83" t="s">
        <v>94</v>
      </c>
      <c r="C83">
        <v>12624138</v>
      </c>
      <c r="D83" s="116">
        <v>47568</v>
      </c>
      <c r="E83" s="116">
        <v>46122</v>
      </c>
      <c r="F83" t="s">
        <v>3439</v>
      </c>
      <c r="G83" t="s">
        <v>3259</v>
      </c>
      <c r="H83">
        <v>4</v>
      </c>
    </row>
    <row r="84" spans="1:8">
      <c r="A84">
        <v>550047028</v>
      </c>
      <c r="B84" t="s">
        <v>25</v>
      </c>
      <c r="C84" t="s">
        <v>3252</v>
      </c>
      <c r="D84" s="116">
        <v>47658</v>
      </c>
      <c r="E84" s="116">
        <v>46256</v>
      </c>
      <c r="F84" t="s">
        <v>3286</v>
      </c>
      <c r="G84" t="s">
        <v>3345</v>
      </c>
      <c r="H84">
        <v>318</v>
      </c>
    </row>
    <row r="85" spans="1:8">
      <c r="A85">
        <v>550047302</v>
      </c>
      <c r="B85" t="s">
        <v>96</v>
      </c>
      <c r="C85" t="s">
        <v>3061</v>
      </c>
      <c r="D85" s="116">
        <v>47624</v>
      </c>
      <c r="E85" s="116">
        <v>46209</v>
      </c>
      <c r="F85" t="s">
        <v>3284</v>
      </c>
      <c r="G85" t="s">
        <v>3434</v>
      </c>
      <c r="H85">
        <v>9</v>
      </c>
    </row>
    <row r="86" spans="1:8">
      <c r="A86">
        <v>550047302</v>
      </c>
      <c r="B86" t="s">
        <v>96</v>
      </c>
      <c r="C86" t="s">
        <v>3178</v>
      </c>
      <c r="D86" s="116">
        <v>47681</v>
      </c>
      <c r="E86" s="116">
        <v>46228</v>
      </c>
      <c r="F86" t="s">
        <v>3367</v>
      </c>
      <c r="G86" t="s">
        <v>3440</v>
      </c>
      <c r="H86">
        <v>284</v>
      </c>
    </row>
    <row r="87" spans="1:8">
      <c r="A87">
        <v>550047302</v>
      </c>
      <c r="B87" t="s">
        <v>96</v>
      </c>
      <c r="C87" t="s">
        <v>3309</v>
      </c>
      <c r="D87" s="116">
        <v>47712</v>
      </c>
      <c r="E87" s="116">
        <v>46261</v>
      </c>
      <c r="F87" t="s">
        <v>3220</v>
      </c>
      <c r="G87" t="s">
        <v>3263</v>
      </c>
      <c r="H87">
        <v>200</v>
      </c>
    </row>
    <row r="88" spans="1:8">
      <c r="A88">
        <v>550048593</v>
      </c>
      <c r="B88" t="s">
        <v>15</v>
      </c>
      <c r="C88" t="s">
        <v>3230</v>
      </c>
      <c r="D88" s="116">
        <v>47701</v>
      </c>
      <c r="E88" s="116">
        <v>46249</v>
      </c>
      <c r="F88" t="s">
        <v>3359</v>
      </c>
      <c r="G88" t="s">
        <v>3441</v>
      </c>
      <c r="H88">
        <v>720</v>
      </c>
    </row>
    <row r="89" spans="1:8">
      <c r="A89">
        <v>550048593</v>
      </c>
      <c r="B89" t="s">
        <v>15</v>
      </c>
      <c r="C89" t="s">
        <v>3230</v>
      </c>
      <c r="D89" s="116">
        <v>47701</v>
      </c>
      <c r="E89" s="116">
        <v>46252</v>
      </c>
      <c r="F89" t="s">
        <v>3359</v>
      </c>
      <c r="G89" t="s">
        <v>3442</v>
      </c>
      <c r="H89">
        <v>960</v>
      </c>
    </row>
    <row r="90" spans="1:8">
      <c r="A90">
        <v>550048593</v>
      </c>
      <c r="B90" t="s">
        <v>15</v>
      </c>
      <c r="C90" t="s">
        <v>3233</v>
      </c>
      <c r="D90" s="116">
        <v>47702</v>
      </c>
      <c r="E90" s="116">
        <v>46249</v>
      </c>
      <c r="F90" t="s">
        <v>3348</v>
      </c>
      <c r="G90" t="s">
        <v>3441</v>
      </c>
      <c r="H90">
        <v>511</v>
      </c>
    </row>
    <row r="91" spans="1:8">
      <c r="A91">
        <v>550048593</v>
      </c>
      <c r="B91" t="s">
        <v>15</v>
      </c>
      <c r="C91" t="s">
        <v>3306</v>
      </c>
      <c r="D91" s="116">
        <v>47708</v>
      </c>
      <c r="E91" s="116">
        <v>46261</v>
      </c>
      <c r="F91" t="s">
        <v>3269</v>
      </c>
      <c r="G91" t="s">
        <v>3263</v>
      </c>
      <c r="H91">
        <v>960</v>
      </c>
    </row>
    <row r="92" spans="1:8">
      <c r="A92">
        <v>550049044</v>
      </c>
      <c r="B92" t="s">
        <v>100</v>
      </c>
      <c r="C92" t="s">
        <v>3233</v>
      </c>
      <c r="D92" s="116">
        <v>47702</v>
      </c>
      <c r="E92" s="116">
        <v>46255</v>
      </c>
      <c r="F92" t="s">
        <v>3348</v>
      </c>
      <c r="G92" t="s">
        <v>3257</v>
      </c>
      <c r="H92">
        <v>382</v>
      </c>
    </row>
    <row r="93" spans="1:8">
      <c r="A93">
        <v>550049044</v>
      </c>
      <c r="B93" t="s">
        <v>100</v>
      </c>
      <c r="C93" t="s">
        <v>3233</v>
      </c>
      <c r="D93" s="116">
        <v>47702</v>
      </c>
      <c r="E93" s="116">
        <v>46258</v>
      </c>
      <c r="F93" t="s">
        <v>3348</v>
      </c>
      <c r="G93" t="s">
        <v>3405</v>
      </c>
      <c r="H93">
        <v>176</v>
      </c>
    </row>
    <row r="94" spans="1:8">
      <c r="A94">
        <v>550049045</v>
      </c>
      <c r="B94" t="s">
        <v>26</v>
      </c>
      <c r="C94" t="s">
        <v>3232</v>
      </c>
      <c r="D94" s="116">
        <v>47703</v>
      </c>
      <c r="E94" s="116">
        <v>46253</v>
      </c>
      <c r="F94" t="s">
        <v>3356</v>
      </c>
      <c r="G94" t="s">
        <v>3258</v>
      </c>
      <c r="H94">
        <v>706</v>
      </c>
    </row>
    <row r="95" spans="1:8">
      <c r="A95">
        <v>550050071</v>
      </c>
      <c r="B95" t="s">
        <v>104</v>
      </c>
      <c r="C95" t="s">
        <v>3091</v>
      </c>
      <c r="D95" s="116">
        <v>47545</v>
      </c>
      <c r="E95" s="116">
        <v>46217</v>
      </c>
      <c r="F95" t="s">
        <v>3248</v>
      </c>
      <c r="G95" t="s">
        <v>3338</v>
      </c>
      <c r="H95">
        <v>2</v>
      </c>
    </row>
    <row r="96" spans="1:8">
      <c r="A96">
        <v>550050071</v>
      </c>
      <c r="B96" t="s">
        <v>104</v>
      </c>
      <c r="C96" t="s">
        <v>3222</v>
      </c>
      <c r="D96" s="116">
        <v>47631</v>
      </c>
      <c r="E96" s="116">
        <v>46244</v>
      </c>
      <c r="F96" t="s">
        <v>3271</v>
      </c>
      <c r="G96" t="s">
        <v>3443</v>
      </c>
      <c r="H96">
        <v>44</v>
      </c>
    </row>
    <row r="97" spans="1:8">
      <c r="A97">
        <v>550050071</v>
      </c>
      <c r="B97" t="s">
        <v>104</v>
      </c>
      <c r="C97" t="s">
        <v>3222</v>
      </c>
      <c r="D97" s="116">
        <v>47631</v>
      </c>
      <c r="E97" s="116">
        <v>46256</v>
      </c>
      <c r="F97" t="s">
        <v>3271</v>
      </c>
      <c r="G97" t="s">
        <v>3345</v>
      </c>
      <c r="H97">
        <v>50</v>
      </c>
    </row>
    <row r="98" spans="1:8">
      <c r="A98">
        <v>550050071</v>
      </c>
      <c r="B98" t="s">
        <v>104</v>
      </c>
      <c r="C98" t="s">
        <v>3222</v>
      </c>
      <c r="D98" s="116">
        <v>47601</v>
      </c>
      <c r="E98" s="116">
        <v>46170</v>
      </c>
      <c r="F98" t="s">
        <v>3444</v>
      </c>
      <c r="G98" t="s">
        <v>3445</v>
      </c>
      <c r="H98">
        <v>16</v>
      </c>
    </row>
    <row r="99" spans="1:8">
      <c r="A99">
        <v>550050072</v>
      </c>
      <c r="B99" t="s">
        <v>16</v>
      </c>
      <c r="C99" t="s">
        <v>3222</v>
      </c>
      <c r="D99" s="116">
        <v>47631</v>
      </c>
      <c r="E99" s="116">
        <v>46245</v>
      </c>
      <c r="F99" t="s">
        <v>3271</v>
      </c>
      <c r="G99" t="s">
        <v>3368</v>
      </c>
      <c r="H99">
        <v>249</v>
      </c>
    </row>
    <row r="100" spans="1:8">
      <c r="A100">
        <v>550050072</v>
      </c>
      <c r="B100" t="s">
        <v>16</v>
      </c>
      <c r="C100" t="s">
        <v>3222</v>
      </c>
      <c r="D100" s="116">
        <v>47631</v>
      </c>
      <c r="E100" s="116">
        <v>46256</v>
      </c>
      <c r="F100" t="s">
        <v>3271</v>
      </c>
      <c r="G100" t="s">
        <v>3345</v>
      </c>
      <c r="H100">
        <v>299</v>
      </c>
    </row>
    <row r="101" spans="1:8">
      <c r="A101">
        <v>550050960</v>
      </c>
      <c r="B101" t="s">
        <v>105</v>
      </c>
      <c r="C101" t="s">
        <v>3152</v>
      </c>
      <c r="D101" s="116">
        <v>47661</v>
      </c>
      <c r="E101" s="116">
        <v>46226</v>
      </c>
      <c r="F101" t="s">
        <v>3446</v>
      </c>
      <c r="G101" t="s">
        <v>3410</v>
      </c>
      <c r="H101">
        <v>14</v>
      </c>
    </row>
    <row r="102" spans="1:8">
      <c r="A102">
        <v>550050960</v>
      </c>
      <c r="B102" t="s">
        <v>105</v>
      </c>
      <c r="C102" t="s">
        <v>3152</v>
      </c>
      <c r="D102" s="116">
        <v>47661</v>
      </c>
      <c r="E102" s="116">
        <v>46256</v>
      </c>
      <c r="F102" t="s">
        <v>3446</v>
      </c>
      <c r="G102" t="s">
        <v>3345</v>
      </c>
      <c r="H102">
        <v>4</v>
      </c>
    </row>
    <row r="103" spans="1:8">
      <c r="A103">
        <v>550054596</v>
      </c>
      <c r="B103" t="s">
        <v>109</v>
      </c>
      <c r="C103">
        <v>12653572</v>
      </c>
      <c r="D103" s="116">
        <v>47623</v>
      </c>
      <c r="E103" s="116">
        <v>46219</v>
      </c>
      <c r="F103" t="s">
        <v>3369</v>
      </c>
      <c r="G103" t="s">
        <v>3335</v>
      </c>
      <c r="H103">
        <v>16</v>
      </c>
    </row>
    <row r="104" spans="1:8">
      <c r="A104">
        <v>550054596</v>
      </c>
      <c r="B104" t="s">
        <v>109</v>
      </c>
      <c r="C104">
        <v>12663919</v>
      </c>
      <c r="D104" s="116">
        <v>47638</v>
      </c>
      <c r="E104" s="116">
        <v>46233</v>
      </c>
      <c r="F104" t="s">
        <v>3289</v>
      </c>
      <c r="G104" t="s">
        <v>3418</v>
      </c>
      <c r="H104">
        <v>33</v>
      </c>
    </row>
    <row r="105" spans="1:8">
      <c r="A105">
        <v>550054596</v>
      </c>
      <c r="B105" t="s">
        <v>109</v>
      </c>
      <c r="C105" t="s">
        <v>3236</v>
      </c>
      <c r="D105" s="116">
        <v>47700</v>
      </c>
      <c r="E105" s="116">
        <v>46252</v>
      </c>
      <c r="F105" t="s">
        <v>3358</v>
      </c>
      <c r="G105" t="s">
        <v>3442</v>
      </c>
      <c r="H105">
        <v>80</v>
      </c>
    </row>
    <row r="106" spans="1:8">
      <c r="A106">
        <v>550054878</v>
      </c>
      <c r="B106" t="s">
        <v>110</v>
      </c>
      <c r="C106" t="s">
        <v>3234</v>
      </c>
      <c r="D106" s="116">
        <v>47555</v>
      </c>
      <c r="E106" s="116">
        <v>46252</v>
      </c>
      <c r="F106" t="s">
        <v>3447</v>
      </c>
      <c r="G106" t="s">
        <v>3442</v>
      </c>
      <c r="H106">
        <v>1</v>
      </c>
    </row>
    <row r="107" spans="1:8">
      <c r="A107">
        <v>550054879</v>
      </c>
      <c r="B107" t="s">
        <v>111</v>
      </c>
      <c r="C107">
        <v>12672256</v>
      </c>
      <c r="D107" s="116">
        <v>47659</v>
      </c>
      <c r="E107" s="116">
        <v>46237</v>
      </c>
      <c r="F107" t="s">
        <v>3261</v>
      </c>
      <c r="G107" t="s">
        <v>3425</v>
      </c>
      <c r="H107">
        <v>28</v>
      </c>
    </row>
    <row r="108" spans="1:8">
      <c r="A108">
        <v>550054879</v>
      </c>
      <c r="B108" t="s">
        <v>111</v>
      </c>
      <c r="C108" t="s">
        <v>3228</v>
      </c>
      <c r="D108" s="116">
        <v>47691</v>
      </c>
      <c r="E108" s="116">
        <v>46245</v>
      </c>
      <c r="F108" t="s">
        <v>3344</v>
      </c>
      <c r="G108" t="s">
        <v>3368</v>
      </c>
      <c r="H108">
        <v>12</v>
      </c>
    </row>
    <row r="109" spans="1:8">
      <c r="A109">
        <v>550056224</v>
      </c>
      <c r="B109" t="s">
        <v>112</v>
      </c>
      <c r="C109" t="s">
        <v>3224</v>
      </c>
      <c r="D109" s="116">
        <v>47657</v>
      </c>
      <c r="E109" s="116">
        <v>46245</v>
      </c>
      <c r="F109" t="s">
        <v>3370</v>
      </c>
      <c r="G109" t="s">
        <v>3368</v>
      </c>
      <c r="H109">
        <v>16</v>
      </c>
    </row>
    <row r="110" spans="1:8">
      <c r="A110">
        <v>550056224</v>
      </c>
      <c r="B110" t="s">
        <v>112</v>
      </c>
      <c r="C110">
        <v>12663924</v>
      </c>
      <c r="D110" s="116">
        <v>47657</v>
      </c>
      <c r="E110" s="116">
        <v>46245</v>
      </c>
      <c r="F110" t="s">
        <v>3370</v>
      </c>
      <c r="G110" t="s">
        <v>3368</v>
      </c>
      <c r="H110">
        <v>8</v>
      </c>
    </row>
    <row r="111" spans="1:8">
      <c r="A111">
        <v>550056226</v>
      </c>
      <c r="B111" t="s">
        <v>113</v>
      </c>
      <c r="C111">
        <v>12664111</v>
      </c>
      <c r="D111" s="116">
        <v>47656</v>
      </c>
      <c r="E111" s="116">
        <v>46217</v>
      </c>
      <c r="F111" t="s">
        <v>3448</v>
      </c>
      <c r="G111" t="s">
        <v>3338</v>
      </c>
      <c r="H111">
        <v>5</v>
      </c>
    </row>
    <row r="112" spans="1:8">
      <c r="A112">
        <v>550056226</v>
      </c>
      <c r="B112" t="s">
        <v>113</v>
      </c>
      <c r="C112">
        <v>12664111</v>
      </c>
      <c r="D112" s="116">
        <v>47656</v>
      </c>
      <c r="E112" s="116">
        <v>46233</v>
      </c>
      <c r="F112" t="s">
        <v>3448</v>
      </c>
      <c r="G112" t="s">
        <v>3418</v>
      </c>
      <c r="H112">
        <v>12</v>
      </c>
    </row>
    <row r="113" spans="1:8">
      <c r="A113">
        <v>550056226</v>
      </c>
      <c r="B113" t="s">
        <v>113</v>
      </c>
      <c r="C113">
        <v>12668653</v>
      </c>
      <c r="D113" s="116">
        <v>47659</v>
      </c>
      <c r="E113" s="116">
        <v>46209</v>
      </c>
      <c r="F113" t="s">
        <v>3261</v>
      </c>
      <c r="G113" t="s">
        <v>3434</v>
      </c>
      <c r="H113">
        <v>10</v>
      </c>
    </row>
    <row r="114" spans="1:8">
      <c r="A114">
        <v>550056226</v>
      </c>
      <c r="B114" t="s">
        <v>113</v>
      </c>
      <c r="C114" t="s">
        <v>3225</v>
      </c>
      <c r="D114" s="116">
        <v>47644</v>
      </c>
      <c r="E114" s="116">
        <v>46245</v>
      </c>
      <c r="F114" t="s">
        <v>3291</v>
      </c>
      <c r="G114" t="s">
        <v>3368</v>
      </c>
      <c r="H114">
        <v>4</v>
      </c>
    </row>
    <row r="115" spans="1:8">
      <c r="A115">
        <v>550056227</v>
      </c>
      <c r="B115" t="s">
        <v>114</v>
      </c>
      <c r="C115">
        <v>12633235</v>
      </c>
      <c r="D115" s="116">
        <v>47555</v>
      </c>
      <c r="E115" s="116">
        <v>46184</v>
      </c>
      <c r="F115" t="s">
        <v>3447</v>
      </c>
      <c r="G115" t="s">
        <v>3337</v>
      </c>
      <c r="H115">
        <v>1</v>
      </c>
    </row>
    <row r="116" spans="1:8">
      <c r="A116">
        <v>550056227</v>
      </c>
      <c r="B116" t="s">
        <v>114</v>
      </c>
      <c r="C116">
        <v>12633235</v>
      </c>
      <c r="D116" s="116">
        <v>47555</v>
      </c>
      <c r="E116" s="116">
        <v>46219</v>
      </c>
      <c r="F116" t="s">
        <v>3447</v>
      </c>
      <c r="G116" t="s">
        <v>3335</v>
      </c>
      <c r="H116">
        <v>2</v>
      </c>
    </row>
    <row r="117" spans="1:8">
      <c r="A117">
        <v>550056228</v>
      </c>
      <c r="B117" t="s">
        <v>115</v>
      </c>
      <c r="C117">
        <v>12668651</v>
      </c>
      <c r="D117" s="116">
        <v>47652</v>
      </c>
      <c r="E117" s="116">
        <v>46217</v>
      </c>
      <c r="F117" t="s">
        <v>3449</v>
      </c>
      <c r="G117" t="s">
        <v>3338</v>
      </c>
      <c r="H117">
        <v>8</v>
      </c>
    </row>
    <row r="118" spans="1:8">
      <c r="A118">
        <v>550056228</v>
      </c>
      <c r="B118" t="s">
        <v>115</v>
      </c>
      <c r="C118">
        <v>12668651</v>
      </c>
      <c r="D118" s="116">
        <v>47652</v>
      </c>
      <c r="E118" s="116">
        <v>46219</v>
      </c>
      <c r="F118" t="s">
        <v>3449</v>
      </c>
      <c r="G118" t="s">
        <v>3335</v>
      </c>
      <c r="H118">
        <v>7</v>
      </c>
    </row>
    <row r="119" spans="1:8">
      <c r="A119">
        <v>550058592</v>
      </c>
      <c r="B119" t="s">
        <v>27</v>
      </c>
      <c r="C119" t="s">
        <v>3097</v>
      </c>
      <c r="D119" s="116">
        <v>47762</v>
      </c>
      <c r="E119" s="116">
        <v>46190</v>
      </c>
      <c r="F119" t="s">
        <v>3371</v>
      </c>
      <c r="G119" t="s">
        <v>3404</v>
      </c>
      <c r="H119">
        <v>44</v>
      </c>
    </row>
    <row r="120" spans="1:8">
      <c r="A120">
        <v>550058592</v>
      </c>
      <c r="B120" t="s">
        <v>27</v>
      </c>
      <c r="C120" t="s">
        <v>3227</v>
      </c>
      <c r="D120" s="116">
        <v>47700</v>
      </c>
      <c r="E120" s="116">
        <v>46245</v>
      </c>
      <c r="F120" t="s">
        <v>3358</v>
      </c>
      <c r="G120" t="s">
        <v>3368</v>
      </c>
      <c r="H120">
        <v>880</v>
      </c>
    </row>
    <row r="121" spans="1:8">
      <c r="A121">
        <v>550058592</v>
      </c>
      <c r="B121" t="s">
        <v>27</v>
      </c>
      <c r="C121" t="s">
        <v>3227</v>
      </c>
      <c r="D121" s="116">
        <v>47700</v>
      </c>
      <c r="E121" s="116">
        <v>46247</v>
      </c>
      <c r="F121" t="s">
        <v>3358</v>
      </c>
      <c r="G121" t="s">
        <v>3299</v>
      </c>
      <c r="H121">
        <v>364</v>
      </c>
    </row>
    <row r="122" spans="1:8">
      <c r="A122">
        <v>550058592</v>
      </c>
      <c r="B122" t="s">
        <v>27</v>
      </c>
      <c r="C122" t="s">
        <v>3227</v>
      </c>
      <c r="D122" s="116">
        <v>47700</v>
      </c>
      <c r="E122" s="116">
        <v>46252</v>
      </c>
      <c r="F122" t="s">
        <v>3358</v>
      </c>
      <c r="G122" t="s">
        <v>3442</v>
      </c>
      <c r="H122">
        <v>880</v>
      </c>
    </row>
    <row r="123" spans="1:8">
      <c r="A123">
        <v>550058592</v>
      </c>
      <c r="B123" t="s">
        <v>27</v>
      </c>
      <c r="C123" t="s">
        <v>3227</v>
      </c>
      <c r="D123" s="116">
        <v>47700</v>
      </c>
      <c r="E123" s="116">
        <v>46254</v>
      </c>
      <c r="F123" t="s">
        <v>3358</v>
      </c>
      <c r="G123" t="s">
        <v>3270</v>
      </c>
      <c r="H123">
        <v>194</v>
      </c>
    </row>
    <row r="124" spans="1:8">
      <c r="A124">
        <v>550058593</v>
      </c>
      <c r="B124" t="s">
        <v>13</v>
      </c>
      <c r="C124" t="s">
        <v>3232</v>
      </c>
      <c r="D124" s="116">
        <v>47703</v>
      </c>
      <c r="E124" s="116">
        <v>46249</v>
      </c>
      <c r="F124" t="s">
        <v>3356</v>
      </c>
      <c r="G124" t="s">
        <v>3441</v>
      </c>
      <c r="H124">
        <v>960</v>
      </c>
    </row>
    <row r="125" spans="1:8">
      <c r="A125">
        <v>550058593</v>
      </c>
      <c r="B125" t="s">
        <v>13</v>
      </c>
      <c r="C125" t="s">
        <v>3232</v>
      </c>
      <c r="D125" s="116">
        <v>47703</v>
      </c>
      <c r="E125" s="116">
        <v>46253</v>
      </c>
      <c r="F125" t="s">
        <v>3356</v>
      </c>
      <c r="G125" t="s">
        <v>3258</v>
      </c>
      <c r="H125">
        <v>960</v>
      </c>
    </row>
    <row r="126" spans="1:8">
      <c r="A126">
        <v>550058593</v>
      </c>
      <c r="B126" t="s">
        <v>13</v>
      </c>
      <c r="C126" t="s">
        <v>3232</v>
      </c>
      <c r="D126" s="116">
        <v>47703</v>
      </c>
      <c r="E126" s="116">
        <v>46256</v>
      </c>
      <c r="F126" t="s">
        <v>3356</v>
      </c>
      <c r="G126" t="s">
        <v>3345</v>
      </c>
      <c r="H126">
        <v>768</v>
      </c>
    </row>
    <row r="127" spans="1:8">
      <c r="A127">
        <v>550058593</v>
      </c>
      <c r="B127" t="s">
        <v>13</v>
      </c>
      <c r="C127" t="s">
        <v>3232</v>
      </c>
      <c r="D127" s="116">
        <v>47703</v>
      </c>
      <c r="E127" s="116">
        <v>46255</v>
      </c>
      <c r="F127" t="s">
        <v>3356</v>
      </c>
      <c r="G127" t="s">
        <v>3257</v>
      </c>
      <c r="H127">
        <v>2268</v>
      </c>
    </row>
    <row r="128" spans="1:8">
      <c r="A128">
        <v>550061081</v>
      </c>
      <c r="B128" t="s">
        <v>117</v>
      </c>
      <c r="C128" t="s">
        <v>3086</v>
      </c>
      <c r="D128" s="116">
        <v>47533</v>
      </c>
      <c r="E128" s="116">
        <v>46144</v>
      </c>
      <c r="F128" t="s">
        <v>3450</v>
      </c>
      <c r="G128" t="s">
        <v>3437</v>
      </c>
      <c r="H128">
        <v>132</v>
      </c>
    </row>
    <row r="129" spans="1:8">
      <c r="A129">
        <v>550061081</v>
      </c>
      <c r="B129" t="s">
        <v>117</v>
      </c>
      <c r="C129">
        <v>80426</v>
      </c>
      <c r="D129" s="116">
        <v>47581</v>
      </c>
      <c r="E129" s="116">
        <v>46218</v>
      </c>
      <c r="F129" t="s">
        <v>3417</v>
      </c>
      <c r="G129" t="s">
        <v>3362</v>
      </c>
      <c r="H129">
        <v>99</v>
      </c>
    </row>
    <row r="130" spans="1:8">
      <c r="A130">
        <v>550061082</v>
      </c>
      <c r="B130" t="s">
        <v>118</v>
      </c>
      <c r="C130" t="s">
        <v>3076</v>
      </c>
      <c r="D130" s="116">
        <v>47583</v>
      </c>
      <c r="E130" s="116">
        <v>46144</v>
      </c>
      <c r="F130" t="s">
        <v>3451</v>
      </c>
      <c r="G130" t="s">
        <v>3437</v>
      </c>
      <c r="H130">
        <v>36</v>
      </c>
    </row>
    <row r="131" spans="1:8">
      <c r="A131">
        <v>550061082</v>
      </c>
      <c r="B131" t="s">
        <v>118</v>
      </c>
      <c r="C131">
        <v>300326</v>
      </c>
      <c r="D131" s="116">
        <v>47572</v>
      </c>
      <c r="E131" s="116">
        <v>46190</v>
      </c>
      <c r="F131" t="s">
        <v>3398</v>
      </c>
      <c r="G131" t="s">
        <v>3404</v>
      </c>
      <c r="H131">
        <v>57</v>
      </c>
    </row>
    <row r="132" spans="1:8">
      <c r="A132">
        <v>550061082</v>
      </c>
      <c r="B132" t="s">
        <v>118</v>
      </c>
      <c r="C132">
        <v>100426</v>
      </c>
      <c r="D132" s="116">
        <v>47583</v>
      </c>
      <c r="E132" s="116">
        <v>46218</v>
      </c>
      <c r="F132" t="s">
        <v>3451</v>
      </c>
      <c r="G132" t="s">
        <v>3362</v>
      </c>
      <c r="H132">
        <v>36</v>
      </c>
    </row>
    <row r="133" spans="1:8">
      <c r="A133">
        <v>550062285</v>
      </c>
      <c r="B133" t="s">
        <v>179</v>
      </c>
      <c r="C133">
        <v>122617</v>
      </c>
      <c r="D133" s="116">
        <v>47562</v>
      </c>
      <c r="E133" s="116">
        <v>46122</v>
      </c>
      <c r="F133" t="s">
        <v>3374</v>
      </c>
      <c r="G133" t="s">
        <v>3259</v>
      </c>
      <c r="H133">
        <v>2</v>
      </c>
    </row>
    <row r="134" spans="1:8">
      <c r="A134">
        <v>550062285</v>
      </c>
      <c r="B134" t="s">
        <v>179</v>
      </c>
      <c r="C134">
        <v>1262617</v>
      </c>
      <c r="D134" s="116">
        <v>47562</v>
      </c>
      <c r="E134" s="116">
        <v>46122</v>
      </c>
      <c r="F134" t="s">
        <v>3374</v>
      </c>
      <c r="G134" t="s">
        <v>3259</v>
      </c>
      <c r="H134">
        <v>6</v>
      </c>
    </row>
    <row r="135" spans="1:8">
      <c r="A135">
        <v>550062285</v>
      </c>
      <c r="B135" t="s">
        <v>179</v>
      </c>
      <c r="C135">
        <v>12611638</v>
      </c>
      <c r="D135" s="116">
        <v>47515</v>
      </c>
      <c r="E135" s="116">
        <v>46198</v>
      </c>
      <c r="F135" t="s">
        <v>3452</v>
      </c>
      <c r="G135" t="s">
        <v>3341</v>
      </c>
      <c r="H135">
        <v>1</v>
      </c>
    </row>
    <row r="136" spans="1:8">
      <c r="A136">
        <v>550062285</v>
      </c>
      <c r="B136" t="s">
        <v>179</v>
      </c>
      <c r="C136">
        <v>12611638</v>
      </c>
      <c r="D136" s="116">
        <v>47521</v>
      </c>
      <c r="E136" s="116">
        <v>46087</v>
      </c>
      <c r="F136" t="s">
        <v>3453</v>
      </c>
      <c r="G136" t="s">
        <v>3376</v>
      </c>
      <c r="H136">
        <v>18</v>
      </c>
    </row>
    <row r="137" spans="1:8">
      <c r="A137">
        <v>550062285</v>
      </c>
      <c r="B137" t="s">
        <v>179</v>
      </c>
      <c r="C137">
        <v>12611638</v>
      </c>
      <c r="D137" s="116">
        <v>47524</v>
      </c>
      <c r="E137" s="116">
        <v>46087</v>
      </c>
      <c r="F137" t="s">
        <v>3454</v>
      </c>
      <c r="G137" t="s">
        <v>3376</v>
      </c>
      <c r="H137">
        <v>1</v>
      </c>
    </row>
    <row r="138" spans="1:8">
      <c r="A138">
        <v>550062285</v>
      </c>
      <c r="B138" t="s">
        <v>179</v>
      </c>
      <c r="C138">
        <v>12625873</v>
      </c>
      <c r="D138" s="116">
        <v>47562</v>
      </c>
      <c r="E138" s="116">
        <v>46122</v>
      </c>
      <c r="F138" t="s">
        <v>3374</v>
      </c>
      <c r="G138" t="s">
        <v>3259</v>
      </c>
      <c r="H138">
        <v>2</v>
      </c>
    </row>
    <row r="139" spans="1:8">
      <c r="A139">
        <v>550062285</v>
      </c>
      <c r="B139" t="s">
        <v>179</v>
      </c>
      <c r="C139">
        <v>12626158</v>
      </c>
      <c r="D139" s="116">
        <v>47564</v>
      </c>
      <c r="E139" s="116">
        <v>46123</v>
      </c>
      <c r="F139" t="s">
        <v>3455</v>
      </c>
      <c r="G139" t="s">
        <v>3366</v>
      </c>
      <c r="H139">
        <v>6</v>
      </c>
    </row>
    <row r="140" spans="1:8">
      <c r="A140">
        <v>550062285</v>
      </c>
      <c r="B140" t="s">
        <v>179</v>
      </c>
      <c r="C140">
        <v>12626170</v>
      </c>
      <c r="D140" s="116">
        <v>47543</v>
      </c>
      <c r="E140" s="116">
        <v>46199</v>
      </c>
      <c r="F140" t="s">
        <v>3265</v>
      </c>
      <c r="G140" t="s">
        <v>3273</v>
      </c>
      <c r="H140">
        <v>1</v>
      </c>
    </row>
    <row r="141" spans="1:8">
      <c r="A141">
        <v>550062285</v>
      </c>
      <c r="B141" t="s">
        <v>179</v>
      </c>
      <c r="C141">
        <v>12626170</v>
      </c>
      <c r="D141" s="116">
        <v>47562</v>
      </c>
      <c r="E141" s="116">
        <v>46122</v>
      </c>
      <c r="F141" t="s">
        <v>3374</v>
      </c>
      <c r="G141" t="s">
        <v>3259</v>
      </c>
      <c r="H141">
        <v>1</v>
      </c>
    </row>
    <row r="142" spans="1:8">
      <c r="A142">
        <v>550062285</v>
      </c>
      <c r="B142" t="s">
        <v>179</v>
      </c>
      <c r="C142" t="s">
        <v>3065</v>
      </c>
      <c r="D142" s="116">
        <v>47489</v>
      </c>
      <c r="E142" s="116">
        <v>46045</v>
      </c>
      <c r="F142" t="s">
        <v>3409</v>
      </c>
      <c r="G142" t="s">
        <v>3456</v>
      </c>
      <c r="H142">
        <v>20</v>
      </c>
    </row>
    <row r="143" spans="1:8">
      <c r="A143">
        <v>550062285</v>
      </c>
      <c r="B143" t="s">
        <v>179</v>
      </c>
      <c r="C143" t="s">
        <v>3079</v>
      </c>
      <c r="D143" s="116">
        <v>47562</v>
      </c>
      <c r="E143" s="116">
        <v>46122</v>
      </c>
      <c r="F143" t="s">
        <v>3374</v>
      </c>
      <c r="G143" t="s">
        <v>3259</v>
      </c>
      <c r="H143">
        <v>4</v>
      </c>
    </row>
    <row r="144" spans="1:8">
      <c r="A144">
        <v>550062285</v>
      </c>
      <c r="B144" t="s">
        <v>179</v>
      </c>
      <c r="C144" t="s">
        <v>3122</v>
      </c>
      <c r="D144" s="116">
        <v>47563</v>
      </c>
      <c r="E144" s="116">
        <v>46122</v>
      </c>
      <c r="F144" t="s">
        <v>3285</v>
      </c>
      <c r="G144" t="s">
        <v>3259</v>
      </c>
      <c r="H144">
        <v>2</v>
      </c>
    </row>
    <row r="145" spans="1:8">
      <c r="A145">
        <v>550062285</v>
      </c>
      <c r="B145" t="s">
        <v>179</v>
      </c>
      <c r="C145">
        <v>12626159</v>
      </c>
      <c r="D145" s="116">
        <v>47563</v>
      </c>
      <c r="E145" s="116">
        <v>46122</v>
      </c>
      <c r="F145" t="s">
        <v>3285</v>
      </c>
      <c r="G145" t="s">
        <v>3259</v>
      </c>
      <c r="H145">
        <v>2</v>
      </c>
    </row>
    <row r="146" spans="1:8">
      <c r="A146">
        <v>550062285</v>
      </c>
      <c r="B146" t="s">
        <v>179</v>
      </c>
      <c r="C146">
        <v>12626159</v>
      </c>
      <c r="D146" s="116">
        <v>47564</v>
      </c>
      <c r="E146" s="116">
        <v>46123</v>
      </c>
      <c r="F146" t="s">
        <v>3455</v>
      </c>
      <c r="G146" t="s">
        <v>3366</v>
      </c>
      <c r="H146">
        <v>4</v>
      </c>
    </row>
    <row r="147" spans="1:8">
      <c r="A147">
        <v>550062285</v>
      </c>
      <c r="B147" t="s">
        <v>179</v>
      </c>
      <c r="C147">
        <v>12619965</v>
      </c>
      <c r="D147" s="116">
        <v>47542</v>
      </c>
      <c r="E147" s="116">
        <v>46112</v>
      </c>
      <c r="F147" t="s">
        <v>3457</v>
      </c>
      <c r="G147" t="s">
        <v>3382</v>
      </c>
      <c r="H147">
        <v>15</v>
      </c>
    </row>
    <row r="148" spans="1:8">
      <c r="A148">
        <v>550062285</v>
      </c>
      <c r="B148" t="s">
        <v>179</v>
      </c>
      <c r="C148">
        <v>1261163</v>
      </c>
      <c r="D148" s="116">
        <v>47515</v>
      </c>
      <c r="E148" s="116">
        <v>46198</v>
      </c>
      <c r="F148" t="s">
        <v>3452</v>
      </c>
      <c r="G148" t="s">
        <v>3341</v>
      </c>
      <c r="H148">
        <v>2</v>
      </c>
    </row>
    <row r="149" spans="1:8">
      <c r="A149">
        <v>550062285</v>
      </c>
      <c r="B149" t="s">
        <v>179</v>
      </c>
      <c r="C149">
        <v>12626181</v>
      </c>
      <c r="D149" s="116">
        <v>47521</v>
      </c>
      <c r="E149" s="116">
        <v>46086</v>
      </c>
      <c r="F149" t="s">
        <v>3453</v>
      </c>
      <c r="G149" t="s">
        <v>3458</v>
      </c>
      <c r="H149">
        <v>5</v>
      </c>
    </row>
    <row r="150" spans="1:8">
      <c r="A150">
        <v>550062285</v>
      </c>
      <c r="B150" t="s">
        <v>179</v>
      </c>
      <c r="C150">
        <v>1269965</v>
      </c>
      <c r="D150" s="116">
        <v>47542</v>
      </c>
      <c r="E150" s="116">
        <v>46112</v>
      </c>
      <c r="F150" t="s">
        <v>3457</v>
      </c>
      <c r="G150" t="s">
        <v>3382</v>
      </c>
      <c r="H150">
        <v>5</v>
      </c>
    </row>
    <row r="151" spans="1:8">
      <c r="A151">
        <v>550062285</v>
      </c>
      <c r="B151" t="s">
        <v>179</v>
      </c>
      <c r="C151">
        <v>12611617</v>
      </c>
      <c r="D151" s="116">
        <v>47521</v>
      </c>
      <c r="E151" s="116">
        <v>46086</v>
      </c>
      <c r="F151" t="s">
        <v>3453</v>
      </c>
      <c r="G151" t="s">
        <v>3458</v>
      </c>
      <c r="H151">
        <v>12</v>
      </c>
    </row>
    <row r="152" spans="1:8">
      <c r="A152">
        <v>550062285</v>
      </c>
      <c r="B152" t="s">
        <v>179</v>
      </c>
      <c r="C152">
        <v>12626161</v>
      </c>
      <c r="D152" s="116">
        <v>47563</v>
      </c>
      <c r="E152" s="116">
        <v>46122</v>
      </c>
      <c r="F152" t="s">
        <v>3285</v>
      </c>
      <c r="G152" t="s">
        <v>3259</v>
      </c>
      <c r="H152">
        <v>11</v>
      </c>
    </row>
    <row r="153" spans="1:8">
      <c r="A153">
        <v>550062285</v>
      </c>
      <c r="B153" t="s">
        <v>179</v>
      </c>
      <c r="C153">
        <v>12626160</v>
      </c>
      <c r="D153" s="116">
        <v>47563</v>
      </c>
      <c r="E153" s="116">
        <v>46122</v>
      </c>
      <c r="F153" t="s">
        <v>3285</v>
      </c>
      <c r="G153" t="s">
        <v>3259</v>
      </c>
      <c r="H153">
        <v>5</v>
      </c>
    </row>
    <row r="154" spans="1:8">
      <c r="A154">
        <v>550062285</v>
      </c>
      <c r="B154" t="s">
        <v>179</v>
      </c>
      <c r="C154">
        <v>12626162</v>
      </c>
      <c r="D154" s="116">
        <v>47561</v>
      </c>
      <c r="E154" s="116">
        <v>46198</v>
      </c>
      <c r="F154" t="s">
        <v>3375</v>
      </c>
      <c r="G154" t="s">
        <v>3341</v>
      </c>
      <c r="H154">
        <v>1</v>
      </c>
    </row>
    <row r="155" spans="1:8">
      <c r="A155">
        <v>550062285</v>
      </c>
      <c r="B155" t="s">
        <v>179</v>
      </c>
      <c r="C155">
        <v>12626162</v>
      </c>
      <c r="D155" s="116">
        <v>47564</v>
      </c>
      <c r="E155" s="116">
        <v>46123</v>
      </c>
      <c r="F155" t="s">
        <v>3455</v>
      </c>
      <c r="G155" t="s">
        <v>3366</v>
      </c>
      <c r="H155">
        <v>9</v>
      </c>
    </row>
    <row r="156" spans="1:8">
      <c r="A156">
        <v>550062285</v>
      </c>
      <c r="B156" t="s">
        <v>179</v>
      </c>
      <c r="C156">
        <v>12626162</v>
      </c>
      <c r="D156" s="116">
        <v>47565</v>
      </c>
      <c r="E156" s="116">
        <v>46121</v>
      </c>
      <c r="F156" t="s">
        <v>3260</v>
      </c>
      <c r="G156" t="s">
        <v>3407</v>
      </c>
      <c r="H156">
        <v>13</v>
      </c>
    </row>
    <row r="157" spans="1:8">
      <c r="A157">
        <v>550062285</v>
      </c>
      <c r="B157" t="s">
        <v>179</v>
      </c>
      <c r="C157">
        <v>12626190</v>
      </c>
      <c r="D157" s="116">
        <v>47562</v>
      </c>
      <c r="E157" s="116">
        <v>46122</v>
      </c>
      <c r="F157" t="s">
        <v>3374</v>
      </c>
      <c r="G157" t="s">
        <v>3259</v>
      </c>
      <c r="H157">
        <v>4</v>
      </c>
    </row>
    <row r="158" spans="1:8">
      <c r="A158">
        <v>550062285</v>
      </c>
      <c r="B158" t="s">
        <v>179</v>
      </c>
      <c r="C158">
        <v>12611619</v>
      </c>
      <c r="D158" s="116">
        <v>47521</v>
      </c>
      <c r="E158" s="116">
        <v>46086</v>
      </c>
      <c r="F158" t="s">
        <v>3453</v>
      </c>
      <c r="G158" t="s">
        <v>3458</v>
      </c>
      <c r="H158">
        <v>2</v>
      </c>
    </row>
    <row r="159" spans="1:8">
      <c r="A159">
        <v>550062285</v>
      </c>
      <c r="B159" t="s">
        <v>179</v>
      </c>
      <c r="C159">
        <v>12626186</v>
      </c>
      <c r="D159" s="116">
        <v>47565</v>
      </c>
      <c r="E159" s="116">
        <v>46121</v>
      </c>
      <c r="F159" t="s">
        <v>3260</v>
      </c>
      <c r="G159" t="s">
        <v>3407</v>
      </c>
      <c r="H159">
        <v>3</v>
      </c>
    </row>
    <row r="160" spans="1:8">
      <c r="A160">
        <v>550062285</v>
      </c>
      <c r="B160" t="s">
        <v>179</v>
      </c>
      <c r="C160">
        <v>12626189</v>
      </c>
      <c r="D160" s="116">
        <v>47565</v>
      </c>
      <c r="E160" s="116">
        <v>46121</v>
      </c>
      <c r="F160" t="s">
        <v>3260</v>
      </c>
      <c r="G160" t="s">
        <v>3407</v>
      </c>
      <c r="H160">
        <v>3</v>
      </c>
    </row>
    <row r="161" spans="1:8">
      <c r="A161">
        <v>550062285</v>
      </c>
      <c r="B161" t="s">
        <v>179</v>
      </c>
      <c r="C161">
        <v>12611620</v>
      </c>
      <c r="D161" s="116">
        <v>47524</v>
      </c>
      <c r="E161" s="116">
        <v>46087</v>
      </c>
      <c r="F161" t="s">
        <v>3454</v>
      </c>
      <c r="G161" t="s">
        <v>3376</v>
      </c>
      <c r="H161">
        <v>20</v>
      </c>
    </row>
    <row r="162" spans="1:8">
      <c r="A162">
        <v>550062455</v>
      </c>
      <c r="B162" t="s">
        <v>17</v>
      </c>
      <c r="C162" t="s">
        <v>3307</v>
      </c>
      <c r="D162" s="116">
        <v>47553</v>
      </c>
      <c r="E162" s="116">
        <v>46261</v>
      </c>
      <c r="F162" t="s">
        <v>3288</v>
      </c>
      <c r="G162" t="s">
        <v>3263</v>
      </c>
      <c r="H162">
        <v>12</v>
      </c>
    </row>
    <row r="163" spans="1:8">
      <c r="A163">
        <v>550062460</v>
      </c>
      <c r="B163" t="s">
        <v>119</v>
      </c>
      <c r="C163" t="s">
        <v>3095</v>
      </c>
      <c r="D163" s="116">
        <v>47732</v>
      </c>
      <c r="E163" s="116">
        <v>46191</v>
      </c>
      <c r="F163" t="s">
        <v>3423</v>
      </c>
      <c r="G163" t="s">
        <v>3339</v>
      </c>
      <c r="H163">
        <v>317</v>
      </c>
    </row>
    <row r="164" spans="1:8">
      <c r="A164">
        <v>550062460</v>
      </c>
      <c r="B164" t="s">
        <v>119</v>
      </c>
      <c r="C164" t="s">
        <v>3315</v>
      </c>
      <c r="D164" s="116">
        <v>47713</v>
      </c>
      <c r="E164" s="116">
        <v>46263</v>
      </c>
      <c r="F164" t="s">
        <v>3210</v>
      </c>
      <c r="G164" t="s">
        <v>3346</v>
      </c>
      <c r="H164">
        <v>1760</v>
      </c>
    </row>
    <row r="165" spans="1:8">
      <c r="A165">
        <v>550062461</v>
      </c>
      <c r="B165" t="s">
        <v>7</v>
      </c>
      <c r="C165" t="s">
        <v>3089</v>
      </c>
      <c r="D165" s="116">
        <v>47637</v>
      </c>
      <c r="E165" s="116">
        <v>46183</v>
      </c>
      <c r="F165" t="s">
        <v>3421</v>
      </c>
      <c r="G165" t="s">
        <v>3397</v>
      </c>
      <c r="H165">
        <v>194</v>
      </c>
    </row>
    <row r="166" spans="1:8">
      <c r="A166">
        <v>550062461</v>
      </c>
      <c r="B166" t="s">
        <v>7</v>
      </c>
      <c r="C166" t="s">
        <v>3250</v>
      </c>
      <c r="D166" s="116">
        <v>47706</v>
      </c>
      <c r="E166" s="116">
        <v>46256</v>
      </c>
      <c r="F166" t="s">
        <v>3294</v>
      </c>
      <c r="G166" t="s">
        <v>3345</v>
      </c>
      <c r="H166">
        <v>960</v>
      </c>
    </row>
    <row r="167" spans="1:8">
      <c r="A167">
        <v>550062461</v>
      </c>
      <c r="B167" t="s">
        <v>7</v>
      </c>
      <c r="C167" t="s">
        <v>3316</v>
      </c>
      <c r="D167" s="116">
        <v>47714</v>
      </c>
      <c r="E167" s="116">
        <v>46255</v>
      </c>
      <c r="F167" t="s">
        <v>3377</v>
      </c>
      <c r="G167" t="s">
        <v>3257</v>
      </c>
      <c r="H167">
        <v>960</v>
      </c>
    </row>
    <row r="168" spans="1:8">
      <c r="A168">
        <v>550062461</v>
      </c>
      <c r="B168" t="s">
        <v>7</v>
      </c>
      <c r="C168" t="s">
        <v>3394</v>
      </c>
      <c r="D168" s="116">
        <v>47715</v>
      </c>
      <c r="E168" s="116">
        <v>46255</v>
      </c>
      <c r="F168" t="s">
        <v>3360</v>
      </c>
      <c r="G168" t="s">
        <v>3257</v>
      </c>
      <c r="H168">
        <v>960</v>
      </c>
    </row>
    <row r="169" spans="1:8">
      <c r="A169">
        <v>550062462</v>
      </c>
      <c r="B169" t="s">
        <v>21</v>
      </c>
      <c r="C169" t="s">
        <v>3221</v>
      </c>
      <c r="D169" s="116">
        <v>47699</v>
      </c>
      <c r="E169" s="116">
        <v>46241</v>
      </c>
      <c r="F169" t="s">
        <v>3431</v>
      </c>
      <c r="G169" t="s">
        <v>3459</v>
      </c>
      <c r="H169">
        <v>18</v>
      </c>
    </row>
    <row r="170" spans="1:8">
      <c r="A170">
        <v>550062462</v>
      </c>
      <c r="B170" t="s">
        <v>21</v>
      </c>
      <c r="C170" t="s">
        <v>3250</v>
      </c>
      <c r="D170" s="116">
        <v>47706</v>
      </c>
      <c r="E170" s="116">
        <v>46258</v>
      </c>
      <c r="F170" t="s">
        <v>3294</v>
      </c>
      <c r="G170" t="s">
        <v>3405</v>
      </c>
      <c r="H170">
        <v>836</v>
      </c>
    </row>
    <row r="171" spans="1:8">
      <c r="A171">
        <v>550062462</v>
      </c>
      <c r="B171" t="s">
        <v>21</v>
      </c>
      <c r="C171" t="s">
        <v>3305</v>
      </c>
      <c r="D171" s="116">
        <v>47709</v>
      </c>
      <c r="E171" s="116">
        <v>46260</v>
      </c>
      <c r="F171" t="s">
        <v>3264</v>
      </c>
      <c r="G171" t="s">
        <v>3420</v>
      </c>
      <c r="H171">
        <v>880</v>
      </c>
    </row>
    <row r="172" spans="1:8">
      <c r="A172">
        <v>550062463</v>
      </c>
      <c r="B172" t="s">
        <v>120</v>
      </c>
      <c r="C172" t="s">
        <v>3238</v>
      </c>
      <c r="D172" s="116">
        <v>47705</v>
      </c>
      <c r="E172" s="116">
        <v>46255</v>
      </c>
      <c r="F172" t="s">
        <v>3460</v>
      </c>
      <c r="G172" t="s">
        <v>3257</v>
      </c>
      <c r="H172">
        <v>40</v>
      </c>
    </row>
    <row r="173" spans="1:8">
      <c r="A173">
        <v>550062464</v>
      </c>
      <c r="B173" t="s">
        <v>18</v>
      </c>
      <c r="C173" t="s">
        <v>3221</v>
      </c>
      <c r="D173" s="116">
        <v>47699</v>
      </c>
      <c r="E173" s="116">
        <v>46242</v>
      </c>
      <c r="F173" t="s">
        <v>3431</v>
      </c>
      <c r="G173" t="s">
        <v>3378</v>
      </c>
      <c r="H173">
        <v>1093</v>
      </c>
    </row>
    <row r="174" spans="1:8">
      <c r="A174">
        <v>550062464</v>
      </c>
      <c r="B174" t="s">
        <v>18</v>
      </c>
      <c r="C174" t="s">
        <v>3238</v>
      </c>
      <c r="D174" s="116">
        <v>47705</v>
      </c>
      <c r="E174" s="116">
        <v>46256</v>
      </c>
      <c r="F174" t="s">
        <v>3460</v>
      </c>
      <c r="G174" t="s">
        <v>3345</v>
      </c>
      <c r="H174">
        <v>960</v>
      </c>
    </row>
    <row r="175" spans="1:8">
      <c r="A175">
        <v>550062464</v>
      </c>
      <c r="B175" t="s">
        <v>18</v>
      </c>
      <c r="C175" t="s">
        <v>3250</v>
      </c>
      <c r="D175" s="116">
        <v>47706</v>
      </c>
      <c r="E175" s="116">
        <v>46258</v>
      </c>
      <c r="F175" t="s">
        <v>3294</v>
      </c>
      <c r="G175" t="s">
        <v>3405</v>
      </c>
      <c r="H175">
        <v>960</v>
      </c>
    </row>
    <row r="176" spans="1:8">
      <c r="A176">
        <v>550062464</v>
      </c>
      <c r="B176" t="s">
        <v>18</v>
      </c>
      <c r="C176" t="s">
        <v>3256</v>
      </c>
      <c r="D176" s="116">
        <v>47707</v>
      </c>
      <c r="E176" s="116">
        <v>46258</v>
      </c>
      <c r="F176" t="s">
        <v>3268</v>
      </c>
      <c r="G176" t="s">
        <v>3405</v>
      </c>
      <c r="H176">
        <v>960</v>
      </c>
    </row>
    <row r="177" spans="1:8">
      <c r="A177">
        <v>550062464</v>
      </c>
      <c r="B177" t="s">
        <v>18</v>
      </c>
      <c r="C177" t="s">
        <v>3310</v>
      </c>
      <c r="D177" s="116">
        <v>47712</v>
      </c>
      <c r="E177" s="116">
        <v>46261</v>
      </c>
      <c r="F177" t="s">
        <v>3220</v>
      </c>
      <c r="G177" t="s">
        <v>3263</v>
      </c>
      <c r="H177">
        <v>960</v>
      </c>
    </row>
    <row r="178" spans="1:8">
      <c r="A178">
        <v>550062464</v>
      </c>
      <c r="B178" t="s">
        <v>18</v>
      </c>
      <c r="C178" t="s">
        <v>3310</v>
      </c>
      <c r="D178" s="116">
        <v>47712</v>
      </c>
      <c r="E178" s="116">
        <v>46262</v>
      </c>
      <c r="F178" t="s">
        <v>3220</v>
      </c>
      <c r="G178" t="s">
        <v>3262</v>
      </c>
      <c r="H178">
        <v>960</v>
      </c>
    </row>
    <row r="179" spans="1:8">
      <c r="A179">
        <v>550062464</v>
      </c>
      <c r="B179" t="s">
        <v>18</v>
      </c>
      <c r="C179" t="s">
        <v>3311</v>
      </c>
      <c r="D179" s="116">
        <v>47711</v>
      </c>
      <c r="E179" s="116">
        <v>46261</v>
      </c>
      <c r="F179" t="s">
        <v>3195</v>
      </c>
      <c r="G179" t="s">
        <v>3263</v>
      </c>
      <c r="H179">
        <v>960</v>
      </c>
    </row>
    <row r="180" spans="1:8">
      <c r="A180">
        <v>550062631</v>
      </c>
      <c r="B180" t="s">
        <v>178</v>
      </c>
      <c r="C180" t="s">
        <v>3060</v>
      </c>
      <c r="D180" s="116">
        <v>47632</v>
      </c>
      <c r="E180" s="116">
        <v>46181</v>
      </c>
      <c r="F180" t="s">
        <v>3343</v>
      </c>
      <c r="G180" t="s">
        <v>3416</v>
      </c>
      <c r="H180">
        <v>88</v>
      </c>
    </row>
    <row r="181" spans="1:8">
      <c r="A181">
        <v>550062631</v>
      </c>
      <c r="B181" t="s">
        <v>178</v>
      </c>
      <c r="C181" t="s">
        <v>3084</v>
      </c>
      <c r="D181" s="116">
        <v>47629</v>
      </c>
      <c r="E181" s="116">
        <v>46198</v>
      </c>
      <c r="F181" t="s">
        <v>3244</v>
      </c>
      <c r="G181" t="s">
        <v>3341</v>
      </c>
      <c r="H181">
        <v>72</v>
      </c>
    </row>
    <row r="182" spans="1:8">
      <c r="A182">
        <v>550062631</v>
      </c>
      <c r="B182" t="s">
        <v>178</v>
      </c>
      <c r="C182" t="s">
        <v>3209</v>
      </c>
      <c r="D182" s="116">
        <v>47628</v>
      </c>
      <c r="E182" s="116">
        <v>46233</v>
      </c>
      <c r="F182" t="s">
        <v>3298</v>
      </c>
      <c r="G182" t="s">
        <v>3418</v>
      </c>
      <c r="H182">
        <v>176</v>
      </c>
    </row>
    <row r="183" spans="1:8">
      <c r="A183">
        <v>550062632</v>
      </c>
      <c r="B183" t="s">
        <v>121</v>
      </c>
      <c r="C183" t="s">
        <v>3134</v>
      </c>
      <c r="D183" s="116">
        <v>47653</v>
      </c>
      <c r="E183" s="116">
        <v>46209</v>
      </c>
      <c r="F183" t="s">
        <v>3245</v>
      </c>
      <c r="G183" t="s">
        <v>3434</v>
      </c>
      <c r="H183">
        <v>40</v>
      </c>
    </row>
    <row r="184" spans="1:8">
      <c r="A184">
        <v>550062632</v>
      </c>
      <c r="B184" t="s">
        <v>121</v>
      </c>
      <c r="C184" t="s">
        <v>3133</v>
      </c>
      <c r="D184" s="116">
        <v>47653</v>
      </c>
      <c r="E184" s="116">
        <v>46209</v>
      </c>
      <c r="F184" t="s">
        <v>3245</v>
      </c>
      <c r="G184" t="s">
        <v>3434</v>
      </c>
      <c r="H184">
        <v>114</v>
      </c>
    </row>
    <row r="185" spans="1:8">
      <c r="A185">
        <v>550062632</v>
      </c>
      <c r="B185" t="s">
        <v>121</v>
      </c>
      <c r="C185" t="s">
        <v>3133</v>
      </c>
      <c r="D185" s="116">
        <v>47653</v>
      </c>
      <c r="E185" s="116">
        <v>46217</v>
      </c>
      <c r="F185" t="s">
        <v>3245</v>
      </c>
      <c r="G185" t="s">
        <v>3338</v>
      </c>
      <c r="H185">
        <v>88</v>
      </c>
    </row>
    <row r="186" spans="1:8">
      <c r="A186">
        <v>550063232</v>
      </c>
      <c r="B186" t="s">
        <v>123</v>
      </c>
      <c r="C186" t="s">
        <v>3223</v>
      </c>
      <c r="D186" s="116">
        <v>47632</v>
      </c>
      <c r="E186" s="116">
        <v>46244</v>
      </c>
      <c r="F186" t="s">
        <v>3343</v>
      </c>
      <c r="G186" t="s">
        <v>3443</v>
      </c>
      <c r="H186">
        <v>32</v>
      </c>
    </row>
    <row r="187" spans="1:8">
      <c r="A187">
        <v>550066782</v>
      </c>
      <c r="B187" t="s">
        <v>128</v>
      </c>
      <c r="C187" t="s">
        <v>3073</v>
      </c>
      <c r="D187" s="116">
        <v>47351</v>
      </c>
      <c r="E187" s="116">
        <v>46218</v>
      </c>
      <c r="F187" t="s">
        <v>3461</v>
      </c>
      <c r="G187" t="s">
        <v>3362</v>
      </c>
      <c r="H187">
        <v>8</v>
      </c>
    </row>
    <row r="188" spans="1:8">
      <c r="A188">
        <v>550066882</v>
      </c>
      <c r="B188" t="s">
        <v>129</v>
      </c>
      <c r="C188" t="s">
        <v>3148</v>
      </c>
      <c r="D188" s="116">
        <v>47640</v>
      </c>
      <c r="E188" s="116">
        <v>46217</v>
      </c>
      <c r="F188" t="s">
        <v>3347</v>
      </c>
      <c r="G188" t="s">
        <v>3338</v>
      </c>
      <c r="H188">
        <v>92</v>
      </c>
    </row>
    <row r="189" spans="1:8">
      <c r="A189">
        <v>550066882</v>
      </c>
      <c r="B189" t="s">
        <v>129</v>
      </c>
      <c r="C189" t="s">
        <v>3304</v>
      </c>
      <c r="D189" s="116">
        <v>47659</v>
      </c>
      <c r="E189" s="116">
        <v>46260</v>
      </c>
      <c r="F189" t="s">
        <v>3261</v>
      </c>
      <c r="G189" t="s">
        <v>3420</v>
      </c>
      <c r="H189">
        <v>250</v>
      </c>
    </row>
    <row r="190" spans="1:8">
      <c r="A190">
        <v>550069979</v>
      </c>
      <c r="B190" t="s">
        <v>197</v>
      </c>
      <c r="C190" t="s">
        <v>3074</v>
      </c>
      <c r="D190" s="116">
        <v>47322</v>
      </c>
      <c r="E190" s="116">
        <v>46149</v>
      </c>
      <c r="F190" t="s">
        <v>3379</v>
      </c>
      <c r="G190" t="s">
        <v>3354</v>
      </c>
      <c r="H190">
        <v>2</v>
      </c>
    </row>
    <row r="191" spans="1:8">
      <c r="A191">
        <v>550070612</v>
      </c>
      <c r="B191" t="s">
        <v>10</v>
      </c>
      <c r="C191" t="s">
        <v>3227</v>
      </c>
      <c r="D191" s="116">
        <v>47700</v>
      </c>
      <c r="E191" s="116">
        <v>46249</v>
      </c>
      <c r="F191" t="s">
        <v>3358</v>
      </c>
      <c r="G191" t="s">
        <v>3441</v>
      </c>
      <c r="H191">
        <v>55</v>
      </c>
    </row>
    <row r="192" spans="1:8">
      <c r="A192">
        <v>550070612</v>
      </c>
      <c r="B192" t="s">
        <v>10</v>
      </c>
      <c r="C192" t="s">
        <v>3250</v>
      </c>
      <c r="D192" s="116">
        <v>47706</v>
      </c>
      <c r="E192" s="116">
        <v>46258</v>
      </c>
      <c r="F192" t="s">
        <v>3294</v>
      </c>
      <c r="G192" t="s">
        <v>3405</v>
      </c>
      <c r="H192">
        <v>880</v>
      </c>
    </row>
    <row r="193" spans="1:8">
      <c r="A193">
        <v>550070612</v>
      </c>
      <c r="B193" t="s">
        <v>10</v>
      </c>
      <c r="C193" t="s">
        <v>3316</v>
      </c>
      <c r="D193" s="116">
        <v>47714</v>
      </c>
      <c r="E193" s="116">
        <v>46263</v>
      </c>
      <c r="F193" t="s">
        <v>3377</v>
      </c>
      <c r="G193" t="s">
        <v>3346</v>
      </c>
      <c r="H193">
        <v>880</v>
      </c>
    </row>
    <row r="194" spans="1:8">
      <c r="A194">
        <v>550070613</v>
      </c>
      <c r="B194" t="s">
        <v>130</v>
      </c>
      <c r="C194" t="s">
        <v>3093</v>
      </c>
      <c r="D194" s="116">
        <v>47579</v>
      </c>
      <c r="E194" s="116">
        <v>46190</v>
      </c>
      <c r="F194" t="s">
        <v>3462</v>
      </c>
      <c r="G194" t="s">
        <v>3404</v>
      </c>
      <c r="H194">
        <v>50</v>
      </c>
    </row>
    <row r="195" spans="1:8">
      <c r="A195">
        <v>550070613</v>
      </c>
      <c r="B195" t="s">
        <v>130</v>
      </c>
      <c r="C195" t="s">
        <v>3072</v>
      </c>
      <c r="D195" s="116">
        <v>47623</v>
      </c>
      <c r="E195" s="116">
        <v>46176</v>
      </c>
      <c r="F195" t="s">
        <v>3369</v>
      </c>
      <c r="G195" t="s">
        <v>3463</v>
      </c>
      <c r="H195">
        <v>127</v>
      </c>
    </row>
    <row r="196" spans="1:8">
      <c r="A196">
        <v>550070613</v>
      </c>
      <c r="B196" t="s">
        <v>130</v>
      </c>
      <c r="C196" t="s">
        <v>3139</v>
      </c>
      <c r="D196" s="116">
        <v>47671</v>
      </c>
      <c r="E196" s="116">
        <v>46217</v>
      </c>
      <c r="F196" t="s">
        <v>3297</v>
      </c>
      <c r="G196" t="s">
        <v>3338</v>
      </c>
      <c r="H196">
        <v>24</v>
      </c>
    </row>
    <row r="197" spans="1:8">
      <c r="A197">
        <v>550070613</v>
      </c>
      <c r="B197" t="s">
        <v>130</v>
      </c>
      <c r="C197" t="s">
        <v>3149</v>
      </c>
      <c r="D197" s="116">
        <v>47645</v>
      </c>
      <c r="E197" s="116">
        <v>46217</v>
      </c>
      <c r="F197" t="s">
        <v>3266</v>
      </c>
      <c r="G197" t="s">
        <v>3338</v>
      </c>
      <c r="H197">
        <v>61</v>
      </c>
    </row>
    <row r="198" spans="1:8">
      <c r="A198">
        <v>550070614</v>
      </c>
      <c r="B198" t="s">
        <v>11</v>
      </c>
      <c r="C198" t="s">
        <v>3221</v>
      </c>
      <c r="D198" s="116">
        <v>47706</v>
      </c>
      <c r="E198" s="116">
        <v>46255</v>
      </c>
      <c r="F198" t="s">
        <v>3294</v>
      </c>
      <c r="G198" t="s">
        <v>3257</v>
      </c>
      <c r="H198">
        <v>9</v>
      </c>
    </row>
    <row r="199" spans="1:8">
      <c r="A199">
        <v>550070614</v>
      </c>
      <c r="B199" t="s">
        <v>11</v>
      </c>
      <c r="C199" t="s">
        <v>3250</v>
      </c>
      <c r="D199" s="116">
        <v>47706</v>
      </c>
      <c r="E199" s="116">
        <v>46255</v>
      </c>
      <c r="F199" t="s">
        <v>3294</v>
      </c>
      <c r="G199" t="s">
        <v>3257</v>
      </c>
      <c r="H199">
        <v>345</v>
      </c>
    </row>
    <row r="200" spans="1:8">
      <c r="A200">
        <v>550070614</v>
      </c>
      <c r="B200" t="s">
        <v>11</v>
      </c>
      <c r="C200" t="s">
        <v>3316</v>
      </c>
      <c r="D200" s="116">
        <v>47714</v>
      </c>
      <c r="E200" s="116">
        <v>46255</v>
      </c>
      <c r="F200" t="s">
        <v>3377</v>
      </c>
      <c r="G200" t="s">
        <v>3257</v>
      </c>
      <c r="H200">
        <v>576</v>
      </c>
    </row>
    <row r="201" spans="1:8">
      <c r="A201">
        <v>550070614</v>
      </c>
      <c r="B201" t="s">
        <v>11</v>
      </c>
      <c r="C201" t="s">
        <v>3316</v>
      </c>
      <c r="D201" s="116">
        <v>47714</v>
      </c>
      <c r="E201" s="116">
        <v>46265</v>
      </c>
      <c r="F201" t="s">
        <v>3377</v>
      </c>
      <c r="G201" t="s">
        <v>3433</v>
      </c>
      <c r="H201">
        <v>144</v>
      </c>
    </row>
    <row r="202" spans="1:8">
      <c r="A202">
        <v>550070614</v>
      </c>
      <c r="B202" t="s">
        <v>11</v>
      </c>
      <c r="C202" t="s">
        <v>3315</v>
      </c>
      <c r="D202" s="116">
        <v>47713</v>
      </c>
      <c r="E202" s="116">
        <v>46262</v>
      </c>
      <c r="F202" t="s">
        <v>3210</v>
      </c>
      <c r="G202" t="s">
        <v>3262</v>
      </c>
      <c r="H202">
        <v>1440</v>
      </c>
    </row>
    <row r="203" spans="1:8">
      <c r="A203">
        <v>550070615</v>
      </c>
      <c r="B203" t="s">
        <v>154</v>
      </c>
      <c r="C203" t="s">
        <v>817</v>
      </c>
      <c r="D203" s="116">
        <v>47595</v>
      </c>
      <c r="E203" s="116">
        <v>46149</v>
      </c>
      <c r="F203" t="s">
        <v>3414</v>
      </c>
      <c r="G203" t="s">
        <v>3354</v>
      </c>
      <c r="H203">
        <v>7</v>
      </c>
    </row>
    <row r="204" spans="1:8">
      <c r="A204">
        <v>550070794</v>
      </c>
      <c r="B204" t="s">
        <v>132</v>
      </c>
      <c r="C204" t="s">
        <v>3087</v>
      </c>
      <c r="D204" s="116">
        <v>47575</v>
      </c>
      <c r="E204" s="116">
        <v>46177</v>
      </c>
      <c r="F204" t="s">
        <v>3384</v>
      </c>
      <c r="G204" t="s">
        <v>3380</v>
      </c>
      <c r="H204">
        <v>72</v>
      </c>
    </row>
    <row r="205" spans="1:8">
      <c r="A205">
        <v>550070794</v>
      </c>
      <c r="B205" t="s">
        <v>132</v>
      </c>
      <c r="C205" t="s">
        <v>3090</v>
      </c>
      <c r="D205" s="116">
        <v>47546</v>
      </c>
      <c r="E205" s="116">
        <v>46093</v>
      </c>
      <c r="F205" t="s">
        <v>3464</v>
      </c>
      <c r="G205" t="s">
        <v>3465</v>
      </c>
      <c r="H205">
        <v>66</v>
      </c>
    </row>
    <row r="206" spans="1:8">
      <c r="A206">
        <v>550071396</v>
      </c>
      <c r="B206" t="s">
        <v>133</v>
      </c>
      <c r="C206" t="s">
        <v>3221</v>
      </c>
      <c r="D206" s="116">
        <v>47699</v>
      </c>
      <c r="E206" s="116">
        <v>46241</v>
      </c>
      <c r="F206" t="s">
        <v>3431</v>
      </c>
      <c r="G206" t="s">
        <v>3459</v>
      </c>
      <c r="H206">
        <v>332</v>
      </c>
    </row>
    <row r="207" spans="1:8">
      <c r="A207">
        <v>550071396</v>
      </c>
      <c r="B207" t="s">
        <v>133</v>
      </c>
      <c r="C207" t="s">
        <v>3316</v>
      </c>
      <c r="D207" s="116">
        <v>47714</v>
      </c>
      <c r="E207" s="116">
        <v>46262</v>
      </c>
      <c r="F207" t="s">
        <v>3377</v>
      </c>
      <c r="G207" t="s">
        <v>3262</v>
      </c>
      <c r="H207">
        <v>1760</v>
      </c>
    </row>
    <row r="208" spans="1:8">
      <c r="A208">
        <v>550071397</v>
      </c>
      <c r="B208" t="s">
        <v>23</v>
      </c>
      <c r="C208" t="s">
        <v>3095</v>
      </c>
      <c r="D208" s="116">
        <v>47732</v>
      </c>
      <c r="E208" s="116">
        <v>46191</v>
      </c>
      <c r="F208" t="s">
        <v>3423</v>
      </c>
      <c r="G208" t="s">
        <v>3339</v>
      </c>
      <c r="H208">
        <v>252</v>
      </c>
    </row>
    <row r="209" spans="1:8">
      <c r="A209">
        <v>550071397</v>
      </c>
      <c r="B209" t="s">
        <v>23</v>
      </c>
      <c r="C209" t="s">
        <v>3310</v>
      </c>
      <c r="D209" s="116">
        <v>47712</v>
      </c>
      <c r="E209" s="116">
        <v>46261</v>
      </c>
      <c r="F209" t="s">
        <v>3220</v>
      </c>
      <c r="G209" t="s">
        <v>3263</v>
      </c>
      <c r="H209">
        <v>635</v>
      </c>
    </row>
    <row r="210" spans="1:8">
      <c r="A210">
        <v>550071397</v>
      </c>
      <c r="B210" t="s">
        <v>23</v>
      </c>
      <c r="C210" t="s">
        <v>3306</v>
      </c>
      <c r="D210" s="116">
        <v>47708</v>
      </c>
      <c r="E210" s="116">
        <v>46260</v>
      </c>
      <c r="F210" t="s">
        <v>3269</v>
      </c>
      <c r="G210" t="s">
        <v>3420</v>
      </c>
      <c r="H210">
        <v>504</v>
      </c>
    </row>
    <row r="211" spans="1:8">
      <c r="A211">
        <v>550072298</v>
      </c>
      <c r="B211" t="s">
        <v>163</v>
      </c>
      <c r="C211" t="s">
        <v>3099</v>
      </c>
      <c r="D211" s="116">
        <v>47823</v>
      </c>
      <c r="E211" s="116">
        <v>46111</v>
      </c>
      <c r="F211" t="s">
        <v>3381</v>
      </c>
      <c r="G211" t="s">
        <v>3466</v>
      </c>
      <c r="H211">
        <v>8</v>
      </c>
    </row>
    <row r="212" spans="1:8">
      <c r="A212">
        <v>550074326</v>
      </c>
      <c r="B212" t="s">
        <v>136</v>
      </c>
      <c r="C212" t="s">
        <v>3308</v>
      </c>
      <c r="D212" s="116">
        <v>47710</v>
      </c>
      <c r="E212" s="116">
        <v>46261</v>
      </c>
      <c r="F212" t="s">
        <v>3194</v>
      </c>
      <c r="G212" t="s">
        <v>3263</v>
      </c>
      <c r="H212">
        <v>254</v>
      </c>
    </row>
    <row r="213" spans="1:8">
      <c r="A213">
        <v>550074572</v>
      </c>
      <c r="B213" t="s">
        <v>161</v>
      </c>
      <c r="C213" t="s">
        <v>3064</v>
      </c>
      <c r="D213" s="116">
        <v>47458</v>
      </c>
      <c r="E213" s="116">
        <v>46032</v>
      </c>
      <c r="F213" t="s">
        <v>3383</v>
      </c>
      <c r="G213" t="s">
        <v>3467</v>
      </c>
      <c r="H213">
        <v>1</v>
      </c>
    </row>
    <row r="214" spans="1:8">
      <c r="A214">
        <v>550075430</v>
      </c>
      <c r="B214" t="s">
        <v>141</v>
      </c>
      <c r="C214" t="s">
        <v>3181</v>
      </c>
      <c r="D214" s="116">
        <v>47547</v>
      </c>
      <c r="E214" s="116">
        <v>46226</v>
      </c>
      <c r="F214" t="s">
        <v>3387</v>
      </c>
      <c r="G214" t="s">
        <v>3410</v>
      </c>
      <c r="H214">
        <v>710</v>
      </c>
    </row>
    <row r="215" spans="1:8">
      <c r="A215">
        <v>550075433</v>
      </c>
      <c r="B215" t="s">
        <v>142</v>
      </c>
      <c r="C215" t="s">
        <v>3063</v>
      </c>
      <c r="D215" s="116">
        <v>47574</v>
      </c>
      <c r="E215" s="116">
        <v>46149</v>
      </c>
      <c r="F215" t="s">
        <v>3468</v>
      </c>
      <c r="G215" t="s">
        <v>3354</v>
      </c>
      <c r="H215">
        <v>73</v>
      </c>
    </row>
    <row r="216" spans="1:8">
      <c r="A216">
        <v>550075434</v>
      </c>
      <c r="B216" t="s">
        <v>143</v>
      </c>
      <c r="C216" t="s">
        <v>3063</v>
      </c>
      <c r="D216" s="116">
        <v>47574</v>
      </c>
      <c r="E216" s="116">
        <v>46154</v>
      </c>
      <c r="F216" t="s">
        <v>3468</v>
      </c>
      <c r="G216" t="s">
        <v>3469</v>
      </c>
      <c r="H216">
        <v>39</v>
      </c>
    </row>
    <row r="217" spans="1:8">
      <c r="A217">
        <v>550076253</v>
      </c>
      <c r="B217" t="s">
        <v>145</v>
      </c>
      <c r="C217">
        <v>110326</v>
      </c>
      <c r="D217" s="116">
        <v>47790</v>
      </c>
      <c r="E217" s="116">
        <v>46190</v>
      </c>
      <c r="F217" t="s">
        <v>3470</v>
      </c>
      <c r="G217" t="s">
        <v>3404</v>
      </c>
      <c r="H217">
        <v>80</v>
      </c>
    </row>
    <row r="218" spans="1:8">
      <c r="A218">
        <v>550076253</v>
      </c>
      <c r="B218" t="s">
        <v>145</v>
      </c>
      <c r="C218">
        <v>100326</v>
      </c>
      <c r="D218" s="116">
        <v>47552</v>
      </c>
      <c r="E218" s="116">
        <v>46193</v>
      </c>
      <c r="F218" t="s">
        <v>3274</v>
      </c>
      <c r="G218" t="s">
        <v>3471</v>
      </c>
      <c r="H218">
        <v>160</v>
      </c>
    </row>
    <row r="219" spans="1:8">
      <c r="A219">
        <v>550076253</v>
      </c>
      <c r="B219" t="s">
        <v>145</v>
      </c>
      <c r="C219" t="s">
        <v>3235</v>
      </c>
      <c r="D219" s="116">
        <v>47702</v>
      </c>
      <c r="E219" s="116">
        <v>46252</v>
      </c>
      <c r="F219" t="s">
        <v>3348</v>
      </c>
      <c r="G219" t="s">
        <v>3442</v>
      </c>
      <c r="H219">
        <v>1120</v>
      </c>
    </row>
    <row r="220" spans="1:8">
      <c r="A220">
        <v>550076253</v>
      </c>
      <c r="B220" t="s">
        <v>145</v>
      </c>
      <c r="C220" t="s">
        <v>3235</v>
      </c>
      <c r="D220" s="116">
        <v>47701</v>
      </c>
      <c r="E220" s="116">
        <v>46258</v>
      </c>
      <c r="F220" t="s">
        <v>3359</v>
      </c>
      <c r="G220" t="s">
        <v>3405</v>
      </c>
      <c r="H220">
        <v>97</v>
      </c>
    </row>
    <row r="221" spans="1:8">
      <c r="A221">
        <v>550076253</v>
      </c>
      <c r="B221" t="s">
        <v>145</v>
      </c>
      <c r="C221" t="s">
        <v>3249</v>
      </c>
      <c r="D221" s="116">
        <v>47702</v>
      </c>
      <c r="E221" s="116">
        <v>46255</v>
      </c>
      <c r="F221" t="s">
        <v>3348</v>
      </c>
      <c r="G221" t="s">
        <v>3257</v>
      </c>
      <c r="H221">
        <v>30</v>
      </c>
    </row>
    <row r="222" spans="1:8">
      <c r="A222">
        <v>550077344</v>
      </c>
      <c r="B222" t="s">
        <v>149</v>
      </c>
      <c r="C222" t="s">
        <v>3098</v>
      </c>
      <c r="D222" s="116">
        <v>47436</v>
      </c>
      <c r="E222" s="116">
        <v>46093</v>
      </c>
      <c r="F222" t="s">
        <v>3472</v>
      </c>
      <c r="G222" t="s">
        <v>3465</v>
      </c>
      <c r="H222">
        <v>44</v>
      </c>
    </row>
    <row r="223" spans="1:8">
      <c r="A223">
        <v>550077344</v>
      </c>
      <c r="B223" t="s">
        <v>149</v>
      </c>
      <c r="C223" t="s">
        <v>3106</v>
      </c>
      <c r="D223" s="116">
        <v>47436</v>
      </c>
      <c r="E223" s="116">
        <v>46087</v>
      </c>
      <c r="F223" t="s">
        <v>3472</v>
      </c>
      <c r="G223" t="s">
        <v>3376</v>
      </c>
      <c r="H223">
        <v>88</v>
      </c>
    </row>
    <row r="224" spans="1:8">
      <c r="A224">
        <v>550077344</v>
      </c>
      <c r="B224" t="s">
        <v>149</v>
      </c>
      <c r="C224" t="s">
        <v>3153</v>
      </c>
      <c r="D224" s="116">
        <v>47537</v>
      </c>
      <c r="E224" s="116">
        <v>46218</v>
      </c>
      <c r="F224" t="s">
        <v>3473</v>
      </c>
      <c r="G224" t="s">
        <v>3362</v>
      </c>
      <c r="H224">
        <v>82</v>
      </c>
    </row>
    <row r="225" spans="1:8">
      <c r="A225">
        <v>550077346</v>
      </c>
      <c r="B225" t="s">
        <v>151</v>
      </c>
      <c r="C225" t="s">
        <v>3083</v>
      </c>
      <c r="D225" s="116">
        <v>47440</v>
      </c>
      <c r="E225" s="116">
        <v>46072</v>
      </c>
      <c r="F225" t="s">
        <v>3474</v>
      </c>
      <c r="G225" t="s">
        <v>3475</v>
      </c>
      <c r="H225">
        <v>88</v>
      </c>
    </row>
    <row r="226" spans="1:8">
      <c r="A226">
        <v>550077346</v>
      </c>
      <c r="B226" t="s">
        <v>151</v>
      </c>
      <c r="C226" t="s">
        <v>3071</v>
      </c>
      <c r="D226" s="116">
        <v>47441</v>
      </c>
      <c r="E226" s="116">
        <v>46065</v>
      </c>
      <c r="F226" t="s">
        <v>3386</v>
      </c>
      <c r="G226" t="s">
        <v>3476</v>
      </c>
      <c r="H226">
        <v>44</v>
      </c>
    </row>
    <row r="227" spans="1:8">
      <c r="A227">
        <v>550077346</v>
      </c>
      <c r="B227" t="s">
        <v>151</v>
      </c>
      <c r="C227" t="s">
        <v>3103</v>
      </c>
      <c r="D227" s="116">
        <v>47441</v>
      </c>
      <c r="E227" s="116">
        <v>46080</v>
      </c>
      <c r="F227" t="s">
        <v>3386</v>
      </c>
      <c r="G227" t="s">
        <v>3477</v>
      </c>
      <c r="H227">
        <v>132</v>
      </c>
    </row>
    <row r="228" spans="1:8">
      <c r="A228">
        <v>550077346</v>
      </c>
      <c r="B228" t="s">
        <v>151</v>
      </c>
      <c r="C228" t="s">
        <v>3144</v>
      </c>
      <c r="D228" s="116">
        <v>47526</v>
      </c>
      <c r="E228" s="116">
        <v>46216</v>
      </c>
      <c r="F228" t="s">
        <v>3478</v>
      </c>
      <c r="G228" t="s">
        <v>3399</v>
      </c>
      <c r="H228">
        <v>111</v>
      </c>
    </row>
    <row r="229" spans="1:8">
      <c r="A229">
        <v>550077346</v>
      </c>
      <c r="B229" t="s">
        <v>151</v>
      </c>
      <c r="C229" t="s">
        <v>3144</v>
      </c>
      <c r="D229" s="116">
        <v>47526</v>
      </c>
      <c r="E229" s="116">
        <v>46218</v>
      </c>
      <c r="F229" t="s">
        <v>3478</v>
      </c>
      <c r="G229" t="s">
        <v>3362</v>
      </c>
      <c r="H229">
        <v>44</v>
      </c>
    </row>
    <row r="230" spans="1:8">
      <c r="A230">
        <v>550077346</v>
      </c>
      <c r="B230" t="s">
        <v>151</v>
      </c>
      <c r="C230" t="s">
        <v>3144</v>
      </c>
      <c r="D230" s="116">
        <v>47526</v>
      </c>
      <c r="E230" s="116">
        <v>46258</v>
      </c>
      <c r="F230" t="s">
        <v>3478</v>
      </c>
      <c r="G230" t="s">
        <v>3405</v>
      </c>
      <c r="H230">
        <v>200</v>
      </c>
    </row>
    <row r="231" spans="1:8">
      <c r="A231">
        <v>550077347</v>
      </c>
      <c r="B231" t="s">
        <v>152</v>
      </c>
      <c r="C231" t="s">
        <v>3085</v>
      </c>
      <c r="D231" s="116">
        <v>47540</v>
      </c>
      <c r="E231" s="116">
        <v>46098</v>
      </c>
      <c r="F231" t="s">
        <v>3479</v>
      </c>
      <c r="G231" t="s">
        <v>3438</v>
      </c>
      <c r="H231">
        <v>144</v>
      </c>
    </row>
    <row r="232" spans="1:8">
      <c r="A232">
        <v>550077347</v>
      </c>
      <c r="B232" t="s">
        <v>152</v>
      </c>
      <c r="C232" t="s">
        <v>3105</v>
      </c>
      <c r="D232" s="116">
        <v>47540</v>
      </c>
      <c r="E232" s="116">
        <v>46098</v>
      </c>
      <c r="F232" t="s">
        <v>3479</v>
      </c>
      <c r="G232" t="s">
        <v>3438</v>
      </c>
      <c r="H232">
        <v>49</v>
      </c>
    </row>
    <row r="233" spans="1:8">
      <c r="A233">
        <v>550077627</v>
      </c>
      <c r="B233" t="s">
        <v>198</v>
      </c>
      <c r="C233" t="s">
        <v>3076</v>
      </c>
      <c r="D233" s="116">
        <v>47583</v>
      </c>
      <c r="E233" s="116">
        <v>46140</v>
      </c>
      <c r="F233" t="s">
        <v>3451</v>
      </c>
      <c r="G233" t="s">
        <v>3480</v>
      </c>
      <c r="H233">
        <v>44</v>
      </c>
    </row>
    <row r="234" spans="1:8">
      <c r="A234">
        <v>550077627</v>
      </c>
      <c r="B234" t="s">
        <v>198</v>
      </c>
      <c r="C234" t="s">
        <v>286</v>
      </c>
      <c r="D234" s="116">
        <v>47583</v>
      </c>
      <c r="E234" s="116">
        <v>46140</v>
      </c>
      <c r="F234" t="s">
        <v>3451</v>
      </c>
      <c r="G234" t="s">
        <v>3480</v>
      </c>
      <c r="H234">
        <v>1</v>
      </c>
    </row>
    <row r="235" spans="1:8">
      <c r="A235">
        <v>550077926</v>
      </c>
      <c r="B235" t="s">
        <v>196</v>
      </c>
      <c r="C235" t="s">
        <v>3091</v>
      </c>
      <c r="D235" s="116">
        <v>47545</v>
      </c>
      <c r="E235" s="116">
        <v>46098</v>
      </c>
      <c r="F235" t="s">
        <v>3248</v>
      </c>
      <c r="G235" t="s">
        <v>3438</v>
      </c>
      <c r="H235">
        <v>124</v>
      </c>
    </row>
    <row r="236" spans="1:8">
      <c r="A236">
        <v>550077927</v>
      </c>
      <c r="B236" t="s">
        <v>184</v>
      </c>
      <c r="C236" t="s">
        <v>3077</v>
      </c>
      <c r="D236" s="116">
        <v>47542</v>
      </c>
      <c r="E236" s="116">
        <v>46111</v>
      </c>
      <c r="F236" t="s">
        <v>3457</v>
      </c>
      <c r="G236" t="s">
        <v>3466</v>
      </c>
      <c r="H236">
        <v>180</v>
      </c>
    </row>
    <row r="237" spans="1:8">
      <c r="A237">
        <v>550077927</v>
      </c>
      <c r="B237" t="s">
        <v>184</v>
      </c>
      <c r="C237" t="s">
        <v>3077</v>
      </c>
      <c r="D237" s="116">
        <v>47542</v>
      </c>
      <c r="E237" s="116">
        <v>46199</v>
      </c>
      <c r="F237" t="s">
        <v>3457</v>
      </c>
      <c r="G237" t="s">
        <v>3273</v>
      </c>
      <c r="H237">
        <v>18</v>
      </c>
    </row>
    <row r="238" spans="1:8">
      <c r="A238">
        <v>550077927</v>
      </c>
      <c r="B238" t="s">
        <v>184</v>
      </c>
      <c r="C238" t="s">
        <v>3243</v>
      </c>
      <c r="D238" s="116">
        <v>47549</v>
      </c>
      <c r="E238" s="116">
        <v>46119</v>
      </c>
      <c r="F238" t="s">
        <v>3481</v>
      </c>
      <c r="G238" t="s">
        <v>3482</v>
      </c>
      <c r="H238">
        <v>180</v>
      </c>
    </row>
    <row r="239" spans="1:8">
      <c r="A239">
        <v>550078475</v>
      </c>
      <c r="B239" t="s">
        <v>189</v>
      </c>
      <c r="C239" t="s">
        <v>215</v>
      </c>
      <c r="D239" s="116">
        <v>47554</v>
      </c>
      <c r="E239" s="116">
        <v>46216</v>
      </c>
      <c r="F239" t="s">
        <v>3483</v>
      </c>
      <c r="G239" t="s">
        <v>3399</v>
      </c>
      <c r="H239">
        <v>43</v>
      </c>
    </row>
    <row r="240" spans="1:8">
      <c r="A240">
        <v>550040071</v>
      </c>
      <c r="B240" t="s">
        <v>73</v>
      </c>
      <c r="C240">
        <v>12628865</v>
      </c>
      <c r="D240" s="116">
        <v>47625</v>
      </c>
      <c r="E240" s="116">
        <v>46190</v>
      </c>
      <c r="F240" t="s">
        <v>3350</v>
      </c>
      <c r="G240" t="s">
        <v>3404</v>
      </c>
      <c r="H240">
        <v>2</v>
      </c>
    </row>
    <row r="241" spans="1:8">
      <c r="A241">
        <v>550040071</v>
      </c>
      <c r="B241" t="s">
        <v>73</v>
      </c>
      <c r="C241" t="s">
        <v>3229</v>
      </c>
      <c r="D241" s="116">
        <v>47567</v>
      </c>
      <c r="E241" s="116">
        <v>46245</v>
      </c>
      <c r="F241" t="s">
        <v>3484</v>
      </c>
      <c r="G241" t="s">
        <v>3368</v>
      </c>
      <c r="H241">
        <v>80</v>
      </c>
    </row>
    <row r="242" spans="1:8">
      <c r="A242">
        <v>550047464</v>
      </c>
      <c r="B242" t="s">
        <v>172</v>
      </c>
      <c r="C242">
        <v>12653028</v>
      </c>
      <c r="D242" s="116">
        <v>47614</v>
      </c>
      <c r="E242" s="116">
        <v>46223</v>
      </c>
      <c r="F242" t="s">
        <v>3287</v>
      </c>
      <c r="G242" t="s">
        <v>3485</v>
      </c>
      <c r="H242">
        <v>3</v>
      </c>
    </row>
    <row r="243" spans="1:8">
      <c r="A243">
        <v>550047464</v>
      </c>
      <c r="B243" t="s">
        <v>172</v>
      </c>
      <c r="C243" t="s">
        <v>3240</v>
      </c>
      <c r="D243" s="116">
        <v>47614</v>
      </c>
      <c r="E243" s="116">
        <v>46254</v>
      </c>
      <c r="F243" t="s">
        <v>3287</v>
      </c>
      <c r="G243" t="s">
        <v>3270</v>
      </c>
      <c r="H243">
        <v>16</v>
      </c>
    </row>
    <row r="244" spans="1:8">
      <c r="A244">
        <v>550045078</v>
      </c>
      <c r="B244" t="s">
        <v>88</v>
      </c>
      <c r="C244">
        <v>12668696</v>
      </c>
      <c r="D244" s="116">
        <v>47647</v>
      </c>
      <c r="E244" s="116">
        <v>46198</v>
      </c>
      <c r="F244" t="s">
        <v>3361</v>
      </c>
      <c r="G244" t="s">
        <v>3341</v>
      </c>
      <c r="H244">
        <v>3</v>
      </c>
    </row>
    <row r="245" spans="1:8">
      <c r="A245">
        <v>550024947</v>
      </c>
      <c r="B245" t="s">
        <v>38</v>
      </c>
      <c r="C245">
        <v>12666669</v>
      </c>
      <c r="D245" s="116">
        <v>47653</v>
      </c>
      <c r="E245" s="116">
        <v>46233</v>
      </c>
      <c r="F245" t="s">
        <v>3245</v>
      </c>
      <c r="G245" t="s">
        <v>3418</v>
      </c>
      <c r="H245">
        <v>3</v>
      </c>
    </row>
    <row r="246" spans="1:8">
      <c r="A246">
        <v>550077345</v>
      </c>
      <c r="B246" t="s">
        <v>150</v>
      </c>
      <c r="C246" t="s">
        <v>3182</v>
      </c>
      <c r="D246" s="116">
        <v>47682</v>
      </c>
      <c r="E246" s="116">
        <v>46228</v>
      </c>
      <c r="F246" t="s">
        <v>3296</v>
      </c>
      <c r="G246" t="s">
        <v>3440</v>
      </c>
      <c r="H246">
        <v>394</v>
      </c>
    </row>
    <row r="247" spans="1:8">
      <c r="A247">
        <v>550077345</v>
      </c>
      <c r="B247" t="s">
        <v>150</v>
      </c>
      <c r="C247" t="s">
        <v>3182</v>
      </c>
      <c r="D247" s="116">
        <v>47682</v>
      </c>
      <c r="E247" s="116">
        <v>46258</v>
      </c>
      <c r="F247" t="s">
        <v>3296</v>
      </c>
      <c r="G247" t="s">
        <v>3405</v>
      </c>
      <c r="H247">
        <v>500</v>
      </c>
    </row>
    <row r="248" spans="1:8">
      <c r="A248">
        <v>550032957</v>
      </c>
      <c r="B248" t="s">
        <v>68</v>
      </c>
      <c r="C248">
        <v>12676481</v>
      </c>
      <c r="D248" s="116">
        <v>47677</v>
      </c>
      <c r="E248" s="116">
        <v>46223</v>
      </c>
      <c r="F248" t="s">
        <v>3365</v>
      </c>
      <c r="G248" t="s">
        <v>3485</v>
      </c>
      <c r="H248">
        <v>2</v>
      </c>
    </row>
    <row r="249" spans="1:8">
      <c r="A249">
        <v>550025024</v>
      </c>
      <c r="B249" t="s">
        <v>2791</v>
      </c>
      <c r="C249">
        <v>12658898</v>
      </c>
      <c r="D249" s="116">
        <v>47617</v>
      </c>
      <c r="E249" s="116">
        <v>46260</v>
      </c>
      <c r="F249" t="s">
        <v>3388</v>
      </c>
      <c r="G249" t="s">
        <v>3420</v>
      </c>
      <c r="H249">
        <v>5</v>
      </c>
    </row>
    <row r="250" spans="1:8">
      <c r="A250">
        <v>550053880</v>
      </c>
      <c r="B250" t="s">
        <v>108</v>
      </c>
      <c r="C250" t="s">
        <v>3199</v>
      </c>
      <c r="D250" s="116">
        <v>47644</v>
      </c>
      <c r="E250" s="116">
        <v>46230</v>
      </c>
      <c r="F250" t="s">
        <v>3291</v>
      </c>
      <c r="G250" t="s">
        <v>3486</v>
      </c>
      <c r="H250">
        <v>4</v>
      </c>
    </row>
    <row r="251" spans="1:8">
      <c r="A251">
        <v>550027265</v>
      </c>
      <c r="B251" t="s">
        <v>168</v>
      </c>
      <c r="C251">
        <v>12657423</v>
      </c>
      <c r="D251" s="116">
        <v>47628</v>
      </c>
      <c r="E251" s="116">
        <v>46237</v>
      </c>
      <c r="F251" t="s">
        <v>3298</v>
      </c>
      <c r="G251" t="s">
        <v>3425</v>
      </c>
      <c r="H251">
        <v>12</v>
      </c>
    </row>
    <row r="252" spans="1:8">
      <c r="A252">
        <v>550074727</v>
      </c>
      <c r="B252" t="s">
        <v>140</v>
      </c>
      <c r="C252" t="s">
        <v>3226</v>
      </c>
      <c r="D252" s="116">
        <v>46984</v>
      </c>
      <c r="E252" s="116">
        <v>46245</v>
      </c>
      <c r="F252" t="s">
        <v>3487</v>
      </c>
      <c r="G252" t="s">
        <v>3368</v>
      </c>
      <c r="H252">
        <v>3</v>
      </c>
    </row>
    <row r="253" spans="1:8">
      <c r="A253">
        <v>550025669</v>
      </c>
      <c r="B253" t="s">
        <v>53</v>
      </c>
      <c r="C253">
        <v>12669637</v>
      </c>
      <c r="D253" s="116">
        <v>47684</v>
      </c>
      <c r="E253" s="116">
        <v>46255</v>
      </c>
      <c r="F253" t="s">
        <v>3124</v>
      </c>
      <c r="G253" t="s">
        <v>3257</v>
      </c>
      <c r="H253">
        <v>2</v>
      </c>
    </row>
    <row r="254" spans="1:8">
      <c r="A254">
        <v>550047276</v>
      </c>
      <c r="B254" t="s">
        <v>95</v>
      </c>
      <c r="C254" t="s">
        <v>3279</v>
      </c>
      <c r="D254" s="116">
        <v>47692</v>
      </c>
      <c r="E254" s="116">
        <v>46258</v>
      </c>
      <c r="F254" t="s">
        <v>3219</v>
      </c>
      <c r="G254" t="s">
        <v>3405</v>
      </c>
      <c r="H254">
        <v>12</v>
      </c>
    </row>
    <row r="255" spans="1:8">
      <c r="A255">
        <v>550024919</v>
      </c>
      <c r="B255" t="s">
        <v>33</v>
      </c>
      <c r="C255" t="s">
        <v>3314</v>
      </c>
      <c r="D255" s="116">
        <v>47693</v>
      </c>
      <c r="E255" s="116">
        <v>46262</v>
      </c>
      <c r="F255" t="s">
        <v>3389</v>
      </c>
      <c r="G255" t="s">
        <v>3262</v>
      </c>
      <c r="H255">
        <v>5</v>
      </c>
    </row>
    <row r="256" spans="1:8">
      <c r="A256">
        <v>550053782</v>
      </c>
      <c r="B256" t="s">
        <v>12</v>
      </c>
      <c r="C256" t="s">
        <v>3305</v>
      </c>
      <c r="D256" s="116">
        <v>47709</v>
      </c>
      <c r="E256" s="116">
        <v>46261</v>
      </c>
      <c r="F256" t="s">
        <v>3264</v>
      </c>
      <c r="G256" t="s">
        <v>3263</v>
      </c>
      <c r="H256">
        <v>79</v>
      </c>
    </row>
    <row r="257" spans="1:8">
      <c r="A257">
        <v>550069887</v>
      </c>
      <c r="B257" t="s">
        <v>29</v>
      </c>
      <c r="C257" t="s">
        <v>3305</v>
      </c>
      <c r="D257" s="116">
        <v>47709</v>
      </c>
      <c r="E257" s="116">
        <v>46260</v>
      </c>
      <c r="F257" t="s">
        <v>3264</v>
      </c>
      <c r="G257" t="s">
        <v>3420</v>
      </c>
      <c r="H257">
        <v>23</v>
      </c>
    </row>
    <row r="258" spans="1:8">
      <c r="A258" t="s">
        <v>3036</v>
      </c>
      <c r="C258"/>
      <c r="D258"/>
      <c r="H258">
        <v>46858</v>
      </c>
    </row>
    <row r="259" spans="1:8">
      <c r="C259"/>
      <c r="D259"/>
    </row>
    <row r="260" spans="1:8">
      <c r="C260"/>
      <c r="D260"/>
    </row>
    <row r="261" spans="1:8">
      <c r="C261"/>
      <c r="D261"/>
    </row>
    <row r="262" spans="1:8">
      <c r="C262"/>
      <c r="D262"/>
    </row>
    <row r="263" spans="1:8">
      <c r="C263"/>
      <c r="D263"/>
    </row>
    <row r="264" spans="1:8">
      <c r="C264"/>
      <c r="D264"/>
    </row>
    <row r="265" spans="1:8">
      <c r="C265"/>
      <c r="D265"/>
    </row>
    <row r="266" spans="1:8">
      <c r="C266"/>
      <c r="D266"/>
    </row>
    <row r="267" spans="1:8">
      <c r="C267"/>
      <c r="D267"/>
    </row>
    <row r="268" spans="1:8">
      <c r="C268"/>
      <c r="D268"/>
    </row>
    <row r="269" spans="1:8">
      <c r="C269"/>
      <c r="D269"/>
    </row>
    <row r="270" spans="1:8">
      <c r="C270"/>
      <c r="D270"/>
    </row>
    <row r="271" spans="1:8">
      <c r="C271"/>
      <c r="D271"/>
    </row>
    <row r="272" spans="1:8">
      <c r="C272"/>
      <c r="D272"/>
    </row>
    <row r="273" spans="3:4">
      <c r="C273"/>
      <c r="D273"/>
    </row>
    <row r="274" spans="3:4">
      <c r="C274"/>
      <c r="D274"/>
    </row>
    <row r="275" spans="3:4">
      <c r="C275"/>
      <c r="D275"/>
    </row>
    <row r="276" spans="3:4">
      <c r="C276"/>
      <c r="D276"/>
    </row>
    <row r="277" spans="3:4">
      <c r="C277"/>
      <c r="D277"/>
    </row>
    <row r="278" spans="3:4">
      <c r="C278"/>
      <c r="D278"/>
    </row>
    <row r="279" spans="3:4">
      <c r="C279"/>
      <c r="D279"/>
    </row>
    <row r="280" spans="3:4">
      <c r="C280"/>
      <c r="D280"/>
    </row>
    <row r="281" spans="3:4">
      <c r="C281"/>
      <c r="D281"/>
    </row>
    <row r="282" spans="3:4">
      <c r="C282"/>
      <c r="D282"/>
    </row>
    <row r="283" spans="3:4">
      <c r="C283"/>
      <c r="D283"/>
    </row>
    <row r="284" spans="3:4">
      <c r="C284"/>
      <c r="D284"/>
    </row>
    <row r="285" spans="3:4">
      <c r="C285"/>
      <c r="D285"/>
    </row>
    <row r="286" spans="3:4">
      <c r="C286"/>
      <c r="D286"/>
    </row>
    <row r="287" spans="3:4">
      <c r="C287"/>
      <c r="D287"/>
    </row>
    <row r="288" spans="3:4">
      <c r="C288"/>
      <c r="D288"/>
    </row>
    <row r="289" spans="3:4">
      <c r="C289"/>
      <c r="D289"/>
    </row>
    <row r="290" spans="3:4">
      <c r="C290"/>
      <c r="D290"/>
    </row>
    <row r="291" spans="3:4">
      <c r="C291"/>
      <c r="D291"/>
    </row>
    <row r="292" spans="3:4">
      <c r="C292"/>
      <c r="D292"/>
    </row>
    <row r="293" spans="3:4">
      <c r="C293"/>
      <c r="D293"/>
    </row>
    <row r="294" spans="3:4">
      <c r="C294"/>
      <c r="D294"/>
    </row>
    <row r="295" spans="3:4">
      <c r="C295"/>
      <c r="D295"/>
    </row>
    <row r="296" spans="3:4">
      <c r="C296"/>
      <c r="D296"/>
    </row>
    <row r="297" spans="3:4">
      <c r="C297"/>
      <c r="D297"/>
    </row>
    <row r="298" spans="3:4">
      <c r="C298"/>
      <c r="D298"/>
    </row>
    <row r="299" spans="3:4">
      <c r="C299"/>
      <c r="D299"/>
    </row>
    <row r="300" spans="3:4">
      <c r="C300"/>
      <c r="D300"/>
    </row>
    <row r="301" spans="3:4">
      <c r="C301"/>
      <c r="D301"/>
    </row>
    <row r="302" spans="3:4">
      <c r="C302"/>
      <c r="D302"/>
    </row>
    <row r="303" spans="3:4">
      <c r="C303"/>
      <c r="D303"/>
    </row>
    <row r="304" spans="3:4">
      <c r="C304"/>
      <c r="D304"/>
    </row>
    <row r="305" spans="3:4">
      <c r="C305"/>
      <c r="D305"/>
    </row>
    <row r="306" spans="3:4">
      <c r="C306"/>
      <c r="D306"/>
    </row>
    <row r="307" spans="3:4">
      <c r="C307"/>
      <c r="D307"/>
    </row>
    <row r="308" spans="3:4">
      <c r="C308"/>
      <c r="D308"/>
    </row>
    <row r="309" spans="3:4">
      <c r="C309"/>
      <c r="D309"/>
    </row>
    <row r="310" spans="3:4">
      <c r="C310"/>
      <c r="D310"/>
    </row>
    <row r="311" spans="3:4">
      <c r="C311"/>
      <c r="D311"/>
    </row>
    <row r="312" spans="3:4">
      <c r="C312"/>
      <c r="D312"/>
    </row>
    <row r="313" spans="3:4">
      <c r="C313"/>
      <c r="D313"/>
    </row>
    <row r="314" spans="3:4">
      <c r="C314"/>
      <c r="D314"/>
    </row>
    <row r="315" spans="3:4">
      <c r="C315"/>
      <c r="D315"/>
    </row>
    <row r="316" spans="3:4">
      <c r="C316"/>
      <c r="D316"/>
    </row>
    <row r="317" spans="3:4">
      <c r="C317"/>
      <c r="D317"/>
    </row>
    <row r="318" spans="3:4">
      <c r="C318"/>
      <c r="D318"/>
    </row>
    <row r="319" spans="3:4">
      <c r="C319"/>
      <c r="D319"/>
    </row>
    <row r="320" spans="3:4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/>
      <c r="D326"/>
    </row>
    <row r="327" spans="3:4">
      <c r="C327"/>
      <c r="D327"/>
    </row>
    <row r="328" spans="3:4">
      <c r="C328"/>
      <c r="D328"/>
    </row>
    <row r="329" spans="3:4">
      <c r="C32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/>
      <c r="D333"/>
    </row>
    <row r="334" spans="3:4">
      <c r="C334"/>
      <c r="D334"/>
    </row>
    <row r="335" spans="3:4">
      <c r="C335"/>
      <c r="D335"/>
    </row>
    <row r="336" spans="3:4">
      <c r="C336"/>
      <c r="D336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/>
      <c r="D340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/>
      <c r="D344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/>
      <c r="D352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/>
      <c r="D363"/>
    </row>
    <row r="364" spans="3:4">
      <c r="C364"/>
      <c r="D364"/>
    </row>
    <row r="365" spans="3:4">
      <c r="C365"/>
      <c r="D365"/>
    </row>
    <row r="366" spans="3:4">
      <c r="C366"/>
      <c r="D366"/>
    </row>
    <row r="367" spans="3:4">
      <c r="C367"/>
      <c r="D367"/>
    </row>
    <row r="368" spans="3:4">
      <c r="C368"/>
      <c r="D36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/>
      <c r="D374"/>
    </row>
    <row r="375" spans="3:4">
      <c r="C375"/>
      <c r="D375"/>
    </row>
    <row r="376" spans="3:4">
      <c r="C376"/>
      <c r="D376"/>
    </row>
    <row r="377" spans="3:4">
      <c r="C377"/>
      <c r="D377"/>
    </row>
    <row r="378" spans="3:4">
      <c r="C378"/>
      <c r="D378"/>
    </row>
    <row r="379" spans="3:4">
      <c r="C379"/>
      <c r="D379"/>
    </row>
    <row r="380" spans="3:4">
      <c r="C380"/>
      <c r="D380"/>
    </row>
    <row r="381" spans="3:4">
      <c r="C381"/>
      <c r="D381"/>
    </row>
    <row r="382" spans="3:4">
      <c r="C382"/>
      <c r="D382"/>
    </row>
    <row r="383" spans="3:4">
      <c r="C383"/>
      <c r="D383"/>
    </row>
    <row r="384" spans="3:4">
      <c r="C384"/>
      <c r="D384"/>
    </row>
    <row r="385" spans="3:4">
      <c r="C385"/>
      <c r="D385"/>
    </row>
    <row r="386" spans="3:4">
      <c r="C386"/>
      <c r="D386"/>
    </row>
    <row r="387" spans="3:4">
      <c r="C387"/>
      <c r="D387"/>
    </row>
    <row r="388" spans="3:4">
      <c r="C388"/>
      <c r="D388"/>
    </row>
    <row r="389" spans="3:4">
      <c r="C389"/>
      <c r="D389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/>
      <c r="D404"/>
    </row>
    <row r="405" spans="3:4">
      <c r="C40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/>
      <c r="D413"/>
    </row>
    <row r="414" spans="3:4">
      <c r="C414"/>
      <c r="D414"/>
    </row>
    <row r="415" spans="3:4">
      <c r="C415"/>
      <c r="D415"/>
    </row>
    <row r="416" spans="3:4">
      <c r="C416"/>
      <c r="D416"/>
    </row>
    <row r="417" spans="3:4">
      <c r="C417"/>
      <c r="D417"/>
    </row>
    <row r="418" spans="3:4">
      <c r="C418"/>
      <c r="D418"/>
    </row>
    <row r="419" spans="3:4">
      <c r="C419"/>
      <c r="D419"/>
    </row>
    <row r="420" spans="3:4">
      <c r="C420"/>
      <c r="D420"/>
    </row>
    <row r="421" spans="3:4">
      <c r="C421"/>
      <c r="D421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/>
      <c r="D425"/>
    </row>
    <row r="426" spans="3:4">
      <c r="C426"/>
      <c r="D426"/>
    </row>
    <row r="427" spans="3:4">
      <c r="C427"/>
      <c r="D42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/>
      <c r="D431"/>
    </row>
    <row r="432" spans="3:4">
      <c r="C432"/>
      <c r="D432"/>
    </row>
    <row r="433" spans="3:4">
      <c r="C433"/>
      <c r="D433"/>
    </row>
    <row r="434" spans="3:4">
      <c r="C434"/>
      <c r="D434"/>
    </row>
    <row r="435" spans="3:4">
      <c r="C435"/>
      <c r="D435"/>
    </row>
    <row r="436" spans="3:4">
      <c r="C436"/>
      <c r="D436"/>
    </row>
    <row r="437" spans="3:4">
      <c r="C437"/>
      <c r="D437"/>
    </row>
    <row r="438" spans="3:4">
      <c r="C438"/>
      <c r="D438"/>
    </row>
    <row r="439" spans="3:4">
      <c r="C439"/>
      <c r="D439"/>
    </row>
    <row r="440" spans="3:4">
      <c r="C440"/>
      <c r="D440"/>
    </row>
    <row r="441" spans="3:4">
      <c r="C441"/>
      <c r="D441"/>
    </row>
    <row r="442" spans="3:4">
      <c r="C442"/>
      <c r="D442"/>
    </row>
    <row r="443" spans="3:4">
      <c r="C443"/>
      <c r="D443"/>
    </row>
    <row r="444" spans="3:4">
      <c r="C444"/>
      <c r="D4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2A8-91D9-47D9-9198-8B3CCECC9143}">
  <dimension ref="A2:L2177"/>
  <sheetViews>
    <sheetView workbookViewId="0">
      <pane ySplit="3" topLeftCell="A4" activePane="bottomLeft" state="frozen"/>
      <selection pane="bottomLeft" activeCell="I16" sqref="I16"/>
    </sheetView>
  </sheetViews>
  <sheetFormatPr defaultRowHeight="14.4"/>
  <cols>
    <col min="1" max="1" width="8.44140625" bestFit="1" customWidth="1"/>
    <col min="2" max="2" width="9.77734375" bestFit="1" customWidth="1"/>
    <col min="3" max="3" width="4.77734375" bestFit="1" customWidth="1"/>
    <col min="4" max="4" width="7.21875" bestFit="1" customWidth="1"/>
    <col min="5" max="5" width="4.44140625" bestFit="1" customWidth="1"/>
    <col min="9" max="9" width="9.77734375" bestFit="1" customWidth="1"/>
    <col min="10" max="10" width="4.77734375" bestFit="1" customWidth="1"/>
    <col min="11" max="11" width="7.21875" bestFit="1" customWidth="1"/>
    <col min="12" max="12" width="4.44140625" bestFit="1" customWidth="1"/>
  </cols>
  <sheetData>
    <row r="2" spans="1:12">
      <c r="B2" t="s">
        <v>3323</v>
      </c>
      <c r="I2" t="s">
        <v>3324</v>
      </c>
    </row>
    <row r="3" spans="1:12">
      <c r="A3" s="239" t="s">
        <v>3320</v>
      </c>
      <c r="B3" s="239" t="s">
        <v>3141</v>
      </c>
      <c r="C3" s="239" t="s">
        <v>3318</v>
      </c>
      <c r="D3" s="239" t="s">
        <v>3319</v>
      </c>
      <c r="E3" s="240" t="s">
        <v>3321</v>
      </c>
      <c r="I3" s="239" t="s">
        <v>3141</v>
      </c>
      <c r="J3" s="239" t="s">
        <v>3318</v>
      </c>
      <c r="K3" s="239" t="s">
        <v>3319</v>
      </c>
      <c r="L3" s="240" t="s">
        <v>3321</v>
      </c>
    </row>
    <row r="4" spans="1:12">
      <c r="A4" s="241" t="s">
        <v>367</v>
      </c>
      <c r="B4">
        <v>550049044</v>
      </c>
      <c r="C4">
        <v>2</v>
      </c>
      <c r="D4">
        <v>2</v>
      </c>
      <c r="E4">
        <f>C4-D4</f>
        <v>0</v>
      </c>
      <c r="I4">
        <v>550038021</v>
      </c>
      <c r="J4">
        <v>1</v>
      </c>
      <c r="K4">
        <v>1</v>
      </c>
      <c r="L4">
        <f>J4-K4</f>
        <v>0</v>
      </c>
    </row>
    <row r="5" spans="1:12">
      <c r="A5" s="241" t="s">
        <v>368</v>
      </c>
      <c r="B5">
        <v>550054878</v>
      </c>
      <c r="C5">
        <v>1</v>
      </c>
      <c r="D5">
        <v>1</v>
      </c>
      <c r="E5">
        <f t="shared" ref="E5:E68" si="0">C5-D5</f>
        <v>0</v>
      </c>
      <c r="I5">
        <v>550045080</v>
      </c>
      <c r="J5">
        <v>1</v>
      </c>
      <c r="K5">
        <v>1</v>
      </c>
      <c r="L5">
        <f t="shared" ref="L5:L16" si="1">J5-K5</f>
        <v>0</v>
      </c>
    </row>
    <row r="6" spans="1:12">
      <c r="A6" s="241" t="s">
        <v>369</v>
      </c>
      <c r="B6">
        <v>550027259</v>
      </c>
      <c r="C6">
        <v>1</v>
      </c>
      <c r="D6">
        <v>1</v>
      </c>
      <c r="E6">
        <f t="shared" si="0"/>
        <v>0</v>
      </c>
      <c r="I6">
        <v>550049044</v>
      </c>
      <c r="J6">
        <v>1</v>
      </c>
      <c r="K6">
        <v>1</v>
      </c>
      <c r="L6">
        <f t="shared" si="1"/>
        <v>0</v>
      </c>
    </row>
    <row r="7" spans="1:12">
      <c r="A7" s="241" t="s">
        <v>370</v>
      </c>
      <c r="B7">
        <v>550027259</v>
      </c>
      <c r="C7">
        <v>1</v>
      </c>
      <c r="D7">
        <v>1</v>
      </c>
      <c r="E7">
        <f t="shared" si="0"/>
        <v>0</v>
      </c>
      <c r="I7">
        <v>550050072</v>
      </c>
      <c r="J7">
        <v>1</v>
      </c>
      <c r="K7">
        <v>1</v>
      </c>
      <c r="L7">
        <f t="shared" si="1"/>
        <v>0</v>
      </c>
    </row>
    <row r="8" spans="1:12">
      <c r="A8" s="241" t="s">
        <v>371</v>
      </c>
      <c r="B8">
        <v>550070612</v>
      </c>
      <c r="C8">
        <v>44</v>
      </c>
      <c r="D8">
        <v>44</v>
      </c>
      <c r="E8">
        <f t="shared" si="0"/>
        <v>0</v>
      </c>
      <c r="I8">
        <v>550058592</v>
      </c>
      <c r="J8">
        <v>8</v>
      </c>
      <c r="K8">
        <v>8</v>
      </c>
      <c r="L8">
        <f t="shared" si="1"/>
        <v>0</v>
      </c>
    </row>
    <row r="9" spans="1:12">
      <c r="A9" s="241" t="s">
        <v>372</v>
      </c>
      <c r="B9">
        <v>550054596</v>
      </c>
      <c r="C9">
        <v>4</v>
      </c>
      <c r="D9">
        <v>4</v>
      </c>
      <c r="E9">
        <f t="shared" si="0"/>
        <v>0</v>
      </c>
      <c r="I9">
        <v>550058593</v>
      </c>
      <c r="J9">
        <v>1</v>
      </c>
      <c r="K9">
        <v>1</v>
      </c>
      <c r="L9">
        <f t="shared" si="1"/>
        <v>0</v>
      </c>
    </row>
    <row r="10" spans="1:12">
      <c r="A10" s="241" t="s">
        <v>373</v>
      </c>
      <c r="B10">
        <v>550062464</v>
      </c>
      <c r="C10">
        <v>48</v>
      </c>
      <c r="D10">
        <v>48</v>
      </c>
      <c r="E10">
        <f t="shared" si="0"/>
        <v>0</v>
      </c>
      <c r="I10">
        <v>550062463</v>
      </c>
      <c r="J10">
        <v>1</v>
      </c>
      <c r="K10">
        <v>1</v>
      </c>
      <c r="L10">
        <f t="shared" si="1"/>
        <v>0</v>
      </c>
    </row>
    <row r="11" spans="1:12">
      <c r="A11" s="241" t="s">
        <v>374</v>
      </c>
      <c r="B11">
        <v>550062464</v>
      </c>
      <c r="C11">
        <v>48</v>
      </c>
      <c r="D11">
        <v>48</v>
      </c>
      <c r="E11">
        <f t="shared" si="0"/>
        <v>0</v>
      </c>
      <c r="I11">
        <v>550062464</v>
      </c>
      <c r="J11">
        <v>1</v>
      </c>
      <c r="K11">
        <v>1</v>
      </c>
      <c r="L11">
        <f t="shared" si="1"/>
        <v>0</v>
      </c>
    </row>
    <row r="12" spans="1:12">
      <c r="A12" s="241" t="s">
        <v>375</v>
      </c>
      <c r="B12">
        <v>550062464</v>
      </c>
      <c r="C12">
        <v>48</v>
      </c>
      <c r="D12">
        <v>48</v>
      </c>
      <c r="E12">
        <f t="shared" si="0"/>
        <v>0</v>
      </c>
      <c r="I12">
        <v>550069888</v>
      </c>
      <c r="J12">
        <v>1</v>
      </c>
      <c r="K12">
        <v>1</v>
      </c>
      <c r="L12">
        <f t="shared" si="1"/>
        <v>0</v>
      </c>
    </row>
    <row r="13" spans="1:12">
      <c r="A13" s="241" t="s">
        <v>376</v>
      </c>
      <c r="B13">
        <v>550062464</v>
      </c>
      <c r="C13">
        <v>48</v>
      </c>
      <c r="D13">
        <v>48</v>
      </c>
      <c r="E13">
        <f t="shared" si="0"/>
        <v>0</v>
      </c>
      <c r="I13">
        <v>550070614</v>
      </c>
      <c r="J13">
        <v>2</v>
      </c>
      <c r="K13">
        <v>2</v>
      </c>
      <c r="L13">
        <f t="shared" si="1"/>
        <v>0</v>
      </c>
    </row>
    <row r="14" spans="1:12">
      <c r="A14" s="241" t="s">
        <v>377</v>
      </c>
      <c r="B14">
        <v>550062285</v>
      </c>
      <c r="C14">
        <v>1</v>
      </c>
      <c r="D14">
        <v>1</v>
      </c>
      <c r="E14">
        <f t="shared" si="0"/>
        <v>0</v>
      </c>
      <c r="I14">
        <v>550071397</v>
      </c>
      <c r="J14">
        <v>2</v>
      </c>
      <c r="K14">
        <v>2</v>
      </c>
      <c r="L14">
        <f t="shared" si="1"/>
        <v>0</v>
      </c>
    </row>
    <row r="15" spans="1:12">
      <c r="A15" s="241" t="s">
        <v>378</v>
      </c>
      <c r="B15">
        <v>550062285</v>
      </c>
      <c r="C15">
        <v>1</v>
      </c>
      <c r="D15">
        <v>1</v>
      </c>
      <c r="E15">
        <f t="shared" si="0"/>
        <v>0</v>
      </c>
      <c r="I15">
        <v>550043469</v>
      </c>
      <c r="J15">
        <v>1</v>
      </c>
      <c r="K15">
        <v>1</v>
      </c>
      <c r="L15">
        <f t="shared" si="1"/>
        <v>0</v>
      </c>
    </row>
    <row r="16" spans="1:12">
      <c r="A16" s="241" t="s">
        <v>379</v>
      </c>
      <c r="B16">
        <v>550062285</v>
      </c>
      <c r="C16">
        <v>1</v>
      </c>
      <c r="D16">
        <v>1</v>
      </c>
      <c r="E16">
        <f t="shared" si="0"/>
        <v>0</v>
      </c>
      <c r="I16">
        <v>550053104</v>
      </c>
      <c r="J16">
        <v>4</v>
      </c>
      <c r="K16">
        <v>4</v>
      </c>
      <c r="L16">
        <f t="shared" si="1"/>
        <v>0</v>
      </c>
    </row>
    <row r="17" spans="1:5">
      <c r="A17" s="241" t="s">
        <v>380</v>
      </c>
      <c r="B17">
        <v>550062285</v>
      </c>
      <c r="C17">
        <v>1</v>
      </c>
      <c r="D17">
        <v>1</v>
      </c>
      <c r="E17">
        <f t="shared" si="0"/>
        <v>0</v>
      </c>
    </row>
    <row r="18" spans="1:5">
      <c r="A18" s="241" t="s">
        <v>381</v>
      </c>
      <c r="B18">
        <v>550062463</v>
      </c>
      <c r="C18">
        <v>48</v>
      </c>
      <c r="D18">
        <v>48</v>
      </c>
      <c r="E18">
        <f t="shared" si="0"/>
        <v>0</v>
      </c>
    </row>
    <row r="19" spans="1:5">
      <c r="A19" s="241" t="s">
        <v>382</v>
      </c>
      <c r="B19">
        <v>550062463</v>
      </c>
      <c r="C19">
        <v>48</v>
      </c>
      <c r="D19">
        <v>48</v>
      </c>
      <c r="E19">
        <f t="shared" si="0"/>
        <v>0</v>
      </c>
    </row>
    <row r="20" spans="1:5">
      <c r="A20" s="241" t="s">
        <v>383</v>
      </c>
      <c r="B20">
        <v>550062463</v>
      </c>
      <c r="C20">
        <v>48</v>
      </c>
      <c r="D20">
        <v>48</v>
      </c>
      <c r="E20">
        <f t="shared" si="0"/>
        <v>0</v>
      </c>
    </row>
    <row r="21" spans="1:5">
      <c r="A21" s="241" t="s">
        <v>384</v>
      </c>
      <c r="B21">
        <v>550062463</v>
      </c>
      <c r="C21">
        <v>48</v>
      </c>
      <c r="D21">
        <v>48</v>
      </c>
      <c r="E21">
        <f t="shared" si="0"/>
        <v>0</v>
      </c>
    </row>
    <row r="22" spans="1:5">
      <c r="A22" s="241" t="s">
        <v>385</v>
      </c>
      <c r="B22">
        <v>550062463</v>
      </c>
      <c r="C22">
        <v>48</v>
      </c>
      <c r="D22">
        <v>48</v>
      </c>
      <c r="E22">
        <f t="shared" si="0"/>
        <v>0</v>
      </c>
    </row>
    <row r="23" spans="1:5">
      <c r="A23" s="241" t="s">
        <v>386</v>
      </c>
      <c r="B23">
        <v>550047302</v>
      </c>
      <c r="C23">
        <v>48</v>
      </c>
      <c r="D23">
        <v>48</v>
      </c>
      <c r="E23">
        <f t="shared" si="0"/>
        <v>0</v>
      </c>
    </row>
    <row r="24" spans="1:5">
      <c r="A24" s="241" t="s">
        <v>387</v>
      </c>
      <c r="B24">
        <v>550061082</v>
      </c>
      <c r="C24">
        <v>0</v>
      </c>
      <c r="E24">
        <f t="shared" si="0"/>
        <v>0</v>
      </c>
    </row>
    <row r="25" spans="1:5">
      <c r="A25" s="241" t="s">
        <v>388</v>
      </c>
      <c r="B25">
        <v>550062285</v>
      </c>
      <c r="C25">
        <v>1</v>
      </c>
      <c r="D25">
        <v>1</v>
      </c>
      <c r="E25">
        <f t="shared" si="0"/>
        <v>0</v>
      </c>
    </row>
    <row r="26" spans="1:5">
      <c r="A26" s="241" t="s">
        <v>389</v>
      </c>
      <c r="B26">
        <v>550062285</v>
      </c>
      <c r="C26">
        <v>1</v>
      </c>
      <c r="D26">
        <v>1</v>
      </c>
      <c r="E26">
        <f t="shared" si="0"/>
        <v>0</v>
      </c>
    </row>
    <row r="27" spans="1:5">
      <c r="A27" s="241" t="s">
        <v>390</v>
      </c>
      <c r="B27">
        <v>550062285</v>
      </c>
      <c r="C27">
        <v>1</v>
      </c>
      <c r="D27">
        <v>1</v>
      </c>
      <c r="E27">
        <f t="shared" si="0"/>
        <v>0</v>
      </c>
    </row>
    <row r="28" spans="1:5">
      <c r="A28" s="241" t="s">
        <v>391</v>
      </c>
      <c r="B28">
        <v>550062464</v>
      </c>
      <c r="C28">
        <v>48</v>
      </c>
      <c r="D28">
        <v>48</v>
      </c>
      <c r="E28">
        <f t="shared" si="0"/>
        <v>0</v>
      </c>
    </row>
    <row r="29" spans="1:5">
      <c r="A29" s="241" t="s">
        <v>392</v>
      </c>
      <c r="B29">
        <v>550062464</v>
      </c>
      <c r="C29">
        <v>48</v>
      </c>
      <c r="D29">
        <v>48</v>
      </c>
      <c r="E29">
        <f t="shared" si="0"/>
        <v>0</v>
      </c>
    </row>
    <row r="30" spans="1:5">
      <c r="A30" s="241" t="s">
        <v>393</v>
      </c>
      <c r="B30">
        <v>550062464</v>
      </c>
      <c r="C30">
        <v>48</v>
      </c>
      <c r="D30">
        <v>48</v>
      </c>
      <c r="E30">
        <f t="shared" si="0"/>
        <v>0</v>
      </c>
    </row>
    <row r="31" spans="1:5">
      <c r="A31" s="241" t="s">
        <v>394</v>
      </c>
      <c r="B31">
        <v>550062464</v>
      </c>
      <c r="C31">
        <v>48</v>
      </c>
      <c r="D31">
        <v>48</v>
      </c>
      <c r="E31">
        <f t="shared" si="0"/>
        <v>0</v>
      </c>
    </row>
    <row r="32" spans="1:5">
      <c r="A32" s="241" t="s">
        <v>395</v>
      </c>
      <c r="B32">
        <v>550062464</v>
      </c>
      <c r="C32">
        <v>48</v>
      </c>
      <c r="D32">
        <v>48</v>
      </c>
      <c r="E32">
        <f t="shared" si="0"/>
        <v>0</v>
      </c>
    </row>
    <row r="33" spans="1:5">
      <c r="A33" s="241" t="s">
        <v>396</v>
      </c>
      <c r="B33">
        <v>550062464</v>
      </c>
      <c r="C33">
        <v>48</v>
      </c>
      <c r="D33">
        <v>48</v>
      </c>
      <c r="E33">
        <f t="shared" si="0"/>
        <v>0</v>
      </c>
    </row>
    <row r="34" spans="1:5">
      <c r="A34" s="241" t="s">
        <v>397</v>
      </c>
      <c r="B34">
        <v>550046498</v>
      </c>
      <c r="C34">
        <v>0</v>
      </c>
      <c r="E34">
        <f t="shared" si="0"/>
        <v>0</v>
      </c>
    </row>
    <row r="35" spans="1:5">
      <c r="A35" s="241" t="s">
        <v>398</v>
      </c>
      <c r="B35">
        <v>550062285</v>
      </c>
      <c r="C35">
        <v>1</v>
      </c>
      <c r="D35">
        <v>1</v>
      </c>
      <c r="E35">
        <f t="shared" si="0"/>
        <v>0</v>
      </c>
    </row>
    <row r="36" spans="1:5">
      <c r="A36" s="241" t="s">
        <v>399</v>
      </c>
      <c r="B36">
        <v>550062285</v>
      </c>
      <c r="C36">
        <v>1</v>
      </c>
      <c r="D36">
        <v>1</v>
      </c>
      <c r="E36">
        <f t="shared" si="0"/>
        <v>0</v>
      </c>
    </row>
    <row r="37" spans="1:5">
      <c r="A37" s="241" t="s">
        <v>400</v>
      </c>
      <c r="B37">
        <v>550062285</v>
      </c>
      <c r="C37">
        <v>1</v>
      </c>
      <c r="D37">
        <v>1</v>
      </c>
      <c r="E37">
        <f t="shared" si="0"/>
        <v>0</v>
      </c>
    </row>
    <row r="38" spans="1:5">
      <c r="A38" s="241" t="s">
        <v>401</v>
      </c>
      <c r="B38">
        <v>550062464</v>
      </c>
      <c r="C38">
        <v>48</v>
      </c>
      <c r="D38">
        <v>48</v>
      </c>
      <c r="E38">
        <f t="shared" si="0"/>
        <v>0</v>
      </c>
    </row>
    <row r="39" spans="1:5">
      <c r="A39" s="241" t="s">
        <v>402</v>
      </c>
      <c r="B39">
        <v>550032916</v>
      </c>
      <c r="C39">
        <v>4</v>
      </c>
      <c r="D39">
        <v>4</v>
      </c>
      <c r="E39">
        <f t="shared" si="0"/>
        <v>0</v>
      </c>
    </row>
    <row r="40" spans="1:5">
      <c r="A40" s="241" t="s">
        <v>403</v>
      </c>
      <c r="B40">
        <v>550062464</v>
      </c>
      <c r="C40">
        <v>48</v>
      </c>
      <c r="D40">
        <v>48</v>
      </c>
      <c r="E40">
        <f t="shared" si="0"/>
        <v>0</v>
      </c>
    </row>
    <row r="41" spans="1:5">
      <c r="A41" s="241" t="s">
        <v>404</v>
      </c>
      <c r="B41">
        <v>550062631</v>
      </c>
      <c r="C41">
        <v>44</v>
      </c>
      <c r="D41">
        <v>44</v>
      </c>
      <c r="E41">
        <f t="shared" si="0"/>
        <v>0</v>
      </c>
    </row>
    <row r="42" spans="1:5">
      <c r="A42" s="241" t="s">
        <v>405</v>
      </c>
      <c r="B42">
        <v>550062464</v>
      </c>
      <c r="C42">
        <v>48</v>
      </c>
      <c r="D42">
        <v>48</v>
      </c>
      <c r="E42">
        <f t="shared" si="0"/>
        <v>0</v>
      </c>
    </row>
    <row r="43" spans="1:5">
      <c r="A43" s="241" t="s">
        <v>406</v>
      </c>
      <c r="B43">
        <v>550062631</v>
      </c>
      <c r="C43">
        <v>44</v>
      </c>
      <c r="D43">
        <v>44</v>
      </c>
      <c r="E43">
        <f t="shared" si="0"/>
        <v>0</v>
      </c>
    </row>
    <row r="44" spans="1:5">
      <c r="A44" s="241" t="s">
        <v>407</v>
      </c>
      <c r="B44">
        <v>550044845</v>
      </c>
      <c r="C44">
        <v>3</v>
      </c>
      <c r="D44">
        <v>3</v>
      </c>
      <c r="E44">
        <f t="shared" si="0"/>
        <v>0</v>
      </c>
    </row>
    <row r="45" spans="1:5">
      <c r="A45" s="241" t="s">
        <v>408</v>
      </c>
      <c r="B45">
        <v>550050071</v>
      </c>
      <c r="C45">
        <v>0</v>
      </c>
      <c r="E45">
        <f t="shared" si="0"/>
        <v>0</v>
      </c>
    </row>
    <row r="46" spans="1:5">
      <c r="A46" s="241" t="s">
        <v>409</v>
      </c>
      <c r="B46">
        <v>550062285</v>
      </c>
      <c r="C46">
        <v>1</v>
      </c>
      <c r="D46">
        <v>1</v>
      </c>
      <c r="E46">
        <f t="shared" si="0"/>
        <v>0</v>
      </c>
    </row>
    <row r="47" spans="1:5">
      <c r="A47" s="241" t="s">
        <v>410</v>
      </c>
      <c r="B47">
        <v>550062285</v>
      </c>
      <c r="C47">
        <v>1</v>
      </c>
      <c r="D47">
        <v>1</v>
      </c>
      <c r="E47">
        <f t="shared" si="0"/>
        <v>0</v>
      </c>
    </row>
    <row r="48" spans="1:5">
      <c r="A48" s="241" t="s">
        <v>411</v>
      </c>
      <c r="B48">
        <v>550062464</v>
      </c>
      <c r="C48">
        <v>48</v>
      </c>
      <c r="D48">
        <v>48</v>
      </c>
      <c r="E48">
        <f t="shared" si="0"/>
        <v>0</v>
      </c>
    </row>
    <row r="49" spans="1:5">
      <c r="A49" s="241" t="s">
        <v>412</v>
      </c>
      <c r="B49">
        <v>550062464</v>
      </c>
      <c r="C49">
        <v>48</v>
      </c>
      <c r="D49">
        <v>48</v>
      </c>
      <c r="E49">
        <f t="shared" si="0"/>
        <v>0</v>
      </c>
    </row>
    <row r="50" spans="1:5">
      <c r="A50" s="241" t="s">
        <v>413</v>
      </c>
      <c r="B50">
        <v>550062464</v>
      </c>
      <c r="C50">
        <v>48</v>
      </c>
      <c r="D50">
        <v>48</v>
      </c>
      <c r="E50">
        <f t="shared" si="0"/>
        <v>0</v>
      </c>
    </row>
    <row r="51" spans="1:5">
      <c r="A51" s="241" t="s">
        <v>203</v>
      </c>
      <c r="B51">
        <v>550062464</v>
      </c>
      <c r="C51">
        <v>48</v>
      </c>
      <c r="D51">
        <v>48</v>
      </c>
      <c r="E51">
        <f t="shared" si="0"/>
        <v>0</v>
      </c>
    </row>
    <row r="52" spans="1:5">
      <c r="A52" s="241" t="s">
        <v>414</v>
      </c>
      <c r="B52">
        <v>550062464</v>
      </c>
      <c r="C52">
        <v>48</v>
      </c>
      <c r="D52">
        <v>48</v>
      </c>
      <c r="E52">
        <f t="shared" si="0"/>
        <v>0</v>
      </c>
    </row>
    <row r="53" spans="1:5">
      <c r="A53" s="241" t="s">
        <v>415</v>
      </c>
      <c r="B53">
        <v>550062464</v>
      </c>
      <c r="C53">
        <v>48</v>
      </c>
      <c r="D53">
        <v>48</v>
      </c>
      <c r="E53">
        <f t="shared" si="0"/>
        <v>0</v>
      </c>
    </row>
    <row r="54" spans="1:5">
      <c r="A54" s="241" t="s">
        <v>416</v>
      </c>
      <c r="B54">
        <v>550062285</v>
      </c>
      <c r="C54">
        <v>1</v>
      </c>
      <c r="D54">
        <v>1</v>
      </c>
      <c r="E54">
        <f t="shared" si="0"/>
        <v>0</v>
      </c>
    </row>
    <row r="55" spans="1:5">
      <c r="A55" s="241" t="s">
        <v>417</v>
      </c>
      <c r="B55">
        <v>550062285</v>
      </c>
      <c r="C55">
        <v>1</v>
      </c>
      <c r="D55">
        <v>1</v>
      </c>
      <c r="E55">
        <f t="shared" si="0"/>
        <v>0</v>
      </c>
    </row>
    <row r="56" spans="1:5">
      <c r="A56" s="241" t="s">
        <v>418</v>
      </c>
      <c r="B56">
        <v>550062285</v>
      </c>
      <c r="C56">
        <v>1</v>
      </c>
      <c r="D56">
        <v>1</v>
      </c>
      <c r="E56">
        <f t="shared" si="0"/>
        <v>0</v>
      </c>
    </row>
    <row r="57" spans="1:5">
      <c r="A57" s="241" t="s">
        <v>419</v>
      </c>
      <c r="B57">
        <v>550062285</v>
      </c>
      <c r="C57">
        <v>1</v>
      </c>
      <c r="D57">
        <v>1</v>
      </c>
      <c r="E57">
        <f t="shared" si="0"/>
        <v>0</v>
      </c>
    </row>
    <row r="58" spans="1:5">
      <c r="A58" s="241" t="s">
        <v>420</v>
      </c>
      <c r="B58">
        <v>550062463</v>
      </c>
      <c r="C58">
        <v>48</v>
      </c>
      <c r="D58">
        <v>48</v>
      </c>
      <c r="E58">
        <f t="shared" si="0"/>
        <v>0</v>
      </c>
    </row>
    <row r="59" spans="1:5">
      <c r="A59" s="241" t="s">
        <v>204</v>
      </c>
      <c r="B59">
        <v>550044845</v>
      </c>
      <c r="C59">
        <v>44</v>
      </c>
      <c r="D59">
        <v>44</v>
      </c>
      <c r="E59">
        <f t="shared" si="0"/>
        <v>0</v>
      </c>
    </row>
    <row r="60" spans="1:5">
      <c r="A60" s="241" t="s">
        <v>421</v>
      </c>
      <c r="B60">
        <v>550044845</v>
      </c>
      <c r="C60">
        <v>44</v>
      </c>
      <c r="D60">
        <v>44</v>
      </c>
      <c r="E60">
        <f t="shared" si="0"/>
        <v>0</v>
      </c>
    </row>
    <row r="61" spans="1:5">
      <c r="A61" s="241" t="s">
        <v>422</v>
      </c>
      <c r="B61">
        <v>550047302</v>
      </c>
      <c r="C61">
        <v>48</v>
      </c>
      <c r="D61">
        <v>48</v>
      </c>
      <c r="E61">
        <f t="shared" si="0"/>
        <v>0</v>
      </c>
    </row>
    <row r="62" spans="1:5">
      <c r="A62" s="241" t="s">
        <v>205</v>
      </c>
      <c r="B62">
        <v>550044845</v>
      </c>
      <c r="C62">
        <v>44</v>
      </c>
      <c r="D62">
        <v>44</v>
      </c>
      <c r="E62">
        <f t="shared" si="0"/>
        <v>0</v>
      </c>
    </row>
    <row r="63" spans="1:5">
      <c r="A63" s="241" t="s">
        <v>206</v>
      </c>
      <c r="B63">
        <v>550047302</v>
      </c>
      <c r="C63">
        <v>48</v>
      </c>
      <c r="D63">
        <v>48</v>
      </c>
      <c r="E63">
        <f t="shared" si="0"/>
        <v>0</v>
      </c>
    </row>
    <row r="64" spans="1:5">
      <c r="A64" s="241" t="s">
        <v>423</v>
      </c>
      <c r="B64">
        <v>550062285</v>
      </c>
      <c r="C64">
        <v>1</v>
      </c>
      <c r="D64">
        <v>1</v>
      </c>
      <c r="E64">
        <f t="shared" si="0"/>
        <v>0</v>
      </c>
    </row>
    <row r="65" spans="1:5">
      <c r="A65" s="241" t="s">
        <v>424</v>
      </c>
      <c r="B65">
        <v>550062285</v>
      </c>
      <c r="C65">
        <v>1</v>
      </c>
      <c r="D65">
        <v>1</v>
      </c>
      <c r="E65">
        <f t="shared" si="0"/>
        <v>0</v>
      </c>
    </row>
    <row r="66" spans="1:5">
      <c r="A66" s="241" t="s">
        <v>425</v>
      </c>
      <c r="B66">
        <v>550062285</v>
      </c>
      <c r="C66">
        <v>1</v>
      </c>
      <c r="D66">
        <v>1</v>
      </c>
      <c r="E66">
        <f t="shared" si="0"/>
        <v>0</v>
      </c>
    </row>
    <row r="67" spans="1:5">
      <c r="A67" s="241" t="s">
        <v>426</v>
      </c>
      <c r="B67">
        <v>550062285</v>
      </c>
      <c r="C67">
        <v>1</v>
      </c>
      <c r="D67">
        <v>1</v>
      </c>
      <c r="E67">
        <f t="shared" si="0"/>
        <v>0</v>
      </c>
    </row>
    <row r="68" spans="1:5">
      <c r="A68" s="241" t="s">
        <v>207</v>
      </c>
      <c r="B68">
        <v>550044845</v>
      </c>
      <c r="C68">
        <v>44</v>
      </c>
      <c r="D68">
        <v>44</v>
      </c>
      <c r="E68">
        <f t="shared" si="0"/>
        <v>0</v>
      </c>
    </row>
    <row r="69" spans="1:5">
      <c r="A69" s="241" t="s">
        <v>208</v>
      </c>
      <c r="B69">
        <v>550044845</v>
      </c>
      <c r="C69">
        <v>44</v>
      </c>
      <c r="D69">
        <v>44</v>
      </c>
      <c r="E69">
        <f t="shared" ref="E69:E132" si="2">C69-D69</f>
        <v>0</v>
      </c>
    </row>
    <row r="70" spans="1:5">
      <c r="A70" s="241" t="s">
        <v>427</v>
      </c>
      <c r="B70">
        <v>550044845</v>
      </c>
      <c r="C70">
        <v>44</v>
      </c>
      <c r="D70">
        <v>44</v>
      </c>
      <c r="E70">
        <f t="shared" si="2"/>
        <v>0</v>
      </c>
    </row>
    <row r="71" spans="1:5">
      <c r="A71" s="241" t="s">
        <v>209</v>
      </c>
      <c r="B71">
        <v>550044845</v>
      </c>
      <c r="C71">
        <v>44</v>
      </c>
      <c r="D71">
        <v>44</v>
      </c>
      <c r="E71">
        <f t="shared" si="2"/>
        <v>0</v>
      </c>
    </row>
    <row r="72" spans="1:5">
      <c r="A72" s="241" t="s">
        <v>214</v>
      </c>
      <c r="B72">
        <v>550070612</v>
      </c>
      <c r="C72">
        <v>44</v>
      </c>
      <c r="D72">
        <v>44</v>
      </c>
      <c r="E72">
        <f t="shared" si="2"/>
        <v>0</v>
      </c>
    </row>
    <row r="73" spans="1:5">
      <c r="A73" s="241" t="s">
        <v>216</v>
      </c>
      <c r="B73">
        <v>550070612</v>
      </c>
      <c r="C73">
        <v>44</v>
      </c>
      <c r="D73">
        <v>44</v>
      </c>
      <c r="E73">
        <f t="shared" si="2"/>
        <v>0</v>
      </c>
    </row>
    <row r="74" spans="1:5">
      <c r="A74" s="241" t="s">
        <v>428</v>
      </c>
      <c r="B74">
        <v>550062285</v>
      </c>
      <c r="C74">
        <v>1</v>
      </c>
      <c r="D74">
        <v>1</v>
      </c>
      <c r="E74">
        <f t="shared" si="2"/>
        <v>0</v>
      </c>
    </row>
    <row r="75" spans="1:5">
      <c r="A75" s="241" t="s">
        <v>429</v>
      </c>
      <c r="B75">
        <v>550062285</v>
      </c>
      <c r="C75">
        <v>1</v>
      </c>
      <c r="D75">
        <v>1</v>
      </c>
      <c r="E75">
        <f t="shared" si="2"/>
        <v>0</v>
      </c>
    </row>
    <row r="76" spans="1:5">
      <c r="A76" s="241" t="s">
        <v>430</v>
      </c>
      <c r="B76">
        <v>550062285</v>
      </c>
      <c r="C76">
        <v>1</v>
      </c>
      <c r="D76">
        <v>1</v>
      </c>
      <c r="E76">
        <f t="shared" si="2"/>
        <v>0</v>
      </c>
    </row>
    <row r="77" spans="1:5">
      <c r="A77" s="241" t="s">
        <v>431</v>
      </c>
      <c r="B77">
        <v>550062285</v>
      </c>
      <c r="C77">
        <v>1</v>
      </c>
      <c r="D77">
        <v>1</v>
      </c>
      <c r="E77">
        <f t="shared" si="2"/>
        <v>0</v>
      </c>
    </row>
    <row r="78" spans="1:5">
      <c r="A78" s="241" t="s">
        <v>210</v>
      </c>
      <c r="B78">
        <v>550062464</v>
      </c>
      <c r="C78">
        <v>48</v>
      </c>
      <c r="D78">
        <v>48</v>
      </c>
      <c r="E78">
        <f t="shared" si="2"/>
        <v>0</v>
      </c>
    </row>
    <row r="79" spans="1:5">
      <c r="A79" s="241" t="s">
        <v>432</v>
      </c>
      <c r="B79">
        <v>550036050</v>
      </c>
      <c r="C79">
        <v>4</v>
      </c>
      <c r="D79">
        <v>4</v>
      </c>
      <c r="E79">
        <f t="shared" si="2"/>
        <v>0</v>
      </c>
    </row>
    <row r="80" spans="1:5">
      <c r="A80" s="241" t="s">
        <v>217</v>
      </c>
      <c r="B80">
        <v>550070612</v>
      </c>
      <c r="C80">
        <v>44</v>
      </c>
      <c r="D80">
        <v>44</v>
      </c>
      <c r="E80">
        <f t="shared" si="2"/>
        <v>0</v>
      </c>
    </row>
    <row r="81" spans="1:5">
      <c r="A81" s="241" t="s">
        <v>218</v>
      </c>
      <c r="B81">
        <v>550070612</v>
      </c>
      <c r="C81">
        <v>44</v>
      </c>
      <c r="D81">
        <v>44</v>
      </c>
      <c r="E81">
        <f t="shared" si="2"/>
        <v>0</v>
      </c>
    </row>
    <row r="82" spans="1:5">
      <c r="A82" s="241" t="s">
        <v>433</v>
      </c>
      <c r="B82">
        <v>550070612</v>
      </c>
      <c r="C82">
        <v>44</v>
      </c>
      <c r="D82">
        <v>44</v>
      </c>
      <c r="E82">
        <f t="shared" si="2"/>
        <v>0</v>
      </c>
    </row>
    <row r="83" spans="1:5">
      <c r="A83" s="241" t="s">
        <v>434</v>
      </c>
      <c r="B83">
        <v>550070612</v>
      </c>
      <c r="C83">
        <v>44</v>
      </c>
      <c r="D83">
        <v>44</v>
      </c>
      <c r="E83">
        <f t="shared" si="2"/>
        <v>0</v>
      </c>
    </row>
    <row r="84" spans="1:5">
      <c r="A84" s="241" t="s">
        <v>435</v>
      </c>
      <c r="B84">
        <v>550062285</v>
      </c>
      <c r="C84">
        <v>1</v>
      </c>
      <c r="D84">
        <v>1</v>
      </c>
      <c r="E84">
        <f t="shared" si="2"/>
        <v>0</v>
      </c>
    </row>
    <row r="85" spans="1:5">
      <c r="A85" s="241" t="s">
        <v>436</v>
      </c>
      <c r="B85">
        <v>550062285</v>
      </c>
      <c r="C85">
        <v>1</v>
      </c>
      <c r="D85">
        <v>1</v>
      </c>
      <c r="E85">
        <f t="shared" si="2"/>
        <v>0</v>
      </c>
    </row>
    <row r="86" spans="1:5">
      <c r="A86" s="241" t="s">
        <v>437</v>
      </c>
      <c r="B86">
        <v>550062285</v>
      </c>
      <c r="C86">
        <v>1</v>
      </c>
      <c r="D86">
        <v>1</v>
      </c>
      <c r="E86">
        <f t="shared" si="2"/>
        <v>0</v>
      </c>
    </row>
    <row r="87" spans="1:5">
      <c r="A87" s="241" t="s">
        <v>438</v>
      </c>
      <c r="B87">
        <v>550062285</v>
      </c>
      <c r="C87">
        <v>1</v>
      </c>
      <c r="D87">
        <v>1</v>
      </c>
      <c r="E87">
        <f t="shared" si="2"/>
        <v>0</v>
      </c>
    </row>
    <row r="88" spans="1:5">
      <c r="A88" s="241" t="s">
        <v>439</v>
      </c>
      <c r="B88">
        <v>550070612</v>
      </c>
      <c r="C88">
        <v>44</v>
      </c>
      <c r="D88">
        <v>44</v>
      </c>
      <c r="E88">
        <f t="shared" si="2"/>
        <v>0</v>
      </c>
    </row>
    <row r="89" spans="1:5">
      <c r="A89" s="241" t="s">
        <v>211</v>
      </c>
      <c r="B89">
        <v>550036050</v>
      </c>
      <c r="C89">
        <v>4</v>
      </c>
      <c r="D89">
        <v>4</v>
      </c>
      <c r="E89">
        <f t="shared" si="2"/>
        <v>0</v>
      </c>
    </row>
    <row r="90" spans="1:5">
      <c r="A90" s="241" t="s">
        <v>440</v>
      </c>
      <c r="B90">
        <v>550070612</v>
      </c>
      <c r="C90">
        <v>44</v>
      </c>
      <c r="D90">
        <v>44</v>
      </c>
      <c r="E90">
        <f t="shared" si="2"/>
        <v>0</v>
      </c>
    </row>
    <row r="91" spans="1:5">
      <c r="A91" s="241" t="s">
        <v>441</v>
      </c>
      <c r="B91">
        <v>550070612</v>
      </c>
      <c r="C91">
        <v>44</v>
      </c>
      <c r="D91">
        <v>44</v>
      </c>
      <c r="E91">
        <f t="shared" si="2"/>
        <v>0</v>
      </c>
    </row>
    <row r="92" spans="1:5">
      <c r="A92" s="241" t="s">
        <v>442</v>
      </c>
      <c r="B92">
        <v>550070612</v>
      </c>
      <c r="C92">
        <v>44</v>
      </c>
      <c r="D92">
        <v>44</v>
      </c>
      <c r="E92">
        <f t="shared" si="2"/>
        <v>0</v>
      </c>
    </row>
    <row r="93" spans="1:5">
      <c r="A93" s="241" t="s">
        <v>443</v>
      </c>
      <c r="B93">
        <v>550070612</v>
      </c>
      <c r="C93">
        <v>44</v>
      </c>
      <c r="D93">
        <v>44</v>
      </c>
      <c r="E93">
        <f t="shared" si="2"/>
        <v>0</v>
      </c>
    </row>
    <row r="94" spans="1:5">
      <c r="A94" s="241" t="s">
        <v>444</v>
      </c>
      <c r="B94">
        <v>550062285</v>
      </c>
      <c r="C94">
        <v>1</v>
      </c>
      <c r="D94">
        <v>1</v>
      </c>
      <c r="E94">
        <f t="shared" si="2"/>
        <v>0</v>
      </c>
    </row>
    <row r="95" spans="1:5">
      <c r="A95" s="241" t="s">
        <v>445</v>
      </c>
      <c r="B95">
        <v>550062285</v>
      </c>
      <c r="C95">
        <v>1</v>
      </c>
      <c r="D95">
        <v>1</v>
      </c>
      <c r="E95">
        <f t="shared" si="2"/>
        <v>0</v>
      </c>
    </row>
    <row r="96" spans="1:5">
      <c r="A96" s="241" t="s">
        <v>446</v>
      </c>
      <c r="B96">
        <v>550062285</v>
      </c>
      <c r="C96">
        <v>1</v>
      </c>
      <c r="D96">
        <v>1</v>
      </c>
      <c r="E96">
        <f t="shared" si="2"/>
        <v>0</v>
      </c>
    </row>
    <row r="97" spans="1:5">
      <c r="A97" s="241" t="s">
        <v>447</v>
      </c>
      <c r="B97">
        <v>550062285</v>
      </c>
      <c r="C97">
        <v>1</v>
      </c>
      <c r="D97">
        <v>1</v>
      </c>
      <c r="E97">
        <f t="shared" si="2"/>
        <v>0</v>
      </c>
    </row>
    <row r="98" spans="1:5">
      <c r="A98" s="241" t="s">
        <v>448</v>
      </c>
      <c r="B98">
        <v>550054596</v>
      </c>
      <c r="C98">
        <v>4</v>
      </c>
      <c r="D98">
        <v>4</v>
      </c>
      <c r="E98">
        <f t="shared" si="2"/>
        <v>0</v>
      </c>
    </row>
    <row r="99" spans="1:5">
      <c r="A99" s="241" t="s">
        <v>449</v>
      </c>
      <c r="B99">
        <v>550054596</v>
      </c>
      <c r="C99">
        <v>4</v>
      </c>
      <c r="D99">
        <v>4</v>
      </c>
      <c r="E99">
        <f t="shared" si="2"/>
        <v>0</v>
      </c>
    </row>
    <row r="100" spans="1:5">
      <c r="A100" s="241" t="s">
        <v>450</v>
      </c>
      <c r="B100">
        <v>550047302</v>
      </c>
      <c r="C100">
        <v>48</v>
      </c>
      <c r="D100">
        <v>48</v>
      </c>
      <c r="E100">
        <f t="shared" si="2"/>
        <v>0</v>
      </c>
    </row>
    <row r="101" spans="1:5">
      <c r="A101" s="241" t="s">
        <v>451</v>
      </c>
      <c r="B101">
        <v>550047302</v>
      </c>
      <c r="C101">
        <v>48</v>
      </c>
      <c r="D101">
        <v>48</v>
      </c>
      <c r="E101">
        <f t="shared" si="2"/>
        <v>0</v>
      </c>
    </row>
    <row r="102" spans="1:5">
      <c r="A102" s="241" t="s">
        <v>452</v>
      </c>
      <c r="B102">
        <v>550070612</v>
      </c>
      <c r="C102">
        <v>44</v>
      </c>
      <c r="D102">
        <v>44</v>
      </c>
      <c r="E102">
        <f t="shared" si="2"/>
        <v>0</v>
      </c>
    </row>
    <row r="103" spans="1:5">
      <c r="A103" s="241" t="s">
        <v>453</v>
      </c>
      <c r="B103">
        <v>550070612</v>
      </c>
      <c r="C103">
        <v>44</v>
      </c>
      <c r="D103">
        <v>44</v>
      </c>
      <c r="E103">
        <f t="shared" si="2"/>
        <v>0</v>
      </c>
    </row>
    <row r="104" spans="1:5">
      <c r="A104" s="241" t="s">
        <v>454</v>
      </c>
      <c r="B104">
        <v>550062285</v>
      </c>
      <c r="C104">
        <v>1</v>
      </c>
      <c r="D104">
        <v>1</v>
      </c>
      <c r="E104">
        <f t="shared" si="2"/>
        <v>0</v>
      </c>
    </row>
    <row r="105" spans="1:5">
      <c r="A105" s="241" t="s">
        <v>455</v>
      </c>
      <c r="B105">
        <v>550062285</v>
      </c>
      <c r="C105">
        <v>1</v>
      </c>
      <c r="D105">
        <v>1</v>
      </c>
      <c r="E105">
        <f t="shared" si="2"/>
        <v>0</v>
      </c>
    </row>
    <row r="106" spans="1:5">
      <c r="A106" s="241" t="s">
        <v>456</v>
      </c>
      <c r="B106">
        <v>550062285</v>
      </c>
      <c r="C106">
        <v>1</v>
      </c>
      <c r="D106">
        <v>1</v>
      </c>
      <c r="E106">
        <f t="shared" si="2"/>
        <v>0</v>
      </c>
    </row>
    <row r="107" spans="1:5">
      <c r="A107" s="241" t="s">
        <v>457</v>
      </c>
      <c r="B107">
        <v>550062285</v>
      </c>
      <c r="C107">
        <v>1</v>
      </c>
      <c r="D107">
        <v>1</v>
      </c>
      <c r="E107">
        <f t="shared" si="2"/>
        <v>0</v>
      </c>
    </row>
    <row r="108" spans="1:5">
      <c r="A108" s="241" t="s">
        <v>458</v>
      </c>
      <c r="B108">
        <v>550054596</v>
      </c>
      <c r="C108">
        <v>4</v>
      </c>
      <c r="D108">
        <v>4</v>
      </c>
      <c r="E108">
        <f t="shared" si="2"/>
        <v>0</v>
      </c>
    </row>
    <row r="109" spans="1:5">
      <c r="A109" s="241" t="s">
        <v>459</v>
      </c>
      <c r="B109">
        <v>550070614</v>
      </c>
      <c r="C109">
        <v>36</v>
      </c>
      <c r="D109">
        <v>36</v>
      </c>
      <c r="E109">
        <f t="shared" si="2"/>
        <v>0</v>
      </c>
    </row>
    <row r="110" spans="1:5">
      <c r="A110" s="241" t="s">
        <v>460</v>
      </c>
      <c r="B110">
        <v>550070612</v>
      </c>
      <c r="C110">
        <v>44</v>
      </c>
      <c r="D110">
        <v>44</v>
      </c>
      <c r="E110">
        <f t="shared" si="2"/>
        <v>0</v>
      </c>
    </row>
    <row r="111" spans="1:5">
      <c r="A111" s="241" t="s">
        <v>461</v>
      </c>
      <c r="B111">
        <v>550070612</v>
      </c>
      <c r="C111">
        <v>44</v>
      </c>
      <c r="D111">
        <v>44</v>
      </c>
      <c r="E111">
        <f t="shared" si="2"/>
        <v>0</v>
      </c>
    </row>
    <row r="112" spans="1:5">
      <c r="A112" s="241" t="s">
        <v>462</v>
      </c>
      <c r="B112">
        <v>550070612</v>
      </c>
      <c r="C112">
        <v>44</v>
      </c>
      <c r="D112">
        <v>44</v>
      </c>
      <c r="E112">
        <f t="shared" si="2"/>
        <v>0</v>
      </c>
    </row>
    <row r="113" spans="1:5">
      <c r="A113" s="241" t="s">
        <v>463</v>
      </c>
      <c r="B113">
        <v>550070612</v>
      </c>
      <c r="C113">
        <v>44</v>
      </c>
      <c r="D113">
        <v>44</v>
      </c>
      <c r="E113">
        <f t="shared" si="2"/>
        <v>0</v>
      </c>
    </row>
    <row r="114" spans="1:5">
      <c r="A114" s="241" t="s">
        <v>464</v>
      </c>
      <c r="B114">
        <v>550062285</v>
      </c>
      <c r="C114">
        <v>1</v>
      </c>
      <c r="D114">
        <v>1</v>
      </c>
      <c r="E114">
        <f t="shared" si="2"/>
        <v>0</v>
      </c>
    </row>
    <row r="115" spans="1:5">
      <c r="A115" s="241" t="s">
        <v>465</v>
      </c>
      <c r="B115">
        <v>550062285</v>
      </c>
      <c r="C115">
        <v>1</v>
      </c>
      <c r="D115">
        <v>1</v>
      </c>
      <c r="E115">
        <f t="shared" si="2"/>
        <v>0</v>
      </c>
    </row>
    <row r="116" spans="1:5">
      <c r="A116" s="241" t="s">
        <v>466</v>
      </c>
      <c r="B116">
        <v>550062285</v>
      </c>
      <c r="C116">
        <v>1</v>
      </c>
      <c r="D116">
        <v>1</v>
      </c>
      <c r="E116">
        <f t="shared" si="2"/>
        <v>0</v>
      </c>
    </row>
    <row r="117" spans="1:5">
      <c r="A117" s="241" t="s">
        <v>467</v>
      </c>
      <c r="B117">
        <v>550062285</v>
      </c>
      <c r="C117">
        <v>1</v>
      </c>
      <c r="D117">
        <v>1</v>
      </c>
      <c r="E117">
        <f t="shared" si="2"/>
        <v>0</v>
      </c>
    </row>
    <row r="118" spans="1:5">
      <c r="A118" s="241" t="s">
        <v>468</v>
      </c>
      <c r="B118">
        <v>550054596</v>
      </c>
      <c r="C118">
        <v>4</v>
      </c>
      <c r="D118">
        <v>4</v>
      </c>
      <c r="E118">
        <f t="shared" si="2"/>
        <v>0</v>
      </c>
    </row>
    <row r="119" spans="1:5">
      <c r="A119" s="241" t="s">
        <v>469</v>
      </c>
      <c r="B119">
        <v>550054596</v>
      </c>
      <c r="C119">
        <v>4</v>
      </c>
      <c r="D119">
        <v>4</v>
      </c>
      <c r="E119">
        <f t="shared" si="2"/>
        <v>0</v>
      </c>
    </row>
    <row r="120" spans="1:5">
      <c r="A120" s="241" t="s">
        <v>470</v>
      </c>
      <c r="B120">
        <v>550070612</v>
      </c>
      <c r="C120">
        <v>44</v>
      </c>
      <c r="D120">
        <v>44</v>
      </c>
      <c r="E120">
        <f t="shared" si="2"/>
        <v>0</v>
      </c>
    </row>
    <row r="121" spans="1:5">
      <c r="A121" s="241" t="s">
        <v>471</v>
      </c>
      <c r="B121">
        <v>550070612</v>
      </c>
      <c r="C121">
        <v>44</v>
      </c>
      <c r="D121">
        <v>44</v>
      </c>
      <c r="E121">
        <f t="shared" si="2"/>
        <v>0</v>
      </c>
    </row>
    <row r="122" spans="1:5">
      <c r="A122" s="241" t="s">
        <v>472</v>
      </c>
      <c r="B122">
        <v>550044709</v>
      </c>
      <c r="C122">
        <v>48</v>
      </c>
      <c r="D122">
        <v>48</v>
      </c>
      <c r="E122">
        <f t="shared" si="2"/>
        <v>0</v>
      </c>
    </row>
    <row r="123" spans="1:5">
      <c r="A123" s="241" t="s">
        <v>473</v>
      </c>
      <c r="B123">
        <v>550044709</v>
      </c>
      <c r="C123">
        <v>48</v>
      </c>
      <c r="D123">
        <v>48</v>
      </c>
      <c r="E123">
        <f t="shared" si="2"/>
        <v>0</v>
      </c>
    </row>
    <row r="124" spans="1:5">
      <c r="A124" s="241" t="s">
        <v>474</v>
      </c>
      <c r="B124">
        <v>550062285</v>
      </c>
      <c r="C124">
        <v>1</v>
      </c>
      <c r="D124">
        <v>1</v>
      </c>
      <c r="E124">
        <f t="shared" si="2"/>
        <v>0</v>
      </c>
    </row>
    <row r="125" spans="1:5">
      <c r="A125" s="241" t="s">
        <v>475</v>
      </c>
      <c r="B125">
        <v>550062285</v>
      </c>
      <c r="C125">
        <v>1</v>
      </c>
      <c r="D125">
        <v>1</v>
      </c>
      <c r="E125">
        <f t="shared" si="2"/>
        <v>0</v>
      </c>
    </row>
    <row r="126" spans="1:5">
      <c r="A126" s="241" t="s">
        <v>476</v>
      </c>
      <c r="B126">
        <v>550062285</v>
      </c>
      <c r="C126">
        <v>1</v>
      </c>
      <c r="D126">
        <v>1</v>
      </c>
      <c r="E126">
        <f t="shared" si="2"/>
        <v>0</v>
      </c>
    </row>
    <row r="127" spans="1:5">
      <c r="A127" s="241" t="s">
        <v>477</v>
      </c>
      <c r="B127">
        <v>550062285</v>
      </c>
      <c r="C127">
        <v>1</v>
      </c>
      <c r="D127">
        <v>1</v>
      </c>
      <c r="E127">
        <f t="shared" si="2"/>
        <v>0</v>
      </c>
    </row>
    <row r="128" spans="1:5">
      <c r="A128" s="241" t="s">
        <v>478</v>
      </c>
      <c r="B128">
        <v>550054596</v>
      </c>
      <c r="C128">
        <v>4</v>
      </c>
      <c r="D128">
        <v>4</v>
      </c>
      <c r="E128">
        <f t="shared" si="2"/>
        <v>0</v>
      </c>
    </row>
    <row r="129" spans="1:5">
      <c r="A129" s="241" t="s">
        <v>479</v>
      </c>
      <c r="B129">
        <v>550044709</v>
      </c>
      <c r="C129">
        <v>48</v>
      </c>
      <c r="D129">
        <v>48</v>
      </c>
      <c r="E129">
        <f t="shared" si="2"/>
        <v>0</v>
      </c>
    </row>
    <row r="130" spans="1:5">
      <c r="A130" s="241" t="s">
        <v>480</v>
      </c>
      <c r="B130">
        <v>550044709</v>
      </c>
      <c r="C130">
        <v>48</v>
      </c>
      <c r="D130">
        <v>48</v>
      </c>
      <c r="E130">
        <f t="shared" si="2"/>
        <v>0</v>
      </c>
    </row>
    <row r="131" spans="1:5">
      <c r="A131" s="241" t="s">
        <v>481</v>
      </c>
      <c r="B131">
        <v>550044709</v>
      </c>
      <c r="C131">
        <v>48</v>
      </c>
      <c r="D131">
        <v>48</v>
      </c>
      <c r="E131">
        <f t="shared" si="2"/>
        <v>0</v>
      </c>
    </row>
    <row r="132" spans="1:5">
      <c r="A132" s="241" t="s">
        <v>482</v>
      </c>
      <c r="B132">
        <v>550044709</v>
      </c>
      <c r="C132">
        <v>48</v>
      </c>
      <c r="D132">
        <v>48</v>
      </c>
      <c r="E132">
        <f t="shared" si="2"/>
        <v>0</v>
      </c>
    </row>
    <row r="133" spans="1:5">
      <c r="A133" s="241" t="s">
        <v>483</v>
      </c>
      <c r="B133">
        <v>550044709</v>
      </c>
      <c r="C133">
        <v>48</v>
      </c>
      <c r="D133">
        <v>48</v>
      </c>
      <c r="E133">
        <f t="shared" ref="E133:E196" si="3">C133-D133</f>
        <v>0</v>
      </c>
    </row>
    <row r="134" spans="1:5">
      <c r="A134" s="241" t="s">
        <v>484</v>
      </c>
      <c r="B134">
        <v>550062285</v>
      </c>
      <c r="C134">
        <v>1</v>
      </c>
      <c r="D134">
        <v>1</v>
      </c>
      <c r="E134">
        <f t="shared" si="3"/>
        <v>0</v>
      </c>
    </row>
    <row r="135" spans="1:5">
      <c r="A135" s="241" t="s">
        <v>485</v>
      </c>
      <c r="B135">
        <v>550062285</v>
      </c>
      <c r="C135">
        <v>1</v>
      </c>
      <c r="D135">
        <v>1</v>
      </c>
      <c r="E135">
        <f t="shared" si="3"/>
        <v>0</v>
      </c>
    </row>
    <row r="136" spans="1:5">
      <c r="A136" s="241" t="s">
        <v>486</v>
      </c>
      <c r="B136">
        <v>550062285</v>
      </c>
      <c r="C136">
        <v>1</v>
      </c>
      <c r="D136">
        <v>1</v>
      </c>
      <c r="E136">
        <f t="shared" si="3"/>
        <v>0</v>
      </c>
    </row>
    <row r="137" spans="1:5">
      <c r="A137" s="241" t="s">
        <v>487</v>
      </c>
      <c r="B137">
        <v>550062285</v>
      </c>
      <c r="C137">
        <v>1</v>
      </c>
      <c r="D137">
        <v>1</v>
      </c>
      <c r="E137">
        <f t="shared" si="3"/>
        <v>0</v>
      </c>
    </row>
    <row r="138" spans="1:5">
      <c r="A138" s="241" t="s">
        <v>488</v>
      </c>
      <c r="B138">
        <v>550056226</v>
      </c>
      <c r="C138">
        <v>4</v>
      </c>
      <c r="D138">
        <v>4</v>
      </c>
      <c r="E138">
        <f t="shared" si="3"/>
        <v>0</v>
      </c>
    </row>
    <row r="139" spans="1:5">
      <c r="A139" s="241" t="s">
        <v>489</v>
      </c>
      <c r="B139">
        <v>550070614</v>
      </c>
      <c r="C139">
        <v>36</v>
      </c>
      <c r="D139">
        <v>36</v>
      </c>
      <c r="E139">
        <f t="shared" si="3"/>
        <v>0</v>
      </c>
    </row>
    <row r="140" spans="1:5">
      <c r="A140" s="241" t="s">
        <v>490</v>
      </c>
      <c r="B140">
        <v>550044709</v>
      </c>
      <c r="C140">
        <v>48</v>
      </c>
      <c r="D140">
        <v>48</v>
      </c>
      <c r="E140">
        <f t="shared" si="3"/>
        <v>0</v>
      </c>
    </row>
    <row r="141" spans="1:5">
      <c r="A141" s="241" t="s">
        <v>491</v>
      </c>
      <c r="B141">
        <v>550044709</v>
      </c>
      <c r="C141">
        <v>48</v>
      </c>
      <c r="D141">
        <v>48</v>
      </c>
      <c r="E141">
        <f t="shared" si="3"/>
        <v>0</v>
      </c>
    </row>
    <row r="142" spans="1:5">
      <c r="A142" s="241" t="s">
        <v>492</v>
      </c>
      <c r="B142">
        <v>550062463</v>
      </c>
      <c r="C142">
        <v>48</v>
      </c>
      <c r="D142">
        <v>48</v>
      </c>
      <c r="E142">
        <f t="shared" si="3"/>
        <v>0</v>
      </c>
    </row>
    <row r="143" spans="1:5">
      <c r="A143" s="241" t="s">
        <v>493</v>
      </c>
      <c r="B143">
        <v>550062463</v>
      </c>
      <c r="C143">
        <v>48</v>
      </c>
      <c r="D143">
        <v>48</v>
      </c>
      <c r="E143">
        <f t="shared" si="3"/>
        <v>0</v>
      </c>
    </row>
    <row r="144" spans="1:5">
      <c r="A144" s="241" t="s">
        <v>494</v>
      </c>
      <c r="B144">
        <v>550062285</v>
      </c>
      <c r="C144">
        <v>1</v>
      </c>
      <c r="D144">
        <v>1</v>
      </c>
      <c r="E144">
        <f t="shared" si="3"/>
        <v>0</v>
      </c>
    </row>
    <row r="145" spans="1:5">
      <c r="A145" s="241" t="s">
        <v>495</v>
      </c>
      <c r="B145">
        <v>550062285</v>
      </c>
      <c r="C145">
        <v>1</v>
      </c>
      <c r="D145">
        <v>1</v>
      </c>
      <c r="E145">
        <f t="shared" si="3"/>
        <v>0</v>
      </c>
    </row>
    <row r="146" spans="1:5">
      <c r="A146" s="241" t="s">
        <v>496</v>
      </c>
      <c r="B146">
        <v>550062285</v>
      </c>
      <c r="C146">
        <v>1</v>
      </c>
      <c r="D146">
        <v>1</v>
      </c>
      <c r="E146">
        <f t="shared" si="3"/>
        <v>0</v>
      </c>
    </row>
    <row r="147" spans="1:5">
      <c r="A147" s="241" t="s">
        <v>497</v>
      </c>
      <c r="B147">
        <v>550062285</v>
      </c>
      <c r="C147">
        <v>1</v>
      </c>
      <c r="D147">
        <v>1</v>
      </c>
      <c r="E147">
        <f t="shared" si="3"/>
        <v>0</v>
      </c>
    </row>
    <row r="148" spans="1:5">
      <c r="A148" s="241" t="s">
        <v>498</v>
      </c>
      <c r="B148">
        <v>550044709</v>
      </c>
      <c r="C148">
        <v>48</v>
      </c>
      <c r="D148">
        <v>48</v>
      </c>
      <c r="E148">
        <f t="shared" si="3"/>
        <v>0</v>
      </c>
    </row>
    <row r="149" spans="1:5">
      <c r="A149" s="241" t="s">
        <v>499</v>
      </c>
      <c r="B149">
        <v>550062463</v>
      </c>
      <c r="C149">
        <v>0</v>
      </c>
      <c r="E149">
        <f t="shared" si="3"/>
        <v>0</v>
      </c>
    </row>
    <row r="150" spans="1:5">
      <c r="A150" s="241" t="s">
        <v>500</v>
      </c>
      <c r="B150">
        <v>550062463</v>
      </c>
      <c r="C150">
        <v>0</v>
      </c>
      <c r="E150">
        <f t="shared" si="3"/>
        <v>0</v>
      </c>
    </row>
    <row r="151" spans="1:5">
      <c r="A151" s="241" t="s">
        <v>501</v>
      </c>
      <c r="B151">
        <v>550062463</v>
      </c>
      <c r="C151">
        <v>0</v>
      </c>
      <c r="E151">
        <f t="shared" si="3"/>
        <v>0</v>
      </c>
    </row>
    <row r="152" spans="1:5">
      <c r="A152" s="241" t="s">
        <v>502</v>
      </c>
      <c r="B152">
        <v>550062463</v>
      </c>
      <c r="C152">
        <v>48</v>
      </c>
      <c r="D152">
        <v>48</v>
      </c>
      <c r="E152">
        <f t="shared" si="3"/>
        <v>0</v>
      </c>
    </row>
    <row r="153" spans="1:5">
      <c r="A153" s="241" t="s">
        <v>503</v>
      </c>
      <c r="B153">
        <v>550062463</v>
      </c>
      <c r="C153">
        <v>48</v>
      </c>
      <c r="D153">
        <v>48</v>
      </c>
      <c r="E153">
        <f t="shared" si="3"/>
        <v>0</v>
      </c>
    </row>
    <row r="154" spans="1:5">
      <c r="A154" s="241" t="s">
        <v>504</v>
      </c>
      <c r="B154">
        <v>550062285</v>
      </c>
      <c r="C154">
        <v>1</v>
      </c>
      <c r="D154">
        <v>1</v>
      </c>
      <c r="E154">
        <f t="shared" si="3"/>
        <v>0</v>
      </c>
    </row>
    <row r="155" spans="1:5">
      <c r="A155" s="241" t="s">
        <v>505</v>
      </c>
      <c r="B155">
        <v>550062285</v>
      </c>
      <c r="C155">
        <v>1</v>
      </c>
      <c r="D155">
        <v>1</v>
      </c>
      <c r="E155">
        <f t="shared" si="3"/>
        <v>0</v>
      </c>
    </row>
    <row r="156" spans="1:5">
      <c r="A156" s="241" t="s">
        <v>506</v>
      </c>
      <c r="B156">
        <v>550062285</v>
      </c>
      <c r="C156">
        <v>1</v>
      </c>
      <c r="D156">
        <v>1</v>
      </c>
      <c r="E156">
        <f t="shared" si="3"/>
        <v>0</v>
      </c>
    </row>
    <row r="157" spans="1:5">
      <c r="A157" s="241" t="s">
        <v>507</v>
      </c>
      <c r="B157">
        <v>550062285</v>
      </c>
      <c r="C157">
        <v>1</v>
      </c>
      <c r="D157">
        <v>1</v>
      </c>
      <c r="E157">
        <f t="shared" si="3"/>
        <v>0</v>
      </c>
    </row>
    <row r="158" spans="1:5">
      <c r="A158" s="241" t="s">
        <v>508</v>
      </c>
      <c r="B158">
        <v>550062463</v>
      </c>
      <c r="C158">
        <v>48</v>
      </c>
      <c r="D158">
        <v>48</v>
      </c>
      <c r="E158">
        <f t="shared" si="3"/>
        <v>0</v>
      </c>
    </row>
    <row r="159" spans="1:5">
      <c r="A159" s="241" t="s">
        <v>509</v>
      </c>
      <c r="B159">
        <v>550062463</v>
      </c>
      <c r="C159">
        <v>48</v>
      </c>
      <c r="D159">
        <v>48</v>
      </c>
      <c r="E159">
        <f t="shared" si="3"/>
        <v>0</v>
      </c>
    </row>
    <row r="160" spans="1:5">
      <c r="A160" s="241" t="s">
        <v>510</v>
      </c>
      <c r="B160">
        <v>550062463</v>
      </c>
      <c r="C160">
        <v>48</v>
      </c>
      <c r="D160">
        <v>48</v>
      </c>
      <c r="E160">
        <f t="shared" si="3"/>
        <v>0</v>
      </c>
    </row>
    <row r="161" spans="1:5">
      <c r="A161" s="241" t="s">
        <v>511</v>
      </c>
      <c r="B161">
        <v>550062463</v>
      </c>
      <c r="C161">
        <v>48</v>
      </c>
      <c r="D161">
        <v>48</v>
      </c>
      <c r="E161">
        <f t="shared" si="3"/>
        <v>0</v>
      </c>
    </row>
    <row r="162" spans="1:5">
      <c r="A162" s="241" t="s">
        <v>512</v>
      </c>
      <c r="B162">
        <v>550062463</v>
      </c>
      <c r="C162">
        <v>48</v>
      </c>
      <c r="D162">
        <v>48</v>
      </c>
      <c r="E162">
        <f t="shared" si="3"/>
        <v>0</v>
      </c>
    </row>
    <row r="163" spans="1:5">
      <c r="A163" s="241" t="s">
        <v>513</v>
      </c>
      <c r="B163">
        <v>550062463</v>
      </c>
      <c r="C163">
        <v>48</v>
      </c>
      <c r="D163">
        <v>48</v>
      </c>
      <c r="E163">
        <f t="shared" si="3"/>
        <v>0</v>
      </c>
    </row>
    <row r="164" spans="1:5">
      <c r="A164" s="241" t="s">
        <v>514</v>
      </c>
      <c r="B164">
        <v>550062285</v>
      </c>
      <c r="C164">
        <v>1</v>
      </c>
      <c r="D164">
        <v>1</v>
      </c>
      <c r="E164">
        <f t="shared" si="3"/>
        <v>0</v>
      </c>
    </row>
    <row r="165" spans="1:5">
      <c r="A165" s="241" t="s">
        <v>515</v>
      </c>
      <c r="B165">
        <v>550062285</v>
      </c>
      <c r="C165">
        <v>1</v>
      </c>
      <c r="D165">
        <v>1</v>
      </c>
      <c r="E165">
        <f t="shared" si="3"/>
        <v>0</v>
      </c>
    </row>
    <row r="166" spans="1:5">
      <c r="A166" s="241" t="s">
        <v>516</v>
      </c>
      <c r="B166">
        <v>550062285</v>
      </c>
      <c r="C166">
        <v>1</v>
      </c>
      <c r="D166">
        <v>1</v>
      </c>
      <c r="E166">
        <f t="shared" si="3"/>
        <v>0</v>
      </c>
    </row>
    <row r="167" spans="1:5">
      <c r="A167" s="241" t="s">
        <v>517</v>
      </c>
      <c r="B167">
        <v>550062285</v>
      </c>
      <c r="C167">
        <v>1</v>
      </c>
      <c r="D167">
        <v>1</v>
      </c>
      <c r="E167">
        <f t="shared" si="3"/>
        <v>0</v>
      </c>
    </row>
    <row r="168" spans="1:5">
      <c r="A168" s="241" t="s">
        <v>518</v>
      </c>
      <c r="B168">
        <v>550062463</v>
      </c>
      <c r="C168">
        <v>48</v>
      </c>
      <c r="D168">
        <v>48</v>
      </c>
      <c r="E168">
        <f t="shared" si="3"/>
        <v>0</v>
      </c>
    </row>
    <row r="169" spans="1:5">
      <c r="A169" s="241" t="s">
        <v>519</v>
      </c>
      <c r="B169">
        <v>550062463</v>
      </c>
      <c r="C169">
        <v>48</v>
      </c>
      <c r="D169">
        <v>48</v>
      </c>
      <c r="E169">
        <f t="shared" si="3"/>
        <v>0</v>
      </c>
    </row>
    <row r="170" spans="1:5">
      <c r="A170" s="241" t="s">
        <v>520</v>
      </c>
      <c r="B170">
        <v>550044709</v>
      </c>
      <c r="C170">
        <v>48</v>
      </c>
      <c r="D170">
        <v>48</v>
      </c>
      <c r="E170">
        <f t="shared" si="3"/>
        <v>0</v>
      </c>
    </row>
    <row r="171" spans="1:5">
      <c r="A171" s="241" t="s">
        <v>521</v>
      </c>
      <c r="B171">
        <v>550044709</v>
      </c>
      <c r="C171">
        <v>48</v>
      </c>
      <c r="D171">
        <v>48</v>
      </c>
      <c r="E171">
        <f t="shared" si="3"/>
        <v>0</v>
      </c>
    </row>
    <row r="172" spans="1:5">
      <c r="A172" s="241" t="s">
        <v>522</v>
      </c>
      <c r="B172">
        <v>550044709</v>
      </c>
      <c r="C172">
        <v>48</v>
      </c>
      <c r="D172">
        <v>48</v>
      </c>
      <c r="E172">
        <f t="shared" si="3"/>
        <v>0</v>
      </c>
    </row>
    <row r="173" spans="1:5">
      <c r="A173" s="241" t="s">
        <v>523</v>
      </c>
      <c r="B173">
        <v>550044709</v>
      </c>
      <c r="C173">
        <v>48</v>
      </c>
      <c r="D173">
        <v>48</v>
      </c>
      <c r="E173">
        <f t="shared" si="3"/>
        <v>0</v>
      </c>
    </row>
    <row r="174" spans="1:5">
      <c r="A174" s="241" t="s">
        <v>524</v>
      </c>
      <c r="B174">
        <v>550062285</v>
      </c>
      <c r="C174">
        <v>1</v>
      </c>
      <c r="D174">
        <v>1</v>
      </c>
      <c r="E174">
        <f t="shared" si="3"/>
        <v>0</v>
      </c>
    </row>
    <row r="175" spans="1:5">
      <c r="A175" s="241" t="s">
        <v>525</v>
      </c>
      <c r="B175">
        <v>550062285</v>
      </c>
      <c r="C175">
        <v>1</v>
      </c>
      <c r="D175">
        <v>1</v>
      </c>
      <c r="E175">
        <f t="shared" si="3"/>
        <v>0</v>
      </c>
    </row>
    <row r="176" spans="1:5">
      <c r="A176" s="241" t="s">
        <v>526</v>
      </c>
      <c r="B176">
        <v>550062285</v>
      </c>
      <c r="C176">
        <v>1</v>
      </c>
      <c r="D176">
        <v>1</v>
      </c>
      <c r="E176">
        <f t="shared" si="3"/>
        <v>0</v>
      </c>
    </row>
    <row r="177" spans="1:5">
      <c r="A177" s="241" t="s">
        <v>527</v>
      </c>
      <c r="B177">
        <v>550062285</v>
      </c>
      <c r="C177">
        <v>1</v>
      </c>
      <c r="D177">
        <v>1</v>
      </c>
      <c r="E177">
        <f t="shared" si="3"/>
        <v>0</v>
      </c>
    </row>
    <row r="178" spans="1:5">
      <c r="A178" s="241" t="s">
        <v>528</v>
      </c>
      <c r="B178">
        <v>550044845</v>
      </c>
      <c r="C178">
        <v>44</v>
      </c>
      <c r="D178">
        <v>44</v>
      </c>
      <c r="E178">
        <f t="shared" si="3"/>
        <v>0</v>
      </c>
    </row>
    <row r="179" spans="1:5">
      <c r="A179" s="241" t="s">
        <v>529</v>
      </c>
      <c r="B179">
        <v>550044845</v>
      </c>
      <c r="C179">
        <v>44</v>
      </c>
      <c r="D179">
        <v>44</v>
      </c>
      <c r="E179">
        <f t="shared" si="3"/>
        <v>0</v>
      </c>
    </row>
    <row r="180" spans="1:5">
      <c r="A180" s="241" t="s">
        <v>530</v>
      </c>
      <c r="B180">
        <v>550044709</v>
      </c>
      <c r="C180">
        <v>48</v>
      </c>
      <c r="D180">
        <v>48</v>
      </c>
      <c r="E180">
        <f t="shared" si="3"/>
        <v>0</v>
      </c>
    </row>
    <row r="181" spans="1:5">
      <c r="A181" s="241" t="s">
        <v>531</v>
      </c>
      <c r="B181">
        <v>550044709</v>
      </c>
      <c r="C181">
        <v>48</v>
      </c>
      <c r="D181">
        <v>48</v>
      </c>
      <c r="E181">
        <f t="shared" si="3"/>
        <v>0</v>
      </c>
    </row>
    <row r="182" spans="1:5">
      <c r="A182" s="241" t="s">
        <v>532</v>
      </c>
      <c r="B182">
        <v>550044709</v>
      </c>
      <c r="C182">
        <v>48</v>
      </c>
      <c r="D182">
        <v>48</v>
      </c>
      <c r="E182">
        <f t="shared" si="3"/>
        <v>0</v>
      </c>
    </row>
    <row r="183" spans="1:5">
      <c r="A183" s="241" t="s">
        <v>533</v>
      </c>
      <c r="B183">
        <v>550044709</v>
      </c>
      <c r="C183">
        <v>48</v>
      </c>
      <c r="D183">
        <v>48</v>
      </c>
      <c r="E183">
        <f t="shared" si="3"/>
        <v>0</v>
      </c>
    </row>
    <row r="184" spans="1:5">
      <c r="A184" s="241" t="s">
        <v>534</v>
      </c>
      <c r="B184">
        <v>550045079</v>
      </c>
      <c r="C184">
        <v>1</v>
      </c>
      <c r="D184">
        <v>1</v>
      </c>
      <c r="E184">
        <f t="shared" si="3"/>
        <v>0</v>
      </c>
    </row>
    <row r="185" spans="1:5">
      <c r="A185" s="241" t="s">
        <v>535</v>
      </c>
      <c r="B185">
        <v>550071397</v>
      </c>
      <c r="C185">
        <v>0</v>
      </c>
      <c r="E185">
        <f t="shared" si="3"/>
        <v>0</v>
      </c>
    </row>
    <row r="186" spans="1:5">
      <c r="A186" s="241" t="s">
        <v>536</v>
      </c>
      <c r="B186">
        <v>550070614</v>
      </c>
      <c r="C186">
        <v>36</v>
      </c>
      <c r="D186">
        <v>36</v>
      </c>
      <c r="E186">
        <f t="shared" si="3"/>
        <v>0</v>
      </c>
    </row>
    <row r="187" spans="1:5">
      <c r="A187" s="241" t="s">
        <v>537</v>
      </c>
      <c r="B187">
        <v>550070614</v>
      </c>
      <c r="C187">
        <v>36</v>
      </c>
      <c r="D187">
        <v>36</v>
      </c>
      <c r="E187">
        <f t="shared" si="3"/>
        <v>0</v>
      </c>
    </row>
    <row r="188" spans="1:5">
      <c r="A188" s="241" t="s">
        <v>538</v>
      </c>
      <c r="B188">
        <v>550056226</v>
      </c>
      <c r="C188">
        <v>4</v>
      </c>
      <c r="D188">
        <v>4</v>
      </c>
      <c r="E188">
        <f t="shared" si="3"/>
        <v>0</v>
      </c>
    </row>
    <row r="189" spans="1:5">
      <c r="A189" s="241" t="s">
        <v>539</v>
      </c>
      <c r="B189">
        <v>550050071</v>
      </c>
      <c r="C189">
        <v>44</v>
      </c>
      <c r="D189">
        <v>44</v>
      </c>
      <c r="E189">
        <f t="shared" si="3"/>
        <v>0</v>
      </c>
    </row>
    <row r="190" spans="1:5">
      <c r="A190" s="241" t="s">
        <v>540</v>
      </c>
      <c r="B190">
        <v>550044709</v>
      </c>
      <c r="C190">
        <v>48</v>
      </c>
      <c r="D190">
        <v>48</v>
      </c>
      <c r="E190">
        <f t="shared" si="3"/>
        <v>0</v>
      </c>
    </row>
    <row r="191" spans="1:5">
      <c r="A191" s="241" t="s">
        <v>541</v>
      </c>
      <c r="B191">
        <v>550044709</v>
      </c>
      <c r="C191">
        <v>48</v>
      </c>
      <c r="D191">
        <v>48</v>
      </c>
      <c r="E191">
        <f t="shared" si="3"/>
        <v>0</v>
      </c>
    </row>
    <row r="192" spans="1:5">
      <c r="A192" s="241" t="s">
        <v>542</v>
      </c>
      <c r="B192">
        <v>550062463</v>
      </c>
      <c r="C192">
        <v>48</v>
      </c>
      <c r="D192">
        <v>48</v>
      </c>
      <c r="E192">
        <f t="shared" si="3"/>
        <v>0</v>
      </c>
    </row>
    <row r="193" spans="1:5">
      <c r="A193" s="241" t="s">
        <v>543</v>
      </c>
      <c r="B193">
        <v>550062463</v>
      </c>
      <c r="C193">
        <v>48</v>
      </c>
      <c r="D193">
        <v>48</v>
      </c>
      <c r="E193">
        <f t="shared" si="3"/>
        <v>0</v>
      </c>
    </row>
    <row r="194" spans="1:5">
      <c r="A194" s="241" t="s">
        <v>544</v>
      </c>
      <c r="B194">
        <v>550054596</v>
      </c>
      <c r="C194">
        <v>1</v>
      </c>
      <c r="D194">
        <v>1</v>
      </c>
      <c r="E194">
        <f t="shared" si="3"/>
        <v>0</v>
      </c>
    </row>
    <row r="195" spans="1:5">
      <c r="A195" s="241" t="s">
        <v>545</v>
      </c>
      <c r="B195">
        <v>550054596</v>
      </c>
      <c r="C195">
        <v>2</v>
      </c>
      <c r="D195">
        <v>2</v>
      </c>
      <c r="E195">
        <f t="shared" si="3"/>
        <v>0</v>
      </c>
    </row>
    <row r="196" spans="1:5">
      <c r="A196" s="241" t="s">
        <v>546</v>
      </c>
      <c r="B196">
        <v>550027259</v>
      </c>
      <c r="C196">
        <v>1</v>
      </c>
      <c r="D196">
        <v>1</v>
      </c>
      <c r="E196">
        <f t="shared" si="3"/>
        <v>0</v>
      </c>
    </row>
    <row r="197" spans="1:5">
      <c r="A197" s="241" t="s">
        <v>547</v>
      </c>
      <c r="B197">
        <v>550027259</v>
      </c>
      <c r="C197">
        <v>1</v>
      </c>
      <c r="D197">
        <v>1</v>
      </c>
      <c r="E197">
        <f t="shared" ref="E197:E260" si="4">C197-D197</f>
        <v>0</v>
      </c>
    </row>
    <row r="198" spans="1:5">
      <c r="A198" s="241" t="s">
        <v>548</v>
      </c>
      <c r="B198">
        <v>550070613</v>
      </c>
      <c r="C198">
        <v>44</v>
      </c>
      <c r="D198">
        <v>44</v>
      </c>
      <c r="E198">
        <f t="shared" si="4"/>
        <v>0</v>
      </c>
    </row>
    <row r="199" spans="1:5">
      <c r="A199" s="241" t="s">
        <v>549</v>
      </c>
      <c r="B199">
        <v>550047464</v>
      </c>
      <c r="C199">
        <v>4</v>
      </c>
      <c r="D199">
        <v>4</v>
      </c>
      <c r="E199">
        <f t="shared" si="4"/>
        <v>0</v>
      </c>
    </row>
    <row r="200" spans="1:5">
      <c r="A200" s="241" t="s">
        <v>550</v>
      </c>
      <c r="B200">
        <v>550061082</v>
      </c>
      <c r="C200">
        <v>0</v>
      </c>
      <c r="E200">
        <f t="shared" si="4"/>
        <v>0</v>
      </c>
    </row>
    <row r="201" spans="1:5">
      <c r="A201" s="241" t="s">
        <v>551</v>
      </c>
      <c r="B201">
        <v>550062463</v>
      </c>
      <c r="C201">
        <v>48</v>
      </c>
      <c r="D201">
        <v>48</v>
      </c>
      <c r="E201">
        <f t="shared" si="4"/>
        <v>0</v>
      </c>
    </row>
    <row r="202" spans="1:5">
      <c r="A202" s="241" t="s">
        <v>552</v>
      </c>
      <c r="B202">
        <v>550062463</v>
      </c>
      <c r="C202">
        <v>48</v>
      </c>
      <c r="D202">
        <v>48</v>
      </c>
      <c r="E202">
        <f t="shared" si="4"/>
        <v>0</v>
      </c>
    </row>
    <row r="203" spans="1:5">
      <c r="A203" s="241" t="s">
        <v>553</v>
      </c>
      <c r="B203">
        <v>550062463</v>
      </c>
      <c r="C203">
        <v>48</v>
      </c>
      <c r="D203">
        <v>48</v>
      </c>
      <c r="E203">
        <f t="shared" si="4"/>
        <v>0</v>
      </c>
    </row>
    <row r="204" spans="1:5">
      <c r="A204" s="241" t="s">
        <v>554</v>
      </c>
      <c r="B204">
        <v>550040071</v>
      </c>
      <c r="C204">
        <v>4</v>
      </c>
      <c r="D204">
        <v>4</v>
      </c>
      <c r="E204">
        <f t="shared" si="4"/>
        <v>0</v>
      </c>
    </row>
    <row r="205" spans="1:5">
      <c r="A205" s="241" t="s">
        <v>555</v>
      </c>
      <c r="B205">
        <v>550040071</v>
      </c>
      <c r="C205">
        <v>4</v>
      </c>
      <c r="D205">
        <v>4</v>
      </c>
      <c r="E205">
        <f t="shared" si="4"/>
        <v>0</v>
      </c>
    </row>
    <row r="206" spans="1:5">
      <c r="A206" s="241" t="s">
        <v>556</v>
      </c>
      <c r="B206">
        <v>550062285</v>
      </c>
      <c r="C206">
        <v>1</v>
      </c>
      <c r="D206">
        <v>1</v>
      </c>
      <c r="E206">
        <f t="shared" si="4"/>
        <v>0</v>
      </c>
    </row>
    <row r="207" spans="1:5">
      <c r="A207" s="241" t="s">
        <v>557</v>
      </c>
      <c r="B207">
        <v>550062463</v>
      </c>
      <c r="C207">
        <v>48</v>
      </c>
      <c r="D207">
        <v>48</v>
      </c>
      <c r="E207">
        <f t="shared" si="4"/>
        <v>0</v>
      </c>
    </row>
    <row r="208" spans="1:5">
      <c r="A208" s="241" t="s">
        <v>558</v>
      </c>
      <c r="B208">
        <v>550047464</v>
      </c>
      <c r="C208">
        <v>4</v>
      </c>
      <c r="D208">
        <v>4</v>
      </c>
      <c r="E208">
        <f t="shared" si="4"/>
        <v>0</v>
      </c>
    </row>
    <row r="209" spans="1:5">
      <c r="A209" s="241" t="s">
        <v>559</v>
      </c>
      <c r="B209">
        <v>550047464</v>
      </c>
      <c r="C209">
        <v>4</v>
      </c>
      <c r="D209">
        <v>4</v>
      </c>
      <c r="E209">
        <f t="shared" si="4"/>
        <v>0</v>
      </c>
    </row>
    <row r="210" spans="1:5">
      <c r="A210" s="241" t="s">
        <v>560</v>
      </c>
      <c r="B210">
        <v>550062631</v>
      </c>
      <c r="C210">
        <v>44</v>
      </c>
      <c r="D210">
        <v>44</v>
      </c>
      <c r="E210">
        <f t="shared" si="4"/>
        <v>0</v>
      </c>
    </row>
    <row r="211" spans="1:5">
      <c r="A211" s="241" t="s">
        <v>561</v>
      </c>
      <c r="B211">
        <v>550062631</v>
      </c>
      <c r="C211">
        <v>44</v>
      </c>
      <c r="D211">
        <v>44</v>
      </c>
      <c r="E211">
        <f t="shared" si="4"/>
        <v>0</v>
      </c>
    </row>
    <row r="212" spans="1:5">
      <c r="A212" s="241" t="s">
        <v>562</v>
      </c>
      <c r="B212">
        <v>550062463</v>
      </c>
      <c r="C212">
        <v>48</v>
      </c>
      <c r="D212">
        <v>48</v>
      </c>
      <c r="E212">
        <f t="shared" si="4"/>
        <v>0</v>
      </c>
    </row>
    <row r="213" spans="1:5">
      <c r="A213" s="241" t="s">
        <v>563</v>
      </c>
      <c r="B213">
        <v>550062463</v>
      </c>
      <c r="C213">
        <v>48</v>
      </c>
      <c r="D213">
        <v>48</v>
      </c>
      <c r="E213">
        <f t="shared" si="4"/>
        <v>0</v>
      </c>
    </row>
    <row r="214" spans="1:5">
      <c r="A214" s="241" t="s">
        <v>564</v>
      </c>
      <c r="B214">
        <v>550024921</v>
      </c>
      <c r="C214">
        <v>3</v>
      </c>
      <c r="D214">
        <v>3</v>
      </c>
      <c r="E214">
        <f t="shared" si="4"/>
        <v>0</v>
      </c>
    </row>
    <row r="215" spans="1:5">
      <c r="A215" s="241" t="s">
        <v>565</v>
      </c>
      <c r="B215">
        <v>550061082</v>
      </c>
      <c r="C215">
        <v>32</v>
      </c>
      <c r="D215">
        <v>32</v>
      </c>
      <c r="E215">
        <f t="shared" si="4"/>
        <v>0</v>
      </c>
    </row>
    <row r="216" spans="1:5">
      <c r="A216" s="241" t="s">
        <v>566</v>
      </c>
      <c r="B216">
        <v>550062285</v>
      </c>
      <c r="C216">
        <v>1</v>
      </c>
      <c r="D216">
        <v>1</v>
      </c>
      <c r="E216">
        <f t="shared" si="4"/>
        <v>0</v>
      </c>
    </row>
    <row r="217" spans="1:5">
      <c r="A217" s="241" t="s">
        <v>567</v>
      </c>
      <c r="B217">
        <v>550062285</v>
      </c>
      <c r="C217">
        <v>1</v>
      </c>
      <c r="D217">
        <v>1</v>
      </c>
      <c r="E217">
        <f t="shared" si="4"/>
        <v>0</v>
      </c>
    </row>
    <row r="218" spans="1:5">
      <c r="A218" s="241" t="s">
        <v>568</v>
      </c>
      <c r="B218">
        <v>550071396</v>
      </c>
      <c r="C218">
        <v>44</v>
      </c>
      <c r="D218">
        <v>44</v>
      </c>
      <c r="E218">
        <f t="shared" si="4"/>
        <v>0</v>
      </c>
    </row>
    <row r="219" spans="1:5">
      <c r="A219" s="241" t="s">
        <v>569</v>
      </c>
      <c r="B219">
        <v>550071396</v>
      </c>
      <c r="C219">
        <v>44</v>
      </c>
      <c r="D219">
        <v>44</v>
      </c>
      <c r="E219">
        <f t="shared" si="4"/>
        <v>0</v>
      </c>
    </row>
    <row r="220" spans="1:5">
      <c r="A220" s="241" t="s">
        <v>570</v>
      </c>
      <c r="B220">
        <v>550062631</v>
      </c>
      <c r="C220">
        <v>44</v>
      </c>
      <c r="D220">
        <v>44</v>
      </c>
      <c r="E220">
        <f t="shared" si="4"/>
        <v>0</v>
      </c>
    </row>
    <row r="221" spans="1:5">
      <c r="A221" s="241" t="s">
        <v>571</v>
      </c>
      <c r="B221">
        <v>550062631</v>
      </c>
      <c r="C221">
        <v>44</v>
      </c>
      <c r="D221">
        <v>44</v>
      </c>
      <c r="E221">
        <f t="shared" si="4"/>
        <v>0</v>
      </c>
    </row>
    <row r="222" spans="1:5">
      <c r="A222" s="241" t="s">
        <v>572</v>
      </c>
      <c r="B222">
        <v>550062463</v>
      </c>
      <c r="C222">
        <v>48</v>
      </c>
      <c r="D222">
        <v>48</v>
      </c>
      <c r="E222">
        <f t="shared" si="4"/>
        <v>0</v>
      </c>
    </row>
    <row r="223" spans="1:5">
      <c r="A223" s="241" t="s">
        <v>573</v>
      </c>
      <c r="B223">
        <v>550062463</v>
      </c>
      <c r="C223">
        <v>48</v>
      </c>
      <c r="D223">
        <v>48</v>
      </c>
      <c r="E223">
        <f t="shared" si="4"/>
        <v>0</v>
      </c>
    </row>
    <row r="224" spans="1:5">
      <c r="A224" s="241" t="s">
        <v>574</v>
      </c>
      <c r="B224">
        <v>550040071</v>
      </c>
      <c r="C224">
        <v>4</v>
      </c>
      <c r="D224">
        <v>4</v>
      </c>
      <c r="E224">
        <f t="shared" si="4"/>
        <v>0</v>
      </c>
    </row>
    <row r="225" spans="1:5">
      <c r="A225" s="241" t="s">
        <v>575</v>
      </c>
      <c r="B225">
        <v>550040071</v>
      </c>
      <c r="C225">
        <v>4</v>
      </c>
      <c r="D225">
        <v>4</v>
      </c>
      <c r="E225">
        <f t="shared" si="4"/>
        <v>0</v>
      </c>
    </row>
    <row r="226" spans="1:5">
      <c r="A226" s="241" t="s">
        <v>576</v>
      </c>
      <c r="B226">
        <v>550062285</v>
      </c>
      <c r="C226">
        <v>1</v>
      </c>
      <c r="D226">
        <v>1</v>
      </c>
      <c r="E226">
        <f t="shared" si="4"/>
        <v>0</v>
      </c>
    </row>
    <row r="227" spans="1:5">
      <c r="A227" s="241" t="s">
        <v>577</v>
      </c>
      <c r="B227">
        <v>550062285</v>
      </c>
      <c r="C227">
        <v>1</v>
      </c>
      <c r="D227">
        <v>1</v>
      </c>
      <c r="E227">
        <f t="shared" si="4"/>
        <v>0</v>
      </c>
    </row>
    <row r="228" spans="1:5">
      <c r="A228" s="241" t="s">
        <v>578</v>
      </c>
      <c r="B228">
        <v>550076253</v>
      </c>
      <c r="C228">
        <v>0</v>
      </c>
      <c r="E228">
        <f t="shared" si="4"/>
        <v>0</v>
      </c>
    </row>
    <row r="229" spans="1:5">
      <c r="A229" s="241" t="s">
        <v>579</v>
      </c>
      <c r="B229">
        <v>550047464</v>
      </c>
      <c r="C229">
        <v>4</v>
      </c>
      <c r="D229">
        <v>4</v>
      </c>
      <c r="E229">
        <f t="shared" si="4"/>
        <v>0</v>
      </c>
    </row>
    <row r="230" spans="1:5">
      <c r="A230" s="241" t="s">
        <v>580</v>
      </c>
      <c r="B230">
        <v>550076253</v>
      </c>
      <c r="C230">
        <v>80</v>
      </c>
      <c r="D230">
        <v>80</v>
      </c>
      <c r="E230">
        <f t="shared" si="4"/>
        <v>0</v>
      </c>
    </row>
    <row r="231" spans="1:5">
      <c r="A231" s="241" t="s">
        <v>581</v>
      </c>
      <c r="B231">
        <v>550076253</v>
      </c>
      <c r="C231">
        <v>80</v>
      </c>
      <c r="D231">
        <v>80</v>
      </c>
      <c r="E231">
        <f t="shared" si="4"/>
        <v>0</v>
      </c>
    </row>
    <row r="232" spans="1:5">
      <c r="A232" s="241" t="s">
        <v>582</v>
      </c>
      <c r="B232">
        <v>550076253</v>
      </c>
      <c r="C232">
        <v>80</v>
      </c>
      <c r="D232">
        <v>80</v>
      </c>
      <c r="E232">
        <f t="shared" si="4"/>
        <v>0</v>
      </c>
    </row>
    <row r="233" spans="1:5">
      <c r="A233" s="241" t="s">
        <v>583</v>
      </c>
      <c r="B233">
        <v>550076253</v>
      </c>
      <c r="C233">
        <v>80</v>
      </c>
      <c r="D233">
        <v>80</v>
      </c>
      <c r="E233">
        <f t="shared" si="4"/>
        <v>0</v>
      </c>
    </row>
    <row r="234" spans="1:5">
      <c r="A234" s="241" t="s">
        <v>584</v>
      </c>
      <c r="B234">
        <v>550076253</v>
      </c>
      <c r="C234">
        <v>2</v>
      </c>
      <c r="D234">
        <v>2</v>
      </c>
      <c r="E234">
        <f t="shared" si="4"/>
        <v>0</v>
      </c>
    </row>
    <row r="235" spans="1:5">
      <c r="A235" s="241" t="s">
        <v>585</v>
      </c>
      <c r="B235">
        <v>550076253</v>
      </c>
      <c r="C235">
        <v>0</v>
      </c>
      <c r="E235">
        <f t="shared" si="4"/>
        <v>0</v>
      </c>
    </row>
    <row r="236" spans="1:5">
      <c r="A236" s="241" t="s">
        <v>586</v>
      </c>
      <c r="B236">
        <v>550027259</v>
      </c>
      <c r="C236">
        <v>1</v>
      </c>
      <c r="D236">
        <v>1</v>
      </c>
      <c r="E236">
        <f t="shared" si="4"/>
        <v>0</v>
      </c>
    </row>
    <row r="237" spans="1:5">
      <c r="A237" s="241" t="s">
        <v>587</v>
      </c>
      <c r="B237">
        <v>550027259</v>
      </c>
      <c r="C237">
        <v>1</v>
      </c>
      <c r="D237">
        <v>1</v>
      </c>
      <c r="E237">
        <f t="shared" si="4"/>
        <v>0</v>
      </c>
    </row>
    <row r="238" spans="1:5">
      <c r="A238" s="241" t="s">
        <v>588</v>
      </c>
      <c r="B238">
        <v>550076253</v>
      </c>
      <c r="C238">
        <v>80</v>
      </c>
      <c r="D238">
        <v>80</v>
      </c>
      <c r="E238">
        <f t="shared" si="4"/>
        <v>0</v>
      </c>
    </row>
    <row r="239" spans="1:5">
      <c r="A239" s="241" t="s">
        <v>589</v>
      </c>
      <c r="B239">
        <v>550076253</v>
      </c>
      <c r="C239">
        <v>80</v>
      </c>
      <c r="D239">
        <v>80</v>
      </c>
      <c r="E239">
        <f t="shared" si="4"/>
        <v>0</v>
      </c>
    </row>
    <row r="240" spans="1:5">
      <c r="A240" s="241" t="s">
        <v>590</v>
      </c>
      <c r="B240">
        <v>550076253</v>
      </c>
      <c r="C240">
        <v>80</v>
      </c>
      <c r="D240">
        <v>80</v>
      </c>
      <c r="E240">
        <f t="shared" si="4"/>
        <v>0</v>
      </c>
    </row>
    <row r="241" spans="1:5">
      <c r="A241" s="241" t="s">
        <v>591</v>
      </c>
      <c r="B241">
        <v>550076253</v>
      </c>
      <c r="C241">
        <v>80</v>
      </c>
      <c r="D241">
        <v>80</v>
      </c>
      <c r="E241">
        <f t="shared" si="4"/>
        <v>0</v>
      </c>
    </row>
    <row r="242" spans="1:5">
      <c r="A242" s="241" t="s">
        <v>592</v>
      </c>
      <c r="B242">
        <v>550076253</v>
      </c>
      <c r="C242">
        <v>80</v>
      </c>
      <c r="D242">
        <v>80</v>
      </c>
      <c r="E242">
        <f t="shared" si="4"/>
        <v>0</v>
      </c>
    </row>
    <row r="243" spans="1:5">
      <c r="A243" s="241" t="s">
        <v>593</v>
      </c>
      <c r="B243">
        <v>550076253</v>
      </c>
      <c r="C243">
        <v>80</v>
      </c>
      <c r="D243">
        <v>80</v>
      </c>
      <c r="E243">
        <f t="shared" si="4"/>
        <v>0</v>
      </c>
    </row>
    <row r="244" spans="1:5">
      <c r="A244" s="241" t="s">
        <v>594</v>
      </c>
      <c r="B244">
        <v>550044845</v>
      </c>
      <c r="C244">
        <v>1</v>
      </c>
      <c r="D244">
        <v>1</v>
      </c>
      <c r="E244">
        <f t="shared" si="4"/>
        <v>0</v>
      </c>
    </row>
    <row r="245" spans="1:5">
      <c r="A245" s="241" t="s">
        <v>595</v>
      </c>
      <c r="B245">
        <v>550070613</v>
      </c>
      <c r="C245">
        <v>6</v>
      </c>
      <c r="D245">
        <v>6</v>
      </c>
      <c r="E245">
        <f t="shared" si="4"/>
        <v>0</v>
      </c>
    </row>
    <row r="246" spans="1:5">
      <c r="A246" s="241" t="s">
        <v>596</v>
      </c>
      <c r="B246">
        <v>550062285</v>
      </c>
      <c r="C246">
        <v>1</v>
      </c>
      <c r="D246">
        <v>1</v>
      </c>
      <c r="E246">
        <f t="shared" si="4"/>
        <v>0</v>
      </c>
    </row>
    <row r="247" spans="1:5">
      <c r="A247" s="241" t="s">
        <v>597</v>
      </c>
      <c r="B247">
        <v>550062285</v>
      </c>
      <c r="C247">
        <v>1</v>
      </c>
      <c r="D247">
        <v>1</v>
      </c>
      <c r="E247">
        <f t="shared" si="4"/>
        <v>0</v>
      </c>
    </row>
    <row r="248" spans="1:5">
      <c r="A248" s="241" t="s">
        <v>598</v>
      </c>
      <c r="B248">
        <v>550044709</v>
      </c>
      <c r="C248">
        <v>48</v>
      </c>
      <c r="D248">
        <v>48</v>
      </c>
      <c r="E248">
        <f t="shared" si="4"/>
        <v>0</v>
      </c>
    </row>
    <row r="249" spans="1:5">
      <c r="A249" s="241" t="s">
        <v>599</v>
      </c>
      <c r="B249">
        <v>550071396</v>
      </c>
      <c r="C249">
        <v>44</v>
      </c>
      <c r="D249">
        <v>44</v>
      </c>
      <c r="E249">
        <f t="shared" si="4"/>
        <v>0</v>
      </c>
    </row>
    <row r="250" spans="1:5">
      <c r="A250" s="241" t="s">
        <v>600</v>
      </c>
      <c r="B250">
        <v>550062463</v>
      </c>
      <c r="C250">
        <v>48</v>
      </c>
      <c r="D250">
        <v>48</v>
      </c>
      <c r="E250">
        <f t="shared" si="4"/>
        <v>0</v>
      </c>
    </row>
    <row r="251" spans="1:5">
      <c r="A251" s="241" t="s">
        <v>601</v>
      </c>
      <c r="B251">
        <v>550062463</v>
      </c>
      <c r="C251">
        <v>48</v>
      </c>
      <c r="D251">
        <v>48</v>
      </c>
      <c r="E251">
        <f t="shared" si="4"/>
        <v>0</v>
      </c>
    </row>
    <row r="252" spans="1:5">
      <c r="A252" s="241" t="s">
        <v>602</v>
      </c>
      <c r="B252">
        <v>550044709</v>
      </c>
      <c r="C252">
        <v>48</v>
      </c>
      <c r="D252">
        <v>48</v>
      </c>
      <c r="E252">
        <f t="shared" si="4"/>
        <v>0</v>
      </c>
    </row>
    <row r="253" spans="1:5">
      <c r="A253" s="241" t="s">
        <v>603</v>
      </c>
      <c r="B253">
        <v>550044709</v>
      </c>
      <c r="C253">
        <v>48</v>
      </c>
      <c r="D253">
        <v>48</v>
      </c>
      <c r="E253">
        <f t="shared" si="4"/>
        <v>0</v>
      </c>
    </row>
    <row r="254" spans="1:5">
      <c r="A254" s="241" t="s">
        <v>604</v>
      </c>
      <c r="B254">
        <v>550049044</v>
      </c>
      <c r="C254">
        <v>25</v>
      </c>
      <c r="D254">
        <v>25</v>
      </c>
      <c r="E254">
        <f t="shared" si="4"/>
        <v>0</v>
      </c>
    </row>
    <row r="255" spans="1:5">
      <c r="A255" s="241" t="s">
        <v>605</v>
      </c>
      <c r="B255">
        <v>550044633</v>
      </c>
      <c r="C255">
        <v>2</v>
      </c>
      <c r="D255">
        <v>2</v>
      </c>
      <c r="E255">
        <f t="shared" si="4"/>
        <v>0</v>
      </c>
    </row>
    <row r="256" spans="1:5">
      <c r="A256" s="241" t="s">
        <v>606</v>
      </c>
      <c r="B256">
        <v>550027259</v>
      </c>
      <c r="C256">
        <v>1</v>
      </c>
      <c r="D256">
        <v>1</v>
      </c>
      <c r="E256">
        <f t="shared" si="4"/>
        <v>0</v>
      </c>
    </row>
    <row r="257" spans="1:5">
      <c r="A257" s="241" t="s">
        <v>607</v>
      </c>
      <c r="B257">
        <v>550027259</v>
      </c>
      <c r="C257">
        <v>1</v>
      </c>
      <c r="D257">
        <v>1</v>
      </c>
      <c r="E257">
        <f t="shared" si="4"/>
        <v>0</v>
      </c>
    </row>
    <row r="258" spans="1:5">
      <c r="A258" s="241" t="s">
        <v>608</v>
      </c>
      <c r="B258">
        <v>550044633</v>
      </c>
      <c r="C258">
        <v>4</v>
      </c>
      <c r="D258">
        <v>4</v>
      </c>
      <c r="E258">
        <f t="shared" si="4"/>
        <v>0</v>
      </c>
    </row>
    <row r="259" spans="1:5">
      <c r="A259" s="241" t="s">
        <v>609</v>
      </c>
      <c r="B259">
        <v>550044633</v>
      </c>
      <c r="C259">
        <v>4</v>
      </c>
      <c r="D259">
        <v>4</v>
      </c>
      <c r="E259">
        <f t="shared" si="4"/>
        <v>0</v>
      </c>
    </row>
    <row r="260" spans="1:5">
      <c r="A260" s="241" t="s">
        <v>610</v>
      </c>
      <c r="B260">
        <v>550062463</v>
      </c>
      <c r="C260">
        <v>48</v>
      </c>
      <c r="D260">
        <v>48</v>
      </c>
      <c r="E260">
        <f t="shared" si="4"/>
        <v>0</v>
      </c>
    </row>
    <row r="261" spans="1:5">
      <c r="A261" s="241" t="s">
        <v>611</v>
      </c>
      <c r="B261">
        <v>550062463</v>
      </c>
      <c r="C261">
        <v>48</v>
      </c>
      <c r="D261">
        <v>48</v>
      </c>
      <c r="E261">
        <f t="shared" ref="E261:E324" si="5">C261-D261</f>
        <v>0</v>
      </c>
    </row>
    <row r="262" spans="1:5">
      <c r="A262" s="241" t="s">
        <v>612</v>
      </c>
      <c r="B262">
        <v>550062463</v>
      </c>
      <c r="C262">
        <v>48</v>
      </c>
      <c r="D262">
        <v>48</v>
      </c>
      <c r="E262">
        <f t="shared" si="5"/>
        <v>0</v>
      </c>
    </row>
    <row r="263" spans="1:5">
      <c r="A263" s="241" t="s">
        <v>613</v>
      </c>
      <c r="B263">
        <v>550062463</v>
      </c>
      <c r="C263">
        <v>48</v>
      </c>
      <c r="D263">
        <v>48</v>
      </c>
      <c r="E263">
        <f t="shared" si="5"/>
        <v>0</v>
      </c>
    </row>
    <row r="264" spans="1:5">
      <c r="A264" s="241" t="s">
        <v>614</v>
      </c>
      <c r="B264">
        <v>550024953</v>
      </c>
      <c r="C264">
        <v>2</v>
      </c>
      <c r="D264">
        <v>2</v>
      </c>
      <c r="E264">
        <f t="shared" si="5"/>
        <v>0</v>
      </c>
    </row>
    <row r="265" spans="1:5">
      <c r="A265" s="241" t="s">
        <v>615</v>
      </c>
      <c r="B265">
        <v>550024992</v>
      </c>
      <c r="C265">
        <v>1</v>
      </c>
      <c r="D265">
        <v>1</v>
      </c>
      <c r="E265">
        <f t="shared" si="5"/>
        <v>0</v>
      </c>
    </row>
    <row r="266" spans="1:5">
      <c r="A266" s="241" t="s">
        <v>616</v>
      </c>
      <c r="B266">
        <v>550027259</v>
      </c>
      <c r="C266">
        <v>1</v>
      </c>
      <c r="D266">
        <v>1</v>
      </c>
      <c r="E266">
        <f t="shared" si="5"/>
        <v>0</v>
      </c>
    </row>
    <row r="267" spans="1:5">
      <c r="A267" s="241" t="s">
        <v>617</v>
      </c>
      <c r="B267">
        <v>550054596</v>
      </c>
      <c r="C267">
        <v>4</v>
      </c>
      <c r="D267">
        <v>4</v>
      </c>
      <c r="E267">
        <f t="shared" si="5"/>
        <v>0</v>
      </c>
    </row>
    <row r="268" spans="1:5">
      <c r="A268" s="241" t="s">
        <v>618</v>
      </c>
      <c r="B268">
        <v>550044633</v>
      </c>
      <c r="C268">
        <v>4</v>
      </c>
      <c r="D268">
        <v>4</v>
      </c>
      <c r="E268">
        <f t="shared" si="5"/>
        <v>0</v>
      </c>
    </row>
    <row r="269" spans="1:5">
      <c r="A269" s="241" t="s">
        <v>619</v>
      </c>
      <c r="B269">
        <v>550044633</v>
      </c>
      <c r="C269">
        <v>4</v>
      </c>
      <c r="D269">
        <v>4</v>
      </c>
      <c r="E269">
        <f t="shared" si="5"/>
        <v>0</v>
      </c>
    </row>
    <row r="270" spans="1:5">
      <c r="A270" s="241" t="s">
        <v>620</v>
      </c>
      <c r="B270">
        <v>550071396</v>
      </c>
      <c r="C270">
        <v>44</v>
      </c>
      <c r="D270">
        <v>44</v>
      </c>
      <c r="E270">
        <f t="shared" si="5"/>
        <v>0</v>
      </c>
    </row>
    <row r="271" spans="1:5">
      <c r="A271" s="241" t="s">
        <v>621</v>
      </c>
      <c r="B271">
        <v>550071396</v>
      </c>
      <c r="C271">
        <v>44</v>
      </c>
      <c r="D271">
        <v>44</v>
      </c>
      <c r="E271">
        <f t="shared" si="5"/>
        <v>0</v>
      </c>
    </row>
    <row r="272" spans="1:5">
      <c r="A272" s="241" t="s">
        <v>622</v>
      </c>
      <c r="B272">
        <v>550062463</v>
      </c>
      <c r="C272">
        <v>48</v>
      </c>
      <c r="D272">
        <v>48</v>
      </c>
      <c r="E272">
        <f t="shared" si="5"/>
        <v>0</v>
      </c>
    </row>
    <row r="273" spans="1:5">
      <c r="A273" s="241" t="s">
        <v>623</v>
      </c>
      <c r="B273">
        <v>550071396</v>
      </c>
      <c r="C273">
        <v>44</v>
      </c>
      <c r="D273">
        <v>44</v>
      </c>
      <c r="E273">
        <f t="shared" si="5"/>
        <v>0</v>
      </c>
    </row>
    <row r="274" spans="1:5">
      <c r="A274" s="241" t="s">
        <v>624</v>
      </c>
      <c r="B274">
        <v>550036050</v>
      </c>
      <c r="C274">
        <v>1</v>
      </c>
      <c r="D274">
        <v>1</v>
      </c>
      <c r="E274">
        <f t="shared" si="5"/>
        <v>0</v>
      </c>
    </row>
    <row r="275" spans="1:5">
      <c r="A275" s="241" t="s">
        <v>625</v>
      </c>
      <c r="B275">
        <v>550025669</v>
      </c>
      <c r="C275">
        <v>2</v>
      </c>
      <c r="D275">
        <v>2</v>
      </c>
      <c r="E275">
        <f t="shared" si="5"/>
        <v>0</v>
      </c>
    </row>
    <row r="276" spans="1:5">
      <c r="A276" s="241" t="s">
        <v>626</v>
      </c>
      <c r="B276">
        <v>550027259</v>
      </c>
      <c r="C276">
        <v>1</v>
      </c>
      <c r="D276">
        <v>1</v>
      </c>
      <c r="E276">
        <f t="shared" si="5"/>
        <v>0</v>
      </c>
    </row>
    <row r="277" spans="1:5">
      <c r="A277" s="241" t="s">
        <v>627</v>
      </c>
      <c r="B277">
        <v>550054596</v>
      </c>
      <c r="C277">
        <v>0</v>
      </c>
      <c r="E277">
        <f t="shared" si="5"/>
        <v>0</v>
      </c>
    </row>
    <row r="278" spans="1:5">
      <c r="A278" s="241" t="s">
        <v>628</v>
      </c>
      <c r="B278">
        <v>550044633</v>
      </c>
      <c r="C278">
        <v>4</v>
      </c>
      <c r="D278">
        <v>4</v>
      </c>
      <c r="E278">
        <f t="shared" si="5"/>
        <v>0</v>
      </c>
    </row>
    <row r="279" spans="1:5">
      <c r="A279" s="241" t="s">
        <v>629</v>
      </c>
      <c r="B279">
        <v>550044633</v>
      </c>
      <c r="C279">
        <v>4</v>
      </c>
      <c r="D279">
        <v>4</v>
      </c>
      <c r="E279">
        <f t="shared" si="5"/>
        <v>0</v>
      </c>
    </row>
    <row r="280" spans="1:5">
      <c r="A280" s="241" t="s">
        <v>630</v>
      </c>
      <c r="B280">
        <v>550062463</v>
      </c>
      <c r="C280">
        <v>48</v>
      </c>
      <c r="D280">
        <v>48</v>
      </c>
      <c r="E280">
        <f t="shared" si="5"/>
        <v>0</v>
      </c>
    </row>
    <row r="281" spans="1:5">
      <c r="A281" s="241" t="s">
        <v>631</v>
      </c>
      <c r="B281">
        <v>550062463</v>
      </c>
      <c r="C281">
        <v>48</v>
      </c>
      <c r="D281">
        <v>48</v>
      </c>
      <c r="E281">
        <f t="shared" si="5"/>
        <v>0</v>
      </c>
    </row>
    <row r="282" spans="1:5">
      <c r="A282" s="241" t="s">
        <v>632</v>
      </c>
      <c r="B282">
        <v>550071396</v>
      </c>
      <c r="C282">
        <v>44</v>
      </c>
      <c r="D282">
        <v>44</v>
      </c>
      <c r="E282">
        <f t="shared" si="5"/>
        <v>0</v>
      </c>
    </row>
    <row r="283" spans="1:5">
      <c r="A283" s="241" t="s">
        <v>633</v>
      </c>
      <c r="B283">
        <v>550071396</v>
      </c>
      <c r="C283">
        <v>44</v>
      </c>
      <c r="D283">
        <v>44</v>
      </c>
      <c r="E283">
        <f t="shared" si="5"/>
        <v>0</v>
      </c>
    </row>
    <row r="284" spans="1:5">
      <c r="A284" s="241" t="s">
        <v>634</v>
      </c>
      <c r="B284">
        <v>550045085</v>
      </c>
      <c r="C284">
        <v>1</v>
      </c>
      <c r="D284">
        <v>1</v>
      </c>
      <c r="E284">
        <f t="shared" si="5"/>
        <v>0</v>
      </c>
    </row>
    <row r="285" spans="1:5">
      <c r="A285" s="241" t="s">
        <v>635</v>
      </c>
      <c r="B285">
        <v>550040071</v>
      </c>
      <c r="C285">
        <v>2</v>
      </c>
      <c r="D285">
        <v>2</v>
      </c>
      <c r="E285">
        <f t="shared" si="5"/>
        <v>0</v>
      </c>
    </row>
    <row r="286" spans="1:5">
      <c r="A286" s="241" t="s">
        <v>636</v>
      </c>
      <c r="B286">
        <v>550027259</v>
      </c>
      <c r="C286">
        <v>1</v>
      </c>
      <c r="D286">
        <v>1</v>
      </c>
      <c r="E286">
        <f t="shared" si="5"/>
        <v>0</v>
      </c>
    </row>
    <row r="287" spans="1:5">
      <c r="A287" s="241" t="s">
        <v>637</v>
      </c>
      <c r="B287">
        <v>550027259</v>
      </c>
      <c r="C287">
        <v>1</v>
      </c>
      <c r="D287">
        <v>1</v>
      </c>
      <c r="E287">
        <f t="shared" si="5"/>
        <v>0</v>
      </c>
    </row>
    <row r="288" spans="1:5">
      <c r="A288" s="241" t="s">
        <v>638</v>
      </c>
      <c r="B288">
        <v>550071396</v>
      </c>
      <c r="C288">
        <v>44</v>
      </c>
      <c r="D288">
        <v>44</v>
      </c>
      <c r="E288">
        <f t="shared" si="5"/>
        <v>0</v>
      </c>
    </row>
    <row r="289" spans="1:5">
      <c r="A289" s="241" t="s">
        <v>639</v>
      </c>
      <c r="B289">
        <v>550071396</v>
      </c>
      <c r="C289">
        <v>44</v>
      </c>
      <c r="D289">
        <v>44</v>
      </c>
      <c r="E289">
        <f t="shared" si="5"/>
        <v>0</v>
      </c>
    </row>
    <row r="290" spans="1:5">
      <c r="A290" s="241" t="s">
        <v>640</v>
      </c>
      <c r="B290">
        <v>550071396</v>
      </c>
      <c r="C290">
        <v>44</v>
      </c>
      <c r="D290">
        <v>44</v>
      </c>
      <c r="E290">
        <f t="shared" si="5"/>
        <v>0</v>
      </c>
    </row>
    <row r="291" spans="1:5">
      <c r="A291" s="241" t="s">
        <v>641</v>
      </c>
      <c r="B291">
        <v>550071396</v>
      </c>
      <c r="C291">
        <v>44</v>
      </c>
      <c r="D291">
        <v>44</v>
      </c>
      <c r="E291">
        <f t="shared" si="5"/>
        <v>0</v>
      </c>
    </row>
    <row r="292" spans="1:5">
      <c r="A292" s="241" t="s">
        <v>642</v>
      </c>
      <c r="B292">
        <v>550071396</v>
      </c>
      <c r="C292">
        <v>44</v>
      </c>
      <c r="D292">
        <v>44</v>
      </c>
      <c r="E292">
        <f t="shared" si="5"/>
        <v>0</v>
      </c>
    </row>
    <row r="293" spans="1:5">
      <c r="A293" s="241" t="s">
        <v>643</v>
      </c>
      <c r="B293">
        <v>550044709</v>
      </c>
      <c r="C293">
        <v>48</v>
      </c>
      <c r="D293">
        <v>48</v>
      </c>
      <c r="E293">
        <f t="shared" si="5"/>
        <v>0</v>
      </c>
    </row>
    <row r="294" spans="1:5">
      <c r="A294" s="241" t="s">
        <v>644</v>
      </c>
      <c r="B294">
        <v>550047302</v>
      </c>
      <c r="C294">
        <v>44</v>
      </c>
      <c r="D294">
        <v>44</v>
      </c>
      <c r="E294">
        <f t="shared" si="5"/>
        <v>0</v>
      </c>
    </row>
    <row r="295" spans="1:5">
      <c r="A295" s="241" t="s">
        <v>645</v>
      </c>
      <c r="B295">
        <v>550054596</v>
      </c>
      <c r="C295">
        <v>3</v>
      </c>
      <c r="D295">
        <v>3</v>
      </c>
      <c r="E295">
        <f t="shared" si="5"/>
        <v>0</v>
      </c>
    </row>
    <row r="296" spans="1:5">
      <c r="A296" s="241" t="s">
        <v>646</v>
      </c>
      <c r="B296">
        <v>550062285</v>
      </c>
      <c r="C296">
        <v>1</v>
      </c>
      <c r="D296">
        <v>1</v>
      </c>
      <c r="E296">
        <f t="shared" si="5"/>
        <v>0</v>
      </c>
    </row>
    <row r="297" spans="1:5">
      <c r="A297" s="241" t="s">
        <v>647</v>
      </c>
      <c r="B297">
        <v>550062285</v>
      </c>
      <c r="C297">
        <v>1</v>
      </c>
      <c r="D297">
        <v>1</v>
      </c>
      <c r="E297">
        <f t="shared" si="5"/>
        <v>0</v>
      </c>
    </row>
    <row r="298" spans="1:5">
      <c r="A298" s="241" t="s">
        <v>648</v>
      </c>
      <c r="B298">
        <v>550036050</v>
      </c>
      <c r="C298">
        <v>4</v>
      </c>
      <c r="D298">
        <v>4</v>
      </c>
      <c r="E298">
        <f t="shared" si="5"/>
        <v>0</v>
      </c>
    </row>
    <row r="299" spans="1:5">
      <c r="A299" s="241" t="s">
        <v>649</v>
      </c>
      <c r="B299">
        <v>550054596</v>
      </c>
      <c r="C299">
        <v>0</v>
      </c>
      <c r="E299">
        <f t="shared" si="5"/>
        <v>0</v>
      </c>
    </row>
    <row r="300" spans="1:5">
      <c r="A300" s="241" t="s">
        <v>650</v>
      </c>
      <c r="B300">
        <v>550044709</v>
      </c>
      <c r="C300">
        <v>48</v>
      </c>
      <c r="D300">
        <v>48</v>
      </c>
      <c r="E300">
        <f t="shared" si="5"/>
        <v>0</v>
      </c>
    </row>
    <row r="301" spans="1:5">
      <c r="A301" s="241" t="s">
        <v>651</v>
      </c>
      <c r="B301">
        <v>550044709</v>
      </c>
      <c r="C301">
        <v>48</v>
      </c>
      <c r="D301">
        <v>48</v>
      </c>
      <c r="E301">
        <f t="shared" si="5"/>
        <v>0</v>
      </c>
    </row>
    <row r="302" spans="1:5">
      <c r="A302" s="241" t="s">
        <v>652</v>
      </c>
      <c r="B302">
        <v>550044709</v>
      </c>
      <c r="C302">
        <v>48</v>
      </c>
      <c r="D302">
        <v>48</v>
      </c>
      <c r="E302">
        <f t="shared" si="5"/>
        <v>0</v>
      </c>
    </row>
    <row r="303" spans="1:5">
      <c r="A303" s="241" t="s">
        <v>653</v>
      </c>
      <c r="B303">
        <v>550044709</v>
      </c>
      <c r="C303">
        <v>48</v>
      </c>
      <c r="D303">
        <v>48</v>
      </c>
      <c r="E303">
        <f t="shared" si="5"/>
        <v>0</v>
      </c>
    </row>
    <row r="304" spans="1:5">
      <c r="A304" s="241" t="s">
        <v>654</v>
      </c>
      <c r="B304">
        <v>550058592</v>
      </c>
      <c r="C304">
        <v>30</v>
      </c>
      <c r="D304">
        <v>30</v>
      </c>
      <c r="E304">
        <f t="shared" si="5"/>
        <v>0</v>
      </c>
    </row>
    <row r="305" spans="1:5">
      <c r="A305" s="241" t="s">
        <v>655</v>
      </c>
      <c r="B305">
        <v>550024929</v>
      </c>
      <c r="C305">
        <v>2</v>
      </c>
      <c r="D305">
        <v>2</v>
      </c>
      <c r="E305">
        <f t="shared" si="5"/>
        <v>0</v>
      </c>
    </row>
    <row r="306" spans="1:5">
      <c r="A306" s="241" t="s">
        <v>656</v>
      </c>
      <c r="B306">
        <v>550027259</v>
      </c>
      <c r="C306">
        <v>1</v>
      </c>
      <c r="D306">
        <v>1</v>
      </c>
      <c r="E306">
        <f t="shared" si="5"/>
        <v>0</v>
      </c>
    </row>
    <row r="307" spans="1:5">
      <c r="A307" s="241" t="s">
        <v>657</v>
      </c>
      <c r="B307">
        <v>550027259</v>
      </c>
      <c r="C307">
        <v>1</v>
      </c>
      <c r="D307">
        <v>1</v>
      </c>
      <c r="E307">
        <f t="shared" si="5"/>
        <v>0</v>
      </c>
    </row>
    <row r="308" spans="1:5">
      <c r="A308" s="241" t="s">
        <v>658</v>
      </c>
      <c r="B308">
        <v>550071396</v>
      </c>
      <c r="C308">
        <v>44</v>
      </c>
      <c r="D308">
        <v>44</v>
      </c>
      <c r="E308">
        <f t="shared" si="5"/>
        <v>0</v>
      </c>
    </row>
    <row r="309" spans="1:5">
      <c r="A309" s="241" t="s">
        <v>659</v>
      </c>
      <c r="B309">
        <v>550071396</v>
      </c>
      <c r="C309">
        <v>44</v>
      </c>
      <c r="D309">
        <v>44</v>
      </c>
      <c r="E309">
        <f t="shared" si="5"/>
        <v>0</v>
      </c>
    </row>
    <row r="310" spans="1:5">
      <c r="A310" s="241" t="s">
        <v>660</v>
      </c>
      <c r="B310">
        <v>550062463</v>
      </c>
      <c r="C310">
        <v>48</v>
      </c>
      <c r="D310">
        <v>48</v>
      </c>
      <c r="E310">
        <f t="shared" si="5"/>
        <v>0</v>
      </c>
    </row>
    <row r="311" spans="1:5">
      <c r="A311" s="241" t="s">
        <v>661</v>
      </c>
      <c r="B311">
        <v>550062463</v>
      </c>
      <c r="C311">
        <v>48</v>
      </c>
      <c r="D311">
        <v>48</v>
      </c>
      <c r="E311">
        <f t="shared" si="5"/>
        <v>0</v>
      </c>
    </row>
    <row r="312" spans="1:5">
      <c r="A312" s="241" t="s">
        <v>662</v>
      </c>
      <c r="B312">
        <v>550044709</v>
      </c>
      <c r="C312">
        <v>48</v>
      </c>
      <c r="D312">
        <v>48</v>
      </c>
      <c r="E312">
        <f t="shared" si="5"/>
        <v>0</v>
      </c>
    </row>
    <row r="313" spans="1:5">
      <c r="A313" s="241" t="s">
        <v>663</v>
      </c>
      <c r="B313">
        <v>550044709</v>
      </c>
      <c r="C313">
        <v>48</v>
      </c>
      <c r="D313">
        <v>48</v>
      </c>
      <c r="E313">
        <f t="shared" si="5"/>
        <v>0</v>
      </c>
    </row>
    <row r="314" spans="1:5">
      <c r="A314" s="241" t="s">
        <v>664</v>
      </c>
      <c r="B314">
        <v>550062463</v>
      </c>
      <c r="C314">
        <v>0</v>
      </c>
      <c r="E314">
        <f t="shared" si="5"/>
        <v>0</v>
      </c>
    </row>
    <row r="315" spans="1:5">
      <c r="A315" s="241" t="s">
        <v>665</v>
      </c>
      <c r="B315">
        <v>550044360</v>
      </c>
      <c r="C315">
        <v>0</v>
      </c>
      <c r="E315">
        <f t="shared" si="5"/>
        <v>0</v>
      </c>
    </row>
    <row r="316" spans="1:5">
      <c r="A316" s="241" t="s">
        <v>666</v>
      </c>
      <c r="B316">
        <v>550062285</v>
      </c>
      <c r="C316">
        <v>1</v>
      </c>
      <c r="D316">
        <v>1</v>
      </c>
      <c r="E316">
        <f t="shared" si="5"/>
        <v>0</v>
      </c>
    </row>
    <row r="317" spans="1:5">
      <c r="A317" s="241" t="s">
        <v>667</v>
      </c>
      <c r="B317">
        <v>550062285</v>
      </c>
      <c r="C317">
        <v>1</v>
      </c>
      <c r="D317">
        <v>1</v>
      </c>
      <c r="E317">
        <f t="shared" si="5"/>
        <v>0</v>
      </c>
    </row>
    <row r="318" spans="1:5">
      <c r="A318" s="241" t="s">
        <v>668</v>
      </c>
      <c r="B318">
        <v>550071396</v>
      </c>
      <c r="C318">
        <v>44</v>
      </c>
      <c r="D318">
        <v>44</v>
      </c>
      <c r="E318">
        <f t="shared" si="5"/>
        <v>0</v>
      </c>
    </row>
    <row r="319" spans="1:5">
      <c r="A319" s="241" t="s">
        <v>669</v>
      </c>
      <c r="B319">
        <v>550071396</v>
      </c>
      <c r="C319">
        <v>44</v>
      </c>
      <c r="D319">
        <v>44</v>
      </c>
      <c r="E319">
        <f t="shared" si="5"/>
        <v>0</v>
      </c>
    </row>
    <row r="320" spans="1:5">
      <c r="A320" s="241" t="s">
        <v>670</v>
      </c>
      <c r="B320">
        <v>550044709</v>
      </c>
      <c r="C320">
        <v>48</v>
      </c>
      <c r="D320">
        <v>48</v>
      </c>
      <c r="E320">
        <f t="shared" si="5"/>
        <v>0</v>
      </c>
    </row>
    <row r="321" spans="1:5">
      <c r="A321" s="241" t="s">
        <v>671</v>
      </c>
      <c r="B321">
        <v>550044709</v>
      </c>
      <c r="C321">
        <v>48</v>
      </c>
      <c r="D321">
        <v>48</v>
      </c>
      <c r="E321">
        <f t="shared" si="5"/>
        <v>0</v>
      </c>
    </row>
    <row r="322" spans="1:5">
      <c r="A322" s="241" t="s">
        <v>672</v>
      </c>
      <c r="B322">
        <v>550044709</v>
      </c>
      <c r="C322">
        <v>48</v>
      </c>
      <c r="D322">
        <v>48</v>
      </c>
      <c r="E322">
        <f t="shared" si="5"/>
        <v>0</v>
      </c>
    </row>
    <row r="323" spans="1:5">
      <c r="A323" s="241" t="s">
        <v>673</v>
      </c>
      <c r="B323">
        <v>550044709</v>
      </c>
      <c r="C323">
        <v>48</v>
      </c>
      <c r="D323">
        <v>48</v>
      </c>
      <c r="E323">
        <f t="shared" si="5"/>
        <v>0</v>
      </c>
    </row>
    <row r="324" spans="1:5">
      <c r="A324" s="241" t="s">
        <v>674</v>
      </c>
      <c r="B324">
        <v>550047028</v>
      </c>
      <c r="C324">
        <v>0</v>
      </c>
      <c r="E324">
        <f t="shared" si="5"/>
        <v>0</v>
      </c>
    </row>
    <row r="325" spans="1:5">
      <c r="A325" s="241" t="s">
        <v>675</v>
      </c>
      <c r="B325">
        <v>550049045</v>
      </c>
      <c r="C325">
        <v>30</v>
      </c>
      <c r="D325">
        <v>30</v>
      </c>
      <c r="E325">
        <f t="shared" ref="E325:E388" si="6">C325-D325</f>
        <v>0</v>
      </c>
    </row>
    <row r="326" spans="1:5">
      <c r="A326" s="241" t="s">
        <v>676</v>
      </c>
      <c r="B326">
        <v>550027259</v>
      </c>
      <c r="C326">
        <v>1</v>
      </c>
      <c r="D326">
        <v>1</v>
      </c>
      <c r="E326">
        <f t="shared" si="6"/>
        <v>0</v>
      </c>
    </row>
    <row r="327" spans="1:5">
      <c r="A327" s="241" t="s">
        <v>677</v>
      </c>
      <c r="B327">
        <v>550027259</v>
      </c>
      <c r="C327">
        <v>1</v>
      </c>
      <c r="D327">
        <v>1</v>
      </c>
      <c r="E327">
        <f t="shared" si="6"/>
        <v>0</v>
      </c>
    </row>
    <row r="328" spans="1:5">
      <c r="A328" s="241" t="s">
        <v>678</v>
      </c>
      <c r="B328">
        <v>550062463</v>
      </c>
      <c r="C328">
        <v>48</v>
      </c>
      <c r="D328">
        <v>48</v>
      </c>
      <c r="E328">
        <f t="shared" si="6"/>
        <v>0</v>
      </c>
    </row>
    <row r="329" spans="1:5">
      <c r="A329" s="241" t="s">
        <v>679</v>
      </c>
      <c r="B329">
        <v>550062463</v>
      </c>
      <c r="C329">
        <v>48</v>
      </c>
      <c r="D329">
        <v>48</v>
      </c>
      <c r="E329">
        <f t="shared" si="6"/>
        <v>0</v>
      </c>
    </row>
    <row r="330" spans="1:5">
      <c r="A330" s="241" t="s">
        <v>680</v>
      </c>
      <c r="B330">
        <v>550062463</v>
      </c>
      <c r="C330">
        <v>48</v>
      </c>
      <c r="D330">
        <v>48</v>
      </c>
      <c r="E330">
        <f t="shared" si="6"/>
        <v>0</v>
      </c>
    </row>
    <row r="331" spans="1:5">
      <c r="A331" s="241" t="s">
        <v>681</v>
      </c>
      <c r="B331">
        <v>550062463</v>
      </c>
      <c r="C331">
        <v>48</v>
      </c>
      <c r="D331">
        <v>48</v>
      </c>
      <c r="E331">
        <f t="shared" si="6"/>
        <v>0</v>
      </c>
    </row>
    <row r="332" spans="1:5">
      <c r="A332" s="241" t="s">
        <v>682</v>
      </c>
      <c r="B332">
        <v>550071396</v>
      </c>
      <c r="C332">
        <v>44</v>
      </c>
      <c r="D332">
        <v>44</v>
      </c>
      <c r="E332">
        <f t="shared" si="6"/>
        <v>0</v>
      </c>
    </row>
    <row r="333" spans="1:5">
      <c r="A333" s="241" t="s">
        <v>683</v>
      </c>
      <c r="B333">
        <v>550062463</v>
      </c>
      <c r="C333">
        <v>48</v>
      </c>
      <c r="D333">
        <v>48</v>
      </c>
      <c r="E333">
        <f t="shared" si="6"/>
        <v>0</v>
      </c>
    </row>
    <row r="334" spans="1:5">
      <c r="A334" s="241" t="s">
        <v>684</v>
      </c>
      <c r="B334">
        <v>550038021</v>
      </c>
      <c r="C334">
        <v>0</v>
      </c>
      <c r="E334">
        <f t="shared" si="6"/>
        <v>0</v>
      </c>
    </row>
    <row r="335" spans="1:5">
      <c r="A335" s="241" t="s">
        <v>685</v>
      </c>
      <c r="B335">
        <v>550071397</v>
      </c>
      <c r="C335">
        <v>0</v>
      </c>
      <c r="E335">
        <f t="shared" si="6"/>
        <v>0</v>
      </c>
    </row>
    <row r="336" spans="1:5">
      <c r="A336" s="241" t="s">
        <v>686</v>
      </c>
      <c r="B336">
        <v>550062285</v>
      </c>
      <c r="C336">
        <v>1</v>
      </c>
      <c r="D336">
        <v>1</v>
      </c>
      <c r="E336">
        <f t="shared" si="6"/>
        <v>0</v>
      </c>
    </row>
    <row r="337" spans="1:5">
      <c r="A337" s="241" t="s">
        <v>687</v>
      </c>
      <c r="B337">
        <v>550062285</v>
      </c>
      <c r="C337">
        <v>1</v>
      </c>
      <c r="D337">
        <v>1</v>
      </c>
      <c r="E337">
        <f t="shared" si="6"/>
        <v>0</v>
      </c>
    </row>
    <row r="338" spans="1:5">
      <c r="A338" s="241" t="s">
        <v>688</v>
      </c>
      <c r="B338">
        <v>550047028</v>
      </c>
      <c r="C338">
        <v>0</v>
      </c>
      <c r="E338">
        <f t="shared" si="6"/>
        <v>0</v>
      </c>
    </row>
    <row r="339" spans="1:5">
      <c r="A339" s="241" t="s">
        <v>689</v>
      </c>
      <c r="B339">
        <v>550047028</v>
      </c>
      <c r="C339">
        <v>0</v>
      </c>
      <c r="E339">
        <f t="shared" si="6"/>
        <v>0</v>
      </c>
    </row>
    <row r="340" spans="1:5">
      <c r="A340" s="241" t="s">
        <v>690</v>
      </c>
      <c r="B340">
        <v>550071396</v>
      </c>
      <c r="C340">
        <v>44</v>
      </c>
      <c r="D340">
        <v>44</v>
      </c>
      <c r="E340">
        <f t="shared" si="6"/>
        <v>0</v>
      </c>
    </row>
    <row r="341" spans="1:5">
      <c r="A341" s="241" t="s">
        <v>691</v>
      </c>
      <c r="B341">
        <v>550062463</v>
      </c>
      <c r="C341">
        <v>48</v>
      </c>
      <c r="D341">
        <v>48</v>
      </c>
      <c r="E341">
        <f t="shared" si="6"/>
        <v>0</v>
      </c>
    </row>
    <row r="342" spans="1:5">
      <c r="A342" s="241" t="s">
        <v>692</v>
      </c>
      <c r="B342">
        <v>550062463</v>
      </c>
      <c r="C342">
        <v>48</v>
      </c>
      <c r="D342">
        <v>48</v>
      </c>
      <c r="E342">
        <f t="shared" si="6"/>
        <v>0</v>
      </c>
    </row>
    <row r="343" spans="1:5">
      <c r="A343" s="241" t="s">
        <v>693</v>
      </c>
      <c r="B343">
        <v>550071396</v>
      </c>
      <c r="C343">
        <v>44</v>
      </c>
      <c r="D343">
        <v>44</v>
      </c>
      <c r="E343">
        <f t="shared" si="6"/>
        <v>0</v>
      </c>
    </row>
    <row r="344" spans="1:5">
      <c r="A344" s="241" t="s">
        <v>694</v>
      </c>
      <c r="B344">
        <v>550047028</v>
      </c>
      <c r="C344">
        <v>43</v>
      </c>
      <c r="D344">
        <v>43</v>
      </c>
      <c r="E344">
        <f t="shared" si="6"/>
        <v>0</v>
      </c>
    </row>
    <row r="345" spans="1:5">
      <c r="A345" s="241" t="s">
        <v>695</v>
      </c>
      <c r="B345">
        <v>550058592</v>
      </c>
      <c r="C345">
        <v>0</v>
      </c>
      <c r="E345">
        <f t="shared" si="6"/>
        <v>0</v>
      </c>
    </row>
    <row r="346" spans="1:5">
      <c r="A346" s="241" t="s">
        <v>696</v>
      </c>
      <c r="B346">
        <v>550062285</v>
      </c>
      <c r="C346">
        <v>1</v>
      </c>
      <c r="D346">
        <v>1</v>
      </c>
      <c r="E346">
        <f t="shared" si="6"/>
        <v>0</v>
      </c>
    </row>
    <row r="347" spans="1:5">
      <c r="A347" s="241" t="s">
        <v>697</v>
      </c>
      <c r="B347">
        <v>550062285</v>
      </c>
      <c r="C347">
        <v>1</v>
      </c>
      <c r="D347">
        <v>1</v>
      </c>
      <c r="E347">
        <f t="shared" si="6"/>
        <v>0</v>
      </c>
    </row>
    <row r="348" spans="1:5">
      <c r="A348" s="241" t="s">
        <v>698</v>
      </c>
      <c r="B348">
        <v>550047028</v>
      </c>
      <c r="C348">
        <v>0</v>
      </c>
      <c r="E348">
        <f t="shared" si="6"/>
        <v>0</v>
      </c>
    </row>
    <row r="349" spans="1:5">
      <c r="A349" s="241" t="s">
        <v>699</v>
      </c>
      <c r="B349">
        <v>550047028</v>
      </c>
      <c r="C349">
        <v>44</v>
      </c>
      <c r="D349">
        <v>44</v>
      </c>
      <c r="E349">
        <f t="shared" si="6"/>
        <v>0</v>
      </c>
    </row>
    <row r="350" spans="1:5">
      <c r="A350" s="241" t="s">
        <v>700</v>
      </c>
      <c r="B350">
        <v>550038021</v>
      </c>
      <c r="C350">
        <v>0</v>
      </c>
      <c r="E350">
        <f t="shared" si="6"/>
        <v>0</v>
      </c>
    </row>
    <row r="351" spans="1:5">
      <c r="A351" s="241" t="s">
        <v>701</v>
      </c>
      <c r="B351">
        <v>550038021</v>
      </c>
      <c r="C351">
        <v>0</v>
      </c>
      <c r="E351">
        <f t="shared" si="6"/>
        <v>0</v>
      </c>
    </row>
    <row r="352" spans="1:5">
      <c r="A352" s="241" t="s">
        <v>702</v>
      </c>
      <c r="B352">
        <v>550038021</v>
      </c>
      <c r="C352">
        <v>0</v>
      </c>
      <c r="E352">
        <f t="shared" si="6"/>
        <v>0</v>
      </c>
    </row>
    <row r="353" spans="1:5">
      <c r="A353" s="241" t="s">
        <v>703</v>
      </c>
      <c r="B353">
        <v>550038021</v>
      </c>
      <c r="C353">
        <v>0</v>
      </c>
      <c r="E353">
        <f t="shared" si="6"/>
        <v>0</v>
      </c>
    </row>
    <row r="354" spans="1:5">
      <c r="A354" s="241" t="s">
        <v>704</v>
      </c>
      <c r="B354">
        <v>550058592</v>
      </c>
      <c r="C354">
        <v>0</v>
      </c>
      <c r="E354">
        <f t="shared" si="6"/>
        <v>0</v>
      </c>
    </row>
    <row r="355" spans="1:5">
      <c r="A355" s="241" t="s">
        <v>705</v>
      </c>
      <c r="B355">
        <v>550070612</v>
      </c>
      <c r="C355">
        <v>0</v>
      </c>
      <c r="E355">
        <f t="shared" si="6"/>
        <v>0</v>
      </c>
    </row>
    <row r="356" spans="1:5">
      <c r="A356" s="241" t="s">
        <v>706</v>
      </c>
      <c r="B356">
        <v>550054596</v>
      </c>
      <c r="C356">
        <v>4</v>
      </c>
      <c r="D356">
        <v>4</v>
      </c>
      <c r="E356">
        <f t="shared" si="6"/>
        <v>0</v>
      </c>
    </row>
    <row r="357" spans="1:5">
      <c r="A357" s="241" t="s">
        <v>707</v>
      </c>
      <c r="B357">
        <v>550062285</v>
      </c>
      <c r="C357">
        <v>1</v>
      </c>
      <c r="D357">
        <v>1</v>
      </c>
      <c r="E357">
        <f t="shared" si="6"/>
        <v>0</v>
      </c>
    </row>
    <row r="358" spans="1:5">
      <c r="A358" s="241" t="s">
        <v>708</v>
      </c>
      <c r="B358">
        <v>550047028</v>
      </c>
      <c r="C358">
        <v>44</v>
      </c>
      <c r="D358">
        <v>44</v>
      </c>
      <c r="E358">
        <f t="shared" si="6"/>
        <v>0</v>
      </c>
    </row>
    <row r="359" spans="1:5">
      <c r="A359" s="241" t="s">
        <v>709</v>
      </c>
      <c r="B359">
        <v>550047028</v>
      </c>
      <c r="C359">
        <v>44</v>
      </c>
      <c r="D359">
        <v>44</v>
      </c>
      <c r="E359">
        <f t="shared" si="6"/>
        <v>0</v>
      </c>
    </row>
    <row r="360" spans="1:5">
      <c r="A360" s="241" t="s">
        <v>710</v>
      </c>
      <c r="B360">
        <v>550038021</v>
      </c>
      <c r="C360">
        <v>0</v>
      </c>
      <c r="E360">
        <f t="shared" si="6"/>
        <v>0</v>
      </c>
    </row>
    <row r="361" spans="1:5">
      <c r="A361" s="241" t="s">
        <v>711</v>
      </c>
      <c r="B361">
        <v>550038021</v>
      </c>
      <c r="C361">
        <v>0</v>
      </c>
      <c r="E361">
        <f t="shared" si="6"/>
        <v>0</v>
      </c>
    </row>
    <row r="362" spans="1:5">
      <c r="A362" s="241" t="s">
        <v>712</v>
      </c>
      <c r="B362">
        <v>550038021</v>
      </c>
      <c r="C362">
        <v>0</v>
      </c>
      <c r="E362">
        <f t="shared" si="6"/>
        <v>0</v>
      </c>
    </row>
    <row r="363" spans="1:5">
      <c r="A363" s="241" t="s">
        <v>713</v>
      </c>
      <c r="B363">
        <v>550038021</v>
      </c>
      <c r="C363">
        <v>0</v>
      </c>
      <c r="E363">
        <f t="shared" si="6"/>
        <v>0</v>
      </c>
    </row>
    <row r="364" spans="1:5">
      <c r="A364" s="241" t="s">
        <v>714</v>
      </c>
      <c r="B364">
        <v>550038021</v>
      </c>
      <c r="C364">
        <v>19</v>
      </c>
      <c r="D364">
        <v>19</v>
      </c>
      <c r="E364">
        <f t="shared" si="6"/>
        <v>0</v>
      </c>
    </row>
    <row r="365" spans="1:5">
      <c r="A365" s="241" t="s">
        <v>715</v>
      </c>
      <c r="B365">
        <v>550048593</v>
      </c>
      <c r="C365">
        <v>0</v>
      </c>
      <c r="E365">
        <f t="shared" si="6"/>
        <v>0</v>
      </c>
    </row>
    <row r="366" spans="1:5">
      <c r="A366" s="241" t="s">
        <v>716</v>
      </c>
      <c r="B366">
        <v>550027259</v>
      </c>
      <c r="C366">
        <v>1</v>
      </c>
      <c r="D366">
        <v>1</v>
      </c>
      <c r="E366">
        <f t="shared" si="6"/>
        <v>0</v>
      </c>
    </row>
    <row r="367" spans="1:5">
      <c r="A367" s="241" t="s">
        <v>717</v>
      </c>
      <c r="B367">
        <v>550027259</v>
      </c>
      <c r="C367">
        <v>1</v>
      </c>
      <c r="D367">
        <v>1</v>
      </c>
      <c r="E367">
        <f t="shared" si="6"/>
        <v>0</v>
      </c>
    </row>
    <row r="368" spans="1:5">
      <c r="A368" s="241" t="s">
        <v>718</v>
      </c>
      <c r="B368">
        <v>550047028</v>
      </c>
      <c r="C368">
        <v>44</v>
      </c>
      <c r="D368">
        <v>44</v>
      </c>
      <c r="E368">
        <f t="shared" si="6"/>
        <v>0</v>
      </c>
    </row>
    <row r="369" spans="1:5">
      <c r="A369" s="241" t="s">
        <v>719</v>
      </c>
      <c r="B369">
        <v>550044845</v>
      </c>
      <c r="C369">
        <v>44</v>
      </c>
      <c r="D369">
        <v>44</v>
      </c>
      <c r="E369">
        <f t="shared" si="6"/>
        <v>0</v>
      </c>
    </row>
    <row r="370" spans="1:5">
      <c r="A370" s="241" t="s">
        <v>720</v>
      </c>
      <c r="B370">
        <v>550038021</v>
      </c>
      <c r="C370">
        <v>0</v>
      </c>
      <c r="E370">
        <f t="shared" si="6"/>
        <v>0</v>
      </c>
    </row>
    <row r="371" spans="1:5">
      <c r="A371" s="241" t="s">
        <v>721</v>
      </c>
      <c r="B371">
        <v>550038021</v>
      </c>
      <c r="C371">
        <v>36</v>
      </c>
      <c r="D371">
        <v>36</v>
      </c>
      <c r="E371">
        <f t="shared" si="6"/>
        <v>0</v>
      </c>
    </row>
    <row r="372" spans="1:5">
      <c r="A372" s="241" t="s">
        <v>722</v>
      </c>
      <c r="B372">
        <v>550038021</v>
      </c>
      <c r="C372">
        <v>36</v>
      </c>
      <c r="D372">
        <v>36</v>
      </c>
      <c r="E372">
        <f t="shared" si="6"/>
        <v>0</v>
      </c>
    </row>
    <row r="373" spans="1:5">
      <c r="A373" s="241" t="s">
        <v>723</v>
      </c>
      <c r="B373">
        <v>550038021</v>
      </c>
      <c r="C373">
        <v>36</v>
      </c>
      <c r="D373">
        <v>36</v>
      </c>
      <c r="E373">
        <f t="shared" si="6"/>
        <v>0</v>
      </c>
    </row>
    <row r="374" spans="1:5">
      <c r="A374" s="241" t="s">
        <v>724</v>
      </c>
      <c r="B374">
        <v>550062463</v>
      </c>
      <c r="C374">
        <v>0</v>
      </c>
      <c r="E374">
        <f t="shared" si="6"/>
        <v>0</v>
      </c>
    </row>
    <row r="375" spans="1:5">
      <c r="A375" s="241" t="s">
        <v>725</v>
      </c>
      <c r="B375">
        <v>550062463</v>
      </c>
      <c r="C375">
        <v>17</v>
      </c>
      <c r="D375">
        <v>17</v>
      </c>
      <c r="E375">
        <f t="shared" si="6"/>
        <v>0</v>
      </c>
    </row>
    <row r="376" spans="1:5">
      <c r="A376" s="241" t="s">
        <v>726</v>
      </c>
      <c r="B376">
        <v>550027259</v>
      </c>
      <c r="C376">
        <v>1</v>
      </c>
      <c r="D376">
        <v>1</v>
      </c>
      <c r="E376">
        <f t="shared" si="6"/>
        <v>0</v>
      </c>
    </row>
    <row r="377" spans="1:5">
      <c r="A377" s="241" t="s">
        <v>727</v>
      </c>
      <c r="B377">
        <v>550027259</v>
      </c>
      <c r="C377">
        <v>1</v>
      </c>
      <c r="D377">
        <v>1</v>
      </c>
      <c r="E377">
        <f t="shared" si="6"/>
        <v>0</v>
      </c>
    </row>
    <row r="378" spans="1:5">
      <c r="A378" s="241" t="s">
        <v>728</v>
      </c>
      <c r="B378">
        <v>550044845</v>
      </c>
      <c r="C378">
        <v>44</v>
      </c>
      <c r="D378">
        <v>44</v>
      </c>
      <c r="E378">
        <f t="shared" si="6"/>
        <v>0</v>
      </c>
    </row>
    <row r="379" spans="1:5">
      <c r="A379" s="241" t="s">
        <v>729</v>
      </c>
      <c r="B379">
        <v>550044845</v>
      </c>
      <c r="C379">
        <v>44</v>
      </c>
      <c r="D379">
        <v>44</v>
      </c>
      <c r="E379">
        <f t="shared" si="6"/>
        <v>0</v>
      </c>
    </row>
    <row r="380" spans="1:5">
      <c r="A380" s="241" t="s">
        <v>730</v>
      </c>
      <c r="B380">
        <v>550044709</v>
      </c>
      <c r="C380">
        <v>48</v>
      </c>
      <c r="D380">
        <v>48</v>
      </c>
      <c r="E380">
        <f t="shared" si="6"/>
        <v>0</v>
      </c>
    </row>
    <row r="381" spans="1:5">
      <c r="A381" s="241" t="s">
        <v>731</v>
      </c>
      <c r="B381">
        <v>550044709</v>
      </c>
      <c r="C381">
        <v>48</v>
      </c>
      <c r="D381">
        <v>48</v>
      </c>
      <c r="E381">
        <f t="shared" si="6"/>
        <v>0</v>
      </c>
    </row>
    <row r="382" spans="1:5">
      <c r="A382" s="241" t="s">
        <v>732</v>
      </c>
      <c r="B382">
        <v>550044709</v>
      </c>
      <c r="C382">
        <v>48</v>
      </c>
      <c r="D382">
        <v>48</v>
      </c>
      <c r="E382">
        <f t="shared" si="6"/>
        <v>0</v>
      </c>
    </row>
    <row r="383" spans="1:5">
      <c r="A383" s="241" t="s">
        <v>733</v>
      </c>
      <c r="B383">
        <v>550044709</v>
      </c>
      <c r="C383">
        <v>48</v>
      </c>
      <c r="D383">
        <v>48</v>
      </c>
      <c r="E383">
        <f t="shared" si="6"/>
        <v>0</v>
      </c>
    </row>
    <row r="384" spans="1:5">
      <c r="A384" s="241" t="s">
        <v>734</v>
      </c>
      <c r="B384">
        <v>550058592</v>
      </c>
      <c r="C384">
        <v>0</v>
      </c>
      <c r="E384">
        <f t="shared" si="6"/>
        <v>0</v>
      </c>
    </row>
    <row r="385" spans="1:5">
      <c r="A385" s="241" t="s">
        <v>735</v>
      </c>
      <c r="B385">
        <v>550075433</v>
      </c>
      <c r="C385">
        <v>0</v>
      </c>
      <c r="E385">
        <f t="shared" si="6"/>
        <v>0</v>
      </c>
    </row>
    <row r="386" spans="1:5">
      <c r="A386" s="241" t="s">
        <v>736</v>
      </c>
      <c r="B386">
        <v>550044845</v>
      </c>
      <c r="C386">
        <v>44</v>
      </c>
      <c r="D386">
        <v>44</v>
      </c>
      <c r="E386">
        <f t="shared" si="6"/>
        <v>0</v>
      </c>
    </row>
    <row r="387" spans="1:5">
      <c r="A387" s="241" t="s">
        <v>737</v>
      </c>
      <c r="B387">
        <v>550044845</v>
      </c>
      <c r="C387">
        <v>44</v>
      </c>
      <c r="D387">
        <v>44</v>
      </c>
      <c r="E387">
        <f t="shared" si="6"/>
        <v>0</v>
      </c>
    </row>
    <row r="388" spans="1:5">
      <c r="A388" s="241" t="s">
        <v>347</v>
      </c>
      <c r="B388">
        <v>550044845</v>
      </c>
      <c r="C388">
        <v>44</v>
      </c>
      <c r="D388">
        <v>44</v>
      </c>
      <c r="E388">
        <f t="shared" si="6"/>
        <v>0</v>
      </c>
    </row>
    <row r="389" spans="1:5">
      <c r="A389" s="241" t="s">
        <v>738</v>
      </c>
      <c r="B389">
        <v>550044845</v>
      </c>
      <c r="C389">
        <v>44</v>
      </c>
      <c r="D389">
        <v>44</v>
      </c>
      <c r="E389">
        <f t="shared" ref="E389:E452" si="7">C389-D389</f>
        <v>0</v>
      </c>
    </row>
    <row r="390" spans="1:5">
      <c r="A390" s="241" t="s">
        <v>739</v>
      </c>
      <c r="B390">
        <v>550044709</v>
      </c>
      <c r="C390">
        <v>48</v>
      </c>
      <c r="D390">
        <v>48</v>
      </c>
      <c r="E390">
        <f t="shared" si="7"/>
        <v>0</v>
      </c>
    </row>
    <row r="391" spans="1:5">
      <c r="A391" s="241" t="s">
        <v>740</v>
      </c>
      <c r="B391">
        <v>550044709</v>
      </c>
      <c r="C391">
        <v>48</v>
      </c>
      <c r="D391">
        <v>48</v>
      </c>
      <c r="E391">
        <f t="shared" si="7"/>
        <v>0</v>
      </c>
    </row>
    <row r="392" spans="1:5">
      <c r="A392" s="241" t="s">
        <v>741</v>
      </c>
      <c r="B392">
        <v>550070614</v>
      </c>
      <c r="C392">
        <v>36</v>
      </c>
      <c r="D392">
        <v>36</v>
      </c>
      <c r="E392">
        <f t="shared" si="7"/>
        <v>0</v>
      </c>
    </row>
    <row r="393" spans="1:5">
      <c r="A393" s="241" t="s">
        <v>742</v>
      </c>
      <c r="B393">
        <v>550062463</v>
      </c>
      <c r="C393">
        <v>48</v>
      </c>
      <c r="D393">
        <v>48</v>
      </c>
      <c r="E393">
        <f t="shared" si="7"/>
        <v>0</v>
      </c>
    </row>
    <row r="394" spans="1:5">
      <c r="A394" s="241" t="s">
        <v>743</v>
      </c>
      <c r="B394">
        <v>550071397</v>
      </c>
      <c r="C394">
        <v>22</v>
      </c>
      <c r="D394">
        <v>22</v>
      </c>
      <c r="E394">
        <f t="shared" si="7"/>
        <v>0</v>
      </c>
    </row>
    <row r="395" spans="1:5">
      <c r="A395" s="241" t="s">
        <v>744</v>
      </c>
      <c r="B395">
        <v>550048593</v>
      </c>
      <c r="C395">
        <v>0</v>
      </c>
      <c r="E395">
        <f t="shared" si="7"/>
        <v>0</v>
      </c>
    </row>
    <row r="396" spans="1:5">
      <c r="A396" s="241" t="s">
        <v>745</v>
      </c>
      <c r="B396">
        <v>550062285</v>
      </c>
      <c r="C396">
        <v>1</v>
      </c>
      <c r="D396">
        <v>1</v>
      </c>
      <c r="E396">
        <f t="shared" si="7"/>
        <v>0</v>
      </c>
    </row>
    <row r="397" spans="1:5">
      <c r="A397" s="241" t="s">
        <v>746</v>
      </c>
      <c r="B397">
        <v>550062285</v>
      </c>
      <c r="C397">
        <v>1</v>
      </c>
      <c r="D397">
        <v>1</v>
      </c>
      <c r="E397">
        <f t="shared" si="7"/>
        <v>0</v>
      </c>
    </row>
    <row r="398" spans="1:5">
      <c r="A398" s="241" t="s">
        <v>747</v>
      </c>
      <c r="B398">
        <v>550045080</v>
      </c>
      <c r="C398">
        <v>4</v>
      </c>
      <c r="D398">
        <v>4</v>
      </c>
      <c r="E398">
        <f t="shared" si="7"/>
        <v>0</v>
      </c>
    </row>
    <row r="399" spans="1:5">
      <c r="A399" s="241" t="s">
        <v>748</v>
      </c>
      <c r="B399">
        <v>550044580</v>
      </c>
      <c r="C399">
        <v>4</v>
      </c>
      <c r="D399">
        <v>4</v>
      </c>
      <c r="E399">
        <f t="shared" si="7"/>
        <v>0</v>
      </c>
    </row>
    <row r="400" spans="1:5">
      <c r="A400" s="241" t="s">
        <v>749</v>
      </c>
      <c r="B400">
        <v>550062464</v>
      </c>
      <c r="C400">
        <v>48</v>
      </c>
      <c r="D400">
        <v>48</v>
      </c>
      <c r="E400">
        <f t="shared" si="7"/>
        <v>0</v>
      </c>
    </row>
    <row r="401" spans="1:5">
      <c r="A401" s="241" t="s">
        <v>750</v>
      </c>
      <c r="B401">
        <v>550062464</v>
      </c>
      <c r="C401">
        <v>48</v>
      </c>
      <c r="D401">
        <v>48</v>
      </c>
      <c r="E401">
        <f t="shared" si="7"/>
        <v>0</v>
      </c>
    </row>
    <row r="402" spans="1:5">
      <c r="A402" s="241" t="s">
        <v>751</v>
      </c>
      <c r="B402">
        <v>550062464</v>
      </c>
      <c r="C402">
        <v>48</v>
      </c>
      <c r="D402">
        <v>48</v>
      </c>
      <c r="E402">
        <f t="shared" si="7"/>
        <v>0</v>
      </c>
    </row>
    <row r="403" spans="1:5">
      <c r="A403" s="241" t="s">
        <v>752</v>
      </c>
      <c r="B403">
        <v>550062464</v>
      </c>
      <c r="C403">
        <v>48</v>
      </c>
      <c r="D403">
        <v>48</v>
      </c>
      <c r="E403">
        <f t="shared" si="7"/>
        <v>0</v>
      </c>
    </row>
    <row r="404" spans="1:5">
      <c r="A404" s="241" t="s">
        <v>753</v>
      </c>
      <c r="B404">
        <v>550061081</v>
      </c>
      <c r="C404">
        <v>0</v>
      </c>
      <c r="E404">
        <f t="shared" si="7"/>
        <v>0</v>
      </c>
    </row>
    <row r="405" spans="1:5">
      <c r="A405" s="241" t="s">
        <v>754</v>
      </c>
      <c r="B405">
        <v>550050960</v>
      </c>
      <c r="C405">
        <v>4</v>
      </c>
      <c r="D405">
        <v>4</v>
      </c>
      <c r="E405">
        <f t="shared" si="7"/>
        <v>0</v>
      </c>
    </row>
    <row r="406" spans="1:5">
      <c r="A406" s="241" t="s">
        <v>755</v>
      </c>
      <c r="B406">
        <v>550062285</v>
      </c>
      <c r="C406">
        <v>1</v>
      </c>
      <c r="D406">
        <v>1</v>
      </c>
      <c r="E406">
        <f t="shared" si="7"/>
        <v>0</v>
      </c>
    </row>
    <row r="407" spans="1:5">
      <c r="A407" s="241" t="s">
        <v>756</v>
      </c>
      <c r="B407">
        <v>550062285</v>
      </c>
      <c r="C407">
        <v>1</v>
      </c>
      <c r="D407">
        <v>1</v>
      </c>
      <c r="E407">
        <f t="shared" si="7"/>
        <v>0</v>
      </c>
    </row>
    <row r="408" spans="1:5">
      <c r="A408" s="241" t="s">
        <v>757</v>
      </c>
      <c r="B408">
        <v>550044580</v>
      </c>
      <c r="C408">
        <v>4</v>
      </c>
      <c r="D408">
        <v>4</v>
      </c>
      <c r="E408">
        <f t="shared" si="7"/>
        <v>0</v>
      </c>
    </row>
    <row r="409" spans="1:5">
      <c r="A409" s="241" t="s">
        <v>758</v>
      </c>
      <c r="B409">
        <v>550044580</v>
      </c>
      <c r="C409">
        <v>4</v>
      </c>
      <c r="D409">
        <v>4</v>
      </c>
      <c r="E409">
        <f t="shared" si="7"/>
        <v>0</v>
      </c>
    </row>
    <row r="410" spans="1:5">
      <c r="A410" s="241" t="s">
        <v>759</v>
      </c>
      <c r="B410">
        <v>550062464</v>
      </c>
      <c r="C410">
        <v>48</v>
      </c>
      <c r="D410">
        <v>48</v>
      </c>
      <c r="E410">
        <f t="shared" si="7"/>
        <v>0</v>
      </c>
    </row>
    <row r="411" spans="1:5">
      <c r="A411" s="241" t="s">
        <v>760</v>
      </c>
      <c r="B411">
        <v>550062464</v>
      </c>
      <c r="C411">
        <v>48</v>
      </c>
      <c r="D411">
        <v>48</v>
      </c>
      <c r="E411">
        <f t="shared" si="7"/>
        <v>0</v>
      </c>
    </row>
    <row r="412" spans="1:5">
      <c r="A412" s="241" t="s">
        <v>761</v>
      </c>
      <c r="B412">
        <v>550062463</v>
      </c>
      <c r="C412">
        <v>48</v>
      </c>
      <c r="D412">
        <v>48</v>
      </c>
      <c r="E412">
        <f t="shared" si="7"/>
        <v>0</v>
      </c>
    </row>
    <row r="413" spans="1:5">
      <c r="A413" s="241" t="s">
        <v>762</v>
      </c>
      <c r="B413">
        <v>550062463</v>
      </c>
      <c r="C413">
        <v>48</v>
      </c>
      <c r="D413">
        <v>48</v>
      </c>
      <c r="E413">
        <f t="shared" si="7"/>
        <v>0</v>
      </c>
    </row>
    <row r="414" spans="1:5">
      <c r="A414" s="241" t="s">
        <v>763</v>
      </c>
      <c r="B414">
        <v>550056226</v>
      </c>
      <c r="C414">
        <v>0</v>
      </c>
      <c r="E414">
        <f t="shared" si="7"/>
        <v>0</v>
      </c>
    </row>
    <row r="415" spans="1:5">
      <c r="A415" s="241" t="s">
        <v>213</v>
      </c>
      <c r="B415">
        <v>550070613</v>
      </c>
      <c r="C415">
        <v>24</v>
      </c>
      <c r="D415">
        <v>24</v>
      </c>
      <c r="E415">
        <f t="shared" si="7"/>
        <v>0</v>
      </c>
    </row>
    <row r="416" spans="1:5">
      <c r="A416" s="241" t="s">
        <v>764</v>
      </c>
      <c r="B416">
        <v>550062285</v>
      </c>
      <c r="C416">
        <v>1</v>
      </c>
      <c r="D416">
        <v>1</v>
      </c>
      <c r="E416">
        <f t="shared" si="7"/>
        <v>0</v>
      </c>
    </row>
    <row r="417" spans="1:5">
      <c r="A417" s="241" t="s">
        <v>765</v>
      </c>
      <c r="B417">
        <v>550062285</v>
      </c>
      <c r="C417">
        <v>1</v>
      </c>
      <c r="D417">
        <v>1</v>
      </c>
      <c r="E417">
        <f t="shared" si="7"/>
        <v>0</v>
      </c>
    </row>
    <row r="418" spans="1:5">
      <c r="A418" s="241" t="s">
        <v>766</v>
      </c>
      <c r="B418">
        <v>550045080</v>
      </c>
      <c r="C418">
        <v>4</v>
      </c>
      <c r="D418">
        <v>4</v>
      </c>
      <c r="E418">
        <f t="shared" si="7"/>
        <v>0</v>
      </c>
    </row>
    <row r="419" spans="1:5">
      <c r="A419" s="241" t="s">
        <v>767</v>
      </c>
      <c r="B419">
        <v>550045080</v>
      </c>
      <c r="C419">
        <v>4</v>
      </c>
      <c r="D419">
        <v>4</v>
      </c>
      <c r="E419">
        <f t="shared" si="7"/>
        <v>0</v>
      </c>
    </row>
    <row r="420" spans="1:5">
      <c r="A420" s="241" t="s">
        <v>768</v>
      </c>
      <c r="B420">
        <v>550071397</v>
      </c>
      <c r="C420">
        <v>0</v>
      </c>
      <c r="E420">
        <f t="shared" si="7"/>
        <v>0</v>
      </c>
    </row>
    <row r="421" spans="1:5">
      <c r="A421" s="241" t="s">
        <v>769</v>
      </c>
      <c r="B421">
        <v>550062463</v>
      </c>
      <c r="C421">
        <v>48</v>
      </c>
      <c r="D421">
        <v>48</v>
      </c>
      <c r="E421">
        <f t="shared" si="7"/>
        <v>0</v>
      </c>
    </row>
    <row r="422" spans="1:5">
      <c r="A422" s="241" t="s">
        <v>770</v>
      </c>
      <c r="B422">
        <v>550062463</v>
      </c>
      <c r="C422">
        <v>48</v>
      </c>
      <c r="D422">
        <v>48</v>
      </c>
      <c r="E422">
        <f t="shared" si="7"/>
        <v>0</v>
      </c>
    </row>
    <row r="423" spans="1:5">
      <c r="A423" s="241" t="s">
        <v>771</v>
      </c>
      <c r="B423">
        <v>550062463</v>
      </c>
      <c r="C423">
        <v>48</v>
      </c>
      <c r="D423">
        <v>48</v>
      </c>
      <c r="E423">
        <f t="shared" si="7"/>
        <v>0</v>
      </c>
    </row>
    <row r="424" spans="1:5">
      <c r="A424" s="241" t="s">
        <v>772</v>
      </c>
      <c r="B424">
        <v>550025044</v>
      </c>
      <c r="C424">
        <v>0</v>
      </c>
      <c r="E424">
        <f t="shared" si="7"/>
        <v>0</v>
      </c>
    </row>
    <row r="425" spans="1:5">
      <c r="A425" s="241" t="s">
        <v>773</v>
      </c>
      <c r="B425">
        <v>550047276</v>
      </c>
      <c r="C425">
        <v>0</v>
      </c>
      <c r="E425">
        <f t="shared" si="7"/>
        <v>0</v>
      </c>
    </row>
    <row r="426" spans="1:5">
      <c r="A426" s="241" t="s">
        <v>774</v>
      </c>
      <c r="B426">
        <v>550062285</v>
      </c>
      <c r="C426">
        <v>1</v>
      </c>
      <c r="D426">
        <v>1</v>
      </c>
      <c r="E426">
        <f t="shared" si="7"/>
        <v>0</v>
      </c>
    </row>
    <row r="427" spans="1:5">
      <c r="A427" s="241" t="s">
        <v>775</v>
      </c>
      <c r="B427">
        <v>550062285</v>
      </c>
      <c r="C427">
        <v>1</v>
      </c>
      <c r="D427">
        <v>1</v>
      </c>
      <c r="E427">
        <f t="shared" si="7"/>
        <v>0</v>
      </c>
    </row>
    <row r="428" spans="1:5">
      <c r="A428" s="241" t="s">
        <v>776</v>
      </c>
      <c r="B428">
        <v>550045080</v>
      </c>
      <c r="C428">
        <v>4</v>
      </c>
      <c r="D428">
        <v>4</v>
      </c>
      <c r="E428">
        <f t="shared" si="7"/>
        <v>0</v>
      </c>
    </row>
    <row r="429" spans="1:5">
      <c r="A429" s="241" t="s">
        <v>777</v>
      </c>
      <c r="B429">
        <v>550045080</v>
      </c>
      <c r="C429">
        <v>4</v>
      </c>
      <c r="D429">
        <v>4</v>
      </c>
      <c r="E429">
        <f t="shared" si="7"/>
        <v>0</v>
      </c>
    </row>
    <row r="430" spans="1:5">
      <c r="A430" s="241" t="s">
        <v>778</v>
      </c>
      <c r="B430">
        <v>550062461</v>
      </c>
      <c r="C430">
        <v>48</v>
      </c>
      <c r="D430">
        <v>48</v>
      </c>
      <c r="E430">
        <f t="shared" si="7"/>
        <v>0</v>
      </c>
    </row>
    <row r="431" spans="1:5">
      <c r="A431" s="241" t="s">
        <v>779</v>
      </c>
      <c r="B431">
        <v>550062461</v>
      </c>
      <c r="C431">
        <v>48</v>
      </c>
      <c r="D431">
        <v>48</v>
      </c>
      <c r="E431">
        <f t="shared" si="7"/>
        <v>0</v>
      </c>
    </row>
    <row r="432" spans="1:5">
      <c r="A432" s="241" t="s">
        <v>780</v>
      </c>
      <c r="B432">
        <v>550062461</v>
      </c>
      <c r="C432">
        <v>48</v>
      </c>
      <c r="D432">
        <v>48</v>
      </c>
      <c r="E432">
        <f t="shared" si="7"/>
        <v>0</v>
      </c>
    </row>
    <row r="433" spans="1:5">
      <c r="A433" s="241" t="s">
        <v>781</v>
      </c>
      <c r="B433">
        <v>550062461</v>
      </c>
      <c r="C433">
        <v>48</v>
      </c>
      <c r="D433">
        <v>48</v>
      </c>
      <c r="E433">
        <f t="shared" si="7"/>
        <v>0</v>
      </c>
    </row>
    <row r="434" spans="1:5">
      <c r="A434" s="241" t="s">
        <v>782</v>
      </c>
      <c r="B434">
        <v>550047276</v>
      </c>
      <c r="C434">
        <v>0</v>
      </c>
      <c r="E434">
        <f t="shared" si="7"/>
        <v>0</v>
      </c>
    </row>
    <row r="435" spans="1:5">
      <c r="A435" s="241" t="s">
        <v>783</v>
      </c>
      <c r="B435">
        <v>550070615</v>
      </c>
      <c r="C435">
        <v>4</v>
      </c>
      <c r="D435">
        <v>4</v>
      </c>
      <c r="E435">
        <f t="shared" si="7"/>
        <v>0</v>
      </c>
    </row>
    <row r="436" spans="1:5">
      <c r="A436" s="241" t="s">
        <v>784</v>
      </c>
      <c r="B436">
        <v>550062285</v>
      </c>
      <c r="C436">
        <v>1</v>
      </c>
      <c r="D436">
        <v>1</v>
      </c>
      <c r="E436">
        <f t="shared" si="7"/>
        <v>0</v>
      </c>
    </row>
    <row r="437" spans="1:5">
      <c r="A437" s="241" t="s">
        <v>785</v>
      </c>
      <c r="B437">
        <v>550062285</v>
      </c>
      <c r="C437">
        <v>1</v>
      </c>
      <c r="D437">
        <v>1</v>
      </c>
      <c r="E437">
        <f t="shared" si="7"/>
        <v>0</v>
      </c>
    </row>
    <row r="438" spans="1:5">
      <c r="A438" s="241" t="s">
        <v>786</v>
      </c>
      <c r="B438">
        <v>550045080</v>
      </c>
      <c r="C438">
        <v>4</v>
      </c>
      <c r="D438">
        <v>4</v>
      </c>
      <c r="E438">
        <f t="shared" si="7"/>
        <v>0</v>
      </c>
    </row>
    <row r="439" spans="1:5">
      <c r="A439" s="241" t="s">
        <v>787</v>
      </c>
      <c r="B439">
        <v>550062463</v>
      </c>
      <c r="C439">
        <v>48</v>
      </c>
      <c r="D439">
        <v>48</v>
      </c>
      <c r="E439">
        <f t="shared" si="7"/>
        <v>0</v>
      </c>
    </row>
    <row r="440" spans="1:5">
      <c r="A440" s="241" t="s">
        <v>788</v>
      </c>
      <c r="B440">
        <v>550062463</v>
      </c>
      <c r="C440">
        <v>48</v>
      </c>
      <c r="D440">
        <v>48</v>
      </c>
      <c r="E440">
        <f t="shared" si="7"/>
        <v>0</v>
      </c>
    </row>
    <row r="441" spans="1:5">
      <c r="A441" s="241" t="s">
        <v>789</v>
      </c>
      <c r="B441">
        <v>550062464</v>
      </c>
      <c r="C441">
        <v>48</v>
      </c>
      <c r="D441">
        <v>48</v>
      </c>
      <c r="E441">
        <f t="shared" si="7"/>
        <v>0</v>
      </c>
    </row>
    <row r="442" spans="1:5">
      <c r="A442" s="241" t="s">
        <v>790</v>
      </c>
      <c r="B442">
        <v>550062463</v>
      </c>
      <c r="C442">
        <v>48</v>
      </c>
      <c r="D442">
        <v>48</v>
      </c>
      <c r="E442">
        <f t="shared" si="7"/>
        <v>0</v>
      </c>
    </row>
    <row r="443" spans="1:5">
      <c r="A443" s="241" t="s">
        <v>791</v>
      </c>
      <c r="B443">
        <v>550062463</v>
      </c>
      <c r="C443">
        <v>48</v>
      </c>
      <c r="D443">
        <v>48</v>
      </c>
      <c r="E443">
        <f t="shared" si="7"/>
        <v>0</v>
      </c>
    </row>
    <row r="444" spans="1:5">
      <c r="A444" s="241" t="s">
        <v>792</v>
      </c>
      <c r="B444">
        <v>550054879</v>
      </c>
      <c r="C444">
        <v>0</v>
      </c>
      <c r="E444">
        <f t="shared" si="7"/>
        <v>0</v>
      </c>
    </row>
    <row r="445" spans="1:5">
      <c r="A445" s="241" t="s">
        <v>793</v>
      </c>
      <c r="B445">
        <v>550047276</v>
      </c>
      <c r="C445">
        <v>0</v>
      </c>
      <c r="E445">
        <f t="shared" si="7"/>
        <v>0</v>
      </c>
    </row>
    <row r="446" spans="1:5">
      <c r="A446" s="241" t="s">
        <v>794</v>
      </c>
      <c r="B446">
        <v>550062285</v>
      </c>
      <c r="C446">
        <v>1</v>
      </c>
      <c r="D446">
        <v>1</v>
      </c>
      <c r="E446">
        <f t="shared" si="7"/>
        <v>0</v>
      </c>
    </row>
    <row r="447" spans="1:5">
      <c r="A447" s="241" t="s">
        <v>795</v>
      </c>
      <c r="B447">
        <v>550062285</v>
      </c>
      <c r="C447">
        <v>1</v>
      </c>
      <c r="D447">
        <v>1</v>
      </c>
      <c r="E447">
        <f t="shared" si="7"/>
        <v>0</v>
      </c>
    </row>
    <row r="448" spans="1:5">
      <c r="A448" s="241" t="s">
        <v>796</v>
      </c>
      <c r="B448">
        <v>550062463</v>
      </c>
      <c r="C448">
        <v>48</v>
      </c>
      <c r="D448">
        <v>48</v>
      </c>
      <c r="E448">
        <f t="shared" si="7"/>
        <v>0</v>
      </c>
    </row>
    <row r="449" spans="1:5">
      <c r="A449" s="241" t="s">
        <v>797</v>
      </c>
      <c r="B449">
        <v>550054879</v>
      </c>
      <c r="C449">
        <v>4</v>
      </c>
      <c r="D449">
        <v>4</v>
      </c>
      <c r="E449">
        <f t="shared" si="7"/>
        <v>0</v>
      </c>
    </row>
    <row r="450" spans="1:5">
      <c r="A450" s="241" t="s">
        <v>798</v>
      </c>
      <c r="B450">
        <v>550062464</v>
      </c>
      <c r="C450">
        <v>48</v>
      </c>
      <c r="D450">
        <v>48</v>
      </c>
      <c r="E450">
        <f t="shared" si="7"/>
        <v>0</v>
      </c>
    </row>
    <row r="451" spans="1:5">
      <c r="A451" s="241" t="s">
        <v>799</v>
      </c>
      <c r="B451">
        <v>550062464</v>
      </c>
      <c r="C451">
        <v>48</v>
      </c>
      <c r="D451">
        <v>48</v>
      </c>
      <c r="E451">
        <f t="shared" si="7"/>
        <v>0</v>
      </c>
    </row>
    <row r="452" spans="1:5">
      <c r="A452" s="241" t="s">
        <v>800</v>
      </c>
      <c r="B452">
        <v>550062464</v>
      </c>
      <c r="C452">
        <v>48</v>
      </c>
      <c r="D452">
        <v>48</v>
      </c>
      <c r="E452">
        <f t="shared" si="7"/>
        <v>0</v>
      </c>
    </row>
    <row r="453" spans="1:5">
      <c r="A453" s="241" t="s">
        <v>801</v>
      </c>
      <c r="B453">
        <v>550062461</v>
      </c>
      <c r="C453">
        <v>48</v>
      </c>
      <c r="D453">
        <v>48</v>
      </c>
      <c r="E453">
        <f t="shared" ref="E453:E516" si="8">C453-D453</f>
        <v>0</v>
      </c>
    </row>
    <row r="454" spans="1:5">
      <c r="A454" s="241" t="s">
        <v>802</v>
      </c>
      <c r="B454">
        <v>550053104</v>
      </c>
      <c r="C454">
        <v>0</v>
      </c>
      <c r="E454">
        <f t="shared" si="8"/>
        <v>0</v>
      </c>
    </row>
    <row r="455" spans="1:5">
      <c r="A455" s="241" t="s">
        <v>803</v>
      </c>
      <c r="B455">
        <v>550062462</v>
      </c>
      <c r="C455">
        <v>0</v>
      </c>
      <c r="E455">
        <f t="shared" si="8"/>
        <v>0</v>
      </c>
    </row>
    <row r="456" spans="1:5">
      <c r="A456" s="241" t="s">
        <v>804</v>
      </c>
      <c r="B456">
        <v>550062285</v>
      </c>
      <c r="C456">
        <v>1</v>
      </c>
      <c r="D456">
        <v>1</v>
      </c>
      <c r="E456">
        <f t="shared" si="8"/>
        <v>0</v>
      </c>
    </row>
    <row r="457" spans="1:5">
      <c r="A457" s="241" t="s">
        <v>805</v>
      </c>
      <c r="B457">
        <v>550062285</v>
      </c>
      <c r="C457">
        <v>1</v>
      </c>
      <c r="D457">
        <v>1</v>
      </c>
      <c r="E457">
        <f t="shared" si="8"/>
        <v>0</v>
      </c>
    </row>
    <row r="458" spans="1:5">
      <c r="A458" s="241" t="s">
        <v>806</v>
      </c>
      <c r="B458">
        <v>550045080</v>
      </c>
      <c r="C458">
        <v>4</v>
      </c>
      <c r="D458">
        <v>4</v>
      </c>
      <c r="E458">
        <f t="shared" si="8"/>
        <v>0</v>
      </c>
    </row>
    <row r="459" spans="1:5">
      <c r="A459" s="241" t="s">
        <v>807</v>
      </c>
      <c r="B459">
        <v>550062463</v>
      </c>
      <c r="C459">
        <v>48</v>
      </c>
      <c r="D459">
        <v>48</v>
      </c>
      <c r="E459">
        <f t="shared" si="8"/>
        <v>0</v>
      </c>
    </row>
    <row r="460" spans="1:5">
      <c r="A460" s="241" t="s">
        <v>808</v>
      </c>
      <c r="B460">
        <v>550062461</v>
      </c>
      <c r="C460">
        <v>48</v>
      </c>
      <c r="D460">
        <v>48</v>
      </c>
      <c r="E460">
        <f t="shared" si="8"/>
        <v>0</v>
      </c>
    </row>
    <row r="461" spans="1:5">
      <c r="A461" s="241" t="s">
        <v>809</v>
      </c>
      <c r="B461">
        <v>550062461</v>
      </c>
      <c r="C461">
        <v>48</v>
      </c>
      <c r="D461">
        <v>48</v>
      </c>
      <c r="E461">
        <f t="shared" si="8"/>
        <v>0</v>
      </c>
    </row>
    <row r="462" spans="1:5">
      <c r="A462" s="241" t="s">
        <v>810</v>
      </c>
      <c r="B462">
        <v>550062464</v>
      </c>
      <c r="C462">
        <v>48</v>
      </c>
      <c r="D462">
        <v>48</v>
      </c>
      <c r="E462">
        <f t="shared" si="8"/>
        <v>0</v>
      </c>
    </row>
    <row r="463" spans="1:5">
      <c r="A463" s="241" t="s">
        <v>811</v>
      </c>
      <c r="B463">
        <v>550062461</v>
      </c>
      <c r="C463">
        <v>48</v>
      </c>
      <c r="D463">
        <v>48</v>
      </c>
      <c r="E463">
        <f t="shared" si="8"/>
        <v>0</v>
      </c>
    </row>
    <row r="464" spans="1:5">
      <c r="A464" s="241" t="s">
        <v>812</v>
      </c>
      <c r="B464">
        <v>550070614</v>
      </c>
      <c r="C464">
        <v>0</v>
      </c>
      <c r="E464">
        <f t="shared" si="8"/>
        <v>0</v>
      </c>
    </row>
    <row r="465" spans="1:5">
      <c r="A465" s="241" t="s">
        <v>813</v>
      </c>
      <c r="B465">
        <v>550047276</v>
      </c>
      <c r="C465">
        <v>0</v>
      </c>
      <c r="E465">
        <f t="shared" si="8"/>
        <v>0</v>
      </c>
    </row>
    <row r="466" spans="1:5">
      <c r="A466" s="241" t="s">
        <v>814</v>
      </c>
      <c r="B466">
        <v>550062285</v>
      </c>
      <c r="C466">
        <v>1</v>
      </c>
      <c r="D466">
        <v>1</v>
      </c>
      <c r="E466">
        <f t="shared" si="8"/>
        <v>0</v>
      </c>
    </row>
    <row r="467" spans="1:5">
      <c r="A467" s="241" t="s">
        <v>815</v>
      </c>
      <c r="B467">
        <v>550062285</v>
      </c>
      <c r="C467">
        <v>1</v>
      </c>
      <c r="D467">
        <v>1</v>
      </c>
      <c r="E467">
        <f t="shared" si="8"/>
        <v>0</v>
      </c>
    </row>
    <row r="468" spans="1:5">
      <c r="A468" s="241" t="s">
        <v>816</v>
      </c>
      <c r="B468">
        <v>550062464</v>
      </c>
      <c r="C468">
        <v>48</v>
      </c>
      <c r="D468">
        <v>48</v>
      </c>
      <c r="E468">
        <f t="shared" si="8"/>
        <v>0</v>
      </c>
    </row>
    <row r="469" spans="1:5">
      <c r="A469" s="241" t="s">
        <v>818</v>
      </c>
      <c r="B469">
        <v>550062464</v>
      </c>
      <c r="C469">
        <v>48</v>
      </c>
      <c r="D469">
        <v>48</v>
      </c>
      <c r="E469">
        <f t="shared" si="8"/>
        <v>0</v>
      </c>
    </row>
    <row r="470" spans="1:5">
      <c r="A470" s="241" t="s">
        <v>819</v>
      </c>
      <c r="B470">
        <v>550062461</v>
      </c>
      <c r="C470">
        <v>48</v>
      </c>
      <c r="D470">
        <v>48</v>
      </c>
      <c r="E470">
        <f t="shared" si="8"/>
        <v>0</v>
      </c>
    </row>
    <row r="471" spans="1:5">
      <c r="A471" s="241" t="s">
        <v>820</v>
      </c>
      <c r="B471">
        <v>550062463</v>
      </c>
      <c r="C471">
        <v>48</v>
      </c>
      <c r="D471">
        <v>48</v>
      </c>
      <c r="E471">
        <f t="shared" si="8"/>
        <v>0</v>
      </c>
    </row>
    <row r="472" spans="1:5">
      <c r="A472" s="241" t="s">
        <v>821</v>
      </c>
      <c r="B472">
        <v>550062463</v>
      </c>
      <c r="C472">
        <v>48</v>
      </c>
      <c r="D472">
        <v>48</v>
      </c>
      <c r="E472">
        <f t="shared" si="8"/>
        <v>0</v>
      </c>
    </row>
    <row r="473" spans="1:5">
      <c r="A473" s="241" t="s">
        <v>822</v>
      </c>
      <c r="B473">
        <v>550062461</v>
      </c>
      <c r="C473">
        <v>48</v>
      </c>
      <c r="D473">
        <v>48</v>
      </c>
      <c r="E473">
        <f t="shared" si="8"/>
        <v>0</v>
      </c>
    </row>
    <row r="474" spans="1:5">
      <c r="A474" s="241" t="s">
        <v>823</v>
      </c>
      <c r="B474">
        <v>550047276</v>
      </c>
      <c r="C474">
        <v>0</v>
      </c>
      <c r="E474">
        <f t="shared" si="8"/>
        <v>0</v>
      </c>
    </row>
    <row r="475" spans="1:5">
      <c r="A475" s="241" t="s">
        <v>824</v>
      </c>
      <c r="B475">
        <v>550041492</v>
      </c>
      <c r="C475">
        <v>2</v>
      </c>
      <c r="D475">
        <v>2</v>
      </c>
      <c r="E475">
        <f t="shared" si="8"/>
        <v>0</v>
      </c>
    </row>
    <row r="476" spans="1:5">
      <c r="A476" s="241" t="s">
        <v>825</v>
      </c>
      <c r="B476">
        <v>550045080</v>
      </c>
      <c r="C476">
        <v>4</v>
      </c>
      <c r="D476">
        <v>4</v>
      </c>
      <c r="E476">
        <f t="shared" si="8"/>
        <v>0</v>
      </c>
    </row>
    <row r="477" spans="1:5">
      <c r="A477" s="241" t="s">
        <v>826</v>
      </c>
      <c r="B477">
        <v>550045080</v>
      </c>
      <c r="C477">
        <v>4</v>
      </c>
      <c r="D477">
        <v>4</v>
      </c>
      <c r="E477">
        <f t="shared" si="8"/>
        <v>0</v>
      </c>
    </row>
    <row r="478" spans="1:5">
      <c r="A478" s="241" t="s">
        <v>827</v>
      </c>
      <c r="B478">
        <v>550045080</v>
      </c>
      <c r="C478">
        <v>4</v>
      </c>
      <c r="D478">
        <v>4</v>
      </c>
      <c r="E478">
        <f t="shared" si="8"/>
        <v>0</v>
      </c>
    </row>
    <row r="479" spans="1:5">
      <c r="A479" s="241" t="s">
        <v>828</v>
      </c>
      <c r="B479">
        <v>550045080</v>
      </c>
      <c r="C479">
        <v>4</v>
      </c>
      <c r="D479">
        <v>4</v>
      </c>
      <c r="E479">
        <f t="shared" si="8"/>
        <v>0</v>
      </c>
    </row>
    <row r="480" spans="1:5">
      <c r="A480" s="241" t="s">
        <v>829</v>
      </c>
      <c r="B480">
        <v>550071397</v>
      </c>
      <c r="C480">
        <v>0</v>
      </c>
      <c r="E480">
        <f t="shared" si="8"/>
        <v>0</v>
      </c>
    </row>
    <row r="481" spans="1:5">
      <c r="A481" s="241" t="s">
        <v>830</v>
      </c>
      <c r="B481">
        <v>550062464</v>
      </c>
      <c r="C481">
        <v>48</v>
      </c>
      <c r="D481">
        <v>48</v>
      </c>
      <c r="E481">
        <f t="shared" si="8"/>
        <v>0</v>
      </c>
    </row>
    <row r="482" spans="1:5">
      <c r="A482" s="241" t="s">
        <v>831</v>
      </c>
      <c r="B482">
        <v>550062464</v>
      </c>
      <c r="C482">
        <v>48</v>
      </c>
      <c r="D482">
        <v>48</v>
      </c>
      <c r="E482">
        <f t="shared" si="8"/>
        <v>0</v>
      </c>
    </row>
    <row r="483" spans="1:5">
      <c r="A483" s="241" t="s">
        <v>832</v>
      </c>
      <c r="B483">
        <v>550062464</v>
      </c>
      <c r="C483">
        <v>48</v>
      </c>
      <c r="D483">
        <v>48</v>
      </c>
      <c r="E483">
        <f t="shared" si="8"/>
        <v>0</v>
      </c>
    </row>
    <row r="484" spans="1:5">
      <c r="A484" s="241" t="s">
        <v>833</v>
      </c>
      <c r="B484">
        <v>550061081</v>
      </c>
      <c r="C484">
        <v>30</v>
      </c>
      <c r="D484">
        <v>30</v>
      </c>
      <c r="E484">
        <f t="shared" si="8"/>
        <v>0</v>
      </c>
    </row>
    <row r="485" spans="1:5">
      <c r="A485" s="241" t="s">
        <v>834</v>
      </c>
      <c r="B485">
        <v>550047276</v>
      </c>
      <c r="C485">
        <v>1</v>
      </c>
      <c r="D485">
        <v>1</v>
      </c>
      <c r="E485">
        <f t="shared" si="8"/>
        <v>0</v>
      </c>
    </row>
    <row r="486" spans="1:5">
      <c r="A486" s="241" t="s">
        <v>835</v>
      </c>
      <c r="B486">
        <v>550062285</v>
      </c>
      <c r="C486">
        <v>1</v>
      </c>
      <c r="D486">
        <v>1</v>
      </c>
      <c r="E486">
        <f t="shared" si="8"/>
        <v>0</v>
      </c>
    </row>
    <row r="487" spans="1:5">
      <c r="A487" s="241" t="s">
        <v>836</v>
      </c>
      <c r="B487">
        <v>550062285</v>
      </c>
      <c r="C487">
        <v>1</v>
      </c>
      <c r="D487">
        <v>1</v>
      </c>
      <c r="E487">
        <f t="shared" si="8"/>
        <v>0</v>
      </c>
    </row>
    <row r="488" spans="1:5">
      <c r="A488" s="241" t="s">
        <v>837</v>
      </c>
      <c r="B488">
        <v>550045080</v>
      </c>
      <c r="C488">
        <v>4</v>
      </c>
      <c r="D488">
        <v>4</v>
      </c>
      <c r="E488">
        <f t="shared" si="8"/>
        <v>0</v>
      </c>
    </row>
    <row r="489" spans="1:5">
      <c r="A489" s="241" t="s">
        <v>838</v>
      </c>
      <c r="B489">
        <v>550045080</v>
      </c>
      <c r="C489">
        <v>4</v>
      </c>
      <c r="D489">
        <v>4</v>
      </c>
      <c r="E489">
        <f t="shared" si="8"/>
        <v>0</v>
      </c>
    </row>
    <row r="490" spans="1:5">
      <c r="A490" s="241" t="s">
        <v>839</v>
      </c>
      <c r="B490">
        <v>550062464</v>
      </c>
      <c r="C490">
        <v>48</v>
      </c>
      <c r="D490">
        <v>48</v>
      </c>
      <c r="E490">
        <f t="shared" si="8"/>
        <v>0</v>
      </c>
    </row>
    <row r="491" spans="1:5">
      <c r="A491" s="241" t="s">
        <v>840</v>
      </c>
      <c r="B491">
        <v>550062464</v>
      </c>
      <c r="C491">
        <v>48</v>
      </c>
      <c r="D491">
        <v>48</v>
      </c>
      <c r="E491">
        <f t="shared" si="8"/>
        <v>0</v>
      </c>
    </row>
    <row r="492" spans="1:5">
      <c r="A492" s="241" t="s">
        <v>841</v>
      </c>
      <c r="B492">
        <v>550062464</v>
      </c>
      <c r="C492">
        <v>48</v>
      </c>
      <c r="D492">
        <v>48</v>
      </c>
      <c r="E492">
        <f t="shared" si="8"/>
        <v>0</v>
      </c>
    </row>
    <row r="493" spans="1:5">
      <c r="A493" s="241" t="s">
        <v>842</v>
      </c>
      <c r="B493">
        <v>550062464</v>
      </c>
      <c r="C493">
        <v>48</v>
      </c>
      <c r="D493">
        <v>48</v>
      </c>
      <c r="E493">
        <f t="shared" si="8"/>
        <v>0</v>
      </c>
    </row>
    <row r="494" spans="1:5">
      <c r="A494" s="241" t="s">
        <v>843</v>
      </c>
      <c r="B494">
        <v>550047276</v>
      </c>
      <c r="C494">
        <v>1</v>
      </c>
      <c r="D494">
        <v>1</v>
      </c>
      <c r="E494">
        <f t="shared" si="8"/>
        <v>0</v>
      </c>
    </row>
    <row r="495" spans="1:5">
      <c r="A495" s="241" t="s">
        <v>844</v>
      </c>
      <c r="B495">
        <v>550047276</v>
      </c>
      <c r="C495">
        <v>1</v>
      </c>
      <c r="D495">
        <v>1</v>
      </c>
      <c r="E495">
        <f t="shared" si="8"/>
        <v>0</v>
      </c>
    </row>
    <row r="496" spans="1:5">
      <c r="A496" s="241" t="s">
        <v>845</v>
      </c>
      <c r="B496">
        <v>550062285</v>
      </c>
      <c r="C496">
        <v>1</v>
      </c>
      <c r="D496">
        <v>1</v>
      </c>
      <c r="E496">
        <f t="shared" si="8"/>
        <v>0</v>
      </c>
    </row>
    <row r="497" spans="1:5">
      <c r="A497" s="241" t="s">
        <v>846</v>
      </c>
      <c r="B497">
        <v>550062285</v>
      </c>
      <c r="C497">
        <v>1</v>
      </c>
      <c r="D497">
        <v>1</v>
      </c>
      <c r="E497">
        <f t="shared" si="8"/>
        <v>0</v>
      </c>
    </row>
    <row r="498" spans="1:5">
      <c r="A498" s="241" t="s">
        <v>847</v>
      </c>
      <c r="B498">
        <v>550062460</v>
      </c>
      <c r="C498">
        <v>0</v>
      </c>
      <c r="E498">
        <f t="shared" si="8"/>
        <v>0</v>
      </c>
    </row>
    <row r="499" spans="1:5">
      <c r="A499" s="241" t="s">
        <v>848</v>
      </c>
      <c r="B499">
        <v>550056226</v>
      </c>
      <c r="C499">
        <v>4</v>
      </c>
      <c r="D499">
        <v>4</v>
      </c>
      <c r="E499">
        <f t="shared" si="8"/>
        <v>0</v>
      </c>
    </row>
    <row r="500" spans="1:5">
      <c r="A500" s="241" t="s">
        <v>849</v>
      </c>
      <c r="B500">
        <v>550061082</v>
      </c>
      <c r="C500">
        <v>36</v>
      </c>
      <c r="D500">
        <v>36</v>
      </c>
      <c r="E500">
        <f t="shared" si="8"/>
        <v>0</v>
      </c>
    </row>
    <row r="501" spans="1:5">
      <c r="A501" s="241" t="s">
        <v>850</v>
      </c>
      <c r="B501">
        <v>550062460</v>
      </c>
      <c r="C501">
        <v>44</v>
      </c>
      <c r="D501">
        <v>44</v>
      </c>
      <c r="E501">
        <f t="shared" si="8"/>
        <v>0</v>
      </c>
    </row>
    <row r="502" spans="1:5">
      <c r="A502" s="241" t="s">
        <v>851</v>
      </c>
      <c r="B502">
        <v>550061081</v>
      </c>
      <c r="C502">
        <v>0</v>
      </c>
      <c r="E502">
        <f t="shared" si="8"/>
        <v>0</v>
      </c>
    </row>
    <row r="503" spans="1:5">
      <c r="A503" s="241" t="s">
        <v>852</v>
      </c>
      <c r="B503">
        <v>550061081</v>
      </c>
      <c r="C503">
        <v>44</v>
      </c>
      <c r="D503">
        <v>44</v>
      </c>
      <c r="E503">
        <f t="shared" si="8"/>
        <v>0</v>
      </c>
    </row>
    <row r="504" spans="1:5">
      <c r="A504" s="241" t="s">
        <v>853</v>
      </c>
      <c r="B504">
        <v>550047276</v>
      </c>
      <c r="C504">
        <v>1</v>
      </c>
      <c r="D504">
        <v>1</v>
      </c>
      <c r="E504">
        <f t="shared" si="8"/>
        <v>0</v>
      </c>
    </row>
    <row r="505" spans="1:5">
      <c r="A505" s="241" t="s">
        <v>854</v>
      </c>
      <c r="B505">
        <v>550032917</v>
      </c>
      <c r="C505">
        <v>2</v>
      </c>
      <c r="D505">
        <v>2</v>
      </c>
      <c r="E505">
        <f t="shared" si="8"/>
        <v>0</v>
      </c>
    </row>
    <row r="506" spans="1:5">
      <c r="A506" s="241" t="s">
        <v>855</v>
      </c>
      <c r="B506">
        <v>550054879</v>
      </c>
      <c r="C506">
        <v>4</v>
      </c>
      <c r="D506">
        <v>4</v>
      </c>
      <c r="E506">
        <f t="shared" si="8"/>
        <v>0</v>
      </c>
    </row>
    <row r="507" spans="1:5">
      <c r="A507" s="241" t="s">
        <v>856</v>
      </c>
      <c r="B507">
        <v>550054879</v>
      </c>
      <c r="C507">
        <v>4</v>
      </c>
      <c r="D507">
        <v>4</v>
      </c>
      <c r="E507">
        <f t="shared" si="8"/>
        <v>0</v>
      </c>
    </row>
    <row r="508" spans="1:5">
      <c r="A508" s="241" t="s">
        <v>857</v>
      </c>
      <c r="B508">
        <v>550045080</v>
      </c>
      <c r="C508">
        <v>4</v>
      </c>
      <c r="D508">
        <v>4</v>
      </c>
      <c r="E508">
        <f t="shared" si="8"/>
        <v>0</v>
      </c>
    </row>
    <row r="509" spans="1:5">
      <c r="A509" s="241" t="s">
        <v>858</v>
      </c>
      <c r="B509">
        <v>550044580</v>
      </c>
      <c r="C509">
        <v>4</v>
      </c>
      <c r="D509">
        <v>4</v>
      </c>
      <c r="E509">
        <f t="shared" si="8"/>
        <v>0</v>
      </c>
    </row>
    <row r="510" spans="1:5">
      <c r="A510" s="241" t="s">
        <v>859</v>
      </c>
      <c r="B510">
        <v>550062460</v>
      </c>
      <c r="C510">
        <v>44</v>
      </c>
      <c r="D510">
        <v>44</v>
      </c>
      <c r="E510">
        <f t="shared" si="8"/>
        <v>0</v>
      </c>
    </row>
    <row r="511" spans="1:5">
      <c r="A511" s="241" t="s">
        <v>860</v>
      </c>
      <c r="B511">
        <v>550062460</v>
      </c>
      <c r="C511">
        <v>44</v>
      </c>
      <c r="D511">
        <v>44</v>
      </c>
      <c r="E511">
        <f t="shared" si="8"/>
        <v>0</v>
      </c>
    </row>
    <row r="512" spans="1:5">
      <c r="A512" s="241" t="s">
        <v>861</v>
      </c>
      <c r="B512">
        <v>550061081</v>
      </c>
      <c r="C512">
        <v>44</v>
      </c>
      <c r="D512">
        <v>44</v>
      </c>
      <c r="E512">
        <f t="shared" si="8"/>
        <v>0</v>
      </c>
    </row>
    <row r="513" spans="1:5">
      <c r="A513" s="241" t="s">
        <v>862</v>
      </c>
      <c r="B513">
        <v>550062460</v>
      </c>
      <c r="C513">
        <v>44</v>
      </c>
      <c r="D513">
        <v>44</v>
      </c>
      <c r="E513">
        <f t="shared" si="8"/>
        <v>0</v>
      </c>
    </row>
    <row r="514" spans="1:5">
      <c r="A514" s="241" t="s">
        <v>863</v>
      </c>
      <c r="B514">
        <v>550047276</v>
      </c>
      <c r="C514">
        <v>1</v>
      </c>
      <c r="D514">
        <v>1</v>
      </c>
      <c r="E514">
        <f t="shared" si="8"/>
        <v>0</v>
      </c>
    </row>
    <row r="515" spans="1:5">
      <c r="A515" s="241" t="s">
        <v>864</v>
      </c>
      <c r="B515">
        <v>550047276</v>
      </c>
      <c r="C515">
        <v>1</v>
      </c>
      <c r="D515">
        <v>1</v>
      </c>
      <c r="E515">
        <f t="shared" si="8"/>
        <v>0</v>
      </c>
    </row>
    <row r="516" spans="1:5">
      <c r="A516" s="241" t="s">
        <v>865</v>
      </c>
      <c r="B516">
        <v>550056228</v>
      </c>
      <c r="C516">
        <v>4</v>
      </c>
      <c r="D516">
        <v>4</v>
      </c>
      <c r="E516">
        <f t="shared" si="8"/>
        <v>0</v>
      </c>
    </row>
    <row r="517" spans="1:5">
      <c r="A517" s="241" t="s">
        <v>866</v>
      </c>
      <c r="B517">
        <v>550056228</v>
      </c>
      <c r="C517">
        <v>4</v>
      </c>
      <c r="D517">
        <v>4</v>
      </c>
      <c r="E517">
        <f t="shared" ref="E517:E580" si="9">C517-D517</f>
        <v>0</v>
      </c>
    </row>
    <row r="518" spans="1:5">
      <c r="A518" s="241" t="s">
        <v>867</v>
      </c>
      <c r="B518">
        <v>550062460</v>
      </c>
      <c r="C518">
        <v>44</v>
      </c>
      <c r="D518">
        <v>44</v>
      </c>
      <c r="E518">
        <f t="shared" si="9"/>
        <v>0</v>
      </c>
    </row>
    <row r="519" spans="1:5">
      <c r="A519" s="241" t="s">
        <v>868</v>
      </c>
      <c r="B519">
        <v>550062460</v>
      </c>
      <c r="C519">
        <v>44</v>
      </c>
      <c r="D519">
        <v>44</v>
      </c>
      <c r="E519">
        <f t="shared" si="9"/>
        <v>0</v>
      </c>
    </row>
    <row r="520" spans="1:5">
      <c r="A520" s="241" t="s">
        <v>869</v>
      </c>
      <c r="B520">
        <v>550062460</v>
      </c>
      <c r="C520">
        <v>44</v>
      </c>
      <c r="D520">
        <v>44</v>
      </c>
      <c r="E520">
        <f t="shared" si="9"/>
        <v>0</v>
      </c>
    </row>
    <row r="521" spans="1:5">
      <c r="A521" s="241" t="s">
        <v>870</v>
      </c>
      <c r="B521">
        <v>550062460</v>
      </c>
      <c r="C521">
        <v>44</v>
      </c>
      <c r="D521">
        <v>44</v>
      </c>
      <c r="E521">
        <f t="shared" si="9"/>
        <v>0</v>
      </c>
    </row>
    <row r="522" spans="1:5">
      <c r="A522" s="241" t="s">
        <v>871</v>
      </c>
      <c r="B522">
        <v>550062460</v>
      </c>
      <c r="C522">
        <v>44</v>
      </c>
      <c r="D522">
        <v>44</v>
      </c>
      <c r="E522">
        <f t="shared" si="9"/>
        <v>0</v>
      </c>
    </row>
    <row r="523" spans="1:5">
      <c r="A523" s="241" t="s">
        <v>872</v>
      </c>
      <c r="B523">
        <v>550062463</v>
      </c>
      <c r="C523">
        <v>48</v>
      </c>
      <c r="D523">
        <v>48</v>
      </c>
      <c r="E523">
        <f t="shared" si="9"/>
        <v>0</v>
      </c>
    </row>
    <row r="524" spans="1:5">
      <c r="A524" s="241" t="s">
        <v>873</v>
      </c>
      <c r="B524">
        <v>550047276</v>
      </c>
      <c r="C524">
        <v>1</v>
      </c>
      <c r="D524">
        <v>1</v>
      </c>
      <c r="E524">
        <f t="shared" si="9"/>
        <v>0</v>
      </c>
    </row>
    <row r="525" spans="1:5">
      <c r="A525" s="241" t="s">
        <v>874</v>
      </c>
      <c r="B525">
        <v>550047276</v>
      </c>
      <c r="C525">
        <v>1</v>
      </c>
      <c r="D525">
        <v>1</v>
      </c>
      <c r="E525">
        <f t="shared" si="9"/>
        <v>0</v>
      </c>
    </row>
    <row r="526" spans="1:5">
      <c r="A526" s="241" t="s">
        <v>875</v>
      </c>
      <c r="B526">
        <v>550045080</v>
      </c>
      <c r="C526">
        <v>4</v>
      </c>
      <c r="D526">
        <v>4</v>
      </c>
      <c r="E526">
        <f t="shared" si="9"/>
        <v>0</v>
      </c>
    </row>
    <row r="527" spans="1:5">
      <c r="A527" s="241" t="s">
        <v>876</v>
      </c>
      <c r="B527">
        <v>550045080</v>
      </c>
      <c r="C527">
        <v>4</v>
      </c>
      <c r="D527">
        <v>4</v>
      </c>
      <c r="E527">
        <f t="shared" si="9"/>
        <v>0</v>
      </c>
    </row>
    <row r="528" spans="1:5">
      <c r="A528" s="241" t="s">
        <v>877</v>
      </c>
      <c r="B528">
        <v>550062463</v>
      </c>
      <c r="C528">
        <v>48</v>
      </c>
      <c r="D528">
        <v>48</v>
      </c>
      <c r="E528">
        <f t="shared" si="9"/>
        <v>0</v>
      </c>
    </row>
    <row r="529" spans="1:5">
      <c r="A529" s="241" t="s">
        <v>878</v>
      </c>
      <c r="B529">
        <v>550062463</v>
      </c>
      <c r="C529">
        <v>48</v>
      </c>
      <c r="D529">
        <v>48</v>
      </c>
      <c r="E529">
        <f t="shared" si="9"/>
        <v>0</v>
      </c>
    </row>
    <row r="530" spans="1:5">
      <c r="A530" s="241" t="s">
        <v>879</v>
      </c>
      <c r="B530">
        <v>550062463</v>
      </c>
      <c r="C530">
        <v>48</v>
      </c>
      <c r="D530">
        <v>48</v>
      </c>
      <c r="E530">
        <f t="shared" si="9"/>
        <v>0</v>
      </c>
    </row>
    <row r="531" spans="1:5">
      <c r="A531" s="241" t="s">
        <v>880</v>
      </c>
      <c r="B531">
        <v>550062463</v>
      </c>
      <c r="C531">
        <v>48</v>
      </c>
      <c r="D531">
        <v>48</v>
      </c>
      <c r="E531">
        <f t="shared" si="9"/>
        <v>0</v>
      </c>
    </row>
    <row r="532" spans="1:5">
      <c r="A532" s="241" t="s">
        <v>881</v>
      </c>
      <c r="B532">
        <v>550062463</v>
      </c>
      <c r="C532">
        <v>48</v>
      </c>
      <c r="D532">
        <v>48</v>
      </c>
      <c r="E532">
        <f t="shared" si="9"/>
        <v>0</v>
      </c>
    </row>
    <row r="533" spans="1:5">
      <c r="A533" s="241" t="s">
        <v>882</v>
      </c>
      <c r="B533">
        <v>550062463</v>
      </c>
      <c r="C533">
        <v>48</v>
      </c>
      <c r="D533">
        <v>48</v>
      </c>
      <c r="E533">
        <f t="shared" si="9"/>
        <v>0</v>
      </c>
    </row>
    <row r="534" spans="1:5">
      <c r="A534" s="241" t="s">
        <v>883</v>
      </c>
      <c r="B534">
        <v>550047276</v>
      </c>
      <c r="C534">
        <v>1</v>
      </c>
      <c r="D534">
        <v>1</v>
      </c>
      <c r="E534">
        <f t="shared" si="9"/>
        <v>0</v>
      </c>
    </row>
    <row r="535" spans="1:5">
      <c r="A535" s="241" t="s">
        <v>884</v>
      </c>
      <c r="B535">
        <v>550047276</v>
      </c>
      <c r="C535">
        <v>1</v>
      </c>
      <c r="D535">
        <v>1</v>
      </c>
      <c r="E535">
        <f t="shared" si="9"/>
        <v>0</v>
      </c>
    </row>
    <row r="536" spans="1:5">
      <c r="A536" s="241" t="s">
        <v>885</v>
      </c>
      <c r="B536">
        <v>550048593</v>
      </c>
      <c r="C536">
        <v>48</v>
      </c>
      <c r="D536">
        <v>48</v>
      </c>
      <c r="E536">
        <f t="shared" si="9"/>
        <v>0</v>
      </c>
    </row>
    <row r="537" spans="1:5">
      <c r="A537" s="241" t="s">
        <v>886</v>
      </c>
      <c r="B537">
        <v>550045080</v>
      </c>
      <c r="C537">
        <v>4</v>
      </c>
      <c r="D537">
        <v>4</v>
      </c>
      <c r="E537">
        <f t="shared" si="9"/>
        <v>0</v>
      </c>
    </row>
    <row r="538" spans="1:5">
      <c r="A538" s="241" t="s">
        <v>887</v>
      </c>
      <c r="B538">
        <v>550044580</v>
      </c>
      <c r="C538">
        <v>4</v>
      </c>
      <c r="D538">
        <v>4</v>
      </c>
      <c r="E538">
        <f t="shared" si="9"/>
        <v>0</v>
      </c>
    </row>
    <row r="539" spans="1:5">
      <c r="A539" s="241" t="s">
        <v>888</v>
      </c>
      <c r="B539">
        <v>550048593</v>
      </c>
      <c r="C539">
        <v>48</v>
      </c>
      <c r="D539">
        <v>48</v>
      </c>
      <c r="E539">
        <f t="shared" si="9"/>
        <v>0</v>
      </c>
    </row>
    <row r="540" spans="1:5">
      <c r="A540" s="241" t="s">
        <v>889</v>
      </c>
      <c r="B540">
        <v>550048593</v>
      </c>
      <c r="C540">
        <v>48</v>
      </c>
      <c r="D540">
        <v>48</v>
      </c>
      <c r="E540">
        <f t="shared" si="9"/>
        <v>0</v>
      </c>
    </row>
    <row r="541" spans="1:5">
      <c r="A541" s="241" t="s">
        <v>890</v>
      </c>
      <c r="B541">
        <v>550048593</v>
      </c>
      <c r="C541">
        <v>48</v>
      </c>
      <c r="D541">
        <v>48</v>
      </c>
      <c r="E541">
        <f t="shared" si="9"/>
        <v>0</v>
      </c>
    </row>
    <row r="542" spans="1:5">
      <c r="A542" s="241" t="s">
        <v>891</v>
      </c>
      <c r="B542">
        <v>550070614</v>
      </c>
      <c r="C542">
        <v>36</v>
      </c>
      <c r="D542">
        <v>36</v>
      </c>
      <c r="E542">
        <f t="shared" si="9"/>
        <v>0</v>
      </c>
    </row>
    <row r="543" spans="1:5">
      <c r="A543" s="241" t="s">
        <v>892</v>
      </c>
      <c r="B543">
        <v>550070614</v>
      </c>
      <c r="C543">
        <v>36</v>
      </c>
      <c r="D543">
        <v>36</v>
      </c>
      <c r="E543">
        <f t="shared" si="9"/>
        <v>0</v>
      </c>
    </row>
    <row r="544" spans="1:5">
      <c r="A544" s="241" t="s">
        <v>893</v>
      </c>
      <c r="B544">
        <v>550047276</v>
      </c>
      <c r="C544">
        <v>1</v>
      </c>
      <c r="D544">
        <v>1</v>
      </c>
      <c r="E544">
        <f t="shared" si="9"/>
        <v>0</v>
      </c>
    </row>
    <row r="545" spans="1:5">
      <c r="A545" s="241" t="s">
        <v>894</v>
      </c>
      <c r="B545">
        <v>550047276</v>
      </c>
      <c r="C545">
        <v>1</v>
      </c>
      <c r="D545">
        <v>1</v>
      </c>
      <c r="E545">
        <f t="shared" si="9"/>
        <v>0</v>
      </c>
    </row>
    <row r="546" spans="1:5">
      <c r="A546" s="241" t="s">
        <v>895</v>
      </c>
      <c r="B546">
        <v>550048593</v>
      </c>
      <c r="C546">
        <v>48</v>
      </c>
      <c r="D546">
        <v>48</v>
      </c>
      <c r="E546">
        <f t="shared" si="9"/>
        <v>0</v>
      </c>
    </row>
    <row r="547" spans="1:5">
      <c r="A547" s="241" t="s">
        <v>896</v>
      </c>
      <c r="B547">
        <v>550058593</v>
      </c>
      <c r="C547">
        <v>48</v>
      </c>
      <c r="D547">
        <v>48</v>
      </c>
      <c r="E547">
        <f t="shared" si="9"/>
        <v>0</v>
      </c>
    </row>
    <row r="548" spans="1:5">
      <c r="A548" s="241" t="s">
        <v>897</v>
      </c>
      <c r="B548">
        <v>550058593</v>
      </c>
      <c r="C548">
        <v>48</v>
      </c>
      <c r="D548">
        <v>48</v>
      </c>
      <c r="E548">
        <f t="shared" si="9"/>
        <v>0</v>
      </c>
    </row>
    <row r="549" spans="1:5">
      <c r="A549" s="241" t="s">
        <v>898</v>
      </c>
      <c r="B549">
        <v>550058593</v>
      </c>
      <c r="C549">
        <v>48</v>
      </c>
      <c r="D549">
        <v>48</v>
      </c>
      <c r="E549">
        <f t="shared" si="9"/>
        <v>0</v>
      </c>
    </row>
    <row r="550" spans="1:5">
      <c r="A550" s="241" t="s">
        <v>899</v>
      </c>
      <c r="B550">
        <v>550070614</v>
      </c>
      <c r="C550">
        <v>36</v>
      </c>
      <c r="D550">
        <v>36</v>
      </c>
      <c r="E550">
        <f t="shared" si="9"/>
        <v>0</v>
      </c>
    </row>
    <row r="551" spans="1:5">
      <c r="A551" s="241" t="s">
        <v>900</v>
      </c>
      <c r="B551">
        <v>550070614</v>
      </c>
      <c r="C551">
        <v>36</v>
      </c>
      <c r="D551">
        <v>36</v>
      </c>
      <c r="E551">
        <f t="shared" si="9"/>
        <v>0</v>
      </c>
    </row>
    <row r="552" spans="1:5">
      <c r="A552" s="241" t="s">
        <v>901</v>
      </c>
      <c r="B552">
        <v>550070614</v>
      </c>
      <c r="C552">
        <v>36</v>
      </c>
      <c r="D552">
        <v>36</v>
      </c>
      <c r="E552">
        <f t="shared" si="9"/>
        <v>0</v>
      </c>
    </row>
    <row r="553" spans="1:5">
      <c r="A553" s="241" t="s">
        <v>902</v>
      </c>
      <c r="B553">
        <v>550062460</v>
      </c>
      <c r="C553">
        <v>44</v>
      </c>
      <c r="D553">
        <v>44</v>
      </c>
      <c r="E553">
        <f t="shared" si="9"/>
        <v>0</v>
      </c>
    </row>
    <row r="554" spans="1:5">
      <c r="A554" s="241" t="s">
        <v>903</v>
      </c>
      <c r="B554">
        <v>550077345</v>
      </c>
      <c r="C554">
        <v>7</v>
      </c>
      <c r="D554">
        <v>7</v>
      </c>
      <c r="E554">
        <f t="shared" si="9"/>
        <v>0</v>
      </c>
    </row>
    <row r="555" spans="1:5">
      <c r="A555" s="241" t="s">
        <v>904</v>
      </c>
      <c r="B555">
        <v>550070613</v>
      </c>
      <c r="C555">
        <v>39</v>
      </c>
      <c r="D555">
        <v>39</v>
      </c>
      <c r="E555">
        <f t="shared" si="9"/>
        <v>0</v>
      </c>
    </row>
    <row r="556" spans="1:5">
      <c r="A556" s="241" t="s">
        <v>905</v>
      </c>
      <c r="B556">
        <v>550058593</v>
      </c>
      <c r="C556">
        <v>48</v>
      </c>
      <c r="D556">
        <v>48</v>
      </c>
      <c r="E556">
        <f t="shared" si="9"/>
        <v>0</v>
      </c>
    </row>
    <row r="557" spans="1:5">
      <c r="A557" s="241" t="s">
        <v>906</v>
      </c>
      <c r="B557">
        <v>550058593</v>
      </c>
      <c r="C557">
        <v>48</v>
      </c>
      <c r="D557">
        <v>48</v>
      </c>
      <c r="E557">
        <f t="shared" si="9"/>
        <v>0</v>
      </c>
    </row>
    <row r="558" spans="1:5">
      <c r="A558" s="241" t="s">
        <v>907</v>
      </c>
      <c r="B558">
        <v>550058593</v>
      </c>
      <c r="C558">
        <v>48</v>
      </c>
      <c r="D558">
        <v>48</v>
      </c>
      <c r="E558">
        <f t="shared" si="9"/>
        <v>0</v>
      </c>
    </row>
    <row r="559" spans="1:5">
      <c r="A559" s="241" t="s">
        <v>908</v>
      </c>
      <c r="B559">
        <v>550058593</v>
      </c>
      <c r="C559">
        <v>48</v>
      </c>
      <c r="D559">
        <v>48</v>
      </c>
      <c r="E559">
        <f t="shared" si="9"/>
        <v>0</v>
      </c>
    </row>
    <row r="560" spans="1:5">
      <c r="A560" s="241" t="s">
        <v>909</v>
      </c>
      <c r="B560">
        <v>550070614</v>
      </c>
      <c r="C560">
        <v>36</v>
      </c>
      <c r="D560">
        <v>36</v>
      </c>
      <c r="E560">
        <f t="shared" si="9"/>
        <v>0</v>
      </c>
    </row>
    <row r="561" spans="1:5">
      <c r="A561" s="241" t="s">
        <v>910</v>
      </c>
      <c r="B561">
        <v>550062460</v>
      </c>
      <c r="C561">
        <v>44</v>
      </c>
      <c r="D561">
        <v>44</v>
      </c>
      <c r="E561">
        <f t="shared" si="9"/>
        <v>0</v>
      </c>
    </row>
    <row r="562" spans="1:5">
      <c r="A562" s="241" t="s">
        <v>911</v>
      </c>
      <c r="B562">
        <v>550062460</v>
      </c>
      <c r="C562">
        <v>44</v>
      </c>
      <c r="D562">
        <v>44</v>
      </c>
      <c r="E562">
        <f t="shared" si="9"/>
        <v>0</v>
      </c>
    </row>
    <row r="563" spans="1:5">
      <c r="A563" s="241" t="s">
        <v>912</v>
      </c>
      <c r="B563">
        <v>550070614</v>
      </c>
      <c r="C563">
        <v>36</v>
      </c>
      <c r="D563">
        <v>36</v>
      </c>
      <c r="E563">
        <f t="shared" si="9"/>
        <v>0</v>
      </c>
    </row>
    <row r="564" spans="1:5">
      <c r="A564" s="241" t="s">
        <v>913</v>
      </c>
      <c r="B564">
        <v>550062460</v>
      </c>
      <c r="C564">
        <v>7</v>
      </c>
      <c r="D564">
        <v>7</v>
      </c>
      <c r="E564">
        <f t="shared" si="9"/>
        <v>0</v>
      </c>
    </row>
    <row r="565" spans="1:5">
      <c r="A565" s="241" t="s">
        <v>914</v>
      </c>
      <c r="B565">
        <v>550024947</v>
      </c>
      <c r="C565">
        <v>3</v>
      </c>
      <c r="D565">
        <v>3</v>
      </c>
      <c r="E565">
        <f t="shared" si="9"/>
        <v>0</v>
      </c>
    </row>
    <row r="566" spans="1:5">
      <c r="A566" s="241" t="s">
        <v>915</v>
      </c>
      <c r="B566">
        <v>550044580</v>
      </c>
      <c r="C566">
        <v>4</v>
      </c>
      <c r="D566">
        <v>4</v>
      </c>
      <c r="E566">
        <f t="shared" si="9"/>
        <v>0</v>
      </c>
    </row>
    <row r="567" spans="1:5">
      <c r="A567" s="241" t="s">
        <v>916</v>
      </c>
      <c r="B567">
        <v>550044580</v>
      </c>
      <c r="C567">
        <v>4</v>
      </c>
      <c r="D567">
        <v>4</v>
      </c>
      <c r="E567">
        <f t="shared" si="9"/>
        <v>0</v>
      </c>
    </row>
    <row r="568" spans="1:5">
      <c r="A568" s="241" t="s">
        <v>917</v>
      </c>
      <c r="B568">
        <v>550062460</v>
      </c>
      <c r="C568">
        <v>44</v>
      </c>
      <c r="D568">
        <v>44</v>
      </c>
      <c r="E568">
        <f t="shared" si="9"/>
        <v>0</v>
      </c>
    </row>
    <row r="569" spans="1:5">
      <c r="A569" s="241" t="s">
        <v>918</v>
      </c>
      <c r="B569">
        <v>550062460</v>
      </c>
      <c r="C569">
        <v>44</v>
      </c>
      <c r="D569">
        <v>44</v>
      </c>
      <c r="E569">
        <f t="shared" si="9"/>
        <v>0</v>
      </c>
    </row>
    <row r="570" spans="1:5">
      <c r="A570" s="241" t="s">
        <v>919</v>
      </c>
      <c r="B570">
        <v>550077345</v>
      </c>
      <c r="C570">
        <v>48</v>
      </c>
      <c r="D570">
        <v>48</v>
      </c>
      <c r="E570">
        <f t="shared" si="9"/>
        <v>0</v>
      </c>
    </row>
    <row r="571" spans="1:5">
      <c r="A571" s="241" t="s">
        <v>920</v>
      </c>
      <c r="B571">
        <v>550077345</v>
      </c>
      <c r="C571">
        <v>48</v>
      </c>
      <c r="D571">
        <v>48</v>
      </c>
      <c r="E571">
        <f t="shared" si="9"/>
        <v>0</v>
      </c>
    </row>
    <row r="572" spans="1:5">
      <c r="A572" s="241" t="s">
        <v>921</v>
      </c>
      <c r="B572">
        <v>550062460</v>
      </c>
      <c r="C572">
        <v>44</v>
      </c>
      <c r="D572">
        <v>44</v>
      </c>
      <c r="E572">
        <f t="shared" si="9"/>
        <v>0</v>
      </c>
    </row>
    <row r="573" spans="1:5">
      <c r="A573" s="241" t="s">
        <v>922</v>
      </c>
      <c r="B573">
        <v>550062460</v>
      </c>
      <c r="C573">
        <v>44</v>
      </c>
      <c r="D573">
        <v>44</v>
      </c>
      <c r="E573">
        <f t="shared" si="9"/>
        <v>0</v>
      </c>
    </row>
    <row r="574" spans="1:5">
      <c r="A574" s="241" t="s">
        <v>923</v>
      </c>
      <c r="B574">
        <v>550024929</v>
      </c>
      <c r="C574">
        <v>2</v>
      </c>
      <c r="D574">
        <v>2</v>
      </c>
      <c r="E574">
        <f t="shared" si="9"/>
        <v>0</v>
      </c>
    </row>
    <row r="575" spans="1:5">
      <c r="A575" s="241" t="s">
        <v>212</v>
      </c>
      <c r="B575">
        <v>550070612</v>
      </c>
      <c r="C575">
        <v>0</v>
      </c>
      <c r="E575">
        <f t="shared" si="9"/>
        <v>0</v>
      </c>
    </row>
    <row r="576" spans="1:5">
      <c r="A576" s="241" t="s">
        <v>924</v>
      </c>
      <c r="B576">
        <v>550077345</v>
      </c>
      <c r="C576">
        <v>48</v>
      </c>
      <c r="D576">
        <v>48</v>
      </c>
      <c r="E576">
        <f t="shared" si="9"/>
        <v>0</v>
      </c>
    </row>
    <row r="577" spans="1:5">
      <c r="A577" s="241" t="s">
        <v>925</v>
      </c>
      <c r="B577">
        <v>550077345</v>
      </c>
      <c r="C577">
        <v>48</v>
      </c>
      <c r="D577">
        <v>48</v>
      </c>
      <c r="E577">
        <f t="shared" si="9"/>
        <v>0</v>
      </c>
    </row>
    <row r="578" spans="1:5">
      <c r="A578" s="241" t="s">
        <v>926</v>
      </c>
      <c r="B578">
        <v>550058593</v>
      </c>
      <c r="C578">
        <v>48</v>
      </c>
      <c r="D578">
        <v>48</v>
      </c>
      <c r="E578">
        <f t="shared" si="9"/>
        <v>0</v>
      </c>
    </row>
    <row r="579" spans="1:5">
      <c r="A579" s="241" t="s">
        <v>927</v>
      </c>
      <c r="B579">
        <v>550058593</v>
      </c>
      <c r="C579">
        <v>48</v>
      </c>
      <c r="D579">
        <v>48</v>
      </c>
      <c r="E579">
        <f t="shared" si="9"/>
        <v>0</v>
      </c>
    </row>
    <row r="580" spans="1:5">
      <c r="A580" s="241" t="s">
        <v>928</v>
      </c>
      <c r="B580">
        <v>550077345</v>
      </c>
      <c r="C580">
        <v>48</v>
      </c>
      <c r="D580">
        <v>48</v>
      </c>
      <c r="E580">
        <f t="shared" si="9"/>
        <v>0</v>
      </c>
    </row>
    <row r="581" spans="1:5">
      <c r="A581" s="241" t="s">
        <v>929</v>
      </c>
      <c r="B581">
        <v>550048593</v>
      </c>
      <c r="C581">
        <v>48</v>
      </c>
      <c r="D581">
        <v>48</v>
      </c>
      <c r="E581">
        <f t="shared" ref="E581:E644" si="10">C581-D581</f>
        <v>0</v>
      </c>
    </row>
    <row r="582" spans="1:5">
      <c r="A582" s="241" t="s">
        <v>930</v>
      </c>
      <c r="B582">
        <v>550062460</v>
      </c>
      <c r="C582">
        <v>44</v>
      </c>
      <c r="D582">
        <v>44</v>
      </c>
      <c r="E582">
        <f t="shared" si="10"/>
        <v>0</v>
      </c>
    </row>
    <row r="583" spans="1:5">
      <c r="A583" s="241" t="s">
        <v>931</v>
      </c>
      <c r="B583">
        <v>550062460</v>
      </c>
      <c r="C583">
        <v>44</v>
      </c>
      <c r="D583">
        <v>44</v>
      </c>
      <c r="E583">
        <f t="shared" si="10"/>
        <v>0</v>
      </c>
    </row>
    <row r="584" spans="1:5">
      <c r="A584" s="241" t="s">
        <v>932</v>
      </c>
      <c r="B584">
        <v>550070614</v>
      </c>
      <c r="C584">
        <v>0</v>
      </c>
      <c r="E584">
        <f t="shared" si="10"/>
        <v>0</v>
      </c>
    </row>
    <row r="585" spans="1:5">
      <c r="A585" s="241" t="s">
        <v>933</v>
      </c>
      <c r="B585">
        <v>550058592</v>
      </c>
      <c r="C585">
        <v>0</v>
      </c>
      <c r="E585">
        <f t="shared" si="10"/>
        <v>0</v>
      </c>
    </row>
    <row r="586" spans="1:5">
      <c r="A586" s="241" t="s">
        <v>934</v>
      </c>
      <c r="B586">
        <v>550077345</v>
      </c>
      <c r="C586">
        <v>48</v>
      </c>
      <c r="D586">
        <v>48</v>
      </c>
      <c r="E586">
        <f t="shared" si="10"/>
        <v>0</v>
      </c>
    </row>
    <row r="587" spans="1:5">
      <c r="A587" s="241" t="s">
        <v>935</v>
      </c>
      <c r="B587">
        <v>550077345</v>
      </c>
      <c r="C587">
        <v>48</v>
      </c>
      <c r="D587">
        <v>48</v>
      </c>
      <c r="E587">
        <f t="shared" si="10"/>
        <v>0</v>
      </c>
    </row>
    <row r="588" spans="1:5">
      <c r="A588" s="241" t="s">
        <v>936</v>
      </c>
      <c r="B588">
        <v>550058593</v>
      </c>
      <c r="C588">
        <v>48</v>
      </c>
      <c r="D588">
        <v>48</v>
      </c>
      <c r="E588">
        <f t="shared" si="10"/>
        <v>0</v>
      </c>
    </row>
    <row r="589" spans="1:5">
      <c r="A589" s="241" t="s">
        <v>937</v>
      </c>
      <c r="B589">
        <v>550058593</v>
      </c>
      <c r="C589">
        <v>48</v>
      </c>
      <c r="D589">
        <v>48</v>
      </c>
      <c r="E589">
        <f t="shared" si="10"/>
        <v>0</v>
      </c>
    </row>
    <row r="590" spans="1:5">
      <c r="A590" s="241" t="s">
        <v>938</v>
      </c>
      <c r="B590">
        <v>550048593</v>
      </c>
      <c r="C590">
        <v>48</v>
      </c>
      <c r="D590">
        <v>48</v>
      </c>
      <c r="E590">
        <f t="shared" si="10"/>
        <v>0</v>
      </c>
    </row>
    <row r="591" spans="1:5">
      <c r="A591" s="241" t="s">
        <v>939</v>
      </c>
      <c r="B591">
        <v>550062463</v>
      </c>
      <c r="C591">
        <v>48</v>
      </c>
      <c r="D591">
        <v>48</v>
      </c>
      <c r="E591">
        <f t="shared" si="10"/>
        <v>0</v>
      </c>
    </row>
    <row r="592" spans="1:5">
      <c r="A592" s="241" t="s">
        <v>940</v>
      </c>
      <c r="B592">
        <v>550062463</v>
      </c>
      <c r="C592">
        <v>48</v>
      </c>
      <c r="D592">
        <v>48</v>
      </c>
      <c r="E592">
        <f t="shared" si="10"/>
        <v>0</v>
      </c>
    </row>
    <row r="593" spans="1:5">
      <c r="A593" s="241" t="s">
        <v>941</v>
      </c>
      <c r="B593">
        <v>550062463</v>
      </c>
      <c r="C593">
        <v>48</v>
      </c>
      <c r="D593">
        <v>48</v>
      </c>
      <c r="E593">
        <f t="shared" si="10"/>
        <v>0</v>
      </c>
    </row>
    <row r="594" spans="1:5">
      <c r="A594" s="241" t="s">
        <v>349</v>
      </c>
      <c r="B594">
        <v>550072297</v>
      </c>
      <c r="C594">
        <v>1</v>
      </c>
      <c r="D594">
        <v>1</v>
      </c>
      <c r="E594">
        <f t="shared" si="10"/>
        <v>0</v>
      </c>
    </row>
    <row r="595" spans="1:5">
      <c r="A595" s="241" t="s">
        <v>942</v>
      </c>
      <c r="B595">
        <v>550045080</v>
      </c>
      <c r="C595">
        <v>4</v>
      </c>
      <c r="D595">
        <v>4</v>
      </c>
      <c r="E595">
        <f t="shared" si="10"/>
        <v>0</v>
      </c>
    </row>
    <row r="596" spans="1:5">
      <c r="A596" s="241" t="s">
        <v>943</v>
      </c>
      <c r="B596">
        <v>550044580</v>
      </c>
      <c r="C596">
        <v>4</v>
      </c>
      <c r="D596">
        <v>4</v>
      </c>
      <c r="E596">
        <f t="shared" si="10"/>
        <v>0</v>
      </c>
    </row>
    <row r="597" spans="1:5">
      <c r="A597" s="241" t="s">
        <v>944</v>
      </c>
      <c r="B597">
        <v>550044580</v>
      </c>
      <c r="C597">
        <v>4</v>
      </c>
      <c r="D597">
        <v>4</v>
      </c>
      <c r="E597">
        <f t="shared" si="10"/>
        <v>0</v>
      </c>
    </row>
    <row r="598" spans="1:5">
      <c r="A598" s="241" t="s">
        <v>945</v>
      </c>
      <c r="B598">
        <v>550041492</v>
      </c>
      <c r="C598">
        <v>4</v>
      </c>
      <c r="D598">
        <v>4</v>
      </c>
      <c r="E598">
        <f t="shared" si="10"/>
        <v>0</v>
      </c>
    </row>
    <row r="599" spans="1:5">
      <c r="A599" s="241" t="s">
        <v>946</v>
      </c>
      <c r="B599">
        <v>550041492</v>
      </c>
      <c r="C599">
        <v>4</v>
      </c>
      <c r="D599">
        <v>4</v>
      </c>
      <c r="E599">
        <f t="shared" si="10"/>
        <v>0</v>
      </c>
    </row>
    <row r="600" spans="1:5">
      <c r="A600" s="241" t="s">
        <v>947</v>
      </c>
      <c r="B600">
        <v>550062464</v>
      </c>
      <c r="C600">
        <v>48</v>
      </c>
      <c r="D600">
        <v>48</v>
      </c>
      <c r="E600">
        <f t="shared" si="10"/>
        <v>0</v>
      </c>
    </row>
    <row r="601" spans="1:5">
      <c r="A601" s="241" t="s">
        <v>948</v>
      </c>
      <c r="B601">
        <v>550062464</v>
      </c>
      <c r="C601">
        <v>48</v>
      </c>
      <c r="D601">
        <v>48</v>
      </c>
      <c r="E601">
        <f t="shared" si="10"/>
        <v>0</v>
      </c>
    </row>
    <row r="602" spans="1:5">
      <c r="A602" s="241" t="s">
        <v>949</v>
      </c>
      <c r="B602">
        <v>550062464</v>
      </c>
      <c r="C602">
        <v>48</v>
      </c>
      <c r="D602">
        <v>48</v>
      </c>
      <c r="E602">
        <f t="shared" si="10"/>
        <v>0</v>
      </c>
    </row>
    <row r="603" spans="1:5">
      <c r="A603" s="241" t="s">
        <v>950</v>
      </c>
      <c r="B603">
        <v>550062464</v>
      </c>
      <c r="C603">
        <v>48</v>
      </c>
      <c r="D603">
        <v>48</v>
      </c>
      <c r="E603">
        <f t="shared" si="10"/>
        <v>0</v>
      </c>
    </row>
    <row r="604" spans="1:5">
      <c r="A604" s="241" t="s">
        <v>951</v>
      </c>
      <c r="B604">
        <v>550062462</v>
      </c>
      <c r="C604">
        <v>0</v>
      </c>
      <c r="E604">
        <f t="shared" si="10"/>
        <v>0</v>
      </c>
    </row>
    <row r="605" spans="1:5">
      <c r="A605" s="241" t="s">
        <v>952</v>
      </c>
      <c r="B605">
        <v>550070614</v>
      </c>
      <c r="C605">
        <v>34</v>
      </c>
      <c r="D605">
        <v>34</v>
      </c>
      <c r="E605">
        <f t="shared" si="10"/>
        <v>0</v>
      </c>
    </row>
    <row r="606" spans="1:5">
      <c r="A606" s="241" t="s">
        <v>953</v>
      </c>
      <c r="B606">
        <v>550024953</v>
      </c>
      <c r="C606">
        <v>4</v>
      </c>
      <c r="D606">
        <v>4</v>
      </c>
      <c r="E606">
        <f t="shared" si="10"/>
        <v>0</v>
      </c>
    </row>
    <row r="607" spans="1:5">
      <c r="A607" s="241" t="s">
        <v>954</v>
      </c>
      <c r="B607">
        <v>550045080</v>
      </c>
      <c r="C607">
        <v>4</v>
      </c>
      <c r="D607">
        <v>4</v>
      </c>
      <c r="E607">
        <f t="shared" si="10"/>
        <v>0</v>
      </c>
    </row>
    <row r="608" spans="1:5">
      <c r="A608" s="241" t="s">
        <v>955</v>
      </c>
      <c r="B608">
        <v>550070614</v>
      </c>
      <c r="C608">
        <v>36</v>
      </c>
      <c r="D608">
        <v>36</v>
      </c>
      <c r="E608">
        <f t="shared" si="10"/>
        <v>0</v>
      </c>
    </row>
    <row r="609" spans="1:5">
      <c r="A609" s="241" t="s">
        <v>956</v>
      </c>
      <c r="B609">
        <v>550070614</v>
      </c>
      <c r="C609">
        <v>36</v>
      </c>
      <c r="D609">
        <v>36</v>
      </c>
      <c r="E609">
        <f t="shared" si="10"/>
        <v>0</v>
      </c>
    </row>
    <row r="610" spans="1:5">
      <c r="A610" s="241" t="s">
        <v>957</v>
      </c>
      <c r="B610">
        <v>550062464</v>
      </c>
      <c r="C610">
        <v>48</v>
      </c>
      <c r="D610">
        <v>48</v>
      </c>
      <c r="E610">
        <f t="shared" si="10"/>
        <v>0</v>
      </c>
    </row>
    <row r="611" spans="1:5">
      <c r="A611" s="241" t="s">
        <v>958</v>
      </c>
      <c r="B611">
        <v>550077344</v>
      </c>
      <c r="C611">
        <v>44</v>
      </c>
      <c r="D611">
        <v>44</v>
      </c>
      <c r="E611">
        <f t="shared" si="10"/>
        <v>0</v>
      </c>
    </row>
    <row r="612" spans="1:5">
      <c r="A612" s="241" t="s">
        <v>959</v>
      </c>
      <c r="B612">
        <v>550062464</v>
      </c>
      <c r="C612">
        <v>48</v>
      </c>
      <c r="D612">
        <v>48</v>
      </c>
      <c r="E612">
        <f t="shared" si="10"/>
        <v>0</v>
      </c>
    </row>
    <row r="613" spans="1:5">
      <c r="A613" s="241" t="s">
        <v>960</v>
      </c>
      <c r="B613">
        <v>550062464</v>
      </c>
      <c r="C613">
        <v>48</v>
      </c>
      <c r="D613">
        <v>48</v>
      </c>
      <c r="E613">
        <f t="shared" si="10"/>
        <v>0</v>
      </c>
    </row>
    <row r="614" spans="1:5">
      <c r="A614" s="241" t="s">
        <v>961</v>
      </c>
      <c r="B614">
        <v>550044360</v>
      </c>
      <c r="C614">
        <v>1</v>
      </c>
      <c r="D614">
        <v>1</v>
      </c>
      <c r="E614">
        <f t="shared" si="10"/>
        <v>0</v>
      </c>
    </row>
    <row r="615" spans="1:5">
      <c r="A615" s="241" t="s">
        <v>962</v>
      </c>
      <c r="B615">
        <v>550053880</v>
      </c>
      <c r="C615">
        <v>1</v>
      </c>
      <c r="D615">
        <v>1</v>
      </c>
      <c r="E615">
        <f t="shared" si="10"/>
        <v>0</v>
      </c>
    </row>
    <row r="616" spans="1:5">
      <c r="A616" s="241" t="s">
        <v>963</v>
      </c>
      <c r="B616">
        <v>550062461</v>
      </c>
      <c r="C616">
        <v>48</v>
      </c>
      <c r="D616">
        <v>48</v>
      </c>
      <c r="E616">
        <f t="shared" si="10"/>
        <v>0</v>
      </c>
    </row>
    <row r="617" spans="1:5">
      <c r="A617" s="241" t="s">
        <v>964</v>
      </c>
      <c r="B617">
        <v>550062461</v>
      </c>
      <c r="C617">
        <v>48</v>
      </c>
      <c r="D617">
        <v>48</v>
      </c>
      <c r="E617">
        <f t="shared" si="10"/>
        <v>0</v>
      </c>
    </row>
    <row r="618" spans="1:5">
      <c r="A618" s="241" t="s">
        <v>965</v>
      </c>
      <c r="B618">
        <v>550044580</v>
      </c>
      <c r="C618">
        <v>4</v>
      </c>
      <c r="D618">
        <v>4</v>
      </c>
      <c r="E618">
        <f t="shared" si="10"/>
        <v>0</v>
      </c>
    </row>
    <row r="619" spans="1:5">
      <c r="A619" s="241" t="s">
        <v>966</v>
      </c>
      <c r="B619">
        <v>550044580</v>
      </c>
      <c r="C619">
        <v>4</v>
      </c>
      <c r="D619">
        <v>4</v>
      </c>
      <c r="E619">
        <f t="shared" si="10"/>
        <v>0</v>
      </c>
    </row>
    <row r="620" spans="1:5">
      <c r="A620" s="241" t="s">
        <v>967</v>
      </c>
      <c r="B620">
        <v>550062464</v>
      </c>
      <c r="C620">
        <v>48</v>
      </c>
      <c r="D620">
        <v>48</v>
      </c>
      <c r="E620">
        <f t="shared" si="10"/>
        <v>0</v>
      </c>
    </row>
    <row r="621" spans="1:5">
      <c r="A621" s="241" t="s">
        <v>968</v>
      </c>
      <c r="B621">
        <v>550062464</v>
      </c>
      <c r="C621">
        <v>48</v>
      </c>
      <c r="D621">
        <v>48</v>
      </c>
      <c r="E621">
        <f t="shared" si="10"/>
        <v>0</v>
      </c>
    </row>
    <row r="622" spans="1:5">
      <c r="A622" s="241" t="s">
        <v>969</v>
      </c>
      <c r="B622">
        <v>550062464</v>
      </c>
      <c r="C622">
        <v>48</v>
      </c>
      <c r="D622">
        <v>48</v>
      </c>
      <c r="E622">
        <f t="shared" si="10"/>
        <v>0</v>
      </c>
    </row>
    <row r="623" spans="1:5">
      <c r="A623" s="241" t="s">
        <v>970</v>
      </c>
      <c r="B623">
        <v>550062464</v>
      </c>
      <c r="C623">
        <v>48</v>
      </c>
      <c r="D623">
        <v>48</v>
      </c>
      <c r="E623">
        <f t="shared" si="10"/>
        <v>0</v>
      </c>
    </row>
    <row r="624" spans="1:5">
      <c r="A624" s="241" t="s">
        <v>971</v>
      </c>
      <c r="B624">
        <v>550044360</v>
      </c>
      <c r="C624">
        <v>0</v>
      </c>
      <c r="E624">
        <f t="shared" si="10"/>
        <v>0</v>
      </c>
    </row>
    <row r="625" spans="1:5">
      <c r="A625" s="241" t="s">
        <v>972</v>
      </c>
      <c r="B625">
        <v>550078475</v>
      </c>
      <c r="C625">
        <v>0</v>
      </c>
      <c r="E625">
        <f t="shared" si="10"/>
        <v>0</v>
      </c>
    </row>
    <row r="626" spans="1:5">
      <c r="A626" s="241" t="s">
        <v>973</v>
      </c>
      <c r="B626">
        <v>550044360</v>
      </c>
      <c r="C626">
        <v>4</v>
      </c>
      <c r="D626">
        <v>4</v>
      </c>
      <c r="E626">
        <f t="shared" si="10"/>
        <v>0</v>
      </c>
    </row>
    <row r="627" spans="1:5">
      <c r="A627" s="241" t="s">
        <v>974</v>
      </c>
      <c r="B627">
        <v>550044360</v>
      </c>
      <c r="C627">
        <v>4</v>
      </c>
      <c r="D627">
        <v>4</v>
      </c>
      <c r="E627">
        <f t="shared" si="10"/>
        <v>0</v>
      </c>
    </row>
    <row r="628" spans="1:5">
      <c r="A628" s="241" t="s">
        <v>975</v>
      </c>
      <c r="B628">
        <v>550062461</v>
      </c>
      <c r="C628">
        <v>48</v>
      </c>
      <c r="D628">
        <v>48</v>
      </c>
      <c r="E628">
        <f t="shared" si="10"/>
        <v>0</v>
      </c>
    </row>
    <row r="629" spans="1:5">
      <c r="A629" s="241" t="s">
        <v>976</v>
      </c>
      <c r="B629">
        <v>550062461</v>
      </c>
      <c r="C629">
        <v>48</v>
      </c>
      <c r="D629">
        <v>48</v>
      </c>
      <c r="E629">
        <f t="shared" si="10"/>
        <v>0</v>
      </c>
    </row>
    <row r="630" spans="1:5">
      <c r="A630" s="241" t="s">
        <v>977</v>
      </c>
      <c r="B630">
        <v>550071397</v>
      </c>
      <c r="C630">
        <v>36</v>
      </c>
      <c r="D630">
        <v>36</v>
      </c>
      <c r="E630">
        <f t="shared" si="10"/>
        <v>0</v>
      </c>
    </row>
    <row r="631" spans="1:5">
      <c r="A631" s="241" t="s">
        <v>978</v>
      </c>
      <c r="B631">
        <v>550071397</v>
      </c>
      <c r="C631">
        <v>36</v>
      </c>
      <c r="D631">
        <v>36</v>
      </c>
      <c r="E631">
        <f t="shared" si="10"/>
        <v>0</v>
      </c>
    </row>
    <row r="632" spans="1:5">
      <c r="A632" s="241" t="s">
        <v>979</v>
      </c>
      <c r="B632">
        <v>550071397</v>
      </c>
      <c r="C632">
        <v>36</v>
      </c>
      <c r="D632">
        <v>36</v>
      </c>
      <c r="E632">
        <f t="shared" si="10"/>
        <v>0</v>
      </c>
    </row>
    <row r="633" spans="1:5">
      <c r="A633" s="241" t="s">
        <v>980</v>
      </c>
      <c r="B633">
        <v>550071397</v>
      </c>
      <c r="C633">
        <v>36</v>
      </c>
      <c r="D633">
        <v>36</v>
      </c>
      <c r="E633">
        <f t="shared" si="10"/>
        <v>0</v>
      </c>
    </row>
    <row r="634" spans="1:5">
      <c r="A634" s="241" t="s">
        <v>981</v>
      </c>
      <c r="B634">
        <v>550025024</v>
      </c>
      <c r="C634">
        <v>1</v>
      </c>
      <c r="D634">
        <v>1</v>
      </c>
      <c r="E634">
        <f t="shared" si="10"/>
        <v>0</v>
      </c>
    </row>
    <row r="635" spans="1:5">
      <c r="A635" s="241" t="s">
        <v>982</v>
      </c>
      <c r="B635">
        <v>550025055</v>
      </c>
      <c r="C635">
        <v>0</v>
      </c>
      <c r="E635">
        <f t="shared" si="10"/>
        <v>0</v>
      </c>
    </row>
    <row r="636" spans="1:5">
      <c r="A636" s="241" t="s">
        <v>983</v>
      </c>
      <c r="B636">
        <v>550025024</v>
      </c>
      <c r="C636">
        <v>0</v>
      </c>
      <c r="E636">
        <f t="shared" si="10"/>
        <v>0</v>
      </c>
    </row>
    <row r="637" spans="1:5">
      <c r="A637" s="241" t="s">
        <v>984</v>
      </c>
      <c r="B637">
        <v>550025024</v>
      </c>
      <c r="C637">
        <v>4</v>
      </c>
      <c r="D637">
        <v>4</v>
      </c>
      <c r="E637">
        <f t="shared" si="10"/>
        <v>0</v>
      </c>
    </row>
    <row r="638" spans="1:5">
      <c r="A638" s="241" t="s">
        <v>985</v>
      </c>
      <c r="B638">
        <v>550070614</v>
      </c>
      <c r="C638">
        <v>36</v>
      </c>
      <c r="D638">
        <v>36</v>
      </c>
      <c r="E638">
        <f t="shared" si="10"/>
        <v>0</v>
      </c>
    </row>
    <row r="639" spans="1:5">
      <c r="A639" s="241" t="s">
        <v>986</v>
      </c>
      <c r="B639">
        <v>550070614</v>
      </c>
      <c r="C639">
        <v>36</v>
      </c>
      <c r="D639">
        <v>36</v>
      </c>
      <c r="E639">
        <f t="shared" si="10"/>
        <v>0</v>
      </c>
    </row>
    <row r="640" spans="1:5">
      <c r="A640" s="241" t="s">
        <v>987</v>
      </c>
      <c r="B640">
        <v>550071397</v>
      </c>
      <c r="C640">
        <v>36</v>
      </c>
      <c r="D640">
        <v>36</v>
      </c>
      <c r="E640">
        <f t="shared" si="10"/>
        <v>0</v>
      </c>
    </row>
    <row r="641" spans="1:5">
      <c r="A641" s="241" t="s">
        <v>988</v>
      </c>
      <c r="B641">
        <v>550071397</v>
      </c>
      <c r="C641">
        <v>36</v>
      </c>
      <c r="D641">
        <v>36</v>
      </c>
      <c r="E641">
        <f t="shared" si="10"/>
        <v>0</v>
      </c>
    </row>
    <row r="642" spans="1:5">
      <c r="A642" s="241" t="s">
        <v>989</v>
      </c>
      <c r="B642">
        <v>550071397</v>
      </c>
      <c r="C642">
        <v>36</v>
      </c>
      <c r="D642">
        <v>36</v>
      </c>
      <c r="E642">
        <f t="shared" si="10"/>
        <v>0</v>
      </c>
    </row>
    <row r="643" spans="1:5">
      <c r="A643" s="241" t="s">
        <v>990</v>
      </c>
      <c r="B643">
        <v>550071397</v>
      </c>
      <c r="C643">
        <v>36</v>
      </c>
      <c r="D643">
        <v>36</v>
      </c>
      <c r="E643">
        <f t="shared" si="10"/>
        <v>0</v>
      </c>
    </row>
    <row r="644" spans="1:5">
      <c r="A644" s="241" t="s">
        <v>991</v>
      </c>
      <c r="B644">
        <v>550069888</v>
      </c>
      <c r="C644">
        <v>0</v>
      </c>
      <c r="E644">
        <f t="shared" si="10"/>
        <v>0</v>
      </c>
    </row>
    <row r="645" spans="1:5">
      <c r="A645" s="241" t="s">
        <v>992</v>
      </c>
      <c r="B645">
        <v>550062978</v>
      </c>
      <c r="C645">
        <v>0</v>
      </c>
      <c r="E645">
        <f t="shared" ref="E645:E708" si="11">C645-D645</f>
        <v>0</v>
      </c>
    </row>
    <row r="646" spans="1:5">
      <c r="A646" s="241" t="s">
        <v>993</v>
      </c>
      <c r="B646">
        <v>550040071</v>
      </c>
      <c r="C646">
        <v>4</v>
      </c>
      <c r="D646">
        <v>4</v>
      </c>
      <c r="E646">
        <f t="shared" si="11"/>
        <v>0</v>
      </c>
    </row>
    <row r="647" spans="1:5">
      <c r="A647" s="241" t="s">
        <v>994</v>
      </c>
      <c r="B647">
        <v>550040071</v>
      </c>
      <c r="C647">
        <v>4</v>
      </c>
      <c r="D647">
        <v>4</v>
      </c>
      <c r="E647">
        <f t="shared" si="11"/>
        <v>0</v>
      </c>
    </row>
    <row r="648" spans="1:5">
      <c r="A648" s="241" t="s">
        <v>995</v>
      </c>
      <c r="B648">
        <v>550070614</v>
      </c>
      <c r="C648">
        <v>36</v>
      </c>
      <c r="D648">
        <v>36</v>
      </c>
      <c r="E648">
        <f t="shared" si="11"/>
        <v>0</v>
      </c>
    </row>
    <row r="649" spans="1:5">
      <c r="A649" s="241" t="s">
        <v>996</v>
      </c>
      <c r="B649">
        <v>550070614</v>
      </c>
      <c r="C649">
        <v>36</v>
      </c>
      <c r="D649">
        <v>36</v>
      </c>
      <c r="E649">
        <f t="shared" si="11"/>
        <v>0</v>
      </c>
    </row>
    <row r="650" spans="1:5">
      <c r="A650" s="241" t="s">
        <v>997</v>
      </c>
      <c r="B650">
        <v>550070614</v>
      </c>
      <c r="C650">
        <v>36</v>
      </c>
      <c r="D650">
        <v>36</v>
      </c>
      <c r="E650">
        <f t="shared" si="11"/>
        <v>0</v>
      </c>
    </row>
    <row r="651" spans="1:5">
      <c r="A651" s="241" t="s">
        <v>998</v>
      </c>
      <c r="B651">
        <v>550070614</v>
      </c>
      <c r="C651">
        <v>36</v>
      </c>
      <c r="D651">
        <v>36</v>
      </c>
      <c r="E651">
        <f t="shared" si="11"/>
        <v>0</v>
      </c>
    </row>
    <row r="652" spans="1:5">
      <c r="A652" s="241" t="s">
        <v>999</v>
      </c>
      <c r="B652">
        <v>550070614</v>
      </c>
      <c r="C652">
        <v>36</v>
      </c>
      <c r="D652">
        <v>36</v>
      </c>
      <c r="E652">
        <f t="shared" si="11"/>
        <v>0</v>
      </c>
    </row>
    <row r="653" spans="1:5">
      <c r="A653" s="241" t="s">
        <v>1000</v>
      </c>
      <c r="B653">
        <v>550070614</v>
      </c>
      <c r="C653">
        <v>36</v>
      </c>
      <c r="D653">
        <v>36</v>
      </c>
      <c r="E653">
        <f t="shared" si="11"/>
        <v>0</v>
      </c>
    </row>
    <row r="654" spans="1:5">
      <c r="A654" s="241" t="s">
        <v>1001</v>
      </c>
      <c r="B654">
        <v>550063232</v>
      </c>
      <c r="C654">
        <v>3</v>
      </c>
      <c r="D654">
        <v>3</v>
      </c>
      <c r="E654">
        <f t="shared" si="11"/>
        <v>0</v>
      </c>
    </row>
    <row r="655" spans="1:5">
      <c r="A655" s="241" t="s">
        <v>1002</v>
      </c>
      <c r="B655">
        <v>550063232</v>
      </c>
      <c r="C655">
        <v>24</v>
      </c>
      <c r="D655">
        <v>24</v>
      </c>
      <c r="E655">
        <f t="shared" si="11"/>
        <v>0</v>
      </c>
    </row>
    <row r="656" spans="1:5">
      <c r="A656" s="241" t="s">
        <v>1003</v>
      </c>
      <c r="B656">
        <v>550045080</v>
      </c>
      <c r="C656">
        <v>4</v>
      </c>
      <c r="D656">
        <v>4</v>
      </c>
      <c r="E656">
        <f t="shared" si="11"/>
        <v>0</v>
      </c>
    </row>
    <row r="657" spans="1:5">
      <c r="A657" s="241" t="s">
        <v>1004</v>
      </c>
      <c r="B657">
        <v>550044580</v>
      </c>
      <c r="C657">
        <v>4</v>
      </c>
      <c r="D657">
        <v>4</v>
      </c>
      <c r="E657">
        <f t="shared" si="11"/>
        <v>0</v>
      </c>
    </row>
    <row r="658" spans="1:5">
      <c r="A658" s="241" t="s">
        <v>1005</v>
      </c>
      <c r="B658">
        <v>550040071</v>
      </c>
      <c r="C658">
        <v>4</v>
      </c>
      <c r="D658">
        <v>4</v>
      </c>
      <c r="E658">
        <f t="shared" si="11"/>
        <v>0</v>
      </c>
    </row>
    <row r="659" spans="1:5">
      <c r="A659" s="241" t="s">
        <v>1006</v>
      </c>
      <c r="B659">
        <v>550040071</v>
      </c>
      <c r="C659">
        <v>4</v>
      </c>
      <c r="D659">
        <v>4</v>
      </c>
      <c r="E659">
        <f t="shared" si="11"/>
        <v>0</v>
      </c>
    </row>
    <row r="660" spans="1:5">
      <c r="A660" s="241" t="s">
        <v>1007</v>
      </c>
      <c r="B660">
        <v>550070614</v>
      </c>
      <c r="C660">
        <v>36</v>
      </c>
      <c r="D660">
        <v>36</v>
      </c>
      <c r="E660">
        <f t="shared" si="11"/>
        <v>0</v>
      </c>
    </row>
    <row r="661" spans="1:5">
      <c r="A661" s="241" t="s">
        <v>1008</v>
      </c>
      <c r="B661">
        <v>550070614</v>
      </c>
      <c r="C661">
        <v>36</v>
      </c>
      <c r="D661">
        <v>36</v>
      </c>
      <c r="E661">
        <f t="shared" si="11"/>
        <v>0</v>
      </c>
    </row>
    <row r="662" spans="1:5">
      <c r="A662" s="241" t="s">
        <v>1009</v>
      </c>
      <c r="B662">
        <v>550070614</v>
      </c>
      <c r="C662">
        <v>36</v>
      </c>
      <c r="D662">
        <v>36</v>
      </c>
      <c r="E662">
        <f t="shared" si="11"/>
        <v>0</v>
      </c>
    </row>
    <row r="663" spans="1:5">
      <c r="A663" s="241" t="s">
        <v>1010</v>
      </c>
      <c r="B663">
        <v>550070614</v>
      </c>
      <c r="C663">
        <v>36</v>
      </c>
      <c r="D663">
        <v>36</v>
      </c>
      <c r="E663">
        <f t="shared" si="11"/>
        <v>0</v>
      </c>
    </row>
    <row r="664" spans="1:5">
      <c r="A664" s="241" t="s">
        <v>348</v>
      </c>
      <c r="B664">
        <v>550047459</v>
      </c>
      <c r="C664">
        <v>0</v>
      </c>
      <c r="E664">
        <f t="shared" si="11"/>
        <v>0</v>
      </c>
    </row>
    <row r="665" spans="1:5">
      <c r="A665" s="241" t="s">
        <v>1011</v>
      </c>
      <c r="B665">
        <v>550069888</v>
      </c>
      <c r="C665">
        <v>0</v>
      </c>
      <c r="E665">
        <f t="shared" si="11"/>
        <v>0</v>
      </c>
    </row>
    <row r="666" spans="1:5">
      <c r="A666" s="241" t="s">
        <v>1012</v>
      </c>
      <c r="B666">
        <v>550044580</v>
      </c>
      <c r="C666">
        <v>4</v>
      </c>
      <c r="D666">
        <v>4</v>
      </c>
      <c r="E666">
        <f t="shared" si="11"/>
        <v>0</v>
      </c>
    </row>
    <row r="667" spans="1:5">
      <c r="A667" s="241" t="s">
        <v>1013</v>
      </c>
      <c r="B667">
        <v>550040071</v>
      </c>
      <c r="C667">
        <v>4</v>
      </c>
      <c r="D667">
        <v>4</v>
      </c>
      <c r="E667">
        <f t="shared" si="11"/>
        <v>0</v>
      </c>
    </row>
    <row r="668" spans="1:5">
      <c r="A668" s="241" t="s">
        <v>1014</v>
      </c>
      <c r="B668">
        <v>550044580</v>
      </c>
      <c r="C668">
        <v>4</v>
      </c>
      <c r="D668">
        <v>4</v>
      </c>
      <c r="E668">
        <f t="shared" si="11"/>
        <v>0</v>
      </c>
    </row>
    <row r="669" spans="1:5">
      <c r="A669" s="241" t="s">
        <v>1015</v>
      </c>
      <c r="B669">
        <v>550044580</v>
      </c>
      <c r="C669">
        <v>4</v>
      </c>
      <c r="D669">
        <v>4</v>
      </c>
      <c r="E669">
        <f t="shared" si="11"/>
        <v>0</v>
      </c>
    </row>
    <row r="670" spans="1:5">
      <c r="A670" s="241" t="s">
        <v>1016</v>
      </c>
      <c r="B670">
        <v>550070614</v>
      </c>
      <c r="C670">
        <v>36</v>
      </c>
      <c r="D670">
        <v>36</v>
      </c>
      <c r="E670">
        <f t="shared" si="11"/>
        <v>0</v>
      </c>
    </row>
    <row r="671" spans="1:5">
      <c r="A671" s="241" t="s">
        <v>1017</v>
      </c>
      <c r="B671">
        <v>550070614</v>
      </c>
      <c r="C671">
        <v>36</v>
      </c>
      <c r="D671">
        <v>36</v>
      </c>
      <c r="E671">
        <f t="shared" si="11"/>
        <v>0</v>
      </c>
    </row>
    <row r="672" spans="1:5">
      <c r="A672" s="241" t="s">
        <v>1018</v>
      </c>
      <c r="B672">
        <v>550070614</v>
      </c>
      <c r="C672">
        <v>36</v>
      </c>
      <c r="D672">
        <v>36</v>
      </c>
      <c r="E672">
        <f t="shared" si="11"/>
        <v>0</v>
      </c>
    </row>
    <row r="673" spans="1:5">
      <c r="A673" s="241" t="s">
        <v>1019</v>
      </c>
      <c r="B673">
        <v>550070614</v>
      </c>
      <c r="C673">
        <v>36</v>
      </c>
      <c r="D673">
        <v>36</v>
      </c>
      <c r="E673">
        <f t="shared" si="11"/>
        <v>0</v>
      </c>
    </row>
    <row r="674" spans="1:5">
      <c r="A674" s="241" t="s">
        <v>1020</v>
      </c>
      <c r="B674">
        <v>550063232</v>
      </c>
      <c r="C674">
        <v>0</v>
      </c>
      <c r="E674">
        <f t="shared" si="11"/>
        <v>0</v>
      </c>
    </row>
    <row r="675" spans="1:5">
      <c r="A675" s="241" t="s">
        <v>1021</v>
      </c>
      <c r="B675">
        <v>550062460</v>
      </c>
      <c r="C675">
        <v>0</v>
      </c>
      <c r="E675">
        <f t="shared" si="11"/>
        <v>0</v>
      </c>
    </row>
    <row r="676" spans="1:5">
      <c r="A676" s="241" t="s">
        <v>1022</v>
      </c>
      <c r="B676">
        <v>550040071</v>
      </c>
      <c r="C676">
        <v>4</v>
      </c>
      <c r="D676">
        <v>4</v>
      </c>
      <c r="E676">
        <f t="shared" si="11"/>
        <v>0</v>
      </c>
    </row>
    <row r="677" spans="1:5">
      <c r="A677" s="241" t="s">
        <v>1023</v>
      </c>
      <c r="B677">
        <v>550040071</v>
      </c>
      <c r="C677">
        <v>4</v>
      </c>
      <c r="D677">
        <v>4</v>
      </c>
      <c r="E677">
        <f t="shared" si="11"/>
        <v>0</v>
      </c>
    </row>
    <row r="678" spans="1:5">
      <c r="A678" s="241" t="s">
        <v>1024</v>
      </c>
      <c r="B678">
        <v>550044580</v>
      </c>
      <c r="C678">
        <v>4</v>
      </c>
      <c r="D678">
        <v>4</v>
      </c>
      <c r="E678">
        <f t="shared" si="11"/>
        <v>0</v>
      </c>
    </row>
    <row r="679" spans="1:5">
      <c r="A679" s="241" t="s">
        <v>1025</v>
      </c>
      <c r="B679">
        <v>550040071</v>
      </c>
      <c r="C679">
        <v>4</v>
      </c>
      <c r="D679">
        <v>4</v>
      </c>
      <c r="E679">
        <f t="shared" si="11"/>
        <v>0</v>
      </c>
    </row>
    <row r="680" spans="1:5">
      <c r="A680" s="241" t="s">
        <v>1026</v>
      </c>
      <c r="B680">
        <v>550070614</v>
      </c>
      <c r="C680">
        <v>36</v>
      </c>
      <c r="D680">
        <v>36</v>
      </c>
      <c r="E680">
        <f t="shared" si="11"/>
        <v>0</v>
      </c>
    </row>
    <row r="681" spans="1:5">
      <c r="A681" s="241" t="s">
        <v>1027</v>
      </c>
      <c r="B681">
        <v>550070614</v>
      </c>
      <c r="C681">
        <v>36</v>
      </c>
      <c r="D681">
        <v>36</v>
      </c>
      <c r="E681">
        <f t="shared" si="11"/>
        <v>0</v>
      </c>
    </row>
    <row r="682" spans="1:5">
      <c r="A682" s="241" t="s">
        <v>1028</v>
      </c>
      <c r="B682">
        <v>550070614</v>
      </c>
      <c r="C682">
        <v>36</v>
      </c>
      <c r="D682">
        <v>36</v>
      </c>
      <c r="E682">
        <f t="shared" si="11"/>
        <v>0</v>
      </c>
    </row>
    <row r="683" spans="1:5">
      <c r="A683" s="241" t="s">
        <v>1029</v>
      </c>
      <c r="B683">
        <v>550070614</v>
      </c>
      <c r="C683">
        <v>36</v>
      </c>
      <c r="D683">
        <v>36</v>
      </c>
      <c r="E683">
        <f t="shared" si="11"/>
        <v>0</v>
      </c>
    </row>
    <row r="684" spans="1:5">
      <c r="A684" s="241" t="s">
        <v>1030</v>
      </c>
      <c r="B684">
        <v>550070614</v>
      </c>
      <c r="C684">
        <v>0</v>
      </c>
      <c r="E684">
        <f t="shared" si="11"/>
        <v>0</v>
      </c>
    </row>
    <row r="685" spans="1:5">
      <c r="A685" s="241" t="s">
        <v>1031</v>
      </c>
      <c r="B685">
        <v>550046498</v>
      </c>
      <c r="C685">
        <v>0</v>
      </c>
      <c r="E685">
        <f t="shared" si="11"/>
        <v>0</v>
      </c>
    </row>
    <row r="686" spans="1:5">
      <c r="A686" s="241" t="s">
        <v>1032</v>
      </c>
      <c r="B686">
        <v>550040071</v>
      </c>
      <c r="C686">
        <v>4</v>
      </c>
      <c r="D686">
        <v>4</v>
      </c>
      <c r="E686">
        <f t="shared" si="11"/>
        <v>0</v>
      </c>
    </row>
    <row r="687" spans="1:5">
      <c r="A687" s="241" t="s">
        <v>1033</v>
      </c>
      <c r="B687">
        <v>550040071</v>
      </c>
      <c r="C687">
        <v>4</v>
      </c>
      <c r="D687">
        <v>4</v>
      </c>
      <c r="E687">
        <f t="shared" si="11"/>
        <v>0</v>
      </c>
    </row>
    <row r="688" spans="1:5">
      <c r="A688" s="241" t="s">
        <v>1034</v>
      </c>
      <c r="B688">
        <v>550040071</v>
      </c>
      <c r="C688">
        <v>4</v>
      </c>
      <c r="D688">
        <v>4</v>
      </c>
      <c r="E688">
        <f t="shared" si="11"/>
        <v>0</v>
      </c>
    </row>
    <row r="689" spans="1:5">
      <c r="A689" s="241" t="s">
        <v>1035</v>
      </c>
      <c r="B689">
        <v>550062460</v>
      </c>
      <c r="C689">
        <v>44</v>
      </c>
      <c r="D689">
        <v>44</v>
      </c>
      <c r="E689">
        <f t="shared" si="11"/>
        <v>0</v>
      </c>
    </row>
    <row r="690" spans="1:5">
      <c r="A690" s="241" t="s">
        <v>1036</v>
      </c>
      <c r="B690">
        <v>550062461</v>
      </c>
      <c r="C690">
        <v>48</v>
      </c>
      <c r="D690">
        <v>48</v>
      </c>
      <c r="E690">
        <f t="shared" si="11"/>
        <v>0</v>
      </c>
    </row>
    <row r="691" spans="1:5">
      <c r="A691" s="241" t="s">
        <v>1037</v>
      </c>
      <c r="B691">
        <v>550062461</v>
      </c>
      <c r="C691">
        <v>48</v>
      </c>
      <c r="D691">
        <v>48</v>
      </c>
      <c r="E691">
        <f t="shared" si="11"/>
        <v>0</v>
      </c>
    </row>
    <row r="692" spans="1:5">
      <c r="A692" s="241" t="s">
        <v>1038</v>
      </c>
      <c r="B692">
        <v>550062461</v>
      </c>
      <c r="C692">
        <v>48</v>
      </c>
      <c r="D692">
        <v>48</v>
      </c>
      <c r="E692">
        <f t="shared" si="11"/>
        <v>0</v>
      </c>
    </row>
    <row r="693" spans="1:5">
      <c r="A693" s="241" t="s">
        <v>1039</v>
      </c>
      <c r="B693">
        <v>550062461</v>
      </c>
      <c r="C693">
        <v>48</v>
      </c>
      <c r="D693">
        <v>48</v>
      </c>
      <c r="E693">
        <f t="shared" si="11"/>
        <v>0</v>
      </c>
    </row>
    <row r="694" spans="1:5">
      <c r="A694" s="241" t="s">
        <v>1040</v>
      </c>
      <c r="B694">
        <v>550046498</v>
      </c>
      <c r="C694">
        <v>0</v>
      </c>
      <c r="E694">
        <f t="shared" si="11"/>
        <v>0</v>
      </c>
    </row>
    <row r="695" spans="1:5">
      <c r="A695" s="241" t="s">
        <v>219</v>
      </c>
      <c r="B695">
        <v>550046498</v>
      </c>
      <c r="C695">
        <v>0</v>
      </c>
      <c r="E695">
        <f t="shared" si="11"/>
        <v>0</v>
      </c>
    </row>
    <row r="696" spans="1:5">
      <c r="A696" s="241" t="s">
        <v>1041</v>
      </c>
      <c r="B696">
        <v>550040071</v>
      </c>
      <c r="C696">
        <v>4</v>
      </c>
      <c r="D696">
        <v>4</v>
      </c>
      <c r="E696">
        <f t="shared" si="11"/>
        <v>0</v>
      </c>
    </row>
    <row r="697" spans="1:5">
      <c r="A697" s="241" t="s">
        <v>1042</v>
      </c>
      <c r="B697">
        <v>550040071</v>
      </c>
      <c r="C697">
        <v>4</v>
      </c>
      <c r="D697">
        <v>4</v>
      </c>
      <c r="E697">
        <f t="shared" si="11"/>
        <v>0</v>
      </c>
    </row>
    <row r="698" spans="1:5">
      <c r="A698" s="241" t="s">
        <v>1043</v>
      </c>
      <c r="B698">
        <v>550062460</v>
      </c>
      <c r="C698">
        <v>44</v>
      </c>
      <c r="D698">
        <v>44</v>
      </c>
      <c r="E698">
        <f t="shared" si="11"/>
        <v>0</v>
      </c>
    </row>
    <row r="699" spans="1:5">
      <c r="A699" s="241" t="s">
        <v>1044</v>
      </c>
      <c r="B699">
        <v>550062460</v>
      </c>
      <c r="C699">
        <v>44</v>
      </c>
      <c r="D699">
        <v>44</v>
      </c>
      <c r="E699">
        <f t="shared" si="11"/>
        <v>0</v>
      </c>
    </row>
    <row r="700" spans="1:5">
      <c r="A700" s="241" t="s">
        <v>1045</v>
      </c>
      <c r="B700">
        <v>550062461</v>
      </c>
      <c r="C700">
        <v>48</v>
      </c>
      <c r="D700">
        <v>48</v>
      </c>
      <c r="E700">
        <f t="shared" si="11"/>
        <v>0</v>
      </c>
    </row>
    <row r="701" spans="1:5">
      <c r="A701" s="241" t="s">
        <v>1046</v>
      </c>
      <c r="B701">
        <v>550062461</v>
      </c>
      <c r="C701">
        <v>48</v>
      </c>
      <c r="D701">
        <v>48</v>
      </c>
      <c r="E701">
        <f t="shared" si="11"/>
        <v>0</v>
      </c>
    </row>
    <row r="702" spans="1:5">
      <c r="A702" s="241" t="s">
        <v>1047</v>
      </c>
      <c r="B702">
        <v>550070613</v>
      </c>
      <c r="C702">
        <v>44</v>
      </c>
      <c r="D702">
        <v>44</v>
      </c>
      <c r="E702">
        <f t="shared" si="11"/>
        <v>0</v>
      </c>
    </row>
    <row r="703" spans="1:5">
      <c r="A703" s="241" t="s">
        <v>1048</v>
      </c>
      <c r="B703">
        <v>550070613</v>
      </c>
      <c r="C703">
        <v>44</v>
      </c>
      <c r="D703">
        <v>44</v>
      </c>
      <c r="E703">
        <f t="shared" si="11"/>
        <v>0</v>
      </c>
    </row>
    <row r="704" spans="1:5">
      <c r="A704" s="241" t="s">
        <v>1049</v>
      </c>
      <c r="B704">
        <v>550046498</v>
      </c>
      <c r="C704">
        <v>0</v>
      </c>
      <c r="E704">
        <f t="shared" si="11"/>
        <v>0</v>
      </c>
    </row>
    <row r="705" spans="1:5">
      <c r="A705" s="241" t="s">
        <v>1050</v>
      </c>
      <c r="B705">
        <v>550058593</v>
      </c>
      <c r="C705">
        <v>0</v>
      </c>
      <c r="E705">
        <f t="shared" si="11"/>
        <v>0</v>
      </c>
    </row>
    <row r="706" spans="1:5">
      <c r="A706" s="241" t="s">
        <v>1051</v>
      </c>
      <c r="B706">
        <v>550040071</v>
      </c>
      <c r="C706">
        <v>4</v>
      </c>
      <c r="D706">
        <v>4</v>
      </c>
      <c r="E706">
        <f t="shared" si="11"/>
        <v>0</v>
      </c>
    </row>
    <row r="707" spans="1:5">
      <c r="A707" s="241" t="s">
        <v>1052</v>
      </c>
      <c r="B707">
        <v>550040071</v>
      </c>
      <c r="C707">
        <v>4</v>
      </c>
      <c r="D707">
        <v>4</v>
      </c>
      <c r="E707">
        <f t="shared" si="11"/>
        <v>0</v>
      </c>
    </row>
    <row r="708" spans="1:5">
      <c r="A708" s="241" t="s">
        <v>220</v>
      </c>
      <c r="B708">
        <v>550040071</v>
      </c>
      <c r="C708">
        <v>4</v>
      </c>
      <c r="D708">
        <v>4</v>
      </c>
      <c r="E708">
        <f t="shared" si="11"/>
        <v>0</v>
      </c>
    </row>
    <row r="709" spans="1:5">
      <c r="A709" s="241" t="s">
        <v>221</v>
      </c>
      <c r="B709">
        <v>550044360</v>
      </c>
      <c r="C709">
        <v>4</v>
      </c>
      <c r="D709">
        <v>4</v>
      </c>
      <c r="E709">
        <f t="shared" ref="E709:E772" si="12">C709-D709</f>
        <v>0</v>
      </c>
    </row>
    <row r="710" spans="1:5">
      <c r="A710" s="241" t="s">
        <v>1053</v>
      </c>
      <c r="B710">
        <v>550062464</v>
      </c>
      <c r="C710">
        <v>48</v>
      </c>
      <c r="D710">
        <v>48</v>
      </c>
      <c r="E710">
        <f t="shared" si="12"/>
        <v>0</v>
      </c>
    </row>
    <row r="711" spans="1:5">
      <c r="A711" s="241" t="s">
        <v>1054</v>
      </c>
      <c r="B711">
        <v>550062464</v>
      </c>
      <c r="C711">
        <v>48</v>
      </c>
      <c r="D711">
        <v>48</v>
      </c>
      <c r="E711">
        <f t="shared" si="12"/>
        <v>0</v>
      </c>
    </row>
    <row r="712" spans="1:5">
      <c r="A712" s="241" t="s">
        <v>1055</v>
      </c>
      <c r="B712">
        <v>550062464</v>
      </c>
      <c r="C712">
        <v>48</v>
      </c>
      <c r="D712">
        <v>48</v>
      </c>
      <c r="E712">
        <f t="shared" si="12"/>
        <v>0</v>
      </c>
    </row>
    <row r="713" spans="1:5">
      <c r="A713" s="241" t="s">
        <v>1056</v>
      </c>
      <c r="B713">
        <v>550062464</v>
      </c>
      <c r="C713">
        <v>48</v>
      </c>
      <c r="D713">
        <v>48</v>
      </c>
      <c r="E713">
        <f t="shared" si="12"/>
        <v>0</v>
      </c>
    </row>
    <row r="714" spans="1:5">
      <c r="A714" s="241" t="s">
        <v>1057</v>
      </c>
      <c r="B714">
        <v>550058593</v>
      </c>
      <c r="C714">
        <v>41</v>
      </c>
      <c r="D714">
        <v>41</v>
      </c>
      <c r="E714">
        <f t="shared" si="12"/>
        <v>0</v>
      </c>
    </row>
    <row r="715" spans="1:5">
      <c r="A715" s="241" t="s">
        <v>1058</v>
      </c>
      <c r="B715">
        <v>550076426</v>
      </c>
      <c r="C715">
        <v>0</v>
      </c>
      <c r="E715">
        <f t="shared" si="12"/>
        <v>0</v>
      </c>
    </row>
    <row r="716" spans="1:5">
      <c r="A716" s="241" t="s">
        <v>223</v>
      </c>
      <c r="B716">
        <v>550044360</v>
      </c>
      <c r="C716">
        <v>4</v>
      </c>
      <c r="D716">
        <v>4</v>
      </c>
      <c r="E716">
        <f t="shared" si="12"/>
        <v>0</v>
      </c>
    </row>
    <row r="717" spans="1:5">
      <c r="A717" s="241" t="s">
        <v>224</v>
      </c>
      <c r="B717">
        <v>550044580</v>
      </c>
      <c r="C717">
        <v>4</v>
      </c>
      <c r="D717">
        <v>4</v>
      </c>
      <c r="E717">
        <f t="shared" si="12"/>
        <v>0</v>
      </c>
    </row>
    <row r="718" spans="1:5">
      <c r="A718" s="241" t="s">
        <v>1059</v>
      </c>
      <c r="B718">
        <v>550044360</v>
      </c>
      <c r="C718">
        <v>4</v>
      </c>
      <c r="D718">
        <v>4</v>
      </c>
      <c r="E718">
        <f t="shared" si="12"/>
        <v>0</v>
      </c>
    </row>
    <row r="719" spans="1:5">
      <c r="A719" s="241" t="s">
        <v>1060</v>
      </c>
      <c r="B719">
        <v>550044360</v>
      </c>
      <c r="C719">
        <v>4</v>
      </c>
      <c r="D719">
        <v>4</v>
      </c>
      <c r="E719">
        <f t="shared" si="12"/>
        <v>0</v>
      </c>
    </row>
    <row r="720" spans="1:5">
      <c r="A720" s="241" t="s">
        <v>1061</v>
      </c>
      <c r="B720">
        <v>550062463</v>
      </c>
      <c r="C720">
        <v>48</v>
      </c>
      <c r="D720">
        <v>48</v>
      </c>
      <c r="E720">
        <f t="shared" si="12"/>
        <v>0</v>
      </c>
    </row>
    <row r="721" spans="1:5">
      <c r="A721" s="241" t="s">
        <v>1062</v>
      </c>
      <c r="B721">
        <v>550062463</v>
      </c>
      <c r="C721">
        <v>48</v>
      </c>
      <c r="D721">
        <v>48</v>
      </c>
      <c r="E721">
        <f t="shared" si="12"/>
        <v>0</v>
      </c>
    </row>
    <row r="722" spans="1:5">
      <c r="A722" s="241" t="s">
        <v>1063</v>
      </c>
      <c r="B722">
        <v>550062463</v>
      </c>
      <c r="C722">
        <v>48</v>
      </c>
      <c r="D722">
        <v>48</v>
      </c>
      <c r="E722">
        <f t="shared" si="12"/>
        <v>0</v>
      </c>
    </row>
    <row r="723" spans="1:5">
      <c r="A723" s="241" t="s">
        <v>1064</v>
      </c>
      <c r="B723">
        <v>550062463</v>
      </c>
      <c r="C723">
        <v>48</v>
      </c>
      <c r="D723">
        <v>48</v>
      </c>
      <c r="E723">
        <f t="shared" si="12"/>
        <v>0</v>
      </c>
    </row>
    <row r="724" spans="1:5">
      <c r="A724" s="241" t="s">
        <v>1065</v>
      </c>
      <c r="B724">
        <v>550058593</v>
      </c>
      <c r="C724">
        <v>6</v>
      </c>
      <c r="D724">
        <v>6</v>
      </c>
      <c r="E724">
        <f t="shared" si="12"/>
        <v>0</v>
      </c>
    </row>
    <row r="725" spans="1:5">
      <c r="A725" s="241" t="s">
        <v>1066</v>
      </c>
      <c r="B725">
        <v>550062464</v>
      </c>
      <c r="C725">
        <v>0</v>
      </c>
      <c r="E725">
        <f t="shared" si="12"/>
        <v>0</v>
      </c>
    </row>
    <row r="726" spans="1:5">
      <c r="A726" s="241" t="s">
        <v>1067</v>
      </c>
      <c r="B726">
        <v>550044360</v>
      </c>
      <c r="C726">
        <v>4</v>
      </c>
      <c r="D726">
        <v>4</v>
      </c>
      <c r="E726">
        <f t="shared" si="12"/>
        <v>0</v>
      </c>
    </row>
    <row r="727" spans="1:5">
      <c r="A727" s="241" t="s">
        <v>1068</v>
      </c>
      <c r="B727">
        <v>550044360</v>
      </c>
      <c r="C727">
        <v>4</v>
      </c>
      <c r="D727">
        <v>4</v>
      </c>
      <c r="E727">
        <f t="shared" si="12"/>
        <v>0</v>
      </c>
    </row>
    <row r="728" spans="1:5">
      <c r="A728" s="241" t="s">
        <v>1069</v>
      </c>
      <c r="B728">
        <v>550044360</v>
      </c>
      <c r="C728">
        <v>4</v>
      </c>
      <c r="D728">
        <v>4</v>
      </c>
      <c r="E728">
        <f t="shared" si="12"/>
        <v>0</v>
      </c>
    </row>
    <row r="729" spans="1:5">
      <c r="A729" s="241" t="s">
        <v>1070</v>
      </c>
      <c r="B729">
        <v>550044360</v>
      </c>
      <c r="C729">
        <v>4</v>
      </c>
      <c r="D729">
        <v>4</v>
      </c>
      <c r="E729">
        <f t="shared" si="12"/>
        <v>0</v>
      </c>
    </row>
    <row r="730" spans="1:5">
      <c r="A730" s="241" t="s">
        <v>1071</v>
      </c>
      <c r="B730">
        <v>550062463</v>
      </c>
      <c r="C730">
        <v>48</v>
      </c>
      <c r="D730">
        <v>48</v>
      </c>
      <c r="E730">
        <f t="shared" si="12"/>
        <v>0</v>
      </c>
    </row>
    <row r="731" spans="1:5">
      <c r="A731" s="241" t="s">
        <v>1072</v>
      </c>
      <c r="B731">
        <v>550062463</v>
      </c>
      <c r="C731">
        <v>48</v>
      </c>
      <c r="D731">
        <v>48</v>
      </c>
      <c r="E731">
        <f t="shared" si="12"/>
        <v>0</v>
      </c>
    </row>
    <row r="732" spans="1:5">
      <c r="A732" s="241" t="s">
        <v>1073</v>
      </c>
      <c r="B732">
        <v>550062464</v>
      </c>
      <c r="C732">
        <v>0</v>
      </c>
      <c r="E732">
        <f t="shared" si="12"/>
        <v>0</v>
      </c>
    </row>
    <row r="733" spans="1:5">
      <c r="A733" s="241" t="s">
        <v>1074</v>
      </c>
      <c r="B733">
        <v>550062464</v>
      </c>
      <c r="C733">
        <v>48</v>
      </c>
      <c r="D733">
        <v>48</v>
      </c>
      <c r="E733">
        <f t="shared" si="12"/>
        <v>0</v>
      </c>
    </row>
    <row r="734" spans="1:5">
      <c r="A734" s="241" t="s">
        <v>222</v>
      </c>
      <c r="B734">
        <v>550070614</v>
      </c>
      <c r="C734">
        <v>0</v>
      </c>
      <c r="E734">
        <f t="shared" si="12"/>
        <v>0</v>
      </c>
    </row>
    <row r="735" spans="1:5">
      <c r="A735" s="241" t="s">
        <v>1075</v>
      </c>
      <c r="B735">
        <v>550062284</v>
      </c>
      <c r="C735">
        <v>0</v>
      </c>
      <c r="E735">
        <f t="shared" si="12"/>
        <v>0</v>
      </c>
    </row>
    <row r="736" spans="1:5">
      <c r="A736" s="241" t="s">
        <v>1076</v>
      </c>
      <c r="B736">
        <v>550044580</v>
      </c>
      <c r="C736">
        <v>4</v>
      </c>
      <c r="D736">
        <v>4</v>
      </c>
      <c r="E736">
        <f t="shared" si="12"/>
        <v>0</v>
      </c>
    </row>
    <row r="737" spans="1:5">
      <c r="A737" s="241" t="s">
        <v>1077</v>
      </c>
      <c r="B737">
        <v>550044580</v>
      </c>
      <c r="C737">
        <v>4</v>
      </c>
      <c r="D737">
        <v>4</v>
      </c>
      <c r="E737">
        <f t="shared" si="12"/>
        <v>0</v>
      </c>
    </row>
    <row r="738" spans="1:5">
      <c r="A738" s="241" t="s">
        <v>1078</v>
      </c>
      <c r="B738">
        <v>550070614</v>
      </c>
      <c r="C738">
        <v>0</v>
      </c>
      <c r="E738">
        <f t="shared" si="12"/>
        <v>0</v>
      </c>
    </row>
    <row r="739" spans="1:5">
      <c r="A739" s="241" t="s">
        <v>1079</v>
      </c>
      <c r="B739">
        <v>550045080</v>
      </c>
      <c r="C739">
        <v>4</v>
      </c>
      <c r="D739">
        <v>4</v>
      </c>
      <c r="E739">
        <f t="shared" si="12"/>
        <v>0</v>
      </c>
    </row>
    <row r="740" spans="1:5">
      <c r="A740" s="241" t="s">
        <v>1080</v>
      </c>
      <c r="B740">
        <v>550076253</v>
      </c>
      <c r="C740">
        <v>80</v>
      </c>
      <c r="D740">
        <v>80</v>
      </c>
      <c r="E740">
        <f t="shared" si="12"/>
        <v>0</v>
      </c>
    </row>
    <row r="741" spans="1:5">
      <c r="A741" s="241" t="s">
        <v>1081</v>
      </c>
      <c r="B741">
        <v>550076253</v>
      </c>
      <c r="C741">
        <v>80</v>
      </c>
      <c r="D741">
        <v>80</v>
      </c>
      <c r="E741">
        <f t="shared" si="12"/>
        <v>0</v>
      </c>
    </row>
    <row r="742" spans="1:5">
      <c r="A742" s="241" t="s">
        <v>1082</v>
      </c>
      <c r="B742">
        <v>550044845</v>
      </c>
      <c r="C742">
        <v>44</v>
      </c>
      <c r="D742">
        <v>44</v>
      </c>
      <c r="E742">
        <f t="shared" si="12"/>
        <v>0</v>
      </c>
    </row>
    <row r="743" spans="1:5">
      <c r="A743" s="241" t="s">
        <v>1083</v>
      </c>
      <c r="B743">
        <v>550044845</v>
      </c>
      <c r="C743">
        <v>44</v>
      </c>
      <c r="D743">
        <v>44</v>
      </c>
      <c r="E743">
        <f t="shared" si="12"/>
        <v>0</v>
      </c>
    </row>
    <row r="744" spans="1:5">
      <c r="A744" s="241" t="s">
        <v>3174</v>
      </c>
      <c r="B744">
        <v>550048593</v>
      </c>
      <c r="C744">
        <v>0</v>
      </c>
      <c r="E744">
        <f t="shared" si="12"/>
        <v>0</v>
      </c>
    </row>
    <row r="745" spans="1:5">
      <c r="A745" s="241" t="s">
        <v>1084</v>
      </c>
      <c r="B745">
        <v>550044580</v>
      </c>
      <c r="C745">
        <v>1</v>
      </c>
      <c r="D745">
        <v>1</v>
      </c>
      <c r="E745">
        <f t="shared" si="12"/>
        <v>0</v>
      </c>
    </row>
    <row r="746" spans="1:5">
      <c r="A746" s="241" t="s">
        <v>1085</v>
      </c>
      <c r="B746">
        <v>550045080</v>
      </c>
      <c r="C746">
        <v>4</v>
      </c>
      <c r="D746">
        <v>4</v>
      </c>
      <c r="E746">
        <f t="shared" si="12"/>
        <v>0</v>
      </c>
    </row>
    <row r="747" spans="1:5">
      <c r="A747" s="241" t="s">
        <v>1086</v>
      </c>
      <c r="B747">
        <v>550045080</v>
      </c>
      <c r="C747">
        <v>4</v>
      </c>
      <c r="D747">
        <v>4</v>
      </c>
      <c r="E747">
        <f t="shared" si="12"/>
        <v>0</v>
      </c>
    </row>
    <row r="748" spans="1:5">
      <c r="A748" s="241" t="s">
        <v>1087</v>
      </c>
      <c r="B748">
        <v>550045080</v>
      </c>
      <c r="C748">
        <v>4</v>
      </c>
      <c r="D748">
        <v>4</v>
      </c>
      <c r="E748">
        <f t="shared" si="12"/>
        <v>0</v>
      </c>
    </row>
    <row r="749" spans="1:5">
      <c r="A749" s="241" t="s">
        <v>1088</v>
      </c>
      <c r="B749">
        <v>550045080</v>
      </c>
      <c r="C749">
        <v>4</v>
      </c>
      <c r="D749">
        <v>4</v>
      </c>
      <c r="E749">
        <f t="shared" si="12"/>
        <v>0</v>
      </c>
    </row>
    <row r="750" spans="1:5">
      <c r="A750" s="241" t="s">
        <v>1089</v>
      </c>
      <c r="B750">
        <v>550044845</v>
      </c>
      <c r="C750">
        <v>44</v>
      </c>
      <c r="D750">
        <v>44</v>
      </c>
      <c r="E750">
        <f t="shared" si="12"/>
        <v>0</v>
      </c>
    </row>
    <row r="751" spans="1:5">
      <c r="A751" s="241" t="s">
        <v>1090</v>
      </c>
      <c r="B751">
        <v>550044845</v>
      </c>
      <c r="C751">
        <v>44</v>
      </c>
      <c r="D751">
        <v>44</v>
      </c>
      <c r="E751">
        <f t="shared" si="12"/>
        <v>0</v>
      </c>
    </row>
    <row r="752" spans="1:5">
      <c r="A752" s="241" t="s">
        <v>1091</v>
      </c>
      <c r="B752">
        <v>550044845</v>
      </c>
      <c r="C752">
        <v>44</v>
      </c>
      <c r="D752">
        <v>44</v>
      </c>
      <c r="E752">
        <f t="shared" si="12"/>
        <v>0</v>
      </c>
    </row>
    <row r="753" spans="1:5">
      <c r="A753" s="241" t="s">
        <v>1092</v>
      </c>
      <c r="B753">
        <v>550044845</v>
      </c>
      <c r="C753">
        <v>44</v>
      </c>
      <c r="D753">
        <v>44</v>
      </c>
      <c r="E753">
        <f t="shared" si="12"/>
        <v>0</v>
      </c>
    </row>
    <row r="754" spans="1:5">
      <c r="A754" s="241" t="s">
        <v>1093</v>
      </c>
      <c r="B754">
        <v>550071397</v>
      </c>
      <c r="C754">
        <v>0</v>
      </c>
      <c r="E754">
        <f t="shared" si="12"/>
        <v>0</v>
      </c>
    </row>
    <row r="755" spans="1:5">
      <c r="A755" s="241" t="s">
        <v>1094</v>
      </c>
      <c r="B755">
        <v>550077345</v>
      </c>
      <c r="C755">
        <v>3</v>
      </c>
      <c r="D755">
        <v>3</v>
      </c>
      <c r="E755">
        <f t="shared" si="12"/>
        <v>0</v>
      </c>
    </row>
    <row r="756" spans="1:5">
      <c r="A756" s="241" t="s">
        <v>1095</v>
      </c>
      <c r="B756">
        <v>550044360</v>
      </c>
      <c r="C756">
        <v>4</v>
      </c>
      <c r="D756">
        <v>4</v>
      </c>
      <c r="E756">
        <f t="shared" si="12"/>
        <v>0</v>
      </c>
    </row>
    <row r="757" spans="1:5">
      <c r="A757" s="241" t="s">
        <v>1096</v>
      </c>
      <c r="B757">
        <v>550044360</v>
      </c>
      <c r="C757">
        <v>4</v>
      </c>
      <c r="D757">
        <v>4</v>
      </c>
      <c r="E757">
        <f t="shared" si="12"/>
        <v>0</v>
      </c>
    </row>
    <row r="758" spans="1:5">
      <c r="A758" s="241" t="s">
        <v>1097</v>
      </c>
      <c r="B758">
        <v>550062460</v>
      </c>
      <c r="C758">
        <v>44</v>
      </c>
      <c r="D758">
        <v>44</v>
      </c>
      <c r="E758">
        <f t="shared" si="12"/>
        <v>0</v>
      </c>
    </row>
    <row r="759" spans="1:5">
      <c r="A759" s="241" t="s">
        <v>1098</v>
      </c>
      <c r="B759">
        <v>550062460</v>
      </c>
      <c r="C759">
        <v>44</v>
      </c>
      <c r="D759">
        <v>44</v>
      </c>
      <c r="E759">
        <f t="shared" si="12"/>
        <v>0</v>
      </c>
    </row>
    <row r="760" spans="1:5">
      <c r="A760" s="241" t="s">
        <v>1099</v>
      </c>
      <c r="B760">
        <v>550077345</v>
      </c>
      <c r="C760">
        <v>48</v>
      </c>
      <c r="D760">
        <v>48</v>
      </c>
      <c r="E760">
        <f t="shared" si="12"/>
        <v>0</v>
      </c>
    </row>
    <row r="761" spans="1:5">
      <c r="A761" s="241" t="s">
        <v>1100</v>
      </c>
      <c r="B761">
        <v>550062464</v>
      </c>
      <c r="C761">
        <v>48</v>
      </c>
      <c r="D761">
        <v>48</v>
      </c>
      <c r="E761">
        <f t="shared" si="12"/>
        <v>0</v>
      </c>
    </row>
    <row r="762" spans="1:5">
      <c r="A762" s="241" t="s">
        <v>1101</v>
      </c>
      <c r="B762">
        <v>550062464</v>
      </c>
      <c r="C762">
        <v>48</v>
      </c>
      <c r="D762">
        <v>48</v>
      </c>
      <c r="E762">
        <f t="shared" si="12"/>
        <v>0</v>
      </c>
    </row>
    <row r="763" spans="1:5">
      <c r="A763" s="241" t="s">
        <v>1102</v>
      </c>
      <c r="B763">
        <v>550062464</v>
      </c>
      <c r="C763">
        <v>48</v>
      </c>
      <c r="D763">
        <v>48</v>
      </c>
      <c r="E763">
        <f t="shared" si="12"/>
        <v>0</v>
      </c>
    </row>
    <row r="764" spans="1:5">
      <c r="A764" s="241" t="s">
        <v>1103</v>
      </c>
      <c r="B764">
        <v>550070614</v>
      </c>
      <c r="C764">
        <v>0</v>
      </c>
      <c r="E764">
        <f t="shared" si="12"/>
        <v>0</v>
      </c>
    </row>
    <row r="765" spans="1:5">
      <c r="A765" s="241" t="s">
        <v>1104</v>
      </c>
      <c r="B765">
        <v>550062464</v>
      </c>
      <c r="C765">
        <v>4</v>
      </c>
      <c r="D765">
        <v>4</v>
      </c>
      <c r="E765">
        <f t="shared" si="12"/>
        <v>0</v>
      </c>
    </row>
    <row r="766" spans="1:5">
      <c r="A766" s="241" t="s">
        <v>1105</v>
      </c>
      <c r="B766">
        <v>550062464</v>
      </c>
      <c r="C766">
        <v>48</v>
      </c>
      <c r="D766">
        <v>48</v>
      </c>
      <c r="E766">
        <f t="shared" si="12"/>
        <v>0</v>
      </c>
    </row>
    <row r="767" spans="1:5">
      <c r="A767" s="241" t="s">
        <v>1106</v>
      </c>
      <c r="B767">
        <v>550048593</v>
      </c>
      <c r="C767">
        <v>48</v>
      </c>
      <c r="D767">
        <v>48</v>
      </c>
      <c r="E767">
        <f t="shared" si="12"/>
        <v>0</v>
      </c>
    </row>
    <row r="768" spans="1:5">
      <c r="A768" s="241" t="s">
        <v>1107</v>
      </c>
      <c r="B768">
        <v>550062460</v>
      </c>
      <c r="C768">
        <v>44</v>
      </c>
      <c r="D768">
        <v>44</v>
      </c>
      <c r="E768">
        <f t="shared" si="12"/>
        <v>0</v>
      </c>
    </row>
    <row r="769" spans="1:5">
      <c r="A769" s="241" t="s">
        <v>1108</v>
      </c>
      <c r="B769">
        <v>550062460</v>
      </c>
      <c r="C769">
        <v>44</v>
      </c>
      <c r="D769">
        <v>44</v>
      </c>
      <c r="E769">
        <f t="shared" si="12"/>
        <v>0</v>
      </c>
    </row>
    <row r="770" spans="1:5">
      <c r="A770" s="241" t="s">
        <v>1109</v>
      </c>
      <c r="B770">
        <v>550069887</v>
      </c>
      <c r="C770">
        <v>44</v>
      </c>
      <c r="D770">
        <v>44</v>
      </c>
      <c r="E770">
        <f t="shared" si="12"/>
        <v>0</v>
      </c>
    </row>
    <row r="771" spans="1:5">
      <c r="A771" s="241" t="s">
        <v>1110</v>
      </c>
      <c r="B771">
        <v>550069887</v>
      </c>
      <c r="C771">
        <v>44</v>
      </c>
      <c r="D771">
        <v>44</v>
      </c>
      <c r="E771">
        <f t="shared" si="12"/>
        <v>0</v>
      </c>
    </row>
    <row r="772" spans="1:5">
      <c r="A772" s="241" t="s">
        <v>1111</v>
      </c>
      <c r="B772">
        <v>550069887</v>
      </c>
      <c r="C772">
        <v>44</v>
      </c>
      <c r="D772">
        <v>44</v>
      </c>
      <c r="E772">
        <f t="shared" si="12"/>
        <v>0</v>
      </c>
    </row>
    <row r="773" spans="1:5">
      <c r="A773" s="241" t="s">
        <v>1112</v>
      </c>
      <c r="B773">
        <v>550062464</v>
      </c>
      <c r="C773">
        <v>0</v>
      </c>
      <c r="E773">
        <f t="shared" ref="E773:E836" si="13">C773-D773</f>
        <v>0</v>
      </c>
    </row>
    <row r="774" spans="1:5">
      <c r="A774" s="241" t="s">
        <v>1113</v>
      </c>
      <c r="B774">
        <v>550050072</v>
      </c>
      <c r="C774">
        <v>11</v>
      </c>
      <c r="D774">
        <v>11</v>
      </c>
      <c r="E774">
        <f t="shared" si="13"/>
        <v>0</v>
      </c>
    </row>
    <row r="775" spans="1:5">
      <c r="A775" s="241" t="s">
        <v>1114</v>
      </c>
      <c r="B775">
        <v>550062978</v>
      </c>
      <c r="C775">
        <v>0</v>
      </c>
      <c r="E775">
        <f t="shared" si="13"/>
        <v>0</v>
      </c>
    </row>
    <row r="776" spans="1:5">
      <c r="A776" s="241" t="s">
        <v>1115</v>
      </c>
      <c r="B776">
        <v>550054596</v>
      </c>
      <c r="C776">
        <v>4</v>
      </c>
      <c r="D776">
        <v>4</v>
      </c>
      <c r="E776">
        <f t="shared" si="13"/>
        <v>0</v>
      </c>
    </row>
    <row r="777" spans="1:5">
      <c r="A777" s="241" t="s">
        <v>1116</v>
      </c>
      <c r="B777">
        <v>550044580</v>
      </c>
      <c r="C777">
        <v>4</v>
      </c>
      <c r="D777">
        <v>4</v>
      </c>
      <c r="E777">
        <f t="shared" si="13"/>
        <v>0</v>
      </c>
    </row>
    <row r="778" spans="1:5">
      <c r="A778" s="241" t="s">
        <v>1117</v>
      </c>
      <c r="B778">
        <v>550054596</v>
      </c>
      <c r="C778">
        <v>4</v>
      </c>
      <c r="D778">
        <v>4</v>
      </c>
      <c r="E778">
        <f t="shared" si="13"/>
        <v>0</v>
      </c>
    </row>
    <row r="779" spans="1:5">
      <c r="A779" s="241" t="s">
        <v>1118</v>
      </c>
      <c r="B779">
        <v>550070614</v>
      </c>
      <c r="C779">
        <v>36</v>
      </c>
      <c r="D779">
        <v>36</v>
      </c>
      <c r="E779">
        <f t="shared" si="13"/>
        <v>0</v>
      </c>
    </row>
    <row r="780" spans="1:5">
      <c r="A780" s="241" t="s">
        <v>1119</v>
      </c>
      <c r="B780">
        <v>550058593</v>
      </c>
      <c r="C780">
        <v>48</v>
      </c>
      <c r="D780">
        <v>48</v>
      </c>
      <c r="E780">
        <f t="shared" si="13"/>
        <v>0</v>
      </c>
    </row>
    <row r="781" spans="1:5">
      <c r="A781" s="241" t="s">
        <v>1120</v>
      </c>
      <c r="B781">
        <v>550058593</v>
      </c>
      <c r="C781">
        <v>48</v>
      </c>
      <c r="D781">
        <v>48</v>
      </c>
      <c r="E781">
        <f t="shared" si="13"/>
        <v>0</v>
      </c>
    </row>
    <row r="782" spans="1:5">
      <c r="A782" s="241" t="s">
        <v>1121</v>
      </c>
      <c r="B782">
        <v>550058593</v>
      </c>
      <c r="C782">
        <v>48</v>
      </c>
      <c r="D782">
        <v>48</v>
      </c>
      <c r="E782">
        <f t="shared" si="13"/>
        <v>0</v>
      </c>
    </row>
    <row r="783" spans="1:5">
      <c r="A783" s="241" t="s">
        <v>1122</v>
      </c>
      <c r="B783">
        <v>550058593</v>
      </c>
      <c r="C783">
        <v>48</v>
      </c>
      <c r="D783">
        <v>48</v>
      </c>
      <c r="E783">
        <f t="shared" si="13"/>
        <v>0</v>
      </c>
    </row>
    <row r="784" spans="1:5">
      <c r="A784" s="241" t="s">
        <v>1123</v>
      </c>
      <c r="B784">
        <v>550077627</v>
      </c>
      <c r="C784">
        <v>0</v>
      </c>
      <c r="E784">
        <f t="shared" si="13"/>
        <v>0</v>
      </c>
    </row>
    <row r="785" spans="1:5">
      <c r="A785" s="241" t="s">
        <v>1124</v>
      </c>
      <c r="B785">
        <v>550074727</v>
      </c>
      <c r="C785">
        <v>3</v>
      </c>
      <c r="D785">
        <v>3</v>
      </c>
      <c r="E785">
        <f t="shared" si="13"/>
        <v>0</v>
      </c>
    </row>
    <row r="786" spans="1:5">
      <c r="A786" s="241" t="s">
        <v>1125</v>
      </c>
      <c r="B786">
        <v>550054596</v>
      </c>
      <c r="C786">
        <v>4</v>
      </c>
      <c r="D786">
        <v>4</v>
      </c>
      <c r="E786">
        <f t="shared" si="13"/>
        <v>0</v>
      </c>
    </row>
    <row r="787" spans="1:5">
      <c r="A787" s="241" t="s">
        <v>1126</v>
      </c>
      <c r="B787">
        <v>550054596</v>
      </c>
      <c r="C787">
        <v>4</v>
      </c>
      <c r="D787">
        <v>4</v>
      </c>
      <c r="E787">
        <f t="shared" si="13"/>
        <v>0</v>
      </c>
    </row>
    <row r="788" spans="1:5">
      <c r="A788" s="241" t="s">
        <v>1127</v>
      </c>
      <c r="B788">
        <v>550058593</v>
      </c>
      <c r="C788">
        <v>48</v>
      </c>
      <c r="D788">
        <v>48</v>
      </c>
      <c r="E788">
        <f t="shared" si="13"/>
        <v>0</v>
      </c>
    </row>
    <row r="789" spans="1:5">
      <c r="A789" s="241" t="s">
        <v>1128</v>
      </c>
      <c r="B789">
        <v>550058593</v>
      </c>
      <c r="C789">
        <v>48</v>
      </c>
      <c r="D789">
        <v>48</v>
      </c>
      <c r="E789">
        <f t="shared" si="13"/>
        <v>0</v>
      </c>
    </row>
    <row r="790" spans="1:5">
      <c r="A790" s="241" t="s">
        <v>1129</v>
      </c>
      <c r="B790">
        <v>550058593</v>
      </c>
      <c r="C790">
        <v>48</v>
      </c>
      <c r="D790">
        <v>48</v>
      </c>
      <c r="E790">
        <f t="shared" si="13"/>
        <v>0</v>
      </c>
    </row>
    <row r="791" spans="1:5">
      <c r="A791" s="241" t="s">
        <v>1130</v>
      </c>
      <c r="B791">
        <v>550058593</v>
      </c>
      <c r="C791">
        <v>48</v>
      </c>
      <c r="D791">
        <v>48</v>
      </c>
      <c r="E791">
        <f t="shared" si="13"/>
        <v>0</v>
      </c>
    </row>
    <row r="792" spans="1:5">
      <c r="A792" s="241" t="s">
        <v>1131</v>
      </c>
      <c r="B792">
        <v>550058593</v>
      </c>
      <c r="C792">
        <v>48</v>
      </c>
      <c r="D792">
        <v>48</v>
      </c>
      <c r="E792">
        <f t="shared" si="13"/>
        <v>0</v>
      </c>
    </row>
    <row r="793" spans="1:5">
      <c r="A793" s="241" t="s">
        <v>1132</v>
      </c>
      <c r="B793">
        <v>550058593</v>
      </c>
      <c r="C793">
        <v>48</v>
      </c>
      <c r="D793">
        <v>48</v>
      </c>
      <c r="E793">
        <f t="shared" si="13"/>
        <v>0</v>
      </c>
    </row>
    <row r="794" spans="1:5">
      <c r="A794" s="241" t="s">
        <v>1133</v>
      </c>
      <c r="B794">
        <v>550062460</v>
      </c>
      <c r="C794">
        <v>44</v>
      </c>
      <c r="D794">
        <v>44</v>
      </c>
      <c r="E794">
        <f t="shared" si="13"/>
        <v>0</v>
      </c>
    </row>
    <row r="795" spans="1:5">
      <c r="A795" s="241" t="s">
        <v>1134</v>
      </c>
      <c r="B795">
        <v>550062460</v>
      </c>
      <c r="C795">
        <v>44</v>
      </c>
      <c r="D795">
        <v>44</v>
      </c>
      <c r="E795">
        <f t="shared" si="13"/>
        <v>0</v>
      </c>
    </row>
    <row r="796" spans="1:5">
      <c r="A796" s="241" t="s">
        <v>1135</v>
      </c>
      <c r="B796">
        <v>550024953</v>
      </c>
      <c r="C796">
        <v>4</v>
      </c>
      <c r="D796">
        <v>4</v>
      </c>
      <c r="E796">
        <f t="shared" si="13"/>
        <v>0</v>
      </c>
    </row>
    <row r="797" spans="1:5">
      <c r="A797" s="241" t="s">
        <v>1136</v>
      </c>
      <c r="B797">
        <v>550054596</v>
      </c>
      <c r="C797">
        <v>4</v>
      </c>
      <c r="D797">
        <v>4</v>
      </c>
      <c r="E797">
        <f t="shared" si="13"/>
        <v>0</v>
      </c>
    </row>
    <row r="798" spans="1:5">
      <c r="A798" s="241" t="s">
        <v>1137</v>
      </c>
      <c r="B798">
        <v>550062462</v>
      </c>
      <c r="C798">
        <v>44</v>
      </c>
      <c r="D798">
        <v>44</v>
      </c>
      <c r="E798">
        <f t="shared" si="13"/>
        <v>0</v>
      </c>
    </row>
    <row r="799" spans="1:5">
      <c r="A799" s="241" t="s">
        <v>1138</v>
      </c>
      <c r="B799">
        <v>550062462</v>
      </c>
      <c r="C799">
        <v>44</v>
      </c>
      <c r="D799">
        <v>44</v>
      </c>
      <c r="E799">
        <f t="shared" si="13"/>
        <v>0</v>
      </c>
    </row>
    <row r="800" spans="1:5">
      <c r="A800" s="241" t="s">
        <v>1139</v>
      </c>
      <c r="B800">
        <v>550058593</v>
      </c>
      <c r="C800">
        <v>48</v>
      </c>
      <c r="D800">
        <v>48</v>
      </c>
      <c r="E800">
        <f t="shared" si="13"/>
        <v>0</v>
      </c>
    </row>
    <row r="801" spans="1:5">
      <c r="A801" s="241" t="s">
        <v>1140</v>
      </c>
      <c r="B801">
        <v>550058593</v>
      </c>
      <c r="C801">
        <v>48</v>
      </c>
      <c r="D801">
        <v>48</v>
      </c>
      <c r="E801">
        <f t="shared" si="13"/>
        <v>0</v>
      </c>
    </row>
    <row r="802" spans="1:5">
      <c r="A802" s="241" t="s">
        <v>1141</v>
      </c>
      <c r="B802">
        <v>550058593</v>
      </c>
      <c r="C802">
        <v>48</v>
      </c>
      <c r="D802">
        <v>48</v>
      </c>
      <c r="E802">
        <f t="shared" si="13"/>
        <v>0</v>
      </c>
    </row>
    <row r="803" spans="1:5">
      <c r="A803" s="241" t="s">
        <v>1142</v>
      </c>
      <c r="B803">
        <v>550058593</v>
      </c>
      <c r="C803">
        <v>48</v>
      </c>
      <c r="D803">
        <v>48</v>
      </c>
      <c r="E803">
        <f t="shared" si="13"/>
        <v>0</v>
      </c>
    </row>
    <row r="804" spans="1:5">
      <c r="A804" s="241" t="s">
        <v>1143</v>
      </c>
      <c r="B804">
        <v>550076253</v>
      </c>
      <c r="C804">
        <v>9</v>
      </c>
      <c r="D804">
        <v>9</v>
      </c>
      <c r="E804">
        <f t="shared" si="13"/>
        <v>0</v>
      </c>
    </row>
    <row r="805" spans="1:5">
      <c r="A805" s="241" t="s">
        <v>1144</v>
      </c>
      <c r="B805">
        <v>550024919</v>
      </c>
      <c r="C805">
        <v>1</v>
      </c>
      <c r="D805">
        <v>1</v>
      </c>
      <c r="E805">
        <f t="shared" si="13"/>
        <v>0</v>
      </c>
    </row>
    <row r="806" spans="1:5">
      <c r="A806" s="241" t="s">
        <v>1145</v>
      </c>
      <c r="B806">
        <v>550053782</v>
      </c>
      <c r="C806">
        <v>36</v>
      </c>
      <c r="D806">
        <v>36</v>
      </c>
      <c r="E806">
        <f t="shared" si="13"/>
        <v>0</v>
      </c>
    </row>
    <row r="807" spans="1:5">
      <c r="A807" s="241" t="s">
        <v>1146</v>
      </c>
      <c r="B807">
        <v>550053782</v>
      </c>
      <c r="C807">
        <v>0</v>
      </c>
      <c r="E807">
        <f t="shared" si="13"/>
        <v>0</v>
      </c>
    </row>
    <row r="808" spans="1:5">
      <c r="A808" s="241" t="s">
        <v>1147</v>
      </c>
      <c r="B808">
        <v>550058593</v>
      </c>
      <c r="C808">
        <v>48</v>
      </c>
      <c r="D808">
        <v>48</v>
      </c>
      <c r="E808">
        <f t="shared" si="13"/>
        <v>0</v>
      </c>
    </row>
    <row r="809" spans="1:5">
      <c r="A809" s="241" t="s">
        <v>1148</v>
      </c>
      <c r="B809">
        <v>550058593</v>
      </c>
      <c r="C809">
        <v>48</v>
      </c>
      <c r="D809">
        <v>48</v>
      </c>
      <c r="E809">
        <f t="shared" si="13"/>
        <v>0</v>
      </c>
    </row>
    <row r="810" spans="1:5">
      <c r="A810" s="241" t="s">
        <v>1149</v>
      </c>
      <c r="B810">
        <v>550058593</v>
      </c>
      <c r="C810">
        <v>48</v>
      </c>
      <c r="D810">
        <v>48</v>
      </c>
      <c r="E810">
        <f t="shared" si="13"/>
        <v>0</v>
      </c>
    </row>
    <row r="811" spans="1:5">
      <c r="A811" s="241" t="s">
        <v>1150</v>
      </c>
      <c r="B811">
        <v>550058593</v>
      </c>
      <c r="C811">
        <v>48</v>
      </c>
      <c r="D811">
        <v>48</v>
      </c>
      <c r="E811">
        <f t="shared" si="13"/>
        <v>0</v>
      </c>
    </row>
    <row r="812" spans="1:5">
      <c r="A812" s="241" t="s">
        <v>1151</v>
      </c>
      <c r="B812">
        <v>550058593</v>
      </c>
      <c r="C812">
        <v>48</v>
      </c>
      <c r="D812">
        <v>48</v>
      </c>
      <c r="E812">
        <f t="shared" si="13"/>
        <v>0</v>
      </c>
    </row>
    <row r="813" spans="1:5">
      <c r="A813" s="241" t="s">
        <v>1152</v>
      </c>
      <c r="B813">
        <v>550058593</v>
      </c>
      <c r="C813">
        <v>48</v>
      </c>
      <c r="D813">
        <v>48</v>
      </c>
      <c r="E813">
        <f t="shared" si="13"/>
        <v>0</v>
      </c>
    </row>
    <row r="814" spans="1:5">
      <c r="A814" s="241" t="s">
        <v>1153</v>
      </c>
      <c r="B814">
        <v>550053782</v>
      </c>
      <c r="C814">
        <v>30</v>
      </c>
      <c r="D814">
        <v>30</v>
      </c>
      <c r="E814">
        <f t="shared" si="13"/>
        <v>0</v>
      </c>
    </row>
    <row r="815" spans="1:5">
      <c r="A815" s="241" t="s">
        <v>1154</v>
      </c>
      <c r="B815">
        <v>550048593</v>
      </c>
      <c r="C815">
        <v>0</v>
      </c>
      <c r="E815">
        <f t="shared" si="13"/>
        <v>0</v>
      </c>
    </row>
    <row r="816" spans="1:5">
      <c r="A816" s="241" t="s">
        <v>1155</v>
      </c>
      <c r="B816">
        <v>550054596</v>
      </c>
      <c r="C816">
        <v>4</v>
      </c>
      <c r="D816">
        <v>4</v>
      </c>
      <c r="E816">
        <f t="shared" si="13"/>
        <v>0</v>
      </c>
    </row>
    <row r="817" spans="1:5">
      <c r="A817" s="241" t="s">
        <v>1156</v>
      </c>
      <c r="B817">
        <v>550054596</v>
      </c>
      <c r="C817">
        <v>4</v>
      </c>
      <c r="D817">
        <v>4</v>
      </c>
      <c r="E817">
        <f t="shared" si="13"/>
        <v>0</v>
      </c>
    </row>
    <row r="818" spans="1:5">
      <c r="A818" s="241" t="s">
        <v>1157</v>
      </c>
      <c r="B818">
        <v>550062462</v>
      </c>
      <c r="C818">
        <v>44</v>
      </c>
      <c r="D818">
        <v>44</v>
      </c>
      <c r="E818">
        <f t="shared" si="13"/>
        <v>0</v>
      </c>
    </row>
    <row r="819" spans="1:5">
      <c r="A819" s="241" t="s">
        <v>1158</v>
      </c>
      <c r="B819">
        <v>550062462</v>
      </c>
      <c r="C819">
        <v>44</v>
      </c>
      <c r="D819">
        <v>44</v>
      </c>
      <c r="E819">
        <f t="shared" si="13"/>
        <v>0</v>
      </c>
    </row>
    <row r="820" spans="1:5">
      <c r="A820" s="241" t="s">
        <v>1159</v>
      </c>
      <c r="B820">
        <v>550058593</v>
      </c>
      <c r="C820">
        <v>48</v>
      </c>
      <c r="D820">
        <v>48</v>
      </c>
      <c r="E820">
        <f t="shared" si="13"/>
        <v>0</v>
      </c>
    </row>
    <row r="821" spans="1:5">
      <c r="A821" s="241" t="s">
        <v>1160</v>
      </c>
      <c r="B821">
        <v>550058593</v>
      </c>
      <c r="C821">
        <v>48</v>
      </c>
      <c r="D821">
        <v>48</v>
      </c>
      <c r="E821">
        <f t="shared" si="13"/>
        <v>0</v>
      </c>
    </row>
    <row r="822" spans="1:5">
      <c r="A822" s="241" t="s">
        <v>1161</v>
      </c>
      <c r="B822">
        <v>550058593</v>
      </c>
      <c r="C822">
        <v>48</v>
      </c>
      <c r="D822">
        <v>48</v>
      </c>
      <c r="E822">
        <f t="shared" si="13"/>
        <v>0</v>
      </c>
    </row>
    <row r="823" spans="1:5">
      <c r="A823" s="241" t="s">
        <v>1162</v>
      </c>
      <c r="B823">
        <v>550058593</v>
      </c>
      <c r="C823">
        <v>48</v>
      </c>
      <c r="D823">
        <v>48</v>
      </c>
      <c r="E823">
        <f t="shared" si="13"/>
        <v>0</v>
      </c>
    </row>
    <row r="824" spans="1:5">
      <c r="A824" s="241" t="s">
        <v>1163</v>
      </c>
      <c r="B824">
        <v>550070613</v>
      </c>
      <c r="C824">
        <v>17</v>
      </c>
      <c r="D824">
        <v>17</v>
      </c>
      <c r="E824">
        <f t="shared" si="13"/>
        <v>0</v>
      </c>
    </row>
    <row r="825" spans="1:5">
      <c r="A825" s="241" t="s">
        <v>1164</v>
      </c>
      <c r="B825">
        <v>550056227</v>
      </c>
      <c r="C825">
        <v>1</v>
      </c>
      <c r="D825">
        <v>1</v>
      </c>
      <c r="E825">
        <f t="shared" si="13"/>
        <v>0</v>
      </c>
    </row>
    <row r="826" spans="1:5">
      <c r="A826" s="241" t="s">
        <v>1165</v>
      </c>
      <c r="B826">
        <v>550054596</v>
      </c>
      <c r="C826">
        <v>4</v>
      </c>
      <c r="D826">
        <v>4</v>
      </c>
      <c r="E826">
        <f t="shared" si="13"/>
        <v>0</v>
      </c>
    </row>
    <row r="827" spans="1:5">
      <c r="A827" s="241" t="s">
        <v>1166</v>
      </c>
      <c r="B827">
        <v>550054596</v>
      </c>
      <c r="C827">
        <v>4</v>
      </c>
      <c r="D827">
        <v>4</v>
      </c>
      <c r="E827">
        <f t="shared" si="13"/>
        <v>0</v>
      </c>
    </row>
    <row r="828" spans="1:5">
      <c r="A828" s="241" t="s">
        <v>1167</v>
      </c>
      <c r="B828">
        <v>550062462</v>
      </c>
      <c r="C828">
        <v>44</v>
      </c>
      <c r="D828">
        <v>44</v>
      </c>
      <c r="E828">
        <f t="shared" si="13"/>
        <v>0</v>
      </c>
    </row>
    <row r="829" spans="1:5">
      <c r="A829" s="241" t="s">
        <v>1168</v>
      </c>
      <c r="B829">
        <v>550062462</v>
      </c>
      <c r="C829">
        <v>44</v>
      </c>
      <c r="D829">
        <v>44</v>
      </c>
      <c r="E829">
        <f t="shared" si="13"/>
        <v>0</v>
      </c>
    </row>
    <row r="830" spans="1:5">
      <c r="A830" s="241" t="s">
        <v>1169</v>
      </c>
      <c r="B830">
        <v>550062462</v>
      </c>
      <c r="C830">
        <v>44</v>
      </c>
      <c r="D830">
        <v>44</v>
      </c>
      <c r="E830">
        <f t="shared" si="13"/>
        <v>0</v>
      </c>
    </row>
    <row r="831" spans="1:5">
      <c r="A831" s="241" t="s">
        <v>1170</v>
      </c>
      <c r="B831">
        <v>550062462</v>
      </c>
      <c r="C831">
        <v>44</v>
      </c>
      <c r="D831">
        <v>44</v>
      </c>
      <c r="E831">
        <f t="shared" si="13"/>
        <v>0</v>
      </c>
    </row>
    <row r="832" spans="1:5">
      <c r="A832" s="241" t="s">
        <v>1171</v>
      </c>
      <c r="B832">
        <v>550071396</v>
      </c>
      <c r="C832">
        <v>44</v>
      </c>
      <c r="D832">
        <v>44</v>
      </c>
      <c r="E832">
        <f t="shared" si="13"/>
        <v>0</v>
      </c>
    </row>
    <row r="833" spans="1:5">
      <c r="A833" s="241" t="s">
        <v>1172</v>
      </c>
      <c r="B833">
        <v>550071396</v>
      </c>
      <c r="C833">
        <v>44</v>
      </c>
      <c r="D833">
        <v>44</v>
      </c>
      <c r="E833">
        <f t="shared" si="13"/>
        <v>0</v>
      </c>
    </row>
    <row r="834" spans="1:5">
      <c r="A834" s="241" t="s">
        <v>1173</v>
      </c>
      <c r="B834">
        <v>550056228</v>
      </c>
      <c r="C834">
        <v>3</v>
      </c>
      <c r="D834">
        <v>3</v>
      </c>
      <c r="E834">
        <f t="shared" si="13"/>
        <v>0</v>
      </c>
    </row>
    <row r="835" spans="1:5">
      <c r="A835" s="241" t="s">
        <v>1174</v>
      </c>
      <c r="B835">
        <v>550071396</v>
      </c>
      <c r="C835">
        <v>11</v>
      </c>
      <c r="D835">
        <v>11</v>
      </c>
      <c r="E835">
        <f t="shared" si="13"/>
        <v>0</v>
      </c>
    </row>
    <row r="836" spans="1:5">
      <c r="A836" s="241" t="s">
        <v>1175</v>
      </c>
      <c r="B836">
        <v>550062632</v>
      </c>
      <c r="C836">
        <v>44</v>
      </c>
      <c r="D836">
        <v>44</v>
      </c>
      <c r="E836">
        <f t="shared" si="13"/>
        <v>0</v>
      </c>
    </row>
    <row r="837" spans="1:5">
      <c r="A837" s="241" t="s">
        <v>1176</v>
      </c>
      <c r="B837">
        <v>550062632</v>
      </c>
      <c r="C837">
        <v>44</v>
      </c>
      <c r="D837">
        <v>44</v>
      </c>
      <c r="E837">
        <f t="shared" ref="E837:E900" si="14">C837-D837</f>
        <v>0</v>
      </c>
    </row>
    <row r="838" spans="1:5">
      <c r="A838" s="241" t="s">
        <v>1177</v>
      </c>
      <c r="B838">
        <v>550062462</v>
      </c>
      <c r="C838">
        <v>44</v>
      </c>
      <c r="D838">
        <v>44</v>
      </c>
      <c r="E838">
        <f t="shared" si="14"/>
        <v>0</v>
      </c>
    </row>
    <row r="839" spans="1:5">
      <c r="A839" s="241" t="s">
        <v>1178</v>
      </c>
      <c r="B839">
        <v>550062462</v>
      </c>
      <c r="C839">
        <v>44</v>
      </c>
      <c r="D839">
        <v>44</v>
      </c>
      <c r="E839">
        <f t="shared" si="14"/>
        <v>0</v>
      </c>
    </row>
    <row r="840" spans="1:5">
      <c r="A840" s="241" t="s">
        <v>1179</v>
      </c>
      <c r="B840">
        <v>550071396</v>
      </c>
      <c r="C840">
        <v>44</v>
      </c>
      <c r="D840">
        <v>44</v>
      </c>
      <c r="E840">
        <f t="shared" si="14"/>
        <v>0</v>
      </c>
    </row>
    <row r="841" spans="1:5">
      <c r="A841" s="241" t="s">
        <v>1180</v>
      </c>
      <c r="B841">
        <v>550062462</v>
      </c>
      <c r="C841">
        <v>44</v>
      </c>
      <c r="D841">
        <v>44</v>
      </c>
      <c r="E841">
        <f t="shared" si="14"/>
        <v>0</v>
      </c>
    </row>
    <row r="842" spans="1:5">
      <c r="A842" s="241" t="s">
        <v>1181</v>
      </c>
      <c r="B842">
        <v>550062462</v>
      </c>
      <c r="C842">
        <v>44</v>
      </c>
      <c r="D842">
        <v>44</v>
      </c>
      <c r="E842">
        <f t="shared" si="14"/>
        <v>0</v>
      </c>
    </row>
    <row r="843" spans="1:5">
      <c r="A843" s="241" t="s">
        <v>1182</v>
      </c>
      <c r="B843">
        <v>550062462</v>
      </c>
      <c r="C843">
        <v>44</v>
      </c>
      <c r="D843">
        <v>44</v>
      </c>
      <c r="E843">
        <f t="shared" si="14"/>
        <v>0</v>
      </c>
    </row>
    <row r="844" spans="1:5">
      <c r="A844" s="241" t="s">
        <v>1183</v>
      </c>
      <c r="B844">
        <v>550027043</v>
      </c>
      <c r="C844">
        <v>2</v>
      </c>
      <c r="D844">
        <v>2</v>
      </c>
      <c r="E844">
        <f t="shared" si="14"/>
        <v>0</v>
      </c>
    </row>
    <row r="845" spans="1:5">
      <c r="A845" s="241" t="s">
        <v>1184</v>
      </c>
      <c r="B845">
        <v>550072297</v>
      </c>
      <c r="C845">
        <v>0</v>
      </c>
      <c r="E845">
        <f t="shared" si="14"/>
        <v>0</v>
      </c>
    </row>
    <row r="846" spans="1:5">
      <c r="A846" s="241" t="s">
        <v>1185</v>
      </c>
      <c r="B846">
        <v>550062460</v>
      </c>
      <c r="C846">
        <v>44</v>
      </c>
      <c r="D846">
        <v>44</v>
      </c>
      <c r="E846">
        <f t="shared" si="14"/>
        <v>0</v>
      </c>
    </row>
    <row r="847" spans="1:5">
      <c r="A847" s="241" t="s">
        <v>1186</v>
      </c>
      <c r="B847">
        <v>550062460</v>
      </c>
      <c r="C847">
        <v>44</v>
      </c>
      <c r="D847">
        <v>44</v>
      </c>
      <c r="E847">
        <f t="shared" si="14"/>
        <v>0</v>
      </c>
    </row>
    <row r="848" spans="1:5">
      <c r="A848" s="241" t="s">
        <v>1187</v>
      </c>
      <c r="B848">
        <v>550062460</v>
      </c>
      <c r="C848">
        <v>44</v>
      </c>
      <c r="D848">
        <v>44</v>
      </c>
      <c r="E848">
        <f t="shared" si="14"/>
        <v>0</v>
      </c>
    </row>
    <row r="849" spans="1:5">
      <c r="A849" s="241" t="s">
        <v>1188</v>
      </c>
      <c r="B849">
        <v>550038021</v>
      </c>
      <c r="C849">
        <v>36</v>
      </c>
      <c r="D849">
        <v>36</v>
      </c>
      <c r="E849">
        <f t="shared" si="14"/>
        <v>0</v>
      </c>
    </row>
    <row r="850" spans="1:5">
      <c r="A850" s="241" t="s">
        <v>1189</v>
      </c>
      <c r="B850">
        <v>550062460</v>
      </c>
      <c r="C850">
        <v>44</v>
      </c>
      <c r="D850">
        <v>44</v>
      </c>
      <c r="E850">
        <f t="shared" si="14"/>
        <v>0</v>
      </c>
    </row>
    <row r="851" spans="1:5">
      <c r="A851" s="241" t="s">
        <v>1190</v>
      </c>
      <c r="B851">
        <v>550062460</v>
      </c>
      <c r="C851">
        <v>44</v>
      </c>
      <c r="D851">
        <v>44</v>
      </c>
      <c r="E851">
        <f t="shared" si="14"/>
        <v>0</v>
      </c>
    </row>
    <row r="852" spans="1:5">
      <c r="A852" s="241" t="s">
        <v>1191</v>
      </c>
      <c r="B852">
        <v>550062460</v>
      </c>
      <c r="C852">
        <v>44</v>
      </c>
      <c r="D852">
        <v>44</v>
      </c>
      <c r="E852">
        <f t="shared" si="14"/>
        <v>0</v>
      </c>
    </row>
    <row r="853" spans="1:5">
      <c r="A853" s="241" t="s">
        <v>1192</v>
      </c>
      <c r="B853">
        <v>550070613</v>
      </c>
      <c r="C853">
        <v>44</v>
      </c>
      <c r="D853">
        <v>44</v>
      </c>
      <c r="E853">
        <f t="shared" si="14"/>
        <v>0</v>
      </c>
    </row>
    <row r="854" spans="1:5">
      <c r="A854" s="241" t="s">
        <v>1193</v>
      </c>
      <c r="B854">
        <v>550076253</v>
      </c>
      <c r="C854">
        <v>0</v>
      </c>
      <c r="E854">
        <f t="shared" si="14"/>
        <v>0</v>
      </c>
    </row>
    <row r="855" spans="1:5">
      <c r="A855" s="241" t="s">
        <v>1194</v>
      </c>
      <c r="B855">
        <v>550048593</v>
      </c>
      <c r="C855">
        <v>0</v>
      </c>
      <c r="E855">
        <f t="shared" si="14"/>
        <v>0</v>
      </c>
    </row>
    <row r="856" spans="1:5">
      <c r="A856" s="241" t="s">
        <v>1195</v>
      </c>
      <c r="B856">
        <v>550038021</v>
      </c>
      <c r="C856">
        <v>36</v>
      </c>
      <c r="D856">
        <v>36</v>
      </c>
      <c r="E856">
        <f t="shared" si="14"/>
        <v>0</v>
      </c>
    </row>
    <row r="857" spans="1:5">
      <c r="A857" s="241" t="s">
        <v>1196</v>
      </c>
      <c r="B857">
        <v>550038021</v>
      </c>
      <c r="C857">
        <v>36</v>
      </c>
      <c r="D857">
        <v>36</v>
      </c>
      <c r="E857">
        <f t="shared" si="14"/>
        <v>0</v>
      </c>
    </row>
    <row r="858" spans="1:5">
      <c r="A858" s="241" t="s">
        <v>1197</v>
      </c>
      <c r="B858">
        <v>550058593</v>
      </c>
      <c r="C858">
        <v>48</v>
      </c>
      <c r="D858">
        <v>48</v>
      </c>
      <c r="E858">
        <f t="shared" si="14"/>
        <v>0</v>
      </c>
    </row>
    <row r="859" spans="1:5">
      <c r="A859" s="241" t="s">
        <v>1198</v>
      </c>
      <c r="B859">
        <v>550058593</v>
      </c>
      <c r="C859">
        <v>48</v>
      </c>
      <c r="D859">
        <v>48</v>
      </c>
      <c r="E859">
        <f t="shared" si="14"/>
        <v>0</v>
      </c>
    </row>
    <row r="860" spans="1:5">
      <c r="A860" s="241" t="s">
        <v>1199</v>
      </c>
      <c r="B860">
        <v>550058593</v>
      </c>
      <c r="C860">
        <v>48</v>
      </c>
      <c r="D860">
        <v>48</v>
      </c>
      <c r="E860">
        <f t="shared" si="14"/>
        <v>0</v>
      </c>
    </row>
    <row r="861" spans="1:5">
      <c r="A861" s="241" t="s">
        <v>1200</v>
      </c>
      <c r="B861">
        <v>550058593</v>
      </c>
      <c r="C861">
        <v>48</v>
      </c>
      <c r="D861">
        <v>48</v>
      </c>
      <c r="E861">
        <f t="shared" si="14"/>
        <v>0</v>
      </c>
    </row>
    <row r="862" spans="1:5">
      <c r="A862" s="241" t="s">
        <v>1201</v>
      </c>
      <c r="B862">
        <v>550077346</v>
      </c>
      <c r="C862">
        <v>44</v>
      </c>
      <c r="D862">
        <v>44</v>
      </c>
      <c r="E862">
        <f t="shared" si="14"/>
        <v>0</v>
      </c>
    </row>
    <row r="863" spans="1:5">
      <c r="A863" s="241" t="s">
        <v>1202</v>
      </c>
      <c r="B863">
        <v>550077346</v>
      </c>
      <c r="C863">
        <v>44</v>
      </c>
      <c r="D863">
        <v>44</v>
      </c>
      <c r="E863">
        <f t="shared" si="14"/>
        <v>0</v>
      </c>
    </row>
    <row r="864" spans="1:5">
      <c r="A864" s="241" t="s">
        <v>1203</v>
      </c>
      <c r="B864">
        <v>550070612</v>
      </c>
      <c r="C864">
        <v>0</v>
      </c>
      <c r="E864">
        <f t="shared" si="14"/>
        <v>0</v>
      </c>
    </row>
    <row r="865" spans="1:5">
      <c r="A865" s="241" t="s">
        <v>1204</v>
      </c>
      <c r="B865">
        <v>550077344</v>
      </c>
      <c r="C865">
        <v>38</v>
      </c>
      <c r="D865">
        <v>38</v>
      </c>
      <c r="E865">
        <f t="shared" si="14"/>
        <v>0</v>
      </c>
    </row>
    <row r="866" spans="1:5">
      <c r="A866" s="241" t="s">
        <v>1205</v>
      </c>
      <c r="B866">
        <v>550038021</v>
      </c>
      <c r="C866">
        <v>36</v>
      </c>
      <c r="D866">
        <v>36</v>
      </c>
      <c r="E866">
        <f t="shared" si="14"/>
        <v>0</v>
      </c>
    </row>
    <row r="867" spans="1:5">
      <c r="A867" s="241" t="s">
        <v>1206</v>
      </c>
      <c r="B867">
        <v>550038021</v>
      </c>
      <c r="C867">
        <v>36</v>
      </c>
      <c r="D867">
        <v>36</v>
      </c>
      <c r="E867">
        <f t="shared" si="14"/>
        <v>0</v>
      </c>
    </row>
    <row r="868" spans="1:5">
      <c r="A868" s="241" t="s">
        <v>1207</v>
      </c>
      <c r="B868">
        <v>550038021</v>
      </c>
      <c r="C868">
        <v>36</v>
      </c>
      <c r="D868">
        <v>36</v>
      </c>
      <c r="E868">
        <f t="shared" si="14"/>
        <v>0</v>
      </c>
    </row>
    <row r="869" spans="1:5">
      <c r="A869" s="241" t="s">
        <v>1208</v>
      </c>
      <c r="B869">
        <v>550038021</v>
      </c>
      <c r="C869">
        <v>36</v>
      </c>
      <c r="D869">
        <v>36</v>
      </c>
      <c r="E869">
        <f t="shared" si="14"/>
        <v>0</v>
      </c>
    </row>
    <row r="870" spans="1:5">
      <c r="A870" s="241" t="s">
        <v>1209</v>
      </c>
      <c r="B870">
        <v>550077346</v>
      </c>
      <c r="C870">
        <v>44</v>
      </c>
      <c r="D870">
        <v>44</v>
      </c>
      <c r="E870">
        <f t="shared" si="14"/>
        <v>0</v>
      </c>
    </row>
    <row r="871" spans="1:5">
      <c r="A871" s="241" t="s">
        <v>1210</v>
      </c>
      <c r="B871">
        <v>550077346</v>
      </c>
      <c r="C871">
        <v>44</v>
      </c>
      <c r="D871">
        <v>44</v>
      </c>
      <c r="E871">
        <f t="shared" si="14"/>
        <v>0</v>
      </c>
    </row>
    <row r="872" spans="1:5">
      <c r="A872" s="241" t="s">
        <v>1211</v>
      </c>
      <c r="B872">
        <v>550038021</v>
      </c>
      <c r="C872">
        <v>36</v>
      </c>
      <c r="D872">
        <v>36</v>
      </c>
      <c r="E872">
        <f t="shared" si="14"/>
        <v>0</v>
      </c>
    </row>
    <row r="873" spans="1:5">
      <c r="A873" s="241" t="s">
        <v>1212</v>
      </c>
      <c r="B873">
        <v>550058593</v>
      </c>
      <c r="C873">
        <v>48</v>
      </c>
      <c r="D873">
        <v>48</v>
      </c>
      <c r="E873">
        <f t="shared" si="14"/>
        <v>0</v>
      </c>
    </row>
    <row r="874" spans="1:5">
      <c r="A874" s="241" t="s">
        <v>1213</v>
      </c>
      <c r="B874">
        <v>550069888</v>
      </c>
      <c r="C874">
        <v>0</v>
      </c>
      <c r="E874">
        <f t="shared" si="14"/>
        <v>0</v>
      </c>
    </row>
    <row r="875" spans="1:5">
      <c r="A875" s="241" t="s">
        <v>1214</v>
      </c>
      <c r="B875">
        <v>550032957</v>
      </c>
      <c r="C875">
        <v>2</v>
      </c>
      <c r="D875">
        <v>2</v>
      </c>
      <c r="E875">
        <f t="shared" si="14"/>
        <v>0</v>
      </c>
    </row>
    <row r="876" spans="1:5">
      <c r="A876" s="241" t="s">
        <v>1215</v>
      </c>
      <c r="B876">
        <v>550062460</v>
      </c>
      <c r="C876">
        <v>44</v>
      </c>
      <c r="D876">
        <v>44</v>
      </c>
      <c r="E876">
        <f t="shared" si="14"/>
        <v>0</v>
      </c>
    </row>
    <row r="877" spans="1:5">
      <c r="A877" s="241" t="s">
        <v>1216</v>
      </c>
      <c r="B877">
        <v>550062460</v>
      </c>
      <c r="C877">
        <v>44</v>
      </c>
      <c r="D877">
        <v>44</v>
      </c>
      <c r="E877">
        <f t="shared" si="14"/>
        <v>0</v>
      </c>
    </row>
    <row r="878" spans="1:5">
      <c r="A878" s="241" t="s">
        <v>1217</v>
      </c>
      <c r="B878">
        <v>550062460</v>
      </c>
      <c r="C878">
        <v>44</v>
      </c>
      <c r="D878">
        <v>44</v>
      </c>
      <c r="E878">
        <f t="shared" si="14"/>
        <v>0</v>
      </c>
    </row>
    <row r="879" spans="1:5">
      <c r="A879" s="241" t="s">
        <v>1218</v>
      </c>
      <c r="B879">
        <v>550066882</v>
      </c>
      <c r="C879">
        <v>44</v>
      </c>
      <c r="D879">
        <v>44</v>
      </c>
      <c r="E879">
        <f t="shared" si="14"/>
        <v>0</v>
      </c>
    </row>
    <row r="880" spans="1:5">
      <c r="A880" s="241" t="s">
        <v>1219</v>
      </c>
      <c r="B880">
        <v>550062460</v>
      </c>
      <c r="C880">
        <v>44</v>
      </c>
      <c r="D880">
        <v>44</v>
      </c>
      <c r="E880">
        <f t="shared" si="14"/>
        <v>0</v>
      </c>
    </row>
    <row r="881" spans="1:5">
      <c r="A881" s="241" t="s">
        <v>1220</v>
      </c>
      <c r="B881">
        <v>550038021</v>
      </c>
      <c r="C881">
        <v>36</v>
      </c>
      <c r="D881">
        <v>36</v>
      </c>
      <c r="E881">
        <f t="shared" si="14"/>
        <v>0</v>
      </c>
    </row>
    <row r="882" spans="1:5">
      <c r="A882" s="241" t="s">
        <v>1221</v>
      </c>
      <c r="B882">
        <v>550058593</v>
      </c>
      <c r="C882">
        <v>48</v>
      </c>
      <c r="D882">
        <v>48</v>
      </c>
      <c r="E882">
        <f t="shared" si="14"/>
        <v>0</v>
      </c>
    </row>
    <row r="883" spans="1:5">
      <c r="A883" s="241" t="s">
        <v>1222</v>
      </c>
      <c r="B883">
        <v>550066882</v>
      </c>
      <c r="C883">
        <v>44</v>
      </c>
      <c r="D883">
        <v>44</v>
      </c>
      <c r="E883">
        <f t="shared" si="14"/>
        <v>0</v>
      </c>
    </row>
    <row r="884" spans="1:5">
      <c r="A884" s="241" t="s">
        <v>1223</v>
      </c>
      <c r="B884">
        <v>550056227</v>
      </c>
      <c r="C884">
        <v>2</v>
      </c>
      <c r="D884">
        <v>2</v>
      </c>
      <c r="E884">
        <f t="shared" si="14"/>
        <v>0</v>
      </c>
    </row>
    <row r="885" spans="1:5">
      <c r="A885" s="241" t="s">
        <v>1224</v>
      </c>
      <c r="B885">
        <v>550048593</v>
      </c>
      <c r="C885">
        <v>0</v>
      </c>
      <c r="E885">
        <f t="shared" si="14"/>
        <v>0</v>
      </c>
    </row>
    <row r="886" spans="1:5">
      <c r="A886" s="241" t="s">
        <v>1225</v>
      </c>
      <c r="B886">
        <v>550062460</v>
      </c>
      <c r="C886">
        <v>44</v>
      </c>
      <c r="D886">
        <v>44</v>
      </c>
      <c r="E886">
        <f t="shared" si="14"/>
        <v>0</v>
      </c>
    </row>
    <row r="887" spans="1:5">
      <c r="A887" s="241" t="s">
        <v>1226</v>
      </c>
      <c r="B887">
        <v>550062460</v>
      </c>
      <c r="C887">
        <v>44</v>
      </c>
      <c r="D887">
        <v>44</v>
      </c>
      <c r="E887">
        <f t="shared" si="14"/>
        <v>0</v>
      </c>
    </row>
    <row r="888" spans="1:5">
      <c r="A888" s="241" t="s">
        <v>1227</v>
      </c>
      <c r="B888">
        <v>550062460</v>
      </c>
      <c r="C888">
        <v>44</v>
      </c>
      <c r="D888">
        <v>44</v>
      </c>
      <c r="E888">
        <f t="shared" si="14"/>
        <v>0</v>
      </c>
    </row>
    <row r="889" spans="1:5">
      <c r="A889" s="241" t="s">
        <v>1228</v>
      </c>
      <c r="B889">
        <v>550062460</v>
      </c>
      <c r="C889">
        <v>44</v>
      </c>
      <c r="D889">
        <v>44</v>
      </c>
      <c r="E889">
        <f t="shared" si="14"/>
        <v>0</v>
      </c>
    </row>
    <row r="890" spans="1:5">
      <c r="A890" s="241" t="s">
        <v>1229</v>
      </c>
      <c r="B890">
        <v>550038021</v>
      </c>
      <c r="C890">
        <v>36</v>
      </c>
      <c r="D890">
        <v>36</v>
      </c>
      <c r="E890">
        <f t="shared" si="14"/>
        <v>0</v>
      </c>
    </row>
    <row r="891" spans="1:5">
      <c r="A891" s="241" t="s">
        <v>1230</v>
      </c>
      <c r="B891">
        <v>550038021</v>
      </c>
      <c r="C891">
        <v>36</v>
      </c>
      <c r="D891">
        <v>36</v>
      </c>
      <c r="E891">
        <f t="shared" si="14"/>
        <v>0</v>
      </c>
    </row>
    <row r="892" spans="1:5">
      <c r="A892" s="241" t="s">
        <v>1231</v>
      </c>
      <c r="B892">
        <v>550062463</v>
      </c>
      <c r="C892">
        <v>48</v>
      </c>
      <c r="D892">
        <v>48</v>
      </c>
      <c r="E892">
        <f t="shared" si="14"/>
        <v>0</v>
      </c>
    </row>
    <row r="893" spans="1:5">
      <c r="A893" s="241" t="s">
        <v>1232</v>
      </c>
      <c r="B893">
        <v>550062463</v>
      </c>
      <c r="C893">
        <v>48</v>
      </c>
      <c r="D893">
        <v>48</v>
      </c>
      <c r="E893">
        <f t="shared" si="14"/>
        <v>0</v>
      </c>
    </row>
    <row r="894" spans="1:5">
      <c r="A894" s="241" t="s">
        <v>1233</v>
      </c>
      <c r="B894">
        <v>550066882</v>
      </c>
      <c r="C894">
        <v>4</v>
      </c>
      <c r="D894">
        <v>4</v>
      </c>
      <c r="E894">
        <f t="shared" si="14"/>
        <v>0</v>
      </c>
    </row>
    <row r="895" spans="1:5">
      <c r="A895" s="241" t="s">
        <v>1234</v>
      </c>
      <c r="B895">
        <v>550048593</v>
      </c>
      <c r="C895">
        <v>0</v>
      </c>
      <c r="E895">
        <f t="shared" si="14"/>
        <v>0</v>
      </c>
    </row>
    <row r="896" spans="1:5">
      <c r="A896" s="241" t="s">
        <v>1235</v>
      </c>
      <c r="B896">
        <v>550062460</v>
      </c>
      <c r="C896">
        <v>44</v>
      </c>
      <c r="D896">
        <v>44</v>
      </c>
      <c r="E896">
        <f t="shared" si="14"/>
        <v>0</v>
      </c>
    </row>
    <row r="897" spans="1:5">
      <c r="A897" s="241" t="s">
        <v>1236</v>
      </c>
      <c r="B897">
        <v>550062460</v>
      </c>
      <c r="C897">
        <v>44</v>
      </c>
      <c r="D897">
        <v>44</v>
      </c>
      <c r="E897">
        <f t="shared" si="14"/>
        <v>0</v>
      </c>
    </row>
    <row r="898" spans="1:5">
      <c r="A898" s="241" t="s">
        <v>1237</v>
      </c>
      <c r="B898">
        <v>550062462</v>
      </c>
      <c r="C898">
        <v>0</v>
      </c>
      <c r="E898">
        <f t="shared" si="14"/>
        <v>0</v>
      </c>
    </row>
    <row r="899" spans="1:5">
      <c r="A899" s="241" t="s">
        <v>1238</v>
      </c>
      <c r="B899">
        <v>550062460</v>
      </c>
      <c r="C899">
        <v>44</v>
      </c>
      <c r="D899">
        <v>44</v>
      </c>
      <c r="E899">
        <f t="shared" si="14"/>
        <v>0</v>
      </c>
    </row>
    <row r="900" spans="1:5">
      <c r="A900" s="241" t="s">
        <v>1239</v>
      </c>
      <c r="B900">
        <v>550066882</v>
      </c>
      <c r="C900">
        <v>44</v>
      </c>
      <c r="D900">
        <v>44</v>
      </c>
      <c r="E900">
        <f t="shared" si="14"/>
        <v>0</v>
      </c>
    </row>
    <row r="901" spans="1:5">
      <c r="A901" s="241" t="s">
        <v>1240</v>
      </c>
      <c r="B901">
        <v>550066882</v>
      </c>
      <c r="C901">
        <v>44</v>
      </c>
      <c r="D901">
        <v>44</v>
      </c>
      <c r="E901">
        <f t="shared" ref="E901:E964" si="15">C901-D901</f>
        <v>0</v>
      </c>
    </row>
    <row r="902" spans="1:5">
      <c r="A902" s="241" t="s">
        <v>1241</v>
      </c>
      <c r="B902">
        <v>550066882</v>
      </c>
      <c r="C902">
        <v>44</v>
      </c>
      <c r="D902">
        <v>44</v>
      </c>
      <c r="E902">
        <f t="shared" si="15"/>
        <v>0</v>
      </c>
    </row>
    <row r="903" spans="1:5">
      <c r="A903" s="241" t="s">
        <v>1242</v>
      </c>
      <c r="B903">
        <v>550066882</v>
      </c>
      <c r="C903">
        <v>44</v>
      </c>
      <c r="D903">
        <v>44</v>
      </c>
      <c r="E903">
        <f t="shared" si="15"/>
        <v>0</v>
      </c>
    </row>
    <row r="904" spans="1:5">
      <c r="A904" s="241" t="s">
        <v>1243</v>
      </c>
      <c r="B904">
        <v>550044635</v>
      </c>
      <c r="C904">
        <v>2</v>
      </c>
      <c r="D904">
        <v>2</v>
      </c>
      <c r="E904">
        <f t="shared" si="15"/>
        <v>0</v>
      </c>
    </row>
    <row r="905" spans="1:5">
      <c r="A905" s="241" t="s">
        <v>1244</v>
      </c>
      <c r="B905">
        <v>550071397</v>
      </c>
      <c r="C905">
        <v>0</v>
      </c>
      <c r="E905">
        <f t="shared" si="15"/>
        <v>0</v>
      </c>
    </row>
    <row r="906" spans="1:5">
      <c r="A906" s="241" t="s">
        <v>1245</v>
      </c>
      <c r="B906">
        <v>550038021</v>
      </c>
      <c r="C906">
        <v>36</v>
      </c>
      <c r="D906">
        <v>36</v>
      </c>
      <c r="E906">
        <f t="shared" si="15"/>
        <v>0</v>
      </c>
    </row>
    <row r="907" spans="1:5">
      <c r="A907" s="241" t="s">
        <v>1246</v>
      </c>
      <c r="B907">
        <v>550038021</v>
      </c>
      <c r="C907">
        <v>36</v>
      </c>
      <c r="D907">
        <v>36</v>
      </c>
      <c r="E907">
        <f t="shared" si="15"/>
        <v>0</v>
      </c>
    </row>
    <row r="908" spans="1:5">
      <c r="A908" s="241" t="s">
        <v>1247</v>
      </c>
      <c r="B908">
        <v>550048593</v>
      </c>
      <c r="C908">
        <v>48</v>
      </c>
      <c r="D908">
        <v>48</v>
      </c>
      <c r="E908">
        <f t="shared" si="15"/>
        <v>0</v>
      </c>
    </row>
    <row r="909" spans="1:5">
      <c r="A909" s="241" t="s">
        <v>1248</v>
      </c>
      <c r="B909">
        <v>550048593</v>
      </c>
      <c r="C909">
        <v>48</v>
      </c>
      <c r="D909">
        <v>48</v>
      </c>
      <c r="E909">
        <f t="shared" si="15"/>
        <v>0</v>
      </c>
    </row>
    <row r="910" spans="1:5">
      <c r="A910" s="241" t="s">
        <v>1249</v>
      </c>
      <c r="B910">
        <v>550066882</v>
      </c>
      <c r="C910">
        <v>44</v>
      </c>
      <c r="D910">
        <v>44</v>
      </c>
      <c r="E910">
        <f t="shared" si="15"/>
        <v>0</v>
      </c>
    </row>
    <row r="911" spans="1:5">
      <c r="A911" s="241" t="s">
        <v>1250</v>
      </c>
      <c r="B911">
        <v>550062460</v>
      </c>
      <c r="C911">
        <v>44</v>
      </c>
      <c r="D911">
        <v>44</v>
      </c>
      <c r="E911">
        <f t="shared" si="15"/>
        <v>0</v>
      </c>
    </row>
    <row r="912" spans="1:5">
      <c r="A912" s="241" t="s">
        <v>1251</v>
      </c>
      <c r="B912">
        <v>550062460</v>
      </c>
      <c r="C912">
        <v>44</v>
      </c>
      <c r="D912">
        <v>44</v>
      </c>
      <c r="E912">
        <f t="shared" si="15"/>
        <v>0</v>
      </c>
    </row>
    <row r="913" spans="1:5">
      <c r="A913" s="241" t="s">
        <v>1252</v>
      </c>
      <c r="B913">
        <v>550062460</v>
      </c>
      <c r="C913">
        <v>44</v>
      </c>
      <c r="D913">
        <v>44</v>
      </c>
      <c r="E913">
        <f t="shared" si="15"/>
        <v>0</v>
      </c>
    </row>
    <row r="914" spans="1:5">
      <c r="A914" s="241" t="s">
        <v>1253</v>
      </c>
      <c r="B914">
        <v>550054879</v>
      </c>
      <c r="C914">
        <v>1</v>
      </c>
      <c r="D914">
        <v>1</v>
      </c>
      <c r="E914">
        <f t="shared" si="15"/>
        <v>0</v>
      </c>
    </row>
    <row r="915" spans="1:5">
      <c r="A915" s="241" t="s">
        <v>1254</v>
      </c>
      <c r="B915">
        <v>550062462</v>
      </c>
      <c r="C915">
        <v>32</v>
      </c>
      <c r="D915">
        <v>32</v>
      </c>
      <c r="E915">
        <f t="shared" si="15"/>
        <v>0</v>
      </c>
    </row>
    <row r="916" spans="1:5">
      <c r="A916" s="241" t="s">
        <v>1255</v>
      </c>
      <c r="B916">
        <v>550062462</v>
      </c>
      <c r="C916">
        <v>0</v>
      </c>
      <c r="E916">
        <f t="shared" si="15"/>
        <v>0</v>
      </c>
    </row>
    <row r="917" spans="1:5">
      <c r="A917" s="241" t="s">
        <v>1256</v>
      </c>
      <c r="B917">
        <v>550071397</v>
      </c>
      <c r="C917">
        <v>36</v>
      </c>
      <c r="D917">
        <v>36</v>
      </c>
      <c r="E917">
        <f t="shared" si="15"/>
        <v>0</v>
      </c>
    </row>
    <row r="918" spans="1:5">
      <c r="A918" s="241" t="s">
        <v>1257</v>
      </c>
      <c r="B918">
        <v>550071397</v>
      </c>
      <c r="C918">
        <v>36</v>
      </c>
      <c r="D918">
        <v>36</v>
      </c>
      <c r="E918">
        <f t="shared" si="15"/>
        <v>0</v>
      </c>
    </row>
    <row r="919" spans="1:5">
      <c r="A919" s="241" t="s">
        <v>1258</v>
      </c>
      <c r="B919">
        <v>550062462</v>
      </c>
      <c r="C919">
        <v>0</v>
      </c>
      <c r="E919">
        <f t="shared" si="15"/>
        <v>0</v>
      </c>
    </row>
    <row r="920" spans="1:5">
      <c r="A920" s="241" t="s">
        <v>1259</v>
      </c>
      <c r="B920">
        <v>550062462</v>
      </c>
      <c r="C920">
        <v>44</v>
      </c>
      <c r="D920">
        <v>44</v>
      </c>
      <c r="E920">
        <f t="shared" si="15"/>
        <v>0</v>
      </c>
    </row>
    <row r="921" spans="1:5">
      <c r="A921" s="241" t="s">
        <v>1260</v>
      </c>
      <c r="B921">
        <v>550071397</v>
      </c>
      <c r="C921">
        <v>36</v>
      </c>
      <c r="D921">
        <v>36</v>
      </c>
      <c r="E921">
        <f t="shared" si="15"/>
        <v>0</v>
      </c>
    </row>
    <row r="922" spans="1:5">
      <c r="A922" s="241" t="s">
        <v>1261</v>
      </c>
      <c r="B922">
        <v>550058593</v>
      </c>
      <c r="C922">
        <v>48</v>
      </c>
      <c r="D922">
        <v>48</v>
      </c>
      <c r="E922">
        <f t="shared" si="15"/>
        <v>0</v>
      </c>
    </row>
    <row r="923" spans="1:5">
      <c r="A923" s="241" t="s">
        <v>1262</v>
      </c>
      <c r="B923">
        <v>550058593</v>
      </c>
      <c r="C923">
        <v>48</v>
      </c>
      <c r="D923">
        <v>48</v>
      </c>
      <c r="E923">
        <f t="shared" si="15"/>
        <v>0</v>
      </c>
    </row>
    <row r="924" spans="1:5">
      <c r="A924" s="241" t="s">
        <v>1263</v>
      </c>
      <c r="B924">
        <v>550070612</v>
      </c>
      <c r="C924">
        <v>0</v>
      </c>
      <c r="E924">
        <f t="shared" si="15"/>
        <v>0</v>
      </c>
    </row>
    <row r="925" spans="1:5">
      <c r="A925" s="241" t="s">
        <v>1264</v>
      </c>
      <c r="B925">
        <v>550044580</v>
      </c>
      <c r="C925">
        <v>0</v>
      </c>
      <c r="E925">
        <f t="shared" si="15"/>
        <v>0</v>
      </c>
    </row>
    <row r="926" spans="1:5">
      <c r="A926" s="241" t="s">
        <v>1265</v>
      </c>
      <c r="B926">
        <v>550048593</v>
      </c>
      <c r="C926">
        <v>48</v>
      </c>
      <c r="D926">
        <v>48</v>
      </c>
      <c r="E926">
        <f t="shared" si="15"/>
        <v>0</v>
      </c>
    </row>
    <row r="927" spans="1:5">
      <c r="A927" s="241" t="s">
        <v>1266</v>
      </c>
      <c r="B927">
        <v>550048593</v>
      </c>
      <c r="C927">
        <v>48</v>
      </c>
      <c r="D927">
        <v>48</v>
      </c>
      <c r="E927">
        <f t="shared" si="15"/>
        <v>0</v>
      </c>
    </row>
    <row r="928" spans="1:5">
      <c r="A928" s="241" t="s">
        <v>1267</v>
      </c>
      <c r="B928">
        <v>550048593</v>
      </c>
      <c r="C928">
        <v>48</v>
      </c>
      <c r="D928">
        <v>48</v>
      </c>
      <c r="E928">
        <f t="shared" si="15"/>
        <v>0</v>
      </c>
    </row>
    <row r="929" spans="1:5">
      <c r="A929" s="241" t="s">
        <v>1268</v>
      </c>
      <c r="B929">
        <v>550048593</v>
      </c>
      <c r="C929">
        <v>48</v>
      </c>
      <c r="D929">
        <v>48</v>
      </c>
      <c r="E929">
        <f t="shared" si="15"/>
        <v>0</v>
      </c>
    </row>
    <row r="930" spans="1:5">
      <c r="A930" s="241" t="s">
        <v>1269</v>
      </c>
      <c r="B930">
        <v>550058593</v>
      </c>
      <c r="C930">
        <v>48</v>
      </c>
      <c r="D930">
        <v>48</v>
      </c>
      <c r="E930">
        <f t="shared" si="15"/>
        <v>0</v>
      </c>
    </row>
    <row r="931" spans="1:5">
      <c r="A931" s="241" t="s">
        <v>1270</v>
      </c>
      <c r="B931">
        <v>550058593</v>
      </c>
      <c r="C931">
        <v>48</v>
      </c>
      <c r="D931">
        <v>48</v>
      </c>
      <c r="E931">
        <f t="shared" si="15"/>
        <v>0</v>
      </c>
    </row>
    <row r="932" spans="1:5">
      <c r="A932" s="241" t="s">
        <v>1271</v>
      </c>
      <c r="B932">
        <v>550058593</v>
      </c>
      <c r="C932">
        <v>48</v>
      </c>
      <c r="D932">
        <v>48</v>
      </c>
      <c r="E932">
        <f t="shared" si="15"/>
        <v>0</v>
      </c>
    </row>
    <row r="933" spans="1:5">
      <c r="A933" s="241" t="s">
        <v>1272</v>
      </c>
      <c r="B933">
        <v>550058593</v>
      </c>
      <c r="C933">
        <v>48</v>
      </c>
      <c r="D933">
        <v>48</v>
      </c>
      <c r="E933">
        <f t="shared" si="15"/>
        <v>0</v>
      </c>
    </row>
    <row r="934" spans="1:5">
      <c r="A934" s="241" t="s">
        <v>1273</v>
      </c>
      <c r="B934">
        <v>550070612</v>
      </c>
      <c r="C934">
        <v>0</v>
      </c>
      <c r="E934">
        <f t="shared" si="15"/>
        <v>0</v>
      </c>
    </row>
    <row r="935" spans="1:5">
      <c r="A935" s="241" t="s">
        <v>1274</v>
      </c>
      <c r="B935">
        <v>550044580</v>
      </c>
      <c r="C935">
        <v>0</v>
      </c>
      <c r="E935">
        <f t="shared" si="15"/>
        <v>0</v>
      </c>
    </row>
    <row r="936" spans="1:5">
      <c r="A936" s="241" t="s">
        <v>1275</v>
      </c>
      <c r="B936">
        <v>550038021</v>
      </c>
      <c r="C936">
        <v>36</v>
      </c>
      <c r="D936">
        <v>36</v>
      </c>
      <c r="E936">
        <f t="shared" si="15"/>
        <v>0</v>
      </c>
    </row>
    <row r="937" spans="1:5">
      <c r="A937" s="241" t="s">
        <v>1276</v>
      </c>
      <c r="B937">
        <v>550038021</v>
      </c>
      <c r="C937">
        <v>36</v>
      </c>
      <c r="D937">
        <v>36</v>
      </c>
      <c r="E937">
        <f t="shared" si="15"/>
        <v>0</v>
      </c>
    </row>
    <row r="938" spans="1:5">
      <c r="A938" s="241" t="s">
        <v>1277</v>
      </c>
      <c r="B938">
        <v>550038021</v>
      </c>
      <c r="C938">
        <v>36</v>
      </c>
      <c r="D938">
        <v>36</v>
      </c>
      <c r="E938">
        <f t="shared" si="15"/>
        <v>0</v>
      </c>
    </row>
    <row r="939" spans="1:5">
      <c r="A939" s="241" t="s">
        <v>1278</v>
      </c>
      <c r="B939">
        <v>550038021</v>
      </c>
      <c r="C939">
        <v>36</v>
      </c>
      <c r="D939">
        <v>36</v>
      </c>
      <c r="E939">
        <f t="shared" si="15"/>
        <v>0</v>
      </c>
    </row>
    <row r="940" spans="1:5">
      <c r="A940" s="241" t="s">
        <v>1279</v>
      </c>
      <c r="B940">
        <v>550058593</v>
      </c>
      <c r="C940">
        <v>48</v>
      </c>
      <c r="D940">
        <v>48</v>
      </c>
      <c r="E940">
        <f t="shared" si="15"/>
        <v>0</v>
      </c>
    </row>
    <row r="941" spans="1:5">
      <c r="A941" s="241" t="s">
        <v>1280</v>
      </c>
      <c r="B941">
        <v>550058593</v>
      </c>
      <c r="C941">
        <v>48</v>
      </c>
      <c r="D941">
        <v>48</v>
      </c>
      <c r="E941">
        <f t="shared" si="15"/>
        <v>0</v>
      </c>
    </row>
    <row r="942" spans="1:5">
      <c r="A942" s="241" t="s">
        <v>1281</v>
      </c>
      <c r="B942">
        <v>550062462</v>
      </c>
      <c r="C942">
        <v>44</v>
      </c>
      <c r="D942">
        <v>44</v>
      </c>
      <c r="E942">
        <f t="shared" si="15"/>
        <v>0</v>
      </c>
    </row>
    <row r="943" spans="1:5">
      <c r="A943" s="241" t="s">
        <v>1282</v>
      </c>
      <c r="B943">
        <v>550062462</v>
      </c>
      <c r="C943">
        <v>44</v>
      </c>
      <c r="D943">
        <v>44</v>
      </c>
      <c r="E943">
        <f t="shared" si="15"/>
        <v>0</v>
      </c>
    </row>
    <row r="944" spans="1:5">
      <c r="A944" s="241" t="s">
        <v>1283</v>
      </c>
      <c r="B944">
        <v>550044709</v>
      </c>
      <c r="C944">
        <v>1</v>
      </c>
      <c r="D944">
        <v>1</v>
      </c>
      <c r="E944">
        <f t="shared" si="15"/>
        <v>0</v>
      </c>
    </row>
    <row r="945" spans="1:5">
      <c r="A945" s="241" t="s">
        <v>1284</v>
      </c>
      <c r="B945">
        <v>550070612</v>
      </c>
      <c r="C945">
        <v>0</v>
      </c>
      <c r="E945">
        <f t="shared" si="15"/>
        <v>0</v>
      </c>
    </row>
    <row r="946" spans="1:5">
      <c r="A946" s="241" t="s">
        <v>1285</v>
      </c>
      <c r="B946">
        <v>550048593</v>
      </c>
      <c r="C946">
        <v>48</v>
      </c>
      <c r="D946">
        <v>48</v>
      </c>
      <c r="E946">
        <f t="shared" si="15"/>
        <v>0</v>
      </c>
    </row>
    <row r="947" spans="1:5">
      <c r="A947" s="241" t="s">
        <v>1286</v>
      </c>
      <c r="B947">
        <v>550048593</v>
      </c>
      <c r="C947">
        <v>48</v>
      </c>
      <c r="D947">
        <v>48</v>
      </c>
      <c r="E947">
        <f t="shared" si="15"/>
        <v>0</v>
      </c>
    </row>
    <row r="948" spans="1:5">
      <c r="A948" s="241" t="s">
        <v>1287</v>
      </c>
      <c r="B948">
        <v>550048593</v>
      </c>
      <c r="C948">
        <v>48</v>
      </c>
      <c r="D948">
        <v>48</v>
      </c>
      <c r="E948">
        <f t="shared" si="15"/>
        <v>0</v>
      </c>
    </row>
    <row r="949" spans="1:5">
      <c r="A949" s="241" t="s">
        <v>1288</v>
      </c>
      <c r="B949">
        <v>550048593</v>
      </c>
      <c r="C949">
        <v>48</v>
      </c>
      <c r="D949">
        <v>48</v>
      </c>
      <c r="E949">
        <f t="shared" si="15"/>
        <v>0</v>
      </c>
    </row>
    <row r="950" spans="1:5">
      <c r="A950" s="241" t="s">
        <v>1289</v>
      </c>
      <c r="B950">
        <v>550058593</v>
      </c>
      <c r="C950">
        <v>48</v>
      </c>
      <c r="D950">
        <v>48</v>
      </c>
      <c r="E950">
        <f t="shared" si="15"/>
        <v>0</v>
      </c>
    </row>
    <row r="951" spans="1:5">
      <c r="A951" s="241" t="s">
        <v>1290</v>
      </c>
      <c r="B951">
        <v>550058593</v>
      </c>
      <c r="C951">
        <v>48</v>
      </c>
      <c r="D951">
        <v>48</v>
      </c>
      <c r="E951">
        <f t="shared" si="15"/>
        <v>0</v>
      </c>
    </row>
    <row r="952" spans="1:5">
      <c r="A952" s="241" t="s">
        <v>1291</v>
      </c>
      <c r="B952">
        <v>550062462</v>
      </c>
      <c r="C952">
        <v>44</v>
      </c>
      <c r="D952">
        <v>44</v>
      </c>
      <c r="E952">
        <f t="shared" si="15"/>
        <v>0</v>
      </c>
    </row>
    <row r="953" spans="1:5">
      <c r="A953" s="241" t="s">
        <v>1292</v>
      </c>
      <c r="B953">
        <v>550062462</v>
      </c>
      <c r="C953">
        <v>44</v>
      </c>
      <c r="D953">
        <v>44</v>
      </c>
      <c r="E953">
        <f t="shared" si="15"/>
        <v>0</v>
      </c>
    </row>
    <row r="954" spans="1:5">
      <c r="A954" s="241" t="s">
        <v>1293</v>
      </c>
      <c r="B954">
        <v>550062285</v>
      </c>
      <c r="C954">
        <v>1</v>
      </c>
      <c r="D954">
        <v>1</v>
      </c>
      <c r="E954">
        <f t="shared" si="15"/>
        <v>0</v>
      </c>
    </row>
    <row r="955" spans="1:5">
      <c r="A955" s="241" t="s">
        <v>1294</v>
      </c>
      <c r="B955">
        <v>550062285</v>
      </c>
      <c r="C955">
        <v>1</v>
      </c>
      <c r="D955">
        <v>1</v>
      </c>
      <c r="E955">
        <f t="shared" si="15"/>
        <v>0</v>
      </c>
    </row>
    <row r="956" spans="1:5">
      <c r="A956" s="241" t="s">
        <v>1295</v>
      </c>
      <c r="B956">
        <v>550038021</v>
      </c>
      <c r="C956">
        <v>36</v>
      </c>
      <c r="D956">
        <v>36</v>
      </c>
      <c r="E956">
        <f t="shared" si="15"/>
        <v>0</v>
      </c>
    </row>
    <row r="957" spans="1:5">
      <c r="A957" s="241" t="s">
        <v>1296</v>
      </c>
      <c r="B957">
        <v>550038021</v>
      </c>
      <c r="C957">
        <v>36</v>
      </c>
      <c r="D957">
        <v>36</v>
      </c>
      <c r="E957">
        <f t="shared" si="15"/>
        <v>0</v>
      </c>
    </row>
    <row r="958" spans="1:5">
      <c r="A958" s="241" t="s">
        <v>1297</v>
      </c>
      <c r="B958">
        <v>550024919</v>
      </c>
      <c r="C958">
        <v>4</v>
      </c>
      <c r="D958">
        <v>4</v>
      </c>
      <c r="E958">
        <f t="shared" si="15"/>
        <v>0</v>
      </c>
    </row>
    <row r="959" spans="1:5">
      <c r="A959" s="241" t="s">
        <v>1298</v>
      </c>
      <c r="B959">
        <v>550048593</v>
      </c>
      <c r="C959">
        <v>48</v>
      </c>
      <c r="D959">
        <v>48</v>
      </c>
      <c r="E959">
        <f t="shared" si="15"/>
        <v>0</v>
      </c>
    </row>
    <row r="960" spans="1:5">
      <c r="A960" s="241" t="s">
        <v>1299</v>
      </c>
      <c r="B960">
        <v>550038021</v>
      </c>
      <c r="C960">
        <v>36</v>
      </c>
      <c r="D960">
        <v>36</v>
      </c>
      <c r="E960">
        <f t="shared" si="15"/>
        <v>0</v>
      </c>
    </row>
    <row r="961" spans="1:5">
      <c r="A961" s="241" t="s">
        <v>1300</v>
      </c>
      <c r="B961">
        <v>550062460</v>
      </c>
      <c r="C961">
        <v>44</v>
      </c>
      <c r="D961">
        <v>44</v>
      </c>
      <c r="E961">
        <f t="shared" si="15"/>
        <v>0</v>
      </c>
    </row>
    <row r="962" spans="1:5">
      <c r="A962" s="241" t="s">
        <v>1301</v>
      </c>
      <c r="B962">
        <v>550062462</v>
      </c>
      <c r="C962">
        <v>44</v>
      </c>
      <c r="D962">
        <v>44</v>
      </c>
      <c r="E962">
        <f t="shared" si="15"/>
        <v>0</v>
      </c>
    </row>
    <row r="963" spans="1:5">
      <c r="A963" s="241" t="s">
        <v>1302</v>
      </c>
      <c r="B963">
        <v>550062462</v>
      </c>
      <c r="C963">
        <v>44</v>
      </c>
      <c r="D963">
        <v>44</v>
      </c>
      <c r="E963">
        <f t="shared" si="15"/>
        <v>0</v>
      </c>
    </row>
    <row r="964" spans="1:5">
      <c r="A964" s="241" t="s">
        <v>1303</v>
      </c>
      <c r="B964">
        <v>550062285</v>
      </c>
      <c r="C964">
        <v>1</v>
      </c>
      <c r="D964">
        <v>1</v>
      </c>
      <c r="E964">
        <f t="shared" si="15"/>
        <v>0</v>
      </c>
    </row>
    <row r="965" spans="1:5">
      <c r="A965" s="241" t="s">
        <v>1304</v>
      </c>
      <c r="B965">
        <v>550062285</v>
      </c>
      <c r="C965">
        <v>1</v>
      </c>
      <c r="D965">
        <v>1</v>
      </c>
      <c r="E965">
        <f t="shared" ref="E965:E1028" si="16">C965-D965</f>
        <v>0</v>
      </c>
    </row>
    <row r="966" spans="1:5">
      <c r="A966" s="241" t="s">
        <v>1305</v>
      </c>
      <c r="B966">
        <v>550062285</v>
      </c>
      <c r="C966">
        <v>1</v>
      </c>
      <c r="D966">
        <v>1</v>
      </c>
      <c r="E966">
        <f t="shared" si="16"/>
        <v>0</v>
      </c>
    </row>
    <row r="967" spans="1:5">
      <c r="A967" s="241" t="s">
        <v>1306</v>
      </c>
      <c r="B967">
        <v>550062285</v>
      </c>
      <c r="C967">
        <v>1</v>
      </c>
      <c r="D967">
        <v>1</v>
      </c>
      <c r="E967">
        <f t="shared" si="16"/>
        <v>0</v>
      </c>
    </row>
    <row r="968" spans="1:5">
      <c r="A968" s="241" t="s">
        <v>1307</v>
      </c>
      <c r="B968">
        <v>550071397</v>
      </c>
      <c r="C968">
        <v>36</v>
      </c>
      <c r="D968">
        <v>36</v>
      </c>
      <c r="E968">
        <f t="shared" si="16"/>
        <v>0</v>
      </c>
    </row>
    <row r="969" spans="1:5">
      <c r="A969" s="241" t="s">
        <v>1308</v>
      </c>
      <c r="B969">
        <v>550071397</v>
      </c>
      <c r="C969">
        <v>36</v>
      </c>
      <c r="D969">
        <v>36</v>
      </c>
      <c r="E969">
        <f t="shared" si="16"/>
        <v>0</v>
      </c>
    </row>
    <row r="970" spans="1:5">
      <c r="A970" s="241" t="s">
        <v>1309</v>
      </c>
      <c r="B970">
        <v>550062462</v>
      </c>
      <c r="C970">
        <v>44</v>
      </c>
      <c r="D970">
        <v>44</v>
      </c>
      <c r="E970">
        <f t="shared" si="16"/>
        <v>0</v>
      </c>
    </row>
    <row r="971" spans="1:5">
      <c r="A971" s="241" t="s">
        <v>1310</v>
      </c>
      <c r="B971">
        <v>550062462</v>
      </c>
      <c r="C971">
        <v>44</v>
      </c>
      <c r="D971">
        <v>44</v>
      </c>
      <c r="E971">
        <f t="shared" si="16"/>
        <v>0</v>
      </c>
    </row>
    <row r="972" spans="1:5">
      <c r="A972" s="241" t="s">
        <v>1311</v>
      </c>
      <c r="B972">
        <v>550062462</v>
      </c>
      <c r="C972">
        <v>44</v>
      </c>
      <c r="D972">
        <v>44</v>
      </c>
      <c r="E972">
        <f t="shared" si="16"/>
        <v>0</v>
      </c>
    </row>
    <row r="973" spans="1:5">
      <c r="A973" s="241" t="s">
        <v>1312</v>
      </c>
      <c r="B973">
        <v>550062462</v>
      </c>
      <c r="C973">
        <v>44</v>
      </c>
      <c r="D973">
        <v>44</v>
      </c>
      <c r="E973">
        <f t="shared" si="16"/>
        <v>0</v>
      </c>
    </row>
    <row r="974" spans="1:5">
      <c r="A974" s="241" t="s">
        <v>1313</v>
      </c>
      <c r="B974">
        <v>550069887</v>
      </c>
      <c r="C974">
        <v>7</v>
      </c>
      <c r="D974">
        <v>7</v>
      </c>
      <c r="E974">
        <f t="shared" si="16"/>
        <v>0</v>
      </c>
    </row>
    <row r="975" spans="1:5">
      <c r="A975" s="241" t="s">
        <v>1314</v>
      </c>
      <c r="B975">
        <v>550025358</v>
      </c>
      <c r="C975">
        <v>7</v>
      </c>
      <c r="D975">
        <v>7</v>
      </c>
      <c r="E975">
        <f t="shared" si="16"/>
        <v>0</v>
      </c>
    </row>
    <row r="976" spans="1:5">
      <c r="A976" s="241" t="s">
        <v>1315</v>
      </c>
      <c r="B976">
        <v>550070614</v>
      </c>
      <c r="C976">
        <v>36</v>
      </c>
      <c r="D976">
        <v>36</v>
      </c>
      <c r="E976">
        <f t="shared" si="16"/>
        <v>0</v>
      </c>
    </row>
    <row r="977" spans="1:5">
      <c r="A977" s="241" t="s">
        <v>1316</v>
      </c>
      <c r="B977">
        <v>550070614</v>
      </c>
      <c r="C977">
        <v>36</v>
      </c>
      <c r="D977">
        <v>36</v>
      </c>
      <c r="E977">
        <f t="shared" si="16"/>
        <v>0</v>
      </c>
    </row>
    <row r="978" spans="1:5">
      <c r="A978" s="241" t="s">
        <v>1317</v>
      </c>
      <c r="B978">
        <v>550070614</v>
      </c>
      <c r="C978">
        <v>36</v>
      </c>
      <c r="D978">
        <v>36</v>
      </c>
      <c r="E978">
        <f t="shared" si="16"/>
        <v>0</v>
      </c>
    </row>
    <row r="979" spans="1:5">
      <c r="A979" s="241" t="s">
        <v>1318</v>
      </c>
      <c r="B979">
        <v>550054596</v>
      </c>
      <c r="C979">
        <v>4</v>
      </c>
      <c r="D979">
        <v>4</v>
      </c>
      <c r="E979">
        <f t="shared" si="16"/>
        <v>0</v>
      </c>
    </row>
    <row r="980" spans="1:5">
      <c r="A980" s="241" t="s">
        <v>1319</v>
      </c>
      <c r="B980">
        <v>550071396</v>
      </c>
      <c r="C980">
        <v>44</v>
      </c>
      <c r="D980">
        <v>44</v>
      </c>
      <c r="E980">
        <f t="shared" si="16"/>
        <v>0</v>
      </c>
    </row>
    <row r="981" spans="1:5">
      <c r="A981" s="241" t="s">
        <v>1320</v>
      </c>
      <c r="B981">
        <v>550071396</v>
      </c>
      <c r="C981">
        <v>44</v>
      </c>
      <c r="D981">
        <v>44</v>
      </c>
      <c r="E981">
        <f t="shared" si="16"/>
        <v>0</v>
      </c>
    </row>
    <row r="982" spans="1:5">
      <c r="A982" s="241" t="s">
        <v>1321</v>
      </c>
      <c r="B982">
        <v>550071396</v>
      </c>
      <c r="C982">
        <v>44</v>
      </c>
      <c r="D982">
        <v>44</v>
      </c>
      <c r="E982">
        <f t="shared" si="16"/>
        <v>0</v>
      </c>
    </row>
    <row r="983" spans="1:5">
      <c r="A983" s="241" t="s">
        <v>1322</v>
      </c>
      <c r="B983">
        <v>550071396</v>
      </c>
      <c r="C983">
        <v>44</v>
      </c>
      <c r="D983">
        <v>44</v>
      </c>
      <c r="E983">
        <f t="shared" si="16"/>
        <v>0</v>
      </c>
    </row>
    <row r="984" spans="1:5">
      <c r="A984" s="241" t="s">
        <v>1323</v>
      </c>
      <c r="B984">
        <v>550054596</v>
      </c>
      <c r="C984">
        <v>4</v>
      </c>
      <c r="D984">
        <v>4</v>
      </c>
      <c r="E984">
        <f t="shared" si="16"/>
        <v>0</v>
      </c>
    </row>
    <row r="985" spans="1:5">
      <c r="A985" s="241" t="s">
        <v>1324</v>
      </c>
      <c r="B985">
        <v>550054596</v>
      </c>
      <c r="C985">
        <v>4</v>
      </c>
      <c r="D985">
        <v>4</v>
      </c>
      <c r="E985">
        <f t="shared" si="16"/>
        <v>0</v>
      </c>
    </row>
    <row r="986" spans="1:5">
      <c r="A986" s="241" t="s">
        <v>1325</v>
      </c>
      <c r="B986">
        <v>550054596</v>
      </c>
      <c r="C986">
        <v>4</v>
      </c>
      <c r="D986">
        <v>4</v>
      </c>
      <c r="E986">
        <f t="shared" si="16"/>
        <v>0</v>
      </c>
    </row>
    <row r="987" spans="1:5">
      <c r="A987" s="241" t="s">
        <v>1326</v>
      </c>
      <c r="B987">
        <v>550054596</v>
      </c>
      <c r="C987">
        <v>4</v>
      </c>
      <c r="D987">
        <v>4</v>
      </c>
      <c r="E987">
        <f t="shared" si="16"/>
        <v>0</v>
      </c>
    </row>
    <row r="988" spans="1:5">
      <c r="A988" s="241" t="s">
        <v>1327</v>
      </c>
      <c r="B988">
        <v>550054596</v>
      </c>
      <c r="C988">
        <v>4</v>
      </c>
      <c r="D988">
        <v>4</v>
      </c>
      <c r="E988">
        <f t="shared" si="16"/>
        <v>0</v>
      </c>
    </row>
    <row r="989" spans="1:5">
      <c r="A989" s="241" t="s">
        <v>1328</v>
      </c>
      <c r="B989">
        <v>550054596</v>
      </c>
      <c r="C989">
        <v>4</v>
      </c>
      <c r="D989">
        <v>4</v>
      </c>
      <c r="E989">
        <f t="shared" si="16"/>
        <v>0</v>
      </c>
    </row>
    <row r="990" spans="1:5">
      <c r="A990" s="241" t="s">
        <v>1329</v>
      </c>
      <c r="B990">
        <v>550077345</v>
      </c>
      <c r="C990">
        <v>48</v>
      </c>
      <c r="D990">
        <v>48</v>
      </c>
      <c r="E990">
        <f t="shared" si="16"/>
        <v>0</v>
      </c>
    </row>
    <row r="991" spans="1:5">
      <c r="A991" s="241" t="s">
        <v>1330</v>
      </c>
      <c r="B991">
        <v>550077345</v>
      </c>
      <c r="C991">
        <v>48</v>
      </c>
      <c r="D991">
        <v>48</v>
      </c>
      <c r="E991">
        <f t="shared" si="16"/>
        <v>0</v>
      </c>
    </row>
    <row r="992" spans="1:5">
      <c r="A992" s="241" t="s">
        <v>1331</v>
      </c>
      <c r="B992">
        <v>550077345</v>
      </c>
      <c r="C992">
        <v>48</v>
      </c>
      <c r="D992">
        <v>48</v>
      </c>
      <c r="E992">
        <f t="shared" si="16"/>
        <v>0</v>
      </c>
    </row>
    <row r="993" spans="1:5">
      <c r="A993" s="241" t="s">
        <v>1332</v>
      </c>
      <c r="B993">
        <v>550077345</v>
      </c>
      <c r="C993">
        <v>48</v>
      </c>
      <c r="D993">
        <v>48</v>
      </c>
      <c r="E993">
        <f t="shared" si="16"/>
        <v>0</v>
      </c>
    </row>
    <row r="994" spans="1:5">
      <c r="A994" s="241" t="s">
        <v>1333</v>
      </c>
      <c r="B994">
        <v>550053782</v>
      </c>
      <c r="C994">
        <v>0</v>
      </c>
      <c r="E994">
        <f t="shared" si="16"/>
        <v>0</v>
      </c>
    </row>
    <row r="995" spans="1:5">
      <c r="A995" s="241" t="s">
        <v>1334</v>
      </c>
      <c r="B995">
        <v>550077927</v>
      </c>
      <c r="C995">
        <v>0</v>
      </c>
      <c r="E995">
        <f t="shared" si="16"/>
        <v>0</v>
      </c>
    </row>
    <row r="996" spans="1:5">
      <c r="A996" s="241" t="s">
        <v>1335</v>
      </c>
      <c r="B996">
        <v>550054596</v>
      </c>
      <c r="C996">
        <v>4</v>
      </c>
      <c r="D996">
        <v>4</v>
      </c>
      <c r="E996">
        <f t="shared" si="16"/>
        <v>0</v>
      </c>
    </row>
    <row r="997" spans="1:5">
      <c r="A997" s="241" t="s">
        <v>1336</v>
      </c>
      <c r="B997">
        <v>550054596</v>
      </c>
      <c r="C997">
        <v>4</v>
      </c>
      <c r="D997">
        <v>4</v>
      </c>
      <c r="E997">
        <f t="shared" si="16"/>
        <v>0</v>
      </c>
    </row>
    <row r="998" spans="1:5">
      <c r="A998" s="241" t="s">
        <v>1337</v>
      </c>
      <c r="B998">
        <v>550054596</v>
      </c>
      <c r="C998">
        <v>4</v>
      </c>
      <c r="D998">
        <v>4</v>
      </c>
      <c r="E998">
        <f t="shared" si="16"/>
        <v>0</v>
      </c>
    </row>
    <row r="999" spans="1:5">
      <c r="A999" s="241" t="s">
        <v>1338</v>
      </c>
      <c r="B999">
        <v>550054596</v>
      </c>
      <c r="C999">
        <v>4</v>
      </c>
      <c r="D999">
        <v>4</v>
      </c>
      <c r="E999">
        <f t="shared" si="16"/>
        <v>0</v>
      </c>
    </row>
    <row r="1000" spans="1:5">
      <c r="A1000" s="241" t="s">
        <v>1339</v>
      </c>
      <c r="B1000">
        <v>550077345</v>
      </c>
      <c r="C1000">
        <v>48</v>
      </c>
      <c r="D1000">
        <v>48</v>
      </c>
      <c r="E1000">
        <f t="shared" si="16"/>
        <v>0</v>
      </c>
    </row>
    <row r="1001" spans="1:5">
      <c r="A1001" s="241" t="s">
        <v>1340</v>
      </c>
      <c r="B1001">
        <v>550077345</v>
      </c>
      <c r="C1001">
        <v>48</v>
      </c>
      <c r="D1001">
        <v>48</v>
      </c>
      <c r="E1001">
        <f t="shared" si="16"/>
        <v>0</v>
      </c>
    </row>
    <row r="1002" spans="1:5">
      <c r="A1002" s="241" t="s">
        <v>1341</v>
      </c>
      <c r="B1002">
        <v>550062461</v>
      </c>
      <c r="C1002">
        <v>48</v>
      </c>
      <c r="D1002">
        <v>48</v>
      </c>
      <c r="E1002">
        <f t="shared" si="16"/>
        <v>0</v>
      </c>
    </row>
    <row r="1003" spans="1:5">
      <c r="A1003" s="241" t="s">
        <v>1342</v>
      </c>
      <c r="B1003">
        <v>550062461</v>
      </c>
      <c r="C1003">
        <v>48</v>
      </c>
      <c r="D1003">
        <v>48</v>
      </c>
      <c r="E1003">
        <f t="shared" si="16"/>
        <v>0</v>
      </c>
    </row>
    <row r="1004" spans="1:5">
      <c r="A1004" s="241" t="s">
        <v>1343</v>
      </c>
      <c r="B1004">
        <v>550062455</v>
      </c>
      <c r="C1004">
        <v>12</v>
      </c>
      <c r="D1004">
        <v>12</v>
      </c>
      <c r="E1004">
        <f t="shared" si="16"/>
        <v>0</v>
      </c>
    </row>
    <row r="1005" spans="1:5">
      <c r="A1005" s="241" t="s">
        <v>1344</v>
      </c>
      <c r="B1005">
        <v>550077345</v>
      </c>
      <c r="C1005">
        <v>20</v>
      </c>
      <c r="D1005">
        <v>20</v>
      </c>
      <c r="E1005">
        <f t="shared" si="16"/>
        <v>0</v>
      </c>
    </row>
    <row r="1006" spans="1:5">
      <c r="A1006" s="241" t="s">
        <v>1345</v>
      </c>
      <c r="B1006">
        <v>550077345</v>
      </c>
      <c r="C1006">
        <v>48</v>
      </c>
      <c r="D1006">
        <v>48</v>
      </c>
      <c r="E1006">
        <f t="shared" si="16"/>
        <v>0</v>
      </c>
    </row>
    <row r="1007" spans="1:5">
      <c r="A1007" s="241" t="s">
        <v>1346</v>
      </c>
      <c r="B1007">
        <v>550077345</v>
      </c>
      <c r="C1007">
        <v>48</v>
      </c>
      <c r="D1007">
        <v>48</v>
      </c>
      <c r="E1007">
        <f t="shared" si="16"/>
        <v>0</v>
      </c>
    </row>
    <row r="1008" spans="1:5">
      <c r="A1008" s="241" t="s">
        <v>1347</v>
      </c>
      <c r="B1008">
        <v>550077345</v>
      </c>
      <c r="C1008">
        <v>48</v>
      </c>
      <c r="D1008">
        <v>48</v>
      </c>
      <c r="E1008">
        <f t="shared" si="16"/>
        <v>0</v>
      </c>
    </row>
    <row r="1009" spans="1:5">
      <c r="A1009" s="241" t="s">
        <v>1348</v>
      </c>
      <c r="B1009">
        <v>550077345</v>
      </c>
      <c r="C1009">
        <v>48</v>
      </c>
      <c r="D1009">
        <v>48</v>
      </c>
      <c r="E1009">
        <f t="shared" si="16"/>
        <v>0</v>
      </c>
    </row>
    <row r="1010" spans="1:5">
      <c r="A1010" s="241" t="s">
        <v>1349</v>
      </c>
      <c r="B1010">
        <v>550062461</v>
      </c>
      <c r="C1010">
        <v>48</v>
      </c>
      <c r="D1010">
        <v>48</v>
      </c>
      <c r="E1010">
        <f t="shared" si="16"/>
        <v>0</v>
      </c>
    </row>
    <row r="1011" spans="1:5">
      <c r="A1011" s="241" t="s">
        <v>1350</v>
      </c>
      <c r="B1011">
        <v>550062461</v>
      </c>
      <c r="C1011">
        <v>48</v>
      </c>
      <c r="D1011">
        <v>48</v>
      </c>
      <c r="E1011">
        <f t="shared" si="16"/>
        <v>0</v>
      </c>
    </row>
    <row r="1012" spans="1:5">
      <c r="A1012" s="241" t="s">
        <v>1351</v>
      </c>
      <c r="B1012">
        <v>550062463</v>
      </c>
      <c r="C1012">
        <v>48</v>
      </c>
      <c r="D1012">
        <v>48</v>
      </c>
      <c r="E1012">
        <f t="shared" si="16"/>
        <v>0</v>
      </c>
    </row>
    <row r="1013" spans="1:5">
      <c r="A1013" s="241" t="s">
        <v>1352</v>
      </c>
      <c r="B1013">
        <v>550062463</v>
      </c>
      <c r="C1013">
        <v>48</v>
      </c>
      <c r="D1013">
        <v>48</v>
      </c>
      <c r="E1013">
        <f t="shared" si="16"/>
        <v>0</v>
      </c>
    </row>
    <row r="1014" spans="1:5">
      <c r="A1014" s="241" t="s">
        <v>1353</v>
      </c>
      <c r="B1014">
        <v>550032917</v>
      </c>
      <c r="C1014">
        <v>4</v>
      </c>
      <c r="D1014">
        <v>4</v>
      </c>
      <c r="E1014">
        <f t="shared" si="16"/>
        <v>0</v>
      </c>
    </row>
    <row r="1015" spans="1:5">
      <c r="A1015" s="241" t="s">
        <v>1354</v>
      </c>
      <c r="B1015">
        <v>550074326</v>
      </c>
      <c r="C1015">
        <v>0</v>
      </c>
      <c r="E1015">
        <f t="shared" si="16"/>
        <v>0</v>
      </c>
    </row>
    <row r="1016" spans="1:5">
      <c r="A1016" s="241" t="s">
        <v>1355</v>
      </c>
      <c r="B1016">
        <v>550075430</v>
      </c>
      <c r="C1016">
        <v>44</v>
      </c>
      <c r="D1016">
        <v>44</v>
      </c>
      <c r="E1016">
        <f t="shared" si="16"/>
        <v>0</v>
      </c>
    </row>
    <row r="1017" spans="1:5">
      <c r="A1017" s="241" t="s">
        <v>1356</v>
      </c>
      <c r="B1017">
        <v>550077927</v>
      </c>
      <c r="C1017">
        <v>0</v>
      </c>
      <c r="E1017">
        <f t="shared" si="16"/>
        <v>0</v>
      </c>
    </row>
    <row r="1018" spans="1:5">
      <c r="A1018" s="241" t="s">
        <v>1357</v>
      </c>
      <c r="B1018">
        <v>550062461</v>
      </c>
      <c r="C1018">
        <v>48</v>
      </c>
      <c r="D1018">
        <v>48</v>
      </c>
      <c r="E1018">
        <f t="shared" si="16"/>
        <v>0</v>
      </c>
    </row>
    <row r="1019" spans="1:5">
      <c r="A1019" s="241" t="s">
        <v>1358</v>
      </c>
      <c r="B1019">
        <v>550041500</v>
      </c>
      <c r="C1019">
        <v>4</v>
      </c>
      <c r="D1019">
        <v>4</v>
      </c>
      <c r="E1019">
        <f t="shared" si="16"/>
        <v>0</v>
      </c>
    </row>
    <row r="1020" spans="1:5">
      <c r="A1020" s="241" t="s">
        <v>1359</v>
      </c>
      <c r="B1020">
        <v>550075430</v>
      </c>
      <c r="C1020">
        <v>44</v>
      </c>
      <c r="D1020">
        <v>44</v>
      </c>
      <c r="E1020">
        <f t="shared" si="16"/>
        <v>0</v>
      </c>
    </row>
    <row r="1021" spans="1:5">
      <c r="A1021" s="241" t="s">
        <v>1360</v>
      </c>
      <c r="B1021">
        <v>550075430</v>
      </c>
      <c r="C1021">
        <v>44</v>
      </c>
      <c r="D1021">
        <v>44</v>
      </c>
      <c r="E1021">
        <f t="shared" si="16"/>
        <v>0</v>
      </c>
    </row>
    <row r="1022" spans="1:5">
      <c r="A1022" s="241" t="s">
        <v>1361</v>
      </c>
      <c r="B1022">
        <v>550062461</v>
      </c>
      <c r="C1022">
        <v>48</v>
      </c>
      <c r="D1022">
        <v>48</v>
      </c>
      <c r="E1022">
        <f t="shared" si="16"/>
        <v>0</v>
      </c>
    </row>
    <row r="1023" spans="1:5">
      <c r="A1023" s="241" t="s">
        <v>1362</v>
      </c>
      <c r="B1023">
        <v>550062461</v>
      </c>
      <c r="C1023">
        <v>48</v>
      </c>
      <c r="D1023">
        <v>48</v>
      </c>
      <c r="E1023">
        <f t="shared" si="16"/>
        <v>0</v>
      </c>
    </row>
    <row r="1024" spans="1:5">
      <c r="A1024" s="241" t="s">
        <v>1363</v>
      </c>
      <c r="B1024">
        <v>550047302</v>
      </c>
      <c r="C1024">
        <v>8</v>
      </c>
      <c r="D1024">
        <v>8</v>
      </c>
      <c r="E1024">
        <f t="shared" si="16"/>
        <v>0</v>
      </c>
    </row>
    <row r="1025" spans="1:5">
      <c r="A1025" s="241" t="s">
        <v>1364</v>
      </c>
      <c r="B1025">
        <v>550077927</v>
      </c>
      <c r="C1025">
        <v>18</v>
      </c>
      <c r="D1025">
        <v>18</v>
      </c>
      <c r="E1025">
        <f t="shared" si="16"/>
        <v>0</v>
      </c>
    </row>
    <row r="1026" spans="1:5">
      <c r="A1026" s="241" t="s">
        <v>1365</v>
      </c>
      <c r="B1026">
        <v>550077927</v>
      </c>
      <c r="C1026">
        <v>0</v>
      </c>
      <c r="E1026">
        <f t="shared" si="16"/>
        <v>0</v>
      </c>
    </row>
    <row r="1027" spans="1:5">
      <c r="A1027" s="241" t="s">
        <v>1366</v>
      </c>
      <c r="B1027">
        <v>550077927</v>
      </c>
      <c r="C1027">
        <v>36</v>
      </c>
      <c r="D1027">
        <v>36</v>
      </c>
      <c r="E1027">
        <f t="shared" si="16"/>
        <v>0</v>
      </c>
    </row>
    <row r="1028" spans="1:5">
      <c r="A1028" s="241" t="s">
        <v>1367</v>
      </c>
      <c r="B1028">
        <v>550075430</v>
      </c>
      <c r="C1028">
        <v>44</v>
      </c>
      <c r="D1028">
        <v>44</v>
      </c>
      <c r="E1028">
        <f t="shared" si="16"/>
        <v>0</v>
      </c>
    </row>
    <row r="1029" spans="1:5">
      <c r="A1029" s="241" t="s">
        <v>1368</v>
      </c>
      <c r="B1029">
        <v>550075430</v>
      </c>
      <c r="C1029">
        <v>44</v>
      </c>
      <c r="D1029">
        <v>44</v>
      </c>
      <c r="E1029">
        <f t="shared" ref="E1029:E1092" si="17">C1029-D1029</f>
        <v>0</v>
      </c>
    </row>
    <row r="1030" spans="1:5">
      <c r="A1030" s="241" t="s">
        <v>1369</v>
      </c>
      <c r="B1030">
        <v>550075430</v>
      </c>
      <c r="C1030">
        <v>44</v>
      </c>
      <c r="D1030">
        <v>44</v>
      </c>
      <c r="E1030">
        <f t="shared" si="17"/>
        <v>0</v>
      </c>
    </row>
    <row r="1031" spans="1:5">
      <c r="A1031" s="241" t="s">
        <v>1370</v>
      </c>
      <c r="B1031">
        <v>550075430</v>
      </c>
      <c r="C1031">
        <v>44</v>
      </c>
      <c r="D1031">
        <v>44</v>
      </c>
      <c r="E1031">
        <f t="shared" si="17"/>
        <v>0</v>
      </c>
    </row>
    <row r="1032" spans="1:5">
      <c r="A1032" s="241" t="s">
        <v>1371</v>
      </c>
      <c r="B1032">
        <v>550075430</v>
      </c>
      <c r="C1032">
        <v>44</v>
      </c>
      <c r="D1032">
        <v>44</v>
      </c>
      <c r="E1032">
        <f t="shared" si="17"/>
        <v>0</v>
      </c>
    </row>
    <row r="1033" spans="1:5">
      <c r="A1033" s="241" t="s">
        <v>1372</v>
      </c>
      <c r="B1033">
        <v>550075430</v>
      </c>
      <c r="C1033">
        <v>44</v>
      </c>
      <c r="D1033">
        <v>44</v>
      </c>
      <c r="E1033">
        <f t="shared" si="17"/>
        <v>0</v>
      </c>
    </row>
    <row r="1034" spans="1:5">
      <c r="A1034" s="241" t="s">
        <v>1373</v>
      </c>
      <c r="B1034">
        <v>550077346</v>
      </c>
      <c r="C1034">
        <v>24</v>
      </c>
      <c r="D1034">
        <v>24</v>
      </c>
      <c r="E1034">
        <f t="shared" si="17"/>
        <v>0</v>
      </c>
    </row>
    <row r="1035" spans="1:5">
      <c r="A1035" s="241" t="s">
        <v>1374</v>
      </c>
      <c r="B1035">
        <v>550025058</v>
      </c>
      <c r="C1035">
        <v>6</v>
      </c>
      <c r="D1035">
        <v>6</v>
      </c>
      <c r="E1035">
        <f t="shared" si="17"/>
        <v>0</v>
      </c>
    </row>
    <row r="1036" spans="1:5">
      <c r="A1036" s="241" t="s">
        <v>1375</v>
      </c>
      <c r="B1036">
        <v>550075430</v>
      </c>
      <c r="C1036">
        <v>44</v>
      </c>
      <c r="D1036">
        <v>44</v>
      </c>
      <c r="E1036">
        <f t="shared" si="17"/>
        <v>0</v>
      </c>
    </row>
    <row r="1037" spans="1:5">
      <c r="A1037" s="241" t="s">
        <v>1376</v>
      </c>
      <c r="B1037">
        <v>550062461</v>
      </c>
      <c r="C1037">
        <v>48</v>
      </c>
      <c r="D1037">
        <v>48</v>
      </c>
      <c r="E1037">
        <f t="shared" si="17"/>
        <v>0</v>
      </c>
    </row>
    <row r="1038" spans="1:5">
      <c r="A1038" s="241" t="s">
        <v>1377</v>
      </c>
      <c r="B1038">
        <v>550056228</v>
      </c>
      <c r="C1038">
        <v>4</v>
      </c>
      <c r="D1038">
        <v>4</v>
      </c>
      <c r="E1038">
        <f t="shared" si="17"/>
        <v>0</v>
      </c>
    </row>
    <row r="1039" spans="1:5">
      <c r="A1039" s="241" t="s">
        <v>1378</v>
      </c>
      <c r="B1039">
        <v>550062461</v>
      </c>
      <c r="C1039">
        <v>48</v>
      </c>
      <c r="D1039">
        <v>48</v>
      </c>
      <c r="E1039">
        <f t="shared" si="17"/>
        <v>0</v>
      </c>
    </row>
    <row r="1040" spans="1:5">
      <c r="A1040" s="241" t="s">
        <v>1379</v>
      </c>
      <c r="B1040">
        <v>550075430</v>
      </c>
      <c r="C1040">
        <v>44</v>
      </c>
      <c r="D1040">
        <v>44</v>
      </c>
      <c r="E1040">
        <f t="shared" si="17"/>
        <v>0</v>
      </c>
    </row>
    <row r="1041" spans="1:5">
      <c r="A1041" s="241" t="s">
        <v>1380</v>
      </c>
      <c r="B1041">
        <v>550075430</v>
      </c>
      <c r="C1041">
        <v>44</v>
      </c>
      <c r="D1041">
        <v>44</v>
      </c>
      <c r="E1041">
        <f t="shared" si="17"/>
        <v>0</v>
      </c>
    </row>
    <row r="1042" spans="1:5">
      <c r="A1042" s="241" t="s">
        <v>1381</v>
      </c>
      <c r="B1042">
        <v>550075430</v>
      </c>
      <c r="C1042">
        <v>44</v>
      </c>
      <c r="D1042">
        <v>44</v>
      </c>
      <c r="E1042">
        <f t="shared" si="17"/>
        <v>0</v>
      </c>
    </row>
    <row r="1043" spans="1:5">
      <c r="A1043" s="241" t="s">
        <v>1382</v>
      </c>
      <c r="B1043">
        <v>550049044</v>
      </c>
      <c r="C1043">
        <v>44</v>
      </c>
      <c r="D1043">
        <v>44</v>
      </c>
      <c r="E1043">
        <f t="shared" si="17"/>
        <v>0</v>
      </c>
    </row>
    <row r="1044" spans="1:5">
      <c r="A1044" s="241" t="s">
        <v>1383</v>
      </c>
      <c r="B1044">
        <v>550050960</v>
      </c>
      <c r="C1044">
        <v>14</v>
      </c>
      <c r="D1044">
        <v>14</v>
      </c>
      <c r="E1044">
        <f t="shared" si="17"/>
        <v>0</v>
      </c>
    </row>
    <row r="1045" spans="1:5">
      <c r="A1045" s="241" t="s">
        <v>1384</v>
      </c>
      <c r="B1045">
        <v>550075430</v>
      </c>
      <c r="C1045">
        <v>6</v>
      </c>
      <c r="D1045">
        <v>6</v>
      </c>
      <c r="E1045">
        <f t="shared" si="17"/>
        <v>0</v>
      </c>
    </row>
    <row r="1046" spans="1:5">
      <c r="A1046" s="241" t="s">
        <v>1385</v>
      </c>
      <c r="B1046">
        <v>550071396</v>
      </c>
      <c r="C1046">
        <v>44</v>
      </c>
      <c r="D1046">
        <v>44</v>
      </c>
      <c r="E1046">
        <f t="shared" si="17"/>
        <v>0</v>
      </c>
    </row>
    <row r="1047" spans="1:5">
      <c r="A1047" s="241" t="s">
        <v>1386</v>
      </c>
      <c r="B1047">
        <v>550071396</v>
      </c>
      <c r="C1047">
        <v>44</v>
      </c>
      <c r="D1047">
        <v>44</v>
      </c>
      <c r="E1047">
        <f t="shared" si="17"/>
        <v>0</v>
      </c>
    </row>
    <row r="1048" spans="1:5">
      <c r="A1048" s="241" t="s">
        <v>1387</v>
      </c>
      <c r="B1048">
        <v>550075430</v>
      </c>
      <c r="C1048">
        <v>44</v>
      </c>
      <c r="D1048">
        <v>44</v>
      </c>
      <c r="E1048">
        <f t="shared" si="17"/>
        <v>0</v>
      </c>
    </row>
    <row r="1049" spans="1:5">
      <c r="A1049" s="241" t="s">
        <v>1388</v>
      </c>
      <c r="B1049">
        <v>550075430</v>
      </c>
      <c r="C1049">
        <v>44</v>
      </c>
      <c r="D1049">
        <v>44</v>
      </c>
      <c r="E1049">
        <f t="shared" si="17"/>
        <v>0</v>
      </c>
    </row>
    <row r="1050" spans="1:5">
      <c r="A1050" s="241" t="s">
        <v>1389</v>
      </c>
      <c r="B1050">
        <v>550049044</v>
      </c>
      <c r="C1050">
        <v>44</v>
      </c>
      <c r="D1050">
        <v>44</v>
      </c>
      <c r="E1050">
        <f t="shared" si="17"/>
        <v>0</v>
      </c>
    </row>
    <row r="1051" spans="1:5">
      <c r="A1051" s="241" t="s">
        <v>1390</v>
      </c>
      <c r="B1051">
        <v>550049044</v>
      </c>
      <c r="C1051">
        <v>44</v>
      </c>
      <c r="D1051">
        <v>44</v>
      </c>
      <c r="E1051">
        <f t="shared" si="17"/>
        <v>0</v>
      </c>
    </row>
    <row r="1052" spans="1:5">
      <c r="A1052" s="241" t="s">
        <v>1391</v>
      </c>
      <c r="B1052">
        <v>550049044</v>
      </c>
      <c r="C1052">
        <v>44</v>
      </c>
      <c r="D1052">
        <v>44</v>
      </c>
      <c r="E1052">
        <f t="shared" si="17"/>
        <v>0</v>
      </c>
    </row>
    <row r="1053" spans="1:5">
      <c r="A1053" s="241" t="s">
        <v>1392</v>
      </c>
      <c r="B1053">
        <v>550062462</v>
      </c>
      <c r="C1053">
        <v>44</v>
      </c>
      <c r="D1053">
        <v>44</v>
      </c>
      <c r="E1053">
        <f t="shared" si="17"/>
        <v>0</v>
      </c>
    </row>
    <row r="1054" spans="1:5">
      <c r="A1054" s="241" t="s">
        <v>1393</v>
      </c>
      <c r="B1054">
        <v>550077346</v>
      </c>
      <c r="C1054">
        <v>23</v>
      </c>
      <c r="D1054">
        <v>23</v>
      </c>
      <c r="E1054">
        <f t="shared" si="17"/>
        <v>0</v>
      </c>
    </row>
    <row r="1055" spans="1:5">
      <c r="A1055" s="241" t="s">
        <v>1394</v>
      </c>
      <c r="B1055">
        <v>550037752</v>
      </c>
      <c r="C1055">
        <v>0</v>
      </c>
      <c r="E1055">
        <f t="shared" si="17"/>
        <v>0</v>
      </c>
    </row>
    <row r="1056" spans="1:5">
      <c r="A1056" s="241" t="s">
        <v>1395</v>
      </c>
      <c r="B1056">
        <v>550077346</v>
      </c>
      <c r="C1056">
        <v>44</v>
      </c>
      <c r="D1056">
        <v>44</v>
      </c>
      <c r="E1056">
        <f t="shared" si="17"/>
        <v>0</v>
      </c>
    </row>
    <row r="1057" spans="1:5">
      <c r="A1057" s="241" t="s">
        <v>1396</v>
      </c>
      <c r="B1057">
        <v>550077346</v>
      </c>
      <c r="C1057">
        <v>44</v>
      </c>
      <c r="D1057">
        <v>44</v>
      </c>
      <c r="E1057">
        <f t="shared" si="17"/>
        <v>0</v>
      </c>
    </row>
    <row r="1058" spans="1:5">
      <c r="A1058" s="241" t="s">
        <v>1397</v>
      </c>
      <c r="B1058">
        <v>550062461</v>
      </c>
      <c r="C1058">
        <v>48</v>
      </c>
      <c r="D1058">
        <v>48</v>
      </c>
      <c r="E1058">
        <f t="shared" si="17"/>
        <v>0</v>
      </c>
    </row>
    <row r="1059" spans="1:5">
      <c r="A1059" s="241" t="s">
        <v>1398</v>
      </c>
      <c r="B1059">
        <v>550037752</v>
      </c>
      <c r="C1059">
        <v>0</v>
      </c>
      <c r="E1059">
        <f t="shared" si="17"/>
        <v>0</v>
      </c>
    </row>
    <row r="1060" spans="1:5">
      <c r="A1060" s="241" t="s">
        <v>1399</v>
      </c>
      <c r="B1060">
        <v>550037752</v>
      </c>
      <c r="C1060">
        <v>0</v>
      </c>
      <c r="E1060">
        <f t="shared" si="17"/>
        <v>0</v>
      </c>
    </row>
    <row r="1061" spans="1:5">
      <c r="A1061" s="241" t="s">
        <v>1400</v>
      </c>
      <c r="B1061">
        <v>550037752</v>
      </c>
      <c r="C1061">
        <v>0</v>
      </c>
      <c r="E1061">
        <f t="shared" si="17"/>
        <v>0</v>
      </c>
    </row>
    <row r="1062" spans="1:5">
      <c r="A1062" s="241" t="s">
        <v>1401</v>
      </c>
      <c r="B1062">
        <v>550075430</v>
      </c>
      <c r="C1062">
        <v>44</v>
      </c>
      <c r="D1062">
        <v>44</v>
      </c>
      <c r="E1062">
        <f t="shared" si="17"/>
        <v>0</v>
      </c>
    </row>
    <row r="1063" spans="1:5">
      <c r="A1063" s="241" t="s">
        <v>1402</v>
      </c>
      <c r="B1063">
        <v>550062462</v>
      </c>
      <c r="C1063">
        <v>44</v>
      </c>
      <c r="D1063">
        <v>44</v>
      </c>
      <c r="E1063">
        <f t="shared" si="17"/>
        <v>0</v>
      </c>
    </row>
    <row r="1064" spans="1:5">
      <c r="A1064" s="241" t="s">
        <v>1403</v>
      </c>
      <c r="B1064">
        <v>550037752</v>
      </c>
      <c r="C1064">
        <v>18</v>
      </c>
      <c r="D1064">
        <v>18</v>
      </c>
      <c r="E1064">
        <f t="shared" si="17"/>
        <v>0</v>
      </c>
    </row>
    <row r="1065" spans="1:5">
      <c r="A1065" s="241" t="s">
        <v>1404</v>
      </c>
      <c r="B1065">
        <v>550062461</v>
      </c>
      <c r="C1065">
        <v>0</v>
      </c>
      <c r="E1065">
        <f t="shared" si="17"/>
        <v>0</v>
      </c>
    </row>
    <row r="1066" spans="1:5">
      <c r="A1066" s="241" t="s">
        <v>1405</v>
      </c>
      <c r="B1066">
        <v>550077346</v>
      </c>
      <c r="C1066">
        <v>44</v>
      </c>
      <c r="D1066">
        <v>44</v>
      </c>
      <c r="E1066">
        <f t="shared" si="17"/>
        <v>0</v>
      </c>
    </row>
    <row r="1067" spans="1:5">
      <c r="A1067" s="241" t="s">
        <v>1406</v>
      </c>
      <c r="B1067">
        <v>550062460</v>
      </c>
      <c r="C1067">
        <v>44</v>
      </c>
      <c r="D1067">
        <v>44</v>
      </c>
      <c r="E1067">
        <f t="shared" si="17"/>
        <v>0</v>
      </c>
    </row>
    <row r="1068" spans="1:5">
      <c r="A1068" s="241" t="s">
        <v>1407</v>
      </c>
      <c r="B1068">
        <v>550062462</v>
      </c>
      <c r="C1068">
        <v>44</v>
      </c>
      <c r="D1068">
        <v>44</v>
      </c>
      <c r="E1068">
        <f t="shared" si="17"/>
        <v>0</v>
      </c>
    </row>
    <row r="1069" spans="1:5">
      <c r="A1069" s="241" t="s">
        <v>1408</v>
      </c>
      <c r="B1069">
        <v>550062460</v>
      </c>
      <c r="C1069">
        <v>44</v>
      </c>
      <c r="D1069">
        <v>44</v>
      </c>
      <c r="E1069">
        <f t="shared" si="17"/>
        <v>0</v>
      </c>
    </row>
    <row r="1070" spans="1:5">
      <c r="A1070" s="241" t="s">
        <v>1409</v>
      </c>
      <c r="B1070">
        <v>550062462</v>
      </c>
      <c r="C1070">
        <v>44</v>
      </c>
      <c r="D1070">
        <v>44</v>
      </c>
      <c r="E1070">
        <f t="shared" si="17"/>
        <v>0</v>
      </c>
    </row>
    <row r="1071" spans="1:5">
      <c r="A1071" s="241" t="s">
        <v>1410</v>
      </c>
      <c r="B1071">
        <v>550062462</v>
      </c>
      <c r="C1071">
        <v>44</v>
      </c>
      <c r="D1071">
        <v>44</v>
      </c>
      <c r="E1071">
        <f t="shared" si="17"/>
        <v>0</v>
      </c>
    </row>
    <row r="1072" spans="1:5">
      <c r="A1072" s="241" t="s">
        <v>1411</v>
      </c>
      <c r="B1072">
        <v>550062462</v>
      </c>
      <c r="C1072">
        <v>44</v>
      </c>
      <c r="D1072">
        <v>44</v>
      </c>
      <c r="E1072">
        <f t="shared" si="17"/>
        <v>0</v>
      </c>
    </row>
    <row r="1073" spans="1:5">
      <c r="A1073" s="241" t="s">
        <v>1412</v>
      </c>
      <c r="B1073">
        <v>550062462</v>
      </c>
      <c r="C1073">
        <v>44</v>
      </c>
      <c r="D1073">
        <v>44</v>
      </c>
      <c r="E1073">
        <f t="shared" si="17"/>
        <v>0</v>
      </c>
    </row>
    <row r="1074" spans="1:5">
      <c r="A1074" s="241" t="s">
        <v>1413</v>
      </c>
      <c r="B1074">
        <v>550066782</v>
      </c>
      <c r="C1074">
        <v>8</v>
      </c>
      <c r="D1074">
        <v>8</v>
      </c>
      <c r="E1074">
        <f t="shared" si="17"/>
        <v>0</v>
      </c>
    </row>
    <row r="1075" spans="1:5">
      <c r="A1075" s="241" t="s">
        <v>1414</v>
      </c>
      <c r="B1075">
        <v>550066882</v>
      </c>
      <c r="C1075">
        <v>30</v>
      </c>
      <c r="D1075">
        <v>30</v>
      </c>
      <c r="E1075">
        <f t="shared" si="17"/>
        <v>0</v>
      </c>
    </row>
    <row r="1076" spans="1:5">
      <c r="A1076" s="241" t="s">
        <v>1415</v>
      </c>
      <c r="B1076">
        <v>550062460</v>
      </c>
      <c r="C1076">
        <v>44</v>
      </c>
      <c r="D1076">
        <v>44</v>
      </c>
      <c r="E1076">
        <f t="shared" si="17"/>
        <v>0</v>
      </c>
    </row>
    <row r="1077" spans="1:5">
      <c r="A1077" s="241" t="s">
        <v>1416</v>
      </c>
      <c r="B1077">
        <v>550062460</v>
      </c>
      <c r="C1077">
        <v>44</v>
      </c>
      <c r="D1077">
        <v>44</v>
      </c>
      <c r="E1077">
        <f t="shared" si="17"/>
        <v>0</v>
      </c>
    </row>
    <row r="1078" spans="1:5">
      <c r="A1078" s="241" t="s">
        <v>1417</v>
      </c>
      <c r="B1078">
        <v>550071396</v>
      </c>
      <c r="C1078">
        <v>44</v>
      </c>
      <c r="D1078">
        <v>44</v>
      </c>
      <c r="E1078">
        <f t="shared" si="17"/>
        <v>0</v>
      </c>
    </row>
    <row r="1079" spans="1:5">
      <c r="A1079" s="241" t="s">
        <v>1418</v>
      </c>
      <c r="B1079">
        <v>550071396</v>
      </c>
      <c r="C1079">
        <v>44</v>
      </c>
      <c r="D1079">
        <v>44</v>
      </c>
      <c r="E1079">
        <f t="shared" si="17"/>
        <v>0</v>
      </c>
    </row>
    <row r="1080" spans="1:5">
      <c r="A1080" s="241" t="s">
        <v>1419</v>
      </c>
      <c r="B1080">
        <v>550062460</v>
      </c>
      <c r="C1080">
        <v>44</v>
      </c>
      <c r="D1080">
        <v>44</v>
      </c>
      <c r="E1080">
        <f t="shared" si="17"/>
        <v>0</v>
      </c>
    </row>
    <row r="1081" spans="1:5">
      <c r="A1081" s="241" t="s">
        <v>1420</v>
      </c>
      <c r="B1081">
        <v>550062461</v>
      </c>
      <c r="C1081">
        <v>0</v>
      </c>
      <c r="E1081">
        <f t="shared" si="17"/>
        <v>0</v>
      </c>
    </row>
    <row r="1082" spans="1:5">
      <c r="A1082" s="241" t="s">
        <v>1421</v>
      </c>
      <c r="B1082">
        <v>550071396</v>
      </c>
      <c r="C1082">
        <v>44</v>
      </c>
      <c r="D1082">
        <v>44</v>
      </c>
      <c r="E1082">
        <f t="shared" si="17"/>
        <v>0</v>
      </c>
    </row>
    <row r="1083" spans="1:5">
      <c r="A1083" s="241" t="s">
        <v>1422</v>
      </c>
      <c r="B1083">
        <v>550071396</v>
      </c>
      <c r="C1083">
        <v>44</v>
      </c>
      <c r="D1083">
        <v>44</v>
      </c>
      <c r="E1083">
        <f t="shared" si="17"/>
        <v>0</v>
      </c>
    </row>
    <row r="1084" spans="1:5">
      <c r="A1084" s="241" t="s">
        <v>1423</v>
      </c>
      <c r="B1084">
        <v>550062461</v>
      </c>
      <c r="C1084">
        <v>0</v>
      </c>
      <c r="E1084">
        <f t="shared" si="17"/>
        <v>0</v>
      </c>
    </row>
    <row r="1085" spans="1:5">
      <c r="A1085" s="241" t="s">
        <v>1424</v>
      </c>
      <c r="B1085">
        <v>550053880</v>
      </c>
      <c r="C1085">
        <v>3</v>
      </c>
      <c r="D1085">
        <v>3</v>
      </c>
      <c r="E1085">
        <f t="shared" si="17"/>
        <v>0</v>
      </c>
    </row>
    <row r="1086" spans="1:5">
      <c r="A1086" s="241" t="s">
        <v>1425</v>
      </c>
      <c r="B1086">
        <v>550071396</v>
      </c>
      <c r="C1086">
        <v>44</v>
      </c>
      <c r="D1086">
        <v>44</v>
      </c>
      <c r="E1086">
        <f t="shared" si="17"/>
        <v>0</v>
      </c>
    </row>
    <row r="1087" spans="1:5">
      <c r="A1087" s="241" t="s">
        <v>1426</v>
      </c>
      <c r="B1087">
        <v>550071396</v>
      </c>
      <c r="C1087">
        <v>44</v>
      </c>
      <c r="D1087">
        <v>44</v>
      </c>
      <c r="E1087">
        <f t="shared" si="17"/>
        <v>0</v>
      </c>
    </row>
    <row r="1088" spans="1:5">
      <c r="A1088" s="241" t="s">
        <v>1427</v>
      </c>
      <c r="B1088">
        <v>550071396</v>
      </c>
      <c r="C1088">
        <v>44</v>
      </c>
      <c r="D1088">
        <v>44</v>
      </c>
      <c r="E1088">
        <f t="shared" si="17"/>
        <v>0</v>
      </c>
    </row>
    <row r="1089" spans="1:5">
      <c r="A1089" s="241" t="s">
        <v>1428</v>
      </c>
      <c r="B1089">
        <v>550071396</v>
      </c>
      <c r="C1089">
        <v>44</v>
      </c>
      <c r="D1089">
        <v>44</v>
      </c>
      <c r="E1089">
        <f t="shared" si="17"/>
        <v>0</v>
      </c>
    </row>
    <row r="1090" spans="1:5">
      <c r="A1090" s="241" t="s">
        <v>1429</v>
      </c>
      <c r="B1090">
        <v>550071396</v>
      </c>
      <c r="C1090">
        <v>44</v>
      </c>
      <c r="D1090">
        <v>44</v>
      </c>
      <c r="E1090">
        <f t="shared" si="17"/>
        <v>0</v>
      </c>
    </row>
    <row r="1091" spans="1:5">
      <c r="A1091" s="241" t="s">
        <v>1430</v>
      </c>
      <c r="B1091">
        <v>550071396</v>
      </c>
      <c r="C1091">
        <v>44</v>
      </c>
      <c r="D1091">
        <v>44</v>
      </c>
      <c r="E1091">
        <f t="shared" si="17"/>
        <v>0</v>
      </c>
    </row>
    <row r="1092" spans="1:5">
      <c r="A1092" s="241" t="s">
        <v>1431</v>
      </c>
      <c r="B1092">
        <v>550071397</v>
      </c>
      <c r="C1092">
        <v>36</v>
      </c>
      <c r="D1092">
        <v>36</v>
      </c>
      <c r="E1092">
        <f t="shared" si="17"/>
        <v>0</v>
      </c>
    </row>
    <row r="1093" spans="1:5">
      <c r="A1093" s="241" t="s">
        <v>1432</v>
      </c>
      <c r="B1093">
        <v>550071397</v>
      </c>
      <c r="C1093">
        <v>36</v>
      </c>
      <c r="D1093">
        <v>36</v>
      </c>
      <c r="E1093">
        <f t="shared" ref="E1093:E1156" si="18">C1093-D1093</f>
        <v>0</v>
      </c>
    </row>
    <row r="1094" spans="1:5">
      <c r="A1094" s="241" t="s">
        <v>1433</v>
      </c>
      <c r="B1094">
        <v>550070612</v>
      </c>
      <c r="C1094">
        <v>0</v>
      </c>
      <c r="E1094">
        <f t="shared" si="18"/>
        <v>0</v>
      </c>
    </row>
    <row r="1095" spans="1:5">
      <c r="A1095" s="241" t="s">
        <v>1434</v>
      </c>
      <c r="B1095">
        <v>550054879</v>
      </c>
      <c r="C1095">
        <v>2</v>
      </c>
      <c r="D1095">
        <v>2</v>
      </c>
      <c r="E1095">
        <f t="shared" si="18"/>
        <v>0</v>
      </c>
    </row>
    <row r="1096" spans="1:5">
      <c r="A1096" s="241" t="s">
        <v>1435</v>
      </c>
      <c r="B1096">
        <v>550045080</v>
      </c>
      <c r="C1096">
        <v>4</v>
      </c>
      <c r="D1096">
        <v>4</v>
      </c>
      <c r="E1096">
        <f t="shared" si="18"/>
        <v>0</v>
      </c>
    </row>
    <row r="1097" spans="1:5">
      <c r="A1097" s="241" t="s">
        <v>1436</v>
      </c>
      <c r="B1097">
        <v>550045080</v>
      </c>
      <c r="C1097">
        <v>4</v>
      </c>
      <c r="D1097">
        <v>4</v>
      </c>
      <c r="E1097">
        <f t="shared" si="18"/>
        <v>0</v>
      </c>
    </row>
    <row r="1098" spans="1:5">
      <c r="A1098" s="241" t="s">
        <v>1437</v>
      </c>
      <c r="B1098">
        <v>550045080</v>
      </c>
      <c r="C1098">
        <v>4</v>
      </c>
      <c r="D1098">
        <v>4</v>
      </c>
      <c r="E1098">
        <f t="shared" si="18"/>
        <v>0</v>
      </c>
    </row>
    <row r="1099" spans="1:5">
      <c r="A1099" s="241" t="s">
        <v>1438</v>
      </c>
      <c r="B1099">
        <v>550062460</v>
      </c>
      <c r="C1099">
        <v>44</v>
      </c>
      <c r="D1099">
        <v>44</v>
      </c>
      <c r="E1099">
        <f t="shared" si="18"/>
        <v>0</v>
      </c>
    </row>
    <row r="1100" spans="1:5">
      <c r="A1100" s="241" t="s">
        <v>1439</v>
      </c>
      <c r="B1100">
        <v>550062461</v>
      </c>
      <c r="C1100">
        <v>48</v>
      </c>
      <c r="D1100">
        <v>48</v>
      </c>
      <c r="E1100">
        <f t="shared" si="18"/>
        <v>0</v>
      </c>
    </row>
    <row r="1101" spans="1:5">
      <c r="A1101" s="241" t="s">
        <v>1440</v>
      </c>
      <c r="B1101">
        <v>550062461</v>
      </c>
      <c r="C1101">
        <v>48</v>
      </c>
      <c r="D1101">
        <v>48</v>
      </c>
      <c r="E1101">
        <f t="shared" si="18"/>
        <v>0</v>
      </c>
    </row>
    <row r="1102" spans="1:5">
      <c r="A1102" s="241" t="s">
        <v>1441</v>
      </c>
      <c r="B1102">
        <v>550062461</v>
      </c>
      <c r="C1102">
        <v>48</v>
      </c>
      <c r="D1102">
        <v>48</v>
      </c>
      <c r="E1102">
        <f t="shared" si="18"/>
        <v>0</v>
      </c>
    </row>
    <row r="1103" spans="1:5">
      <c r="A1103" s="241" t="s">
        <v>1442</v>
      </c>
      <c r="B1103">
        <v>550074326</v>
      </c>
      <c r="C1103">
        <v>48</v>
      </c>
      <c r="D1103">
        <v>48</v>
      </c>
      <c r="E1103">
        <f t="shared" si="18"/>
        <v>0</v>
      </c>
    </row>
    <row r="1104" spans="1:5">
      <c r="A1104" s="241" t="s">
        <v>1443</v>
      </c>
      <c r="B1104">
        <v>550074326</v>
      </c>
      <c r="C1104">
        <v>0</v>
      </c>
      <c r="E1104">
        <f t="shared" si="18"/>
        <v>0</v>
      </c>
    </row>
    <row r="1105" spans="1:5">
      <c r="A1105" s="241" t="s">
        <v>1444</v>
      </c>
      <c r="B1105">
        <v>550074326</v>
      </c>
      <c r="C1105">
        <v>14</v>
      </c>
      <c r="D1105">
        <v>14</v>
      </c>
      <c r="E1105">
        <f t="shared" si="18"/>
        <v>0</v>
      </c>
    </row>
    <row r="1106" spans="1:5">
      <c r="A1106" s="241" t="s">
        <v>1445</v>
      </c>
      <c r="B1106">
        <v>550062285</v>
      </c>
      <c r="C1106">
        <v>1</v>
      </c>
      <c r="D1106">
        <v>1</v>
      </c>
      <c r="E1106">
        <f t="shared" si="18"/>
        <v>0</v>
      </c>
    </row>
    <row r="1107" spans="1:5">
      <c r="A1107" s="241" t="s">
        <v>1446</v>
      </c>
      <c r="B1107">
        <v>550062285</v>
      </c>
      <c r="C1107">
        <v>1</v>
      </c>
      <c r="D1107">
        <v>1</v>
      </c>
      <c r="E1107">
        <f t="shared" si="18"/>
        <v>0</v>
      </c>
    </row>
    <row r="1108" spans="1:5">
      <c r="A1108" s="241" t="s">
        <v>1447</v>
      </c>
      <c r="B1108">
        <v>550062460</v>
      </c>
      <c r="C1108">
        <v>44</v>
      </c>
      <c r="D1108">
        <v>44</v>
      </c>
      <c r="E1108">
        <f t="shared" si="18"/>
        <v>0</v>
      </c>
    </row>
    <row r="1109" spans="1:5">
      <c r="A1109" s="241" t="s">
        <v>1448</v>
      </c>
      <c r="B1109">
        <v>550062460</v>
      </c>
      <c r="C1109">
        <v>44</v>
      </c>
      <c r="D1109">
        <v>44</v>
      </c>
      <c r="E1109">
        <f t="shared" si="18"/>
        <v>0</v>
      </c>
    </row>
    <row r="1110" spans="1:5">
      <c r="A1110" s="241" t="s">
        <v>1449</v>
      </c>
      <c r="B1110">
        <v>550074326</v>
      </c>
      <c r="C1110">
        <v>48</v>
      </c>
      <c r="D1110">
        <v>48</v>
      </c>
      <c r="E1110">
        <f t="shared" si="18"/>
        <v>0</v>
      </c>
    </row>
    <row r="1111" spans="1:5">
      <c r="A1111" s="241" t="s">
        <v>1450</v>
      </c>
      <c r="B1111">
        <v>550074326</v>
      </c>
      <c r="C1111">
        <v>48</v>
      </c>
      <c r="D1111">
        <v>48</v>
      </c>
      <c r="E1111">
        <f t="shared" si="18"/>
        <v>0</v>
      </c>
    </row>
    <row r="1112" spans="1:5">
      <c r="A1112" s="241" t="s">
        <v>1451</v>
      </c>
      <c r="B1112">
        <v>550074326</v>
      </c>
      <c r="C1112">
        <v>48</v>
      </c>
      <c r="D1112">
        <v>48</v>
      </c>
      <c r="E1112">
        <f t="shared" si="18"/>
        <v>0</v>
      </c>
    </row>
    <row r="1113" spans="1:5">
      <c r="A1113" s="241" t="s">
        <v>1452</v>
      </c>
      <c r="B1113">
        <v>550074326</v>
      </c>
      <c r="C1113">
        <v>48</v>
      </c>
      <c r="D1113">
        <v>48</v>
      </c>
      <c r="E1113">
        <f t="shared" si="18"/>
        <v>0</v>
      </c>
    </row>
    <row r="1114" spans="1:5">
      <c r="A1114" s="241" t="s">
        <v>1453</v>
      </c>
      <c r="B1114">
        <v>550047464</v>
      </c>
      <c r="C1114">
        <v>3</v>
      </c>
      <c r="D1114">
        <v>3</v>
      </c>
      <c r="E1114">
        <f t="shared" si="18"/>
        <v>0</v>
      </c>
    </row>
    <row r="1115" spans="1:5">
      <c r="A1115" s="241" t="s">
        <v>1454</v>
      </c>
      <c r="B1115">
        <v>550070612</v>
      </c>
      <c r="C1115">
        <v>0</v>
      </c>
      <c r="E1115">
        <f t="shared" si="18"/>
        <v>0</v>
      </c>
    </row>
    <row r="1116" spans="1:5">
      <c r="A1116" s="241" t="s">
        <v>1455</v>
      </c>
      <c r="B1116">
        <v>550062285</v>
      </c>
      <c r="C1116">
        <v>1</v>
      </c>
      <c r="D1116">
        <v>1</v>
      </c>
      <c r="E1116">
        <f t="shared" si="18"/>
        <v>0</v>
      </c>
    </row>
    <row r="1117" spans="1:5">
      <c r="A1117" s="241" t="s">
        <v>1456</v>
      </c>
      <c r="B1117">
        <v>550062285</v>
      </c>
      <c r="C1117">
        <v>1</v>
      </c>
      <c r="D1117">
        <v>1</v>
      </c>
      <c r="E1117">
        <f t="shared" si="18"/>
        <v>0</v>
      </c>
    </row>
    <row r="1118" spans="1:5">
      <c r="A1118" s="241" t="s">
        <v>346</v>
      </c>
      <c r="B1118">
        <v>550062460</v>
      </c>
      <c r="C1118">
        <v>44</v>
      </c>
      <c r="D1118">
        <v>44</v>
      </c>
      <c r="E1118">
        <f t="shared" si="18"/>
        <v>0</v>
      </c>
    </row>
    <row r="1119" spans="1:5">
      <c r="A1119" s="241" t="s">
        <v>1457</v>
      </c>
      <c r="B1119">
        <v>550062460</v>
      </c>
      <c r="C1119">
        <v>44</v>
      </c>
      <c r="D1119">
        <v>44</v>
      </c>
      <c r="E1119">
        <f t="shared" si="18"/>
        <v>0</v>
      </c>
    </row>
    <row r="1120" spans="1:5">
      <c r="A1120" s="241" t="s">
        <v>1458</v>
      </c>
      <c r="B1120">
        <v>550071396</v>
      </c>
      <c r="C1120">
        <v>44</v>
      </c>
      <c r="D1120">
        <v>44</v>
      </c>
      <c r="E1120">
        <f t="shared" si="18"/>
        <v>0</v>
      </c>
    </row>
    <row r="1121" spans="1:5">
      <c r="A1121" s="241" t="s">
        <v>1459</v>
      </c>
      <c r="B1121">
        <v>550071396</v>
      </c>
      <c r="C1121">
        <v>44</v>
      </c>
      <c r="D1121">
        <v>44</v>
      </c>
      <c r="E1121">
        <f t="shared" si="18"/>
        <v>0</v>
      </c>
    </row>
    <row r="1122" spans="1:5">
      <c r="A1122" s="241" t="s">
        <v>1460</v>
      </c>
      <c r="B1122">
        <v>550071396</v>
      </c>
      <c r="C1122">
        <v>44</v>
      </c>
      <c r="D1122">
        <v>44</v>
      </c>
      <c r="E1122">
        <f t="shared" si="18"/>
        <v>0</v>
      </c>
    </row>
    <row r="1123" spans="1:5">
      <c r="A1123" s="241" t="s">
        <v>1461</v>
      </c>
      <c r="B1123">
        <v>550071396</v>
      </c>
      <c r="C1123">
        <v>44</v>
      </c>
      <c r="D1123">
        <v>44</v>
      </c>
      <c r="E1123">
        <f t="shared" si="18"/>
        <v>0</v>
      </c>
    </row>
    <row r="1124" spans="1:5">
      <c r="A1124" s="241" t="s">
        <v>1462</v>
      </c>
      <c r="B1124">
        <v>550062285</v>
      </c>
      <c r="C1124">
        <v>1</v>
      </c>
      <c r="D1124">
        <v>1</v>
      </c>
      <c r="E1124">
        <f t="shared" si="18"/>
        <v>0</v>
      </c>
    </row>
    <row r="1125" spans="1:5">
      <c r="A1125" s="241" t="s">
        <v>1463</v>
      </c>
      <c r="B1125">
        <v>550062285</v>
      </c>
      <c r="C1125">
        <v>1</v>
      </c>
      <c r="D1125">
        <v>1</v>
      </c>
      <c r="E1125">
        <f t="shared" si="18"/>
        <v>0</v>
      </c>
    </row>
    <row r="1126" spans="1:5">
      <c r="A1126" s="241" t="s">
        <v>1464</v>
      </c>
      <c r="B1126">
        <v>550045079</v>
      </c>
      <c r="C1126">
        <v>4</v>
      </c>
      <c r="D1126">
        <v>4</v>
      </c>
      <c r="E1126">
        <f t="shared" si="18"/>
        <v>0</v>
      </c>
    </row>
    <row r="1127" spans="1:5">
      <c r="A1127" s="241" t="s">
        <v>1465</v>
      </c>
      <c r="B1127">
        <v>550045079</v>
      </c>
      <c r="C1127">
        <v>4</v>
      </c>
      <c r="D1127">
        <v>4</v>
      </c>
      <c r="E1127">
        <f t="shared" si="18"/>
        <v>0</v>
      </c>
    </row>
    <row r="1128" spans="1:5">
      <c r="A1128" s="241" t="s">
        <v>1466</v>
      </c>
      <c r="B1128">
        <v>550036050</v>
      </c>
      <c r="C1128">
        <v>4</v>
      </c>
      <c r="D1128">
        <v>4</v>
      </c>
      <c r="E1128">
        <f t="shared" si="18"/>
        <v>0</v>
      </c>
    </row>
    <row r="1129" spans="1:5">
      <c r="A1129" s="241" t="s">
        <v>1467</v>
      </c>
      <c r="B1129">
        <v>550041492</v>
      </c>
      <c r="C1129">
        <v>4</v>
      </c>
      <c r="D1129">
        <v>4</v>
      </c>
      <c r="E1129">
        <f t="shared" si="18"/>
        <v>0</v>
      </c>
    </row>
    <row r="1130" spans="1:5">
      <c r="A1130" s="241" t="s">
        <v>1468</v>
      </c>
      <c r="B1130">
        <v>550071396</v>
      </c>
      <c r="C1130">
        <v>44</v>
      </c>
      <c r="D1130">
        <v>44</v>
      </c>
      <c r="E1130">
        <f t="shared" si="18"/>
        <v>0</v>
      </c>
    </row>
    <row r="1131" spans="1:5">
      <c r="A1131" s="241" t="s">
        <v>1469</v>
      </c>
      <c r="B1131">
        <v>550071396</v>
      </c>
      <c r="C1131">
        <v>44</v>
      </c>
      <c r="D1131">
        <v>44</v>
      </c>
      <c r="E1131">
        <f t="shared" si="18"/>
        <v>0</v>
      </c>
    </row>
    <row r="1132" spans="1:5">
      <c r="A1132" s="241" t="s">
        <v>1470</v>
      </c>
      <c r="B1132">
        <v>550071396</v>
      </c>
      <c r="C1132">
        <v>44</v>
      </c>
      <c r="D1132">
        <v>44</v>
      </c>
      <c r="E1132">
        <f t="shared" si="18"/>
        <v>0</v>
      </c>
    </row>
    <row r="1133" spans="1:5">
      <c r="A1133" s="241" t="s">
        <v>1471</v>
      </c>
      <c r="B1133">
        <v>550071396</v>
      </c>
      <c r="C1133">
        <v>44</v>
      </c>
      <c r="D1133">
        <v>44</v>
      </c>
      <c r="E1133">
        <f t="shared" si="18"/>
        <v>0</v>
      </c>
    </row>
    <row r="1134" spans="1:5">
      <c r="A1134" s="241" t="s">
        <v>1472</v>
      </c>
      <c r="B1134">
        <v>550062285</v>
      </c>
      <c r="C1134">
        <v>1</v>
      </c>
      <c r="D1134">
        <v>1</v>
      </c>
      <c r="E1134">
        <f t="shared" si="18"/>
        <v>0</v>
      </c>
    </row>
    <row r="1135" spans="1:5">
      <c r="A1135" s="241" t="s">
        <v>1473</v>
      </c>
      <c r="B1135">
        <v>550062285</v>
      </c>
      <c r="C1135">
        <v>1</v>
      </c>
      <c r="D1135">
        <v>1</v>
      </c>
      <c r="E1135">
        <f t="shared" si="18"/>
        <v>0</v>
      </c>
    </row>
    <row r="1136" spans="1:5">
      <c r="A1136" s="241" t="s">
        <v>1474</v>
      </c>
      <c r="B1136">
        <v>550045079</v>
      </c>
      <c r="C1136">
        <v>4</v>
      </c>
      <c r="D1136">
        <v>4</v>
      </c>
      <c r="E1136">
        <f t="shared" si="18"/>
        <v>0</v>
      </c>
    </row>
    <row r="1137" spans="1:5">
      <c r="A1137" s="241" t="s">
        <v>1475</v>
      </c>
      <c r="B1137">
        <v>550045079</v>
      </c>
      <c r="C1137">
        <v>4</v>
      </c>
      <c r="D1137">
        <v>4</v>
      </c>
      <c r="E1137">
        <f t="shared" si="18"/>
        <v>0</v>
      </c>
    </row>
    <row r="1138" spans="1:5">
      <c r="A1138" s="241" t="s">
        <v>1476</v>
      </c>
      <c r="B1138">
        <v>550054879</v>
      </c>
      <c r="C1138">
        <v>4</v>
      </c>
      <c r="D1138">
        <v>4</v>
      </c>
      <c r="E1138">
        <f t="shared" si="18"/>
        <v>0</v>
      </c>
    </row>
    <row r="1139" spans="1:5">
      <c r="A1139" s="241" t="s">
        <v>1477</v>
      </c>
      <c r="B1139">
        <v>550054879</v>
      </c>
      <c r="C1139">
        <v>4</v>
      </c>
      <c r="D1139">
        <v>4</v>
      </c>
      <c r="E1139">
        <f t="shared" si="18"/>
        <v>0</v>
      </c>
    </row>
    <row r="1140" spans="1:5">
      <c r="A1140" s="241" t="s">
        <v>1478</v>
      </c>
      <c r="B1140">
        <v>550062461</v>
      </c>
      <c r="C1140">
        <v>48</v>
      </c>
      <c r="D1140">
        <v>48</v>
      </c>
      <c r="E1140">
        <f t="shared" si="18"/>
        <v>0</v>
      </c>
    </row>
    <row r="1141" spans="1:5">
      <c r="A1141" s="241" t="s">
        <v>1479</v>
      </c>
      <c r="B1141">
        <v>550062461</v>
      </c>
      <c r="C1141">
        <v>48</v>
      </c>
      <c r="D1141">
        <v>48</v>
      </c>
      <c r="E1141">
        <f t="shared" si="18"/>
        <v>0</v>
      </c>
    </row>
    <row r="1142" spans="1:5">
      <c r="A1142" s="241" t="s">
        <v>1480</v>
      </c>
      <c r="B1142">
        <v>550062461</v>
      </c>
      <c r="C1142">
        <v>48</v>
      </c>
      <c r="D1142">
        <v>48</v>
      </c>
      <c r="E1142">
        <f t="shared" si="18"/>
        <v>0</v>
      </c>
    </row>
    <row r="1143" spans="1:5">
      <c r="A1143" s="241" t="s">
        <v>1481</v>
      </c>
      <c r="B1143">
        <v>550062460</v>
      </c>
      <c r="C1143">
        <v>44</v>
      </c>
      <c r="D1143">
        <v>44</v>
      </c>
      <c r="E1143">
        <f t="shared" si="18"/>
        <v>0</v>
      </c>
    </row>
    <row r="1144" spans="1:5">
      <c r="A1144" s="241" t="s">
        <v>1482</v>
      </c>
      <c r="B1144">
        <v>550062285</v>
      </c>
      <c r="C1144">
        <v>1</v>
      </c>
      <c r="D1144">
        <v>1</v>
      </c>
      <c r="E1144">
        <f t="shared" si="18"/>
        <v>0</v>
      </c>
    </row>
    <row r="1145" spans="1:5">
      <c r="A1145" s="241" t="s">
        <v>1483</v>
      </c>
      <c r="B1145">
        <v>550062285</v>
      </c>
      <c r="C1145">
        <v>1</v>
      </c>
      <c r="D1145">
        <v>1</v>
      </c>
      <c r="E1145">
        <f t="shared" si="18"/>
        <v>0</v>
      </c>
    </row>
    <row r="1146" spans="1:5">
      <c r="A1146" s="241" t="s">
        <v>1484</v>
      </c>
      <c r="B1146">
        <v>550070612</v>
      </c>
      <c r="C1146">
        <v>0</v>
      </c>
      <c r="E1146">
        <f t="shared" si="18"/>
        <v>0</v>
      </c>
    </row>
    <row r="1147" spans="1:5">
      <c r="A1147" s="241" t="s">
        <v>1485</v>
      </c>
      <c r="B1147">
        <v>550062460</v>
      </c>
      <c r="C1147">
        <v>44</v>
      </c>
      <c r="D1147">
        <v>44</v>
      </c>
      <c r="E1147">
        <f t="shared" si="18"/>
        <v>0</v>
      </c>
    </row>
    <row r="1148" spans="1:5">
      <c r="A1148" s="241" t="s">
        <v>1486</v>
      </c>
      <c r="B1148">
        <v>550062461</v>
      </c>
      <c r="C1148">
        <v>48</v>
      </c>
      <c r="D1148">
        <v>48</v>
      </c>
      <c r="E1148">
        <f t="shared" si="18"/>
        <v>0</v>
      </c>
    </row>
    <row r="1149" spans="1:5">
      <c r="A1149" s="241" t="s">
        <v>1487</v>
      </c>
      <c r="B1149">
        <v>550062461</v>
      </c>
      <c r="C1149">
        <v>48</v>
      </c>
      <c r="D1149">
        <v>48</v>
      </c>
      <c r="E1149">
        <f t="shared" si="18"/>
        <v>0</v>
      </c>
    </row>
    <row r="1150" spans="1:5">
      <c r="A1150" s="241" t="s">
        <v>1488</v>
      </c>
      <c r="B1150">
        <v>550047302</v>
      </c>
      <c r="C1150">
        <v>48</v>
      </c>
      <c r="D1150">
        <v>48</v>
      </c>
      <c r="E1150">
        <f t="shared" si="18"/>
        <v>0</v>
      </c>
    </row>
    <row r="1151" spans="1:5">
      <c r="A1151" s="241" t="s">
        <v>1489</v>
      </c>
      <c r="B1151">
        <v>550047302</v>
      </c>
      <c r="C1151">
        <v>48</v>
      </c>
      <c r="D1151">
        <v>48</v>
      </c>
      <c r="E1151">
        <f t="shared" si="18"/>
        <v>0</v>
      </c>
    </row>
    <row r="1152" spans="1:5">
      <c r="A1152" s="241" t="s">
        <v>1490</v>
      </c>
      <c r="B1152">
        <v>550047302</v>
      </c>
      <c r="C1152">
        <v>48</v>
      </c>
      <c r="D1152">
        <v>48</v>
      </c>
      <c r="E1152">
        <f t="shared" si="18"/>
        <v>0</v>
      </c>
    </row>
    <row r="1153" spans="1:5">
      <c r="A1153" s="241" t="s">
        <v>1491</v>
      </c>
      <c r="B1153">
        <v>550047302</v>
      </c>
      <c r="C1153">
        <v>48</v>
      </c>
      <c r="D1153">
        <v>48</v>
      </c>
      <c r="E1153">
        <f t="shared" si="18"/>
        <v>0</v>
      </c>
    </row>
    <row r="1154" spans="1:5">
      <c r="A1154" s="241" t="s">
        <v>1492</v>
      </c>
      <c r="B1154">
        <v>550062285</v>
      </c>
      <c r="C1154">
        <v>1</v>
      </c>
      <c r="D1154">
        <v>1</v>
      </c>
      <c r="E1154">
        <f t="shared" si="18"/>
        <v>0</v>
      </c>
    </row>
    <row r="1155" spans="1:5">
      <c r="A1155" s="241" t="s">
        <v>1493</v>
      </c>
      <c r="B1155">
        <v>550062285</v>
      </c>
      <c r="C1155">
        <v>1</v>
      </c>
      <c r="D1155">
        <v>1</v>
      </c>
      <c r="E1155">
        <f t="shared" si="18"/>
        <v>0</v>
      </c>
    </row>
    <row r="1156" spans="1:5">
      <c r="A1156" s="241" t="s">
        <v>1494</v>
      </c>
      <c r="B1156">
        <v>550045079</v>
      </c>
      <c r="C1156">
        <v>4</v>
      </c>
      <c r="D1156">
        <v>4</v>
      </c>
      <c r="E1156">
        <f t="shared" si="18"/>
        <v>0</v>
      </c>
    </row>
    <row r="1157" spans="1:5">
      <c r="A1157" s="241" t="s">
        <v>1495</v>
      </c>
      <c r="B1157">
        <v>550045079</v>
      </c>
      <c r="C1157">
        <v>4</v>
      </c>
      <c r="D1157">
        <v>4</v>
      </c>
      <c r="E1157">
        <f t="shared" ref="E1157:E1220" si="19">C1157-D1157</f>
        <v>0</v>
      </c>
    </row>
    <row r="1158" spans="1:5">
      <c r="A1158" s="241" t="s">
        <v>1496</v>
      </c>
      <c r="B1158">
        <v>550062464</v>
      </c>
      <c r="C1158">
        <v>0</v>
      </c>
      <c r="E1158">
        <f t="shared" si="19"/>
        <v>0</v>
      </c>
    </row>
    <row r="1159" spans="1:5">
      <c r="A1159" s="241" t="s">
        <v>1497</v>
      </c>
      <c r="B1159">
        <v>550062464</v>
      </c>
      <c r="C1159">
        <v>0</v>
      </c>
      <c r="E1159">
        <f t="shared" si="19"/>
        <v>0</v>
      </c>
    </row>
    <row r="1160" spans="1:5">
      <c r="A1160" s="241" t="s">
        <v>1498</v>
      </c>
      <c r="B1160">
        <v>550062461</v>
      </c>
      <c r="C1160">
        <v>48</v>
      </c>
      <c r="D1160">
        <v>48</v>
      </c>
      <c r="E1160">
        <f t="shared" si="19"/>
        <v>0</v>
      </c>
    </row>
    <row r="1161" spans="1:5">
      <c r="A1161" s="241" t="s">
        <v>1499</v>
      </c>
      <c r="B1161">
        <v>550062461</v>
      </c>
      <c r="C1161">
        <v>48</v>
      </c>
      <c r="D1161">
        <v>48</v>
      </c>
      <c r="E1161">
        <f t="shared" si="19"/>
        <v>0</v>
      </c>
    </row>
    <row r="1162" spans="1:5">
      <c r="A1162" s="241" t="s">
        <v>1500</v>
      </c>
      <c r="B1162">
        <v>550062464</v>
      </c>
      <c r="C1162">
        <v>0</v>
      </c>
      <c r="E1162">
        <f t="shared" si="19"/>
        <v>0</v>
      </c>
    </row>
    <row r="1163" spans="1:5">
      <c r="A1163" s="241" t="s">
        <v>1501</v>
      </c>
      <c r="B1163">
        <v>550062464</v>
      </c>
      <c r="C1163">
        <v>48</v>
      </c>
      <c r="D1163">
        <v>48</v>
      </c>
      <c r="E1163">
        <f t="shared" si="19"/>
        <v>0</v>
      </c>
    </row>
    <row r="1164" spans="1:5">
      <c r="A1164" s="241" t="s">
        <v>1502</v>
      </c>
      <c r="B1164">
        <v>550062285</v>
      </c>
      <c r="C1164">
        <v>1</v>
      </c>
      <c r="D1164">
        <v>1</v>
      </c>
      <c r="E1164">
        <f t="shared" si="19"/>
        <v>0</v>
      </c>
    </row>
    <row r="1165" spans="1:5">
      <c r="A1165" s="241" t="s">
        <v>1503</v>
      </c>
      <c r="B1165">
        <v>550062285</v>
      </c>
      <c r="C1165">
        <v>1</v>
      </c>
      <c r="D1165">
        <v>1</v>
      </c>
      <c r="E1165">
        <f t="shared" si="19"/>
        <v>0</v>
      </c>
    </row>
    <row r="1166" spans="1:5">
      <c r="A1166" s="241" t="s">
        <v>1504</v>
      </c>
      <c r="B1166">
        <v>550041500</v>
      </c>
      <c r="C1166">
        <v>4</v>
      </c>
      <c r="D1166">
        <v>4</v>
      </c>
      <c r="E1166">
        <f t="shared" si="19"/>
        <v>0</v>
      </c>
    </row>
    <row r="1167" spans="1:5">
      <c r="A1167" s="241" t="s">
        <v>1505</v>
      </c>
      <c r="B1167">
        <v>550062464</v>
      </c>
      <c r="C1167">
        <v>48</v>
      </c>
      <c r="D1167">
        <v>48</v>
      </c>
      <c r="E1167">
        <f t="shared" si="19"/>
        <v>0</v>
      </c>
    </row>
    <row r="1168" spans="1:5">
      <c r="A1168" s="241" t="s">
        <v>1506</v>
      </c>
      <c r="B1168">
        <v>550054879</v>
      </c>
      <c r="C1168">
        <v>4</v>
      </c>
      <c r="D1168">
        <v>4</v>
      </c>
      <c r="E1168">
        <f t="shared" si="19"/>
        <v>0</v>
      </c>
    </row>
    <row r="1169" spans="1:5">
      <c r="A1169" s="241" t="s">
        <v>1507</v>
      </c>
      <c r="B1169">
        <v>550062464</v>
      </c>
      <c r="C1169">
        <v>48</v>
      </c>
      <c r="D1169">
        <v>48</v>
      </c>
      <c r="E1169">
        <f t="shared" si="19"/>
        <v>0</v>
      </c>
    </row>
    <row r="1170" spans="1:5">
      <c r="A1170" s="241" t="s">
        <v>1508</v>
      </c>
      <c r="B1170">
        <v>550062464</v>
      </c>
      <c r="C1170">
        <v>48</v>
      </c>
      <c r="D1170">
        <v>48</v>
      </c>
      <c r="E1170">
        <f t="shared" si="19"/>
        <v>0</v>
      </c>
    </row>
    <row r="1171" spans="1:5">
      <c r="A1171" s="241" t="s">
        <v>1509</v>
      </c>
      <c r="B1171">
        <v>550062464</v>
      </c>
      <c r="C1171">
        <v>48</v>
      </c>
      <c r="D1171">
        <v>48</v>
      </c>
      <c r="E1171">
        <f t="shared" si="19"/>
        <v>0</v>
      </c>
    </row>
    <row r="1172" spans="1:5">
      <c r="A1172" s="241" t="s">
        <v>1510</v>
      </c>
      <c r="B1172">
        <v>550062464</v>
      </c>
      <c r="C1172">
        <v>48</v>
      </c>
      <c r="D1172">
        <v>48</v>
      </c>
      <c r="E1172">
        <f t="shared" si="19"/>
        <v>0</v>
      </c>
    </row>
    <row r="1173" spans="1:5">
      <c r="A1173" s="241" t="s">
        <v>1511</v>
      </c>
      <c r="B1173">
        <v>550062464</v>
      </c>
      <c r="C1173">
        <v>48</v>
      </c>
      <c r="D1173">
        <v>48</v>
      </c>
      <c r="E1173">
        <f t="shared" si="19"/>
        <v>0</v>
      </c>
    </row>
    <row r="1174" spans="1:5">
      <c r="A1174" s="241" t="s">
        <v>1512</v>
      </c>
      <c r="B1174">
        <v>550027259</v>
      </c>
      <c r="C1174">
        <v>1</v>
      </c>
      <c r="D1174">
        <v>1</v>
      </c>
      <c r="E1174">
        <f t="shared" si="19"/>
        <v>0</v>
      </c>
    </row>
    <row r="1175" spans="1:5">
      <c r="A1175" s="241" t="s">
        <v>1513</v>
      </c>
      <c r="B1175">
        <v>550076253</v>
      </c>
      <c r="C1175">
        <v>6</v>
      </c>
      <c r="D1175">
        <v>6</v>
      </c>
      <c r="E1175">
        <f t="shared" si="19"/>
        <v>0</v>
      </c>
    </row>
    <row r="1176" spans="1:5">
      <c r="A1176" s="241" t="s">
        <v>1514</v>
      </c>
      <c r="B1176">
        <v>550024929</v>
      </c>
      <c r="C1176">
        <v>4</v>
      </c>
      <c r="D1176">
        <v>4</v>
      </c>
      <c r="E1176">
        <f t="shared" si="19"/>
        <v>0</v>
      </c>
    </row>
    <row r="1177" spans="1:5">
      <c r="A1177" s="241" t="s">
        <v>1515</v>
      </c>
      <c r="B1177">
        <v>550032917</v>
      </c>
      <c r="C1177">
        <v>4</v>
      </c>
      <c r="D1177">
        <v>4</v>
      </c>
      <c r="E1177">
        <f t="shared" si="19"/>
        <v>0</v>
      </c>
    </row>
    <row r="1178" spans="1:5">
      <c r="A1178" s="241" t="s">
        <v>1516</v>
      </c>
      <c r="B1178">
        <v>550050072</v>
      </c>
      <c r="C1178">
        <v>36</v>
      </c>
      <c r="D1178">
        <v>36</v>
      </c>
      <c r="E1178">
        <f t="shared" si="19"/>
        <v>0</v>
      </c>
    </row>
    <row r="1179" spans="1:5">
      <c r="A1179" s="241" t="s">
        <v>1517</v>
      </c>
      <c r="B1179">
        <v>550050072</v>
      </c>
      <c r="C1179">
        <v>36</v>
      </c>
      <c r="D1179">
        <v>36</v>
      </c>
      <c r="E1179">
        <f t="shared" si="19"/>
        <v>0</v>
      </c>
    </row>
    <row r="1180" spans="1:5">
      <c r="A1180" s="241" t="s">
        <v>1518</v>
      </c>
      <c r="B1180">
        <v>550062461</v>
      </c>
      <c r="C1180">
        <v>48</v>
      </c>
      <c r="D1180">
        <v>48</v>
      </c>
      <c r="E1180">
        <f t="shared" si="19"/>
        <v>0</v>
      </c>
    </row>
    <row r="1181" spans="1:5">
      <c r="A1181" s="241" t="s">
        <v>1519</v>
      </c>
      <c r="B1181">
        <v>550062461</v>
      </c>
      <c r="C1181">
        <v>48</v>
      </c>
      <c r="D1181">
        <v>48</v>
      </c>
      <c r="E1181">
        <f t="shared" si="19"/>
        <v>0</v>
      </c>
    </row>
    <row r="1182" spans="1:5">
      <c r="A1182" s="241" t="s">
        <v>1520</v>
      </c>
      <c r="B1182">
        <v>550062461</v>
      </c>
      <c r="C1182">
        <v>48</v>
      </c>
      <c r="D1182">
        <v>48</v>
      </c>
      <c r="E1182">
        <f t="shared" si="19"/>
        <v>0</v>
      </c>
    </row>
    <row r="1183" spans="1:5">
      <c r="A1183" s="241" t="s">
        <v>1521</v>
      </c>
      <c r="B1183">
        <v>550062461</v>
      </c>
      <c r="C1183">
        <v>48</v>
      </c>
      <c r="D1183">
        <v>48</v>
      </c>
      <c r="E1183">
        <f t="shared" si="19"/>
        <v>0</v>
      </c>
    </row>
    <row r="1184" spans="1:5">
      <c r="A1184" s="241" t="s">
        <v>1522</v>
      </c>
      <c r="B1184">
        <v>550044845</v>
      </c>
      <c r="C1184">
        <v>36</v>
      </c>
      <c r="D1184">
        <v>36</v>
      </c>
      <c r="E1184">
        <f t="shared" si="19"/>
        <v>0</v>
      </c>
    </row>
    <row r="1185" spans="1:5">
      <c r="A1185" s="241" t="s">
        <v>1523</v>
      </c>
      <c r="B1185">
        <v>550069887</v>
      </c>
      <c r="C1185">
        <v>8</v>
      </c>
      <c r="D1185">
        <v>8</v>
      </c>
      <c r="E1185">
        <f t="shared" si="19"/>
        <v>0</v>
      </c>
    </row>
    <row r="1186" spans="1:5">
      <c r="A1186" s="241" t="s">
        <v>1524</v>
      </c>
      <c r="B1186">
        <v>550050072</v>
      </c>
      <c r="C1186">
        <v>36</v>
      </c>
      <c r="D1186">
        <v>36</v>
      </c>
      <c r="E1186">
        <f t="shared" si="19"/>
        <v>0</v>
      </c>
    </row>
    <row r="1187" spans="1:5">
      <c r="A1187" s="241" t="s">
        <v>1525</v>
      </c>
      <c r="B1187">
        <v>550050072</v>
      </c>
      <c r="C1187">
        <v>36</v>
      </c>
      <c r="D1187">
        <v>36</v>
      </c>
      <c r="E1187">
        <f t="shared" si="19"/>
        <v>0</v>
      </c>
    </row>
    <row r="1188" spans="1:5">
      <c r="A1188" s="241" t="s">
        <v>1526</v>
      </c>
      <c r="B1188">
        <v>550050072</v>
      </c>
      <c r="C1188">
        <v>36</v>
      </c>
      <c r="D1188">
        <v>36</v>
      </c>
      <c r="E1188">
        <f t="shared" si="19"/>
        <v>0</v>
      </c>
    </row>
    <row r="1189" spans="1:5">
      <c r="A1189" s="241" t="s">
        <v>1527</v>
      </c>
      <c r="B1189">
        <v>550050072</v>
      </c>
      <c r="C1189">
        <v>36</v>
      </c>
      <c r="D1189">
        <v>36</v>
      </c>
      <c r="E1189">
        <f t="shared" si="19"/>
        <v>0</v>
      </c>
    </row>
    <row r="1190" spans="1:5">
      <c r="A1190" s="241" t="s">
        <v>1528</v>
      </c>
      <c r="B1190">
        <v>550062461</v>
      </c>
      <c r="C1190">
        <v>48</v>
      </c>
      <c r="D1190">
        <v>48</v>
      </c>
      <c r="E1190">
        <f t="shared" si="19"/>
        <v>0</v>
      </c>
    </row>
    <row r="1191" spans="1:5">
      <c r="A1191" s="241" t="s">
        <v>1529</v>
      </c>
      <c r="B1191">
        <v>550062461</v>
      </c>
      <c r="C1191">
        <v>48</v>
      </c>
      <c r="D1191">
        <v>48</v>
      </c>
      <c r="E1191">
        <f t="shared" si="19"/>
        <v>0</v>
      </c>
    </row>
    <row r="1192" spans="1:5">
      <c r="A1192" s="241" t="s">
        <v>1530</v>
      </c>
      <c r="B1192">
        <v>550062461</v>
      </c>
      <c r="C1192">
        <v>48</v>
      </c>
      <c r="D1192">
        <v>48</v>
      </c>
      <c r="E1192">
        <f t="shared" si="19"/>
        <v>0</v>
      </c>
    </row>
    <row r="1193" spans="1:5">
      <c r="A1193" s="241" t="s">
        <v>1531</v>
      </c>
      <c r="B1193">
        <v>550072331</v>
      </c>
      <c r="C1193">
        <v>36</v>
      </c>
      <c r="D1193">
        <v>36</v>
      </c>
      <c r="E1193">
        <f t="shared" si="19"/>
        <v>0</v>
      </c>
    </row>
    <row r="1194" spans="1:5">
      <c r="A1194" s="241" t="s">
        <v>1532</v>
      </c>
      <c r="B1194">
        <v>550045079</v>
      </c>
      <c r="C1194">
        <v>4</v>
      </c>
      <c r="D1194">
        <v>4</v>
      </c>
      <c r="E1194">
        <f t="shared" si="19"/>
        <v>0</v>
      </c>
    </row>
    <row r="1195" spans="1:5">
      <c r="A1195" s="241" t="s">
        <v>1533</v>
      </c>
      <c r="B1195">
        <v>550027259</v>
      </c>
      <c r="C1195">
        <v>0</v>
      </c>
      <c r="E1195">
        <f t="shared" si="19"/>
        <v>0</v>
      </c>
    </row>
    <row r="1196" spans="1:5">
      <c r="A1196" s="241" t="s">
        <v>1534</v>
      </c>
      <c r="B1196">
        <v>550056226</v>
      </c>
      <c r="C1196">
        <v>4</v>
      </c>
      <c r="D1196">
        <v>4</v>
      </c>
      <c r="E1196">
        <f t="shared" si="19"/>
        <v>0</v>
      </c>
    </row>
    <row r="1197" spans="1:5">
      <c r="A1197" s="241" t="s">
        <v>1535</v>
      </c>
      <c r="B1197">
        <v>550044623</v>
      </c>
      <c r="C1197">
        <v>4</v>
      </c>
      <c r="D1197">
        <v>4</v>
      </c>
      <c r="E1197">
        <f t="shared" si="19"/>
        <v>0</v>
      </c>
    </row>
    <row r="1198" spans="1:5">
      <c r="A1198" s="241" t="s">
        <v>1536</v>
      </c>
      <c r="B1198">
        <v>550044623</v>
      </c>
      <c r="C1198">
        <v>4</v>
      </c>
      <c r="D1198">
        <v>4</v>
      </c>
      <c r="E1198">
        <f t="shared" si="19"/>
        <v>0</v>
      </c>
    </row>
    <row r="1199" spans="1:5">
      <c r="A1199" s="241" t="s">
        <v>1537</v>
      </c>
      <c r="B1199">
        <v>550056226</v>
      </c>
      <c r="C1199">
        <v>4</v>
      </c>
      <c r="D1199">
        <v>4</v>
      </c>
      <c r="E1199">
        <f t="shared" si="19"/>
        <v>0</v>
      </c>
    </row>
    <row r="1200" spans="1:5">
      <c r="A1200" s="241" t="s">
        <v>1538</v>
      </c>
      <c r="B1200">
        <v>550072331</v>
      </c>
      <c r="C1200">
        <v>36</v>
      </c>
      <c r="D1200">
        <v>36</v>
      </c>
      <c r="E1200">
        <f t="shared" si="19"/>
        <v>0</v>
      </c>
    </row>
    <row r="1201" spans="1:5">
      <c r="A1201" s="241" t="s">
        <v>1539</v>
      </c>
      <c r="B1201">
        <v>550050071</v>
      </c>
      <c r="C1201">
        <v>44</v>
      </c>
      <c r="D1201">
        <v>44</v>
      </c>
      <c r="E1201">
        <f t="shared" si="19"/>
        <v>0</v>
      </c>
    </row>
    <row r="1202" spans="1:5">
      <c r="A1202" s="241" t="s">
        <v>1540</v>
      </c>
      <c r="B1202">
        <v>550072331</v>
      </c>
      <c r="C1202">
        <v>36</v>
      </c>
      <c r="D1202">
        <v>36</v>
      </c>
      <c r="E1202">
        <f t="shared" si="19"/>
        <v>0</v>
      </c>
    </row>
    <row r="1203" spans="1:5">
      <c r="A1203" s="241" t="s">
        <v>1541</v>
      </c>
      <c r="B1203">
        <v>550072331</v>
      </c>
      <c r="C1203">
        <v>36</v>
      </c>
      <c r="D1203">
        <v>36</v>
      </c>
      <c r="E1203">
        <f t="shared" si="19"/>
        <v>0</v>
      </c>
    </row>
    <row r="1204" spans="1:5">
      <c r="A1204" s="241" t="s">
        <v>1542</v>
      </c>
      <c r="B1204">
        <v>550027259</v>
      </c>
      <c r="C1204">
        <v>0</v>
      </c>
      <c r="E1204">
        <f t="shared" si="19"/>
        <v>0</v>
      </c>
    </row>
    <row r="1205" spans="1:5">
      <c r="A1205" s="241" t="s">
        <v>1543</v>
      </c>
      <c r="B1205">
        <v>550044624</v>
      </c>
      <c r="C1205">
        <v>3</v>
      </c>
      <c r="D1205">
        <v>3</v>
      </c>
      <c r="E1205">
        <f t="shared" si="19"/>
        <v>0</v>
      </c>
    </row>
    <row r="1206" spans="1:5">
      <c r="A1206" s="241" t="s">
        <v>1544</v>
      </c>
      <c r="B1206">
        <v>550062632</v>
      </c>
      <c r="C1206">
        <v>44</v>
      </c>
      <c r="D1206">
        <v>44</v>
      </c>
      <c r="E1206">
        <f t="shared" si="19"/>
        <v>0</v>
      </c>
    </row>
    <row r="1207" spans="1:5">
      <c r="A1207" s="241" t="s">
        <v>1545</v>
      </c>
      <c r="B1207">
        <v>550062632</v>
      </c>
      <c r="C1207">
        <v>44</v>
      </c>
      <c r="D1207">
        <v>44</v>
      </c>
      <c r="E1207">
        <f t="shared" si="19"/>
        <v>0</v>
      </c>
    </row>
    <row r="1208" spans="1:5">
      <c r="A1208" s="241" t="s">
        <v>1546</v>
      </c>
      <c r="B1208">
        <v>550050072</v>
      </c>
      <c r="C1208">
        <v>36</v>
      </c>
      <c r="D1208">
        <v>36</v>
      </c>
      <c r="E1208">
        <f t="shared" si="19"/>
        <v>0</v>
      </c>
    </row>
    <row r="1209" spans="1:5">
      <c r="A1209" s="241" t="s">
        <v>1547</v>
      </c>
      <c r="B1209">
        <v>550062461</v>
      </c>
      <c r="C1209">
        <v>48</v>
      </c>
      <c r="D1209">
        <v>48</v>
      </c>
      <c r="E1209">
        <f t="shared" si="19"/>
        <v>0</v>
      </c>
    </row>
    <row r="1210" spans="1:5">
      <c r="A1210" s="241" t="s">
        <v>1548</v>
      </c>
      <c r="B1210">
        <v>550072331</v>
      </c>
      <c r="C1210">
        <v>36</v>
      </c>
      <c r="D1210">
        <v>36</v>
      </c>
      <c r="E1210">
        <f t="shared" si="19"/>
        <v>0</v>
      </c>
    </row>
    <row r="1211" spans="1:5">
      <c r="A1211" s="241" t="s">
        <v>1549</v>
      </c>
      <c r="B1211">
        <v>550072331</v>
      </c>
      <c r="C1211">
        <v>36</v>
      </c>
      <c r="D1211">
        <v>36</v>
      </c>
      <c r="E1211">
        <f t="shared" si="19"/>
        <v>0</v>
      </c>
    </row>
    <row r="1212" spans="1:5">
      <c r="A1212" s="241" t="s">
        <v>1550</v>
      </c>
      <c r="B1212">
        <v>550072331</v>
      </c>
      <c r="C1212">
        <v>36</v>
      </c>
      <c r="D1212">
        <v>36</v>
      </c>
      <c r="E1212">
        <f t="shared" si="19"/>
        <v>0</v>
      </c>
    </row>
    <row r="1213" spans="1:5">
      <c r="A1213" s="241" t="s">
        <v>1551</v>
      </c>
      <c r="B1213">
        <v>550072331</v>
      </c>
      <c r="C1213">
        <v>36</v>
      </c>
      <c r="D1213">
        <v>36</v>
      </c>
      <c r="E1213">
        <f t="shared" si="19"/>
        <v>0</v>
      </c>
    </row>
    <row r="1214" spans="1:5">
      <c r="A1214" s="241" t="s">
        <v>1552</v>
      </c>
      <c r="B1214">
        <v>550027259</v>
      </c>
      <c r="C1214">
        <v>0</v>
      </c>
      <c r="E1214">
        <f t="shared" si="19"/>
        <v>0</v>
      </c>
    </row>
    <row r="1215" spans="1:5">
      <c r="A1215" s="241" t="s">
        <v>1553</v>
      </c>
      <c r="B1215">
        <v>550024953</v>
      </c>
      <c r="C1215">
        <v>3</v>
      </c>
      <c r="D1215">
        <v>3</v>
      </c>
      <c r="E1215">
        <f t="shared" si="19"/>
        <v>0</v>
      </c>
    </row>
    <row r="1216" spans="1:5">
      <c r="A1216" s="241" t="s">
        <v>1554</v>
      </c>
      <c r="B1216">
        <v>550044624</v>
      </c>
      <c r="C1216">
        <v>4</v>
      </c>
      <c r="D1216">
        <v>4</v>
      </c>
      <c r="E1216">
        <f t="shared" si="19"/>
        <v>0</v>
      </c>
    </row>
    <row r="1217" spans="1:5">
      <c r="A1217" s="241" t="s">
        <v>1555</v>
      </c>
      <c r="B1217">
        <v>550048593</v>
      </c>
      <c r="C1217">
        <v>48</v>
      </c>
      <c r="D1217">
        <v>48</v>
      </c>
      <c r="E1217">
        <f t="shared" si="19"/>
        <v>0</v>
      </c>
    </row>
    <row r="1218" spans="1:5">
      <c r="A1218" s="241" t="s">
        <v>1556</v>
      </c>
      <c r="B1218">
        <v>550048593</v>
      </c>
      <c r="C1218">
        <v>48</v>
      </c>
      <c r="D1218">
        <v>48</v>
      </c>
      <c r="E1218">
        <f t="shared" si="19"/>
        <v>0</v>
      </c>
    </row>
    <row r="1219" spans="1:5">
      <c r="A1219" s="241" t="s">
        <v>1557</v>
      </c>
      <c r="B1219">
        <v>550062463</v>
      </c>
      <c r="C1219">
        <v>48</v>
      </c>
      <c r="D1219">
        <v>48</v>
      </c>
      <c r="E1219">
        <f t="shared" si="19"/>
        <v>0</v>
      </c>
    </row>
    <row r="1220" spans="1:5">
      <c r="A1220" s="241" t="s">
        <v>1558</v>
      </c>
      <c r="B1220">
        <v>550072331</v>
      </c>
      <c r="C1220">
        <v>36</v>
      </c>
      <c r="D1220">
        <v>36</v>
      </c>
      <c r="E1220">
        <f t="shared" si="19"/>
        <v>0</v>
      </c>
    </row>
    <row r="1221" spans="1:5">
      <c r="A1221" s="241" t="s">
        <v>1559</v>
      </c>
      <c r="B1221">
        <v>550072331</v>
      </c>
      <c r="C1221">
        <v>36</v>
      </c>
      <c r="D1221">
        <v>36</v>
      </c>
      <c r="E1221">
        <f t="shared" ref="E1221:E1284" si="20">C1221-D1221</f>
        <v>0</v>
      </c>
    </row>
    <row r="1222" spans="1:5">
      <c r="A1222" s="241" t="s">
        <v>1560</v>
      </c>
      <c r="B1222">
        <v>550062463</v>
      </c>
      <c r="C1222">
        <v>48</v>
      </c>
      <c r="D1222">
        <v>48</v>
      </c>
      <c r="E1222">
        <f t="shared" si="20"/>
        <v>0</v>
      </c>
    </row>
    <row r="1223" spans="1:5">
      <c r="A1223" s="241" t="s">
        <v>1561</v>
      </c>
      <c r="B1223">
        <v>550062463</v>
      </c>
      <c r="C1223">
        <v>48</v>
      </c>
      <c r="D1223">
        <v>48</v>
      </c>
      <c r="E1223">
        <f t="shared" si="20"/>
        <v>0</v>
      </c>
    </row>
    <row r="1224" spans="1:5">
      <c r="A1224" s="241" t="s">
        <v>1562</v>
      </c>
      <c r="B1224">
        <v>550050072</v>
      </c>
      <c r="C1224">
        <v>36</v>
      </c>
      <c r="D1224">
        <v>36</v>
      </c>
      <c r="E1224">
        <f t="shared" si="20"/>
        <v>0</v>
      </c>
    </row>
    <row r="1225" spans="1:5">
      <c r="A1225" s="241" t="s">
        <v>1563</v>
      </c>
      <c r="B1225">
        <v>550027259</v>
      </c>
      <c r="C1225">
        <v>0</v>
      </c>
      <c r="E1225">
        <f t="shared" si="20"/>
        <v>0</v>
      </c>
    </row>
    <row r="1226" spans="1:5">
      <c r="A1226" s="241" t="s">
        <v>1564</v>
      </c>
      <c r="B1226">
        <v>550062285</v>
      </c>
      <c r="C1226">
        <v>1</v>
      </c>
      <c r="D1226">
        <v>1</v>
      </c>
      <c r="E1226">
        <f t="shared" si="20"/>
        <v>0</v>
      </c>
    </row>
    <row r="1227" spans="1:5">
      <c r="A1227" s="241" t="s">
        <v>1565</v>
      </c>
      <c r="B1227">
        <v>550062978</v>
      </c>
      <c r="C1227">
        <v>0</v>
      </c>
      <c r="E1227">
        <f t="shared" si="20"/>
        <v>0</v>
      </c>
    </row>
    <row r="1228" spans="1:5">
      <c r="A1228" s="241" t="s">
        <v>1566</v>
      </c>
      <c r="B1228">
        <v>550048593</v>
      </c>
      <c r="C1228">
        <v>48</v>
      </c>
      <c r="D1228">
        <v>48</v>
      </c>
      <c r="E1228">
        <f t="shared" si="20"/>
        <v>0</v>
      </c>
    </row>
    <row r="1229" spans="1:5">
      <c r="A1229" s="241" t="s">
        <v>1567</v>
      </c>
      <c r="B1229">
        <v>550048593</v>
      </c>
      <c r="C1229">
        <v>48</v>
      </c>
      <c r="D1229">
        <v>48</v>
      </c>
      <c r="E1229">
        <f t="shared" si="20"/>
        <v>0</v>
      </c>
    </row>
    <row r="1230" spans="1:5">
      <c r="A1230" s="241" t="s">
        <v>1568</v>
      </c>
      <c r="B1230">
        <v>550058592</v>
      </c>
      <c r="C1230">
        <v>44</v>
      </c>
      <c r="D1230">
        <v>44</v>
      </c>
      <c r="E1230">
        <f t="shared" si="20"/>
        <v>0</v>
      </c>
    </row>
    <row r="1231" spans="1:5">
      <c r="A1231" s="241" t="s">
        <v>1569</v>
      </c>
      <c r="B1231">
        <v>550048593</v>
      </c>
      <c r="C1231">
        <v>48</v>
      </c>
      <c r="D1231">
        <v>48</v>
      </c>
      <c r="E1231">
        <f t="shared" si="20"/>
        <v>0</v>
      </c>
    </row>
    <row r="1232" spans="1:5">
      <c r="A1232" s="241" t="s">
        <v>1570</v>
      </c>
      <c r="B1232">
        <v>550058592</v>
      </c>
      <c r="C1232">
        <v>44</v>
      </c>
      <c r="D1232">
        <v>44</v>
      </c>
      <c r="E1232">
        <f t="shared" si="20"/>
        <v>0</v>
      </c>
    </row>
    <row r="1233" spans="1:5">
      <c r="A1233" s="241" t="s">
        <v>1571</v>
      </c>
      <c r="B1233">
        <v>550058592</v>
      </c>
      <c r="C1233">
        <v>44</v>
      </c>
      <c r="D1233">
        <v>44</v>
      </c>
      <c r="E1233">
        <f t="shared" si="20"/>
        <v>0</v>
      </c>
    </row>
    <row r="1234" spans="1:5">
      <c r="A1234" s="241" t="s">
        <v>1572</v>
      </c>
      <c r="B1234">
        <v>550027259</v>
      </c>
      <c r="C1234">
        <v>1</v>
      </c>
      <c r="D1234">
        <v>1</v>
      </c>
      <c r="E1234">
        <f t="shared" si="20"/>
        <v>0</v>
      </c>
    </row>
    <row r="1235" spans="1:5">
      <c r="A1235" s="241" t="s">
        <v>1573</v>
      </c>
      <c r="B1235">
        <v>550062285</v>
      </c>
      <c r="C1235">
        <v>1</v>
      </c>
      <c r="D1235">
        <v>1</v>
      </c>
      <c r="E1235">
        <f t="shared" si="20"/>
        <v>0</v>
      </c>
    </row>
    <row r="1236" spans="1:5">
      <c r="A1236" s="241" t="s">
        <v>1574</v>
      </c>
      <c r="B1236">
        <v>550041500</v>
      </c>
      <c r="C1236">
        <v>4</v>
      </c>
      <c r="D1236">
        <v>4</v>
      </c>
      <c r="E1236">
        <f t="shared" si="20"/>
        <v>0</v>
      </c>
    </row>
    <row r="1237" spans="1:5">
      <c r="A1237" s="241" t="s">
        <v>1575</v>
      </c>
      <c r="B1237">
        <v>550041500</v>
      </c>
      <c r="C1237">
        <v>4</v>
      </c>
      <c r="D1237">
        <v>4</v>
      </c>
      <c r="E1237">
        <f t="shared" si="20"/>
        <v>0</v>
      </c>
    </row>
    <row r="1238" spans="1:5">
      <c r="A1238" s="241" t="s">
        <v>1576</v>
      </c>
      <c r="B1238">
        <v>550048593</v>
      </c>
      <c r="C1238">
        <v>48</v>
      </c>
      <c r="D1238">
        <v>48</v>
      </c>
      <c r="E1238">
        <f t="shared" si="20"/>
        <v>0</v>
      </c>
    </row>
    <row r="1239" spans="1:5">
      <c r="A1239" s="241" t="s">
        <v>1577</v>
      </c>
      <c r="B1239">
        <v>550062461</v>
      </c>
      <c r="C1239">
        <v>48</v>
      </c>
      <c r="D1239">
        <v>48</v>
      </c>
      <c r="E1239">
        <f t="shared" si="20"/>
        <v>0</v>
      </c>
    </row>
    <row r="1240" spans="1:5">
      <c r="A1240" s="241" t="s">
        <v>1578</v>
      </c>
      <c r="B1240">
        <v>550062461</v>
      </c>
      <c r="C1240">
        <v>48</v>
      </c>
      <c r="D1240">
        <v>48</v>
      </c>
      <c r="E1240">
        <f t="shared" si="20"/>
        <v>0</v>
      </c>
    </row>
    <row r="1241" spans="1:5">
      <c r="A1241" s="241" t="s">
        <v>1579</v>
      </c>
      <c r="B1241">
        <v>550048593</v>
      </c>
      <c r="C1241">
        <v>48</v>
      </c>
      <c r="D1241">
        <v>48</v>
      </c>
      <c r="E1241">
        <f t="shared" si="20"/>
        <v>0</v>
      </c>
    </row>
    <row r="1242" spans="1:5">
      <c r="A1242" s="241" t="s">
        <v>1580</v>
      </c>
      <c r="B1242">
        <v>550058592</v>
      </c>
      <c r="C1242">
        <v>44</v>
      </c>
      <c r="D1242">
        <v>44</v>
      </c>
      <c r="E1242">
        <f t="shared" si="20"/>
        <v>0</v>
      </c>
    </row>
    <row r="1243" spans="1:5">
      <c r="A1243" s="241" t="s">
        <v>1581</v>
      </c>
      <c r="B1243">
        <v>550058592</v>
      </c>
      <c r="C1243">
        <v>44</v>
      </c>
      <c r="D1243">
        <v>44</v>
      </c>
      <c r="E1243">
        <f t="shared" si="20"/>
        <v>0</v>
      </c>
    </row>
    <row r="1244" spans="1:5">
      <c r="A1244" s="241" t="s">
        <v>1582</v>
      </c>
      <c r="B1244">
        <v>550062285</v>
      </c>
      <c r="C1244">
        <v>1</v>
      </c>
      <c r="D1244">
        <v>1</v>
      </c>
      <c r="E1244">
        <f t="shared" si="20"/>
        <v>0</v>
      </c>
    </row>
    <row r="1245" spans="1:5">
      <c r="A1245" s="241" t="s">
        <v>1583</v>
      </c>
      <c r="B1245">
        <v>550062285</v>
      </c>
      <c r="C1245">
        <v>1</v>
      </c>
      <c r="D1245">
        <v>1</v>
      </c>
      <c r="E1245">
        <f t="shared" si="20"/>
        <v>0</v>
      </c>
    </row>
    <row r="1246" spans="1:5">
      <c r="A1246" s="241" t="s">
        <v>1584</v>
      </c>
      <c r="B1246">
        <v>550062285</v>
      </c>
      <c r="C1246">
        <v>1</v>
      </c>
      <c r="D1246">
        <v>1</v>
      </c>
      <c r="E1246">
        <f t="shared" si="20"/>
        <v>0</v>
      </c>
    </row>
    <row r="1247" spans="1:5">
      <c r="A1247" s="241" t="s">
        <v>1585</v>
      </c>
      <c r="B1247">
        <v>550041500</v>
      </c>
      <c r="C1247">
        <v>4</v>
      </c>
      <c r="D1247">
        <v>4</v>
      </c>
      <c r="E1247">
        <f t="shared" si="20"/>
        <v>0</v>
      </c>
    </row>
    <row r="1248" spans="1:5">
      <c r="A1248" s="241" t="s">
        <v>1586</v>
      </c>
      <c r="B1248">
        <v>550045080</v>
      </c>
      <c r="C1248">
        <v>4</v>
      </c>
      <c r="D1248">
        <v>4</v>
      </c>
      <c r="E1248">
        <f t="shared" si="20"/>
        <v>0</v>
      </c>
    </row>
    <row r="1249" spans="1:5">
      <c r="A1249" s="241" t="s">
        <v>1587</v>
      </c>
      <c r="B1249">
        <v>550024953</v>
      </c>
      <c r="C1249">
        <v>4</v>
      </c>
      <c r="D1249">
        <v>4</v>
      </c>
      <c r="E1249">
        <f t="shared" si="20"/>
        <v>0</v>
      </c>
    </row>
    <row r="1250" spans="1:5">
      <c r="A1250" s="241" t="s">
        <v>1588</v>
      </c>
      <c r="B1250">
        <v>550058593</v>
      </c>
      <c r="C1250">
        <v>48</v>
      </c>
      <c r="D1250">
        <v>48</v>
      </c>
      <c r="E1250">
        <f t="shared" si="20"/>
        <v>0</v>
      </c>
    </row>
    <row r="1251" spans="1:5">
      <c r="A1251" s="241" t="s">
        <v>1589</v>
      </c>
      <c r="B1251">
        <v>550058593</v>
      </c>
      <c r="C1251">
        <v>48</v>
      </c>
      <c r="D1251">
        <v>48</v>
      </c>
      <c r="E1251">
        <f t="shared" si="20"/>
        <v>0</v>
      </c>
    </row>
    <row r="1252" spans="1:5">
      <c r="A1252" s="241" t="s">
        <v>1590</v>
      </c>
      <c r="B1252">
        <v>550058593</v>
      </c>
      <c r="C1252">
        <v>48</v>
      </c>
      <c r="D1252">
        <v>48</v>
      </c>
      <c r="E1252">
        <f t="shared" si="20"/>
        <v>0</v>
      </c>
    </row>
    <row r="1253" spans="1:5">
      <c r="A1253" s="241" t="s">
        <v>1591</v>
      </c>
      <c r="B1253">
        <v>550058593</v>
      </c>
      <c r="C1253">
        <v>48</v>
      </c>
      <c r="D1253">
        <v>48</v>
      </c>
      <c r="E1253">
        <f t="shared" si="20"/>
        <v>0</v>
      </c>
    </row>
    <row r="1254" spans="1:5">
      <c r="A1254" s="241" t="s">
        <v>1592</v>
      </c>
      <c r="B1254">
        <v>550062285</v>
      </c>
      <c r="C1254">
        <v>1</v>
      </c>
      <c r="D1254">
        <v>1</v>
      </c>
      <c r="E1254">
        <f t="shared" si="20"/>
        <v>0</v>
      </c>
    </row>
    <row r="1255" spans="1:5">
      <c r="A1255" s="241" t="s">
        <v>1593</v>
      </c>
      <c r="B1255">
        <v>550062285</v>
      </c>
      <c r="C1255">
        <v>1</v>
      </c>
      <c r="D1255">
        <v>1</v>
      </c>
      <c r="E1255">
        <f t="shared" si="20"/>
        <v>0</v>
      </c>
    </row>
    <row r="1256" spans="1:5">
      <c r="A1256" s="241" t="s">
        <v>1594</v>
      </c>
      <c r="B1256">
        <v>550062461</v>
      </c>
      <c r="C1256">
        <v>48</v>
      </c>
      <c r="D1256">
        <v>48</v>
      </c>
      <c r="E1256">
        <f t="shared" si="20"/>
        <v>0</v>
      </c>
    </row>
    <row r="1257" spans="1:5">
      <c r="A1257" s="241" t="s">
        <v>1595</v>
      </c>
      <c r="B1257">
        <v>550062285</v>
      </c>
      <c r="C1257">
        <v>1</v>
      </c>
      <c r="D1257">
        <v>1</v>
      </c>
      <c r="E1257">
        <f t="shared" si="20"/>
        <v>0</v>
      </c>
    </row>
    <row r="1258" spans="1:5">
      <c r="A1258" s="241" t="s">
        <v>1596</v>
      </c>
      <c r="B1258">
        <v>550062461</v>
      </c>
      <c r="C1258">
        <v>48</v>
      </c>
      <c r="D1258">
        <v>48</v>
      </c>
      <c r="E1258">
        <f t="shared" si="20"/>
        <v>0</v>
      </c>
    </row>
    <row r="1259" spans="1:5">
      <c r="A1259" s="241" t="s">
        <v>1597</v>
      </c>
      <c r="B1259">
        <v>550044625</v>
      </c>
      <c r="C1259">
        <v>0</v>
      </c>
      <c r="E1259">
        <f t="shared" si="20"/>
        <v>0</v>
      </c>
    </row>
    <row r="1260" spans="1:5">
      <c r="A1260" s="241" t="s">
        <v>1598</v>
      </c>
      <c r="B1260">
        <v>550058593</v>
      </c>
      <c r="C1260">
        <v>48</v>
      </c>
      <c r="D1260">
        <v>48</v>
      </c>
      <c r="E1260">
        <f t="shared" si="20"/>
        <v>0</v>
      </c>
    </row>
    <row r="1261" spans="1:5">
      <c r="A1261" s="241" t="s">
        <v>1599</v>
      </c>
      <c r="B1261">
        <v>550058593</v>
      </c>
      <c r="C1261">
        <v>48</v>
      </c>
      <c r="D1261">
        <v>48</v>
      </c>
      <c r="E1261">
        <f t="shared" si="20"/>
        <v>0</v>
      </c>
    </row>
    <row r="1262" spans="1:5">
      <c r="A1262" s="241" t="s">
        <v>1600</v>
      </c>
      <c r="B1262">
        <v>550058593</v>
      </c>
      <c r="C1262">
        <v>48</v>
      </c>
      <c r="D1262">
        <v>48</v>
      </c>
      <c r="E1262">
        <f t="shared" si="20"/>
        <v>0</v>
      </c>
    </row>
    <row r="1263" spans="1:5">
      <c r="A1263" s="241" t="s">
        <v>1601</v>
      </c>
      <c r="B1263">
        <v>550058593</v>
      </c>
      <c r="C1263">
        <v>48</v>
      </c>
      <c r="D1263">
        <v>48</v>
      </c>
      <c r="E1263">
        <f t="shared" si="20"/>
        <v>0</v>
      </c>
    </row>
    <row r="1264" spans="1:5">
      <c r="A1264" s="241" t="s">
        <v>1602</v>
      </c>
      <c r="B1264">
        <v>550062285</v>
      </c>
      <c r="C1264">
        <v>1</v>
      </c>
      <c r="D1264">
        <v>1</v>
      </c>
      <c r="E1264">
        <f t="shared" si="20"/>
        <v>0</v>
      </c>
    </row>
    <row r="1265" spans="1:5">
      <c r="A1265" s="241" t="s">
        <v>1603</v>
      </c>
      <c r="B1265">
        <v>550062285</v>
      </c>
      <c r="C1265">
        <v>1</v>
      </c>
      <c r="D1265">
        <v>1</v>
      </c>
      <c r="E1265">
        <f t="shared" si="20"/>
        <v>0</v>
      </c>
    </row>
    <row r="1266" spans="1:5">
      <c r="A1266" s="241" t="s">
        <v>1604</v>
      </c>
      <c r="B1266">
        <v>550062461</v>
      </c>
      <c r="C1266">
        <v>48</v>
      </c>
      <c r="D1266">
        <v>48</v>
      </c>
      <c r="E1266">
        <f t="shared" si="20"/>
        <v>0</v>
      </c>
    </row>
    <row r="1267" spans="1:5">
      <c r="A1267" s="241" t="s">
        <v>1605</v>
      </c>
      <c r="B1267">
        <v>550045079</v>
      </c>
      <c r="C1267">
        <v>4</v>
      </c>
      <c r="D1267">
        <v>4</v>
      </c>
      <c r="E1267">
        <f t="shared" si="20"/>
        <v>0</v>
      </c>
    </row>
    <row r="1268" spans="1:5">
      <c r="A1268" s="241" t="s">
        <v>1606</v>
      </c>
      <c r="B1268">
        <v>550045079</v>
      </c>
      <c r="C1268">
        <v>4</v>
      </c>
      <c r="D1268">
        <v>4</v>
      </c>
      <c r="E1268">
        <f t="shared" si="20"/>
        <v>0</v>
      </c>
    </row>
    <row r="1269" spans="1:5">
      <c r="A1269" s="241" t="s">
        <v>1607</v>
      </c>
      <c r="B1269">
        <v>550062461</v>
      </c>
      <c r="C1269">
        <v>48</v>
      </c>
      <c r="D1269">
        <v>48</v>
      </c>
      <c r="E1269">
        <f t="shared" si="20"/>
        <v>0</v>
      </c>
    </row>
    <row r="1270" spans="1:5">
      <c r="A1270" s="241" t="s">
        <v>1608</v>
      </c>
      <c r="B1270">
        <v>550058593</v>
      </c>
      <c r="C1270">
        <v>48</v>
      </c>
      <c r="D1270">
        <v>48</v>
      </c>
      <c r="E1270">
        <f t="shared" si="20"/>
        <v>0</v>
      </c>
    </row>
    <row r="1271" spans="1:5">
      <c r="A1271" s="241" t="s">
        <v>1609</v>
      </c>
      <c r="B1271">
        <v>550058593</v>
      </c>
      <c r="C1271">
        <v>48</v>
      </c>
      <c r="D1271">
        <v>48</v>
      </c>
      <c r="E1271">
        <f t="shared" si="20"/>
        <v>0</v>
      </c>
    </row>
    <row r="1272" spans="1:5">
      <c r="A1272" s="241" t="s">
        <v>1610</v>
      </c>
      <c r="B1272">
        <v>550058593</v>
      </c>
      <c r="C1272">
        <v>48</v>
      </c>
      <c r="D1272">
        <v>48</v>
      </c>
      <c r="E1272">
        <f t="shared" si="20"/>
        <v>0</v>
      </c>
    </row>
    <row r="1273" spans="1:5">
      <c r="A1273" s="241" t="s">
        <v>1611</v>
      </c>
      <c r="B1273">
        <v>550058593</v>
      </c>
      <c r="C1273">
        <v>48</v>
      </c>
      <c r="D1273">
        <v>48</v>
      </c>
      <c r="E1273">
        <f t="shared" si="20"/>
        <v>0</v>
      </c>
    </row>
    <row r="1274" spans="1:5">
      <c r="A1274" s="241" t="s">
        <v>1612</v>
      </c>
      <c r="B1274">
        <v>550062285</v>
      </c>
      <c r="C1274">
        <v>1</v>
      </c>
      <c r="D1274">
        <v>1</v>
      </c>
      <c r="E1274">
        <f t="shared" si="20"/>
        <v>0</v>
      </c>
    </row>
    <row r="1275" spans="1:5">
      <c r="A1275" s="241" t="s">
        <v>1613</v>
      </c>
      <c r="B1275">
        <v>550050960</v>
      </c>
      <c r="C1275">
        <v>30</v>
      </c>
      <c r="D1275">
        <v>30</v>
      </c>
      <c r="E1275">
        <f t="shared" si="20"/>
        <v>0</v>
      </c>
    </row>
    <row r="1276" spans="1:5">
      <c r="A1276" s="241" t="s">
        <v>1614</v>
      </c>
      <c r="B1276">
        <v>550027259</v>
      </c>
      <c r="C1276">
        <v>1</v>
      </c>
      <c r="D1276">
        <v>1</v>
      </c>
      <c r="E1276">
        <f t="shared" si="20"/>
        <v>0</v>
      </c>
    </row>
    <row r="1277" spans="1:5">
      <c r="A1277" s="241" t="s">
        <v>1615</v>
      </c>
      <c r="B1277">
        <v>550027259</v>
      </c>
      <c r="C1277">
        <v>1</v>
      </c>
      <c r="D1277">
        <v>1</v>
      </c>
      <c r="E1277">
        <f t="shared" si="20"/>
        <v>0</v>
      </c>
    </row>
    <row r="1278" spans="1:5">
      <c r="A1278" s="241" t="s">
        <v>1616</v>
      </c>
      <c r="B1278">
        <v>550062461</v>
      </c>
      <c r="C1278">
        <v>48</v>
      </c>
      <c r="D1278">
        <v>48</v>
      </c>
      <c r="E1278">
        <f t="shared" si="20"/>
        <v>0</v>
      </c>
    </row>
    <row r="1279" spans="1:5">
      <c r="A1279" s="241" t="s">
        <v>1617</v>
      </c>
      <c r="B1279">
        <v>550062461</v>
      </c>
      <c r="C1279">
        <v>48</v>
      </c>
      <c r="D1279">
        <v>48</v>
      </c>
      <c r="E1279">
        <f t="shared" si="20"/>
        <v>0</v>
      </c>
    </row>
    <row r="1280" spans="1:5">
      <c r="A1280" s="241" t="s">
        <v>1618</v>
      </c>
      <c r="B1280">
        <v>550058593</v>
      </c>
      <c r="C1280">
        <v>48</v>
      </c>
      <c r="D1280">
        <v>48</v>
      </c>
      <c r="E1280">
        <f t="shared" si="20"/>
        <v>0</v>
      </c>
    </row>
    <row r="1281" spans="1:5">
      <c r="A1281" s="241" t="s">
        <v>1619</v>
      </c>
      <c r="B1281">
        <v>550058593</v>
      </c>
      <c r="C1281">
        <v>48</v>
      </c>
      <c r="D1281">
        <v>48</v>
      </c>
      <c r="E1281">
        <f t="shared" si="20"/>
        <v>0</v>
      </c>
    </row>
    <row r="1282" spans="1:5">
      <c r="A1282" s="241" t="s">
        <v>1620</v>
      </c>
      <c r="B1282">
        <v>550058593</v>
      </c>
      <c r="C1282">
        <v>48</v>
      </c>
      <c r="D1282">
        <v>48</v>
      </c>
      <c r="E1282">
        <f t="shared" si="20"/>
        <v>0</v>
      </c>
    </row>
    <row r="1283" spans="1:5">
      <c r="A1283" s="241" t="s">
        <v>1621</v>
      </c>
      <c r="B1283">
        <v>550058593</v>
      </c>
      <c r="C1283">
        <v>48</v>
      </c>
      <c r="D1283">
        <v>48</v>
      </c>
      <c r="E1283">
        <f t="shared" si="20"/>
        <v>0</v>
      </c>
    </row>
    <row r="1284" spans="1:5">
      <c r="A1284" s="241" t="s">
        <v>1622</v>
      </c>
      <c r="B1284">
        <v>550062285</v>
      </c>
      <c r="C1284">
        <v>1</v>
      </c>
      <c r="D1284">
        <v>1</v>
      </c>
      <c r="E1284">
        <f t="shared" si="20"/>
        <v>0</v>
      </c>
    </row>
    <row r="1285" spans="1:5">
      <c r="A1285" s="241" t="s">
        <v>1623</v>
      </c>
      <c r="B1285">
        <v>550062285</v>
      </c>
      <c r="C1285">
        <v>1</v>
      </c>
      <c r="D1285">
        <v>1</v>
      </c>
      <c r="E1285">
        <f t="shared" ref="E1285:E1348" si="21">C1285-D1285</f>
        <v>0</v>
      </c>
    </row>
    <row r="1286" spans="1:5">
      <c r="A1286" s="241" t="s">
        <v>1624</v>
      </c>
      <c r="B1286">
        <v>550027259</v>
      </c>
      <c r="C1286">
        <v>1</v>
      </c>
      <c r="D1286">
        <v>1</v>
      </c>
      <c r="E1286">
        <f t="shared" si="21"/>
        <v>0</v>
      </c>
    </row>
    <row r="1287" spans="1:5">
      <c r="A1287" s="241" t="s">
        <v>1625</v>
      </c>
      <c r="B1287">
        <v>550027259</v>
      </c>
      <c r="C1287">
        <v>1</v>
      </c>
      <c r="D1287">
        <v>1</v>
      </c>
      <c r="E1287">
        <f t="shared" si="21"/>
        <v>0</v>
      </c>
    </row>
    <row r="1288" spans="1:5">
      <c r="A1288" s="241" t="s">
        <v>1626</v>
      </c>
      <c r="B1288">
        <v>550062461</v>
      </c>
      <c r="C1288">
        <v>48</v>
      </c>
      <c r="D1288">
        <v>48</v>
      </c>
      <c r="E1288">
        <f t="shared" si="21"/>
        <v>0</v>
      </c>
    </row>
    <row r="1289" spans="1:5">
      <c r="A1289" s="241" t="s">
        <v>1627</v>
      </c>
      <c r="B1289">
        <v>550062461</v>
      </c>
      <c r="C1289">
        <v>48</v>
      </c>
      <c r="D1289">
        <v>48</v>
      </c>
      <c r="E1289">
        <f t="shared" si="21"/>
        <v>0</v>
      </c>
    </row>
    <row r="1290" spans="1:5">
      <c r="A1290" s="241" t="s">
        <v>1628</v>
      </c>
      <c r="B1290">
        <v>550058593</v>
      </c>
      <c r="C1290">
        <v>48</v>
      </c>
      <c r="D1290">
        <v>48</v>
      </c>
      <c r="E1290">
        <f t="shared" si="21"/>
        <v>0</v>
      </c>
    </row>
    <row r="1291" spans="1:5">
      <c r="A1291" s="241" t="s">
        <v>1629</v>
      </c>
      <c r="B1291">
        <v>550058593</v>
      </c>
      <c r="C1291">
        <v>48</v>
      </c>
      <c r="D1291">
        <v>48</v>
      </c>
      <c r="E1291">
        <f t="shared" si="21"/>
        <v>0</v>
      </c>
    </row>
    <row r="1292" spans="1:5">
      <c r="A1292" s="241" t="s">
        <v>1630</v>
      </c>
      <c r="B1292">
        <v>550058593</v>
      </c>
      <c r="C1292">
        <v>48</v>
      </c>
      <c r="D1292">
        <v>48</v>
      </c>
      <c r="E1292">
        <f t="shared" si="21"/>
        <v>0</v>
      </c>
    </row>
    <row r="1293" spans="1:5">
      <c r="A1293" s="241" t="s">
        <v>1631</v>
      </c>
      <c r="B1293">
        <v>550058593</v>
      </c>
      <c r="C1293">
        <v>48</v>
      </c>
      <c r="D1293">
        <v>48</v>
      </c>
      <c r="E1293">
        <f t="shared" si="21"/>
        <v>0</v>
      </c>
    </row>
    <row r="1294" spans="1:5">
      <c r="A1294" s="241" t="s">
        <v>1632</v>
      </c>
      <c r="B1294">
        <v>550045086</v>
      </c>
      <c r="C1294">
        <v>1</v>
      </c>
      <c r="D1294">
        <v>1</v>
      </c>
      <c r="E1294">
        <f t="shared" si="21"/>
        <v>0</v>
      </c>
    </row>
    <row r="1295" spans="1:5">
      <c r="A1295" s="241" t="s">
        <v>1633</v>
      </c>
      <c r="B1295">
        <v>550025044</v>
      </c>
      <c r="C1295">
        <v>0</v>
      </c>
      <c r="E1295">
        <f t="shared" si="21"/>
        <v>0</v>
      </c>
    </row>
    <row r="1296" spans="1:5">
      <c r="A1296" s="241" t="s">
        <v>1634</v>
      </c>
      <c r="B1296">
        <v>550027259</v>
      </c>
      <c r="C1296">
        <v>1</v>
      </c>
      <c r="D1296">
        <v>1</v>
      </c>
      <c r="E1296">
        <f t="shared" si="21"/>
        <v>0</v>
      </c>
    </row>
    <row r="1297" spans="1:5">
      <c r="A1297" s="241" t="s">
        <v>1635</v>
      </c>
      <c r="B1297">
        <v>550027259</v>
      </c>
      <c r="C1297">
        <v>1</v>
      </c>
      <c r="D1297">
        <v>1</v>
      </c>
      <c r="E1297">
        <f t="shared" si="21"/>
        <v>0</v>
      </c>
    </row>
    <row r="1298" spans="1:5">
      <c r="A1298" s="241" t="s">
        <v>1636</v>
      </c>
      <c r="B1298">
        <v>550062461</v>
      </c>
      <c r="C1298">
        <v>48</v>
      </c>
      <c r="D1298">
        <v>48</v>
      </c>
      <c r="E1298">
        <f t="shared" si="21"/>
        <v>0</v>
      </c>
    </row>
    <row r="1299" spans="1:5">
      <c r="A1299" s="241" t="s">
        <v>1637</v>
      </c>
      <c r="B1299">
        <v>550072331</v>
      </c>
      <c r="C1299">
        <v>36</v>
      </c>
      <c r="D1299">
        <v>36</v>
      </c>
      <c r="E1299">
        <f t="shared" si="21"/>
        <v>0</v>
      </c>
    </row>
    <row r="1300" spans="1:5">
      <c r="A1300" s="241" t="s">
        <v>1638</v>
      </c>
      <c r="B1300">
        <v>550072331</v>
      </c>
      <c r="C1300">
        <v>36</v>
      </c>
      <c r="D1300">
        <v>36</v>
      </c>
      <c r="E1300">
        <f t="shared" si="21"/>
        <v>0</v>
      </c>
    </row>
    <row r="1301" spans="1:5">
      <c r="A1301" s="241" t="s">
        <v>1639</v>
      </c>
      <c r="B1301">
        <v>550072331</v>
      </c>
      <c r="C1301">
        <v>36</v>
      </c>
      <c r="D1301">
        <v>36</v>
      </c>
      <c r="E1301">
        <f t="shared" si="21"/>
        <v>0</v>
      </c>
    </row>
    <row r="1302" spans="1:5">
      <c r="A1302" s="241" t="s">
        <v>1640</v>
      </c>
      <c r="B1302">
        <v>550049045</v>
      </c>
      <c r="C1302">
        <v>48</v>
      </c>
      <c r="D1302">
        <v>48</v>
      </c>
      <c r="E1302">
        <f t="shared" si="21"/>
        <v>0</v>
      </c>
    </row>
    <row r="1303" spans="1:5">
      <c r="A1303" s="241" t="s">
        <v>1641</v>
      </c>
      <c r="B1303">
        <v>550049045</v>
      </c>
      <c r="C1303">
        <v>48</v>
      </c>
      <c r="D1303">
        <v>48</v>
      </c>
      <c r="E1303">
        <f t="shared" si="21"/>
        <v>0</v>
      </c>
    </row>
    <row r="1304" spans="1:5">
      <c r="A1304" s="241" t="s">
        <v>1642</v>
      </c>
      <c r="B1304">
        <v>550075434</v>
      </c>
      <c r="C1304">
        <v>0</v>
      </c>
      <c r="E1304">
        <f t="shared" si="21"/>
        <v>0</v>
      </c>
    </row>
    <row r="1305" spans="1:5">
      <c r="A1305" s="241" t="s">
        <v>1643</v>
      </c>
      <c r="B1305">
        <v>550072331</v>
      </c>
      <c r="C1305">
        <v>7</v>
      </c>
      <c r="D1305">
        <v>7</v>
      </c>
      <c r="E1305">
        <f t="shared" si="21"/>
        <v>0</v>
      </c>
    </row>
    <row r="1306" spans="1:5">
      <c r="A1306" s="241" t="s">
        <v>1644</v>
      </c>
      <c r="B1306">
        <v>550027259</v>
      </c>
      <c r="C1306">
        <v>1</v>
      </c>
      <c r="D1306">
        <v>1</v>
      </c>
      <c r="E1306">
        <f t="shared" si="21"/>
        <v>0</v>
      </c>
    </row>
    <row r="1307" spans="1:5">
      <c r="A1307" s="241" t="s">
        <v>1645</v>
      </c>
      <c r="B1307">
        <v>550027259</v>
      </c>
      <c r="C1307">
        <v>1</v>
      </c>
      <c r="D1307">
        <v>1</v>
      </c>
      <c r="E1307">
        <f t="shared" si="21"/>
        <v>0</v>
      </c>
    </row>
    <row r="1308" spans="1:5">
      <c r="A1308" s="241" t="s">
        <v>1646</v>
      </c>
      <c r="B1308">
        <v>550045086</v>
      </c>
      <c r="C1308">
        <v>4</v>
      </c>
      <c r="D1308">
        <v>4</v>
      </c>
      <c r="E1308">
        <f t="shared" si="21"/>
        <v>0</v>
      </c>
    </row>
    <row r="1309" spans="1:5">
      <c r="A1309" s="241" t="s">
        <v>1647</v>
      </c>
      <c r="B1309">
        <v>550045086</v>
      </c>
      <c r="C1309">
        <v>4</v>
      </c>
      <c r="D1309">
        <v>4</v>
      </c>
      <c r="E1309">
        <f t="shared" si="21"/>
        <v>0</v>
      </c>
    </row>
    <row r="1310" spans="1:5">
      <c r="A1310" s="241" t="s">
        <v>1648</v>
      </c>
      <c r="B1310">
        <v>550062461</v>
      </c>
      <c r="C1310">
        <v>48</v>
      </c>
      <c r="D1310">
        <v>48</v>
      </c>
      <c r="E1310">
        <f t="shared" si="21"/>
        <v>0</v>
      </c>
    </row>
    <row r="1311" spans="1:5">
      <c r="A1311" s="241" t="s">
        <v>1649</v>
      </c>
      <c r="B1311">
        <v>550049045</v>
      </c>
      <c r="C1311">
        <v>48</v>
      </c>
      <c r="D1311">
        <v>48</v>
      </c>
      <c r="E1311">
        <f t="shared" si="21"/>
        <v>0</v>
      </c>
    </row>
    <row r="1312" spans="1:5">
      <c r="A1312" s="241" t="s">
        <v>1650</v>
      </c>
      <c r="B1312">
        <v>550048593</v>
      </c>
      <c r="C1312">
        <v>48</v>
      </c>
      <c r="D1312">
        <v>48</v>
      </c>
      <c r="E1312">
        <f t="shared" si="21"/>
        <v>0</v>
      </c>
    </row>
    <row r="1313" spans="1:5">
      <c r="A1313" s="241" t="s">
        <v>1651</v>
      </c>
      <c r="B1313">
        <v>550048593</v>
      </c>
      <c r="C1313">
        <v>48</v>
      </c>
      <c r="D1313">
        <v>48</v>
      </c>
      <c r="E1313">
        <f t="shared" si="21"/>
        <v>0</v>
      </c>
    </row>
    <row r="1314" spans="1:5">
      <c r="A1314" s="241" t="s">
        <v>1652</v>
      </c>
      <c r="B1314">
        <v>550062285</v>
      </c>
      <c r="C1314">
        <v>1</v>
      </c>
      <c r="D1314">
        <v>1</v>
      </c>
      <c r="E1314">
        <f t="shared" si="21"/>
        <v>0</v>
      </c>
    </row>
    <row r="1315" spans="1:5">
      <c r="A1315" s="241" t="s">
        <v>1653</v>
      </c>
      <c r="B1315">
        <v>550074569</v>
      </c>
      <c r="C1315">
        <v>3</v>
      </c>
      <c r="D1315">
        <v>3</v>
      </c>
      <c r="E1315">
        <f t="shared" si="21"/>
        <v>0</v>
      </c>
    </row>
    <row r="1316" spans="1:5">
      <c r="A1316" s="241" t="s">
        <v>1654</v>
      </c>
      <c r="B1316">
        <v>550048593</v>
      </c>
      <c r="C1316">
        <v>48</v>
      </c>
      <c r="D1316">
        <v>48</v>
      </c>
      <c r="E1316">
        <f t="shared" si="21"/>
        <v>0</v>
      </c>
    </row>
    <row r="1317" spans="1:5">
      <c r="A1317" s="241" t="s">
        <v>1655</v>
      </c>
      <c r="B1317">
        <v>550024921</v>
      </c>
      <c r="C1317">
        <v>4</v>
      </c>
      <c r="D1317">
        <v>4</v>
      </c>
      <c r="E1317">
        <f t="shared" si="21"/>
        <v>0</v>
      </c>
    </row>
    <row r="1318" spans="1:5">
      <c r="A1318" s="241" t="s">
        <v>1656</v>
      </c>
      <c r="B1318">
        <v>550024921</v>
      </c>
      <c r="C1318">
        <v>4</v>
      </c>
      <c r="D1318">
        <v>4</v>
      </c>
      <c r="E1318">
        <f t="shared" si="21"/>
        <v>0</v>
      </c>
    </row>
    <row r="1319" spans="1:5">
      <c r="A1319" s="241" t="s">
        <v>1657</v>
      </c>
      <c r="B1319">
        <v>550049045</v>
      </c>
      <c r="C1319">
        <v>48</v>
      </c>
      <c r="D1319">
        <v>48</v>
      </c>
      <c r="E1319">
        <f t="shared" si="21"/>
        <v>0</v>
      </c>
    </row>
    <row r="1320" spans="1:5">
      <c r="A1320" s="241" t="s">
        <v>1658</v>
      </c>
      <c r="B1320">
        <v>550049045</v>
      </c>
      <c r="C1320">
        <v>48</v>
      </c>
      <c r="D1320">
        <v>48</v>
      </c>
      <c r="E1320">
        <f t="shared" si="21"/>
        <v>0</v>
      </c>
    </row>
    <row r="1321" spans="1:5">
      <c r="A1321" s="241" t="s">
        <v>1659</v>
      </c>
      <c r="B1321">
        <v>550049045</v>
      </c>
      <c r="C1321">
        <v>48</v>
      </c>
      <c r="D1321">
        <v>48</v>
      </c>
      <c r="E1321">
        <f t="shared" si="21"/>
        <v>0</v>
      </c>
    </row>
    <row r="1322" spans="1:5">
      <c r="A1322" s="241" t="s">
        <v>1660</v>
      </c>
      <c r="B1322">
        <v>550049045</v>
      </c>
      <c r="C1322">
        <v>48</v>
      </c>
      <c r="D1322">
        <v>48</v>
      </c>
      <c r="E1322">
        <f t="shared" si="21"/>
        <v>0</v>
      </c>
    </row>
    <row r="1323" spans="1:5">
      <c r="A1323" s="241" t="s">
        <v>1661</v>
      </c>
      <c r="B1323">
        <v>550049045</v>
      </c>
      <c r="C1323">
        <v>48</v>
      </c>
      <c r="D1323">
        <v>48</v>
      </c>
      <c r="E1323">
        <f t="shared" si="21"/>
        <v>0</v>
      </c>
    </row>
    <row r="1324" spans="1:5">
      <c r="A1324" s="241" t="s">
        <v>1662</v>
      </c>
      <c r="B1324">
        <v>550077347</v>
      </c>
      <c r="C1324">
        <v>1</v>
      </c>
      <c r="D1324">
        <v>1</v>
      </c>
      <c r="E1324">
        <f t="shared" si="21"/>
        <v>0</v>
      </c>
    </row>
    <row r="1325" spans="1:5">
      <c r="A1325" s="241" t="s">
        <v>1663</v>
      </c>
      <c r="B1325">
        <v>550058593</v>
      </c>
      <c r="C1325">
        <v>0</v>
      </c>
      <c r="E1325">
        <f t="shared" si="21"/>
        <v>0</v>
      </c>
    </row>
    <row r="1326" spans="1:5">
      <c r="A1326" s="241" t="s">
        <v>1664</v>
      </c>
      <c r="B1326">
        <v>550048593</v>
      </c>
      <c r="C1326">
        <v>48</v>
      </c>
      <c r="D1326">
        <v>48</v>
      </c>
      <c r="E1326">
        <f t="shared" si="21"/>
        <v>0</v>
      </c>
    </row>
    <row r="1327" spans="1:5">
      <c r="A1327" s="241" t="s">
        <v>1665</v>
      </c>
      <c r="B1327">
        <v>550048593</v>
      </c>
      <c r="C1327">
        <v>48</v>
      </c>
      <c r="D1327">
        <v>48</v>
      </c>
      <c r="E1327">
        <f t="shared" si="21"/>
        <v>0</v>
      </c>
    </row>
    <row r="1328" spans="1:5">
      <c r="A1328" s="241" t="s">
        <v>1666</v>
      </c>
      <c r="B1328">
        <v>550077346</v>
      </c>
      <c r="C1328">
        <v>44</v>
      </c>
      <c r="D1328">
        <v>44</v>
      </c>
      <c r="E1328">
        <f t="shared" si="21"/>
        <v>0</v>
      </c>
    </row>
    <row r="1329" spans="1:5">
      <c r="A1329" s="241" t="s">
        <v>1667</v>
      </c>
      <c r="B1329">
        <v>550077346</v>
      </c>
      <c r="C1329">
        <v>44</v>
      </c>
      <c r="D1329">
        <v>44</v>
      </c>
      <c r="E1329">
        <f t="shared" si="21"/>
        <v>0</v>
      </c>
    </row>
    <row r="1330" spans="1:5">
      <c r="A1330" s="241" t="s">
        <v>1668</v>
      </c>
      <c r="B1330">
        <v>550077346</v>
      </c>
      <c r="C1330">
        <v>44</v>
      </c>
      <c r="D1330">
        <v>44</v>
      </c>
      <c r="E1330">
        <f t="shared" si="21"/>
        <v>0</v>
      </c>
    </row>
    <row r="1331" spans="1:5">
      <c r="A1331" s="241" t="s">
        <v>1669</v>
      </c>
      <c r="B1331">
        <v>550049045</v>
      </c>
      <c r="C1331">
        <v>48</v>
      </c>
      <c r="D1331">
        <v>48</v>
      </c>
      <c r="E1331">
        <f t="shared" si="21"/>
        <v>0</v>
      </c>
    </row>
    <row r="1332" spans="1:5">
      <c r="A1332" s="241" t="s">
        <v>1670</v>
      </c>
      <c r="B1332">
        <v>550049045</v>
      </c>
      <c r="C1332">
        <v>48</v>
      </c>
      <c r="D1332">
        <v>48</v>
      </c>
      <c r="E1332">
        <f t="shared" si="21"/>
        <v>0</v>
      </c>
    </row>
    <row r="1333" spans="1:5">
      <c r="A1333" s="241" t="s">
        <v>1671</v>
      </c>
      <c r="B1333">
        <v>550049045</v>
      </c>
      <c r="C1333">
        <v>48</v>
      </c>
      <c r="D1333">
        <v>48</v>
      </c>
      <c r="E1333">
        <f t="shared" si="21"/>
        <v>0</v>
      </c>
    </row>
    <row r="1334" spans="1:5">
      <c r="A1334" s="241" t="s">
        <v>1672</v>
      </c>
      <c r="B1334">
        <v>550062285</v>
      </c>
      <c r="C1334">
        <v>1</v>
      </c>
      <c r="D1334">
        <v>1</v>
      </c>
      <c r="E1334">
        <f t="shared" si="21"/>
        <v>0</v>
      </c>
    </row>
    <row r="1335" spans="1:5">
      <c r="A1335" s="241" t="s">
        <v>1673</v>
      </c>
      <c r="B1335">
        <v>550062285</v>
      </c>
      <c r="C1335">
        <v>1</v>
      </c>
      <c r="D1335">
        <v>1</v>
      </c>
      <c r="E1335">
        <f t="shared" si="21"/>
        <v>0</v>
      </c>
    </row>
    <row r="1336" spans="1:5">
      <c r="A1336" s="241" t="s">
        <v>1674</v>
      </c>
      <c r="B1336">
        <v>550048593</v>
      </c>
      <c r="C1336">
        <v>48</v>
      </c>
      <c r="D1336">
        <v>48</v>
      </c>
      <c r="E1336">
        <f t="shared" si="21"/>
        <v>0</v>
      </c>
    </row>
    <row r="1337" spans="1:5">
      <c r="A1337" s="241" t="s">
        <v>1675</v>
      </c>
      <c r="B1337">
        <v>550048593</v>
      </c>
      <c r="C1337">
        <v>48</v>
      </c>
      <c r="D1337">
        <v>48</v>
      </c>
      <c r="E1337">
        <f t="shared" si="21"/>
        <v>0</v>
      </c>
    </row>
    <row r="1338" spans="1:5">
      <c r="A1338" s="241" t="s">
        <v>1676</v>
      </c>
      <c r="B1338">
        <v>550049045</v>
      </c>
      <c r="C1338">
        <v>48</v>
      </c>
      <c r="D1338">
        <v>48</v>
      </c>
      <c r="E1338">
        <f t="shared" si="21"/>
        <v>0</v>
      </c>
    </row>
    <row r="1339" spans="1:5">
      <c r="A1339" s="241" t="s">
        <v>1677</v>
      </c>
      <c r="B1339">
        <v>550049045</v>
      </c>
      <c r="C1339">
        <v>48</v>
      </c>
      <c r="D1339">
        <v>48</v>
      </c>
      <c r="E1339">
        <f t="shared" si="21"/>
        <v>0</v>
      </c>
    </row>
    <row r="1340" spans="1:5">
      <c r="A1340" s="241" t="s">
        <v>1678</v>
      </c>
      <c r="B1340">
        <v>550049045</v>
      </c>
      <c r="C1340">
        <v>48</v>
      </c>
      <c r="D1340">
        <v>48</v>
      </c>
      <c r="E1340">
        <f t="shared" si="21"/>
        <v>0</v>
      </c>
    </row>
    <row r="1341" spans="1:5">
      <c r="A1341" s="241" t="s">
        <v>1679</v>
      </c>
      <c r="B1341">
        <v>550049045</v>
      </c>
      <c r="C1341">
        <v>48</v>
      </c>
      <c r="D1341">
        <v>48</v>
      </c>
      <c r="E1341">
        <f t="shared" si="21"/>
        <v>0</v>
      </c>
    </row>
    <row r="1342" spans="1:5">
      <c r="A1342" s="241" t="s">
        <v>1680</v>
      </c>
      <c r="B1342">
        <v>550048593</v>
      </c>
      <c r="C1342">
        <v>48</v>
      </c>
      <c r="D1342">
        <v>48</v>
      </c>
      <c r="E1342">
        <f t="shared" si="21"/>
        <v>0</v>
      </c>
    </row>
    <row r="1343" spans="1:5">
      <c r="A1343" s="241" t="s">
        <v>1681</v>
      </c>
      <c r="B1343">
        <v>550048593</v>
      </c>
      <c r="C1343">
        <v>0</v>
      </c>
      <c r="E1343">
        <f t="shared" si="21"/>
        <v>0</v>
      </c>
    </row>
    <row r="1344" spans="1:5">
      <c r="A1344" s="241" t="s">
        <v>1682</v>
      </c>
      <c r="B1344">
        <v>550044709</v>
      </c>
      <c r="C1344">
        <v>23</v>
      </c>
      <c r="D1344">
        <v>23</v>
      </c>
      <c r="E1344">
        <f t="shared" si="21"/>
        <v>0</v>
      </c>
    </row>
    <row r="1345" spans="1:5">
      <c r="A1345" s="241" t="s">
        <v>1683</v>
      </c>
      <c r="B1345">
        <v>550044709</v>
      </c>
      <c r="C1345">
        <v>6</v>
      </c>
      <c r="D1345">
        <v>6</v>
      </c>
      <c r="E1345">
        <f t="shared" si="21"/>
        <v>0</v>
      </c>
    </row>
    <row r="1346" spans="1:5">
      <c r="A1346" s="241" t="s">
        <v>1684</v>
      </c>
      <c r="B1346">
        <v>550048593</v>
      </c>
      <c r="C1346">
        <v>48</v>
      </c>
      <c r="D1346">
        <v>48</v>
      </c>
      <c r="E1346">
        <f t="shared" si="21"/>
        <v>0</v>
      </c>
    </row>
    <row r="1347" spans="1:5">
      <c r="A1347" s="241" t="s">
        <v>1685</v>
      </c>
      <c r="B1347">
        <v>550044580</v>
      </c>
      <c r="C1347">
        <v>4</v>
      </c>
      <c r="D1347">
        <v>4</v>
      </c>
      <c r="E1347">
        <f t="shared" si="21"/>
        <v>0</v>
      </c>
    </row>
    <row r="1348" spans="1:5">
      <c r="A1348" s="241" t="s">
        <v>1686</v>
      </c>
      <c r="B1348">
        <v>550048593</v>
      </c>
      <c r="C1348">
        <v>48</v>
      </c>
      <c r="D1348">
        <v>48</v>
      </c>
      <c r="E1348">
        <f t="shared" si="21"/>
        <v>0</v>
      </c>
    </row>
    <row r="1349" spans="1:5">
      <c r="A1349" s="241" t="s">
        <v>1687</v>
      </c>
      <c r="B1349">
        <v>550044709</v>
      </c>
      <c r="C1349">
        <v>48</v>
      </c>
      <c r="D1349">
        <v>48</v>
      </c>
      <c r="E1349">
        <f t="shared" ref="E1349:E1412" si="22">C1349-D1349</f>
        <v>0</v>
      </c>
    </row>
    <row r="1350" spans="1:5">
      <c r="A1350" s="241" t="s">
        <v>1688</v>
      </c>
      <c r="B1350">
        <v>550048593</v>
      </c>
      <c r="C1350">
        <v>0</v>
      </c>
      <c r="E1350">
        <f t="shared" si="22"/>
        <v>0</v>
      </c>
    </row>
    <row r="1351" spans="1:5">
      <c r="A1351" s="241" t="s">
        <v>1689</v>
      </c>
      <c r="B1351">
        <v>550077627</v>
      </c>
      <c r="C1351">
        <v>0</v>
      </c>
      <c r="E1351">
        <f t="shared" si="22"/>
        <v>0</v>
      </c>
    </row>
    <row r="1352" spans="1:5">
      <c r="A1352" s="241" t="s">
        <v>1690</v>
      </c>
      <c r="B1352">
        <v>550048593</v>
      </c>
      <c r="C1352">
        <v>0</v>
      </c>
      <c r="E1352">
        <f t="shared" si="22"/>
        <v>0</v>
      </c>
    </row>
    <row r="1353" spans="1:5">
      <c r="A1353" s="241" t="s">
        <v>1691</v>
      </c>
      <c r="B1353">
        <v>550048593</v>
      </c>
      <c r="C1353">
        <v>0</v>
      </c>
      <c r="E1353">
        <f t="shared" si="22"/>
        <v>0</v>
      </c>
    </row>
    <row r="1354" spans="1:5">
      <c r="A1354" s="241" t="s">
        <v>1692</v>
      </c>
      <c r="B1354">
        <v>550027259</v>
      </c>
      <c r="C1354">
        <v>1</v>
      </c>
      <c r="D1354">
        <v>1</v>
      </c>
      <c r="E1354">
        <f t="shared" si="22"/>
        <v>0</v>
      </c>
    </row>
    <row r="1355" spans="1:5">
      <c r="A1355" s="241" t="s">
        <v>1693</v>
      </c>
      <c r="B1355">
        <v>550044580</v>
      </c>
      <c r="C1355">
        <v>4</v>
      </c>
      <c r="D1355">
        <v>4</v>
      </c>
      <c r="E1355">
        <f t="shared" si="22"/>
        <v>0</v>
      </c>
    </row>
    <row r="1356" spans="1:5">
      <c r="A1356" s="241" t="s">
        <v>1694</v>
      </c>
      <c r="B1356">
        <v>550044580</v>
      </c>
      <c r="C1356">
        <v>4</v>
      </c>
      <c r="D1356">
        <v>4</v>
      </c>
      <c r="E1356">
        <f t="shared" si="22"/>
        <v>0</v>
      </c>
    </row>
    <row r="1357" spans="1:5">
      <c r="A1357" s="241" t="s">
        <v>1695</v>
      </c>
      <c r="B1357">
        <v>550044580</v>
      </c>
      <c r="C1357">
        <v>4</v>
      </c>
      <c r="D1357">
        <v>4</v>
      </c>
      <c r="E1357">
        <f t="shared" si="22"/>
        <v>0</v>
      </c>
    </row>
    <row r="1358" spans="1:5">
      <c r="A1358" s="241" t="s">
        <v>1696</v>
      </c>
      <c r="B1358">
        <v>550048593</v>
      </c>
      <c r="C1358">
        <v>48</v>
      </c>
      <c r="D1358">
        <v>48</v>
      </c>
      <c r="E1358">
        <f t="shared" si="22"/>
        <v>0</v>
      </c>
    </row>
    <row r="1359" spans="1:5">
      <c r="A1359" s="241" t="s">
        <v>1697</v>
      </c>
      <c r="B1359">
        <v>550048593</v>
      </c>
      <c r="C1359">
        <v>48</v>
      </c>
      <c r="D1359">
        <v>48</v>
      </c>
      <c r="E1359">
        <f t="shared" si="22"/>
        <v>0</v>
      </c>
    </row>
    <row r="1360" spans="1:5">
      <c r="A1360" s="241" t="s">
        <v>1698</v>
      </c>
      <c r="B1360">
        <v>550048593</v>
      </c>
      <c r="C1360">
        <v>0</v>
      </c>
      <c r="E1360">
        <f t="shared" si="22"/>
        <v>0</v>
      </c>
    </row>
    <row r="1361" spans="1:5">
      <c r="A1361" s="241" t="s">
        <v>1699</v>
      </c>
      <c r="B1361">
        <v>550048593</v>
      </c>
      <c r="C1361">
        <v>0</v>
      </c>
      <c r="E1361">
        <f t="shared" si="22"/>
        <v>0</v>
      </c>
    </row>
    <row r="1362" spans="1:5">
      <c r="A1362" s="241" t="s">
        <v>1700</v>
      </c>
      <c r="B1362">
        <v>550044709</v>
      </c>
      <c r="C1362">
        <v>48</v>
      </c>
      <c r="D1362">
        <v>48</v>
      </c>
      <c r="E1362">
        <f t="shared" si="22"/>
        <v>0</v>
      </c>
    </row>
    <row r="1363" spans="1:5">
      <c r="A1363" s="241" t="s">
        <v>1701</v>
      </c>
      <c r="B1363">
        <v>550044709</v>
      </c>
      <c r="C1363">
        <v>48</v>
      </c>
      <c r="D1363">
        <v>48</v>
      </c>
      <c r="E1363">
        <f t="shared" si="22"/>
        <v>0</v>
      </c>
    </row>
    <row r="1364" spans="1:5">
      <c r="A1364" s="241" t="s">
        <v>1702</v>
      </c>
      <c r="B1364">
        <v>550044580</v>
      </c>
      <c r="C1364">
        <v>4</v>
      </c>
      <c r="D1364">
        <v>4</v>
      </c>
      <c r="E1364">
        <f t="shared" si="22"/>
        <v>0</v>
      </c>
    </row>
    <row r="1365" spans="1:5">
      <c r="A1365" s="241" t="s">
        <v>1703</v>
      </c>
      <c r="B1365">
        <v>550024918</v>
      </c>
      <c r="C1365">
        <v>0</v>
      </c>
      <c r="E1365">
        <f t="shared" si="22"/>
        <v>0</v>
      </c>
    </row>
    <row r="1366" spans="1:5">
      <c r="A1366" s="241" t="s">
        <v>1704</v>
      </c>
      <c r="B1366">
        <v>550048593</v>
      </c>
      <c r="C1366">
        <v>48</v>
      </c>
      <c r="D1366">
        <v>48</v>
      </c>
      <c r="E1366">
        <f t="shared" si="22"/>
        <v>0</v>
      </c>
    </row>
    <row r="1367" spans="1:5">
      <c r="A1367" s="241" t="s">
        <v>1705</v>
      </c>
      <c r="B1367">
        <v>550044580</v>
      </c>
      <c r="C1367">
        <v>4</v>
      </c>
      <c r="D1367">
        <v>4</v>
      </c>
      <c r="E1367">
        <f t="shared" si="22"/>
        <v>0</v>
      </c>
    </row>
    <row r="1368" spans="1:5">
      <c r="A1368" s="241" t="s">
        <v>1706</v>
      </c>
      <c r="B1368">
        <v>550048593</v>
      </c>
      <c r="C1368">
        <v>48</v>
      </c>
      <c r="D1368">
        <v>48</v>
      </c>
      <c r="E1368">
        <f t="shared" si="22"/>
        <v>0</v>
      </c>
    </row>
    <row r="1369" spans="1:5">
      <c r="A1369" s="241" t="s">
        <v>1707</v>
      </c>
      <c r="B1369">
        <v>550049045</v>
      </c>
      <c r="C1369">
        <v>48</v>
      </c>
      <c r="D1369">
        <v>48</v>
      </c>
      <c r="E1369">
        <f t="shared" si="22"/>
        <v>0</v>
      </c>
    </row>
    <row r="1370" spans="1:5">
      <c r="A1370" s="241" t="s">
        <v>1708</v>
      </c>
      <c r="B1370">
        <v>550044709</v>
      </c>
      <c r="C1370">
        <v>48</v>
      </c>
      <c r="D1370">
        <v>48</v>
      </c>
      <c r="E1370">
        <f t="shared" si="22"/>
        <v>0</v>
      </c>
    </row>
    <row r="1371" spans="1:5">
      <c r="A1371" s="241" t="s">
        <v>1709</v>
      </c>
      <c r="B1371">
        <v>550044709</v>
      </c>
      <c r="C1371">
        <v>48</v>
      </c>
      <c r="D1371">
        <v>48</v>
      </c>
      <c r="E1371">
        <f t="shared" si="22"/>
        <v>0</v>
      </c>
    </row>
    <row r="1372" spans="1:5">
      <c r="A1372" s="241" t="s">
        <v>1710</v>
      </c>
      <c r="B1372">
        <v>550044709</v>
      </c>
      <c r="C1372">
        <v>48</v>
      </c>
      <c r="D1372">
        <v>48</v>
      </c>
      <c r="E1372">
        <f t="shared" si="22"/>
        <v>0</v>
      </c>
    </row>
    <row r="1373" spans="1:5">
      <c r="A1373" s="241" t="s">
        <v>1711</v>
      </c>
      <c r="B1373">
        <v>550044709</v>
      </c>
      <c r="C1373">
        <v>48</v>
      </c>
      <c r="D1373">
        <v>48</v>
      </c>
      <c r="E1373">
        <f t="shared" si="22"/>
        <v>0</v>
      </c>
    </row>
    <row r="1374" spans="1:5">
      <c r="A1374" s="241" t="s">
        <v>1712</v>
      </c>
      <c r="B1374">
        <v>550069888</v>
      </c>
      <c r="C1374">
        <v>14</v>
      </c>
      <c r="D1374">
        <v>14</v>
      </c>
      <c r="E1374">
        <f t="shared" si="22"/>
        <v>0</v>
      </c>
    </row>
    <row r="1375" spans="1:5">
      <c r="A1375" s="241" t="s">
        <v>1713</v>
      </c>
      <c r="B1375">
        <v>550062978</v>
      </c>
      <c r="C1375">
        <v>0</v>
      </c>
      <c r="E1375">
        <f t="shared" si="22"/>
        <v>0</v>
      </c>
    </row>
    <row r="1376" spans="1:5">
      <c r="A1376" s="241" t="s">
        <v>1714</v>
      </c>
      <c r="B1376">
        <v>550062463</v>
      </c>
      <c r="C1376">
        <v>48</v>
      </c>
      <c r="D1376">
        <v>48</v>
      </c>
      <c r="E1376">
        <f t="shared" si="22"/>
        <v>0</v>
      </c>
    </row>
    <row r="1377" spans="1:5">
      <c r="A1377" s="241" t="s">
        <v>1715</v>
      </c>
      <c r="B1377">
        <v>550062463</v>
      </c>
      <c r="C1377">
        <v>48</v>
      </c>
      <c r="D1377">
        <v>48</v>
      </c>
      <c r="E1377">
        <f t="shared" si="22"/>
        <v>0</v>
      </c>
    </row>
    <row r="1378" spans="1:5">
      <c r="A1378" s="241" t="s">
        <v>1716</v>
      </c>
      <c r="B1378">
        <v>550056224</v>
      </c>
      <c r="C1378">
        <v>4</v>
      </c>
      <c r="D1378">
        <v>4</v>
      </c>
      <c r="E1378">
        <f t="shared" si="22"/>
        <v>0</v>
      </c>
    </row>
    <row r="1379" spans="1:5">
      <c r="A1379" s="241" t="s">
        <v>1717</v>
      </c>
      <c r="B1379">
        <v>550056224</v>
      </c>
      <c r="C1379">
        <v>4</v>
      </c>
      <c r="D1379">
        <v>4</v>
      </c>
      <c r="E1379">
        <f t="shared" si="22"/>
        <v>0</v>
      </c>
    </row>
    <row r="1380" spans="1:5">
      <c r="A1380" s="241" t="s">
        <v>1718</v>
      </c>
      <c r="B1380">
        <v>550062464</v>
      </c>
      <c r="C1380">
        <v>48</v>
      </c>
      <c r="D1380">
        <v>48</v>
      </c>
      <c r="E1380">
        <f t="shared" si="22"/>
        <v>0</v>
      </c>
    </row>
    <row r="1381" spans="1:5">
      <c r="A1381" s="241" t="s">
        <v>1719</v>
      </c>
      <c r="B1381">
        <v>550062464</v>
      </c>
      <c r="C1381">
        <v>48</v>
      </c>
      <c r="D1381">
        <v>48</v>
      </c>
      <c r="E1381">
        <f t="shared" si="22"/>
        <v>0</v>
      </c>
    </row>
    <row r="1382" spans="1:5">
      <c r="A1382" s="241" t="s">
        <v>1720</v>
      </c>
      <c r="B1382">
        <v>550062464</v>
      </c>
      <c r="C1382">
        <v>48</v>
      </c>
      <c r="D1382">
        <v>48</v>
      </c>
      <c r="E1382">
        <f t="shared" si="22"/>
        <v>0</v>
      </c>
    </row>
    <row r="1383" spans="1:5">
      <c r="A1383" s="241" t="s">
        <v>1721</v>
      </c>
      <c r="B1383">
        <v>550062464</v>
      </c>
      <c r="C1383">
        <v>48</v>
      </c>
      <c r="D1383">
        <v>48</v>
      </c>
      <c r="E1383">
        <f t="shared" si="22"/>
        <v>0</v>
      </c>
    </row>
    <row r="1384" spans="1:5">
      <c r="A1384" s="241" t="s">
        <v>1722</v>
      </c>
      <c r="B1384">
        <v>550050071</v>
      </c>
      <c r="C1384">
        <v>16</v>
      </c>
      <c r="D1384">
        <v>16</v>
      </c>
      <c r="E1384">
        <f t="shared" si="22"/>
        <v>0</v>
      </c>
    </row>
    <row r="1385" spans="1:5">
      <c r="A1385" s="241" t="s">
        <v>1723</v>
      </c>
      <c r="B1385">
        <v>550050072</v>
      </c>
      <c r="C1385">
        <v>11</v>
      </c>
      <c r="D1385">
        <v>11</v>
      </c>
      <c r="E1385">
        <f t="shared" si="22"/>
        <v>0</v>
      </c>
    </row>
    <row r="1386" spans="1:5">
      <c r="A1386" s="241" t="s">
        <v>1724</v>
      </c>
      <c r="B1386">
        <v>550056224</v>
      </c>
      <c r="C1386">
        <v>4</v>
      </c>
      <c r="D1386">
        <v>4</v>
      </c>
      <c r="E1386">
        <f t="shared" si="22"/>
        <v>0</v>
      </c>
    </row>
    <row r="1387" spans="1:5">
      <c r="A1387" s="241" t="s">
        <v>1725</v>
      </c>
      <c r="B1387">
        <v>550056224</v>
      </c>
      <c r="C1387">
        <v>4</v>
      </c>
      <c r="D1387">
        <v>4</v>
      </c>
      <c r="E1387">
        <f t="shared" si="22"/>
        <v>0</v>
      </c>
    </row>
    <row r="1388" spans="1:5">
      <c r="A1388" s="241" t="s">
        <v>1726</v>
      </c>
      <c r="B1388">
        <v>550056224</v>
      </c>
      <c r="C1388">
        <v>4</v>
      </c>
      <c r="D1388">
        <v>4</v>
      </c>
      <c r="E1388">
        <f t="shared" si="22"/>
        <v>0</v>
      </c>
    </row>
    <row r="1389" spans="1:5">
      <c r="A1389" s="241" t="s">
        <v>1727</v>
      </c>
      <c r="B1389">
        <v>550062463</v>
      </c>
      <c r="C1389">
        <v>48</v>
      </c>
      <c r="D1389">
        <v>48</v>
      </c>
      <c r="E1389">
        <f t="shared" si="22"/>
        <v>0</v>
      </c>
    </row>
    <row r="1390" spans="1:5">
      <c r="A1390" s="241" t="s">
        <v>1728</v>
      </c>
      <c r="B1390">
        <v>550062464</v>
      </c>
      <c r="C1390">
        <v>48</v>
      </c>
      <c r="D1390">
        <v>48</v>
      </c>
      <c r="E1390">
        <f t="shared" si="22"/>
        <v>0</v>
      </c>
    </row>
    <row r="1391" spans="1:5">
      <c r="A1391" s="241" t="s">
        <v>1729</v>
      </c>
      <c r="B1391">
        <v>550044845</v>
      </c>
      <c r="C1391">
        <v>44</v>
      </c>
      <c r="D1391">
        <v>44</v>
      </c>
      <c r="E1391">
        <f t="shared" si="22"/>
        <v>0</v>
      </c>
    </row>
    <row r="1392" spans="1:5">
      <c r="A1392" s="241" t="s">
        <v>1730</v>
      </c>
      <c r="B1392">
        <v>550062464</v>
      </c>
      <c r="C1392">
        <v>48</v>
      </c>
      <c r="D1392">
        <v>48</v>
      </c>
      <c r="E1392">
        <f t="shared" si="22"/>
        <v>0</v>
      </c>
    </row>
    <row r="1393" spans="1:5">
      <c r="A1393" s="241" t="s">
        <v>1731</v>
      </c>
      <c r="B1393">
        <v>550050072</v>
      </c>
      <c r="C1393">
        <v>36</v>
      </c>
      <c r="D1393">
        <v>36</v>
      </c>
      <c r="E1393">
        <f t="shared" si="22"/>
        <v>0</v>
      </c>
    </row>
    <row r="1394" spans="1:5">
      <c r="A1394" s="241" t="s">
        <v>1732</v>
      </c>
      <c r="B1394">
        <v>550062632</v>
      </c>
      <c r="C1394">
        <v>40</v>
      </c>
      <c r="D1394">
        <v>40</v>
      </c>
      <c r="E1394">
        <f t="shared" si="22"/>
        <v>0</v>
      </c>
    </row>
    <row r="1395" spans="1:5">
      <c r="A1395" s="241" t="s">
        <v>1733</v>
      </c>
      <c r="B1395">
        <v>550027259</v>
      </c>
      <c r="C1395">
        <v>1</v>
      </c>
      <c r="D1395">
        <v>1</v>
      </c>
      <c r="E1395">
        <f t="shared" si="22"/>
        <v>0</v>
      </c>
    </row>
    <row r="1396" spans="1:5">
      <c r="A1396" s="241" t="s">
        <v>1734</v>
      </c>
      <c r="B1396">
        <v>550062464</v>
      </c>
      <c r="C1396">
        <v>48</v>
      </c>
      <c r="D1396">
        <v>48</v>
      </c>
      <c r="E1396">
        <f t="shared" si="22"/>
        <v>0</v>
      </c>
    </row>
    <row r="1397" spans="1:5">
      <c r="A1397" s="241" t="s">
        <v>1735</v>
      </c>
      <c r="B1397">
        <v>550056226</v>
      </c>
      <c r="C1397">
        <v>0</v>
      </c>
      <c r="E1397">
        <f t="shared" si="22"/>
        <v>0</v>
      </c>
    </row>
    <row r="1398" spans="1:5">
      <c r="A1398" s="241" t="s">
        <v>1736</v>
      </c>
      <c r="B1398">
        <v>550062464</v>
      </c>
      <c r="C1398">
        <v>48</v>
      </c>
      <c r="D1398">
        <v>48</v>
      </c>
      <c r="E1398">
        <f t="shared" si="22"/>
        <v>0</v>
      </c>
    </row>
    <row r="1399" spans="1:5">
      <c r="A1399" s="241" t="s">
        <v>1737</v>
      </c>
      <c r="B1399">
        <v>550044845</v>
      </c>
      <c r="C1399">
        <v>44</v>
      </c>
      <c r="D1399">
        <v>44</v>
      </c>
      <c r="E1399">
        <f t="shared" si="22"/>
        <v>0</v>
      </c>
    </row>
    <row r="1400" spans="1:5">
      <c r="A1400" s="241" t="s">
        <v>1738</v>
      </c>
      <c r="B1400">
        <v>550050072</v>
      </c>
      <c r="C1400">
        <v>36</v>
      </c>
      <c r="D1400">
        <v>36</v>
      </c>
      <c r="E1400">
        <f t="shared" si="22"/>
        <v>0</v>
      </c>
    </row>
    <row r="1401" spans="1:5">
      <c r="A1401" s="241" t="s">
        <v>1739</v>
      </c>
      <c r="B1401">
        <v>550050072</v>
      </c>
      <c r="C1401">
        <v>36</v>
      </c>
      <c r="D1401">
        <v>36</v>
      </c>
      <c r="E1401">
        <f t="shared" si="22"/>
        <v>0</v>
      </c>
    </row>
    <row r="1402" spans="1:5">
      <c r="A1402" s="241" t="s">
        <v>1740</v>
      </c>
      <c r="B1402">
        <v>550050072</v>
      </c>
      <c r="C1402">
        <v>36</v>
      </c>
      <c r="D1402">
        <v>36</v>
      </c>
      <c r="E1402">
        <f t="shared" si="22"/>
        <v>0</v>
      </c>
    </row>
    <row r="1403" spans="1:5">
      <c r="A1403" s="241" t="s">
        <v>1741</v>
      </c>
      <c r="B1403">
        <v>550050072</v>
      </c>
      <c r="C1403">
        <v>36</v>
      </c>
      <c r="D1403">
        <v>36</v>
      </c>
      <c r="E1403">
        <f t="shared" si="22"/>
        <v>0</v>
      </c>
    </row>
    <row r="1404" spans="1:5">
      <c r="A1404" s="241" t="s">
        <v>1742</v>
      </c>
      <c r="B1404">
        <v>550027259</v>
      </c>
      <c r="C1404">
        <v>1</v>
      </c>
      <c r="D1404">
        <v>1</v>
      </c>
      <c r="E1404">
        <f t="shared" si="22"/>
        <v>0</v>
      </c>
    </row>
    <row r="1405" spans="1:5">
      <c r="A1405" s="241" t="s">
        <v>1743</v>
      </c>
      <c r="B1405">
        <v>550032917</v>
      </c>
      <c r="C1405">
        <v>1</v>
      </c>
      <c r="D1405">
        <v>1</v>
      </c>
      <c r="E1405">
        <f t="shared" si="22"/>
        <v>0</v>
      </c>
    </row>
    <row r="1406" spans="1:5">
      <c r="A1406" s="241" t="s">
        <v>1744</v>
      </c>
      <c r="B1406">
        <v>550062464</v>
      </c>
      <c r="C1406">
        <v>48</v>
      </c>
      <c r="D1406">
        <v>48</v>
      </c>
      <c r="E1406">
        <f t="shared" si="22"/>
        <v>0</v>
      </c>
    </row>
    <row r="1407" spans="1:5">
      <c r="A1407" s="241" t="s">
        <v>1745</v>
      </c>
      <c r="B1407">
        <v>550062978</v>
      </c>
      <c r="C1407">
        <v>4</v>
      </c>
      <c r="D1407">
        <v>4</v>
      </c>
      <c r="E1407">
        <f t="shared" si="22"/>
        <v>0</v>
      </c>
    </row>
    <row r="1408" spans="1:5">
      <c r="A1408" s="241" t="s">
        <v>1746</v>
      </c>
      <c r="B1408">
        <v>550062463</v>
      </c>
      <c r="C1408">
        <v>48</v>
      </c>
      <c r="D1408">
        <v>48</v>
      </c>
      <c r="E1408">
        <f t="shared" si="22"/>
        <v>0</v>
      </c>
    </row>
    <row r="1409" spans="1:5">
      <c r="A1409" s="241" t="s">
        <v>1747</v>
      </c>
      <c r="B1409">
        <v>550062463</v>
      </c>
      <c r="C1409">
        <v>48</v>
      </c>
      <c r="D1409">
        <v>48</v>
      </c>
      <c r="E1409">
        <f t="shared" si="22"/>
        <v>0</v>
      </c>
    </row>
    <row r="1410" spans="1:5">
      <c r="A1410" s="241" t="s">
        <v>1748</v>
      </c>
      <c r="B1410">
        <v>550062464</v>
      </c>
      <c r="C1410">
        <v>48</v>
      </c>
      <c r="D1410">
        <v>48</v>
      </c>
      <c r="E1410">
        <f t="shared" si="22"/>
        <v>0</v>
      </c>
    </row>
    <row r="1411" spans="1:5">
      <c r="A1411" s="241" t="s">
        <v>1749</v>
      </c>
      <c r="B1411">
        <v>550062464</v>
      </c>
      <c r="C1411">
        <v>48</v>
      </c>
      <c r="D1411">
        <v>48</v>
      </c>
      <c r="E1411">
        <f t="shared" si="22"/>
        <v>0</v>
      </c>
    </row>
    <row r="1412" spans="1:5">
      <c r="A1412" s="241" t="s">
        <v>1750</v>
      </c>
      <c r="B1412">
        <v>550062464</v>
      </c>
      <c r="C1412">
        <v>48</v>
      </c>
      <c r="D1412">
        <v>48</v>
      </c>
      <c r="E1412">
        <f t="shared" si="22"/>
        <v>0</v>
      </c>
    </row>
    <row r="1413" spans="1:5">
      <c r="A1413" s="241" t="s">
        <v>1751</v>
      </c>
      <c r="B1413">
        <v>550062464</v>
      </c>
      <c r="C1413">
        <v>48</v>
      </c>
      <c r="D1413">
        <v>48</v>
      </c>
      <c r="E1413">
        <f t="shared" ref="E1413:E1476" si="23">C1413-D1413</f>
        <v>0</v>
      </c>
    </row>
    <row r="1414" spans="1:5">
      <c r="A1414" s="241" t="s">
        <v>1752</v>
      </c>
      <c r="B1414">
        <v>550050072</v>
      </c>
      <c r="C1414">
        <v>36</v>
      </c>
      <c r="D1414">
        <v>36</v>
      </c>
      <c r="E1414">
        <f t="shared" si="23"/>
        <v>0</v>
      </c>
    </row>
    <row r="1415" spans="1:5">
      <c r="A1415" s="241" t="s">
        <v>1753</v>
      </c>
      <c r="B1415">
        <v>550046505</v>
      </c>
      <c r="C1415">
        <v>1</v>
      </c>
      <c r="D1415">
        <v>1</v>
      </c>
      <c r="E1415">
        <f t="shared" si="23"/>
        <v>0</v>
      </c>
    </row>
    <row r="1416" spans="1:5">
      <c r="A1416" s="241" t="s">
        <v>1754</v>
      </c>
      <c r="B1416">
        <v>550062978</v>
      </c>
      <c r="C1416">
        <v>4</v>
      </c>
      <c r="D1416">
        <v>4</v>
      </c>
      <c r="E1416">
        <f t="shared" si="23"/>
        <v>0</v>
      </c>
    </row>
    <row r="1417" spans="1:5">
      <c r="A1417" s="241" t="s">
        <v>1755</v>
      </c>
      <c r="B1417">
        <v>550062464</v>
      </c>
      <c r="C1417">
        <v>48</v>
      </c>
      <c r="D1417">
        <v>48</v>
      </c>
      <c r="E1417">
        <f t="shared" si="23"/>
        <v>0</v>
      </c>
    </row>
    <row r="1418" spans="1:5">
      <c r="A1418" s="241" t="s">
        <v>1756</v>
      </c>
      <c r="B1418">
        <v>550062464</v>
      </c>
      <c r="C1418">
        <v>48</v>
      </c>
      <c r="D1418">
        <v>48</v>
      </c>
      <c r="E1418">
        <f t="shared" si="23"/>
        <v>0</v>
      </c>
    </row>
    <row r="1419" spans="1:5">
      <c r="A1419" s="241" t="s">
        <v>1757</v>
      </c>
      <c r="B1419">
        <v>550062464</v>
      </c>
      <c r="C1419">
        <v>48</v>
      </c>
      <c r="D1419">
        <v>48</v>
      </c>
      <c r="E1419">
        <f t="shared" si="23"/>
        <v>0</v>
      </c>
    </row>
    <row r="1420" spans="1:5">
      <c r="A1420" s="241" t="s">
        <v>1758</v>
      </c>
      <c r="B1420">
        <v>550070614</v>
      </c>
      <c r="C1420">
        <v>36</v>
      </c>
      <c r="D1420">
        <v>36</v>
      </c>
      <c r="E1420">
        <f t="shared" si="23"/>
        <v>0</v>
      </c>
    </row>
    <row r="1421" spans="1:5">
      <c r="A1421" s="241" t="s">
        <v>1759</v>
      </c>
      <c r="B1421">
        <v>550070614</v>
      </c>
      <c r="C1421">
        <v>36</v>
      </c>
      <c r="D1421">
        <v>36</v>
      </c>
      <c r="E1421">
        <f t="shared" si="23"/>
        <v>0</v>
      </c>
    </row>
    <row r="1422" spans="1:5">
      <c r="A1422" s="241" t="s">
        <v>1760</v>
      </c>
      <c r="B1422">
        <v>550070614</v>
      </c>
      <c r="C1422">
        <v>36</v>
      </c>
      <c r="D1422">
        <v>36</v>
      </c>
      <c r="E1422">
        <f t="shared" si="23"/>
        <v>0</v>
      </c>
    </row>
    <row r="1423" spans="1:5">
      <c r="A1423" s="241" t="s">
        <v>1761</v>
      </c>
      <c r="B1423">
        <v>550070614</v>
      </c>
      <c r="C1423">
        <v>36</v>
      </c>
      <c r="D1423">
        <v>36</v>
      </c>
      <c r="E1423">
        <f t="shared" si="23"/>
        <v>0</v>
      </c>
    </row>
    <row r="1424" spans="1:5">
      <c r="A1424" s="241" t="s">
        <v>1762</v>
      </c>
      <c r="B1424">
        <v>550027259</v>
      </c>
      <c r="C1424">
        <v>1</v>
      </c>
      <c r="D1424">
        <v>1</v>
      </c>
      <c r="E1424">
        <f t="shared" si="23"/>
        <v>0</v>
      </c>
    </row>
    <row r="1425" spans="1:5">
      <c r="A1425" s="241" t="s">
        <v>1763</v>
      </c>
      <c r="B1425">
        <v>550027265</v>
      </c>
      <c r="C1425">
        <v>12</v>
      </c>
      <c r="D1425">
        <v>12</v>
      </c>
      <c r="E1425">
        <f t="shared" si="23"/>
        <v>0</v>
      </c>
    </row>
    <row r="1426" spans="1:5">
      <c r="A1426" s="241" t="s">
        <v>1764</v>
      </c>
      <c r="B1426">
        <v>550062464</v>
      </c>
      <c r="C1426">
        <v>48</v>
      </c>
      <c r="D1426">
        <v>48</v>
      </c>
      <c r="E1426">
        <f t="shared" si="23"/>
        <v>0</v>
      </c>
    </row>
    <row r="1427" spans="1:5">
      <c r="A1427" s="241" t="s">
        <v>1765</v>
      </c>
      <c r="B1427">
        <v>550077346</v>
      </c>
      <c r="C1427">
        <v>44</v>
      </c>
      <c r="D1427">
        <v>44</v>
      </c>
      <c r="E1427">
        <f t="shared" si="23"/>
        <v>0</v>
      </c>
    </row>
    <row r="1428" spans="1:5">
      <c r="A1428" s="241" t="s">
        <v>1766</v>
      </c>
      <c r="B1428">
        <v>550046505</v>
      </c>
      <c r="C1428">
        <v>4</v>
      </c>
      <c r="D1428">
        <v>4</v>
      </c>
      <c r="E1428">
        <f t="shared" si="23"/>
        <v>0</v>
      </c>
    </row>
    <row r="1429" spans="1:5">
      <c r="A1429" s="241" t="s">
        <v>1767</v>
      </c>
      <c r="B1429">
        <v>550062464</v>
      </c>
      <c r="C1429">
        <v>48</v>
      </c>
      <c r="D1429">
        <v>48</v>
      </c>
      <c r="E1429">
        <f t="shared" si="23"/>
        <v>0</v>
      </c>
    </row>
    <row r="1430" spans="1:5">
      <c r="A1430" s="241" t="s">
        <v>1768</v>
      </c>
      <c r="B1430">
        <v>550058593</v>
      </c>
      <c r="C1430">
        <v>48</v>
      </c>
      <c r="D1430">
        <v>48</v>
      </c>
      <c r="E1430">
        <f t="shared" si="23"/>
        <v>0</v>
      </c>
    </row>
    <row r="1431" spans="1:5">
      <c r="A1431" s="241" t="s">
        <v>1769</v>
      </c>
      <c r="B1431">
        <v>550058593</v>
      </c>
      <c r="C1431">
        <v>48</v>
      </c>
      <c r="D1431">
        <v>48</v>
      </c>
      <c r="E1431">
        <f t="shared" si="23"/>
        <v>0</v>
      </c>
    </row>
    <row r="1432" spans="1:5">
      <c r="A1432" s="241" t="s">
        <v>1770</v>
      </c>
      <c r="B1432">
        <v>550062464</v>
      </c>
      <c r="C1432">
        <v>48</v>
      </c>
      <c r="D1432">
        <v>48</v>
      </c>
      <c r="E1432">
        <f t="shared" si="23"/>
        <v>0</v>
      </c>
    </row>
    <row r="1433" spans="1:5">
      <c r="A1433" s="241" t="s">
        <v>1771</v>
      </c>
      <c r="B1433">
        <v>550062464</v>
      </c>
      <c r="C1433">
        <v>48</v>
      </c>
      <c r="D1433">
        <v>48</v>
      </c>
      <c r="E1433">
        <f t="shared" si="23"/>
        <v>0</v>
      </c>
    </row>
    <row r="1434" spans="1:5">
      <c r="A1434" s="241" t="s">
        <v>1772</v>
      </c>
      <c r="B1434">
        <v>550044623</v>
      </c>
      <c r="C1434">
        <v>3</v>
      </c>
      <c r="D1434">
        <v>3</v>
      </c>
      <c r="E1434">
        <f t="shared" si="23"/>
        <v>0</v>
      </c>
    </row>
    <row r="1435" spans="1:5">
      <c r="A1435" s="241" t="s">
        <v>1773</v>
      </c>
      <c r="B1435">
        <v>550027259</v>
      </c>
      <c r="C1435">
        <v>1</v>
      </c>
      <c r="D1435">
        <v>1</v>
      </c>
      <c r="E1435">
        <f t="shared" si="23"/>
        <v>0</v>
      </c>
    </row>
    <row r="1436" spans="1:5">
      <c r="A1436" s="241" t="s">
        <v>1774</v>
      </c>
      <c r="B1436">
        <v>550058593</v>
      </c>
      <c r="C1436">
        <v>48</v>
      </c>
      <c r="D1436">
        <v>48</v>
      </c>
      <c r="E1436">
        <f t="shared" si="23"/>
        <v>0</v>
      </c>
    </row>
    <row r="1437" spans="1:5">
      <c r="A1437" s="241" t="s">
        <v>1775</v>
      </c>
      <c r="B1437">
        <v>550077346</v>
      </c>
      <c r="C1437">
        <v>44</v>
      </c>
      <c r="D1437">
        <v>44</v>
      </c>
      <c r="E1437">
        <f t="shared" si="23"/>
        <v>0</v>
      </c>
    </row>
    <row r="1438" spans="1:5">
      <c r="A1438" s="241" t="s">
        <v>1776</v>
      </c>
      <c r="B1438">
        <v>550044623</v>
      </c>
      <c r="C1438">
        <v>4</v>
      </c>
      <c r="D1438">
        <v>4</v>
      </c>
      <c r="E1438">
        <f t="shared" si="23"/>
        <v>0</v>
      </c>
    </row>
    <row r="1439" spans="1:5">
      <c r="A1439" s="241" t="s">
        <v>1777</v>
      </c>
      <c r="B1439">
        <v>550058593</v>
      </c>
      <c r="C1439">
        <v>48</v>
      </c>
      <c r="D1439">
        <v>48</v>
      </c>
      <c r="E1439">
        <f t="shared" si="23"/>
        <v>0</v>
      </c>
    </row>
    <row r="1440" spans="1:5">
      <c r="A1440" s="241" t="s">
        <v>1778</v>
      </c>
      <c r="B1440">
        <v>550058593</v>
      </c>
      <c r="C1440">
        <v>48</v>
      </c>
      <c r="D1440">
        <v>48</v>
      </c>
      <c r="E1440">
        <f t="shared" si="23"/>
        <v>0</v>
      </c>
    </row>
    <row r="1441" spans="1:5">
      <c r="A1441" s="241" t="s">
        <v>1779</v>
      </c>
      <c r="B1441">
        <v>550058593</v>
      </c>
      <c r="C1441">
        <v>48</v>
      </c>
      <c r="D1441">
        <v>48</v>
      </c>
      <c r="E1441">
        <f t="shared" si="23"/>
        <v>0</v>
      </c>
    </row>
    <row r="1442" spans="1:5">
      <c r="A1442" s="241" t="s">
        <v>1780</v>
      </c>
      <c r="B1442">
        <v>550070614</v>
      </c>
      <c r="C1442">
        <v>36</v>
      </c>
      <c r="D1442">
        <v>36</v>
      </c>
      <c r="E1442">
        <f t="shared" si="23"/>
        <v>0</v>
      </c>
    </row>
    <row r="1443" spans="1:5">
      <c r="A1443" s="241" t="s">
        <v>1781</v>
      </c>
      <c r="B1443">
        <v>550070614</v>
      </c>
      <c r="C1443">
        <v>36</v>
      </c>
      <c r="D1443">
        <v>36</v>
      </c>
      <c r="E1443">
        <f t="shared" si="23"/>
        <v>0</v>
      </c>
    </row>
    <row r="1444" spans="1:5">
      <c r="A1444" s="241" t="s">
        <v>1782</v>
      </c>
      <c r="B1444">
        <v>550027259</v>
      </c>
      <c r="C1444">
        <v>1</v>
      </c>
      <c r="D1444">
        <v>1</v>
      </c>
      <c r="E1444">
        <f t="shared" si="23"/>
        <v>0</v>
      </c>
    </row>
    <row r="1445" spans="1:5">
      <c r="A1445" s="241" t="s">
        <v>1783</v>
      </c>
      <c r="B1445">
        <v>550027259</v>
      </c>
      <c r="C1445">
        <v>1</v>
      </c>
      <c r="D1445">
        <v>1</v>
      </c>
      <c r="E1445">
        <f t="shared" si="23"/>
        <v>0</v>
      </c>
    </row>
    <row r="1446" spans="1:5">
      <c r="A1446" s="241" t="s">
        <v>1784</v>
      </c>
      <c r="B1446">
        <v>550062285</v>
      </c>
      <c r="C1446">
        <v>1</v>
      </c>
      <c r="D1446">
        <v>1</v>
      </c>
      <c r="E1446">
        <f t="shared" si="23"/>
        <v>0</v>
      </c>
    </row>
    <row r="1447" spans="1:5">
      <c r="A1447" s="241" t="s">
        <v>1785</v>
      </c>
      <c r="B1447">
        <v>550062285</v>
      </c>
      <c r="C1447">
        <v>1</v>
      </c>
      <c r="D1447">
        <v>1</v>
      </c>
      <c r="E1447">
        <f t="shared" si="23"/>
        <v>0</v>
      </c>
    </row>
    <row r="1448" spans="1:5">
      <c r="A1448" s="241" t="s">
        <v>1786</v>
      </c>
      <c r="B1448">
        <v>550058593</v>
      </c>
      <c r="C1448">
        <v>48</v>
      </c>
      <c r="D1448">
        <v>48</v>
      </c>
      <c r="E1448">
        <f t="shared" si="23"/>
        <v>0</v>
      </c>
    </row>
    <row r="1449" spans="1:5">
      <c r="A1449" s="241" t="s">
        <v>1787</v>
      </c>
      <c r="B1449">
        <v>550044623</v>
      </c>
      <c r="C1449">
        <v>4</v>
      </c>
      <c r="D1449">
        <v>4</v>
      </c>
      <c r="E1449">
        <f t="shared" si="23"/>
        <v>0</v>
      </c>
    </row>
    <row r="1450" spans="1:5">
      <c r="A1450" s="241" t="s">
        <v>1788</v>
      </c>
      <c r="B1450">
        <v>550070614</v>
      </c>
      <c r="C1450">
        <v>36</v>
      </c>
      <c r="D1450">
        <v>36</v>
      </c>
      <c r="E1450">
        <f t="shared" si="23"/>
        <v>0</v>
      </c>
    </row>
    <row r="1451" spans="1:5">
      <c r="A1451" s="241" t="s">
        <v>1789</v>
      </c>
      <c r="B1451">
        <v>550070614</v>
      </c>
      <c r="C1451">
        <v>36</v>
      </c>
      <c r="D1451">
        <v>36</v>
      </c>
      <c r="E1451">
        <f t="shared" si="23"/>
        <v>0</v>
      </c>
    </row>
    <row r="1452" spans="1:5">
      <c r="A1452" s="241" t="s">
        <v>1790</v>
      </c>
      <c r="B1452">
        <v>550070614</v>
      </c>
      <c r="C1452">
        <v>36</v>
      </c>
      <c r="D1452">
        <v>36</v>
      </c>
      <c r="E1452">
        <f t="shared" si="23"/>
        <v>0</v>
      </c>
    </row>
    <row r="1453" spans="1:5">
      <c r="A1453" s="241" t="s">
        <v>1791</v>
      </c>
      <c r="B1453">
        <v>550070614</v>
      </c>
      <c r="C1453">
        <v>36</v>
      </c>
      <c r="D1453">
        <v>36</v>
      </c>
      <c r="E1453">
        <f t="shared" si="23"/>
        <v>0</v>
      </c>
    </row>
    <row r="1454" spans="1:5">
      <c r="A1454" s="241" t="s">
        <v>1792</v>
      </c>
      <c r="B1454">
        <v>550050071</v>
      </c>
      <c r="C1454">
        <v>1</v>
      </c>
      <c r="D1454">
        <v>1</v>
      </c>
      <c r="E1454">
        <f t="shared" si="23"/>
        <v>0</v>
      </c>
    </row>
    <row r="1455" spans="1:5">
      <c r="A1455" s="241" t="s">
        <v>1793</v>
      </c>
      <c r="B1455">
        <v>550027259</v>
      </c>
      <c r="C1455">
        <v>1</v>
      </c>
      <c r="D1455">
        <v>1</v>
      </c>
      <c r="E1455">
        <f t="shared" si="23"/>
        <v>0</v>
      </c>
    </row>
    <row r="1456" spans="1:5">
      <c r="A1456" s="241" t="s">
        <v>1794</v>
      </c>
      <c r="B1456">
        <v>550062285</v>
      </c>
      <c r="C1456">
        <v>1</v>
      </c>
      <c r="D1456">
        <v>1</v>
      </c>
      <c r="E1456">
        <f t="shared" si="23"/>
        <v>0</v>
      </c>
    </row>
    <row r="1457" spans="1:5">
      <c r="A1457" s="241" t="s">
        <v>1795</v>
      </c>
      <c r="B1457">
        <v>550062285</v>
      </c>
      <c r="C1457">
        <v>1</v>
      </c>
      <c r="D1457">
        <v>1</v>
      </c>
      <c r="E1457">
        <f t="shared" si="23"/>
        <v>0</v>
      </c>
    </row>
    <row r="1458" spans="1:5">
      <c r="A1458" s="241" t="s">
        <v>1796</v>
      </c>
      <c r="B1458">
        <v>550058593</v>
      </c>
      <c r="C1458">
        <v>48</v>
      </c>
      <c r="D1458">
        <v>48</v>
      </c>
      <c r="E1458">
        <f t="shared" si="23"/>
        <v>0</v>
      </c>
    </row>
    <row r="1459" spans="1:5">
      <c r="A1459" s="241" t="s">
        <v>1797</v>
      </c>
      <c r="B1459">
        <v>550058593</v>
      </c>
      <c r="C1459">
        <v>48</v>
      </c>
      <c r="D1459">
        <v>48</v>
      </c>
      <c r="E1459">
        <f t="shared" si="23"/>
        <v>0</v>
      </c>
    </row>
    <row r="1460" spans="1:5">
      <c r="A1460" s="241" t="s">
        <v>1798</v>
      </c>
      <c r="B1460">
        <v>550070614</v>
      </c>
      <c r="C1460">
        <v>36</v>
      </c>
      <c r="D1460">
        <v>36</v>
      </c>
      <c r="E1460">
        <f t="shared" si="23"/>
        <v>0</v>
      </c>
    </row>
    <row r="1461" spans="1:5">
      <c r="A1461" s="241" t="s">
        <v>1799</v>
      </c>
      <c r="B1461">
        <v>550070614</v>
      </c>
      <c r="C1461">
        <v>36</v>
      </c>
      <c r="D1461">
        <v>36</v>
      </c>
      <c r="E1461">
        <f t="shared" si="23"/>
        <v>0</v>
      </c>
    </row>
    <row r="1462" spans="1:5">
      <c r="A1462" s="241" t="s">
        <v>1800</v>
      </c>
      <c r="B1462">
        <v>550070614</v>
      </c>
      <c r="C1462">
        <v>36</v>
      </c>
      <c r="D1462">
        <v>36</v>
      </c>
      <c r="E1462">
        <f t="shared" si="23"/>
        <v>0</v>
      </c>
    </row>
    <row r="1463" spans="1:5">
      <c r="A1463" s="241" t="s">
        <v>1801</v>
      </c>
      <c r="B1463">
        <v>550070614</v>
      </c>
      <c r="C1463">
        <v>36</v>
      </c>
      <c r="D1463">
        <v>36</v>
      </c>
      <c r="E1463">
        <f t="shared" si="23"/>
        <v>0</v>
      </c>
    </row>
    <row r="1464" spans="1:5">
      <c r="A1464" s="241" t="s">
        <v>1802</v>
      </c>
      <c r="B1464">
        <v>550027259</v>
      </c>
      <c r="C1464">
        <v>1</v>
      </c>
      <c r="D1464">
        <v>1</v>
      </c>
      <c r="E1464">
        <f t="shared" si="23"/>
        <v>0</v>
      </c>
    </row>
    <row r="1465" spans="1:5">
      <c r="A1465" s="241" t="s">
        <v>225</v>
      </c>
      <c r="B1465">
        <v>550027259</v>
      </c>
      <c r="C1465">
        <v>1</v>
      </c>
      <c r="D1465">
        <v>1</v>
      </c>
      <c r="E1465">
        <f t="shared" si="23"/>
        <v>0</v>
      </c>
    </row>
    <row r="1466" spans="1:5">
      <c r="A1466" s="241" t="s">
        <v>1803</v>
      </c>
      <c r="B1466">
        <v>550062285</v>
      </c>
      <c r="C1466">
        <v>1</v>
      </c>
      <c r="D1466">
        <v>1</v>
      </c>
      <c r="E1466">
        <f t="shared" si="23"/>
        <v>0</v>
      </c>
    </row>
    <row r="1467" spans="1:5">
      <c r="A1467" s="241" t="s">
        <v>1804</v>
      </c>
      <c r="B1467">
        <v>550062285</v>
      </c>
      <c r="C1467">
        <v>1</v>
      </c>
      <c r="D1467">
        <v>1</v>
      </c>
      <c r="E1467">
        <f t="shared" si="23"/>
        <v>0</v>
      </c>
    </row>
    <row r="1468" spans="1:5">
      <c r="A1468" s="241" t="s">
        <v>1805</v>
      </c>
      <c r="B1468">
        <v>550058593</v>
      </c>
      <c r="C1468">
        <v>48</v>
      </c>
      <c r="D1468">
        <v>48</v>
      </c>
      <c r="E1468">
        <f t="shared" si="23"/>
        <v>0</v>
      </c>
    </row>
    <row r="1469" spans="1:5">
      <c r="A1469" s="241" t="s">
        <v>1806</v>
      </c>
      <c r="B1469">
        <v>550058593</v>
      </c>
      <c r="C1469">
        <v>48</v>
      </c>
      <c r="D1469">
        <v>48</v>
      </c>
      <c r="E1469">
        <f t="shared" si="23"/>
        <v>0</v>
      </c>
    </row>
    <row r="1470" spans="1:5">
      <c r="A1470" s="241" t="s">
        <v>1807</v>
      </c>
      <c r="B1470">
        <v>550070614</v>
      </c>
      <c r="C1470">
        <v>36</v>
      </c>
      <c r="D1470">
        <v>36</v>
      </c>
      <c r="E1470">
        <f t="shared" si="23"/>
        <v>0</v>
      </c>
    </row>
    <row r="1471" spans="1:5">
      <c r="A1471" s="241" t="s">
        <v>1808</v>
      </c>
      <c r="B1471">
        <v>550070614</v>
      </c>
      <c r="C1471">
        <v>36</v>
      </c>
      <c r="D1471">
        <v>36</v>
      </c>
      <c r="E1471">
        <f t="shared" si="23"/>
        <v>0</v>
      </c>
    </row>
    <row r="1472" spans="1:5">
      <c r="A1472" s="241" t="s">
        <v>1809</v>
      </c>
      <c r="B1472">
        <v>550058593</v>
      </c>
      <c r="C1472">
        <v>48</v>
      </c>
      <c r="D1472">
        <v>48</v>
      </c>
      <c r="E1472">
        <f t="shared" si="23"/>
        <v>0</v>
      </c>
    </row>
    <row r="1473" spans="1:5">
      <c r="A1473" s="241" t="s">
        <v>1810</v>
      </c>
      <c r="B1473">
        <v>550058593</v>
      </c>
      <c r="C1473">
        <v>48</v>
      </c>
      <c r="D1473">
        <v>48</v>
      </c>
      <c r="E1473">
        <f t="shared" si="23"/>
        <v>0</v>
      </c>
    </row>
    <row r="1474" spans="1:5">
      <c r="A1474" s="241" t="s">
        <v>1811</v>
      </c>
      <c r="B1474">
        <v>550077347</v>
      </c>
      <c r="C1474">
        <v>5</v>
      </c>
      <c r="D1474">
        <v>5</v>
      </c>
      <c r="E1474">
        <f t="shared" si="23"/>
        <v>0</v>
      </c>
    </row>
    <row r="1475" spans="1:5">
      <c r="A1475" s="241" t="s">
        <v>1812</v>
      </c>
      <c r="B1475">
        <v>550062978</v>
      </c>
      <c r="C1475">
        <v>1</v>
      </c>
      <c r="D1475">
        <v>1</v>
      </c>
      <c r="E1475">
        <f t="shared" si="23"/>
        <v>0</v>
      </c>
    </row>
    <row r="1476" spans="1:5">
      <c r="A1476" s="241" t="s">
        <v>1813</v>
      </c>
      <c r="B1476">
        <v>550062285</v>
      </c>
      <c r="C1476">
        <v>1</v>
      </c>
      <c r="D1476">
        <v>1</v>
      </c>
      <c r="E1476">
        <f t="shared" si="23"/>
        <v>0</v>
      </c>
    </row>
    <row r="1477" spans="1:5">
      <c r="A1477" s="241" t="s">
        <v>1814</v>
      </c>
      <c r="B1477">
        <v>550062285</v>
      </c>
      <c r="C1477">
        <v>1</v>
      </c>
      <c r="D1477">
        <v>1</v>
      </c>
      <c r="E1477">
        <f t="shared" ref="E1477:E1540" si="24">C1477-D1477</f>
        <v>0</v>
      </c>
    </row>
    <row r="1478" spans="1:5">
      <c r="A1478" s="241" t="s">
        <v>1815</v>
      </c>
      <c r="B1478">
        <v>550058593</v>
      </c>
      <c r="C1478">
        <v>48</v>
      </c>
      <c r="D1478">
        <v>48</v>
      </c>
      <c r="E1478">
        <f t="shared" si="24"/>
        <v>0</v>
      </c>
    </row>
    <row r="1479" spans="1:5">
      <c r="A1479" s="241" t="s">
        <v>1816</v>
      </c>
      <c r="B1479">
        <v>550044360</v>
      </c>
      <c r="C1479">
        <v>4</v>
      </c>
      <c r="D1479">
        <v>4</v>
      </c>
      <c r="E1479">
        <f t="shared" si="24"/>
        <v>0</v>
      </c>
    </row>
    <row r="1480" spans="1:5">
      <c r="A1480" s="241" t="s">
        <v>1817</v>
      </c>
      <c r="B1480">
        <v>550058593</v>
      </c>
      <c r="C1480">
        <v>48</v>
      </c>
      <c r="D1480">
        <v>48</v>
      </c>
      <c r="E1480">
        <f t="shared" si="24"/>
        <v>0</v>
      </c>
    </row>
    <row r="1481" spans="1:5">
      <c r="A1481" s="241" t="s">
        <v>1818</v>
      </c>
      <c r="B1481">
        <v>550061081</v>
      </c>
      <c r="C1481">
        <v>44</v>
      </c>
      <c r="D1481">
        <v>44</v>
      </c>
      <c r="E1481">
        <f t="shared" si="24"/>
        <v>0</v>
      </c>
    </row>
    <row r="1482" spans="1:5">
      <c r="A1482" s="241" t="s">
        <v>1819</v>
      </c>
      <c r="B1482">
        <v>550061081</v>
      </c>
      <c r="C1482">
        <v>44</v>
      </c>
      <c r="D1482">
        <v>44</v>
      </c>
      <c r="E1482">
        <f t="shared" si="24"/>
        <v>0</v>
      </c>
    </row>
    <row r="1483" spans="1:5">
      <c r="A1483" s="241" t="s">
        <v>1820</v>
      </c>
      <c r="B1483">
        <v>550058593</v>
      </c>
      <c r="C1483">
        <v>48</v>
      </c>
      <c r="D1483">
        <v>48</v>
      </c>
      <c r="E1483">
        <f t="shared" si="24"/>
        <v>0</v>
      </c>
    </row>
    <row r="1484" spans="1:5">
      <c r="A1484" s="241" t="s">
        <v>1821</v>
      </c>
      <c r="B1484">
        <v>550044625</v>
      </c>
      <c r="C1484">
        <v>6</v>
      </c>
      <c r="D1484">
        <v>6</v>
      </c>
      <c r="E1484">
        <f t="shared" si="24"/>
        <v>0</v>
      </c>
    </row>
    <row r="1485" spans="1:5">
      <c r="A1485" s="241" t="s">
        <v>1822</v>
      </c>
      <c r="B1485">
        <v>550044360</v>
      </c>
      <c r="C1485">
        <v>4</v>
      </c>
      <c r="D1485">
        <v>4</v>
      </c>
      <c r="E1485">
        <f t="shared" si="24"/>
        <v>0</v>
      </c>
    </row>
    <row r="1486" spans="1:5">
      <c r="A1486" s="241" t="s">
        <v>1823</v>
      </c>
      <c r="B1486">
        <v>550062285</v>
      </c>
      <c r="C1486">
        <v>1</v>
      </c>
      <c r="D1486">
        <v>1</v>
      </c>
      <c r="E1486">
        <f t="shared" si="24"/>
        <v>0</v>
      </c>
    </row>
    <row r="1487" spans="1:5">
      <c r="A1487" s="241" t="s">
        <v>1824</v>
      </c>
      <c r="B1487">
        <v>550062285</v>
      </c>
      <c r="C1487">
        <v>1</v>
      </c>
      <c r="D1487">
        <v>1</v>
      </c>
      <c r="E1487">
        <f t="shared" si="24"/>
        <v>0</v>
      </c>
    </row>
    <row r="1488" spans="1:5">
      <c r="A1488" s="241" t="s">
        <v>1825</v>
      </c>
      <c r="B1488">
        <v>550044360</v>
      </c>
      <c r="C1488">
        <v>4</v>
      </c>
      <c r="D1488">
        <v>4</v>
      </c>
      <c r="E1488">
        <f t="shared" si="24"/>
        <v>0</v>
      </c>
    </row>
    <row r="1489" spans="1:5">
      <c r="A1489" s="241" t="s">
        <v>1826</v>
      </c>
      <c r="B1489">
        <v>550044360</v>
      </c>
      <c r="C1489">
        <v>4</v>
      </c>
      <c r="D1489">
        <v>4</v>
      </c>
      <c r="E1489">
        <f t="shared" si="24"/>
        <v>0</v>
      </c>
    </row>
    <row r="1490" spans="1:5">
      <c r="A1490" s="241" t="s">
        <v>1827</v>
      </c>
      <c r="B1490">
        <v>550061082</v>
      </c>
      <c r="C1490">
        <v>36</v>
      </c>
      <c r="D1490">
        <v>36</v>
      </c>
      <c r="E1490">
        <f t="shared" si="24"/>
        <v>0</v>
      </c>
    </row>
    <row r="1491" spans="1:5">
      <c r="A1491" s="241" t="s">
        <v>1828</v>
      </c>
      <c r="B1491">
        <v>550058593</v>
      </c>
      <c r="C1491">
        <v>48</v>
      </c>
      <c r="D1491">
        <v>48</v>
      </c>
      <c r="E1491">
        <f t="shared" si="24"/>
        <v>0</v>
      </c>
    </row>
    <row r="1492" spans="1:5">
      <c r="A1492" s="241" t="s">
        <v>1829</v>
      </c>
      <c r="B1492">
        <v>550058593</v>
      </c>
      <c r="C1492">
        <v>48</v>
      </c>
      <c r="D1492">
        <v>48</v>
      </c>
      <c r="E1492">
        <f t="shared" si="24"/>
        <v>0</v>
      </c>
    </row>
    <row r="1493" spans="1:5">
      <c r="A1493" s="241" t="s">
        <v>1830</v>
      </c>
      <c r="B1493">
        <v>550077344</v>
      </c>
      <c r="C1493">
        <v>44</v>
      </c>
      <c r="D1493">
        <v>44</v>
      </c>
      <c r="E1493">
        <f t="shared" si="24"/>
        <v>0</v>
      </c>
    </row>
    <row r="1494" spans="1:5">
      <c r="A1494" s="241" t="s">
        <v>1831</v>
      </c>
      <c r="B1494">
        <v>550062285</v>
      </c>
      <c r="C1494">
        <v>1</v>
      </c>
      <c r="D1494">
        <v>1</v>
      </c>
      <c r="E1494">
        <f t="shared" si="24"/>
        <v>0</v>
      </c>
    </row>
    <row r="1495" spans="1:5">
      <c r="A1495" s="241" t="s">
        <v>1832</v>
      </c>
      <c r="B1495">
        <v>550062285</v>
      </c>
      <c r="C1495">
        <v>1</v>
      </c>
      <c r="D1495">
        <v>1</v>
      </c>
      <c r="E1495">
        <f t="shared" si="24"/>
        <v>0</v>
      </c>
    </row>
    <row r="1496" spans="1:5">
      <c r="A1496" s="241" t="s">
        <v>1833</v>
      </c>
      <c r="B1496">
        <v>550062285</v>
      </c>
      <c r="C1496">
        <v>1</v>
      </c>
      <c r="D1496">
        <v>1</v>
      </c>
      <c r="E1496">
        <f t="shared" si="24"/>
        <v>0</v>
      </c>
    </row>
    <row r="1497" spans="1:5">
      <c r="A1497" s="241" t="s">
        <v>1834</v>
      </c>
      <c r="B1497">
        <v>550062285</v>
      </c>
      <c r="C1497">
        <v>1</v>
      </c>
      <c r="D1497">
        <v>1</v>
      </c>
      <c r="E1497">
        <f t="shared" si="24"/>
        <v>0</v>
      </c>
    </row>
    <row r="1498" spans="1:5">
      <c r="A1498" s="241" t="s">
        <v>1835</v>
      </c>
      <c r="B1498">
        <v>550044360</v>
      </c>
      <c r="C1498">
        <v>4</v>
      </c>
      <c r="D1498">
        <v>4</v>
      </c>
      <c r="E1498">
        <f t="shared" si="24"/>
        <v>0</v>
      </c>
    </row>
    <row r="1499" spans="1:5">
      <c r="A1499" s="241" t="s">
        <v>1836</v>
      </c>
      <c r="B1499">
        <v>550044360</v>
      </c>
      <c r="C1499">
        <v>4</v>
      </c>
      <c r="D1499">
        <v>4</v>
      </c>
      <c r="E1499">
        <f t="shared" si="24"/>
        <v>0</v>
      </c>
    </row>
    <row r="1500" spans="1:5">
      <c r="A1500" s="241" t="s">
        <v>1837</v>
      </c>
      <c r="B1500">
        <v>550070612</v>
      </c>
      <c r="C1500">
        <v>44</v>
      </c>
      <c r="D1500">
        <v>44</v>
      </c>
      <c r="E1500">
        <f t="shared" si="24"/>
        <v>0</v>
      </c>
    </row>
    <row r="1501" spans="1:5">
      <c r="A1501" s="241" t="s">
        <v>1838</v>
      </c>
      <c r="B1501">
        <v>550070612</v>
      </c>
      <c r="C1501">
        <v>44</v>
      </c>
      <c r="D1501">
        <v>44</v>
      </c>
      <c r="E1501">
        <f t="shared" si="24"/>
        <v>0</v>
      </c>
    </row>
    <row r="1502" spans="1:5">
      <c r="A1502" s="241" t="s">
        <v>1839</v>
      </c>
      <c r="B1502">
        <v>550070612</v>
      </c>
      <c r="C1502">
        <v>44</v>
      </c>
      <c r="D1502">
        <v>44</v>
      </c>
      <c r="E1502">
        <f t="shared" si="24"/>
        <v>0</v>
      </c>
    </row>
    <row r="1503" spans="1:5">
      <c r="A1503" s="241" t="s">
        <v>1840</v>
      </c>
      <c r="B1503">
        <v>550070612</v>
      </c>
      <c r="C1503">
        <v>44</v>
      </c>
      <c r="D1503">
        <v>44</v>
      </c>
      <c r="E1503">
        <f t="shared" si="24"/>
        <v>0</v>
      </c>
    </row>
    <row r="1504" spans="1:5">
      <c r="A1504" s="241" t="s">
        <v>1841</v>
      </c>
      <c r="B1504">
        <v>550062285</v>
      </c>
      <c r="C1504">
        <v>1</v>
      </c>
      <c r="D1504">
        <v>1</v>
      </c>
      <c r="E1504">
        <f t="shared" si="24"/>
        <v>0</v>
      </c>
    </row>
    <row r="1505" spans="1:5">
      <c r="A1505" s="241" t="s">
        <v>1842</v>
      </c>
      <c r="B1505">
        <v>550062285</v>
      </c>
      <c r="C1505">
        <v>1</v>
      </c>
      <c r="D1505">
        <v>1</v>
      </c>
      <c r="E1505">
        <f t="shared" si="24"/>
        <v>0</v>
      </c>
    </row>
    <row r="1506" spans="1:5">
      <c r="A1506" s="241" t="s">
        <v>1843</v>
      </c>
      <c r="B1506">
        <v>550062285</v>
      </c>
      <c r="C1506">
        <v>1</v>
      </c>
      <c r="D1506">
        <v>1</v>
      </c>
      <c r="E1506">
        <f t="shared" si="24"/>
        <v>0</v>
      </c>
    </row>
    <row r="1507" spans="1:5">
      <c r="A1507" s="241" t="s">
        <v>1844</v>
      </c>
      <c r="B1507">
        <v>550062285</v>
      </c>
      <c r="C1507">
        <v>1</v>
      </c>
      <c r="D1507">
        <v>1</v>
      </c>
      <c r="E1507">
        <f t="shared" si="24"/>
        <v>0</v>
      </c>
    </row>
    <row r="1508" spans="1:5">
      <c r="A1508" s="241" t="s">
        <v>1845</v>
      </c>
      <c r="B1508">
        <v>550044360</v>
      </c>
      <c r="C1508">
        <v>4</v>
      </c>
      <c r="D1508">
        <v>4</v>
      </c>
      <c r="E1508">
        <f t="shared" si="24"/>
        <v>0</v>
      </c>
    </row>
    <row r="1509" spans="1:5">
      <c r="A1509" s="241" t="s">
        <v>1846</v>
      </c>
      <c r="B1509">
        <v>550044360</v>
      </c>
      <c r="C1509">
        <v>4</v>
      </c>
      <c r="D1509">
        <v>4</v>
      </c>
      <c r="E1509">
        <f t="shared" si="24"/>
        <v>0</v>
      </c>
    </row>
    <row r="1510" spans="1:5">
      <c r="A1510" s="241" t="s">
        <v>1847</v>
      </c>
      <c r="B1510">
        <v>550049045</v>
      </c>
      <c r="C1510">
        <v>48</v>
      </c>
      <c r="D1510">
        <v>48</v>
      </c>
      <c r="E1510">
        <f t="shared" si="24"/>
        <v>0</v>
      </c>
    </row>
    <row r="1511" spans="1:5">
      <c r="A1511" s="241" t="s">
        <v>1848</v>
      </c>
      <c r="B1511">
        <v>550049045</v>
      </c>
      <c r="C1511">
        <v>48</v>
      </c>
      <c r="D1511">
        <v>48</v>
      </c>
      <c r="E1511">
        <f t="shared" si="24"/>
        <v>0</v>
      </c>
    </row>
    <row r="1512" spans="1:5">
      <c r="A1512" s="241" t="s">
        <v>1849</v>
      </c>
      <c r="B1512">
        <v>550070612</v>
      </c>
      <c r="C1512">
        <v>44</v>
      </c>
      <c r="D1512">
        <v>44</v>
      </c>
      <c r="E1512">
        <f t="shared" si="24"/>
        <v>0</v>
      </c>
    </row>
    <row r="1513" spans="1:5">
      <c r="A1513" s="241" t="s">
        <v>1850</v>
      </c>
      <c r="B1513">
        <v>550070612</v>
      </c>
      <c r="C1513">
        <v>44</v>
      </c>
      <c r="D1513">
        <v>44</v>
      </c>
      <c r="E1513">
        <f t="shared" si="24"/>
        <v>0</v>
      </c>
    </row>
    <row r="1514" spans="1:5">
      <c r="A1514" s="241" t="s">
        <v>1851</v>
      </c>
      <c r="B1514">
        <v>550062285</v>
      </c>
      <c r="C1514">
        <v>1</v>
      </c>
      <c r="D1514">
        <v>1</v>
      </c>
      <c r="E1514">
        <f t="shared" si="24"/>
        <v>0</v>
      </c>
    </row>
    <row r="1515" spans="1:5">
      <c r="A1515" s="241" t="s">
        <v>1852</v>
      </c>
      <c r="B1515">
        <v>550062285</v>
      </c>
      <c r="C1515">
        <v>1</v>
      </c>
      <c r="D1515">
        <v>1</v>
      </c>
      <c r="E1515">
        <f t="shared" si="24"/>
        <v>0</v>
      </c>
    </row>
    <row r="1516" spans="1:5">
      <c r="A1516" s="241" t="s">
        <v>1853</v>
      </c>
      <c r="B1516">
        <v>550062285</v>
      </c>
      <c r="C1516">
        <v>1</v>
      </c>
      <c r="D1516">
        <v>1</v>
      </c>
      <c r="E1516">
        <f t="shared" si="24"/>
        <v>0</v>
      </c>
    </row>
    <row r="1517" spans="1:5">
      <c r="A1517" s="241" t="s">
        <v>1854</v>
      </c>
      <c r="B1517">
        <v>550062285</v>
      </c>
      <c r="C1517">
        <v>1</v>
      </c>
      <c r="D1517">
        <v>1</v>
      </c>
      <c r="E1517">
        <f t="shared" si="24"/>
        <v>0</v>
      </c>
    </row>
    <row r="1518" spans="1:5">
      <c r="A1518" s="241" t="s">
        <v>1855</v>
      </c>
      <c r="B1518">
        <v>550044360</v>
      </c>
      <c r="C1518">
        <v>4</v>
      </c>
      <c r="D1518">
        <v>4</v>
      </c>
      <c r="E1518">
        <f t="shared" si="24"/>
        <v>0</v>
      </c>
    </row>
    <row r="1519" spans="1:5">
      <c r="A1519" s="241" t="s">
        <v>1856</v>
      </c>
      <c r="B1519">
        <v>550044360</v>
      </c>
      <c r="C1519">
        <v>4</v>
      </c>
      <c r="D1519">
        <v>4</v>
      </c>
      <c r="E1519">
        <f t="shared" si="24"/>
        <v>0</v>
      </c>
    </row>
    <row r="1520" spans="1:5">
      <c r="A1520" s="241" t="s">
        <v>1857</v>
      </c>
      <c r="B1520">
        <v>550058593</v>
      </c>
      <c r="C1520">
        <v>48</v>
      </c>
      <c r="D1520">
        <v>48</v>
      </c>
      <c r="E1520">
        <f t="shared" si="24"/>
        <v>0</v>
      </c>
    </row>
    <row r="1521" spans="1:5">
      <c r="A1521" s="241" t="s">
        <v>1858</v>
      </c>
      <c r="B1521">
        <v>550058593</v>
      </c>
      <c r="C1521">
        <v>48</v>
      </c>
      <c r="D1521">
        <v>48</v>
      </c>
      <c r="E1521">
        <f t="shared" si="24"/>
        <v>0</v>
      </c>
    </row>
    <row r="1522" spans="1:5">
      <c r="A1522" s="241" t="s">
        <v>1859</v>
      </c>
      <c r="B1522">
        <v>550070612</v>
      </c>
      <c r="C1522">
        <v>44</v>
      </c>
      <c r="D1522">
        <v>44</v>
      </c>
      <c r="E1522">
        <f t="shared" si="24"/>
        <v>0</v>
      </c>
    </row>
    <row r="1523" spans="1:5">
      <c r="A1523" s="241" t="s">
        <v>1860</v>
      </c>
      <c r="B1523">
        <v>550070612</v>
      </c>
      <c r="C1523">
        <v>44</v>
      </c>
      <c r="D1523">
        <v>44</v>
      </c>
      <c r="E1523">
        <f t="shared" si="24"/>
        <v>0</v>
      </c>
    </row>
    <row r="1524" spans="1:5">
      <c r="A1524" s="241" t="s">
        <v>1861</v>
      </c>
      <c r="B1524">
        <v>550062285</v>
      </c>
      <c r="C1524">
        <v>1</v>
      </c>
      <c r="D1524">
        <v>1</v>
      </c>
      <c r="E1524">
        <f t="shared" si="24"/>
        <v>0</v>
      </c>
    </row>
    <row r="1525" spans="1:5">
      <c r="A1525" s="241" t="s">
        <v>1862</v>
      </c>
      <c r="B1525">
        <v>550062285</v>
      </c>
      <c r="C1525">
        <v>1</v>
      </c>
      <c r="D1525">
        <v>1</v>
      </c>
      <c r="E1525">
        <f t="shared" si="24"/>
        <v>0</v>
      </c>
    </row>
    <row r="1526" spans="1:5">
      <c r="A1526" s="241" t="s">
        <v>1863</v>
      </c>
      <c r="B1526">
        <v>550062285</v>
      </c>
      <c r="C1526">
        <v>1</v>
      </c>
      <c r="D1526">
        <v>1</v>
      </c>
      <c r="E1526">
        <f t="shared" si="24"/>
        <v>0</v>
      </c>
    </row>
    <row r="1527" spans="1:5">
      <c r="A1527" s="241" t="s">
        <v>1864</v>
      </c>
      <c r="B1527">
        <v>550062285</v>
      </c>
      <c r="C1527">
        <v>1</v>
      </c>
      <c r="D1527">
        <v>1</v>
      </c>
      <c r="E1527">
        <f t="shared" si="24"/>
        <v>0</v>
      </c>
    </row>
    <row r="1528" spans="1:5">
      <c r="A1528" s="241" t="s">
        <v>1865</v>
      </c>
      <c r="B1528">
        <v>550070612</v>
      </c>
      <c r="C1528">
        <v>44</v>
      </c>
      <c r="D1528">
        <v>44</v>
      </c>
      <c r="E1528">
        <f t="shared" si="24"/>
        <v>0</v>
      </c>
    </row>
    <row r="1529" spans="1:5">
      <c r="A1529" s="241" t="s">
        <v>1866</v>
      </c>
      <c r="B1529">
        <v>550070612</v>
      </c>
      <c r="C1529">
        <v>44</v>
      </c>
      <c r="D1529">
        <v>44</v>
      </c>
      <c r="E1529">
        <f t="shared" si="24"/>
        <v>0</v>
      </c>
    </row>
    <row r="1530" spans="1:5">
      <c r="A1530" s="241" t="s">
        <v>1867</v>
      </c>
      <c r="B1530">
        <v>550070612</v>
      </c>
      <c r="C1530">
        <v>44</v>
      </c>
      <c r="D1530">
        <v>44</v>
      </c>
      <c r="E1530">
        <f t="shared" si="24"/>
        <v>0</v>
      </c>
    </row>
    <row r="1531" spans="1:5">
      <c r="A1531" s="241" t="s">
        <v>1868</v>
      </c>
      <c r="B1531">
        <v>550070612</v>
      </c>
      <c r="C1531">
        <v>44</v>
      </c>
      <c r="D1531">
        <v>44</v>
      </c>
      <c r="E1531">
        <f t="shared" si="24"/>
        <v>0</v>
      </c>
    </row>
    <row r="1532" spans="1:5">
      <c r="A1532" s="241" t="s">
        <v>1869</v>
      </c>
      <c r="B1532">
        <v>550070612</v>
      </c>
      <c r="C1532">
        <v>44</v>
      </c>
      <c r="D1532">
        <v>44</v>
      </c>
      <c r="E1532">
        <f t="shared" si="24"/>
        <v>0</v>
      </c>
    </row>
    <row r="1533" spans="1:5">
      <c r="A1533" s="241" t="s">
        <v>1870</v>
      </c>
      <c r="B1533">
        <v>550070612</v>
      </c>
      <c r="C1533">
        <v>44</v>
      </c>
      <c r="D1533">
        <v>44</v>
      </c>
      <c r="E1533">
        <f t="shared" si="24"/>
        <v>0</v>
      </c>
    </row>
    <row r="1534" spans="1:5">
      <c r="A1534" s="241" t="s">
        <v>1871</v>
      </c>
      <c r="B1534">
        <v>550056226</v>
      </c>
      <c r="C1534">
        <v>2</v>
      </c>
      <c r="D1534">
        <v>2</v>
      </c>
      <c r="E1534">
        <f t="shared" si="24"/>
        <v>0</v>
      </c>
    </row>
    <row r="1535" spans="1:5">
      <c r="A1535" s="241" t="s">
        <v>1872</v>
      </c>
      <c r="B1535">
        <v>550048593</v>
      </c>
      <c r="C1535">
        <v>5</v>
      </c>
      <c r="D1535">
        <v>5</v>
      </c>
      <c r="E1535">
        <f t="shared" si="24"/>
        <v>0</v>
      </c>
    </row>
    <row r="1536" spans="1:5">
      <c r="A1536" s="241" t="s">
        <v>1873</v>
      </c>
      <c r="B1536">
        <v>550062285</v>
      </c>
      <c r="C1536">
        <v>1</v>
      </c>
      <c r="D1536">
        <v>1</v>
      </c>
      <c r="E1536">
        <f t="shared" si="24"/>
        <v>0</v>
      </c>
    </row>
    <row r="1537" spans="1:5">
      <c r="A1537" s="241" t="s">
        <v>1874</v>
      </c>
      <c r="B1537">
        <v>550062285</v>
      </c>
      <c r="C1537">
        <v>1</v>
      </c>
      <c r="D1537">
        <v>1</v>
      </c>
      <c r="E1537">
        <f t="shared" si="24"/>
        <v>0</v>
      </c>
    </row>
    <row r="1538" spans="1:5">
      <c r="A1538" s="241" t="s">
        <v>1875</v>
      </c>
      <c r="B1538">
        <v>550070612</v>
      </c>
      <c r="C1538">
        <v>44</v>
      </c>
      <c r="D1538">
        <v>44</v>
      </c>
      <c r="E1538">
        <f t="shared" si="24"/>
        <v>0</v>
      </c>
    </row>
    <row r="1539" spans="1:5">
      <c r="A1539" s="241" t="s">
        <v>1876</v>
      </c>
      <c r="B1539">
        <v>550070612</v>
      </c>
      <c r="C1539">
        <v>44</v>
      </c>
      <c r="D1539">
        <v>44</v>
      </c>
      <c r="E1539">
        <f t="shared" si="24"/>
        <v>0</v>
      </c>
    </row>
    <row r="1540" spans="1:5">
      <c r="A1540" s="241" t="s">
        <v>1877</v>
      </c>
      <c r="B1540">
        <v>550048593</v>
      </c>
      <c r="C1540">
        <v>48</v>
      </c>
      <c r="D1540">
        <v>48</v>
      </c>
      <c r="E1540">
        <f t="shared" si="24"/>
        <v>0</v>
      </c>
    </row>
    <row r="1541" spans="1:5">
      <c r="A1541" s="241" t="s">
        <v>1878</v>
      </c>
      <c r="B1541">
        <v>550048593</v>
      </c>
      <c r="C1541">
        <v>48</v>
      </c>
      <c r="D1541">
        <v>48</v>
      </c>
      <c r="E1541">
        <f t="shared" ref="E1541:E1604" si="25">C1541-D1541</f>
        <v>0</v>
      </c>
    </row>
    <row r="1542" spans="1:5">
      <c r="A1542" s="241" t="s">
        <v>1879</v>
      </c>
      <c r="B1542">
        <v>550048593</v>
      </c>
      <c r="C1542">
        <v>48</v>
      </c>
      <c r="D1542">
        <v>48</v>
      </c>
      <c r="E1542">
        <f t="shared" si="25"/>
        <v>0</v>
      </c>
    </row>
    <row r="1543" spans="1:5">
      <c r="A1543" s="241" t="s">
        <v>1880</v>
      </c>
      <c r="B1543">
        <v>550048593</v>
      </c>
      <c r="C1543">
        <v>48</v>
      </c>
      <c r="D1543">
        <v>48</v>
      </c>
      <c r="E1543">
        <f t="shared" si="25"/>
        <v>0</v>
      </c>
    </row>
    <row r="1544" spans="1:5">
      <c r="A1544" s="241" t="s">
        <v>1881</v>
      </c>
      <c r="B1544">
        <v>550062632</v>
      </c>
      <c r="C1544">
        <v>26</v>
      </c>
      <c r="D1544">
        <v>26</v>
      </c>
      <c r="E1544">
        <f t="shared" si="25"/>
        <v>0</v>
      </c>
    </row>
    <row r="1545" spans="1:5">
      <c r="A1545" s="241" t="s">
        <v>1882</v>
      </c>
      <c r="B1545">
        <v>550025044</v>
      </c>
      <c r="C1545">
        <v>0</v>
      </c>
      <c r="E1545">
        <f t="shared" si="25"/>
        <v>0</v>
      </c>
    </row>
    <row r="1546" spans="1:5">
      <c r="A1546" s="241" t="s">
        <v>1883</v>
      </c>
      <c r="B1546">
        <v>550048593</v>
      </c>
      <c r="C1546">
        <v>48</v>
      </c>
      <c r="D1546">
        <v>48</v>
      </c>
      <c r="E1546">
        <f t="shared" si="25"/>
        <v>0</v>
      </c>
    </row>
    <row r="1547" spans="1:5">
      <c r="A1547" s="241" t="s">
        <v>1884</v>
      </c>
      <c r="B1547">
        <v>550048593</v>
      </c>
      <c r="C1547">
        <v>48</v>
      </c>
      <c r="D1547">
        <v>48</v>
      </c>
      <c r="E1547">
        <f t="shared" si="25"/>
        <v>0</v>
      </c>
    </row>
    <row r="1548" spans="1:5">
      <c r="A1548" s="241" t="s">
        <v>1885</v>
      </c>
      <c r="B1548">
        <v>550048593</v>
      </c>
      <c r="C1548">
        <v>48</v>
      </c>
      <c r="D1548">
        <v>48</v>
      </c>
      <c r="E1548">
        <f t="shared" si="25"/>
        <v>0</v>
      </c>
    </row>
    <row r="1549" spans="1:5">
      <c r="A1549" s="241" t="s">
        <v>1886</v>
      </c>
      <c r="B1549">
        <v>550048593</v>
      </c>
      <c r="C1549">
        <v>48</v>
      </c>
      <c r="D1549">
        <v>48</v>
      </c>
      <c r="E1549">
        <f t="shared" si="25"/>
        <v>0</v>
      </c>
    </row>
    <row r="1550" spans="1:5">
      <c r="A1550" s="241" t="s">
        <v>1887</v>
      </c>
      <c r="B1550">
        <v>550049045</v>
      </c>
      <c r="C1550">
        <v>48</v>
      </c>
      <c r="D1550">
        <v>48</v>
      </c>
      <c r="E1550">
        <f t="shared" si="25"/>
        <v>0</v>
      </c>
    </row>
    <row r="1551" spans="1:5">
      <c r="A1551" s="241" t="s">
        <v>1888</v>
      </c>
      <c r="B1551">
        <v>550049045</v>
      </c>
      <c r="C1551">
        <v>48</v>
      </c>
      <c r="D1551">
        <v>48</v>
      </c>
      <c r="E1551">
        <f t="shared" si="25"/>
        <v>0</v>
      </c>
    </row>
    <row r="1552" spans="1:5">
      <c r="A1552" s="241" t="s">
        <v>1889</v>
      </c>
      <c r="B1552">
        <v>550070612</v>
      </c>
      <c r="C1552">
        <v>44</v>
      </c>
      <c r="D1552">
        <v>44</v>
      </c>
      <c r="E1552">
        <f t="shared" si="25"/>
        <v>0</v>
      </c>
    </row>
    <row r="1553" spans="1:5">
      <c r="A1553" s="241" t="s">
        <v>1890</v>
      </c>
      <c r="B1553">
        <v>550070612</v>
      </c>
      <c r="C1553">
        <v>44</v>
      </c>
      <c r="D1553">
        <v>44</v>
      </c>
      <c r="E1553">
        <f t="shared" si="25"/>
        <v>0</v>
      </c>
    </row>
    <row r="1554" spans="1:5">
      <c r="A1554" s="241" t="s">
        <v>1891</v>
      </c>
      <c r="B1554">
        <v>550069979</v>
      </c>
      <c r="C1554">
        <v>2</v>
      </c>
      <c r="D1554">
        <v>2</v>
      </c>
      <c r="E1554">
        <f t="shared" si="25"/>
        <v>0</v>
      </c>
    </row>
    <row r="1555" spans="1:5">
      <c r="A1555" s="241" t="s">
        <v>1892</v>
      </c>
      <c r="B1555">
        <v>550062460</v>
      </c>
      <c r="C1555">
        <v>0</v>
      </c>
      <c r="E1555">
        <f t="shared" si="25"/>
        <v>0</v>
      </c>
    </row>
    <row r="1556" spans="1:5">
      <c r="A1556" s="241" t="s">
        <v>1893</v>
      </c>
      <c r="B1556">
        <v>550070612</v>
      </c>
      <c r="C1556">
        <v>44</v>
      </c>
      <c r="D1556">
        <v>44</v>
      </c>
      <c r="E1556">
        <f t="shared" si="25"/>
        <v>0</v>
      </c>
    </row>
    <row r="1557" spans="1:5">
      <c r="A1557" s="241" t="s">
        <v>1894</v>
      </c>
      <c r="B1557">
        <v>550070612</v>
      </c>
      <c r="C1557">
        <v>44</v>
      </c>
      <c r="D1557">
        <v>44</v>
      </c>
      <c r="E1557">
        <f t="shared" si="25"/>
        <v>0</v>
      </c>
    </row>
    <row r="1558" spans="1:5">
      <c r="A1558" s="241" t="s">
        <v>1895</v>
      </c>
      <c r="B1558">
        <v>550070614</v>
      </c>
      <c r="C1558">
        <v>36</v>
      </c>
      <c r="D1558">
        <v>36</v>
      </c>
      <c r="E1558">
        <f t="shared" si="25"/>
        <v>0</v>
      </c>
    </row>
    <row r="1559" spans="1:5">
      <c r="A1559" s="241" t="s">
        <v>1896</v>
      </c>
      <c r="B1559">
        <v>550070614</v>
      </c>
      <c r="C1559">
        <v>36</v>
      </c>
      <c r="D1559">
        <v>36</v>
      </c>
      <c r="E1559">
        <f t="shared" si="25"/>
        <v>0</v>
      </c>
    </row>
    <row r="1560" spans="1:5">
      <c r="A1560" s="241" t="s">
        <v>1897</v>
      </c>
      <c r="B1560">
        <v>550070614</v>
      </c>
      <c r="C1560">
        <v>36</v>
      </c>
      <c r="D1560">
        <v>36</v>
      </c>
      <c r="E1560">
        <f t="shared" si="25"/>
        <v>0</v>
      </c>
    </row>
    <row r="1561" spans="1:5">
      <c r="A1561" s="241" t="s">
        <v>1898</v>
      </c>
      <c r="B1561">
        <v>550070614</v>
      </c>
      <c r="C1561">
        <v>36</v>
      </c>
      <c r="D1561">
        <v>36</v>
      </c>
      <c r="E1561">
        <f t="shared" si="25"/>
        <v>0</v>
      </c>
    </row>
    <row r="1562" spans="1:5">
      <c r="A1562" s="241" t="s">
        <v>1899</v>
      </c>
      <c r="B1562">
        <v>550048593</v>
      </c>
      <c r="C1562">
        <v>48</v>
      </c>
      <c r="D1562">
        <v>48</v>
      </c>
      <c r="E1562">
        <f t="shared" si="25"/>
        <v>0</v>
      </c>
    </row>
    <row r="1563" spans="1:5">
      <c r="A1563" s="241" t="s">
        <v>1900</v>
      </c>
      <c r="B1563">
        <v>550048593</v>
      </c>
      <c r="C1563">
        <v>48</v>
      </c>
      <c r="D1563">
        <v>48</v>
      </c>
      <c r="E1563">
        <f t="shared" si="25"/>
        <v>0</v>
      </c>
    </row>
    <row r="1564" spans="1:5">
      <c r="A1564" s="241" t="s">
        <v>1901</v>
      </c>
      <c r="B1564" t="s">
        <v>3322</v>
      </c>
      <c r="C1564">
        <v>0</v>
      </c>
      <c r="E1564">
        <f t="shared" si="25"/>
        <v>0</v>
      </c>
    </row>
    <row r="1565" spans="1:5">
      <c r="A1565" s="241" t="s">
        <v>1902</v>
      </c>
      <c r="B1565" t="s">
        <v>3322</v>
      </c>
      <c r="C1565">
        <v>0</v>
      </c>
      <c r="E1565">
        <f t="shared" si="25"/>
        <v>0</v>
      </c>
    </row>
    <row r="1566" spans="1:5">
      <c r="A1566" s="241" t="s">
        <v>1903</v>
      </c>
      <c r="B1566" t="s">
        <v>3322</v>
      </c>
      <c r="C1566">
        <v>0</v>
      </c>
      <c r="E1566">
        <f t="shared" si="25"/>
        <v>0</v>
      </c>
    </row>
    <row r="1567" spans="1:5">
      <c r="A1567" s="241" t="s">
        <v>1904</v>
      </c>
      <c r="B1567" t="s">
        <v>3322</v>
      </c>
      <c r="C1567">
        <v>0</v>
      </c>
      <c r="E1567">
        <f t="shared" si="25"/>
        <v>0</v>
      </c>
    </row>
    <row r="1568" spans="1:5">
      <c r="A1568" s="241" t="s">
        <v>1905</v>
      </c>
      <c r="B1568" t="s">
        <v>3322</v>
      </c>
      <c r="C1568">
        <v>0</v>
      </c>
      <c r="E1568">
        <f t="shared" si="25"/>
        <v>0</v>
      </c>
    </row>
    <row r="1569" spans="1:5">
      <c r="A1569" s="241" t="s">
        <v>1906</v>
      </c>
      <c r="B1569" t="s">
        <v>3322</v>
      </c>
      <c r="C1569">
        <v>0</v>
      </c>
      <c r="E1569">
        <f t="shared" si="25"/>
        <v>0</v>
      </c>
    </row>
    <row r="1570" spans="1:5">
      <c r="A1570" s="241" t="s">
        <v>1907</v>
      </c>
      <c r="B1570" t="s">
        <v>3322</v>
      </c>
      <c r="C1570">
        <v>0</v>
      </c>
      <c r="E1570">
        <f t="shared" si="25"/>
        <v>0</v>
      </c>
    </row>
    <row r="1571" spans="1:5">
      <c r="A1571" s="241" t="s">
        <v>1908</v>
      </c>
      <c r="B1571" t="s">
        <v>3322</v>
      </c>
      <c r="C1571">
        <v>0</v>
      </c>
      <c r="E1571">
        <f t="shared" si="25"/>
        <v>0</v>
      </c>
    </row>
    <row r="1572" spans="1:5">
      <c r="A1572" s="241" t="s">
        <v>1909</v>
      </c>
      <c r="B1572" t="s">
        <v>3322</v>
      </c>
      <c r="C1572">
        <v>0</v>
      </c>
      <c r="E1572">
        <f t="shared" si="25"/>
        <v>0</v>
      </c>
    </row>
    <row r="1573" spans="1:5">
      <c r="A1573" s="241" t="s">
        <v>1910</v>
      </c>
      <c r="B1573" t="s">
        <v>3322</v>
      </c>
      <c r="C1573">
        <v>0</v>
      </c>
      <c r="E1573">
        <f t="shared" si="25"/>
        <v>0</v>
      </c>
    </row>
    <row r="1574" spans="1:5">
      <c r="A1574" s="241" t="s">
        <v>1911</v>
      </c>
      <c r="B1574">
        <v>550074572</v>
      </c>
      <c r="C1574">
        <v>1</v>
      </c>
      <c r="D1574">
        <v>1</v>
      </c>
      <c r="E1574">
        <f t="shared" si="25"/>
        <v>0</v>
      </c>
    </row>
    <row r="1575" spans="1:5">
      <c r="A1575" s="241" t="s">
        <v>1912</v>
      </c>
      <c r="B1575">
        <v>550047302</v>
      </c>
      <c r="C1575">
        <v>9</v>
      </c>
      <c r="D1575">
        <v>9</v>
      </c>
      <c r="E1575">
        <f t="shared" si="25"/>
        <v>0</v>
      </c>
    </row>
    <row r="1576" spans="1:5">
      <c r="A1576" s="241" t="s">
        <v>1913</v>
      </c>
      <c r="B1576">
        <v>550027259</v>
      </c>
      <c r="C1576">
        <v>1</v>
      </c>
      <c r="D1576">
        <v>1</v>
      </c>
      <c r="E1576">
        <f t="shared" si="25"/>
        <v>0</v>
      </c>
    </row>
    <row r="1577" spans="1:5">
      <c r="A1577" s="241" t="s">
        <v>1914</v>
      </c>
      <c r="B1577">
        <v>550027259</v>
      </c>
      <c r="C1577">
        <v>1</v>
      </c>
      <c r="D1577">
        <v>1</v>
      </c>
      <c r="E1577">
        <f t="shared" si="25"/>
        <v>0</v>
      </c>
    </row>
    <row r="1578" spans="1:5">
      <c r="A1578" s="241" t="s">
        <v>1915</v>
      </c>
      <c r="B1578">
        <v>550077346</v>
      </c>
      <c r="C1578">
        <v>44</v>
      </c>
      <c r="D1578">
        <v>44</v>
      </c>
      <c r="E1578">
        <f t="shared" si="25"/>
        <v>0</v>
      </c>
    </row>
    <row r="1579" spans="1:5">
      <c r="A1579" s="241" t="s">
        <v>1916</v>
      </c>
      <c r="B1579">
        <v>550062463</v>
      </c>
      <c r="C1579">
        <v>48</v>
      </c>
      <c r="D1579">
        <v>48</v>
      </c>
      <c r="E1579">
        <f t="shared" si="25"/>
        <v>0</v>
      </c>
    </row>
    <row r="1580" spans="1:5">
      <c r="A1580" s="241" t="s">
        <v>1917</v>
      </c>
      <c r="B1580">
        <v>550058592</v>
      </c>
      <c r="C1580">
        <v>44</v>
      </c>
      <c r="D1580">
        <v>44</v>
      </c>
      <c r="E1580">
        <f t="shared" si="25"/>
        <v>0</v>
      </c>
    </row>
    <row r="1581" spans="1:5">
      <c r="A1581" s="241" t="s">
        <v>1918</v>
      </c>
      <c r="B1581">
        <v>550058592</v>
      </c>
      <c r="C1581">
        <v>44</v>
      </c>
      <c r="D1581">
        <v>44</v>
      </c>
      <c r="E1581">
        <f t="shared" si="25"/>
        <v>0</v>
      </c>
    </row>
    <row r="1582" spans="1:5">
      <c r="A1582" s="241" t="s">
        <v>1919</v>
      </c>
      <c r="B1582">
        <v>550058592</v>
      </c>
      <c r="C1582">
        <v>44</v>
      </c>
      <c r="D1582">
        <v>44</v>
      </c>
      <c r="E1582">
        <f t="shared" si="25"/>
        <v>0</v>
      </c>
    </row>
    <row r="1583" spans="1:5">
      <c r="A1583" s="241" t="s">
        <v>1920</v>
      </c>
      <c r="B1583">
        <v>550058592</v>
      </c>
      <c r="C1583">
        <v>44</v>
      </c>
      <c r="D1583">
        <v>44</v>
      </c>
      <c r="E1583">
        <f t="shared" si="25"/>
        <v>0</v>
      </c>
    </row>
    <row r="1584" spans="1:5">
      <c r="A1584" s="241" t="s">
        <v>1921</v>
      </c>
      <c r="B1584">
        <v>550027259</v>
      </c>
      <c r="C1584">
        <v>1</v>
      </c>
      <c r="D1584">
        <v>1</v>
      </c>
      <c r="E1584">
        <f t="shared" si="25"/>
        <v>0</v>
      </c>
    </row>
    <row r="1585" spans="1:5">
      <c r="A1585" s="241" t="s">
        <v>1922</v>
      </c>
      <c r="B1585">
        <v>550027259</v>
      </c>
      <c r="C1585">
        <v>1</v>
      </c>
      <c r="D1585">
        <v>1</v>
      </c>
      <c r="E1585">
        <f t="shared" si="25"/>
        <v>0</v>
      </c>
    </row>
    <row r="1586" spans="1:5">
      <c r="A1586" s="241" t="s">
        <v>1923</v>
      </c>
      <c r="B1586">
        <v>550027259</v>
      </c>
      <c r="C1586">
        <v>1</v>
      </c>
      <c r="D1586">
        <v>1</v>
      </c>
      <c r="E1586">
        <f t="shared" si="25"/>
        <v>0</v>
      </c>
    </row>
    <row r="1587" spans="1:5">
      <c r="A1587" s="241" t="s">
        <v>1924</v>
      </c>
      <c r="B1587">
        <v>550027259</v>
      </c>
      <c r="C1587">
        <v>1</v>
      </c>
      <c r="D1587">
        <v>1</v>
      </c>
      <c r="E1587">
        <f t="shared" si="25"/>
        <v>0</v>
      </c>
    </row>
    <row r="1588" spans="1:5">
      <c r="A1588" s="241" t="s">
        <v>1925</v>
      </c>
      <c r="B1588">
        <v>550062463</v>
      </c>
      <c r="C1588">
        <v>48</v>
      </c>
      <c r="D1588">
        <v>48</v>
      </c>
      <c r="E1588">
        <f t="shared" si="25"/>
        <v>0</v>
      </c>
    </row>
    <row r="1589" spans="1:5">
      <c r="A1589" s="241" t="s">
        <v>1926</v>
      </c>
      <c r="B1589">
        <v>550062463</v>
      </c>
      <c r="C1589">
        <v>48</v>
      </c>
      <c r="D1589">
        <v>48</v>
      </c>
      <c r="E1589">
        <f t="shared" si="25"/>
        <v>0</v>
      </c>
    </row>
    <row r="1590" spans="1:5">
      <c r="A1590" s="241" t="s">
        <v>1927</v>
      </c>
      <c r="B1590">
        <v>550058592</v>
      </c>
      <c r="C1590">
        <v>44</v>
      </c>
      <c r="D1590">
        <v>44</v>
      </c>
      <c r="E1590">
        <f t="shared" si="25"/>
        <v>0</v>
      </c>
    </row>
    <row r="1591" spans="1:5">
      <c r="A1591" s="241" t="s">
        <v>1928</v>
      </c>
      <c r="B1591">
        <v>550058592</v>
      </c>
      <c r="C1591">
        <v>44</v>
      </c>
      <c r="D1591">
        <v>44</v>
      </c>
      <c r="E1591">
        <f t="shared" si="25"/>
        <v>0</v>
      </c>
    </row>
    <row r="1592" spans="1:5">
      <c r="A1592" s="241" t="s">
        <v>1929</v>
      </c>
      <c r="B1592">
        <v>550058592</v>
      </c>
      <c r="C1592">
        <v>44</v>
      </c>
      <c r="D1592">
        <v>44</v>
      </c>
      <c r="E1592">
        <f t="shared" si="25"/>
        <v>0</v>
      </c>
    </row>
    <row r="1593" spans="1:5">
      <c r="A1593" s="241" t="s">
        <v>1930</v>
      </c>
      <c r="B1593">
        <v>550058592</v>
      </c>
      <c r="C1593">
        <v>44</v>
      </c>
      <c r="D1593">
        <v>44</v>
      </c>
      <c r="E1593">
        <f t="shared" si="25"/>
        <v>0</v>
      </c>
    </row>
    <row r="1594" spans="1:5">
      <c r="A1594" s="241" t="s">
        <v>1931</v>
      </c>
      <c r="B1594">
        <v>550027259</v>
      </c>
      <c r="C1594">
        <v>1</v>
      </c>
      <c r="D1594">
        <v>1</v>
      </c>
      <c r="E1594">
        <f t="shared" si="25"/>
        <v>0</v>
      </c>
    </row>
    <row r="1595" spans="1:5">
      <c r="A1595" s="241" t="s">
        <v>1932</v>
      </c>
      <c r="B1595">
        <v>550027259</v>
      </c>
      <c r="C1595">
        <v>1</v>
      </c>
      <c r="D1595">
        <v>1</v>
      </c>
      <c r="E1595">
        <f t="shared" si="25"/>
        <v>0</v>
      </c>
    </row>
    <row r="1596" spans="1:5">
      <c r="A1596" s="241" t="s">
        <v>1933</v>
      </c>
      <c r="B1596">
        <v>550027259</v>
      </c>
      <c r="C1596">
        <v>0</v>
      </c>
      <c r="E1596">
        <f t="shared" si="25"/>
        <v>0</v>
      </c>
    </row>
    <row r="1597" spans="1:5">
      <c r="A1597" s="241" t="s">
        <v>1934</v>
      </c>
      <c r="B1597">
        <v>550027259</v>
      </c>
      <c r="C1597">
        <v>1</v>
      </c>
      <c r="D1597">
        <v>1</v>
      </c>
      <c r="E1597">
        <f t="shared" si="25"/>
        <v>0</v>
      </c>
    </row>
    <row r="1598" spans="1:5">
      <c r="A1598" s="241" t="s">
        <v>1935</v>
      </c>
      <c r="B1598">
        <v>550062631</v>
      </c>
      <c r="C1598">
        <v>44</v>
      </c>
      <c r="D1598">
        <v>44</v>
      </c>
      <c r="E1598">
        <f t="shared" si="25"/>
        <v>0</v>
      </c>
    </row>
    <row r="1599" spans="1:5">
      <c r="A1599" s="241" t="s">
        <v>1936</v>
      </c>
      <c r="B1599">
        <v>550058592</v>
      </c>
      <c r="C1599">
        <v>44</v>
      </c>
      <c r="D1599">
        <v>44</v>
      </c>
      <c r="E1599">
        <f t="shared" si="25"/>
        <v>0</v>
      </c>
    </row>
    <row r="1600" spans="1:5">
      <c r="A1600" s="241" t="s">
        <v>1937</v>
      </c>
      <c r="B1600">
        <v>550058592</v>
      </c>
      <c r="C1600">
        <v>44</v>
      </c>
      <c r="D1600">
        <v>44</v>
      </c>
      <c r="E1600">
        <f t="shared" si="25"/>
        <v>0</v>
      </c>
    </row>
    <row r="1601" spans="1:5">
      <c r="A1601" s="241" t="s">
        <v>1938</v>
      </c>
      <c r="B1601">
        <v>550077347</v>
      </c>
      <c r="C1601">
        <v>48</v>
      </c>
      <c r="D1601">
        <v>48</v>
      </c>
      <c r="E1601">
        <f t="shared" si="25"/>
        <v>0</v>
      </c>
    </row>
    <row r="1602" spans="1:5">
      <c r="A1602" s="241" t="s">
        <v>1939</v>
      </c>
      <c r="B1602">
        <v>550058592</v>
      </c>
      <c r="C1602">
        <v>44</v>
      </c>
      <c r="D1602">
        <v>44</v>
      </c>
      <c r="E1602">
        <f t="shared" si="25"/>
        <v>0</v>
      </c>
    </row>
    <row r="1603" spans="1:5">
      <c r="A1603" s="241" t="s">
        <v>1940</v>
      </c>
      <c r="B1603">
        <v>550058592</v>
      </c>
      <c r="C1603">
        <v>44</v>
      </c>
      <c r="D1603">
        <v>44</v>
      </c>
      <c r="E1603">
        <f t="shared" si="25"/>
        <v>0</v>
      </c>
    </row>
    <row r="1604" spans="1:5">
      <c r="A1604" s="241" t="s">
        <v>1941</v>
      </c>
      <c r="B1604">
        <v>550070615</v>
      </c>
      <c r="C1604">
        <v>28</v>
      </c>
      <c r="D1604">
        <v>28</v>
      </c>
      <c r="E1604">
        <f t="shared" si="25"/>
        <v>0</v>
      </c>
    </row>
    <row r="1605" spans="1:5">
      <c r="A1605" s="241" t="s">
        <v>1942</v>
      </c>
      <c r="B1605">
        <v>550037752</v>
      </c>
      <c r="C1605">
        <v>1</v>
      </c>
      <c r="D1605">
        <v>1</v>
      </c>
      <c r="E1605">
        <f t="shared" ref="E1605:E1668" si="26">C1605-D1605</f>
        <v>0</v>
      </c>
    </row>
    <row r="1606" spans="1:5">
      <c r="A1606" s="241" t="s">
        <v>1943</v>
      </c>
      <c r="B1606">
        <v>550027259</v>
      </c>
      <c r="C1606">
        <v>1</v>
      </c>
      <c r="D1606">
        <v>1</v>
      </c>
      <c r="E1606">
        <f t="shared" si="26"/>
        <v>0</v>
      </c>
    </row>
    <row r="1607" spans="1:5">
      <c r="A1607" s="241" t="s">
        <v>1944</v>
      </c>
      <c r="B1607">
        <v>550027259</v>
      </c>
      <c r="C1607">
        <v>1</v>
      </c>
      <c r="D1607">
        <v>1</v>
      </c>
      <c r="E1607">
        <f t="shared" si="26"/>
        <v>0</v>
      </c>
    </row>
    <row r="1608" spans="1:5">
      <c r="A1608" s="241" t="s">
        <v>1945</v>
      </c>
      <c r="B1608">
        <v>550077344</v>
      </c>
      <c r="C1608">
        <v>44</v>
      </c>
      <c r="D1608">
        <v>44</v>
      </c>
      <c r="E1608">
        <f t="shared" si="26"/>
        <v>0</v>
      </c>
    </row>
    <row r="1609" spans="1:5">
      <c r="A1609" s="241" t="s">
        <v>1946</v>
      </c>
      <c r="B1609">
        <v>550077344</v>
      </c>
      <c r="C1609">
        <v>44</v>
      </c>
      <c r="D1609">
        <v>44</v>
      </c>
      <c r="E1609">
        <f t="shared" si="26"/>
        <v>0</v>
      </c>
    </row>
    <row r="1610" spans="1:5">
      <c r="A1610" s="241" t="s">
        <v>1947</v>
      </c>
      <c r="B1610">
        <v>550058592</v>
      </c>
      <c r="C1610">
        <v>44</v>
      </c>
      <c r="D1610">
        <v>44</v>
      </c>
      <c r="E1610">
        <f t="shared" si="26"/>
        <v>0</v>
      </c>
    </row>
    <row r="1611" spans="1:5">
      <c r="A1611" s="241" t="s">
        <v>1948</v>
      </c>
      <c r="B1611">
        <v>550058592</v>
      </c>
      <c r="C1611">
        <v>44</v>
      </c>
      <c r="D1611">
        <v>44</v>
      </c>
      <c r="E1611">
        <f t="shared" si="26"/>
        <v>0</v>
      </c>
    </row>
    <row r="1612" spans="1:5">
      <c r="A1612" s="241" t="s">
        <v>1949</v>
      </c>
      <c r="B1612">
        <v>550058592</v>
      </c>
      <c r="C1612">
        <v>44</v>
      </c>
      <c r="D1612">
        <v>44</v>
      </c>
      <c r="E1612">
        <f t="shared" si="26"/>
        <v>0</v>
      </c>
    </row>
    <row r="1613" spans="1:5">
      <c r="A1613" s="241" t="s">
        <v>1950</v>
      </c>
      <c r="B1613">
        <v>550058592</v>
      </c>
      <c r="C1613">
        <v>44</v>
      </c>
      <c r="D1613">
        <v>44</v>
      </c>
      <c r="E1613">
        <f t="shared" si="26"/>
        <v>0</v>
      </c>
    </row>
    <row r="1614" spans="1:5">
      <c r="A1614" s="241" t="s">
        <v>1951</v>
      </c>
      <c r="B1614">
        <v>550045078</v>
      </c>
      <c r="C1614">
        <v>3</v>
      </c>
      <c r="D1614">
        <v>3</v>
      </c>
      <c r="E1614">
        <f t="shared" si="26"/>
        <v>0</v>
      </c>
    </row>
    <row r="1615" spans="1:5">
      <c r="A1615" s="241" t="s">
        <v>1952</v>
      </c>
      <c r="B1615">
        <v>550037752</v>
      </c>
      <c r="C1615">
        <v>1</v>
      </c>
      <c r="D1615">
        <v>1</v>
      </c>
      <c r="E1615">
        <f t="shared" si="26"/>
        <v>0</v>
      </c>
    </row>
    <row r="1616" spans="1:5">
      <c r="A1616" s="241" t="s">
        <v>1953</v>
      </c>
      <c r="B1616">
        <v>550046505</v>
      </c>
      <c r="C1616">
        <v>4</v>
      </c>
      <c r="D1616">
        <v>4</v>
      </c>
      <c r="E1616">
        <f t="shared" si="26"/>
        <v>0</v>
      </c>
    </row>
    <row r="1617" spans="1:5">
      <c r="A1617" s="241" t="s">
        <v>1954</v>
      </c>
      <c r="B1617">
        <v>550027259</v>
      </c>
      <c r="C1617">
        <v>1</v>
      </c>
      <c r="D1617">
        <v>1</v>
      </c>
      <c r="E1617">
        <f t="shared" si="26"/>
        <v>0</v>
      </c>
    </row>
    <row r="1618" spans="1:5">
      <c r="A1618" s="241" t="s">
        <v>1955</v>
      </c>
      <c r="B1618">
        <v>550062463</v>
      </c>
      <c r="C1618">
        <v>48</v>
      </c>
      <c r="D1618">
        <v>48</v>
      </c>
      <c r="E1618">
        <f t="shared" si="26"/>
        <v>0</v>
      </c>
    </row>
    <row r="1619" spans="1:5">
      <c r="A1619" s="241" t="s">
        <v>1956</v>
      </c>
      <c r="B1619">
        <v>550062463</v>
      </c>
      <c r="C1619">
        <v>48</v>
      </c>
      <c r="D1619">
        <v>48</v>
      </c>
      <c r="E1619">
        <f t="shared" si="26"/>
        <v>0</v>
      </c>
    </row>
    <row r="1620" spans="1:5">
      <c r="A1620" s="241" t="s">
        <v>1957</v>
      </c>
      <c r="B1620">
        <v>550058592</v>
      </c>
      <c r="C1620">
        <v>44</v>
      </c>
      <c r="D1620">
        <v>44</v>
      </c>
      <c r="E1620">
        <f t="shared" si="26"/>
        <v>0</v>
      </c>
    </row>
    <row r="1621" spans="1:5">
      <c r="A1621" s="241" t="s">
        <v>1958</v>
      </c>
      <c r="B1621">
        <v>550058592</v>
      </c>
      <c r="C1621">
        <v>44</v>
      </c>
      <c r="D1621">
        <v>44</v>
      </c>
      <c r="E1621">
        <f t="shared" si="26"/>
        <v>0</v>
      </c>
    </row>
    <row r="1622" spans="1:5">
      <c r="A1622" s="241" t="s">
        <v>1959</v>
      </c>
      <c r="B1622">
        <v>550058592</v>
      </c>
      <c r="C1622">
        <v>44</v>
      </c>
      <c r="D1622">
        <v>44</v>
      </c>
      <c r="E1622">
        <f t="shared" si="26"/>
        <v>0</v>
      </c>
    </row>
    <row r="1623" spans="1:5">
      <c r="A1623" s="241" t="s">
        <v>1960</v>
      </c>
      <c r="B1623">
        <v>550058592</v>
      </c>
      <c r="C1623">
        <v>44</v>
      </c>
      <c r="D1623">
        <v>44</v>
      </c>
      <c r="E1623">
        <f t="shared" si="26"/>
        <v>0</v>
      </c>
    </row>
    <row r="1624" spans="1:5">
      <c r="A1624" s="241" t="s">
        <v>1961</v>
      </c>
      <c r="B1624">
        <v>550046505</v>
      </c>
      <c r="C1624">
        <v>3</v>
      </c>
      <c r="D1624">
        <v>3</v>
      </c>
      <c r="E1624">
        <f t="shared" si="26"/>
        <v>0</v>
      </c>
    </row>
    <row r="1625" spans="1:5">
      <c r="A1625" s="241" t="s">
        <v>1962</v>
      </c>
      <c r="B1625">
        <v>550070794</v>
      </c>
      <c r="C1625">
        <v>0</v>
      </c>
      <c r="E1625">
        <f t="shared" si="26"/>
        <v>0</v>
      </c>
    </row>
    <row r="1626" spans="1:5">
      <c r="A1626" s="241" t="s">
        <v>1963</v>
      </c>
      <c r="B1626">
        <v>550027259</v>
      </c>
      <c r="C1626">
        <v>1</v>
      </c>
      <c r="D1626">
        <v>1</v>
      </c>
      <c r="E1626">
        <f t="shared" si="26"/>
        <v>0</v>
      </c>
    </row>
    <row r="1627" spans="1:5">
      <c r="A1627" s="241" t="s">
        <v>1964</v>
      </c>
      <c r="B1627">
        <v>550027259</v>
      </c>
      <c r="C1627">
        <v>1</v>
      </c>
      <c r="D1627">
        <v>1</v>
      </c>
      <c r="E1627">
        <f t="shared" si="26"/>
        <v>0</v>
      </c>
    </row>
    <row r="1628" spans="1:5">
      <c r="A1628" s="241" t="s">
        <v>1965</v>
      </c>
      <c r="B1628">
        <v>550062463</v>
      </c>
      <c r="C1628">
        <v>48</v>
      </c>
      <c r="D1628">
        <v>48</v>
      </c>
      <c r="E1628">
        <f t="shared" si="26"/>
        <v>0</v>
      </c>
    </row>
    <row r="1629" spans="1:5">
      <c r="A1629" s="241" t="s">
        <v>1966</v>
      </c>
      <c r="B1629">
        <v>550062463</v>
      </c>
      <c r="C1629">
        <v>48</v>
      </c>
      <c r="D1629">
        <v>48</v>
      </c>
      <c r="E1629">
        <f t="shared" si="26"/>
        <v>0</v>
      </c>
    </row>
    <row r="1630" spans="1:5">
      <c r="A1630" s="241" t="s">
        <v>1967</v>
      </c>
      <c r="B1630">
        <v>550058592</v>
      </c>
      <c r="C1630">
        <v>44</v>
      </c>
      <c r="D1630">
        <v>44</v>
      </c>
      <c r="E1630">
        <f t="shared" si="26"/>
        <v>0</v>
      </c>
    </row>
    <row r="1631" spans="1:5">
      <c r="A1631" s="241" t="s">
        <v>1968</v>
      </c>
      <c r="B1631">
        <v>550058592</v>
      </c>
      <c r="C1631">
        <v>44</v>
      </c>
      <c r="D1631">
        <v>44</v>
      </c>
      <c r="E1631">
        <f t="shared" si="26"/>
        <v>0</v>
      </c>
    </row>
    <row r="1632" spans="1:5">
      <c r="A1632" s="241" t="s">
        <v>1969</v>
      </c>
      <c r="B1632">
        <v>550058592</v>
      </c>
      <c r="C1632">
        <v>44</v>
      </c>
      <c r="D1632">
        <v>44</v>
      </c>
      <c r="E1632">
        <f t="shared" si="26"/>
        <v>0</v>
      </c>
    </row>
    <row r="1633" spans="1:5">
      <c r="A1633" s="241" t="s">
        <v>1970</v>
      </c>
      <c r="B1633">
        <v>550058592</v>
      </c>
      <c r="C1633">
        <v>44</v>
      </c>
      <c r="D1633">
        <v>44</v>
      </c>
      <c r="E1633">
        <f t="shared" si="26"/>
        <v>0</v>
      </c>
    </row>
    <row r="1634" spans="1:5">
      <c r="A1634" s="241" t="s">
        <v>1971</v>
      </c>
      <c r="B1634">
        <v>550027259</v>
      </c>
      <c r="C1634">
        <v>1</v>
      </c>
      <c r="D1634">
        <v>1</v>
      </c>
      <c r="E1634">
        <f t="shared" si="26"/>
        <v>0</v>
      </c>
    </row>
    <row r="1635" spans="1:5">
      <c r="A1635" s="241" t="s">
        <v>1972</v>
      </c>
      <c r="B1635">
        <v>550027259</v>
      </c>
      <c r="C1635">
        <v>1</v>
      </c>
      <c r="D1635">
        <v>1</v>
      </c>
      <c r="E1635">
        <f t="shared" si="26"/>
        <v>0</v>
      </c>
    </row>
    <row r="1636" spans="1:5">
      <c r="A1636" s="241" t="s">
        <v>1973</v>
      </c>
      <c r="B1636">
        <v>550027259</v>
      </c>
      <c r="C1636">
        <v>1</v>
      </c>
      <c r="D1636">
        <v>1</v>
      </c>
      <c r="E1636">
        <f t="shared" si="26"/>
        <v>0</v>
      </c>
    </row>
    <row r="1637" spans="1:5">
      <c r="A1637" s="241" t="s">
        <v>1974</v>
      </c>
      <c r="B1637">
        <v>550027259</v>
      </c>
      <c r="C1637">
        <v>1</v>
      </c>
      <c r="D1637">
        <v>1</v>
      </c>
      <c r="E1637">
        <f t="shared" si="26"/>
        <v>0</v>
      </c>
    </row>
    <row r="1638" spans="1:5">
      <c r="A1638" s="241" t="s">
        <v>1975</v>
      </c>
      <c r="B1638">
        <v>550062463</v>
      </c>
      <c r="C1638">
        <v>48</v>
      </c>
      <c r="D1638">
        <v>48</v>
      </c>
      <c r="E1638">
        <f t="shared" si="26"/>
        <v>0</v>
      </c>
    </row>
    <row r="1639" spans="1:5">
      <c r="A1639" s="241" t="s">
        <v>1976</v>
      </c>
      <c r="B1639">
        <v>550062463</v>
      </c>
      <c r="C1639">
        <v>48</v>
      </c>
      <c r="D1639">
        <v>48</v>
      </c>
      <c r="E1639">
        <f t="shared" si="26"/>
        <v>0</v>
      </c>
    </row>
    <row r="1640" spans="1:5">
      <c r="A1640" s="241" t="s">
        <v>1977</v>
      </c>
      <c r="B1640">
        <v>550058592</v>
      </c>
      <c r="C1640">
        <v>44</v>
      </c>
      <c r="D1640">
        <v>44</v>
      </c>
      <c r="E1640">
        <f t="shared" si="26"/>
        <v>0</v>
      </c>
    </row>
    <row r="1641" spans="1:5">
      <c r="A1641" s="241" t="s">
        <v>1978</v>
      </c>
      <c r="B1641">
        <v>550058592</v>
      </c>
      <c r="C1641">
        <v>44</v>
      </c>
      <c r="D1641">
        <v>44</v>
      </c>
      <c r="E1641">
        <f t="shared" si="26"/>
        <v>0</v>
      </c>
    </row>
    <row r="1642" spans="1:5">
      <c r="A1642" s="241" t="s">
        <v>1979</v>
      </c>
      <c r="B1642">
        <v>550058592</v>
      </c>
      <c r="C1642">
        <v>44</v>
      </c>
      <c r="D1642">
        <v>44</v>
      </c>
      <c r="E1642">
        <f t="shared" si="26"/>
        <v>0</v>
      </c>
    </row>
    <row r="1643" spans="1:5">
      <c r="A1643" s="241" t="s">
        <v>1980</v>
      </c>
      <c r="B1643">
        <v>550058592</v>
      </c>
      <c r="C1643">
        <v>44</v>
      </c>
      <c r="D1643">
        <v>44</v>
      </c>
      <c r="E1643">
        <f t="shared" si="26"/>
        <v>0</v>
      </c>
    </row>
    <row r="1644" spans="1:5">
      <c r="A1644" s="241" t="s">
        <v>1981</v>
      </c>
      <c r="B1644">
        <v>550027259</v>
      </c>
      <c r="C1644">
        <v>1</v>
      </c>
      <c r="D1644">
        <v>1</v>
      </c>
      <c r="E1644">
        <f t="shared" si="26"/>
        <v>0</v>
      </c>
    </row>
    <row r="1645" spans="1:5">
      <c r="A1645" s="241" t="s">
        <v>1982</v>
      </c>
      <c r="B1645">
        <v>550027259</v>
      </c>
      <c r="C1645">
        <v>1</v>
      </c>
      <c r="D1645">
        <v>1</v>
      </c>
      <c r="E1645">
        <f t="shared" si="26"/>
        <v>0</v>
      </c>
    </row>
    <row r="1646" spans="1:5">
      <c r="A1646" s="241" t="s">
        <v>1983</v>
      </c>
      <c r="B1646">
        <v>550070794</v>
      </c>
      <c r="C1646">
        <v>0</v>
      </c>
      <c r="E1646">
        <f t="shared" si="26"/>
        <v>0</v>
      </c>
    </row>
    <row r="1647" spans="1:5">
      <c r="A1647" s="241" t="s">
        <v>1984</v>
      </c>
      <c r="B1647">
        <v>550027259</v>
      </c>
      <c r="C1647">
        <v>1</v>
      </c>
      <c r="D1647">
        <v>1</v>
      </c>
      <c r="E1647">
        <f t="shared" si="26"/>
        <v>0</v>
      </c>
    </row>
    <row r="1648" spans="1:5">
      <c r="A1648" s="241" t="s">
        <v>1985</v>
      </c>
      <c r="B1648">
        <v>550070794</v>
      </c>
      <c r="C1648">
        <v>0</v>
      </c>
      <c r="E1648">
        <f t="shared" si="26"/>
        <v>0</v>
      </c>
    </row>
    <row r="1649" spans="1:5">
      <c r="A1649" s="241" t="s">
        <v>1986</v>
      </c>
      <c r="B1649">
        <v>550070794</v>
      </c>
      <c r="C1649">
        <v>0</v>
      </c>
      <c r="E1649">
        <f t="shared" si="26"/>
        <v>0</v>
      </c>
    </row>
    <row r="1650" spans="1:5">
      <c r="A1650" s="241" t="s">
        <v>1987</v>
      </c>
      <c r="B1650">
        <v>550058592</v>
      </c>
      <c r="C1650">
        <v>44</v>
      </c>
      <c r="D1650">
        <v>44</v>
      </c>
      <c r="E1650">
        <f t="shared" si="26"/>
        <v>0</v>
      </c>
    </row>
    <row r="1651" spans="1:5">
      <c r="A1651" s="241" t="s">
        <v>1988</v>
      </c>
      <c r="B1651">
        <v>550058592</v>
      </c>
      <c r="C1651">
        <v>44</v>
      </c>
      <c r="D1651">
        <v>44</v>
      </c>
      <c r="E1651">
        <f t="shared" si="26"/>
        <v>0</v>
      </c>
    </row>
    <row r="1652" spans="1:5">
      <c r="A1652" s="241" t="s">
        <v>1989</v>
      </c>
      <c r="B1652">
        <v>550058592</v>
      </c>
      <c r="C1652">
        <v>44</v>
      </c>
      <c r="D1652">
        <v>44</v>
      </c>
      <c r="E1652">
        <f t="shared" si="26"/>
        <v>0</v>
      </c>
    </row>
    <row r="1653" spans="1:5">
      <c r="A1653" s="241" t="s">
        <v>1990</v>
      </c>
      <c r="B1653">
        <v>550058592</v>
      </c>
      <c r="C1653">
        <v>44</v>
      </c>
      <c r="D1653">
        <v>44</v>
      </c>
      <c r="E1653">
        <f t="shared" si="26"/>
        <v>0</v>
      </c>
    </row>
    <row r="1654" spans="1:5">
      <c r="A1654" s="241" t="s">
        <v>1991</v>
      </c>
      <c r="B1654">
        <v>550069887</v>
      </c>
      <c r="C1654">
        <v>0</v>
      </c>
      <c r="E1654">
        <f t="shared" si="26"/>
        <v>0</v>
      </c>
    </row>
    <row r="1655" spans="1:5">
      <c r="A1655" s="241" t="s">
        <v>1992</v>
      </c>
      <c r="B1655">
        <v>550045080</v>
      </c>
      <c r="C1655">
        <v>1</v>
      </c>
      <c r="D1655">
        <v>1</v>
      </c>
      <c r="E1655">
        <f t="shared" si="26"/>
        <v>0</v>
      </c>
    </row>
    <row r="1656" spans="1:5">
      <c r="A1656" s="241" t="s">
        <v>1993</v>
      </c>
      <c r="B1656">
        <v>550027259</v>
      </c>
      <c r="C1656">
        <v>1</v>
      </c>
      <c r="D1656">
        <v>1</v>
      </c>
      <c r="E1656">
        <f t="shared" si="26"/>
        <v>0</v>
      </c>
    </row>
    <row r="1657" spans="1:5">
      <c r="A1657" s="241" t="s">
        <v>244</v>
      </c>
      <c r="B1657">
        <v>550054879</v>
      </c>
      <c r="C1657">
        <v>4</v>
      </c>
      <c r="D1657">
        <v>4</v>
      </c>
      <c r="E1657">
        <f t="shared" si="26"/>
        <v>0</v>
      </c>
    </row>
    <row r="1658" spans="1:5">
      <c r="A1658" s="241" t="s">
        <v>1994</v>
      </c>
      <c r="B1658">
        <v>550058592</v>
      </c>
      <c r="C1658">
        <v>44</v>
      </c>
      <c r="D1658">
        <v>44</v>
      </c>
      <c r="E1658">
        <f t="shared" si="26"/>
        <v>0</v>
      </c>
    </row>
    <row r="1659" spans="1:5">
      <c r="A1659" s="241" t="s">
        <v>1995</v>
      </c>
      <c r="B1659">
        <v>550058592</v>
      </c>
      <c r="C1659">
        <v>44</v>
      </c>
      <c r="D1659">
        <v>44</v>
      </c>
      <c r="E1659">
        <f t="shared" si="26"/>
        <v>0</v>
      </c>
    </row>
    <row r="1660" spans="1:5">
      <c r="A1660" s="241" t="s">
        <v>1996</v>
      </c>
      <c r="B1660">
        <v>550058592</v>
      </c>
      <c r="C1660">
        <v>44</v>
      </c>
      <c r="D1660">
        <v>44</v>
      </c>
      <c r="E1660">
        <f t="shared" si="26"/>
        <v>0</v>
      </c>
    </row>
    <row r="1661" spans="1:5">
      <c r="A1661" s="241" t="s">
        <v>1997</v>
      </c>
      <c r="B1661">
        <v>550058592</v>
      </c>
      <c r="C1661">
        <v>44</v>
      </c>
      <c r="D1661">
        <v>44</v>
      </c>
      <c r="E1661">
        <f t="shared" si="26"/>
        <v>0</v>
      </c>
    </row>
    <row r="1662" spans="1:5">
      <c r="A1662" s="241" t="s">
        <v>1998</v>
      </c>
      <c r="B1662">
        <v>550050072</v>
      </c>
      <c r="C1662">
        <v>0</v>
      </c>
      <c r="E1662">
        <f t="shared" si="26"/>
        <v>0</v>
      </c>
    </row>
    <row r="1663" spans="1:5">
      <c r="A1663" s="241" t="s">
        <v>1999</v>
      </c>
      <c r="B1663">
        <v>550071396</v>
      </c>
      <c r="C1663">
        <v>0</v>
      </c>
      <c r="E1663">
        <f t="shared" si="26"/>
        <v>0</v>
      </c>
    </row>
    <row r="1664" spans="1:5">
      <c r="A1664" s="241" t="s">
        <v>2000</v>
      </c>
      <c r="B1664">
        <v>550037752</v>
      </c>
      <c r="C1664">
        <v>8</v>
      </c>
      <c r="D1664">
        <v>8</v>
      </c>
      <c r="E1664">
        <f t="shared" si="26"/>
        <v>0</v>
      </c>
    </row>
    <row r="1665" spans="1:5">
      <c r="A1665" s="241" t="s">
        <v>2001</v>
      </c>
      <c r="B1665">
        <v>550027259</v>
      </c>
      <c r="C1665">
        <v>1</v>
      </c>
      <c r="D1665">
        <v>1</v>
      </c>
      <c r="E1665">
        <f t="shared" si="26"/>
        <v>0</v>
      </c>
    </row>
    <row r="1666" spans="1:5">
      <c r="A1666" s="241" t="s">
        <v>2002</v>
      </c>
      <c r="B1666">
        <v>550058592</v>
      </c>
      <c r="C1666">
        <v>44</v>
      </c>
      <c r="D1666">
        <v>44</v>
      </c>
      <c r="E1666">
        <f t="shared" si="26"/>
        <v>0</v>
      </c>
    </row>
    <row r="1667" spans="1:5">
      <c r="A1667" s="241" t="s">
        <v>2003</v>
      </c>
      <c r="B1667">
        <v>550058592</v>
      </c>
      <c r="C1667">
        <v>44</v>
      </c>
      <c r="D1667">
        <v>44</v>
      </c>
      <c r="E1667">
        <f t="shared" si="26"/>
        <v>0</v>
      </c>
    </row>
    <row r="1668" spans="1:5">
      <c r="A1668" s="241" t="s">
        <v>2004</v>
      </c>
      <c r="B1668">
        <v>550058592</v>
      </c>
      <c r="C1668">
        <v>44</v>
      </c>
      <c r="D1668">
        <v>44</v>
      </c>
      <c r="E1668">
        <f t="shared" si="26"/>
        <v>0</v>
      </c>
    </row>
    <row r="1669" spans="1:5">
      <c r="A1669" s="241" t="s">
        <v>2005</v>
      </c>
      <c r="B1669">
        <v>550058592</v>
      </c>
      <c r="C1669">
        <v>44</v>
      </c>
      <c r="D1669">
        <v>44</v>
      </c>
      <c r="E1669">
        <f t="shared" ref="E1669:E1732" si="27">C1669-D1669</f>
        <v>0</v>
      </c>
    </row>
    <row r="1670" spans="1:5">
      <c r="A1670" s="241" t="s">
        <v>2006</v>
      </c>
      <c r="B1670">
        <v>550048593</v>
      </c>
      <c r="C1670">
        <v>0</v>
      </c>
      <c r="E1670">
        <f t="shared" si="27"/>
        <v>0</v>
      </c>
    </row>
    <row r="1671" spans="1:5">
      <c r="A1671" s="241" t="s">
        <v>2007</v>
      </c>
      <c r="B1671">
        <v>550048593</v>
      </c>
      <c r="C1671">
        <v>0</v>
      </c>
      <c r="E1671">
        <f t="shared" si="27"/>
        <v>0</v>
      </c>
    </row>
    <row r="1672" spans="1:5">
      <c r="A1672" s="241" t="s">
        <v>2008</v>
      </c>
      <c r="B1672">
        <v>550048593</v>
      </c>
      <c r="C1672">
        <v>0</v>
      </c>
      <c r="E1672">
        <f t="shared" si="27"/>
        <v>0</v>
      </c>
    </row>
    <row r="1673" spans="1:5">
      <c r="A1673" s="241" t="s">
        <v>2009</v>
      </c>
      <c r="B1673">
        <v>550048593</v>
      </c>
      <c r="C1673">
        <v>0</v>
      </c>
      <c r="E1673">
        <f t="shared" si="27"/>
        <v>0</v>
      </c>
    </row>
    <row r="1674" spans="1:5">
      <c r="A1674" s="241" t="s">
        <v>2010</v>
      </c>
      <c r="B1674">
        <v>550071396</v>
      </c>
      <c r="C1674">
        <v>24</v>
      </c>
      <c r="D1674">
        <v>24</v>
      </c>
      <c r="E1674">
        <f t="shared" si="27"/>
        <v>0</v>
      </c>
    </row>
    <row r="1675" spans="1:5">
      <c r="A1675" s="241" t="s">
        <v>3140</v>
      </c>
      <c r="B1675">
        <v>550027259</v>
      </c>
      <c r="C1675">
        <v>0</v>
      </c>
      <c r="E1675">
        <f t="shared" si="27"/>
        <v>0</v>
      </c>
    </row>
    <row r="1676" spans="1:5">
      <c r="A1676" s="241" t="s">
        <v>2011</v>
      </c>
      <c r="B1676">
        <v>550027259</v>
      </c>
      <c r="C1676">
        <v>1</v>
      </c>
      <c r="D1676">
        <v>1</v>
      </c>
      <c r="E1676">
        <f t="shared" si="27"/>
        <v>0</v>
      </c>
    </row>
    <row r="1677" spans="1:5">
      <c r="A1677" s="241" t="s">
        <v>2012</v>
      </c>
      <c r="B1677">
        <v>550027259</v>
      </c>
      <c r="C1677">
        <v>1</v>
      </c>
      <c r="D1677">
        <v>1</v>
      </c>
      <c r="E1677">
        <f t="shared" si="27"/>
        <v>0</v>
      </c>
    </row>
    <row r="1678" spans="1:5">
      <c r="A1678" s="241" t="s">
        <v>2013</v>
      </c>
      <c r="B1678">
        <v>550054879</v>
      </c>
      <c r="C1678">
        <v>4</v>
      </c>
      <c r="D1678">
        <v>4</v>
      </c>
      <c r="E1678">
        <f t="shared" si="27"/>
        <v>0</v>
      </c>
    </row>
    <row r="1679" spans="1:5">
      <c r="A1679" s="241" t="s">
        <v>2014</v>
      </c>
      <c r="B1679">
        <v>550054879</v>
      </c>
      <c r="C1679">
        <v>4</v>
      </c>
      <c r="D1679">
        <v>4</v>
      </c>
      <c r="E1679">
        <f t="shared" si="27"/>
        <v>0</v>
      </c>
    </row>
    <row r="1680" spans="1:5">
      <c r="A1680" s="241" t="s">
        <v>2015</v>
      </c>
      <c r="B1680">
        <v>550048593</v>
      </c>
      <c r="C1680">
        <v>0</v>
      </c>
      <c r="E1680">
        <f t="shared" si="27"/>
        <v>0</v>
      </c>
    </row>
    <row r="1681" spans="1:5">
      <c r="A1681" s="241" t="s">
        <v>2016</v>
      </c>
      <c r="B1681">
        <v>550048593</v>
      </c>
      <c r="C1681">
        <v>48</v>
      </c>
      <c r="D1681">
        <v>48</v>
      </c>
      <c r="E1681">
        <f t="shared" si="27"/>
        <v>0</v>
      </c>
    </row>
    <row r="1682" spans="1:5">
      <c r="A1682" s="241" t="s">
        <v>2017</v>
      </c>
      <c r="B1682">
        <v>550048593</v>
      </c>
      <c r="C1682">
        <v>48</v>
      </c>
      <c r="D1682">
        <v>48</v>
      </c>
      <c r="E1682">
        <f t="shared" si="27"/>
        <v>0</v>
      </c>
    </row>
    <row r="1683" spans="1:5">
      <c r="A1683" s="241" t="s">
        <v>2018</v>
      </c>
      <c r="B1683">
        <v>550048593</v>
      </c>
      <c r="C1683">
        <v>48</v>
      </c>
      <c r="D1683">
        <v>48</v>
      </c>
      <c r="E1683">
        <f t="shared" si="27"/>
        <v>0</v>
      </c>
    </row>
    <row r="1684" spans="1:5">
      <c r="A1684" s="241" t="s">
        <v>2019</v>
      </c>
      <c r="B1684">
        <v>550077926</v>
      </c>
      <c r="C1684">
        <v>0</v>
      </c>
      <c r="E1684">
        <f t="shared" si="27"/>
        <v>0</v>
      </c>
    </row>
    <row r="1685" spans="1:5">
      <c r="A1685" s="241" t="s">
        <v>2020</v>
      </c>
      <c r="B1685" t="s">
        <v>3322</v>
      </c>
      <c r="C1685">
        <v>0</v>
      </c>
      <c r="E1685">
        <f t="shared" si="27"/>
        <v>0</v>
      </c>
    </row>
    <row r="1686" spans="1:5">
      <c r="A1686" s="241" t="s">
        <v>2021</v>
      </c>
      <c r="B1686">
        <v>550062285</v>
      </c>
      <c r="C1686">
        <v>1</v>
      </c>
      <c r="D1686">
        <v>1</v>
      </c>
      <c r="E1686">
        <f t="shared" si="27"/>
        <v>0</v>
      </c>
    </row>
    <row r="1687" spans="1:5">
      <c r="A1687" s="241" t="s">
        <v>2022</v>
      </c>
      <c r="B1687" t="s">
        <v>3322</v>
      </c>
      <c r="C1687">
        <v>0</v>
      </c>
      <c r="E1687">
        <f t="shared" si="27"/>
        <v>0</v>
      </c>
    </row>
    <row r="1688" spans="1:5">
      <c r="A1688" s="241" t="s">
        <v>2023</v>
      </c>
      <c r="B1688">
        <v>550048593</v>
      </c>
      <c r="C1688">
        <v>48</v>
      </c>
      <c r="D1688">
        <v>48</v>
      </c>
      <c r="E1688">
        <f t="shared" si="27"/>
        <v>0</v>
      </c>
    </row>
    <row r="1689" spans="1:5">
      <c r="A1689" s="241" t="s">
        <v>2024</v>
      </c>
      <c r="B1689" t="s">
        <v>3322</v>
      </c>
      <c r="C1689">
        <v>0</v>
      </c>
      <c r="E1689">
        <f t="shared" si="27"/>
        <v>0</v>
      </c>
    </row>
    <row r="1690" spans="1:5">
      <c r="A1690" s="241" t="s">
        <v>2025</v>
      </c>
      <c r="B1690">
        <v>550048593</v>
      </c>
      <c r="C1690">
        <v>48</v>
      </c>
      <c r="D1690">
        <v>48</v>
      </c>
      <c r="E1690">
        <f t="shared" si="27"/>
        <v>0</v>
      </c>
    </row>
    <row r="1691" spans="1:5">
      <c r="A1691" s="241" t="s">
        <v>2026</v>
      </c>
      <c r="B1691" t="s">
        <v>3322</v>
      </c>
      <c r="C1691">
        <v>0</v>
      </c>
      <c r="E1691">
        <f t="shared" si="27"/>
        <v>0</v>
      </c>
    </row>
    <row r="1692" spans="1:5">
      <c r="A1692" s="241" t="s">
        <v>2027</v>
      </c>
      <c r="B1692">
        <v>550048593</v>
      </c>
      <c r="C1692">
        <v>48</v>
      </c>
      <c r="D1692">
        <v>48</v>
      </c>
      <c r="E1692">
        <f t="shared" si="27"/>
        <v>0</v>
      </c>
    </row>
    <row r="1693" spans="1:5">
      <c r="A1693" s="241" t="s">
        <v>2028</v>
      </c>
      <c r="B1693" t="s">
        <v>3322</v>
      </c>
      <c r="C1693">
        <v>0</v>
      </c>
      <c r="E1693">
        <f t="shared" si="27"/>
        <v>0</v>
      </c>
    </row>
    <row r="1694" spans="1:5">
      <c r="A1694" s="241" t="s">
        <v>2029</v>
      </c>
      <c r="B1694" t="s">
        <v>3322</v>
      </c>
      <c r="C1694">
        <v>0</v>
      </c>
      <c r="E1694">
        <f t="shared" si="27"/>
        <v>0</v>
      </c>
    </row>
    <row r="1695" spans="1:5">
      <c r="A1695" s="241" t="s">
        <v>2030</v>
      </c>
      <c r="B1695">
        <v>550062631</v>
      </c>
      <c r="C1695">
        <v>28</v>
      </c>
      <c r="D1695">
        <v>28</v>
      </c>
      <c r="E1695">
        <f t="shared" si="27"/>
        <v>0</v>
      </c>
    </row>
    <row r="1696" spans="1:5">
      <c r="A1696" s="241" t="s">
        <v>2031</v>
      </c>
      <c r="B1696" t="s">
        <v>3322</v>
      </c>
      <c r="C1696">
        <v>0</v>
      </c>
      <c r="E1696">
        <f t="shared" si="27"/>
        <v>0</v>
      </c>
    </row>
    <row r="1697" spans="1:5">
      <c r="A1697" s="241" t="s">
        <v>2032</v>
      </c>
      <c r="B1697">
        <v>550062285</v>
      </c>
      <c r="C1697">
        <v>1</v>
      </c>
      <c r="D1697">
        <v>1</v>
      </c>
      <c r="E1697">
        <f t="shared" si="27"/>
        <v>0</v>
      </c>
    </row>
    <row r="1698" spans="1:5">
      <c r="A1698" s="241" t="s">
        <v>2033</v>
      </c>
      <c r="B1698" t="s">
        <v>3322</v>
      </c>
      <c r="C1698">
        <v>0</v>
      </c>
      <c r="E1698">
        <f t="shared" si="27"/>
        <v>0</v>
      </c>
    </row>
    <row r="1699" spans="1:5">
      <c r="A1699" s="241" t="s">
        <v>2034</v>
      </c>
      <c r="B1699">
        <v>550048593</v>
      </c>
      <c r="C1699">
        <v>48</v>
      </c>
      <c r="D1699">
        <v>48</v>
      </c>
      <c r="E1699">
        <f t="shared" si="27"/>
        <v>0</v>
      </c>
    </row>
    <row r="1700" spans="1:5">
      <c r="A1700" s="241" t="s">
        <v>2035</v>
      </c>
      <c r="B1700" t="s">
        <v>3322</v>
      </c>
      <c r="C1700">
        <v>0</v>
      </c>
      <c r="E1700">
        <f t="shared" si="27"/>
        <v>0</v>
      </c>
    </row>
    <row r="1701" spans="1:5">
      <c r="A1701" s="241" t="s">
        <v>2036</v>
      </c>
      <c r="B1701">
        <v>550048593</v>
      </c>
      <c r="C1701">
        <v>48</v>
      </c>
      <c r="D1701">
        <v>48</v>
      </c>
      <c r="E1701">
        <f t="shared" si="27"/>
        <v>0</v>
      </c>
    </row>
    <row r="1702" spans="1:5">
      <c r="A1702" s="241" t="s">
        <v>2037</v>
      </c>
      <c r="B1702" t="s">
        <v>3322</v>
      </c>
      <c r="C1702">
        <v>0</v>
      </c>
      <c r="E1702">
        <f t="shared" si="27"/>
        <v>0</v>
      </c>
    </row>
    <row r="1703" spans="1:5">
      <c r="A1703" s="241" t="s">
        <v>2038</v>
      </c>
      <c r="B1703">
        <v>550048593</v>
      </c>
      <c r="C1703">
        <v>48</v>
      </c>
      <c r="D1703">
        <v>48</v>
      </c>
      <c r="E1703">
        <f t="shared" si="27"/>
        <v>0</v>
      </c>
    </row>
    <row r="1704" spans="1:5">
      <c r="A1704" s="241" t="s">
        <v>2039</v>
      </c>
      <c r="B1704">
        <v>550062461</v>
      </c>
      <c r="C1704">
        <v>44</v>
      </c>
      <c r="D1704">
        <v>44</v>
      </c>
      <c r="E1704">
        <f t="shared" si="27"/>
        <v>0</v>
      </c>
    </row>
    <row r="1705" spans="1:5">
      <c r="A1705" s="241" t="s">
        <v>2040</v>
      </c>
      <c r="B1705">
        <v>550027259</v>
      </c>
      <c r="C1705">
        <v>1</v>
      </c>
      <c r="D1705">
        <v>1</v>
      </c>
      <c r="E1705">
        <f t="shared" si="27"/>
        <v>0</v>
      </c>
    </row>
    <row r="1706" spans="1:5">
      <c r="A1706" s="241" t="s">
        <v>2041</v>
      </c>
      <c r="B1706">
        <v>550062285</v>
      </c>
      <c r="C1706">
        <v>1</v>
      </c>
      <c r="D1706">
        <v>1</v>
      </c>
      <c r="E1706">
        <f t="shared" si="27"/>
        <v>0</v>
      </c>
    </row>
    <row r="1707" spans="1:5">
      <c r="A1707" s="241" t="s">
        <v>2042</v>
      </c>
      <c r="B1707">
        <v>550062285</v>
      </c>
      <c r="C1707">
        <v>1</v>
      </c>
      <c r="D1707">
        <v>1</v>
      </c>
      <c r="E1707">
        <f t="shared" si="27"/>
        <v>0</v>
      </c>
    </row>
    <row r="1708" spans="1:5">
      <c r="A1708" s="241" t="s">
        <v>2043</v>
      </c>
      <c r="B1708">
        <v>550048593</v>
      </c>
      <c r="C1708">
        <v>48</v>
      </c>
      <c r="D1708">
        <v>48</v>
      </c>
      <c r="E1708">
        <f t="shared" si="27"/>
        <v>0</v>
      </c>
    </row>
    <row r="1709" spans="1:5">
      <c r="A1709" s="241" t="s">
        <v>2044</v>
      </c>
      <c r="B1709">
        <v>550048593</v>
      </c>
      <c r="C1709">
        <v>48</v>
      </c>
      <c r="D1709">
        <v>48</v>
      </c>
      <c r="E1709">
        <f t="shared" si="27"/>
        <v>0</v>
      </c>
    </row>
    <row r="1710" spans="1:5">
      <c r="A1710" s="241" t="s">
        <v>2045</v>
      </c>
      <c r="B1710">
        <v>550048593</v>
      </c>
      <c r="C1710">
        <v>48</v>
      </c>
      <c r="D1710">
        <v>48</v>
      </c>
      <c r="E1710">
        <f t="shared" si="27"/>
        <v>0</v>
      </c>
    </row>
    <row r="1711" spans="1:5">
      <c r="A1711" s="241" t="s">
        <v>2046</v>
      </c>
      <c r="B1711">
        <v>550048593</v>
      </c>
      <c r="C1711">
        <v>48</v>
      </c>
      <c r="D1711">
        <v>48</v>
      </c>
      <c r="E1711">
        <f t="shared" si="27"/>
        <v>0</v>
      </c>
    </row>
    <row r="1712" spans="1:5">
      <c r="A1712" s="241" t="s">
        <v>2047</v>
      </c>
      <c r="B1712">
        <v>550062461</v>
      </c>
      <c r="C1712">
        <v>0</v>
      </c>
      <c r="E1712">
        <f t="shared" si="27"/>
        <v>0</v>
      </c>
    </row>
    <row r="1713" spans="1:5">
      <c r="A1713" s="241" t="s">
        <v>2048</v>
      </c>
      <c r="B1713">
        <v>550077347</v>
      </c>
      <c r="C1713">
        <v>48</v>
      </c>
      <c r="D1713">
        <v>48</v>
      </c>
      <c r="E1713">
        <f t="shared" si="27"/>
        <v>0</v>
      </c>
    </row>
    <row r="1714" spans="1:5">
      <c r="A1714" s="241" t="s">
        <v>2049</v>
      </c>
      <c r="B1714">
        <v>550062461</v>
      </c>
      <c r="C1714">
        <v>0</v>
      </c>
      <c r="E1714">
        <f t="shared" si="27"/>
        <v>0</v>
      </c>
    </row>
    <row r="1715" spans="1:5">
      <c r="A1715" s="241" t="s">
        <v>2050</v>
      </c>
      <c r="B1715">
        <v>550062285</v>
      </c>
      <c r="C1715">
        <v>1</v>
      </c>
      <c r="D1715">
        <v>1</v>
      </c>
      <c r="E1715">
        <f t="shared" si="27"/>
        <v>0</v>
      </c>
    </row>
    <row r="1716" spans="1:5">
      <c r="A1716" s="241" t="s">
        <v>2051</v>
      </c>
      <c r="B1716">
        <v>550062285</v>
      </c>
      <c r="C1716">
        <v>1</v>
      </c>
      <c r="D1716">
        <v>1</v>
      </c>
      <c r="E1716">
        <f t="shared" si="27"/>
        <v>0</v>
      </c>
    </row>
    <row r="1717" spans="1:5">
      <c r="A1717" s="241" t="s">
        <v>2052</v>
      </c>
      <c r="B1717">
        <v>550062285</v>
      </c>
      <c r="C1717">
        <v>1</v>
      </c>
      <c r="D1717">
        <v>1</v>
      </c>
      <c r="E1717">
        <f t="shared" si="27"/>
        <v>0</v>
      </c>
    </row>
    <row r="1718" spans="1:5">
      <c r="A1718" s="241" t="s">
        <v>2053</v>
      </c>
      <c r="B1718">
        <v>550077347</v>
      </c>
      <c r="C1718">
        <v>48</v>
      </c>
      <c r="D1718">
        <v>48</v>
      </c>
      <c r="E1718">
        <f t="shared" si="27"/>
        <v>0</v>
      </c>
    </row>
    <row r="1719" spans="1:5">
      <c r="A1719" s="241" t="s">
        <v>2054</v>
      </c>
      <c r="B1719">
        <v>550077347</v>
      </c>
      <c r="C1719">
        <v>48</v>
      </c>
      <c r="D1719">
        <v>48</v>
      </c>
      <c r="E1719">
        <f t="shared" si="27"/>
        <v>0</v>
      </c>
    </row>
    <row r="1720" spans="1:5">
      <c r="A1720" s="241" t="s">
        <v>2055</v>
      </c>
      <c r="B1720">
        <v>550048593</v>
      </c>
      <c r="C1720">
        <v>48</v>
      </c>
      <c r="D1720">
        <v>48</v>
      </c>
      <c r="E1720">
        <f t="shared" si="27"/>
        <v>0</v>
      </c>
    </row>
    <row r="1721" spans="1:5">
      <c r="A1721" s="241" t="s">
        <v>2056</v>
      </c>
      <c r="B1721">
        <v>550048593</v>
      </c>
      <c r="C1721">
        <v>48</v>
      </c>
      <c r="D1721">
        <v>48</v>
      </c>
      <c r="E1721">
        <f t="shared" si="27"/>
        <v>0</v>
      </c>
    </row>
    <row r="1722" spans="1:5">
      <c r="A1722" s="241" t="s">
        <v>2057</v>
      </c>
      <c r="B1722">
        <v>550062461</v>
      </c>
      <c r="C1722">
        <v>0</v>
      </c>
      <c r="E1722">
        <f t="shared" si="27"/>
        <v>0</v>
      </c>
    </row>
    <row r="1723" spans="1:5">
      <c r="A1723" s="241" t="s">
        <v>2058</v>
      </c>
      <c r="B1723">
        <v>550062461</v>
      </c>
      <c r="C1723">
        <v>0</v>
      </c>
      <c r="E1723">
        <f t="shared" si="27"/>
        <v>0</v>
      </c>
    </row>
    <row r="1724" spans="1:5">
      <c r="A1724" s="241" t="s">
        <v>2059</v>
      </c>
      <c r="B1724">
        <v>550027259</v>
      </c>
      <c r="C1724">
        <v>1</v>
      </c>
      <c r="D1724">
        <v>1</v>
      </c>
      <c r="E1724">
        <f t="shared" si="27"/>
        <v>0</v>
      </c>
    </row>
    <row r="1725" spans="1:5">
      <c r="A1725" s="241" t="s">
        <v>2060</v>
      </c>
      <c r="B1725">
        <v>550062285</v>
      </c>
      <c r="C1725">
        <v>1</v>
      </c>
      <c r="D1725">
        <v>1</v>
      </c>
      <c r="E1725">
        <f t="shared" si="27"/>
        <v>0</v>
      </c>
    </row>
    <row r="1726" spans="1:5">
      <c r="A1726" s="241" t="s">
        <v>2061</v>
      </c>
      <c r="B1726">
        <v>550062285</v>
      </c>
      <c r="C1726">
        <v>1</v>
      </c>
      <c r="D1726">
        <v>1</v>
      </c>
      <c r="E1726">
        <f t="shared" si="27"/>
        <v>0</v>
      </c>
    </row>
    <row r="1727" spans="1:5">
      <c r="A1727" s="241" t="s">
        <v>2062</v>
      </c>
      <c r="B1727">
        <v>550062285</v>
      </c>
      <c r="C1727">
        <v>1</v>
      </c>
      <c r="D1727">
        <v>1</v>
      </c>
      <c r="E1727">
        <f t="shared" si="27"/>
        <v>0</v>
      </c>
    </row>
    <row r="1728" spans="1:5">
      <c r="A1728" s="241" t="s">
        <v>2063</v>
      </c>
      <c r="B1728">
        <v>550062461</v>
      </c>
      <c r="C1728">
        <v>0</v>
      </c>
      <c r="E1728">
        <f t="shared" si="27"/>
        <v>0</v>
      </c>
    </row>
    <row r="1729" spans="1:5">
      <c r="A1729" s="241" t="s">
        <v>2064</v>
      </c>
      <c r="B1729">
        <v>550062461</v>
      </c>
      <c r="C1729">
        <v>0</v>
      </c>
      <c r="E1729">
        <f t="shared" si="27"/>
        <v>0</v>
      </c>
    </row>
    <row r="1730" spans="1:5">
      <c r="A1730" s="241" t="s">
        <v>2065</v>
      </c>
      <c r="B1730">
        <v>550062461</v>
      </c>
      <c r="C1730">
        <v>48</v>
      </c>
      <c r="D1730">
        <v>48</v>
      </c>
      <c r="E1730">
        <f t="shared" si="27"/>
        <v>0</v>
      </c>
    </row>
    <row r="1731" spans="1:5">
      <c r="A1731" s="241" t="s">
        <v>2066</v>
      </c>
      <c r="B1731">
        <v>550062461</v>
      </c>
      <c r="C1731">
        <v>48</v>
      </c>
      <c r="D1731">
        <v>48</v>
      </c>
      <c r="E1731">
        <f t="shared" si="27"/>
        <v>0</v>
      </c>
    </row>
    <row r="1732" spans="1:5">
      <c r="A1732" s="241" t="s">
        <v>2067</v>
      </c>
      <c r="B1732">
        <v>550038021</v>
      </c>
      <c r="C1732">
        <v>0</v>
      </c>
      <c r="E1732">
        <f t="shared" si="27"/>
        <v>0</v>
      </c>
    </row>
    <row r="1733" spans="1:5">
      <c r="A1733" s="241" t="s">
        <v>2068</v>
      </c>
      <c r="B1733">
        <v>550062461</v>
      </c>
      <c r="C1733">
        <v>0</v>
      </c>
      <c r="E1733">
        <f t="shared" ref="E1733:E1796" si="28">C1733-D1733</f>
        <v>0</v>
      </c>
    </row>
    <row r="1734" spans="1:5">
      <c r="A1734" s="241" t="s">
        <v>2069</v>
      </c>
      <c r="B1734">
        <v>550062285</v>
      </c>
      <c r="C1734">
        <v>1</v>
      </c>
      <c r="D1734">
        <v>1</v>
      </c>
      <c r="E1734">
        <f t="shared" si="28"/>
        <v>0</v>
      </c>
    </row>
    <row r="1735" spans="1:5">
      <c r="A1735" s="241" t="s">
        <v>2070</v>
      </c>
      <c r="B1735">
        <v>550062285</v>
      </c>
      <c r="C1735">
        <v>1</v>
      </c>
      <c r="D1735">
        <v>1</v>
      </c>
      <c r="E1735">
        <f t="shared" si="28"/>
        <v>0</v>
      </c>
    </row>
    <row r="1736" spans="1:5">
      <c r="A1736" s="241" t="s">
        <v>2071</v>
      </c>
      <c r="B1736">
        <v>550062285</v>
      </c>
      <c r="C1736">
        <v>1</v>
      </c>
      <c r="D1736">
        <v>1</v>
      </c>
      <c r="E1736">
        <f t="shared" si="28"/>
        <v>0</v>
      </c>
    </row>
    <row r="1737" spans="1:5">
      <c r="A1737" s="241" t="s">
        <v>2072</v>
      </c>
      <c r="B1737">
        <v>550062285</v>
      </c>
      <c r="C1737">
        <v>1</v>
      </c>
      <c r="D1737">
        <v>1</v>
      </c>
      <c r="E1737">
        <f t="shared" si="28"/>
        <v>0</v>
      </c>
    </row>
    <row r="1738" spans="1:5">
      <c r="A1738" s="241" t="s">
        <v>2073</v>
      </c>
      <c r="B1738">
        <v>550062461</v>
      </c>
      <c r="C1738">
        <v>48</v>
      </c>
      <c r="D1738">
        <v>48</v>
      </c>
      <c r="E1738">
        <f t="shared" si="28"/>
        <v>0</v>
      </c>
    </row>
    <row r="1739" spans="1:5">
      <c r="A1739" s="241" t="s">
        <v>2074</v>
      </c>
      <c r="B1739">
        <v>550062461</v>
      </c>
      <c r="C1739">
        <v>48</v>
      </c>
      <c r="D1739">
        <v>48</v>
      </c>
      <c r="E1739">
        <f t="shared" si="28"/>
        <v>0</v>
      </c>
    </row>
    <row r="1740" spans="1:5">
      <c r="A1740" s="241" t="s">
        <v>2075</v>
      </c>
      <c r="B1740">
        <v>550062461</v>
      </c>
      <c r="C1740">
        <v>48</v>
      </c>
      <c r="D1740">
        <v>48</v>
      </c>
      <c r="E1740">
        <f t="shared" si="28"/>
        <v>0</v>
      </c>
    </row>
    <row r="1741" spans="1:5">
      <c r="A1741" s="241" t="s">
        <v>2076</v>
      </c>
      <c r="B1741">
        <v>550062461</v>
      </c>
      <c r="C1741">
        <v>48</v>
      </c>
      <c r="D1741">
        <v>48</v>
      </c>
      <c r="E1741">
        <f t="shared" si="28"/>
        <v>0</v>
      </c>
    </row>
    <row r="1742" spans="1:5">
      <c r="A1742" s="241" t="s">
        <v>2077</v>
      </c>
      <c r="B1742">
        <v>550062461</v>
      </c>
      <c r="C1742">
        <v>48</v>
      </c>
      <c r="D1742">
        <v>48</v>
      </c>
      <c r="E1742">
        <f t="shared" si="28"/>
        <v>0</v>
      </c>
    </row>
    <row r="1743" spans="1:5">
      <c r="A1743" s="241" t="s">
        <v>2078</v>
      </c>
      <c r="B1743">
        <v>550062461</v>
      </c>
      <c r="C1743">
        <v>48</v>
      </c>
      <c r="D1743">
        <v>48</v>
      </c>
      <c r="E1743">
        <f t="shared" si="28"/>
        <v>0</v>
      </c>
    </row>
    <row r="1744" spans="1:5">
      <c r="A1744" s="241" t="s">
        <v>2079</v>
      </c>
      <c r="B1744">
        <v>550062285</v>
      </c>
      <c r="C1744">
        <v>1</v>
      </c>
      <c r="D1744">
        <v>1</v>
      </c>
      <c r="E1744">
        <f t="shared" si="28"/>
        <v>0</v>
      </c>
    </row>
    <row r="1745" spans="1:5">
      <c r="A1745" s="241" t="s">
        <v>2080</v>
      </c>
      <c r="B1745">
        <v>550062285</v>
      </c>
      <c r="C1745">
        <v>1</v>
      </c>
      <c r="D1745">
        <v>1</v>
      </c>
      <c r="E1745">
        <f t="shared" si="28"/>
        <v>0</v>
      </c>
    </row>
    <row r="1746" spans="1:5">
      <c r="A1746" s="241" t="s">
        <v>2081</v>
      </c>
      <c r="B1746">
        <v>550027259</v>
      </c>
      <c r="C1746">
        <v>1</v>
      </c>
      <c r="D1746">
        <v>1</v>
      </c>
      <c r="E1746">
        <f t="shared" si="28"/>
        <v>0</v>
      </c>
    </row>
    <row r="1747" spans="1:5">
      <c r="A1747" s="241" t="s">
        <v>2082</v>
      </c>
      <c r="B1747">
        <v>550027259</v>
      </c>
      <c r="C1747">
        <v>1</v>
      </c>
      <c r="D1747">
        <v>1</v>
      </c>
      <c r="E1747">
        <f t="shared" si="28"/>
        <v>0</v>
      </c>
    </row>
    <row r="1748" spans="1:5">
      <c r="A1748" s="241" t="s">
        <v>2083</v>
      </c>
      <c r="B1748">
        <v>550062461</v>
      </c>
      <c r="C1748">
        <v>48</v>
      </c>
      <c r="D1748">
        <v>48</v>
      </c>
      <c r="E1748">
        <f t="shared" si="28"/>
        <v>0</v>
      </c>
    </row>
    <row r="1749" spans="1:5">
      <c r="A1749" s="241" t="s">
        <v>2084</v>
      </c>
      <c r="B1749">
        <v>550062461</v>
      </c>
      <c r="C1749">
        <v>48</v>
      </c>
      <c r="D1749">
        <v>48</v>
      </c>
      <c r="E1749">
        <f t="shared" si="28"/>
        <v>0</v>
      </c>
    </row>
    <row r="1750" spans="1:5">
      <c r="A1750" s="241" t="s">
        <v>2085</v>
      </c>
      <c r="B1750">
        <v>550062461</v>
      </c>
      <c r="C1750">
        <v>48</v>
      </c>
      <c r="D1750">
        <v>48</v>
      </c>
      <c r="E1750">
        <f t="shared" si="28"/>
        <v>0</v>
      </c>
    </row>
    <row r="1751" spans="1:5">
      <c r="A1751" s="241" t="s">
        <v>2086</v>
      </c>
      <c r="B1751">
        <v>550062461</v>
      </c>
      <c r="C1751">
        <v>48</v>
      </c>
      <c r="D1751">
        <v>48</v>
      </c>
      <c r="E1751">
        <f t="shared" si="28"/>
        <v>0</v>
      </c>
    </row>
    <row r="1752" spans="1:5">
      <c r="A1752" s="241" t="s">
        <v>2087</v>
      </c>
      <c r="B1752">
        <v>550062461</v>
      </c>
      <c r="C1752">
        <v>48</v>
      </c>
      <c r="D1752">
        <v>48</v>
      </c>
      <c r="E1752">
        <f t="shared" si="28"/>
        <v>0</v>
      </c>
    </row>
    <row r="1753" spans="1:5">
      <c r="A1753" s="241" t="s">
        <v>2088</v>
      </c>
      <c r="B1753">
        <v>550058592</v>
      </c>
      <c r="C1753">
        <v>44</v>
      </c>
      <c r="D1753">
        <v>44</v>
      </c>
      <c r="E1753">
        <f t="shared" si="28"/>
        <v>0</v>
      </c>
    </row>
    <row r="1754" spans="1:5">
      <c r="A1754" s="241" t="s">
        <v>2089</v>
      </c>
      <c r="B1754" t="s">
        <v>3322</v>
      </c>
      <c r="C1754">
        <v>0</v>
      </c>
      <c r="E1754">
        <f t="shared" si="28"/>
        <v>0</v>
      </c>
    </row>
    <row r="1755" spans="1:5">
      <c r="A1755" s="241" t="s">
        <v>2090</v>
      </c>
      <c r="B1755" t="s">
        <v>3322</v>
      </c>
      <c r="C1755">
        <v>0</v>
      </c>
      <c r="E1755">
        <f t="shared" si="28"/>
        <v>0</v>
      </c>
    </row>
    <row r="1756" spans="1:5">
      <c r="A1756" s="241" t="s">
        <v>2091</v>
      </c>
      <c r="B1756" t="s">
        <v>3322</v>
      </c>
      <c r="C1756">
        <v>0</v>
      </c>
      <c r="E1756">
        <f t="shared" si="28"/>
        <v>0</v>
      </c>
    </row>
    <row r="1757" spans="1:5">
      <c r="A1757" s="241" t="s">
        <v>2092</v>
      </c>
      <c r="B1757" t="s">
        <v>3322</v>
      </c>
      <c r="C1757">
        <v>0</v>
      </c>
      <c r="E1757">
        <f t="shared" si="28"/>
        <v>0</v>
      </c>
    </row>
    <row r="1758" spans="1:5">
      <c r="A1758" s="241" t="s">
        <v>2093</v>
      </c>
      <c r="B1758" t="s">
        <v>3322</v>
      </c>
      <c r="C1758">
        <v>0</v>
      </c>
      <c r="E1758">
        <f t="shared" si="28"/>
        <v>0</v>
      </c>
    </row>
    <row r="1759" spans="1:5">
      <c r="A1759" s="241" t="s">
        <v>2094</v>
      </c>
      <c r="B1759" t="s">
        <v>3322</v>
      </c>
      <c r="C1759">
        <v>0</v>
      </c>
      <c r="E1759">
        <f t="shared" si="28"/>
        <v>0</v>
      </c>
    </row>
    <row r="1760" spans="1:5">
      <c r="A1760" s="241" t="s">
        <v>2095</v>
      </c>
      <c r="B1760" t="s">
        <v>3322</v>
      </c>
      <c r="C1760">
        <v>0</v>
      </c>
      <c r="E1760">
        <f t="shared" si="28"/>
        <v>0</v>
      </c>
    </row>
    <row r="1761" spans="1:5">
      <c r="A1761" s="241" t="s">
        <v>2096</v>
      </c>
      <c r="B1761" t="s">
        <v>3322</v>
      </c>
      <c r="C1761">
        <v>0</v>
      </c>
      <c r="E1761">
        <f t="shared" si="28"/>
        <v>0</v>
      </c>
    </row>
    <row r="1762" spans="1:5">
      <c r="A1762" s="241" t="s">
        <v>2097</v>
      </c>
      <c r="B1762" t="s">
        <v>3322</v>
      </c>
      <c r="C1762">
        <v>0</v>
      </c>
      <c r="E1762">
        <f t="shared" si="28"/>
        <v>0</v>
      </c>
    </row>
    <row r="1763" spans="1:5">
      <c r="A1763" s="241" t="s">
        <v>2098</v>
      </c>
      <c r="B1763" t="s">
        <v>3322</v>
      </c>
      <c r="C1763">
        <v>0</v>
      </c>
      <c r="E1763">
        <f t="shared" si="28"/>
        <v>0</v>
      </c>
    </row>
    <row r="1764" spans="1:5">
      <c r="A1764" s="241" t="s">
        <v>2099</v>
      </c>
      <c r="B1764">
        <v>550027259</v>
      </c>
      <c r="C1764">
        <v>1</v>
      </c>
      <c r="D1764">
        <v>1</v>
      </c>
      <c r="E1764">
        <f t="shared" si="28"/>
        <v>0</v>
      </c>
    </row>
    <row r="1765" spans="1:5">
      <c r="A1765" s="241" t="s">
        <v>2100</v>
      </c>
      <c r="B1765">
        <v>550027259</v>
      </c>
      <c r="C1765">
        <v>1</v>
      </c>
      <c r="D1765">
        <v>1</v>
      </c>
      <c r="E1765">
        <f t="shared" si="28"/>
        <v>0</v>
      </c>
    </row>
    <row r="1766" spans="1:5">
      <c r="A1766" s="241" t="s">
        <v>2101</v>
      </c>
      <c r="B1766">
        <v>550027259</v>
      </c>
      <c r="C1766">
        <v>1</v>
      </c>
      <c r="D1766">
        <v>1</v>
      </c>
      <c r="E1766">
        <f t="shared" si="28"/>
        <v>0</v>
      </c>
    </row>
    <row r="1767" spans="1:5">
      <c r="A1767" s="241" t="s">
        <v>2102</v>
      </c>
      <c r="B1767">
        <v>550027259</v>
      </c>
      <c r="C1767">
        <v>1</v>
      </c>
      <c r="D1767">
        <v>1</v>
      </c>
      <c r="E1767">
        <f t="shared" si="28"/>
        <v>0</v>
      </c>
    </row>
    <row r="1768" spans="1:5">
      <c r="A1768" s="241" t="s">
        <v>226</v>
      </c>
      <c r="B1768">
        <v>550069888</v>
      </c>
      <c r="C1768">
        <v>0</v>
      </c>
      <c r="E1768">
        <f t="shared" si="28"/>
        <v>0</v>
      </c>
    </row>
    <row r="1769" spans="1:5">
      <c r="A1769" s="241" t="s">
        <v>227</v>
      </c>
      <c r="B1769">
        <v>550069888</v>
      </c>
      <c r="C1769">
        <v>0</v>
      </c>
      <c r="E1769">
        <f t="shared" si="28"/>
        <v>0</v>
      </c>
    </row>
    <row r="1770" spans="1:5">
      <c r="A1770" s="241" t="s">
        <v>2103</v>
      </c>
      <c r="B1770">
        <v>550062464</v>
      </c>
      <c r="C1770">
        <v>48</v>
      </c>
      <c r="D1770">
        <v>48</v>
      </c>
      <c r="E1770">
        <f t="shared" si="28"/>
        <v>0</v>
      </c>
    </row>
    <row r="1771" spans="1:5">
      <c r="A1771" s="241" t="s">
        <v>2104</v>
      </c>
      <c r="B1771">
        <v>550062464</v>
      </c>
      <c r="C1771">
        <v>48</v>
      </c>
      <c r="D1771">
        <v>48</v>
      </c>
      <c r="E1771">
        <f t="shared" si="28"/>
        <v>0</v>
      </c>
    </row>
    <row r="1772" spans="1:5">
      <c r="A1772" s="241" t="s">
        <v>2105</v>
      </c>
      <c r="B1772">
        <v>550062464</v>
      </c>
      <c r="C1772">
        <v>48</v>
      </c>
      <c r="D1772">
        <v>48</v>
      </c>
      <c r="E1772">
        <f t="shared" si="28"/>
        <v>0</v>
      </c>
    </row>
    <row r="1773" spans="1:5">
      <c r="A1773" s="241" t="s">
        <v>2106</v>
      </c>
      <c r="B1773">
        <v>550062464</v>
      </c>
      <c r="C1773">
        <v>48</v>
      </c>
      <c r="D1773">
        <v>48</v>
      </c>
      <c r="E1773">
        <f t="shared" si="28"/>
        <v>0</v>
      </c>
    </row>
    <row r="1774" spans="1:5">
      <c r="A1774" s="241" t="s">
        <v>2107</v>
      </c>
      <c r="B1774">
        <v>550027259</v>
      </c>
      <c r="C1774">
        <v>1</v>
      </c>
      <c r="D1774">
        <v>1</v>
      </c>
      <c r="E1774">
        <f t="shared" si="28"/>
        <v>0</v>
      </c>
    </row>
    <row r="1775" spans="1:5">
      <c r="A1775" s="241" t="s">
        <v>2108</v>
      </c>
      <c r="B1775">
        <v>550027259</v>
      </c>
      <c r="C1775">
        <v>1</v>
      </c>
      <c r="D1775">
        <v>1</v>
      </c>
      <c r="E1775">
        <f t="shared" si="28"/>
        <v>0</v>
      </c>
    </row>
    <row r="1776" spans="1:5">
      <c r="A1776" s="241" t="s">
        <v>2109</v>
      </c>
      <c r="B1776">
        <v>550027259</v>
      </c>
      <c r="C1776">
        <v>1</v>
      </c>
      <c r="D1776">
        <v>1</v>
      </c>
      <c r="E1776">
        <f t="shared" si="28"/>
        <v>0</v>
      </c>
    </row>
    <row r="1777" spans="1:5">
      <c r="A1777" s="241" t="s">
        <v>2110</v>
      </c>
      <c r="B1777">
        <v>550027259</v>
      </c>
      <c r="C1777">
        <v>1</v>
      </c>
      <c r="D1777">
        <v>1</v>
      </c>
      <c r="E1777">
        <f t="shared" si="28"/>
        <v>0</v>
      </c>
    </row>
    <row r="1778" spans="1:5">
      <c r="A1778" s="241" t="s">
        <v>228</v>
      </c>
      <c r="B1778">
        <v>550069888</v>
      </c>
      <c r="C1778">
        <v>0</v>
      </c>
      <c r="E1778">
        <f t="shared" si="28"/>
        <v>0</v>
      </c>
    </row>
    <row r="1779" spans="1:5">
      <c r="A1779" s="241" t="s">
        <v>2111</v>
      </c>
      <c r="B1779">
        <v>550069888</v>
      </c>
      <c r="C1779">
        <v>0</v>
      </c>
      <c r="E1779">
        <f t="shared" si="28"/>
        <v>0</v>
      </c>
    </row>
    <row r="1780" spans="1:5">
      <c r="A1780" s="241" t="s">
        <v>2112</v>
      </c>
      <c r="B1780">
        <v>550062464</v>
      </c>
      <c r="C1780">
        <v>48</v>
      </c>
      <c r="D1780">
        <v>48</v>
      </c>
      <c r="E1780">
        <f t="shared" si="28"/>
        <v>0</v>
      </c>
    </row>
    <row r="1781" spans="1:5">
      <c r="A1781" s="241" t="s">
        <v>2113</v>
      </c>
      <c r="B1781">
        <v>550062464</v>
      </c>
      <c r="C1781">
        <v>48</v>
      </c>
      <c r="D1781">
        <v>48</v>
      </c>
      <c r="E1781">
        <f t="shared" si="28"/>
        <v>0</v>
      </c>
    </row>
    <row r="1782" spans="1:5">
      <c r="A1782" s="241" t="s">
        <v>2114</v>
      </c>
      <c r="B1782">
        <v>550062464</v>
      </c>
      <c r="C1782">
        <v>48</v>
      </c>
      <c r="D1782">
        <v>48</v>
      </c>
      <c r="E1782">
        <f t="shared" si="28"/>
        <v>0</v>
      </c>
    </row>
    <row r="1783" spans="1:5">
      <c r="A1783" s="241" t="s">
        <v>2115</v>
      </c>
      <c r="B1783">
        <v>550062464</v>
      </c>
      <c r="C1783">
        <v>48</v>
      </c>
      <c r="D1783">
        <v>48</v>
      </c>
      <c r="E1783">
        <f t="shared" si="28"/>
        <v>0</v>
      </c>
    </row>
    <row r="1784" spans="1:5">
      <c r="A1784" s="241" t="s">
        <v>2116</v>
      </c>
      <c r="B1784">
        <v>550027259</v>
      </c>
      <c r="C1784">
        <v>1</v>
      </c>
      <c r="D1784">
        <v>1</v>
      </c>
      <c r="E1784">
        <f t="shared" si="28"/>
        <v>0</v>
      </c>
    </row>
    <row r="1785" spans="1:5">
      <c r="A1785" s="241" t="s">
        <v>2117</v>
      </c>
      <c r="B1785">
        <v>550027259</v>
      </c>
      <c r="C1785">
        <v>1</v>
      </c>
      <c r="D1785">
        <v>1</v>
      </c>
      <c r="E1785">
        <f t="shared" si="28"/>
        <v>0</v>
      </c>
    </row>
    <row r="1786" spans="1:5">
      <c r="A1786" s="241" t="s">
        <v>2118</v>
      </c>
      <c r="B1786">
        <v>550027259</v>
      </c>
      <c r="C1786">
        <v>1</v>
      </c>
      <c r="D1786">
        <v>1</v>
      </c>
      <c r="E1786">
        <f t="shared" si="28"/>
        <v>0</v>
      </c>
    </row>
    <row r="1787" spans="1:5">
      <c r="A1787" s="241" t="s">
        <v>2119</v>
      </c>
      <c r="B1787">
        <v>550027259</v>
      </c>
      <c r="C1787">
        <v>1</v>
      </c>
      <c r="D1787">
        <v>1</v>
      </c>
      <c r="E1787">
        <f t="shared" si="28"/>
        <v>0</v>
      </c>
    </row>
    <row r="1788" spans="1:5">
      <c r="A1788" s="241" t="s">
        <v>229</v>
      </c>
      <c r="B1788">
        <v>550069888</v>
      </c>
      <c r="C1788">
        <v>0</v>
      </c>
      <c r="E1788">
        <f t="shared" si="28"/>
        <v>0</v>
      </c>
    </row>
    <row r="1789" spans="1:5">
      <c r="A1789" s="241" t="s">
        <v>230</v>
      </c>
      <c r="B1789">
        <v>550069888</v>
      </c>
      <c r="C1789">
        <v>0</v>
      </c>
      <c r="E1789">
        <f t="shared" si="28"/>
        <v>0</v>
      </c>
    </row>
    <row r="1790" spans="1:5">
      <c r="A1790" s="241" t="s">
        <v>2120</v>
      </c>
      <c r="B1790">
        <v>550062464</v>
      </c>
      <c r="C1790">
        <v>48</v>
      </c>
      <c r="D1790">
        <v>48</v>
      </c>
      <c r="E1790">
        <f t="shared" si="28"/>
        <v>0</v>
      </c>
    </row>
    <row r="1791" spans="1:5">
      <c r="A1791" s="241" t="s">
        <v>2121</v>
      </c>
      <c r="B1791">
        <v>550062464</v>
      </c>
      <c r="C1791">
        <v>48</v>
      </c>
      <c r="D1791">
        <v>48</v>
      </c>
      <c r="E1791">
        <f t="shared" si="28"/>
        <v>0</v>
      </c>
    </row>
    <row r="1792" spans="1:5">
      <c r="A1792" s="241" t="s">
        <v>2122</v>
      </c>
      <c r="B1792">
        <v>550062464</v>
      </c>
      <c r="C1792">
        <v>48</v>
      </c>
      <c r="D1792">
        <v>48</v>
      </c>
      <c r="E1792">
        <f t="shared" si="28"/>
        <v>0</v>
      </c>
    </row>
    <row r="1793" spans="1:5">
      <c r="A1793" s="241" t="s">
        <v>2123</v>
      </c>
      <c r="B1793">
        <v>550062464</v>
      </c>
      <c r="C1793">
        <v>48</v>
      </c>
      <c r="D1793">
        <v>48</v>
      </c>
      <c r="E1793">
        <f t="shared" si="28"/>
        <v>0</v>
      </c>
    </row>
    <row r="1794" spans="1:5">
      <c r="A1794" s="241" t="s">
        <v>2124</v>
      </c>
      <c r="B1794">
        <v>550027259</v>
      </c>
      <c r="C1794">
        <v>1</v>
      </c>
      <c r="D1794">
        <v>1</v>
      </c>
      <c r="E1794">
        <f t="shared" si="28"/>
        <v>0</v>
      </c>
    </row>
    <row r="1795" spans="1:5">
      <c r="A1795" s="241" t="s">
        <v>3092</v>
      </c>
      <c r="B1795">
        <v>550027259</v>
      </c>
      <c r="C1795">
        <v>1</v>
      </c>
      <c r="D1795">
        <v>1</v>
      </c>
      <c r="E1795">
        <f t="shared" si="28"/>
        <v>0</v>
      </c>
    </row>
    <row r="1796" spans="1:5">
      <c r="A1796" s="241" t="s">
        <v>2125</v>
      </c>
      <c r="B1796">
        <v>550027259</v>
      </c>
      <c r="C1796">
        <v>1</v>
      </c>
      <c r="D1796">
        <v>1</v>
      </c>
      <c r="E1796">
        <f t="shared" si="28"/>
        <v>0</v>
      </c>
    </row>
    <row r="1797" spans="1:5">
      <c r="A1797" s="241" t="s">
        <v>2126</v>
      </c>
      <c r="B1797">
        <v>550027259</v>
      </c>
      <c r="C1797">
        <v>1</v>
      </c>
      <c r="D1797">
        <v>1</v>
      </c>
      <c r="E1797">
        <f t="shared" ref="E1797:E1860" si="29">C1797-D1797</f>
        <v>0</v>
      </c>
    </row>
    <row r="1798" spans="1:5">
      <c r="A1798" s="241" t="s">
        <v>231</v>
      </c>
      <c r="B1798">
        <v>550069888</v>
      </c>
      <c r="C1798">
        <v>0</v>
      </c>
      <c r="E1798">
        <f t="shared" si="29"/>
        <v>0</v>
      </c>
    </row>
    <row r="1799" spans="1:5">
      <c r="A1799" s="241" t="s">
        <v>2127</v>
      </c>
      <c r="B1799">
        <v>550069888</v>
      </c>
      <c r="C1799">
        <v>0</v>
      </c>
      <c r="E1799">
        <f t="shared" si="29"/>
        <v>0</v>
      </c>
    </row>
    <row r="1800" spans="1:5">
      <c r="A1800" s="241" t="s">
        <v>2128</v>
      </c>
      <c r="B1800">
        <v>550062464</v>
      </c>
      <c r="C1800">
        <v>48</v>
      </c>
      <c r="D1800">
        <v>48</v>
      </c>
      <c r="E1800">
        <f t="shared" si="29"/>
        <v>0</v>
      </c>
    </row>
    <row r="1801" spans="1:5">
      <c r="A1801" s="241" t="s">
        <v>2129</v>
      </c>
      <c r="B1801">
        <v>550062464</v>
      </c>
      <c r="C1801">
        <v>48</v>
      </c>
      <c r="D1801">
        <v>48</v>
      </c>
      <c r="E1801">
        <f t="shared" si="29"/>
        <v>0</v>
      </c>
    </row>
    <row r="1802" spans="1:5">
      <c r="A1802" s="241" t="s">
        <v>2130</v>
      </c>
      <c r="B1802">
        <v>550062464</v>
      </c>
      <c r="C1802">
        <v>48</v>
      </c>
      <c r="D1802">
        <v>48</v>
      </c>
      <c r="E1802">
        <f t="shared" si="29"/>
        <v>0</v>
      </c>
    </row>
    <row r="1803" spans="1:5">
      <c r="A1803" s="241" t="s">
        <v>2131</v>
      </c>
      <c r="B1803">
        <v>550062464</v>
      </c>
      <c r="C1803">
        <v>48</v>
      </c>
      <c r="D1803">
        <v>48</v>
      </c>
      <c r="E1803">
        <f t="shared" si="29"/>
        <v>0</v>
      </c>
    </row>
    <row r="1804" spans="1:5">
      <c r="A1804" s="241" t="s">
        <v>2132</v>
      </c>
      <c r="B1804">
        <v>550027259</v>
      </c>
      <c r="C1804">
        <v>1</v>
      </c>
      <c r="D1804">
        <v>1</v>
      </c>
      <c r="E1804">
        <f t="shared" si="29"/>
        <v>0</v>
      </c>
    </row>
    <row r="1805" spans="1:5">
      <c r="A1805" s="241" t="s">
        <v>2133</v>
      </c>
      <c r="B1805">
        <v>550027259</v>
      </c>
      <c r="C1805">
        <v>1</v>
      </c>
      <c r="D1805">
        <v>1</v>
      </c>
      <c r="E1805">
        <f t="shared" si="29"/>
        <v>0</v>
      </c>
    </row>
    <row r="1806" spans="1:5">
      <c r="A1806" s="241" t="s">
        <v>2134</v>
      </c>
      <c r="B1806">
        <v>550027259</v>
      </c>
      <c r="C1806">
        <v>1</v>
      </c>
      <c r="D1806">
        <v>1</v>
      </c>
      <c r="E1806">
        <f t="shared" si="29"/>
        <v>0</v>
      </c>
    </row>
    <row r="1807" spans="1:5">
      <c r="A1807" s="241" t="s">
        <v>2135</v>
      </c>
      <c r="B1807">
        <v>550027259</v>
      </c>
      <c r="C1807">
        <v>1</v>
      </c>
      <c r="D1807">
        <v>1</v>
      </c>
      <c r="E1807">
        <f t="shared" si="29"/>
        <v>0</v>
      </c>
    </row>
    <row r="1808" spans="1:5">
      <c r="A1808" s="241" t="s">
        <v>232</v>
      </c>
      <c r="B1808">
        <v>550069888</v>
      </c>
      <c r="C1808">
        <v>0</v>
      </c>
      <c r="E1808">
        <f t="shared" si="29"/>
        <v>0</v>
      </c>
    </row>
    <row r="1809" spans="1:5">
      <c r="A1809" s="241" t="s">
        <v>233</v>
      </c>
      <c r="B1809">
        <v>550069888</v>
      </c>
      <c r="C1809">
        <v>0</v>
      </c>
      <c r="E1809">
        <f t="shared" si="29"/>
        <v>0</v>
      </c>
    </row>
    <row r="1810" spans="1:5">
      <c r="A1810" s="241" t="s">
        <v>2136</v>
      </c>
      <c r="B1810">
        <v>550062464</v>
      </c>
      <c r="C1810">
        <v>48</v>
      </c>
      <c r="D1810">
        <v>48</v>
      </c>
      <c r="E1810">
        <f t="shared" si="29"/>
        <v>0</v>
      </c>
    </row>
    <row r="1811" spans="1:5">
      <c r="A1811" s="241" t="s">
        <v>2137</v>
      </c>
      <c r="B1811">
        <v>550062464</v>
      </c>
      <c r="C1811">
        <v>48</v>
      </c>
      <c r="D1811">
        <v>48</v>
      </c>
      <c r="E1811">
        <f t="shared" si="29"/>
        <v>0</v>
      </c>
    </row>
    <row r="1812" spans="1:5">
      <c r="A1812" s="241" t="s">
        <v>2138</v>
      </c>
      <c r="B1812">
        <v>550062464</v>
      </c>
      <c r="C1812">
        <v>48</v>
      </c>
      <c r="D1812">
        <v>48</v>
      </c>
      <c r="E1812">
        <f t="shared" si="29"/>
        <v>0</v>
      </c>
    </row>
    <row r="1813" spans="1:5">
      <c r="A1813" s="241" t="s">
        <v>2139</v>
      </c>
      <c r="B1813">
        <v>550062464</v>
      </c>
      <c r="C1813">
        <v>48</v>
      </c>
      <c r="D1813">
        <v>48</v>
      </c>
      <c r="E1813">
        <f t="shared" si="29"/>
        <v>0</v>
      </c>
    </row>
    <row r="1814" spans="1:5">
      <c r="A1814" s="241" t="s">
        <v>2140</v>
      </c>
      <c r="B1814">
        <v>550046498</v>
      </c>
      <c r="C1814">
        <v>0</v>
      </c>
      <c r="E1814">
        <f t="shared" si="29"/>
        <v>0</v>
      </c>
    </row>
    <row r="1815" spans="1:5">
      <c r="A1815" s="241" t="s">
        <v>2141</v>
      </c>
      <c r="B1815">
        <v>550046498</v>
      </c>
      <c r="C1815">
        <v>0</v>
      </c>
      <c r="E1815">
        <f t="shared" si="29"/>
        <v>0</v>
      </c>
    </row>
    <row r="1816" spans="1:5">
      <c r="A1816" s="241" t="s">
        <v>2142</v>
      </c>
      <c r="B1816">
        <v>550046498</v>
      </c>
      <c r="C1816">
        <v>0</v>
      </c>
      <c r="E1816">
        <f t="shared" si="29"/>
        <v>0</v>
      </c>
    </row>
    <row r="1817" spans="1:5">
      <c r="A1817" s="241" t="s">
        <v>2143</v>
      </c>
      <c r="B1817">
        <v>550046498</v>
      </c>
      <c r="C1817">
        <v>0</v>
      </c>
      <c r="E1817">
        <f t="shared" si="29"/>
        <v>0</v>
      </c>
    </row>
    <row r="1818" spans="1:5">
      <c r="A1818" s="241" t="s">
        <v>2144</v>
      </c>
      <c r="B1818">
        <v>550069888</v>
      </c>
      <c r="C1818">
        <v>0</v>
      </c>
      <c r="E1818">
        <f t="shared" si="29"/>
        <v>0</v>
      </c>
    </row>
    <row r="1819" spans="1:5">
      <c r="A1819" s="241" t="s">
        <v>2145</v>
      </c>
      <c r="B1819">
        <v>550069888</v>
      </c>
      <c r="C1819">
        <v>0</v>
      </c>
      <c r="E1819">
        <f t="shared" si="29"/>
        <v>0</v>
      </c>
    </row>
    <row r="1820" spans="1:5">
      <c r="A1820" s="241" t="s">
        <v>2146</v>
      </c>
      <c r="B1820">
        <v>550058593</v>
      </c>
      <c r="C1820">
        <v>48</v>
      </c>
      <c r="D1820">
        <v>48</v>
      </c>
      <c r="E1820">
        <f t="shared" si="29"/>
        <v>0</v>
      </c>
    </row>
    <row r="1821" spans="1:5">
      <c r="A1821" s="241" t="s">
        <v>2147</v>
      </c>
      <c r="B1821">
        <v>550058593</v>
      </c>
      <c r="C1821">
        <v>48</v>
      </c>
      <c r="D1821">
        <v>48</v>
      </c>
      <c r="E1821">
        <f t="shared" si="29"/>
        <v>0</v>
      </c>
    </row>
    <row r="1822" spans="1:5">
      <c r="A1822" s="241" t="s">
        <v>2148</v>
      </c>
      <c r="B1822">
        <v>550058593</v>
      </c>
      <c r="C1822">
        <v>48</v>
      </c>
      <c r="D1822">
        <v>48</v>
      </c>
      <c r="E1822">
        <f t="shared" si="29"/>
        <v>0</v>
      </c>
    </row>
    <row r="1823" spans="1:5">
      <c r="A1823" s="241" t="s">
        <v>2149</v>
      </c>
      <c r="B1823">
        <v>550058593</v>
      </c>
      <c r="C1823">
        <v>48</v>
      </c>
      <c r="D1823">
        <v>48</v>
      </c>
      <c r="E1823">
        <f t="shared" si="29"/>
        <v>0</v>
      </c>
    </row>
    <row r="1824" spans="1:5">
      <c r="A1824" s="241" t="s">
        <v>2150</v>
      </c>
      <c r="B1824">
        <v>550027259</v>
      </c>
      <c r="C1824">
        <v>1</v>
      </c>
      <c r="D1824">
        <v>1</v>
      </c>
      <c r="E1824">
        <f t="shared" si="29"/>
        <v>0</v>
      </c>
    </row>
    <row r="1825" spans="1:5">
      <c r="A1825" s="241" t="s">
        <v>2151</v>
      </c>
      <c r="B1825">
        <v>550027259</v>
      </c>
      <c r="C1825">
        <v>1</v>
      </c>
      <c r="D1825">
        <v>1</v>
      </c>
      <c r="E1825">
        <f t="shared" si="29"/>
        <v>0</v>
      </c>
    </row>
    <row r="1826" spans="1:5">
      <c r="A1826" s="241" t="s">
        <v>2152</v>
      </c>
      <c r="B1826">
        <v>550046498</v>
      </c>
      <c r="C1826">
        <v>0</v>
      </c>
      <c r="E1826">
        <f t="shared" si="29"/>
        <v>0</v>
      </c>
    </row>
    <row r="1827" spans="1:5">
      <c r="A1827" s="241" t="s">
        <v>2153</v>
      </c>
      <c r="B1827">
        <v>550046498</v>
      </c>
      <c r="C1827">
        <v>0</v>
      </c>
      <c r="E1827">
        <f t="shared" si="29"/>
        <v>0</v>
      </c>
    </row>
    <row r="1828" spans="1:5">
      <c r="A1828" s="241" t="s">
        <v>234</v>
      </c>
      <c r="B1828">
        <v>550069888</v>
      </c>
      <c r="C1828">
        <v>0</v>
      </c>
      <c r="E1828">
        <f t="shared" si="29"/>
        <v>0</v>
      </c>
    </row>
    <row r="1829" spans="1:5">
      <c r="A1829" s="241" t="s">
        <v>235</v>
      </c>
      <c r="B1829">
        <v>550076253</v>
      </c>
      <c r="C1829">
        <v>80</v>
      </c>
      <c r="D1829">
        <v>80</v>
      </c>
      <c r="E1829">
        <f t="shared" si="29"/>
        <v>0</v>
      </c>
    </row>
    <row r="1830" spans="1:5">
      <c r="A1830" s="241" t="s">
        <v>245</v>
      </c>
      <c r="B1830">
        <v>550058593</v>
      </c>
      <c r="C1830">
        <v>48</v>
      </c>
      <c r="D1830">
        <v>48</v>
      </c>
      <c r="E1830">
        <f t="shared" si="29"/>
        <v>0</v>
      </c>
    </row>
    <row r="1831" spans="1:5">
      <c r="A1831" s="241" t="s">
        <v>2154</v>
      </c>
      <c r="B1831">
        <v>550058593</v>
      </c>
      <c r="C1831">
        <v>48</v>
      </c>
      <c r="D1831">
        <v>48</v>
      </c>
      <c r="E1831">
        <f t="shared" si="29"/>
        <v>0</v>
      </c>
    </row>
    <row r="1832" spans="1:5">
      <c r="A1832" s="241" t="s">
        <v>2155</v>
      </c>
      <c r="B1832">
        <v>550058593</v>
      </c>
      <c r="C1832">
        <v>48</v>
      </c>
      <c r="D1832">
        <v>48</v>
      </c>
      <c r="E1832">
        <f t="shared" si="29"/>
        <v>0</v>
      </c>
    </row>
    <row r="1833" spans="1:5">
      <c r="A1833" s="241" t="s">
        <v>2156</v>
      </c>
      <c r="B1833">
        <v>550058593</v>
      </c>
      <c r="C1833">
        <v>48</v>
      </c>
      <c r="D1833">
        <v>48</v>
      </c>
      <c r="E1833">
        <f t="shared" si="29"/>
        <v>0</v>
      </c>
    </row>
    <row r="1834" spans="1:5">
      <c r="A1834" s="241" t="s">
        <v>2157</v>
      </c>
      <c r="B1834">
        <v>550027259</v>
      </c>
      <c r="C1834">
        <v>1</v>
      </c>
      <c r="D1834">
        <v>1</v>
      </c>
      <c r="E1834">
        <f t="shared" si="29"/>
        <v>0</v>
      </c>
    </row>
    <row r="1835" spans="1:5">
      <c r="A1835" s="241" t="s">
        <v>2158</v>
      </c>
      <c r="B1835">
        <v>550027259</v>
      </c>
      <c r="C1835">
        <v>1</v>
      </c>
      <c r="D1835">
        <v>1</v>
      </c>
      <c r="E1835">
        <f t="shared" si="29"/>
        <v>0</v>
      </c>
    </row>
    <row r="1836" spans="1:5">
      <c r="A1836" s="241" t="s">
        <v>2159</v>
      </c>
      <c r="B1836">
        <v>550027259</v>
      </c>
      <c r="C1836">
        <v>1</v>
      </c>
      <c r="D1836">
        <v>1</v>
      </c>
      <c r="E1836">
        <f t="shared" si="29"/>
        <v>0</v>
      </c>
    </row>
    <row r="1837" spans="1:5">
      <c r="A1837" s="241" t="s">
        <v>2160</v>
      </c>
      <c r="B1837">
        <v>550027259</v>
      </c>
      <c r="C1837">
        <v>1</v>
      </c>
      <c r="D1837">
        <v>1</v>
      </c>
      <c r="E1837">
        <f t="shared" si="29"/>
        <v>0</v>
      </c>
    </row>
    <row r="1838" spans="1:5">
      <c r="A1838" s="241" t="s">
        <v>236</v>
      </c>
      <c r="B1838">
        <v>550076253</v>
      </c>
      <c r="C1838">
        <v>80</v>
      </c>
      <c r="D1838">
        <v>80</v>
      </c>
      <c r="E1838">
        <f t="shared" si="29"/>
        <v>0</v>
      </c>
    </row>
    <row r="1839" spans="1:5">
      <c r="A1839" s="241" t="s">
        <v>237</v>
      </c>
      <c r="B1839">
        <v>550076253</v>
      </c>
      <c r="C1839">
        <v>80</v>
      </c>
      <c r="D1839">
        <v>80</v>
      </c>
      <c r="E1839">
        <f t="shared" si="29"/>
        <v>0</v>
      </c>
    </row>
    <row r="1840" spans="1:5">
      <c r="A1840" s="241" t="s">
        <v>2161</v>
      </c>
      <c r="B1840">
        <v>550058593</v>
      </c>
      <c r="C1840">
        <v>48</v>
      </c>
      <c r="D1840">
        <v>48</v>
      </c>
      <c r="E1840">
        <f t="shared" si="29"/>
        <v>0</v>
      </c>
    </row>
    <row r="1841" spans="1:5">
      <c r="A1841" s="241" t="s">
        <v>2162</v>
      </c>
      <c r="B1841">
        <v>550058593</v>
      </c>
      <c r="C1841">
        <v>48</v>
      </c>
      <c r="D1841">
        <v>48</v>
      </c>
      <c r="E1841">
        <f t="shared" si="29"/>
        <v>0</v>
      </c>
    </row>
    <row r="1842" spans="1:5">
      <c r="A1842" s="241" t="s">
        <v>2163</v>
      </c>
      <c r="B1842">
        <v>550058593</v>
      </c>
      <c r="C1842">
        <v>48</v>
      </c>
      <c r="D1842">
        <v>48</v>
      </c>
      <c r="E1842">
        <f t="shared" si="29"/>
        <v>0</v>
      </c>
    </row>
    <row r="1843" spans="1:5">
      <c r="A1843" s="241" t="s">
        <v>2164</v>
      </c>
      <c r="B1843">
        <v>550058593</v>
      </c>
      <c r="C1843">
        <v>48</v>
      </c>
      <c r="D1843">
        <v>48</v>
      </c>
      <c r="E1843">
        <f t="shared" si="29"/>
        <v>0</v>
      </c>
    </row>
    <row r="1844" spans="1:5">
      <c r="A1844" s="241" t="s">
        <v>2165</v>
      </c>
      <c r="B1844">
        <v>550027259</v>
      </c>
      <c r="C1844">
        <v>1</v>
      </c>
      <c r="D1844">
        <v>1</v>
      </c>
      <c r="E1844">
        <f t="shared" si="29"/>
        <v>0</v>
      </c>
    </row>
    <row r="1845" spans="1:5">
      <c r="A1845" s="241" t="s">
        <v>2166</v>
      </c>
      <c r="B1845">
        <v>550027259</v>
      </c>
      <c r="C1845">
        <v>1</v>
      </c>
      <c r="D1845">
        <v>1</v>
      </c>
      <c r="E1845">
        <f t="shared" si="29"/>
        <v>0</v>
      </c>
    </row>
    <row r="1846" spans="1:5">
      <c r="A1846" s="241" t="s">
        <v>2167</v>
      </c>
      <c r="B1846">
        <v>550027259</v>
      </c>
      <c r="C1846">
        <v>1</v>
      </c>
      <c r="D1846">
        <v>1</v>
      </c>
      <c r="E1846">
        <f t="shared" si="29"/>
        <v>0</v>
      </c>
    </row>
    <row r="1847" spans="1:5">
      <c r="A1847" s="241" t="s">
        <v>2168</v>
      </c>
      <c r="B1847">
        <v>550027259</v>
      </c>
      <c r="C1847">
        <v>1</v>
      </c>
      <c r="D1847">
        <v>1</v>
      </c>
      <c r="E1847">
        <f t="shared" si="29"/>
        <v>0</v>
      </c>
    </row>
    <row r="1848" spans="1:5">
      <c r="A1848" s="241" t="s">
        <v>238</v>
      </c>
      <c r="B1848">
        <v>550076253</v>
      </c>
      <c r="C1848">
        <v>80</v>
      </c>
      <c r="D1848">
        <v>80</v>
      </c>
      <c r="E1848">
        <f t="shared" si="29"/>
        <v>0</v>
      </c>
    </row>
    <row r="1849" spans="1:5">
      <c r="A1849" s="241" t="s">
        <v>239</v>
      </c>
      <c r="B1849">
        <v>550076253</v>
      </c>
      <c r="C1849">
        <v>80</v>
      </c>
      <c r="D1849">
        <v>80</v>
      </c>
      <c r="E1849">
        <f t="shared" si="29"/>
        <v>0</v>
      </c>
    </row>
    <row r="1850" spans="1:5">
      <c r="A1850" s="241" t="s">
        <v>2169</v>
      </c>
      <c r="B1850">
        <v>550058593</v>
      </c>
      <c r="C1850">
        <v>48</v>
      </c>
      <c r="D1850">
        <v>48</v>
      </c>
      <c r="E1850">
        <f t="shared" si="29"/>
        <v>0</v>
      </c>
    </row>
    <row r="1851" spans="1:5">
      <c r="A1851" s="241" t="s">
        <v>2170</v>
      </c>
      <c r="B1851">
        <v>550058593</v>
      </c>
      <c r="C1851">
        <v>48</v>
      </c>
      <c r="D1851">
        <v>48</v>
      </c>
      <c r="E1851">
        <f t="shared" si="29"/>
        <v>0</v>
      </c>
    </row>
    <row r="1852" spans="1:5">
      <c r="A1852" s="241" t="s">
        <v>2171</v>
      </c>
      <c r="B1852">
        <v>550058593</v>
      </c>
      <c r="C1852">
        <v>48</v>
      </c>
      <c r="D1852">
        <v>48</v>
      </c>
      <c r="E1852">
        <f t="shared" si="29"/>
        <v>0</v>
      </c>
    </row>
    <row r="1853" spans="1:5">
      <c r="A1853" s="241" t="s">
        <v>2172</v>
      </c>
      <c r="B1853">
        <v>550058593</v>
      </c>
      <c r="C1853">
        <v>48</v>
      </c>
      <c r="D1853">
        <v>48</v>
      </c>
      <c r="E1853">
        <f t="shared" si="29"/>
        <v>0</v>
      </c>
    </row>
    <row r="1854" spans="1:5">
      <c r="A1854" s="241" t="s">
        <v>2173</v>
      </c>
      <c r="B1854">
        <v>550027259</v>
      </c>
      <c r="C1854">
        <v>1</v>
      </c>
      <c r="D1854">
        <v>1</v>
      </c>
      <c r="E1854">
        <f t="shared" si="29"/>
        <v>0</v>
      </c>
    </row>
    <row r="1855" spans="1:5">
      <c r="A1855" s="241" t="s">
        <v>2174</v>
      </c>
      <c r="B1855">
        <v>550027259</v>
      </c>
      <c r="C1855">
        <v>1</v>
      </c>
      <c r="D1855">
        <v>1</v>
      </c>
      <c r="E1855">
        <f t="shared" si="29"/>
        <v>0</v>
      </c>
    </row>
    <row r="1856" spans="1:5">
      <c r="A1856" s="241" t="s">
        <v>2175</v>
      </c>
      <c r="B1856">
        <v>550027259</v>
      </c>
      <c r="C1856">
        <v>1</v>
      </c>
      <c r="D1856">
        <v>1</v>
      </c>
      <c r="E1856">
        <f t="shared" si="29"/>
        <v>0</v>
      </c>
    </row>
    <row r="1857" spans="1:5">
      <c r="A1857" s="241" t="s">
        <v>2176</v>
      </c>
      <c r="B1857">
        <v>550027259</v>
      </c>
      <c r="C1857">
        <v>1</v>
      </c>
      <c r="D1857">
        <v>1</v>
      </c>
      <c r="E1857">
        <f t="shared" si="29"/>
        <v>0</v>
      </c>
    </row>
    <row r="1858" spans="1:5">
      <c r="A1858" s="241" t="s">
        <v>240</v>
      </c>
      <c r="B1858">
        <v>550076253</v>
      </c>
      <c r="C1858">
        <v>80</v>
      </c>
      <c r="D1858">
        <v>80</v>
      </c>
      <c r="E1858">
        <f t="shared" si="29"/>
        <v>0</v>
      </c>
    </row>
    <row r="1859" spans="1:5">
      <c r="A1859" s="241" t="s">
        <v>241</v>
      </c>
      <c r="B1859">
        <v>550037752</v>
      </c>
      <c r="C1859">
        <v>44</v>
      </c>
      <c r="D1859">
        <v>44</v>
      </c>
      <c r="E1859">
        <f t="shared" si="29"/>
        <v>0</v>
      </c>
    </row>
    <row r="1860" spans="1:5">
      <c r="A1860" s="241" t="s">
        <v>2177</v>
      </c>
      <c r="B1860">
        <v>550058593</v>
      </c>
      <c r="C1860">
        <v>48</v>
      </c>
      <c r="D1860">
        <v>48</v>
      </c>
      <c r="E1860">
        <f t="shared" si="29"/>
        <v>0</v>
      </c>
    </row>
    <row r="1861" spans="1:5">
      <c r="A1861" s="241" t="s">
        <v>2178</v>
      </c>
      <c r="B1861">
        <v>550058593</v>
      </c>
      <c r="C1861">
        <v>48</v>
      </c>
      <c r="D1861">
        <v>48</v>
      </c>
      <c r="E1861">
        <f t="shared" ref="E1861:E1924" si="30">C1861-D1861</f>
        <v>0</v>
      </c>
    </row>
    <row r="1862" spans="1:5">
      <c r="A1862" s="241" t="s">
        <v>2179</v>
      </c>
      <c r="B1862">
        <v>550058593</v>
      </c>
      <c r="C1862">
        <v>48</v>
      </c>
      <c r="D1862">
        <v>48</v>
      </c>
      <c r="E1862">
        <f t="shared" si="30"/>
        <v>0</v>
      </c>
    </row>
    <row r="1863" spans="1:5">
      <c r="A1863" s="241" t="s">
        <v>2180</v>
      </c>
      <c r="B1863">
        <v>550058593</v>
      </c>
      <c r="C1863">
        <v>48</v>
      </c>
      <c r="D1863">
        <v>48</v>
      </c>
      <c r="E1863">
        <f t="shared" si="30"/>
        <v>0</v>
      </c>
    </row>
    <row r="1864" spans="1:5">
      <c r="A1864" s="241" t="s">
        <v>2181</v>
      </c>
      <c r="B1864">
        <v>550027259</v>
      </c>
      <c r="C1864">
        <v>1</v>
      </c>
      <c r="D1864">
        <v>1</v>
      </c>
      <c r="E1864">
        <f t="shared" si="30"/>
        <v>0</v>
      </c>
    </row>
    <row r="1865" spans="1:5">
      <c r="A1865" s="241" t="s">
        <v>2182</v>
      </c>
      <c r="B1865">
        <v>550027259</v>
      </c>
      <c r="C1865">
        <v>1</v>
      </c>
      <c r="D1865">
        <v>1</v>
      </c>
      <c r="E1865">
        <f t="shared" si="30"/>
        <v>0</v>
      </c>
    </row>
    <row r="1866" spans="1:5">
      <c r="A1866" s="241" t="s">
        <v>2183</v>
      </c>
      <c r="B1866">
        <v>550027259</v>
      </c>
      <c r="C1866">
        <v>1</v>
      </c>
      <c r="D1866">
        <v>1</v>
      </c>
      <c r="E1866">
        <f t="shared" si="30"/>
        <v>0</v>
      </c>
    </row>
    <row r="1867" spans="1:5">
      <c r="A1867" s="241" t="s">
        <v>2184</v>
      </c>
      <c r="B1867">
        <v>550027259</v>
      </c>
      <c r="C1867">
        <v>1</v>
      </c>
      <c r="D1867">
        <v>1</v>
      </c>
      <c r="E1867">
        <f t="shared" si="30"/>
        <v>0</v>
      </c>
    </row>
    <row r="1868" spans="1:5">
      <c r="A1868" s="241" t="s">
        <v>242</v>
      </c>
      <c r="B1868">
        <v>550037752</v>
      </c>
      <c r="C1868">
        <v>44</v>
      </c>
      <c r="D1868">
        <v>44</v>
      </c>
      <c r="E1868">
        <f t="shared" si="30"/>
        <v>0</v>
      </c>
    </row>
    <row r="1869" spans="1:5">
      <c r="A1869" s="241" t="s">
        <v>243</v>
      </c>
      <c r="B1869">
        <v>550037752</v>
      </c>
      <c r="C1869">
        <v>44</v>
      </c>
      <c r="D1869">
        <v>44</v>
      </c>
      <c r="E1869">
        <f t="shared" si="30"/>
        <v>0</v>
      </c>
    </row>
    <row r="1870" spans="1:5">
      <c r="A1870" s="241" t="s">
        <v>2185</v>
      </c>
      <c r="B1870">
        <v>550048593</v>
      </c>
      <c r="C1870">
        <v>48</v>
      </c>
      <c r="D1870">
        <v>48</v>
      </c>
      <c r="E1870">
        <f t="shared" si="30"/>
        <v>0</v>
      </c>
    </row>
    <row r="1871" spans="1:5">
      <c r="A1871" s="241" t="s">
        <v>2186</v>
      </c>
      <c r="B1871">
        <v>550048593</v>
      </c>
      <c r="C1871">
        <v>48</v>
      </c>
      <c r="D1871">
        <v>48</v>
      </c>
      <c r="E1871">
        <f t="shared" si="30"/>
        <v>0</v>
      </c>
    </row>
    <row r="1872" spans="1:5">
      <c r="A1872" s="241" t="s">
        <v>2187</v>
      </c>
      <c r="B1872">
        <v>550048593</v>
      </c>
      <c r="C1872">
        <v>48</v>
      </c>
      <c r="D1872">
        <v>48</v>
      </c>
      <c r="E1872">
        <f t="shared" si="30"/>
        <v>0</v>
      </c>
    </row>
    <row r="1873" spans="1:5">
      <c r="A1873" s="241" t="s">
        <v>2188</v>
      </c>
      <c r="B1873">
        <v>550048593</v>
      </c>
      <c r="C1873">
        <v>48</v>
      </c>
      <c r="D1873">
        <v>48</v>
      </c>
      <c r="E1873">
        <f t="shared" si="30"/>
        <v>0</v>
      </c>
    </row>
    <row r="1874" spans="1:5">
      <c r="A1874" s="241" t="s">
        <v>2189</v>
      </c>
      <c r="B1874">
        <v>550027259</v>
      </c>
      <c r="C1874">
        <v>1</v>
      </c>
      <c r="D1874">
        <v>1</v>
      </c>
      <c r="E1874">
        <f t="shared" si="30"/>
        <v>0</v>
      </c>
    </row>
    <row r="1875" spans="1:5">
      <c r="A1875" s="241" t="s">
        <v>2190</v>
      </c>
      <c r="B1875">
        <v>550027259</v>
      </c>
      <c r="C1875">
        <v>1</v>
      </c>
      <c r="D1875">
        <v>1</v>
      </c>
      <c r="E1875">
        <f t="shared" si="30"/>
        <v>0</v>
      </c>
    </row>
    <row r="1876" spans="1:5">
      <c r="A1876" s="241" t="s">
        <v>2191</v>
      </c>
      <c r="B1876" t="s">
        <v>3322</v>
      </c>
      <c r="C1876">
        <v>0</v>
      </c>
      <c r="E1876">
        <f t="shared" si="30"/>
        <v>0</v>
      </c>
    </row>
    <row r="1877" spans="1:5">
      <c r="A1877" s="241" t="s">
        <v>2192</v>
      </c>
      <c r="B1877" t="s">
        <v>3322</v>
      </c>
      <c r="C1877">
        <v>0</v>
      </c>
      <c r="E1877">
        <f t="shared" si="30"/>
        <v>0</v>
      </c>
    </row>
    <row r="1878" spans="1:5">
      <c r="A1878" s="241" t="s">
        <v>2193</v>
      </c>
      <c r="B1878">
        <v>550069887</v>
      </c>
      <c r="C1878">
        <v>44</v>
      </c>
      <c r="D1878">
        <v>44</v>
      </c>
      <c r="E1878">
        <f t="shared" si="30"/>
        <v>0</v>
      </c>
    </row>
    <row r="1879" spans="1:5">
      <c r="A1879" s="241" t="s">
        <v>2194</v>
      </c>
      <c r="B1879">
        <v>550069887</v>
      </c>
      <c r="C1879">
        <v>44</v>
      </c>
      <c r="D1879">
        <v>44</v>
      </c>
      <c r="E1879">
        <f t="shared" si="30"/>
        <v>0</v>
      </c>
    </row>
    <row r="1880" spans="1:5">
      <c r="A1880" s="241" t="s">
        <v>2195</v>
      </c>
      <c r="B1880">
        <v>550048593</v>
      </c>
      <c r="C1880">
        <v>48</v>
      </c>
      <c r="D1880">
        <v>48</v>
      </c>
      <c r="E1880">
        <f t="shared" si="30"/>
        <v>0</v>
      </c>
    </row>
    <row r="1881" spans="1:5">
      <c r="A1881" s="241" t="s">
        <v>246</v>
      </c>
      <c r="B1881">
        <v>550048593</v>
      </c>
      <c r="C1881">
        <v>48</v>
      </c>
      <c r="D1881">
        <v>48</v>
      </c>
      <c r="E1881">
        <f t="shared" si="30"/>
        <v>0</v>
      </c>
    </row>
    <row r="1882" spans="1:5">
      <c r="A1882" s="241" t="s">
        <v>2196</v>
      </c>
      <c r="B1882">
        <v>550048593</v>
      </c>
      <c r="C1882">
        <v>48</v>
      </c>
      <c r="D1882">
        <v>48</v>
      </c>
      <c r="E1882">
        <f t="shared" si="30"/>
        <v>0</v>
      </c>
    </row>
    <row r="1883" spans="1:5">
      <c r="A1883" s="241" t="s">
        <v>2197</v>
      </c>
      <c r="B1883">
        <v>550048593</v>
      </c>
      <c r="C1883">
        <v>48</v>
      </c>
      <c r="D1883">
        <v>48</v>
      </c>
      <c r="E1883">
        <f t="shared" si="30"/>
        <v>0</v>
      </c>
    </row>
    <row r="1884" spans="1:5">
      <c r="A1884" s="241" t="s">
        <v>2198</v>
      </c>
      <c r="B1884">
        <v>550044360</v>
      </c>
      <c r="C1884">
        <v>4</v>
      </c>
      <c r="D1884">
        <v>4</v>
      </c>
      <c r="E1884">
        <f t="shared" si="30"/>
        <v>0</v>
      </c>
    </row>
    <row r="1885" spans="1:5">
      <c r="A1885" s="241" t="s">
        <v>2199</v>
      </c>
      <c r="B1885">
        <v>550044360</v>
      </c>
      <c r="C1885">
        <v>4</v>
      </c>
      <c r="D1885">
        <v>4</v>
      </c>
      <c r="E1885">
        <f t="shared" si="30"/>
        <v>0</v>
      </c>
    </row>
    <row r="1886" spans="1:5">
      <c r="A1886" s="241" t="s">
        <v>2200</v>
      </c>
      <c r="B1886">
        <v>550044360</v>
      </c>
      <c r="C1886">
        <v>4</v>
      </c>
      <c r="D1886">
        <v>4</v>
      </c>
      <c r="E1886">
        <f t="shared" si="30"/>
        <v>0</v>
      </c>
    </row>
    <row r="1887" spans="1:5">
      <c r="A1887" s="241" t="s">
        <v>2201</v>
      </c>
      <c r="B1887">
        <v>550044360</v>
      </c>
      <c r="C1887">
        <v>4</v>
      </c>
      <c r="D1887">
        <v>4</v>
      </c>
      <c r="E1887">
        <f t="shared" si="30"/>
        <v>0</v>
      </c>
    </row>
    <row r="1888" spans="1:5">
      <c r="A1888" s="241" t="s">
        <v>2202</v>
      </c>
      <c r="B1888">
        <v>550069887</v>
      </c>
      <c r="C1888">
        <v>44</v>
      </c>
      <c r="D1888">
        <v>44</v>
      </c>
      <c r="E1888">
        <f t="shared" si="30"/>
        <v>0</v>
      </c>
    </row>
    <row r="1889" spans="1:5">
      <c r="A1889" s="241" t="s">
        <v>2203</v>
      </c>
      <c r="B1889">
        <v>550069887</v>
      </c>
      <c r="C1889">
        <v>44</v>
      </c>
      <c r="D1889">
        <v>44</v>
      </c>
      <c r="E1889">
        <f t="shared" si="30"/>
        <v>0</v>
      </c>
    </row>
    <row r="1890" spans="1:5">
      <c r="A1890" s="241" t="s">
        <v>2204</v>
      </c>
      <c r="B1890">
        <v>550048593</v>
      </c>
      <c r="C1890">
        <v>48</v>
      </c>
      <c r="D1890">
        <v>48</v>
      </c>
      <c r="E1890">
        <f t="shared" si="30"/>
        <v>0</v>
      </c>
    </row>
    <row r="1891" spans="1:5">
      <c r="A1891" s="241" t="s">
        <v>2205</v>
      </c>
      <c r="B1891">
        <v>550048593</v>
      </c>
      <c r="C1891">
        <v>48</v>
      </c>
      <c r="D1891">
        <v>48</v>
      </c>
      <c r="E1891">
        <f t="shared" si="30"/>
        <v>0</v>
      </c>
    </row>
    <row r="1892" spans="1:5">
      <c r="A1892" s="241" t="s">
        <v>2206</v>
      </c>
      <c r="B1892">
        <v>550048593</v>
      </c>
      <c r="C1892">
        <v>48</v>
      </c>
      <c r="D1892">
        <v>48</v>
      </c>
      <c r="E1892">
        <f t="shared" si="30"/>
        <v>0</v>
      </c>
    </row>
    <row r="1893" spans="1:5">
      <c r="A1893" s="241" t="s">
        <v>2207</v>
      </c>
      <c r="B1893">
        <v>550048593</v>
      </c>
      <c r="C1893">
        <v>48</v>
      </c>
      <c r="D1893">
        <v>48</v>
      </c>
      <c r="E1893">
        <f t="shared" si="30"/>
        <v>0</v>
      </c>
    </row>
    <row r="1894" spans="1:5">
      <c r="A1894" s="241" t="s">
        <v>2208</v>
      </c>
      <c r="B1894" t="s">
        <v>3322</v>
      </c>
      <c r="C1894">
        <v>0</v>
      </c>
      <c r="E1894">
        <f t="shared" si="30"/>
        <v>0</v>
      </c>
    </row>
    <row r="1895" spans="1:5">
      <c r="A1895" s="241" t="s">
        <v>2209</v>
      </c>
      <c r="B1895" t="s">
        <v>3322</v>
      </c>
      <c r="C1895">
        <v>0</v>
      </c>
      <c r="E1895">
        <f t="shared" si="30"/>
        <v>0</v>
      </c>
    </row>
    <row r="1896" spans="1:5">
      <c r="A1896" s="241" t="s">
        <v>2210</v>
      </c>
      <c r="B1896">
        <v>550044360</v>
      </c>
      <c r="C1896">
        <v>4</v>
      </c>
      <c r="D1896">
        <v>4</v>
      </c>
      <c r="E1896">
        <f t="shared" si="30"/>
        <v>0</v>
      </c>
    </row>
    <row r="1897" spans="1:5">
      <c r="A1897" s="241" t="s">
        <v>2211</v>
      </c>
      <c r="B1897">
        <v>550044360</v>
      </c>
      <c r="C1897">
        <v>4</v>
      </c>
      <c r="D1897">
        <v>4</v>
      </c>
      <c r="E1897">
        <f t="shared" si="30"/>
        <v>0</v>
      </c>
    </row>
    <row r="1898" spans="1:5">
      <c r="A1898" s="241" t="s">
        <v>2212</v>
      </c>
      <c r="B1898">
        <v>550069887</v>
      </c>
      <c r="C1898">
        <v>44</v>
      </c>
      <c r="D1898">
        <v>44</v>
      </c>
      <c r="E1898">
        <f t="shared" si="30"/>
        <v>0</v>
      </c>
    </row>
    <row r="1899" spans="1:5">
      <c r="A1899" s="241" t="s">
        <v>2213</v>
      </c>
      <c r="B1899">
        <v>550069887</v>
      </c>
      <c r="C1899">
        <v>44</v>
      </c>
      <c r="D1899">
        <v>44</v>
      </c>
      <c r="E1899">
        <f t="shared" si="30"/>
        <v>0</v>
      </c>
    </row>
    <row r="1900" spans="1:5">
      <c r="A1900" s="241" t="s">
        <v>2214</v>
      </c>
      <c r="B1900">
        <v>550048593</v>
      </c>
      <c r="C1900">
        <v>48</v>
      </c>
      <c r="D1900">
        <v>48</v>
      </c>
      <c r="E1900">
        <f t="shared" si="30"/>
        <v>0</v>
      </c>
    </row>
    <row r="1901" spans="1:5">
      <c r="A1901" s="241" t="s">
        <v>2215</v>
      </c>
      <c r="B1901">
        <v>550048593</v>
      </c>
      <c r="C1901">
        <v>48</v>
      </c>
      <c r="D1901">
        <v>48</v>
      </c>
      <c r="E1901">
        <f t="shared" si="30"/>
        <v>0</v>
      </c>
    </row>
    <row r="1902" spans="1:5">
      <c r="A1902" s="241" t="s">
        <v>2216</v>
      </c>
      <c r="B1902">
        <v>550048593</v>
      </c>
      <c r="C1902">
        <v>48</v>
      </c>
      <c r="D1902">
        <v>48</v>
      </c>
      <c r="E1902">
        <f t="shared" si="30"/>
        <v>0</v>
      </c>
    </row>
    <row r="1903" spans="1:5">
      <c r="A1903" s="241" t="s">
        <v>2217</v>
      </c>
      <c r="B1903">
        <v>550048593</v>
      </c>
      <c r="C1903">
        <v>48</v>
      </c>
      <c r="D1903">
        <v>48</v>
      </c>
      <c r="E1903">
        <f t="shared" si="30"/>
        <v>0</v>
      </c>
    </row>
    <row r="1904" spans="1:5">
      <c r="A1904" s="241" t="s">
        <v>2218</v>
      </c>
      <c r="B1904" t="s">
        <v>3322</v>
      </c>
      <c r="C1904">
        <v>0</v>
      </c>
      <c r="E1904">
        <f t="shared" si="30"/>
        <v>0</v>
      </c>
    </row>
    <row r="1905" spans="1:5">
      <c r="A1905" s="241" t="s">
        <v>2219</v>
      </c>
      <c r="B1905" t="s">
        <v>3322</v>
      </c>
      <c r="C1905">
        <v>0</v>
      </c>
      <c r="E1905">
        <f t="shared" si="30"/>
        <v>0</v>
      </c>
    </row>
    <row r="1906" spans="1:5">
      <c r="A1906" s="241" t="s">
        <v>2220</v>
      </c>
      <c r="B1906">
        <v>550044360</v>
      </c>
      <c r="C1906">
        <v>4</v>
      </c>
      <c r="D1906">
        <v>4</v>
      </c>
      <c r="E1906">
        <f t="shared" si="30"/>
        <v>0</v>
      </c>
    </row>
    <row r="1907" spans="1:5">
      <c r="A1907" s="241" t="s">
        <v>2221</v>
      </c>
      <c r="B1907">
        <v>550044360</v>
      </c>
      <c r="C1907">
        <v>4</v>
      </c>
      <c r="D1907">
        <v>4</v>
      </c>
      <c r="E1907">
        <f t="shared" si="30"/>
        <v>0</v>
      </c>
    </row>
    <row r="1908" spans="1:5">
      <c r="A1908" s="241" t="s">
        <v>2222</v>
      </c>
      <c r="B1908">
        <v>550069887</v>
      </c>
      <c r="C1908">
        <v>44</v>
      </c>
      <c r="D1908">
        <v>44</v>
      </c>
      <c r="E1908">
        <f t="shared" si="30"/>
        <v>0</v>
      </c>
    </row>
    <row r="1909" spans="1:5">
      <c r="A1909" s="241" t="s">
        <v>2223</v>
      </c>
      <c r="B1909">
        <v>550069887</v>
      </c>
      <c r="C1909">
        <v>44</v>
      </c>
      <c r="D1909">
        <v>44</v>
      </c>
      <c r="E1909">
        <f t="shared" si="30"/>
        <v>0</v>
      </c>
    </row>
    <row r="1910" spans="1:5">
      <c r="A1910" s="241" t="s">
        <v>2224</v>
      </c>
      <c r="B1910">
        <v>550048593</v>
      </c>
      <c r="C1910">
        <v>48</v>
      </c>
      <c r="D1910">
        <v>48</v>
      </c>
      <c r="E1910">
        <f t="shared" si="30"/>
        <v>0</v>
      </c>
    </row>
    <row r="1911" spans="1:5">
      <c r="A1911" s="241" t="s">
        <v>2225</v>
      </c>
      <c r="B1911">
        <v>550048593</v>
      </c>
      <c r="C1911">
        <v>48</v>
      </c>
      <c r="D1911">
        <v>48</v>
      </c>
      <c r="E1911">
        <f t="shared" si="30"/>
        <v>0</v>
      </c>
    </row>
    <row r="1912" spans="1:5">
      <c r="A1912" s="241" t="s">
        <v>2226</v>
      </c>
      <c r="B1912">
        <v>550048593</v>
      </c>
      <c r="C1912">
        <v>48</v>
      </c>
      <c r="D1912">
        <v>48</v>
      </c>
      <c r="E1912">
        <f t="shared" si="30"/>
        <v>0</v>
      </c>
    </row>
    <row r="1913" spans="1:5">
      <c r="A1913" s="241" t="s">
        <v>2227</v>
      </c>
      <c r="B1913">
        <v>550048593</v>
      </c>
      <c r="C1913">
        <v>48</v>
      </c>
      <c r="D1913">
        <v>48</v>
      </c>
      <c r="E1913">
        <f t="shared" si="30"/>
        <v>0</v>
      </c>
    </row>
    <row r="1914" spans="1:5">
      <c r="A1914" s="241" t="s">
        <v>2228</v>
      </c>
      <c r="B1914" t="s">
        <v>3322</v>
      </c>
      <c r="C1914">
        <v>0</v>
      </c>
      <c r="E1914">
        <f t="shared" si="30"/>
        <v>0</v>
      </c>
    </row>
    <row r="1915" spans="1:5">
      <c r="A1915" s="241" t="s">
        <v>2229</v>
      </c>
      <c r="B1915" t="s">
        <v>3322</v>
      </c>
      <c r="C1915">
        <v>0</v>
      </c>
      <c r="E1915">
        <f t="shared" si="30"/>
        <v>0</v>
      </c>
    </row>
    <row r="1916" spans="1:5">
      <c r="A1916" s="241" t="s">
        <v>2230</v>
      </c>
      <c r="B1916">
        <v>550044360</v>
      </c>
      <c r="C1916">
        <v>4</v>
      </c>
      <c r="D1916">
        <v>4</v>
      </c>
      <c r="E1916">
        <f t="shared" si="30"/>
        <v>0</v>
      </c>
    </row>
    <row r="1917" spans="1:5">
      <c r="A1917" s="241" t="s">
        <v>2231</v>
      </c>
      <c r="B1917">
        <v>550044360</v>
      </c>
      <c r="C1917">
        <v>4</v>
      </c>
      <c r="D1917">
        <v>4</v>
      </c>
      <c r="E1917">
        <f t="shared" si="30"/>
        <v>0</v>
      </c>
    </row>
    <row r="1918" spans="1:5">
      <c r="A1918" s="241" t="s">
        <v>2232</v>
      </c>
      <c r="B1918">
        <v>550069887</v>
      </c>
      <c r="C1918">
        <v>44</v>
      </c>
      <c r="D1918">
        <v>44</v>
      </c>
      <c r="E1918">
        <f t="shared" si="30"/>
        <v>0</v>
      </c>
    </row>
    <row r="1919" spans="1:5">
      <c r="A1919" s="241" t="s">
        <v>2233</v>
      </c>
      <c r="B1919">
        <v>550071396</v>
      </c>
      <c r="C1919">
        <v>44</v>
      </c>
      <c r="D1919">
        <v>44</v>
      </c>
      <c r="E1919">
        <f t="shared" si="30"/>
        <v>0</v>
      </c>
    </row>
    <row r="1920" spans="1:5">
      <c r="A1920" s="241" t="s">
        <v>2234</v>
      </c>
      <c r="B1920">
        <v>550069888</v>
      </c>
      <c r="C1920">
        <v>0</v>
      </c>
      <c r="E1920">
        <f t="shared" si="30"/>
        <v>0</v>
      </c>
    </row>
    <row r="1921" spans="1:5">
      <c r="A1921" s="241" t="s">
        <v>2235</v>
      </c>
      <c r="B1921">
        <v>550069888</v>
      </c>
      <c r="C1921">
        <v>0</v>
      </c>
      <c r="E1921">
        <f t="shared" si="30"/>
        <v>0</v>
      </c>
    </row>
    <row r="1922" spans="1:5">
      <c r="A1922" s="241" t="s">
        <v>2236</v>
      </c>
      <c r="B1922">
        <v>550069888</v>
      </c>
      <c r="C1922">
        <v>0</v>
      </c>
      <c r="E1922">
        <f t="shared" si="30"/>
        <v>0</v>
      </c>
    </row>
    <row r="1923" spans="1:5">
      <c r="A1923" s="241" t="s">
        <v>2237</v>
      </c>
      <c r="B1923">
        <v>550069888</v>
      </c>
      <c r="C1923">
        <v>0</v>
      </c>
      <c r="E1923">
        <f t="shared" si="30"/>
        <v>0</v>
      </c>
    </row>
    <row r="1924" spans="1:5">
      <c r="A1924" s="241" t="s">
        <v>2238</v>
      </c>
      <c r="B1924" t="s">
        <v>3322</v>
      </c>
      <c r="C1924">
        <v>0</v>
      </c>
      <c r="E1924">
        <f t="shared" si="30"/>
        <v>0</v>
      </c>
    </row>
    <row r="1925" spans="1:5">
      <c r="A1925" s="241" t="s">
        <v>2239</v>
      </c>
      <c r="B1925" t="s">
        <v>3322</v>
      </c>
      <c r="C1925">
        <v>0</v>
      </c>
      <c r="E1925">
        <f t="shared" ref="E1925:E1988" si="31">C1925-D1925</f>
        <v>0</v>
      </c>
    </row>
    <row r="1926" spans="1:5">
      <c r="A1926" s="241" t="s">
        <v>2240</v>
      </c>
      <c r="B1926">
        <v>550044360</v>
      </c>
      <c r="C1926">
        <v>4</v>
      </c>
      <c r="D1926">
        <v>4</v>
      </c>
      <c r="E1926">
        <f t="shared" si="31"/>
        <v>0</v>
      </c>
    </row>
    <row r="1927" spans="1:5">
      <c r="A1927" s="241" t="s">
        <v>2241</v>
      </c>
      <c r="B1927">
        <v>550044360</v>
      </c>
      <c r="C1927">
        <v>4</v>
      </c>
      <c r="D1927">
        <v>4</v>
      </c>
      <c r="E1927">
        <f t="shared" si="31"/>
        <v>0</v>
      </c>
    </row>
    <row r="1928" spans="1:5">
      <c r="A1928" s="241" t="s">
        <v>2242</v>
      </c>
      <c r="B1928">
        <v>550071396</v>
      </c>
      <c r="C1928">
        <v>44</v>
      </c>
      <c r="D1928">
        <v>44</v>
      </c>
      <c r="E1928">
        <f t="shared" si="31"/>
        <v>0</v>
      </c>
    </row>
    <row r="1929" spans="1:5">
      <c r="A1929" s="241" t="s">
        <v>2243</v>
      </c>
      <c r="B1929">
        <v>550071396</v>
      </c>
      <c r="C1929">
        <v>44</v>
      </c>
      <c r="D1929">
        <v>44</v>
      </c>
      <c r="E1929">
        <f t="shared" si="31"/>
        <v>0</v>
      </c>
    </row>
    <row r="1930" spans="1:5">
      <c r="A1930" s="241" t="s">
        <v>2244</v>
      </c>
      <c r="B1930">
        <v>550069888</v>
      </c>
      <c r="C1930">
        <v>0</v>
      </c>
      <c r="E1930">
        <f t="shared" si="31"/>
        <v>0</v>
      </c>
    </row>
    <row r="1931" spans="1:5">
      <c r="A1931" s="241" t="s">
        <v>247</v>
      </c>
      <c r="B1931">
        <v>550069888</v>
      </c>
      <c r="C1931">
        <v>0</v>
      </c>
      <c r="E1931">
        <f t="shared" si="31"/>
        <v>0</v>
      </c>
    </row>
    <row r="1932" spans="1:5">
      <c r="A1932" s="241" t="s">
        <v>2245</v>
      </c>
      <c r="B1932">
        <v>550069888</v>
      </c>
      <c r="C1932">
        <v>0</v>
      </c>
      <c r="E1932">
        <f t="shared" si="31"/>
        <v>0</v>
      </c>
    </row>
    <row r="1933" spans="1:5">
      <c r="A1933" s="241" t="s">
        <v>2246</v>
      </c>
      <c r="B1933">
        <v>550069888</v>
      </c>
      <c r="C1933">
        <v>36</v>
      </c>
      <c r="D1933">
        <v>36</v>
      </c>
      <c r="E1933">
        <f t="shared" si="31"/>
        <v>0</v>
      </c>
    </row>
    <row r="1934" spans="1:5">
      <c r="A1934" s="241" t="s">
        <v>2247</v>
      </c>
      <c r="B1934" t="s">
        <v>3322</v>
      </c>
      <c r="C1934">
        <v>0</v>
      </c>
      <c r="E1934">
        <f t="shared" si="31"/>
        <v>0</v>
      </c>
    </row>
    <row r="1935" spans="1:5">
      <c r="A1935" s="241" t="s">
        <v>2248</v>
      </c>
      <c r="B1935" t="s">
        <v>3322</v>
      </c>
      <c r="C1935">
        <v>0</v>
      </c>
      <c r="E1935">
        <f t="shared" si="31"/>
        <v>0</v>
      </c>
    </row>
    <row r="1936" spans="1:5">
      <c r="A1936" s="241" t="s">
        <v>2249</v>
      </c>
      <c r="B1936">
        <v>550044360</v>
      </c>
      <c r="C1936">
        <v>4</v>
      </c>
      <c r="D1936">
        <v>4</v>
      </c>
      <c r="E1936">
        <f t="shared" si="31"/>
        <v>0</v>
      </c>
    </row>
    <row r="1937" spans="1:5">
      <c r="A1937" s="241" t="s">
        <v>2250</v>
      </c>
      <c r="B1937">
        <v>550044360</v>
      </c>
      <c r="C1937">
        <v>4</v>
      </c>
      <c r="D1937">
        <v>4</v>
      </c>
      <c r="E1937">
        <f t="shared" si="31"/>
        <v>0</v>
      </c>
    </row>
    <row r="1938" spans="1:5">
      <c r="A1938" s="241" t="s">
        <v>2251</v>
      </c>
      <c r="B1938">
        <v>550071396</v>
      </c>
      <c r="C1938">
        <v>44</v>
      </c>
      <c r="D1938">
        <v>44</v>
      </c>
      <c r="E1938">
        <f t="shared" si="31"/>
        <v>0</v>
      </c>
    </row>
    <row r="1939" spans="1:5">
      <c r="A1939" s="241" t="s">
        <v>2252</v>
      </c>
      <c r="B1939">
        <v>550070615</v>
      </c>
      <c r="C1939">
        <v>36</v>
      </c>
      <c r="D1939">
        <v>36</v>
      </c>
      <c r="E1939">
        <f t="shared" si="31"/>
        <v>0</v>
      </c>
    </row>
    <row r="1940" spans="1:5">
      <c r="A1940" s="241" t="s">
        <v>2253</v>
      </c>
      <c r="B1940">
        <v>550069888</v>
      </c>
      <c r="C1940">
        <v>36</v>
      </c>
      <c r="D1940">
        <v>36</v>
      </c>
      <c r="E1940">
        <f t="shared" si="31"/>
        <v>0</v>
      </c>
    </row>
    <row r="1941" spans="1:5">
      <c r="A1941" s="241" t="s">
        <v>2254</v>
      </c>
      <c r="B1941">
        <v>550069888</v>
      </c>
      <c r="C1941">
        <v>36</v>
      </c>
      <c r="D1941">
        <v>36</v>
      </c>
      <c r="E1941">
        <f t="shared" si="31"/>
        <v>0</v>
      </c>
    </row>
    <row r="1942" spans="1:5">
      <c r="A1942" s="241" t="s">
        <v>2255</v>
      </c>
      <c r="B1942">
        <v>550069888</v>
      </c>
      <c r="C1942">
        <v>36</v>
      </c>
      <c r="D1942">
        <v>36</v>
      </c>
      <c r="E1942">
        <f t="shared" si="31"/>
        <v>0</v>
      </c>
    </row>
    <row r="1943" spans="1:5">
      <c r="A1943" s="241" t="s">
        <v>2256</v>
      </c>
      <c r="B1943">
        <v>550069888</v>
      </c>
      <c r="C1943">
        <v>36</v>
      </c>
      <c r="D1943">
        <v>36</v>
      </c>
      <c r="E1943">
        <f t="shared" si="31"/>
        <v>0</v>
      </c>
    </row>
    <row r="1944" spans="1:5">
      <c r="A1944" s="241" t="s">
        <v>2257</v>
      </c>
      <c r="B1944" t="s">
        <v>3322</v>
      </c>
      <c r="C1944">
        <v>0</v>
      </c>
      <c r="E1944">
        <f t="shared" si="31"/>
        <v>0</v>
      </c>
    </row>
    <row r="1945" spans="1:5">
      <c r="A1945" s="241" t="s">
        <v>2258</v>
      </c>
      <c r="B1945" t="s">
        <v>3322</v>
      </c>
      <c r="C1945">
        <v>0</v>
      </c>
      <c r="E1945">
        <f t="shared" si="31"/>
        <v>0</v>
      </c>
    </row>
    <row r="1946" spans="1:5">
      <c r="A1946" s="241" t="s">
        <v>2259</v>
      </c>
      <c r="B1946">
        <v>550044360</v>
      </c>
      <c r="C1946">
        <v>4</v>
      </c>
      <c r="D1946">
        <v>4</v>
      </c>
      <c r="E1946">
        <f t="shared" si="31"/>
        <v>0</v>
      </c>
    </row>
    <row r="1947" spans="1:5">
      <c r="A1947" s="241" t="s">
        <v>2260</v>
      </c>
      <c r="B1947">
        <v>550044360</v>
      </c>
      <c r="C1947">
        <v>4</v>
      </c>
      <c r="D1947">
        <v>4</v>
      </c>
      <c r="E1947">
        <f t="shared" si="31"/>
        <v>0</v>
      </c>
    </row>
    <row r="1948" spans="1:5">
      <c r="A1948" s="241" t="s">
        <v>2261</v>
      </c>
      <c r="B1948">
        <v>550070615</v>
      </c>
      <c r="C1948">
        <v>36</v>
      </c>
      <c r="D1948">
        <v>36</v>
      </c>
      <c r="E1948">
        <f t="shared" si="31"/>
        <v>0</v>
      </c>
    </row>
    <row r="1949" spans="1:5">
      <c r="A1949" s="241" t="s">
        <v>2262</v>
      </c>
      <c r="B1949" t="s">
        <v>3322</v>
      </c>
      <c r="C1949">
        <v>0</v>
      </c>
      <c r="E1949">
        <f t="shared" si="31"/>
        <v>0</v>
      </c>
    </row>
    <row r="1950" spans="1:5">
      <c r="A1950" s="241" t="s">
        <v>2263</v>
      </c>
      <c r="B1950">
        <v>550069888</v>
      </c>
      <c r="C1950">
        <v>36</v>
      </c>
      <c r="D1950">
        <v>36</v>
      </c>
      <c r="E1950">
        <f t="shared" si="31"/>
        <v>0</v>
      </c>
    </row>
    <row r="1951" spans="1:5">
      <c r="A1951" s="241" t="s">
        <v>2264</v>
      </c>
      <c r="B1951">
        <v>550069888</v>
      </c>
      <c r="C1951">
        <v>36</v>
      </c>
      <c r="D1951">
        <v>36</v>
      </c>
      <c r="E1951">
        <f t="shared" si="31"/>
        <v>0</v>
      </c>
    </row>
    <row r="1952" spans="1:5">
      <c r="A1952" s="241" t="s">
        <v>2265</v>
      </c>
      <c r="B1952">
        <v>550069888</v>
      </c>
      <c r="C1952">
        <v>36</v>
      </c>
      <c r="D1952">
        <v>36</v>
      </c>
      <c r="E1952">
        <f t="shared" si="31"/>
        <v>0</v>
      </c>
    </row>
    <row r="1953" spans="1:5">
      <c r="A1953" s="241" t="s">
        <v>2266</v>
      </c>
      <c r="B1953">
        <v>550069888</v>
      </c>
      <c r="C1953">
        <v>36</v>
      </c>
      <c r="D1953">
        <v>36</v>
      </c>
      <c r="E1953">
        <f t="shared" si="31"/>
        <v>0</v>
      </c>
    </row>
    <row r="1954" spans="1:5">
      <c r="A1954" s="241" t="s">
        <v>2267</v>
      </c>
      <c r="B1954" t="s">
        <v>3322</v>
      </c>
      <c r="C1954">
        <v>0</v>
      </c>
      <c r="E1954">
        <f t="shared" si="31"/>
        <v>0</v>
      </c>
    </row>
    <row r="1955" spans="1:5">
      <c r="A1955" s="241" t="s">
        <v>2268</v>
      </c>
      <c r="B1955" t="s">
        <v>3322</v>
      </c>
      <c r="C1955">
        <v>0</v>
      </c>
      <c r="E1955">
        <f t="shared" si="31"/>
        <v>0</v>
      </c>
    </row>
    <row r="1956" spans="1:5">
      <c r="A1956" s="241" t="s">
        <v>2269</v>
      </c>
      <c r="B1956">
        <v>550044360</v>
      </c>
      <c r="C1956">
        <v>4</v>
      </c>
      <c r="D1956">
        <v>4</v>
      </c>
      <c r="E1956">
        <f t="shared" si="31"/>
        <v>0</v>
      </c>
    </row>
    <row r="1957" spans="1:5">
      <c r="A1957" s="241" t="s">
        <v>2270</v>
      </c>
      <c r="B1957">
        <v>550044360</v>
      </c>
      <c r="C1957">
        <v>4</v>
      </c>
      <c r="D1957">
        <v>4</v>
      </c>
      <c r="E1957">
        <f t="shared" si="31"/>
        <v>0</v>
      </c>
    </row>
    <row r="1958" spans="1:5">
      <c r="A1958" s="241" t="s">
        <v>248</v>
      </c>
      <c r="B1958">
        <v>550044360</v>
      </c>
      <c r="C1958">
        <v>4</v>
      </c>
      <c r="D1958">
        <v>4</v>
      </c>
      <c r="E1958">
        <f t="shared" si="31"/>
        <v>0</v>
      </c>
    </row>
    <row r="1959" spans="1:5">
      <c r="A1959" s="241" t="s">
        <v>249</v>
      </c>
      <c r="B1959">
        <v>550044360</v>
      </c>
      <c r="C1959">
        <v>4</v>
      </c>
      <c r="D1959">
        <v>4</v>
      </c>
      <c r="E1959">
        <f t="shared" si="31"/>
        <v>0</v>
      </c>
    </row>
    <row r="1960" spans="1:5">
      <c r="A1960" s="241" t="s">
        <v>2271</v>
      </c>
      <c r="B1960">
        <v>550069888</v>
      </c>
      <c r="C1960">
        <v>36</v>
      </c>
      <c r="D1960">
        <v>36</v>
      </c>
      <c r="E1960">
        <f t="shared" si="31"/>
        <v>0</v>
      </c>
    </row>
    <row r="1961" spans="1:5">
      <c r="A1961" s="241" t="s">
        <v>250</v>
      </c>
      <c r="B1961">
        <v>550069888</v>
      </c>
      <c r="C1961">
        <v>36</v>
      </c>
      <c r="D1961">
        <v>36</v>
      </c>
      <c r="E1961">
        <f t="shared" si="31"/>
        <v>0</v>
      </c>
    </row>
    <row r="1962" spans="1:5">
      <c r="A1962" s="241" t="s">
        <v>251</v>
      </c>
      <c r="B1962">
        <v>550069888</v>
      </c>
      <c r="C1962">
        <v>36</v>
      </c>
      <c r="D1962">
        <v>36</v>
      </c>
      <c r="E1962">
        <f t="shared" si="31"/>
        <v>0</v>
      </c>
    </row>
    <row r="1963" spans="1:5">
      <c r="A1963" s="241" t="s">
        <v>252</v>
      </c>
      <c r="B1963">
        <v>550069888</v>
      </c>
      <c r="C1963">
        <v>36</v>
      </c>
      <c r="D1963">
        <v>36</v>
      </c>
      <c r="E1963">
        <f t="shared" si="31"/>
        <v>0</v>
      </c>
    </row>
    <row r="1964" spans="1:5">
      <c r="A1964" s="241" t="s">
        <v>2272</v>
      </c>
      <c r="B1964" t="s">
        <v>3322</v>
      </c>
      <c r="C1964">
        <v>0</v>
      </c>
      <c r="E1964">
        <f t="shared" si="31"/>
        <v>0</v>
      </c>
    </row>
    <row r="1965" spans="1:5">
      <c r="A1965" s="241" t="s">
        <v>2273</v>
      </c>
      <c r="B1965" t="s">
        <v>3322</v>
      </c>
      <c r="C1965">
        <v>0</v>
      </c>
      <c r="E1965">
        <f t="shared" si="31"/>
        <v>0</v>
      </c>
    </row>
    <row r="1966" spans="1:5">
      <c r="A1966" s="241" t="s">
        <v>2274</v>
      </c>
      <c r="B1966" t="s">
        <v>3322</v>
      </c>
      <c r="C1966">
        <v>0</v>
      </c>
      <c r="E1966">
        <f t="shared" si="31"/>
        <v>0</v>
      </c>
    </row>
    <row r="1967" spans="1:5">
      <c r="A1967" s="241" t="s">
        <v>2275</v>
      </c>
      <c r="B1967" t="s">
        <v>3322</v>
      </c>
      <c r="C1967">
        <v>0</v>
      </c>
      <c r="E1967">
        <f t="shared" si="31"/>
        <v>0</v>
      </c>
    </row>
    <row r="1968" spans="1:5">
      <c r="A1968" s="241" t="s">
        <v>2276</v>
      </c>
      <c r="B1968" t="s">
        <v>3322</v>
      </c>
      <c r="C1968">
        <v>0</v>
      </c>
      <c r="E1968">
        <f t="shared" si="31"/>
        <v>0</v>
      </c>
    </row>
    <row r="1969" spans="1:5">
      <c r="A1969" s="241" t="s">
        <v>2277</v>
      </c>
      <c r="B1969" t="s">
        <v>3322</v>
      </c>
      <c r="C1969">
        <v>0</v>
      </c>
      <c r="E1969">
        <f t="shared" si="31"/>
        <v>0</v>
      </c>
    </row>
    <row r="1970" spans="1:5">
      <c r="A1970" s="241" t="s">
        <v>2278</v>
      </c>
      <c r="B1970" t="s">
        <v>3322</v>
      </c>
      <c r="C1970">
        <v>0</v>
      </c>
      <c r="E1970">
        <f t="shared" si="31"/>
        <v>0</v>
      </c>
    </row>
    <row r="1971" spans="1:5">
      <c r="A1971" s="241" t="s">
        <v>2279</v>
      </c>
      <c r="B1971" t="s">
        <v>3322</v>
      </c>
      <c r="C1971">
        <v>0</v>
      </c>
      <c r="E1971">
        <f t="shared" si="31"/>
        <v>0</v>
      </c>
    </row>
    <row r="1972" spans="1:5">
      <c r="A1972" s="241" t="s">
        <v>253</v>
      </c>
      <c r="B1972" t="s">
        <v>3322</v>
      </c>
      <c r="C1972">
        <v>0</v>
      </c>
      <c r="E1972">
        <f t="shared" si="31"/>
        <v>0</v>
      </c>
    </row>
    <row r="1973" spans="1:5">
      <c r="A1973" s="241" t="s">
        <v>254</v>
      </c>
      <c r="B1973" t="s">
        <v>3322</v>
      </c>
      <c r="C1973">
        <v>0</v>
      </c>
      <c r="E1973">
        <f t="shared" si="31"/>
        <v>0</v>
      </c>
    </row>
    <row r="1974" spans="1:5">
      <c r="A1974" s="241" t="s">
        <v>2280</v>
      </c>
      <c r="B1974" t="s">
        <v>3322</v>
      </c>
      <c r="C1974">
        <v>0</v>
      </c>
      <c r="E1974">
        <f t="shared" si="31"/>
        <v>0</v>
      </c>
    </row>
    <row r="1975" spans="1:5">
      <c r="A1975" s="241" t="s">
        <v>2281</v>
      </c>
      <c r="B1975" t="s">
        <v>3322</v>
      </c>
      <c r="C1975">
        <v>0</v>
      </c>
      <c r="E1975">
        <f t="shared" si="31"/>
        <v>0</v>
      </c>
    </row>
    <row r="1976" spans="1:5">
      <c r="A1976" s="241" t="s">
        <v>2282</v>
      </c>
      <c r="B1976" t="s">
        <v>3322</v>
      </c>
      <c r="C1976">
        <v>0</v>
      </c>
      <c r="E1976">
        <f t="shared" si="31"/>
        <v>0</v>
      </c>
    </row>
    <row r="1977" spans="1:5">
      <c r="A1977" s="241" t="s">
        <v>2283</v>
      </c>
      <c r="B1977" t="s">
        <v>3322</v>
      </c>
      <c r="C1977">
        <v>0</v>
      </c>
      <c r="E1977">
        <f t="shared" si="31"/>
        <v>0</v>
      </c>
    </row>
    <row r="1978" spans="1:5">
      <c r="A1978" s="241" t="s">
        <v>2284</v>
      </c>
      <c r="B1978" t="s">
        <v>3322</v>
      </c>
      <c r="C1978">
        <v>0</v>
      </c>
      <c r="E1978">
        <f t="shared" si="31"/>
        <v>0</v>
      </c>
    </row>
    <row r="1979" spans="1:5">
      <c r="A1979" s="241" t="s">
        <v>2285</v>
      </c>
      <c r="B1979" t="s">
        <v>3322</v>
      </c>
      <c r="C1979">
        <v>0</v>
      </c>
      <c r="E1979">
        <f t="shared" si="31"/>
        <v>0</v>
      </c>
    </row>
    <row r="1980" spans="1:5">
      <c r="A1980" s="241" t="s">
        <v>255</v>
      </c>
      <c r="B1980" t="s">
        <v>3322</v>
      </c>
      <c r="C1980">
        <v>0</v>
      </c>
      <c r="E1980">
        <f t="shared" si="31"/>
        <v>0</v>
      </c>
    </row>
    <row r="1981" spans="1:5">
      <c r="A1981" s="241" t="s">
        <v>256</v>
      </c>
      <c r="B1981" t="s">
        <v>3322</v>
      </c>
      <c r="C1981">
        <v>0</v>
      </c>
      <c r="E1981">
        <f t="shared" si="31"/>
        <v>0</v>
      </c>
    </row>
    <row r="1982" spans="1:5">
      <c r="A1982" s="241" t="s">
        <v>257</v>
      </c>
      <c r="B1982" t="s">
        <v>3322</v>
      </c>
      <c r="C1982">
        <v>0</v>
      </c>
      <c r="E1982">
        <f t="shared" si="31"/>
        <v>0</v>
      </c>
    </row>
    <row r="1983" spans="1:5">
      <c r="A1983" s="241" t="s">
        <v>258</v>
      </c>
      <c r="B1983" t="s">
        <v>3322</v>
      </c>
      <c r="C1983">
        <v>0</v>
      </c>
      <c r="E1983">
        <f t="shared" si="31"/>
        <v>0</v>
      </c>
    </row>
    <row r="1984" spans="1:5">
      <c r="A1984" s="241" t="s">
        <v>2286</v>
      </c>
      <c r="B1984" t="s">
        <v>3322</v>
      </c>
      <c r="C1984">
        <v>0</v>
      </c>
      <c r="E1984">
        <f t="shared" si="31"/>
        <v>0</v>
      </c>
    </row>
    <row r="1985" spans="1:5">
      <c r="A1985" s="241" t="s">
        <v>2287</v>
      </c>
      <c r="B1985" t="s">
        <v>3322</v>
      </c>
      <c r="C1985">
        <v>0</v>
      </c>
      <c r="E1985">
        <f t="shared" si="31"/>
        <v>0</v>
      </c>
    </row>
    <row r="1986" spans="1:5">
      <c r="A1986" s="241" t="s">
        <v>2288</v>
      </c>
      <c r="B1986" t="s">
        <v>3322</v>
      </c>
      <c r="C1986">
        <v>0</v>
      </c>
      <c r="E1986">
        <f t="shared" si="31"/>
        <v>0</v>
      </c>
    </row>
    <row r="1987" spans="1:5">
      <c r="A1987" s="241" t="s">
        <v>2289</v>
      </c>
      <c r="B1987" t="s">
        <v>3322</v>
      </c>
      <c r="C1987">
        <v>0</v>
      </c>
      <c r="E1987">
        <f t="shared" si="31"/>
        <v>0</v>
      </c>
    </row>
    <row r="1988" spans="1:5">
      <c r="A1988" s="241" t="s">
        <v>2290</v>
      </c>
      <c r="B1988" t="s">
        <v>3322</v>
      </c>
      <c r="C1988">
        <v>0</v>
      </c>
      <c r="E1988">
        <f t="shared" si="31"/>
        <v>0</v>
      </c>
    </row>
    <row r="1989" spans="1:5">
      <c r="A1989" s="241" t="s">
        <v>2291</v>
      </c>
      <c r="B1989" t="s">
        <v>3322</v>
      </c>
      <c r="C1989">
        <v>0</v>
      </c>
      <c r="E1989">
        <f t="shared" ref="E1989:E2052" si="32">C1989-D1989</f>
        <v>0</v>
      </c>
    </row>
    <row r="1990" spans="1:5">
      <c r="A1990" s="241" t="s">
        <v>259</v>
      </c>
      <c r="B1990" t="s">
        <v>3322</v>
      </c>
      <c r="C1990">
        <v>0</v>
      </c>
      <c r="E1990">
        <f t="shared" si="32"/>
        <v>0</v>
      </c>
    </row>
    <row r="1991" spans="1:5">
      <c r="A1991" s="241" t="s">
        <v>260</v>
      </c>
      <c r="B1991" t="s">
        <v>3322</v>
      </c>
      <c r="C1991">
        <v>0</v>
      </c>
      <c r="E1991">
        <f t="shared" si="32"/>
        <v>0</v>
      </c>
    </row>
    <row r="1992" spans="1:5">
      <c r="A1992" s="241" t="s">
        <v>261</v>
      </c>
      <c r="B1992" t="s">
        <v>3322</v>
      </c>
      <c r="C1992">
        <v>0</v>
      </c>
      <c r="E1992">
        <f t="shared" si="32"/>
        <v>0</v>
      </c>
    </row>
    <row r="1993" spans="1:5">
      <c r="A1993" s="241" t="s">
        <v>262</v>
      </c>
      <c r="B1993" t="s">
        <v>3322</v>
      </c>
      <c r="C1993">
        <v>0</v>
      </c>
      <c r="E1993">
        <f t="shared" si="32"/>
        <v>0</v>
      </c>
    </row>
    <row r="1994" spans="1:5">
      <c r="A1994" s="241" t="s">
        <v>2292</v>
      </c>
      <c r="B1994" t="s">
        <v>3322</v>
      </c>
      <c r="C1994">
        <v>0</v>
      </c>
      <c r="E1994">
        <f t="shared" si="32"/>
        <v>0</v>
      </c>
    </row>
    <row r="1995" spans="1:5">
      <c r="A1995" s="241" t="s">
        <v>272</v>
      </c>
      <c r="B1995" t="s">
        <v>3322</v>
      </c>
      <c r="C1995">
        <v>0</v>
      </c>
      <c r="E1995">
        <f t="shared" si="32"/>
        <v>0</v>
      </c>
    </row>
    <row r="1996" spans="1:5">
      <c r="A1996" s="241" t="s">
        <v>2293</v>
      </c>
      <c r="B1996" t="s">
        <v>3322</v>
      </c>
      <c r="C1996">
        <v>0</v>
      </c>
      <c r="E1996">
        <f t="shared" si="32"/>
        <v>0</v>
      </c>
    </row>
    <row r="1997" spans="1:5">
      <c r="A1997" s="241" t="s">
        <v>2294</v>
      </c>
      <c r="B1997" t="s">
        <v>3322</v>
      </c>
      <c r="C1997">
        <v>0</v>
      </c>
      <c r="E1997">
        <f t="shared" si="32"/>
        <v>0</v>
      </c>
    </row>
    <row r="1998" spans="1:5">
      <c r="A1998" s="241" t="s">
        <v>2295</v>
      </c>
      <c r="B1998" t="s">
        <v>3322</v>
      </c>
      <c r="C1998">
        <v>0</v>
      </c>
      <c r="E1998">
        <f t="shared" si="32"/>
        <v>0</v>
      </c>
    </row>
    <row r="1999" spans="1:5">
      <c r="A1999" s="241" t="s">
        <v>2296</v>
      </c>
      <c r="B1999" t="s">
        <v>3322</v>
      </c>
      <c r="C1999">
        <v>0</v>
      </c>
      <c r="E1999">
        <f t="shared" si="32"/>
        <v>0</v>
      </c>
    </row>
    <row r="2000" spans="1:5">
      <c r="A2000" s="241" t="s">
        <v>285</v>
      </c>
      <c r="B2000" t="s">
        <v>3322</v>
      </c>
      <c r="C2000">
        <v>0</v>
      </c>
      <c r="E2000">
        <f t="shared" si="32"/>
        <v>0</v>
      </c>
    </row>
    <row r="2001" spans="1:5">
      <c r="A2001" s="241" t="s">
        <v>287</v>
      </c>
      <c r="B2001" t="s">
        <v>3322</v>
      </c>
      <c r="C2001">
        <v>0</v>
      </c>
      <c r="E2001">
        <f t="shared" si="32"/>
        <v>0</v>
      </c>
    </row>
    <row r="2002" spans="1:5">
      <c r="A2002" s="241" t="s">
        <v>288</v>
      </c>
      <c r="B2002" t="s">
        <v>3322</v>
      </c>
      <c r="C2002">
        <v>0</v>
      </c>
      <c r="E2002">
        <f t="shared" si="32"/>
        <v>0</v>
      </c>
    </row>
    <row r="2003" spans="1:5">
      <c r="A2003" s="241" t="s">
        <v>289</v>
      </c>
      <c r="B2003" t="s">
        <v>3322</v>
      </c>
      <c r="C2003">
        <v>0</v>
      </c>
      <c r="E2003">
        <f t="shared" si="32"/>
        <v>0</v>
      </c>
    </row>
    <row r="2004" spans="1:5">
      <c r="A2004" s="241" t="s">
        <v>274</v>
      </c>
      <c r="B2004" t="s">
        <v>3322</v>
      </c>
      <c r="C2004">
        <v>0</v>
      </c>
      <c r="E2004">
        <f t="shared" si="32"/>
        <v>0</v>
      </c>
    </row>
    <row r="2005" spans="1:5">
      <c r="A2005" s="241" t="s">
        <v>2297</v>
      </c>
      <c r="B2005" t="s">
        <v>3322</v>
      </c>
      <c r="C2005">
        <v>0</v>
      </c>
      <c r="E2005">
        <f t="shared" si="32"/>
        <v>0</v>
      </c>
    </row>
    <row r="2006" spans="1:5">
      <c r="A2006" s="241" t="s">
        <v>2298</v>
      </c>
      <c r="B2006" t="s">
        <v>3322</v>
      </c>
      <c r="C2006">
        <v>0</v>
      </c>
      <c r="E2006">
        <f t="shared" si="32"/>
        <v>0</v>
      </c>
    </row>
    <row r="2007" spans="1:5">
      <c r="A2007" s="241" t="s">
        <v>2299</v>
      </c>
      <c r="B2007" t="s">
        <v>3322</v>
      </c>
      <c r="C2007">
        <v>0</v>
      </c>
      <c r="E2007">
        <f t="shared" si="32"/>
        <v>0</v>
      </c>
    </row>
    <row r="2008" spans="1:5">
      <c r="A2008" s="241" t="s">
        <v>2300</v>
      </c>
      <c r="B2008" t="s">
        <v>3322</v>
      </c>
      <c r="C2008">
        <v>0</v>
      </c>
      <c r="E2008">
        <f t="shared" si="32"/>
        <v>0</v>
      </c>
    </row>
    <row r="2009" spans="1:5">
      <c r="A2009" s="241" t="s">
        <v>2301</v>
      </c>
      <c r="B2009" t="s">
        <v>3322</v>
      </c>
      <c r="C2009">
        <v>0</v>
      </c>
      <c r="E2009">
        <f t="shared" si="32"/>
        <v>0</v>
      </c>
    </row>
    <row r="2010" spans="1:5">
      <c r="A2010" s="241" t="s">
        <v>290</v>
      </c>
      <c r="B2010" t="s">
        <v>3322</v>
      </c>
      <c r="C2010">
        <v>0</v>
      </c>
      <c r="E2010">
        <f t="shared" si="32"/>
        <v>0</v>
      </c>
    </row>
    <row r="2011" spans="1:5">
      <c r="A2011" s="241" t="s">
        <v>291</v>
      </c>
      <c r="B2011" t="s">
        <v>3322</v>
      </c>
      <c r="C2011">
        <v>0</v>
      </c>
      <c r="E2011">
        <f t="shared" si="32"/>
        <v>0</v>
      </c>
    </row>
    <row r="2012" spans="1:5">
      <c r="A2012" s="241" t="s">
        <v>292</v>
      </c>
      <c r="B2012" t="s">
        <v>3322</v>
      </c>
      <c r="C2012">
        <v>0</v>
      </c>
      <c r="E2012">
        <f t="shared" si="32"/>
        <v>0</v>
      </c>
    </row>
    <row r="2013" spans="1:5">
      <c r="A2013" s="241" t="s">
        <v>293</v>
      </c>
      <c r="B2013" t="s">
        <v>3322</v>
      </c>
      <c r="C2013">
        <v>0</v>
      </c>
      <c r="E2013">
        <f t="shared" si="32"/>
        <v>0</v>
      </c>
    </row>
    <row r="2014" spans="1:5">
      <c r="A2014" s="241" t="s">
        <v>275</v>
      </c>
      <c r="B2014" t="s">
        <v>3322</v>
      </c>
      <c r="C2014">
        <v>0</v>
      </c>
      <c r="E2014">
        <f t="shared" si="32"/>
        <v>0</v>
      </c>
    </row>
    <row r="2015" spans="1:5">
      <c r="A2015" s="241" t="s">
        <v>276</v>
      </c>
      <c r="B2015" t="s">
        <v>3322</v>
      </c>
      <c r="C2015">
        <v>0</v>
      </c>
      <c r="E2015">
        <f t="shared" si="32"/>
        <v>0</v>
      </c>
    </row>
    <row r="2016" spans="1:5">
      <c r="A2016" s="241" t="s">
        <v>2302</v>
      </c>
      <c r="B2016" t="s">
        <v>3322</v>
      </c>
      <c r="C2016">
        <v>0</v>
      </c>
      <c r="E2016">
        <f t="shared" si="32"/>
        <v>0</v>
      </c>
    </row>
    <row r="2017" spans="1:5">
      <c r="A2017" s="241" t="s">
        <v>2303</v>
      </c>
      <c r="B2017" t="s">
        <v>3322</v>
      </c>
      <c r="C2017">
        <v>0</v>
      </c>
      <c r="E2017">
        <f t="shared" si="32"/>
        <v>0</v>
      </c>
    </row>
    <row r="2018" spans="1:5">
      <c r="A2018" s="241" t="s">
        <v>2304</v>
      </c>
      <c r="B2018" t="s">
        <v>3322</v>
      </c>
      <c r="C2018">
        <v>0</v>
      </c>
      <c r="E2018">
        <f t="shared" si="32"/>
        <v>0</v>
      </c>
    </row>
    <row r="2019" spans="1:5">
      <c r="A2019" s="241" t="s">
        <v>2305</v>
      </c>
      <c r="B2019" t="s">
        <v>3322</v>
      </c>
      <c r="C2019">
        <v>0</v>
      </c>
      <c r="E2019">
        <f t="shared" si="32"/>
        <v>0</v>
      </c>
    </row>
    <row r="2020" spans="1:5">
      <c r="A2020" s="241" t="s">
        <v>2306</v>
      </c>
      <c r="B2020" t="s">
        <v>3322</v>
      </c>
      <c r="C2020">
        <v>0</v>
      </c>
      <c r="E2020">
        <f t="shared" si="32"/>
        <v>0</v>
      </c>
    </row>
    <row r="2021" spans="1:5">
      <c r="A2021" s="241" t="s">
        <v>2307</v>
      </c>
      <c r="B2021" t="s">
        <v>3322</v>
      </c>
      <c r="C2021">
        <v>0</v>
      </c>
      <c r="E2021">
        <f t="shared" si="32"/>
        <v>0</v>
      </c>
    </row>
    <row r="2022" spans="1:5">
      <c r="A2022" s="241" t="s">
        <v>2308</v>
      </c>
      <c r="B2022" t="s">
        <v>3322</v>
      </c>
      <c r="C2022">
        <v>0</v>
      </c>
      <c r="E2022">
        <f t="shared" si="32"/>
        <v>0</v>
      </c>
    </row>
    <row r="2023" spans="1:5">
      <c r="A2023" s="241" t="s">
        <v>2309</v>
      </c>
      <c r="B2023" t="s">
        <v>3322</v>
      </c>
      <c r="C2023">
        <v>0</v>
      </c>
      <c r="E2023">
        <f t="shared" si="32"/>
        <v>0</v>
      </c>
    </row>
    <row r="2024" spans="1:5">
      <c r="A2024" s="241" t="s">
        <v>2310</v>
      </c>
      <c r="B2024" t="s">
        <v>3322</v>
      </c>
      <c r="C2024">
        <v>0</v>
      </c>
      <c r="E2024">
        <f t="shared" si="32"/>
        <v>0</v>
      </c>
    </row>
    <row r="2025" spans="1:5">
      <c r="A2025" s="241" t="s">
        <v>277</v>
      </c>
      <c r="B2025" t="s">
        <v>3322</v>
      </c>
      <c r="C2025">
        <v>0</v>
      </c>
      <c r="E2025">
        <f t="shared" si="32"/>
        <v>0</v>
      </c>
    </row>
    <row r="2026" spans="1:5">
      <c r="A2026" s="241" t="s">
        <v>2311</v>
      </c>
      <c r="B2026" t="s">
        <v>3322</v>
      </c>
      <c r="C2026">
        <v>0</v>
      </c>
      <c r="E2026">
        <f t="shared" si="32"/>
        <v>0</v>
      </c>
    </row>
    <row r="2027" spans="1:5">
      <c r="A2027" s="241" t="s">
        <v>2312</v>
      </c>
      <c r="B2027" t="s">
        <v>3322</v>
      </c>
      <c r="C2027">
        <v>0</v>
      </c>
      <c r="E2027">
        <f t="shared" si="32"/>
        <v>0</v>
      </c>
    </row>
    <row r="2028" spans="1:5">
      <c r="A2028" s="241" t="s">
        <v>2313</v>
      </c>
      <c r="B2028" t="s">
        <v>3322</v>
      </c>
      <c r="C2028">
        <v>0</v>
      </c>
      <c r="E2028">
        <f t="shared" si="32"/>
        <v>0</v>
      </c>
    </row>
    <row r="2029" spans="1:5">
      <c r="A2029" s="241" t="s">
        <v>2314</v>
      </c>
      <c r="B2029" t="s">
        <v>3322</v>
      </c>
      <c r="C2029">
        <v>0</v>
      </c>
      <c r="E2029">
        <f t="shared" si="32"/>
        <v>0</v>
      </c>
    </row>
    <row r="2030" spans="1:5">
      <c r="A2030" s="241" t="s">
        <v>2315</v>
      </c>
      <c r="B2030" t="s">
        <v>3322</v>
      </c>
      <c r="C2030">
        <v>0</v>
      </c>
      <c r="E2030">
        <f t="shared" si="32"/>
        <v>0</v>
      </c>
    </row>
    <row r="2031" spans="1:5">
      <c r="A2031" s="241" t="s">
        <v>2316</v>
      </c>
      <c r="B2031" t="s">
        <v>3322</v>
      </c>
      <c r="C2031">
        <v>0</v>
      </c>
      <c r="E2031">
        <f t="shared" si="32"/>
        <v>0</v>
      </c>
    </row>
    <row r="2032" spans="1:5">
      <c r="A2032" s="241" t="s">
        <v>2317</v>
      </c>
      <c r="B2032" t="s">
        <v>3322</v>
      </c>
      <c r="C2032">
        <v>0</v>
      </c>
      <c r="E2032">
        <f t="shared" si="32"/>
        <v>0</v>
      </c>
    </row>
    <row r="2033" spans="1:5">
      <c r="A2033" s="241" t="s">
        <v>2318</v>
      </c>
      <c r="B2033" t="s">
        <v>3322</v>
      </c>
      <c r="C2033">
        <v>0</v>
      </c>
      <c r="E2033">
        <f t="shared" si="32"/>
        <v>0</v>
      </c>
    </row>
    <row r="2034" spans="1:5">
      <c r="A2034" s="241" t="s">
        <v>2319</v>
      </c>
      <c r="B2034" t="s">
        <v>3322</v>
      </c>
      <c r="C2034">
        <v>0</v>
      </c>
      <c r="E2034">
        <f t="shared" si="32"/>
        <v>0</v>
      </c>
    </row>
    <row r="2035" spans="1:5">
      <c r="A2035" s="241" t="s">
        <v>2320</v>
      </c>
      <c r="B2035" t="s">
        <v>3322</v>
      </c>
      <c r="C2035">
        <v>0</v>
      </c>
      <c r="E2035">
        <f t="shared" si="32"/>
        <v>0</v>
      </c>
    </row>
    <row r="2036" spans="1:5">
      <c r="A2036" s="241" t="s">
        <v>2321</v>
      </c>
      <c r="B2036" t="s">
        <v>3322</v>
      </c>
      <c r="C2036">
        <v>0</v>
      </c>
      <c r="E2036">
        <f t="shared" si="32"/>
        <v>0</v>
      </c>
    </row>
    <row r="2037" spans="1:5">
      <c r="A2037" s="241" t="s">
        <v>2322</v>
      </c>
      <c r="B2037" t="s">
        <v>3322</v>
      </c>
      <c r="C2037">
        <v>0</v>
      </c>
      <c r="E2037">
        <f t="shared" si="32"/>
        <v>0</v>
      </c>
    </row>
    <row r="2038" spans="1:5">
      <c r="A2038" s="241" t="s">
        <v>2323</v>
      </c>
      <c r="B2038" t="s">
        <v>3322</v>
      </c>
      <c r="C2038">
        <v>0</v>
      </c>
      <c r="E2038">
        <f t="shared" si="32"/>
        <v>0</v>
      </c>
    </row>
    <row r="2039" spans="1:5">
      <c r="A2039" s="241" t="s">
        <v>2324</v>
      </c>
      <c r="B2039" t="s">
        <v>3322</v>
      </c>
      <c r="C2039">
        <v>0</v>
      </c>
      <c r="E2039">
        <f t="shared" si="32"/>
        <v>0</v>
      </c>
    </row>
    <row r="2040" spans="1:5">
      <c r="A2040" s="241" t="s">
        <v>2325</v>
      </c>
      <c r="B2040" t="s">
        <v>3322</v>
      </c>
      <c r="C2040">
        <v>0</v>
      </c>
      <c r="E2040">
        <f t="shared" si="32"/>
        <v>0</v>
      </c>
    </row>
    <row r="2041" spans="1:5">
      <c r="A2041" s="241" t="s">
        <v>263</v>
      </c>
      <c r="B2041" t="s">
        <v>3322</v>
      </c>
      <c r="C2041">
        <v>0</v>
      </c>
      <c r="E2041">
        <f t="shared" si="32"/>
        <v>0</v>
      </c>
    </row>
    <row r="2042" spans="1:5">
      <c r="A2042" s="241" t="s">
        <v>2326</v>
      </c>
      <c r="B2042" t="s">
        <v>3322</v>
      </c>
      <c r="C2042">
        <v>0</v>
      </c>
      <c r="E2042">
        <f t="shared" si="32"/>
        <v>0</v>
      </c>
    </row>
    <row r="2043" spans="1:5">
      <c r="A2043" s="241" t="s">
        <v>2327</v>
      </c>
      <c r="B2043" t="s">
        <v>3322</v>
      </c>
      <c r="C2043">
        <v>0</v>
      </c>
      <c r="E2043">
        <f t="shared" si="32"/>
        <v>0</v>
      </c>
    </row>
    <row r="2044" spans="1:5">
      <c r="A2044" s="241" t="s">
        <v>2328</v>
      </c>
      <c r="B2044" t="s">
        <v>3322</v>
      </c>
      <c r="C2044">
        <v>0</v>
      </c>
      <c r="E2044">
        <f t="shared" si="32"/>
        <v>0</v>
      </c>
    </row>
    <row r="2045" spans="1:5">
      <c r="A2045" s="241" t="s">
        <v>2329</v>
      </c>
      <c r="B2045" t="s">
        <v>3322</v>
      </c>
      <c r="C2045">
        <v>0</v>
      </c>
      <c r="E2045">
        <f t="shared" si="32"/>
        <v>0</v>
      </c>
    </row>
    <row r="2046" spans="1:5">
      <c r="A2046" s="241" t="s">
        <v>2330</v>
      </c>
      <c r="B2046" t="s">
        <v>3322</v>
      </c>
      <c r="C2046">
        <v>0</v>
      </c>
      <c r="E2046">
        <f t="shared" si="32"/>
        <v>0</v>
      </c>
    </row>
    <row r="2047" spans="1:5">
      <c r="A2047" s="241" t="s">
        <v>2331</v>
      </c>
      <c r="B2047" t="s">
        <v>3322</v>
      </c>
      <c r="C2047">
        <v>0</v>
      </c>
      <c r="E2047">
        <f t="shared" si="32"/>
        <v>0</v>
      </c>
    </row>
    <row r="2048" spans="1:5">
      <c r="A2048" s="241" t="s">
        <v>2332</v>
      </c>
      <c r="B2048" t="s">
        <v>3322</v>
      </c>
      <c r="C2048">
        <v>0</v>
      </c>
      <c r="E2048">
        <f t="shared" si="32"/>
        <v>0</v>
      </c>
    </row>
    <row r="2049" spans="1:5">
      <c r="A2049" s="241" t="s">
        <v>2333</v>
      </c>
      <c r="B2049" t="s">
        <v>3322</v>
      </c>
      <c r="C2049">
        <v>0</v>
      </c>
      <c r="E2049">
        <f t="shared" si="32"/>
        <v>0</v>
      </c>
    </row>
    <row r="2050" spans="1:5">
      <c r="A2050" s="241" t="s">
        <v>294</v>
      </c>
      <c r="B2050" t="s">
        <v>3322</v>
      </c>
      <c r="C2050">
        <v>0</v>
      </c>
      <c r="E2050">
        <f t="shared" si="32"/>
        <v>0</v>
      </c>
    </row>
    <row r="2051" spans="1:5">
      <c r="A2051" s="241" t="s">
        <v>295</v>
      </c>
      <c r="B2051" t="s">
        <v>3322</v>
      </c>
      <c r="C2051">
        <v>0</v>
      </c>
      <c r="E2051">
        <f t="shared" si="32"/>
        <v>0</v>
      </c>
    </row>
    <row r="2052" spans="1:5">
      <c r="A2052" s="241" t="s">
        <v>2334</v>
      </c>
      <c r="B2052" t="s">
        <v>3322</v>
      </c>
      <c r="C2052">
        <v>0</v>
      </c>
      <c r="E2052">
        <f t="shared" si="32"/>
        <v>0</v>
      </c>
    </row>
    <row r="2053" spans="1:5">
      <c r="A2053" s="241" t="s">
        <v>296</v>
      </c>
      <c r="B2053" t="s">
        <v>3322</v>
      </c>
      <c r="C2053">
        <v>0</v>
      </c>
      <c r="E2053">
        <f t="shared" ref="E2053:E2116" si="33">C2053-D2053</f>
        <v>0</v>
      </c>
    </row>
    <row r="2054" spans="1:5">
      <c r="A2054" s="241" t="s">
        <v>2335</v>
      </c>
      <c r="B2054" t="s">
        <v>3322</v>
      </c>
      <c r="C2054">
        <v>0</v>
      </c>
      <c r="E2054">
        <f t="shared" si="33"/>
        <v>0</v>
      </c>
    </row>
    <row r="2055" spans="1:5">
      <c r="A2055" s="241" t="s">
        <v>2336</v>
      </c>
      <c r="B2055" t="s">
        <v>3322</v>
      </c>
      <c r="C2055">
        <v>0</v>
      </c>
      <c r="E2055">
        <f t="shared" si="33"/>
        <v>0</v>
      </c>
    </row>
    <row r="2056" spans="1:5">
      <c r="A2056" s="241" t="s">
        <v>2337</v>
      </c>
      <c r="B2056" t="s">
        <v>3322</v>
      </c>
      <c r="C2056">
        <v>0</v>
      </c>
      <c r="E2056">
        <f t="shared" si="33"/>
        <v>0</v>
      </c>
    </row>
    <row r="2057" spans="1:5">
      <c r="A2057" s="241" t="s">
        <v>2338</v>
      </c>
      <c r="B2057" t="s">
        <v>3322</v>
      </c>
      <c r="C2057">
        <v>0</v>
      </c>
      <c r="E2057">
        <f t="shared" si="33"/>
        <v>0</v>
      </c>
    </row>
    <row r="2058" spans="1:5">
      <c r="A2058" s="241" t="s">
        <v>2339</v>
      </c>
      <c r="B2058" t="s">
        <v>3322</v>
      </c>
      <c r="C2058">
        <v>0</v>
      </c>
      <c r="E2058">
        <f t="shared" si="33"/>
        <v>0</v>
      </c>
    </row>
    <row r="2059" spans="1:5">
      <c r="A2059" s="241" t="s">
        <v>2340</v>
      </c>
      <c r="B2059" t="s">
        <v>3322</v>
      </c>
      <c r="C2059">
        <v>0</v>
      </c>
      <c r="E2059">
        <f t="shared" si="33"/>
        <v>0</v>
      </c>
    </row>
    <row r="2060" spans="1:5">
      <c r="A2060" s="241" t="s">
        <v>297</v>
      </c>
      <c r="B2060" t="s">
        <v>3322</v>
      </c>
      <c r="C2060">
        <v>0</v>
      </c>
      <c r="E2060">
        <f t="shared" si="33"/>
        <v>0</v>
      </c>
    </row>
    <row r="2061" spans="1:5">
      <c r="A2061" s="241" t="s">
        <v>2341</v>
      </c>
      <c r="B2061" t="s">
        <v>3322</v>
      </c>
      <c r="C2061">
        <v>0</v>
      </c>
      <c r="E2061">
        <f t="shared" si="33"/>
        <v>0</v>
      </c>
    </row>
    <row r="2062" spans="1:5">
      <c r="A2062" s="241" t="s">
        <v>298</v>
      </c>
      <c r="B2062" t="s">
        <v>3322</v>
      </c>
      <c r="C2062">
        <v>0</v>
      </c>
      <c r="E2062">
        <f t="shared" si="33"/>
        <v>0</v>
      </c>
    </row>
    <row r="2063" spans="1:5">
      <c r="A2063" s="241" t="s">
        <v>299</v>
      </c>
      <c r="B2063" t="s">
        <v>3322</v>
      </c>
      <c r="C2063">
        <v>0</v>
      </c>
      <c r="E2063">
        <f t="shared" si="33"/>
        <v>0</v>
      </c>
    </row>
    <row r="2064" spans="1:5">
      <c r="A2064" s="241" t="s">
        <v>2342</v>
      </c>
      <c r="B2064" t="s">
        <v>3322</v>
      </c>
      <c r="C2064">
        <v>0</v>
      </c>
      <c r="E2064">
        <f t="shared" si="33"/>
        <v>0</v>
      </c>
    </row>
    <row r="2065" spans="1:5">
      <c r="A2065" s="241" t="s">
        <v>2343</v>
      </c>
      <c r="B2065" t="s">
        <v>3322</v>
      </c>
      <c r="C2065">
        <v>0</v>
      </c>
      <c r="E2065">
        <f t="shared" si="33"/>
        <v>0</v>
      </c>
    </row>
    <row r="2066" spans="1:5">
      <c r="A2066" s="241" t="s">
        <v>2344</v>
      </c>
      <c r="B2066" t="s">
        <v>3322</v>
      </c>
      <c r="C2066">
        <v>0</v>
      </c>
      <c r="E2066">
        <f t="shared" si="33"/>
        <v>0</v>
      </c>
    </row>
    <row r="2067" spans="1:5">
      <c r="A2067" s="241" t="s">
        <v>2345</v>
      </c>
      <c r="B2067" t="s">
        <v>3322</v>
      </c>
      <c r="C2067">
        <v>0</v>
      </c>
      <c r="E2067">
        <f t="shared" si="33"/>
        <v>0</v>
      </c>
    </row>
    <row r="2068" spans="1:5">
      <c r="A2068" s="241" t="s">
        <v>2346</v>
      </c>
      <c r="B2068" t="s">
        <v>3322</v>
      </c>
      <c r="C2068">
        <v>0</v>
      </c>
      <c r="E2068">
        <f t="shared" si="33"/>
        <v>0</v>
      </c>
    </row>
    <row r="2069" spans="1:5">
      <c r="A2069" s="241" t="s">
        <v>2347</v>
      </c>
      <c r="B2069" t="s">
        <v>3322</v>
      </c>
      <c r="C2069">
        <v>0</v>
      </c>
      <c r="E2069">
        <f t="shared" si="33"/>
        <v>0</v>
      </c>
    </row>
    <row r="2070" spans="1:5">
      <c r="A2070" s="241" t="s">
        <v>2348</v>
      </c>
      <c r="B2070" t="s">
        <v>3322</v>
      </c>
      <c r="C2070">
        <v>0</v>
      </c>
      <c r="E2070">
        <f t="shared" si="33"/>
        <v>0</v>
      </c>
    </row>
    <row r="2071" spans="1:5">
      <c r="A2071" s="241" t="s">
        <v>2349</v>
      </c>
      <c r="B2071" t="s">
        <v>3322</v>
      </c>
      <c r="C2071">
        <v>0</v>
      </c>
      <c r="E2071">
        <f t="shared" si="33"/>
        <v>0</v>
      </c>
    </row>
    <row r="2072" spans="1:5">
      <c r="A2072" s="241" t="s">
        <v>2350</v>
      </c>
      <c r="B2072" t="s">
        <v>3322</v>
      </c>
      <c r="C2072">
        <v>0</v>
      </c>
      <c r="E2072">
        <f t="shared" si="33"/>
        <v>0</v>
      </c>
    </row>
    <row r="2073" spans="1:5">
      <c r="A2073" s="241" t="s">
        <v>2351</v>
      </c>
      <c r="B2073" t="s">
        <v>3322</v>
      </c>
      <c r="C2073">
        <v>0</v>
      </c>
      <c r="E2073">
        <f t="shared" si="33"/>
        <v>0</v>
      </c>
    </row>
    <row r="2074" spans="1:5">
      <c r="A2074" s="241" t="s">
        <v>2352</v>
      </c>
      <c r="B2074" t="s">
        <v>3322</v>
      </c>
      <c r="C2074">
        <v>0</v>
      </c>
      <c r="E2074">
        <f t="shared" si="33"/>
        <v>0</v>
      </c>
    </row>
    <row r="2075" spans="1:5">
      <c r="A2075" s="241" t="s">
        <v>2353</v>
      </c>
      <c r="B2075" t="s">
        <v>3322</v>
      </c>
      <c r="C2075">
        <v>0</v>
      </c>
      <c r="E2075">
        <f t="shared" si="33"/>
        <v>0</v>
      </c>
    </row>
    <row r="2076" spans="1:5">
      <c r="A2076" s="241" t="s">
        <v>2354</v>
      </c>
      <c r="B2076" t="s">
        <v>3322</v>
      </c>
      <c r="C2076">
        <v>0</v>
      </c>
      <c r="E2076">
        <f t="shared" si="33"/>
        <v>0</v>
      </c>
    </row>
    <row r="2077" spans="1:5">
      <c r="A2077" s="241" t="s">
        <v>2355</v>
      </c>
      <c r="B2077" t="s">
        <v>3322</v>
      </c>
      <c r="C2077">
        <v>0</v>
      </c>
      <c r="E2077">
        <f t="shared" si="33"/>
        <v>0</v>
      </c>
    </row>
    <row r="2078" spans="1:5">
      <c r="A2078" s="241" t="s">
        <v>2356</v>
      </c>
      <c r="B2078" t="s">
        <v>3322</v>
      </c>
      <c r="C2078">
        <v>0</v>
      </c>
      <c r="E2078">
        <f t="shared" si="33"/>
        <v>0</v>
      </c>
    </row>
    <row r="2079" spans="1:5">
      <c r="A2079" s="241" t="s">
        <v>2357</v>
      </c>
      <c r="B2079" t="s">
        <v>3322</v>
      </c>
      <c r="C2079">
        <v>0</v>
      </c>
      <c r="E2079">
        <f t="shared" si="33"/>
        <v>0</v>
      </c>
    </row>
    <row r="2080" spans="1:5">
      <c r="A2080" s="241" t="s">
        <v>2358</v>
      </c>
      <c r="B2080" t="s">
        <v>3322</v>
      </c>
      <c r="C2080">
        <v>0</v>
      </c>
      <c r="E2080">
        <f t="shared" si="33"/>
        <v>0</v>
      </c>
    </row>
    <row r="2081" spans="1:5">
      <c r="A2081" s="241" t="s">
        <v>2359</v>
      </c>
      <c r="B2081" t="s">
        <v>3322</v>
      </c>
      <c r="C2081">
        <v>0</v>
      </c>
      <c r="E2081">
        <f t="shared" si="33"/>
        <v>0</v>
      </c>
    </row>
    <row r="2082" spans="1:5">
      <c r="A2082" s="241" t="s">
        <v>2360</v>
      </c>
      <c r="B2082" t="s">
        <v>3322</v>
      </c>
      <c r="C2082">
        <v>0</v>
      </c>
      <c r="E2082">
        <f t="shared" si="33"/>
        <v>0</v>
      </c>
    </row>
    <row r="2083" spans="1:5">
      <c r="A2083" s="241" t="s">
        <v>2361</v>
      </c>
      <c r="B2083" t="s">
        <v>3322</v>
      </c>
      <c r="C2083">
        <v>0</v>
      </c>
      <c r="E2083">
        <f t="shared" si="33"/>
        <v>0</v>
      </c>
    </row>
    <row r="2084" spans="1:5">
      <c r="A2084" s="241" t="s">
        <v>2362</v>
      </c>
      <c r="B2084" t="s">
        <v>3322</v>
      </c>
      <c r="C2084">
        <v>0</v>
      </c>
      <c r="E2084">
        <f t="shared" si="33"/>
        <v>0</v>
      </c>
    </row>
    <row r="2085" spans="1:5">
      <c r="A2085" s="241" t="s">
        <v>2363</v>
      </c>
      <c r="B2085" t="s">
        <v>3322</v>
      </c>
      <c r="C2085">
        <v>0</v>
      </c>
      <c r="E2085">
        <f t="shared" si="33"/>
        <v>0</v>
      </c>
    </row>
    <row r="2086" spans="1:5">
      <c r="A2086" s="241" t="s">
        <v>326</v>
      </c>
      <c r="B2086" t="s">
        <v>3322</v>
      </c>
      <c r="C2086">
        <v>0</v>
      </c>
      <c r="E2086">
        <f t="shared" si="33"/>
        <v>0</v>
      </c>
    </row>
    <row r="2087" spans="1:5">
      <c r="A2087" s="241" t="s">
        <v>327</v>
      </c>
      <c r="B2087" t="s">
        <v>3322</v>
      </c>
      <c r="C2087">
        <v>0</v>
      </c>
      <c r="E2087">
        <f t="shared" si="33"/>
        <v>0</v>
      </c>
    </row>
    <row r="2088" spans="1:5">
      <c r="A2088" s="241" t="s">
        <v>2364</v>
      </c>
      <c r="B2088" t="s">
        <v>3322</v>
      </c>
      <c r="C2088">
        <v>0</v>
      </c>
      <c r="E2088">
        <f t="shared" si="33"/>
        <v>0</v>
      </c>
    </row>
    <row r="2089" spans="1:5">
      <c r="A2089" s="241" t="s">
        <v>2365</v>
      </c>
      <c r="B2089" t="s">
        <v>3322</v>
      </c>
      <c r="C2089">
        <v>0</v>
      </c>
      <c r="E2089">
        <f t="shared" si="33"/>
        <v>0</v>
      </c>
    </row>
    <row r="2090" spans="1:5">
      <c r="A2090" s="241" t="s">
        <v>2366</v>
      </c>
      <c r="B2090" t="s">
        <v>3322</v>
      </c>
      <c r="C2090">
        <v>0</v>
      </c>
      <c r="E2090">
        <f t="shared" si="33"/>
        <v>0</v>
      </c>
    </row>
    <row r="2091" spans="1:5">
      <c r="A2091" s="241" t="s">
        <v>2367</v>
      </c>
      <c r="B2091" t="s">
        <v>3322</v>
      </c>
      <c r="C2091">
        <v>0</v>
      </c>
      <c r="E2091">
        <f t="shared" si="33"/>
        <v>0</v>
      </c>
    </row>
    <row r="2092" spans="1:5">
      <c r="A2092" s="241" t="s">
        <v>2368</v>
      </c>
      <c r="B2092" t="s">
        <v>3322</v>
      </c>
      <c r="C2092">
        <v>0</v>
      </c>
      <c r="E2092">
        <f t="shared" si="33"/>
        <v>0</v>
      </c>
    </row>
    <row r="2093" spans="1:5">
      <c r="A2093" s="241" t="s">
        <v>2369</v>
      </c>
      <c r="B2093" t="s">
        <v>3322</v>
      </c>
      <c r="C2093">
        <v>0</v>
      </c>
      <c r="E2093">
        <f t="shared" si="33"/>
        <v>0</v>
      </c>
    </row>
    <row r="2094" spans="1:5">
      <c r="A2094" s="241" t="s">
        <v>2370</v>
      </c>
      <c r="B2094" t="s">
        <v>3322</v>
      </c>
      <c r="C2094">
        <v>0</v>
      </c>
      <c r="E2094">
        <f t="shared" si="33"/>
        <v>0</v>
      </c>
    </row>
    <row r="2095" spans="1:5">
      <c r="A2095" s="241" t="s">
        <v>278</v>
      </c>
      <c r="B2095" t="s">
        <v>3322</v>
      </c>
      <c r="C2095">
        <v>0</v>
      </c>
      <c r="E2095">
        <f t="shared" si="33"/>
        <v>0</v>
      </c>
    </row>
    <row r="2096" spans="1:5">
      <c r="A2096" s="241" t="s">
        <v>2371</v>
      </c>
      <c r="B2096" t="s">
        <v>3322</v>
      </c>
      <c r="C2096">
        <v>0</v>
      </c>
      <c r="E2096">
        <f t="shared" si="33"/>
        <v>0</v>
      </c>
    </row>
    <row r="2097" spans="1:5">
      <c r="A2097" s="241" t="s">
        <v>2372</v>
      </c>
      <c r="B2097" t="s">
        <v>3322</v>
      </c>
      <c r="C2097">
        <v>0</v>
      </c>
      <c r="E2097">
        <f t="shared" si="33"/>
        <v>0</v>
      </c>
    </row>
    <row r="2098" spans="1:5">
      <c r="A2098" s="241" t="s">
        <v>2373</v>
      </c>
      <c r="B2098" t="s">
        <v>3322</v>
      </c>
      <c r="C2098">
        <v>0</v>
      </c>
      <c r="E2098">
        <f t="shared" si="33"/>
        <v>0</v>
      </c>
    </row>
    <row r="2099" spans="1:5">
      <c r="A2099" s="241" t="s">
        <v>2374</v>
      </c>
      <c r="B2099" t="s">
        <v>3322</v>
      </c>
      <c r="C2099">
        <v>0</v>
      </c>
      <c r="E2099">
        <f t="shared" si="33"/>
        <v>0</v>
      </c>
    </row>
    <row r="2100" spans="1:5">
      <c r="A2100" s="241" t="s">
        <v>2375</v>
      </c>
      <c r="B2100" t="s">
        <v>3322</v>
      </c>
      <c r="C2100">
        <v>0</v>
      </c>
      <c r="E2100">
        <f t="shared" si="33"/>
        <v>0</v>
      </c>
    </row>
    <row r="2101" spans="1:5">
      <c r="A2101" s="241" t="s">
        <v>2376</v>
      </c>
      <c r="B2101" t="s">
        <v>3322</v>
      </c>
      <c r="C2101">
        <v>0</v>
      </c>
      <c r="E2101">
        <f t="shared" si="33"/>
        <v>0</v>
      </c>
    </row>
    <row r="2102" spans="1:5">
      <c r="A2102" s="241" t="s">
        <v>2377</v>
      </c>
      <c r="B2102" t="s">
        <v>3322</v>
      </c>
      <c r="C2102">
        <v>0</v>
      </c>
      <c r="E2102">
        <f t="shared" si="33"/>
        <v>0</v>
      </c>
    </row>
    <row r="2103" spans="1:5">
      <c r="A2103" s="241" t="s">
        <v>2378</v>
      </c>
      <c r="B2103" t="s">
        <v>3322</v>
      </c>
      <c r="C2103">
        <v>0</v>
      </c>
      <c r="E2103">
        <f t="shared" si="33"/>
        <v>0</v>
      </c>
    </row>
    <row r="2104" spans="1:5">
      <c r="A2104" s="241" t="s">
        <v>279</v>
      </c>
      <c r="B2104" t="s">
        <v>3322</v>
      </c>
      <c r="C2104">
        <v>0</v>
      </c>
      <c r="E2104">
        <f t="shared" si="33"/>
        <v>0</v>
      </c>
    </row>
    <row r="2105" spans="1:5">
      <c r="A2105" s="241" t="s">
        <v>280</v>
      </c>
      <c r="B2105" t="s">
        <v>3322</v>
      </c>
      <c r="C2105">
        <v>0</v>
      </c>
      <c r="E2105">
        <f t="shared" si="33"/>
        <v>0</v>
      </c>
    </row>
    <row r="2106" spans="1:5">
      <c r="A2106" s="241" t="s">
        <v>328</v>
      </c>
      <c r="B2106" t="s">
        <v>3322</v>
      </c>
      <c r="C2106">
        <v>0</v>
      </c>
      <c r="E2106">
        <f t="shared" si="33"/>
        <v>0</v>
      </c>
    </row>
    <row r="2107" spans="1:5">
      <c r="A2107" s="241" t="s">
        <v>329</v>
      </c>
      <c r="B2107" t="s">
        <v>3322</v>
      </c>
      <c r="C2107">
        <v>0</v>
      </c>
      <c r="E2107">
        <f t="shared" si="33"/>
        <v>0</v>
      </c>
    </row>
    <row r="2108" spans="1:5">
      <c r="A2108" s="241" t="s">
        <v>2379</v>
      </c>
      <c r="B2108" t="s">
        <v>3322</v>
      </c>
      <c r="C2108">
        <v>0</v>
      </c>
      <c r="E2108">
        <f t="shared" si="33"/>
        <v>0</v>
      </c>
    </row>
    <row r="2109" spans="1:5">
      <c r="A2109" s="241" t="s">
        <v>330</v>
      </c>
      <c r="B2109" t="s">
        <v>3322</v>
      </c>
      <c r="C2109">
        <v>0</v>
      </c>
      <c r="E2109">
        <f t="shared" si="33"/>
        <v>0</v>
      </c>
    </row>
    <row r="2110" spans="1:5">
      <c r="A2110" s="241" t="s">
        <v>2380</v>
      </c>
      <c r="B2110" t="s">
        <v>3322</v>
      </c>
      <c r="C2110">
        <v>0</v>
      </c>
      <c r="E2110">
        <f t="shared" si="33"/>
        <v>0</v>
      </c>
    </row>
    <row r="2111" spans="1:5">
      <c r="A2111" s="241" t="s">
        <v>300</v>
      </c>
      <c r="B2111" t="s">
        <v>3322</v>
      </c>
      <c r="C2111">
        <v>0</v>
      </c>
      <c r="E2111">
        <f t="shared" si="33"/>
        <v>0</v>
      </c>
    </row>
    <row r="2112" spans="1:5">
      <c r="A2112" s="241" t="s">
        <v>2381</v>
      </c>
      <c r="B2112" t="s">
        <v>3322</v>
      </c>
      <c r="C2112">
        <v>0</v>
      </c>
      <c r="E2112">
        <f t="shared" si="33"/>
        <v>0</v>
      </c>
    </row>
    <row r="2113" spans="1:5">
      <c r="A2113" s="241" t="s">
        <v>2382</v>
      </c>
      <c r="B2113" t="s">
        <v>3322</v>
      </c>
      <c r="C2113">
        <v>0</v>
      </c>
      <c r="E2113">
        <f t="shared" si="33"/>
        <v>0</v>
      </c>
    </row>
    <row r="2114" spans="1:5">
      <c r="A2114" s="241" t="s">
        <v>281</v>
      </c>
      <c r="B2114" t="s">
        <v>3322</v>
      </c>
      <c r="C2114">
        <v>0</v>
      </c>
      <c r="E2114">
        <f t="shared" si="33"/>
        <v>0</v>
      </c>
    </row>
    <row r="2115" spans="1:5">
      <c r="A2115" s="241" t="s">
        <v>282</v>
      </c>
      <c r="B2115" t="s">
        <v>3322</v>
      </c>
      <c r="C2115">
        <v>0</v>
      </c>
      <c r="E2115">
        <f t="shared" si="33"/>
        <v>0</v>
      </c>
    </row>
    <row r="2116" spans="1:5">
      <c r="A2116" s="241" t="s">
        <v>331</v>
      </c>
      <c r="B2116" t="s">
        <v>3322</v>
      </c>
      <c r="C2116">
        <v>0</v>
      </c>
      <c r="E2116">
        <f t="shared" si="33"/>
        <v>0</v>
      </c>
    </row>
    <row r="2117" spans="1:5">
      <c r="A2117" s="241" t="s">
        <v>2383</v>
      </c>
      <c r="B2117" t="s">
        <v>3322</v>
      </c>
      <c r="C2117">
        <v>0</v>
      </c>
      <c r="E2117">
        <f t="shared" ref="E2117:E2177" si="34">C2117-D2117</f>
        <v>0</v>
      </c>
    </row>
    <row r="2118" spans="1:5">
      <c r="A2118" s="241" t="s">
        <v>332</v>
      </c>
      <c r="B2118" t="s">
        <v>3322</v>
      </c>
      <c r="C2118">
        <v>0</v>
      </c>
      <c r="E2118">
        <f t="shared" si="34"/>
        <v>0</v>
      </c>
    </row>
    <row r="2119" spans="1:5">
      <c r="A2119" s="241" t="s">
        <v>333</v>
      </c>
      <c r="B2119" t="s">
        <v>3322</v>
      </c>
      <c r="C2119">
        <v>0</v>
      </c>
      <c r="E2119">
        <f t="shared" si="34"/>
        <v>0</v>
      </c>
    </row>
    <row r="2120" spans="1:5">
      <c r="A2120" s="241" t="s">
        <v>301</v>
      </c>
      <c r="B2120" t="s">
        <v>3322</v>
      </c>
      <c r="C2120">
        <v>0</v>
      </c>
      <c r="E2120">
        <f t="shared" si="34"/>
        <v>0</v>
      </c>
    </row>
    <row r="2121" spans="1:5">
      <c r="A2121" s="241" t="s">
        <v>302</v>
      </c>
      <c r="B2121" t="s">
        <v>3322</v>
      </c>
      <c r="C2121">
        <v>0</v>
      </c>
      <c r="E2121">
        <f t="shared" si="34"/>
        <v>0</v>
      </c>
    </row>
    <row r="2122" spans="1:5">
      <c r="A2122" s="241" t="s">
        <v>303</v>
      </c>
      <c r="B2122" t="s">
        <v>3322</v>
      </c>
      <c r="C2122">
        <v>0</v>
      </c>
      <c r="E2122">
        <f t="shared" si="34"/>
        <v>0</v>
      </c>
    </row>
    <row r="2123" spans="1:5">
      <c r="A2123" s="241" t="s">
        <v>304</v>
      </c>
      <c r="B2123" t="s">
        <v>3322</v>
      </c>
      <c r="C2123">
        <v>0</v>
      </c>
      <c r="E2123">
        <f t="shared" si="34"/>
        <v>0</v>
      </c>
    </row>
    <row r="2124" spans="1:5">
      <c r="A2124" s="241" t="s">
        <v>283</v>
      </c>
      <c r="B2124" t="s">
        <v>3322</v>
      </c>
      <c r="C2124">
        <v>0</v>
      </c>
      <c r="E2124">
        <f t="shared" si="34"/>
        <v>0</v>
      </c>
    </row>
    <row r="2125" spans="1:5">
      <c r="A2125" s="241" t="s">
        <v>2384</v>
      </c>
      <c r="B2125" t="s">
        <v>3322</v>
      </c>
      <c r="C2125">
        <v>0</v>
      </c>
      <c r="E2125">
        <f t="shared" si="34"/>
        <v>0</v>
      </c>
    </row>
    <row r="2126" spans="1:5">
      <c r="A2126" s="241" t="s">
        <v>334</v>
      </c>
      <c r="B2126" t="s">
        <v>3322</v>
      </c>
      <c r="C2126">
        <v>0</v>
      </c>
      <c r="E2126">
        <f t="shared" si="34"/>
        <v>0</v>
      </c>
    </row>
    <row r="2127" spans="1:5">
      <c r="A2127" s="241" t="s">
        <v>2385</v>
      </c>
      <c r="B2127" t="s">
        <v>3322</v>
      </c>
      <c r="C2127">
        <v>0</v>
      </c>
      <c r="E2127">
        <f t="shared" si="34"/>
        <v>0</v>
      </c>
    </row>
    <row r="2128" spans="1:5">
      <c r="A2128" s="241" t="s">
        <v>335</v>
      </c>
      <c r="B2128" t="s">
        <v>3322</v>
      </c>
      <c r="C2128">
        <v>0</v>
      </c>
      <c r="E2128">
        <f t="shared" si="34"/>
        <v>0</v>
      </c>
    </row>
    <row r="2129" spans="1:5">
      <c r="A2129" s="241" t="s">
        <v>337</v>
      </c>
      <c r="B2129" t="s">
        <v>3322</v>
      </c>
      <c r="C2129">
        <v>0</v>
      </c>
      <c r="E2129">
        <f t="shared" si="34"/>
        <v>0</v>
      </c>
    </row>
    <row r="2130" spans="1:5">
      <c r="A2130" s="241" t="s">
        <v>305</v>
      </c>
      <c r="B2130" t="s">
        <v>3322</v>
      </c>
      <c r="C2130">
        <v>0</v>
      </c>
      <c r="E2130">
        <f t="shared" si="34"/>
        <v>0</v>
      </c>
    </row>
    <row r="2131" spans="1:5">
      <c r="A2131" s="241" t="s">
        <v>2386</v>
      </c>
      <c r="B2131" t="s">
        <v>3322</v>
      </c>
      <c r="C2131">
        <v>0</v>
      </c>
      <c r="E2131">
        <f t="shared" si="34"/>
        <v>0</v>
      </c>
    </row>
    <row r="2132" spans="1:5">
      <c r="A2132" s="241" t="s">
        <v>2387</v>
      </c>
      <c r="B2132" t="s">
        <v>3322</v>
      </c>
      <c r="C2132">
        <v>0</v>
      </c>
      <c r="E2132">
        <f t="shared" si="34"/>
        <v>0</v>
      </c>
    </row>
    <row r="2133" spans="1:5">
      <c r="A2133" s="241" t="s">
        <v>2388</v>
      </c>
      <c r="B2133" t="s">
        <v>3322</v>
      </c>
      <c r="C2133">
        <v>0</v>
      </c>
      <c r="E2133">
        <f t="shared" si="34"/>
        <v>0</v>
      </c>
    </row>
    <row r="2134" spans="1:5">
      <c r="A2134" s="241" t="s">
        <v>284</v>
      </c>
      <c r="B2134" t="s">
        <v>3322</v>
      </c>
      <c r="C2134">
        <v>0</v>
      </c>
      <c r="E2134">
        <f t="shared" si="34"/>
        <v>0</v>
      </c>
    </row>
    <row r="2135" spans="1:5">
      <c r="A2135" s="241" t="s">
        <v>2389</v>
      </c>
      <c r="B2135" t="s">
        <v>3322</v>
      </c>
      <c r="C2135">
        <v>0</v>
      </c>
      <c r="E2135">
        <f t="shared" si="34"/>
        <v>0</v>
      </c>
    </row>
    <row r="2136" spans="1:5">
      <c r="A2136" s="241" t="s">
        <v>338</v>
      </c>
      <c r="B2136" t="s">
        <v>3322</v>
      </c>
      <c r="C2136">
        <v>0</v>
      </c>
      <c r="E2136">
        <f t="shared" si="34"/>
        <v>0</v>
      </c>
    </row>
    <row r="2137" spans="1:5">
      <c r="A2137" s="241" t="s">
        <v>339</v>
      </c>
      <c r="B2137" t="s">
        <v>3322</v>
      </c>
      <c r="C2137">
        <v>0</v>
      </c>
      <c r="E2137">
        <f t="shared" si="34"/>
        <v>0</v>
      </c>
    </row>
    <row r="2138" spans="1:5">
      <c r="A2138" s="241" t="s">
        <v>340</v>
      </c>
      <c r="B2138" t="s">
        <v>3322</v>
      </c>
      <c r="C2138">
        <v>0</v>
      </c>
      <c r="E2138">
        <f t="shared" si="34"/>
        <v>0</v>
      </c>
    </row>
    <row r="2139" spans="1:5">
      <c r="A2139" s="241" t="s">
        <v>341</v>
      </c>
      <c r="B2139" t="s">
        <v>3322</v>
      </c>
      <c r="C2139">
        <v>0</v>
      </c>
      <c r="E2139">
        <f t="shared" si="34"/>
        <v>0</v>
      </c>
    </row>
    <row r="2140" spans="1:5">
      <c r="A2140" s="241" t="s">
        <v>264</v>
      </c>
      <c r="B2140" t="s">
        <v>3322</v>
      </c>
      <c r="C2140">
        <v>0</v>
      </c>
      <c r="E2140">
        <f t="shared" si="34"/>
        <v>0</v>
      </c>
    </row>
    <row r="2141" spans="1:5">
      <c r="A2141" s="241" t="s">
        <v>265</v>
      </c>
      <c r="B2141" t="s">
        <v>3322</v>
      </c>
      <c r="C2141">
        <v>0</v>
      </c>
      <c r="E2141">
        <f t="shared" si="34"/>
        <v>0</v>
      </c>
    </row>
    <row r="2142" spans="1:5">
      <c r="A2142" s="241" t="s">
        <v>266</v>
      </c>
      <c r="B2142" t="s">
        <v>3322</v>
      </c>
      <c r="C2142">
        <v>0</v>
      </c>
      <c r="E2142">
        <f t="shared" si="34"/>
        <v>0</v>
      </c>
    </row>
    <row r="2143" spans="1:5">
      <c r="A2143" s="241" t="s">
        <v>2390</v>
      </c>
      <c r="B2143" t="s">
        <v>3322</v>
      </c>
      <c r="C2143">
        <v>0</v>
      </c>
      <c r="E2143">
        <f t="shared" si="34"/>
        <v>0</v>
      </c>
    </row>
    <row r="2144" spans="1:5">
      <c r="A2144" s="241" t="s">
        <v>271</v>
      </c>
      <c r="B2144" t="s">
        <v>3322</v>
      </c>
      <c r="C2144">
        <v>0</v>
      </c>
      <c r="E2144">
        <f t="shared" si="34"/>
        <v>0</v>
      </c>
    </row>
    <row r="2145" spans="1:5">
      <c r="A2145" s="241" t="s">
        <v>336</v>
      </c>
      <c r="B2145" t="s">
        <v>3322</v>
      </c>
      <c r="C2145">
        <v>0</v>
      </c>
      <c r="E2145">
        <f t="shared" si="34"/>
        <v>0</v>
      </c>
    </row>
    <row r="2146" spans="1:5">
      <c r="A2146" s="241" t="s">
        <v>342</v>
      </c>
      <c r="B2146" t="s">
        <v>3322</v>
      </c>
      <c r="C2146">
        <v>0</v>
      </c>
      <c r="E2146">
        <f t="shared" si="34"/>
        <v>0</v>
      </c>
    </row>
    <row r="2147" spans="1:5">
      <c r="A2147" s="241" t="s">
        <v>343</v>
      </c>
      <c r="B2147" t="s">
        <v>3322</v>
      </c>
      <c r="C2147">
        <v>0</v>
      </c>
      <c r="E2147">
        <f t="shared" si="34"/>
        <v>0</v>
      </c>
    </row>
    <row r="2148" spans="1:5">
      <c r="A2148" s="241" t="s">
        <v>344</v>
      </c>
      <c r="B2148" t="s">
        <v>3322</v>
      </c>
      <c r="C2148">
        <v>0</v>
      </c>
      <c r="E2148">
        <f t="shared" si="34"/>
        <v>0</v>
      </c>
    </row>
    <row r="2149" spans="1:5">
      <c r="A2149" s="241" t="s">
        <v>345</v>
      </c>
      <c r="B2149" t="s">
        <v>3322</v>
      </c>
      <c r="C2149">
        <v>0</v>
      </c>
      <c r="E2149">
        <f t="shared" si="34"/>
        <v>0</v>
      </c>
    </row>
    <row r="2150" spans="1:5">
      <c r="A2150" s="241" t="s">
        <v>267</v>
      </c>
      <c r="B2150" t="s">
        <v>3322</v>
      </c>
      <c r="C2150">
        <v>0</v>
      </c>
      <c r="E2150">
        <f t="shared" si="34"/>
        <v>0</v>
      </c>
    </row>
    <row r="2151" spans="1:5">
      <c r="A2151" s="241" t="s">
        <v>268</v>
      </c>
      <c r="B2151" t="s">
        <v>3322</v>
      </c>
      <c r="C2151">
        <v>0</v>
      </c>
      <c r="E2151">
        <f t="shared" si="34"/>
        <v>0</v>
      </c>
    </row>
    <row r="2152" spans="1:5">
      <c r="A2152" s="241" t="s">
        <v>2391</v>
      </c>
      <c r="B2152" t="s">
        <v>3322</v>
      </c>
      <c r="C2152">
        <v>0</v>
      </c>
      <c r="E2152">
        <f t="shared" si="34"/>
        <v>0</v>
      </c>
    </row>
    <row r="2153" spans="1:5">
      <c r="A2153" s="241" t="s">
        <v>2392</v>
      </c>
      <c r="B2153" t="s">
        <v>3322</v>
      </c>
      <c r="C2153">
        <v>0</v>
      </c>
      <c r="E2153">
        <f t="shared" si="34"/>
        <v>0</v>
      </c>
    </row>
    <row r="2154" spans="1:5">
      <c r="A2154" s="241" t="s">
        <v>2393</v>
      </c>
      <c r="B2154" t="s">
        <v>3322</v>
      </c>
      <c r="C2154">
        <v>0</v>
      </c>
      <c r="E2154">
        <f t="shared" si="34"/>
        <v>0</v>
      </c>
    </row>
    <row r="2155" spans="1:5">
      <c r="A2155" s="241" t="s">
        <v>2394</v>
      </c>
      <c r="B2155" t="s">
        <v>3322</v>
      </c>
      <c r="C2155">
        <v>0</v>
      </c>
      <c r="E2155">
        <f t="shared" si="34"/>
        <v>0</v>
      </c>
    </row>
    <row r="2156" spans="1:5">
      <c r="A2156" s="241" t="s">
        <v>269</v>
      </c>
      <c r="B2156" t="s">
        <v>3322</v>
      </c>
      <c r="C2156">
        <v>0</v>
      </c>
      <c r="E2156">
        <f t="shared" si="34"/>
        <v>0</v>
      </c>
    </row>
    <row r="2157" spans="1:5">
      <c r="A2157" s="241" t="s">
        <v>270</v>
      </c>
      <c r="B2157" t="s">
        <v>3322</v>
      </c>
      <c r="C2157">
        <v>0</v>
      </c>
      <c r="E2157">
        <f t="shared" si="34"/>
        <v>0</v>
      </c>
    </row>
    <row r="2158" spans="1:5">
      <c r="A2158" s="241" t="s">
        <v>2395</v>
      </c>
      <c r="B2158" t="s">
        <v>3322</v>
      </c>
      <c r="C2158">
        <v>0</v>
      </c>
      <c r="E2158">
        <f t="shared" si="34"/>
        <v>0</v>
      </c>
    </row>
    <row r="2159" spans="1:5">
      <c r="A2159" s="241" t="s">
        <v>2396</v>
      </c>
      <c r="B2159" t="s">
        <v>3322</v>
      </c>
      <c r="C2159">
        <v>0</v>
      </c>
      <c r="E2159">
        <f t="shared" si="34"/>
        <v>0</v>
      </c>
    </row>
    <row r="2160" spans="1:5">
      <c r="A2160" s="241" t="s">
        <v>2397</v>
      </c>
      <c r="B2160" t="s">
        <v>3322</v>
      </c>
      <c r="C2160">
        <v>0</v>
      </c>
      <c r="E2160">
        <f t="shared" si="34"/>
        <v>0</v>
      </c>
    </row>
    <row r="2161" spans="1:5">
      <c r="A2161" s="241" t="s">
        <v>2398</v>
      </c>
      <c r="B2161" t="s">
        <v>3322</v>
      </c>
      <c r="C2161">
        <v>0</v>
      </c>
      <c r="E2161">
        <f t="shared" si="34"/>
        <v>0</v>
      </c>
    </row>
    <row r="2162" spans="1:5">
      <c r="A2162" s="241" t="s">
        <v>2399</v>
      </c>
      <c r="B2162" t="s">
        <v>3322</v>
      </c>
      <c r="C2162">
        <v>0</v>
      </c>
      <c r="E2162">
        <f t="shared" si="34"/>
        <v>0</v>
      </c>
    </row>
    <row r="2163" spans="1:5">
      <c r="A2163" s="241" t="s">
        <v>2400</v>
      </c>
      <c r="B2163" t="s">
        <v>3322</v>
      </c>
      <c r="C2163">
        <v>0</v>
      </c>
      <c r="E2163">
        <f t="shared" si="34"/>
        <v>0</v>
      </c>
    </row>
    <row r="2164" spans="1:5">
      <c r="A2164" s="294" t="s">
        <v>3176</v>
      </c>
      <c r="B2164">
        <v>550037752</v>
      </c>
      <c r="C2164">
        <v>147</v>
      </c>
      <c r="D2164">
        <v>147</v>
      </c>
      <c r="E2164">
        <f t="shared" si="34"/>
        <v>0</v>
      </c>
    </row>
    <row r="2165" spans="1:5">
      <c r="A2165" s="294" t="s">
        <v>3176</v>
      </c>
      <c r="B2165">
        <v>550038021</v>
      </c>
      <c r="C2165">
        <v>306</v>
      </c>
      <c r="D2165">
        <v>306</v>
      </c>
      <c r="E2165">
        <f t="shared" si="34"/>
        <v>0</v>
      </c>
    </row>
    <row r="2166" spans="1:5">
      <c r="A2166" s="294" t="s">
        <v>3176</v>
      </c>
      <c r="B2166">
        <v>550044625</v>
      </c>
      <c r="C2166">
        <v>49</v>
      </c>
      <c r="D2166">
        <v>49</v>
      </c>
      <c r="E2166">
        <f t="shared" si="34"/>
        <v>0</v>
      </c>
    </row>
    <row r="2167" spans="1:5">
      <c r="A2167" s="294" t="s">
        <v>3176</v>
      </c>
      <c r="B2167">
        <v>550047028</v>
      </c>
      <c r="C2167">
        <v>99</v>
      </c>
      <c r="D2167">
        <v>99</v>
      </c>
      <c r="E2167">
        <f t="shared" si="34"/>
        <v>0</v>
      </c>
    </row>
    <row r="2168" spans="1:5">
      <c r="A2168" s="294" t="s">
        <v>3176</v>
      </c>
      <c r="B2168">
        <v>550050071</v>
      </c>
      <c r="C2168">
        <v>7</v>
      </c>
      <c r="D2168">
        <v>7</v>
      </c>
      <c r="E2168">
        <f t="shared" si="34"/>
        <v>0</v>
      </c>
    </row>
    <row r="2169" spans="1:5">
      <c r="A2169" s="294" t="s">
        <v>3176</v>
      </c>
      <c r="B2169">
        <v>550050072</v>
      </c>
      <c r="C2169">
        <v>22</v>
      </c>
      <c r="D2169">
        <v>22</v>
      </c>
      <c r="E2169">
        <f t="shared" si="34"/>
        <v>0</v>
      </c>
    </row>
    <row r="2170" spans="1:5">
      <c r="A2170" s="294" t="s">
        <v>3176</v>
      </c>
      <c r="B2170">
        <v>550053782</v>
      </c>
      <c r="C2170">
        <v>13</v>
      </c>
      <c r="D2170">
        <v>13</v>
      </c>
      <c r="E2170">
        <f t="shared" si="34"/>
        <v>0</v>
      </c>
    </row>
    <row r="2171" spans="1:5">
      <c r="A2171" s="294" t="s">
        <v>3176</v>
      </c>
      <c r="B2171">
        <v>550061081</v>
      </c>
      <c r="C2171">
        <v>25</v>
      </c>
      <c r="D2171">
        <v>25</v>
      </c>
      <c r="E2171">
        <f t="shared" si="34"/>
        <v>0</v>
      </c>
    </row>
    <row r="2172" spans="1:5">
      <c r="A2172" s="294" t="s">
        <v>3176</v>
      </c>
      <c r="B2172">
        <v>550061082</v>
      </c>
      <c r="C2172">
        <v>25</v>
      </c>
      <c r="D2172">
        <v>25</v>
      </c>
      <c r="E2172">
        <f t="shared" si="34"/>
        <v>0</v>
      </c>
    </row>
    <row r="2173" spans="1:5">
      <c r="A2173" s="294" t="s">
        <v>3176</v>
      </c>
      <c r="B2173">
        <v>550069888</v>
      </c>
      <c r="C2173">
        <v>717</v>
      </c>
      <c r="D2173">
        <v>717</v>
      </c>
      <c r="E2173">
        <f t="shared" si="34"/>
        <v>0</v>
      </c>
    </row>
    <row r="2174" spans="1:5">
      <c r="A2174" s="294" t="s">
        <v>3176</v>
      </c>
      <c r="B2174">
        <v>550070612</v>
      </c>
      <c r="C2174">
        <v>55</v>
      </c>
      <c r="D2174">
        <v>55</v>
      </c>
      <c r="E2174">
        <f t="shared" si="34"/>
        <v>0</v>
      </c>
    </row>
    <row r="2175" spans="1:5">
      <c r="A2175" s="294" t="s">
        <v>3176</v>
      </c>
      <c r="B2175">
        <v>550071396</v>
      </c>
      <c r="C2175">
        <v>13</v>
      </c>
      <c r="D2175">
        <v>13</v>
      </c>
      <c r="E2175">
        <f t="shared" si="34"/>
        <v>0</v>
      </c>
    </row>
    <row r="2176" spans="1:5">
      <c r="A2176" s="294" t="s">
        <v>3176</v>
      </c>
      <c r="B2176">
        <v>550072331</v>
      </c>
      <c r="C2176">
        <v>23</v>
      </c>
      <c r="D2176">
        <v>23</v>
      </c>
      <c r="E2176">
        <f t="shared" si="34"/>
        <v>0</v>
      </c>
    </row>
    <row r="2177" spans="1:5">
      <c r="A2177" s="241" t="s">
        <v>3176</v>
      </c>
      <c r="B2177">
        <v>550077927</v>
      </c>
      <c r="C2177">
        <v>34</v>
      </c>
      <c r="D2177">
        <v>34</v>
      </c>
      <c r="E2177">
        <f t="shared" si="3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AF2529"/>
  <sheetViews>
    <sheetView showGridLines="0" topLeftCell="C1" zoomScale="86" zoomScaleNormal="86" workbookViewId="0">
      <pane ySplit="7" topLeftCell="A8" activePane="bottomLeft" state="frozen"/>
      <selection activeCell="N317" sqref="N317"/>
      <selection pane="bottomLeft" activeCell="D9" sqref="D9"/>
    </sheetView>
  </sheetViews>
  <sheetFormatPr defaultColWidth="8.77734375" defaultRowHeight="14.4"/>
  <cols>
    <col min="1" max="1" width="4.77734375" style="108" customWidth="1"/>
    <col min="2" max="2" width="12.109375" style="108" bestFit="1" customWidth="1"/>
    <col min="3" max="3" width="36.77734375" style="108" bestFit="1" customWidth="1"/>
    <col min="4" max="4" width="13.21875" style="108" customWidth="1"/>
    <col min="5" max="5" width="5.44140625" style="108" customWidth="1"/>
    <col min="6" max="6" width="9.77734375" style="108" customWidth="1"/>
    <col min="7" max="7" width="11.77734375" style="108" customWidth="1"/>
    <col min="8" max="10" width="10.6640625" style="108" customWidth="1"/>
    <col min="11" max="12" width="10.6640625" style="108" hidden="1" customWidth="1"/>
    <col min="13" max="14" width="22.88671875" style="108" hidden="1" customWidth="1"/>
    <col min="15" max="15" width="26.6640625" style="108" hidden="1" customWidth="1"/>
    <col min="16" max="16" width="22.88671875" style="108" hidden="1" customWidth="1"/>
    <col min="17" max="17" width="26.21875" style="108" hidden="1" customWidth="1"/>
    <col min="18" max="18" width="22.88671875" style="108" hidden="1" customWidth="1"/>
    <col min="19" max="19" width="55.6640625" style="108" customWidth="1"/>
    <col min="20" max="20" width="6.21875" style="108" hidden="1" customWidth="1"/>
    <col min="21" max="21" width="49.21875" style="108" hidden="1" customWidth="1"/>
    <col min="22" max="22" width="14.77734375" style="108" hidden="1" customWidth="1"/>
    <col min="23" max="23" width="48.77734375" style="108" hidden="1" customWidth="1"/>
    <col min="24" max="24" width="8.77734375" style="108" hidden="1" customWidth="1"/>
    <col min="25" max="25" width="10.44140625" style="108" hidden="1" customWidth="1"/>
    <col min="26" max="26" width="19.77734375" style="109" customWidth="1"/>
    <col min="27" max="27" width="14.77734375" style="108" hidden="1" customWidth="1"/>
    <col min="28" max="28" width="23.44140625" style="109" hidden="1" customWidth="1"/>
    <col min="29" max="29" width="14.21875" style="108" hidden="1" customWidth="1"/>
    <col min="30" max="30" width="23" style="108" hidden="1" customWidth="1"/>
    <col min="31" max="31" width="8.77734375" style="108" hidden="1" customWidth="1"/>
    <col min="32" max="32" width="0" style="108" hidden="1" customWidth="1"/>
    <col min="33" max="16384" width="8.77734375" style="108"/>
  </cols>
  <sheetData>
    <row r="1" spans="1:32" ht="15.6" thickTop="1" thickBot="1">
      <c r="B1" s="236"/>
      <c r="F1" s="381" t="s">
        <v>3329</v>
      </c>
      <c r="G1" s="382"/>
      <c r="H1" s="269">
        <f>COUNTIF($Z$8:$Z$1029,0)/COUNTA($Z$8:$Z$1029)</f>
        <v>1</v>
      </c>
      <c r="I1" s="136"/>
      <c r="J1" s="136"/>
      <c r="K1" s="136"/>
      <c r="L1" s="136"/>
      <c r="M1" s="237"/>
      <c r="N1" s="237"/>
      <c r="O1" s="237"/>
      <c r="P1" s="237"/>
      <c r="Q1" s="237"/>
      <c r="R1" s="237"/>
      <c r="S1" s="136"/>
    </row>
    <row r="2" spans="1:32" ht="15.6" thickTop="1" thickBot="1">
      <c r="B2" s="236"/>
      <c r="F2" s="383" t="s">
        <v>3331</v>
      </c>
      <c r="G2" s="384"/>
      <c r="H2" s="274">
        <f>COUNTIF($AB$8:$AB$1029,0)/COUNTA($AB$8:$AB$1029)</f>
        <v>0.27835051546391754</v>
      </c>
      <c r="I2" s="136"/>
      <c r="J2" s="136"/>
      <c r="K2" s="136"/>
      <c r="L2" s="136"/>
      <c r="M2" s="237"/>
      <c r="N2" s="237"/>
      <c r="O2" s="237"/>
      <c r="P2" s="237"/>
      <c r="Q2" s="237"/>
      <c r="R2" s="237"/>
      <c r="S2" s="136"/>
      <c r="Y2" s="108" t="s">
        <v>3573</v>
      </c>
    </row>
    <row r="3" spans="1:32" ht="15.6" thickTop="1" thickBot="1">
      <c r="B3" s="236"/>
      <c r="F3" s="385" t="s">
        <v>3492</v>
      </c>
      <c r="G3" s="386"/>
      <c r="H3" s="270">
        <f>COUNTIF($AD$8:$AD$1029,0)/COUNTA($AD$8:$AD$1029)</f>
        <v>0.27835051546391754</v>
      </c>
      <c r="I3" s="136"/>
      <c r="J3" s="136"/>
      <c r="K3" s="136"/>
      <c r="L3" s="136"/>
      <c r="M3" s="237"/>
      <c r="N3" s="237"/>
      <c r="O3" s="237"/>
      <c r="P3" s="237"/>
      <c r="Q3" s="237"/>
      <c r="R3" s="237"/>
      <c r="S3" s="136"/>
    </row>
    <row r="4" spans="1:32" ht="15" thickTop="1">
      <c r="B4" s="236"/>
      <c r="I4" s="136"/>
      <c r="J4" s="136"/>
      <c r="K4" s="136"/>
      <c r="L4" s="136"/>
      <c r="M4" s="237"/>
      <c r="N4" s="237"/>
      <c r="O4" s="237"/>
      <c r="P4" s="237"/>
      <c r="Q4" s="237"/>
      <c r="R4" s="237"/>
      <c r="S4" s="136"/>
    </row>
    <row r="5" spans="1:32" ht="15" thickBot="1">
      <c r="B5" s="201" t="s">
        <v>3328</v>
      </c>
      <c r="C5" s="243">
        <f>COUNTA(B8:B1051)</f>
        <v>99</v>
      </c>
      <c r="G5" s="238"/>
      <c r="H5" s="238"/>
      <c r="I5" s="238"/>
      <c r="J5" s="238"/>
      <c r="K5" s="238"/>
      <c r="L5" s="238"/>
    </row>
    <row r="6" spans="1:32" ht="15.6" thickTop="1" thickBot="1">
      <c r="C6" s="109"/>
      <c r="G6" s="375" t="s">
        <v>3317</v>
      </c>
      <c r="H6" s="376"/>
      <c r="I6" s="377" t="s">
        <v>3318</v>
      </c>
      <c r="J6" s="378"/>
      <c r="K6" s="379" t="s">
        <v>3319</v>
      </c>
      <c r="L6" s="380"/>
    </row>
    <row r="7" spans="1:32" ht="15" thickTop="1">
      <c r="A7" s="251" t="s">
        <v>2979</v>
      </c>
      <c r="B7" s="252" t="s">
        <v>3121</v>
      </c>
      <c r="C7" s="252" t="s">
        <v>3</v>
      </c>
      <c r="D7" s="252" t="s">
        <v>4</v>
      </c>
      <c r="E7" s="252" t="s">
        <v>5</v>
      </c>
      <c r="F7" s="253" t="s">
        <v>2782</v>
      </c>
      <c r="G7" s="285" t="s">
        <v>2980</v>
      </c>
      <c r="H7" s="286" t="s">
        <v>2981</v>
      </c>
      <c r="I7" s="287" t="s">
        <v>2980</v>
      </c>
      <c r="J7" s="288" t="s">
        <v>2981</v>
      </c>
      <c r="K7" s="287" t="s">
        <v>2980</v>
      </c>
      <c r="L7" s="288" t="s">
        <v>2981</v>
      </c>
      <c r="M7" s="255" t="s">
        <v>3325</v>
      </c>
      <c r="N7" s="256" t="s">
        <v>3495</v>
      </c>
      <c r="O7" s="257" t="s">
        <v>3333</v>
      </c>
      <c r="P7" s="257" t="s">
        <v>3334</v>
      </c>
      <c r="Q7" s="277" t="s">
        <v>3494</v>
      </c>
      <c r="R7" s="278" t="s">
        <v>3326</v>
      </c>
      <c r="S7" s="254" t="s">
        <v>2984</v>
      </c>
      <c r="T7" s="248" t="s">
        <v>364</v>
      </c>
      <c r="U7" s="137" t="s">
        <v>366</v>
      </c>
      <c r="V7" s="137" t="s">
        <v>2985</v>
      </c>
      <c r="W7" s="137" t="s">
        <v>2986</v>
      </c>
      <c r="X7" s="138" t="s">
        <v>364</v>
      </c>
      <c r="Y7" s="242" t="s">
        <v>3327</v>
      </c>
      <c r="Z7" s="244" t="s">
        <v>3330</v>
      </c>
      <c r="AA7" s="246" t="s">
        <v>3332</v>
      </c>
      <c r="AB7" s="247" t="s">
        <v>3331</v>
      </c>
      <c r="AC7" s="282" t="s">
        <v>3493</v>
      </c>
      <c r="AD7" s="283" t="s">
        <v>3492</v>
      </c>
      <c r="AE7" s="284" t="s">
        <v>3498</v>
      </c>
      <c r="AF7" s="108" t="s">
        <v>3506</v>
      </c>
    </row>
    <row r="8" spans="1:32">
      <c r="A8" s="265" t="s">
        <v>2987</v>
      </c>
      <c r="B8" s="266">
        <v>550058592</v>
      </c>
      <c r="C8" s="266" t="s">
        <v>27</v>
      </c>
      <c r="D8" s="266" t="s">
        <v>8</v>
      </c>
      <c r="E8" s="266" t="s">
        <v>9</v>
      </c>
      <c r="F8" s="266" t="s">
        <v>170</v>
      </c>
      <c r="G8" s="264">
        <v>2363</v>
      </c>
      <c r="H8" s="279">
        <v>8</v>
      </c>
      <c r="I8" s="280">
        <f>SUMIF(WMS!$L$5:$L$2606,B8,WMS!$AE$5:$AE$2606)</f>
        <v>2363</v>
      </c>
      <c r="J8" s="281">
        <f>SUMIF(WMS!$L$2607:$L$2619,'SAP_17 Septber vs fisik_unrest'!B8,WMS!$AE$2607:$AE$2619)</f>
        <v>8</v>
      </c>
      <c r="K8" s="280">
        <f>SUMIF(RAMCO!$B$4:$B$21630,'SAP_17 Septber vs fisik_unrest'!B8,RAMCO!$D$4:$D$21630)</f>
        <v>2054</v>
      </c>
      <c r="L8" s="281">
        <f>SUMIF(RAMCO!$I$4:$I$150,'SAP_17 Septber vs fisik_unrest'!B8,RAMCO!$K$4:$K$150)</f>
        <v>8</v>
      </c>
      <c r="M8" s="258">
        <f>G8-I8</f>
        <v>0</v>
      </c>
      <c r="N8" s="259">
        <f>H8-J8</f>
        <v>0</v>
      </c>
      <c r="O8" s="259">
        <f>I8-K8</f>
        <v>309</v>
      </c>
      <c r="P8" s="259">
        <f>J8-L8</f>
        <v>0</v>
      </c>
      <c r="Q8" s="275">
        <f>G8-K8</f>
        <v>309</v>
      </c>
      <c r="R8" s="275">
        <f>H8-L8</f>
        <v>0</v>
      </c>
      <c r="S8" s="260"/>
      <c r="T8" s="249"/>
      <c r="U8" s="115"/>
      <c r="V8" s="133"/>
      <c r="W8" s="115"/>
      <c r="X8" s="133">
        <f t="shared" ref="X8:X39" si="0">COUNTIF($B$8:$B$1042,B8)</f>
        <v>1</v>
      </c>
      <c r="Y8" s="109" t="str">
        <f t="shared" ref="Y8:Y37" si="1">IF(OR(M8&lt;&gt;0,N8&lt;&gt;0),"selisih","ok")</f>
        <v>ok</v>
      </c>
      <c r="Z8" s="245">
        <f>SUM($I8:$J8)-SUM($G8:$H8)</f>
        <v>0</v>
      </c>
      <c r="AA8" s="109" t="str">
        <f t="shared" ref="AA8:AA37" si="2">IF(OR(O8&lt;&gt;0,P8&lt;&gt;0),"selisih","ok")</f>
        <v>selisih</v>
      </c>
      <c r="AB8" s="109">
        <f>SUM($I8:$J8)-SUM($K8:$L8)</f>
        <v>309</v>
      </c>
      <c r="AC8" s="109" t="str">
        <f>IF(OR(Q8&lt;&gt;0,R8&lt;&gt;0),"selisih","ok")</f>
        <v>selisih</v>
      </c>
      <c r="AD8" s="245">
        <f>SUM($G8:$H8)-SUM($K8:$L8)</f>
        <v>309</v>
      </c>
      <c r="AE8" s="108" t="str">
        <f>IF(OR(Y8="selisih",AA8="selisih",AC8="selisih"),"cek","")</f>
        <v>cek</v>
      </c>
      <c r="AF8" s="238">
        <f>I8-G8</f>
        <v>0</v>
      </c>
    </row>
    <row r="9" spans="1:32">
      <c r="A9" s="267" t="s">
        <v>2987</v>
      </c>
      <c r="B9" s="268">
        <v>550053104</v>
      </c>
      <c r="C9" s="268" t="s">
        <v>195</v>
      </c>
      <c r="D9" s="268" t="s">
        <v>8</v>
      </c>
      <c r="E9" s="268" t="s">
        <v>9</v>
      </c>
      <c r="F9" s="268" t="s">
        <v>170</v>
      </c>
      <c r="G9" s="264">
        <v>333</v>
      </c>
      <c r="H9" s="279">
        <v>4</v>
      </c>
      <c r="I9" s="280">
        <f>SUMIF(WMS!$L$5:$L$2606,B9,WMS!$AE$5:$AE$2606)</f>
        <v>333</v>
      </c>
      <c r="J9" s="281">
        <f>SUMIF(WMS!$L$2607:$L$2619,'SAP_17 Septber vs fisik_unrest'!B9,WMS!$AE$2607:$AE$2619)</f>
        <v>4</v>
      </c>
      <c r="K9" s="280">
        <f>SUMIF(RAMCO!$B$4:$B$21630,'SAP_17 Septber vs fisik_unrest'!B9,RAMCO!$D$4:$D$21630)</f>
        <v>0</v>
      </c>
      <c r="L9" s="281">
        <f>SUMIF(RAMCO!$I$4:$I$150,'SAP_17 Septber vs fisik_unrest'!B9,RAMCO!$K$4:$K$150)</f>
        <v>4</v>
      </c>
      <c r="M9" s="261">
        <f t="shared" ref="M9:M69" si="3">G9-I9</f>
        <v>0</v>
      </c>
      <c r="N9" s="262">
        <f t="shared" ref="N9:N69" si="4">H9-J9</f>
        <v>0</v>
      </c>
      <c r="O9" s="262">
        <f t="shared" ref="O9:O69" si="5">I9-K9</f>
        <v>333</v>
      </c>
      <c r="P9" s="262">
        <f t="shared" ref="P9:P69" si="6">J9-L9</f>
        <v>0</v>
      </c>
      <c r="Q9" s="276">
        <f t="shared" ref="Q9:Q70" si="7">G9-K9</f>
        <v>333</v>
      </c>
      <c r="R9" s="276">
        <f t="shared" ref="R9:R70" si="8">H9-L9</f>
        <v>0</v>
      </c>
      <c r="S9" s="263"/>
      <c r="T9" s="249"/>
      <c r="U9" s="115"/>
      <c r="V9" s="133"/>
      <c r="W9" s="115"/>
      <c r="X9" s="133">
        <f t="shared" si="0"/>
        <v>1</v>
      </c>
      <c r="Y9" s="109" t="str">
        <f t="shared" si="1"/>
        <v>ok</v>
      </c>
      <c r="Z9" s="245">
        <f t="shared" ref="Z9:Z70" si="9">SUM($I9:$J9)-SUM($G9:$H9)</f>
        <v>0</v>
      </c>
      <c r="AA9" s="109" t="str">
        <f t="shared" si="2"/>
        <v>selisih</v>
      </c>
      <c r="AB9" s="109">
        <f t="shared" ref="AB9:AB69" si="10">SUM($I9:$J9)-SUM($K9:$L9)</f>
        <v>333</v>
      </c>
      <c r="AC9" s="109" t="str">
        <f t="shared" ref="AC9:AC70" si="11">IF(OR(Q9&lt;&gt;0,R9&lt;&gt;0),"selisih","ok")</f>
        <v>selisih</v>
      </c>
      <c r="AD9" s="245">
        <f t="shared" ref="AD9:AD70" si="12">SUM($G9:$H9)-SUM($K9:$L9)</f>
        <v>333</v>
      </c>
      <c r="AE9" s="108" t="str">
        <f t="shared" ref="AE9:AE70" si="13">IF(OR(Y9="selisih",AA9="selisih",AC9="selisih"),"cek","")</f>
        <v>cek</v>
      </c>
      <c r="AF9" s="238">
        <f t="shared" ref="AF9:AF70" si="14">I9-G9</f>
        <v>0</v>
      </c>
    </row>
    <row r="10" spans="1:32">
      <c r="A10" s="267" t="s">
        <v>2987</v>
      </c>
      <c r="B10" s="268">
        <v>550071397</v>
      </c>
      <c r="C10" s="268" t="s">
        <v>23</v>
      </c>
      <c r="D10" s="268" t="s">
        <v>8</v>
      </c>
      <c r="E10" s="268" t="s">
        <v>9</v>
      </c>
      <c r="F10" s="268" t="s">
        <v>170</v>
      </c>
      <c r="G10" s="264">
        <v>3005</v>
      </c>
      <c r="H10" s="279">
        <v>3</v>
      </c>
      <c r="I10" s="280">
        <f>SUMIF(WMS!$L$5:$L$2606,B10,WMS!$AE$5:$AE$2606)</f>
        <v>3005</v>
      </c>
      <c r="J10" s="281">
        <f>SUMIF(WMS!$L$2607:$L$2619,'SAP_17 Septber vs fisik_unrest'!B10,WMS!$AE$2607:$AE$2619)</f>
        <v>3</v>
      </c>
      <c r="K10" s="280">
        <f>SUMIF(RAMCO!$B$4:$B$21630,'SAP_17 Septber vs fisik_unrest'!B10,RAMCO!$D$4:$D$21630)</f>
        <v>562</v>
      </c>
      <c r="L10" s="281">
        <f>SUMIF(RAMCO!$I$4:$I$150,'SAP_17 Septber vs fisik_unrest'!B10,RAMCO!$K$4:$K$150)</f>
        <v>2</v>
      </c>
      <c r="M10" s="261">
        <f t="shared" si="3"/>
        <v>0</v>
      </c>
      <c r="N10" s="262">
        <f t="shared" si="4"/>
        <v>0</v>
      </c>
      <c r="O10" s="262">
        <f t="shared" si="5"/>
        <v>2443</v>
      </c>
      <c r="P10" s="262">
        <f t="shared" si="6"/>
        <v>1</v>
      </c>
      <c r="Q10" s="276">
        <f t="shared" si="7"/>
        <v>2443</v>
      </c>
      <c r="R10" s="276">
        <f t="shared" si="8"/>
        <v>1</v>
      </c>
      <c r="S10" s="263"/>
      <c r="T10" s="249"/>
      <c r="U10" s="115"/>
      <c r="V10" s="133"/>
      <c r="W10" s="115"/>
      <c r="X10" s="133">
        <f t="shared" si="0"/>
        <v>1</v>
      </c>
      <c r="Y10" s="109" t="str">
        <f t="shared" si="1"/>
        <v>ok</v>
      </c>
      <c r="Z10" s="245">
        <f t="shared" si="9"/>
        <v>0</v>
      </c>
      <c r="AA10" s="109" t="str">
        <f t="shared" si="2"/>
        <v>selisih</v>
      </c>
      <c r="AB10" s="109">
        <f t="shared" si="10"/>
        <v>2444</v>
      </c>
      <c r="AC10" s="109" t="str">
        <f t="shared" si="11"/>
        <v>selisih</v>
      </c>
      <c r="AD10" s="245">
        <f t="shared" si="12"/>
        <v>2444</v>
      </c>
      <c r="AE10" s="108" t="str">
        <f t="shared" si="13"/>
        <v>cek</v>
      </c>
      <c r="AF10" s="238">
        <f t="shared" si="14"/>
        <v>0</v>
      </c>
    </row>
    <row r="11" spans="1:32">
      <c r="A11" s="267" t="s">
        <v>2987</v>
      </c>
      <c r="B11" s="268">
        <v>550070614</v>
      </c>
      <c r="C11" s="268" t="s">
        <v>11</v>
      </c>
      <c r="D11" s="268" t="s">
        <v>8</v>
      </c>
      <c r="E11" s="268" t="s">
        <v>9</v>
      </c>
      <c r="F11" s="268" t="s">
        <v>170</v>
      </c>
      <c r="G11" s="264">
        <v>5477</v>
      </c>
      <c r="H11" s="279">
        <v>2</v>
      </c>
      <c r="I11" s="280">
        <f>SUMIF(WMS!$L$5:$L$2606,B11,WMS!$AE$5:$AE$2606)</f>
        <v>5476</v>
      </c>
      <c r="J11" s="281">
        <f>SUMIF(WMS!$L$2607:$L$2619,'SAP_17 Septber vs fisik_unrest'!B11,WMS!$AE$2607:$AE$2619)</f>
        <v>3</v>
      </c>
      <c r="K11" s="280">
        <f>SUMIF(RAMCO!$B$4:$B$21630,'SAP_17 Septber vs fisik_unrest'!B11,RAMCO!$D$4:$D$21630)</f>
        <v>2122</v>
      </c>
      <c r="L11" s="281">
        <f>SUMIF(RAMCO!$I$4:$I$150,'SAP_17 Septber vs fisik_unrest'!B11,RAMCO!$K$4:$K$150)</f>
        <v>2</v>
      </c>
      <c r="M11" s="261">
        <f t="shared" si="3"/>
        <v>1</v>
      </c>
      <c r="N11" s="262">
        <f t="shared" si="4"/>
        <v>-1</v>
      </c>
      <c r="O11" s="262">
        <f t="shared" si="5"/>
        <v>3354</v>
      </c>
      <c r="P11" s="262">
        <f t="shared" si="6"/>
        <v>1</v>
      </c>
      <c r="Q11" s="276">
        <f t="shared" si="7"/>
        <v>3355</v>
      </c>
      <c r="R11" s="276">
        <f t="shared" si="8"/>
        <v>0</v>
      </c>
      <c r="S11" s="263"/>
      <c r="T11" s="249"/>
      <c r="U11" s="115"/>
      <c r="V11" s="133"/>
      <c r="W11" s="115"/>
      <c r="X11" s="133">
        <f t="shared" si="0"/>
        <v>1</v>
      </c>
      <c r="Y11" s="109" t="str">
        <f t="shared" si="1"/>
        <v>selisih</v>
      </c>
      <c r="Z11" s="245">
        <f t="shared" si="9"/>
        <v>0</v>
      </c>
      <c r="AA11" s="109" t="str">
        <f t="shared" si="2"/>
        <v>selisih</v>
      </c>
      <c r="AB11" s="109">
        <f t="shared" si="10"/>
        <v>3355</v>
      </c>
      <c r="AC11" s="109" t="str">
        <f t="shared" si="11"/>
        <v>selisih</v>
      </c>
      <c r="AD11" s="245">
        <f t="shared" si="12"/>
        <v>3355</v>
      </c>
      <c r="AE11" s="108" t="str">
        <f t="shared" si="13"/>
        <v>cek</v>
      </c>
      <c r="AF11" s="238">
        <f t="shared" si="14"/>
        <v>-1</v>
      </c>
    </row>
    <row r="12" spans="1:32">
      <c r="A12" s="267" t="s">
        <v>2987</v>
      </c>
      <c r="B12" s="268">
        <v>550038021</v>
      </c>
      <c r="C12" s="268" t="s">
        <v>71</v>
      </c>
      <c r="D12" s="268" t="s">
        <v>8</v>
      </c>
      <c r="E12" s="268" t="s">
        <v>9</v>
      </c>
      <c r="F12" s="268" t="s">
        <v>170</v>
      </c>
      <c r="G12" s="264">
        <v>112</v>
      </c>
      <c r="H12" s="279">
        <v>1</v>
      </c>
      <c r="I12" s="280">
        <f>SUMIF(WMS!$L$5:$L$2606,B12,WMS!$AE$5:$AE$2606)</f>
        <v>112</v>
      </c>
      <c r="J12" s="281">
        <f>SUMIF(WMS!$L$2607:$L$2619,'SAP_17 Septber vs fisik_unrest'!B12,WMS!$AE$2607:$AE$2619)</f>
        <v>1</v>
      </c>
      <c r="K12" s="280">
        <f>SUMIF(RAMCO!$B$4:$B$21630,'SAP_17 Septber vs fisik_unrest'!B12,RAMCO!$D$4:$D$21630)</f>
        <v>1153</v>
      </c>
      <c r="L12" s="281">
        <f>SUMIF(RAMCO!$I$4:$I$150,'SAP_17 Septber vs fisik_unrest'!B12,RAMCO!$K$4:$K$150)</f>
        <v>1</v>
      </c>
      <c r="M12" s="261">
        <f t="shared" si="3"/>
        <v>0</v>
      </c>
      <c r="N12" s="262">
        <f t="shared" si="4"/>
        <v>0</v>
      </c>
      <c r="O12" s="262">
        <f t="shared" si="5"/>
        <v>-1041</v>
      </c>
      <c r="P12" s="262">
        <f t="shared" si="6"/>
        <v>0</v>
      </c>
      <c r="Q12" s="276">
        <f t="shared" si="7"/>
        <v>-1041</v>
      </c>
      <c r="R12" s="276">
        <f t="shared" si="8"/>
        <v>0</v>
      </c>
      <c r="S12" s="263"/>
      <c r="T12" s="249"/>
      <c r="U12" s="115"/>
      <c r="V12" s="133"/>
      <c r="W12" s="115"/>
      <c r="X12" s="133">
        <f t="shared" si="0"/>
        <v>1</v>
      </c>
      <c r="Y12" s="109" t="str">
        <f t="shared" si="1"/>
        <v>ok</v>
      </c>
      <c r="Z12" s="245">
        <f t="shared" si="9"/>
        <v>0</v>
      </c>
      <c r="AA12" s="109" t="str">
        <f t="shared" si="2"/>
        <v>selisih</v>
      </c>
      <c r="AB12" s="109">
        <f t="shared" si="10"/>
        <v>-1041</v>
      </c>
      <c r="AC12" s="109" t="str">
        <f t="shared" si="11"/>
        <v>selisih</v>
      </c>
      <c r="AD12" s="245">
        <f t="shared" si="12"/>
        <v>-1041</v>
      </c>
      <c r="AE12" s="108" t="str">
        <f t="shared" si="13"/>
        <v>cek</v>
      </c>
      <c r="AF12" s="238">
        <f t="shared" si="14"/>
        <v>0</v>
      </c>
    </row>
    <row r="13" spans="1:32">
      <c r="A13" s="267" t="s">
        <v>2987</v>
      </c>
      <c r="B13" s="268">
        <v>550043469</v>
      </c>
      <c r="C13" s="268" t="s">
        <v>188</v>
      </c>
      <c r="D13" s="268" t="s">
        <v>8</v>
      </c>
      <c r="E13" s="268" t="s">
        <v>9</v>
      </c>
      <c r="F13" s="268" t="s">
        <v>170</v>
      </c>
      <c r="G13" s="264">
        <v>485</v>
      </c>
      <c r="H13" s="279">
        <v>1</v>
      </c>
      <c r="I13" s="280">
        <f>SUMIF(WMS!$L$5:$L$2606,B13,WMS!$AE$5:$AE$2606)</f>
        <v>485</v>
      </c>
      <c r="J13" s="281">
        <f>SUMIF(WMS!$L$2607:$L$2619,'SAP_17 Septber vs fisik_unrest'!B13,WMS!$AE$2607:$AE$2619)</f>
        <v>1</v>
      </c>
      <c r="K13" s="280">
        <f>SUMIF(RAMCO!$B$4:$B$21630,'SAP_17 Septber vs fisik_unrest'!B13,RAMCO!$D$4:$D$21630)</f>
        <v>0</v>
      </c>
      <c r="L13" s="281">
        <f>SUMIF(RAMCO!$I$4:$I$150,'SAP_17 Septber vs fisik_unrest'!B13,RAMCO!$K$4:$K$150)</f>
        <v>1</v>
      </c>
      <c r="M13" s="261">
        <f t="shared" si="3"/>
        <v>0</v>
      </c>
      <c r="N13" s="262">
        <f t="shared" si="4"/>
        <v>0</v>
      </c>
      <c r="O13" s="262">
        <f t="shared" si="5"/>
        <v>485</v>
      </c>
      <c r="P13" s="262">
        <f t="shared" si="6"/>
        <v>0</v>
      </c>
      <c r="Q13" s="276">
        <f t="shared" si="7"/>
        <v>485</v>
      </c>
      <c r="R13" s="276">
        <f t="shared" si="8"/>
        <v>0</v>
      </c>
      <c r="S13" s="263"/>
      <c r="T13" s="249"/>
      <c r="U13" s="115"/>
      <c r="V13" s="133"/>
      <c r="W13" s="115"/>
      <c r="X13" s="133">
        <f t="shared" si="0"/>
        <v>1</v>
      </c>
      <c r="Y13" s="109" t="str">
        <f t="shared" si="1"/>
        <v>ok</v>
      </c>
      <c r="Z13" s="245">
        <f t="shared" si="9"/>
        <v>0</v>
      </c>
      <c r="AA13" s="109" t="str">
        <f t="shared" si="2"/>
        <v>selisih</v>
      </c>
      <c r="AB13" s="109">
        <f t="shared" si="10"/>
        <v>485</v>
      </c>
      <c r="AC13" s="109" t="str">
        <f t="shared" si="11"/>
        <v>selisih</v>
      </c>
      <c r="AD13" s="245">
        <f t="shared" si="12"/>
        <v>485</v>
      </c>
      <c r="AE13" s="108" t="str">
        <f t="shared" si="13"/>
        <v>cek</v>
      </c>
      <c r="AF13" s="238">
        <f t="shared" si="14"/>
        <v>0</v>
      </c>
    </row>
    <row r="14" spans="1:32">
      <c r="A14" s="267" t="s">
        <v>2987</v>
      </c>
      <c r="B14" s="268">
        <v>550045080</v>
      </c>
      <c r="C14" s="268" t="s">
        <v>90</v>
      </c>
      <c r="D14" s="268" t="s">
        <v>8</v>
      </c>
      <c r="E14" s="268" t="s">
        <v>9</v>
      </c>
      <c r="F14" s="268" t="s">
        <v>174</v>
      </c>
      <c r="G14" s="264">
        <v>116</v>
      </c>
      <c r="H14" s="279">
        <v>1</v>
      </c>
      <c r="I14" s="280">
        <f>SUMIF(WMS!$L$5:$L$2606,B14,WMS!$AE$5:$AE$2606)</f>
        <v>116</v>
      </c>
      <c r="J14" s="281">
        <f>SUMIF(WMS!$L$2607:$L$2619,'SAP_17 Septber vs fisik_unrest'!B14,WMS!$AE$2607:$AE$2619)</f>
        <v>1</v>
      </c>
      <c r="K14" s="280">
        <f>SUMIF(RAMCO!$B$4:$B$21630,'SAP_17 Septber vs fisik_unrest'!B14,RAMCO!$D$4:$D$21630)</f>
        <v>117</v>
      </c>
      <c r="L14" s="281">
        <f>SUMIF(RAMCO!$I$4:$I$150,'SAP_17 Septber vs fisik_unrest'!B14,RAMCO!$K$4:$K$150)</f>
        <v>1</v>
      </c>
      <c r="M14" s="261">
        <f t="shared" si="3"/>
        <v>0</v>
      </c>
      <c r="N14" s="262">
        <f t="shared" si="4"/>
        <v>0</v>
      </c>
      <c r="O14" s="262">
        <f t="shared" si="5"/>
        <v>-1</v>
      </c>
      <c r="P14" s="262">
        <f t="shared" si="6"/>
        <v>0</v>
      </c>
      <c r="Q14" s="276">
        <f t="shared" si="7"/>
        <v>-1</v>
      </c>
      <c r="R14" s="276">
        <f t="shared" si="8"/>
        <v>0</v>
      </c>
      <c r="S14" s="263"/>
      <c r="T14" s="249"/>
      <c r="U14" s="115"/>
      <c r="V14" s="133"/>
      <c r="W14" s="115"/>
      <c r="X14" s="133">
        <f t="shared" si="0"/>
        <v>1</v>
      </c>
      <c r="Y14" s="109" t="str">
        <f t="shared" si="1"/>
        <v>ok</v>
      </c>
      <c r="Z14" s="245">
        <f t="shared" si="9"/>
        <v>0</v>
      </c>
      <c r="AA14" s="109" t="str">
        <f t="shared" si="2"/>
        <v>selisih</v>
      </c>
      <c r="AB14" s="109">
        <f t="shared" si="10"/>
        <v>-1</v>
      </c>
      <c r="AC14" s="109" t="str">
        <f t="shared" si="11"/>
        <v>selisih</v>
      </c>
      <c r="AD14" s="245">
        <f t="shared" si="12"/>
        <v>-1</v>
      </c>
      <c r="AE14" s="108" t="str">
        <f t="shared" si="13"/>
        <v>cek</v>
      </c>
      <c r="AF14" s="238">
        <f t="shared" si="14"/>
        <v>0</v>
      </c>
    </row>
    <row r="15" spans="1:32">
      <c r="A15" s="267" t="s">
        <v>2987</v>
      </c>
      <c r="B15" s="268">
        <v>550049044</v>
      </c>
      <c r="C15" s="268" t="s">
        <v>100</v>
      </c>
      <c r="D15" s="268" t="s">
        <v>8</v>
      </c>
      <c r="E15" s="268" t="s">
        <v>9</v>
      </c>
      <c r="F15" s="268" t="s">
        <v>170</v>
      </c>
      <c r="G15" s="264">
        <v>75</v>
      </c>
      <c r="H15" s="279">
        <v>1</v>
      </c>
      <c r="I15" s="280">
        <f>SUMIF(WMS!$L$5:$L$2606,B15,WMS!$AE$5:$AE$2606)</f>
        <v>75</v>
      </c>
      <c r="J15" s="281">
        <f>SUMIF(WMS!$L$2607:$L$2619,'SAP_17 Septber vs fisik_unrest'!B15,WMS!$AE$2607:$AE$2619)</f>
        <v>1</v>
      </c>
      <c r="K15" s="280">
        <f>SUMIF(RAMCO!$B$4:$B$21630,'SAP_17 Septber vs fisik_unrest'!B15,RAMCO!$D$4:$D$21630)</f>
        <v>203</v>
      </c>
      <c r="L15" s="281">
        <f>SUMIF(RAMCO!$I$4:$I$150,'SAP_17 Septber vs fisik_unrest'!B15,RAMCO!$K$4:$K$150)</f>
        <v>1</v>
      </c>
      <c r="M15" s="261">
        <f t="shared" si="3"/>
        <v>0</v>
      </c>
      <c r="N15" s="262">
        <f t="shared" si="4"/>
        <v>0</v>
      </c>
      <c r="O15" s="262">
        <f t="shared" si="5"/>
        <v>-128</v>
      </c>
      <c r="P15" s="262">
        <f t="shared" si="6"/>
        <v>0</v>
      </c>
      <c r="Q15" s="276">
        <f t="shared" si="7"/>
        <v>-128</v>
      </c>
      <c r="R15" s="276">
        <f t="shared" si="8"/>
        <v>0</v>
      </c>
      <c r="S15" s="263"/>
      <c r="T15" s="249"/>
      <c r="U15" s="115"/>
      <c r="V15" s="133"/>
      <c r="W15" s="115"/>
      <c r="X15" s="133">
        <f t="shared" si="0"/>
        <v>1</v>
      </c>
      <c r="Y15" s="109" t="str">
        <f t="shared" si="1"/>
        <v>ok</v>
      </c>
      <c r="Z15" s="245">
        <f t="shared" si="9"/>
        <v>0</v>
      </c>
      <c r="AA15" s="109" t="str">
        <f t="shared" si="2"/>
        <v>selisih</v>
      </c>
      <c r="AB15" s="109">
        <f t="shared" si="10"/>
        <v>-128</v>
      </c>
      <c r="AC15" s="109" t="str">
        <f t="shared" si="11"/>
        <v>selisih</v>
      </c>
      <c r="AD15" s="245">
        <f t="shared" si="12"/>
        <v>-128</v>
      </c>
      <c r="AE15" s="108" t="str">
        <f t="shared" si="13"/>
        <v>cek</v>
      </c>
      <c r="AF15" s="238">
        <f t="shared" si="14"/>
        <v>0</v>
      </c>
    </row>
    <row r="16" spans="1:32">
      <c r="A16" s="267" t="s">
        <v>2987</v>
      </c>
      <c r="B16" s="268">
        <v>550050072</v>
      </c>
      <c r="C16" s="268" t="s">
        <v>16</v>
      </c>
      <c r="D16" s="268" t="s">
        <v>8</v>
      </c>
      <c r="E16" s="268" t="s">
        <v>9</v>
      </c>
      <c r="F16" s="268" t="s">
        <v>170</v>
      </c>
      <c r="G16" s="264">
        <v>26</v>
      </c>
      <c r="H16" s="279">
        <v>1</v>
      </c>
      <c r="I16" s="280">
        <f>SUMIF(WMS!$L$5:$L$2606,B16,WMS!$AE$5:$AE$2606)</f>
        <v>26</v>
      </c>
      <c r="J16" s="281">
        <f>SUMIF(WMS!$L$2607:$L$2619,'SAP_17 Septber vs fisik_unrest'!B16,WMS!$AE$2607:$AE$2619)</f>
        <v>1</v>
      </c>
      <c r="K16" s="280">
        <f>SUMIF(RAMCO!$B$4:$B$21630,'SAP_17 Septber vs fisik_unrest'!B16,RAMCO!$D$4:$D$21630)</f>
        <v>548</v>
      </c>
      <c r="L16" s="281">
        <f>SUMIF(RAMCO!$I$4:$I$150,'SAP_17 Septber vs fisik_unrest'!B16,RAMCO!$K$4:$K$150)</f>
        <v>1</v>
      </c>
      <c r="M16" s="261">
        <f t="shared" si="3"/>
        <v>0</v>
      </c>
      <c r="N16" s="262">
        <f t="shared" si="4"/>
        <v>0</v>
      </c>
      <c r="O16" s="262">
        <f t="shared" si="5"/>
        <v>-522</v>
      </c>
      <c r="P16" s="262">
        <f t="shared" si="6"/>
        <v>0</v>
      </c>
      <c r="Q16" s="276">
        <f t="shared" si="7"/>
        <v>-522</v>
      </c>
      <c r="R16" s="276">
        <f t="shared" si="8"/>
        <v>0</v>
      </c>
      <c r="S16" s="263"/>
      <c r="T16" s="249"/>
      <c r="U16" s="115"/>
      <c r="V16" s="133"/>
      <c r="W16" s="115"/>
      <c r="X16" s="133">
        <f t="shared" si="0"/>
        <v>1</v>
      </c>
      <c r="Y16" s="109" t="str">
        <f t="shared" si="1"/>
        <v>ok</v>
      </c>
      <c r="Z16" s="245">
        <f t="shared" si="9"/>
        <v>0</v>
      </c>
      <c r="AA16" s="109" t="str">
        <f t="shared" si="2"/>
        <v>selisih</v>
      </c>
      <c r="AB16" s="109">
        <f t="shared" si="10"/>
        <v>-522</v>
      </c>
      <c r="AC16" s="109" t="str">
        <f t="shared" si="11"/>
        <v>selisih</v>
      </c>
      <c r="AD16" s="245">
        <f t="shared" si="12"/>
        <v>-522</v>
      </c>
      <c r="AE16" s="108" t="str">
        <f t="shared" si="13"/>
        <v>cek</v>
      </c>
      <c r="AF16" s="238">
        <f t="shared" si="14"/>
        <v>0</v>
      </c>
    </row>
    <row r="17" spans="1:32">
      <c r="A17" s="267" t="s">
        <v>2987</v>
      </c>
      <c r="B17" s="268">
        <v>550058593</v>
      </c>
      <c r="C17" s="268" t="s">
        <v>13</v>
      </c>
      <c r="D17" s="268" t="s">
        <v>8</v>
      </c>
      <c r="E17" s="268" t="s">
        <v>9</v>
      </c>
      <c r="F17" s="268" t="s">
        <v>170</v>
      </c>
      <c r="G17" s="264">
        <v>5207</v>
      </c>
      <c r="H17" s="279">
        <v>1</v>
      </c>
      <c r="I17" s="280">
        <f>SUMIF(WMS!$L$5:$L$2606,B17,WMS!$AE$5:$AE$2606)</f>
        <v>5207</v>
      </c>
      <c r="J17" s="281">
        <f>SUMIF(WMS!$L$2607:$L$2619,'SAP_17 Septber vs fisik_unrest'!B17,WMS!$AE$2607:$AE$2619)</f>
        <v>1</v>
      </c>
      <c r="K17" s="280">
        <f>SUMIF(RAMCO!$B$4:$B$21630,'SAP_17 Septber vs fisik_unrest'!B17,RAMCO!$D$4:$D$21630)</f>
        <v>5375</v>
      </c>
      <c r="L17" s="281">
        <f>SUMIF(RAMCO!$I$4:$I$150,'SAP_17 Septber vs fisik_unrest'!B17,RAMCO!$K$4:$K$150)</f>
        <v>1</v>
      </c>
      <c r="M17" s="261">
        <f t="shared" si="3"/>
        <v>0</v>
      </c>
      <c r="N17" s="262">
        <f t="shared" si="4"/>
        <v>0</v>
      </c>
      <c r="O17" s="262">
        <f t="shared" si="5"/>
        <v>-168</v>
      </c>
      <c r="P17" s="262">
        <f t="shared" si="6"/>
        <v>0</v>
      </c>
      <c r="Q17" s="276">
        <f t="shared" si="7"/>
        <v>-168</v>
      </c>
      <c r="R17" s="276">
        <f t="shared" si="8"/>
        <v>0</v>
      </c>
      <c r="S17" s="263"/>
      <c r="T17" s="250"/>
      <c r="U17" s="115"/>
      <c r="V17" s="133"/>
      <c r="W17" s="115"/>
      <c r="X17" s="133">
        <f t="shared" si="0"/>
        <v>1</v>
      </c>
      <c r="Y17" s="109" t="str">
        <f t="shared" si="1"/>
        <v>ok</v>
      </c>
      <c r="Z17" s="245">
        <f t="shared" si="9"/>
        <v>0</v>
      </c>
      <c r="AA17" s="109" t="str">
        <f t="shared" si="2"/>
        <v>selisih</v>
      </c>
      <c r="AB17" s="109">
        <f t="shared" si="10"/>
        <v>-168</v>
      </c>
      <c r="AC17" s="109" t="str">
        <f t="shared" si="11"/>
        <v>selisih</v>
      </c>
      <c r="AD17" s="245">
        <f t="shared" si="12"/>
        <v>-168</v>
      </c>
      <c r="AE17" s="108" t="str">
        <f t="shared" si="13"/>
        <v>cek</v>
      </c>
      <c r="AF17" s="238">
        <f t="shared" si="14"/>
        <v>0</v>
      </c>
    </row>
    <row r="18" spans="1:32">
      <c r="A18" s="267" t="s">
        <v>2987</v>
      </c>
      <c r="B18" s="268">
        <v>550062463</v>
      </c>
      <c r="C18" s="268" t="s">
        <v>3075</v>
      </c>
      <c r="D18" s="268" t="s">
        <v>8</v>
      </c>
      <c r="E18" s="268" t="s">
        <v>9</v>
      </c>
      <c r="F18" s="268" t="s">
        <v>170</v>
      </c>
      <c r="G18" s="264">
        <v>960</v>
      </c>
      <c r="H18" s="279">
        <v>1</v>
      </c>
      <c r="I18" s="280">
        <f>SUMIF(WMS!$L$5:$L$2606,B18,WMS!$AE$5:$AE$2606)</f>
        <v>960</v>
      </c>
      <c r="J18" s="281">
        <f>SUMIF(WMS!$L$2607:$L$2619,'SAP_17 Septber vs fisik_unrest'!B18,WMS!$AE$2607:$AE$2619)</f>
        <v>1</v>
      </c>
      <c r="K18" s="280">
        <f>SUMIF(RAMCO!$B$4:$B$21630,'SAP_17 Septber vs fisik_unrest'!B18,RAMCO!$D$4:$D$21630)</f>
        <v>4673</v>
      </c>
      <c r="L18" s="281">
        <f>SUMIF(RAMCO!$I$4:$I$150,'SAP_17 Septber vs fisik_unrest'!B18,RAMCO!$K$4:$K$150)</f>
        <v>1</v>
      </c>
      <c r="M18" s="261">
        <f t="shared" si="3"/>
        <v>0</v>
      </c>
      <c r="N18" s="262">
        <f t="shared" si="4"/>
        <v>0</v>
      </c>
      <c r="O18" s="262">
        <f t="shared" si="5"/>
        <v>-3713</v>
      </c>
      <c r="P18" s="262">
        <f t="shared" si="6"/>
        <v>0</v>
      </c>
      <c r="Q18" s="276">
        <f t="shared" si="7"/>
        <v>-3713</v>
      </c>
      <c r="R18" s="276">
        <f t="shared" si="8"/>
        <v>0</v>
      </c>
      <c r="S18" s="263"/>
      <c r="T18" s="249"/>
      <c r="U18" s="115"/>
      <c r="V18" s="133"/>
      <c r="W18" s="115"/>
      <c r="X18" s="133">
        <f t="shared" si="0"/>
        <v>1</v>
      </c>
      <c r="Y18" s="109" t="str">
        <f t="shared" si="1"/>
        <v>ok</v>
      </c>
      <c r="Z18" s="245">
        <f t="shared" si="9"/>
        <v>0</v>
      </c>
      <c r="AA18" s="109" t="str">
        <f t="shared" si="2"/>
        <v>selisih</v>
      </c>
      <c r="AB18" s="109">
        <f t="shared" si="10"/>
        <v>-3713</v>
      </c>
      <c r="AC18" s="109" t="str">
        <f t="shared" si="11"/>
        <v>selisih</v>
      </c>
      <c r="AD18" s="245">
        <f t="shared" si="12"/>
        <v>-3713</v>
      </c>
      <c r="AE18" s="108" t="str">
        <f t="shared" si="13"/>
        <v>cek</v>
      </c>
      <c r="AF18" s="238">
        <f t="shared" si="14"/>
        <v>0</v>
      </c>
    </row>
    <row r="19" spans="1:32">
      <c r="A19" s="267" t="s">
        <v>2987</v>
      </c>
      <c r="B19" s="268">
        <v>550062464</v>
      </c>
      <c r="C19" s="268" t="s">
        <v>18</v>
      </c>
      <c r="D19" s="268" t="s">
        <v>8</v>
      </c>
      <c r="E19" s="268" t="s">
        <v>9</v>
      </c>
      <c r="F19" s="268" t="s">
        <v>170</v>
      </c>
      <c r="G19" s="264">
        <v>2273</v>
      </c>
      <c r="H19" s="279">
        <v>1</v>
      </c>
      <c r="I19" s="280">
        <f>SUMIF(WMS!$L$5:$L$2606,B19,WMS!$AE$5:$AE$2606)</f>
        <v>2273</v>
      </c>
      <c r="J19" s="281">
        <f>SUMIF(WMS!$L$2607:$L$2619,'SAP_17 Septber vs fisik_unrest'!B19,WMS!$AE$2607:$AE$2619)</f>
        <v>1</v>
      </c>
      <c r="K19" s="280">
        <f>SUMIF(RAMCO!$B$4:$B$21630,'SAP_17 Septber vs fisik_unrest'!B19,RAMCO!$D$4:$D$21630)</f>
        <v>5140</v>
      </c>
      <c r="L19" s="281">
        <f>SUMIF(RAMCO!$I$4:$I$150,'SAP_17 Septber vs fisik_unrest'!B19,RAMCO!$K$4:$K$150)</f>
        <v>1</v>
      </c>
      <c r="M19" s="261">
        <f t="shared" si="3"/>
        <v>0</v>
      </c>
      <c r="N19" s="262">
        <f t="shared" si="4"/>
        <v>0</v>
      </c>
      <c r="O19" s="262">
        <f t="shared" si="5"/>
        <v>-2867</v>
      </c>
      <c r="P19" s="262">
        <f t="shared" si="6"/>
        <v>0</v>
      </c>
      <c r="Q19" s="276">
        <f t="shared" si="7"/>
        <v>-2867</v>
      </c>
      <c r="R19" s="276">
        <f t="shared" si="8"/>
        <v>0</v>
      </c>
      <c r="S19" s="263"/>
      <c r="T19" s="249"/>
      <c r="U19" s="115"/>
      <c r="V19" s="133"/>
      <c r="W19" s="115"/>
      <c r="X19" s="133">
        <f t="shared" si="0"/>
        <v>1</v>
      </c>
      <c r="Y19" s="109" t="str">
        <f t="shared" si="1"/>
        <v>ok</v>
      </c>
      <c r="Z19" s="245">
        <f t="shared" si="9"/>
        <v>0</v>
      </c>
      <c r="AA19" s="109" t="str">
        <f t="shared" si="2"/>
        <v>selisih</v>
      </c>
      <c r="AB19" s="109">
        <f t="shared" si="10"/>
        <v>-2867</v>
      </c>
      <c r="AC19" s="109" t="str">
        <f t="shared" si="11"/>
        <v>selisih</v>
      </c>
      <c r="AD19" s="245">
        <f t="shared" si="12"/>
        <v>-2867</v>
      </c>
      <c r="AE19" s="108" t="str">
        <f t="shared" si="13"/>
        <v>cek</v>
      </c>
      <c r="AF19" s="238">
        <f t="shared" si="14"/>
        <v>0</v>
      </c>
    </row>
    <row r="20" spans="1:32">
      <c r="A20" s="267" t="s">
        <v>2987</v>
      </c>
      <c r="B20" s="268">
        <v>550069888</v>
      </c>
      <c r="C20" s="268" t="s">
        <v>22</v>
      </c>
      <c r="D20" s="268" t="s">
        <v>8</v>
      </c>
      <c r="E20" s="268" t="s">
        <v>9</v>
      </c>
      <c r="F20" s="268" t="s">
        <v>170</v>
      </c>
      <c r="G20" s="264">
        <v>776</v>
      </c>
      <c r="H20" s="279">
        <v>1</v>
      </c>
      <c r="I20" s="280">
        <f>SUMIF(WMS!$L$5:$L$2606,B20,WMS!$AE$5:$AE$2606)</f>
        <v>776</v>
      </c>
      <c r="J20" s="281">
        <f>SUMIF(WMS!$L$2607:$L$2619,'SAP_17 Septber vs fisik_unrest'!B20,WMS!$AE$2607:$AE$2619)</f>
        <v>1</v>
      </c>
      <c r="K20" s="280">
        <f>SUMIF(RAMCO!$B$4:$B$21630,'SAP_17 Septber vs fisik_unrest'!B20,RAMCO!$D$4:$D$21630)</f>
        <v>1199</v>
      </c>
      <c r="L20" s="281">
        <f>SUMIF(RAMCO!$I$4:$I$150,'SAP_17 Septber vs fisik_unrest'!B20,RAMCO!$K$4:$K$150)</f>
        <v>1</v>
      </c>
      <c r="M20" s="261">
        <f t="shared" si="3"/>
        <v>0</v>
      </c>
      <c r="N20" s="262">
        <f t="shared" si="4"/>
        <v>0</v>
      </c>
      <c r="O20" s="262">
        <f t="shared" si="5"/>
        <v>-423</v>
      </c>
      <c r="P20" s="262">
        <f t="shared" si="6"/>
        <v>0</v>
      </c>
      <c r="Q20" s="276">
        <f t="shared" si="7"/>
        <v>-423</v>
      </c>
      <c r="R20" s="276">
        <f t="shared" si="8"/>
        <v>0</v>
      </c>
      <c r="S20" s="263"/>
      <c r="T20" s="249"/>
      <c r="U20" s="115"/>
      <c r="V20" s="133"/>
      <c r="W20" s="115"/>
      <c r="X20" s="133">
        <f t="shared" si="0"/>
        <v>1</v>
      </c>
      <c r="Y20" s="109" t="str">
        <f t="shared" si="1"/>
        <v>ok</v>
      </c>
      <c r="Z20" s="245">
        <f t="shared" si="9"/>
        <v>0</v>
      </c>
      <c r="AA20" s="109" t="str">
        <f t="shared" si="2"/>
        <v>selisih</v>
      </c>
      <c r="AB20" s="109">
        <f t="shared" si="10"/>
        <v>-423</v>
      </c>
      <c r="AC20" s="109" t="str">
        <f t="shared" si="11"/>
        <v>selisih</v>
      </c>
      <c r="AD20" s="245">
        <f t="shared" si="12"/>
        <v>-423</v>
      </c>
      <c r="AE20" s="108" t="str">
        <f t="shared" si="13"/>
        <v>cek</v>
      </c>
      <c r="AF20" s="238">
        <f t="shared" si="14"/>
        <v>0</v>
      </c>
    </row>
    <row r="21" spans="1:32">
      <c r="A21" s="267" t="s">
        <v>2987</v>
      </c>
      <c r="B21" s="268">
        <v>550024919</v>
      </c>
      <c r="C21" s="268" t="s">
        <v>33</v>
      </c>
      <c r="D21" s="268" t="s">
        <v>8</v>
      </c>
      <c r="E21" s="268" t="s">
        <v>9</v>
      </c>
      <c r="F21" s="268" t="s">
        <v>174</v>
      </c>
      <c r="G21" s="264">
        <v>5</v>
      </c>
      <c r="H21" s="279">
        <v>0</v>
      </c>
      <c r="I21" s="280">
        <f>SUMIF(WMS!$L$5:$L$2606,B21,WMS!$AE$5:$AE$2606)</f>
        <v>5</v>
      </c>
      <c r="J21" s="281">
        <f>SUMIF(WMS!$L$2607:$L$2619,'SAP_17 Septber vs fisik_unrest'!B21,WMS!$AE$2607:$AE$2619)</f>
        <v>0</v>
      </c>
      <c r="K21" s="280">
        <f>SUMIF(RAMCO!$B$4:$B$21630,'SAP_17 Septber vs fisik_unrest'!B21,RAMCO!$D$4:$D$21630)</f>
        <v>5</v>
      </c>
      <c r="L21" s="281">
        <f>SUMIF(RAMCO!$I$4:$I$150,'SAP_17 Septber vs fisik_unrest'!B21,RAMCO!$K$4:$K$150)</f>
        <v>0</v>
      </c>
      <c r="M21" s="261">
        <f t="shared" si="3"/>
        <v>0</v>
      </c>
      <c r="N21" s="262">
        <f t="shared" si="4"/>
        <v>0</v>
      </c>
      <c r="O21" s="262">
        <f t="shared" si="5"/>
        <v>0</v>
      </c>
      <c r="P21" s="262">
        <f t="shared" si="6"/>
        <v>0</v>
      </c>
      <c r="Q21" s="276">
        <f t="shared" si="7"/>
        <v>0</v>
      </c>
      <c r="R21" s="276">
        <f t="shared" si="8"/>
        <v>0</v>
      </c>
      <c r="S21" s="263"/>
      <c r="T21" s="249"/>
      <c r="U21" s="115"/>
      <c r="V21" s="133"/>
      <c r="W21" s="115"/>
      <c r="X21" s="133">
        <f t="shared" si="0"/>
        <v>1</v>
      </c>
      <c r="Y21" s="109" t="str">
        <f t="shared" si="1"/>
        <v>ok</v>
      </c>
      <c r="Z21" s="245">
        <f t="shared" si="9"/>
        <v>0</v>
      </c>
      <c r="AA21" s="109" t="str">
        <f t="shared" si="2"/>
        <v>ok</v>
      </c>
      <c r="AB21" s="109">
        <f t="shared" si="10"/>
        <v>0</v>
      </c>
      <c r="AC21" s="109" t="str">
        <f t="shared" si="11"/>
        <v>ok</v>
      </c>
      <c r="AD21" s="245">
        <f t="shared" si="12"/>
        <v>0</v>
      </c>
      <c r="AE21" s="108" t="str">
        <f t="shared" si="13"/>
        <v/>
      </c>
      <c r="AF21" s="238">
        <f t="shared" si="14"/>
        <v>0</v>
      </c>
    </row>
    <row r="22" spans="1:32">
      <c r="A22" s="267" t="s">
        <v>2987</v>
      </c>
      <c r="B22" s="268">
        <v>550024921</v>
      </c>
      <c r="C22" s="268" t="s">
        <v>34</v>
      </c>
      <c r="D22" s="268" t="s">
        <v>8</v>
      </c>
      <c r="E22" s="268" t="s">
        <v>9</v>
      </c>
      <c r="F22" s="268" t="s">
        <v>174</v>
      </c>
      <c r="G22" s="264">
        <v>6</v>
      </c>
      <c r="H22" s="279">
        <v>0</v>
      </c>
      <c r="I22" s="280">
        <f>SUMIF(WMS!$L$5:$L$2606,B22,WMS!$AE$5:$AE$2606)</f>
        <v>6</v>
      </c>
      <c r="J22" s="281">
        <f>SUMIF(WMS!$L$2607:$L$2619,'SAP_17 Septber vs fisik_unrest'!B22,WMS!$AE$2607:$AE$2619)</f>
        <v>0</v>
      </c>
      <c r="K22" s="280">
        <f>SUMIF(RAMCO!$B$4:$B$21630,'SAP_17 Septber vs fisik_unrest'!B22,RAMCO!$D$4:$D$21630)</f>
        <v>11</v>
      </c>
      <c r="L22" s="281">
        <f>SUMIF(RAMCO!$I$4:$I$150,'SAP_17 Septber vs fisik_unrest'!B22,RAMCO!$K$4:$K$150)</f>
        <v>0</v>
      </c>
      <c r="M22" s="261">
        <f t="shared" si="3"/>
        <v>0</v>
      </c>
      <c r="N22" s="262">
        <f t="shared" si="4"/>
        <v>0</v>
      </c>
      <c r="O22" s="262">
        <f t="shared" si="5"/>
        <v>-5</v>
      </c>
      <c r="P22" s="262">
        <f t="shared" si="6"/>
        <v>0</v>
      </c>
      <c r="Q22" s="276">
        <f t="shared" si="7"/>
        <v>-5</v>
      </c>
      <c r="R22" s="276">
        <f t="shared" si="8"/>
        <v>0</v>
      </c>
      <c r="S22" s="263"/>
      <c r="T22" s="249"/>
      <c r="U22" s="115"/>
      <c r="V22" s="133"/>
      <c r="W22" s="115"/>
      <c r="X22" s="133">
        <f t="shared" si="0"/>
        <v>1</v>
      </c>
      <c r="Y22" s="109" t="str">
        <f t="shared" si="1"/>
        <v>ok</v>
      </c>
      <c r="Z22" s="245">
        <f t="shared" si="9"/>
        <v>0</v>
      </c>
      <c r="AA22" s="109" t="str">
        <f t="shared" si="2"/>
        <v>selisih</v>
      </c>
      <c r="AB22" s="109">
        <f t="shared" si="10"/>
        <v>-5</v>
      </c>
      <c r="AC22" s="109" t="str">
        <f t="shared" si="11"/>
        <v>selisih</v>
      </c>
      <c r="AD22" s="245">
        <f t="shared" si="12"/>
        <v>-5</v>
      </c>
      <c r="AE22" s="108" t="str">
        <f t="shared" si="13"/>
        <v>cek</v>
      </c>
      <c r="AF22" s="238">
        <f t="shared" si="14"/>
        <v>0</v>
      </c>
    </row>
    <row r="23" spans="1:32">
      <c r="A23" s="267" t="s">
        <v>2987</v>
      </c>
      <c r="B23" s="268">
        <v>550024929</v>
      </c>
      <c r="C23" s="268" t="s">
        <v>35</v>
      </c>
      <c r="D23" s="268" t="s">
        <v>8</v>
      </c>
      <c r="E23" s="268" t="s">
        <v>9</v>
      </c>
      <c r="F23" s="268" t="s">
        <v>174</v>
      </c>
      <c r="G23" s="264">
        <v>8</v>
      </c>
      <c r="H23" s="279">
        <v>0</v>
      </c>
      <c r="I23" s="280">
        <f>SUMIF(WMS!$L$5:$L$2606,B23,WMS!$AE$5:$AE$2606)</f>
        <v>8</v>
      </c>
      <c r="J23" s="281">
        <f>SUMIF(WMS!$L$2607:$L$2619,'SAP_17 Septber vs fisik_unrest'!B23,WMS!$AE$2607:$AE$2619)</f>
        <v>0</v>
      </c>
      <c r="K23" s="280">
        <f>SUMIF(RAMCO!$B$4:$B$21630,'SAP_17 Septber vs fisik_unrest'!B23,RAMCO!$D$4:$D$21630)</f>
        <v>8</v>
      </c>
      <c r="L23" s="281">
        <f>SUMIF(RAMCO!$I$4:$I$150,'SAP_17 Septber vs fisik_unrest'!B23,RAMCO!$K$4:$K$150)</f>
        <v>0</v>
      </c>
      <c r="M23" s="261">
        <f t="shared" si="3"/>
        <v>0</v>
      </c>
      <c r="N23" s="262">
        <f t="shared" si="4"/>
        <v>0</v>
      </c>
      <c r="O23" s="262">
        <f t="shared" si="5"/>
        <v>0</v>
      </c>
      <c r="P23" s="262">
        <f t="shared" si="6"/>
        <v>0</v>
      </c>
      <c r="Q23" s="276">
        <f t="shared" si="7"/>
        <v>0</v>
      </c>
      <c r="R23" s="276">
        <f t="shared" si="8"/>
        <v>0</v>
      </c>
      <c r="S23" s="263"/>
      <c r="T23" s="249"/>
      <c r="U23" s="115"/>
      <c r="V23" s="133"/>
      <c r="W23" s="115"/>
      <c r="X23" s="133">
        <f t="shared" si="0"/>
        <v>1</v>
      </c>
      <c r="Y23" s="109" t="str">
        <f t="shared" si="1"/>
        <v>ok</v>
      </c>
      <c r="Z23" s="245">
        <f t="shared" si="9"/>
        <v>0</v>
      </c>
      <c r="AA23" s="109" t="str">
        <f t="shared" si="2"/>
        <v>ok</v>
      </c>
      <c r="AB23" s="109">
        <f t="shared" si="10"/>
        <v>0</v>
      </c>
      <c r="AC23" s="109" t="str">
        <f t="shared" si="11"/>
        <v>ok</v>
      </c>
      <c r="AD23" s="245">
        <f t="shared" si="12"/>
        <v>0</v>
      </c>
      <c r="AE23" s="108" t="str">
        <f t="shared" si="13"/>
        <v/>
      </c>
      <c r="AF23" s="238">
        <f t="shared" si="14"/>
        <v>0</v>
      </c>
    </row>
    <row r="24" spans="1:32">
      <c r="A24" s="267" t="s">
        <v>2987</v>
      </c>
      <c r="B24" s="268">
        <v>550024947</v>
      </c>
      <c r="C24" s="268" t="s">
        <v>38</v>
      </c>
      <c r="D24" s="268" t="s">
        <v>8</v>
      </c>
      <c r="E24" s="268" t="s">
        <v>9</v>
      </c>
      <c r="F24" s="268" t="s">
        <v>174</v>
      </c>
      <c r="G24" s="264">
        <v>3</v>
      </c>
      <c r="H24" s="279">
        <v>0</v>
      </c>
      <c r="I24" s="280">
        <f>SUMIF(WMS!$L$5:$L$2606,B24,WMS!$AE$5:$AE$2606)</f>
        <v>3</v>
      </c>
      <c r="J24" s="281">
        <f>SUMIF(WMS!$L$2607:$L$2619,'SAP_17 Septber vs fisik_unrest'!B24,WMS!$AE$2607:$AE$2619)</f>
        <v>0</v>
      </c>
      <c r="K24" s="280">
        <f>SUMIF(RAMCO!$B$4:$B$21630,'SAP_17 Septber vs fisik_unrest'!B24,RAMCO!$D$4:$D$21630)</f>
        <v>3</v>
      </c>
      <c r="L24" s="281">
        <f>SUMIF(RAMCO!$I$4:$I$150,'SAP_17 Septber vs fisik_unrest'!B24,RAMCO!$K$4:$K$150)</f>
        <v>0</v>
      </c>
      <c r="M24" s="261">
        <f t="shared" si="3"/>
        <v>0</v>
      </c>
      <c r="N24" s="262">
        <f t="shared" si="4"/>
        <v>0</v>
      </c>
      <c r="O24" s="262">
        <f t="shared" si="5"/>
        <v>0</v>
      </c>
      <c r="P24" s="262">
        <f t="shared" si="6"/>
        <v>0</v>
      </c>
      <c r="Q24" s="276">
        <f t="shared" si="7"/>
        <v>0</v>
      </c>
      <c r="R24" s="276">
        <f t="shared" si="8"/>
        <v>0</v>
      </c>
      <c r="S24" s="263"/>
      <c r="T24" s="249"/>
      <c r="U24" s="115"/>
      <c r="V24" s="133"/>
      <c r="W24" s="115"/>
      <c r="X24" s="133">
        <f t="shared" si="0"/>
        <v>1</v>
      </c>
      <c r="Y24" s="109" t="str">
        <f t="shared" si="1"/>
        <v>ok</v>
      </c>
      <c r="Z24" s="245">
        <f t="shared" si="9"/>
        <v>0</v>
      </c>
      <c r="AA24" s="109" t="str">
        <f t="shared" si="2"/>
        <v>ok</v>
      </c>
      <c r="AB24" s="109">
        <f t="shared" si="10"/>
        <v>0</v>
      </c>
      <c r="AC24" s="109" t="str">
        <f t="shared" si="11"/>
        <v>ok</v>
      </c>
      <c r="AD24" s="245">
        <f t="shared" si="12"/>
        <v>0</v>
      </c>
      <c r="AE24" s="108" t="str">
        <f t="shared" si="13"/>
        <v/>
      </c>
      <c r="AF24" s="238">
        <f t="shared" si="14"/>
        <v>0</v>
      </c>
    </row>
    <row r="25" spans="1:32">
      <c r="A25" s="267" t="s">
        <v>2987</v>
      </c>
      <c r="B25" s="268">
        <v>550024953</v>
      </c>
      <c r="C25" s="268" t="s">
        <v>39</v>
      </c>
      <c r="D25" s="268" t="s">
        <v>8</v>
      </c>
      <c r="E25" s="268" t="s">
        <v>9</v>
      </c>
      <c r="F25" s="268" t="s">
        <v>174</v>
      </c>
      <c r="G25" s="264">
        <v>17</v>
      </c>
      <c r="H25" s="279">
        <v>0</v>
      </c>
      <c r="I25" s="280">
        <f>SUMIF(WMS!$L$5:$L$2606,B25,WMS!$AE$5:$AE$2606)</f>
        <v>17</v>
      </c>
      <c r="J25" s="281">
        <f>SUMIF(WMS!$L$2607:$L$2619,'SAP_17 Septber vs fisik_unrest'!B25,WMS!$AE$2607:$AE$2619)</f>
        <v>0</v>
      </c>
      <c r="K25" s="280">
        <f>SUMIF(RAMCO!$B$4:$B$21630,'SAP_17 Septber vs fisik_unrest'!B25,RAMCO!$D$4:$D$21630)</f>
        <v>17</v>
      </c>
      <c r="L25" s="281">
        <f>SUMIF(RAMCO!$I$4:$I$150,'SAP_17 Septber vs fisik_unrest'!B25,RAMCO!$K$4:$K$150)</f>
        <v>0</v>
      </c>
      <c r="M25" s="261">
        <f t="shared" si="3"/>
        <v>0</v>
      </c>
      <c r="N25" s="262">
        <f t="shared" si="4"/>
        <v>0</v>
      </c>
      <c r="O25" s="262">
        <f t="shared" si="5"/>
        <v>0</v>
      </c>
      <c r="P25" s="262">
        <f t="shared" si="6"/>
        <v>0</v>
      </c>
      <c r="Q25" s="276">
        <f t="shared" si="7"/>
        <v>0</v>
      </c>
      <c r="R25" s="276">
        <f t="shared" si="8"/>
        <v>0</v>
      </c>
      <c r="S25" s="263"/>
      <c r="T25" s="249"/>
      <c r="U25" s="115"/>
      <c r="V25" s="133"/>
      <c r="W25" s="115"/>
      <c r="X25" s="133">
        <f t="shared" si="0"/>
        <v>1</v>
      </c>
      <c r="Y25" s="109" t="str">
        <f t="shared" si="1"/>
        <v>ok</v>
      </c>
      <c r="Z25" s="245">
        <f t="shared" si="9"/>
        <v>0</v>
      </c>
      <c r="AA25" s="109" t="str">
        <f t="shared" si="2"/>
        <v>ok</v>
      </c>
      <c r="AB25" s="109">
        <f t="shared" si="10"/>
        <v>0</v>
      </c>
      <c r="AC25" s="109" t="str">
        <f t="shared" si="11"/>
        <v>ok</v>
      </c>
      <c r="AD25" s="245">
        <f t="shared" si="12"/>
        <v>0</v>
      </c>
      <c r="AE25" s="108" t="str">
        <f t="shared" si="13"/>
        <v/>
      </c>
      <c r="AF25" s="238">
        <f t="shared" si="14"/>
        <v>0</v>
      </c>
    </row>
    <row r="26" spans="1:32">
      <c r="A26" s="267" t="s">
        <v>2987</v>
      </c>
      <c r="B26" s="268">
        <v>550024992</v>
      </c>
      <c r="C26" s="268" t="s">
        <v>47</v>
      </c>
      <c r="D26" s="268" t="s">
        <v>8</v>
      </c>
      <c r="E26" s="268" t="s">
        <v>9</v>
      </c>
      <c r="F26" s="268" t="s">
        <v>174</v>
      </c>
      <c r="G26" s="264">
        <v>1</v>
      </c>
      <c r="H26" s="279">
        <v>0</v>
      </c>
      <c r="I26" s="280">
        <f>SUMIF(WMS!$L$5:$L$2606,B26,WMS!$AE$5:$AE$2606)</f>
        <v>1</v>
      </c>
      <c r="J26" s="281">
        <f>SUMIF(WMS!$L$2607:$L$2619,'SAP_17 Septber vs fisik_unrest'!B26,WMS!$AE$2607:$AE$2619)</f>
        <v>0</v>
      </c>
      <c r="K26" s="280">
        <f>SUMIF(RAMCO!$B$4:$B$21630,'SAP_17 Septber vs fisik_unrest'!B26,RAMCO!$D$4:$D$21630)</f>
        <v>1</v>
      </c>
      <c r="L26" s="281">
        <f>SUMIF(RAMCO!$I$4:$I$150,'SAP_17 Septber vs fisik_unrest'!B26,RAMCO!$K$4:$K$150)</f>
        <v>0</v>
      </c>
      <c r="M26" s="261">
        <f t="shared" si="3"/>
        <v>0</v>
      </c>
      <c r="N26" s="262">
        <f t="shared" si="4"/>
        <v>0</v>
      </c>
      <c r="O26" s="262">
        <f t="shared" si="5"/>
        <v>0</v>
      </c>
      <c r="P26" s="262">
        <f t="shared" si="6"/>
        <v>0</v>
      </c>
      <c r="Q26" s="276">
        <f t="shared" si="7"/>
        <v>0</v>
      </c>
      <c r="R26" s="276">
        <f t="shared" si="8"/>
        <v>0</v>
      </c>
      <c r="S26" s="263"/>
      <c r="T26" s="249"/>
      <c r="U26" s="115"/>
      <c r="V26" s="133"/>
      <c r="W26" s="115"/>
      <c r="X26" s="133">
        <f t="shared" si="0"/>
        <v>1</v>
      </c>
      <c r="Y26" s="109" t="str">
        <f t="shared" si="1"/>
        <v>ok</v>
      </c>
      <c r="Z26" s="245">
        <f t="shared" si="9"/>
        <v>0</v>
      </c>
      <c r="AA26" s="109" t="str">
        <f t="shared" si="2"/>
        <v>ok</v>
      </c>
      <c r="AB26" s="109">
        <f t="shared" si="10"/>
        <v>0</v>
      </c>
      <c r="AC26" s="109" t="str">
        <f t="shared" si="11"/>
        <v>ok</v>
      </c>
      <c r="AD26" s="245">
        <f t="shared" si="12"/>
        <v>0</v>
      </c>
      <c r="AE26" s="108" t="str">
        <f t="shared" si="13"/>
        <v/>
      </c>
      <c r="AF26" s="238">
        <f t="shared" si="14"/>
        <v>0</v>
      </c>
    </row>
    <row r="27" spans="1:32">
      <c r="A27" s="267" t="s">
        <v>2987</v>
      </c>
      <c r="B27" s="268">
        <v>550025024</v>
      </c>
      <c r="C27" s="268" t="s">
        <v>2791</v>
      </c>
      <c r="D27" s="268" t="s">
        <v>8</v>
      </c>
      <c r="E27" s="268" t="s">
        <v>9</v>
      </c>
      <c r="F27" s="268" t="s">
        <v>174</v>
      </c>
      <c r="G27" s="264">
        <v>5</v>
      </c>
      <c r="H27" s="279">
        <v>0</v>
      </c>
      <c r="I27" s="280">
        <f>SUMIF(WMS!$L$5:$L$2606,B27,WMS!$AE$5:$AE$2606)</f>
        <v>5</v>
      </c>
      <c r="J27" s="281">
        <f>SUMIF(WMS!$L$2607:$L$2619,'SAP_17 Septber vs fisik_unrest'!B27,WMS!$AE$2607:$AE$2619)</f>
        <v>0</v>
      </c>
      <c r="K27" s="280">
        <f>SUMIF(RAMCO!$B$4:$B$21630,'SAP_17 Septber vs fisik_unrest'!B27,RAMCO!$D$4:$D$21630)</f>
        <v>5</v>
      </c>
      <c r="L27" s="281">
        <f>SUMIF(RAMCO!$I$4:$I$150,'SAP_17 Septber vs fisik_unrest'!B27,RAMCO!$K$4:$K$150)</f>
        <v>0</v>
      </c>
      <c r="M27" s="261">
        <f t="shared" si="3"/>
        <v>0</v>
      </c>
      <c r="N27" s="262">
        <f t="shared" si="4"/>
        <v>0</v>
      </c>
      <c r="O27" s="262">
        <f t="shared" si="5"/>
        <v>0</v>
      </c>
      <c r="P27" s="262">
        <f t="shared" si="6"/>
        <v>0</v>
      </c>
      <c r="Q27" s="276">
        <f t="shared" si="7"/>
        <v>0</v>
      </c>
      <c r="R27" s="276">
        <f t="shared" si="8"/>
        <v>0</v>
      </c>
      <c r="S27" s="263"/>
      <c r="T27" s="249"/>
      <c r="U27" s="115"/>
      <c r="V27" s="133"/>
      <c r="W27" s="115"/>
      <c r="X27" s="133">
        <f t="shared" si="0"/>
        <v>1</v>
      </c>
      <c r="Y27" s="109" t="str">
        <f t="shared" si="1"/>
        <v>ok</v>
      </c>
      <c r="Z27" s="245">
        <f t="shared" si="9"/>
        <v>0</v>
      </c>
      <c r="AA27" s="109" t="str">
        <f t="shared" si="2"/>
        <v>ok</v>
      </c>
      <c r="AB27" s="109">
        <f t="shared" si="10"/>
        <v>0</v>
      </c>
      <c r="AC27" s="109" t="str">
        <f t="shared" si="11"/>
        <v>ok</v>
      </c>
      <c r="AD27" s="245">
        <f t="shared" si="12"/>
        <v>0</v>
      </c>
      <c r="AE27" s="108" t="str">
        <f t="shared" si="13"/>
        <v/>
      </c>
      <c r="AF27" s="238">
        <f t="shared" si="14"/>
        <v>0</v>
      </c>
    </row>
    <row r="28" spans="1:32">
      <c r="A28" s="267" t="s">
        <v>2987</v>
      </c>
      <c r="B28" s="268">
        <v>550025044</v>
      </c>
      <c r="C28" s="268" t="s">
        <v>164</v>
      </c>
      <c r="D28" s="268" t="s">
        <v>8</v>
      </c>
      <c r="E28" s="268" t="s">
        <v>9</v>
      </c>
      <c r="F28" s="268" t="s">
        <v>174</v>
      </c>
      <c r="G28" s="264">
        <v>20</v>
      </c>
      <c r="H28" s="279">
        <v>0</v>
      </c>
      <c r="I28" s="280">
        <f>SUMIF(WMS!$L$5:$L$2606,B28,WMS!$AE$5:$AE$2606)</f>
        <v>20</v>
      </c>
      <c r="J28" s="281">
        <f>SUMIF(WMS!$L$2607:$L$2619,'SAP_17 Septber vs fisik_unrest'!B28,WMS!$AE$2607:$AE$2619)</f>
        <v>0</v>
      </c>
      <c r="K28" s="280">
        <f>SUMIF(RAMCO!$B$4:$B$21630,'SAP_17 Septber vs fisik_unrest'!B28,RAMCO!$D$4:$D$21630)</f>
        <v>0</v>
      </c>
      <c r="L28" s="281">
        <f>SUMIF(RAMCO!$I$4:$I$150,'SAP_17 Septber vs fisik_unrest'!B28,RAMCO!$K$4:$K$150)</f>
        <v>0</v>
      </c>
      <c r="M28" s="261">
        <f t="shared" si="3"/>
        <v>0</v>
      </c>
      <c r="N28" s="262">
        <f t="shared" si="4"/>
        <v>0</v>
      </c>
      <c r="O28" s="262">
        <f t="shared" si="5"/>
        <v>20</v>
      </c>
      <c r="P28" s="262">
        <f t="shared" si="6"/>
        <v>0</v>
      </c>
      <c r="Q28" s="276">
        <f t="shared" si="7"/>
        <v>20</v>
      </c>
      <c r="R28" s="276">
        <f t="shared" si="8"/>
        <v>0</v>
      </c>
      <c r="S28" s="263"/>
      <c r="T28" s="249"/>
      <c r="U28" s="115"/>
      <c r="V28" s="133"/>
      <c r="W28" s="115"/>
      <c r="X28" s="133">
        <f t="shared" si="0"/>
        <v>1</v>
      </c>
      <c r="Y28" s="109" t="str">
        <f t="shared" si="1"/>
        <v>ok</v>
      </c>
      <c r="Z28" s="245">
        <f t="shared" si="9"/>
        <v>0</v>
      </c>
      <c r="AA28" s="109" t="str">
        <f t="shared" si="2"/>
        <v>selisih</v>
      </c>
      <c r="AB28" s="109">
        <f t="shared" si="10"/>
        <v>20</v>
      </c>
      <c r="AC28" s="109" t="str">
        <f t="shared" si="11"/>
        <v>selisih</v>
      </c>
      <c r="AD28" s="245">
        <f t="shared" si="12"/>
        <v>20</v>
      </c>
      <c r="AE28" s="108" t="str">
        <f t="shared" si="13"/>
        <v>cek</v>
      </c>
      <c r="AF28" s="238">
        <f t="shared" si="14"/>
        <v>0</v>
      </c>
    </row>
    <row r="29" spans="1:32">
      <c r="A29" s="267" t="s">
        <v>2987</v>
      </c>
      <c r="B29" s="268">
        <v>550025058</v>
      </c>
      <c r="C29" s="268" t="s">
        <v>51</v>
      </c>
      <c r="D29" s="268" t="s">
        <v>8</v>
      </c>
      <c r="E29" s="268" t="s">
        <v>9</v>
      </c>
      <c r="F29" s="268" t="s">
        <v>170</v>
      </c>
      <c r="G29" s="264">
        <v>6</v>
      </c>
      <c r="H29" s="279">
        <v>0</v>
      </c>
      <c r="I29" s="280">
        <f>SUMIF(WMS!$L$5:$L$2606,B29,WMS!$AE$5:$AE$2606)</f>
        <v>6</v>
      </c>
      <c r="J29" s="281">
        <f>SUMIF(WMS!$L$2607:$L$2619,'SAP_17 Septber vs fisik_unrest'!B29,WMS!$AE$2607:$AE$2619)</f>
        <v>0</v>
      </c>
      <c r="K29" s="280">
        <f>SUMIF(RAMCO!$B$4:$B$21630,'SAP_17 Septber vs fisik_unrest'!B29,RAMCO!$D$4:$D$21630)</f>
        <v>6</v>
      </c>
      <c r="L29" s="281">
        <f>SUMIF(RAMCO!$I$4:$I$150,'SAP_17 Septber vs fisik_unrest'!B29,RAMCO!$K$4:$K$150)</f>
        <v>0</v>
      </c>
      <c r="M29" s="261">
        <f t="shared" si="3"/>
        <v>0</v>
      </c>
      <c r="N29" s="262">
        <f t="shared" si="4"/>
        <v>0</v>
      </c>
      <c r="O29" s="262">
        <f t="shared" si="5"/>
        <v>0</v>
      </c>
      <c r="P29" s="262">
        <f t="shared" si="6"/>
        <v>0</v>
      </c>
      <c r="Q29" s="276">
        <f t="shared" si="7"/>
        <v>0</v>
      </c>
      <c r="R29" s="276">
        <f t="shared" si="8"/>
        <v>0</v>
      </c>
      <c r="S29" s="263"/>
      <c r="T29" s="249"/>
      <c r="U29" s="115"/>
      <c r="V29" s="133"/>
      <c r="W29" s="115"/>
      <c r="X29" s="133">
        <f t="shared" si="0"/>
        <v>1</v>
      </c>
      <c r="Y29" s="109" t="str">
        <f t="shared" si="1"/>
        <v>ok</v>
      </c>
      <c r="Z29" s="245">
        <f t="shared" si="9"/>
        <v>0</v>
      </c>
      <c r="AA29" s="109" t="str">
        <f t="shared" si="2"/>
        <v>ok</v>
      </c>
      <c r="AB29" s="109">
        <f t="shared" si="10"/>
        <v>0</v>
      </c>
      <c r="AC29" s="109" t="str">
        <f t="shared" si="11"/>
        <v>ok</v>
      </c>
      <c r="AD29" s="245">
        <f t="shared" si="12"/>
        <v>0</v>
      </c>
      <c r="AE29" s="108" t="str">
        <f t="shared" si="13"/>
        <v/>
      </c>
      <c r="AF29" s="238">
        <f t="shared" si="14"/>
        <v>0</v>
      </c>
    </row>
    <row r="30" spans="1:32">
      <c r="A30" s="267" t="s">
        <v>2987</v>
      </c>
      <c r="B30" s="268">
        <v>550025358</v>
      </c>
      <c r="C30" s="268" t="s">
        <v>176</v>
      </c>
      <c r="D30" s="268" t="s">
        <v>8</v>
      </c>
      <c r="E30" s="268" t="s">
        <v>9</v>
      </c>
      <c r="F30" s="268" t="s">
        <v>170</v>
      </c>
      <c r="G30" s="264">
        <v>7</v>
      </c>
      <c r="H30" s="279">
        <v>0</v>
      </c>
      <c r="I30" s="280">
        <f>SUMIF(WMS!$L$5:$L$2606,B30,WMS!$AE$5:$AE$2606)</f>
        <v>7</v>
      </c>
      <c r="J30" s="281">
        <f>SUMIF(WMS!$L$2607:$L$2619,'SAP_17 Septber vs fisik_unrest'!B30,WMS!$AE$2607:$AE$2619)</f>
        <v>0</v>
      </c>
      <c r="K30" s="280">
        <f>SUMIF(RAMCO!$B$4:$B$21630,'SAP_17 Septber vs fisik_unrest'!B30,RAMCO!$D$4:$D$21630)</f>
        <v>7</v>
      </c>
      <c r="L30" s="281">
        <f>SUMIF(RAMCO!$I$4:$I$150,'SAP_17 Septber vs fisik_unrest'!B30,RAMCO!$K$4:$K$150)</f>
        <v>0</v>
      </c>
      <c r="M30" s="261">
        <f t="shared" si="3"/>
        <v>0</v>
      </c>
      <c r="N30" s="262">
        <f t="shared" si="4"/>
        <v>0</v>
      </c>
      <c r="O30" s="262">
        <f t="shared" si="5"/>
        <v>0</v>
      </c>
      <c r="P30" s="262">
        <f t="shared" si="6"/>
        <v>0</v>
      </c>
      <c r="Q30" s="276">
        <f t="shared" si="7"/>
        <v>0</v>
      </c>
      <c r="R30" s="276">
        <f t="shared" si="8"/>
        <v>0</v>
      </c>
      <c r="S30" s="263"/>
      <c r="T30" s="249"/>
      <c r="U30" s="115"/>
      <c r="V30" s="133"/>
      <c r="W30" s="115"/>
      <c r="X30" s="133">
        <f t="shared" si="0"/>
        <v>1</v>
      </c>
      <c r="Y30" s="109" t="str">
        <f t="shared" si="1"/>
        <v>ok</v>
      </c>
      <c r="Z30" s="245">
        <f t="shared" si="9"/>
        <v>0</v>
      </c>
      <c r="AA30" s="109" t="str">
        <f t="shared" si="2"/>
        <v>ok</v>
      </c>
      <c r="AB30" s="109">
        <f t="shared" si="10"/>
        <v>0</v>
      </c>
      <c r="AC30" s="109" t="str">
        <f t="shared" si="11"/>
        <v>ok</v>
      </c>
      <c r="AD30" s="245">
        <f t="shared" si="12"/>
        <v>0</v>
      </c>
      <c r="AE30" s="108" t="str">
        <f t="shared" si="13"/>
        <v/>
      </c>
      <c r="AF30" s="238">
        <f t="shared" si="14"/>
        <v>0</v>
      </c>
    </row>
    <row r="31" spans="1:32">
      <c r="A31" s="267" t="s">
        <v>2987</v>
      </c>
      <c r="B31" s="268">
        <v>550025669</v>
      </c>
      <c r="C31" s="268" t="s">
        <v>53</v>
      </c>
      <c r="D31" s="268" t="s">
        <v>8</v>
      </c>
      <c r="E31" s="268" t="s">
        <v>9</v>
      </c>
      <c r="F31" s="268" t="s">
        <v>174</v>
      </c>
      <c r="G31" s="264">
        <v>34</v>
      </c>
      <c r="H31" s="279">
        <v>0</v>
      </c>
      <c r="I31" s="280">
        <f>SUMIF(WMS!$L$5:$L$2606,B31,WMS!$AE$5:$AE$2606)</f>
        <v>34</v>
      </c>
      <c r="J31" s="281">
        <f>SUMIF(WMS!$L$2607:$L$2619,'SAP_17 Septber vs fisik_unrest'!B31,WMS!$AE$2607:$AE$2619)</f>
        <v>0</v>
      </c>
      <c r="K31" s="280">
        <f>SUMIF(RAMCO!$B$4:$B$21630,'SAP_17 Septber vs fisik_unrest'!B31,RAMCO!$D$4:$D$21630)</f>
        <v>2</v>
      </c>
      <c r="L31" s="281">
        <f>SUMIF(RAMCO!$I$4:$I$150,'SAP_17 Septber vs fisik_unrest'!B31,RAMCO!$K$4:$K$150)</f>
        <v>0</v>
      </c>
      <c r="M31" s="261">
        <f t="shared" si="3"/>
        <v>0</v>
      </c>
      <c r="N31" s="262">
        <f t="shared" si="4"/>
        <v>0</v>
      </c>
      <c r="O31" s="262">
        <f t="shared" si="5"/>
        <v>32</v>
      </c>
      <c r="P31" s="262">
        <f t="shared" si="6"/>
        <v>0</v>
      </c>
      <c r="Q31" s="276">
        <f t="shared" si="7"/>
        <v>32</v>
      </c>
      <c r="R31" s="276">
        <f t="shared" si="8"/>
        <v>0</v>
      </c>
      <c r="S31" s="263"/>
      <c r="T31" s="249"/>
      <c r="U31" s="115"/>
      <c r="V31" s="133"/>
      <c r="W31" s="115"/>
      <c r="X31" s="133">
        <f t="shared" si="0"/>
        <v>1</v>
      </c>
      <c r="Y31" s="109" t="str">
        <f t="shared" si="1"/>
        <v>ok</v>
      </c>
      <c r="Z31" s="245">
        <f t="shared" si="9"/>
        <v>0</v>
      </c>
      <c r="AA31" s="109" t="str">
        <f t="shared" si="2"/>
        <v>selisih</v>
      </c>
      <c r="AB31" s="109">
        <f t="shared" si="10"/>
        <v>32</v>
      </c>
      <c r="AC31" s="109" t="str">
        <f t="shared" si="11"/>
        <v>selisih</v>
      </c>
      <c r="AD31" s="245">
        <f t="shared" si="12"/>
        <v>32</v>
      </c>
      <c r="AE31" s="108" t="str">
        <f t="shared" si="13"/>
        <v>cek</v>
      </c>
      <c r="AF31" s="238">
        <f t="shared" si="14"/>
        <v>0</v>
      </c>
    </row>
    <row r="32" spans="1:32">
      <c r="A32" s="267" t="s">
        <v>2987</v>
      </c>
      <c r="B32" s="268">
        <v>550027259</v>
      </c>
      <c r="C32" s="268" t="s">
        <v>63</v>
      </c>
      <c r="D32" s="268" t="s">
        <v>8</v>
      </c>
      <c r="E32" s="268" t="s">
        <v>9</v>
      </c>
      <c r="F32" s="268" t="s">
        <v>174</v>
      </c>
      <c r="G32" s="264">
        <v>119</v>
      </c>
      <c r="H32" s="279">
        <v>0</v>
      </c>
      <c r="I32" s="280">
        <f>SUMIF(WMS!$L$5:$L$2606,B32,WMS!$AE$5:$AE$2606)</f>
        <v>119</v>
      </c>
      <c r="J32" s="281">
        <f>SUMIF(WMS!$L$2607:$L$2619,'SAP_17 Septber vs fisik_unrest'!B32,WMS!$AE$2607:$AE$2619)</f>
        <v>0</v>
      </c>
      <c r="K32" s="280">
        <f>SUMIF(RAMCO!$B$4:$B$21630,'SAP_17 Septber vs fisik_unrest'!B32,RAMCO!$D$4:$D$21630)</f>
        <v>109</v>
      </c>
      <c r="L32" s="281">
        <f>SUMIF(RAMCO!$I$4:$I$150,'SAP_17 Septber vs fisik_unrest'!B32,RAMCO!$K$4:$K$150)</f>
        <v>0</v>
      </c>
      <c r="M32" s="261">
        <f t="shared" si="3"/>
        <v>0</v>
      </c>
      <c r="N32" s="262">
        <f t="shared" si="4"/>
        <v>0</v>
      </c>
      <c r="O32" s="262">
        <f t="shared" si="5"/>
        <v>10</v>
      </c>
      <c r="P32" s="262">
        <f t="shared" si="6"/>
        <v>0</v>
      </c>
      <c r="Q32" s="276">
        <f t="shared" si="7"/>
        <v>10</v>
      </c>
      <c r="R32" s="276">
        <f t="shared" si="8"/>
        <v>0</v>
      </c>
      <c r="S32" s="263"/>
      <c r="T32" s="249"/>
      <c r="U32" s="115"/>
      <c r="V32" s="133"/>
      <c r="W32" s="115"/>
      <c r="X32" s="133">
        <f t="shared" si="0"/>
        <v>1</v>
      </c>
      <c r="Y32" s="109" t="str">
        <f t="shared" si="1"/>
        <v>ok</v>
      </c>
      <c r="Z32" s="245">
        <f t="shared" si="9"/>
        <v>0</v>
      </c>
      <c r="AA32" s="109" t="str">
        <f t="shared" si="2"/>
        <v>selisih</v>
      </c>
      <c r="AB32" s="109">
        <f t="shared" si="10"/>
        <v>10</v>
      </c>
      <c r="AC32" s="109" t="str">
        <f t="shared" si="11"/>
        <v>selisih</v>
      </c>
      <c r="AD32" s="245">
        <f t="shared" si="12"/>
        <v>10</v>
      </c>
      <c r="AE32" s="108" t="str">
        <f t="shared" si="13"/>
        <v>cek</v>
      </c>
      <c r="AF32" s="238">
        <f t="shared" si="14"/>
        <v>0</v>
      </c>
    </row>
    <row r="33" spans="1:32">
      <c r="A33" s="267" t="s">
        <v>2987</v>
      </c>
      <c r="B33" s="268">
        <v>550027265</v>
      </c>
      <c r="C33" s="268" t="s">
        <v>168</v>
      </c>
      <c r="D33" s="268" t="s">
        <v>8</v>
      </c>
      <c r="E33" s="268" t="s">
        <v>9</v>
      </c>
      <c r="F33" s="268" t="s">
        <v>174</v>
      </c>
      <c r="G33" s="264">
        <v>12</v>
      </c>
      <c r="H33" s="279">
        <v>0</v>
      </c>
      <c r="I33" s="280">
        <f>SUMIF(WMS!$L$5:$L$2606,B33,WMS!$AE$5:$AE$2606)</f>
        <v>12</v>
      </c>
      <c r="J33" s="281">
        <f>SUMIF(WMS!$L$2607:$L$2619,'SAP_17 Septber vs fisik_unrest'!B33,WMS!$AE$2607:$AE$2619)</f>
        <v>0</v>
      </c>
      <c r="K33" s="280">
        <f>SUMIF(RAMCO!$B$4:$B$21630,'SAP_17 Septber vs fisik_unrest'!B33,RAMCO!$D$4:$D$21630)</f>
        <v>12</v>
      </c>
      <c r="L33" s="281">
        <f>SUMIF(RAMCO!$I$4:$I$150,'SAP_17 Septber vs fisik_unrest'!B33,RAMCO!$K$4:$K$150)</f>
        <v>0</v>
      </c>
      <c r="M33" s="261">
        <f t="shared" si="3"/>
        <v>0</v>
      </c>
      <c r="N33" s="262">
        <f t="shared" si="4"/>
        <v>0</v>
      </c>
      <c r="O33" s="262">
        <f t="shared" si="5"/>
        <v>0</v>
      </c>
      <c r="P33" s="262">
        <f t="shared" si="6"/>
        <v>0</v>
      </c>
      <c r="Q33" s="276">
        <f t="shared" si="7"/>
        <v>0</v>
      </c>
      <c r="R33" s="276">
        <f t="shared" si="8"/>
        <v>0</v>
      </c>
      <c r="S33" s="263"/>
      <c r="T33" s="249"/>
      <c r="U33" s="115"/>
      <c r="V33" s="133"/>
      <c r="W33" s="115"/>
      <c r="X33" s="133">
        <f t="shared" si="0"/>
        <v>1</v>
      </c>
      <c r="Y33" s="109" t="str">
        <f t="shared" si="1"/>
        <v>ok</v>
      </c>
      <c r="Z33" s="245">
        <f t="shared" si="9"/>
        <v>0</v>
      </c>
      <c r="AA33" s="109" t="str">
        <f t="shared" si="2"/>
        <v>ok</v>
      </c>
      <c r="AB33" s="109">
        <f t="shared" si="10"/>
        <v>0</v>
      </c>
      <c r="AC33" s="109" t="str">
        <f t="shared" si="11"/>
        <v>ok</v>
      </c>
      <c r="AD33" s="245">
        <f t="shared" si="12"/>
        <v>0</v>
      </c>
      <c r="AE33" s="108" t="str">
        <f t="shared" si="13"/>
        <v/>
      </c>
      <c r="AF33" s="238">
        <f t="shared" si="14"/>
        <v>0</v>
      </c>
    </row>
    <row r="34" spans="1:32">
      <c r="A34" s="267" t="s">
        <v>2987</v>
      </c>
      <c r="B34" s="268">
        <v>550032916</v>
      </c>
      <c r="C34" s="268" t="s">
        <v>67</v>
      </c>
      <c r="D34" s="268" t="s">
        <v>8</v>
      </c>
      <c r="E34" s="268" t="s">
        <v>9</v>
      </c>
      <c r="F34" s="268" t="s">
        <v>174</v>
      </c>
      <c r="G34" s="264">
        <v>4</v>
      </c>
      <c r="H34" s="279">
        <v>0</v>
      </c>
      <c r="I34" s="280">
        <f>SUMIF(WMS!$L$5:$L$2606,B34,WMS!$AE$5:$AE$2606)</f>
        <v>4</v>
      </c>
      <c r="J34" s="281">
        <f>SUMIF(WMS!$L$2607:$L$2619,'SAP_17 Septber vs fisik_unrest'!B34,WMS!$AE$2607:$AE$2619)</f>
        <v>0</v>
      </c>
      <c r="K34" s="280">
        <f>SUMIF(RAMCO!$B$4:$B$21630,'SAP_17 Septber vs fisik_unrest'!B34,RAMCO!$D$4:$D$21630)</f>
        <v>4</v>
      </c>
      <c r="L34" s="281">
        <f>SUMIF(RAMCO!$I$4:$I$150,'SAP_17 Septber vs fisik_unrest'!B34,RAMCO!$K$4:$K$150)</f>
        <v>0</v>
      </c>
      <c r="M34" s="261">
        <f t="shared" si="3"/>
        <v>0</v>
      </c>
      <c r="N34" s="262">
        <f t="shared" si="4"/>
        <v>0</v>
      </c>
      <c r="O34" s="262">
        <f t="shared" si="5"/>
        <v>0</v>
      </c>
      <c r="P34" s="262">
        <f t="shared" si="6"/>
        <v>0</v>
      </c>
      <c r="Q34" s="276">
        <f t="shared" si="7"/>
        <v>0</v>
      </c>
      <c r="R34" s="276">
        <f t="shared" si="8"/>
        <v>0</v>
      </c>
      <c r="S34" s="263"/>
      <c r="T34" s="249"/>
      <c r="U34" s="115"/>
      <c r="V34" s="133"/>
      <c r="W34" s="115"/>
      <c r="X34" s="133">
        <f t="shared" si="0"/>
        <v>1</v>
      </c>
      <c r="Y34" s="109" t="str">
        <f t="shared" si="1"/>
        <v>ok</v>
      </c>
      <c r="Z34" s="245">
        <f t="shared" si="9"/>
        <v>0</v>
      </c>
      <c r="AA34" s="109" t="str">
        <f t="shared" si="2"/>
        <v>ok</v>
      </c>
      <c r="AB34" s="109">
        <f t="shared" si="10"/>
        <v>0</v>
      </c>
      <c r="AC34" s="109" t="str">
        <f t="shared" si="11"/>
        <v>ok</v>
      </c>
      <c r="AD34" s="245">
        <f t="shared" si="12"/>
        <v>0</v>
      </c>
      <c r="AE34" s="108" t="str">
        <f t="shared" si="13"/>
        <v/>
      </c>
      <c r="AF34" s="238">
        <f t="shared" si="14"/>
        <v>0</v>
      </c>
    </row>
    <row r="35" spans="1:32">
      <c r="A35" s="267" t="s">
        <v>2987</v>
      </c>
      <c r="B35" s="268">
        <v>550032917</v>
      </c>
      <c r="C35" s="268" t="s">
        <v>175</v>
      </c>
      <c r="D35" s="268" t="s">
        <v>8</v>
      </c>
      <c r="E35" s="268" t="s">
        <v>9</v>
      </c>
      <c r="F35" s="268" t="s">
        <v>174</v>
      </c>
      <c r="G35" s="264">
        <v>11</v>
      </c>
      <c r="H35" s="279">
        <v>0</v>
      </c>
      <c r="I35" s="280">
        <f>SUMIF(WMS!$L$5:$L$2606,B35,WMS!$AE$5:$AE$2606)</f>
        <v>11</v>
      </c>
      <c r="J35" s="281">
        <f>SUMIF(WMS!$L$2607:$L$2619,'SAP_17 Septber vs fisik_unrest'!B35,WMS!$AE$2607:$AE$2619)</f>
        <v>0</v>
      </c>
      <c r="K35" s="280">
        <f>SUMIF(RAMCO!$B$4:$B$21630,'SAP_17 Septber vs fisik_unrest'!B35,RAMCO!$D$4:$D$21630)</f>
        <v>11</v>
      </c>
      <c r="L35" s="281">
        <f>SUMIF(RAMCO!$I$4:$I$150,'SAP_17 Septber vs fisik_unrest'!B35,RAMCO!$K$4:$K$150)</f>
        <v>0</v>
      </c>
      <c r="M35" s="261">
        <f t="shared" si="3"/>
        <v>0</v>
      </c>
      <c r="N35" s="262">
        <f t="shared" si="4"/>
        <v>0</v>
      </c>
      <c r="O35" s="262">
        <f t="shared" si="5"/>
        <v>0</v>
      </c>
      <c r="P35" s="262">
        <f t="shared" si="6"/>
        <v>0</v>
      </c>
      <c r="Q35" s="276">
        <f t="shared" si="7"/>
        <v>0</v>
      </c>
      <c r="R35" s="276">
        <f t="shared" si="8"/>
        <v>0</v>
      </c>
      <c r="S35" s="263"/>
      <c r="T35" s="249"/>
      <c r="U35" s="115"/>
      <c r="V35" s="133"/>
      <c r="W35" s="115"/>
      <c r="X35" s="133">
        <f t="shared" si="0"/>
        <v>1</v>
      </c>
      <c r="Y35" s="109" t="str">
        <f t="shared" si="1"/>
        <v>ok</v>
      </c>
      <c r="Z35" s="245">
        <f t="shared" si="9"/>
        <v>0</v>
      </c>
      <c r="AA35" s="109" t="str">
        <f t="shared" si="2"/>
        <v>ok</v>
      </c>
      <c r="AB35" s="109">
        <f t="shared" si="10"/>
        <v>0</v>
      </c>
      <c r="AC35" s="109" t="str">
        <f t="shared" si="11"/>
        <v>ok</v>
      </c>
      <c r="AD35" s="245">
        <f t="shared" si="12"/>
        <v>0</v>
      </c>
      <c r="AE35" s="108" t="str">
        <f t="shared" si="13"/>
        <v/>
      </c>
      <c r="AF35" s="238">
        <f t="shared" si="14"/>
        <v>0</v>
      </c>
    </row>
    <row r="36" spans="1:32">
      <c r="A36" s="267" t="s">
        <v>2987</v>
      </c>
      <c r="B36" s="268">
        <v>550032957</v>
      </c>
      <c r="C36" s="268" t="s">
        <v>68</v>
      </c>
      <c r="D36" s="268" t="s">
        <v>8</v>
      </c>
      <c r="E36" s="268" t="s">
        <v>9</v>
      </c>
      <c r="F36" s="268" t="s">
        <v>174</v>
      </c>
      <c r="G36" s="264">
        <v>2</v>
      </c>
      <c r="H36" s="279">
        <v>0</v>
      </c>
      <c r="I36" s="280">
        <f>SUMIF(WMS!$L$5:$L$2606,B36,WMS!$AE$5:$AE$2606)</f>
        <v>2</v>
      </c>
      <c r="J36" s="281">
        <f>SUMIF(WMS!$L$2607:$L$2619,'SAP_17 Septber vs fisik_unrest'!B36,WMS!$AE$2607:$AE$2619)</f>
        <v>0</v>
      </c>
      <c r="K36" s="280">
        <f>SUMIF(RAMCO!$B$4:$B$21630,'SAP_17 Septber vs fisik_unrest'!B36,RAMCO!$D$4:$D$21630)</f>
        <v>2</v>
      </c>
      <c r="L36" s="281">
        <f>SUMIF(RAMCO!$I$4:$I$150,'SAP_17 Septber vs fisik_unrest'!B36,RAMCO!$K$4:$K$150)</f>
        <v>0</v>
      </c>
      <c r="M36" s="261">
        <f t="shared" si="3"/>
        <v>0</v>
      </c>
      <c r="N36" s="262">
        <f t="shared" si="4"/>
        <v>0</v>
      </c>
      <c r="O36" s="262">
        <f t="shared" si="5"/>
        <v>0</v>
      </c>
      <c r="P36" s="262">
        <f t="shared" si="6"/>
        <v>0</v>
      </c>
      <c r="Q36" s="276">
        <f t="shared" si="7"/>
        <v>0</v>
      </c>
      <c r="R36" s="276">
        <f t="shared" si="8"/>
        <v>0</v>
      </c>
      <c r="S36" s="263"/>
      <c r="T36" s="249"/>
      <c r="U36" s="115"/>
      <c r="V36" s="133"/>
      <c r="W36" s="115"/>
      <c r="X36" s="133">
        <f t="shared" si="0"/>
        <v>1</v>
      </c>
      <c r="Y36" s="109" t="str">
        <f t="shared" si="1"/>
        <v>ok</v>
      </c>
      <c r="Z36" s="245">
        <f t="shared" si="9"/>
        <v>0</v>
      </c>
      <c r="AA36" s="109" t="str">
        <f t="shared" si="2"/>
        <v>ok</v>
      </c>
      <c r="AB36" s="109">
        <f t="shared" si="10"/>
        <v>0</v>
      </c>
      <c r="AC36" s="109" t="str">
        <f t="shared" si="11"/>
        <v>ok</v>
      </c>
      <c r="AD36" s="245">
        <f t="shared" si="12"/>
        <v>0</v>
      </c>
      <c r="AE36" s="108" t="str">
        <f t="shared" si="13"/>
        <v/>
      </c>
      <c r="AF36" s="238">
        <f t="shared" si="14"/>
        <v>0</v>
      </c>
    </row>
    <row r="37" spans="1:32">
      <c r="A37" s="267" t="s">
        <v>2987</v>
      </c>
      <c r="B37" s="268">
        <v>550036050</v>
      </c>
      <c r="C37" s="268" t="s">
        <v>69</v>
      </c>
      <c r="D37" s="268" t="s">
        <v>8</v>
      </c>
      <c r="E37" s="268" t="s">
        <v>9</v>
      </c>
      <c r="F37" s="268" t="s">
        <v>174</v>
      </c>
      <c r="G37" s="264">
        <v>14</v>
      </c>
      <c r="H37" s="279">
        <v>0</v>
      </c>
      <c r="I37" s="280">
        <f>SUMIF(WMS!$L$5:$L$2606,B37,WMS!$AE$5:$AE$2606)</f>
        <v>14</v>
      </c>
      <c r="J37" s="281">
        <f>SUMIF(WMS!$L$2607:$L$2619,'SAP_17 Septber vs fisik_unrest'!B37,WMS!$AE$2607:$AE$2619)</f>
        <v>0</v>
      </c>
      <c r="K37" s="280">
        <f>SUMIF(RAMCO!$B$4:$B$21630,'SAP_17 Septber vs fisik_unrest'!B37,RAMCO!$D$4:$D$21630)</f>
        <v>17</v>
      </c>
      <c r="L37" s="281">
        <f>SUMIF(RAMCO!$I$4:$I$150,'SAP_17 Septber vs fisik_unrest'!B37,RAMCO!$K$4:$K$150)</f>
        <v>0</v>
      </c>
      <c r="M37" s="261">
        <f t="shared" si="3"/>
        <v>0</v>
      </c>
      <c r="N37" s="262">
        <f t="shared" si="4"/>
        <v>0</v>
      </c>
      <c r="O37" s="262">
        <f t="shared" si="5"/>
        <v>-3</v>
      </c>
      <c r="P37" s="262">
        <f t="shared" si="6"/>
        <v>0</v>
      </c>
      <c r="Q37" s="276">
        <f t="shared" si="7"/>
        <v>-3</v>
      </c>
      <c r="R37" s="276">
        <f t="shared" si="8"/>
        <v>0</v>
      </c>
      <c r="S37" s="263"/>
      <c r="T37" s="249"/>
      <c r="U37" s="115"/>
      <c r="V37" s="133"/>
      <c r="W37" s="115"/>
      <c r="X37" s="133">
        <f t="shared" si="0"/>
        <v>1</v>
      </c>
      <c r="Y37" s="109" t="str">
        <f t="shared" si="1"/>
        <v>ok</v>
      </c>
      <c r="Z37" s="245">
        <f t="shared" si="9"/>
        <v>0</v>
      </c>
      <c r="AA37" s="109" t="str">
        <f t="shared" si="2"/>
        <v>selisih</v>
      </c>
      <c r="AB37" s="109">
        <f t="shared" si="10"/>
        <v>-3</v>
      </c>
      <c r="AC37" s="109" t="str">
        <f t="shared" si="11"/>
        <v>selisih</v>
      </c>
      <c r="AD37" s="245">
        <f t="shared" si="12"/>
        <v>-3</v>
      </c>
      <c r="AE37" s="108" t="str">
        <f t="shared" si="13"/>
        <v>cek</v>
      </c>
      <c r="AF37" s="238">
        <f t="shared" si="14"/>
        <v>0</v>
      </c>
    </row>
    <row r="38" spans="1:32">
      <c r="A38" s="267" t="s">
        <v>2987</v>
      </c>
      <c r="B38" s="268">
        <v>550039200</v>
      </c>
      <c r="C38" s="268" t="s">
        <v>72</v>
      </c>
      <c r="D38" s="268" t="s">
        <v>8</v>
      </c>
      <c r="E38" s="268" t="s">
        <v>9</v>
      </c>
      <c r="F38" s="268" t="s">
        <v>174</v>
      </c>
      <c r="G38" s="264">
        <v>5</v>
      </c>
      <c r="H38" s="279">
        <v>0</v>
      </c>
      <c r="I38" s="280">
        <f>SUMIF(WMS!$L$5:$L$2606,B38,WMS!$AE$5:$AE$2606)</f>
        <v>5</v>
      </c>
      <c r="J38" s="281">
        <f>SUMIF(WMS!$L$2607:$L$2619,'SAP_17 Septber vs fisik_unrest'!B38,WMS!$AE$2607:$AE$2619)</f>
        <v>0</v>
      </c>
      <c r="K38" s="280">
        <f>SUMIF(RAMCO!$B$4:$B$21630,'SAP_17 Septber vs fisik_unrest'!B38,RAMCO!$D$4:$D$21630)</f>
        <v>0</v>
      </c>
      <c r="L38" s="281">
        <f>SUMIF(RAMCO!$I$4:$I$150,'SAP_17 Septber vs fisik_unrest'!B38,RAMCO!$K$4:$K$150)</f>
        <v>0</v>
      </c>
      <c r="M38" s="261">
        <f t="shared" si="3"/>
        <v>0</v>
      </c>
      <c r="N38" s="262">
        <f t="shared" si="4"/>
        <v>0</v>
      </c>
      <c r="O38" s="262">
        <f t="shared" si="5"/>
        <v>5</v>
      </c>
      <c r="P38" s="262">
        <f t="shared" si="6"/>
        <v>0</v>
      </c>
      <c r="Q38" s="276">
        <f t="shared" si="7"/>
        <v>5</v>
      </c>
      <c r="R38" s="276">
        <f t="shared" si="8"/>
        <v>0</v>
      </c>
      <c r="S38" s="263"/>
      <c r="T38" s="249"/>
      <c r="U38" s="115"/>
      <c r="V38" s="133"/>
      <c r="W38" s="115"/>
      <c r="X38" s="133">
        <f t="shared" si="0"/>
        <v>1</v>
      </c>
      <c r="Y38" s="109" t="str">
        <f t="shared" ref="Y38:Y69" si="15">IF(OR(M38&lt;&gt;0,N38&lt;&gt;0),"selisih","ok")</f>
        <v>ok</v>
      </c>
      <c r="Z38" s="245">
        <f t="shared" si="9"/>
        <v>0</v>
      </c>
      <c r="AA38" s="109" t="str">
        <f t="shared" ref="AA38:AA69" si="16">IF(OR(O38&lt;&gt;0,P38&lt;&gt;0),"selisih","ok")</f>
        <v>selisih</v>
      </c>
      <c r="AB38" s="109">
        <f t="shared" si="10"/>
        <v>5</v>
      </c>
      <c r="AC38" s="109" t="str">
        <f t="shared" si="11"/>
        <v>selisih</v>
      </c>
      <c r="AD38" s="245">
        <f t="shared" si="12"/>
        <v>5</v>
      </c>
      <c r="AE38" s="108" t="str">
        <f t="shared" si="13"/>
        <v>cek</v>
      </c>
      <c r="AF38" s="238">
        <f t="shared" si="14"/>
        <v>0</v>
      </c>
    </row>
    <row r="39" spans="1:32">
      <c r="A39" s="267" t="s">
        <v>2987</v>
      </c>
      <c r="B39" s="268">
        <v>550040071</v>
      </c>
      <c r="C39" s="268" t="s">
        <v>73</v>
      </c>
      <c r="D39" s="268" t="s">
        <v>8</v>
      </c>
      <c r="E39" s="268" t="s">
        <v>9</v>
      </c>
      <c r="F39" s="268" t="s">
        <v>174</v>
      </c>
      <c r="G39" s="264">
        <v>82</v>
      </c>
      <c r="H39" s="279">
        <v>0</v>
      </c>
      <c r="I39" s="280">
        <f>SUMIF(WMS!$L$5:$L$2606,B39,WMS!$AE$5:$AE$2606)</f>
        <v>82</v>
      </c>
      <c r="J39" s="281">
        <f>SUMIF(WMS!$L$2607:$L$2619,'SAP_17 Septber vs fisik_unrest'!B39,WMS!$AE$2607:$AE$2619)</f>
        <v>0</v>
      </c>
      <c r="K39" s="280">
        <f>SUMIF(RAMCO!$B$4:$B$21630,'SAP_17 Septber vs fisik_unrest'!B39,RAMCO!$D$4:$D$21630)</f>
        <v>82</v>
      </c>
      <c r="L39" s="281">
        <f>SUMIF(RAMCO!$I$4:$I$150,'SAP_17 Septber vs fisik_unrest'!B39,RAMCO!$K$4:$K$150)</f>
        <v>0</v>
      </c>
      <c r="M39" s="261">
        <f t="shared" si="3"/>
        <v>0</v>
      </c>
      <c r="N39" s="262">
        <f t="shared" si="4"/>
        <v>0</v>
      </c>
      <c r="O39" s="262">
        <f t="shared" si="5"/>
        <v>0</v>
      </c>
      <c r="P39" s="262">
        <f t="shared" si="6"/>
        <v>0</v>
      </c>
      <c r="Q39" s="276">
        <f t="shared" si="7"/>
        <v>0</v>
      </c>
      <c r="R39" s="276">
        <f t="shared" si="8"/>
        <v>0</v>
      </c>
      <c r="S39" s="263"/>
      <c r="T39" s="249"/>
      <c r="U39" s="115"/>
      <c r="V39" s="133"/>
      <c r="W39" s="115"/>
      <c r="X39" s="133">
        <f t="shared" si="0"/>
        <v>1</v>
      </c>
      <c r="Y39" s="109" t="str">
        <f t="shared" si="15"/>
        <v>ok</v>
      </c>
      <c r="Z39" s="245">
        <f t="shared" si="9"/>
        <v>0</v>
      </c>
      <c r="AA39" s="109" t="str">
        <f t="shared" si="16"/>
        <v>ok</v>
      </c>
      <c r="AB39" s="109">
        <f t="shared" si="10"/>
        <v>0</v>
      </c>
      <c r="AC39" s="109" t="str">
        <f t="shared" si="11"/>
        <v>ok</v>
      </c>
      <c r="AD39" s="245">
        <f t="shared" si="12"/>
        <v>0</v>
      </c>
      <c r="AE39" s="108" t="str">
        <f t="shared" si="13"/>
        <v/>
      </c>
      <c r="AF39" s="238">
        <f t="shared" si="14"/>
        <v>0</v>
      </c>
    </row>
    <row r="40" spans="1:32">
      <c r="A40" s="267" t="s">
        <v>2987</v>
      </c>
      <c r="B40" s="268">
        <v>550041340</v>
      </c>
      <c r="C40" s="268" t="s">
        <v>74</v>
      </c>
      <c r="D40" s="268" t="s">
        <v>8</v>
      </c>
      <c r="E40" s="268" t="s">
        <v>9</v>
      </c>
      <c r="F40" s="268" t="s">
        <v>174</v>
      </c>
      <c r="G40" s="264">
        <v>1</v>
      </c>
      <c r="H40" s="279">
        <v>0</v>
      </c>
      <c r="I40" s="280">
        <f>SUMIF(WMS!$L$5:$L$2606,B40,WMS!$AE$5:$AE$2606)</f>
        <v>1</v>
      </c>
      <c r="J40" s="281">
        <f>SUMIF(WMS!$L$2607:$L$2619,'SAP_17 Septber vs fisik_unrest'!B40,WMS!$AE$2607:$AE$2619)</f>
        <v>0</v>
      </c>
      <c r="K40" s="280">
        <f>SUMIF(RAMCO!$B$4:$B$21630,'SAP_17 Septber vs fisik_unrest'!B40,RAMCO!$D$4:$D$21630)</f>
        <v>0</v>
      </c>
      <c r="L40" s="281">
        <f>SUMIF(RAMCO!$I$4:$I$150,'SAP_17 Septber vs fisik_unrest'!B40,RAMCO!$K$4:$K$150)</f>
        <v>0</v>
      </c>
      <c r="M40" s="261">
        <f t="shared" si="3"/>
        <v>0</v>
      </c>
      <c r="N40" s="262">
        <f t="shared" si="4"/>
        <v>0</v>
      </c>
      <c r="O40" s="262">
        <f t="shared" si="5"/>
        <v>1</v>
      </c>
      <c r="P40" s="262">
        <f t="shared" si="6"/>
        <v>0</v>
      </c>
      <c r="Q40" s="276">
        <f t="shared" si="7"/>
        <v>1</v>
      </c>
      <c r="R40" s="276">
        <f t="shared" si="8"/>
        <v>0</v>
      </c>
      <c r="S40" s="263"/>
      <c r="T40" s="249"/>
      <c r="U40" s="115"/>
      <c r="V40" s="133"/>
      <c r="W40" s="115"/>
      <c r="X40" s="133">
        <f t="shared" ref="X40:X71" si="17">COUNTIF($B$8:$B$1042,B40)</f>
        <v>1</v>
      </c>
      <c r="Y40" s="109" t="str">
        <f t="shared" si="15"/>
        <v>ok</v>
      </c>
      <c r="Z40" s="245">
        <f t="shared" si="9"/>
        <v>0</v>
      </c>
      <c r="AA40" s="109" t="str">
        <f t="shared" si="16"/>
        <v>selisih</v>
      </c>
      <c r="AB40" s="109">
        <f t="shared" si="10"/>
        <v>1</v>
      </c>
      <c r="AC40" s="109" t="str">
        <f t="shared" si="11"/>
        <v>selisih</v>
      </c>
      <c r="AD40" s="245">
        <f t="shared" si="12"/>
        <v>1</v>
      </c>
      <c r="AE40" s="108" t="str">
        <f t="shared" si="13"/>
        <v>cek</v>
      </c>
      <c r="AF40" s="238">
        <f t="shared" si="14"/>
        <v>0</v>
      </c>
    </row>
    <row r="41" spans="1:32">
      <c r="A41" s="267" t="s">
        <v>2987</v>
      </c>
      <c r="B41" s="268">
        <v>550041500</v>
      </c>
      <c r="C41" s="268" t="s">
        <v>76</v>
      </c>
      <c r="D41" s="268" t="s">
        <v>8</v>
      </c>
      <c r="E41" s="268" t="s">
        <v>9</v>
      </c>
      <c r="F41" s="268" t="s">
        <v>174</v>
      </c>
      <c r="G41" s="264">
        <v>13</v>
      </c>
      <c r="H41" s="279">
        <v>0</v>
      </c>
      <c r="I41" s="280">
        <f>SUMIF(WMS!$L$5:$L$2606,B41,WMS!$AE$5:$AE$2606)</f>
        <v>13</v>
      </c>
      <c r="J41" s="281">
        <f>SUMIF(WMS!$L$2607:$L$2619,'SAP_17 Septber vs fisik_unrest'!B41,WMS!$AE$2607:$AE$2619)</f>
        <v>0</v>
      </c>
      <c r="K41" s="280">
        <f>SUMIF(RAMCO!$B$4:$B$21630,'SAP_17 Septber vs fisik_unrest'!B41,RAMCO!$D$4:$D$21630)</f>
        <v>20</v>
      </c>
      <c r="L41" s="281">
        <f>SUMIF(RAMCO!$I$4:$I$150,'SAP_17 Septber vs fisik_unrest'!B41,RAMCO!$K$4:$K$150)</f>
        <v>0</v>
      </c>
      <c r="M41" s="261">
        <f t="shared" si="3"/>
        <v>0</v>
      </c>
      <c r="N41" s="262">
        <f t="shared" si="4"/>
        <v>0</v>
      </c>
      <c r="O41" s="262">
        <f t="shared" si="5"/>
        <v>-7</v>
      </c>
      <c r="P41" s="262">
        <f t="shared" si="6"/>
        <v>0</v>
      </c>
      <c r="Q41" s="276">
        <f t="shared" si="7"/>
        <v>-7</v>
      </c>
      <c r="R41" s="276">
        <f t="shared" si="8"/>
        <v>0</v>
      </c>
      <c r="S41" s="263"/>
      <c r="T41" s="249"/>
      <c r="U41" s="115"/>
      <c r="V41" s="133"/>
      <c r="W41" s="115"/>
      <c r="X41" s="133">
        <f t="shared" si="17"/>
        <v>1</v>
      </c>
      <c r="Y41" s="109" t="str">
        <f t="shared" si="15"/>
        <v>ok</v>
      </c>
      <c r="Z41" s="245">
        <f t="shared" si="9"/>
        <v>0</v>
      </c>
      <c r="AA41" s="109" t="str">
        <f t="shared" si="16"/>
        <v>selisih</v>
      </c>
      <c r="AB41" s="109">
        <f t="shared" si="10"/>
        <v>-7</v>
      </c>
      <c r="AC41" s="109" t="str">
        <f t="shared" si="11"/>
        <v>selisih</v>
      </c>
      <c r="AD41" s="245">
        <f t="shared" si="12"/>
        <v>-7</v>
      </c>
      <c r="AE41" s="108" t="str">
        <f t="shared" si="13"/>
        <v>cek</v>
      </c>
      <c r="AF41" s="238">
        <f t="shared" si="14"/>
        <v>0</v>
      </c>
    </row>
    <row r="42" spans="1:32">
      <c r="A42" s="267" t="s">
        <v>2987</v>
      </c>
      <c r="B42" s="268">
        <v>550044360</v>
      </c>
      <c r="C42" s="268" t="s">
        <v>80</v>
      </c>
      <c r="D42" s="268" t="s">
        <v>8</v>
      </c>
      <c r="E42" s="268" t="s">
        <v>9</v>
      </c>
      <c r="F42" s="268" t="s">
        <v>174</v>
      </c>
      <c r="G42" s="264">
        <v>255</v>
      </c>
      <c r="H42" s="279">
        <v>0</v>
      </c>
      <c r="I42" s="280">
        <f>SUMIF(WMS!$L$5:$L$2606,B42,WMS!$AE$5:$AE$2606)</f>
        <v>255</v>
      </c>
      <c r="J42" s="281">
        <f>SUMIF(WMS!$L$2607:$L$2619,'SAP_17 Septber vs fisik_unrest'!B42,WMS!$AE$2607:$AE$2619)</f>
        <v>0</v>
      </c>
      <c r="K42" s="280">
        <f>SUMIF(RAMCO!$B$4:$B$21630,'SAP_17 Septber vs fisik_unrest'!B42,RAMCO!$D$4:$D$21630)</f>
        <v>169</v>
      </c>
      <c r="L42" s="281">
        <f>SUMIF(RAMCO!$I$4:$I$150,'SAP_17 Septber vs fisik_unrest'!B42,RAMCO!$K$4:$K$150)</f>
        <v>0</v>
      </c>
      <c r="M42" s="261">
        <f t="shared" si="3"/>
        <v>0</v>
      </c>
      <c r="N42" s="262">
        <f t="shared" si="4"/>
        <v>0</v>
      </c>
      <c r="O42" s="262">
        <f t="shared" si="5"/>
        <v>86</v>
      </c>
      <c r="P42" s="262">
        <f t="shared" si="6"/>
        <v>0</v>
      </c>
      <c r="Q42" s="276">
        <f t="shared" si="7"/>
        <v>86</v>
      </c>
      <c r="R42" s="276">
        <f t="shared" si="8"/>
        <v>0</v>
      </c>
      <c r="S42" s="263"/>
      <c r="T42" s="249"/>
      <c r="U42" s="115"/>
      <c r="V42" s="133"/>
      <c r="W42" s="115"/>
      <c r="X42" s="133">
        <f t="shared" si="17"/>
        <v>1</v>
      </c>
      <c r="Y42" s="109" t="str">
        <f t="shared" si="15"/>
        <v>ok</v>
      </c>
      <c r="Z42" s="245">
        <f t="shared" si="9"/>
        <v>0</v>
      </c>
      <c r="AA42" s="109" t="str">
        <f t="shared" si="16"/>
        <v>selisih</v>
      </c>
      <c r="AB42" s="109">
        <f t="shared" si="10"/>
        <v>86</v>
      </c>
      <c r="AC42" s="109" t="str">
        <f t="shared" si="11"/>
        <v>selisih</v>
      </c>
      <c r="AD42" s="245">
        <f t="shared" si="12"/>
        <v>86</v>
      </c>
      <c r="AE42" s="108" t="str">
        <f t="shared" si="13"/>
        <v>cek</v>
      </c>
      <c r="AF42" s="238">
        <f t="shared" si="14"/>
        <v>0</v>
      </c>
    </row>
    <row r="43" spans="1:32">
      <c r="A43" s="267" t="s">
        <v>2987</v>
      </c>
      <c r="B43" s="268">
        <v>550044580</v>
      </c>
      <c r="C43" s="268" t="s">
        <v>81</v>
      </c>
      <c r="D43" s="268" t="s">
        <v>8</v>
      </c>
      <c r="E43" s="268" t="s">
        <v>9</v>
      </c>
      <c r="F43" s="268" t="s">
        <v>174</v>
      </c>
      <c r="G43" s="264">
        <v>123</v>
      </c>
      <c r="H43" s="279">
        <v>0</v>
      </c>
      <c r="I43" s="280">
        <f>SUMIF(WMS!$L$5:$L$2606,B43,WMS!$AE$5:$AE$2606)</f>
        <v>123</v>
      </c>
      <c r="J43" s="281">
        <f>SUMIF(WMS!$L$2607:$L$2619,'SAP_17 Septber vs fisik_unrest'!B43,WMS!$AE$2607:$AE$2619)</f>
        <v>0</v>
      </c>
      <c r="K43" s="280">
        <f>SUMIF(RAMCO!$B$4:$B$21630,'SAP_17 Septber vs fisik_unrest'!B43,RAMCO!$D$4:$D$21630)</f>
        <v>105</v>
      </c>
      <c r="L43" s="281">
        <f>SUMIF(RAMCO!$I$4:$I$150,'SAP_17 Septber vs fisik_unrest'!B43,RAMCO!$K$4:$K$150)</f>
        <v>0</v>
      </c>
      <c r="M43" s="261">
        <f t="shared" si="3"/>
        <v>0</v>
      </c>
      <c r="N43" s="262">
        <f t="shared" si="4"/>
        <v>0</v>
      </c>
      <c r="O43" s="262">
        <f t="shared" si="5"/>
        <v>18</v>
      </c>
      <c r="P43" s="262">
        <f t="shared" si="6"/>
        <v>0</v>
      </c>
      <c r="Q43" s="276">
        <f t="shared" si="7"/>
        <v>18</v>
      </c>
      <c r="R43" s="276">
        <f t="shared" si="8"/>
        <v>0</v>
      </c>
      <c r="S43" s="263"/>
      <c r="T43" s="249"/>
      <c r="U43" s="115"/>
      <c r="V43" s="133"/>
      <c r="W43" s="115"/>
      <c r="X43" s="133">
        <f t="shared" si="17"/>
        <v>1</v>
      </c>
      <c r="Y43" s="109" t="str">
        <f t="shared" si="15"/>
        <v>ok</v>
      </c>
      <c r="Z43" s="245">
        <f t="shared" si="9"/>
        <v>0</v>
      </c>
      <c r="AA43" s="109" t="str">
        <f t="shared" si="16"/>
        <v>selisih</v>
      </c>
      <c r="AB43" s="109">
        <f t="shared" si="10"/>
        <v>18</v>
      </c>
      <c r="AC43" s="109" t="str">
        <f t="shared" si="11"/>
        <v>selisih</v>
      </c>
      <c r="AD43" s="245">
        <f t="shared" si="12"/>
        <v>18</v>
      </c>
      <c r="AE43" s="108" t="str">
        <f t="shared" si="13"/>
        <v>cek</v>
      </c>
      <c r="AF43" s="238">
        <f t="shared" si="14"/>
        <v>0</v>
      </c>
    </row>
    <row r="44" spans="1:32">
      <c r="A44" s="267" t="s">
        <v>2987</v>
      </c>
      <c r="B44" s="268">
        <v>550044623</v>
      </c>
      <c r="C44" s="268" t="s">
        <v>181</v>
      </c>
      <c r="D44" s="268" t="s">
        <v>8</v>
      </c>
      <c r="E44" s="268" t="s">
        <v>9</v>
      </c>
      <c r="F44" s="268" t="s">
        <v>174</v>
      </c>
      <c r="G44" s="264">
        <v>11</v>
      </c>
      <c r="H44" s="279">
        <v>0</v>
      </c>
      <c r="I44" s="280">
        <f>SUMIF(WMS!$L$5:$L$2606,B44,WMS!$AE$5:$AE$2606)</f>
        <v>11</v>
      </c>
      <c r="J44" s="281">
        <f>SUMIF(WMS!$L$2607:$L$2619,'SAP_17 Septber vs fisik_unrest'!B44,WMS!$AE$2607:$AE$2619)</f>
        <v>0</v>
      </c>
      <c r="K44" s="280">
        <f>SUMIF(RAMCO!$B$4:$B$21630,'SAP_17 Septber vs fisik_unrest'!B44,RAMCO!$D$4:$D$21630)</f>
        <v>19</v>
      </c>
      <c r="L44" s="281">
        <f>SUMIF(RAMCO!$I$4:$I$150,'SAP_17 Septber vs fisik_unrest'!B44,RAMCO!$K$4:$K$150)</f>
        <v>0</v>
      </c>
      <c r="M44" s="261">
        <f t="shared" si="3"/>
        <v>0</v>
      </c>
      <c r="N44" s="262">
        <f t="shared" si="4"/>
        <v>0</v>
      </c>
      <c r="O44" s="262">
        <f t="shared" si="5"/>
        <v>-8</v>
      </c>
      <c r="P44" s="262">
        <f t="shared" si="6"/>
        <v>0</v>
      </c>
      <c r="Q44" s="276">
        <f t="shared" si="7"/>
        <v>-8</v>
      </c>
      <c r="R44" s="276">
        <f t="shared" si="8"/>
        <v>0</v>
      </c>
      <c r="S44" s="263"/>
      <c r="T44" s="249"/>
      <c r="U44" s="115"/>
      <c r="V44" s="133"/>
      <c r="W44" s="115"/>
      <c r="X44" s="133">
        <f t="shared" si="17"/>
        <v>1</v>
      </c>
      <c r="Y44" s="109" t="str">
        <f t="shared" si="15"/>
        <v>ok</v>
      </c>
      <c r="Z44" s="245">
        <f t="shared" si="9"/>
        <v>0</v>
      </c>
      <c r="AA44" s="109" t="str">
        <f t="shared" si="16"/>
        <v>selisih</v>
      </c>
      <c r="AB44" s="109">
        <f t="shared" si="10"/>
        <v>-8</v>
      </c>
      <c r="AC44" s="109" t="str">
        <f t="shared" si="11"/>
        <v>selisih</v>
      </c>
      <c r="AD44" s="245">
        <f t="shared" si="12"/>
        <v>-8</v>
      </c>
      <c r="AE44" s="108" t="str">
        <f t="shared" si="13"/>
        <v>cek</v>
      </c>
      <c r="AF44" s="238">
        <f t="shared" si="14"/>
        <v>0</v>
      </c>
    </row>
    <row r="45" spans="1:32">
      <c r="A45" s="267" t="s">
        <v>2987</v>
      </c>
      <c r="B45" s="268">
        <v>550044624</v>
      </c>
      <c r="C45" s="268" t="s">
        <v>82</v>
      </c>
      <c r="D45" s="268" t="s">
        <v>8</v>
      </c>
      <c r="E45" s="268" t="s">
        <v>9</v>
      </c>
      <c r="F45" s="268" t="s">
        <v>174</v>
      </c>
      <c r="G45" s="264">
        <v>7</v>
      </c>
      <c r="H45" s="279">
        <v>0</v>
      </c>
      <c r="I45" s="280">
        <f>SUMIF(WMS!$L$5:$L$2606,B45,WMS!$AE$5:$AE$2606)</f>
        <v>7</v>
      </c>
      <c r="J45" s="281">
        <f>SUMIF(WMS!$L$2607:$L$2619,'SAP_17 Septber vs fisik_unrest'!B45,WMS!$AE$2607:$AE$2619)</f>
        <v>0</v>
      </c>
      <c r="K45" s="280">
        <f>SUMIF(RAMCO!$B$4:$B$21630,'SAP_17 Septber vs fisik_unrest'!B45,RAMCO!$D$4:$D$21630)</f>
        <v>7</v>
      </c>
      <c r="L45" s="281">
        <f>SUMIF(RAMCO!$I$4:$I$150,'SAP_17 Septber vs fisik_unrest'!B45,RAMCO!$K$4:$K$150)</f>
        <v>0</v>
      </c>
      <c r="M45" s="261">
        <f t="shared" si="3"/>
        <v>0</v>
      </c>
      <c r="N45" s="262">
        <f t="shared" si="4"/>
        <v>0</v>
      </c>
      <c r="O45" s="262">
        <f t="shared" si="5"/>
        <v>0</v>
      </c>
      <c r="P45" s="262">
        <f t="shared" si="6"/>
        <v>0</v>
      </c>
      <c r="Q45" s="276">
        <f t="shared" si="7"/>
        <v>0</v>
      </c>
      <c r="R45" s="276">
        <f t="shared" si="8"/>
        <v>0</v>
      </c>
      <c r="S45" s="263"/>
      <c r="T45" s="249"/>
      <c r="U45" s="115"/>
      <c r="V45" s="133"/>
      <c r="W45" s="115"/>
      <c r="X45" s="133">
        <f t="shared" si="17"/>
        <v>1</v>
      </c>
      <c r="Y45" s="109" t="str">
        <f t="shared" si="15"/>
        <v>ok</v>
      </c>
      <c r="Z45" s="245">
        <f t="shared" si="9"/>
        <v>0</v>
      </c>
      <c r="AA45" s="109" t="str">
        <f t="shared" si="16"/>
        <v>ok</v>
      </c>
      <c r="AB45" s="109">
        <f t="shared" si="10"/>
        <v>0</v>
      </c>
      <c r="AC45" s="109" t="str">
        <f t="shared" si="11"/>
        <v>ok</v>
      </c>
      <c r="AD45" s="245">
        <f t="shared" si="12"/>
        <v>0</v>
      </c>
      <c r="AE45" s="108" t="str">
        <f t="shared" si="13"/>
        <v/>
      </c>
      <c r="AF45" s="238">
        <f t="shared" si="14"/>
        <v>0</v>
      </c>
    </row>
    <row r="46" spans="1:32">
      <c r="A46" s="267" t="s">
        <v>2987</v>
      </c>
      <c r="B46" s="268">
        <v>550044625</v>
      </c>
      <c r="C46" s="268" t="s">
        <v>83</v>
      </c>
      <c r="D46" s="268" t="s">
        <v>8</v>
      </c>
      <c r="E46" s="268" t="s">
        <v>9</v>
      </c>
      <c r="F46" s="268" t="s">
        <v>170</v>
      </c>
      <c r="G46" s="264">
        <v>148</v>
      </c>
      <c r="H46" s="279">
        <v>0</v>
      </c>
      <c r="I46" s="280">
        <f>SUMIF(WMS!$L$5:$L$2606,B46,WMS!$AE$5:$AE$2606)</f>
        <v>148</v>
      </c>
      <c r="J46" s="281">
        <f>SUMIF(WMS!$L$2607:$L$2619,'SAP_17 Septber vs fisik_unrest'!B46,WMS!$AE$2607:$AE$2619)</f>
        <v>0</v>
      </c>
      <c r="K46" s="280">
        <f>SUMIF(RAMCO!$B$4:$B$21630,'SAP_17 Septber vs fisik_unrest'!B46,RAMCO!$D$4:$D$21630)</f>
        <v>55</v>
      </c>
      <c r="L46" s="281">
        <f>SUMIF(RAMCO!$I$4:$I$150,'SAP_17 Septber vs fisik_unrest'!B46,RAMCO!$K$4:$K$150)</f>
        <v>0</v>
      </c>
      <c r="M46" s="261">
        <f t="shared" si="3"/>
        <v>0</v>
      </c>
      <c r="N46" s="262">
        <f t="shared" si="4"/>
        <v>0</v>
      </c>
      <c r="O46" s="262">
        <f t="shared" si="5"/>
        <v>93</v>
      </c>
      <c r="P46" s="262">
        <f t="shared" si="6"/>
        <v>0</v>
      </c>
      <c r="Q46" s="276">
        <f t="shared" si="7"/>
        <v>93</v>
      </c>
      <c r="R46" s="276">
        <f t="shared" si="8"/>
        <v>0</v>
      </c>
      <c r="S46" s="263"/>
      <c r="T46" s="249"/>
      <c r="U46" s="115"/>
      <c r="V46" s="133"/>
      <c r="W46" s="115"/>
      <c r="X46" s="133">
        <f t="shared" si="17"/>
        <v>1</v>
      </c>
      <c r="Y46" s="109" t="str">
        <f t="shared" si="15"/>
        <v>ok</v>
      </c>
      <c r="Z46" s="245">
        <f t="shared" si="9"/>
        <v>0</v>
      </c>
      <c r="AA46" s="109" t="str">
        <f t="shared" si="16"/>
        <v>selisih</v>
      </c>
      <c r="AB46" s="109">
        <f t="shared" si="10"/>
        <v>93</v>
      </c>
      <c r="AC46" s="109" t="str">
        <f t="shared" si="11"/>
        <v>selisih</v>
      </c>
      <c r="AD46" s="245">
        <f t="shared" si="12"/>
        <v>93</v>
      </c>
      <c r="AE46" s="108" t="str">
        <f t="shared" si="13"/>
        <v>cek</v>
      </c>
      <c r="AF46" s="238">
        <f t="shared" si="14"/>
        <v>0</v>
      </c>
    </row>
    <row r="47" spans="1:32">
      <c r="A47" s="267" t="s">
        <v>2987</v>
      </c>
      <c r="B47" s="268">
        <v>550044633</v>
      </c>
      <c r="C47" s="268" t="s">
        <v>84</v>
      </c>
      <c r="D47" s="268" t="s">
        <v>8</v>
      </c>
      <c r="E47" s="268" t="s">
        <v>9</v>
      </c>
      <c r="F47" s="268" t="s">
        <v>174</v>
      </c>
      <c r="G47" s="264">
        <v>4</v>
      </c>
      <c r="H47" s="279">
        <v>0</v>
      </c>
      <c r="I47" s="280">
        <f>SUMIF(WMS!$L$5:$L$2606,B47,WMS!$AE$5:$AE$2606)</f>
        <v>4</v>
      </c>
      <c r="J47" s="281">
        <f>SUMIF(WMS!$L$2607:$L$2619,'SAP_17 Septber vs fisik_unrest'!B47,WMS!$AE$2607:$AE$2619)</f>
        <v>0</v>
      </c>
      <c r="K47" s="280">
        <f>SUMIF(RAMCO!$B$4:$B$21630,'SAP_17 Septber vs fisik_unrest'!B47,RAMCO!$D$4:$D$21630)</f>
        <v>26</v>
      </c>
      <c r="L47" s="281">
        <f>SUMIF(RAMCO!$I$4:$I$150,'SAP_17 Septber vs fisik_unrest'!B47,RAMCO!$K$4:$K$150)</f>
        <v>0</v>
      </c>
      <c r="M47" s="261">
        <f t="shared" si="3"/>
        <v>0</v>
      </c>
      <c r="N47" s="262">
        <f t="shared" si="4"/>
        <v>0</v>
      </c>
      <c r="O47" s="262">
        <f t="shared" si="5"/>
        <v>-22</v>
      </c>
      <c r="P47" s="262">
        <f t="shared" si="6"/>
        <v>0</v>
      </c>
      <c r="Q47" s="276">
        <f t="shared" si="7"/>
        <v>-22</v>
      </c>
      <c r="R47" s="276">
        <f t="shared" si="8"/>
        <v>0</v>
      </c>
      <c r="S47" s="263"/>
      <c r="T47" s="249"/>
      <c r="U47" s="115"/>
      <c r="V47" s="133"/>
      <c r="W47" s="115"/>
      <c r="X47" s="133">
        <f t="shared" si="17"/>
        <v>1</v>
      </c>
      <c r="Y47" s="109" t="str">
        <f t="shared" si="15"/>
        <v>ok</v>
      </c>
      <c r="Z47" s="245">
        <f t="shared" si="9"/>
        <v>0</v>
      </c>
      <c r="AA47" s="109" t="str">
        <f t="shared" si="16"/>
        <v>selisih</v>
      </c>
      <c r="AB47" s="109">
        <f t="shared" si="10"/>
        <v>-22</v>
      </c>
      <c r="AC47" s="109" t="str">
        <f t="shared" si="11"/>
        <v>selisih</v>
      </c>
      <c r="AD47" s="245">
        <f t="shared" si="12"/>
        <v>-22</v>
      </c>
      <c r="AE47" s="108" t="str">
        <f t="shared" si="13"/>
        <v>cek</v>
      </c>
      <c r="AF47" s="238">
        <f t="shared" si="14"/>
        <v>0</v>
      </c>
    </row>
    <row r="48" spans="1:32">
      <c r="A48" s="267" t="s">
        <v>2987</v>
      </c>
      <c r="B48" s="268">
        <v>550044709</v>
      </c>
      <c r="C48" s="268" t="s">
        <v>14</v>
      </c>
      <c r="D48" s="268" t="s">
        <v>8</v>
      </c>
      <c r="E48" s="268" t="s">
        <v>9</v>
      </c>
      <c r="F48" s="268" t="s">
        <v>170</v>
      </c>
      <c r="G48" s="264">
        <v>3002</v>
      </c>
      <c r="H48" s="279">
        <v>0</v>
      </c>
      <c r="I48" s="280">
        <f>SUMIF(WMS!$L$5:$L$2606,B48,WMS!$AE$5:$AE$2606)</f>
        <v>3002</v>
      </c>
      <c r="J48" s="281">
        <f>SUMIF(WMS!$L$2607:$L$2619,'SAP_17 Septber vs fisik_unrest'!B48,WMS!$AE$2607:$AE$2619)</f>
        <v>0</v>
      </c>
      <c r="K48" s="280">
        <f>SUMIF(RAMCO!$B$4:$B$21630,'SAP_17 Septber vs fisik_unrest'!B48,RAMCO!$D$4:$D$21630)</f>
        <v>2286</v>
      </c>
      <c r="L48" s="281">
        <f>SUMIF(RAMCO!$I$4:$I$150,'SAP_17 Septber vs fisik_unrest'!B48,RAMCO!$K$4:$K$150)</f>
        <v>0</v>
      </c>
      <c r="M48" s="261">
        <f t="shared" si="3"/>
        <v>0</v>
      </c>
      <c r="N48" s="262">
        <f t="shared" si="4"/>
        <v>0</v>
      </c>
      <c r="O48" s="262">
        <f t="shared" si="5"/>
        <v>716</v>
      </c>
      <c r="P48" s="262">
        <f t="shared" si="6"/>
        <v>0</v>
      </c>
      <c r="Q48" s="276">
        <f t="shared" si="7"/>
        <v>716</v>
      </c>
      <c r="R48" s="276">
        <f t="shared" si="8"/>
        <v>0</v>
      </c>
      <c r="S48" s="263"/>
      <c r="T48" s="249"/>
      <c r="U48" s="115"/>
      <c r="V48" s="133"/>
      <c r="W48" s="115"/>
      <c r="X48" s="133">
        <f t="shared" si="17"/>
        <v>1</v>
      </c>
      <c r="Y48" s="109" t="str">
        <f t="shared" si="15"/>
        <v>ok</v>
      </c>
      <c r="Z48" s="245">
        <f t="shared" si="9"/>
        <v>0</v>
      </c>
      <c r="AA48" s="109" t="str">
        <f t="shared" si="16"/>
        <v>selisih</v>
      </c>
      <c r="AB48" s="109">
        <f t="shared" si="10"/>
        <v>716</v>
      </c>
      <c r="AC48" s="109" t="str">
        <f t="shared" si="11"/>
        <v>selisih</v>
      </c>
      <c r="AD48" s="245">
        <f t="shared" si="12"/>
        <v>716</v>
      </c>
      <c r="AE48" s="108" t="str">
        <f t="shared" si="13"/>
        <v>cek</v>
      </c>
      <c r="AF48" s="238">
        <f t="shared" si="14"/>
        <v>0</v>
      </c>
    </row>
    <row r="49" spans="1:32">
      <c r="A49" s="267" t="s">
        <v>2987</v>
      </c>
      <c r="B49" s="268">
        <v>550044845</v>
      </c>
      <c r="C49" s="268" t="s">
        <v>87</v>
      </c>
      <c r="D49" s="268" t="s">
        <v>8</v>
      </c>
      <c r="E49" s="268" t="s">
        <v>9</v>
      </c>
      <c r="F49" s="268" t="s">
        <v>170</v>
      </c>
      <c r="G49" s="264">
        <v>412</v>
      </c>
      <c r="H49" s="279">
        <v>0</v>
      </c>
      <c r="I49" s="280">
        <f>SUMIF(WMS!$L$5:$L$2606,B49,WMS!$AE$5:$AE$2606)</f>
        <v>412</v>
      </c>
      <c r="J49" s="281">
        <f>SUMIF(WMS!$L$2607:$L$2619,'SAP_17 Septber vs fisik_unrest'!B49,WMS!$AE$2607:$AE$2619)</f>
        <v>0</v>
      </c>
      <c r="K49" s="280">
        <f>SUMIF(RAMCO!$B$4:$B$21630,'SAP_17 Septber vs fisik_unrest'!B49,RAMCO!$D$4:$D$21630)</f>
        <v>1096</v>
      </c>
      <c r="L49" s="281">
        <f>SUMIF(RAMCO!$I$4:$I$150,'SAP_17 Septber vs fisik_unrest'!B49,RAMCO!$K$4:$K$150)</f>
        <v>0</v>
      </c>
      <c r="M49" s="261">
        <f t="shared" si="3"/>
        <v>0</v>
      </c>
      <c r="N49" s="262">
        <f t="shared" si="4"/>
        <v>0</v>
      </c>
      <c r="O49" s="262">
        <f t="shared" si="5"/>
        <v>-684</v>
      </c>
      <c r="P49" s="262">
        <f t="shared" si="6"/>
        <v>0</v>
      </c>
      <c r="Q49" s="276">
        <f t="shared" si="7"/>
        <v>-684</v>
      </c>
      <c r="R49" s="276">
        <f t="shared" si="8"/>
        <v>0</v>
      </c>
      <c r="S49" s="263"/>
      <c r="T49" s="249"/>
      <c r="U49" s="115"/>
      <c r="V49" s="133"/>
      <c r="W49" s="115"/>
      <c r="X49" s="133">
        <f t="shared" si="17"/>
        <v>1</v>
      </c>
      <c r="Y49" s="109" t="str">
        <f t="shared" si="15"/>
        <v>ok</v>
      </c>
      <c r="Z49" s="245">
        <f t="shared" si="9"/>
        <v>0</v>
      </c>
      <c r="AA49" s="109" t="str">
        <f t="shared" si="16"/>
        <v>selisih</v>
      </c>
      <c r="AB49" s="109">
        <f t="shared" si="10"/>
        <v>-684</v>
      </c>
      <c r="AC49" s="109" t="str">
        <f t="shared" si="11"/>
        <v>selisih</v>
      </c>
      <c r="AD49" s="245">
        <f t="shared" si="12"/>
        <v>-684</v>
      </c>
      <c r="AE49" s="108" t="str">
        <f t="shared" si="13"/>
        <v>cek</v>
      </c>
      <c r="AF49" s="238">
        <f t="shared" si="14"/>
        <v>0</v>
      </c>
    </row>
    <row r="50" spans="1:32">
      <c r="A50" s="267" t="s">
        <v>2987</v>
      </c>
      <c r="B50" s="268">
        <v>550045078</v>
      </c>
      <c r="C50" s="268" t="s">
        <v>88</v>
      </c>
      <c r="D50" s="268" t="s">
        <v>8</v>
      </c>
      <c r="E50" s="268" t="s">
        <v>9</v>
      </c>
      <c r="F50" s="268" t="s">
        <v>174</v>
      </c>
      <c r="G50" s="264">
        <v>3</v>
      </c>
      <c r="H50" s="279">
        <v>0</v>
      </c>
      <c r="I50" s="280">
        <f>SUMIF(WMS!$L$5:$L$2606,B50,WMS!$AE$5:$AE$2606)</f>
        <v>3</v>
      </c>
      <c r="J50" s="281">
        <f>SUMIF(WMS!$L$2607:$L$2619,'SAP_17 Septber vs fisik_unrest'!B50,WMS!$AE$2607:$AE$2619)</f>
        <v>0</v>
      </c>
      <c r="K50" s="280">
        <f>SUMIF(RAMCO!$B$4:$B$21630,'SAP_17 Septber vs fisik_unrest'!B50,RAMCO!$D$4:$D$21630)</f>
        <v>3</v>
      </c>
      <c r="L50" s="281">
        <f>SUMIF(RAMCO!$I$4:$I$150,'SAP_17 Septber vs fisik_unrest'!B50,RAMCO!$K$4:$K$150)</f>
        <v>0</v>
      </c>
      <c r="M50" s="261">
        <f t="shared" si="3"/>
        <v>0</v>
      </c>
      <c r="N50" s="262">
        <f t="shared" si="4"/>
        <v>0</v>
      </c>
      <c r="O50" s="262">
        <f t="shared" si="5"/>
        <v>0</v>
      </c>
      <c r="P50" s="262">
        <f t="shared" si="6"/>
        <v>0</v>
      </c>
      <c r="Q50" s="276">
        <f t="shared" si="7"/>
        <v>0</v>
      </c>
      <c r="R50" s="276">
        <f t="shared" si="8"/>
        <v>0</v>
      </c>
      <c r="S50" s="263"/>
      <c r="T50" s="249"/>
      <c r="U50" s="115"/>
      <c r="V50" s="133"/>
      <c r="W50" s="115"/>
      <c r="X50" s="133">
        <f t="shared" si="17"/>
        <v>1</v>
      </c>
      <c r="Y50" s="109" t="str">
        <f t="shared" si="15"/>
        <v>ok</v>
      </c>
      <c r="Z50" s="245">
        <f t="shared" si="9"/>
        <v>0</v>
      </c>
      <c r="AA50" s="109" t="str">
        <f t="shared" si="16"/>
        <v>ok</v>
      </c>
      <c r="AB50" s="109">
        <f t="shared" si="10"/>
        <v>0</v>
      </c>
      <c r="AC50" s="109" t="str">
        <f t="shared" si="11"/>
        <v>ok</v>
      </c>
      <c r="AD50" s="245">
        <f t="shared" si="12"/>
        <v>0</v>
      </c>
      <c r="AE50" s="108" t="str">
        <f t="shared" si="13"/>
        <v/>
      </c>
      <c r="AF50" s="238">
        <f t="shared" si="14"/>
        <v>0</v>
      </c>
    </row>
    <row r="51" spans="1:32">
      <c r="A51" s="267" t="s">
        <v>2987</v>
      </c>
      <c r="B51" s="268">
        <v>550045079</v>
      </c>
      <c r="C51" s="268" t="s">
        <v>89</v>
      </c>
      <c r="D51" s="268" t="s">
        <v>8</v>
      </c>
      <c r="E51" s="268" t="s">
        <v>9</v>
      </c>
      <c r="F51" s="268" t="s">
        <v>174</v>
      </c>
      <c r="G51" s="264">
        <v>37</v>
      </c>
      <c r="H51" s="279">
        <v>0</v>
      </c>
      <c r="I51" s="280">
        <f>SUMIF(WMS!$L$5:$L$2606,B51,WMS!$AE$5:$AE$2606)</f>
        <v>37</v>
      </c>
      <c r="J51" s="281">
        <f>SUMIF(WMS!$L$2607:$L$2619,'SAP_17 Septber vs fisik_unrest'!B51,WMS!$AE$2607:$AE$2619)</f>
        <v>0</v>
      </c>
      <c r="K51" s="280">
        <f>SUMIF(RAMCO!$B$4:$B$21630,'SAP_17 Septber vs fisik_unrest'!B51,RAMCO!$D$4:$D$21630)</f>
        <v>37</v>
      </c>
      <c r="L51" s="281">
        <f>SUMIF(RAMCO!$I$4:$I$150,'SAP_17 Septber vs fisik_unrest'!B51,RAMCO!$K$4:$K$150)</f>
        <v>0</v>
      </c>
      <c r="M51" s="261">
        <f t="shared" si="3"/>
        <v>0</v>
      </c>
      <c r="N51" s="262">
        <f t="shared" si="4"/>
        <v>0</v>
      </c>
      <c r="O51" s="262">
        <f t="shared" si="5"/>
        <v>0</v>
      </c>
      <c r="P51" s="262">
        <f t="shared" si="6"/>
        <v>0</v>
      </c>
      <c r="Q51" s="276">
        <f t="shared" si="7"/>
        <v>0</v>
      </c>
      <c r="R51" s="276">
        <f t="shared" si="8"/>
        <v>0</v>
      </c>
      <c r="S51" s="263"/>
      <c r="T51" s="249"/>
      <c r="U51" s="115"/>
      <c r="V51" s="133"/>
      <c r="W51" s="115"/>
      <c r="X51" s="133">
        <f t="shared" si="17"/>
        <v>1</v>
      </c>
      <c r="Y51" s="109" t="str">
        <f t="shared" si="15"/>
        <v>ok</v>
      </c>
      <c r="Z51" s="245">
        <f t="shared" si="9"/>
        <v>0</v>
      </c>
      <c r="AA51" s="109" t="str">
        <f t="shared" si="16"/>
        <v>ok</v>
      </c>
      <c r="AB51" s="109">
        <f t="shared" si="10"/>
        <v>0</v>
      </c>
      <c r="AC51" s="109" t="str">
        <f t="shared" si="11"/>
        <v>ok</v>
      </c>
      <c r="AD51" s="245">
        <f t="shared" si="12"/>
        <v>0</v>
      </c>
      <c r="AE51" s="108" t="str">
        <f t="shared" si="13"/>
        <v/>
      </c>
      <c r="AF51" s="238">
        <f t="shared" si="14"/>
        <v>0</v>
      </c>
    </row>
    <row r="52" spans="1:32">
      <c r="A52" s="267" t="s">
        <v>2987</v>
      </c>
      <c r="B52" s="268">
        <v>550045085</v>
      </c>
      <c r="C52" s="268" t="s">
        <v>91</v>
      </c>
      <c r="D52" s="268" t="s">
        <v>8</v>
      </c>
      <c r="E52" s="268" t="s">
        <v>9</v>
      </c>
      <c r="F52" s="268" t="s">
        <v>174</v>
      </c>
      <c r="G52" s="264">
        <v>1</v>
      </c>
      <c r="H52" s="279">
        <v>0</v>
      </c>
      <c r="I52" s="280">
        <f>SUMIF(WMS!$L$5:$L$2606,B52,WMS!$AE$5:$AE$2606)</f>
        <v>1</v>
      </c>
      <c r="J52" s="281">
        <f>SUMIF(WMS!$L$2607:$L$2619,'SAP_17 Septber vs fisik_unrest'!B52,WMS!$AE$2607:$AE$2619)</f>
        <v>0</v>
      </c>
      <c r="K52" s="280">
        <f>SUMIF(RAMCO!$B$4:$B$21630,'SAP_17 Septber vs fisik_unrest'!B52,RAMCO!$D$4:$D$21630)</f>
        <v>1</v>
      </c>
      <c r="L52" s="281">
        <f>SUMIF(RAMCO!$I$4:$I$150,'SAP_17 Septber vs fisik_unrest'!B52,RAMCO!$K$4:$K$150)</f>
        <v>0</v>
      </c>
      <c r="M52" s="261">
        <f t="shared" si="3"/>
        <v>0</v>
      </c>
      <c r="N52" s="262">
        <f t="shared" si="4"/>
        <v>0</v>
      </c>
      <c r="O52" s="262">
        <f t="shared" si="5"/>
        <v>0</v>
      </c>
      <c r="P52" s="262">
        <f t="shared" si="6"/>
        <v>0</v>
      </c>
      <c r="Q52" s="276">
        <f t="shared" si="7"/>
        <v>0</v>
      </c>
      <c r="R52" s="276">
        <f t="shared" si="8"/>
        <v>0</v>
      </c>
      <c r="S52" s="263"/>
      <c r="T52" s="249"/>
      <c r="U52" s="115"/>
      <c r="V52" s="133"/>
      <c r="W52" s="115"/>
      <c r="X52" s="133">
        <f t="shared" si="17"/>
        <v>1</v>
      </c>
      <c r="Y52" s="109" t="str">
        <f t="shared" si="15"/>
        <v>ok</v>
      </c>
      <c r="Z52" s="245">
        <f t="shared" si="9"/>
        <v>0</v>
      </c>
      <c r="AA52" s="109" t="str">
        <f t="shared" si="16"/>
        <v>ok</v>
      </c>
      <c r="AB52" s="109">
        <f t="shared" si="10"/>
        <v>0</v>
      </c>
      <c r="AC52" s="109" t="str">
        <f t="shared" si="11"/>
        <v>ok</v>
      </c>
      <c r="AD52" s="245">
        <f t="shared" si="12"/>
        <v>0</v>
      </c>
      <c r="AE52" s="108" t="str">
        <f t="shared" si="13"/>
        <v/>
      </c>
      <c r="AF52" s="238">
        <f t="shared" si="14"/>
        <v>0</v>
      </c>
    </row>
    <row r="53" spans="1:32">
      <c r="A53" s="267" t="s">
        <v>2987</v>
      </c>
      <c r="B53" s="268">
        <v>550045086</v>
      </c>
      <c r="C53" s="268" t="s">
        <v>171</v>
      </c>
      <c r="D53" s="268" t="s">
        <v>8</v>
      </c>
      <c r="E53" s="268" t="s">
        <v>9</v>
      </c>
      <c r="F53" s="268" t="s">
        <v>174</v>
      </c>
      <c r="G53" s="264">
        <v>9</v>
      </c>
      <c r="H53" s="279">
        <v>0</v>
      </c>
      <c r="I53" s="280">
        <f>SUMIF(WMS!$L$5:$L$2606,B53,WMS!$AE$5:$AE$2606)</f>
        <v>9</v>
      </c>
      <c r="J53" s="281">
        <f>SUMIF(WMS!$L$2607:$L$2619,'SAP_17 Septber vs fisik_unrest'!B53,WMS!$AE$2607:$AE$2619)</f>
        <v>0</v>
      </c>
      <c r="K53" s="280">
        <f>SUMIF(RAMCO!$B$4:$B$21630,'SAP_17 Septber vs fisik_unrest'!B53,RAMCO!$D$4:$D$21630)</f>
        <v>9</v>
      </c>
      <c r="L53" s="281">
        <f>SUMIF(RAMCO!$I$4:$I$150,'SAP_17 Septber vs fisik_unrest'!B53,RAMCO!$K$4:$K$150)</f>
        <v>0</v>
      </c>
      <c r="M53" s="261">
        <f t="shared" si="3"/>
        <v>0</v>
      </c>
      <c r="N53" s="262">
        <f t="shared" si="4"/>
        <v>0</v>
      </c>
      <c r="O53" s="262">
        <f t="shared" si="5"/>
        <v>0</v>
      </c>
      <c r="P53" s="262">
        <f t="shared" si="6"/>
        <v>0</v>
      </c>
      <c r="Q53" s="276">
        <f t="shared" si="7"/>
        <v>0</v>
      </c>
      <c r="R53" s="276">
        <f t="shared" si="8"/>
        <v>0</v>
      </c>
      <c r="S53" s="263"/>
      <c r="T53" s="249"/>
      <c r="U53" s="115"/>
      <c r="V53" s="133"/>
      <c r="W53" s="115"/>
      <c r="X53" s="133">
        <f t="shared" si="17"/>
        <v>1</v>
      </c>
      <c r="Y53" s="109" t="str">
        <f t="shared" si="15"/>
        <v>ok</v>
      </c>
      <c r="Z53" s="245">
        <f t="shared" si="9"/>
        <v>0</v>
      </c>
      <c r="AA53" s="109" t="str">
        <f t="shared" si="16"/>
        <v>ok</v>
      </c>
      <c r="AB53" s="109">
        <f t="shared" si="10"/>
        <v>0</v>
      </c>
      <c r="AC53" s="109" t="str">
        <f t="shared" si="11"/>
        <v>ok</v>
      </c>
      <c r="AD53" s="245">
        <f t="shared" si="12"/>
        <v>0</v>
      </c>
      <c r="AE53" s="108" t="str">
        <f t="shared" si="13"/>
        <v/>
      </c>
      <c r="AF53" s="238">
        <f t="shared" si="14"/>
        <v>0</v>
      </c>
    </row>
    <row r="54" spans="1:32">
      <c r="A54" s="267" t="s">
        <v>2987</v>
      </c>
      <c r="B54" s="268">
        <v>550046498</v>
      </c>
      <c r="C54" s="268" t="s">
        <v>93</v>
      </c>
      <c r="D54" s="268" t="s">
        <v>8</v>
      </c>
      <c r="E54" s="268" t="s">
        <v>9</v>
      </c>
      <c r="F54" s="268" t="s">
        <v>174</v>
      </c>
      <c r="G54" s="264">
        <v>80</v>
      </c>
      <c r="H54" s="279">
        <v>0</v>
      </c>
      <c r="I54" s="280">
        <f>SUMIF(WMS!$L$5:$L$2606,B54,WMS!$AE$5:$AE$2606)</f>
        <v>80</v>
      </c>
      <c r="J54" s="281">
        <f>SUMIF(WMS!$L$2607:$L$2619,'SAP_17 Septber vs fisik_unrest'!B54,WMS!$AE$2607:$AE$2619)</f>
        <v>0</v>
      </c>
      <c r="K54" s="280">
        <f>SUMIF(RAMCO!$B$4:$B$21630,'SAP_17 Septber vs fisik_unrest'!B54,RAMCO!$D$4:$D$21630)</f>
        <v>0</v>
      </c>
      <c r="L54" s="281">
        <f>SUMIF(RAMCO!$I$4:$I$150,'SAP_17 Septber vs fisik_unrest'!B54,RAMCO!$K$4:$K$150)</f>
        <v>0</v>
      </c>
      <c r="M54" s="261">
        <f t="shared" si="3"/>
        <v>0</v>
      </c>
      <c r="N54" s="262">
        <f t="shared" si="4"/>
        <v>0</v>
      </c>
      <c r="O54" s="262">
        <f t="shared" si="5"/>
        <v>80</v>
      </c>
      <c r="P54" s="262">
        <f t="shared" si="6"/>
        <v>0</v>
      </c>
      <c r="Q54" s="276">
        <f t="shared" si="7"/>
        <v>80</v>
      </c>
      <c r="R54" s="276">
        <f t="shared" si="8"/>
        <v>0</v>
      </c>
      <c r="S54" s="263"/>
      <c r="T54" s="249"/>
      <c r="U54" s="115"/>
      <c r="V54" s="133"/>
      <c r="W54" s="115"/>
      <c r="X54" s="133">
        <f t="shared" si="17"/>
        <v>1</v>
      </c>
      <c r="Y54" s="109" t="str">
        <f t="shared" si="15"/>
        <v>ok</v>
      </c>
      <c r="Z54" s="245">
        <f t="shared" si="9"/>
        <v>0</v>
      </c>
      <c r="AA54" s="109" t="str">
        <f t="shared" si="16"/>
        <v>selisih</v>
      </c>
      <c r="AB54" s="109">
        <f t="shared" si="10"/>
        <v>80</v>
      </c>
      <c r="AC54" s="109" t="str">
        <f t="shared" si="11"/>
        <v>selisih</v>
      </c>
      <c r="AD54" s="245">
        <f t="shared" si="12"/>
        <v>80</v>
      </c>
      <c r="AE54" s="108" t="str">
        <f t="shared" si="13"/>
        <v>cek</v>
      </c>
      <c r="AF54" s="238">
        <f t="shared" si="14"/>
        <v>0</v>
      </c>
    </row>
    <row r="55" spans="1:32">
      <c r="A55" s="267" t="s">
        <v>2987</v>
      </c>
      <c r="B55" s="268">
        <v>550046505</v>
      </c>
      <c r="C55" s="268" t="s">
        <v>94</v>
      </c>
      <c r="D55" s="268" t="s">
        <v>8</v>
      </c>
      <c r="E55" s="268" t="s">
        <v>9</v>
      </c>
      <c r="F55" s="268" t="s">
        <v>174</v>
      </c>
      <c r="G55" s="264">
        <v>12</v>
      </c>
      <c r="H55" s="279">
        <v>0</v>
      </c>
      <c r="I55" s="280">
        <f>SUMIF(WMS!$L$5:$L$2606,B55,WMS!$AE$5:$AE$2606)</f>
        <v>12</v>
      </c>
      <c r="J55" s="281">
        <f>SUMIF(WMS!$L$2607:$L$2619,'SAP_17 Septber vs fisik_unrest'!B55,WMS!$AE$2607:$AE$2619)</f>
        <v>0</v>
      </c>
      <c r="K55" s="280">
        <f>SUMIF(RAMCO!$B$4:$B$21630,'SAP_17 Septber vs fisik_unrest'!B55,RAMCO!$D$4:$D$21630)</f>
        <v>12</v>
      </c>
      <c r="L55" s="281">
        <f>SUMIF(RAMCO!$I$4:$I$150,'SAP_17 Septber vs fisik_unrest'!B55,RAMCO!$K$4:$K$150)</f>
        <v>0</v>
      </c>
      <c r="M55" s="261">
        <f t="shared" si="3"/>
        <v>0</v>
      </c>
      <c r="N55" s="262">
        <f t="shared" si="4"/>
        <v>0</v>
      </c>
      <c r="O55" s="262">
        <f t="shared" si="5"/>
        <v>0</v>
      </c>
      <c r="P55" s="262">
        <f t="shared" si="6"/>
        <v>0</v>
      </c>
      <c r="Q55" s="276">
        <f t="shared" si="7"/>
        <v>0</v>
      </c>
      <c r="R55" s="276">
        <f t="shared" si="8"/>
        <v>0</v>
      </c>
      <c r="S55" s="263"/>
      <c r="T55" s="249"/>
      <c r="U55" s="115"/>
      <c r="V55" s="133"/>
      <c r="W55" s="115"/>
      <c r="X55" s="133">
        <f t="shared" si="17"/>
        <v>1</v>
      </c>
      <c r="Y55" s="109" t="str">
        <f t="shared" si="15"/>
        <v>ok</v>
      </c>
      <c r="Z55" s="245">
        <f t="shared" si="9"/>
        <v>0</v>
      </c>
      <c r="AA55" s="109" t="str">
        <f t="shared" si="16"/>
        <v>ok</v>
      </c>
      <c r="AB55" s="109">
        <f t="shared" si="10"/>
        <v>0</v>
      </c>
      <c r="AC55" s="109" t="str">
        <f t="shared" si="11"/>
        <v>ok</v>
      </c>
      <c r="AD55" s="245">
        <f t="shared" si="12"/>
        <v>0</v>
      </c>
      <c r="AE55" s="108" t="str">
        <f t="shared" si="13"/>
        <v/>
      </c>
      <c r="AF55" s="238">
        <f t="shared" si="14"/>
        <v>0</v>
      </c>
    </row>
    <row r="56" spans="1:32">
      <c r="A56" s="267" t="s">
        <v>2987</v>
      </c>
      <c r="B56" s="268">
        <v>550047028</v>
      </c>
      <c r="C56" s="268" t="s">
        <v>25</v>
      </c>
      <c r="D56" s="268" t="s">
        <v>8</v>
      </c>
      <c r="E56" s="268" t="s">
        <v>9</v>
      </c>
      <c r="F56" s="268" t="s">
        <v>170</v>
      </c>
      <c r="G56" s="264">
        <v>385</v>
      </c>
      <c r="H56" s="279">
        <v>0</v>
      </c>
      <c r="I56" s="280">
        <f>SUMIF(WMS!$L$5:$L$2606,B56,WMS!$AE$5:$AE$2606)</f>
        <v>385</v>
      </c>
      <c r="J56" s="281">
        <f>SUMIF(WMS!$L$2607:$L$2619,'SAP_17 Septber vs fisik_unrest'!B56,WMS!$AE$2607:$AE$2619)</f>
        <v>0</v>
      </c>
      <c r="K56" s="280">
        <f>SUMIF(RAMCO!$B$4:$B$21630,'SAP_17 Septber vs fisik_unrest'!B56,RAMCO!$D$4:$D$21630)</f>
        <v>318</v>
      </c>
      <c r="L56" s="281">
        <f>SUMIF(RAMCO!$I$4:$I$150,'SAP_17 Septber vs fisik_unrest'!B56,RAMCO!$K$4:$K$150)</f>
        <v>0</v>
      </c>
      <c r="M56" s="261">
        <f t="shared" si="3"/>
        <v>0</v>
      </c>
      <c r="N56" s="262">
        <f t="shared" si="4"/>
        <v>0</v>
      </c>
      <c r="O56" s="262">
        <f t="shared" si="5"/>
        <v>67</v>
      </c>
      <c r="P56" s="262">
        <f t="shared" si="6"/>
        <v>0</v>
      </c>
      <c r="Q56" s="276">
        <f t="shared" si="7"/>
        <v>67</v>
      </c>
      <c r="R56" s="276">
        <f t="shared" si="8"/>
        <v>0</v>
      </c>
      <c r="S56" s="263"/>
      <c r="T56" s="249"/>
      <c r="U56" s="115"/>
      <c r="V56" s="133"/>
      <c r="W56" s="115"/>
      <c r="X56" s="133">
        <f t="shared" si="17"/>
        <v>1</v>
      </c>
      <c r="Y56" s="109" t="str">
        <f t="shared" si="15"/>
        <v>ok</v>
      </c>
      <c r="Z56" s="245">
        <f t="shared" si="9"/>
        <v>0</v>
      </c>
      <c r="AA56" s="109" t="str">
        <f t="shared" si="16"/>
        <v>selisih</v>
      </c>
      <c r="AB56" s="109">
        <f t="shared" si="10"/>
        <v>67</v>
      </c>
      <c r="AC56" s="109" t="str">
        <f t="shared" si="11"/>
        <v>selisih</v>
      </c>
      <c r="AD56" s="245">
        <f t="shared" si="12"/>
        <v>67</v>
      </c>
      <c r="AE56" s="108" t="str">
        <f t="shared" si="13"/>
        <v>cek</v>
      </c>
      <c r="AF56" s="238">
        <f t="shared" si="14"/>
        <v>0</v>
      </c>
    </row>
    <row r="57" spans="1:32">
      <c r="A57" s="267" t="s">
        <v>2987</v>
      </c>
      <c r="B57" s="268">
        <v>550047276</v>
      </c>
      <c r="C57" s="268" t="s">
        <v>95</v>
      </c>
      <c r="D57" s="268" t="s">
        <v>8</v>
      </c>
      <c r="E57" s="268" t="s">
        <v>9</v>
      </c>
      <c r="F57" s="268" t="s">
        <v>174</v>
      </c>
      <c r="G57" s="264">
        <v>12</v>
      </c>
      <c r="H57" s="279">
        <v>0</v>
      </c>
      <c r="I57" s="280">
        <f>SUMIF(WMS!$L$5:$L$2606,B57,WMS!$AE$5:$AE$2606)</f>
        <v>12</v>
      </c>
      <c r="J57" s="281">
        <f>SUMIF(WMS!$L$2607:$L$2619,'SAP_17 Septber vs fisik_unrest'!B57,WMS!$AE$2607:$AE$2619)</f>
        <v>0</v>
      </c>
      <c r="K57" s="280">
        <f>SUMIF(RAMCO!$B$4:$B$21630,'SAP_17 Septber vs fisik_unrest'!B57,RAMCO!$D$4:$D$21630)</f>
        <v>12</v>
      </c>
      <c r="L57" s="281">
        <f>SUMIF(RAMCO!$I$4:$I$150,'SAP_17 Septber vs fisik_unrest'!B57,RAMCO!$K$4:$K$150)</f>
        <v>0</v>
      </c>
      <c r="M57" s="261">
        <f t="shared" si="3"/>
        <v>0</v>
      </c>
      <c r="N57" s="262">
        <f t="shared" si="4"/>
        <v>0</v>
      </c>
      <c r="O57" s="262">
        <f t="shared" si="5"/>
        <v>0</v>
      </c>
      <c r="P57" s="262">
        <f t="shared" si="6"/>
        <v>0</v>
      </c>
      <c r="Q57" s="276">
        <f t="shared" si="7"/>
        <v>0</v>
      </c>
      <c r="R57" s="276">
        <f t="shared" si="8"/>
        <v>0</v>
      </c>
      <c r="S57" s="263"/>
      <c r="T57" s="249"/>
      <c r="U57" s="115"/>
      <c r="V57" s="133"/>
      <c r="W57" s="115"/>
      <c r="X57" s="133">
        <f t="shared" si="17"/>
        <v>1</v>
      </c>
      <c r="Y57" s="109" t="str">
        <f t="shared" si="15"/>
        <v>ok</v>
      </c>
      <c r="Z57" s="245">
        <f t="shared" si="9"/>
        <v>0</v>
      </c>
      <c r="AA57" s="109" t="str">
        <f t="shared" si="16"/>
        <v>ok</v>
      </c>
      <c r="AB57" s="109">
        <f t="shared" si="10"/>
        <v>0</v>
      </c>
      <c r="AC57" s="109" t="str">
        <f t="shared" si="11"/>
        <v>ok</v>
      </c>
      <c r="AD57" s="245">
        <f t="shared" si="12"/>
        <v>0</v>
      </c>
      <c r="AE57" s="108" t="str">
        <f t="shared" si="13"/>
        <v/>
      </c>
      <c r="AF57" s="238">
        <f t="shared" si="14"/>
        <v>0</v>
      </c>
    </row>
    <row r="58" spans="1:32">
      <c r="A58" s="267" t="s">
        <v>2987</v>
      </c>
      <c r="B58" s="268">
        <v>550047302</v>
      </c>
      <c r="C58" s="268" t="s">
        <v>96</v>
      </c>
      <c r="D58" s="268" t="s">
        <v>8</v>
      </c>
      <c r="E58" s="268" t="s">
        <v>9</v>
      </c>
      <c r="F58" s="268" t="s">
        <v>170</v>
      </c>
      <c r="G58" s="264">
        <v>480</v>
      </c>
      <c r="H58" s="279">
        <v>0</v>
      </c>
      <c r="I58" s="280">
        <f>SUMIF(WMS!$L$5:$L$2606,B58,WMS!$AE$5:$AE$2606)</f>
        <v>480</v>
      </c>
      <c r="J58" s="281">
        <f>SUMIF(WMS!$L$2607:$L$2619,'SAP_17 Septber vs fisik_unrest'!B58,WMS!$AE$2607:$AE$2619)</f>
        <v>0</v>
      </c>
      <c r="K58" s="280">
        <f>SUMIF(RAMCO!$B$4:$B$21630,'SAP_17 Septber vs fisik_unrest'!B58,RAMCO!$D$4:$D$21630)</f>
        <v>493</v>
      </c>
      <c r="L58" s="281">
        <f>SUMIF(RAMCO!$I$4:$I$150,'SAP_17 Septber vs fisik_unrest'!B58,RAMCO!$K$4:$K$150)</f>
        <v>0</v>
      </c>
      <c r="M58" s="261">
        <f t="shared" si="3"/>
        <v>0</v>
      </c>
      <c r="N58" s="262">
        <f t="shared" si="4"/>
        <v>0</v>
      </c>
      <c r="O58" s="262">
        <f t="shared" si="5"/>
        <v>-13</v>
      </c>
      <c r="P58" s="262">
        <f t="shared" si="6"/>
        <v>0</v>
      </c>
      <c r="Q58" s="276">
        <f t="shared" si="7"/>
        <v>-13</v>
      </c>
      <c r="R58" s="276">
        <f t="shared" si="8"/>
        <v>0</v>
      </c>
      <c r="S58" s="263"/>
      <c r="T58" s="249"/>
      <c r="U58" s="115"/>
      <c r="V58" s="133"/>
      <c r="W58" s="115"/>
      <c r="X58" s="133">
        <f t="shared" si="17"/>
        <v>1</v>
      </c>
      <c r="Y58" s="109" t="str">
        <f t="shared" si="15"/>
        <v>ok</v>
      </c>
      <c r="Z58" s="245">
        <f t="shared" si="9"/>
        <v>0</v>
      </c>
      <c r="AA58" s="109" t="str">
        <f t="shared" si="16"/>
        <v>selisih</v>
      </c>
      <c r="AB58" s="109">
        <f t="shared" si="10"/>
        <v>-13</v>
      </c>
      <c r="AC58" s="109" t="str">
        <f t="shared" si="11"/>
        <v>selisih</v>
      </c>
      <c r="AD58" s="245">
        <f t="shared" si="12"/>
        <v>-13</v>
      </c>
      <c r="AE58" s="108" t="str">
        <f t="shared" si="13"/>
        <v>cek</v>
      </c>
      <c r="AF58" s="238">
        <f t="shared" si="14"/>
        <v>0</v>
      </c>
    </row>
    <row r="59" spans="1:32">
      <c r="A59" s="267" t="s">
        <v>2987</v>
      </c>
      <c r="B59" s="268">
        <v>550047464</v>
      </c>
      <c r="C59" s="268" t="s">
        <v>172</v>
      </c>
      <c r="D59" s="268" t="s">
        <v>8</v>
      </c>
      <c r="E59" s="268" t="s">
        <v>9</v>
      </c>
      <c r="F59" s="268" t="s">
        <v>174</v>
      </c>
      <c r="G59" s="264">
        <v>14</v>
      </c>
      <c r="H59" s="279">
        <v>0</v>
      </c>
      <c r="I59" s="280">
        <f>SUMIF(WMS!$L$5:$L$2606,B59,WMS!$AE$5:$AE$2606)</f>
        <v>14</v>
      </c>
      <c r="J59" s="281">
        <f>SUMIF(WMS!$L$2607:$L$2619,'SAP_17 Septber vs fisik_unrest'!B59,WMS!$AE$2607:$AE$2619)</f>
        <v>0</v>
      </c>
      <c r="K59" s="280">
        <f>SUMIF(RAMCO!$B$4:$B$21630,'SAP_17 Septber vs fisik_unrest'!B59,RAMCO!$D$4:$D$21630)</f>
        <v>19</v>
      </c>
      <c r="L59" s="281">
        <f>SUMIF(RAMCO!$I$4:$I$150,'SAP_17 Septber vs fisik_unrest'!B59,RAMCO!$K$4:$K$150)</f>
        <v>0</v>
      </c>
      <c r="M59" s="261">
        <f t="shared" si="3"/>
        <v>0</v>
      </c>
      <c r="N59" s="262">
        <f t="shared" si="4"/>
        <v>0</v>
      </c>
      <c r="O59" s="262">
        <f t="shared" si="5"/>
        <v>-5</v>
      </c>
      <c r="P59" s="262">
        <f t="shared" si="6"/>
        <v>0</v>
      </c>
      <c r="Q59" s="276">
        <f t="shared" si="7"/>
        <v>-5</v>
      </c>
      <c r="R59" s="276">
        <f t="shared" si="8"/>
        <v>0</v>
      </c>
      <c r="S59" s="263"/>
      <c r="T59" s="249"/>
      <c r="U59" s="115"/>
      <c r="V59" s="133"/>
      <c r="W59" s="115"/>
      <c r="X59" s="133">
        <f t="shared" si="17"/>
        <v>1</v>
      </c>
      <c r="Y59" s="109" t="str">
        <f t="shared" si="15"/>
        <v>ok</v>
      </c>
      <c r="Z59" s="245">
        <f t="shared" si="9"/>
        <v>0</v>
      </c>
      <c r="AA59" s="109" t="str">
        <f t="shared" si="16"/>
        <v>selisih</v>
      </c>
      <c r="AB59" s="109">
        <f t="shared" si="10"/>
        <v>-5</v>
      </c>
      <c r="AC59" s="109" t="str">
        <f t="shared" si="11"/>
        <v>selisih</v>
      </c>
      <c r="AD59" s="245">
        <f t="shared" si="12"/>
        <v>-5</v>
      </c>
      <c r="AE59" s="108" t="str">
        <f t="shared" si="13"/>
        <v>cek</v>
      </c>
      <c r="AF59" s="238">
        <f t="shared" si="14"/>
        <v>0</v>
      </c>
    </row>
    <row r="60" spans="1:32">
      <c r="A60" s="267" t="s">
        <v>2987</v>
      </c>
      <c r="B60" s="268">
        <v>550048593</v>
      </c>
      <c r="C60" s="268" t="s">
        <v>15</v>
      </c>
      <c r="D60" s="268" t="s">
        <v>8</v>
      </c>
      <c r="E60" s="268" t="s">
        <v>9</v>
      </c>
      <c r="F60" s="268" t="s">
        <v>170</v>
      </c>
      <c r="G60" s="264">
        <v>4857</v>
      </c>
      <c r="H60" s="279">
        <v>0</v>
      </c>
      <c r="I60" s="280">
        <f>SUMIF(WMS!$L$5:$L$2606,B60,WMS!$AE$5:$AE$2606)</f>
        <v>4857</v>
      </c>
      <c r="J60" s="281">
        <f>SUMIF(WMS!$L$2607:$L$2619,'SAP_17 Septber vs fisik_unrest'!B60,WMS!$AE$2607:$AE$2619)</f>
        <v>0</v>
      </c>
      <c r="K60" s="280">
        <f>SUMIF(RAMCO!$B$4:$B$21630,'SAP_17 Septber vs fisik_unrest'!B60,RAMCO!$D$4:$D$21630)</f>
        <v>4085</v>
      </c>
      <c r="L60" s="281">
        <f>SUMIF(RAMCO!$I$4:$I$150,'SAP_17 Septber vs fisik_unrest'!B60,RAMCO!$K$4:$K$150)</f>
        <v>0</v>
      </c>
      <c r="M60" s="261">
        <f t="shared" si="3"/>
        <v>0</v>
      </c>
      <c r="N60" s="262">
        <f t="shared" si="4"/>
        <v>0</v>
      </c>
      <c r="O60" s="262">
        <f t="shared" si="5"/>
        <v>772</v>
      </c>
      <c r="P60" s="262">
        <f t="shared" si="6"/>
        <v>0</v>
      </c>
      <c r="Q60" s="276">
        <f t="shared" si="7"/>
        <v>772</v>
      </c>
      <c r="R60" s="276">
        <f t="shared" si="8"/>
        <v>0</v>
      </c>
      <c r="S60" s="263"/>
      <c r="T60" s="249"/>
      <c r="U60" s="115"/>
      <c r="V60" s="133"/>
      <c r="W60" s="115"/>
      <c r="X60" s="133">
        <f t="shared" si="17"/>
        <v>1</v>
      </c>
      <c r="Y60" s="109" t="str">
        <f t="shared" si="15"/>
        <v>ok</v>
      </c>
      <c r="Z60" s="245">
        <f t="shared" si="9"/>
        <v>0</v>
      </c>
      <c r="AA60" s="109" t="str">
        <f t="shared" si="16"/>
        <v>selisih</v>
      </c>
      <c r="AB60" s="109">
        <f t="shared" si="10"/>
        <v>772</v>
      </c>
      <c r="AC60" s="109" t="str">
        <f t="shared" si="11"/>
        <v>selisih</v>
      </c>
      <c r="AD60" s="245">
        <f t="shared" si="12"/>
        <v>772</v>
      </c>
      <c r="AE60" s="108" t="str">
        <f t="shared" si="13"/>
        <v>cek</v>
      </c>
      <c r="AF60" s="238">
        <f t="shared" si="14"/>
        <v>0</v>
      </c>
    </row>
    <row r="61" spans="1:32">
      <c r="A61" s="267" t="s">
        <v>2987</v>
      </c>
      <c r="B61" s="268">
        <v>550049045</v>
      </c>
      <c r="C61" s="268" t="s">
        <v>26</v>
      </c>
      <c r="D61" s="268" t="s">
        <v>8</v>
      </c>
      <c r="E61" s="268" t="s">
        <v>9</v>
      </c>
      <c r="F61" s="268" t="s">
        <v>170</v>
      </c>
      <c r="G61" s="264">
        <v>2075</v>
      </c>
      <c r="H61" s="279">
        <v>0</v>
      </c>
      <c r="I61" s="280">
        <f>SUMIF(WMS!$L$5:$L$2606,B61,WMS!$AE$5:$AE$2606)</f>
        <v>2075</v>
      </c>
      <c r="J61" s="281">
        <f>SUMIF(WMS!$L$2607:$L$2619,'SAP_17 Septber vs fisik_unrest'!B61,WMS!$AE$2607:$AE$2619)</f>
        <v>0</v>
      </c>
      <c r="K61" s="280">
        <f>SUMIF(RAMCO!$B$4:$B$21630,'SAP_17 Septber vs fisik_unrest'!B61,RAMCO!$D$4:$D$21630)</f>
        <v>990</v>
      </c>
      <c r="L61" s="281">
        <f>SUMIF(RAMCO!$I$4:$I$150,'SAP_17 Septber vs fisik_unrest'!B61,RAMCO!$K$4:$K$150)</f>
        <v>0</v>
      </c>
      <c r="M61" s="261">
        <f t="shared" si="3"/>
        <v>0</v>
      </c>
      <c r="N61" s="262">
        <f t="shared" si="4"/>
        <v>0</v>
      </c>
      <c r="O61" s="262">
        <f t="shared" si="5"/>
        <v>1085</v>
      </c>
      <c r="P61" s="262">
        <f t="shared" si="6"/>
        <v>0</v>
      </c>
      <c r="Q61" s="276">
        <f t="shared" si="7"/>
        <v>1085</v>
      </c>
      <c r="R61" s="276">
        <f t="shared" si="8"/>
        <v>0</v>
      </c>
      <c r="S61" s="263"/>
      <c r="T61" s="249"/>
      <c r="U61" s="115"/>
      <c r="V61" s="133"/>
      <c r="W61" s="115"/>
      <c r="X61" s="133">
        <f t="shared" si="17"/>
        <v>1</v>
      </c>
      <c r="Y61" s="109" t="str">
        <f t="shared" si="15"/>
        <v>ok</v>
      </c>
      <c r="Z61" s="245">
        <f t="shared" si="9"/>
        <v>0</v>
      </c>
      <c r="AA61" s="109" t="str">
        <f t="shared" si="16"/>
        <v>selisih</v>
      </c>
      <c r="AB61" s="109">
        <f t="shared" si="10"/>
        <v>1085</v>
      </c>
      <c r="AC61" s="109" t="str">
        <f t="shared" si="11"/>
        <v>selisih</v>
      </c>
      <c r="AD61" s="245">
        <f t="shared" si="12"/>
        <v>1085</v>
      </c>
      <c r="AE61" s="108" t="str">
        <f t="shared" si="13"/>
        <v>cek</v>
      </c>
      <c r="AF61" s="238">
        <f t="shared" si="14"/>
        <v>0</v>
      </c>
    </row>
    <row r="62" spans="1:32">
      <c r="A62" s="267" t="s">
        <v>2987</v>
      </c>
      <c r="B62" s="268">
        <v>550050071</v>
      </c>
      <c r="C62" s="268" t="s">
        <v>104</v>
      </c>
      <c r="D62" s="268" t="s">
        <v>8</v>
      </c>
      <c r="E62" s="268" t="s">
        <v>9</v>
      </c>
      <c r="F62" s="268" t="s">
        <v>170</v>
      </c>
      <c r="G62" s="264">
        <v>160</v>
      </c>
      <c r="H62" s="279">
        <v>0</v>
      </c>
      <c r="I62" s="280">
        <f>SUMIF(WMS!$L$5:$L$2606,B62,WMS!$AE$5:$AE$2606)</f>
        <v>160</v>
      </c>
      <c r="J62" s="281">
        <f>SUMIF(WMS!$L$2607:$L$2619,'SAP_17 Septber vs fisik_unrest'!B62,WMS!$AE$2607:$AE$2619)</f>
        <v>0</v>
      </c>
      <c r="K62" s="280">
        <f>SUMIF(RAMCO!$B$4:$B$21630,'SAP_17 Septber vs fisik_unrest'!B62,RAMCO!$D$4:$D$21630)</f>
        <v>112</v>
      </c>
      <c r="L62" s="281">
        <f>SUMIF(RAMCO!$I$4:$I$150,'SAP_17 Septber vs fisik_unrest'!B62,RAMCO!$K$4:$K$150)</f>
        <v>0</v>
      </c>
      <c r="M62" s="261">
        <f t="shared" si="3"/>
        <v>0</v>
      </c>
      <c r="N62" s="262">
        <f t="shared" si="4"/>
        <v>0</v>
      </c>
      <c r="O62" s="262">
        <f t="shared" si="5"/>
        <v>48</v>
      </c>
      <c r="P62" s="262">
        <f t="shared" si="6"/>
        <v>0</v>
      </c>
      <c r="Q62" s="276">
        <f t="shared" si="7"/>
        <v>48</v>
      </c>
      <c r="R62" s="276">
        <f t="shared" si="8"/>
        <v>0</v>
      </c>
      <c r="S62" s="263"/>
      <c r="T62" s="249"/>
      <c r="U62" s="115"/>
      <c r="V62" s="133"/>
      <c r="W62" s="115"/>
      <c r="X62" s="133">
        <f t="shared" si="17"/>
        <v>1</v>
      </c>
      <c r="Y62" s="109" t="str">
        <f t="shared" si="15"/>
        <v>ok</v>
      </c>
      <c r="Z62" s="245">
        <f t="shared" si="9"/>
        <v>0</v>
      </c>
      <c r="AA62" s="109" t="str">
        <f t="shared" si="16"/>
        <v>selisih</v>
      </c>
      <c r="AB62" s="109">
        <f t="shared" si="10"/>
        <v>48</v>
      </c>
      <c r="AC62" s="109" t="str">
        <f t="shared" si="11"/>
        <v>selisih</v>
      </c>
      <c r="AD62" s="245">
        <f t="shared" si="12"/>
        <v>48</v>
      </c>
      <c r="AE62" s="108" t="str">
        <f t="shared" si="13"/>
        <v>cek</v>
      </c>
      <c r="AF62" s="238">
        <f t="shared" si="14"/>
        <v>0</v>
      </c>
    </row>
    <row r="63" spans="1:32">
      <c r="A63" s="267" t="s">
        <v>2987</v>
      </c>
      <c r="B63" s="268">
        <v>550050960</v>
      </c>
      <c r="C63" s="268" t="s">
        <v>105</v>
      </c>
      <c r="D63" s="268" t="s">
        <v>8</v>
      </c>
      <c r="E63" s="268" t="s">
        <v>9</v>
      </c>
      <c r="F63" s="268" t="s">
        <v>170</v>
      </c>
      <c r="G63" s="264">
        <v>48</v>
      </c>
      <c r="H63" s="279">
        <v>0</v>
      </c>
      <c r="I63" s="280">
        <f>SUMIF(WMS!$L$5:$L$2606,B63,WMS!$AE$5:$AE$2606)</f>
        <v>48</v>
      </c>
      <c r="J63" s="281">
        <f>SUMIF(WMS!$L$2607:$L$2619,'SAP_17 Septber vs fisik_unrest'!B63,WMS!$AE$2607:$AE$2619)</f>
        <v>0</v>
      </c>
      <c r="K63" s="280">
        <f>SUMIF(RAMCO!$B$4:$B$21630,'SAP_17 Septber vs fisik_unrest'!B63,RAMCO!$D$4:$D$21630)</f>
        <v>48</v>
      </c>
      <c r="L63" s="281">
        <f>SUMIF(RAMCO!$I$4:$I$150,'SAP_17 Septber vs fisik_unrest'!B63,RAMCO!$K$4:$K$150)</f>
        <v>0</v>
      </c>
      <c r="M63" s="261">
        <f t="shared" si="3"/>
        <v>0</v>
      </c>
      <c r="N63" s="262">
        <f t="shared" si="4"/>
        <v>0</v>
      </c>
      <c r="O63" s="262">
        <f t="shared" si="5"/>
        <v>0</v>
      </c>
      <c r="P63" s="262">
        <f t="shared" si="6"/>
        <v>0</v>
      </c>
      <c r="Q63" s="276">
        <f t="shared" si="7"/>
        <v>0</v>
      </c>
      <c r="R63" s="276">
        <f t="shared" si="8"/>
        <v>0</v>
      </c>
      <c r="S63" s="263"/>
      <c r="T63" s="249"/>
      <c r="U63" s="115"/>
      <c r="V63" s="133"/>
      <c r="W63" s="115"/>
      <c r="X63" s="133">
        <f t="shared" si="17"/>
        <v>1</v>
      </c>
      <c r="Y63" s="109" t="str">
        <f t="shared" si="15"/>
        <v>ok</v>
      </c>
      <c r="Z63" s="245">
        <f t="shared" si="9"/>
        <v>0</v>
      </c>
      <c r="AA63" s="109" t="str">
        <f t="shared" si="16"/>
        <v>ok</v>
      </c>
      <c r="AB63" s="109">
        <f t="shared" si="10"/>
        <v>0</v>
      </c>
      <c r="AC63" s="109" t="str">
        <f t="shared" si="11"/>
        <v>ok</v>
      </c>
      <c r="AD63" s="245">
        <f t="shared" si="12"/>
        <v>0</v>
      </c>
      <c r="AE63" s="108" t="str">
        <f t="shared" si="13"/>
        <v/>
      </c>
      <c r="AF63" s="238">
        <f t="shared" si="14"/>
        <v>0</v>
      </c>
    </row>
    <row r="64" spans="1:32">
      <c r="A64" s="267" t="s">
        <v>2987</v>
      </c>
      <c r="B64" s="268">
        <v>550053783</v>
      </c>
      <c r="C64" s="268" t="s">
        <v>107</v>
      </c>
      <c r="D64" s="268" t="s">
        <v>8</v>
      </c>
      <c r="E64" s="268" t="s">
        <v>9</v>
      </c>
      <c r="F64" s="268" t="s">
        <v>170</v>
      </c>
      <c r="G64" s="264">
        <v>11</v>
      </c>
      <c r="H64" s="279">
        <v>0</v>
      </c>
      <c r="I64" s="280">
        <f>SUMIF(WMS!$L$5:$L$2606,B64,WMS!$AE$5:$AE$2606)</f>
        <v>11</v>
      </c>
      <c r="J64" s="281">
        <f>SUMIF(WMS!$L$2607:$L$2619,'SAP_17 Septber vs fisik_unrest'!B64,WMS!$AE$2607:$AE$2619)</f>
        <v>0</v>
      </c>
      <c r="K64" s="280">
        <f>SUMIF(RAMCO!$B$4:$B$21630,'SAP_17 Septber vs fisik_unrest'!B64,RAMCO!$D$4:$D$21630)</f>
        <v>0</v>
      </c>
      <c r="L64" s="281">
        <f>SUMIF(RAMCO!$I$4:$I$150,'SAP_17 Septber vs fisik_unrest'!B64,RAMCO!$K$4:$K$150)</f>
        <v>0</v>
      </c>
      <c r="M64" s="261">
        <f t="shared" si="3"/>
        <v>0</v>
      </c>
      <c r="N64" s="262">
        <f t="shared" si="4"/>
        <v>0</v>
      </c>
      <c r="O64" s="262">
        <f t="shared" si="5"/>
        <v>11</v>
      </c>
      <c r="P64" s="262">
        <f t="shared" si="6"/>
        <v>0</v>
      </c>
      <c r="Q64" s="276">
        <f t="shared" si="7"/>
        <v>11</v>
      </c>
      <c r="R64" s="276">
        <f t="shared" si="8"/>
        <v>0</v>
      </c>
      <c r="S64" s="263"/>
      <c r="T64" s="249"/>
      <c r="U64" s="115"/>
      <c r="V64" s="133"/>
      <c r="W64" s="115"/>
      <c r="X64" s="133">
        <f t="shared" si="17"/>
        <v>1</v>
      </c>
      <c r="Y64" s="109" t="str">
        <f t="shared" si="15"/>
        <v>ok</v>
      </c>
      <c r="Z64" s="245">
        <f t="shared" si="9"/>
        <v>0</v>
      </c>
      <c r="AA64" s="109" t="str">
        <f t="shared" si="16"/>
        <v>selisih</v>
      </c>
      <c r="AB64" s="109">
        <f t="shared" si="10"/>
        <v>11</v>
      </c>
      <c r="AC64" s="109" t="str">
        <f t="shared" si="11"/>
        <v>selisih</v>
      </c>
      <c r="AD64" s="245">
        <f t="shared" si="12"/>
        <v>11</v>
      </c>
      <c r="AE64" s="108" t="str">
        <f t="shared" si="13"/>
        <v>cek</v>
      </c>
      <c r="AF64" s="238">
        <f t="shared" si="14"/>
        <v>0</v>
      </c>
    </row>
    <row r="65" spans="1:32">
      <c r="A65" s="267" t="s">
        <v>2987</v>
      </c>
      <c r="B65" s="268">
        <v>550053880</v>
      </c>
      <c r="C65" s="268" t="s">
        <v>108</v>
      </c>
      <c r="D65" s="268" t="s">
        <v>8</v>
      </c>
      <c r="E65" s="268" t="s">
        <v>9</v>
      </c>
      <c r="F65" s="268" t="s">
        <v>174</v>
      </c>
      <c r="G65" s="264">
        <v>4</v>
      </c>
      <c r="H65" s="279">
        <v>0</v>
      </c>
      <c r="I65" s="280">
        <f>SUMIF(WMS!$L$5:$L$2606,B65,WMS!$AE$5:$AE$2606)</f>
        <v>4</v>
      </c>
      <c r="J65" s="281">
        <f>SUMIF(WMS!$L$2607:$L$2619,'SAP_17 Septber vs fisik_unrest'!B65,WMS!$AE$2607:$AE$2619)</f>
        <v>0</v>
      </c>
      <c r="K65" s="280">
        <f>SUMIF(RAMCO!$B$4:$B$21630,'SAP_17 Septber vs fisik_unrest'!B65,RAMCO!$D$4:$D$21630)</f>
        <v>4</v>
      </c>
      <c r="L65" s="281">
        <f>SUMIF(RAMCO!$I$4:$I$150,'SAP_17 Septber vs fisik_unrest'!B65,RAMCO!$K$4:$K$150)</f>
        <v>0</v>
      </c>
      <c r="M65" s="261">
        <f t="shared" si="3"/>
        <v>0</v>
      </c>
      <c r="N65" s="262">
        <f t="shared" si="4"/>
        <v>0</v>
      </c>
      <c r="O65" s="262">
        <f t="shared" si="5"/>
        <v>0</v>
      </c>
      <c r="P65" s="262">
        <f t="shared" si="6"/>
        <v>0</v>
      </c>
      <c r="Q65" s="276">
        <f t="shared" si="7"/>
        <v>0</v>
      </c>
      <c r="R65" s="276">
        <f t="shared" si="8"/>
        <v>0</v>
      </c>
      <c r="S65" s="263"/>
      <c r="T65" s="249"/>
      <c r="U65" s="115"/>
      <c r="V65" s="133"/>
      <c r="W65" s="115"/>
      <c r="X65" s="133">
        <f t="shared" si="17"/>
        <v>1</v>
      </c>
      <c r="Y65" s="109" t="str">
        <f t="shared" si="15"/>
        <v>ok</v>
      </c>
      <c r="Z65" s="245">
        <f t="shared" si="9"/>
        <v>0</v>
      </c>
      <c r="AA65" s="109" t="str">
        <f t="shared" si="16"/>
        <v>ok</v>
      </c>
      <c r="AB65" s="109">
        <f t="shared" si="10"/>
        <v>0</v>
      </c>
      <c r="AC65" s="109" t="str">
        <f t="shared" si="11"/>
        <v>ok</v>
      </c>
      <c r="AD65" s="245">
        <f t="shared" si="12"/>
        <v>0</v>
      </c>
      <c r="AE65" s="108" t="str">
        <f t="shared" si="13"/>
        <v/>
      </c>
      <c r="AF65" s="238">
        <f t="shared" si="14"/>
        <v>0</v>
      </c>
    </row>
    <row r="66" spans="1:32">
      <c r="A66" s="267" t="s">
        <v>2987</v>
      </c>
      <c r="B66" s="268">
        <v>550054596</v>
      </c>
      <c r="C66" s="268" t="s">
        <v>109</v>
      </c>
      <c r="D66" s="268" t="s">
        <v>8</v>
      </c>
      <c r="E66" s="268" t="s">
        <v>9</v>
      </c>
      <c r="F66" s="268" t="s">
        <v>174</v>
      </c>
      <c r="G66" s="264">
        <v>105</v>
      </c>
      <c r="H66" s="279">
        <v>0</v>
      </c>
      <c r="I66" s="280">
        <f>SUMIF(WMS!$L$5:$L$2606,B66,WMS!$AE$5:$AE$2606)</f>
        <v>105</v>
      </c>
      <c r="J66" s="281">
        <f>SUMIF(WMS!$L$2607:$L$2619,'SAP_17 Septber vs fisik_unrest'!B66,WMS!$AE$2607:$AE$2619)</f>
        <v>0</v>
      </c>
      <c r="K66" s="280">
        <f>SUMIF(RAMCO!$B$4:$B$21630,'SAP_17 Septber vs fisik_unrest'!B66,RAMCO!$D$4:$D$21630)</f>
        <v>122</v>
      </c>
      <c r="L66" s="281">
        <f>SUMIF(RAMCO!$I$4:$I$150,'SAP_17 Septber vs fisik_unrest'!B66,RAMCO!$K$4:$K$150)</f>
        <v>0</v>
      </c>
      <c r="M66" s="261">
        <f t="shared" si="3"/>
        <v>0</v>
      </c>
      <c r="N66" s="262">
        <f t="shared" si="4"/>
        <v>0</v>
      </c>
      <c r="O66" s="262">
        <f t="shared" si="5"/>
        <v>-17</v>
      </c>
      <c r="P66" s="262">
        <f t="shared" si="6"/>
        <v>0</v>
      </c>
      <c r="Q66" s="276">
        <f t="shared" si="7"/>
        <v>-17</v>
      </c>
      <c r="R66" s="276">
        <f t="shared" si="8"/>
        <v>0</v>
      </c>
      <c r="S66" s="263"/>
      <c r="T66" s="249"/>
      <c r="U66" s="115"/>
      <c r="V66" s="133"/>
      <c r="W66" s="115"/>
      <c r="X66" s="133">
        <f t="shared" si="17"/>
        <v>1</v>
      </c>
      <c r="Y66" s="109" t="str">
        <f t="shared" si="15"/>
        <v>ok</v>
      </c>
      <c r="Z66" s="245">
        <f t="shared" si="9"/>
        <v>0</v>
      </c>
      <c r="AA66" s="109" t="str">
        <f t="shared" si="16"/>
        <v>selisih</v>
      </c>
      <c r="AB66" s="109">
        <f t="shared" si="10"/>
        <v>-17</v>
      </c>
      <c r="AC66" s="109" t="str">
        <f t="shared" si="11"/>
        <v>selisih</v>
      </c>
      <c r="AD66" s="245">
        <f t="shared" si="12"/>
        <v>-17</v>
      </c>
      <c r="AE66" s="108" t="str">
        <f t="shared" si="13"/>
        <v>cek</v>
      </c>
      <c r="AF66" s="238">
        <f t="shared" si="14"/>
        <v>0</v>
      </c>
    </row>
    <row r="67" spans="1:32">
      <c r="A67" s="267" t="s">
        <v>2987</v>
      </c>
      <c r="B67" s="268">
        <v>550054878</v>
      </c>
      <c r="C67" s="268" t="s">
        <v>110</v>
      </c>
      <c r="D67" s="268" t="s">
        <v>8</v>
      </c>
      <c r="E67" s="268" t="s">
        <v>9</v>
      </c>
      <c r="F67" s="268" t="s">
        <v>174</v>
      </c>
      <c r="G67" s="264">
        <v>2</v>
      </c>
      <c r="H67" s="279">
        <v>0</v>
      </c>
      <c r="I67" s="280">
        <f>SUMIF(WMS!$L$5:$L$2606,B67,WMS!$AE$5:$AE$2606)</f>
        <v>2</v>
      </c>
      <c r="J67" s="281">
        <f>SUMIF(WMS!$L$2607:$L$2619,'SAP_17 Septber vs fisik_unrest'!B67,WMS!$AE$2607:$AE$2619)</f>
        <v>0</v>
      </c>
      <c r="K67" s="280">
        <f>SUMIF(RAMCO!$B$4:$B$21630,'SAP_17 Septber vs fisik_unrest'!B67,RAMCO!$D$4:$D$21630)</f>
        <v>1</v>
      </c>
      <c r="L67" s="281">
        <f>SUMIF(RAMCO!$I$4:$I$150,'SAP_17 Septber vs fisik_unrest'!B67,RAMCO!$K$4:$K$150)</f>
        <v>0</v>
      </c>
      <c r="M67" s="261">
        <f t="shared" si="3"/>
        <v>0</v>
      </c>
      <c r="N67" s="262">
        <f t="shared" si="4"/>
        <v>0</v>
      </c>
      <c r="O67" s="262">
        <f t="shared" si="5"/>
        <v>1</v>
      </c>
      <c r="P67" s="262">
        <f t="shared" si="6"/>
        <v>0</v>
      </c>
      <c r="Q67" s="276">
        <f t="shared" si="7"/>
        <v>1</v>
      </c>
      <c r="R67" s="276">
        <f t="shared" si="8"/>
        <v>0</v>
      </c>
      <c r="S67" s="263"/>
      <c r="T67" s="249"/>
      <c r="U67" s="115"/>
      <c r="V67" s="133"/>
      <c r="W67" s="115"/>
      <c r="X67" s="133">
        <f t="shared" si="17"/>
        <v>1</v>
      </c>
      <c r="Y67" s="109" t="str">
        <f t="shared" si="15"/>
        <v>ok</v>
      </c>
      <c r="Z67" s="245">
        <f t="shared" si="9"/>
        <v>0</v>
      </c>
      <c r="AA67" s="109" t="str">
        <f t="shared" si="16"/>
        <v>selisih</v>
      </c>
      <c r="AB67" s="109">
        <f t="shared" si="10"/>
        <v>1</v>
      </c>
      <c r="AC67" s="109" t="str">
        <f t="shared" si="11"/>
        <v>selisih</v>
      </c>
      <c r="AD67" s="245">
        <f t="shared" si="12"/>
        <v>1</v>
      </c>
      <c r="AE67" s="108" t="str">
        <f t="shared" si="13"/>
        <v>cek</v>
      </c>
      <c r="AF67" s="238">
        <f t="shared" si="14"/>
        <v>0</v>
      </c>
    </row>
    <row r="68" spans="1:32">
      <c r="A68" s="267" t="s">
        <v>2987</v>
      </c>
      <c r="B68" s="268">
        <v>550054879</v>
      </c>
      <c r="C68" s="268" t="s">
        <v>111</v>
      </c>
      <c r="D68" s="268" t="s">
        <v>8</v>
      </c>
      <c r="E68" s="268" t="s">
        <v>9</v>
      </c>
      <c r="F68" s="268" t="s">
        <v>174</v>
      </c>
      <c r="G68" s="264">
        <v>92</v>
      </c>
      <c r="H68" s="279">
        <v>0</v>
      </c>
      <c r="I68" s="280">
        <f>SUMIF(WMS!$L$5:$L$2606,B68,WMS!$AE$5:$AE$2606)</f>
        <v>92</v>
      </c>
      <c r="J68" s="281">
        <f>SUMIF(WMS!$L$2607:$L$2619,'SAP_17 Septber vs fisik_unrest'!B68,WMS!$AE$2607:$AE$2619)</f>
        <v>0</v>
      </c>
      <c r="K68" s="280">
        <f>SUMIF(RAMCO!$B$4:$B$21630,'SAP_17 Septber vs fisik_unrest'!B68,RAMCO!$D$4:$D$21630)</f>
        <v>39</v>
      </c>
      <c r="L68" s="281">
        <f>SUMIF(RAMCO!$I$4:$I$150,'SAP_17 Septber vs fisik_unrest'!B68,RAMCO!$K$4:$K$150)</f>
        <v>0</v>
      </c>
      <c r="M68" s="261">
        <f t="shared" si="3"/>
        <v>0</v>
      </c>
      <c r="N68" s="262">
        <f t="shared" si="4"/>
        <v>0</v>
      </c>
      <c r="O68" s="262">
        <f t="shared" si="5"/>
        <v>53</v>
      </c>
      <c r="P68" s="262">
        <f t="shared" si="6"/>
        <v>0</v>
      </c>
      <c r="Q68" s="276">
        <f t="shared" si="7"/>
        <v>53</v>
      </c>
      <c r="R68" s="276">
        <f t="shared" si="8"/>
        <v>0</v>
      </c>
      <c r="S68" s="263"/>
      <c r="T68" s="249"/>
      <c r="U68" s="115"/>
      <c r="V68" s="133"/>
      <c r="W68" s="115"/>
      <c r="X68" s="133">
        <f t="shared" si="17"/>
        <v>1</v>
      </c>
      <c r="Y68" s="109" t="str">
        <f t="shared" si="15"/>
        <v>ok</v>
      </c>
      <c r="Z68" s="245">
        <f t="shared" si="9"/>
        <v>0</v>
      </c>
      <c r="AA68" s="109" t="str">
        <f t="shared" si="16"/>
        <v>selisih</v>
      </c>
      <c r="AB68" s="109">
        <f t="shared" si="10"/>
        <v>53</v>
      </c>
      <c r="AC68" s="109" t="str">
        <f t="shared" si="11"/>
        <v>selisih</v>
      </c>
      <c r="AD68" s="245">
        <f t="shared" si="12"/>
        <v>53</v>
      </c>
      <c r="AE68" s="108" t="str">
        <f t="shared" si="13"/>
        <v>cek</v>
      </c>
      <c r="AF68" s="238">
        <f t="shared" si="14"/>
        <v>0</v>
      </c>
    </row>
    <row r="69" spans="1:32">
      <c r="A69" s="267" t="s">
        <v>2987</v>
      </c>
      <c r="B69" s="268">
        <v>550056224</v>
      </c>
      <c r="C69" s="268" t="s">
        <v>112</v>
      </c>
      <c r="D69" s="268" t="s">
        <v>8</v>
      </c>
      <c r="E69" s="268" t="s">
        <v>9</v>
      </c>
      <c r="F69" s="268" t="s">
        <v>174</v>
      </c>
      <c r="G69" s="264">
        <v>9</v>
      </c>
      <c r="H69" s="279">
        <v>0</v>
      </c>
      <c r="I69" s="280">
        <f>SUMIF(WMS!$L$5:$L$2606,B69,WMS!$AE$5:$AE$2606)</f>
        <v>9</v>
      </c>
      <c r="J69" s="281">
        <f>SUMIF(WMS!$L$2607:$L$2619,'SAP_17 Septber vs fisik_unrest'!B69,WMS!$AE$2607:$AE$2619)</f>
        <v>0</v>
      </c>
      <c r="K69" s="280">
        <f>SUMIF(RAMCO!$B$4:$B$21630,'SAP_17 Septber vs fisik_unrest'!B69,RAMCO!$D$4:$D$21630)</f>
        <v>20</v>
      </c>
      <c r="L69" s="281">
        <f>SUMIF(RAMCO!$I$4:$I$150,'SAP_17 Septber vs fisik_unrest'!B69,RAMCO!$K$4:$K$150)</f>
        <v>0</v>
      </c>
      <c r="M69" s="261">
        <f t="shared" si="3"/>
        <v>0</v>
      </c>
      <c r="N69" s="262">
        <f t="shared" si="4"/>
        <v>0</v>
      </c>
      <c r="O69" s="262">
        <f t="shared" si="5"/>
        <v>-11</v>
      </c>
      <c r="P69" s="262">
        <f t="shared" si="6"/>
        <v>0</v>
      </c>
      <c r="Q69" s="276">
        <f t="shared" si="7"/>
        <v>-11</v>
      </c>
      <c r="R69" s="276">
        <f t="shared" si="8"/>
        <v>0</v>
      </c>
      <c r="S69" s="263"/>
      <c r="T69" s="249"/>
      <c r="U69" s="115"/>
      <c r="V69" s="133"/>
      <c r="W69" s="115"/>
      <c r="X69" s="133">
        <f t="shared" si="17"/>
        <v>1</v>
      </c>
      <c r="Y69" s="109" t="str">
        <f t="shared" si="15"/>
        <v>ok</v>
      </c>
      <c r="Z69" s="245">
        <f t="shared" si="9"/>
        <v>0</v>
      </c>
      <c r="AA69" s="109" t="str">
        <f t="shared" si="16"/>
        <v>selisih</v>
      </c>
      <c r="AB69" s="109">
        <f t="shared" si="10"/>
        <v>-11</v>
      </c>
      <c r="AC69" s="109" t="str">
        <f t="shared" si="11"/>
        <v>selisih</v>
      </c>
      <c r="AD69" s="245">
        <f t="shared" si="12"/>
        <v>-11</v>
      </c>
      <c r="AE69" s="108" t="str">
        <f t="shared" si="13"/>
        <v>cek</v>
      </c>
      <c r="AF69" s="238">
        <f t="shared" si="14"/>
        <v>0</v>
      </c>
    </row>
    <row r="70" spans="1:32">
      <c r="A70" s="267" t="s">
        <v>2987</v>
      </c>
      <c r="B70" s="268">
        <v>550056226</v>
      </c>
      <c r="C70" s="268" t="s">
        <v>113</v>
      </c>
      <c r="D70" s="268" t="s">
        <v>8</v>
      </c>
      <c r="E70" s="268" t="s">
        <v>9</v>
      </c>
      <c r="F70" s="268" t="s">
        <v>174</v>
      </c>
      <c r="G70" s="264">
        <v>8</v>
      </c>
      <c r="H70" s="279">
        <v>0</v>
      </c>
      <c r="I70" s="280">
        <f>SUMIF(WMS!$L$5:$L$2606,B70,WMS!$AE$5:$AE$2606)</f>
        <v>8</v>
      </c>
      <c r="J70" s="281">
        <f>SUMIF(WMS!$L$2607:$L$2619,'SAP_17 Septber vs fisik_unrest'!B70,WMS!$AE$2607:$AE$2619)</f>
        <v>0</v>
      </c>
      <c r="K70" s="280">
        <f>SUMIF(RAMCO!$B$4:$B$21630,'SAP_17 Septber vs fisik_unrest'!B70,RAMCO!$D$4:$D$21630)</f>
        <v>22</v>
      </c>
      <c r="L70" s="281">
        <f>SUMIF(RAMCO!$I$4:$I$150,'SAP_17 Septber vs fisik_unrest'!B70,RAMCO!$K$4:$K$150)</f>
        <v>0</v>
      </c>
      <c r="M70" s="261">
        <f t="shared" ref="M70:M100" si="18">G70-I70</f>
        <v>0</v>
      </c>
      <c r="N70" s="262">
        <f t="shared" ref="N70:N100" si="19">H70-J70</f>
        <v>0</v>
      </c>
      <c r="O70" s="262">
        <f t="shared" ref="O70:O100" si="20">I70-K70</f>
        <v>-14</v>
      </c>
      <c r="P70" s="262">
        <f t="shared" ref="P70:P100" si="21">J70-L70</f>
        <v>0</v>
      </c>
      <c r="Q70" s="276">
        <f t="shared" si="7"/>
        <v>-14</v>
      </c>
      <c r="R70" s="276">
        <f t="shared" si="8"/>
        <v>0</v>
      </c>
      <c r="S70" s="263"/>
      <c r="T70" s="249"/>
      <c r="U70" s="115"/>
      <c r="V70" s="133"/>
      <c r="W70" s="115"/>
      <c r="X70" s="133">
        <f t="shared" si="17"/>
        <v>1</v>
      </c>
      <c r="Y70" s="109" t="str">
        <f t="shared" ref="Y70:Y100" si="22">IF(OR(M70&lt;&gt;0,N70&lt;&gt;0),"selisih","ok")</f>
        <v>ok</v>
      </c>
      <c r="Z70" s="245">
        <f t="shared" si="9"/>
        <v>0</v>
      </c>
      <c r="AA70" s="109" t="str">
        <f t="shared" ref="AA70:AA100" si="23">IF(OR(O70&lt;&gt;0,P70&lt;&gt;0),"selisih","ok")</f>
        <v>selisih</v>
      </c>
      <c r="AB70" s="109">
        <f t="shared" ref="AB70:AB104" si="24">SUM($I70:$J70)-SUM($K70:$L70)</f>
        <v>-14</v>
      </c>
      <c r="AC70" s="109" t="str">
        <f t="shared" si="11"/>
        <v>selisih</v>
      </c>
      <c r="AD70" s="245">
        <f t="shared" si="12"/>
        <v>-14</v>
      </c>
      <c r="AE70" s="108" t="str">
        <f t="shared" si="13"/>
        <v>cek</v>
      </c>
      <c r="AF70" s="238">
        <f t="shared" si="14"/>
        <v>0</v>
      </c>
    </row>
    <row r="71" spans="1:32">
      <c r="A71" s="267" t="s">
        <v>2987</v>
      </c>
      <c r="B71" s="268">
        <v>550056227</v>
      </c>
      <c r="C71" s="268" t="s">
        <v>114</v>
      </c>
      <c r="D71" s="268" t="s">
        <v>8</v>
      </c>
      <c r="E71" s="268" t="s">
        <v>9</v>
      </c>
      <c r="F71" s="268" t="s">
        <v>174</v>
      </c>
      <c r="G71" s="264">
        <v>2</v>
      </c>
      <c r="H71" s="279">
        <v>0</v>
      </c>
      <c r="I71" s="280">
        <f>SUMIF(WMS!$L$5:$L$2606,B71,WMS!$AE$5:$AE$2606)</f>
        <v>2</v>
      </c>
      <c r="J71" s="281">
        <f>SUMIF(WMS!$L$2607:$L$2619,'SAP_17 Septber vs fisik_unrest'!B71,WMS!$AE$2607:$AE$2619)</f>
        <v>0</v>
      </c>
      <c r="K71" s="280">
        <f>SUMIF(RAMCO!$B$4:$B$21630,'SAP_17 Septber vs fisik_unrest'!B71,RAMCO!$D$4:$D$21630)</f>
        <v>3</v>
      </c>
      <c r="L71" s="281">
        <f>SUMIF(RAMCO!$I$4:$I$150,'SAP_17 Septber vs fisik_unrest'!B71,RAMCO!$K$4:$K$150)</f>
        <v>0</v>
      </c>
      <c r="M71" s="261">
        <f t="shared" si="18"/>
        <v>0</v>
      </c>
      <c r="N71" s="262">
        <f t="shared" si="19"/>
        <v>0</v>
      </c>
      <c r="O71" s="262">
        <f t="shared" si="20"/>
        <v>-1</v>
      </c>
      <c r="P71" s="262">
        <f t="shared" si="21"/>
        <v>0</v>
      </c>
      <c r="Q71" s="276">
        <f t="shared" ref="Q71:Q100" si="25">G71-K71</f>
        <v>-1</v>
      </c>
      <c r="R71" s="276">
        <f t="shared" ref="R71:R100" si="26">H71-L71</f>
        <v>0</v>
      </c>
      <c r="S71" s="263"/>
      <c r="T71" s="249"/>
      <c r="U71" s="115"/>
      <c r="V71" s="133"/>
      <c r="W71" s="115"/>
      <c r="X71" s="133">
        <f t="shared" si="17"/>
        <v>1</v>
      </c>
      <c r="Y71" s="109" t="str">
        <f t="shared" si="22"/>
        <v>ok</v>
      </c>
      <c r="Z71" s="245">
        <f t="shared" ref="Z71:Z106" si="27">SUM($I71:$J71)-SUM($G71:$H71)</f>
        <v>0</v>
      </c>
      <c r="AA71" s="109" t="str">
        <f t="shared" si="23"/>
        <v>selisih</v>
      </c>
      <c r="AB71" s="109">
        <f t="shared" si="24"/>
        <v>-1</v>
      </c>
      <c r="AC71" s="109" t="str">
        <f t="shared" ref="AC71:AC100" si="28">IF(OR(Q71&lt;&gt;0,R71&lt;&gt;0),"selisih","ok")</f>
        <v>selisih</v>
      </c>
      <c r="AD71" s="245">
        <f t="shared" ref="AD71:AD104" si="29">SUM($G71:$H71)-SUM($K71:$L71)</f>
        <v>-1</v>
      </c>
      <c r="AE71" s="108" t="str">
        <f t="shared" ref="AE71:AE100" si="30">IF(OR(Y71="selisih",AA71="selisih",AC71="selisih"),"cek","")</f>
        <v>cek</v>
      </c>
      <c r="AF71" s="238">
        <f t="shared" ref="AF71:AF100" si="31">I71-G71</f>
        <v>0</v>
      </c>
    </row>
    <row r="72" spans="1:32">
      <c r="A72" s="267" t="s">
        <v>2987</v>
      </c>
      <c r="B72" s="268">
        <v>550056228</v>
      </c>
      <c r="C72" s="268" t="s">
        <v>115</v>
      </c>
      <c r="D72" s="268" t="s">
        <v>8</v>
      </c>
      <c r="E72" s="268" t="s">
        <v>9</v>
      </c>
      <c r="F72" s="268" t="s">
        <v>174</v>
      </c>
      <c r="G72" s="264">
        <v>11</v>
      </c>
      <c r="H72" s="279">
        <v>0</v>
      </c>
      <c r="I72" s="280">
        <f>SUMIF(WMS!$L$5:$L$2606,B72,WMS!$AE$5:$AE$2606)</f>
        <v>11</v>
      </c>
      <c r="J72" s="281">
        <f>SUMIF(WMS!$L$2607:$L$2619,'SAP_17 Septber vs fisik_unrest'!B72,WMS!$AE$2607:$AE$2619)</f>
        <v>0</v>
      </c>
      <c r="K72" s="280">
        <f>SUMIF(RAMCO!$B$4:$B$21630,'SAP_17 Septber vs fisik_unrest'!B72,RAMCO!$D$4:$D$21630)</f>
        <v>15</v>
      </c>
      <c r="L72" s="281">
        <f>SUMIF(RAMCO!$I$4:$I$150,'SAP_17 Septber vs fisik_unrest'!B72,RAMCO!$K$4:$K$150)</f>
        <v>0</v>
      </c>
      <c r="M72" s="261">
        <f t="shared" si="18"/>
        <v>0</v>
      </c>
      <c r="N72" s="262">
        <f t="shared" si="19"/>
        <v>0</v>
      </c>
      <c r="O72" s="262">
        <f t="shared" si="20"/>
        <v>-4</v>
      </c>
      <c r="P72" s="262">
        <f t="shared" si="21"/>
        <v>0</v>
      </c>
      <c r="Q72" s="276">
        <f t="shared" si="25"/>
        <v>-4</v>
      </c>
      <c r="R72" s="276">
        <f t="shared" si="26"/>
        <v>0</v>
      </c>
      <c r="S72" s="263"/>
      <c r="T72" s="249"/>
      <c r="U72" s="115"/>
      <c r="V72" s="133"/>
      <c r="W72" s="115"/>
      <c r="X72" s="133">
        <f t="shared" ref="X72:X104" si="32">COUNTIF($B$8:$B$1042,B72)</f>
        <v>1</v>
      </c>
      <c r="Y72" s="109" t="str">
        <f t="shared" si="22"/>
        <v>ok</v>
      </c>
      <c r="Z72" s="245">
        <f t="shared" si="27"/>
        <v>0</v>
      </c>
      <c r="AA72" s="109" t="str">
        <f t="shared" si="23"/>
        <v>selisih</v>
      </c>
      <c r="AB72" s="109">
        <f t="shared" si="24"/>
        <v>-4</v>
      </c>
      <c r="AC72" s="109" t="str">
        <f t="shared" si="28"/>
        <v>selisih</v>
      </c>
      <c r="AD72" s="245">
        <f t="shared" si="29"/>
        <v>-4</v>
      </c>
      <c r="AE72" s="108" t="str">
        <f t="shared" si="30"/>
        <v>cek</v>
      </c>
      <c r="AF72" s="238">
        <f t="shared" si="31"/>
        <v>0</v>
      </c>
    </row>
    <row r="73" spans="1:32">
      <c r="A73" s="267" t="s">
        <v>2987</v>
      </c>
      <c r="B73" s="268">
        <v>550059938</v>
      </c>
      <c r="C73" s="268" t="s">
        <v>28</v>
      </c>
      <c r="D73" s="268" t="s">
        <v>8</v>
      </c>
      <c r="E73" s="268" t="s">
        <v>9</v>
      </c>
      <c r="F73" s="268" t="s">
        <v>170</v>
      </c>
      <c r="G73" s="264">
        <v>18</v>
      </c>
      <c r="H73" s="279">
        <v>0</v>
      </c>
      <c r="I73" s="280">
        <f>SUMIF(WMS!$L$5:$L$2606,B73,WMS!$AE$5:$AE$2606)</f>
        <v>18</v>
      </c>
      <c r="J73" s="281">
        <f>SUMIF(WMS!$L$2607:$L$2619,'SAP_17 Septber vs fisik_unrest'!B73,WMS!$AE$2607:$AE$2619)</f>
        <v>0</v>
      </c>
      <c r="K73" s="280">
        <f>SUMIF(RAMCO!$B$4:$B$21630,'SAP_17 Septber vs fisik_unrest'!B73,RAMCO!$D$4:$D$21630)</f>
        <v>0</v>
      </c>
      <c r="L73" s="281">
        <f>SUMIF(RAMCO!$I$4:$I$150,'SAP_17 Septber vs fisik_unrest'!B73,RAMCO!$K$4:$K$150)</f>
        <v>0</v>
      </c>
      <c r="M73" s="261">
        <f t="shared" si="18"/>
        <v>0</v>
      </c>
      <c r="N73" s="262">
        <f t="shared" si="19"/>
        <v>0</v>
      </c>
      <c r="O73" s="262">
        <f t="shared" si="20"/>
        <v>18</v>
      </c>
      <c r="P73" s="262">
        <f t="shared" si="21"/>
        <v>0</v>
      </c>
      <c r="Q73" s="276">
        <f t="shared" si="25"/>
        <v>18</v>
      </c>
      <c r="R73" s="276">
        <f t="shared" si="26"/>
        <v>0</v>
      </c>
      <c r="S73" s="263"/>
      <c r="T73" s="249"/>
      <c r="U73" s="115"/>
      <c r="V73" s="133"/>
      <c r="W73" s="115"/>
      <c r="X73" s="133">
        <f t="shared" si="32"/>
        <v>1</v>
      </c>
      <c r="Y73" s="109" t="str">
        <f t="shared" si="22"/>
        <v>ok</v>
      </c>
      <c r="Z73" s="245">
        <f t="shared" si="27"/>
        <v>0</v>
      </c>
      <c r="AA73" s="109" t="str">
        <f t="shared" si="23"/>
        <v>selisih</v>
      </c>
      <c r="AB73" s="109">
        <f t="shared" si="24"/>
        <v>18</v>
      </c>
      <c r="AC73" s="109" t="str">
        <f t="shared" si="28"/>
        <v>selisih</v>
      </c>
      <c r="AD73" s="245">
        <f t="shared" si="29"/>
        <v>18</v>
      </c>
      <c r="AE73" s="108" t="str">
        <f t="shared" si="30"/>
        <v>cek</v>
      </c>
      <c r="AF73" s="238">
        <f t="shared" si="31"/>
        <v>0</v>
      </c>
    </row>
    <row r="74" spans="1:32">
      <c r="A74" s="267" t="s">
        <v>2987</v>
      </c>
      <c r="B74" s="268">
        <v>550061081</v>
      </c>
      <c r="C74" s="268" t="s">
        <v>117</v>
      </c>
      <c r="D74" s="268" t="s">
        <v>8</v>
      </c>
      <c r="E74" s="268" t="s">
        <v>9</v>
      </c>
      <c r="F74" s="268" t="s">
        <v>170</v>
      </c>
      <c r="G74" s="264">
        <v>76</v>
      </c>
      <c r="H74" s="279">
        <v>0</v>
      </c>
      <c r="I74" s="280">
        <f>SUMIF(WMS!$L$5:$L$2606,B74,WMS!$AE$5:$AE$2606)</f>
        <v>76</v>
      </c>
      <c r="J74" s="281">
        <f>SUMIF(WMS!$L$2607:$L$2619,'SAP_17 Septber vs fisik_unrest'!B74,WMS!$AE$2607:$AE$2619)</f>
        <v>0</v>
      </c>
      <c r="K74" s="280">
        <f>SUMIF(RAMCO!$B$4:$B$21630,'SAP_17 Septber vs fisik_unrest'!B74,RAMCO!$D$4:$D$21630)</f>
        <v>231</v>
      </c>
      <c r="L74" s="281">
        <f>SUMIF(RAMCO!$I$4:$I$150,'SAP_17 Septber vs fisik_unrest'!B74,RAMCO!$K$4:$K$150)</f>
        <v>0</v>
      </c>
      <c r="M74" s="261">
        <f t="shared" si="18"/>
        <v>0</v>
      </c>
      <c r="N74" s="262">
        <f t="shared" si="19"/>
        <v>0</v>
      </c>
      <c r="O74" s="262">
        <f t="shared" si="20"/>
        <v>-155</v>
      </c>
      <c r="P74" s="262">
        <f t="shared" si="21"/>
        <v>0</v>
      </c>
      <c r="Q74" s="276">
        <f t="shared" si="25"/>
        <v>-155</v>
      </c>
      <c r="R74" s="276">
        <f t="shared" si="26"/>
        <v>0</v>
      </c>
      <c r="S74" s="263"/>
      <c r="T74" s="249"/>
      <c r="U74" s="115"/>
      <c r="V74" s="133"/>
      <c r="W74" s="115"/>
      <c r="X74" s="133">
        <f t="shared" si="32"/>
        <v>1</v>
      </c>
      <c r="Y74" s="109" t="str">
        <f t="shared" si="22"/>
        <v>ok</v>
      </c>
      <c r="Z74" s="245">
        <f t="shared" si="27"/>
        <v>0</v>
      </c>
      <c r="AA74" s="109" t="str">
        <f t="shared" si="23"/>
        <v>selisih</v>
      </c>
      <c r="AB74" s="109">
        <f t="shared" si="24"/>
        <v>-155</v>
      </c>
      <c r="AC74" s="109" t="str">
        <f t="shared" si="28"/>
        <v>selisih</v>
      </c>
      <c r="AD74" s="245">
        <f t="shared" si="29"/>
        <v>-155</v>
      </c>
      <c r="AE74" s="108" t="str">
        <f t="shared" si="30"/>
        <v>cek</v>
      </c>
      <c r="AF74" s="238">
        <f t="shared" si="31"/>
        <v>0</v>
      </c>
    </row>
    <row r="75" spans="1:32">
      <c r="A75" s="267" t="s">
        <v>2987</v>
      </c>
      <c r="B75" s="268">
        <v>550062285</v>
      </c>
      <c r="C75" s="268" t="s">
        <v>179</v>
      </c>
      <c r="D75" s="268" t="s">
        <v>8</v>
      </c>
      <c r="E75" s="268" t="s">
        <v>9</v>
      </c>
      <c r="F75" s="268" t="s">
        <v>174</v>
      </c>
      <c r="G75" s="264">
        <v>180</v>
      </c>
      <c r="H75" s="279">
        <v>0</v>
      </c>
      <c r="I75" s="280">
        <f>SUMIF(WMS!$L$5:$L$2606,B75,WMS!$AE$5:$AE$2606)</f>
        <v>180</v>
      </c>
      <c r="J75" s="281">
        <f>SUMIF(WMS!$L$2607:$L$2619,'SAP_17 Septber vs fisik_unrest'!B75,WMS!$AE$2607:$AE$2619)</f>
        <v>0</v>
      </c>
      <c r="K75" s="280">
        <f>SUMIF(RAMCO!$B$4:$B$21630,'SAP_17 Septber vs fisik_unrest'!B75,RAMCO!$D$4:$D$21630)</f>
        <v>180</v>
      </c>
      <c r="L75" s="281">
        <f>SUMIF(RAMCO!$I$4:$I$150,'SAP_17 Septber vs fisik_unrest'!B75,RAMCO!$K$4:$K$150)</f>
        <v>0</v>
      </c>
      <c r="M75" s="261">
        <f t="shared" si="18"/>
        <v>0</v>
      </c>
      <c r="N75" s="262">
        <f t="shared" si="19"/>
        <v>0</v>
      </c>
      <c r="O75" s="262">
        <f t="shared" si="20"/>
        <v>0</v>
      </c>
      <c r="P75" s="262">
        <f t="shared" si="21"/>
        <v>0</v>
      </c>
      <c r="Q75" s="276">
        <f t="shared" si="25"/>
        <v>0</v>
      </c>
      <c r="R75" s="276">
        <f t="shared" si="26"/>
        <v>0</v>
      </c>
      <c r="S75" s="263"/>
      <c r="T75" s="249"/>
      <c r="U75" s="115"/>
      <c r="V75" s="133"/>
      <c r="W75" s="115"/>
      <c r="X75" s="133">
        <f t="shared" si="32"/>
        <v>1</v>
      </c>
      <c r="Y75" s="109" t="str">
        <f t="shared" si="22"/>
        <v>ok</v>
      </c>
      <c r="Z75" s="245">
        <f t="shared" si="27"/>
        <v>0</v>
      </c>
      <c r="AA75" s="109" t="str">
        <f t="shared" si="23"/>
        <v>ok</v>
      </c>
      <c r="AB75" s="109">
        <f t="shared" si="24"/>
        <v>0</v>
      </c>
      <c r="AC75" s="109" t="str">
        <f t="shared" si="28"/>
        <v>ok</v>
      </c>
      <c r="AD75" s="245">
        <f t="shared" si="29"/>
        <v>0</v>
      </c>
      <c r="AE75" s="108" t="str">
        <f t="shared" si="30"/>
        <v/>
      </c>
      <c r="AF75" s="238">
        <f t="shared" si="31"/>
        <v>0</v>
      </c>
    </row>
    <row r="76" spans="1:32">
      <c r="A76" s="267" t="s">
        <v>2987</v>
      </c>
      <c r="B76" s="268">
        <v>550062460</v>
      </c>
      <c r="C76" s="268" t="s">
        <v>119</v>
      </c>
      <c r="D76" s="268" t="s">
        <v>8</v>
      </c>
      <c r="E76" s="268" t="s">
        <v>9</v>
      </c>
      <c r="F76" s="268" t="s">
        <v>170</v>
      </c>
      <c r="G76" s="264">
        <v>3554</v>
      </c>
      <c r="H76" s="279">
        <v>0</v>
      </c>
      <c r="I76" s="280">
        <f>SUMIF(WMS!$L$5:$L$2606,B76,WMS!$AE$5:$AE$2606)</f>
        <v>3554</v>
      </c>
      <c r="J76" s="281">
        <f>SUMIF(WMS!$L$2607:$L$2619,'SAP_17 Septber vs fisik_unrest'!B76,WMS!$AE$2607:$AE$2619)</f>
        <v>0</v>
      </c>
      <c r="K76" s="280">
        <f>SUMIF(RAMCO!$B$4:$B$21630,'SAP_17 Septber vs fisik_unrest'!B76,RAMCO!$D$4:$D$21630)</f>
        <v>2647</v>
      </c>
      <c r="L76" s="281">
        <f>SUMIF(RAMCO!$I$4:$I$150,'SAP_17 Septber vs fisik_unrest'!B76,RAMCO!$K$4:$K$150)</f>
        <v>0</v>
      </c>
      <c r="M76" s="261">
        <f t="shared" si="18"/>
        <v>0</v>
      </c>
      <c r="N76" s="262">
        <f t="shared" si="19"/>
        <v>0</v>
      </c>
      <c r="O76" s="262">
        <f t="shared" si="20"/>
        <v>907</v>
      </c>
      <c r="P76" s="262">
        <f t="shared" si="21"/>
        <v>0</v>
      </c>
      <c r="Q76" s="276">
        <f t="shared" si="25"/>
        <v>907</v>
      </c>
      <c r="R76" s="276">
        <f t="shared" si="26"/>
        <v>0</v>
      </c>
      <c r="S76" s="263"/>
      <c r="T76" s="249"/>
      <c r="U76" s="115"/>
      <c r="V76" s="133"/>
      <c r="W76" s="115"/>
      <c r="X76" s="133">
        <f t="shared" si="32"/>
        <v>1</v>
      </c>
      <c r="Y76" s="109" t="str">
        <f t="shared" si="22"/>
        <v>ok</v>
      </c>
      <c r="Z76" s="245">
        <f t="shared" si="27"/>
        <v>0</v>
      </c>
      <c r="AA76" s="109" t="str">
        <f t="shared" si="23"/>
        <v>selisih</v>
      </c>
      <c r="AB76" s="109">
        <f t="shared" si="24"/>
        <v>907</v>
      </c>
      <c r="AC76" s="109" t="str">
        <f t="shared" si="28"/>
        <v>selisih</v>
      </c>
      <c r="AD76" s="245">
        <f t="shared" si="29"/>
        <v>907</v>
      </c>
      <c r="AE76" s="108" t="str">
        <f t="shared" si="30"/>
        <v>cek</v>
      </c>
      <c r="AF76" s="238">
        <f t="shared" si="31"/>
        <v>0</v>
      </c>
    </row>
    <row r="77" spans="1:32">
      <c r="A77" s="267" t="s">
        <v>2987</v>
      </c>
      <c r="B77" s="268">
        <v>550062461</v>
      </c>
      <c r="C77" s="268" t="s">
        <v>7</v>
      </c>
      <c r="D77" s="268" t="s">
        <v>8</v>
      </c>
      <c r="E77" s="268" t="s">
        <v>9</v>
      </c>
      <c r="F77" s="268" t="s">
        <v>170</v>
      </c>
      <c r="G77" s="264">
        <v>2346</v>
      </c>
      <c r="H77" s="279">
        <v>0</v>
      </c>
      <c r="I77" s="280">
        <f>SUMIF(WMS!$L$5:$L$2606,B77,WMS!$AE$5:$AE$2606)</f>
        <v>2346</v>
      </c>
      <c r="J77" s="281">
        <f>SUMIF(WMS!$L$2607:$L$2619,'SAP_17 Septber vs fisik_unrest'!B77,WMS!$AE$2607:$AE$2619)</f>
        <v>0</v>
      </c>
      <c r="K77" s="280">
        <f>SUMIF(RAMCO!$B$4:$B$21630,'SAP_17 Septber vs fisik_unrest'!B77,RAMCO!$D$4:$D$21630)</f>
        <v>3548</v>
      </c>
      <c r="L77" s="281">
        <f>SUMIF(RAMCO!$I$4:$I$150,'SAP_17 Septber vs fisik_unrest'!B77,RAMCO!$K$4:$K$150)</f>
        <v>0</v>
      </c>
      <c r="M77" s="261">
        <f t="shared" si="18"/>
        <v>0</v>
      </c>
      <c r="N77" s="262">
        <f t="shared" si="19"/>
        <v>0</v>
      </c>
      <c r="O77" s="262">
        <f t="shared" si="20"/>
        <v>-1202</v>
      </c>
      <c r="P77" s="262">
        <f t="shared" si="21"/>
        <v>0</v>
      </c>
      <c r="Q77" s="276">
        <f t="shared" si="25"/>
        <v>-1202</v>
      </c>
      <c r="R77" s="276">
        <f t="shared" si="26"/>
        <v>0</v>
      </c>
      <c r="S77" s="263"/>
      <c r="T77" s="249"/>
      <c r="U77" s="115"/>
      <c r="V77" s="133"/>
      <c r="W77" s="115"/>
      <c r="X77" s="133">
        <f t="shared" si="32"/>
        <v>1</v>
      </c>
      <c r="Y77" s="109" t="str">
        <f t="shared" si="22"/>
        <v>ok</v>
      </c>
      <c r="Z77" s="245">
        <f t="shared" si="27"/>
        <v>0</v>
      </c>
      <c r="AA77" s="109" t="str">
        <f t="shared" si="23"/>
        <v>selisih</v>
      </c>
      <c r="AB77" s="109">
        <f t="shared" si="24"/>
        <v>-1202</v>
      </c>
      <c r="AC77" s="109" t="str">
        <f t="shared" si="28"/>
        <v>selisih</v>
      </c>
      <c r="AD77" s="245">
        <f t="shared" si="29"/>
        <v>-1202</v>
      </c>
      <c r="AE77" s="108" t="str">
        <f t="shared" si="30"/>
        <v>cek</v>
      </c>
      <c r="AF77" s="238">
        <f t="shared" si="31"/>
        <v>0</v>
      </c>
    </row>
    <row r="78" spans="1:32">
      <c r="A78" s="267" t="s">
        <v>2987</v>
      </c>
      <c r="B78" s="268">
        <v>550062462</v>
      </c>
      <c r="C78" s="268" t="s">
        <v>3303</v>
      </c>
      <c r="D78" s="268" t="s">
        <v>8</v>
      </c>
      <c r="E78" s="268" t="s">
        <v>9</v>
      </c>
      <c r="F78" s="268" t="s">
        <v>170</v>
      </c>
      <c r="G78" s="264">
        <v>2087</v>
      </c>
      <c r="H78" s="279">
        <v>0</v>
      </c>
      <c r="I78" s="280">
        <f>SUMIF(WMS!$L$5:$L$2606,B78,WMS!$AE$5:$AE$2606)</f>
        <v>2087</v>
      </c>
      <c r="J78" s="281">
        <f>SUMIF(WMS!$L$2607:$L$2619,'SAP_17 Septber vs fisik_unrest'!B78,WMS!$AE$2607:$AE$2619)</f>
        <v>0</v>
      </c>
      <c r="K78" s="280">
        <f>SUMIF(RAMCO!$B$4:$B$21630,'SAP_17 Septber vs fisik_unrest'!B78,RAMCO!$D$4:$D$21630)</f>
        <v>1396</v>
      </c>
      <c r="L78" s="281">
        <f>SUMIF(RAMCO!$I$4:$I$150,'SAP_17 Septber vs fisik_unrest'!B78,RAMCO!$K$4:$K$150)</f>
        <v>0</v>
      </c>
      <c r="M78" s="261">
        <f t="shared" si="18"/>
        <v>0</v>
      </c>
      <c r="N78" s="262">
        <f t="shared" si="19"/>
        <v>0</v>
      </c>
      <c r="O78" s="262">
        <f t="shared" si="20"/>
        <v>691</v>
      </c>
      <c r="P78" s="262">
        <f t="shared" si="21"/>
        <v>0</v>
      </c>
      <c r="Q78" s="276">
        <f t="shared" si="25"/>
        <v>691</v>
      </c>
      <c r="R78" s="276">
        <f t="shared" si="26"/>
        <v>0</v>
      </c>
      <c r="S78" s="263"/>
      <c r="T78" s="249"/>
      <c r="U78" s="115"/>
      <c r="V78" s="133"/>
      <c r="W78" s="115"/>
      <c r="X78" s="133">
        <f t="shared" si="32"/>
        <v>1</v>
      </c>
      <c r="Y78" s="109" t="str">
        <f t="shared" si="22"/>
        <v>ok</v>
      </c>
      <c r="Z78" s="245">
        <f t="shared" si="27"/>
        <v>0</v>
      </c>
      <c r="AA78" s="109" t="str">
        <f t="shared" si="23"/>
        <v>selisih</v>
      </c>
      <c r="AB78" s="109">
        <f t="shared" si="24"/>
        <v>691</v>
      </c>
      <c r="AC78" s="109" t="str">
        <f t="shared" si="28"/>
        <v>selisih</v>
      </c>
      <c r="AD78" s="245">
        <f t="shared" si="29"/>
        <v>691</v>
      </c>
      <c r="AE78" s="108" t="str">
        <f t="shared" si="30"/>
        <v>cek</v>
      </c>
      <c r="AF78" s="238">
        <f t="shared" si="31"/>
        <v>0</v>
      </c>
    </row>
    <row r="79" spans="1:32">
      <c r="A79" s="267" t="s">
        <v>2987</v>
      </c>
      <c r="B79" s="268">
        <v>550062631</v>
      </c>
      <c r="C79" s="268" t="s">
        <v>178</v>
      </c>
      <c r="D79" s="268" t="s">
        <v>8</v>
      </c>
      <c r="E79" s="268" t="s">
        <v>9</v>
      </c>
      <c r="F79" s="268" t="s">
        <v>170</v>
      </c>
      <c r="G79" s="264">
        <v>326</v>
      </c>
      <c r="H79" s="279">
        <v>0</v>
      </c>
      <c r="I79" s="280">
        <f>SUMIF(WMS!$L$5:$L$2606,B79,WMS!$AE$5:$AE$2606)</f>
        <v>326</v>
      </c>
      <c r="J79" s="281">
        <f>SUMIF(WMS!$L$2607:$L$2619,'SAP_17 Septber vs fisik_unrest'!B79,WMS!$AE$2607:$AE$2619)</f>
        <v>0</v>
      </c>
      <c r="K79" s="280">
        <f>SUMIF(RAMCO!$B$4:$B$21630,'SAP_17 Septber vs fisik_unrest'!B79,RAMCO!$D$4:$D$21630)</f>
        <v>336</v>
      </c>
      <c r="L79" s="281">
        <f>SUMIF(RAMCO!$I$4:$I$150,'SAP_17 Septber vs fisik_unrest'!B79,RAMCO!$K$4:$K$150)</f>
        <v>0</v>
      </c>
      <c r="M79" s="261">
        <f t="shared" si="18"/>
        <v>0</v>
      </c>
      <c r="N79" s="262">
        <f t="shared" si="19"/>
        <v>0</v>
      </c>
      <c r="O79" s="262">
        <f t="shared" si="20"/>
        <v>-10</v>
      </c>
      <c r="P79" s="262">
        <f t="shared" si="21"/>
        <v>0</v>
      </c>
      <c r="Q79" s="276">
        <f t="shared" si="25"/>
        <v>-10</v>
      </c>
      <c r="R79" s="276">
        <f t="shared" si="26"/>
        <v>0</v>
      </c>
      <c r="S79" s="263"/>
      <c r="T79" s="249"/>
      <c r="U79" s="115"/>
      <c r="V79" s="133"/>
      <c r="W79" s="115"/>
      <c r="X79" s="133">
        <f t="shared" si="32"/>
        <v>1</v>
      </c>
      <c r="Y79" s="109" t="str">
        <f t="shared" si="22"/>
        <v>ok</v>
      </c>
      <c r="Z79" s="245">
        <f t="shared" si="27"/>
        <v>0</v>
      </c>
      <c r="AA79" s="109" t="str">
        <f t="shared" si="23"/>
        <v>selisih</v>
      </c>
      <c r="AB79" s="109">
        <f t="shared" si="24"/>
        <v>-10</v>
      </c>
      <c r="AC79" s="109" t="str">
        <f t="shared" si="28"/>
        <v>selisih</v>
      </c>
      <c r="AD79" s="245">
        <f t="shared" si="29"/>
        <v>-10</v>
      </c>
      <c r="AE79" s="108" t="str">
        <f t="shared" si="30"/>
        <v>cek</v>
      </c>
      <c r="AF79" s="238">
        <f t="shared" si="31"/>
        <v>0</v>
      </c>
    </row>
    <row r="80" spans="1:32">
      <c r="A80" s="267" t="s">
        <v>2987</v>
      </c>
      <c r="B80" s="268">
        <v>550062632</v>
      </c>
      <c r="C80" s="268" t="s">
        <v>121</v>
      </c>
      <c r="D80" s="268" t="s">
        <v>8</v>
      </c>
      <c r="E80" s="268" t="s">
        <v>9</v>
      </c>
      <c r="F80" s="268" t="s">
        <v>170</v>
      </c>
      <c r="G80" s="264">
        <v>192</v>
      </c>
      <c r="H80" s="279">
        <v>0</v>
      </c>
      <c r="I80" s="280">
        <f>SUMIF(WMS!$L$5:$L$2606,B80,WMS!$AE$5:$AE$2606)</f>
        <v>192</v>
      </c>
      <c r="J80" s="281">
        <f>SUMIF(WMS!$L$2607:$L$2619,'SAP_17 Septber vs fisik_unrest'!B80,WMS!$AE$2607:$AE$2619)</f>
        <v>0</v>
      </c>
      <c r="K80" s="280">
        <f>SUMIF(RAMCO!$B$4:$B$21630,'SAP_17 Septber vs fisik_unrest'!B80,RAMCO!$D$4:$D$21630)</f>
        <v>242</v>
      </c>
      <c r="L80" s="281">
        <f>SUMIF(RAMCO!$I$4:$I$150,'SAP_17 Septber vs fisik_unrest'!B80,RAMCO!$K$4:$K$150)</f>
        <v>0</v>
      </c>
      <c r="M80" s="261">
        <f t="shared" si="18"/>
        <v>0</v>
      </c>
      <c r="N80" s="262">
        <f t="shared" si="19"/>
        <v>0</v>
      </c>
      <c r="O80" s="262">
        <f t="shared" si="20"/>
        <v>-50</v>
      </c>
      <c r="P80" s="262">
        <f t="shared" si="21"/>
        <v>0</v>
      </c>
      <c r="Q80" s="276">
        <f t="shared" si="25"/>
        <v>-50</v>
      </c>
      <c r="R80" s="276">
        <f t="shared" si="26"/>
        <v>0</v>
      </c>
      <c r="S80" s="263"/>
      <c r="T80" s="249"/>
      <c r="U80" s="115"/>
      <c r="V80" s="133"/>
      <c r="W80" s="115"/>
      <c r="X80" s="133">
        <f t="shared" si="32"/>
        <v>1</v>
      </c>
      <c r="Y80" s="109" t="str">
        <f t="shared" si="22"/>
        <v>ok</v>
      </c>
      <c r="Z80" s="245">
        <f t="shared" si="27"/>
        <v>0</v>
      </c>
      <c r="AA80" s="109" t="str">
        <f t="shared" si="23"/>
        <v>selisih</v>
      </c>
      <c r="AB80" s="109">
        <f t="shared" si="24"/>
        <v>-50</v>
      </c>
      <c r="AC80" s="109" t="str">
        <f t="shared" si="28"/>
        <v>selisih</v>
      </c>
      <c r="AD80" s="245">
        <f t="shared" si="29"/>
        <v>-50</v>
      </c>
      <c r="AE80" s="108" t="str">
        <f t="shared" si="30"/>
        <v>cek</v>
      </c>
      <c r="AF80" s="238">
        <f t="shared" si="31"/>
        <v>0</v>
      </c>
    </row>
    <row r="81" spans="1:32">
      <c r="A81" s="267" t="s">
        <v>2987</v>
      </c>
      <c r="B81" s="268">
        <v>550063232</v>
      </c>
      <c r="C81" s="268" t="s">
        <v>123</v>
      </c>
      <c r="D81" s="268" t="s">
        <v>8</v>
      </c>
      <c r="E81" s="268" t="s">
        <v>9</v>
      </c>
      <c r="F81" s="268" t="s">
        <v>174</v>
      </c>
      <c r="G81" s="264">
        <v>120</v>
      </c>
      <c r="H81" s="279">
        <v>0</v>
      </c>
      <c r="I81" s="280">
        <f>SUMIF(WMS!$L$5:$L$2606,B81,WMS!$AE$5:$AE$2606)</f>
        <v>120</v>
      </c>
      <c r="J81" s="281">
        <f>SUMIF(WMS!$L$2607:$L$2619,'SAP_17 Septber vs fisik_unrest'!B81,WMS!$AE$2607:$AE$2619)</f>
        <v>0</v>
      </c>
      <c r="K81" s="280">
        <f>SUMIF(RAMCO!$B$4:$B$21630,'SAP_17 Septber vs fisik_unrest'!B81,RAMCO!$D$4:$D$21630)</f>
        <v>27</v>
      </c>
      <c r="L81" s="281">
        <f>SUMIF(RAMCO!$I$4:$I$150,'SAP_17 Septber vs fisik_unrest'!B81,RAMCO!$K$4:$K$150)</f>
        <v>0</v>
      </c>
      <c r="M81" s="261">
        <f t="shared" si="18"/>
        <v>0</v>
      </c>
      <c r="N81" s="262">
        <f t="shared" si="19"/>
        <v>0</v>
      </c>
      <c r="O81" s="262">
        <f t="shared" si="20"/>
        <v>93</v>
      </c>
      <c r="P81" s="262">
        <f t="shared" si="21"/>
        <v>0</v>
      </c>
      <c r="Q81" s="276">
        <f t="shared" si="25"/>
        <v>93</v>
      </c>
      <c r="R81" s="276">
        <f t="shared" si="26"/>
        <v>0</v>
      </c>
      <c r="S81" s="263"/>
      <c r="T81" s="249"/>
      <c r="U81" s="115"/>
      <c r="V81" s="133"/>
      <c r="W81" s="115"/>
      <c r="X81" s="133">
        <f t="shared" si="32"/>
        <v>1</v>
      </c>
      <c r="Y81" s="109" t="str">
        <f t="shared" si="22"/>
        <v>ok</v>
      </c>
      <c r="Z81" s="245">
        <f t="shared" si="27"/>
        <v>0</v>
      </c>
      <c r="AA81" s="109" t="str">
        <f t="shared" si="23"/>
        <v>selisih</v>
      </c>
      <c r="AB81" s="109">
        <f t="shared" si="24"/>
        <v>93</v>
      </c>
      <c r="AC81" s="109" t="str">
        <f t="shared" si="28"/>
        <v>selisih</v>
      </c>
      <c r="AD81" s="245">
        <f t="shared" si="29"/>
        <v>93</v>
      </c>
      <c r="AE81" s="108" t="str">
        <f t="shared" si="30"/>
        <v>cek</v>
      </c>
      <c r="AF81" s="238">
        <f t="shared" si="31"/>
        <v>0</v>
      </c>
    </row>
    <row r="82" spans="1:32">
      <c r="A82" s="267" t="s">
        <v>2987</v>
      </c>
      <c r="B82" s="268">
        <v>550066782</v>
      </c>
      <c r="C82" s="268" t="s">
        <v>128</v>
      </c>
      <c r="D82" s="268" t="s">
        <v>8</v>
      </c>
      <c r="E82" s="268" t="s">
        <v>9</v>
      </c>
      <c r="F82" s="268" t="s">
        <v>170</v>
      </c>
      <c r="G82" s="264">
        <v>20</v>
      </c>
      <c r="H82" s="279">
        <v>0</v>
      </c>
      <c r="I82" s="280">
        <f>SUMIF(WMS!$L$5:$L$2606,B82,WMS!$AE$5:$AE$2606)</f>
        <v>20</v>
      </c>
      <c r="J82" s="281">
        <f>SUMIF(WMS!$L$2607:$L$2619,'SAP_17 Septber vs fisik_unrest'!B82,WMS!$AE$2607:$AE$2619)</f>
        <v>0</v>
      </c>
      <c r="K82" s="280">
        <f>SUMIF(RAMCO!$B$4:$B$21630,'SAP_17 Septber vs fisik_unrest'!B82,RAMCO!$D$4:$D$21630)</f>
        <v>8</v>
      </c>
      <c r="L82" s="281">
        <f>SUMIF(RAMCO!$I$4:$I$150,'SAP_17 Septber vs fisik_unrest'!B82,RAMCO!$K$4:$K$150)</f>
        <v>0</v>
      </c>
      <c r="M82" s="261">
        <f t="shared" si="18"/>
        <v>0</v>
      </c>
      <c r="N82" s="262">
        <f t="shared" si="19"/>
        <v>0</v>
      </c>
      <c r="O82" s="262">
        <f t="shared" si="20"/>
        <v>12</v>
      </c>
      <c r="P82" s="262">
        <f t="shared" si="21"/>
        <v>0</v>
      </c>
      <c r="Q82" s="276">
        <f t="shared" si="25"/>
        <v>12</v>
      </c>
      <c r="R82" s="276">
        <f t="shared" si="26"/>
        <v>0</v>
      </c>
      <c r="S82" s="263"/>
      <c r="T82" s="249"/>
      <c r="U82" s="115"/>
      <c r="V82" s="133"/>
      <c r="W82" s="115"/>
      <c r="X82" s="133">
        <f t="shared" si="32"/>
        <v>1</v>
      </c>
      <c r="Y82" s="109" t="str">
        <f t="shared" si="22"/>
        <v>ok</v>
      </c>
      <c r="Z82" s="245">
        <f t="shared" si="27"/>
        <v>0</v>
      </c>
      <c r="AA82" s="109" t="str">
        <f t="shared" si="23"/>
        <v>selisih</v>
      </c>
      <c r="AB82" s="109">
        <f t="shared" si="24"/>
        <v>12</v>
      </c>
      <c r="AC82" s="109" t="str">
        <f t="shared" si="28"/>
        <v>selisih</v>
      </c>
      <c r="AD82" s="245">
        <f t="shared" si="29"/>
        <v>12</v>
      </c>
      <c r="AE82" s="108" t="str">
        <f t="shared" si="30"/>
        <v>cek</v>
      </c>
      <c r="AF82" s="238">
        <f t="shared" si="31"/>
        <v>0</v>
      </c>
    </row>
    <row r="83" spans="1:32">
      <c r="A83" s="267" t="s">
        <v>2987</v>
      </c>
      <c r="B83" s="268">
        <v>550066882</v>
      </c>
      <c r="C83" s="268" t="s">
        <v>129</v>
      </c>
      <c r="D83" s="268" t="s">
        <v>8</v>
      </c>
      <c r="E83" s="268" t="s">
        <v>9</v>
      </c>
      <c r="F83" s="268" t="s">
        <v>170</v>
      </c>
      <c r="G83" s="264">
        <v>423</v>
      </c>
      <c r="H83" s="279">
        <v>0</v>
      </c>
      <c r="I83" s="280">
        <f>SUMIF(WMS!$L$5:$L$2606,B83,WMS!$AE$5:$AE$2606)</f>
        <v>423</v>
      </c>
      <c r="J83" s="281">
        <f>SUMIF(WMS!$L$2607:$L$2619,'SAP_17 Septber vs fisik_unrest'!B83,WMS!$AE$2607:$AE$2619)</f>
        <v>0</v>
      </c>
      <c r="K83" s="280">
        <f>SUMIF(RAMCO!$B$4:$B$21630,'SAP_17 Septber vs fisik_unrest'!B83,RAMCO!$D$4:$D$21630)</f>
        <v>342</v>
      </c>
      <c r="L83" s="281">
        <f>SUMIF(RAMCO!$I$4:$I$150,'SAP_17 Septber vs fisik_unrest'!B83,RAMCO!$K$4:$K$150)</f>
        <v>0</v>
      </c>
      <c r="M83" s="261">
        <f t="shared" si="18"/>
        <v>0</v>
      </c>
      <c r="N83" s="262">
        <f t="shared" si="19"/>
        <v>0</v>
      </c>
      <c r="O83" s="262">
        <f t="shared" si="20"/>
        <v>81</v>
      </c>
      <c r="P83" s="262">
        <f t="shared" si="21"/>
        <v>0</v>
      </c>
      <c r="Q83" s="276">
        <f t="shared" si="25"/>
        <v>81</v>
      </c>
      <c r="R83" s="276">
        <f t="shared" si="26"/>
        <v>0</v>
      </c>
      <c r="S83" s="263"/>
      <c r="T83" s="249"/>
      <c r="U83" s="115"/>
      <c r="V83" s="133"/>
      <c r="W83" s="115"/>
      <c r="X83" s="133">
        <f t="shared" si="32"/>
        <v>1</v>
      </c>
      <c r="Y83" s="109" t="str">
        <f t="shared" si="22"/>
        <v>ok</v>
      </c>
      <c r="Z83" s="245">
        <f t="shared" si="27"/>
        <v>0</v>
      </c>
      <c r="AA83" s="109" t="str">
        <f t="shared" si="23"/>
        <v>selisih</v>
      </c>
      <c r="AB83" s="109">
        <f t="shared" si="24"/>
        <v>81</v>
      </c>
      <c r="AC83" s="109" t="str">
        <f t="shared" si="28"/>
        <v>selisih</v>
      </c>
      <c r="AD83" s="245">
        <f t="shared" si="29"/>
        <v>81</v>
      </c>
      <c r="AE83" s="108" t="str">
        <f t="shared" si="30"/>
        <v>cek</v>
      </c>
      <c r="AF83" s="238">
        <f t="shared" si="31"/>
        <v>0</v>
      </c>
    </row>
    <row r="84" spans="1:32">
      <c r="A84" s="267" t="s">
        <v>2987</v>
      </c>
      <c r="B84" s="268">
        <v>550069887</v>
      </c>
      <c r="C84" s="268" t="s">
        <v>29</v>
      </c>
      <c r="D84" s="268" t="s">
        <v>8</v>
      </c>
      <c r="E84" s="268" t="s">
        <v>9</v>
      </c>
      <c r="F84" s="268" t="s">
        <v>170</v>
      </c>
      <c r="G84" s="264">
        <v>763</v>
      </c>
      <c r="H84" s="279">
        <v>0</v>
      </c>
      <c r="I84" s="280">
        <f>SUMIF(WMS!$L$5:$L$2606,B84,WMS!$AE$5:$AE$2606)</f>
        <v>763</v>
      </c>
      <c r="J84" s="281">
        <f>SUMIF(WMS!$L$2607:$L$2619,'SAP_17 Septber vs fisik_unrest'!B84,WMS!$AE$2607:$AE$2619)</f>
        <v>0</v>
      </c>
      <c r="K84" s="280">
        <f>SUMIF(RAMCO!$B$4:$B$21630,'SAP_17 Septber vs fisik_unrest'!B84,RAMCO!$D$4:$D$21630)</f>
        <v>543</v>
      </c>
      <c r="L84" s="281">
        <f>SUMIF(RAMCO!$I$4:$I$150,'SAP_17 Septber vs fisik_unrest'!B84,RAMCO!$K$4:$K$150)</f>
        <v>0</v>
      </c>
      <c r="M84" s="261">
        <f t="shared" si="18"/>
        <v>0</v>
      </c>
      <c r="N84" s="262">
        <f t="shared" si="19"/>
        <v>0</v>
      </c>
      <c r="O84" s="262">
        <f t="shared" si="20"/>
        <v>220</v>
      </c>
      <c r="P84" s="262">
        <f t="shared" si="21"/>
        <v>0</v>
      </c>
      <c r="Q84" s="276">
        <f t="shared" si="25"/>
        <v>220</v>
      </c>
      <c r="R84" s="276">
        <f t="shared" si="26"/>
        <v>0</v>
      </c>
      <c r="S84" s="263"/>
      <c r="T84" s="249"/>
      <c r="U84" s="115"/>
      <c r="V84" s="133"/>
      <c r="W84" s="115"/>
      <c r="X84" s="133">
        <f t="shared" si="32"/>
        <v>1</v>
      </c>
      <c r="Y84" s="109" t="str">
        <f t="shared" si="22"/>
        <v>ok</v>
      </c>
      <c r="Z84" s="245">
        <f t="shared" si="27"/>
        <v>0</v>
      </c>
      <c r="AA84" s="109" t="str">
        <f t="shared" si="23"/>
        <v>selisih</v>
      </c>
      <c r="AB84" s="109">
        <f t="shared" si="24"/>
        <v>220</v>
      </c>
      <c r="AC84" s="109" t="str">
        <f t="shared" si="28"/>
        <v>selisih</v>
      </c>
      <c r="AD84" s="245">
        <f t="shared" si="29"/>
        <v>220</v>
      </c>
      <c r="AE84" s="108" t="str">
        <f t="shared" si="30"/>
        <v>cek</v>
      </c>
      <c r="AF84" s="238">
        <f t="shared" si="31"/>
        <v>0</v>
      </c>
    </row>
    <row r="85" spans="1:32">
      <c r="A85" s="267" t="s">
        <v>2987</v>
      </c>
      <c r="B85" s="268">
        <v>550069979</v>
      </c>
      <c r="C85" s="268" t="s">
        <v>197</v>
      </c>
      <c r="D85" s="268" t="s">
        <v>8</v>
      </c>
      <c r="E85" s="268" t="s">
        <v>9</v>
      </c>
      <c r="F85" s="268" t="s">
        <v>170</v>
      </c>
      <c r="G85" s="264">
        <v>2</v>
      </c>
      <c r="H85" s="279">
        <v>0</v>
      </c>
      <c r="I85" s="280">
        <f>SUMIF(WMS!$L$5:$L$2606,B85,WMS!$AE$5:$AE$2606)</f>
        <v>2</v>
      </c>
      <c r="J85" s="281">
        <f>SUMIF(WMS!$L$2607:$L$2619,'SAP_17 Septber vs fisik_unrest'!B85,WMS!$AE$2607:$AE$2619)</f>
        <v>0</v>
      </c>
      <c r="K85" s="280">
        <f>SUMIF(RAMCO!$B$4:$B$21630,'SAP_17 Septber vs fisik_unrest'!B85,RAMCO!$D$4:$D$21630)</f>
        <v>2</v>
      </c>
      <c r="L85" s="281">
        <f>SUMIF(RAMCO!$I$4:$I$150,'SAP_17 Septber vs fisik_unrest'!B85,RAMCO!$K$4:$K$150)</f>
        <v>0</v>
      </c>
      <c r="M85" s="261">
        <f t="shared" si="18"/>
        <v>0</v>
      </c>
      <c r="N85" s="262">
        <f t="shared" si="19"/>
        <v>0</v>
      </c>
      <c r="O85" s="262">
        <f t="shared" si="20"/>
        <v>0</v>
      </c>
      <c r="P85" s="262">
        <f t="shared" si="21"/>
        <v>0</v>
      </c>
      <c r="Q85" s="276">
        <f t="shared" si="25"/>
        <v>0</v>
      </c>
      <c r="R85" s="276">
        <f t="shared" si="26"/>
        <v>0</v>
      </c>
      <c r="S85" s="263"/>
      <c r="T85" s="249"/>
      <c r="U85" s="115"/>
      <c r="V85" s="133"/>
      <c r="W85" s="115"/>
      <c r="X85" s="133">
        <f t="shared" si="32"/>
        <v>1</v>
      </c>
      <c r="Y85" s="109" t="str">
        <f t="shared" si="22"/>
        <v>ok</v>
      </c>
      <c r="Z85" s="245">
        <f t="shared" si="27"/>
        <v>0</v>
      </c>
      <c r="AA85" s="109" t="str">
        <f t="shared" si="23"/>
        <v>ok</v>
      </c>
      <c r="AB85" s="109">
        <f t="shared" si="24"/>
        <v>0</v>
      </c>
      <c r="AC85" s="109" t="str">
        <f t="shared" si="28"/>
        <v>ok</v>
      </c>
      <c r="AD85" s="245">
        <f t="shared" si="29"/>
        <v>0</v>
      </c>
      <c r="AE85" s="108" t="str">
        <f t="shared" si="30"/>
        <v/>
      </c>
      <c r="AF85" s="238">
        <f t="shared" si="31"/>
        <v>0</v>
      </c>
    </row>
    <row r="86" spans="1:32">
      <c r="A86" s="267" t="s">
        <v>2987</v>
      </c>
      <c r="B86" s="268">
        <v>550070612</v>
      </c>
      <c r="C86" s="268" t="s">
        <v>10</v>
      </c>
      <c r="D86" s="268" t="s">
        <v>8</v>
      </c>
      <c r="E86" s="268" t="s">
        <v>9</v>
      </c>
      <c r="F86" s="268" t="s">
        <v>170</v>
      </c>
      <c r="G86" s="264">
        <v>2276</v>
      </c>
      <c r="H86" s="279">
        <v>0</v>
      </c>
      <c r="I86" s="280">
        <f>SUMIF(WMS!$L$5:$L$2606,B86,WMS!$AE$5:$AE$2606)</f>
        <v>2276</v>
      </c>
      <c r="J86" s="281">
        <f>SUMIF(WMS!$L$2607:$L$2619,'SAP_17 Septber vs fisik_unrest'!B86,WMS!$AE$2607:$AE$2619)</f>
        <v>0</v>
      </c>
      <c r="K86" s="280">
        <f>SUMIF(RAMCO!$B$4:$B$21630,'SAP_17 Septber vs fisik_unrest'!B86,RAMCO!$D$4:$D$21630)</f>
        <v>1815</v>
      </c>
      <c r="L86" s="281">
        <f>SUMIF(RAMCO!$I$4:$I$150,'SAP_17 Septber vs fisik_unrest'!B86,RAMCO!$K$4:$K$150)</f>
        <v>0</v>
      </c>
      <c r="M86" s="261">
        <f t="shared" si="18"/>
        <v>0</v>
      </c>
      <c r="N86" s="262">
        <f t="shared" si="19"/>
        <v>0</v>
      </c>
      <c r="O86" s="262">
        <f t="shared" si="20"/>
        <v>461</v>
      </c>
      <c r="P86" s="262">
        <f t="shared" si="21"/>
        <v>0</v>
      </c>
      <c r="Q86" s="276">
        <f t="shared" si="25"/>
        <v>461</v>
      </c>
      <c r="R86" s="276">
        <f t="shared" si="26"/>
        <v>0</v>
      </c>
      <c r="S86" s="263"/>
      <c r="T86" s="249"/>
      <c r="U86" s="115"/>
      <c r="V86" s="133"/>
      <c r="W86" s="115"/>
      <c r="X86" s="133">
        <f t="shared" si="32"/>
        <v>1</v>
      </c>
      <c r="Y86" s="109" t="str">
        <f t="shared" si="22"/>
        <v>ok</v>
      </c>
      <c r="Z86" s="245">
        <f t="shared" si="27"/>
        <v>0</v>
      </c>
      <c r="AA86" s="109" t="str">
        <f t="shared" si="23"/>
        <v>selisih</v>
      </c>
      <c r="AB86" s="109">
        <f t="shared" si="24"/>
        <v>461</v>
      </c>
      <c r="AC86" s="109" t="str">
        <f t="shared" si="28"/>
        <v>selisih</v>
      </c>
      <c r="AD86" s="245">
        <f t="shared" si="29"/>
        <v>461</v>
      </c>
      <c r="AE86" s="108" t="str">
        <f t="shared" si="30"/>
        <v>cek</v>
      </c>
      <c r="AF86" s="238">
        <f t="shared" si="31"/>
        <v>0</v>
      </c>
    </row>
    <row r="87" spans="1:32">
      <c r="A87" s="267" t="s">
        <v>2987</v>
      </c>
      <c r="B87" s="268">
        <v>550070613</v>
      </c>
      <c r="C87" s="268" t="s">
        <v>130</v>
      </c>
      <c r="D87" s="268" t="s">
        <v>8</v>
      </c>
      <c r="E87" s="268" t="s">
        <v>9</v>
      </c>
      <c r="F87" s="268" t="s">
        <v>170</v>
      </c>
      <c r="G87" s="264">
        <v>332</v>
      </c>
      <c r="H87" s="279">
        <v>0</v>
      </c>
      <c r="I87" s="280">
        <f>SUMIF(WMS!$L$5:$L$2606,B87,WMS!$AE$5:$AE$2606)</f>
        <v>332</v>
      </c>
      <c r="J87" s="281">
        <f>SUMIF(WMS!$L$2607:$L$2619,'SAP_17 Septber vs fisik_unrest'!B87,WMS!$AE$2607:$AE$2619)</f>
        <v>0</v>
      </c>
      <c r="K87" s="280">
        <f>SUMIF(RAMCO!$B$4:$B$21630,'SAP_17 Septber vs fisik_unrest'!B87,RAMCO!$D$4:$D$21630)</f>
        <v>262</v>
      </c>
      <c r="L87" s="281">
        <f>SUMIF(RAMCO!$I$4:$I$150,'SAP_17 Septber vs fisik_unrest'!B87,RAMCO!$K$4:$K$150)</f>
        <v>0</v>
      </c>
      <c r="M87" s="261">
        <f t="shared" si="18"/>
        <v>0</v>
      </c>
      <c r="N87" s="262">
        <f t="shared" si="19"/>
        <v>0</v>
      </c>
      <c r="O87" s="262">
        <f t="shared" si="20"/>
        <v>70</v>
      </c>
      <c r="P87" s="262">
        <f t="shared" si="21"/>
        <v>0</v>
      </c>
      <c r="Q87" s="276">
        <f t="shared" si="25"/>
        <v>70</v>
      </c>
      <c r="R87" s="276">
        <f t="shared" si="26"/>
        <v>0</v>
      </c>
      <c r="S87" s="263"/>
      <c r="T87" s="249"/>
      <c r="U87" s="115"/>
      <c r="V87" s="133"/>
      <c r="W87" s="115"/>
      <c r="X87" s="133">
        <f t="shared" si="32"/>
        <v>1</v>
      </c>
      <c r="Y87" s="109" t="str">
        <f t="shared" si="22"/>
        <v>ok</v>
      </c>
      <c r="Z87" s="245">
        <f t="shared" si="27"/>
        <v>0</v>
      </c>
      <c r="AA87" s="109" t="str">
        <f t="shared" si="23"/>
        <v>selisih</v>
      </c>
      <c r="AB87" s="109">
        <f t="shared" si="24"/>
        <v>70</v>
      </c>
      <c r="AC87" s="109" t="str">
        <f t="shared" si="28"/>
        <v>selisih</v>
      </c>
      <c r="AD87" s="245">
        <f t="shared" si="29"/>
        <v>70</v>
      </c>
      <c r="AE87" s="108" t="str">
        <f t="shared" si="30"/>
        <v>cek</v>
      </c>
      <c r="AF87" s="238">
        <f t="shared" si="31"/>
        <v>0</v>
      </c>
    </row>
    <row r="88" spans="1:32">
      <c r="A88" s="267" t="s">
        <v>2987</v>
      </c>
      <c r="B88" s="268">
        <v>550071396</v>
      </c>
      <c r="C88" s="268" t="s">
        <v>133</v>
      </c>
      <c r="D88" s="268" t="s">
        <v>8</v>
      </c>
      <c r="E88" s="268" t="s">
        <v>9</v>
      </c>
      <c r="F88" s="268" t="s">
        <v>170</v>
      </c>
      <c r="G88" s="264">
        <v>2151</v>
      </c>
      <c r="H88" s="279">
        <v>0</v>
      </c>
      <c r="I88" s="280">
        <f>SUMIF(WMS!$L$5:$L$2606,B88,WMS!$AE$5:$AE$2606)</f>
        <v>2151</v>
      </c>
      <c r="J88" s="281">
        <f>SUMIF(WMS!$L$2607:$L$2619,'SAP_17 Septber vs fisik_unrest'!B88,WMS!$AE$2607:$AE$2619)</f>
        <v>0</v>
      </c>
      <c r="K88" s="280">
        <f>SUMIF(RAMCO!$B$4:$B$21630,'SAP_17 Septber vs fisik_unrest'!B88,RAMCO!$D$4:$D$21630)</f>
        <v>2292</v>
      </c>
      <c r="L88" s="281">
        <f>SUMIF(RAMCO!$I$4:$I$150,'SAP_17 Septber vs fisik_unrest'!B88,RAMCO!$K$4:$K$150)</f>
        <v>0</v>
      </c>
      <c r="M88" s="261">
        <f t="shared" si="18"/>
        <v>0</v>
      </c>
      <c r="N88" s="262">
        <f t="shared" si="19"/>
        <v>0</v>
      </c>
      <c r="O88" s="262">
        <f t="shared" si="20"/>
        <v>-141</v>
      </c>
      <c r="P88" s="262">
        <f t="shared" si="21"/>
        <v>0</v>
      </c>
      <c r="Q88" s="276">
        <f t="shared" si="25"/>
        <v>-141</v>
      </c>
      <c r="R88" s="276">
        <f t="shared" si="26"/>
        <v>0</v>
      </c>
      <c r="S88" s="263"/>
      <c r="T88" s="249"/>
      <c r="U88" s="115"/>
      <c r="V88" s="133"/>
      <c r="W88" s="115"/>
      <c r="X88" s="133">
        <f t="shared" si="32"/>
        <v>1</v>
      </c>
      <c r="Y88" s="109" t="str">
        <f t="shared" si="22"/>
        <v>ok</v>
      </c>
      <c r="Z88" s="245">
        <f t="shared" si="27"/>
        <v>0</v>
      </c>
      <c r="AA88" s="109" t="str">
        <f t="shared" si="23"/>
        <v>selisih</v>
      </c>
      <c r="AB88" s="109">
        <f t="shared" si="24"/>
        <v>-141</v>
      </c>
      <c r="AC88" s="109" t="str">
        <f t="shared" si="28"/>
        <v>selisih</v>
      </c>
      <c r="AD88" s="245">
        <f t="shared" si="29"/>
        <v>-141</v>
      </c>
      <c r="AE88" s="108" t="str">
        <f t="shared" si="30"/>
        <v>cek</v>
      </c>
      <c r="AF88" s="238">
        <f t="shared" si="31"/>
        <v>0</v>
      </c>
    </row>
    <row r="89" spans="1:32">
      <c r="A89" s="267" t="s">
        <v>2987</v>
      </c>
      <c r="B89" s="268">
        <v>550072297</v>
      </c>
      <c r="C89" s="268" t="s">
        <v>177</v>
      </c>
      <c r="D89" s="268" t="s">
        <v>8</v>
      </c>
      <c r="E89" s="268" t="s">
        <v>9</v>
      </c>
      <c r="F89" s="268" t="s">
        <v>170</v>
      </c>
      <c r="G89" s="264">
        <v>9</v>
      </c>
      <c r="H89" s="279">
        <v>0</v>
      </c>
      <c r="I89" s="280">
        <f>SUMIF(WMS!$L$5:$L$2606,B89,WMS!$AE$5:$AE$2606)</f>
        <v>9</v>
      </c>
      <c r="J89" s="281">
        <f>SUMIF(WMS!$L$2607:$L$2619,'SAP_17 Septber vs fisik_unrest'!B89,WMS!$AE$2607:$AE$2619)</f>
        <v>0</v>
      </c>
      <c r="K89" s="280">
        <f>SUMIF(RAMCO!$B$4:$B$21630,'SAP_17 Septber vs fisik_unrest'!B89,RAMCO!$D$4:$D$21630)</f>
        <v>1</v>
      </c>
      <c r="L89" s="281">
        <f>SUMIF(RAMCO!$I$4:$I$150,'SAP_17 Septber vs fisik_unrest'!B89,RAMCO!$K$4:$K$150)</f>
        <v>0</v>
      </c>
      <c r="M89" s="261">
        <f t="shared" si="18"/>
        <v>0</v>
      </c>
      <c r="N89" s="262">
        <f t="shared" si="19"/>
        <v>0</v>
      </c>
      <c r="O89" s="262">
        <f t="shared" si="20"/>
        <v>8</v>
      </c>
      <c r="P89" s="262">
        <f t="shared" si="21"/>
        <v>0</v>
      </c>
      <c r="Q89" s="276">
        <f t="shared" si="25"/>
        <v>8</v>
      </c>
      <c r="R89" s="276">
        <f t="shared" si="26"/>
        <v>0</v>
      </c>
      <c r="S89" s="263"/>
      <c r="T89" s="249"/>
      <c r="U89" s="115"/>
      <c r="V89" s="133"/>
      <c r="W89" s="115"/>
      <c r="X89" s="133">
        <f t="shared" si="32"/>
        <v>1</v>
      </c>
      <c r="Y89" s="109" t="str">
        <f t="shared" si="22"/>
        <v>ok</v>
      </c>
      <c r="Z89" s="245">
        <f t="shared" si="27"/>
        <v>0</v>
      </c>
      <c r="AA89" s="109" t="str">
        <f t="shared" si="23"/>
        <v>selisih</v>
      </c>
      <c r="AB89" s="109">
        <f t="shared" si="24"/>
        <v>8</v>
      </c>
      <c r="AC89" s="109" t="str">
        <f t="shared" si="28"/>
        <v>selisih</v>
      </c>
      <c r="AD89" s="245">
        <f t="shared" si="29"/>
        <v>8</v>
      </c>
      <c r="AE89" s="108" t="str">
        <f t="shared" si="30"/>
        <v>cek</v>
      </c>
      <c r="AF89" s="238">
        <f t="shared" si="31"/>
        <v>0</v>
      </c>
    </row>
    <row r="90" spans="1:32">
      <c r="A90" s="267" t="s">
        <v>2987</v>
      </c>
      <c r="B90" s="268">
        <v>550072331</v>
      </c>
      <c r="C90" s="268" t="s">
        <v>134</v>
      </c>
      <c r="D90" s="268" t="s">
        <v>8</v>
      </c>
      <c r="E90" s="268" t="s">
        <v>9</v>
      </c>
      <c r="F90" s="268" t="s">
        <v>170</v>
      </c>
      <c r="G90" s="264">
        <v>771</v>
      </c>
      <c r="H90" s="279">
        <v>0</v>
      </c>
      <c r="I90" s="280">
        <f>SUMIF(WMS!$L$5:$L$2606,B90,WMS!$AE$5:$AE$2606)</f>
        <v>771</v>
      </c>
      <c r="J90" s="281">
        <f>SUMIF(WMS!$L$2607:$L$2619,'SAP_17 Septber vs fisik_unrest'!B90,WMS!$AE$2607:$AE$2619)</f>
        <v>0</v>
      </c>
      <c r="K90" s="280">
        <f>SUMIF(RAMCO!$B$4:$B$21630,'SAP_17 Septber vs fisik_unrest'!B90,RAMCO!$D$4:$D$21630)</f>
        <v>498</v>
      </c>
      <c r="L90" s="281">
        <f>SUMIF(RAMCO!$I$4:$I$150,'SAP_17 Septber vs fisik_unrest'!B90,RAMCO!$K$4:$K$150)</f>
        <v>0</v>
      </c>
      <c r="M90" s="261">
        <f t="shared" si="18"/>
        <v>0</v>
      </c>
      <c r="N90" s="262">
        <f t="shared" si="19"/>
        <v>0</v>
      </c>
      <c r="O90" s="262">
        <f t="shared" si="20"/>
        <v>273</v>
      </c>
      <c r="P90" s="262">
        <f t="shared" si="21"/>
        <v>0</v>
      </c>
      <c r="Q90" s="276">
        <f t="shared" si="25"/>
        <v>273</v>
      </c>
      <c r="R90" s="276">
        <f t="shared" si="26"/>
        <v>0</v>
      </c>
      <c r="S90" s="263"/>
      <c r="T90" s="249"/>
      <c r="U90" s="115"/>
      <c r="V90" s="133"/>
      <c r="W90" s="115"/>
      <c r="X90" s="133">
        <f t="shared" si="32"/>
        <v>1</v>
      </c>
      <c r="Y90" s="109" t="str">
        <f t="shared" si="22"/>
        <v>ok</v>
      </c>
      <c r="Z90" s="245">
        <f t="shared" si="27"/>
        <v>0</v>
      </c>
      <c r="AA90" s="109" t="str">
        <f t="shared" si="23"/>
        <v>selisih</v>
      </c>
      <c r="AB90" s="109">
        <f t="shared" si="24"/>
        <v>273</v>
      </c>
      <c r="AC90" s="109" t="str">
        <f t="shared" si="28"/>
        <v>selisih</v>
      </c>
      <c r="AD90" s="245">
        <f t="shared" si="29"/>
        <v>273</v>
      </c>
      <c r="AE90" s="108" t="str">
        <f t="shared" si="30"/>
        <v>cek</v>
      </c>
      <c r="AF90" s="238">
        <f t="shared" si="31"/>
        <v>0</v>
      </c>
    </row>
    <row r="91" spans="1:32">
      <c r="A91" s="267" t="s">
        <v>2987</v>
      </c>
      <c r="B91" s="268">
        <v>550074326</v>
      </c>
      <c r="C91" s="268" t="s">
        <v>136</v>
      </c>
      <c r="D91" s="268" t="s">
        <v>8</v>
      </c>
      <c r="E91" s="268" t="s">
        <v>9</v>
      </c>
      <c r="F91" s="268" t="s">
        <v>170</v>
      </c>
      <c r="G91" s="264">
        <v>59</v>
      </c>
      <c r="H91" s="279">
        <v>0</v>
      </c>
      <c r="I91" s="280">
        <f>SUMIF(WMS!$L$5:$L$2606,B91,WMS!$AE$5:$AE$2606)</f>
        <v>59</v>
      </c>
      <c r="J91" s="281">
        <f>SUMIF(WMS!$L$2607:$L$2619,'SAP_17 Septber vs fisik_unrest'!B91,WMS!$AE$2607:$AE$2619)</f>
        <v>0</v>
      </c>
      <c r="K91" s="280">
        <f>SUMIF(RAMCO!$B$4:$B$21630,'SAP_17 Septber vs fisik_unrest'!B91,RAMCO!$D$4:$D$21630)</f>
        <v>254</v>
      </c>
      <c r="L91" s="281">
        <f>SUMIF(RAMCO!$I$4:$I$150,'SAP_17 Septber vs fisik_unrest'!B91,RAMCO!$K$4:$K$150)</f>
        <v>0</v>
      </c>
      <c r="M91" s="261">
        <f t="shared" si="18"/>
        <v>0</v>
      </c>
      <c r="N91" s="262">
        <f t="shared" si="19"/>
        <v>0</v>
      </c>
      <c r="O91" s="262">
        <f t="shared" si="20"/>
        <v>-195</v>
      </c>
      <c r="P91" s="262">
        <f t="shared" si="21"/>
        <v>0</v>
      </c>
      <c r="Q91" s="276">
        <f t="shared" si="25"/>
        <v>-195</v>
      </c>
      <c r="R91" s="276">
        <f t="shared" si="26"/>
        <v>0</v>
      </c>
      <c r="S91" s="263"/>
      <c r="T91" s="249"/>
      <c r="U91" s="115"/>
      <c r="V91" s="133"/>
      <c r="W91" s="115"/>
      <c r="X91" s="133">
        <f t="shared" si="32"/>
        <v>1</v>
      </c>
      <c r="Y91" s="109" t="str">
        <f t="shared" si="22"/>
        <v>ok</v>
      </c>
      <c r="Z91" s="245">
        <f t="shared" si="27"/>
        <v>0</v>
      </c>
      <c r="AA91" s="109" t="str">
        <f t="shared" si="23"/>
        <v>selisih</v>
      </c>
      <c r="AB91" s="109">
        <f t="shared" si="24"/>
        <v>-195</v>
      </c>
      <c r="AC91" s="109" t="str">
        <f t="shared" si="28"/>
        <v>selisih</v>
      </c>
      <c r="AD91" s="245">
        <f t="shared" si="29"/>
        <v>-195</v>
      </c>
      <c r="AE91" s="108" t="str">
        <f t="shared" si="30"/>
        <v>cek</v>
      </c>
      <c r="AF91" s="238">
        <f t="shared" si="31"/>
        <v>0</v>
      </c>
    </row>
    <row r="92" spans="1:32">
      <c r="A92" s="267" t="s">
        <v>2987</v>
      </c>
      <c r="B92" s="268">
        <v>550074569</v>
      </c>
      <c r="C92" s="268" t="s">
        <v>162</v>
      </c>
      <c r="D92" s="268" t="s">
        <v>8</v>
      </c>
      <c r="E92" s="268" t="s">
        <v>9</v>
      </c>
      <c r="F92" s="268" t="s">
        <v>174</v>
      </c>
      <c r="G92" s="264">
        <v>3</v>
      </c>
      <c r="H92" s="279">
        <v>0</v>
      </c>
      <c r="I92" s="280">
        <f>SUMIF(WMS!$L$5:$L$2606,B92,WMS!$AE$5:$AE$2606)</f>
        <v>3</v>
      </c>
      <c r="J92" s="281">
        <f>SUMIF(WMS!$L$2607:$L$2619,'SAP_17 Septber vs fisik_unrest'!B92,WMS!$AE$2607:$AE$2619)</f>
        <v>0</v>
      </c>
      <c r="K92" s="280">
        <f>SUMIF(RAMCO!$B$4:$B$21630,'SAP_17 Septber vs fisik_unrest'!B92,RAMCO!$D$4:$D$21630)</f>
        <v>3</v>
      </c>
      <c r="L92" s="281">
        <f>SUMIF(RAMCO!$I$4:$I$150,'SAP_17 Septber vs fisik_unrest'!B92,RAMCO!$K$4:$K$150)</f>
        <v>0</v>
      </c>
      <c r="M92" s="261">
        <f t="shared" si="18"/>
        <v>0</v>
      </c>
      <c r="N92" s="262">
        <f t="shared" si="19"/>
        <v>0</v>
      </c>
      <c r="O92" s="262">
        <f t="shared" si="20"/>
        <v>0</v>
      </c>
      <c r="P92" s="262">
        <f t="shared" si="21"/>
        <v>0</v>
      </c>
      <c r="Q92" s="276">
        <f t="shared" si="25"/>
        <v>0</v>
      </c>
      <c r="R92" s="276">
        <f t="shared" si="26"/>
        <v>0</v>
      </c>
      <c r="S92" s="263"/>
      <c r="T92" s="249"/>
      <c r="U92" s="115"/>
      <c r="V92" s="133"/>
      <c r="W92" s="115"/>
      <c r="X92" s="133">
        <f t="shared" si="32"/>
        <v>1</v>
      </c>
      <c r="Y92" s="109" t="str">
        <f t="shared" si="22"/>
        <v>ok</v>
      </c>
      <c r="Z92" s="245">
        <f t="shared" si="27"/>
        <v>0</v>
      </c>
      <c r="AA92" s="109" t="str">
        <f t="shared" si="23"/>
        <v>ok</v>
      </c>
      <c r="AB92" s="109">
        <f t="shared" si="24"/>
        <v>0</v>
      </c>
      <c r="AC92" s="109" t="str">
        <f t="shared" si="28"/>
        <v>ok</v>
      </c>
      <c r="AD92" s="245">
        <f t="shared" si="29"/>
        <v>0</v>
      </c>
      <c r="AE92" s="108" t="str">
        <f t="shared" si="30"/>
        <v/>
      </c>
      <c r="AF92" s="238">
        <f t="shared" si="31"/>
        <v>0</v>
      </c>
    </row>
    <row r="93" spans="1:32">
      <c r="A93" s="267" t="s">
        <v>2987</v>
      </c>
      <c r="B93" s="268">
        <v>550074572</v>
      </c>
      <c r="C93" s="268" t="s">
        <v>161</v>
      </c>
      <c r="D93" s="268" t="s">
        <v>8</v>
      </c>
      <c r="E93" s="268" t="s">
        <v>9</v>
      </c>
      <c r="F93" s="268" t="s">
        <v>174</v>
      </c>
      <c r="G93" s="264">
        <v>1</v>
      </c>
      <c r="H93" s="279">
        <v>0</v>
      </c>
      <c r="I93" s="280">
        <f>SUMIF(WMS!$L$5:$L$2606,B93,WMS!$AE$5:$AE$2606)</f>
        <v>1</v>
      </c>
      <c r="J93" s="281">
        <f>SUMIF(WMS!$L$2607:$L$2619,'SAP_17 Septber vs fisik_unrest'!B93,WMS!$AE$2607:$AE$2619)</f>
        <v>0</v>
      </c>
      <c r="K93" s="280">
        <f>SUMIF(RAMCO!$B$4:$B$21630,'SAP_17 Septber vs fisik_unrest'!B93,RAMCO!$D$4:$D$21630)</f>
        <v>1</v>
      </c>
      <c r="L93" s="281">
        <f>SUMIF(RAMCO!$I$4:$I$150,'SAP_17 Septber vs fisik_unrest'!B93,RAMCO!$K$4:$K$150)</f>
        <v>0</v>
      </c>
      <c r="M93" s="261">
        <f t="shared" si="18"/>
        <v>0</v>
      </c>
      <c r="N93" s="262">
        <f t="shared" si="19"/>
        <v>0</v>
      </c>
      <c r="O93" s="262">
        <f t="shared" si="20"/>
        <v>0</v>
      </c>
      <c r="P93" s="262">
        <f t="shared" si="21"/>
        <v>0</v>
      </c>
      <c r="Q93" s="276">
        <f t="shared" si="25"/>
        <v>0</v>
      </c>
      <c r="R93" s="276">
        <f t="shared" si="26"/>
        <v>0</v>
      </c>
      <c r="S93" s="263"/>
      <c r="T93" s="249"/>
      <c r="U93" s="115"/>
      <c r="V93" s="133"/>
      <c r="W93" s="115"/>
      <c r="X93" s="133">
        <f t="shared" si="32"/>
        <v>1</v>
      </c>
      <c r="Y93" s="109" t="str">
        <f t="shared" si="22"/>
        <v>ok</v>
      </c>
      <c r="Z93" s="245">
        <f t="shared" si="27"/>
        <v>0</v>
      </c>
      <c r="AA93" s="109" t="str">
        <f t="shared" si="23"/>
        <v>ok</v>
      </c>
      <c r="AB93" s="109">
        <f t="shared" si="24"/>
        <v>0</v>
      </c>
      <c r="AC93" s="109" t="str">
        <f t="shared" si="28"/>
        <v>ok</v>
      </c>
      <c r="AD93" s="245">
        <f t="shared" si="29"/>
        <v>0</v>
      </c>
      <c r="AE93" s="108" t="str">
        <f t="shared" si="30"/>
        <v/>
      </c>
      <c r="AF93" s="238">
        <f t="shared" si="31"/>
        <v>0</v>
      </c>
    </row>
    <row r="94" spans="1:32">
      <c r="A94" s="267" t="s">
        <v>2987</v>
      </c>
      <c r="B94" s="268">
        <v>550074727</v>
      </c>
      <c r="C94" s="268" t="s">
        <v>140</v>
      </c>
      <c r="D94" s="268" t="s">
        <v>8</v>
      </c>
      <c r="E94" s="268" t="s">
        <v>9</v>
      </c>
      <c r="F94" s="268" t="s">
        <v>174</v>
      </c>
      <c r="G94" s="264">
        <v>3</v>
      </c>
      <c r="H94" s="279">
        <v>0</v>
      </c>
      <c r="I94" s="280">
        <f>SUMIF(WMS!$L$5:$L$2606,B94,WMS!$AE$5:$AE$2606)</f>
        <v>3</v>
      </c>
      <c r="J94" s="281">
        <f>SUMIF(WMS!$L$2607:$L$2619,'SAP_17 Septber vs fisik_unrest'!B94,WMS!$AE$2607:$AE$2619)</f>
        <v>0</v>
      </c>
      <c r="K94" s="280">
        <f>SUMIF(RAMCO!$B$4:$B$21630,'SAP_17 Septber vs fisik_unrest'!B94,RAMCO!$D$4:$D$21630)</f>
        <v>3</v>
      </c>
      <c r="L94" s="281">
        <f>SUMIF(RAMCO!$I$4:$I$150,'SAP_17 Septber vs fisik_unrest'!B94,RAMCO!$K$4:$K$150)</f>
        <v>0</v>
      </c>
      <c r="M94" s="261">
        <f t="shared" si="18"/>
        <v>0</v>
      </c>
      <c r="N94" s="262">
        <f t="shared" si="19"/>
        <v>0</v>
      </c>
      <c r="O94" s="262">
        <f t="shared" si="20"/>
        <v>0</v>
      </c>
      <c r="P94" s="262">
        <f t="shared" si="21"/>
        <v>0</v>
      </c>
      <c r="Q94" s="276">
        <f t="shared" si="25"/>
        <v>0</v>
      </c>
      <c r="R94" s="276">
        <f t="shared" si="26"/>
        <v>0</v>
      </c>
      <c r="S94" s="263"/>
      <c r="T94" s="249"/>
      <c r="U94" s="115"/>
      <c r="V94" s="133"/>
      <c r="W94" s="115"/>
      <c r="X94" s="133">
        <f t="shared" si="32"/>
        <v>1</v>
      </c>
      <c r="Y94" s="109" t="str">
        <f t="shared" si="22"/>
        <v>ok</v>
      </c>
      <c r="Z94" s="245">
        <f t="shared" si="27"/>
        <v>0</v>
      </c>
      <c r="AA94" s="109" t="str">
        <f t="shared" si="23"/>
        <v>ok</v>
      </c>
      <c r="AB94" s="109">
        <f t="shared" si="24"/>
        <v>0</v>
      </c>
      <c r="AC94" s="109" t="str">
        <f t="shared" si="28"/>
        <v>ok</v>
      </c>
      <c r="AD94" s="245">
        <f t="shared" si="29"/>
        <v>0</v>
      </c>
      <c r="AE94" s="108" t="str">
        <f t="shared" si="30"/>
        <v/>
      </c>
      <c r="AF94" s="238">
        <f t="shared" si="31"/>
        <v>0</v>
      </c>
    </row>
    <row r="95" spans="1:32">
      <c r="A95" s="267" t="s">
        <v>2987</v>
      </c>
      <c r="B95" s="268">
        <v>550075025</v>
      </c>
      <c r="C95" s="268" t="s">
        <v>169</v>
      </c>
      <c r="D95" s="268" t="s">
        <v>8</v>
      </c>
      <c r="E95" s="268" t="s">
        <v>9</v>
      </c>
      <c r="F95" s="268" t="s">
        <v>170</v>
      </c>
      <c r="G95" s="264">
        <v>97</v>
      </c>
      <c r="H95" s="279">
        <v>0</v>
      </c>
      <c r="I95" s="280">
        <f>SUMIF(WMS!$L$5:$L$2606,B95,WMS!$AE$5:$AE$2606)</f>
        <v>97</v>
      </c>
      <c r="J95" s="281">
        <f>SUMIF(WMS!$L$2607:$L$2619,'SAP_17 Septber vs fisik_unrest'!B95,WMS!$AE$2607:$AE$2619)</f>
        <v>0</v>
      </c>
      <c r="K95" s="280">
        <f>SUMIF(RAMCO!$B$4:$B$21630,'SAP_17 Septber vs fisik_unrest'!B95,RAMCO!$D$4:$D$21630)</f>
        <v>0</v>
      </c>
      <c r="L95" s="281">
        <f>SUMIF(RAMCO!$I$4:$I$150,'SAP_17 Septber vs fisik_unrest'!B95,RAMCO!$K$4:$K$150)</f>
        <v>0</v>
      </c>
      <c r="M95" s="261">
        <f t="shared" si="18"/>
        <v>0</v>
      </c>
      <c r="N95" s="262">
        <f t="shared" si="19"/>
        <v>0</v>
      </c>
      <c r="O95" s="262">
        <f t="shared" si="20"/>
        <v>97</v>
      </c>
      <c r="P95" s="262">
        <f t="shared" si="21"/>
        <v>0</v>
      </c>
      <c r="Q95" s="276">
        <f t="shared" si="25"/>
        <v>97</v>
      </c>
      <c r="R95" s="276">
        <f t="shared" si="26"/>
        <v>0</v>
      </c>
      <c r="S95" s="263"/>
      <c r="T95" s="249"/>
      <c r="U95" s="115"/>
      <c r="V95" s="133"/>
      <c r="W95" s="115"/>
      <c r="X95" s="133">
        <f t="shared" si="32"/>
        <v>1</v>
      </c>
      <c r="Y95" s="109" t="str">
        <f t="shared" si="22"/>
        <v>ok</v>
      </c>
      <c r="Z95" s="245">
        <f t="shared" si="27"/>
        <v>0</v>
      </c>
      <c r="AA95" s="109" t="str">
        <f t="shared" si="23"/>
        <v>selisih</v>
      </c>
      <c r="AB95" s="109">
        <f t="shared" si="24"/>
        <v>97</v>
      </c>
      <c r="AC95" s="109" t="str">
        <f t="shared" si="28"/>
        <v>selisih</v>
      </c>
      <c r="AD95" s="245">
        <f t="shared" si="29"/>
        <v>97</v>
      </c>
      <c r="AE95" s="108" t="str">
        <f t="shared" si="30"/>
        <v>cek</v>
      </c>
      <c r="AF95" s="238">
        <f t="shared" si="31"/>
        <v>0</v>
      </c>
    </row>
    <row r="96" spans="1:32">
      <c r="A96" s="267" t="s">
        <v>2987</v>
      </c>
      <c r="B96" s="268">
        <v>550075433</v>
      </c>
      <c r="C96" s="268" t="s">
        <v>142</v>
      </c>
      <c r="D96" s="268" t="s">
        <v>8</v>
      </c>
      <c r="E96" s="268" t="s">
        <v>9</v>
      </c>
      <c r="F96" s="268" t="s">
        <v>170</v>
      </c>
      <c r="G96" s="264">
        <v>40</v>
      </c>
      <c r="H96" s="279">
        <v>0</v>
      </c>
      <c r="I96" s="280">
        <f>SUMIF(WMS!$L$5:$L$2606,B96,WMS!$AE$5:$AE$2606)</f>
        <v>40</v>
      </c>
      <c r="J96" s="281">
        <f>SUMIF(WMS!$L$2607:$L$2619,'SAP_17 Septber vs fisik_unrest'!B96,WMS!$AE$2607:$AE$2619)</f>
        <v>0</v>
      </c>
      <c r="K96" s="280">
        <f>SUMIF(RAMCO!$B$4:$B$21630,'SAP_17 Septber vs fisik_unrest'!B96,RAMCO!$D$4:$D$21630)</f>
        <v>0</v>
      </c>
      <c r="L96" s="281">
        <f>SUMIF(RAMCO!$I$4:$I$150,'SAP_17 Septber vs fisik_unrest'!B96,RAMCO!$K$4:$K$150)</f>
        <v>0</v>
      </c>
      <c r="M96" s="261">
        <f t="shared" si="18"/>
        <v>0</v>
      </c>
      <c r="N96" s="262">
        <f t="shared" si="19"/>
        <v>0</v>
      </c>
      <c r="O96" s="262">
        <f t="shared" si="20"/>
        <v>40</v>
      </c>
      <c r="P96" s="262">
        <f t="shared" si="21"/>
        <v>0</v>
      </c>
      <c r="Q96" s="276">
        <f t="shared" si="25"/>
        <v>40</v>
      </c>
      <c r="R96" s="276">
        <f t="shared" si="26"/>
        <v>0</v>
      </c>
      <c r="S96" s="263"/>
      <c r="T96" s="249"/>
      <c r="U96" s="115"/>
      <c r="V96" s="133"/>
      <c r="W96" s="115"/>
      <c r="X96" s="133">
        <f t="shared" si="32"/>
        <v>1</v>
      </c>
      <c r="Y96" s="109" t="str">
        <f t="shared" si="22"/>
        <v>ok</v>
      </c>
      <c r="Z96" s="245">
        <f t="shared" si="27"/>
        <v>0</v>
      </c>
      <c r="AA96" s="109" t="str">
        <f t="shared" si="23"/>
        <v>selisih</v>
      </c>
      <c r="AB96" s="109">
        <f t="shared" si="24"/>
        <v>40</v>
      </c>
      <c r="AC96" s="109" t="str">
        <f t="shared" si="28"/>
        <v>selisih</v>
      </c>
      <c r="AD96" s="245">
        <f t="shared" si="29"/>
        <v>40</v>
      </c>
      <c r="AE96" s="108" t="str">
        <f t="shared" si="30"/>
        <v>cek</v>
      </c>
      <c r="AF96" s="238">
        <f t="shared" si="31"/>
        <v>0</v>
      </c>
    </row>
    <row r="97" spans="1:32">
      <c r="A97" s="267" t="s">
        <v>2987</v>
      </c>
      <c r="B97" s="268">
        <v>550075434</v>
      </c>
      <c r="C97" s="268" t="s">
        <v>143</v>
      </c>
      <c r="D97" s="268" t="s">
        <v>8</v>
      </c>
      <c r="E97" s="268" t="s">
        <v>9</v>
      </c>
      <c r="F97" s="268" t="s">
        <v>170</v>
      </c>
      <c r="G97" s="264">
        <v>13</v>
      </c>
      <c r="H97" s="279">
        <v>0</v>
      </c>
      <c r="I97" s="280">
        <f>SUMIF(WMS!$L$5:$L$2606,B97,WMS!$AE$5:$AE$2606)</f>
        <v>13</v>
      </c>
      <c r="J97" s="281">
        <f>SUMIF(WMS!$L$2607:$L$2619,'SAP_17 Septber vs fisik_unrest'!B97,WMS!$AE$2607:$AE$2619)</f>
        <v>0</v>
      </c>
      <c r="K97" s="280">
        <f>SUMIF(RAMCO!$B$4:$B$21630,'SAP_17 Septber vs fisik_unrest'!B97,RAMCO!$D$4:$D$21630)</f>
        <v>0</v>
      </c>
      <c r="L97" s="281">
        <f>SUMIF(RAMCO!$I$4:$I$150,'SAP_17 Septber vs fisik_unrest'!B97,RAMCO!$K$4:$K$150)</f>
        <v>0</v>
      </c>
      <c r="M97" s="261">
        <f t="shared" si="18"/>
        <v>0</v>
      </c>
      <c r="N97" s="262">
        <f t="shared" si="19"/>
        <v>0</v>
      </c>
      <c r="O97" s="262">
        <f t="shared" si="20"/>
        <v>13</v>
      </c>
      <c r="P97" s="262">
        <f t="shared" si="21"/>
        <v>0</v>
      </c>
      <c r="Q97" s="276">
        <f t="shared" si="25"/>
        <v>13</v>
      </c>
      <c r="R97" s="276">
        <f t="shared" si="26"/>
        <v>0</v>
      </c>
      <c r="S97" s="263"/>
      <c r="T97" s="249"/>
      <c r="U97" s="115"/>
      <c r="V97" s="133"/>
      <c r="W97" s="115"/>
      <c r="X97" s="133">
        <f t="shared" si="32"/>
        <v>1</v>
      </c>
      <c r="Y97" s="109" t="str">
        <f t="shared" si="22"/>
        <v>ok</v>
      </c>
      <c r="Z97" s="245">
        <f t="shared" si="27"/>
        <v>0</v>
      </c>
      <c r="AA97" s="109" t="str">
        <f t="shared" si="23"/>
        <v>selisih</v>
      </c>
      <c r="AB97" s="109">
        <f t="shared" si="24"/>
        <v>13</v>
      </c>
      <c r="AC97" s="109" t="str">
        <f t="shared" si="28"/>
        <v>selisih</v>
      </c>
      <c r="AD97" s="245">
        <f t="shared" si="29"/>
        <v>13</v>
      </c>
      <c r="AE97" s="108" t="str">
        <f t="shared" si="30"/>
        <v>cek</v>
      </c>
      <c r="AF97" s="238">
        <f t="shared" si="31"/>
        <v>0</v>
      </c>
    </row>
    <row r="98" spans="1:32">
      <c r="A98" s="267" t="s">
        <v>2987</v>
      </c>
      <c r="B98" s="268">
        <v>550076253</v>
      </c>
      <c r="C98" s="268" t="s">
        <v>145</v>
      </c>
      <c r="D98" s="268" t="s">
        <v>8</v>
      </c>
      <c r="E98" s="268" t="s">
        <v>9</v>
      </c>
      <c r="F98" s="268" t="s">
        <v>170</v>
      </c>
      <c r="G98" s="264">
        <v>1233</v>
      </c>
      <c r="H98" s="279">
        <v>0</v>
      </c>
      <c r="I98" s="280">
        <f>SUMIF(WMS!$L$5:$L$2606,B98,WMS!$AE$5:$AE$2606)</f>
        <v>1233</v>
      </c>
      <c r="J98" s="281">
        <f>SUMIF(WMS!$L$2607:$L$2619,'SAP_17 Septber vs fisik_unrest'!B98,WMS!$AE$2607:$AE$2619)</f>
        <v>0</v>
      </c>
      <c r="K98" s="280">
        <f>SUMIF(RAMCO!$B$4:$B$21630,'SAP_17 Septber vs fisik_unrest'!B98,RAMCO!$D$4:$D$21630)</f>
        <v>1457</v>
      </c>
      <c r="L98" s="281">
        <f>SUMIF(RAMCO!$I$4:$I$150,'SAP_17 Septber vs fisik_unrest'!B98,RAMCO!$K$4:$K$150)</f>
        <v>0</v>
      </c>
      <c r="M98" s="261">
        <f t="shared" si="18"/>
        <v>0</v>
      </c>
      <c r="N98" s="262">
        <f t="shared" si="19"/>
        <v>0</v>
      </c>
      <c r="O98" s="262">
        <f t="shared" si="20"/>
        <v>-224</v>
      </c>
      <c r="P98" s="262">
        <f t="shared" si="21"/>
        <v>0</v>
      </c>
      <c r="Q98" s="276">
        <f t="shared" si="25"/>
        <v>-224</v>
      </c>
      <c r="R98" s="276">
        <f t="shared" si="26"/>
        <v>0</v>
      </c>
      <c r="S98" s="263"/>
      <c r="T98" s="249"/>
      <c r="U98" s="115"/>
      <c r="V98" s="133"/>
      <c r="W98" s="115"/>
      <c r="X98" s="133">
        <f t="shared" si="32"/>
        <v>1</v>
      </c>
      <c r="Y98" s="109" t="str">
        <f t="shared" si="22"/>
        <v>ok</v>
      </c>
      <c r="Z98" s="245">
        <f t="shared" si="27"/>
        <v>0</v>
      </c>
      <c r="AA98" s="109" t="str">
        <f t="shared" si="23"/>
        <v>selisih</v>
      </c>
      <c r="AB98" s="109">
        <f t="shared" si="24"/>
        <v>-224</v>
      </c>
      <c r="AC98" s="109" t="str">
        <f t="shared" si="28"/>
        <v>selisih</v>
      </c>
      <c r="AD98" s="245">
        <f t="shared" si="29"/>
        <v>-224</v>
      </c>
      <c r="AE98" s="108" t="str">
        <f t="shared" si="30"/>
        <v>cek</v>
      </c>
      <c r="AF98" s="238">
        <f t="shared" si="31"/>
        <v>0</v>
      </c>
    </row>
    <row r="99" spans="1:32">
      <c r="A99" s="267" t="s">
        <v>2987</v>
      </c>
      <c r="B99" s="268">
        <v>550076636</v>
      </c>
      <c r="C99" s="268" t="s">
        <v>147</v>
      </c>
      <c r="D99" s="268" t="s">
        <v>8</v>
      </c>
      <c r="E99" s="268" t="s">
        <v>9</v>
      </c>
      <c r="F99" s="268" t="s">
        <v>170</v>
      </c>
      <c r="G99" s="264">
        <v>398</v>
      </c>
      <c r="H99" s="279">
        <v>0</v>
      </c>
      <c r="I99" s="280">
        <f>SUMIF(WMS!$L$5:$L$2606,B99,WMS!$AE$5:$AE$2606)</f>
        <v>398</v>
      </c>
      <c r="J99" s="281">
        <f>SUMIF(WMS!$L$2607:$L$2619,'SAP_17 Septber vs fisik_unrest'!B99,WMS!$AE$2607:$AE$2619)</f>
        <v>0</v>
      </c>
      <c r="K99" s="280">
        <f>SUMIF(RAMCO!$B$4:$B$21630,'SAP_17 Septber vs fisik_unrest'!B99,RAMCO!$D$4:$D$21630)</f>
        <v>0</v>
      </c>
      <c r="L99" s="281">
        <f>SUMIF(RAMCO!$I$4:$I$150,'SAP_17 Septber vs fisik_unrest'!B99,RAMCO!$K$4:$K$150)</f>
        <v>0</v>
      </c>
      <c r="M99" s="261">
        <f t="shared" si="18"/>
        <v>0</v>
      </c>
      <c r="N99" s="262">
        <f t="shared" si="19"/>
        <v>0</v>
      </c>
      <c r="O99" s="262">
        <f t="shared" si="20"/>
        <v>398</v>
      </c>
      <c r="P99" s="262">
        <f t="shared" si="21"/>
        <v>0</v>
      </c>
      <c r="Q99" s="276">
        <f t="shared" si="25"/>
        <v>398</v>
      </c>
      <c r="R99" s="276">
        <f t="shared" si="26"/>
        <v>0</v>
      </c>
      <c r="S99" s="263"/>
      <c r="T99" s="249"/>
      <c r="U99" s="115"/>
      <c r="V99" s="133"/>
      <c r="W99" s="115"/>
      <c r="X99" s="133">
        <f t="shared" si="32"/>
        <v>1</v>
      </c>
      <c r="Y99" s="109" t="str">
        <f t="shared" si="22"/>
        <v>ok</v>
      </c>
      <c r="Z99" s="245">
        <f t="shared" si="27"/>
        <v>0</v>
      </c>
      <c r="AA99" s="109" t="str">
        <f t="shared" si="23"/>
        <v>selisih</v>
      </c>
      <c r="AB99" s="109">
        <f t="shared" si="24"/>
        <v>398</v>
      </c>
      <c r="AC99" s="109" t="str">
        <f t="shared" si="28"/>
        <v>selisih</v>
      </c>
      <c r="AD99" s="245">
        <f t="shared" si="29"/>
        <v>398</v>
      </c>
      <c r="AE99" s="108" t="str">
        <f t="shared" si="30"/>
        <v>cek</v>
      </c>
      <c r="AF99" s="238">
        <f t="shared" si="31"/>
        <v>0</v>
      </c>
    </row>
    <row r="100" spans="1:32">
      <c r="A100" s="267" t="s">
        <v>2987</v>
      </c>
      <c r="B100" s="268">
        <v>550077344</v>
      </c>
      <c r="C100" s="268" t="s">
        <v>149</v>
      </c>
      <c r="D100" s="268" t="s">
        <v>8</v>
      </c>
      <c r="E100" s="268" t="s">
        <v>9</v>
      </c>
      <c r="F100" s="268" t="s">
        <v>170</v>
      </c>
      <c r="G100" s="264">
        <v>199</v>
      </c>
      <c r="H100" s="279">
        <v>0</v>
      </c>
      <c r="I100" s="280">
        <f>SUMIF(WMS!$L$5:$L$2606,B100,WMS!$AE$5:$AE$2606)</f>
        <v>199</v>
      </c>
      <c r="J100" s="281">
        <f>SUMIF(WMS!$L$2607:$L$2619,'SAP_17 Septber vs fisik_unrest'!B100,WMS!$AE$2607:$AE$2619)</f>
        <v>0</v>
      </c>
      <c r="K100" s="280">
        <f>SUMIF(RAMCO!$B$4:$B$21630,'SAP_17 Septber vs fisik_unrest'!B100,RAMCO!$D$4:$D$21630)</f>
        <v>214</v>
      </c>
      <c r="L100" s="281">
        <f>SUMIF(RAMCO!$I$4:$I$150,'SAP_17 Septber vs fisik_unrest'!B100,RAMCO!$K$4:$K$150)</f>
        <v>0</v>
      </c>
      <c r="M100" s="261">
        <f t="shared" si="18"/>
        <v>0</v>
      </c>
      <c r="N100" s="262">
        <f t="shared" si="19"/>
        <v>0</v>
      </c>
      <c r="O100" s="262">
        <f t="shared" si="20"/>
        <v>-15</v>
      </c>
      <c r="P100" s="262">
        <f t="shared" si="21"/>
        <v>0</v>
      </c>
      <c r="Q100" s="276">
        <f t="shared" si="25"/>
        <v>-15</v>
      </c>
      <c r="R100" s="276">
        <f t="shared" si="26"/>
        <v>0</v>
      </c>
      <c r="S100" s="263"/>
      <c r="T100" s="249"/>
      <c r="U100" s="115"/>
      <c r="V100" s="133"/>
      <c r="W100" s="115"/>
      <c r="X100" s="133">
        <f t="shared" si="32"/>
        <v>1</v>
      </c>
      <c r="Y100" s="109" t="str">
        <f t="shared" si="22"/>
        <v>ok</v>
      </c>
      <c r="Z100" s="245">
        <f t="shared" si="27"/>
        <v>0</v>
      </c>
      <c r="AA100" s="109" t="str">
        <f t="shared" si="23"/>
        <v>selisih</v>
      </c>
      <c r="AB100" s="109">
        <f t="shared" si="24"/>
        <v>-15</v>
      </c>
      <c r="AC100" s="109" t="str">
        <f t="shared" si="28"/>
        <v>selisih</v>
      </c>
      <c r="AD100" s="245">
        <f t="shared" si="29"/>
        <v>-15</v>
      </c>
      <c r="AE100" s="108" t="str">
        <f t="shared" si="30"/>
        <v>cek</v>
      </c>
      <c r="AF100" s="238">
        <f t="shared" si="31"/>
        <v>0</v>
      </c>
    </row>
    <row r="101" spans="1:32">
      <c r="A101" s="267" t="s">
        <v>2987</v>
      </c>
      <c r="B101" s="268">
        <v>550077345</v>
      </c>
      <c r="C101" s="268" t="s">
        <v>150</v>
      </c>
      <c r="D101" s="268" t="s">
        <v>8</v>
      </c>
      <c r="E101" s="268" t="s">
        <v>9</v>
      </c>
      <c r="F101" s="268" t="s">
        <v>170</v>
      </c>
      <c r="G101" s="264">
        <v>1051</v>
      </c>
      <c r="H101" s="279">
        <v>0</v>
      </c>
      <c r="I101" s="280">
        <f>SUMIF(WMS!$L$5:$L$2606,B101,WMS!$AE$5:$AE$2606)</f>
        <v>1051</v>
      </c>
      <c r="J101" s="281">
        <f>SUMIF(WMS!$L$2607:$L$2619,'SAP_17 Septber vs fisik_unrest'!B101,WMS!$AE$2607:$AE$2619)</f>
        <v>0</v>
      </c>
      <c r="K101" s="280">
        <f>SUMIF(RAMCO!$B$4:$B$21630,'SAP_17 Septber vs fisik_unrest'!B101,RAMCO!$D$4:$D$21630)</f>
        <v>894</v>
      </c>
      <c r="L101" s="281">
        <f>SUMIF(RAMCO!$I$4:$I$150,'SAP_17 Septber vs fisik_unrest'!B101,RAMCO!$K$4:$K$150)</f>
        <v>0</v>
      </c>
      <c r="M101" s="261">
        <f t="shared" ref="M101:M102" si="33">G101-I101</f>
        <v>0</v>
      </c>
      <c r="N101" s="262">
        <f t="shared" ref="N101:N102" si="34">H101-J101</f>
        <v>0</v>
      </c>
      <c r="O101" s="262">
        <f t="shared" ref="O101:O102" si="35">I101-K101</f>
        <v>157</v>
      </c>
      <c r="P101" s="262">
        <f t="shared" ref="P101:P102" si="36">J101-L101</f>
        <v>0</v>
      </c>
      <c r="Q101" s="276">
        <f t="shared" ref="Q101:Q102" si="37">G101-K101</f>
        <v>157</v>
      </c>
      <c r="R101" s="276">
        <f t="shared" ref="R101:R102" si="38">H101-L101</f>
        <v>0</v>
      </c>
      <c r="S101" s="263"/>
      <c r="T101" s="249"/>
      <c r="U101" s="115"/>
      <c r="V101" s="133"/>
      <c r="W101" s="115"/>
      <c r="X101" s="133">
        <f t="shared" si="32"/>
        <v>1</v>
      </c>
      <c r="Y101" s="109" t="str">
        <f t="shared" ref="Y101:Y102" si="39">IF(OR(M101&lt;&gt;0,N101&lt;&gt;0),"selisih","ok")</f>
        <v>ok</v>
      </c>
      <c r="Z101" s="245">
        <f t="shared" si="27"/>
        <v>0</v>
      </c>
      <c r="AA101" s="109" t="str">
        <f t="shared" ref="AA101:AA102" si="40">IF(OR(O101&lt;&gt;0,P101&lt;&gt;0),"selisih","ok")</f>
        <v>selisih</v>
      </c>
      <c r="AB101" s="109">
        <f t="shared" si="24"/>
        <v>157</v>
      </c>
      <c r="AC101" s="109" t="str">
        <f t="shared" ref="AC101:AC102" si="41">IF(OR(Q101&lt;&gt;0,R101&lt;&gt;0),"selisih","ok")</f>
        <v>selisih</v>
      </c>
      <c r="AD101" s="245">
        <f t="shared" si="29"/>
        <v>157</v>
      </c>
      <c r="AE101" s="108" t="str">
        <f t="shared" ref="AE101:AE102" si="42">IF(OR(Y101="selisih",AA101="selisih",AC101="selisih"),"cek","")</f>
        <v>cek</v>
      </c>
      <c r="AF101" s="238">
        <f t="shared" ref="AF101:AF102" si="43">I101-G101</f>
        <v>0</v>
      </c>
    </row>
    <row r="102" spans="1:32">
      <c r="A102" s="267" t="s">
        <v>2987</v>
      </c>
      <c r="B102" s="268">
        <v>550077346</v>
      </c>
      <c r="C102" s="268" t="s">
        <v>151</v>
      </c>
      <c r="D102" s="268" t="s">
        <v>8</v>
      </c>
      <c r="E102" s="268" t="s">
        <v>9</v>
      </c>
      <c r="F102" s="268" t="s">
        <v>170</v>
      </c>
      <c r="G102" s="264">
        <v>614</v>
      </c>
      <c r="H102" s="279">
        <v>0</v>
      </c>
      <c r="I102" s="280">
        <f>SUMIF(WMS!$L$5:$L$2606,B102,WMS!$AE$5:$AE$2606)</f>
        <v>614</v>
      </c>
      <c r="J102" s="281">
        <f>SUMIF(WMS!$L$2607:$L$2619,'SAP_17 Septber vs fisik_unrest'!B102,WMS!$AE$2607:$AE$2619)</f>
        <v>0</v>
      </c>
      <c r="K102" s="280">
        <f>SUMIF(RAMCO!$B$4:$B$21630,'SAP_17 Septber vs fisik_unrest'!B102,RAMCO!$D$4:$D$21630)</f>
        <v>619</v>
      </c>
      <c r="L102" s="281">
        <f>SUMIF(RAMCO!$I$4:$I$150,'SAP_17 Septber vs fisik_unrest'!B102,RAMCO!$K$4:$K$150)</f>
        <v>0</v>
      </c>
      <c r="M102" s="261">
        <f t="shared" si="33"/>
        <v>0</v>
      </c>
      <c r="N102" s="262">
        <f t="shared" si="34"/>
        <v>0</v>
      </c>
      <c r="O102" s="262">
        <f t="shared" si="35"/>
        <v>-5</v>
      </c>
      <c r="P102" s="262">
        <f t="shared" si="36"/>
        <v>0</v>
      </c>
      <c r="Q102" s="276">
        <f t="shared" si="37"/>
        <v>-5</v>
      </c>
      <c r="R102" s="276">
        <f t="shared" si="38"/>
        <v>0</v>
      </c>
      <c r="S102" s="263"/>
      <c r="T102" s="249"/>
      <c r="U102" s="115"/>
      <c r="V102" s="133"/>
      <c r="W102" s="115"/>
      <c r="X102" s="133">
        <f t="shared" si="32"/>
        <v>1</v>
      </c>
      <c r="Y102" s="109" t="str">
        <f t="shared" si="39"/>
        <v>ok</v>
      </c>
      <c r="Z102" s="245">
        <f t="shared" si="27"/>
        <v>0</v>
      </c>
      <c r="AA102" s="109" t="str">
        <f t="shared" si="40"/>
        <v>selisih</v>
      </c>
      <c r="AB102" s="109">
        <f t="shared" si="24"/>
        <v>-5</v>
      </c>
      <c r="AC102" s="109" t="str">
        <f t="shared" si="41"/>
        <v>selisih</v>
      </c>
      <c r="AD102" s="245">
        <f t="shared" si="29"/>
        <v>-5</v>
      </c>
      <c r="AE102" s="108" t="str">
        <f t="shared" si="42"/>
        <v>cek</v>
      </c>
      <c r="AF102" s="238">
        <f t="shared" si="43"/>
        <v>0</v>
      </c>
    </row>
    <row r="103" spans="1:32">
      <c r="A103" s="267" t="s">
        <v>2987</v>
      </c>
      <c r="B103" s="268">
        <v>550077347</v>
      </c>
      <c r="C103" s="268" t="s">
        <v>152</v>
      </c>
      <c r="D103" s="268" t="s">
        <v>8</v>
      </c>
      <c r="E103" s="268" t="s">
        <v>9</v>
      </c>
      <c r="F103" s="268" t="s">
        <v>170</v>
      </c>
      <c r="G103" s="264">
        <v>491</v>
      </c>
      <c r="H103" s="279">
        <v>0</v>
      </c>
      <c r="I103" s="280">
        <f>SUMIF(WMS!$L$5:$L$2606,B103,WMS!$AE$5:$AE$2606)</f>
        <v>491</v>
      </c>
      <c r="J103" s="281">
        <f>SUMIF(WMS!$L$2607:$L$2619,'SAP_17 Septber vs fisik_unrest'!B103,WMS!$AE$2607:$AE$2619)</f>
        <v>0</v>
      </c>
      <c r="K103" s="280">
        <f>SUMIF(RAMCO!$B$4:$B$21630,'SAP_17 Septber vs fisik_unrest'!B103,RAMCO!$D$4:$D$21630)</f>
        <v>198</v>
      </c>
      <c r="L103" s="281">
        <f>SUMIF(RAMCO!$I$4:$I$150,'SAP_17 Septber vs fisik_unrest'!B103,RAMCO!$K$4:$K$150)</f>
        <v>0</v>
      </c>
      <c r="M103" s="261">
        <f t="shared" ref="M103" si="44">G103-I103</f>
        <v>0</v>
      </c>
      <c r="N103" s="262">
        <f t="shared" ref="N103" si="45">H103-J103</f>
        <v>0</v>
      </c>
      <c r="O103" s="262">
        <f t="shared" ref="O103" si="46">I103-K103</f>
        <v>293</v>
      </c>
      <c r="P103" s="262">
        <f t="shared" ref="P103" si="47">J103-L103</f>
        <v>0</v>
      </c>
      <c r="Q103" s="276">
        <f t="shared" ref="Q103" si="48">G103-K103</f>
        <v>293</v>
      </c>
      <c r="R103" s="276">
        <f t="shared" ref="R103" si="49">H103-L103</f>
        <v>0</v>
      </c>
      <c r="S103" s="263"/>
      <c r="T103" s="249"/>
      <c r="U103" s="115"/>
      <c r="V103" s="133"/>
      <c r="W103" s="115"/>
      <c r="X103" s="133">
        <f t="shared" si="32"/>
        <v>1</v>
      </c>
      <c r="Y103" s="109" t="str">
        <f t="shared" ref="Y103" si="50">IF(OR(M103&lt;&gt;0,N103&lt;&gt;0),"selisih","ok")</f>
        <v>ok</v>
      </c>
      <c r="Z103" s="245">
        <f t="shared" si="27"/>
        <v>0</v>
      </c>
      <c r="AA103" s="109" t="str">
        <f t="shared" ref="AA103" si="51">IF(OR(O103&lt;&gt;0,P103&lt;&gt;0),"selisih","ok")</f>
        <v>selisih</v>
      </c>
      <c r="AB103" s="109">
        <f t="shared" si="24"/>
        <v>293</v>
      </c>
      <c r="AC103" s="109" t="str">
        <f t="shared" ref="AC103" si="52">IF(OR(Q103&lt;&gt;0,R103&lt;&gt;0),"selisih","ok")</f>
        <v>selisih</v>
      </c>
      <c r="AD103" s="245">
        <f t="shared" si="29"/>
        <v>293</v>
      </c>
      <c r="AE103" s="108" t="str">
        <f t="shared" ref="AE103" si="53">IF(OR(Y103="selisih",AA103="selisih",AC103="selisih"),"cek","")</f>
        <v>cek</v>
      </c>
      <c r="AF103" s="238">
        <f t="shared" ref="AF103" si="54">I103-G103</f>
        <v>0</v>
      </c>
    </row>
    <row r="104" spans="1:32">
      <c r="A104" s="267" t="s">
        <v>2987</v>
      </c>
      <c r="B104" s="268">
        <v>550077627</v>
      </c>
      <c r="C104" s="268" t="s">
        <v>198</v>
      </c>
      <c r="D104" s="268" t="s">
        <v>8</v>
      </c>
      <c r="E104" s="268" t="s">
        <v>9</v>
      </c>
      <c r="F104" s="268" t="s">
        <v>170</v>
      </c>
      <c r="G104" s="264">
        <v>34</v>
      </c>
      <c r="H104" s="279">
        <v>0</v>
      </c>
      <c r="I104" s="280">
        <f>SUMIF(WMS!$L$5:$L$2606,B104,WMS!$AE$5:$AE$2606)</f>
        <v>34</v>
      </c>
      <c r="J104" s="281">
        <f>SUMIF(WMS!$L$2607:$L$2619,'SAP_17 Septber vs fisik_unrest'!B104,WMS!$AE$2607:$AE$2619)</f>
        <v>0</v>
      </c>
      <c r="K104" s="280">
        <f>SUMIF(RAMCO!$B$4:$B$21630,'SAP_17 Septber vs fisik_unrest'!B104,RAMCO!$D$4:$D$21630)</f>
        <v>0</v>
      </c>
      <c r="L104" s="281">
        <f>SUMIF(RAMCO!$I$4:$I$150,'SAP_17 Septber vs fisik_unrest'!B104,RAMCO!$K$4:$K$150)</f>
        <v>0</v>
      </c>
      <c r="M104" s="261">
        <f t="shared" ref="M104" si="55">G104-I104</f>
        <v>0</v>
      </c>
      <c r="N104" s="262">
        <f t="shared" ref="N104" si="56">H104-J104</f>
        <v>0</v>
      </c>
      <c r="O104" s="262">
        <f t="shared" ref="O104" si="57">I104-K104</f>
        <v>34</v>
      </c>
      <c r="P104" s="262">
        <f t="shared" ref="P104" si="58">J104-L104</f>
        <v>0</v>
      </c>
      <c r="Q104" s="276">
        <f t="shared" ref="Q104" si="59">G104-K104</f>
        <v>34</v>
      </c>
      <c r="R104" s="276">
        <f t="shared" ref="R104" si="60">H104-L104</f>
        <v>0</v>
      </c>
      <c r="S104" s="263"/>
      <c r="T104" s="249"/>
      <c r="U104" s="115"/>
      <c r="V104" s="133"/>
      <c r="W104" s="115"/>
      <c r="X104" s="133">
        <f t="shared" si="32"/>
        <v>1</v>
      </c>
      <c r="Y104" s="109" t="str">
        <f t="shared" ref="Y104" si="61">IF(OR(M104&lt;&gt;0,N104&lt;&gt;0),"selisih","ok")</f>
        <v>ok</v>
      </c>
      <c r="Z104" s="245">
        <f t="shared" si="27"/>
        <v>0</v>
      </c>
      <c r="AA104" s="109" t="str">
        <f t="shared" ref="AA104" si="62">IF(OR(O104&lt;&gt;0,P104&lt;&gt;0),"selisih","ok")</f>
        <v>selisih</v>
      </c>
      <c r="AB104" s="109">
        <f t="shared" si="24"/>
        <v>34</v>
      </c>
      <c r="AC104" s="109" t="str">
        <f t="shared" ref="AC104" si="63">IF(OR(Q104&lt;&gt;0,R104&lt;&gt;0),"selisih","ok")</f>
        <v>selisih</v>
      </c>
      <c r="AD104" s="245">
        <f t="shared" si="29"/>
        <v>34</v>
      </c>
      <c r="AE104" s="108" t="str">
        <f t="shared" ref="AE104" si="64">IF(OR(Y104="selisih",AA104="selisih",AC104="selisih"),"cek","")</f>
        <v>cek</v>
      </c>
      <c r="AF104" s="238">
        <f t="shared" ref="AF104" si="65">I104-G104</f>
        <v>0</v>
      </c>
    </row>
    <row r="105" spans="1:32">
      <c r="A105" s="267" t="s">
        <v>2987</v>
      </c>
      <c r="B105" s="268">
        <v>550077926</v>
      </c>
      <c r="C105" s="268" t="s">
        <v>196</v>
      </c>
      <c r="D105" s="268" t="s">
        <v>8</v>
      </c>
      <c r="E105" s="268" t="s">
        <v>9</v>
      </c>
      <c r="F105" s="268" t="s">
        <v>170</v>
      </c>
      <c r="G105" s="264">
        <v>100</v>
      </c>
      <c r="H105" s="279">
        <v>0</v>
      </c>
      <c r="I105" s="280">
        <f>SUMIF(WMS!$L$5:$L$2606,B105,WMS!$AE$5:$AE$2606)</f>
        <v>100</v>
      </c>
      <c r="J105" s="281">
        <f>SUMIF(WMS!$L$2607:$L$2619,'SAP_17 Septber vs fisik_unrest'!B105,WMS!$AE$2607:$AE$2619)</f>
        <v>0</v>
      </c>
      <c r="K105" s="280"/>
      <c r="L105" s="281"/>
      <c r="M105" s="261"/>
      <c r="N105" s="262"/>
      <c r="O105" s="262"/>
      <c r="P105" s="262"/>
      <c r="Q105" s="276"/>
      <c r="R105" s="276"/>
      <c r="S105" s="263"/>
      <c r="T105" s="249"/>
      <c r="U105" s="115"/>
      <c r="V105" s="133"/>
      <c r="W105" s="115"/>
      <c r="X105" s="133"/>
      <c r="Y105" s="109"/>
      <c r="Z105" s="245">
        <f t="shared" si="27"/>
        <v>0</v>
      </c>
      <c r="AA105" s="109"/>
      <c r="AC105" s="109"/>
      <c r="AD105" s="245"/>
      <c r="AF105" s="238"/>
    </row>
    <row r="106" spans="1:32">
      <c r="A106" s="267" t="s">
        <v>2987</v>
      </c>
      <c r="B106" s="268">
        <v>550077927</v>
      </c>
      <c r="C106" s="268" t="s">
        <v>184</v>
      </c>
      <c r="D106" s="268" t="s">
        <v>8</v>
      </c>
      <c r="E106" s="268" t="s">
        <v>9</v>
      </c>
      <c r="F106" s="268" t="s">
        <v>170</v>
      </c>
      <c r="G106" s="264">
        <v>55</v>
      </c>
      <c r="H106" s="279">
        <v>0</v>
      </c>
      <c r="I106" s="280">
        <f>SUMIF(WMS!$L$5:$L$2606,B106,WMS!$AE$5:$AE$2606)</f>
        <v>55</v>
      </c>
      <c r="J106" s="281">
        <f>SUMIF(WMS!$L$2607:$L$2619,'SAP_17 Septber vs fisik_unrest'!B106,WMS!$AE$2607:$AE$2619)</f>
        <v>0</v>
      </c>
      <c r="K106" s="280"/>
      <c r="L106" s="281"/>
      <c r="M106" s="261"/>
      <c r="N106" s="262"/>
      <c r="O106" s="262"/>
      <c r="P106" s="262"/>
      <c r="Q106" s="276"/>
      <c r="R106" s="276"/>
      <c r="S106" s="263"/>
      <c r="T106" s="249"/>
      <c r="U106" s="115"/>
      <c r="V106" s="133"/>
      <c r="W106" s="115"/>
      <c r="X106" s="133"/>
      <c r="Y106" s="109"/>
      <c r="Z106" s="245">
        <f t="shared" si="27"/>
        <v>0</v>
      </c>
      <c r="AA106" s="109"/>
      <c r="AC106" s="109"/>
      <c r="AD106" s="245"/>
      <c r="AF106" s="238"/>
    </row>
    <row r="114" spans="19:19">
      <c r="S114" s="108" t="s">
        <v>2999</v>
      </c>
    </row>
    <row r="306" spans="14:14">
      <c r="N306" s="108">
        <v>15</v>
      </c>
    </row>
    <row r="2529" spans="22:22">
      <c r="V2529" s="108">
        <v>16</v>
      </c>
    </row>
  </sheetData>
  <autoFilter ref="A7:AF106" xr:uid="{00000000-0001-0000-0A00-000000000000}"/>
  <mergeCells count="6">
    <mergeCell ref="G6:H6"/>
    <mergeCell ref="I6:J6"/>
    <mergeCell ref="K6:L6"/>
    <mergeCell ref="F1:G1"/>
    <mergeCell ref="F2:G2"/>
    <mergeCell ref="F3:G3"/>
  </mergeCells>
  <conditionalFormatting sqref="G8:L106">
    <cfRule type="expression" dxfId="196" priority="1">
      <formula>$AE8="cek"</formula>
    </cfRule>
  </conditionalFormatting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M160"/>
  <sheetViews>
    <sheetView workbookViewId="0">
      <pane ySplit="1" topLeftCell="A2" activePane="bottomLeft" state="frozen"/>
      <selection pane="bottomLeft" activeCell="E3" sqref="E3"/>
    </sheetView>
  </sheetViews>
  <sheetFormatPr defaultColWidth="8.77734375" defaultRowHeight="14.4"/>
  <cols>
    <col min="1" max="1" width="12.77734375" customWidth="1"/>
    <col min="2" max="2" width="16" customWidth="1"/>
    <col min="3" max="3" width="13.33203125" customWidth="1"/>
    <col min="4" max="4" width="19.21875" customWidth="1"/>
    <col min="5" max="5" width="19.33203125" customWidth="1"/>
    <col min="6" max="6" width="9.77734375" style="1" bestFit="1" customWidth="1"/>
    <col min="9" max="9" width="8.109375" bestFit="1" customWidth="1"/>
    <col min="10" max="10" width="9.77734375" bestFit="1" customWidth="1"/>
    <col min="11" max="11" width="6.77734375" customWidth="1"/>
    <col min="12" max="12" width="7.33203125" bestFit="1" customWidth="1"/>
    <col min="13" max="13" width="9.21875" bestFit="1" customWidth="1"/>
  </cols>
  <sheetData>
    <row r="1" spans="1:13">
      <c r="A1" s="206" t="s">
        <v>3143</v>
      </c>
      <c r="B1" s="206" t="s">
        <v>3141</v>
      </c>
      <c r="C1" s="206" t="s">
        <v>3142</v>
      </c>
      <c r="D1" s="206" t="s">
        <v>201</v>
      </c>
      <c r="E1" s="206" t="s">
        <v>357</v>
      </c>
      <c r="F1" s="204" t="s">
        <v>3208</v>
      </c>
      <c r="G1" s="334"/>
      <c r="I1" s="289"/>
      <c r="J1" s="289"/>
      <c r="K1" s="290"/>
      <c r="L1" s="289"/>
      <c r="M1" s="291"/>
    </row>
    <row r="2" spans="1:13">
      <c r="A2" s="309" t="s">
        <v>2274</v>
      </c>
      <c r="B2" s="309">
        <v>550025024</v>
      </c>
      <c r="C2" s="317">
        <v>4</v>
      </c>
      <c r="D2" s="342" t="s">
        <v>3629</v>
      </c>
      <c r="E2" s="318">
        <v>47617</v>
      </c>
      <c r="F2" s="1">
        <f>COUNTIF($A$2:$A$1410,A2)</f>
        <v>1</v>
      </c>
      <c r="G2" s="335"/>
    </row>
    <row r="3" spans="1:13">
      <c r="A3" s="309" t="s">
        <v>2198</v>
      </c>
      <c r="B3" s="309">
        <v>550025024</v>
      </c>
      <c r="C3" s="317">
        <v>1</v>
      </c>
      <c r="D3" s="342" t="s">
        <v>3629</v>
      </c>
      <c r="E3" s="318">
        <v>47617</v>
      </c>
      <c r="F3" s="1">
        <f t="shared" ref="F3:F66" si="0">COUNTIF($A$2:$A$1410,A3)</f>
        <v>1</v>
      </c>
      <c r="G3" s="335"/>
    </row>
    <row r="4" spans="1:13">
      <c r="A4" s="309" t="s">
        <v>2049</v>
      </c>
      <c r="B4" s="309">
        <v>550072297</v>
      </c>
      <c r="C4" s="317">
        <v>9</v>
      </c>
      <c r="D4" s="309" t="s">
        <v>3630</v>
      </c>
      <c r="E4" s="318">
        <v>47558</v>
      </c>
      <c r="F4" s="1">
        <f t="shared" si="0"/>
        <v>1</v>
      </c>
      <c r="G4" s="335"/>
      <c r="I4" s="309"/>
    </row>
    <row r="5" spans="1:13">
      <c r="A5" s="309" t="s">
        <v>2290</v>
      </c>
      <c r="B5" s="309">
        <v>550025044</v>
      </c>
      <c r="C5" s="317">
        <v>4</v>
      </c>
      <c r="D5" s="342" t="s">
        <v>3631</v>
      </c>
      <c r="E5" s="318">
        <v>47735</v>
      </c>
      <c r="F5" s="1">
        <f t="shared" si="0"/>
        <v>1</v>
      </c>
      <c r="G5" s="335"/>
      <c r="H5" s="301"/>
    </row>
    <row r="6" spans="1:13">
      <c r="A6" s="309" t="s">
        <v>2291</v>
      </c>
      <c r="B6" s="309">
        <v>550025044</v>
      </c>
      <c r="C6" s="317">
        <v>4</v>
      </c>
      <c r="D6" s="342" t="s">
        <v>3631</v>
      </c>
      <c r="E6" s="318">
        <v>47735</v>
      </c>
      <c r="F6" s="1">
        <f t="shared" si="0"/>
        <v>1</v>
      </c>
      <c r="G6" s="335"/>
    </row>
    <row r="7" spans="1:13">
      <c r="A7" s="309" t="s">
        <v>2337</v>
      </c>
      <c r="B7" s="309">
        <v>550025044</v>
      </c>
      <c r="C7" s="317">
        <v>4</v>
      </c>
      <c r="D7" s="342" t="s">
        <v>3631</v>
      </c>
      <c r="E7" s="318">
        <v>47735</v>
      </c>
      <c r="F7" s="1">
        <f t="shared" si="0"/>
        <v>1</v>
      </c>
      <c r="G7" s="335"/>
    </row>
    <row r="8" spans="1:13">
      <c r="A8" s="309" t="s">
        <v>2338</v>
      </c>
      <c r="B8" s="309">
        <v>550025044</v>
      </c>
      <c r="C8" s="317">
        <v>4</v>
      </c>
      <c r="D8" s="342" t="s">
        <v>3631</v>
      </c>
      <c r="E8" s="318">
        <v>47735</v>
      </c>
      <c r="F8" s="1">
        <f t="shared" si="0"/>
        <v>1</v>
      </c>
      <c r="G8" s="309"/>
    </row>
    <row r="9" spans="1:13">
      <c r="A9" s="309" t="s">
        <v>2000</v>
      </c>
      <c r="B9" s="309">
        <v>550025044</v>
      </c>
      <c r="C9" s="317">
        <v>1</v>
      </c>
      <c r="D9" s="342" t="s">
        <v>3631</v>
      </c>
      <c r="E9" s="318">
        <v>47735</v>
      </c>
      <c r="F9" s="1">
        <f t="shared" si="0"/>
        <v>1</v>
      </c>
      <c r="G9" s="335"/>
    </row>
    <row r="10" spans="1:13">
      <c r="A10" s="309" t="s">
        <v>2019</v>
      </c>
      <c r="B10" s="309">
        <v>550075433</v>
      </c>
      <c r="C10" s="317">
        <v>40</v>
      </c>
      <c r="D10" s="309" t="s">
        <v>3632</v>
      </c>
      <c r="E10" s="318">
        <v>47602</v>
      </c>
      <c r="F10" s="1">
        <f t="shared" si="0"/>
        <v>1</v>
      </c>
      <c r="G10" s="335"/>
    </row>
    <row r="11" spans="1:13">
      <c r="A11" s="309" t="s">
        <v>2218</v>
      </c>
      <c r="B11" s="309">
        <v>550075434</v>
      </c>
      <c r="C11" s="317">
        <v>13</v>
      </c>
      <c r="D11" s="309" t="s">
        <v>3063</v>
      </c>
      <c r="E11" s="318">
        <v>47574</v>
      </c>
      <c r="F11" s="1">
        <f t="shared" si="0"/>
        <v>1</v>
      </c>
      <c r="G11" s="335"/>
    </row>
    <row r="12" spans="1:13">
      <c r="A12" s="309" t="s">
        <v>2219</v>
      </c>
      <c r="B12" s="309">
        <v>550076636</v>
      </c>
      <c r="C12" s="317">
        <v>38</v>
      </c>
      <c r="D12" s="309" t="s">
        <v>3530</v>
      </c>
      <c r="E12" s="318">
        <v>47731</v>
      </c>
      <c r="F12" s="1">
        <f t="shared" si="0"/>
        <v>1</v>
      </c>
      <c r="G12" s="336"/>
    </row>
    <row r="13" spans="1:13">
      <c r="A13" s="309" t="s">
        <v>2039</v>
      </c>
      <c r="B13" s="309">
        <v>550050072</v>
      </c>
      <c r="C13" s="317">
        <v>26</v>
      </c>
      <c r="D13" s="309" t="s">
        <v>3505</v>
      </c>
      <c r="E13" s="318">
        <v>47719</v>
      </c>
      <c r="F13" s="1">
        <f t="shared" si="0"/>
        <v>1</v>
      </c>
      <c r="G13" s="336"/>
    </row>
    <row r="14" spans="1:13">
      <c r="A14" s="309" t="s">
        <v>257</v>
      </c>
      <c r="B14" s="309">
        <v>550072331</v>
      </c>
      <c r="C14" s="317">
        <v>36</v>
      </c>
      <c r="D14" s="342" t="s">
        <v>3496</v>
      </c>
      <c r="E14" s="318">
        <v>47718</v>
      </c>
      <c r="F14" s="1">
        <f t="shared" si="0"/>
        <v>1</v>
      </c>
      <c r="G14" s="335"/>
    </row>
    <row r="15" spans="1:13">
      <c r="A15" s="309" t="s">
        <v>258</v>
      </c>
      <c r="B15" s="309">
        <v>550072331</v>
      </c>
      <c r="C15" s="317">
        <v>36</v>
      </c>
      <c r="D15" s="342" t="s">
        <v>3496</v>
      </c>
      <c r="E15" s="318">
        <v>47718</v>
      </c>
      <c r="F15" s="1">
        <f t="shared" si="0"/>
        <v>1</v>
      </c>
      <c r="G15" s="335"/>
    </row>
    <row r="16" spans="1:13">
      <c r="A16" s="309" t="s">
        <v>261</v>
      </c>
      <c r="B16" s="309">
        <v>550072331</v>
      </c>
      <c r="C16" s="317">
        <v>36</v>
      </c>
      <c r="D16" s="342" t="s">
        <v>3496</v>
      </c>
      <c r="E16" s="318">
        <v>47718</v>
      </c>
      <c r="F16" s="1">
        <f t="shared" si="0"/>
        <v>1</v>
      </c>
      <c r="G16" s="335"/>
    </row>
    <row r="17" spans="1:8">
      <c r="A17" s="309" t="s">
        <v>262</v>
      </c>
      <c r="B17" s="309">
        <v>550072331</v>
      </c>
      <c r="C17" s="317">
        <v>36</v>
      </c>
      <c r="D17" s="342" t="s">
        <v>3496</v>
      </c>
      <c r="E17" s="318">
        <v>47718</v>
      </c>
      <c r="F17" s="1">
        <f t="shared" si="0"/>
        <v>1</v>
      </c>
      <c r="G17" s="335"/>
    </row>
    <row r="18" spans="1:8">
      <c r="A18" s="309" t="s">
        <v>259</v>
      </c>
      <c r="B18" s="309">
        <v>550072331</v>
      </c>
      <c r="C18" s="317">
        <v>36</v>
      </c>
      <c r="D18" s="342" t="s">
        <v>3496</v>
      </c>
      <c r="E18" s="318">
        <v>47718</v>
      </c>
      <c r="F18" s="1">
        <f t="shared" si="0"/>
        <v>1</v>
      </c>
      <c r="G18" s="335"/>
    </row>
    <row r="19" spans="1:8">
      <c r="A19" s="309" t="s">
        <v>260</v>
      </c>
      <c r="B19" s="309">
        <v>550072331</v>
      </c>
      <c r="C19" s="317">
        <v>36</v>
      </c>
      <c r="D19" s="342" t="s">
        <v>3496</v>
      </c>
      <c r="E19" s="318">
        <v>47718</v>
      </c>
      <c r="F19" s="1">
        <f t="shared" si="0"/>
        <v>1</v>
      </c>
      <c r="G19" s="335"/>
    </row>
    <row r="20" spans="1:8">
      <c r="A20" s="309" t="s">
        <v>2304</v>
      </c>
      <c r="B20" s="309">
        <v>550072331</v>
      </c>
      <c r="C20" s="317">
        <v>36</v>
      </c>
      <c r="D20" s="342" t="s">
        <v>3496</v>
      </c>
      <c r="E20" s="318">
        <v>47718</v>
      </c>
      <c r="F20" s="1">
        <f t="shared" si="0"/>
        <v>1</v>
      </c>
      <c r="G20" s="335"/>
    </row>
    <row r="21" spans="1:8">
      <c r="A21" s="309" t="s">
        <v>2305</v>
      </c>
      <c r="B21" s="309">
        <v>550072331</v>
      </c>
      <c r="C21" s="317">
        <v>36</v>
      </c>
      <c r="D21" s="342" t="s">
        <v>3496</v>
      </c>
      <c r="E21" s="318">
        <v>47718</v>
      </c>
      <c r="F21" s="1">
        <f t="shared" si="0"/>
        <v>1</v>
      </c>
      <c r="G21" s="335"/>
    </row>
    <row r="22" spans="1:8" s="48" customFormat="1">
      <c r="A22" s="309" t="s">
        <v>2306</v>
      </c>
      <c r="B22" s="309">
        <v>550072331</v>
      </c>
      <c r="C22" s="317">
        <v>36</v>
      </c>
      <c r="D22" s="342" t="s">
        <v>3496</v>
      </c>
      <c r="E22" s="318">
        <v>47718</v>
      </c>
      <c r="F22" s="304">
        <f t="shared" si="0"/>
        <v>1</v>
      </c>
      <c r="G22" s="337"/>
      <c r="H22" s="338"/>
    </row>
    <row r="23" spans="1:8">
      <c r="A23" s="309" t="s">
        <v>2307</v>
      </c>
      <c r="B23" s="309">
        <v>550072331</v>
      </c>
      <c r="C23" s="317">
        <v>36</v>
      </c>
      <c r="D23" s="342" t="s">
        <v>3496</v>
      </c>
      <c r="E23" s="318">
        <v>47718</v>
      </c>
      <c r="F23" s="1">
        <f t="shared" si="0"/>
        <v>1</v>
      </c>
      <c r="G23" s="335"/>
    </row>
    <row r="24" spans="1:8">
      <c r="A24" s="309" t="s">
        <v>2228</v>
      </c>
      <c r="B24" s="309">
        <v>550072331</v>
      </c>
      <c r="C24" s="317">
        <v>1</v>
      </c>
      <c r="D24" s="309" t="s">
        <v>3491</v>
      </c>
      <c r="E24" s="318">
        <v>47716</v>
      </c>
      <c r="F24" s="1">
        <f t="shared" si="0"/>
        <v>1</v>
      </c>
      <c r="G24" s="301"/>
    </row>
    <row r="25" spans="1:8">
      <c r="A25" s="343" t="s">
        <v>1570</v>
      </c>
      <c r="B25" s="328">
        <v>550058592</v>
      </c>
      <c r="C25" s="330">
        <v>44</v>
      </c>
      <c r="D25" s="329" t="s">
        <v>3633</v>
      </c>
      <c r="E25" s="329">
        <v>47738</v>
      </c>
      <c r="F25" s="1">
        <f t="shared" si="0"/>
        <v>1</v>
      </c>
      <c r="G25" s="335"/>
    </row>
    <row r="26" spans="1:8">
      <c r="A26" s="328" t="s">
        <v>1571</v>
      </c>
      <c r="B26" s="328">
        <v>550058592</v>
      </c>
      <c r="C26" s="330">
        <v>44</v>
      </c>
      <c r="D26" s="329" t="s">
        <v>3633</v>
      </c>
      <c r="E26" s="329">
        <v>47738</v>
      </c>
      <c r="F26" s="1">
        <f t="shared" si="0"/>
        <v>1</v>
      </c>
      <c r="G26" s="335"/>
    </row>
    <row r="27" spans="1:8">
      <c r="A27" s="328" t="s">
        <v>1580</v>
      </c>
      <c r="B27" s="328">
        <v>550058592</v>
      </c>
      <c r="C27" s="330">
        <v>44</v>
      </c>
      <c r="D27" s="329" t="s">
        <v>3633</v>
      </c>
      <c r="E27" s="329">
        <v>47738</v>
      </c>
      <c r="F27" s="1">
        <f t="shared" si="0"/>
        <v>1</v>
      </c>
      <c r="G27" s="335"/>
    </row>
    <row r="28" spans="1:8">
      <c r="A28" s="328" t="s">
        <v>1581</v>
      </c>
      <c r="B28" s="328">
        <v>550058592</v>
      </c>
      <c r="C28" s="330">
        <v>44</v>
      </c>
      <c r="D28" s="329" t="s">
        <v>3633</v>
      </c>
      <c r="E28" s="329">
        <v>47738</v>
      </c>
      <c r="F28" s="1">
        <f t="shared" si="0"/>
        <v>1</v>
      </c>
      <c r="G28" s="335"/>
    </row>
    <row r="29" spans="1:8">
      <c r="A29" s="328" t="s">
        <v>2103</v>
      </c>
      <c r="B29" s="328">
        <v>550058592</v>
      </c>
      <c r="C29" s="330">
        <v>44</v>
      </c>
      <c r="D29" s="329" t="s">
        <v>3633</v>
      </c>
      <c r="E29" s="329">
        <v>47738</v>
      </c>
      <c r="F29" s="1">
        <f t="shared" si="0"/>
        <v>1</v>
      </c>
      <c r="G29" s="335"/>
    </row>
    <row r="30" spans="1:8">
      <c r="A30" s="328" t="s">
        <v>2104</v>
      </c>
      <c r="B30" s="328">
        <v>550058592</v>
      </c>
      <c r="C30" s="330">
        <v>44</v>
      </c>
      <c r="D30" s="329" t="s">
        <v>3633</v>
      </c>
      <c r="E30" s="329">
        <v>47738</v>
      </c>
      <c r="F30" s="1">
        <f t="shared" si="0"/>
        <v>1</v>
      </c>
      <c r="G30" s="335"/>
    </row>
    <row r="31" spans="1:8">
      <c r="A31" s="328" t="s">
        <v>2105</v>
      </c>
      <c r="B31" s="328">
        <v>550058592</v>
      </c>
      <c r="C31" s="330">
        <v>44</v>
      </c>
      <c r="D31" s="329" t="s">
        <v>3633</v>
      </c>
      <c r="E31" s="329">
        <v>47738</v>
      </c>
      <c r="F31" s="1">
        <f t="shared" si="0"/>
        <v>1</v>
      </c>
      <c r="G31" s="335"/>
    </row>
    <row r="32" spans="1:8">
      <c r="A32" s="328" t="s">
        <v>2106</v>
      </c>
      <c r="B32" s="328">
        <v>550058592</v>
      </c>
      <c r="C32" s="330">
        <v>44</v>
      </c>
      <c r="D32" s="329" t="s">
        <v>3633</v>
      </c>
      <c r="E32" s="329">
        <v>47738</v>
      </c>
      <c r="F32" s="1">
        <f t="shared" si="0"/>
        <v>1</v>
      </c>
      <c r="G32" s="335"/>
    </row>
    <row r="33" spans="1:7">
      <c r="A33" s="328" t="s">
        <v>2112</v>
      </c>
      <c r="B33" s="328">
        <v>550058592</v>
      </c>
      <c r="C33" s="330">
        <v>44</v>
      </c>
      <c r="D33" s="329" t="s">
        <v>3633</v>
      </c>
      <c r="E33" s="329">
        <v>47738</v>
      </c>
      <c r="F33" s="1">
        <f t="shared" si="0"/>
        <v>1</v>
      </c>
      <c r="G33" s="335"/>
    </row>
    <row r="34" spans="1:7">
      <c r="A34" s="328" t="s">
        <v>2113</v>
      </c>
      <c r="B34" s="328">
        <v>550058592</v>
      </c>
      <c r="C34" s="330">
        <v>44</v>
      </c>
      <c r="D34" s="329" t="s">
        <v>3633</v>
      </c>
      <c r="E34" s="329">
        <v>47738</v>
      </c>
      <c r="F34" s="1">
        <f t="shared" si="0"/>
        <v>1</v>
      </c>
      <c r="G34" s="339"/>
    </row>
    <row r="35" spans="1:7">
      <c r="A35" s="328" t="s">
        <v>2114</v>
      </c>
      <c r="B35" s="328">
        <v>550058592</v>
      </c>
      <c r="C35" s="330">
        <v>44</v>
      </c>
      <c r="D35" s="329" t="s">
        <v>3633</v>
      </c>
      <c r="E35" s="329">
        <v>47738</v>
      </c>
      <c r="F35" s="1">
        <f t="shared" si="0"/>
        <v>1</v>
      </c>
      <c r="G35" s="335"/>
    </row>
    <row r="36" spans="1:7">
      <c r="A36" s="328" t="s">
        <v>2115</v>
      </c>
      <c r="B36" s="328">
        <v>550058592</v>
      </c>
      <c r="C36" s="330">
        <v>44</v>
      </c>
      <c r="D36" s="329" t="s">
        <v>3633</v>
      </c>
      <c r="E36" s="329">
        <v>47738</v>
      </c>
      <c r="F36" s="1">
        <f t="shared" si="0"/>
        <v>1</v>
      </c>
      <c r="G36" s="335"/>
    </row>
    <row r="37" spans="1:7">
      <c r="A37" s="328" t="s">
        <v>2120</v>
      </c>
      <c r="B37" s="328">
        <v>550058592</v>
      </c>
      <c r="C37" s="330">
        <v>44</v>
      </c>
      <c r="D37" s="329" t="s">
        <v>3633</v>
      </c>
      <c r="E37" s="329">
        <v>47738</v>
      </c>
      <c r="F37" s="1">
        <f t="shared" si="0"/>
        <v>1</v>
      </c>
      <c r="G37" s="335"/>
    </row>
    <row r="38" spans="1:7">
      <c r="A38" s="328" t="s">
        <v>2121</v>
      </c>
      <c r="B38" s="328">
        <v>550058592</v>
      </c>
      <c r="C38" s="330">
        <v>44</v>
      </c>
      <c r="D38" s="329" t="s">
        <v>3633</v>
      </c>
      <c r="E38" s="329">
        <v>47738</v>
      </c>
      <c r="F38" s="1">
        <f t="shared" si="0"/>
        <v>1</v>
      </c>
      <c r="G38" s="335"/>
    </row>
    <row r="39" spans="1:7">
      <c r="A39" s="328" t="s">
        <v>2122</v>
      </c>
      <c r="B39" s="328">
        <v>550058592</v>
      </c>
      <c r="C39" s="330">
        <v>44</v>
      </c>
      <c r="D39" s="329" t="s">
        <v>3633</v>
      </c>
      <c r="E39" s="329">
        <v>47738</v>
      </c>
      <c r="F39" s="1">
        <f t="shared" si="0"/>
        <v>1</v>
      </c>
      <c r="G39" s="335"/>
    </row>
    <row r="40" spans="1:7">
      <c r="A40" s="328" t="s">
        <v>2123</v>
      </c>
      <c r="B40" s="328">
        <v>550058592</v>
      </c>
      <c r="C40" s="330">
        <v>44</v>
      </c>
      <c r="D40" s="329" t="s">
        <v>3633</v>
      </c>
      <c r="E40" s="329">
        <v>47738</v>
      </c>
      <c r="F40" s="1">
        <f t="shared" si="0"/>
        <v>1</v>
      </c>
      <c r="G40" s="335"/>
    </row>
    <row r="41" spans="1:7">
      <c r="A41" s="328" t="s">
        <v>2045</v>
      </c>
      <c r="B41" s="328">
        <v>550058592</v>
      </c>
      <c r="C41" s="330">
        <v>44</v>
      </c>
      <c r="D41" s="329" t="s">
        <v>3633</v>
      </c>
      <c r="E41" s="329">
        <v>47738</v>
      </c>
      <c r="F41" s="1">
        <f t="shared" si="0"/>
        <v>1</v>
      </c>
      <c r="G41" s="335"/>
    </row>
    <row r="42" spans="1:7">
      <c r="A42" s="328" t="s">
        <v>2046</v>
      </c>
      <c r="B42" s="328">
        <v>550058592</v>
      </c>
      <c r="C42" s="330">
        <v>44</v>
      </c>
      <c r="D42" s="329" t="s">
        <v>3633</v>
      </c>
      <c r="E42" s="329">
        <v>47738</v>
      </c>
      <c r="F42" s="1">
        <f t="shared" si="0"/>
        <v>1</v>
      </c>
      <c r="G42" s="335"/>
    </row>
    <row r="43" spans="1:7">
      <c r="A43" s="328" t="s">
        <v>2055</v>
      </c>
      <c r="B43" s="328">
        <v>550058592</v>
      </c>
      <c r="C43" s="330">
        <v>44</v>
      </c>
      <c r="D43" s="329" t="s">
        <v>3633</v>
      </c>
      <c r="E43" s="329">
        <v>47738</v>
      </c>
      <c r="F43" s="1">
        <f t="shared" si="0"/>
        <v>1</v>
      </c>
      <c r="G43" s="335"/>
    </row>
    <row r="44" spans="1:7">
      <c r="A44" s="344" t="s">
        <v>1931</v>
      </c>
      <c r="B44" s="328">
        <v>550058592</v>
      </c>
      <c r="C44" s="330">
        <v>44</v>
      </c>
      <c r="D44" s="329" t="s">
        <v>3633</v>
      </c>
      <c r="E44" s="329">
        <v>47738</v>
      </c>
      <c r="F44" s="1">
        <f t="shared" si="0"/>
        <v>1</v>
      </c>
      <c r="G44" s="335"/>
    </row>
    <row r="45" spans="1:7">
      <c r="A45" s="310" t="s">
        <v>967</v>
      </c>
      <c r="B45" s="310">
        <v>550069888</v>
      </c>
      <c r="C45" s="310">
        <v>36</v>
      </c>
      <c r="D45" s="331" t="s">
        <v>3633</v>
      </c>
      <c r="E45" s="332">
        <v>47738</v>
      </c>
      <c r="F45" s="1">
        <f t="shared" si="0"/>
        <v>1</v>
      </c>
      <c r="G45" s="335"/>
    </row>
    <row r="46" spans="1:7">
      <c r="A46" s="310" t="s">
        <v>968</v>
      </c>
      <c r="B46" s="310">
        <v>550069888</v>
      </c>
      <c r="C46" s="310">
        <v>36</v>
      </c>
      <c r="D46" s="331" t="s">
        <v>3633</v>
      </c>
      <c r="E46" s="332">
        <v>47738</v>
      </c>
      <c r="F46" s="1">
        <f t="shared" si="0"/>
        <v>1</v>
      </c>
      <c r="G46" s="335"/>
    </row>
    <row r="47" spans="1:7">
      <c r="A47" s="310" t="s">
        <v>969</v>
      </c>
      <c r="B47" s="310">
        <v>550069888</v>
      </c>
      <c r="C47" s="310">
        <v>36</v>
      </c>
      <c r="D47" s="331" t="s">
        <v>3633</v>
      </c>
      <c r="E47" s="332">
        <v>47738</v>
      </c>
      <c r="F47" s="1">
        <f t="shared" si="0"/>
        <v>1</v>
      </c>
      <c r="G47" s="335"/>
    </row>
    <row r="48" spans="1:7">
      <c r="A48" s="310" t="s">
        <v>970</v>
      </c>
      <c r="B48" s="310">
        <v>550069888</v>
      </c>
      <c r="C48" s="310">
        <v>36</v>
      </c>
      <c r="D48" s="331" t="s">
        <v>3633</v>
      </c>
      <c r="E48" s="332">
        <v>47738</v>
      </c>
      <c r="F48" s="1">
        <f t="shared" si="0"/>
        <v>1</v>
      </c>
      <c r="G48" s="339"/>
    </row>
    <row r="49" spans="1:12">
      <c r="A49" s="310" t="s">
        <v>1053</v>
      </c>
      <c r="B49" s="310">
        <v>550069888</v>
      </c>
      <c r="C49" s="310">
        <v>36</v>
      </c>
      <c r="D49" s="331" t="s">
        <v>3633</v>
      </c>
      <c r="E49" s="332">
        <v>47738</v>
      </c>
      <c r="F49" s="1">
        <f t="shared" si="0"/>
        <v>1</v>
      </c>
      <c r="G49" s="335"/>
      <c r="H49" s="301"/>
      <c r="I49" s="301"/>
      <c r="J49" s="301"/>
      <c r="K49" s="301"/>
      <c r="L49" s="302"/>
    </row>
    <row r="50" spans="1:12">
      <c r="A50" s="310" t="s">
        <v>1054</v>
      </c>
      <c r="B50" s="310">
        <v>550069888</v>
      </c>
      <c r="C50" s="310">
        <v>36</v>
      </c>
      <c r="D50" s="331" t="s">
        <v>3633</v>
      </c>
      <c r="E50" s="332">
        <v>47738</v>
      </c>
      <c r="F50" s="1">
        <f t="shared" si="0"/>
        <v>1</v>
      </c>
      <c r="G50" s="340"/>
      <c r="H50" s="301"/>
      <c r="I50" s="301"/>
      <c r="J50" s="301"/>
      <c r="K50" s="301"/>
      <c r="L50" s="302"/>
    </row>
    <row r="51" spans="1:12">
      <c r="A51" s="310" t="s">
        <v>1055</v>
      </c>
      <c r="B51" s="310">
        <v>550069888</v>
      </c>
      <c r="C51" s="310">
        <v>36</v>
      </c>
      <c r="D51" s="331" t="s">
        <v>3633</v>
      </c>
      <c r="E51" s="332">
        <v>47738</v>
      </c>
      <c r="F51" s="1">
        <f t="shared" si="0"/>
        <v>1</v>
      </c>
      <c r="G51" s="340"/>
    </row>
    <row r="52" spans="1:12">
      <c r="A52" s="310" t="s">
        <v>1056</v>
      </c>
      <c r="B52" s="310">
        <v>550069888</v>
      </c>
      <c r="C52" s="310">
        <v>36</v>
      </c>
      <c r="D52" s="331" t="s">
        <v>3633</v>
      </c>
      <c r="E52" s="332">
        <v>47738</v>
      </c>
      <c r="F52" s="1">
        <f t="shared" si="0"/>
        <v>1</v>
      </c>
      <c r="G52" s="335"/>
      <c r="H52" s="301"/>
      <c r="I52" s="301"/>
      <c r="J52" s="301"/>
      <c r="K52" s="301"/>
      <c r="L52" s="302"/>
    </row>
    <row r="53" spans="1:12">
      <c r="A53" s="310" t="s">
        <v>1061</v>
      </c>
      <c r="B53" s="310">
        <v>550069888</v>
      </c>
      <c r="C53" s="310">
        <v>36</v>
      </c>
      <c r="D53" s="331" t="s">
        <v>3633</v>
      </c>
      <c r="E53" s="332">
        <v>47738</v>
      </c>
      <c r="F53" s="1">
        <f t="shared" si="0"/>
        <v>1</v>
      </c>
      <c r="G53" s="310"/>
      <c r="H53" s="301"/>
      <c r="I53" s="301"/>
      <c r="J53" s="301"/>
      <c r="K53" s="301"/>
      <c r="L53" s="302"/>
    </row>
    <row r="54" spans="1:12">
      <c r="A54" s="310" t="s">
        <v>1062</v>
      </c>
      <c r="B54" s="310">
        <v>550069888</v>
      </c>
      <c r="C54" s="310">
        <v>36</v>
      </c>
      <c r="D54" s="331" t="s">
        <v>3633</v>
      </c>
      <c r="E54" s="332">
        <v>47738</v>
      </c>
      <c r="F54" s="1">
        <f t="shared" si="0"/>
        <v>1</v>
      </c>
      <c r="G54" s="335"/>
    </row>
    <row r="55" spans="1:12">
      <c r="A55" s="310" t="s">
        <v>1063</v>
      </c>
      <c r="B55" s="310">
        <v>550069888</v>
      </c>
      <c r="C55" s="310">
        <v>36</v>
      </c>
      <c r="D55" s="331" t="s">
        <v>3633</v>
      </c>
      <c r="E55" s="332">
        <v>47738</v>
      </c>
      <c r="F55" s="1">
        <f t="shared" si="0"/>
        <v>1</v>
      </c>
      <c r="G55" s="335"/>
    </row>
    <row r="56" spans="1:12">
      <c r="A56" s="310" t="s">
        <v>1064</v>
      </c>
      <c r="B56" s="310">
        <v>550069888</v>
      </c>
      <c r="C56" s="310">
        <v>36</v>
      </c>
      <c r="D56" s="331" t="s">
        <v>3633</v>
      </c>
      <c r="E56" s="332">
        <v>47738</v>
      </c>
      <c r="F56" s="1">
        <f t="shared" si="0"/>
        <v>1</v>
      </c>
      <c r="G56" s="335"/>
      <c r="H56" s="301"/>
      <c r="I56" s="301"/>
      <c r="J56" s="301"/>
      <c r="K56" s="301"/>
      <c r="L56" s="302"/>
    </row>
    <row r="57" spans="1:12">
      <c r="A57" s="310" t="s">
        <v>1071</v>
      </c>
      <c r="B57" s="310">
        <v>550069888</v>
      </c>
      <c r="C57" s="310">
        <v>36</v>
      </c>
      <c r="D57" s="331" t="s">
        <v>3633</v>
      </c>
      <c r="E57" s="332">
        <v>47738</v>
      </c>
      <c r="F57" s="1">
        <f t="shared" si="0"/>
        <v>1</v>
      </c>
      <c r="G57" s="335"/>
      <c r="H57" s="301"/>
      <c r="I57" s="301"/>
      <c r="J57" s="301"/>
      <c r="K57" s="301"/>
      <c r="L57" s="302"/>
    </row>
    <row r="58" spans="1:12">
      <c r="A58" s="310" t="s">
        <v>1072</v>
      </c>
      <c r="B58" s="310">
        <v>550069888</v>
      </c>
      <c r="C58" s="310">
        <v>36</v>
      </c>
      <c r="D58" s="331" t="s">
        <v>3633</v>
      </c>
      <c r="E58" s="332">
        <v>47738</v>
      </c>
      <c r="F58" s="1">
        <f t="shared" si="0"/>
        <v>1</v>
      </c>
      <c r="G58" s="335"/>
      <c r="H58" s="301"/>
      <c r="I58" s="301"/>
      <c r="J58" s="301"/>
      <c r="K58" s="301"/>
      <c r="L58" s="302"/>
    </row>
    <row r="59" spans="1:12">
      <c r="A59" s="310" t="s">
        <v>1073</v>
      </c>
      <c r="B59" s="310">
        <v>550069888</v>
      </c>
      <c r="C59" s="310">
        <v>36</v>
      </c>
      <c r="D59" s="331" t="s">
        <v>3633</v>
      </c>
      <c r="E59" s="332">
        <v>47738</v>
      </c>
      <c r="F59" s="1">
        <f t="shared" si="0"/>
        <v>1</v>
      </c>
      <c r="G59" s="335"/>
      <c r="H59" s="301"/>
      <c r="I59" s="301"/>
      <c r="J59" s="301"/>
      <c r="K59" s="301"/>
      <c r="L59" s="302"/>
    </row>
    <row r="60" spans="1:12">
      <c r="A60" s="310" t="s">
        <v>1074</v>
      </c>
      <c r="B60" s="310">
        <v>550069888</v>
      </c>
      <c r="C60" s="310">
        <v>36</v>
      </c>
      <c r="D60" s="331" t="s">
        <v>3633</v>
      </c>
      <c r="E60" s="332">
        <v>47738</v>
      </c>
      <c r="F60" s="1">
        <f t="shared" si="0"/>
        <v>1</v>
      </c>
      <c r="G60" s="335"/>
      <c r="H60" s="301"/>
      <c r="I60" s="301"/>
      <c r="J60" s="301"/>
      <c r="K60" s="301"/>
      <c r="L60" s="302"/>
    </row>
    <row r="61" spans="1:12">
      <c r="A61" s="310" t="s">
        <v>1082</v>
      </c>
      <c r="B61" s="310">
        <v>550069888</v>
      </c>
      <c r="C61" s="310">
        <v>36</v>
      </c>
      <c r="D61" s="331" t="s">
        <v>3633</v>
      </c>
      <c r="E61" s="332">
        <v>47738</v>
      </c>
      <c r="F61" s="1">
        <f t="shared" si="0"/>
        <v>1</v>
      </c>
      <c r="G61" s="335"/>
      <c r="H61" s="301"/>
      <c r="I61" s="301"/>
      <c r="J61" s="301"/>
      <c r="K61" s="301"/>
      <c r="L61" s="302"/>
    </row>
    <row r="62" spans="1:12">
      <c r="A62" s="310" t="s">
        <v>1083</v>
      </c>
      <c r="B62" s="310">
        <v>550069888</v>
      </c>
      <c r="C62" s="310">
        <v>36</v>
      </c>
      <c r="D62" s="331" t="s">
        <v>3633</v>
      </c>
      <c r="E62" s="332">
        <v>47738</v>
      </c>
      <c r="F62" s="1">
        <f t="shared" si="0"/>
        <v>1</v>
      </c>
      <c r="G62" s="335"/>
      <c r="H62" s="301"/>
      <c r="I62" s="301"/>
      <c r="J62" s="301"/>
      <c r="K62" s="301"/>
      <c r="L62" s="302"/>
    </row>
    <row r="63" spans="1:12">
      <c r="A63" s="310" t="s">
        <v>1101</v>
      </c>
      <c r="B63" s="310">
        <v>550069888</v>
      </c>
      <c r="C63" s="310">
        <v>36</v>
      </c>
      <c r="D63" s="331" t="s">
        <v>3633</v>
      </c>
      <c r="E63" s="332">
        <v>47738</v>
      </c>
      <c r="F63" s="1">
        <f t="shared" si="0"/>
        <v>1</v>
      </c>
    </row>
    <row r="64" spans="1:12">
      <c r="A64" s="310" t="s">
        <v>1102</v>
      </c>
      <c r="B64" s="310">
        <v>550069888</v>
      </c>
      <c r="C64" s="310">
        <v>36</v>
      </c>
      <c r="D64" s="331" t="s">
        <v>3633</v>
      </c>
      <c r="E64" s="332">
        <v>47738</v>
      </c>
      <c r="F64" s="1">
        <f t="shared" si="0"/>
        <v>1</v>
      </c>
    </row>
    <row r="65" spans="1:6">
      <c r="A65" s="311" t="s">
        <v>2212</v>
      </c>
      <c r="B65" s="311">
        <v>550044360</v>
      </c>
      <c r="C65" s="312">
        <v>4</v>
      </c>
      <c r="D65" s="311">
        <v>12704140</v>
      </c>
      <c r="E65" s="313">
        <v>47736</v>
      </c>
      <c r="F65" s="1">
        <f t="shared" si="0"/>
        <v>1</v>
      </c>
    </row>
    <row r="66" spans="1:6">
      <c r="A66" s="311" t="s">
        <v>2213</v>
      </c>
      <c r="B66" s="311">
        <v>550044360</v>
      </c>
      <c r="C66" s="312">
        <v>4</v>
      </c>
      <c r="D66" s="311">
        <v>12704140</v>
      </c>
      <c r="E66" s="313">
        <v>47736</v>
      </c>
      <c r="F66" s="1">
        <f t="shared" si="0"/>
        <v>1</v>
      </c>
    </row>
    <row r="67" spans="1:6">
      <c r="A67" s="311" t="s">
        <v>2240</v>
      </c>
      <c r="B67" s="311">
        <v>550044360</v>
      </c>
      <c r="C67" s="312">
        <v>4</v>
      </c>
      <c r="D67" s="311">
        <v>12704140</v>
      </c>
      <c r="E67" s="313">
        <v>47736</v>
      </c>
      <c r="F67" s="1">
        <f t="shared" ref="F67:F130" si="1">COUNTIF($A$2:$A$1410,A67)</f>
        <v>1</v>
      </c>
    </row>
    <row r="68" spans="1:6">
      <c r="A68" s="311" t="s">
        <v>2241</v>
      </c>
      <c r="B68" s="311">
        <v>550044360</v>
      </c>
      <c r="C68" s="312">
        <v>4</v>
      </c>
      <c r="D68" s="311">
        <v>12704140</v>
      </c>
      <c r="E68" s="313">
        <v>47736</v>
      </c>
      <c r="F68" s="1">
        <f t="shared" si="1"/>
        <v>1</v>
      </c>
    </row>
    <row r="69" spans="1:6">
      <c r="A69" s="311" t="s">
        <v>2344</v>
      </c>
      <c r="B69" s="311">
        <v>550044360</v>
      </c>
      <c r="C69" s="312">
        <v>4</v>
      </c>
      <c r="D69" s="311">
        <v>12704140</v>
      </c>
      <c r="E69" s="313">
        <v>47736</v>
      </c>
      <c r="F69" s="1">
        <f t="shared" si="1"/>
        <v>1</v>
      </c>
    </row>
    <row r="70" spans="1:6">
      <c r="A70" s="311" t="s">
        <v>2345</v>
      </c>
      <c r="B70" s="311">
        <v>550044360</v>
      </c>
      <c r="C70" s="312">
        <v>4</v>
      </c>
      <c r="D70" s="311">
        <v>12704140</v>
      </c>
      <c r="E70" s="313">
        <v>47736</v>
      </c>
      <c r="F70" s="1">
        <f t="shared" si="1"/>
        <v>1</v>
      </c>
    </row>
    <row r="71" spans="1:6">
      <c r="A71" s="311" t="s">
        <v>2354</v>
      </c>
      <c r="B71" s="311">
        <v>550044360</v>
      </c>
      <c r="C71" s="312">
        <v>4</v>
      </c>
      <c r="D71" s="311">
        <v>12704140</v>
      </c>
      <c r="E71" s="313">
        <v>47736</v>
      </c>
      <c r="F71" s="1">
        <f t="shared" si="1"/>
        <v>1</v>
      </c>
    </row>
    <row r="72" spans="1:6">
      <c r="A72" s="311" t="s">
        <v>2355</v>
      </c>
      <c r="B72" s="311">
        <v>550044360</v>
      </c>
      <c r="C72" s="312">
        <v>4</v>
      </c>
      <c r="D72" s="311">
        <v>12704140</v>
      </c>
      <c r="E72" s="313">
        <v>47736</v>
      </c>
      <c r="F72" s="1">
        <f t="shared" si="1"/>
        <v>1</v>
      </c>
    </row>
    <row r="73" spans="1:6">
      <c r="A73" s="311" t="s">
        <v>326</v>
      </c>
      <c r="B73" s="311">
        <v>550044360</v>
      </c>
      <c r="C73" s="312">
        <v>4</v>
      </c>
      <c r="D73" s="311">
        <v>12704140</v>
      </c>
      <c r="E73" s="313">
        <v>47736</v>
      </c>
      <c r="F73" s="1">
        <f t="shared" si="1"/>
        <v>1</v>
      </c>
    </row>
    <row r="74" spans="1:6">
      <c r="A74" s="311" t="s">
        <v>327</v>
      </c>
      <c r="B74" s="311">
        <v>550044360</v>
      </c>
      <c r="C74" s="312">
        <v>4</v>
      </c>
      <c r="D74" s="311">
        <v>12704140</v>
      </c>
      <c r="E74" s="313">
        <v>47736</v>
      </c>
      <c r="F74" s="1">
        <f t="shared" si="1"/>
        <v>1</v>
      </c>
    </row>
    <row r="75" spans="1:6">
      <c r="A75" s="311" t="s">
        <v>2364</v>
      </c>
      <c r="B75" s="311">
        <v>550044360</v>
      </c>
      <c r="C75" s="312">
        <v>4</v>
      </c>
      <c r="D75" s="311">
        <v>12704140</v>
      </c>
      <c r="E75" s="313">
        <v>47736</v>
      </c>
      <c r="F75" s="1">
        <f t="shared" si="1"/>
        <v>1</v>
      </c>
    </row>
    <row r="76" spans="1:6">
      <c r="A76" s="311" t="s">
        <v>2365</v>
      </c>
      <c r="B76" s="311">
        <v>550044360</v>
      </c>
      <c r="C76" s="312">
        <v>4</v>
      </c>
      <c r="D76" s="311">
        <v>12704140</v>
      </c>
      <c r="E76" s="313">
        <v>47736</v>
      </c>
      <c r="F76" s="1">
        <f t="shared" si="1"/>
        <v>1</v>
      </c>
    </row>
    <row r="77" spans="1:6">
      <c r="A77" s="311" t="s">
        <v>2371</v>
      </c>
      <c r="B77" s="311">
        <v>550044360</v>
      </c>
      <c r="C77" s="312">
        <v>4</v>
      </c>
      <c r="D77" s="311">
        <v>12704140</v>
      </c>
      <c r="E77" s="313">
        <v>47736</v>
      </c>
      <c r="F77" s="1">
        <f t="shared" si="1"/>
        <v>1</v>
      </c>
    </row>
    <row r="78" spans="1:6">
      <c r="A78" s="311" t="s">
        <v>2372</v>
      </c>
      <c r="B78" s="311">
        <v>550044360</v>
      </c>
      <c r="C78" s="312">
        <v>4</v>
      </c>
      <c r="D78" s="311">
        <v>12704140</v>
      </c>
      <c r="E78" s="313">
        <v>47736</v>
      </c>
      <c r="F78" s="1">
        <f t="shared" si="1"/>
        <v>1</v>
      </c>
    </row>
    <row r="79" spans="1:6">
      <c r="A79" s="311" t="s">
        <v>2373</v>
      </c>
      <c r="B79" s="311">
        <v>550044360</v>
      </c>
      <c r="C79" s="312">
        <v>4</v>
      </c>
      <c r="D79" s="311">
        <v>12704140</v>
      </c>
      <c r="E79" s="313">
        <v>47736</v>
      </c>
      <c r="F79" s="1">
        <f t="shared" si="1"/>
        <v>1</v>
      </c>
    </row>
    <row r="80" spans="1:6">
      <c r="A80" s="311" t="s">
        <v>2374</v>
      </c>
      <c r="B80" s="311">
        <v>550044360</v>
      </c>
      <c r="C80" s="312">
        <v>4</v>
      </c>
      <c r="D80" s="311">
        <v>12704140</v>
      </c>
      <c r="E80" s="313">
        <v>47736</v>
      </c>
      <c r="F80" s="1">
        <f t="shared" si="1"/>
        <v>1</v>
      </c>
    </row>
    <row r="81" spans="1:7">
      <c r="A81" s="311" t="s">
        <v>328</v>
      </c>
      <c r="B81" s="311">
        <v>550044360</v>
      </c>
      <c r="C81" s="312">
        <v>4</v>
      </c>
      <c r="D81" s="311">
        <v>12704140</v>
      </c>
      <c r="E81" s="313">
        <v>47736</v>
      </c>
      <c r="F81" s="1">
        <f t="shared" si="1"/>
        <v>1</v>
      </c>
      <c r="G81" s="301"/>
    </row>
    <row r="82" spans="1:7">
      <c r="A82" s="311" t="s">
        <v>329</v>
      </c>
      <c r="B82" s="311">
        <v>550044360</v>
      </c>
      <c r="C82" s="312">
        <v>4</v>
      </c>
      <c r="D82" s="311">
        <v>12704140</v>
      </c>
      <c r="E82" s="313">
        <v>47736</v>
      </c>
      <c r="F82" s="1">
        <f t="shared" si="1"/>
        <v>1</v>
      </c>
    </row>
    <row r="83" spans="1:7">
      <c r="A83" s="311" t="s">
        <v>2379</v>
      </c>
      <c r="B83" s="311">
        <v>550044360</v>
      </c>
      <c r="C83" s="312">
        <v>4</v>
      </c>
      <c r="D83" s="311">
        <v>12704140</v>
      </c>
      <c r="E83" s="313">
        <v>47736</v>
      </c>
      <c r="F83" s="1">
        <f t="shared" si="1"/>
        <v>1</v>
      </c>
    </row>
    <row r="84" spans="1:7">
      <c r="A84" s="311" t="s">
        <v>330</v>
      </c>
      <c r="B84" s="311">
        <v>550044360</v>
      </c>
      <c r="C84" s="312">
        <v>4</v>
      </c>
      <c r="D84" s="311">
        <v>12704140</v>
      </c>
      <c r="E84" s="313">
        <v>47736</v>
      </c>
      <c r="F84" s="1">
        <f t="shared" si="1"/>
        <v>1</v>
      </c>
    </row>
    <row r="85" spans="1:7">
      <c r="A85" s="314" t="s">
        <v>1718</v>
      </c>
      <c r="B85" s="314">
        <v>550053104</v>
      </c>
      <c r="C85" s="315">
        <v>44</v>
      </c>
      <c r="D85" s="314" t="s">
        <v>3496</v>
      </c>
      <c r="E85" s="316">
        <v>47718</v>
      </c>
      <c r="F85" s="1">
        <f t="shared" si="1"/>
        <v>1</v>
      </c>
    </row>
    <row r="86" spans="1:7">
      <c r="A86" s="314" t="s">
        <v>1719</v>
      </c>
      <c r="B86" s="314">
        <v>550053104</v>
      </c>
      <c r="C86" s="315">
        <v>44</v>
      </c>
      <c r="D86" s="314" t="s">
        <v>3496</v>
      </c>
      <c r="E86" s="316">
        <v>47718</v>
      </c>
      <c r="F86" s="1">
        <f t="shared" si="1"/>
        <v>1</v>
      </c>
    </row>
    <row r="87" spans="1:7">
      <c r="A87" s="314" t="s">
        <v>1730</v>
      </c>
      <c r="B87" s="314">
        <v>550053104</v>
      </c>
      <c r="C87" s="315">
        <v>44</v>
      </c>
      <c r="D87" s="314" t="s">
        <v>3496</v>
      </c>
      <c r="E87" s="316">
        <v>47718</v>
      </c>
      <c r="F87" s="1">
        <f t="shared" si="1"/>
        <v>1</v>
      </c>
    </row>
    <row r="88" spans="1:7">
      <c r="A88" s="314" t="s">
        <v>1720</v>
      </c>
      <c r="B88" s="314">
        <v>550053104</v>
      </c>
      <c r="C88" s="315">
        <v>44</v>
      </c>
      <c r="D88" s="314" t="s">
        <v>3496</v>
      </c>
      <c r="E88" s="316">
        <v>47718</v>
      </c>
      <c r="F88" s="1">
        <f t="shared" si="1"/>
        <v>1</v>
      </c>
    </row>
    <row r="89" spans="1:7">
      <c r="A89" s="314" t="s">
        <v>1749</v>
      </c>
      <c r="B89" s="314">
        <v>550053104</v>
      </c>
      <c r="C89" s="315">
        <v>44</v>
      </c>
      <c r="D89" s="314" t="s">
        <v>3496</v>
      </c>
      <c r="E89" s="316">
        <v>47718</v>
      </c>
      <c r="F89" s="1">
        <f t="shared" si="1"/>
        <v>1</v>
      </c>
    </row>
    <row r="90" spans="1:7">
      <c r="A90" s="314" t="s">
        <v>1127</v>
      </c>
      <c r="B90" s="314">
        <v>550053104</v>
      </c>
      <c r="C90" s="315">
        <v>44</v>
      </c>
      <c r="D90" s="314" t="s">
        <v>3496</v>
      </c>
      <c r="E90" s="316">
        <v>47718</v>
      </c>
      <c r="F90" s="1">
        <f t="shared" si="1"/>
        <v>1</v>
      </c>
    </row>
    <row r="91" spans="1:7">
      <c r="A91" s="314" t="s">
        <v>1128</v>
      </c>
      <c r="B91" s="314">
        <v>550053104</v>
      </c>
      <c r="C91" s="315">
        <v>44</v>
      </c>
      <c r="D91" s="314" t="s">
        <v>3496</v>
      </c>
      <c r="E91" s="316">
        <v>47718</v>
      </c>
      <c r="F91" s="1">
        <f t="shared" si="1"/>
        <v>1</v>
      </c>
    </row>
    <row r="92" spans="1:7">
      <c r="A92" s="314" t="s">
        <v>952</v>
      </c>
      <c r="B92" s="314">
        <v>550053104</v>
      </c>
      <c r="C92" s="315">
        <v>25</v>
      </c>
      <c r="D92" s="314" t="s">
        <v>3496</v>
      </c>
      <c r="E92" s="316">
        <v>47718</v>
      </c>
      <c r="F92" s="1">
        <f t="shared" si="1"/>
        <v>1</v>
      </c>
    </row>
    <row r="93" spans="1:7">
      <c r="A93" s="314" t="s">
        <v>951</v>
      </c>
      <c r="B93" s="353">
        <v>550077627</v>
      </c>
      <c r="C93" s="315">
        <v>34</v>
      </c>
      <c r="D93" s="314" t="s">
        <v>3076</v>
      </c>
      <c r="E93" s="316">
        <v>47583</v>
      </c>
      <c r="F93" s="1">
        <f t="shared" si="1"/>
        <v>1</v>
      </c>
    </row>
    <row r="94" spans="1:7">
      <c r="A94" s="314" t="s">
        <v>1716</v>
      </c>
      <c r="B94" s="314">
        <v>550054879</v>
      </c>
      <c r="C94" s="315">
        <v>4</v>
      </c>
      <c r="D94" s="314">
        <v>12694100</v>
      </c>
      <c r="E94" s="316">
        <v>47722</v>
      </c>
      <c r="F94" s="1">
        <f t="shared" si="1"/>
        <v>1</v>
      </c>
    </row>
    <row r="95" spans="1:7">
      <c r="A95" s="314" t="s">
        <v>1717</v>
      </c>
      <c r="B95" s="314">
        <v>550054879</v>
      </c>
      <c r="C95" s="315">
        <v>4</v>
      </c>
      <c r="D95" s="314">
        <v>12694100</v>
      </c>
      <c r="E95" s="316">
        <v>47722</v>
      </c>
      <c r="F95" s="1">
        <f t="shared" si="1"/>
        <v>1</v>
      </c>
    </row>
    <row r="96" spans="1:7">
      <c r="A96" s="314" t="s">
        <v>1724</v>
      </c>
      <c r="B96" s="314">
        <v>550054879</v>
      </c>
      <c r="C96" s="315">
        <v>4</v>
      </c>
      <c r="D96" s="314">
        <v>12694100</v>
      </c>
      <c r="E96" s="316">
        <v>47722</v>
      </c>
      <c r="F96" s="1">
        <f t="shared" si="1"/>
        <v>1</v>
      </c>
    </row>
    <row r="97" spans="1:8">
      <c r="A97" s="314" t="s">
        <v>1727</v>
      </c>
      <c r="B97" s="314">
        <v>550054879</v>
      </c>
      <c r="C97" s="315">
        <v>4</v>
      </c>
      <c r="D97" s="314">
        <v>12694100</v>
      </c>
      <c r="E97" s="316">
        <v>47722</v>
      </c>
      <c r="F97" s="1">
        <f t="shared" si="1"/>
        <v>1</v>
      </c>
    </row>
    <row r="98" spans="1:8">
      <c r="A98" s="314" t="s">
        <v>1555</v>
      </c>
      <c r="B98" s="314">
        <v>550054879</v>
      </c>
      <c r="C98" s="315">
        <v>4</v>
      </c>
      <c r="D98" s="314">
        <v>12694100</v>
      </c>
      <c r="E98" s="316">
        <v>47722</v>
      </c>
      <c r="F98" s="1">
        <f t="shared" si="1"/>
        <v>1</v>
      </c>
      <c r="H98" s="340"/>
    </row>
    <row r="99" spans="1:8">
      <c r="A99" s="314" t="s">
        <v>1565</v>
      </c>
      <c r="B99" s="314">
        <v>550054879</v>
      </c>
      <c r="C99" s="315">
        <v>4</v>
      </c>
      <c r="D99" s="314">
        <v>12694100</v>
      </c>
      <c r="E99" s="316">
        <v>47722</v>
      </c>
      <c r="F99" s="1">
        <f t="shared" si="1"/>
        <v>1</v>
      </c>
    </row>
    <row r="100" spans="1:8">
      <c r="A100" s="314" t="s">
        <v>1566</v>
      </c>
      <c r="B100" s="314">
        <v>550054879</v>
      </c>
      <c r="C100" s="315">
        <v>4</v>
      </c>
      <c r="D100" s="314">
        <v>12694100</v>
      </c>
      <c r="E100" s="316">
        <v>47722</v>
      </c>
      <c r="F100" s="1">
        <f t="shared" si="1"/>
        <v>1</v>
      </c>
    </row>
    <row r="101" spans="1:8">
      <c r="A101" s="314" t="s">
        <v>1567</v>
      </c>
      <c r="B101" s="314">
        <v>550054879</v>
      </c>
      <c r="C101" s="315">
        <v>4</v>
      </c>
      <c r="D101" s="314">
        <v>12694100</v>
      </c>
      <c r="E101" s="316">
        <v>47722</v>
      </c>
      <c r="F101" s="1">
        <f t="shared" si="1"/>
        <v>1</v>
      </c>
    </row>
    <row r="102" spans="1:8">
      <c r="A102" s="314" t="s">
        <v>1767</v>
      </c>
      <c r="B102" s="314">
        <v>550054879</v>
      </c>
      <c r="C102" s="315">
        <v>4</v>
      </c>
      <c r="D102" s="314">
        <v>12694100</v>
      </c>
      <c r="E102" s="316">
        <v>47722</v>
      </c>
      <c r="F102" s="1">
        <f t="shared" si="1"/>
        <v>1</v>
      </c>
    </row>
    <row r="103" spans="1:8">
      <c r="A103" s="314" t="s">
        <v>1787</v>
      </c>
      <c r="B103" s="314">
        <v>550054879</v>
      </c>
      <c r="C103" s="315">
        <v>4</v>
      </c>
      <c r="D103" s="314">
        <v>12694100</v>
      </c>
      <c r="E103" s="316">
        <v>47722</v>
      </c>
      <c r="F103" s="1">
        <f t="shared" si="1"/>
        <v>1</v>
      </c>
    </row>
    <row r="104" spans="1:8">
      <c r="A104" s="345"/>
      <c r="B104" s="345"/>
      <c r="C104" s="346"/>
      <c r="D104" s="345"/>
      <c r="E104" s="347"/>
      <c r="F104" s="1">
        <f t="shared" si="1"/>
        <v>0</v>
      </c>
    </row>
    <row r="105" spans="1:8">
      <c r="A105" s="345"/>
      <c r="B105" s="345"/>
      <c r="C105" s="346"/>
      <c r="D105" s="345"/>
      <c r="E105" s="347"/>
      <c r="F105" s="1">
        <f t="shared" si="1"/>
        <v>0</v>
      </c>
    </row>
    <row r="106" spans="1:8">
      <c r="A106" s="345"/>
      <c r="B106" s="345"/>
      <c r="C106" s="346"/>
      <c r="D106" s="345"/>
      <c r="E106" s="347"/>
      <c r="F106" s="1">
        <f t="shared" si="1"/>
        <v>0</v>
      </c>
      <c r="G106" s="314"/>
    </row>
    <row r="107" spans="1:8">
      <c r="A107" s="345"/>
      <c r="B107" s="345"/>
      <c r="C107" s="346"/>
      <c r="D107" s="345"/>
      <c r="E107" s="347"/>
      <c r="F107" s="1">
        <f t="shared" si="1"/>
        <v>0</v>
      </c>
    </row>
    <row r="108" spans="1:8">
      <c r="A108" s="345"/>
      <c r="B108" s="345"/>
      <c r="C108" s="346"/>
      <c r="D108" s="348"/>
      <c r="E108" s="347"/>
      <c r="F108" s="1">
        <f t="shared" si="1"/>
        <v>0</v>
      </c>
    </row>
    <row r="109" spans="1:8">
      <c r="A109" s="345"/>
      <c r="B109" s="345"/>
      <c r="C109" s="346"/>
      <c r="D109" s="348"/>
      <c r="E109" s="347"/>
      <c r="F109" s="1">
        <f t="shared" si="1"/>
        <v>0</v>
      </c>
    </row>
    <row r="110" spans="1:8">
      <c r="A110" s="345"/>
      <c r="B110" s="345"/>
      <c r="C110" s="346"/>
      <c r="D110" s="348"/>
      <c r="E110" s="347"/>
      <c r="F110" s="1">
        <f t="shared" si="1"/>
        <v>0</v>
      </c>
    </row>
    <row r="111" spans="1:8">
      <c r="A111" s="345"/>
      <c r="B111" s="345"/>
      <c r="C111" s="346"/>
      <c r="D111" s="348"/>
      <c r="E111" s="347"/>
      <c r="F111" s="1">
        <f t="shared" si="1"/>
        <v>0</v>
      </c>
    </row>
    <row r="112" spans="1:8">
      <c r="A112" s="345"/>
      <c r="B112" s="345"/>
      <c r="C112" s="346"/>
      <c r="D112" s="348"/>
      <c r="E112" s="347"/>
      <c r="F112" s="1">
        <f t="shared" si="1"/>
        <v>0</v>
      </c>
    </row>
    <row r="113" spans="1:6">
      <c r="A113" s="345"/>
      <c r="B113" s="345"/>
      <c r="C113" s="346"/>
      <c r="D113" s="348"/>
      <c r="E113" s="347"/>
      <c r="F113" s="1">
        <f t="shared" si="1"/>
        <v>0</v>
      </c>
    </row>
    <row r="114" spans="1:6">
      <c r="A114" s="345"/>
      <c r="B114" s="345"/>
      <c r="C114" s="346"/>
      <c r="D114" s="348"/>
      <c r="E114" s="347"/>
      <c r="F114" s="1">
        <f t="shared" si="1"/>
        <v>0</v>
      </c>
    </row>
    <row r="115" spans="1:6">
      <c r="A115" s="345"/>
      <c r="B115" s="345"/>
      <c r="C115" s="346"/>
      <c r="D115" s="348"/>
      <c r="E115" s="347"/>
      <c r="F115" s="1">
        <f t="shared" si="1"/>
        <v>0</v>
      </c>
    </row>
    <row r="116" spans="1:6">
      <c r="A116" s="345"/>
      <c r="B116" s="345"/>
      <c r="C116" s="346"/>
      <c r="D116" s="348"/>
      <c r="E116" s="347"/>
      <c r="F116" s="1">
        <f t="shared" si="1"/>
        <v>0</v>
      </c>
    </row>
    <row r="117" spans="1:6">
      <c r="A117" s="345"/>
      <c r="B117" s="345"/>
      <c r="C117" s="346"/>
      <c r="D117" s="348"/>
      <c r="E117" s="347"/>
      <c r="F117" s="1">
        <f t="shared" si="1"/>
        <v>0</v>
      </c>
    </row>
    <row r="118" spans="1:6">
      <c r="A118" s="345"/>
      <c r="B118" s="345"/>
      <c r="C118" s="346"/>
      <c r="D118" s="348"/>
      <c r="E118" s="347"/>
      <c r="F118" s="1">
        <f t="shared" si="1"/>
        <v>0</v>
      </c>
    </row>
    <row r="119" spans="1:6">
      <c r="A119" s="345"/>
      <c r="B119" s="345"/>
      <c r="C119" s="346"/>
      <c r="D119" s="348"/>
      <c r="E119" s="347"/>
      <c r="F119" s="1">
        <f t="shared" si="1"/>
        <v>0</v>
      </c>
    </row>
    <row r="120" spans="1:6">
      <c r="A120" s="345"/>
      <c r="B120" s="345"/>
      <c r="C120" s="346"/>
      <c r="D120" s="348"/>
      <c r="E120" s="347"/>
      <c r="F120" s="1">
        <f t="shared" si="1"/>
        <v>0</v>
      </c>
    </row>
    <row r="121" spans="1:6">
      <c r="A121" s="345"/>
      <c r="B121" s="345"/>
      <c r="C121" s="346"/>
      <c r="D121" s="348"/>
      <c r="E121" s="347"/>
      <c r="F121" s="1">
        <f t="shared" si="1"/>
        <v>0</v>
      </c>
    </row>
    <row r="122" spans="1:6">
      <c r="A122" s="345"/>
      <c r="B122" s="345"/>
      <c r="C122" s="346"/>
      <c r="D122" s="349"/>
      <c r="E122" s="347"/>
      <c r="F122" s="1">
        <f t="shared" si="1"/>
        <v>0</v>
      </c>
    </row>
    <row r="123" spans="1:6">
      <c r="A123" s="345"/>
      <c r="B123" s="345"/>
      <c r="C123" s="346"/>
      <c r="D123" s="349"/>
      <c r="E123" s="347"/>
      <c r="F123" s="1">
        <f t="shared" si="1"/>
        <v>0</v>
      </c>
    </row>
    <row r="124" spans="1:6">
      <c r="A124" s="345"/>
      <c r="B124" s="345"/>
      <c r="C124" s="346"/>
      <c r="D124" s="349"/>
      <c r="E124" s="347"/>
      <c r="F124" s="1">
        <f t="shared" si="1"/>
        <v>0</v>
      </c>
    </row>
    <row r="125" spans="1:6">
      <c r="A125" s="345"/>
      <c r="B125" s="345"/>
      <c r="C125" s="346"/>
      <c r="D125" s="349"/>
      <c r="E125" s="347"/>
      <c r="F125" s="1">
        <f t="shared" si="1"/>
        <v>0</v>
      </c>
    </row>
    <row r="126" spans="1:6">
      <c r="A126" s="345"/>
      <c r="B126" s="345"/>
      <c r="C126" s="346"/>
      <c r="D126" s="349"/>
      <c r="E126" s="347"/>
      <c r="F126" s="1">
        <f t="shared" si="1"/>
        <v>0</v>
      </c>
    </row>
    <row r="127" spans="1:6">
      <c r="A127" s="345"/>
      <c r="B127" s="345"/>
      <c r="C127" s="346"/>
      <c r="D127" s="349"/>
      <c r="E127" s="347"/>
      <c r="F127" s="1">
        <f t="shared" si="1"/>
        <v>0</v>
      </c>
    </row>
    <row r="128" spans="1:6">
      <c r="A128" s="345"/>
      <c r="B128" s="345"/>
      <c r="C128" s="346"/>
      <c r="D128" s="349"/>
      <c r="E128" s="347"/>
      <c r="F128" s="1">
        <f t="shared" si="1"/>
        <v>0</v>
      </c>
    </row>
    <row r="129" spans="1:8">
      <c r="A129" s="345"/>
      <c r="B129" s="345"/>
      <c r="C129" s="346"/>
      <c r="D129" s="349"/>
      <c r="E129" s="347"/>
      <c r="F129" s="1">
        <f t="shared" si="1"/>
        <v>0</v>
      </c>
    </row>
    <row r="130" spans="1:8">
      <c r="A130" s="345"/>
      <c r="B130" s="345"/>
      <c r="C130" s="346"/>
      <c r="D130" s="349"/>
      <c r="E130" s="347"/>
      <c r="F130" s="1">
        <f t="shared" si="1"/>
        <v>0</v>
      </c>
    </row>
    <row r="131" spans="1:8">
      <c r="A131" s="345"/>
      <c r="B131" s="345"/>
      <c r="C131" s="346"/>
      <c r="D131" s="349"/>
      <c r="E131" s="347"/>
      <c r="F131" s="1">
        <f t="shared" ref="F131:F144" si="2">COUNTIF($A$2:$A$1410,A131)</f>
        <v>0</v>
      </c>
    </row>
    <row r="132" spans="1:8">
      <c r="A132" s="345"/>
      <c r="B132" s="345"/>
      <c r="C132" s="346"/>
      <c r="D132" s="349"/>
      <c r="E132" s="347"/>
      <c r="F132" s="1">
        <f t="shared" si="2"/>
        <v>0</v>
      </c>
    </row>
    <row r="133" spans="1:8">
      <c r="A133" s="345"/>
      <c r="B133" s="345"/>
      <c r="C133" s="346"/>
      <c r="D133" s="349"/>
      <c r="E133" s="347"/>
      <c r="F133" s="1">
        <f t="shared" si="2"/>
        <v>0</v>
      </c>
    </row>
    <row r="134" spans="1:8">
      <c r="A134" s="345"/>
      <c r="B134" s="345"/>
      <c r="C134" s="346"/>
      <c r="D134" s="349"/>
      <c r="E134" s="347"/>
      <c r="F134" s="1">
        <f t="shared" si="2"/>
        <v>0</v>
      </c>
    </row>
    <row r="135" spans="1:8">
      <c r="A135" s="345"/>
      <c r="B135" s="345"/>
      <c r="C135" s="346"/>
      <c r="D135" s="349"/>
      <c r="E135" s="347"/>
      <c r="F135" s="1">
        <f t="shared" si="2"/>
        <v>0</v>
      </c>
    </row>
    <row r="136" spans="1:8">
      <c r="A136" s="345"/>
      <c r="B136" s="345"/>
      <c r="C136" s="346"/>
      <c r="D136" s="349"/>
      <c r="E136" s="347"/>
      <c r="F136" s="1">
        <f t="shared" si="2"/>
        <v>0</v>
      </c>
      <c r="H136" s="341"/>
    </row>
    <row r="137" spans="1:8">
      <c r="A137" s="345"/>
      <c r="B137" s="345"/>
      <c r="C137" s="346"/>
      <c r="D137" s="349"/>
      <c r="E137" s="347"/>
      <c r="F137" s="1">
        <f t="shared" si="2"/>
        <v>0</v>
      </c>
    </row>
    <row r="138" spans="1:8">
      <c r="A138" s="345"/>
      <c r="B138" s="345"/>
      <c r="C138" s="346"/>
      <c r="D138" s="349"/>
      <c r="E138" s="347"/>
      <c r="F138" s="1">
        <f t="shared" si="2"/>
        <v>0</v>
      </c>
    </row>
    <row r="139" spans="1:8">
      <c r="A139" s="345"/>
      <c r="B139" s="345"/>
      <c r="C139" s="346"/>
      <c r="D139" s="349"/>
      <c r="E139" s="347"/>
      <c r="F139" s="1">
        <f t="shared" si="2"/>
        <v>0</v>
      </c>
    </row>
    <row r="140" spans="1:8">
      <c r="A140" s="345"/>
      <c r="B140" s="345"/>
      <c r="C140" s="346"/>
      <c r="D140" s="349"/>
      <c r="E140" s="347"/>
      <c r="F140" s="1">
        <f t="shared" si="2"/>
        <v>0</v>
      </c>
      <c r="G140" s="341"/>
    </row>
    <row r="141" spans="1:8">
      <c r="A141" s="345"/>
      <c r="B141" s="345"/>
      <c r="C141" s="346"/>
      <c r="D141" s="349"/>
      <c r="E141" s="347"/>
      <c r="F141" s="1">
        <f t="shared" si="2"/>
        <v>0</v>
      </c>
      <c r="G141" s="341"/>
    </row>
    <row r="142" spans="1:8">
      <c r="A142" s="345"/>
      <c r="B142" s="345"/>
      <c r="C142" s="346"/>
      <c r="D142" s="349"/>
      <c r="E142" s="347"/>
      <c r="F142" s="1">
        <f t="shared" si="2"/>
        <v>0</v>
      </c>
    </row>
    <row r="143" spans="1:8">
      <c r="A143" s="345"/>
      <c r="B143" s="345"/>
      <c r="C143" s="346"/>
      <c r="D143" s="349"/>
      <c r="E143" s="347"/>
      <c r="F143" s="1">
        <f t="shared" si="2"/>
        <v>0</v>
      </c>
    </row>
    <row r="144" spans="1:8">
      <c r="A144" s="345"/>
      <c r="B144" s="345"/>
      <c r="C144" s="346"/>
      <c r="D144" s="349"/>
      <c r="E144" s="347"/>
      <c r="F144" s="1">
        <f t="shared" si="2"/>
        <v>0</v>
      </c>
    </row>
    <row r="145" spans="1:5">
      <c r="A145" s="345"/>
      <c r="B145" s="345"/>
      <c r="C145" s="346"/>
      <c r="D145" s="345"/>
      <c r="E145" s="347"/>
    </row>
    <row r="146" spans="1:5">
      <c r="A146" s="345"/>
      <c r="B146" s="345"/>
      <c r="C146" s="346"/>
      <c r="D146" s="345"/>
      <c r="E146" s="347"/>
    </row>
    <row r="147" spans="1:5">
      <c r="A147" s="345"/>
      <c r="B147" s="345"/>
      <c r="C147" s="346"/>
      <c r="D147" s="345"/>
      <c r="E147" s="347"/>
    </row>
    <row r="148" spans="1:5">
      <c r="A148" s="345"/>
      <c r="B148" s="345"/>
      <c r="C148" s="346"/>
      <c r="D148" s="345"/>
      <c r="E148" s="347"/>
    </row>
    <row r="149" spans="1:5">
      <c r="A149" s="345"/>
      <c r="B149" s="345"/>
      <c r="C149" s="346"/>
      <c r="D149" s="345"/>
      <c r="E149" s="347"/>
    </row>
    <row r="150" spans="1:5">
      <c r="A150" s="345"/>
      <c r="B150" s="345"/>
      <c r="C150" s="346"/>
      <c r="D150" s="345"/>
      <c r="E150" s="347"/>
    </row>
    <row r="151" spans="1:5">
      <c r="A151" s="345"/>
      <c r="B151" s="345"/>
      <c r="C151" s="346"/>
      <c r="D151" s="345"/>
      <c r="E151" s="347"/>
    </row>
    <row r="152" spans="1:5">
      <c r="A152" s="345"/>
      <c r="B152" s="345"/>
      <c r="C152" s="346"/>
      <c r="D152" s="345"/>
      <c r="E152" s="347"/>
    </row>
    <row r="153" spans="1:5">
      <c r="A153" s="345"/>
      <c r="B153" s="345"/>
      <c r="C153" s="346"/>
      <c r="D153" s="345"/>
      <c r="E153" s="347"/>
    </row>
    <row r="154" spans="1:5">
      <c r="A154" s="345"/>
      <c r="B154" s="345"/>
      <c r="C154" s="346"/>
      <c r="D154" s="345"/>
      <c r="E154" s="347"/>
    </row>
    <row r="155" spans="1:5">
      <c r="A155" s="345"/>
      <c r="B155" s="345"/>
      <c r="C155" s="346"/>
      <c r="D155" s="345"/>
      <c r="E155" s="347"/>
    </row>
    <row r="156" spans="1:5">
      <c r="A156" s="345"/>
      <c r="B156" s="345"/>
      <c r="C156" s="346"/>
      <c r="D156" s="345"/>
      <c r="E156" s="347"/>
    </row>
    <row r="157" spans="1:5">
      <c r="A157" s="345"/>
      <c r="B157" s="345"/>
      <c r="C157" s="346"/>
      <c r="D157" s="345"/>
      <c r="E157" s="347"/>
    </row>
    <row r="158" spans="1:5">
      <c r="A158" s="345"/>
      <c r="B158" s="345"/>
      <c r="C158" s="346"/>
      <c r="D158" s="345"/>
      <c r="E158" s="347"/>
    </row>
    <row r="159" spans="1:5">
      <c r="A159" s="345"/>
      <c r="B159" s="345"/>
      <c r="C159" s="346"/>
      <c r="D159" s="345"/>
      <c r="E159" s="347"/>
    </row>
    <row r="160" spans="1:5">
      <c r="A160" s="345"/>
      <c r="B160" s="345"/>
      <c r="C160" s="346"/>
      <c r="D160" s="345"/>
      <c r="E160" s="347"/>
    </row>
  </sheetData>
  <autoFilter ref="A1:F144" xr:uid="{00000000-0001-0000-0300-000000000000}"/>
  <sortState xmlns:xlrd2="http://schemas.microsoft.com/office/spreadsheetml/2017/richdata2" ref="A2:E122">
    <sortCondition ref="A2:A122"/>
  </sortState>
  <phoneticPr fontId="18" type="noConversion"/>
  <pageMargins left="0.15748031496062992" right="0.19685039370078741" top="0.16" bottom="0.17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AO2619"/>
  <sheetViews>
    <sheetView topLeftCell="K1" zoomScale="78" zoomScaleNormal="78" workbookViewId="0">
      <pane ySplit="4" topLeftCell="A270" activePane="bottomLeft" state="frozen"/>
      <selection activeCell="Z7" sqref="Z7"/>
      <selection pane="bottomLeft" activeCell="AE4" sqref="AE4"/>
    </sheetView>
  </sheetViews>
  <sheetFormatPr defaultColWidth="8.77734375" defaultRowHeight="14.4"/>
  <cols>
    <col min="1" max="1" width="3.21875" style="108" hidden="1" customWidth="1"/>
    <col min="2" max="2" width="10.5546875" style="108" hidden="1" customWidth="1"/>
    <col min="3" max="3" width="10.33203125" style="108" hidden="1" customWidth="1"/>
    <col min="4" max="4" width="4.5546875" style="108" customWidth="1"/>
    <col min="5" max="5" width="7.77734375" style="108" customWidth="1"/>
    <col min="6" max="6" width="5.21875" style="108" customWidth="1"/>
    <col min="7" max="7" width="7.77734375" style="108" customWidth="1"/>
    <col min="8" max="8" width="13.21875" style="108" customWidth="1"/>
    <col min="9" max="9" width="11.5546875" style="109" bestFit="1" customWidth="1"/>
    <col min="10" max="10" width="12.5546875" style="109" customWidth="1"/>
    <col min="11" max="11" width="11.77734375" style="109" customWidth="1"/>
    <col min="12" max="12" width="14.5546875" style="109" customWidth="1"/>
    <col min="13" max="13" width="32.21875" style="108" customWidth="1"/>
    <col min="14" max="14" width="10.88671875" style="109" bestFit="1" customWidth="1"/>
    <col min="15" max="15" width="10.88671875" style="108" hidden="1" customWidth="1"/>
    <col min="16" max="16" width="9.21875" style="108" hidden="1" customWidth="1"/>
    <col min="17" max="17" width="6.77734375" style="108" hidden="1" customWidth="1"/>
    <col min="18" max="18" width="8.33203125" style="109" customWidth="1"/>
    <col min="19" max="19" width="5.88671875" style="109" customWidth="1"/>
    <col min="20" max="20" width="6.21875" style="109" customWidth="1"/>
    <col min="21" max="21" width="8.5546875" style="109" customWidth="1"/>
    <col min="22" max="22" width="10.44140625" style="109" customWidth="1"/>
    <col min="23" max="23" width="11.21875" style="109" customWidth="1"/>
    <col min="24" max="24" width="9.5546875" style="108" customWidth="1"/>
    <col min="25" max="25" width="9.21875" style="108" customWidth="1"/>
    <col min="26" max="26" width="12.77734375" style="108" customWidth="1"/>
    <col min="27" max="27" width="12.21875" style="108" customWidth="1"/>
    <col min="28" max="28" width="11.33203125" style="108" customWidth="1"/>
    <col min="29" max="29" width="16.77734375" style="108" customWidth="1"/>
    <col min="30" max="30" width="22.5546875" style="112" customWidth="1"/>
    <col min="31" max="32" width="8.77734375" style="109" customWidth="1"/>
    <col min="33" max="33" width="11.33203125" style="108" bestFit="1" customWidth="1"/>
    <col min="34" max="34" width="11.33203125" style="109" bestFit="1" customWidth="1"/>
    <col min="35" max="35" width="8.77734375" style="108"/>
    <col min="36" max="36" width="14.88671875" style="109" bestFit="1" customWidth="1"/>
    <col min="37" max="16384" width="8.77734375" style="108"/>
  </cols>
  <sheetData>
    <row r="1" spans="1:40">
      <c r="D1"/>
      <c r="H1" s="217" t="s">
        <v>860</v>
      </c>
      <c r="I1" s="232" t="s">
        <v>1952</v>
      </c>
      <c r="L1" s="211">
        <f>'SAP_17 Septber vs fisik_unrest'!H1</f>
        <v>1</v>
      </c>
      <c r="M1" s="108">
        <f>(44*8)</f>
        <v>352</v>
      </c>
      <c r="R1" s="117">
        <v>4</v>
      </c>
      <c r="U1" s="150" t="s">
        <v>3145</v>
      </c>
      <c r="V1" s="150" t="s">
        <v>3146</v>
      </c>
    </row>
    <row r="2" spans="1:40">
      <c r="H2" s="310" t="s">
        <v>3589</v>
      </c>
      <c r="I2" s="217"/>
      <c r="J2" s="220"/>
      <c r="K2" s="220"/>
      <c r="L2" s="221"/>
      <c r="M2" s="150" t="s">
        <v>3145</v>
      </c>
      <c r="N2" s="150" t="s">
        <v>3146</v>
      </c>
      <c r="O2" s="113">
        <v>47654</v>
      </c>
      <c r="P2" s="114">
        <v>550058593</v>
      </c>
      <c r="V2" s="109">
        <f>SUM(V5:V2564)</f>
        <v>53998</v>
      </c>
      <c r="W2" s="109">
        <f>SUM(V5:V2564)</f>
        <v>53998</v>
      </c>
      <c r="Z2" s="232"/>
      <c r="AA2" s="233"/>
      <c r="AB2" s="233"/>
      <c r="AC2" s="234"/>
      <c r="AG2" s="155" t="s">
        <v>3154</v>
      </c>
      <c r="AH2" s="156">
        <f>SUM(AH5:AH1764)</f>
        <v>889857.04000000644</v>
      </c>
    </row>
    <row r="3" spans="1:40">
      <c r="A3" s="134" t="s">
        <v>1722</v>
      </c>
      <c r="B3" s="134" t="s">
        <v>2287</v>
      </c>
      <c r="C3" s="117">
        <v>550062284</v>
      </c>
      <c r="E3" s="135"/>
      <c r="G3" s="135"/>
      <c r="H3" s="309" t="s">
        <v>3590</v>
      </c>
      <c r="I3" s="273" t="s">
        <v>3530</v>
      </c>
      <c r="J3" s="307">
        <v>46277</v>
      </c>
      <c r="K3" s="307">
        <v>47731</v>
      </c>
      <c r="L3" s="306">
        <v>550069888</v>
      </c>
      <c r="M3" s="117">
        <v>36</v>
      </c>
      <c r="Q3" s="136"/>
      <c r="R3" s="109">
        <f>SUM(R5:R25965)</f>
        <v>0</v>
      </c>
      <c r="V3" s="108">
        <f>COUNTIF($V$5:$V$2564,"&lt;0")</f>
        <v>0</v>
      </c>
      <c r="W3" s="108"/>
      <c r="Y3" s="109"/>
      <c r="Z3" s="141"/>
      <c r="AB3" s="109"/>
      <c r="AD3" s="157" t="s">
        <v>3155</v>
      </c>
      <c r="AE3" s="109">
        <f>SUM(AE5:AE2564)</f>
        <v>53998</v>
      </c>
      <c r="AF3" s="117">
        <f>SUM(AF5:AF1764)</f>
        <v>1548</v>
      </c>
      <c r="AG3" s="117">
        <f>COUNTIF($AI$5:$AI$2564,"aktif")</f>
        <v>2160</v>
      </c>
      <c r="AH3" s="154">
        <f>AF3/AG3</f>
        <v>0.71666666666666667</v>
      </c>
      <c r="AJ3" s="154"/>
    </row>
    <row r="4" spans="1:40">
      <c r="A4" s="110" t="s">
        <v>351</v>
      </c>
      <c r="B4" s="110" t="s">
        <v>352</v>
      </c>
      <c r="C4" s="110" t="s">
        <v>353</v>
      </c>
      <c r="D4" s="111" t="s">
        <v>3214</v>
      </c>
      <c r="E4" s="111" t="s">
        <v>3533</v>
      </c>
      <c r="F4" s="111" t="s">
        <v>3534</v>
      </c>
      <c r="G4" s="218" t="s">
        <v>3535</v>
      </c>
      <c r="H4" s="146" t="s">
        <v>355</v>
      </c>
      <c r="I4" s="198" t="s">
        <v>5</v>
      </c>
      <c r="J4" s="198" t="s">
        <v>356</v>
      </c>
      <c r="K4" s="198" t="s">
        <v>357</v>
      </c>
      <c r="L4" s="198" t="s">
        <v>3239</v>
      </c>
      <c r="M4" s="147" t="s">
        <v>199</v>
      </c>
      <c r="N4" s="148" t="s">
        <v>358</v>
      </c>
      <c r="O4" s="149" t="s">
        <v>359</v>
      </c>
      <c r="P4" s="149" t="s">
        <v>360</v>
      </c>
      <c r="Q4" s="149" t="s">
        <v>6</v>
      </c>
      <c r="R4" s="224" t="s">
        <v>350</v>
      </c>
      <c r="S4" s="150" t="s">
        <v>3145</v>
      </c>
      <c r="T4" s="150" t="s">
        <v>3146</v>
      </c>
      <c r="U4" s="225" t="s">
        <v>3147</v>
      </c>
      <c r="V4" s="224" t="s">
        <v>361</v>
      </c>
      <c r="W4" s="151" t="s">
        <v>362</v>
      </c>
      <c r="X4" s="199" t="s">
        <v>363</v>
      </c>
      <c r="Y4" s="152" t="s">
        <v>201</v>
      </c>
      <c r="Z4" s="152" t="s">
        <v>202</v>
      </c>
      <c r="AA4" s="200" t="s">
        <v>364</v>
      </c>
      <c r="AB4" s="200" t="s">
        <v>364</v>
      </c>
      <c r="AC4" s="150" t="s">
        <v>3080</v>
      </c>
      <c r="AD4" s="147" t="s">
        <v>3081</v>
      </c>
      <c r="AE4" s="153" t="s">
        <v>3126</v>
      </c>
      <c r="AF4" s="219" t="s">
        <v>3136</v>
      </c>
      <c r="AG4" s="143" t="s">
        <v>3137</v>
      </c>
      <c r="AH4" s="142" t="s">
        <v>1</v>
      </c>
      <c r="AI4" s="108" t="s">
        <v>3177</v>
      </c>
      <c r="AJ4" s="109" t="s">
        <v>3202</v>
      </c>
      <c r="AK4" s="109" t="s">
        <v>3203</v>
      </c>
      <c r="AL4" s="108" t="s">
        <v>3204</v>
      </c>
      <c r="AM4" s="108" t="s">
        <v>3500</v>
      </c>
      <c r="AN4" s="108" t="s">
        <v>363</v>
      </c>
    </row>
    <row r="5" spans="1:40" s="354" customFormat="1">
      <c r="A5" s="354" t="str">
        <f t="shared" ref="A5:A68" si="0">H5&amp;L5</f>
        <v>CA01A01550049044</v>
      </c>
      <c r="B5" s="354">
        <f t="shared" ref="B5:B68" si="1">R5+S5</f>
        <v>0</v>
      </c>
      <c r="C5" s="354">
        <f t="shared" ref="C5:C68" si="2">T5+U5</f>
        <v>0</v>
      </c>
      <c r="D5" s="354" t="str">
        <f t="shared" ref="D5:D68" si="3">LEFT(H5,2)</f>
        <v>CA</v>
      </c>
      <c r="E5" s="354" t="str">
        <f t="shared" ref="E5:E68" si="4">MID(H5,3,2)</f>
        <v>01</v>
      </c>
      <c r="F5" s="354" t="str">
        <f t="shared" ref="F5:F68" si="5">MID(H5,5,1)</f>
        <v>A</v>
      </c>
      <c r="G5" s="355" t="str">
        <f>RIGHT(H5,2)</f>
        <v>01</v>
      </c>
      <c r="H5" s="232" t="s">
        <v>367</v>
      </c>
      <c r="I5" s="232" t="s">
        <v>3233</v>
      </c>
      <c r="J5" s="233">
        <v>46255</v>
      </c>
      <c r="K5" s="233">
        <v>47702</v>
      </c>
      <c r="L5" s="234">
        <v>550049044</v>
      </c>
      <c r="M5" s="232" t="str">
        <f>IF(ISNA(VLOOKUP(L5,'MASTER DATA'!$A$1:$B$192,2,0)),"",VLOOKUP(L5,'MASTER DATA'!$A$1:$B$192,2,0))</f>
        <v>Advanc4TAX320W50SGMA_12*1L_A04W</v>
      </c>
      <c r="N5" s="232">
        <v>0</v>
      </c>
      <c r="O5" s="232">
        <f t="shared" ref="O5:O68" si="6">(V5-P5)/Q5</f>
        <v>0</v>
      </c>
      <c r="P5" s="232">
        <f t="shared" ref="P5:P68" si="7">MOD(V5,Q5)</f>
        <v>0</v>
      </c>
      <c r="Q5" s="232">
        <f>VLOOKUP(L5,'MASTER DATA'!$A$1:$E$192,5,0)</f>
        <v>44</v>
      </c>
      <c r="R5" s="234">
        <f>SUMIF('picking of the day'!$H$4:$H$358,WMS!H5&amp;WMS!L5,'picking of the day'!$E$4:$E$358)</f>
        <v>0</v>
      </c>
      <c r="U5" s="114">
        <f>IF(ISNA(VLOOKUP(H5,'data putaway'!$A$1:$E$530,3,0)),0,VLOOKUP(H5,'data putaway'!$A$1:$E$530,3,0))</f>
        <v>0</v>
      </c>
      <c r="V5" s="354">
        <f t="shared" ref="V5:V68" si="8">(N5+T5+U5)-(R5+S5)</f>
        <v>0</v>
      </c>
      <c r="W5" s="114">
        <f>IF(ISNA(VLOOKUP(H5,'data putaway'!$A$1:$E$530,2,0)),0,VLOOKUP(H5,'data putaway'!$A$1:$E$530,2,0))</f>
        <v>0</v>
      </c>
      <c r="X5" s="354" t="b">
        <f t="shared" ref="X5:X68" si="9">W5=L5</f>
        <v>0</v>
      </c>
      <c r="Y5" s="354">
        <f>IF(ISNA(VLOOKUP(H5,'data putaway'!$A$1:$E$530,4,0)),0,VLOOKUP(H5,'data putaway'!$A$1:$E$530,4,0))</f>
        <v>0</v>
      </c>
      <c r="Z5" s="113">
        <f>IF(ISNA(VLOOKUP(H5,'data putaway'!$A$1:$E$530,5,0)),0,VLOOKUP(H5,'data putaway'!$A$1:$E$530,5,0))</f>
        <v>0</v>
      </c>
      <c r="AA5" s="354" t="b">
        <f t="shared" ref="AA5:AA68" si="10">Y5=I5</f>
        <v>0</v>
      </c>
      <c r="AB5" s="354" t="b">
        <f t="shared" ref="AB5:AB68" si="11">Z5=K5</f>
        <v>0</v>
      </c>
      <c r="AC5" s="356" t="str">
        <f t="shared" ref="AC5:AC68" ca="1" si="12">IF(J5="","",DATEDIF(J5,NOW(),"ym")&amp;" Month"&amp;",  "&amp;DATEDIF(J5,NOW(),"md")&amp;" Days")</f>
        <v>0 Month,  28 Days</v>
      </c>
      <c r="AD5" s="114" t="str">
        <f t="shared" ref="AD5:AD24" ca="1" si="13">IF(K5="","",DATEDIF(NOW(),K5,"y")&amp;" Year"&amp;", "&amp;DATEDIF(NOW(),K5,"ym")&amp;" Month"&amp;", "&amp;DATEDIF(NOW(),K5,"md")&amp;" Days")</f>
        <v>3 Year, 10 Month, 20 Days</v>
      </c>
      <c r="AE5" s="114">
        <f t="shared" ref="AE5:AE68" si="14">N5+U5</f>
        <v>0</v>
      </c>
      <c r="AF5" s="114">
        <f t="shared" ref="AF5:AF68" si="15">IF(V5&gt;0,1,0)</f>
        <v>0</v>
      </c>
      <c r="AG5" s="354" t="str">
        <f t="shared" ref="AG5:AG68" si="16">D5&amp;E5</f>
        <v>CA01</v>
      </c>
      <c r="AH5" s="114">
        <f>IF(ISNA(VLOOKUP(L5,'MASTER DATA'!$A$1:$F$192,6,0)),0,VLOOKUP(L5,'MASTER DATA'!$A$1:$F$192,6,0))*AE5</f>
        <v>0</v>
      </c>
      <c r="AI5" s="354" t="str">
        <f>VLOOKUP($D5,'warehouse mapping'!$AN$7:$AO$17,2,0)</f>
        <v>Aktif</v>
      </c>
      <c r="AJ5" s="114">
        <f t="shared" ref="AJ5:AJ68" si="17">IF(AF5=0,1,0)</f>
        <v>1</v>
      </c>
      <c r="AK5" s="354" t="str">
        <f t="shared" ref="AK5:AK68" si="18">IF(AND(AJ5=1,AI5="aktif"),D5,"")</f>
        <v>CA</v>
      </c>
      <c r="AL5" s="354" t="s">
        <v>3025</v>
      </c>
      <c r="AM5" s="354">
        <f t="shared" ref="AM5:AM68" si="19">COUNTIF($H$5:$H$2564,H5)</f>
        <v>1</v>
      </c>
      <c r="AN5" s="354" t="b">
        <f>ISNUMBER(V5)</f>
        <v>1</v>
      </c>
    </row>
    <row r="6" spans="1:40" s="354" customFormat="1">
      <c r="A6" s="354" t="str">
        <f t="shared" si="0"/>
        <v>CA01A02550025043</v>
      </c>
      <c r="B6" s="354">
        <f t="shared" si="1"/>
        <v>0</v>
      </c>
      <c r="C6" s="354">
        <f t="shared" si="2"/>
        <v>0</v>
      </c>
      <c r="D6" s="354" t="str">
        <f t="shared" si="3"/>
        <v>CA</v>
      </c>
      <c r="E6" s="354" t="str">
        <f t="shared" si="4"/>
        <v>01</v>
      </c>
      <c r="F6" s="354" t="str">
        <f t="shared" si="5"/>
        <v>A</v>
      </c>
      <c r="G6" s="355" t="str">
        <f t="shared" ref="G6:G69" si="20">RIGHT(H6,2)</f>
        <v>02</v>
      </c>
      <c r="H6" s="232" t="s">
        <v>368</v>
      </c>
      <c r="I6" s="232">
        <v>12690046</v>
      </c>
      <c r="J6" s="233">
        <v>46254</v>
      </c>
      <c r="K6" s="233">
        <v>47703</v>
      </c>
      <c r="L6" s="234">
        <v>550025043</v>
      </c>
      <c r="M6" s="232" t="str">
        <f>IF(ISNA(VLOOKUP(L6,'MASTER DATA'!$A$1:$B$192,2,0)),"",VLOOKUP(L6,'MASTER DATA'!$A$1:$B$192,2,0))</f>
        <v>Spirax S2 A 80W-90_1*209L_A227</v>
      </c>
      <c r="N6" s="232">
        <v>0</v>
      </c>
      <c r="O6" s="232">
        <f t="shared" si="6"/>
        <v>0</v>
      </c>
      <c r="P6" s="232">
        <f t="shared" si="7"/>
        <v>0</v>
      </c>
      <c r="Q6" s="232">
        <f>VLOOKUP(L6,'MASTER DATA'!$A$1:$E$192,5,0)</f>
        <v>4</v>
      </c>
      <c r="R6" s="234">
        <f>SUMIF('picking of the day'!$H$4:$H$358,WMS!H6&amp;WMS!L6,'picking of the day'!$E$4:$E$358)</f>
        <v>0</v>
      </c>
      <c r="U6" s="114">
        <f>IF(ISNA(VLOOKUP(H6,'data putaway'!$A$1:$E$530,3,0)),0,VLOOKUP(H6,'data putaway'!$A$1:$E$530,3,0))</f>
        <v>0</v>
      </c>
      <c r="V6" s="354">
        <f t="shared" si="8"/>
        <v>0</v>
      </c>
      <c r="W6" s="114">
        <f>IF(ISNA(VLOOKUP(H6,'data putaway'!$A$1:$E$530,2,0)),0,VLOOKUP(H6,'data putaway'!$A$1:$E$530,2,0))</f>
        <v>0</v>
      </c>
      <c r="X6" s="354" t="b">
        <f t="shared" si="9"/>
        <v>0</v>
      </c>
      <c r="Y6" s="354">
        <f>IF(ISNA(VLOOKUP(H6,'data putaway'!$A$1:$E$530,4,0)),0,VLOOKUP(H6,'data putaway'!$A$1:$E$530,4,0))</f>
        <v>0</v>
      </c>
      <c r="Z6" s="113">
        <f>IF(ISNA(VLOOKUP(H6,'data putaway'!$A$1:$E$530,5,0)),0,VLOOKUP(H6,'data putaway'!$A$1:$E$530,5,0))</f>
        <v>0</v>
      </c>
      <c r="AA6" s="354" t="b">
        <f t="shared" si="10"/>
        <v>0</v>
      </c>
      <c r="AB6" s="354" t="b">
        <f t="shared" si="11"/>
        <v>0</v>
      </c>
      <c r="AC6" s="356" t="str">
        <f t="shared" ca="1" si="12"/>
        <v>0 Month,  29 Days</v>
      </c>
      <c r="AD6" s="114" t="str">
        <f t="shared" ca="1" si="13"/>
        <v>3 Year, 10 Month, 21 Days</v>
      </c>
      <c r="AE6" s="114">
        <f t="shared" si="14"/>
        <v>0</v>
      </c>
      <c r="AF6" s="114">
        <f t="shared" si="15"/>
        <v>0</v>
      </c>
      <c r="AG6" s="354" t="str">
        <f t="shared" si="16"/>
        <v>CA01</v>
      </c>
      <c r="AH6" s="114">
        <f>IF(ISNA(VLOOKUP(L6,'MASTER DATA'!$A$1:$F$192,6,0)),0,VLOOKUP(L6,'MASTER DATA'!$A$1:$F$192,6,0))*AE6</f>
        <v>0</v>
      </c>
      <c r="AI6" s="354" t="str">
        <f>VLOOKUP($D6,'warehouse mapping'!$AN$7:$AO$17,2,0)</f>
        <v>Aktif</v>
      </c>
      <c r="AJ6" s="114">
        <f t="shared" si="17"/>
        <v>1</v>
      </c>
      <c r="AK6" s="354" t="str">
        <f t="shared" si="18"/>
        <v>CA</v>
      </c>
      <c r="AL6" s="354" t="s">
        <v>3025</v>
      </c>
      <c r="AM6" s="354">
        <f t="shared" si="19"/>
        <v>1</v>
      </c>
      <c r="AN6" s="354" t="b">
        <f t="shared" ref="AN6:AN69" si="21">ISNUMBER(V6)</f>
        <v>1</v>
      </c>
    </row>
    <row r="7" spans="1:40" s="354" customFormat="1">
      <c r="A7" s="354" t="str">
        <f t="shared" si="0"/>
        <v>CA01B01550027259</v>
      </c>
      <c r="B7" s="354">
        <f t="shared" si="1"/>
        <v>0</v>
      </c>
      <c r="C7" s="354">
        <f t="shared" si="2"/>
        <v>0</v>
      </c>
      <c r="D7" s="354" t="str">
        <f t="shared" si="3"/>
        <v>CA</v>
      </c>
      <c r="E7" s="354" t="str">
        <f t="shared" si="4"/>
        <v>01</v>
      </c>
      <c r="F7" s="354" t="str">
        <f t="shared" si="5"/>
        <v>B</v>
      </c>
      <c r="G7" s="355" t="str">
        <f t="shared" si="20"/>
        <v>01</v>
      </c>
      <c r="H7" s="232" t="s">
        <v>369</v>
      </c>
      <c r="I7" s="232" t="s">
        <v>3242</v>
      </c>
      <c r="J7" s="233">
        <v>46254</v>
      </c>
      <c r="K7" s="233">
        <v>47689</v>
      </c>
      <c r="L7" s="234">
        <v>550027259</v>
      </c>
      <c r="M7" s="232" t="str">
        <f>IF(ISNA(VLOOKUP(L7,'MASTER DATA'!$A$1:$B$192,2,0)),"",VLOOKUP(L7,'MASTER DATA'!$A$1:$B$192,2,0))</f>
        <v>Gadus S2 V220 2_1*770kg_A227</v>
      </c>
      <c r="N7" s="232">
        <v>1</v>
      </c>
      <c r="O7" s="232">
        <f t="shared" si="6"/>
        <v>1</v>
      </c>
      <c r="P7" s="232">
        <f t="shared" si="7"/>
        <v>0</v>
      </c>
      <c r="Q7" s="232">
        <f>VLOOKUP(L7,'MASTER DATA'!$A$1:$E$192,5,0)</f>
        <v>1</v>
      </c>
      <c r="R7" s="234">
        <f>SUMIF('picking of the day'!$H$4:$H$358,WMS!H7&amp;WMS!L7,'picking of the day'!$E$4:$E$358)</f>
        <v>0</v>
      </c>
      <c r="U7" s="114">
        <f>IF(ISNA(VLOOKUP(H7,'data putaway'!$A$1:$E$530,3,0)),0,VLOOKUP(H7,'data putaway'!$A$1:$E$530,3,0))</f>
        <v>0</v>
      </c>
      <c r="V7" s="354">
        <f t="shared" si="8"/>
        <v>1</v>
      </c>
      <c r="W7" s="114">
        <f>IF(ISNA(VLOOKUP(H7,'data putaway'!$A$1:$E$530,2,0)),0,VLOOKUP(H7,'data putaway'!$A$1:$E$530,2,0))</f>
        <v>0</v>
      </c>
      <c r="X7" s="354" t="b">
        <f t="shared" si="9"/>
        <v>0</v>
      </c>
      <c r="Y7" s="354">
        <f>IF(ISNA(VLOOKUP(H7,'data putaway'!$A$1:$E$530,4,0)),0,VLOOKUP(H7,'data putaway'!$A$1:$E$530,4,0))</f>
        <v>0</v>
      </c>
      <c r="Z7" s="113">
        <f>IF(ISNA(VLOOKUP(H7,'data putaway'!$A$1:$E$530,5,0)),0,VLOOKUP(H7,'data putaway'!$A$1:$E$530,5,0))</f>
        <v>0</v>
      </c>
      <c r="AA7" s="354" t="b">
        <f t="shared" si="10"/>
        <v>0</v>
      </c>
      <c r="AB7" s="354" t="b">
        <f t="shared" si="11"/>
        <v>0</v>
      </c>
      <c r="AC7" s="356" t="str">
        <f t="shared" ca="1" si="12"/>
        <v>0 Month,  29 Days</v>
      </c>
      <c r="AD7" s="114" t="str">
        <f t="shared" ca="1" si="13"/>
        <v>3 Year, 10 Month, 7 Days</v>
      </c>
      <c r="AE7" s="114">
        <f t="shared" si="14"/>
        <v>1</v>
      </c>
      <c r="AF7" s="114">
        <f t="shared" si="15"/>
        <v>1</v>
      </c>
      <c r="AG7" s="354" t="str">
        <f t="shared" si="16"/>
        <v>CA01</v>
      </c>
      <c r="AH7" s="114">
        <f>IF(ISNA(VLOOKUP(L7,'MASTER DATA'!$A$1:$F$192,6,0)),0,VLOOKUP(L7,'MASTER DATA'!$A$1:$F$192,6,0))*AE7</f>
        <v>770</v>
      </c>
      <c r="AI7" s="354" t="str">
        <f>VLOOKUP($D7,'warehouse mapping'!$AN$7:$AO$17,2,0)</f>
        <v>Aktif</v>
      </c>
      <c r="AJ7" s="114">
        <f t="shared" si="17"/>
        <v>0</v>
      </c>
      <c r="AK7" s="354" t="str">
        <f t="shared" si="18"/>
        <v/>
      </c>
      <c r="AL7" s="354" t="s">
        <v>3025</v>
      </c>
      <c r="AM7" s="354">
        <f t="shared" si="19"/>
        <v>1</v>
      </c>
      <c r="AN7" s="354" t="b">
        <f t="shared" si="21"/>
        <v>1</v>
      </c>
    </row>
    <row r="8" spans="1:40" s="354" customFormat="1">
      <c r="A8" s="354" t="str">
        <f t="shared" si="0"/>
        <v>CA01B02550027259</v>
      </c>
      <c r="B8" s="354">
        <f t="shared" si="1"/>
        <v>0</v>
      </c>
      <c r="C8" s="354">
        <f t="shared" si="2"/>
        <v>0</v>
      </c>
      <c r="D8" s="354" t="str">
        <f t="shared" si="3"/>
        <v>CA</v>
      </c>
      <c r="E8" s="354" t="str">
        <f t="shared" si="4"/>
        <v>01</v>
      </c>
      <c r="F8" s="354" t="str">
        <f t="shared" si="5"/>
        <v>B</v>
      </c>
      <c r="G8" s="355" t="str">
        <f t="shared" si="20"/>
        <v>02</v>
      </c>
      <c r="H8" s="232" t="s">
        <v>370</v>
      </c>
      <c r="I8" s="232" t="s">
        <v>3242</v>
      </c>
      <c r="J8" s="233">
        <v>46254</v>
      </c>
      <c r="K8" s="233">
        <v>47689</v>
      </c>
      <c r="L8" s="234">
        <v>550027259</v>
      </c>
      <c r="M8" s="232" t="str">
        <f>IF(ISNA(VLOOKUP(L8,'MASTER DATA'!$A$1:$B$192,2,0)),"",VLOOKUP(L8,'MASTER DATA'!$A$1:$B$192,2,0))</f>
        <v>Gadus S2 V220 2_1*770kg_A227</v>
      </c>
      <c r="N8" s="232">
        <v>1</v>
      </c>
      <c r="O8" s="232">
        <f t="shared" si="6"/>
        <v>1</v>
      </c>
      <c r="P8" s="232">
        <f t="shared" si="7"/>
        <v>0</v>
      </c>
      <c r="Q8" s="232">
        <f>VLOOKUP(L8,'MASTER DATA'!$A$1:$E$192,5,0)</f>
        <v>1</v>
      </c>
      <c r="R8" s="234">
        <f>SUMIF('picking of the day'!$H$4:$H$358,WMS!H8&amp;WMS!L8,'picking of the day'!$E$4:$E$358)</f>
        <v>0</v>
      </c>
      <c r="U8" s="114">
        <f>IF(ISNA(VLOOKUP(H8,'data putaway'!$A$1:$E$530,3,0)),0,VLOOKUP(H8,'data putaway'!$A$1:$E$530,3,0))</f>
        <v>0</v>
      </c>
      <c r="V8" s="354">
        <f t="shared" si="8"/>
        <v>1</v>
      </c>
      <c r="W8" s="114">
        <f>IF(ISNA(VLOOKUP(H8,'data putaway'!$A$1:$E$530,2,0)),0,VLOOKUP(H8,'data putaway'!$A$1:$E$530,2,0))</f>
        <v>0</v>
      </c>
      <c r="X8" s="354" t="b">
        <f t="shared" si="9"/>
        <v>0</v>
      </c>
      <c r="Y8" s="354">
        <f>IF(ISNA(VLOOKUP(H8,'data putaway'!$A$1:$E$530,4,0)),0,VLOOKUP(H8,'data putaway'!$A$1:$E$530,4,0))</f>
        <v>0</v>
      </c>
      <c r="Z8" s="113">
        <f>IF(ISNA(VLOOKUP(H8,'data putaway'!$A$1:$E$530,5,0)),0,VLOOKUP(H8,'data putaway'!$A$1:$E$530,5,0))</f>
        <v>0</v>
      </c>
      <c r="AA8" s="354" t="b">
        <f t="shared" si="10"/>
        <v>0</v>
      </c>
      <c r="AB8" s="354" t="b">
        <f t="shared" si="11"/>
        <v>0</v>
      </c>
      <c r="AC8" s="356" t="str">
        <f t="shared" ca="1" si="12"/>
        <v>0 Month,  29 Days</v>
      </c>
      <c r="AD8" s="114" t="str">
        <f t="shared" ca="1" si="13"/>
        <v>3 Year, 10 Month, 7 Days</v>
      </c>
      <c r="AE8" s="114">
        <f t="shared" si="14"/>
        <v>1</v>
      </c>
      <c r="AF8" s="114">
        <f t="shared" si="15"/>
        <v>1</v>
      </c>
      <c r="AG8" s="354" t="str">
        <f t="shared" si="16"/>
        <v>CA01</v>
      </c>
      <c r="AH8" s="114">
        <f>IF(ISNA(VLOOKUP(L8,'MASTER DATA'!$A$1:$F$192,6,0)),0,VLOOKUP(L8,'MASTER DATA'!$A$1:$F$192,6,0))*AE8</f>
        <v>770</v>
      </c>
      <c r="AI8" s="354" t="str">
        <f>VLOOKUP($D8,'warehouse mapping'!$AN$7:$AO$17,2,0)</f>
        <v>Aktif</v>
      </c>
      <c r="AJ8" s="114">
        <f t="shared" si="17"/>
        <v>0</v>
      </c>
      <c r="AK8" s="354" t="str">
        <f t="shared" si="18"/>
        <v/>
      </c>
      <c r="AL8" s="354" t="s">
        <v>3025</v>
      </c>
      <c r="AM8" s="354">
        <f t="shared" si="19"/>
        <v>1</v>
      </c>
      <c r="AN8" s="354" t="b">
        <f t="shared" si="21"/>
        <v>1</v>
      </c>
    </row>
    <row r="9" spans="1:40" s="354" customFormat="1">
      <c r="A9" s="354" t="str">
        <f t="shared" si="0"/>
        <v>CA01C01550070612</v>
      </c>
      <c r="B9" s="354">
        <f t="shared" si="1"/>
        <v>0</v>
      </c>
      <c r="C9" s="354">
        <f t="shared" si="2"/>
        <v>0</v>
      </c>
      <c r="D9" s="354" t="str">
        <f t="shared" si="3"/>
        <v>CA</v>
      </c>
      <c r="E9" s="354" t="str">
        <f t="shared" si="4"/>
        <v>01</v>
      </c>
      <c r="F9" s="354" t="str">
        <f t="shared" si="5"/>
        <v>C</v>
      </c>
      <c r="G9" s="355" t="str">
        <f t="shared" si="20"/>
        <v>01</v>
      </c>
      <c r="H9" s="232" t="s">
        <v>371</v>
      </c>
      <c r="I9" s="232" t="s">
        <v>3316</v>
      </c>
      <c r="J9" s="233">
        <v>46263</v>
      </c>
      <c r="K9" s="233">
        <v>47714</v>
      </c>
      <c r="L9" s="234">
        <v>550070612</v>
      </c>
      <c r="M9" s="232" t="str">
        <f>IF(ISNA(VLOOKUP(L9,'MASTER DATA'!$A$1:$B$192,2,0)),"",VLOOKUP(L9,'MASTER DATA'!$A$1:$B$192,2,0))</f>
        <v>HlxHX610W40SP_12*1L_A04W</v>
      </c>
      <c r="N9" s="232">
        <v>44</v>
      </c>
      <c r="O9" s="232">
        <f t="shared" si="6"/>
        <v>1</v>
      </c>
      <c r="P9" s="232">
        <f t="shared" si="7"/>
        <v>0</v>
      </c>
      <c r="Q9" s="232">
        <f>VLOOKUP(L9,'MASTER DATA'!$A$1:$E$192,5,0)</f>
        <v>44</v>
      </c>
      <c r="R9" s="234">
        <f>SUMIF('picking of the day'!$H$4:$H$358,WMS!H9&amp;WMS!L9,'picking of the day'!$E$4:$E$358)</f>
        <v>0</v>
      </c>
      <c r="U9" s="114">
        <f>IF(ISNA(VLOOKUP(H9,'data putaway'!$A$1:$E$530,3,0)),0,VLOOKUP(H9,'data putaway'!$A$1:$E$530,3,0))</f>
        <v>0</v>
      </c>
      <c r="V9" s="354">
        <f t="shared" si="8"/>
        <v>44</v>
      </c>
      <c r="W9" s="114">
        <f>IF(ISNA(VLOOKUP(H9,'data putaway'!$A$1:$E$530,2,0)),0,VLOOKUP(H9,'data putaway'!$A$1:$E$530,2,0))</f>
        <v>0</v>
      </c>
      <c r="X9" s="354" t="b">
        <f t="shared" si="9"/>
        <v>0</v>
      </c>
      <c r="Y9" s="354">
        <f>IF(ISNA(VLOOKUP(H9,'data putaway'!$A$1:$E$530,4,0)),0,VLOOKUP(H9,'data putaway'!$A$1:$E$530,4,0))</f>
        <v>0</v>
      </c>
      <c r="Z9" s="113">
        <f>IF(ISNA(VLOOKUP(H9,'data putaway'!$A$1:$E$530,5,0)),0,VLOOKUP(H9,'data putaway'!$A$1:$E$530,5,0))</f>
        <v>0</v>
      </c>
      <c r="AA9" s="354" t="b">
        <f t="shared" si="10"/>
        <v>0</v>
      </c>
      <c r="AB9" s="354" t="b">
        <f t="shared" si="11"/>
        <v>0</v>
      </c>
      <c r="AC9" s="356" t="str">
        <f t="shared" ca="1" si="12"/>
        <v>0 Month,  20 Days</v>
      </c>
      <c r="AD9" s="114" t="str">
        <f t="shared" ca="1" si="13"/>
        <v>3 Year, 11 Month, 1 Days</v>
      </c>
      <c r="AE9" s="114">
        <f t="shared" si="14"/>
        <v>44</v>
      </c>
      <c r="AF9" s="114">
        <f t="shared" si="15"/>
        <v>1</v>
      </c>
      <c r="AG9" s="354" t="str">
        <f t="shared" si="16"/>
        <v>CA01</v>
      </c>
      <c r="AH9" s="114">
        <f>IF(ISNA(VLOOKUP(L9,'MASTER DATA'!$A$1:$F$192,6,0)),0,VLOOKUP(L9,'MASTER DATA'!$A$1:$F$192,6,0))*AE9</f>
        <v>528</v>
      </c>
      <c r="AI9" s="354" t="str">
        <f>VLOOKUP($D9,'warehouse mapping'!$AN$7:$AO$17,2,0)</f>
        <v>Aktif</v>
      </c>
      <c r="AJ9" s="114">
        <f t="shared" si="17"/>
        <v>0</v>
      </c>
      <c r="AK9" s="354" t="str">
        <f t="shared" si="18"/>
        <v/>
      </c>
      <c r="AL9" s="354" t="s">
        <v>3025</v>
      </c>
      <c r="AM9" s="354">
        <f t="shared" si="19"/>
        <v>1</v>
      </c>
      <c r="AN9" s="354" t="b">
        <f t="shared" si="21"/>
        <v>1</v>
      </c>
    </row>
    <row r="10" spans="1:40" s="354" customFormat="1">
      <c r="A10" s="354" t="str">
        <f t="shared" si="0"/>
        <v>CA01C02550054596</v>
      </c>
      <c r="B10" s="354">
        <f t="shared" si="1"/>
        <v>0</v>
      </c>
      <c r="C10" s="354">
        <f t="shared" si="2"/>
        <v>0</v>
      </c>
      <c r="D10" s="354" t="str">
        <f t="shared" si="3"/>
        <v>CA</v>
      </c>
      <c r="E10" s="354" t="str">
        <f t="shared" si="4"/>
        <v>01</v>
      </c>
      <c r="F10" s="354" t="str">
        <f t="shared" si="5"/>
        <v>C</v>
      </c>
      <c r="G10" s="355" t="str">
        <f t="shared" si="20"/>
        <v>02</v>
      </c>
      <c r="H10" s="232" t="s">
        <v>372</v>
      </c>
      <c r="I10" s="232">
        <v>12663919</v>
      </c>
      <c r="J10" s="233">
        <v>46233</v>
      </c>
      <c r="K10" s="233">
        <v>47638</v>
      </c>
      <c r="L10" s="234">
        <v>550054596</v>
      </c>
      <c r="M10" s="232" t="str">
        <f>IF(ISNA(VLOOKUP(L10,'MASTER DATA'!$A$1:$B$192,2,0)),"",VLOOKUP(L10,'MASTER DATA'!$A$1:$B$192,2,0))</f>
        <v>HinoGEO15W40CI4DH1_1*200L_A04W</v>
      </c>
      <c r="N10" s="232">
        <v>0</v>
      </c>
      <c r="O10" s="232">
        <f t="shared" si="6"/>
        <v>0</v>
      </c>
      <c r="P10" s="232">
        <f t="shared" si="7"/>
        <v>0</v>
      </c>
      <c r="Q10" s="232">
        <f>VLOOKUP(L10,'MASTER DATA'!$A$1:$E$192,5,0)</f>
        <v>4</v>
      </c>
      <c r="R10" s="234">
        <f>SUMIF('picking of the day'!$H$4:$H$358,WMS!H10&amp;WMS!L10,'picking of the day'!$E$4:$E$358)</f>
        <v>0</v>
      </c>
      <c r="U10" s="114">
        <f>IF(ISNA(VLOOKUP(H10,'data putaway'!$A$1:$E$530,3,0)),0,VLOOKUP(H10,'data putaway'!$A$1:$E$530,3,0))</f>
        <v>0</v>
      </c>
      <c r="V10" s="354">
        <f t="shared" si="8"/>
        <v>0</v>
      </c>
      <c r="W10" s="114">
        <f>IF(ISNA(VLOOKUP(H10,'data putaway'!$A$1:$E$530,2,0)),0,VLOOKUP(H10,'data putaway'!$A$1:$E$530,2,0))</f>
        <v>0</v>
      </c>
      <c r="X10" s="354" t="b">
        <f t="shared" si="9"/>
        <v>0</v>
      </c>
      <c r="Y10" s="354">
        <f>IF(ISNA(VLOOKUP(H10,'data putaway'!$A$1:$E$530,4,0)),0,VLOOKUP(H10,'data putaway'!$A$1:$E$530,4,0))</f>
        <v>0</v>
      </c>
      <c r="Z10" s="113">
        <f>IF(ISNA(VLOOKUP(H10,'data putaway'!$A$1:$E$530,5,0)),0,VLOOKUP(H10,'data putaway'!$A$1:$E$530,5,0))</f>
        <v>0</v>
      </c>
      <c r="AA10" s="354" t="b">
        <f t="shared" si="10"/>
        <v>0</v>
      </c>
      <c r="AB10" s="354" t="b">
        <f t="shared" si="11"/>
        <v>0</v>
      </c>
      <c r="AC10" s="356" t="str">
        <f t="shared" ca="1" si="12"/>
        <v>1 Month,  19 Days</v>
      </c>
      <c r="AD10" s="114" t="str">
        <f t="shared" ca="1" si="13"/>
        <v>3 Year, 8 Month, 17 Days</v>
      </c>
      <c r="AE10" s="114">
        <f t="shared" si="14"/>
        <v>0</v>
      </c>
      <c r="AF10" s="114">
        <f t="shared" si="15"/>
        <v>0</v>
      </c>
      <c r="AG10" s="354" t="str">
        <f t="shared" si="16"/>
        <v>CA01</v>
      </c>
      <c r="AH10" s="114">
        <f>IF(ISNA(VLOOKUP(L10,'MASTER DATA'!$A$1:$F$192,6,0)),0,VLOOKUP(L10,'MASTER DATA'!$A$1:$F$192,6,0))*AE10</f>
        <v>0</v>
      </c>
      <c r="AI10" s="354" t="str">
        <f>VLOOKUP($D10,'warehouse mapping'!$AN$7:$AO$17,2,0)</f>
        <v>Aktif</v>
      </c>
      <c r="AJ10" s="114">
        <f t="shared" si="17"/>
        <v>1</v>
      </c>
      <c r="AK10" s="354" t="str">
        <f t="shared" si="18"/>
        <v>CA</v>
      </c>
      <c r="AL10" s="354" t="s">
        <v>3025</v>
      </c>
      <c r="AM10" s="354">
        <f t="shared" si="19"/>
        <v>1</v>
      </c>
      <c r="AN10" s="354" t="b">
        <f t="shared" si="21"/>
        <v>1</v>
      </c>
    </row>
    <row r="11" spans="1:40" s="354" customFormat="1">
      <c r="A11" s="354" t="str">
        <f t="shared" si="0"/>
        <v>CA01D01550062464</v>
      </c>
      <c r="B11" s="354">
        <f t="shared" si="1"/>
        <v>0</v>
      </c>
      <c r="C11" s="354">
        <f t="shared" si="2"/>
        <v>0</v>
      </c>
      <c r="D11" s="354" t="str">
        <f t="shared" si="3"/>
        <v>CA</v>
      </c>
      <c r="E11" s="354" t="str">
        <f t="shared" si="4"/>
        <v>01</v>
      </c>
      <c r="F11" s="354" t="str">
        <f t="shared" si="5"/>
        <v>D</v>
      </c>
      <c r="G11" s="355" t="str">
        <f t="shared" si="20"/>
        <v>01</v>
      </c>
      <c r="H11" s="232" t="s">
        <v>373</v>
      </c>
      <c r="I11" s="232" t="s">
        <v>3310</v>
      </c>
      <c r="J11" s="233">
        <v>46261</v>
      </c>
      <c r="K11" s="233">
        <v>47712</v>
      </c>
      <c r="L11" s="234">
        <v>550062464</v>
      </c>
      <c r="M11" s="232" t="str">
        <f>IF(ISNA(VLOOKUP(L11,'MASTER DATA'!$A$1:$B$192,2,0)),"",VLOOKUP(L11,'MASTER DATA'!$A$1:$B$192,2,0))</f>
        <v>Adv4TAX7Sc10W30SNMB_12*0.8L_A04W</v>
      </c>
      <c r="N11" s="232">
        <v>48</v>
      </c>
      <c r="O11" s="232">
        <f t="shared" si="6"/>
        <v>1</v>
      </c>
      <c r="P11" s="232">
        <f t="shared" si="7"/>
        <v>0</v>
      </c>
      <c r="Q11" s="232">
        <f>VLOOKUP(L11,'MASTER DATA'!$A$1:$E$192,5,0)</f>
        <v>48</v>
      </c>
      <c r="R11" s="234">
        <f>SUMIF('picking of the day'!$H$4:$H$358,WMS!H11&amp;WMS!L11,'picking of the day'!$E$4:$E$358)</f>
        <v>0</v>
      </c>
      <c r="U11" s="114">
        <f>IF(ISNA(VLOOKUP(H11,'data putaway'!$A$1:$E$530,3,0)),0,VLOOKUP(H11,'data putaway'!$A$1:$E$530,3,0))</f>
        <v>0</v>
      </c>
      <c r="V11" s="354">
        <f t="shared" si="8"/>
        <v>48</v>
      </c>
      <c r="W11" s="114">
        <f>IF(ISNA(VLOOKUP(H11,'data putaway'!$A$1:$E$530,2,0)),0,VLOOKUP(H11,'data putaway'!$A$1:$E$530,2,0))</f>
        <v>0</v>
      </c>
      <c r="X11" s="354" t="b">
        <f t="shared" si="9"/>
        <v>0</v>
      </c>
      <c r="Y11" s="354">
        <f>IF(ISNA(VLOOKUP(H11,'data putaway'!$A$1:$E$530,4,0)),0,VLOOKUP(H11,'data putaway'!$A$1:$E$530,4,0))</f>
        <v>0</v>
      </c>
      <c r="Z11" s="113">
        <f>IF(ISNA(VLOOKUP(H11,'data putaway'!$A$1:$E$530,5,0)),0,VLOOKUP(H11,'data putaway'!$A$1:$E$530,5,0))</f>
        <v>0</v>
      </c>
      <c r="AA11" s="354" t="b">
        <f t="shared" si="10"/>
        <v>0</v>
      </c>
      <c r="AB11" s="354" t="b">
        <f t="shared" si="11"/>
        <v>0</v>
      </c>
      <c r="AC11" s="356" t="str">
        <f t="shared" ca="1" si="12"/>
        <v>0 Month,  22 Days</v>
      </c>
      <c r="AD11" s="114" t="str">
        <f t="shared" ca="1" si="13"/>
        <v>3 Year, 10 Month, 30 Days</v>
      </c>
      <c r="AE11" s="114">
        <f t="shared" si="14"/>
        <v>48</v>
      </c>
      <c r="AF11" s="114">
        <f t="shared" si="15"/>
        <v>1</v>
      </c>
      <c r="AG11" s="354" t="str">
        <f t="shared" si="16"/>
        <v>CA01</v>
      </c>
      <c r="AH11" s="114">
        <f>IF(ISNA(VLOOKUP(L11,'MASTER DATA'!$A$1:$F$192,6,0)),0,VLOOKUP(L11,'MASTER DATA'!$A$1:$F$192,6,0))*AE11</f>
        <v>460.80000000000007</v>
      </c>
      <c r="AI11" s="354" t="str">
        <f>VLOOKUP($D11,'warehouse mapping'!$AN$7:$AO$17,2,0)</f>
        <v>Aktif</v>
      </c>
      <c r="AJ11" s="114">
        <f t="shared" si="17"/>
        <v>0</v>
      </c>
      <c r="AK11" s="354" t="str">
        <f t="shared" si="18"/>
        <v/>
      </c>
      <c r="AL11" s="354" t="s">
        <v>3025</v>
      </c>
      <c r="AM11" s="354">
        <f t="shared" si="19"/>
        <v>1</v>
      </c>
      <c r="AN11" s="354" t="b">
        <f t="shared" si="21"/>
        <v>1</v>
      </c>
    </row>
    <row r="12" spans="1:40" s="354" customFormat="1">
      <c r="A12" s="354" t="str">
        <f t="shared" si="0"/>
        <v>CA01D02550062464</v>
      </c>
      <c r="B12" s="354">
        <f t="shared" si="1"/>
        <v>0</v>
      </c>
      <c r="C12" s="354">
        <f t="shared" si="2"/>
        <v>0</v>
      </c>
      <c r="D12" s="354" t="str">
        <f t="shared" si="3"/>
        <v>CA</v>
      </c>
      <c r="E12" s="354" t="str">
        <f t="shared" si="4"/>
        <v>01</v>
      </c>
      <c r="F12" s="354" t="str">
        <f t="shared" si="5"/>
        <v>D</v>
      </c>
      <c r="G12" s="355" t="str">
        <f t="shared" si="20"/>
        <v>02</v>
      </c>
      <c r="H12" s="232" t="s">
        <v>374</v>
      </c>
      <c r="I12" s="232" t="s">
        <v>3310</v>
      </c>
      <c r="J12" s="233">
        <v>46261</v>
      </c>
      <c r="K12" s="233">
        <v>47712</v>
      </c>
      <c r="L12" s="234">
        <v>550062464</v>
      </c>
      <c r="M12" s="232" t="str">
        <f>IF(ISNA(VLOOKUP(L12,'MASTER DATA'!$A$1:$B$192,2,0)),"",VLOOKUP(L12,'MASTER DATA'!$A$1:$B$192,2,0))</f>
        <v>Adv4TAX7Sc10W30SNMB_12*0.8L_A04W</v>
      </c>
      <c r="N12" s="232">
        <v>48</v>
      </c>
      <c r="O12" s="232">
        <f t="shared" si="6"/>
        <v>1</v>
      </c>
      <c r="P12" s="232">
        <f t="shared" si="7"/>
        <v>0</v>
      </c>
      <c r="Q12" s="232">
        <f>VLOOKUP(L12,'MASTER DATA'!$A$1:$E$192,5,0)</f>
        <v>48</v>
      </c>
      <c r="R12" s="234">
        <f>SUMIF('picking of the day'!$H$4:$H$358,WMS!H12&amp;WMS!L12,'picking of the day'!$E$4:$E$358)</f>
        <v>0</v>
      </c>
      <c r="U12" s="114">
        <f>IF(ISNA(VLOOKUP(H12,'data putaway'!$A$1:$E$530,3,0)),0,VLOOKUP(H12,'data putaway'!$A$1:$E$530,3,0))</f>
        <v>0</v>
      </c>
      <c r="V12" s="354">
        <f t="shared" si="8"/>
        <v>48</v>
      </c>
      <c r="W12" s="114">
        <f>IF(ISNA(VLOOKUP(H12,'data putaway'!$A$1:$E$530,2,0)),0,VLOOKUP(H12,'data putaway'!$A$1:$E$530,2,0))</f>
        <v>0</v>
      </c>
      <c r="X12" s="354" t="b">
        <f t="shared" si="9"/>
        <v>0</v>
      </c>
      <c r="Y12" s="354">
        <f>IF(ISNA(VLOOKUP(H12,'data putaway'!$A$1:$E$530,4,0)),0,VLOOKUP(H12,'data putaway'!$A$1:$E$530,4,0))</f>
        <v>0</v>
      </c>
      <c r="Z12" s="113">
        <f>IF(ISNA(VLOOKUP(H12,'data putaway'!$A$1:$E$530,5,0)),0,VLOOKUP(H12,'data putaway'!$A$1:$E$530,5,0))</f>
        <v>0</v>
      </c>
      <c r="AA12" s="354" t="b">
        <f t="shared" si="10"/>
        <v>0</v>
      </c>
      <c r="AB12" s="354" t="b">
        <f t="shared" si="11"/>
        <v>0</v>
      </c>
      <c r="AC12" s="356" t="str">
        <f t="shared" ca="1" si="12"/>
        <v>0 Month,  22 Days</v>
      </c>
      <c r="AD12" s="114" t="str">
        <f t="shared" ca="1" si="13"/>
        <v>3 Year, 10 Month, 30 Days</v>
      </c>
      <c r="AE12" s="114">
        <f t="shared" si="14"/>
        <v>48</v>
      </c>
      <c r="AF12" s="114">
        <f t="shared" si="15"/>
        <v>1</v>
      </c>
      <c r="AG12" s="354" t="str">
        <f t="shared" si="16"/>
        <v>CA01</v>
      </c>
      <c r="AH12" s="114">
        <f>IF(ISNA(VLOOKUP(L12,'MASTER DATA'!$A$1:$F$192,6,0)),0,VLOOKUP(L12,'MASTER DATA'!$A$1:$F$192,6,0))*AE12</f>
        <v>460.80000000000007</v>
      </c>
      <c r="AI12" s="354" t="str">
        <f>VLOOKUP($D12,'warehouse mapping'!$AN$7:$AO$17,2,0)</f>
        <v>Aktif</v>
      </c>
      <c r="AJ12" s="114">
        <f t="shared" si="17"/>
        <v>0</v>
      </c>
      <c r="AK12" s="354" t="str">
        <f t="shared" si="18"/>
        <v/>
      </c>
      <c r="AL12" s="354" t="s">
        <v>3025</v>
      </c>
      <c r="AM12" s="354">
        <f t="shared" si="19"/>
        <v>1</v>
      </c>
      <c r="AN12" s="354" t="b">
        <f t="shared" si="21"/>
        <v>1</v>
      </c>
    </row>
    <row r="13" spans="1:40" s="354" customFormat="1">
      <c r="A13" s="354" t="str">
        <f t="shared" si="0"/>
        <v>CA01E01550062464</v>
      </c>
      <c r="B13" s="354">
        <f t="shared" si="1"/>
        <v>0</v>
      </c>
      <c r="C13" s="354">
        <f t="shared" si="2"/>
        <v>0</v>
      </c>
      <c r="D13" s="354" t="str">
        <f t="shared" si="3"/>
        <v>CA</v>
      </c>
      <c r="E13" s="354" t="str">
        <f t="shared" si="4"/>
        <v>01</v>
      </c>
      <c r="F13" s="354" t="str">
        <f t="shared" si="5"/>
        <v>E</v>
      </c>
      <c r="G13" s="355" t="str">
        <f t="shared" si="20"/>
        <v>01</v>
      </c>
      <c r="H13" s="232" t="s">
        <v>375</v>
      </c>
      <c r="I13" s="232" t="s">
        <v>3310</v>
      </c>
      <c r="J13" s="233">
        <v>46261</v>
      </c>
      <c r="K13" s="233">
        <v>47712</v>
      </c>
      <c r="L13" s="234">
        <v>550062464</v>
      </c>
      <c r="M13" s="232" t="str">
        <f>IF(ISNA(VLOOKUP(L13,'MASTER DATA'!$A$1:$B$192,2,0)),"",VLOOKUP(L13,'MASTER DATA'!$A$1:$B$192,2,0))</f>
        <v>Adv4TAX7Sc10W30SNMB_12*0.8L_A04W</v>
      </c>
      <c r="N13" s="232">
        <v>48</v>
      </c>
      <c r="O13" s="232">
        <f t="shared" si="6"/>
        <v>1</v>
      </c>
      <c r="P13" s="232">
        <f t="shared" si="7"/>
        <v>0</v>
      </c>
      <c r="Q13" s="232">
        <f>VLOOKUP(L13,'MASTER DATA'!$A$1:$E$192,5,0)</f>
        <v>48</v>
      </c>
      <c r="R13" s="234">
        <f>SUMIF('picking of the day'!$H$4:$H$358,WMS!H13&amp;WMS!L13,'picking of the day'!$E$4:$E$358)</f>
        <v>0</v>
      </c>
      <c r="U13" s="114">
        <f>IF(ISNA(VLOOKUP(H13,'data putaway'!$A$1:$E$530,3,0)),0,VLOOKUP(H13,'data putaway'!$A$1:$E$530,3,0))</f>
        <v>0</v>
      </c>
      <c r="V13" s="354">
        <f t="shared" si="8"/>
        <v>48</v>
      </c>
      <c r="W13" s="114">
        <f>IF(ISNA(VLOOKUP(H13,'data putaway'!$A$1:$E$530,2,0)),0,VLOOKUP(H13,'data putaway'!$A$1:$E$530,2,0))</f>
        <v>0</v>
      </c>
      <c r="X13" s="354" t="b">
        <f t="shared" si="9"/>
        <v>0</v>
      </c>
      <c r="Y13" s="354">
        <f>IF(ISNA(VLOOKUP(H13,'data putaway'!$A$1:$E$530,4,0)),0,VLOOKUP(H13,'data putaway'!$A$1:$E$530,4,0))</f>
        <v>0</v>
      </c>
      <c r="Z13" s="113">
        <f>IF(ISNA(VLOOKUP(H13,'data putaway'!$A$1:$E$530,5,0)),0,VLOOKUP(H13,'data putaway'!$A$1:$E$530,5,0))</f>
        <v>0</v>
      </c>
      <c r="AA13" s="354" t="b">
        <f t="shared" si="10"/>
        <v>0</v>
      </c>
      <c r="AB13" s="354" t="b">
        <f t="shared" si="11"/>
        <v>0</v>
      </c>
      <c r="AC13" s="356" t="str">
        <f t="shared" ca="1" si="12"/>
        <v>0 Month,  22 Days</v>
      </c>
      <c r="AD13" s="114" t="str">
        <f t="shared" ca="1" si="13"/>
        <v>3 Year, 10 Month, 30 Days</v>
      </c>
      <c r="AE13" s="114">
        <f t="shared" si="14"/>
        <v>48</v>
      </c>
      <c r="AF13" s="114">
        <f t="shared" si="15"/>
        <v>1</v>
      </c>
      <c r="AG13" s="354" t="str">
        <f t="shared" si="16"/>
        <v>CA01</v>
      </c>
      <c r="AH13" s="114">
        <f>IF(ISNA(VLOOKUP(L13,'MASTER DATA'!$A$1:$F$192,6,0)),0,VLOOKUP(L13,'MASTER DATA'!$A$1:$F$192,6,0))*AE13</f>
        <v>460.80000000000007</v>
      </c>
      <c r="AI13" s="354" t="str">
        <f>VLOOKUP($D13,'warehouse mapping'!$AN$7:$AO$17,2,0)</f>
        <v>Aktif</v>
      </c>
      <c r="AJ13" s="114">
        <f t="shared" si="17"/>
        <v>0</v>
      </c>
      <c r="AK13" s="354" t="str">
        <f t="shared" si="18"/>
        <v/>
      </c>
      <c r="AL13" s="354" t="s">
        <v>3025</v>
      </c>
      <c r="AM13" s="354">
        <f t="shared" si="19"/>
        <v>1</v>
      </c>
      <c r="AN13" s="354" t="b">
        <f t="shared" si="21"/>
        <v>1</v>
      </c>
    </row>
    <row r="14" spans="1:40" s="354" customFormat="1">
      <c r="A14" s="354" t="str">
        <f t="shared" si="0"/>
        <v>CA01E02550062464</v>
      </c>
      <c r="B14" s="354">
        <f t="shared" si="1"/>
        <v>0</v>
      </c>
      <c r="C14" s="354">
        <f t="shared" si="2"/>
        <v>0</v>
      </c>
      <c r="D14" s="354" t="str">
        <f t="shared" si="3"/>
        <v>CA</v>
      </c>
      <c r="E14" s="354" t="str">
        <f t="shared" si="4"/>
        <v>01</v>
      </c>
      <c r="F14" s="354" t="str">
        <f t="shared" si="5"/>
        <v>E</v>
      </c>
      <c r="G14" s="355" t="str">
        <f t="shared" si="20"/>
        <v>02</v>
      </c>
      <c r="H14" s="232" t="s">
        <v>376</v>
      </c>
      <c r="I14" s="232" t="s">
        <v>3310</v>
      </c>
      <c r="J14" s="233">
        <v>46261</v>
      </c>
      <c r="K14" s="233">
        <v>47712</v>
      </c>
      <c r="L14" s="234">
        <v>550062464</v>
      </c>
      <c r="M14" s="232" t="str">
        <f>IF(ISNA(VLOOKUP(L14,'MASTER DATA'!$A$1:$B$192,2,0)),"",VLOOKUP(L14,'MASTER DATA'!$A$1:$B$192,2,0))</f>
        <v>Adv4TAX7Sc10W30SNMB_12*0.8L_A04W</v>
      </c>
      <c r="N14" s="232">
        <v>48</v>
      </c>
      <c r="O14" s="232">
        <f t="shared" si="6"/>
        <v>1</v>
      </c>
      <c r="P14" s="232">
        <f t="shared" si="7"/>
        <v>0</v>
      </c>
      <c r="Q14" s="232">
        <f>VLOOKUP(L14,'MASTER DATA'!$A$1:$E$192,5,0)</f>
        <v>48</v>
      </c>
      <c r="R14" s="234">
        <f>SUMIF('picking of the day'!$H$4:$H$358,WMS!H14&amp;WMS!L14,'picking of the day'!$E$4:$E$358)</f>
        <v>0</v>
      </c>
      <c r="U14" s="114">
        <f>IF(ISNA(VLOOKUP(H14,'data putaway'!$A$1:$E$530,3,0)),0,VLOOKUP(H14,'data putaway'!$A$1:$E$530,3,0))</f>
        <v>0</v>
      </c>
      <c r="V14" s="354">
        <f t="shared" si="8"/>
        <v>48</v>
      </c>
      <c r="W14" s="114">
        <f>IF(ISNA(VLOOKUP(H14,'data putaway'!$A$1:$E$530,2,0)),0,VLOOKUP(H14,'data putaway'!$A$1:$E$530,2,0))</f>
        <v>0</v>
      </c>
      <c r="X14" s="354" t="b">
        <f t="shared" si="9"/>
        <v>0</v>
      </c>
      <c r="Y14" s="354">
        <f>IF(ISNA(VLOOKUP(H14,'data putaway'!$A$1:$E$530,4,0)),0,VLOOKUP(H14,'data putaway'!$A$1:$E$530,4,0))</f>
        <v>0</v>
      </c>
      <c r="Z14" s="113">
        <f>IF(ISNA(VLOOKUP(H14,'data putaway'!$A$1:$E$530,5,0)),0,VLOOKUP(H14,'data putaway'!$A$1:$E$530,5,0))</f>
        <v>0</v>
      </c>
      <c r="AA14" s="354" t="b">
        <f t="shared" si="10"/>
        <v>0</v>
      </c>
      <c r="AB14" s="354" t="b">
        <f t="shared" si="11"/>
        <v>0</v>
      </c>
      <c r="AC14" s="356" t="str">
        <f t="shared" ca="1" si="12"/>
        <v>0 Month,  22 Days</v>
      </c>
      <c r="AD14" s="114" t="str">
        <f t="shared" ca="1" si="13"/>
        <v>3 Year, 10 Month, 30 Days</v>
      </c>
      <c r="AE14" s="114">
        <f t="shared" si="14"/>
        <v>48</v>
      </c>
      <c r="AF14" s="114">
        <f t="shared" si="15"/>
        <v>1</v>
      </c>
      <c r="AG14" s="354" t="str">
        <f t="shared" si="16"/>
        <v>CA01</v>
      </c>
      <c r="AH14" s="114">
        <f>IF(ISNA(VLOOKUP(L14,'MASTER DATA'!$A$1:$F$192,6,0)),0,VLOOKUP(L14,'MASTER DATA'!$A$1:$F$192,6,0))*AE14</f>
        <v>460.80000000000007</v>
      </c>
      <c r="AI14" s="354" t="str">
        <f>VLOOKUP($D14,'warehouse mapping'!$AN$7:$AO$17,2,0)</f>
        <v>Aktif</v>
      </c>
      <c r="AJ14" s="114">
        <f t="shared" si="17"/>
        <v>0</v>
      </c>
      <c r="AK14" s="354" t="str">
        <f t="shared" si="18"/>
        <v/>
      </c>
      <c r="AL14" s="354" t="s">
        <v>3025</v>
      </c>
      <c r="AM14" s="354">
        <f t="shared" si="19"/>
        <v>1</v>
      </c>
      <c r="AN14" s="354" t="b">
        <f t="shared" si="21"/>
        <v>1</v>
      </c>
    </row>
    <row r="15" spans="1:40" s="354" customFormat="1">
      <c r="A15" s="354" t="str">
        <f t="shared" si="0"/>
        <v>CA02A01550062285</v>
      </c>
      <c r="B15" s="354">
        <f t="shared" si="1"/>
        <v>0</v>
      </c>
      <c r="C15" s="354">
        <f t="shared" si="2"/>
        <v>0</v>
      </c>
      <c r="D15" s="354" t="str">
        <f t="shared" si="3"/>
        <v>CA</v>
      </c>
      <c r="E15" s="354" t="str">
        <f t="shared" si="4"/>
        <v>02</v>
      </c>
      <c r="F15" s="354" t="str">
        <f t="shared" si="5"/>
        <v>A</v>
      </c>
      <c r="G15" s="355" t="str">
        <f t="shared" si="20"/>
        <v>01</v>
      </c>
      <c r="H15" s="232" t="s">
        <v>377</v>
      </c>
      <c r="I15" s="232">
        <v>12626159</v>
      </c>
      <c r="J15" s="233">
        <v>46122</v>
      </c>
      <c r="K15" s="233">
        <v>47563</v>
      </c>
      <c r="L15" s="234">
        <v>550062285</v>
      </c>
      <c r="M15" s="232" t="str">
        <f>IF(ISNA(VLOOKUP(L15,'MASTER DATA'!$A$1:$B$192,2,0)),"",VLOOKUP(L15,'MASTER DATA'!$A$1:$B$192,2,0))</f>
        <v>Gadus S3 V460DM 2_1*770kg_A227</v>
      </c>
      <c r="N15" s="232">
        <v>1</v>
      </c>
      <c r="O15" s="232">
        <f t="shared" si="6"/>
        <v>1</v>
      </c>
      <c r="P15" s="232">
        <f t="shared" si="7"/>
        <v>0</v>
      </c>
      <c r="Q15" s="232">
        <f>VLOOKUP(L15,'MASTER DATA'!$A$1:$E$192,5,0)</f>
        <v>1</v>
      </c>
      <c r="R15" s="234">
        <f>SUMIF('picking of the day'!$H$4:$H$358,WMS!H15&amp;WMS!L15,'picking of the day'!$E$4:$E$358)</f>
        <v>0</v>
      </c>
      <c r="U15" s="114">
        <f>IF(ISNA(VLOOKUP(H15,'data putaway'!$A$1:$E$530,3,0)),0,VLOOKUP(H15,'data putaway'!$A$1:$E$530,3,0))</f>
        <v>0</v>
      </c>
      <c r="V15" s="354">
        <f t="shared" si="8"/>
        <v>1</v>
      </c>
      <c r="W15" s="114">
        <f>IF(ISNA(VLOOKUP(H15,'data putaway'!$A$1:$E$530,2,0)),0,VLOOKUP(H15,'data putaway'!$A$1:$E$530,2,0))</f>
        <v>0</v>
      </c>
      <c r="X15" s="354" t="b">
        <f t="shared" si="9"/>
        <v>0</v>
      </c>
      <c r="Y15" s="354">
        <f>IF(ISNA(VLOOKUP(H15,'data putaway'!$A$1:$E$530,4,0)),0,VLOOKUP(H15,'data putaway'!$A$1:$E$530,4,0))</f>
        <v>0</v>
      </c>
      <c r="Z15" s="113">
        <f>IF(ISNA(VLOOKUP(H15,'data putaway'!$A$1:$E$530,5,0)),0,VLOOKUP(H15,'data putaway'!$A$1:$E$530,5,0))</f>
        <v>0</v>
      </c>
      <c r="AA15" s="354" t="b">
        <f t="shared" si="10"/>
        <v>0</v>
      </c>
      <c r="AB15" s="354" t="b">
        <f t="shared" si="11"/>
        <v>0</v>
      </c>
      <c r="AC15" s="356" t="str">
        <f t="shared" ca="1" si="12"/>
        <v>5 Month,  8 Days</v>
      </c>
      <c r="AD15" s="114" t="str">
        <f t="shared" ca="1" si="13"/>
        <v>3 Year, 6 Month, 3 Days</v>
      </c>
      <c r="AE15" s="114">
        <f t="shared" si="14"/>
        <v>1</v>
      </c>
      <c r="AF15" s="114">
        <f t="shared" si="15"/>
        <v>1</v>
      </c>
      <c r="AG15" s="354" t="str">
        <f t="shared" si="16"/>
        <v>CA02</v>
      </c>
      <c r="AH15" s="114">
        <f>IF(ISNA(VLOOKUP(L15,'MASTER DATA'!$A$1:$F$192,6,0)),0,VLOOKUP(L15,'MASTER DATA'!$A$1:$F$192,6,0))*AE15</f>
        <v>770</v>
      </c>
      <c r="AI15" s="354" t="str">
        <f>VLOOKUP($D15,'warehouse mapping'!$AN$7:$AO$17,2,0)</f>
        <v>Aktif</v>
      </c>
      <c r="AJ15" s="114">
        <f t="shared" si="17"/>
        <v>0</v>
      </c>
      <c r="AK15" s="354" t="str">
        <f t="shared" si="18"/>
        <v/>
      </c>
      <c r="AL15" s="354" t="s">
        <v>3205</v>
      </c>
      <c r="AM15" s="354">
        <f t="shared" si="19"/>
        <v>1</v>
      </c>
      <c r="AN15" s="354" t="b">
        <f t="shared" si="21"/>
        <v>1</v>
      </c>
    </row>
    <row r="16" spans="1:40" s="354" customFormat="1">
      <c r="A16" s="354" t="str">
        <f t="shared" si="0"/>
        <v>CA02A02550062285</v>
      </c>
      <c r="B16" s="354">
        <f t="shared" si="1"/>
        <v>0</v>
      </c>
      <c r="C16" s="354">
        <f t="shared" si="2"/>
        <v>0</v>
      </c>
      <c r="D16" s="354" t="str">
        <f t="shared" si="3"/>
        <v>CA</v>
      </c>
      <c r="E16" s="354" t="str">
        <f t="shared" si="4"/>
        <v>02</v>
      </c>
      <c r="F16" s="354" t="str">
        <f t="shared" si="5"/>
        <v>A</v>
      </c>
      <c r="G16" s="355" t="str">
        <f t="shared" si="20"/>
        <v>02</v>
      </c>
      <c r="H16" s="232" t="s">
        <v>378</v>
      </c>
      <c r="I16" s="232">
        <v>12626159</v>
      </c>
      <c r="J16" s="233">
        <v>46122</v>
      </c>
      <c r="K16" s="233">
        <v>47563</v>
      </c>
      <c r="L16" s="234">
        <v>550062285</v>
      </c>
      <c r="M16" s="232" t="str">
        <f>IF(ISNA(VLOOKUP(L16,'MASTER DATA'!$A$1:$B$192,2,0)),"",VLOOKUP(L16,'MASTER DATA'!$A$1:$B$192,2,0))</f>
        <v>Gadus S3 V460DM 2_1*770kg_A227</v>
      </c>
      <c r="N16" s="232">
        <v>1</v>
      </c>
      <c r="O16" s="232">
        <f t="shared" si="6"/>
        <v>1</v>
      </c>
      <c r="P16" s="232">
        <f t="shared" si="7"/>
        <v>0</v>
      </c>
      <c r="Q16" s="232">
        <f>VLOOKUP(L16,'MASTER DATA'!$A$1:$E$192,5,0)</f>
        <v>1</v>
      </c>
      <c r="R16" s="234">
        <f>SUMIF('picking of the day'!$H$4:$H$358,WMS!H16&amp;WMS!L16,'picking of the day'!$E$4:$E$358)</f>
        <v>0</v>
      </c>
      <c r="U16" s="114">
        <f>IF(ISNA(VLOOKUP(H16,'data putaway'!$A$1:$E$530,3,0)),0,VLOOKUP(H16,'data putaway'!$A$1:$E$530,3,0))</f>
        <v>0</v>
      </c>
      <c r="V16" s="354">
        <f t="shared" si="8"/>
        <v>1</v>
      </c>
      <c r="W16" s="114">
        <f>IF(ISNA(VLOOKUP(H16,'data putaway'!$A$1:$E$530,2,0)),0,VLOOKUP(H16,'data putaway'!$A$1:$E$530,2,0))</f>
        <v>0</v>
      </c>
      <c r="X16" s="354" t="b">
        <f t="shared" si="9"/>
        <v>0</v>
      </c>
      <c r="Y16" s="354">
        <f>IF(ISNA(VLOOKUP(H16,'data putaway'!$A$1:$E$530,4,0)),0,VLOOKUP(H16,'data putaway'!$A$1:$E$530,4,0))</f>
        <v>0</v>
      </c>
      <c r="Z16" s="113">
        <f>IF(ISNA(VLOOKUP(H16,'data putaway'!$A$1:$E$530,5,0)),0,VLOOKUP(H16,'data putaway'!$A$1:$E$530,5,0))</f>
        <v>0</v>
      </c>
      <c r="AA16" s="354" t="b">
        <f t="shared" si="10"/>
        <v>0</v>
      </c>
      <c r="AB16" s="354" t="b">
        <f t="shared" si="11"/>
        <v>0</v>
      </c>
      <c r="AC16" s="356" t="str">
        <f t="shared" ca="1" si="12"/>
        <v>5 Month,  8 Days</v>
      </c>
      <c r="AD16" s="114" t="str">
        <f t="shared" ca="1" si="13"/>
        <v>3 Year, 6 Month, 3 Days</v>
      </c>
      <c r="AE16" s="114">
        <f t="shared" si="14"/>
        <v>1</v>
      </c>
      <c r="AF16" s="114">
        <f t="shared" si="15"/>
        <v>1</v>
      </c>
      <c r="AG16" s="354" t="str">
        <f t="shared" si="16"/>
        <v>CA02</v>
      </c>
      <c r="AH16" s="114">
        <f>IF(ISNA(VLOOKUP(L16,'MASTER DATA'!$A$1:$F$192,6,0)),0,VLOOKUP(L16,'MASTER DATA'!$A$1:$F$192,6,0))*AE16</f>
        <v>770</v>
      </c>
      <c r="AI16" s="354" t="str">
        <f>VLOOKUP($D16,'warehouse mapping'!$AN$7:$AO$17,2,0)</f>
        <v>Aktif</v>
      </c>
      <c r="AJ16" s="114">
        <f t="shared" si="17"/>
        <v>0</v>
      </c>
      <c r="AK16" s="354" t="str">
        <f t="shared" si="18"/>
        <v/>
      </c>
      <c r="AL16" s="354" t="s">
        <v>3205</v>
      </c>
      <c r="AM16" s="354">
        <f t="shared" si="19"/>
        <v>1</v>
      </c>
      <c r="AN16" s="354" t="b">
        <f t="shared" si="21"/>
        <v>1</v>
      </c>
    </row>
    <row r="17" spans="1:40" s="354" customFormat="1">
      <c r="A17" s="354" t="str">
        <f t="shared" si="0"/>
        <v>CA02B01550062285</v>
      </c>
      <c r="B17" s="354">
        <f t="shared" si="1"/>
        <v>0</v>
      </c>
      <c r="C17" s="354">
        <f t="shared" si="2"/>
        <v>0</v>
      </c>
      <c r="D17" s="354" t="str">
        <f t="shared" si="3"/>
        <v>CA</v>
      </c>
      <c r="E17" s="354" t="str">
        <f t="shared" si="4"/>
        <v>02</v>
      </c>
      <c r="F17" s="354" t="str">
        <f t="shared" si="5"/>
        <v>B</v>
      </c>
      <c r="G17" s="355" t="str">
        <f t="shared" si="20"/>
        <v>01</v>
      </c>
      <c r="H17" s="232" t="s">
        <v>379</v>
      </c>
      <c r="I17" s="232"/>
      <c r="J17" s="233">
        <v>46122</v>
      </c>
      <c r="K17" s="233">
        <v>47563</v>
      </c>
      <c r="L17" s="234">
        <v>550062285</v>
      </c>
      <c r="M17" s="232" t="str">
        <f>IF(ISNA(VLOOKUP(L17,'MASTER DATA'!$A$1:$B$192,2,0)),"",VLOOKUP(L17,'MASTER DATA'!$A$1:$B$192,2,0))</f>
        <v>Gadus S3 V460DM 2_1*770kg_A227</v>
      </c>
      <c r="N17" s="232">
        <v>1</v>
      </c>
      <c r="O17" s="232">
        <f t="shared" si="6"/>
        <v>1</v>
      </c>
      <c r="P17" s="232">
        <f t="shared" si="7"/>
        <v>0</v>
      </c>
      <c r="Q17" s="232">
        <f>VLOOKUP(L17,'MASTER DATA'!$A$1:$E$192,5,0)</f>
        <v>1</v>
      </c>
      <c r="R17" s="234">
        <f>SUMIF('picking of the day'!$H$4:$H$358,WMS!H17&amp;WMS!L17,'picking of the day'!$E$4:$E$358)</f>
        <v>0</v>
      </c>
      <c r="U17" s="114">
        <f>IF(ISNA(VLOOKUP(H17,'data putaway'!$A$1:$E$530,3,0)),0,VLOOKUP(H17,'data putaway'!$A$1:$E$530,3,0))</f>
        <v>0</v>
      </c>
      <c r="V17" s="354">
        <f t="shared" si="8"/>
        <v>1</v>
      </c>
      <c r="W17" s="114">
        <f>IF(ISNA(VLOOKUP(H17,'data putaway'!$A$1:$E$530,2,0)),0,VLOOKUP(H17,'data putaway'!$A$1:$E$530,2,0))</f>
        <v>0</v>
      </c>
      <c r="X17" s="354" t="b">
        <f t="shared" si="9"/>
        <v>0</v>
      </c>
      <c r="Y17" s="354">
        <f>IF(ISNA(VLOOKUP(H17,'data putaway'!$A$1:$E$530,4,0)),0,VLOOKUP(H17,'data putaway'!$A$1:$E$530,4,0))</f>
        <v>0</v>
      </c>
      <c r="Z17" s="113">
        <f>IF(ISNA(VLOOKUP(H17,'data putaway'!$A$1:$E$530,5,0)),0,VLOOKUP(H17,'data putaway'!$A$1:$E$530,5,0))</f>
        <v>0</v>
      </c>
      <c r="AA17" s="354" t="b">
        <f t="shared" si="10"/>
        <v>1</v>
      </c>
      <c r="AB17" s="354" t="b">
        <f t="shared" si="11"/>
        <v>0</v>
      </c>
      <c r="AC17" s="356" t="str">
        <f t="shared" ca="1" si="12"/>
        <v>5 Month,  8 Days</v>
      </c>
      <c r="AD17" s="114" t="str">
        <f t="shared" ca="1" si="13"/>
        <v>3 Year, 6 Month, 3 Days</v>
      </c>
      <c r="AE17" s="114">
        <f t="shared" si="14"/>
        <v>1</v>
      </c>
      <c r="AF17" s="114">
        <f t="shared" si="15"/>
        <v>1</v>
      </c>
      <c r="AG17" s="354" t="str">
        <f t="shared" si="16"/>
        <v>CA02</v>
      </c>
      <c r="AH17" s="114">
        <f>IF(ISNA(VLOOKUP(L17,'MASTER DATA'!$A$1:$F$192,6,0)),0,VLOOKUP(L17,'MASTER DATA'!$A$1:$F$192,6,0))*AE17</f>
        <v>770</v>
      </c>
      <c r="AI17" s="354" t="str">
        <f>VLOOKUP($D17,'warehouse mapping'!$AN$7:$AO$17,2,0)</f>
        <v>Aktif</v>
      </c>
      <c r="AJ17" s="114">
        <f t="shared" si="17"/>
        <v>0</v>
      </c>
      <c r="AK17" s="354" t="str">
        <f t="shared" si="18"/>
        <v/>
      </c>
      <c r="AL17" s="354" t="s">
        <v>3205</v>
      </c>
      <c r="AM17" s="354">
        <f t="shared" si="19"/>
        <v>1</v>
      </c>
      <c r="AN17" s="354" t="b">
        <f t="shared" si="21"/>
        <v>1</v>
      </c>
    </row>
    <row r="18" spans="1:40" s="354" customFormat="1">
      <c r="A18" s="354" t="str">
        <f t="shared" si="0"/>
        <v>CA02B02550062285</v>
      </c>
      <c r="B18" s="354">
        <f t="shared" si="1"/>
        <v>0</v>
      </c>
      <c r="C18" s="354">
        <f t="shared" si="2"/>
        <v>0</v>
      </c>
      <c r="D18" s="354" t="str">
        <f t="shared" si="3"/>
        <v>CA</v>
      </c>
      <c r="E18" s="354" t="str">
        <f t="shared" si="4"/>
        <v>02</v>
      </c>
      <c r="F18" s="354" t="str">
        <f t="shared" si="5"/>
        <v>B</v>
      </c>
      <c r="G18" s="355" t="str">
        <f t="shared" si="20"/>
        <v>02</v>
      </c>
      <c r="H18" s="232" t="s">
        <v>380</v>
      </c>
      <c r="I18" s="232"/>
      <c r="J18" s="233">
        <v>46122</v>
      </c>
      <c r="K18" s="233">
        <v>47563</v>
      </c>
      <c r="L18" s="234">
        <v>550062285</v>
      </c>
      <c r="M18" s="232" t="str">
        <f>IF(ISNA(VLOOKUP(L18,'MASTER DATA'!$A$1:$B$192,2,0)),"",VLOOKUP(L18,'MASTER DATA'!$A$1:$B$192,2,0))</f>
        <v>Gadus S3 V460DM 2_1*770kg_A227</v>
      </c>
      <c r="N18" s="232">
        <v>1</v>
      </c>
      <c r="O18" s="232">
        <f t="shared" si="6"/>
        <v>1</v>
      </c>
      <c r="P18" s="232">
        <f t="shared" si="7"/>
        <v>0</v>
      </c>
      <c r="Q18" s="232">
        <f>VLOOKUP(L18,'MASTER DATA'!$A$1:$E$192,5,0)</f>
        <v>1</v>
      </c>
      <c r="R18" s="234">
        <f>SUMIF('picking of the day'!$H$4:$H$358,WMS!H18&amp;WMS!L18,'picking of the day'!$E$4:$E$358)</f>
        <v>0</v>
      </c>
      <c r="U18" s="114">
        <f>IF(ISNA(VLOOKUP(H18,'data putaway'!$A$1:$E$530,3,0)),0,VLOOKUP(H18,'data putaway'!$A$1:$E$530,3,0))</f>
        <v>0</v>
      </c>
      <c r="V18" s="354">
        <f t="shared" si="8"/>
        <v>1</v>
      </c>
      <c r="W18" s="114">
        <f>IF(ISNA(VLOOKUP(H18,'data putaway'!$A$1:$E$530,2,0)),0,VLOOKUP(H18,'data putaway'!$A$1:$E$530,2,0))</f>
        <v>0</v>
      </c>
      <c r="X18" s="354" t="b">
        <f t="shared" si="9"/>
        <v>0</v>
      </c>
      <c r="Y18" s="354">
        <f>IF(ISNA(VLOOKUP(H18,'data putaway'!$A$1:$E$530,4,0)),0,VLOOKUP(H18,'data putaway'!$A$1:$E$530,4,0))</f>
        <v>0</v>
      </c>
      <c r="Z18" s="113">
        <f>IF(ISNA(VLOOKUP(H18,'data putaway'!$A$1:$E$530,5,0)),0,VLOOKUP(H18,'data putaway'!$A$1:$E$530,5,0))</f>
        <v>0</v>
      </c>
      <c r="AA18" s="354" t="b">
        <f t="shared" si="10"/>
        <v>1</v>
      </c>
      <c r="AB18" s="354" t="b">
        <f t="shared" si="11"/>
        <v>0</v>
      </c>
      <c r="AC18" s="356" t="str">
        <f t="shared" ca="1" si="12"/>
        <v>5 Month,  8 Days</v>
      </c>
      <c r="AD18" s="114" t="str">
        <f t="shared" ca="1" si="13"/>
        <v>3 Year, 6 Month, 3 Days</v>
      </c>
      <c r="AE18" s="114">
        <f t="shared" si="14"/>
        <v>1</v>
      </c>
      <c r="AF18" s="114">
        <f t="shared" si="15"/>
        <v>1</v>
      </c>
      <c r="AG18" s="354" t="str">
        <f t="shared" si="16"/>
        <v>CA02</v>
      </c>
      <c r="AH18" s="114">
        <f>IF(ISNA(VLOOKUP(L18,'MASTER DATA'!$A$1:$F$192,6,0)),0,VLOOKUP(L18,'MASTER DATA'!$A$1:$F$192,6,0))*AE18</f>
        <v>770</v>
      </c>
      <c r="AI18" s="354" t="str">
        <f>VLOOKUP($D18,'warehouse mapping'!$AN$7:$AO$17,2,0)</f>
        <v>Aktif</v>
      </c>
      <c r="AJ18" s="114">
        <f t="shared" si="17"/>
        <v>0</v>
      </c>
      <c r="AK18" s="354" t="str">
        <f t="shared" si="18"/>
        <v/>
      </c>
      <c r="AL18" s="354" t="s">
        <v>3205</v>
      </c>
      <c r="AM18" s="354">
        <f t="shared" si="19"/>
        <v>1</v>
      </c>
      <c r="AN18" s="354" t="b">
        <f t="shared" si="21"/>
        <v>1</v>
      </c>
    </row>
    <row r="19" spans="1:40" s="354" customFormat="1">
      <c r="A19" s="354" t="str">
        <f t="shared" si="0"/>
        <v>CA02C01550044360</v>
      </c>
      <c r="B19" s="354">
        <f t="shared" si="1"/>
        <v>0</v>
      </c>
      <c r="C19" s="354">
        <f t="shared" si="2"/>
        <v>0</v>
      </c>
      <c r="D19" s="354" t="str">
        <f t="shared" si="3"/>
        <v>CA</v>
      </c>
      <c r="E19" s="354" t="str">
        <f t="shared" si="4"/>
        <v>02</v>
      </c>
      <c r="F19" s="354" t="str">
        <f t="shared" si="5"/>
        <v>C</v>
      </c>
      <c r="G19" s="355" t="str">
        <f t="shared" si="20"/>
        <v>01</v>
      </c>
      <c r="H19" s="232" t="s">
        <v>381</v>
      </c>
      <c r="I19" s="232" t="s">
        <v>3532</v>
      </c>
      <c r="J19" s="233">
        <v>46275</v>
      </c>
      <c r="K19" s="233">
        <v>47730</v>
      </c>
      <c r="L19" s="234">
        <v>550044360</v>
      </c>
      <c r="M19" s="232" t="str">
        <f>IF(ISNA(VLOOKUP(L19,'MASTER DATA'!$A$1:$B$192,2,0)),"",VLOOKUP(L19,'MASTER DATA'!$A$1:$B$192,2,0))</f>
        <v>RimR4X15W40CI4E7DH1_1*209L_A227</v>
      </c>
      <c r="N19" s="232">
        <v>4</v>
      </c>
      <c r="O19" s="232">
        <f t="shared" si="6"/>
        <v>1</v>
      </c>
      <c r="P19" s="232">
        <f t="shared" si="7"/>
        <v>0</v>
      </c>
      <c r="Q19" s="232">
        <f>VLOOKUP(L19,'MASTER DATA'!$A$1:$E$192,5,0)</f>
        <v>4</v>
      </c>
      <c r="R19" s="234">
        <f>SUMIF('picking of the day'!$H$4:$H$358,WMS!H19&amp;WMS!L19,'picking of the day'!$E$4:$E$358)</f>
        <v>0</v>
      </c>
      <c r="U19" s="114">
        <f>IF(ISNA(VLOOKUP(H19,'data putaway'!$A$1:$E$530,3,0)),0,VLOOKUP(H19,'data putaway'!$A$1:$E$530,3,0))</f>
        <v>0</v>
      </c>
      <c r="V19" s="354">
        <f t="shared" si="8"/>
        <v>4</v>
      </c>
      <c r="W19" s="114">
        <f>IF(ISNA(VLOOKUP(H19,'data putaway'!$A$1:$E$530,2,0)),0,VLOOKUP(H19,'data putaway'!$A$1:$E$530,2,0))</f>
        <v>0</v>
      </c>
      <c r="X19" s="354" t="b">
        <f t="shared" si="9"/>
        <v>0</v>
      </c>
      <c r="Y19" s="354">
        <f>IF(ISNA(VLOOKUP(H19,'data putaway'!$A$1:$E$530,4,0)),0,VLOOKUP(H19,'data putaway'!$A$1:$E$530,4,0))</f>
        <v>0</v>
      </c>
      <c r="Z19" s="113">
        <f>IF(ISNA(VLOOKUP(H19,'data putaway'!$A$1:$E$530,5,0)),0,VLOOKUP(H19,'data putaway'!$A$1:$E$530,5,0))</f>
        <v>0</v>
      </c>
      <c r="AA19" s="354" t="b">
        <f t="shared" si="10"/>
        <v>0</v>
      </c>
      <c r="AB19" s="354" t="b">
        <f t="shared" si="11"/>
        <v>0</v>
      </c>
      <c r="AC19" s="356" t="str">
        <f t="shared" ca="1" si="12"/>
        <v>0 Month,  8 Days</v>
      </c>
      <c r="AD19" s="114" t="str">
        <f t="shared" ca="1" si="13"/>
        <v>3 Year, 11 Month, 17 Days</v>
      </c>
      <c r="AE19" s="114">
        <f t="shared" si="14"/>
        <v>4</v>
      </c>
      <c r="AF19" s="114">
        <f t="shared" si="15"/>
        <v>1</v>
      </c>
      <c r="AG19" s="354" t="str">
        <f t="shared" si="16"/>
        <v>CA02</v>
      </c>
      <c r="AH19" s="114">
        <f>IF(ISNA(VLOOKUP(L19,'MASTER DATA'!$A$1:$F$192,6,0)),0,VLOOKUP(L19,'MASTER DATA'!$A$1:$F$192,6,0))*AE19</f>
        <v>836</v>
      </c>
      <c r="AI19" s="354" t="str">
        <f>VLOOKUP($D19,'warehouse mapping'!$AN$7:$AO$17,2,0)</f>
        <v>Aktif</v>
      </c>
      <c r="AJ19" s="114">
        <f t="shared" si="17"/>
        <v>0</v>
      </c>
      <c r="AK19" s="354" t="str">
        <f t="shared" si="18"/>
        <v/>
      </c>
      <c r="AL19" s="354" t="s">
        <v>170</v>
      </c>
      <c r="AM19" s="354">
        <f t="shared" si="19"/>
        <v>1</v>
      </c>
      <c r="AN19" s="354" t="b">
        <f t="shared" si="21"/>
        <v>1</v>
      </c>
    </row>
    <row r="20" spans="1:40" s="354" customFormat="1">
      <c r="A20" s="354" t="str">
        <f t="shared" si="0"/>
        <v>CA02C02550044360</v>
      </c>
      <c r="B20" s="354">
        <f t="shared" si="1"/>
        <v>0</v>
      </c>
      <c r="C20" s="354">
        <f t="shared" si="2"/>
        <v>0</v>
      </c>
      <c r="D20" s="354" t="str">
        <f t="shared" si="3"/>
        <v>CA</v>
      </c>
      <c r="E20" s="354" t="str">
        <f t="shared" si="4"/>
        <v>02</v>
      </c>
      <c r="F20" s="354" t="str">
        <f t="shared" si="5"/>
        <v>C</v>
      </c>
      <c r="G20" s="355" t="str">
        <f t="shared" si="20"/>
        <v>02</v>
      </c>
      <c r="H20" s="232" t="s">
        <v>382</v>
      </c>
      <c r="I20" s="232" t="s">
        <v>3532</v>
      </c>
      <c r="J20" s="233">
        <v>46275</v>
      </c>
      <c r="K20" s="233">
        <v>47730</v>
      </c>
      <c r="L20" s="234">
        <v>550044360</v>
      </c>
      <c r="M20" s="232" t="str">
        <f>IF(ISNA(VLOOKUP(L20,'MASTER DATA'!$A$1:$B$192,2,0)),"",VLOOKUP(L20,'MASTER DATA'!$A$1:$B$192,2,0))</f>
        <v>RimR4X15W40CI4E7DH1_1*209L_A227</v>
      </c>
      <c r="N20" s="232">
        <v>4</v>
      </c>
      <c r="O20" s="232">
        <f t="shared" si="6"/>
        <v>1</v>
      </c>
      <c r="P20" s="232">
        <f t="shared" si="7"/>
        <v>0</v>
      </c>
      <c r="Q20" s="232">
        <f>VLOOKUP(L20,'MASTER DATA'!$A$1:$E$192,5,0)</f>
        <v>4</v>
      </c>
      <c r="R20" s="234">
        <f>SUMIF('picking of the day'!$H$4:$H$358,WMS!H20&amp;WMS!L20,'picking of the day'!$E$4:$E$358)</f>
        <v>0</v>
      </c>
      <c r="U20" s="114">
        <f>IF(ISNA(VLOOKUP(H20,'data putaway'!$A$1:$E$530,3,0)),0,VLOOKUP(H20,'data putaway'!$A$1:$E$530,3,0))</f>
        <v>0</v>
      </c>
      <c r="V20" s="354">
        <f t="shared" si="8"/>
        <v>4</v>
      </c>
      <c r="W20" s="114">
        <f>IF(ISNA(VLOOKUP(H20,'data putaway'!$A$1:$E$530,2,0)),0,VLOOKUP(H20,'data putaway'!$A$1:$E$530,2,0))</f>
        <v>0</v>
      </c>
      <c r="X20" s="354" t="b">
        <f t="shared" si="9"/>
        <v>0</v>
      </c>
      <c r="Y20" s="354">
        <f>IF(ISNA(VLOOKUP(H20,'data putaway'!$A$1:$E$530,4,0)),0,VLOOKUP(H20,'data putaway'!$A$1:$E$530,4,0))</f>
        <v>0</v>
      </c>
      <c r="Z20" s="113">
        <f>IF(ISNA(VLOOKUP(H20,'data putaway'!$A$1:$E$530,5,0)),0,VLOOKUP(H20,'data putaway'!$A$1:$E$530,5,0))</f>
        <v>0</v>
      </c>
      <c r="AA20" s="354" t="b">
        <f t="shared" si="10"/>
        <v>0</v>
      </c>
      <c r="AB20" s="354" t="b">
        <f t="shared" si="11"/>
        <v>0</v>
      </c>
      <c r="AC20" s="356" t="str">
        <f t="shared" ca="1" si="12"/>
        <v>0 Month,  8 Days</v>
      </c>
      <c r="AD20" s="114" t="str">
        <f t="shared" ca="1" si="13"/>
        <v>3 Year, 11 Month, 17 Days</v>
      </c>
      <c r="AE20" s="114">
        <f t="shared" si="14"/>
        <v>4</v>
      </c>
      <c r="AF20" s="114">
        <f t="shared" si="15"/>
        <v>1</v>
      </c>
      <c r="AG20" s="354" t="str">
        <f t="shared" si="16"/>
        <v>CA02</v>
      </c>
      <c r="AH20" s="114">
        <f>IF(ISNA(VLOOKUP(L20,'MASTER DATA'!$A$1:$F$192,6,0)),0,VLOOKUP(L20,'MASTER DATA'!$A$1:$F$192,6,0))*AE20</f>
        <v>836</v>
      </c>
      <c r="AI20" s="354" t="str">
        <f>VLOOKUP($D20,'warehouse mapping'!$AN$7:$AO$17,2,0)</f>
        <v>Aktif</v>
      </c>
      <c r="AJ20" s="114">
        <f t="shared" si="17"/>
        <v>0</v>
      </c>
      <c r="AK20" s="354" t="str">
        <f t="shared" si="18"/>
        <v/>
      </c>
      <c r="AL20" s="354" t="s">
        <v>170</v>
      </c>
      <c r="AM20" s="354">
        <f t="shared" si="19"/>
        <v>1</v>
      </c>
      <c r="AN20" s="354" t="b">
        <f t="shared" si="21"/>
        <v>1</v>
      </c>
    </row>
    <row r="21" spans="1:40" s="354" customFormat="1">
      <c r="A21" s="354" t="str">
        <f t="shared" si="0"/>
        <v>CA02D01550071397</v>
      </c>
      <c r="B21" s="354">
        <f t="shared" si="1"/>
        <v>0</v>
      </c>
      <c r="C21" s="354">
        <f t="shared" si="2"/>
        <v>0</v>
      </c>
      <c r="D21" s="354" t="str">
        <f t="shared" si="3"/>
        <v>CA</v>
      </c>
      <c r="E21" s="354" t="str">
        <f t="shared" si="4"/>
        <v>02</v>
      </c>
      <c r="F21" s="354" t="str">
        <f t="shared" si="5"/>
        <v>D</v>
      </c>
      <c r="G21" s="355" t="str">
        <f t="shared" si="20"/>
        <v>01</v>
      </c>
      <c r="H21" s="232" t="s">
        <v>383</v>
      </c>
      <c r="I21" s="232" t="s">
        <v>3514</v>
      </c>
      <c r="J21" s="233">
        <v>46274</v>
      </c>
      <c r="K21" s="233">
        <v>47727</v>
      </c>
      <c r="L21" s="234">
        <v>550071397</v>
      </c>
      <c r="M21" s="232" t="str">
        <f>IF(ISNA(VLOOKUP(L21,'MASTER DATA'!$A$1:$B$192,2,0)),"",VLOOKUP(L21,'MASTER DATA'!$A$1:$B$192,2,0))</f>
        <v>HelixHX515W40SNCF_4*4L_A04W</v>
      </c>
      <c r="N21" s="232">
        <v>36</v>
      </c>
      <c r="O21" s="232">
        <f t="shared" si="6"/>
        <v>1</v>
      </c>
      <c r="P21" s="232">
        <f t="shared" si="7"/>
        <v>0</v>
      </c>
      <c r="Q21" s="232">
        <f>VLOOKUP(L21,'MASTER DATA'!$A$1:$E$192,5,0)</f>
        <v>36</v>
      </c>
      <c r="R21" s="234">
        <f>SUMIF('picking of the day'!$H$4:$H$358,WMS!H21&amp;WMS!L21,'picking of the day'!$E$4:$E$358)</f>
        <v>0</v>
      </c>
      <c r="U21" s="114">
        <f>IF(ISNA(VLOOKUP(H21,'data putaway'!$A$1:$E$530,3,0)),0,VLOOKUP(H21,'data putaway'!$A$1:$E$530,3,0))</f>
        <v>0</v>
      </c>
      <c r="V21" s="354">
        <f t="shared" si="8"/>
        <v>36</v>
      </c>
      <c r="W21" s="114">
        <f>IF(ISNA(VLOOKUP(H21,'data putaway'!$A$1:$E$530,2,0)),0,VLOOKUP(H21,'data putaway'!$A$1:$E$530,2,0))</f>
        <v>0</v>
      </c>
      <c r="X21" s="354" t="b">
        <f t="shared" si="9"/>
        <v>0</v>
      </c>
      <c r="Y21" s="354">
        <f>IF(ISNA(VLOOKUP(H21,'data putaway'!$A$1:$E$530,4,0)),0,VLOOKUP(H21,'data putaway'!$A$1:$E$530,4,0))</f>
        <v>0</v>
      </c>
      <c r="Z21" s="113">
        <f>IF(ISNA(VLOOKUP(H21,'data putaway'!$A$1:$E$530,5,0)),0,VLOOKUP(H21,'data putaway'!$A$1:$E$530,5,0))</f>
        <v>0</v>
      </c>
      <c r="AA21" s="354" t="b">
        <f t="shared" si="10"/>
        <v>0</v>
      </c>
      <c r="AB21" s="354" t="b">
        <f t="shared" si="11"/>
        <v>0</v>
      </c>
      <c r="AC21" s="356" t="str">
        <f t="shared" ca="1" si="12"/>
        <v>0 Month,  9 Days</v>
      </c>
      <c r="AD21" s="114" t="str">
        <f t="shared" ca="1" si="13"/>
        <v>3 Year, 11 Month, 14 Days</v>
      </c>
      <c r="AE21" s="114">
        <f t="shared" si="14"/>
        <v>36</v>
      </c>
      <c r="AF21" s="114">
        <f t="shared" si="15"/>
        <v>1</v>
      </c>
      <c r="AG21" s="354" t="str">
        <f t="shared" si="16"/>
        <v>CA02</v>
      </c>
      <c r="AH21" s="114">
        <f>IF(ISNA(VLOOKUP(L21,'MASTER DATA'!$A$1:$F$192,6,0)),0,VLOOKUP(L21,'MASTER DATA'!$A$1:$F$192,6,0))*AE21</f>
        <v>576</v>
      </c>
      <c r="AI21" s="354" t="str">
        <f>VLOOKUP($D21,'warehouse mapping'!$AN$7:$AO$17,2,0)</f>
        <v>Aktif</v>
      </c>
      <c r="AJ21" s="114">
        <f t="shared" si="17"/>
        <v>0</v>
      </c>
      <c r="AK21" s="354" t="str">
        <f t="shared" si="18"/>
        <v/>
      </c>
      <c r="AL21" s="354" t="s">
        <v>170</v>
      </c>
      <c r="AM21" s="354">
        <f t="shared" si="19"/>
        <v>1</v>
      </c>
      <c r="AN21" s="354" t="b">
        <f t="shared" si="21"/>
        <v>1</v>
      </c>
    </row>
    <row r="22" spans="1:40" s="354" customFormat="1">
      <c r="A22" s="354" t="str">
        <f t="shared" si="0"/>
        <v>CA02D02550071397</v>
      </c>
      <c r="B22" s="354">
        <f t="shared" si="1"/>
        <v>0</v>
      </c>
      <c r="C22" s="354">
        <f t="shared" si="2"/>
        <v>0</v>
      </c>
      <c r="D22" s="354" t="str">
        <f t="shared" si="3"/>
        <v>CA</v>
      </c>
      <c r="E22" s="354" t="str">
        <f t="shared" si="4"/>
        <v>02</v>
      </c>
      <c r="F22" s="354" t="str">
        <f t="shared" si="5"/>
        <v>D</v>
      </c>
      <c r="G22" s="355" t="str">
        <f t="shared" si="20"/>
        <v>02</v>
      </c>
      <c r="H22" s="232" t="s">
        <v>384</v>
      </c>
      <c r="I22" s="232" t="s">
        <v>3514</v>
      </c>
      <c r="J22" s="233">
        <v>46274</v>
      </c>
      <c r="K22" s="233">
        <v>47727</v>
      </c>
      <c r="L22" s="234">
        <v>550071397</v>
      </c>
      <c r="M22" s="232" t="str">
        <f>IF(ISNA(VLOOKUP(L22,'MASTER DATA'!$A$1:$B$192,2,0)),"",VLOOKUP(L22,'MASTER DATA'!$A$1:$B$192,2,0))</f>
        <v>HelixHX515W40SNCF_4*4L_A04W</v>
      </c>
      <c r="N22" s="232">
        <v>36</v>
      </c>
      <c r="O22" s="232">
        <f t="shared" si="6"/>
        <v>1</v>
      </c>
      <c r="P22" s="232">
        <f t="shared" si="7"/>
        <v>0</v>
      </c>
      <c r="Q22" s="232">
        <f>VLOOKUP(L22,'MASTER DATA'!$A$1:$E$192,5,0)</f>
        <v>36</v>
      </c>
      <c r="R22" s="234">
        <f>SUMIF('picking of the day'!$H$4:$H$358,WMS!H22&amp;WMS!L22,'picking of the day'!$E$4:$E$358)</f>
        <v>0</v>
      </c>
      <c r="U22" s="114">
        <f>IF(ISNA(VLOOKUP(H22,'data putaway'!$A$1:$E$530,3,0)),0,VLOOKUP(H22,'data putaway'!$A$1:$E$530,3,0))</f>
        <v>0</v>
      </c>
      <c r="V22" s="354">
        <f t="shared" si="8"/>
        <v>36</v>
      </c>
      <c r="W22" s="114">
        <f>IF(ISNA(VLOOKUP(H22,'data putaway'!$A$1:$E$530,2,0)),0,VLOOKUP(H22,'data putaway'!$A$1:$E$530,2,0))</f>
        <v>0</v>
      </c>
      <c r="X22" s="354" t="b">
        <f t="shared" si="9"/>
        <v>0</v>
      </c>
      <c r="Y22" s="354">
        <f>IF(ISNA(VLOOKUP(H22,'data putaway'!$A$1:$E$530,4,0)),0,VLOOKUP(H22,'data putaway'!$A$1:$E$530,4,0))</f>
        <v>0</v>
      </c>
      <c r="Z22" s="113">
        <f>IF(ISNA(VLOOKUP(H22,'data putaway'!$A$1:$E$530,5,0)),0,VLOOKUP(H22,'data putaway'!$A$1:$E$530,5,0))</f>
        <v>0</v>
      </c>
      <c r="AA22" s="354" t="b">
        <f t="shared" si="10"/>
        <v>0</v>
      </c>
      <c r="AB22" s="354" t="b">
        <f t="shared" si="11"/>
        <v>0</v>
      </c>
      <c r="AC22" s="356" t="str">
        <f t="shared" ca="1" si="12"/>
        <v>0 Month,  9 Days</v>
      </c>
      <c r="AD22" s="114" t="str">
        <f t="shared" ca="1" si="13"/>
        <v>3 Year, 11 Month, 14 Days</v>
      </c>
      <c r="AE22" s="114">
        <f t="shared" si="14"/>
        <v>36</v>
      </c>
      <c r="AF22" s="114">
        <f t="shared" si="15"/>
        <v>1</v>
      </c>
      <c r="AG22" s="354" t="str">
        <f t="shared" si="16"/>
        <v>CA02</v>
      </c>
      <c r="AH22" s="114">
        <f>IF(ISNA(VLOOKUP(L22,'MASTER DATA'!$A$1:$F$192,6,0)),0,VLOOKUP(L22,'MASTER DATA'!$A$1:$F$192,6,0))*AE22</f>
        <v>576</v>
      </c>
      <c r="AI22" s="354" t="str">
        <f>VLOOKUP($D22,'warehouse mapping'!$AN$7:$AO$17,2,0)</f>
        <v>Aktif</v>
      </c>
      <c r="AJ22" s="114">
        <f t="shared" si="17"/>
        <v>0</v>
      </c>
      <c r="AK22" s="354" t="str">
        <f t="shared" si="18"/>
        <v/>
      </c>
      <c r="AL22" s="354" t="s">
        <v>170</v>
      </c>
      <c r="AM22" s="354">
        <f t="shared" si="19"/>
        <v>1</v>
      </c>
      <c r="AN22" s="354" t="b">
        <f t="shared" si="21"/>
        <v>1</v>
      </c>
    </row>
    <row r="23" spans="1:40" s="354" customFormat="1">
      <c r="A23" s="354" t="str">
        <f t="shared" si="0"/>
        <v>CA02E01550071397</v>
      </c>
      <c r="B23" s="354">
        <f t="shared" si="1"/>
        <v>0</v>
      </c>
      <c r="C23" s="354">
        <f t="shared" si="2"/>
        <v>0</v>
      </c>
      <c r="D23" s="354" t="str">
        <f t="shared" si="3"/>
        <v>CA</v>
      </c>
      <c r="E23" s="354" t="str">
        <f t="shared" si="4"/>
        <v>02</v>
      </c>
      <c r="F23" s="354" t="str">
        <f t="shared" si="5"/>
        <v>E</v>
      </c>
      <c r="G23" s="355" t="str">
        <f t="shared" si="20"/>
        <v>01</v>
      </c>
      <c r="H23" s="232" t="s">
        <v>385</v>
      </c>
      <c r="I23" s="232" t="s">
        <v>3514</v>
      </c>
      <c r="J23" s="233">
        <v>46274</v>
      </c>
      <c r="K23" s="233">
        <v>47727</v>
      </c>
      <c r="L23" s="234">
        <v>550071397</v>
      </c>
      <c r="M23" s="232" t="str">
        <f>IF(ISNA(VLOOKUP(L23,'MASTER DATA'!$A$1:$B$192,2,0)),"",VLOOKUP(L23,'MASTER DATA'!$A$1:$B$192,2,0))</f>
        <v>HelixHX515W40SNCF_4*4L_A04W</v>
      </c>
      <c r="N23" s="232">
        <v>36</v>
      </c>
      <c r="O23" s="232">
        <f t="shared" si="6"/>
        <v>1</v>
      </c>
      <c r="P23" s="232">
        <f t="shared" si="7"/>
        <v>0</v>
      </c>
      <c r="Q23" s="232">
        <f>VLOOKUP(L23,'MASTER DATA'!$A$1:$E$192,5,0)</f>
        <v>36</v>
      </c>
      <c r="R23" s="234">
        <f>SUMIF('picking of the day'!$H$4:$H$358,WMS!H23&amp;WMS!L23,'picking of the day'!$E$4:$E$358)</f>
        <v>0</v>
      </c>
      <c r="U23" s="114">
        <f>IF(ISNA(VLOOKUP(H23,'data putaway'!$A$1:$E$530,3,0)),0,VLOOKUP(H23,'data putaway'!$A$1:$E$530,3,0))</f>
        <v>0</v>
      </c>
      <c r="V23" s="354">
        <f t="shared" si="8"/>
        <v>36</v>
      </c>
      <c r="W23" s="114">
        <f>IF(ISNA(VLOOKUP(H23,'data putaway'!$A$1:$E$530,2,0)),0,VLOOKUP(H23,'data putaway'!$A$1:$E$530,2,0))</f>
        <v>0</v>
      </c>
      <c r="X23" s="354" t="b">
        <f t="shared" si="9"/>
        <v>0</v>
      </c>
      <c r="Y23" s="354">
        <f>IF(ISNA(VLOOKUP(H23,'data putaway'!$A$1:$E$530,4,0)),0,VLOOKUP(H23,'data putaway'!$A$1:$E$530,4,0))</f>
        <v>0</v>
      </c>
      <c r="Z23" s="113">
        <f>IF(ISNA(VLOOKUP(H23,'data putaway'!$A$1:$E$530,5,0)),0,VLOOKUP(H23,'data putaway'!$A$1:$E$530,5,0))</f>
        <v>0</v>
      </c>
      <c r="AA23" s="354" t="b">
        <f t="shared" si="10"/>
        <v>0</v>
      </c>
      <c r="AB23" s="354" t="b">
        <f t="shared" si="11"/>
        <v>0</v>
      </c>
      <c r="AC23" s="356" t="str">
        <f t="shared" ca="1" si="12"/>
        <v>0 Month,  9 Days</v>
      </c>
      <c r="AD23" s="114" t="str">
        <f t="shared" ca="1" si="13"/>
        <v>3 Year, 11 Month, 14 Days</v>
      </c>
      <c r="AE23" s="114">
        <f t="shared" si="14"/>
        <v>36</v>
      </c>
      <c r="AF23" s="114">
        <f t="shared" si="15"/>
        <v>1</v>
      </c>
      <c r="AG23" s="354" t="str">
        <f t="shared" si="16"/>
        <v>CA02</v>
      </c>
      <c r="AH23" s="114">
        <f>IF(ISNA(VLOOKUP(L23,'MASTER DATA'!$A$1:$F$192,6,0)),0,VLOOKUP(L23,'MASTER DATA'!$A$1:$F$192,6,0))*AE23</f>
        <v>576</v>
      </c>
      <c r="AI23" s="354" t="str">
        <f>VLOOKUP($D23,'warehouse mapping'!$AN$7:$AO$17,2,0)</f>
        <v>Aktif</v>
      </c>
      <c r="AJ23" s="114">
        <f t="shared" si="17"/>
        <v>0</v>
      </c>
      <c r="AK23" s="354" t="str">
        <f t="shared" si="18"/>
        <v/>
      </c>
      <c r="AL23" s="354" t="s">
        <v>170</v>
      </c>
      <c r="AM23" s="354">
        <f t="shared" si="19"/>
        <v>1</v>
      </c>
      <c r="AN23" s="354" t="b">
        <f t="shared" si="21"/>
        <v>1</v>
      </c>
    </row>
    <row r="24" spans="1:40" s="354" customFormat="1">
      <c r="A24" s="354" t="str">
        <f t="shared" si="0"/>
        <v>CA02E02550047302</v>
      </c>
      <c r="B24" s="354">
        <f t="shared" si="1"/>
        <v>0</v>
      </c>
      <c r="C24" s="354">
        <f t="shared" si="2"/>
        <v>0</v>
      </c>
      <c r="D24" s="354" t="str">
        <f t="shared" si="3"/>
        <v>CA</v>
      </c>
      <c r="E24" s="354" t="str">
        <f t="shared" si="4"/>
        <v>02</v>
      </c>
      <c r="F24" s="354" t="str">
        <f t="shared" si="5"/>
        <v>E</v>
      </c>
      <c r="G24" s="355" t="str">
        <f t="shared" si="20"/>
        <v>02</v>
      </c>
      <c r="H24" s="232" t="s">
        <v>386</v>
      </c>
      <c r="I24" s="232" t="s">
        <v>3178</v>
      </c>
      <c r="J24" s="233">
        <v>46228</v>
      </c>
      <c r="K24" s="233">
        <v>47681</v>
      </c>
      <c r="L24" s="234">
        <v>550047302</v>
      </c>
      <c r="M24" s="232" t="str">
        <f>IF(ISNA(VLOOKUP(L24,'MASTER DATA'!$A$1:$B$192,2,0)),"",VLOOKUP(L24,'MASTER DATA'!$A$1:$B$192,2,0))</f>
        <v>Advance SX2Solvfe_12*0.7L_A04W</v>
      </c>
      <c r="N24" s="232">
        <v>48</v>
      </c>
      <c r="O24" s="232">
        <f t="shared" si="6"/>
        <v>1</v>
      </c>
      <c r="P24" s="232">
        <f t="shared" si="7"/>
        <v>0</v>
      </c>
      <c r="Q24" s="232">
        <f>VLOOKUP(L24,'MASTER DATA'!$A$1:$E$192,5,0)</f>
        <v>48</v>
      </c>
      <c r="R24" s="234">
        <f>SUMIF('picking of the day'!$H$4:$H$358,WMS!H24&amp;WMS!L24,'picking of the day'!$E$4:$E$358)</f>
        <v>0</v>
      </c>
      <c r="U24" s="114">
        <f>IF(ISNA(VLOOKUP(H24,'data putaway'!$A$1:$E$530,3,0)),0,VLOOKUP(H24,'data putaway'!$A$1:$E$530,3,0))</f>
        <v>0</v>
      </c>
      <c r="V24" s="354">
        <f t="shared" si="8"/>
        <v>48</v>
      </c>
      <c r="W24" s="114">
        <f>IF(ISNA(VLOOKUP(H24,'data putaway'!$A$1:$E$530,2,0)),0,VLOOKUP(H24,'data putaway'!$A$1:$E$530,2,0))</f>
        <v>0</v>
      </c>
      <c r="X24" s="354" t="b">
        <f t="shared" si="9"/>
        <v>0</v>
      </c>
      <c r="Y24" s="354">
        <f>IF(ISNA(VLOOKUP(H24,'data putaway'!$A$1:$E$530,4,0)),0,VLOOKUP(H24,'data putaway'!$A$1:$E$530,4,0))</f>
        <v>0</v>
      </c>
      <c r="Z24" s="113">
        <f>IF(ISNA(VLOOKUP(H24,'data putaway'!$A$1:$E$530,5,0)),0,VLOOKUP(H24,'data putaway'!$A$1:$E$530,5,0))</f>
        <v>0</v>
      </c>
      <c r="AA24" s="354" t="b">
        <f t="shared" si="10"/>
        <v>0</v>
      </c>
      <c r="AB24" s="354" t="b">
        <f t="shared" si="11"/>
        <v>0</v>
      </c>
      <c r="AC24" s="356" t="str">
        <f t="shared" ca="1" si="12"/>
        <v>1 Month,  24 Days</v>
      </c>
      <c r="AD24" s="114" t="str">
        <f t="shared" ca="1" si="13"/>
        <v>3 Year, 9 Month, 29 Days</v>
      </c>
      <c r="AE24" s="114">
        <f t="shared" si="14"/>
        <v>48</v>
      </c>
      <c r="AF24" s="114">
        <f t="shared" si="15"/>
        <v>1</v>
      </c>
      <c r="AG24" s="354" t="str">
        <f t="shared" si="16"/>
        <v>CA02</v>
      </c>
      <c r="AH24" s="114">
        <f>IF(ISNA(VLOOKUP(L24,'MASTER DATA'!$A$1:$F$192,6,0)),0,VLOOKUP(L24,'MASTER DATA'!$A$1:$F$192,6,0))*AE24</f>
        <v>403.20000000000005</v>
      </c>
      <c r="AI24" s="354" t="str">
        <f>VLOOKUP($D24,'warehouse mapping'!$AN$7:$AO$17,2,0)</f>
        <v>Aktif</v>
      </c>
      <c r="AJ24" s="114">
        <f t="shared" si="17"/>
        <v>0</v>
      </c>
      <c r="AK24" s="354" t="str">
        <f t="shared" si="18"/>
        <v/>
      </c>
      <c r="AL24" s="354" t="s">
        <v>170</v>
      </c>
      <c r="AM24" s="354">
        <f t="shared" si="19"/>
        <v>1</v>
      </c>
      <c r="AN24" s="354" t="b">
        <f t="shared" si="21"/>
        <v>1</v>
      </c>
    </row>
    <row r="25" spans="1:40" s="354" customFormat="1">
      <c r="A25" s="354" t="str">
        <f t="shared" si="0"/>
        <v>CA03A01550027259</v>
      </c>
      <c r="B25" s="354">
        <f t="shared" si="1"/>
        <v>0</v>
      </c>
      <c r="C25" s="354">
        <f t="shared" si="2"/>
        <v>0</v>
      </c>
      <c r="D25" s="354" t="str">
        <f t="shared" si="3"/>
        <v>CA</v>
      </c>
      <c r="E25" s="354" t="str">
        <f t="shared" si="4"/>
        <v>03</v>
      </c>
      <c r="F25" s="354" t="str">
        <f t="shared" si="5"/>
        <v>A</v>
      </c>
      <c r="G25" s="355" t="str">
        <f t="shared" si="20"/>
        <v>01</v>
      </c>
      <c r="H25" s="232" t="s">
        <v>387</v>
      </c>
      <c r="I25" s="232">
        <v>12688349</v>
      </c>
      <c r="J25" s="233">
        <v>46276</v>
      </c>
      <c r="K25" s="233">
        <v>47716</v>
      </c>
      <c r="L25" s="234">
        <v>550027259</v>
      </c>
      <c r="M25" s="232" t="str">
        <f>IF(ISNA(VLOOKUP(L25,'MASTER DATA'!$A$1:$B$192,2,0)),"",VLOOKUP(L25,'MASTER DATA'!$A$1:$B$192,2,0))</f>
        <v>Gadus S2 V220 2_1*770kg_A227</v>
      </c>
      <c r="N25" s="232">
        <v>1</v>
      </c>
      <c r="O25" s="232">
        <f t="shared" si="6"/>
        <v>1</v>
      </c>
      <c r="P25" s="232">
        <f t="shared" si="7"/>
        <v>0</v>
      </c>
      <c r="Q25" s="232">
        <f>VLOOKUP(L25,'MASTER DATA'!$A$1:$E$192,5,0)</f>
        <v>1</v>
      </c>
      <c r="R25" s="234">
        <f>SUMIF('picking of the day'!$H$4:$H$358,WMS!H25&amp;WMS!L25,'picking of the day'!$E$4:$E$358)</f>
        <v>0</v>
      </c>
      <c r="U25" s="114">
        <f>IF(ISNA(VLOOKUP(H25,'data putaway'!$A$1:$E$530,3,0)),0,VLOOKUP(H25,'data putaway'!$A$1:$E$530,3,0))</f>
        <v>0</v>
      </c>
      <c r="V25" s="354">
        <f t="shared" si="8"/>
        <v>1</v>
      </c>
      <c r="W25" s="114">
        <f>IF(ISNA(VLOOKUP(H25,'data putaway'!$A$1:$E$530,2,0)),0,VLOOKUP(H25,'data putaway'!$A$1:$E$530,2,0))</f>
        <v>0</v>
      </c>
      <c r="X25" s="354" t="b">
        <f t="shared" si="9"/>
        <v>0</v>
      </c>
      <c r="Y25" s="354">
        <f>IF(ISNA(VLOOKUP(H25,'data putaway'!$A$1:$E$530,4,0)),0,VLOOKUP(H25,'data putaway'!$A$1:$E$530,4,0))</f>
        <v>0</v>
      </c>
      <c r="Z25" s="113">
        <f>IF(ISNA(VLOOKUP(H25,'data putaway'!$A$1:$E$530,5,0)),0,VLOOKUP(H25,'data putaway'!$A$1:$E$530,5,0))</f>
        <v>0</v>
      </c>
      <c r="AA25" s="354" t="b">
        <f t="shared" si="10"/>
        <v>0</v>
      </c>
      <c r="AB25" s="354" t="b">
        <f t="shared" si="11"/>
        <v>0</v>
      </c>
      <c r="AC25" s="356" t="str">
        <f t="shared" ca="1" si="12"/>
        <v>0 Month,  7 Days</v>
      </c>
      <c r="AD25" s="114" t="s">
        <v>3499</v>
      </c>
      <c r="AE25" s="114">
        <f t="shared" si="14"/>
        <v>1</v>
      </c>
      <c r="AF25" s="114">
        <f t="shared" si="15"/>
        <v>1</v>
      </c>
      <c r="AG25" s="354" t="str">
        <f t="shared" si="16"/>
        <v>CA03</v>
      </c>
      <c r="AH25" s="114">
        <f>IF(ISNA(VLOOKUP(L25,'MASTER DATA'!$A$1:$F$192,6,0)),0,VLOOKUP(L25,'MASTER DATA'!$A$1:$F$192,6,0))*AE25</f>
        <v>770</v>
      </c>
      <c r="AI25" s="354" t="str">
        <f>VLOOKUP($D25,'warehouse mapping'!$AN$7:$AO$17,2,0)</f>
        <v>Aktif</v>
      </c>
      <c r="AJ25" s="114">
        <f t="shared" si="17"/>
        <v>0</v>
      </c>
      <c r="AK25" s="354" t="str">
        <f t="shared" si="18"/>
        <v/>
      </c>
      <c r="AL25" s="354" t="s">
        <v>3025</v>
      </c>
      <c r="AM25" s="354">
        <f t="shared" si="19"/>
        <v>1</v>
      </c>
      <c r="AN25" s="354" t="b">
        <f t="shared" si="21"/>
        <v>1</v>
      </c>
    </row>
    <row r="26" spans="1:40" s="354" customFormat="1">
      <c r="A26" s="354" t="str">
        <f t="shared" si="0"/>
        <v>CA03A02550062285</v>
      </c>
      <c r="B26" s="354">
        <f t="shared" si="1"/>
        <v>0</v>
      </c>
      <c r="C26" s="354">
        <f t="shared" si="2"/>
        <v>0</v>
      </c>
      <c r="D26" s="354" t="str">
        <f t="shared" si="3"/>
        <v>CA</v>
      </c>
      <c r="E26" s="354" t="str">
        <f t="shared" si="4"/>
        <v>03</v>
      </c>
      <c r="F26" s="354" t="str">
        <f t="shared" si="5"/>
        <v>A</v>
      </c>
      <c r="G26" s="355" t="str">
        <f t="shared" si="20"/>
        <v>02</v>
      </c>
      <c r="H26" s="232" t="s">
        <v>388</v>
      </c>
      <c r="I26" s="232">
        <v>12626158</v>
      </c>
      <c r="J26" s="233">
        <v>46123</v>
      </c>
      <c r="K26" s="233">
        <v>47564</v>
      </c>
      <c r="L26" s="234">
        <v>550062285</v>
      </c>
      <c r="M26" s="232" t="str">
        <f>IF(ISNA(VLOOKUP(L26,'MASTER DATA'!$A$1:$B$192,2,0)),"",VLOOKUP(L26,'MASTER DATA'!$A$1:$B$192,2,0))</f>
        <v>Gadus S3 V460DM 2_1*770kg_A227</v>
      </c>
      <c r="N26" s="232">
        <v>1</v>
      </c>
      <c r="O26" s="232">
        <f t="shared" si="6"/>
        <v>1</v>
      </c>
      <c r="P26" s="232">
        <f t="shared" si="7"/>
        <v>0</v>
      </c>
      <c r="Q26" s="232">
        <f>VLOOKUP(L26,'MASTER DATA'!$A$1:$E$192,5,0)</f>
        <v>1</v>
      </c>
      <c r="R26" s="234">
        <f>SUMIF('picking of the day'!$H$4:$H$358,WMS!H26&amp;WMS!L26,'picking of the day'!$E$4:$E$358)</f>
        <v>0</v>
      </c>
      <c r="U26" s="114">
        <f>IF(ISNA(VLOOKUP(H26,'data putaway'!$A$1:$E$530,3,0)),0,VLOOKUP(H26,'data putaway'!$A$1:$E$530,3,0))</f>
        <v>0</v>
      </c>
      <c r="V26" s="354">
        <f t="shared" si="8"/>
        <v>1</v>
      </c>
      <c r="W26" s="114">
        <f>IF(ISNA(VLOOKUP(H26,'data putaway'!$A$1:$E$530,2,0)),0,VLOOKUP(H26,'data putaway'!$A$1:$E$530,2,0))</f>
        <v>0</v>
      </c>
      <c r="X26" s="354" t="b">
        <f t="shared" si="9"/>
        <v>0</v>
      </c>
      <c r="Y26" s="354">
        <f>IF(ISNA(VLOOKUP(H26,'data putaway'!$A$1:$E$530,4,0)),0,VLOOKUP(H26,'data putaway'!$A$1:$E$530,4,0))</f>
        <v>0</v>
      </c>
      <c r="Z26" s="113">
        <f>IF(ISNA(VLOOKUP(H26,'data putaway'!$A$1:$E$530,5,0)),0,VLOOKUP(H26,'data putaway'!$A$1:$E$530,5,0))</f>
        <v>0</v>
      </c>
      <c r="AA26" s="354" t="b">
        <f t="shared" si="10"/>
        <v>0</v>
      </c>
      <c r="AB26" s="354" t="b">
        <f t="shared" si="11"/>
        <v>0</v>
      </c>
      <c r="AC26" s="356" t="str">
        <f t="shared" ca="1" si="12"/>
        <v>5 Month,  7 Days</v>
      </c>
      <c r="AD26" s="114" t="str">
        <f t="shared" ref="AD26:AD89" ca="1" si="22">IF(K26="","",DATEDIF(NOW(),K26,"y")&amp;" Year"&amp;", "&amp;DATEDIF(NOW(),K26,"ym")&amp;" Month"&amp;", "&amp;DATEDIF(NOW(),K26,"md")&amp;" Days")</f>
        <v>3 Year, 6 Month, 4 Days</v>
      </c>
      <c r="AE26" s="114">
        <f t="shared" si="14"/>
        <v>1</v>
      </c>
      <c r="AF26" s="114">
        <f t="shared" si="15"/>
        <v>1</v>
      </c>
      <c r="AG26" s="354" t="str">
        <f t="shared" si="16"/>
        <v>CA03</v>
      </c>
      <c r="AH26" s="114">
        <f>IF(ISNA(VLOOKUP(L26,'MASTER DATA'!$A$1:$F$192,6,0)),0,VLOOKUP(L26,'MASTER DATA'!$A$1:$F$192,6,0))*AE26</f>
        <v>770</v>
      </c>
      <c r="AI26" s="354" t="str">
        <f>VLOOKUP($D26,'warehouse mapping'!$AN$7:$AO$17,2,0)</f>
        <v>Aktif</v>
      </c>
      <c r="AJ26" s="114">
        <f t="shared" si="17"/>
        <v>0</v>
      </c>
      <c r="AK26" s="354" t="str">
        <f t="shared" si="18"/>
        <v/>
      </c>
      <c r="AL26" s="354" t="s">
        <v>3205</v>
      </c>
      <c r="AM26" s="354">
        <f t="shared" si="19"/>
        <v>1</v>
      </c>
      <c r="AN26" s="354" t="b">
        <f t="shared" si="21"/>
        <v>1</v>
      </c>
    </row>
    <row r="27" spans="1:40" s="354" customFormat="1">
      <c r="A27" s="354" t="str">
        <f t="shared" si="0"/>
        <v>CA03B01550062285</v>
      </c>
      <c r="B27" s="354">
        <f t="shared" si="1"/>
        <v>0</v>
      </c>
      <c r="C27" s="354">
        <f t="shared" si="2"/>
        <v>0</v>
      </c>
      <c r="D27" s="354" t="str">
        <f t="shared" si="3"/>
        <v>CA</v>
      </c>
      <c r="E27" s="354" t="str">
        <f t="shared" si="4"/>
        <v>03</v>
      </c>
      <c r="F27" s="354" t="str">
        <f t="shared" si="5"/>
        <v>B</v>
      </c>
      <c r="G27" s="355" t="str">
        <f t="shared" si="20"/>
        <v>01</v>
      </c>
      <c r="H27" s="232" t="s">
        <v>389</v>
      </c>
      <c r="I27" s="232">
        <v>12626160</v>
      </c>
      <c r="J27" s="233">
        <v>46122</v>
      </c>
      <c r="K27" s="233">
        <v>47563</v>
      </c>
      <c r="L27" s="234">
        <v>550062285</v>
      </c>
      <c r="M27" s="232" t="str">
        <f>IF(ISNA(VLOOKUP(L27,'MASTER DATA'!$A$1:$B$192,2,0)),"",VLOOKUP(L27,'MASTER DATA'!$A$1:$B$192,2,0))</f>
        <v>Gadus S3 V460DM 2_1*770kg_A227</v>
      </c>
      <c r="N27" s="232">
        <v>1</v>
      </c>
      <c r="O27" s="232">
        <f t="shared" si="6"/>
        <v>1</v>
      </c>
      <c r="P27" s="232">
        <f t="shared" si="7"/>
        <v>0</v>
      </c>
      <c r="Q27" s="232">
        <f>VLOOKUP(L27,'MASTER DATA'!$A$1:$E$192,5,0)</f>
        <v>1</v>
      </c>
      <c r="R27" s="234">
        <f>SUMIF('picking of the day'!$H$4:$H$358,WMS!H27&amp;WMS!L27,'picking of the day'!$E$4:$E$358)</f>
        <v>0</v>
      </c>
      <c r="U27" s="114">
        <f>IF(ISNA(VLOOKUP(H27,'data putaway'!$A$1:$E$530,3,0)),0,VLOOKUP(H27,'data putaway'!$A$1:$E$530,3,0))</f>
        <v>0</v>
      </c>
      <c r="V27" s="354">
        <f t="shared" si="8"/>
        <v>1</v>
      </c>
      <c r="W27" s="114">
        <f>IF(ISNA(VLOOKUP(H27,'data putaway'!$A$1:$E$530,2,0)),0,VLOOKUP(H27,'data putaway'!$A$1:$E$530,2,0))</f>
        <v>0</v>
      </c>
      <c r="X27" s="354" t="b">
        <f t="shared" si="9"/>
        <v>0</v>
      </c>
      <c r="Y27" s="354">
        <f>IF(ISNA(VLOOKUP(H27,'data putaway'!$A$1:$E$530,4,0)),0,VLOOKUP(H27,'data putaway'!$A$1:$E$530,4,0))</f>
        <v>0</v>
      </c>
      <c r="Z27" s="113">
        <f>IF(ISNA(VLOOKUP(H27,'data putaway'!$A$1:$E$530,5,0)),0,VLOOKUP(H27,'data putaway'!$A$1:$E$530,5,0))</f>
        <v>0</v>
      </c>
      <c r="AA27" s="354" t="b">
        <f t="shared" si="10"/>
        <v>0</v>
      </c>
      <c r="AB27" s="354" t="b">
        <f t="shared" si="11"/>
        <v>0</v>
      </c>
      <c r="AC27" s="356" t="str">
        <f t="shared" ca="1" si="12"/>
        <v>5 Month,  8 Days</v>
      </c>
      <c r="AD27" s="114" t="str">
        <f t="shared" ca="1" si="22"/>
        <v>3 Year, 6 Month, 3 Days</v>
      </c>
      <c r="AE27" s="114">
        <f t="shared" si="14"/>
        <v>1</v>
      </c>
      <c r="AF27" s="114">
        <f t="shared" si="15"/>
        <v>1</v>
      </c>
      <c r="AG27" s="354" t="str">
        <f t="shared" si="16"/>
        <v>CA03</v>
      </c>
      <c r="AH27" s="114">
        <f>IF(ISNA(VLOOKUP(L27,'MASTER DATA'!$A$1:$F$192,6,0)),0,VLOOKUP(L27,'MASTER DATA'!$A$1:$F$192,6,0))*AE27</f>
        <v>770</v>
      </c>
      <c r="AI27" s="354" t="str">
        <f>VLOOKUP($D27,'warehouse mapping'!$AN$7:$AO$17,2,0)</f>
        <v>Aktif</v>
      </c>
      <c r="AJ27" s="114">
        <f t="shared" si="17"/>
        <v>0</v>
      </c>
      <c r="AK27" s="354" t="str">
        <f t="shared" si="18"/>
        <v/>
      </c>
      <c r="AL27" s="354" t="s">
        <v>3205</v>
      </c>
      <c r="AM27" s="354">
        <f t="shared" si="19"/>
        <v>1</v>
      </c>
      <c r="AN27" s="354" t="b">
        <f t="shared" si="21"/>
        <v>1</v>
      </c>
    </row>
    <row r="28" spans="1:40" s="354" customFormat="1">
      <c r="A28" s="354" t="str">
        <f t="shared" si="0"/>
        <v>CA03B02550062285</v>
      </c>
      <c r="B28" s="354">
        <f t="shared" si="1"/>
        <v>0</v>
      </c>
      <c r="C28" s="354">
        <f t="shared" si="2"/>
        <v>0</v>
      </c>
      <c r="D28" s="354" t="str">
        <f t="shared" si="3"/>
        <v>CA</v>
      </c>
      <c r="E28" s="354" t="str">
        <f t="shared" si="4"/>
        <v>03</v>
      </c>
      <c r="F28" s="354" t="str">
        <f t="shared" si="5"/>
        <v>B</v>
      </c>
      <c r="G28" s="355" t="str">
        <f t="shared" si="20"/>
        <v>02</v>
      </c>
      <c r="H28" s="232" t="s">
        <v>390</v>
      </c>
      <c r="I28" s="232">
        <v>12626160</v>
      </c>
      <c r="J28" s="233">
        <v>46122</v>
      </c>
      <c r="K28" s="233">
        <v>47563</v>
      </c>
      <c r="L28" s="234">
        <v>550062285</v>
      </c>
      <c r="M28" s="232" t="str">
        <f>IF(ISNA(VLOOKUP(L28,'MASTER DATA'!$A$1:$B$192,2,0)),"",VLOOKUP(L28,'MASTER DATA'!$A$1:$B$192,2,0))</f>
        <v>Gadus S3 V460DM 2_1*770kg_A227</v>
      </c>
      <c r="N28" s="232">
        <v>1</v>
      </c>
      <c r="O28" s="232">
        <f t="shared" si="6"/>
        <v>1</v>
      </c>
      <c r="P28" s="232">
        <f t="shared" si="7"/>
        <v>0</v>
      </c>
      <c r="Q28" s="232">
        <f>VLOOKUP(L28,'MASTER DATA'!$A$1:$E$192,5,0)</f>
        <v>1</v>
      </c>
      <c r="R28" s="234">
        <f>SUMIF('picking of the day'!$H$4:$H$358,WMS!H28&amp;WMS!L28,'picking of the day'!$E$4:$E$358)</f>
        <v>0</v>
      </c>
      <c r="U28" s="114">
        <f>IF(ISNA(VLOOKUP(H28,'data putaway'!$A$1:$E$530,3,0)),0,VLOOKUP(H28,'data putaway'!$A$1:$E$530,3,0))</f>
        <v>0</v>
      </c>
      <c r="V28" s="354">
        <f t="shared" si="8"/>
        <v>1</v>
      </c>
      <c r="W28" s="114">
        <f>IF(ISNA(VLOOKUP(H28,'data putaway'!$A$1:$E$530,2,0)),0,VLOOKUP(H28,'data putaway'!$A$1:$E$530,2,0))</f>
        <v>0</v>
      </c>
      <c r="X28" s="354" t="b">
        <f t="shared" si="9"/>
        <v>0</v>
      </c>
      <c r="Y28" s="354">
        <f>IF(ISNA(VLOOKUP(H28,'data putaway'!$A$1:$E$530,4,0)),0,VLOOKUP(H28,'data putaway'!$A$1:$E$530,4,0))</f>
        <v>0</v>
      </c>
      <c r="Z28" s="113">
        <f>IF(ISNA(VLOOKUP(H28,'data putaway'!$A$1:$E$530,5,0)),0,VLOOKUP(H28,'data putaway'!$A$1:$E$530,5,0))</f>
        <v>0</v>
      </c>
      <c r="AA28" s="354" t="b">
        <f t="shared" si="10"/>
        <v>0</v>
      </c>
      <c r="AB28" s="354" t="b">
        <f t="shared" si="11"/>
        <v>0</v>
      </c>
      <c r="AC28" s="356" t="str">
        <f t="shared" ca="1" si="12"/>
        <v>5 Month,  8 Days</v>
      </c>
      <c r="AD28" s="114" t="str">
        <f t="shared" ca="1" si="22"/>
        <v>3 Year, 6 Month, 3 Days</v>
      </c>
      <c r="AE28" s="114">
        <f t="shared" si="14"/>
        <v>1</v>
      </c>
      <c r="AF28" s="114">
        <f t="shared" si="15"/>
        <v>1</v>
      </c>
      <c r="AG28" s="354" t="str">
        <f t="shared" si="16"/>
        <v>CA03</v>
      </c>
      <c r="AH28" s="114">
        <f>IF(ISNA(VLOOKUP(L28,'MASTER DATA'!$A$1:$F$192,6,0)),0,VLOOKUP(L28,'MASTER DATA'!$A$1:$F$192,6,0))*AE28</f>
        <v>770</v>
      </c>
      <c r="AI28" s="354" t="str">
        <f>VLOOKUP($D28,'warehouse mapping'!$AN$7:$AO$17,2,0)</f>
        <v>Aktif</v>
      </c>
      <c r="AJ28" s="114">
        <f t="shared" si="17"/>
        <v>0</v>
      </c>
      <c r="AK28" s="354" t="str">
        <f t="shared" si="18"/>
        <v/>
      </c>
      <c r="AL28" s="354" t="s">
        <v>3205</v>
      </c>
      <c r="AM28" s="354">
        <f t="shared" si="19"/>
        <v>1</v>
      </c>
      <c r="AN28" s="354" t="b">
        <f t="shared" si="21"/>
        <v>1</v>
      </c>
    </row>
    <row r="29" spans="1:40" s="354" customFormat="1">
      <c r="A29" s="354" t="str">
        <f t="shared" si="0"/>
        <v>CA03C01550062464</v>
      </c>
      <c r="B29" s="354">
        <f t="shared" si="1"/>
        <v>0</v>
      </c>
      <c r="C29" s="354">
        <f t="shared" si="2"/>
        <v>0</v>
      </c>
      <c r="D29" s="354" t="str">
        <f t="shared" si="3"/>
        <v>CA</v>
      </c>
      <c r="E29" s="354" t="str">
        <f t="shared" si="4"/>
        <v>03</v>
      </c>
      <c r="F29" s="354" t="str">
        <f t="shared" si="5"/>
        <v>C</v>
      </c>
      <c r="G29" s="355" t="str">
        <f t="shared" si="20"/>
        <v>01</v>
      </c>
      <c r="H29" s="232" t="s">
        <v>391</v>
      </c>
      <c r="I29" s="232" t="s">
        <v>3310</v>
      </c>
      <c r="J29" s="233">
        <v>46261</v>
      </c>
      <c r="K29" s="233">
        <v>47712</v>
      </c>
      <c r="L29" s="234">
        <v>550062464</v>
      </c>
      <c r="M29" s="232" t="str">
        <f>IF(ISNA(VLOOKUP(L29,'MASTER DATA'!$A$1:$B$192,2,0)),"",VLOOKUP(L29,'MASTER DATA'!$A$1:$B$192,2,0))</f>
        <v>Adv4TAX7Sc10W30SNMB_12*0.8L_A04W</v>
      </c>
      <c r="N29" s="232">
        <v>48</v>
      </c>
      <c r="O29" s="232">
        <f t="shared" si="6"/>
        <v>1</v>
      </c>
      <c r="P29" s="232">
        <f t="shared" si="7"/>
        <v>0</v>
      </c>
      <c r="Q29" s="232">
        <f>VLOOKUP(L29,'MASTER DATA'!$A$1:$E$192,5,0)</f>
        <v>48</v>
      </c>
      <c r="R29" s="234">
        <f>SUMIF('picking of the day'!$H$4:$H$358,WMS!H29&amp;WMS!L29,'picking of the day'!$E$4:$E$358)</f>
        <v>0</v>
      </c>
      <c r="U29" s="114">
        <f>IF(ISNA(VLOOKUP(H29,'data putaway'!$A$1:$E$530,3,0)),0,VLOOKUP(H29,'data putaway'!$A$1:$E$530,3,0))</f>
        <v>0</v>
      </c>
      <c r="V29" s="354">
        <f t="shared" si="8"/>
        <v>48</v>
      </c>
      <c r="W29" s="114">
        <f>IF(ISNA(VLOOKUP(H29,'data putaway'!$A$1:$E$530,2,0)),0,VLOOKUP(H29,'data putaway'!$A$1:$E$530,2,0))</f>
        <v>0</v>
      </c>
      <c r="X29" s="354" t="b">
        <f t="shared" si="9"/>
        <v>0</v>
      </c>
      <c r="Y29" s="354">
        <f>IF(ISNA(VLOOKUP(H29,'data putaway'!$A$1:$E$530,4,0)),0,VLOOKUP(H29,'data putaway'!$A$1:$E$530,4,0))</f>
        <v>0</v>
      </c>
      <c r="Z29" s="113">
        <f>IF(ISNA(VLOOKUP(H29,'data putaway'!$A$1:$E$530,5,0)),0,VLOOKUP(H29,'data putaway'!$A$1:$E$530,5,0))</f>
        <v>0</v>
      </c>
      <c r="AA29" s="354" t="b">
        <f t="shared" si="10"/>
        <v>0</v>
      </c>
      <c r="AB29" s="354" t="b">
        <f t="shared" si="11"/>
        <v>0</v>
      </c>
      <c r="AC29" s="356" t="str">
        <f t="shared" ca="1" si="12"/>
        <v>0 Month,  22 Days</v>
      </c>
      <c r="AD29" s="114" t="str">
        <f t="shared" ca="1" si="22"/>
        <v>3 Year, 10 Month, 30 Days</v>
      </c>
      <c r="AE29" s="114">
        <f t="shared" si="14"/>
        <v>48</v>
      </c>
      <c r="AF29" s="114">
        <f t="shared" si="15"/>
        <v>1</v>
      </c>
      <c r="AG29" s="354" t="str">
        <f t="shared" si="16"/>
        <v>CA03</v>
      </c>
      <c r="AH29" s="114">
        <f>IF(ISNA(VLOOKUP(L29,'MASTER DATA'!$A$1:$F$192,6,0)),0,VLOOKUP(L29,'MASTER DATA'!$A$1:$F$192,6,0))*AE29</f>
        <v>460.80000000000007</v>
      </c>
      <c r="AI29" s="354" t="str">
        <f>VLOOKUP($D29,'warehouse mapping'!$AN$7:$AO$17,2,0)</f>
        <v>Aktif</v>
      </c>
      <c r="AJ29" s="114">
        <f t="shared" si="17"/>
        <v>0</v>
      </c>
      <c r="AK29" s="354" t="str">
        <f t="shared" si="18"/>
        <v/>
      </c>
      <c r="AL29" s="354" t="s">
        <v>170</v>
      </c>
      <c r="AM29" s="354">
        <f t="shared" si="19"/>
        <v>1</v>
      </c>
      <c r="AN29" s="354" t="b">
        <f t="shared" si="21"/>
        <v>1</v>
      </c>
    </row>
    <row r="30" spans="1:40" s="354" customFormat="1">
      <c r="A30" s="354" t="str">
        <f t="shared" si="0"/>
        <v>CA03C02550062464</v>
      </c>
      <c r="B30" s="354">
        <f t="shared" si="1"/>
        <v>0</v>
      </c>
      <c r="C30" s="354">
        <f t="shared" si="2"/>
        <v>0</v>
      </c>
      <c r="D30" s="354" t="str">
        <f t="shared" si="3"/>
        <v>CA</v>
      </c>
      <c r="E30" s="354" t="str">
        <f t="shared" si="4"/>
        <v>03</v>
      </c>
      <c r="F30" s="354" t="str">
        <f t="shared" si="5"/>
        <v>C</v>
      </c>
      <c r="G30" s="355" t="str">
        <f t="shared" si="20"/>
        <v>02</v>
      </c>
      <c r="H30" s="232" t="s">
        <v>392</v>
      </c>
      <c r="I30" s="232" t="s">
        <v>3310</v>
      </c>
      <c r="J30" s="233">
        <v>46261</v>
      </c>
      <c r="K30" s="233">
        <v>47712</v>
      </c>
      <c r="L30" s="234">
        <v>550062464</v>
      </c>
      <c r="M30" s="232" t="str">
        <f>IF(ISNA(VLOOKUP(L30,'MASTER DATA'!$A$1:$B$192,2,0)),"",VLOOKUP(L30,'MASTER DATA'!$A$1:$B$192,2,0))</f>
        <v>Adv4TAX7Sc10W30SNMB_12*0.8L_A04W</v>
      </c>
      <c r="N30" s="232">
        <v>48</v>
      </c>
      <c r="O30" s="232">
        <f t="shared" si="6"/>
        <v>1</v>
      </c>
      <c r="P30" s="232">
        <f t="shared" si="7"/>
        <v>0</v>
      </c>
      <c r="Q30" s="232">
        <f>VLOOKUP(L30,'MASTER DATA'!$A$1:$E$192,5,0)</f>
        <v>48</v>
      </c>
      <c r="R30" s="234">
        <f>SUMIF('picking of the day'!$H$4:$H$358,WMS!H30&amp;WMS!L30,'picking of the day'!$E$4:$E$358)</f>
        <v>0</v>
      </c>
      <c r="U30" s="114">
        <f>IF(ISNA(VLOOKUP(H30,'data putaway'!$A$1:$E$530,3,0)),0,VLOOKUP(H30,'data putaway'!$A$1:$E$530,3,0))</f>
        <v>0</v>
      </c>
      <c r="V30" s="354">
        <f t="shared" si="8"/>
        <v>48</v>
      </c>
      <c r="W30" s="114">
        <f>IF(ISNA(VLOOKUP(H30,'data putaway'!$A$1:$E$530,2,0)),0,VLOOKUP(H30,'data putaway'!$A$1:$E$530,2,0))</f>
        <v>0</v>
      </c>
      <c r="X30" s="354" t="b">
        <f t="shared" si="9"/>
        <v>0</v>
      </c>
      <c r="Y30" s="354">
        <f>IF(ISNA(VLOOKUP(H30,'data putaway'!$A$1:$E$530,4,0)),0,VLOOKUP(H30,'data putaway'!$A$1:$E$530,4,0))</f>
        <v>0</v>
      </c>
      <c r="Z30" s="113">
        <f>IF(ISNA(VLOOKUP(H30,'data putaway'!$A$1:$E$530,5,0)),0,VLOOKUP(H30,'data putaway'!$A$1:$E$530,5,0))</f>
        <v>0</v>
      </c>
      <c r="AA30" s="354" t="b">
        <f t="shared" si="10"/>
        <v>0</v>
      </c>
      <c r="AB30" s="354" t="b">
        <f t="shared" si="11"/>
        <v>0</v>
      </c>
      <c r="AC30" s="356" t="str">
        <f t="shared" ca="1" si="12"/>
        <v>0 Month,  22 Days</v>
      </c>
      <c r="AD30" s="114" t="str">
        <f t="shared" ca="1" si="22"/>
        <v>3 Year, 10 Month, 30 Days</v>
      </c>
      <c r="AE30" s="114">
        <f t="shared" si="14"/>
        <v>48</v>
      </c>
      <c r="AF30" s="114">
        <f t="shared" si="15"/>
        <v>1</v>
      </c>
      <c r="AG30" s="354" t="str">
        <f t="shared" si="16"/>
        <v>CA03</v>
      </c>
      <c r="AH30" s="114">
        <f>IF(ISNA(VLOOKUP(L30,'MASTER DATA'!$A$1:$F$192,6,0)),0,VLOOKUP(L30,'MASTER DATA'!$A$1:$F$192,6,0))*AE30</f>
        <v>460.80000000000007</v>
      </c>
      <c r="AI30" s="354" t="str">
        <f>VLOOKUP($D30,'warehouse mapping'!$AN$7:$AO$17,2,0)</f>
        <v>Aktif</v>
      </c>
      <c r="AJ30" s="114">
        <f t="shared" si="17"/>
        <v>0</v>
      </c>
      <c r="AK30" s="354" t="str">
        <f t="shared" si="18"/>
        <v/>
      </c>
      <c r="AL30" s="354" t="s">
        <v>170</v>
      </c>
      <c r="AM30" s="354">
        <f t="shared" si="19"/>
        <v>1</v>
      </c>
      <c r="AN30" s="354" t="b">
        <f t="shared" si="21"/>
        <v>1</v>
      </c>
    </row>
    <row r="31" spans="1:40" s="354" customFormat="1">
      <c r="A31" s="354" t="str">
        <f t="shared" si="0"/>
        <v>CA03D01550062464</v>
      </c>
      <c r="B31" s="354">
        <f t="shared" si="1"/>
        <v>0</v>
      </c>
      <c r="C31" s="354">
        <f t="shared" si="2"/>
        <v>0</v>
      </c>
      <c r="D31" s="354" t="str">
        <f t="shared" si="3"/>
        <v>CA</v>
      </c>
      <c r="E31" s="354" t="str">
        <f t="shared" si="4"/>
        <v>03</v>
      </c>
      <c r="F31" s="354" t="str">
        <f t="shared" si="5"/>
        <v>D</v>
      </c>
      <c r="G31" s="355" t="str">
        <f t="shared" si="20"/>
        <v>01</v>
      </c>
      <c r="H31" s="232" t="s">
        <v>393</v>
      </c>
      <c r="I31" s="232" t="s">
        <v>3310</v>
      </c>
      <c r="J31" s="233">
        <v>46261</v>
      </c>
      <c r="K31" s="233">
        <v>47712</v>
      </c>
      <c r="L31" s="234">
        <v>550062464</v>
      </c>
      <c r="M31" s="232" t="str">
        <f>IF(ISNA(VLOOKUP(L31,'MASTER DATA'!$A$1:$B$192,2,0)),"",VLOOKUP(L31,'MASTER DATA'!$A$1:$B$192,2,0))</f>
        <v>Adv4TAX7Sc10W30SNMB_12*0.8L_A04W</v>
      </c>
      <c r="N31" s="232">
        <v>48</v>
      </c>
      <c r="O31" s="232">
        <f t="shared" si="6"/>
        <v>1</v>
      </c>
      <c r="P31" s="232">
        <f t="shared" si="7"/>
        <v>0</v>
      </c>
      <c r="Q31" s="232">
        <f>VLOOKUP(L31,'MASTER DATA'!$A$1:$E$192,5,0)</f>
        <v>48</v>
      </c>
      <c r="R31" s="234">
        <f>SUMIF('picking of the day'!$H$4:$H$358,WMS!H31&amp;WMS!L31,'picking of the day'!$E$4:$E$358)</f>
        <v>0</v>
      </c>
      <c r="U31" s="114">
        <f>IF(ISNA(VLOOKUP(H31,'data putaway'!$A$1:$E$530,3,0)),0,VLOOKUP(H31,'data putaway'!$A$1:$E$530,3,0))</f>
        <v>0</v>
      </c>
      <c r="V31" s="354">
        <f t="shared" si="8"/>
        <v>48</v>
      </c>
      <c r="W31" s="114">
        <f>IF(ISNA(VLOOKUP(H31,'data putaway'!$A$1:$E$530,2,0)),0,VLOOKUP(H31,'data putaway'!$A$1:$E$530,2,0))</f>
        <v>0</v>
      </c>
      <c r="X31" s="354" t="b">
        <f t="shared" si="9"/>
        <v>0</v>
      </c>
      <c r="Y31" s="354">
        <f>IF(ISNA(VLOOKUP(H31,'data putaway'!$A$1:$E$530,4,0)),0,VLOOKUP(H31,'data putaway'!$A$1:$E$530,4,0))</f>
        <v>0</v>
      </c>
      <c r="Z31" s="113">
        <f>IF(ISNA(VLOOKUP(H31,'data putaway'!$A$1:$E$530,5,0)),0,VLOOKUP(H31,'data putaway'!$A$1:$E$530,5,0))</f>
        <v>0</v>
      </c>
      <c r="AA31" s="354" t="b">
        <f t="shared" si="10"/>
        <v>0</v>
      </c>
      <c r="AB31" s="354" t="b">
        <f t="shared" si="11"/>
        <v>0</v>
      </c>
      <c r="AC31" s="356" t="str">
        <f t="shared" ca="1" si="12"/>
        <v>0 Month,  22 Days</v>
      </c>
      <c r="AD31" s="114" t="str">
        <f t="shared" ca="1" si="22"/>
        <v>3 Year, 10 Month, 30 Days</v>
      </c>
      <c r="AE31" s="114">
        <f t="shared" si="14"/>
        <v>48</v>
      </c>
      <c r="AF31" s="114">
        <f t="shared" si="15"/>
        <v>1</v>
      </c>
      <c r="AG31" s="354" t="str">
        <f t="shared" si="16"/>
        <v>CA03</v>
      </c>
      <c r="AH31" s="114">
        <f>IF(ISNA(VLOOKUP(L31,'MASTER DATA'!$A$1:$F$192,6,0)),0,VLOOKUP(L31,'MASTER DATA'!$A$1:$F$192,6,0))*AE31</f>
        <v>460.80000000000007</v>
      </c>
      <c r="AI31" s="354" t="str">
        <f>VLOOKUP($D31,'warehouse mapping'!$AN$7:$AO$17,2,0)</f>
        <v>Aktif</v>
      </c>
      <c r="AJ31" s="114">
        <f t="shared" si="17"/>
        <v>0</v>
      </c>
      <c r="AK31" s="354" t="str">
        <f t="shared" si="18"/>
        <v/>
      </c>
      <c r="AL31" s="354" t="s">
        <v>170</v>
      </c>
      <c r="AM31" s="354">
        <f t="shared" si="19"/>
        <v>1</v>
      </c>
      <c r="AN31" s="354" t="b">
        <f t="shared" si="21"/>
        <v>1</v>
      </c>
    </row>
    <row r="32" spans="1:40" s="354" customFormat="1">
      <c r="A32" s="354" t="str">
        <f t="shared" si="0"/>
        <v>CA03D02550062464</v>
      </c>
      <c r="B32" s="354">
        <f t="shared" si="1"/>
        <v>0</v>
      </c>
      <c r="C32" s="354">
        <f t="shared" si="2"/>
        <v>0</v>
      </c>
      <c r="D32" s="354" t="str">
        <f t="shared" si="3"/>
        <v>CA</v>
      </c>
      <c r="E32" s="354" t="str">
        <f t="shared" si="4"/>
        <v>03</v>
      </c>
      <c r="F32" s="354" t="str">
        <f t="shared" si="5"/>
        <v>D</v>
      </c>
      <c r="G32" s="355" t="str">
        <f t="shared" si="20"/>
        <v>02</v>
      </c>
      <c r="H32" s="232" t="s">
        <v>394</v>
      </c>
      <c r="I32" s="232" t="s">
        <v>3310</v>
      </c>
      <c r="J32" s="233">
        <v>46261</v>
      </c>
      <c r="K32" s="233">
        <v>47712</v>
      </c>
      <c r="L32" s="234">
        <v>550062464</v>
      </c>
      <c r="M32" s="232" t="str">
        <f>IF(ISNA(VLOOKUP(L32,'MASTER DATA'!$A$1:$B$192,2,0)),"",VLOOKUP(L32,'MASTER DATA'!$A$1:$B$192,2,0))</f>
        <v>Adv4TAX7Sc10W30SNMB_12*0.8L_A04W</v>
      </c>
      <c r="N32" s="232">
        <v>48</v>
      </c>
      <c r="O32" s="232">
        <f t="shared" si="6"/>
        <v>1</v>
      </c>
      <c r="P32" s="232">
        <f t="shared" si="7"/>
        <v>0</v>
      </c>
      <c r="Q32" s="232">
        <f>VLOOKUP(L32,'MASTER DATA'!$A$1:$E$192,5,0)</f>
        <v>48</v>
      </c>
      <c r="R32" s="234">
        <f>SUMIF('picking of the day'!$H$4:$H$358,WMS!H32&amp;WMS!L32,'picking of the day'!$E$4:$E$358)</f>
        <v>0</v>
      </c>
      <c r="U32" s="114">
        <f>IF(ISNA(VLOOKUP(H32,'data putaway'!$A$1:$E$530,3,0)),0,VLOOKUP(H32,'data putaway'!$A$1:$E$530,3,0))</f>
        <v>0</v>
      </c>
      <c r="V32" s="354">
        <f t="shared" si="8"/>
        <v>48</v>
      </c>
      <c r="W32" s="114">
        <f>IF(ISNA(VLOOKUP(H32,'data putaway'!$A$1:$E$530,2,0)),0,VLOOKUP(H32,'data putaway'!$A$1:$E$530,2,0))</f>
        <v>0</v>
      </c>
      <c r="X32" s="354" t="b">
        <f t="shared" si="9"/>
        <v>0</v>
      </c>
      <c r="Y32" s="354">
        <f>IF(ISNA(VLOOKUP(H32,'data putaway'!$A$1:$E$530,4,0)),0,VLOOKUP(H32,'data putaway'!$A$1:$E$530,4,0))</f>
        <v>0</v>
      </c>
      <c r="Z32" s="113">
        <f>IF(ISNA(VLOOKUP(H32,'data putaway'!$A$1:$E$530,5,0)),0,VLOOKUP(H32,'data putaway'!$A$1:$E$530,5,0))</f>
        <v>0</v>
      </c>
      <c r="AA32" s="354" t="b">
        <f t="shared" si="10"/>
        <v>0</v>
      </c>
      <c r="AB32" s="354" t="b">
        <f t="shared" si="11"/>
        <v>0</v>
      </c>
      <c r="AC32" s="356" t="str">
        <f t="shared" ca="1" si="12"/>
        <v>0 Month,  22 Days</v>
      </c>
      <c r="AD32" s="114" t="str">
        <f t="shared" ca="1" si="22"/>
        <v>3 Year, 10 Month, 30 Days</v>
      </c>
      <c r="AE32" s="114">
        <f t="shared" si="14"/>
        <v>48</v>
      </c>
      <c r="AF32" s="114">
        <f t="shared" si="15"/>
        <v>1</v>
      </c>
      <c r="AG32" s="354" t="str">
        <f t="shared" si="16"/>
        <v>CA03</v>
      </c>
      <c r="AH32" s="114">
        <f>IF(ISNA(VLOOKUP(L32,'MASTER DATA'!$A$1:$F$192,6,0)),0,VLOOKUP(L32,'MASTER DATA'!$A$1:$F$192,6,0))*AE32</f>
        <v>460.80000000000007</v>
      </c>
      <c r="AI32" s="354" t="str">
        <f>VLOOKUP($D32,'warehouse mapping'!$AN$7:$AO$17,2,0)</f>
        <v>Aktif</v>
      </c>
      <c r="AJ32" s="114">
        <f t="shared" si="17"/>
        <v>0</v>
      </c>
      <c r="AK32" s="354" t="str">
        <f t="shared" si="18"/>
        <v/>
      </c>
      <c r="AL32" s="354" t="s">
        <v>170</v>
      </c>
      <c r="AM32" s="354">
        <f t="shared" si="19"/>
        <v>1</v>
      </c>
      <c r="AN32" s="354" t="b">
        <f t="shared" si="21"/>
        <v>1</v>
      </c>
    </row>
    <row r="33" spans="1:40" s="354" customFormat="1">
      <c r="A33" s="354" t="str">
        <f t="shared" si="0"/>
        <v>CA03E01550062464</v>
      </c>
      <c r="B33" s="354">
        <f t="shared" si="1"/>
        <v>0</v>
      </c>
      <c r="C33" s="354">
        <f t="shared" si="2"/>
        <v>0</v>
      </c>
      <c r="D33" s="354" t="str">
        <f t="shared" si="3"/>
        <v>CA</v>
      </c>
      <c r="E33" s="354" t="str">
        <f t="shared" si="4"/>
        <v>03</v>
      </c>
      <c r="F33" s="354" t="str">
        <f t="shared" si="5"/>
        <v>E</v>
      </c>
      <c r="G33" s="355" t="str">
        <f t="shared" si="20"/>
        <v>01</v>
      </c>
      <c r="H33" s="232" t="s">
        <v>395</v>
      </c>
      <c r="I33" s="232" t="s">
        <v>3310</v>
      </c>
      <c r="J33" s="233">
        <v>46261</v>
      </c>
      <c r="K33" s="233">
        <v>47712</v>
      </c>
      <c r="L33" s="234">
        <v>550062464</v>
      </c>
      <c r="M33" s="232" t="str">
        <f>IF(ISNA(VLOOKUP(L33,'MASTER DATA'!$A$1:$B$192,2,0)),"",VLOOKUP(L33,'MASTER DATA'!$A$1:$B$192,2,0))</f>
        <v>Adv4TAX7Sc10W30SNMB_12*0.8L_A04W</v>
      </c>
      <c r="N33" s="232">
        <v>48</v>
      </c>
      <c r="O33" s="232">
        <f t="shared" si="6"/>
        <v>1</v>
      </c>
      <c r="P33" s="232">
        <f t="shared" si="7"/>
        <v>0</v>
      </c>
      <c r="Q33" s="232">
        <f>VLOOKUP(L33,'MASTER DATA'!$A$1:$E$192,5,0)</f>
        <v>48</v>
      </c>
      <c r="R33" s="234">
        <f>SUMIF('picking of the day'!$H$4:$H$358,WMS!H33&amp;WMS!L33,'picking of the day'!$E$4:$E$358)</f>
        <v>0</v>
      </c>
      <c r="U33" s="114">
        <f>IF(ISNA(VLOOKUP(H33,'data putaway'!$A$1:$E$530,3,0)),0,VLOOKUP(H33,'data putaway'!$A$1:$E$530,3,0))</f>
        <v>0</v>
      </c>
      <c r="V33" s="354">
        <f t="shared" si="8"/>
        <v>48</v>
      </c>
      <c r="W33" s="114">
        <f>IF(ISNA(VLOOKUP(H33,'data putaway'!$A$1:$E$530,2,0)),0,VLOOKUP(H33,'data putaway'!$A$1:$E$530,2,0))</f>
        <v>0</v>
      </c>
      <c r="X33" s="354" t="b">
        <f t="shared" si="9"/>
        <v>0</v>
      </c>
      <c r="Y33" s="354">
        <f>IF(ISNA(VLOOKUP(H33,'data putaway'!$A$1:$E$530,4,0)),0,VLOOKUP(H33,'data putaway'!$A$1:$E$530,4,0))</f>
        <v>0</v>
      </c>
      <c r="Z33" s="113">
        <f>IF(ISNA(VLOOKUP(H33,'data putaway'!$A$1:$E$530,5,0)),0,VLOOKUP(H33,'data putaway'!$A$1:$E$530,5,0))</f>
        <v>0</v>
      </c>
      <c r="AA33" s="354" t="b">
        <f t="shared" si="10"/>
        <v>0</v>
      </c>
      <c r="AB33" s="354" t="b">
        <f t="shared" si="11"/>
        <v>0</v>
      </c>
      <c r="AC33" s="356" t="str">
        <f t="shared" ca="1" si="12"/>
        <v>0 Month,  22 Days</v>
      </c>
      <c r="AD33" s="114" t="str">
        <f t="shared" ca="1" si="22"/>
        <v>3 Year, 10 Month, 30 Days</v>
      </c>
      <c r="AE33" s="114">
        <f t="shared" si="14"/>
        <v>48</v>
      </c>
      <c r="AF33" s="114">
        <f t="shared" si="15"/>
        <v>1</v>
      </c>
      <c r="AG33" s="354" t="str">
        <f t="shared" si="16"/>
        <v>CA03</v>
      </c>
      <c r="AH33" s="114">
        <f>IF(ISNA(VLOOKUP(L33,'MASTER DATA'!$A$1:$F$192,6,0)),0,VLOOKUP(L33,'MASTER DATA'!$A$1:$F$192,6,0))*AE33</f>
        <v>460.80000000000007</v>
      </c>
      <c r="AI33" s="354" t="str">
        <f>VLOOKUP($D33,'warehouse mapping'!$AN$7:$AO$17,2,0)</f>
        <v>Aktif</v>
      </c>
      <c r="AJ33" s="114">
        <f t="shared" si="17"/>
        <v>0</v>
      </c>
      <c r="AK33" s="354" t="str">
        <f t="shared" si="18"/>
        <v/>
      </c>
      <c r="AL33" s="354" t="s">
        <v>170</v>
      </c>
      <c r="AM33" s="354">
        <f t="shared" si="19"/>
        <v>1</v>
      </c>
      <c r="AN33" s="354" t="b">
        <f t="shared" si="21"/>
        <v>1</v>
      </c>
    </row>
    <row r="34" spans="1:40" s="354" customFormat="1">
      <c r="A34" s="354" t="str">
        <f t="shared" si="0"/>
        <v>CA03E02550062464</v>
      </c>
      <c r="B34" s="354">
        <f t="shared" si="1"/>
        <v>0</v>
      </c>
      <c r="C34" s="354">
        <f t="shared" si="2"/>
        <v>0</v>
      </c>
      <c r="D34" s="354" t="str">
        <f t="shared" si="3"/>
        <v>CA</v>
      </c>
      <c r="E34" s="354" t="str">
        <f t="shared" si="4"/>
        <v>03</v>
      </c>
      <c r="F34" s="354" t="str">
        <f t="shared" si="5"/>
        <v>E</v>
      </c>
      <c r="G34" s="355" t="str">
        <f t="shared" si="20"/>
        <v>02</v>
      </c>
      <c r="H34" s="232" t="s">
        <v>396</v>
      </c>
      <c r="I34" s="232" t="s">
        <v>3310</v>
      </c>
      <c r="J34" s="233">
        <v>46261</v>
      </c>
      <c r="K34" s="233">
        <v>47712</v>
      </c>
      <c r="L34" s="234">
        <v>550062464</v>
      </c>
      <c r="M34" s="232" t="str">
        <f>IF(ISNA(VLOOKUP(L34,'MASTER DATA'!$A$1:$B$192,2,0)),"",VLOOKUP(L34,'MASTER DATA'!$A$1:$B$192,2,0))</f>
        <v>Adv4TAX7Sc10W30SNMB_12*0.8L_A04W</v>
      </c>
      <c r="N34" s="232">
        <v>48</v>
      </c>
      <c r="O34" s="232">
        <f t="shared" si="6"/>
        <v>1</v>
      </c>
      <c r="P34" s="232">
        <f t="shared" si="7"/>
        <v>0</v>
      </c>
      <c r="Q34" s="232">
        <f>VLOOKUP(L34,'MASTER DATA'!$A$1:$E$192,5,0)</f>
        <v>48</v>
      </c>
      <c r="R34" s="234">
        <f>SUMIF('picking of the day'!$H$4:$H$358,WMS!H34&amp;WMS!L34,'picking of the day'!$E$4:$E$358)</f>
        <v>0</v>
      </c>
      <c r="U34" s="114">
        <f>IF(ISNA(VLOOKUP(H34,'data putaway'!$A$1:$E$530,3,0)),0,VLOOKUP(H34,'data putaway'!$A$1:$E$530,3,0))</f>
        <v>0</v>
      </c>
      <c r="V34" s="354">
        <f t="shared" si="8"/>
        <v>48</v>
      </c>
      <c r="W34" s="114">
        <f>IF(ISNA(VLOOKUP(H34,'data putaway'!$A$1:$E$530,2,0)),0,VLOOKUP(H34,'data putaway'!$A$1:$E$530,2,0))</f>
        <v>0</v>
      </c>
      <c r="X34" s="354" t="b">
        <f t="shared" si="9"/>
        <v>0</v>
      </c>
      <c r="Y34" s="354">
        <f>IF(ISNA(VLOOKUP(H34,'data putaway'!$A$1:$E$530,4,0)),0,VLOOKUP(H34,'data putaway'!$A$1:$E$530,4,0))</f>
        <v>0</v>
      </c>
      <c r="Z34" s="113">
        <f>IF(ISNA(VLOOKUP(H34,'data putaway'!$A$1:$E$530,5,0)),0,VLOOKUP(H34,'data putaway'!$A$1:$E$530,5,0))</f>
        <v>0</v>
      </c>
      <c r="AA34" s="354" t="b">
        <f t="shared" si="10"/>
        <v>0</v>
      </c>
      <c r="AB34" s="354" t="b">
        <f t="shared" si="11"/>
        <v>0</v>
      </c>
      <c r="AC34" s="356" t="str">
        <f t="shared" ca="1" si="12"/>
        <v>0 Month,  22 Days</v>
      </c>
      <c r="AD34" s="114" t="str">
        <f t="shared" ca="1" si="22"/>
        <v>3 Year, 10 Month, 30 Days</v>
      </c>
      <c r="AE34" s="114">
        <f t="shared" si="14"/>
        <v>48</v>
      </c>
      <c r="AF34" s="114">
        <f t="shared" si="15"/>
        <v>1</v>
      </c>
      <c r="AG34" s="354" t="str">
        <f t="shared" si="16"/>
        <v>CA03</v>
      </c>
      <c r="AH34" s="114">
        <f>IF(ISNA(VLOOKUP(L34,'MASTER DATA'!$A$1:$F$192,6,0)),0,VLOOKUP(L34,'MASTER DATA'!$A$1:$F$192,6,0))*AE34</f>
        <v>460.80000000000007</v>
      </c>
      <c r="AI34" s="354" t="str">
        <f>VLOOKUP($D34,'warehouse mapping'!$AN$7:$AO$17,2,0)</f>
        <v>Aktif</v>
      </c>
      <c r="AJ34" s="114">
        <f t="shared" si="17"/>
        <v>0</v>
      </c>
      <c r="AK34" s="354" t="str">
        <f t="shared" si="18"/>
        <v/>
      </c>
      <c r="AL34" s="354" t="s">
        <v>170</v>
      </c>
      <c r="AM34" s="354">
        <f t="shared" si="19"/>
        <v>1</v>
      </c>
      <c r="AN34" s="354" t="b">
        <f t="shared" si="21"/>
        <v>1</v>
      </c>
    </row>
    <row r="35" spans="1:40" s="354" customFormat="1">
      <c r="A35" s="354" t="str">
        <f t="shared" si="0"/>
        <v>CA04A01550027259</v>
      </c>
      <c r="B35" s="354">
        <f t="shared" si="1"/>
        <v>0</v>
      </c>
      <c r="C35" s="354">
        <f t="shared" si="2"/>
        <v>0</v>
      </c>
      <c r="D35" s="354" t="str">
        <f t="shared" si="3"/>
        <v>CA</v>
      </c>
      <c r="E35" s="354" t="str">
        <f t="shared" si="4"/>
        <v>04</v>
      </c>
      <c r="F35" s="354" t="str">
        <f t="shared" si="5"/>
        <v>A</v>
      </c>
      <c r="G35" s="355" t="str">
        <f t="shared" si="20"/>
        <v>01</v>
      </c>
      <c r="H35" s="232" t="s">
        <v>397</v>
      </c>
      <c r="I35" s="232">
        <v>12688349</v>
      </c>
      <c r="J35" s="233">
        <v>46276</v>
      </c>
      <c r="K35" s="233">
        <v>47716</v>
      </c>
      <c r="L35" s="234">
        <v>550027259</v>
      </c>
      <c r="M35" s="232" t="str">
        <f>IF(ISNA(VLOOKUP(L35,'MASTER DATA'!$A$1:$B$192,2,0)),"",VLOOKUP(L35,'MASTER DATA'!$A$1:$B$192,2,0))</f>
        <v>Gadus S2 V220 2_1*770kg_A227</v>
      </c>
      <c r="N35" s="232">
        <v>1</v>
      </c>
      <c r="O35" s="232">
        <f t="shared" si="6"/>
        <v>1</v>
      </c>
      <c r="P35" s="232">
        <f t="shared" si="7"/>
        <v>0</v>
      </c>
      <c r="Q35" s="232">
        <f>VLOOKUP(L35,'MASTER DATA'!$A$1:$E$192,5,0)</f>
        <v>1</v>
      </c>
      <c r="R35" s="234">
        <f>SUMIF('picking of the day'!$H$4:$H$358,WMS!H35&amp;WMS!L35,'picking of the day'!$E$4:$E$358)</f>
        <v>0</v>
      </c>
      <c r="U35" s="114">
        <f>IF(ISNA(VLOOKUP(H35,'data putaway'!$A$1:$E$530,3,0)),0,VLOOKUP(H35,'data putaway'!$A$1:$E$530,3,0))</f>
        <v>0</v>
      </c>
      <c r="V35" s="354">
        <f t="shared" si="8"/>
        <v>1</v>
      </c>
      <c r="W35" s="114">
        <f>IF(ISNA(VLOOKUP(H35,'data putaway'!$A$1:$E$530,2,0)),0,VLOOKUP(H35,'data putaway'!$A$1:$E$530,2,0))</f>
        <v>0</v>
      </c>
      <c r="X35" s="354" t="b">
        <f t="shared" si="9"/>
        <v>0</v>
      </c>
      <c r="Y35" s="354">
        <f>IF(ISNA(VLOOKUP(H35,'data putaway'!$A$1:$E$530,4,0)),0,VLOOKUP(H35,'data putaway'!$A$1:$E$530,4,0))</f>
        <v>0</v>
      </c>
      <c r="Z35" s="113">
        <f>IF(ISNA(VLOOKUP(H35,'data putaway'!$A$1:$E$530,5,0)),0,VLOOKUP(H35,'data putaway'!$A$1:$E$530,5,0))</f>
        <v>0</v>
      </c>
      <c r="AA35" s="354" t="b">
        <f t="shared" si="10"/>
        <v>0</v>
      </c>
      <c r="AB35" s="354" t="b">
        <f t="shared" si="11"/>
        <v>0</v>
      </c>
      <c r="AC35" s="356" t="str">
        <f t="shared" ca="1" si="12"/>
        <v>0 Month,  7 Days</v>
      </c>
      <c r="AD35" s="114" t="str">
        <f t="shared" ca="1" si="22"/>
        <v>3 Year, 11 Month, 3 Days</v>
      </c>
      <c r="AE35" s="114">
        <f t="shared" si="14"/>
        <v>1</v>
      </c>
      <c r="AF35" s="114">
        <f t="shared" si="15"/>
        <v>1</v>
      </c>
      <c r="AG35" s="354" t="str">
        <f t="shared" si="16"/>
        <v>CA04</v>
      </c>
      <c r="AH35" s="114">
        <f>IF(ISNA(VLOOKUP(L35,'MASTER DATA'!$A$1:$F$192,6,0)),0,VLOOKUP(L35,'MASTER DATA'!$A$1:$F$192,6,0))*AE35</f>
        <v>770</v>
      </c>
      <c r="AI35" s="354" t="str">
        <f>VLOOKUP($D35,'warehouse mapping'!$AN$7:$AO$17,2,0)</f>
        <v>Aktif</v>
      </c>
      <c r="AJ35" s="114">
        <f t="shared" si="17"/>
        <v>0</v>
      </c>
      <c r="AK35" s="354" t="str">
        <f t="shared" si="18"/>
        <v/>
      </c>
      <c r="AL35" s="354" t="s">
        <v>170</v>
      </c>
      <c r="AM35" s="354">
        <f t="shared" si="19"/>
        <v>1</v>
      </c>
      <c r="AN35" s="354" t="b">
        <f t="shared" si="21"/>
        <v>1</v>
      </c>
    </row>
    <row r="36" spans="1:40" s="354" customFormat="1">
      <c r="A36" s="354" t="str">
        <f t="shared" si="0"/>
        <v>CA04A02550062285</v>
      </c>
      <c r="B36" s="354">
        <f t="shared" si="1"/>
        <v>0</v>
      </c>
      <c r="C36" s="354">
        <f t="shared" si="2"/>
        <v>0</v>
      </c>
      <c r="D36" s="354" t="str">
        <f t="shared" si="3"/>
        <v>CA</v>
      </c>
      <c r="E36" s="354" t="str">
        <f t="shared" si="4"/>
        <v>04</v>
      </c>
      <c r="F36" s="354" t="str">
        <f t="shared" si="5"/>
        <v>A</v>
      </c>
      <c r="G36" s="355" t="str">
        <f t="shared" si="20"/>
        <v>02</v>
      </c>
      <c r="H36" s="232" t="s">
        <v>398</v>
      </c>
      <c r="I36" s="232">
        <v>12626158</v>
      </c>
      <c r="J36" s="233">
        <v>46123</v>
      </c>
      <c r="K36" s="233">
        <v>47564</v>
      </c>
      <c r="L36" s="234">
        <v>550062285</v>
      </c>
      <c r="M36" s="232" t="str">
        <f>IF(ISNA(VLOOKUP(L36,'MASTER DATA'!$A$1:$B$192,2,0)),"",VLOOKUP(L36,'MASTER DATA'!$A$1:$B$192,2,0))</f>
        <v>Gadus S3 V460DM 2_1*770kg_A227</v>
      </c>
      <c r="N36" s="232">
        <v>1</v>
      </c>
      <c r="O36" s="232">
        <f t="shared" si="6"/>
        <v>1</v>
      </c>
      <c r="P36" s="232">
        <f t="shared" si="7"/>
        <v>0</v>
      </c>
      <c r="Q36" s="232">
        <f>VLOOKUP(L36,'MASTER DATA'!$A$1:$E$192,5,0)</f>
        <v>1</v>
      </c>
      <c r="R36" s="234">
        <f>SUMIF('picking of the day'!$H$4:$H$358,WMS!H36&amp;WMS!L36,'picking of the day'!$E$4:$E$358)</f>
        <v>0</v>
      </c>
      <c r="U36" s="114">
        <f>IF(ISNA(VLOOKUP(H36,'data putaway'!$A$1:$E$530,3,0)),0,VLOOKUP(H36,'data putaway'!$A$1:$E$530,3,0))</f>
        <v>0</v>
      </c>
      <c r="V36" s="354">
        <f t="shared" si="8"/>
        <v>1</v>
      </c>
      <c r="W36" s="114">
        <f>IF(ISNA(VLOOKUP(H36,'data putaway'!$A$1:$E$530,2,0)),0,VLOOKUP(H36,'data putaway'!$A$1:$E$530,2,0))</f>
        <v>0</v>
      </c>
      <c r="X36" s="354" t="b">
        <f t="shared" si="9"/>
        <v>0</v>
      </c>
      <c r="Y36" s="354">
        <f>IF(ISNA(VLOOKUP(H36,'data putaway'!$A$1:$E$530,4,0)),0,VLOOKUP(H36,'data putaway'!$A$1:$E$530,4,0))</f>
        <v>0</v>
      </c>
      <c r="Z36" s="113">
        <f>IF(ISNA(VLOOKUP(H36,'data putaway'!$A$1:$E$530,5,0)),0,VLOOKUP(H36,'data putaway'!$A$1:$E$530,5,0))</f>
        <v>0</v>
      </c>
      <c r="AA36" s="354" t="b">
        <f t="shared" si="10"/>
        <v>0</v>
      </c>
      <c r="AB36" s="354" t="b">
        <f t="shared" si="11"/>
        <v>0</v>
      </c>
      <c r="AC36" s="356" t="str">
        <f t="shared" ca="1" si="12"/>
        <v>5 Month,  7 Days</v>
      </c>
      <c r="AD36" s="114" t="str">
        <f t="shared" ca="1" si="22"/>
        <v>3 Year, 6 Month, 4 Days</v>
      </c>
      <c r="AE36" s="114">
        <f t="shared" si="14"/>
        <v>1</v>
      </c>
      <c r="AF36" s="114">
        <f t="shared" si="15"/>
        <v>1</v>
      </c>
      <c r="AG36" s="354" t="str">
        <f t="shared" si="16"/>
        <v>CA04</v>
      </c>
      <c r="AH36" s="114">
        <f>IF(ISNA(VLOOKUP(L36,'MASTER DATA'!$A$1:$F$192,6,0)),0,VLOOKUP(L36,'MASTER DATA'!$A$1:$F$192,6,0))*AE36</f>
        <v>770</v>
      </c>
      <c r="AI36" s="354" t="str">
        <f>VLOOKUP($D36,'warehouse mapping'!$AN$7:$AO$17,2,0)</f>
        <v>Aktif</v>
      </c>
      <c r="AJ36" s="114">
        <f t="shared" si="17"/>
        <v>0</v>
      </c>
      <c r="AK36" s="354" t="str">
        <f t="shared" si="18"/>
        <v/>
      </c>
      <c r="AL36" s="354" t="s">
        <v>3205</v>
      </c>
      <c r="AM36" s="354">
        <f t="shared" si="19"/>
        <v>1</v>
      </c>
      <c r="AN36" s="354" t="b">
        <f t="shared" si="21"/>
        <v>1</v>
      </c>
    </row>
    <row r="37" spans="1:40" s="354" customFormat="1">
      <c r="A37" s="354" t="str">
        <f t="shared" si="0"/>
        <v>CA04B01550062285</v>
      </c>
      <c r="B37" s="354">
        <f t="shared" si="1"/>
        <v>0</v>
      </c>
      <c r="C37" s="354">
        <f t="shared" si="2"/>
        <v>0</v>
      </c>
      <c r="D37" s="354" t="str">
        <f t="shared" si="3"/>
        <v>CA</v>
      </c>
      <c r="E37" s="354" t="str">
        <f t="shared" si="4"/>
        <v>04</v>
      </c>
      <c r="F37" s="354" t="str">
        <f t="shared" si="5"/>
        <v>B</v>
      </c>
      <c r="G37" s="355" t="str">
        <f t="shared" si="20"/>
        <v>01</v>
      </c>
      <c r="H37" s="232" t="s">
        <v>399</v>
      </c>
      <c r="I37" s="232">
        <v>12626161</v>
      </c>
      <c r="J37" s="233">
        <v>46122</v>
      </c>
      <c r="K37" s="233">
        <v>47563</v>
      </c>
      <c r="L37" s="234">
        <v>550062285</v>
      </c>
      <c r="M37" s="232" t="str">
        <f>IF(ISNA(VLOOKUP(L37,'MASTER DATA'!$A$1:$B$192,2,0)),"",VLOOKUP(L37,'MASTER DATA'!$A$1:$B$192,2,0))</f>
        <v>Gadus S3 V460DM 2_1*770kg_A227</v>
      </c>
      <c r="N37" s="232">
        <v>1</v>
      </c>
      <c r="O37" s="232">
        <f t="shared" si="6"/>
        <v>1</v>
      </c>
      <c r="P37" s="232">
        <f t="shared" si="7"/>
        <v>0</v>
      </c>
      <c r="Q37" s="232">
        <f>VLOOKUP(L37,'MASTER DATA'!$A$1:$E$192,5,0)</f>
        <v>1</v>
      </c>
      <c r="R37" s="234">
        <f>SUMIF('picking of the day'!$H$4:$H$358,WMS!H37&amp;WMS!L37,'picking of the day'!$E$4:$E$358)</f>
        <v>0</v>
      </c>
      <c r="U37" s="114">
        <f>IF(ISNA(VLOOKUP(H37,'data putaway'!$A$1:$E$530,3,0)),0,VLOOKUP(H37,'data putaway'!$A$1:$E$530,3,0))</f>
        <v>0</v>
      </c>
      <c r="V37" s="354">
        <f t="shared" si="8"/>
        <v>1</v>
      </c>
      <c r="W37" s="114">
        <f>IF(ISNA(VLOOKUP(H37,'data putaway'!$A$1:$E$530,2,0)),0,VLOOKUP(H37,'data putaway'!$A$1:$E$530,2,0))</f>
        <v>0</v>
      </c>
      <c r="X37" s="354" t="b">
        <f t="shared" si="9"/>
        <v>0</v>
      </c>
      <c r="Y37" s="354">
        <f>IF(ISNA(VLOOKUP(H37,'data putaway'!$A$1:$E$530,4,0)),0,VLOOKUP(H37,'data putaway'!$A$1:$E$530,4,0))</f>
        <v>0</v>
      </c>
      <c r="Z37" s="113">
        <f>IF(ISNA(VLOOKUP(H37,'data putaway'!$A$1:$E$530,5,0)),0,VLOOKUP(H37,'data putaway'!$A$1:$E$530,5,0))</f>
        <v>0</v>
      </c>
      <c r="AA37" s="354" t="b">
        <f t="shared" si="10"/>
        <v>0</v>
      </c>
      <c r="AB37" s="354" t="b">
        <f t="shared" si="11"/>
        <v>0</v>
      </c>
      <c r="AC37" s="356" t="str">
        <f t="shared" ca="1" si="12"/>
        <v>5 Month,  8 Days</v>
      </c>
      <c r="AD37" s="114" t="str">
        <f t="shared" ca="1" si="22"/>
        <v>3 Year, 6 Month, 3 Days</v>
      </c>
      <c r="AE37" s="114">
        <f t="shared" si="14"/>
        <v>1</v>
      </c>
      <c r="AF37" s="114">
        <f t="shared" si="15"/>
        <v>1</v>
      </c>
      <c r="AG37" s="354" t="str">
        <f t="shared" si="16"/>
        <v>CA04</v>
      </c>
      <c r="AH37" s="114">
        <f>IF(ISNA(VLOOKUP(L37,'MASTER DATA'!$A$1:$F$192,6,0)),0,VLOOKUP(L37,'MASTER DATA'!$A$1:$F$192,6,0))*AE37</f>
        <v>770</v>
      </c>
      <c r="AI37" s="354" t="str">
        <f>VLOOKUP($D37,'warehouse mapping'!$AN$7:$AO$17,2,0)</f>
        <v>Aktif</v>
      </c>
      <c r="AJ37" s="114">
        <f t="shared" si="17"/>
        <v>0</v>
      </c>
      <c r="AK37" s="354" t="str">
        <f t="shared" si="18"/>
        <v/>
      </c>
      <c r="AL37" s="354" t="s">
        <v>3205</v>
      </c>
      <c r="AM37" s="354">
        <f t="shared" si="19"/>
        <v>1</v>
      </c>
      <c r="AN37" s="354" t="b">
        <f t="shared" si="21"/>
        <v>1</v>
      </c>
    </row>
    <row r="38" spans="1:40" s="354" customFormat="1">
      <c r="A38" s="354" t="str">
        <f t="shared" si="0"/>
        <v>CA04B02550062285</v>
      </c>
      <c r="B38" s="354">
        <f t="shared" si="1"/>
        <v>0</v>
      </c>
      <c r="C38" s="354">
        <f t="shared" si="2"/>
        <v>0</v>
      </c>
      <c r="D38" s="354" t="str">
        <f t="shared" si="3"/>
        <v>CA</v>
      </c>
      <c r="E38" s="354" t="str">
        <f t="shared" si="4"/>
        <v>04</v>
      </c>
      <c r="F38" s="354" t="str">
        <f t="shared" si="5"/>
        <v>B</v>
      </c>
      <c r="G38" s="355" t="str">
        <f t="shared" si="20"/>
        <v>02</v>
      </c>
      <c r="H38" s="232" t="s">
        <v>400</v>
      </c>
      <c r="I38" s="232">
        <v>12626161</v>
      </c>
      <c r="J38" s="233">
        <v>46122</v>
      </c>
      <c r="K38" s="233">
        <v>47563</v>
      </c>
      <c r="L38" s="234">
        <v>550062285</v>
      </c>
      <c r="M38" s="232" t="str">
        <f>IF(ISNA(VLOOKUP(L38,'MASTER DATA'!$A$1:$B$192,2,0)),"",VLOOKUP(L38,'MASTER DATA'!$A$1:$B$192,2,0))</f>
        <v>Gadus S3 V460DM 2_1*770kg_A227</v>
      </c>
      <c r="N38" s="232">
        <v>1</v>
      </c>
      <c r="O38" s="232">
        <f t="shared" si="6"/>
        <v>1</v>
      </c>
      <c r="P38" s="232">
        <f t="shared" si="7"/>
        <v>0</v>
      </c>
      <c r="Q38" s="232">
        <f>VLOOKUP(L38,'MASTER DATA'!$A$1:$E$192,5,0)</f>
        <v>1</v>
      </c>
      <c r="R38" s="234">
        <f>SUMIF('picking of the day'!$H$4:$H$358,WMS!H38&amp;WMS!L38,'picking of the day'!$E$4:$E$358)</f>
        <v>0</v>
      </c>
      <c r="U38" s="114">
        <f>IF(ISNA(VLOOKUP(H38,'data putaway'!$A$1:$E$530,3,0)),0,VLOOKUP(H38,'data putaway'!$A$1:$E$530,3,0))</f>
        <v>0</v>
      </c>
      <c r="V38" s="354">
        <f t="shared" si="8"/>
        <v>1</v>
      </c>
      <c r="W38" s="114">
        <f>IF(ISNA(VLOOKUP(H38,'data putaway'!$A$1:$E$530,2,0)),0,VLOOKUP(H38,'data putaway'!$A$1:$E$530,2,0))</f>
        <v>0</v>
      </c>
      <c r="X38" s="354" t="b">
        <f t="shared" si="9"/>
        <v>0</v>
      </c>
      <c r="Y38" s="354">
        <f>IF(ISNA(VLOOKUP(H38,'data putaway'!$A$1:$E$530,4,0)),0,VLOOKUP(H38,'data putaway'!$A$1:$E$530,4,0))</f>
        <v>0</v>
      </c>
      <c r="Z38" s="113">
        <f>IF(ISNA(VLOOKUP(H38,'data putaway'!$A$1:$E$530,5,0)),0,VLOOKUP(H38,'data putaway'!$A$1:$E$530,5,0))</f>
        <v>0</v>
      </c>
      <c r="AA38" s="354" t="b">
        <f t="shared" si="10"/>
        <v>0</v>
      </c>
      <c r="AB38" s="354" t="b">
        <f t="shared" si="11"/>
        <v>0</v>
      </c>
      <c r="AC38" s="356" t="str">
        <f t="shared" ca="1" si="12"/>
        <v>5 Month,  8 Days</v>
      </c>
      <c r="AD38" s="114" t="str">
        <f t="shared" ca="1" si="22"/>
        <v>3 Year, 6 Month, 3 Days</v>
      </c>
      <c r="AE38" s="114">
        <f t="shared" si="14"/>
        <v>1</v>
      </c>
      <c r="AF38" s="114">
        <f t="shared" si="15"/>
        <v>1</v>
      </c>
      <c r="AG38" s="354" t="str">
        <f t="shared" si="16"/>
        <v>CA04</v>
      </c>
      <c r="AH38" s="114">
        <f>IF(ISNA(VLOOKUP(L38,'MASTER DATA'!$A$1:$F$192,6,0)),0,VLOOKUP(L38,'MASTER DATA'!$A$1:$F$192,6,0))*AE38</f>
        <v>770</v>
      </c>
      <c r="AI38" s="354" t="str">
        <f>VLOOKUP($D38,'warehouse mapping'!$AN$7:$AO$17,2,0)</f>
        <v>Aktif</v>
      </c>
      <c r="AJ38" s="114">
        <f t="shared" si="17"/>
        <v>0</v>
      </c>
      <c r="AK38" s="354" t="str">
        <f t="shared" si="18"/>
        <v/>
      </c>
      <c r="AL38" s="354" t="s">
        <v>3205</v>
      </c>
      <c r="AM38" s="354">
        <f t="shared" si="19"/>
        <v>1</v>
      </c>
      <c r="AN38" s="354" t="b">
        <f t="shared" si="21"/>
        <v>1</v>
      </c>
    </row>
    <row r="39" spans="1:40" s="354" customFormat="1">
      <c r="A39" s="354" t="str">
        <f t="shared" si="0"/>
        <v>CA04C01550062464</v>
      </c>
      <c r="B39" s="354">
        <f t="shared" si="1"/>
        <v>0</v>
      </c>
      <c r="C39" s="354">
        <f t="shared" si="2"/>
        <v>0</v>
      </c>
      <c r="D39" s="354" t="str">
        <f t="shared" si="3"/>
        <v>CA</v>
      </c>
      <c r="E39" s="354" t="str">
        <f t="shared" si="4"/>
        <v>04</v>
      </c>
      <c r="F39" s="354" t="str">
        <f t="shared" si="5"/>
        <v>C</v>
      </c>
      <c r="G39" s="355" t="str">
        <f t="shared" si="20"/>
        <v>01</v>
      </c>
      <c r="H39" s="232" t="s">
        <v>401</v>
      </c>
      <c r="I39" s="232" t="s">
        <v>3310</v>
      </c>
      <c r="J39" s="233">
        <v>46261</v>
      </c>
      <c r="K39" s="233">
        <v>47712</v>
      </c>
      <c r="L39" s="234">
        <v>550062464</v>
      </c>
      <c r="M39" s="232" t="str">
        <f>IF(ISNA(VLOOKUP(L39,'MASTER DATA'!$A$1:$B$192,2,0)),"",VLOOKUP(L39,'MASTER DATA'!$A$1:$B$192,2,0))</f>
        <v>Adv4TAX7Sc10W30SNMB_12*0.8L_A04W</v>
      </c>
      <c r="N39" s="232">
        <v>48</v>
      </c>
      <c r="O39" s="232">
        <f t="shared" si="6"/>
        <v>1</v>
      </c>
      <c r="P39" s="232">
        <f t="shared" si="7"/>
        <v>0</v>
      </c>
      <c r="Q39" s="232">
        <f>VLOOKUP(L39,'MASTER DATA'!$A$1:$E$192,5,0)</f>
        <v>48</v>
      </c>
      <c r="R39" s="234">
        <f>SUMIF('picking of the day'!$H$4:$H$358,WMS!H39&amp;WMS!L39,'picking of the day'!$E$4:$E$358)</f>
        <v>0</v>
      </c>
      <c r="U39" s="114">
        <f>IF(ISNA(VLOOKUP(H39,'data putaway'!$A$1:$E$530,3,0)),0,VLOOKUP(H39,'data putaway'!$A$1:$E$530,3,0))</f>
        <v>0</v>
      </c>
      <c r="V39" s="354">
        <f t="shared" si="8"/>
        <v>48</v>
      </c>
      <c r="W39" s="114">
        <f>IF(ISNA(VLOOKUP(H39,'data putaway'!$A$1:$E$530,2,0)),0,VLOOKUP(H39,'data putaway'!$A$1:$E$530,2,0))</f>
        <v>0</v>
      </c>
      <c r="X39" s="354" t="b">
        <f t="shared" si="9"/>
        <v>0</v>
      </c>
      <c r="Y39" s="354">
        <f>IF(ISNA(VLOOKUP(H39,'data putaway'!$A$1:$E$530,4,0)),0,VLOOKUP(H39,'data putaway'!$A$1:$E$530,4,0))</f>
        <v>0</v>
      </c>
      <c r="Z39" s="113">
        <f>IF(ISNA(VLOOKUP(H39,'data putaway'!$A$1:$E$530,5,0)),0,VLOOKUP(H39,'data putaway'!$A$1:$E$530,5,0))</f>
        <v>0</v>
      </c>
      <c r="AA39" s="354" t="b">
        <f t="shared" si="10"/>
        <v>0</v>
      </c>
      <c r="AB39" s="354" t="b">
        <f t="shared" si="11"/>
        <v>0</v>
      </c>
      <c r="AC39" s="356" t="str">
        <f t="shared" ca="1" si="12"/>
        <v>0 Month,  22 Days</v>
      </c>
      <c r="AD39" s="114" t="str">
        <f t="shared" ca="1" si="22"/>
        <v>3 Year, 10 Month, 30 Days</v>
      </c>
      <c r="AE39" s="114">
        <f t="shared" si="14"/>
        <v>48</v>
      </c>
      <c r="AF39" s="114">
        <f t="shared" si="15"/>
        <v>1</v>
      </c>
      <c r="AG39" s="354" t="str">
        <f t="shared" si="16"/>
        <v>CA04</v>
      </c>
      <c r="AH39" s="114">
        <f>IF(ISNA(VLOOKUP(L39,'MASTER DATA'!$A$1:$F$192,6,0)),0,VLOOKUP(L39,'MASTER DATA'!$A$1:$F$192,6,0))*AE39</f>
        <v>460.80000000000007</v>
      </c>
      <c r="AI39" s="354" t="str">
        <f>VLOOKUP($D39,'warehouse mapping'!$AN$7:$AO$17,2,0)</f>
        <v>Aktif</v>
      </c>
      <c r="AJ39" s="114">
        <f t="shared" si="17"/>
        <v>0</v>
      </c>
      <c r="AK39" s="354" t="str">
        <f t="shared" si="18"/>
        <v/>
      </c>
      <c r="AL39" s="354" t="s">
        <v>170</v>
      </c>
      <c r="AM39" s="354">
        <f t="shared" si="19"/>
        <v>1</v>
      </c>
      <c r="AN39" s="354" t="b">
        <f t="shared" si="21"/>
        <v>1</v>
      </c>
    </row>
    <row r="40" spans="1:40" s="354" customFormat="1">
      <c r="A40" s="354" t="str">
        <f t="shared" si="0"/>
        <v>CA04C02550032916</v>
      </c>
      <c r="B40" s="354">
        <f t="shared" si="1"/>
        <v>0</v>
      </c>
      <c r="C40" s="354">
        <f t="shared" si="2"/>
        <v>0</v>
      </c>
      <c r="D40" s="354" t="str">
        <f t="shared" si="3"/>
        <v>CA</v>
      </c>
      <c r="E40" s="354" t="str">
        <f t="shared" si="4"/>
        <v>04</v>
      </c>
      <c r="F40" s="354" t="str">
        <f t="shared" si="5"/>
        <v>C</v>
      </c>
      <c r="G40" s="355" t="str">
        <f t="shared" si="20"/>
        <v>02</v>
      </c>
      <c r="H40" s="232" t="s">
        <v>402</v>
      </c>
      <c r="I40" s="232">
        <v>12658123</v>
      </c>
      <c r="J40" s="233">
        <v>46219</v>
      </c>
      <c r="K40" s="233">
        <v>47626</v>
      </c>
      <c r="L40" s="234">
        <v>550032916</v>
      </c>
      <c r="M40" s="232" t="str">
        <f>IF(ISNA(VLOOKUP(L40,'MASTER DATA'!$A$1:$B$192,2,0)),"",VLOOKUP(L40,'MASTER DATA'!$A$1:$B$192,2,0))</f>
        <v>Turbo T 68_1*209L_A227</v>
      </c>
      <c r="N40" s="232">
        <v>4</v>
      </c>
      <c r="O40" s="232">
        <f t="shared" si="6"/>
        <v>1</v>
      </c>
      <c r="P40" s="232">
        <f t="shared" si="7"/>
        <v>0</v>
      </c>
      <c r="Q40" s="232">
        <f>VLOOKUP(L40,'MASTER DATA'!$A$1:$E$192,5,0)</f>
        <v>4</v>
      </c>
      <c r="R40" s="234">
        <f>SUMIF('picking of the day'!$H$4:$H$358,WMS!H40&amp;WMS!L40,'picking of the day'!$E$4:$E$358)</f>
        <v>0</v>
      </c>
      <c r="U40" s="114">
        <f>IF(ISNA(VLOOKUP(H40,'data putaway'!$A$1:$E$530,3,0)),0,VLOOKUP(H40,'data putaway'!$A$1:$E$530,3,0))</f>
        <v>0</v>
      </c>
      <c r="V40" s="354">
        <f t="shared" si="8"/>
        <v>4</v>
      </c>
      <c r="W40" s="114">
        <f>IF(ISNA(VLOOKUP(H40,'data putaway'!$A$1:$E$530,2,0)),0,VLOOKUP(H40,'data putaway'!$A$1:$E$530,2,0))</f>
        <v>0</v>
      </c>
      <c r="X40" s="354" t="b">
        <f t="shared" si="9"/>
        <v>0</v>
      </c>
      <c r="Y40" s="354">
        <f>IF(ISNA(VLOOKUP(H40,'data putaway'!$A$1:$E$530,4,0)),0,VLOOKUP(H40,'data putaway'!$A$1:$E$530,4,0))</f>
        <v>0</v>
      </c>
      <c r="Z40" s="113">
        <f>IF(ISNA(VLOOKUP(H40,'data putaway'!$A$1:$E$530,5,0)),0,VLOOKUP(H40,'data putaway'!$A$1:$E$530,5,0))</f>
        <v>0</v>
      </c>
      <c r="AA40" s="354" t="b">
        <f t="shared" si="10"/>
        <v>0</v>
      </c>
      <c r="AB40" s="354" t="b">
        <f t="shared" si="11"/>
        <v>0</v>
      </c>
      <c r="AC40" s="356" t="str">
        <f t="shared" ca="1" si="12"/>
        <v>2 Month,  2 Days</v>
      </c>
      <c r="AD40" s="114" t="str">
        <f t="shared" ca="1" si="22"/>
        <v>3 Year, 8 Month, 5 Days</v>
      </c>
      <c r="AE40" s="114">
        <f t="shared" si="14"/>
        <v>4</v>
      </c>
      <c r="AF40" s="114">
        <f t="shared" si="15"/>
        <v>1</v>
      </c>
      <c r="AG40" s="354" t="str">
        <f t="shared" si="16"/>
        <v>CA04</v>
      </c>
      <c r="AH40" s="114">
        <f>IF(ISNA(VLOOKUP(L40,'MASTER DATA'!$A$1:$F$192,6,0)),0,VLOOKUP(L40,'MASTER DATA'!$A$1:$F$192,6,0))*AE40</f>
        <v>836</v>
      </c>
      <c r="AI40" s="354" t="str">
        <f>VLOOKUP($D40,'warehouse mapping'!$AN$7:$AO$17,2,0)</f>
        <v>Aktif</v>
      </c>
      <c r="AJ40" s="114">
        <f t="shared" si="17"/>
        <v>0</v>
      </c>
      <c r="AK40" s="354" t="str">
        <f t="shared" si="18"/>
        <v/>
      </c>
      <c r="AL40" s="354" t="s">
        <v>3206</v>
      </c>
      <c r="AM40" s="354">
        <f t="shared" si="19"/>
        <v>1</v>
      </c>
      <c r="AN40" s="354" t="b">
        <f t="shared" si="21"/>
        <v>1</v>
      </c>
    </row>
    <row r="41" spans="1:40" s="354" customFormat="1">
      <c r="A41" s="354" t="str">
        <f t="shared" si="0"/>
        <v>CA04D01550062464</v>
      </c>
      <c r="B41" s="354">
        <f t="shared" si="1"/>
        <v>0</v>
      </c>
      <c r="C41" s="354">
        <f t="shared" si="2"/>
        <v>0</v>
      </c>
      <c r="D41" s="354" t="str">
        <f t="shared" si="3"/>
        <v>CA</v>
      </c>
      <c r="E41" s="354" t="str">
        <f t="shared" si="4"/>
        <v>04</v>
      </c>
      <c r="F41" s="354" t="str">
        <f t="shared" si="5"/>
        <v>D</v>
      </c>
      <c r="G41" s="355" t="str">
        <f t="shared" si="20"/>
        <v>01</v>
      </c>
      <c r="H41" s="232" t="s">
        <v>403</v>
      </c>
      <c r="I41" s="232" t="s">
        <v>3310</v>
      </c>
      <c r="J41" s="233">
        <v>46261</v>
      </c>
      <c r="K41" s="233">
        <v>47712</v>
      </c>
      <c r="L41" s="234">
        <v>550062464</v>
      </c>
      <c r="M41" s="232" t="str">
        <f>IF(ISNA(VLOOKUP(L41,'MASTER DATA'!$A$1:$B$192,2,0)),"",VLOOKUP(L41,'MASTER DATA'!$A$1:$B$192,2,0))</f>
        <v>Adv4TAX7Sc10W30SNMB_12*0.8L_A04W</v>
      </c>
      <c r="N41" s="232">
        <v>48</v>
      </c>
      <c r="O41" s="232">
        <f t="shared" si="6"/>
        <v>1</v>
      </c>
      <c r="P41" s="232">
        <f t="shared" si="7"/>
        <v>0</v>
      </c>
      <c r="Q41" s="232">
        <f>VLOOKUP(L41,'MASTER DATA'!$A$1:$E$192,5,0)</f>
        <v>48</v>
      </c>
      <c r="R41" s="234">
        <f>SUMIF('picking of the day'!$H$4:$H$358,WMS!H41&amp;WMS!L41,'picking of the day'!$E$4:$E$358)</f>
        <v>0</v>
      </c>
      <c r="U41" s="114">
        <f>IF(ISNA(VLOOKUP(H41,'data putaway'!$A$1:$E$530,3,0)),0,VLOOKUP(H41,'data putaway'!$A$1:$E$530,3,0))</f>
        <v>0</v>
      </c>
      <c r="V41" s="354">
        <f t="shared" si="8"/>
        <v>48</v>
      </c>
      <c r="W41" s="114">
        <f>IF(ISNA(VLOOKUP(H41,'data putaway'!$A$1:$E$530,2,0)),0,VLOOKUP(H41,'data putaway'!$A$1:$E$530,2,0))</f>
        <v>0</v>
      </c>
      <c r="X41" s="354" t="b">
        <f t="shared" si="9"/>
        <v>0</v>
      </c>
      <c r="Y41" s="354">
        <f>IF(ISNA(VLOOKUP(H41,'data putaway'!$A$1:$E$530,4,0)),0,VLOOKUP(H41,'data putaway'!$A$1:$E$530,4,0))</f>
        <v>0</v>
      </c>
      <c r="Z41" s="113">
        <f>IF(ISNA(VLOOKUP(H41,'data putaway'!$A$1:$E$530,5,0)),0,VLOOKUP(H41,'data putaway'!$A$1:$E$530,5,0))</f>
        <v>0</v>
      </c>
      <c r="AA41" s="354" t="b">
        <f t="shared" si="10"/>
        <v>0</v>
      </c>
      <c r="AB41" s="354" t="b">
        <f t="shared" si="11"/>
        <v>0</v>
      </c>
      <c r="AC41" s="356" t="str">
        <f t="shared" ca="1" si="12"/>
        <v>0 Month,  22 Days</v>
      </c>
      <c r="AD41" s="114" t="str">
        <f t="shared" ca="1" si="22"/>
        <v>3 Year, 10 Month, 30 Days</v>
      </c>
      <c r="AE41" s="114">
        <f t="shared" si="14"/>
        <v>48</v>
      </c>
      <c r="AF41" s="114">
        <f t="shared" si="15"/>
        <v>1</v>
      </c>
      <c r="AG41" s="354" t="str">
        <f t="shared" si="16"/>
        <v>CA04</v>
      </c>
      <c r="AH41" s="114">
        <f>IF(ISNA(VLOOKUP(L41,'MASTER DATA'!$A$1:$F$192,6,0)),0,VLOOKUP(L41,'MASTER DATA'!$A$1:$F$192,6,0))*AE41</f>
        <v>460.80000000000007</v>
      </c>
      <c r="AI41" s="354" t="str">
        <f>VLOOKUP($D41,'warehouse mapping'!$AN$7:$AO$17,2,0)</f>
        <v>Aktif</v>
      </c>
      <c r="AJ41" s="114">
        <f t="shared" si="17"/>
        <v>0</v>
      </c>
      <c r="AK41" s="354" t="str">
        <f t="shared" si="18"/>
        <v/>
      </c>
      <c r="AL41" s="354" t="s">
        <v>170</v>
      </c>
      <c r="AM41" s="354">
        <f t="shared" si="19"/>
        <v>1</v>
      </c>
      <c r="AN41" s="354" t="b">
        <f t="shared" si="21"/>
        <v>1</v>
      </c>
    </row>
    <row r="42" spans="1:40" s="354" customFormat="1">
      <c r="A42" s="354" t="str">
        <f t="shared" si="0"/>
        <v>CA04D02550062631</v>
      </c>
      <c r="B42" s="354">
        <f t="shared" si="1"/>
        <v>0</v>
      </c>
      <c r="C42" s="354">
        <f t="shared" si="2"/>
        <v>0</v>
      </c>
      <c r="D42" s="354" t="str">
        <f t="shared" si="3"/>
        <v>CA</v>
      </c>
      <c r="E42" s="354" t="str">
        <f t="shared" si="4"/>
        <v>04</v>
      </c>
      <c r="F42" s="354" t="str">
        <f t="shared" si="5"/>
        <v>D</v>
      </c>
      <c r="G42" s="355" t="str">
        <f t="shared" si="20"/>
        <v>02</v>
      </c>
      <c r="H42" s="232" t="s">
        <v>404</v>
      </c>
      <c r="I42" s="232" t="s">
        <v>3209</v>
      </c>
      <c r="J42" s="233">
        <v>46233</v>
      </c>
      <c r="K42" s="233">
        <v>47628</v>
      </c>
      <c r="L42" s="234">
        <v>550062631</v>
      </c>
      <c r="M42" s="232" t="str">
        <f>IF(ISNA(VLOOKUP(L42,'MASTER DATA'!$A$1:$B$192,2,0)),"",VLOOKUP(L42,'MASTER DATA'!$A$1:$B$192,2,0))</f>
        <v>KawaSemiSyn10W40SLMA_12*1L_A734</v>
      </c>
      <c r="N42" s="232">
        <v>44</v>
      </c>
      <c r="O42" s="232">
        <f t="shared" si="6"/>
        <v>1</v>
      </c>
      <c r="P42" s="232">
        <f t="shared" si="7"/>
        <v>0</v>
      </c>
      <c r="Q42" s="232">
        <f>VLOOKUP(L42,'MASTER DATA'!$A$1:$E$192,5,0)</f>
        <v>44</v>
      </c>
      <c r="R42" s="234">
        <f>SUMIF('picking of the day'!$H$4:$H$358,WMS!H42&amp;WMS!L42,'picking of the day'!$E$4:$E$358)</f>
        <v>0</v>
      </c>
      <c r="U42" s="114">
        <f>IF(ISNA(VLOOKUP(H42,'data putaway'!$A$1:$E$530,3,0)),0,VLOOKUP(H42,'data putaway'!$A$1:$E$530,3,0))</f>
        <v>0</v>
      </c>
      <c r="V42" s="354">
        <f t="shared" si="8"/>
        <v>44</v>
      </c>
      <c r="W42" s="114">
        <f>IF(ISNA(VLOOKUP(H42,'data putaway'!$A$1:$E$530,2,0)),0,VLOOKUP(H42,'data putaway'!$A$1:$E$530,2,0))</f>
        <v>0</v>
      </c>
      <c r="X42" s="354" t="b">
        <f t="shared" si="9"/>
        <v>0</v>
      </c>
      <c r="Y42" s="354">
        <f>IF(ISNA(VLOOKUP(H42,'data putaway'!$A$1:$E$530,4,0)),0,VLOOKUP(H42,'data putaway'!$A$1:$E$530,4,0))</f>
        <v>0</v>
      </c>
      <c r="Z42" s="113">
        <f>IF(ISNA(VLOOKUP(H42,'data putaway'!$A$1:$E$530,5,0)),0,VLOOKUP(H42,'data putaway'!$A$1:$E$530,5,0))</f>
        <v>0</v>
      </c>
      <c r="AA42" s="354" t="b">
        <f t="shared" si="10"/>
        <v>0</v>
      </c>
      <c r="AB42" s="354" t="b">
        <f t="shared" si="11"/>
        <v>0</v>
      </c>
      <c r="AC42" s="356" t="str">
        <f t="shared" ca="1" si="12"/>
        <v>1 Month,  19 Days</v>
      </c>
      <c r="AD42" s="114" t="str">
        <f t="shared" ca="1" si="22"/>
        <v>3 Year, 8 Month, 7 Days</v>
      </c>
      <c r="AE42" s="114">
        <f t="shared" si="14"/>
        <v>44</v>
      </c>
      <c r="AF42" s="114">
        <f t="shared" si="15"/>
        <v>1</v>
      </c>
      <c r="AG42" s="354" t="str">
        <f t="shared" si="16"/>
        <v>CA04</v>
      </c>
      <c r="AH42" s="114">
        <f>IF(ISNA(VLOOKUP(L42,'MASTER DATA'!$A$1:$F$192,6,0)),0,VLOOKUP(L42,'MASTER DATA'!$A$1:$F$192,6,0))*AE42</f>
        <v>528</v>
      </c>
      <c r="AI42" s="354" t="str">
        <f>VLOOKUP($D42,'warehouse mapping'!$AN$7:$AO$17,2,0)</f>
        <v>Aktif</v>
      </c>
      <c r="AJ42" s="114">
        <f t="shared" si="17"/>
        <v>0</v>
      </c>
      <c r="AK42" s="354" t="str">
        <f t="shared" si="18"/>
        <v/>
      </c>
      <c r="AL42" s="354" t="s">
        <v>170</v>
      </c>
      <c r="AM42" s="354">
        <f t="shared" si="19"/>
        <v>1</v>
      </c>
      <c r="AN42" s="354" t="b">
        <f t="shared" si="21"/>
        <v>1</v>
      </c>
    </row>
    <row r="43" spans="1:40" s="354" customFormat="1">
      <c r="A43" s="354" t="str">
        <f t="shared" si="0"/>
        <v>CA04E01550062464</v>
      </c>
      <c r="B43" s="354">
        <f t="shared" si="1"/>
        <v>0</v>
      </c>
      <c r="C43" s="354">
        <f t="shared" si="2"/>
        <v>0</v>
      </c>
      <c r="D43" s="354" t="str">
        <f t="shared" si="3"/>
        <v>CA</v>
      </c>
      <c r="E43" s="354" t="str">
        <f t="shared" si="4"/>
        <v>04</v>
      </c>
      <c r="F43" s="354" t="str">
        <f t="shared" si="5"/>
        <v>E</v>
      </c>
      <c r="G43" s="355" t="str">
        <f t="shared" si="20"/>
        <v>01</v>
      </c>
      <c r="H43" s="232" t="s">
        <v>405</v>
      </c>
      <c r="I43" s="232" t="s">
        <v>3310</v>
      </c>
      <c r="J43" s="233">
        <v>46261</v>
      </c>
      <c r="K43" s="233">
        <v>47712</v>
      </c>
      <c r="L43" s="234">
        <v>550062464</v>
      </c>
      <c r="M43" s="232" t="str">
        <f>IF(ISNA(VLOOKUP(L43,'MASTER DATA'!$A$1:$B$192,2,0)),"",VLOOKUP(L43,'MASTER DATA'!$A$1:$B$192,2,0))</f>
        <v>Adv4TAX7Sc10W30SNMB_12*0.8L_A04W</v>
      </c>
      <c r="N43" s="232">
        <v>48</v>
      </c>
      <c r="O43" s="232">
        <f t="shared" si="6"/>
        <v>1</v>
      </c>
      <c r="P43" s="232">
        <f t="shared" si="7"/>
        <v>0</v>
      </c>
      <c r="Q43" s="232">
        <f>VLOOKUP(L43,'MASTER DATA'!$A$1:$E$192,5,0)</f>
        <v>48</v>
      </c>
      <c r="R43" s="234">
        <f>SUMIF('picking of the day'!$H$4:$H$358,WMS!H43&amp;WMS!L43,'picking of the day'!$E$4:$E$358)</f>
        <v>0</v>
      </c>
      <c r="U43" s="114">
        <f>IF(ISNA(VLOOKUP(H43,'data putaway'!$A$1:$E$530,3,0)),0,VLOOKUP(H43,'data putaway'!$A$1:$E$530,3,0))</f>
        <v>0</v>
      </c>
      <c r="V43" s="354">
        <f t="shared" si="8"/>
        <v>48</v>
      </c>
      <c r="W43" s="114">
        <f>IF(ISNA(VLOOKUP(H43,'data putaway'!$A$1:$E$530,2,0)),0,VLOOKUP(H43,'data putaway'!$A$1:$E$530,2,0))</f>
        <v>0</v>
      </c>
      <c r="X43" s="354" t="b">
        <f t="shared" si="9"/>
        <v>0</v>
      </c>
      <c r="Y43" s="354">
        <f>IF(ISNA(VLOOKUP(H43,'data putaway'!$A$1:$E$530,4,0)),0,VLOOKUP(H43,'data putaway'!$A$1:$E$530,4,0))</f>
        <v>0</v>
      </c>
      <c r="Z43" s="113">
        <f>IF(ISNA(VLOOKUP(H43,'data putaway'!$A$1:$E$530,5,0)),0,VLOOKUP(H43,'data putaway'!$A$1:$E$530,5,0))</f>
        <v>0</v>
      </c>
      <c r="AA43" s="354" t="b">
        <f t="shared" si="10"/>
        <v>0</v>
      </c>
      <c r="AB43" s="354" t="b">
        <f t="shared" si="11"/>
        <v>0</v>
      </c>
      <c r="AC43" s="356" t="str">
        <f t="shared" ca="1" si="12"/>
        <v>0 Month,  22 Days</v>
      </c>
      <c r="AD43" s="114" t="str">
        <f t="shared" ca="1" si="22"/>
        <v>3 Year, 10 Month, 30 Days</v>
      </c>
      <c r="AE43" s="114">
        <f t="shared" si="14"/>
        <v>48</v>
      </c>
      <c r="AF43" s="114">
        <f t="shared" si="15"/>
        <v>1</v>
      </c>
      <c r="AG43" s="354" t="str">
        <f t="shared" si="16"/>
        <v>CA04</v>
      </c>
      <c r="AH43" s="114">
        <f>IF(ISNA(VLOOKUP(L43,'MASTER DATA'!$A$1:$F$192,6,0)),0,VLOOKUP(L43,'MASTER DATA'!$A$1:$F$192,6,0))*AE43</f>
        <v>460.80000000000007</v>
      </c>
      <c r="AI43" s="354" t="str">
        <f>VLOOKUP($D43,'warehouse mapping'!$AN$7:$AO$17,2,0)</f>
        <v>Aktif</v>
      </c>
      <c r="AJ43" s="114">
        <f t="shared" si="17"/>
        <v>0</v>
      </c>
      <c r="AK43" s="354" t="str">
        <f t="shared" si="18"/>
        <v/>
      </c>
      <c r="AL43" s="354" t="s">
        <v>170</v>
      </c>
      <c r="AM43" s="354">
        <f t="shared" si="19"/>
        <v>1</v>
      </c>
      <c r="AN43" s="354" t="b">
        <f t="shared" si="21"/>
        <v>1</v>
      </c>
    </row>
    <row r="44" spans="1:40" s="354" customFormat="1">
      <c r="A44" s="354" t="str">
        <f t="shared" si="0"/>
        <v>CA04E02550062631</v>
      </c>
      <c r="B44" s="354">
        <f t="shared" si="1"/>
        <v>0</v>
      </c>
      <c r="C44" s="354">
        <f t="shared" si="2"/>
        <v>0</v>
      </c>
      <c r="D44" s="354" t="str">
        <f t="shared" si="3"/>
        <v>CA</v>
      </c>
      <c r="E44" s="354" t="str">
        <f t="shared" si="4"/>
        <v>04</v>
      </c>
      <c r="F44" s="354" t="str">
        <f t="shared" si="5"/>
        <v>E</v>
      </c>
      <c r="G44" s="355" t="str">
        <f t="shared" si="20"/>
        <v>02</v>
      </c>
      <c r="H44" s="232" t="s">
        <v>406</v>
      </c>
      <c r="I44" s="232" t="s">
        <v>3209</v>
      </c>
      <c r="J44" s="233">
        <v>46233</v>
      </c>
      <c r="K44" s="233">
        <v>47628</v>
      </c>
      <c r="L44" s="234">
        <v>550062631</v>
      </c>
      <c r="M44" s="232" t="str">
        <f>IF(ISNA(VLOOKUP(L44,'MASTER DATA'!$A$1:$B$192,2,0)),"",VLOOKUP(L44,'MASTER DATA'!$A$1:$B$192,2,0))</f>
        <v>KawaSemiSyn10W40SLMA_12*1L_A734</v>
      </c>
      <c r="N44" s="232">
        <v>44</v>
      </c>
      <c r="O44" s="232">
        <f t="shared" si="6"/>
        <v>1</v>
      </c>
      <c r="P44" s="232">
        <f t="shared" si="7"/>
        <v>0</v>
      </c>
      <c r="Q44" s="232">
        <f>VLOOKUP(L44,'MASTER DATA'!$A$1:$E$192,5,0)</f>
        <v>44</v>
      </c>
      <c r="R44" s="234">
        <f>SUMIF('picking of the day'!$H$4:$H$358,WMS!H44&amp;WMS!L44,'picking of the day'!$E$4:$E$358)</f>
        <v>0</v>
      </c>
      <c r="U44" s="114">
        <f>IF(ISNA(VLOOKUP(H44,'data putaway'!$A$1:$E$530,3,0)),0,VLOOKUP(H44,'data putaway'!$A$1:$E$530,3,0))</f>
        <v>0</v>
      </c>
      <c r="V44" s="354">
        <f t="shared" si="8"/>
        <v>44</v>
      </c>
      <c r="W44" s="114">
        <f>IF(ISNA(VLOOKUP(H44,'data putaway'!$A$1:$E$530,2,0)),0,VLOOKUP(H44,'data putaway'!$A$1:$E$530,2,0))</f>
        <v>0</v>
      </c>
      <c r="X44" s="354" t="b">
        <f t="shared" si="9"/>
        <v>0</v>
      </c>
      <c r="Y44" s="354">
        <f>IF(ISNA(VLOOKUP(H44,'data putaway'!$A$1:$E$530,4,0)),0,VLOOKUP(H44,'data putaway'!$A$1:$E$530,4,0))</f>
        <v>0</v>
      </c>
      <c r="Z44" s="113">
        <f>IF(ISNA(VLOOKUP(H44,'data putaway'!$A$1:$E$530,5,0)),0,VLOOKUP(H44,'data putaway'!$A$1:$E$530,5,0))</f>
        <v>0</v>
      </c>
      <c r="AA44" s="354" t="b">
        <f t="shared" si="10"/>
        <v>0</v>
      </c>
      <c r="AB44" s="354" t="b">
        <f t="shared" si="11"/>
        <v>0</v>
      </c>
      <c r="AC44" s="356" t="str">
        <f t="shared" ca="1" si="12"/>
        <v>1 Month,  19 Days</v>
      </c>
      <c r="AD44" s="114" t="str">
        <f t="shared" ca="1" si="22"/>
        <v>3 Year, 8 Month, 7 Days</v>
      </c>
      <c r="AE44" s="114">
        <f t="shared" si="14"/>
        <v>44</v>
      </c>
      <c r="AF44" s="114">
        <f t="shared" si="15"/>
        <v>1</v>
      </c>
      <c r="AG44" s="354" t="str">
        <f t="shared" si="16"/>
        <v>CA04</v>
      </c>
      <c r="AH44" s="114">
        <f>IF(ISNA(VLOOKUP(L44,'MASTER DATA'!$A$1:$F$192,6,0)),0,VLOOKUP(L44,'MASTER DATA'!$A$1:$F$192,6,0))*AE44</f>
        <v>528</v>
      </c>
      <c r="AI44" s="354" t="str">
        <f>VLOOKUP($D44,'warehouse mapping'!$AN$7:$AO$17,2,0)</f>
        <v>Aktif</v>
      </c>
      <c r="AJ44" s="114">
        <f t="shared" si="17"/>
        <v>0</v>
      </c>
      <c r="AK44" s="354" t="str">
        <f t="shared" si="18"/>
        <v/>
      </c>
      <c r="AL44" s="354" t="s">
        <v>170</v>
      </c>
      <c r="AM44" s="354">
        <f t="shared" si="19"/>
        <v>1</v>
      </c>
      <c r="AN44" s="354" t="b">
        <f t="shared" si="21"/>
        <v>1</v>
      </c>
    </row>
    <row r="45" spans="1:40" s="354" customFormat="1">
      <c r="A45" s="354" t="str">
        <f t="shared" si="0"/>
        <v>CA05A01550027259</v>
      </c>
      <c r="B45" s="354">
        <f t="shared" si="1"/>
        <v>0</v>
      </c>
      <c r="C45" s="354">
        <f t="shared" si="2"/>
        <v>0</v>
      </c>
      <c r="D45" s="354" t="str">
        <f t="shared" si="3"/>
        <v>CA</v>
      </c>
      <c r="E45" s="354" t="str">
        <f t="shared" si="4"/>
        <v>05</v>
      </c>
      <c r="F45" s="354" t="str">
        <f t="shared" si="5"/>
        <v>A</v>
      </c>
      <c r="G45" s="355" t="str">
        <f t="shared" si="20"/>
        <v>01</v>
      </c>
      <c r="H45" s="232" t="s">
        <v>407</v>
      </c>
      <c r="I45" s="232">
        <v>12688349</v>
      </c>
      <c r="J45" s="233">
        <v>46276</v>
      </c>
      <c r="K45" s="233">
        <v>47716</v>
      </c>
      <c r="L45" s="234">
        <v>550027259</v>
      </c>
      <c r="M45" s="232" t="str">
        <f>IF(ISNA(VLOOKUP(L45,'MASTER DATA'!$A$1:$B$192,2,0)),"",VLOOKUP(L45,'MASTER DATA'!$A$1:$B$192,2,0))</f>
        <v>Gadus S2 V220 2_1*770kg_A227</v>
      </c>
      <c r="N45" s="232">
        <v>1</v>
      </c>
      <c r="O45" s="232">
        <f t="shared" si="6"/>
        <v>1</v>
      </c>
      <c r="P45" s="232">
        <f t="shared" si="7"/>
        <v>0</v>
      </c>
      <c r="Q45" s="232">
        <f>VLOOKUP(L45,'MASTER DATA'!$A$1:$E$192,5,0)</f>
        <v>1</v>
      </c>
      <c r="R45" s="234">
        <f>SUMIF('picking of the day'!$H$4:$H$358,WMS!H45&amp;WMS!L45,'picking of the day'!$E$4:$E$358)</f>
        <v>0</v>
      </c>
      <c r="U45" s="114">
        <f>IF(ISNA(VLOOKUP(H45,'data putaway'!$A$1:$E$530,3,0)),0,VLOOKUP(H45,'data putaway'!$A$1:$E$530,3,0))</f>
        <v>0</v>
      </c>
      <c r="V45" s="354">
        <f t="shared" si="8"/>
        <v>1</v>
      </c>
      <c r="W45" s="114">
        <f>IF(ISNA(VLOOKUP(H45,'data putaway'!$A$1:$E$530,2,0)),0,VLOOKUP(H45,'data putaway'!$A$1:$E$530,2,0))</f>
        <v>0</v>
      </c>
      <c r="X45" s="354" t="b">
        <f t="shared" si="9"/>
        <v>0</v>
      </c>
      <c r="Y45" s="354">
        <f>IF(ISNA(VLOOKUP(H45,'data putaway'!$A$1:$E$530,4,0)),0,VLOOKUP(H45,'data putaway'!$A$1:$E$530,4,0))</f>
        <v>0</v>
      </c>
      <c r="Z45" s="113">
        <f>IF(ISNA(VLOOKUP(H45,'data putaway'!$A$1:$E$530,5,0)),0,VLOOKUP(H45,'data putaway'!$A$1:$E$530,5,0))</f>
        <v>0</v>
      </c>
      <c r="AA45" s="354" t="b">
        <f t="shared" si="10"/>
        <v>0</v>
      </c>
      <c r="AB45" s="354" t="b">
        <f t="shared" si="11"/>
        <v>0</v>
      </c>
      <c r="AC45" s="356" t="str">
        <f t="shared" ca="1" si="12"/>
        <v>0 Month,  7 Days</v>
      </c>
      <c r="AD45" s="114" t="str">
        <f t="shared" ca="1" si="22"/>
        <v>3 Year, 11 Month, 3 Days</v>
      </c>
      <c r="AE45" s="114">
        <f t="shared" si="14"/>
        <v>1</v>
      </c>
      <c r="AF45" s="114">
        <f t="shared" si="15"/>
        <v>1</v>
      </c>
      <c r="AG45" s="354" t="str">
        <f t="shared" si="16"/>
        <v>CA05</v>
      </c>
      <c r="AH45" s="114">
        <f>IF(ISNA(VLOOKUP(L45,'MASTER DATA'!$A$1:$F$192,6,0)),0,VLOOKUP(L45,'MASTER DATA'!$A$1:$F$192,6,0))*AE45</f>
        <v>770</v>
      </c>
      <c r="AI45" s="354" t="str">
        <f>VLOOKUP($D45,'warehouse mapping'!$AN$7:$AO$17,2,0)</f>
        <v>Aktif</v>
      </c>
      <c r="AJ45" s="114">
        <f t="shared" si="17"/>
        <v>0</v>
      </c>
      <c r="AK45" s="354" t="str">
        <f t="shared" si="18"/>
        <v/>
      </c>
      <c r="AL45" s="354" t="s">
        <v>3206</v>
      </c>
      <c r="AM45" s="354">
        <f t="shared" si="19"/>
        <v>1</v>
      </c>
      <c r="AN45" s="354" t="b">
        <f t="shared" si="21"/>
        <v>1</v>
      </c>
    </row>
    <row r="46" spans="1:40" s="354" customFormat="1">
      <c r="A46" s="354" t="str">
        <f t="shared" si="0"/>
        <v>CA05A02550027259</v>
      </c>
      <c r="B46" s="354">
        <f t="shared" si="1"/>
        <v>0</v>
      </c>
      <c r="C46" s="354">
        <f t="shared" si="2"/>
        <v>0</v>
      </c>
      <c r="D46" s="354" t="str">
        <f t="shared" si="3"/>
        <v>CA</v>
      </c>
      <c r="E46" s="354" t="str">
        <f t="shared" si="4"/>
        <v>05</v>
      </c>
      <c r="F46" s="354" t="str">
        <f t="shared" si="5"/>
        <v>A</v>
      </c>
      <c r="G46" s="355" t="str">
        <f t="shared" si="20"/>
        <v>02</v>
      </c>
      <c r="H46" s="232" t="s">
        <v>408</v>
      </c>
      <c r="I46" s="232">
        <v>12688349</v>
      </c>
      <c r="J46" s="233">
        <v>46276</v>
      </c>
      <c r="K46" s="233">
        <v>47716</v>
      </c>
      <c r="L46" s="234">
        <v>550027259</v>
      </c>
      <c r="M46" s="232" t="str">
        <f>IF(ISNA(VLOOKUP(L46,'MASTER DATA'!$A$1:$B$192,2,0)),"",VLOOKUP(L46,'MASTER DATA'!$A$1:$B$192,2,0))</f>
        <v>Gadus S2 V220 2_1*770kg_A227</v>
      </c>
      <c r="N46" s="232">
        <v>1</v>
      </c>
      <c r="O46" s="232">
        <f t="shared" si="6"/>
        <v>1</v>
      </c>
      <c r="P46" s="232">
        <f t="shared" si="7"/>
        <v>0</v>
      </c>
      <c r="Q46" s="232">
        <f>VLOOKUP(L46,'MASTER DATA'!$A$1:$E$192,5,0)</f>
        <v>1</v>
      </c>
      <c r="R46" s="234">
        <f>SUMIF('picking of the day'!$H$4:$H$358,WMS!H46&amp;WMS!L46,'picking of the day'!$E$4:$E$358)</f>
        <v>0</v>
      </c>
      <c r="U46" s="114">
        <f>IF(ISNA(VLOOKUP(H46,'data putaway'!$A$1:$E$530,3,0)),0,VLOOKUP(H46,'data putaway'!$A$1:$E$530,3,0))</f>
        <v>0</v>
      </c>
      <c r="V46" s="354">
        <f t="shared" si="8"/>
        <v>1</v>
      </c>
      <c r="W46" s="114">
        <f>IF(ISNA(VLOOKUP(H46,'data putaway'!$A$1:$E$530,2,0)),0,VLOOKUP(H46,'data putaway'!$A$1:$E$530,2,0))</f>
        <v>0</v>
      </c>
      <c r="X46" s="354" t="b">
        <f t="shared" si="9"/>
        <v>0</v>
      </c>
      <c r="Y46" s="354">
        <f>IF(ISNA(VLOOKUP(H46,'data putaway'!$A$1:$E$530,4,0)),0,VLOOKUP(H46,'data putaway'!$A$1:$E$530,4,0))</f>
        <v>0</v>
      </c>
      <c r="Z46" s="113">
        <f>IF(ISNA(VLOOKUP(H46,'data putaway'!$A$1:$E$530,5,0)),0,VLOOKUP(H46,'data putaway'!$A$1:$E$530,5,0))</f>
        <v>0</v>
      </c>
      <c r="AA46" s="354" t="b">
        <f t="shared" si="10"/>
        <v>0</v>
      </c>
      <c r="AB46" s="354" t="b">
        <f t="shared" si="11"/>
        <v>0</v>
      </c>
      <c r="AC46" s="356" t="str">
        <f t="shared" ca="1" si="12"/>
        <v>0 Month,  7 Days</v>
      </c>
      <c r="AD46" s="114" t="str">
        <f t="shared" ca="1" si="22"/>
        <v>3 Year, 11 Month, 3 Days</v>
      </c>
      <c r="AE46" s="114">
        <f t="shared" si="14"/>
        <v>1</v>
      </c>
      <c r="AF46" s="114">
        <f t="shared" si="15"/>
        <v>1</v>
      </c>
      <c r="AG46" s="354" t="str">
        <f t="shared" si="16"/>
        <v>CA05</v>
      </c>
      <c r="AH46" s="114">
        <f>IF(ISNA(VLOOKUP(L46,'MASTER DATA'!$A$1:$F$192,6,0)),0,VLOOKUP(L46,'MASTER DATA'!$A$1:$F$192,6,0))*AE46</f>
        <v>770</v>
      </c>
      <c r="AI46" s="354" t="str">
        <f>VLOOKUP($D46,'warehouse mapping'!$AN$7:$AO$17,2,0)</f>
        <v>Aktif</v>
      </c>
      <c r="AJ46" s="114">
        <f t="shared" si="17"/>
        <v>0</v>
      </c>
      <c r="AK46" s="354" t="str">
        <f t="shared" si="18"/>
        <v/>
      </c>
      <c r="AL46" s="354" t="s">
        <v>3207</v>
      </c>
      <c r="AM46" s="354">
        <f t="shared" si="19"/>
        <v>1</v>
      </c>
      <c r="AN46" s="354" t="b">
        <f t="shared" si="21"/>
        <v>1</v>
      </c>
    </row>
    <row r="47" spans="1:40" s="354" customFormat="1">
      <c r="A47" s="354" t="str">
        <f t="shared" si="0"/>
        <v>CA05B01550062285</v>
      </c>
      <c r="B47" s="354">
        <f t="shared" si="1"/>
        <v>0</v>
      </c>
      <c r="C47" s="354">
        <f t="shared" si="2"/>
        <v>0</v>
      </c>
      <c r="D47" s="354" t="str">
        <f t="shared" si="3"/>
        <v>CA</v>
      </c>
      <c r="E47" s="354" t="str">
        <f t="shared" si="4"/>
        <v>05</v>
      </c>
      <c r="F47" s="354" t="str">
        <f t="shared" si="5"/>
        <v>B</v>
      </c>
      <c r="G47" s="355" t="str">
        <f t="shared" si="20"/>
        <v>01</v>
      </c>
      <c r="H47" s="232" t="s">
        <v>409</v>
      </c>
      <c r="I47" s="232">
        <v>12626161</v>
      </c>
      <c r="J47" s="233">
        <v>46122</v>
      </c>
      <c r="K47" s="233">
        <v>47563</v>
      </c>
      <c r="L47" s="234">
        <v>550062285</v>
      </c>
      <c r="M47" s="232" t="str">
        <f>IF(ISNA(VLOOKUP(L47,'MASTER DATA'!$A$1:$B$192,2,0)),"",VLOOKUP(L47,'MASTER DATA'!$A$1:$B$192,2,0))</f>
        <v>Gadus S3 V460DM 2_1*770kg_A227</v>
      </c>
      <c r="N47" s="232">
        <v>1</v>
      </c>
      <c r="O47" s="232">
        <f t="shared" si="6"/>
        <v>1</v>
      </c>
      <c r="P47" s="232">
        <f t="shared" si="7"/>
        <v>0</v>
      </c>
      <c r="Q47" s="232">
        <f>VLOOKUP(L47,'MASTER DATA'!$A$1:$E$192,5,0)</f>
        <v>1</v>
      </c>
      <c r="R47" s="234">
        <f>SUMIF('picking of the day'!$H$4:$H$358,WMS!H47&amp;WMS!L47,'picking of the day'!$E$4:$E$358)</f>
        <v>0</v>
      </c>
      <c r="U47" s="114">
        <f>IF(ISNA(VLOOKUP(H47,'data putaway'!$A$1:$E$530,3,0)),0,VLOOKUP(H47,'data putaway'!$A$1:$E$530,3,0))</f>
        <v>0</v>
      </c>
      <c r="V47" s="354">
        <f t="shared" si="8"/>
        <v>1</v>
      </c>
      <c r="W47" s="114">
        <f>IF(ISNA(VLOOKUP(H47,'data putaway'!$A$1:$E$530,2,0)),0,VLOOKUP(H47,'data putaway'!$A$1:$E$530,2,0))</f>
        <v>0</v>
      </c>
      <c r="X47" s="354" t="b">
        <f t="shared" si="9"/>
        <v>0</v>
      </c>
      <c r="Y47" s="354">
        <f>IF(ISNA(VLOOKUP(H47,'data putaway'!$A$1:$E$530,4,0)),0,VLOOKUP(H47,'data putaway'!$A$1:$E$530,4,0))</f>
        <v>0</v>
      </c>
      <c r="Z47" s="113">
        <f>IF(ISNA(VLOOKUP(H47,'data putaway'!$A$1:$E$530,5,0)),0,VLOOKUP(H47,'data putaway'!$A$1:$E$530,5,0))</f>
        <v>0</v>
      </c>
      <c r="AA47" s="354" t="b">
        <f t="shared" si="10"/>
        <v>0</v>
      </c>
      <c r="AB47" s="354" t="b">
        <f t="shared" si="11"/>
        <v>0</v>
      </c>
      <c r="AC47" s="356" t="str">
        <f t="shared" ca="1" si="12"/>
        <v>5 Month,  8 Days</v>
      </c>
      <c r="AD47" s="114" t="str">
        <f t="shared" ca="1" si="22"/>
        <v>3 Year, 6 Month, 3 Days</v>
      </c>
      <c r="AE47" s="114">
        <f t="shared" si="14"/>
        <v>1</v>
      </c>
      <c r="AF47" s="114">
        <f t="shared" si="15"/>
        <v>1</v>
      </c>
      <c r="AG47" s="354" t="str">
        <f t="shared" si="16"/>
        <v>CA05</v>
      </c>
      <c r="AH47" s="114">
        <f>IF(ISNA(VLOOKUP(L47,'MASTER DATA'!$A$1:$F$192,6,0)),0,VLOOKUP(L47,'MASTER DATA'!$A$1:$F$192,6,0))*AE47</f>
        <v>770</v>
      </c>
      <c r="AI47" s="354" t="str">
        <f>VLOOKUP($D47,'warehouse mapping'!$AN$7:$AO$17,2,0)</f>
        <v>Aktif</v>
      </c>
      <c r="AJ47" s="114">
        <f t="shared" si="17"/>
        <v>0</v>
      </c>
      <c r="AK47" s="354" t="str">
        <f t="shared" si="18"/>
        <v/>
      </c>
      <c r="AL47" s="354" t="s">
        <v>3205</v>
      </c>
      <c r="AM47" s="354">
        <f t="shared" si="19"/>
        <v>1</v>
      </c>
      <c r="AN47" s="354" t="b">
        <f t="shared" si="21"/>
        <v>1</v>
      </c>
    </row>
    <row r="48" spans="1:40" s="354" customFormat="1">
      <c r="A48" s="354" t="str">
        <f t="shared" si="0"/>
        <v>CA05B02550062285</v>
      </c>
      <c r="B48" s="354">
        <f t="shared" si="1"/>
        <v>0</v>
      </c>
      <c r="C48" s="354">
        <f t="shared" si="2"/>
        <v>0</v>
      </c>
      <c r="D48" s="354" t="str">
        <f t="shared" si="3"/>
        <v>CA</v>
      </c>
      <c r="E48" s="354" t="str">
        <f t="shared" si="4"/>
        <v>05</v>
      </c>
      <c r="F48" s="354" t="str">
        <f t="shared" si="5"/>
        <v>B</v>
      </c>
      <c r="G48" s="355" t="str">
        <f t="shared" si="20"/>
        <v>02</v>
      </c>
      <c r="H48" s="232" t="s">
        <v>410</v>
      </c>
      <c r="I48" s="232">
        <v>12626161</v>
      </c>
      <c r="J48" s="233">
        <v>46122</v>
      </c>
      <c r="K48" s="233">
        <v>47563</v>
      </c>
      <c r="L48" s="234">
        <v>550062285</v>
      </c>
      <c r="M48" s="232" t="str">
        <f>IF(ISNA(VLOOKUP(L48,'MASTER DATA'!$A$1:$B$192,2,0)),"",VLOOKUP(L48,'MASTER DATA'!$A$1:$B$192,2,0))</f>
        <v>Gadus S3 V460DM 2_1*770kg_A227</v>
      </c>
      <c r="N48" s="232">
        <v>1</v>
      </c>
      <c r="O48" s="232">
        <f t="shared" si="6"/>
        <v>1</v>
      </c>
      <c r="P48" s="232">
        <f t="shared" si="7"/>
        <v>0</v>
      </c>
      <c r="Q48" s="232">
        <f>VLOOKUP(L48,'MASTER DATA'!$A$1:$E$192,5,0)</f>
        <v>1</v>
      </c>
      <c r="R48" s="234">
        <f>SUMIF('picking of the day'!$H$4:$H$358,WMS!H48&amp;WMS!L48,'picking of the day'!$E$4:$E$358)</f>
        <v>0</v>
      </c>
      <c r="U48" s="114">
        <f>IF(ISNA(VLOOKUP(H48,'data putaway'!$A$1:$E$530,3,0)),0,VLOOKUP(H48,'data putaway'!$A$1:$E$530,3,0))</f>
        <v>0</v>
      </c>
      <c r="V48" s="354">
        <f t="shared" si="8"/>
        <v>1</v>
      </c>
      <c r="W48" s="114">
        <f>IF(ISNA(VLOOKUP(H48,'data putaway'!$A$1:$E$530,2,0)),0,VLOOKUP(H48,'data putaway'!$A$1:$E$530,2,0))</f>
        <v>0</v>
      </c>
      <c r="X48" s="354" t="b">
        <f t="shared" si="9"/>
        <v>0</v>
      </c>
      <c r="Y48" s="354">
        <f>IF(ISNA(VLOOKUP(H48,'data putaway'!$A$1:$E$530,4,0)),0,VLOOKUP(H48,'data putaway'!$A$1:$E$530,4,0))</f>
        <v>0</v>
      </c>
      <c r="Z48" s="113">
        <f>IF(ISNA(VLOOKUP(H48,'data putaway'!$A$1:$E$530,5,0)),0,VLOOKUP(H48,'data putaway'!$A$1:$E$530,5,0))</f>
        <v>0</v>
      </c>
      <c r="AA48" s="354" t="b">
        <f t="shared" si="10"/>
        <v>0</v>
      </c>
      <c r="AB48" s="354" t="b">
        <f t="shared" si="11"/>
        <v>0</v>
      </c>
      <c r="AC48" s="356" t="str">
        <f t="shared" ca="1" si="12"/>
        <v>5 Month,  8 Days</v>
      </c>
      <c r="AD48" s="114" t="str">
        <f t="shared" ca="1" si="22"/>
        <v>3 Year, 6 Month, 3 Days</v>
      </c>
      <c r="AE48" s="114">
        <f t="shared" si="14"/>
        <v>1</v>
      </c>
      <c r="AF48" s="114">
        <f t="shared" si="15"/>
        <v>1</v>
      </c>
      <c r="AG48" s="354" t="str">
        <f t="shared" si="16"/>
        <v>CA05</v>
      </c>
      <c r="AH48" s="114">
        <f>IF(ISNA(VLOOKUP(L48,'MASTER DATA'!$A$1:$F$192,6,0)),0,VLOOKUP(L48,'MASTER DATA'!$A$1:$F$192,6,0))*AE48</f>
        <v>770</v>
      </c>
      <c r="AI48" s="354" t="str">
        <f>VLOOKUP($D48,'warehouse mapping'!$AN$7:$AO$17,2,0)</f>
        <v>Aktif</v>
      </c>
      <c r="AJ48" s="114">
        <f t="shared" si="17"/>
        <v>0</v>
      </c>
      <c r="AK48" s="354" t="str">
        <f t="shared" si="18"/>
        <v/>
      </c>
      <c r="AL48" s="354" t="s">
        <v>3205</v>
      </c>
      <c r="AM48" s="354">
        <f t="shared" si="19"/>
        <v>1</v>
      </c>
      <c r="AN48" s="354" t="b">
        <f t="shared" si="21"/>
        <v>1</v>
      </c>
    </row>
    <row r="49" spans="1:40" s="354" customFormat="1">
      <c r="A49" s="354" t="str">
        <f t="shared" si="0"/>
        <v>CA05C01550062464</v>
      </c>
      <c r="B49" s="354">
        <f t="shared" si="1"/>
        <v>0</v>
      </c>
      <c r="C49" s="354">
        <f t="shared" si="2"/>
        <v>0</v>
      </c>
      <c r="D49" s="354" t="str">
        <f t="shared" si="3"/>
        <v>CA</v>
      </c>
      <c r="E49" s="354" t="str">
        <f t="shared" si="4"/>
        <v>05</v>
      </c>
      <c r="F49" s="354" t="str">
        <f t="shared" si="5"/>
        <v>C</v>
      </c>
      <c r="G49" s="355" t="str">
        <f t="shared" si="20"/>
        <v>01</v>
      </c>
      <c r="H49" s="232" t="s">
        <v>411</v>
      </c>
      <c r="I49" s="232" t="s">
        <v>3310</v>
      </c>
      <c r="J49" s="233">
        <v>46261</v>
      </c>
      <c r="K49" s="233">
        <v>47712</v>
      </c>
      <c r="L49" s="234">
        <v>550062464</v>
      </c>
      <c r="M49" s="232" t="str">
        <f>IF(ISNA(VLOOKUP(L49,'MASTER DATA'!$A$1:$B$192,2,0)),"",VLOOKUP(L49,'MASTER DATA'!$A$1:$B$192,2,0))</f>
        <v>Adv4TAX7Sc10W30SNMB_12*0.8L_A04W</v>
      </c>
      <c r="N49" s="232">
        <v>48</v>
      </c>
      <c r="O49" s="232">
        <f t="shared" si="6"/>
        <v>1</v>
      </c>
      <c r="P49" s="232">
        <f t="shared" si="7"/>
        <v>0</v>
      </c>
      <c r="Q49" s="232">
        <f>VLOOKUP(L49,'MASTER DATA'!$A$1:$E$192,5,0)</f>
        <v>48</v>
      </c>
      <c r="R49" s="234">
        <f>SUMIF('picking of the day'!$H$4:$H$358,WMS!H49&amp;WMS!L49,'picking of the day'!$E$4:$E$358)</f>
        <v>0</v>
      </c>
      <c r="U49" s="114">
        <f>IF(ISNA(VLOOKUP(H49,'data putaway'!$A$1:$E$530,3,0)),0,VLOOKUP(H49,'data putaway'!$A$1:$E$530,3,0))</f>
        <v>0</v>
      </c>
      <c r="V49" s="354">
        <f t="shared" si="8"/>
        <v>48</v>
      </c>
      <c r="W49" s="114">
        <f>IF(ISNA(VLOOKUP(H49,'data putaway'!$A$1:$E$530,2,0)),0,VLOOKUP(H49,'data putaway'!$A$1:$E$530,2,0))</f>
        <v>0</v>
      </c>
      <c r="X49" s="354" t="b">
        <f t="shared" si="9"/>
        <v>0</v>
      </c>
      <c r="Y49" s="354">
        <f>IF(ISNA(VLOOKUP(H49,'data putaway'!$A$1:$E$530,4,0)),0,VLOOKUP(H49,'data putaway'!$A$1:$E$530,4,0))</f>
        <v>0</v>
      </c>
      <c r="Z49" s="113">
        <f>IF(ISNA(VLOOKUP(H49,'data putaway'!$A$1:$E$530,5,0)),0,VLOOKUP(H49,'data putaway'!$A$1:$E$530,5,0))</f>
        <v>0</v>
      </c>
      <c r="AA49" s="354" t="b">
        <f t="shared" si="10"/>
        <v>0</v>
      </c>
      <c r="AB49" s="354" t="b">
        <f t="shared" si="11"/>
        <v>0</v>
      </c>
      <c r="AC49" s="356" t="str">
        <f t="shared" ca="1" si="12"/>
        <v>0 Month,  22 Days</v>
      </c>
      <c r="AD49" s="114" t="str">
        <f t="shared" ca="1" si="22"/>
        <v>3 Year, 10 Month, 30 Days</v>
      </c>
      <c r="AE49" s="114">
        <f t="shared" si="14"/>
        <v>48</v>
      </c>
      <c r="AF49" s="114">
        <f t="shared" si="15"/>
        <v>1</v>
      </c>
      <c r="AG49" s="354" t="str">
        <f t="shared" si="16"/>
        <v>CA05</v>
      </c>
      <c r="AH49" s="114">
        <f>IF(ISNA(VLOOKUP(L49,'MASTER DATA'!$A$1:$F$192,6,0)),0,VLOOKUP(L49,'MASTER DATA'!$A$1:$F$192,6,0))*AE49</f>
        <v>460.80000000000007</v>
      </c>
      <c r="AI49" s="354" t="str">
        <f>VLOOKUP($D49,'warehouse mapping'!$AN$7:$AO$17,2,0)</f>
        <v>Aktif</v>
      </c>
      <c r="AJ49" s="114">
        <f t="shared" si="17"/>
        <v>0</v>
      </c>
      <c r="AK49" s="354" t="str">
        <f t="shared" si="18"/>
        <v/>
      </c>
      <c r="AL49" s="354" t="s">
        <v>170</v>
      </c>
      <c r="AM49" s="354">
        <f t="shared" si="19"/>
        <v>1</v>
      </c>
      <c r="AN49" s="354" t="b">
        <f t="shared" si="21"/>
        <v>1</v>
      </c>
    </row>
    <row r="50" spans="1:40" s="354" customFormat="1">
      <c r="A50" s="354" t="str">
        <f t="shared" si="0"/>
        <v>CA05C02550062464</v>
      </c>
      <c r="B50" s="354">
        <f t="shared" si="1"/>
        <v>0</v>
      </c>
      <c r="C50" s="354">
        <f t="shared" si="2"/>
        <v>0</v>
      </c>
      <c r="D50" s="354" t="str">
        <f t="shared" si="3"/>
        <v>CA</v>
      </c>
      <c r="E50" s="354" t="str">
        <f t="shared" si="4"/>
        <v>05</v>
      </c>
      <c r="F50" s="354" t="str">
        <f t="shared" si="5"/>
        <v>C</v>
      </c>
      <c r="G50" s="355" t="str">
        <f t="shared" si="20"/>
        <v>02</v>
      </c>
      <c r="H50" s="232" t="s">
        <v>412</v>
      </c>
      <c r="I50" s="232" t="s">
        <v>3310</v>
      </c>
      <c r="J50" s="233">
        <v>46261</v>
      </c>
      <c r="K50" s="233">
        <v>47712</v>
      </c>
      <c r="L50" s="234">
        <v>550062464</v>
      </c>
      <c r="M50" s="232" t="str">
        <f>IF(ISNA(VLOOKUP(L50,'MASTER DATA'!$A$1:$B$192,2,0)),"",VLOOKUP(L50,'MASTER DATA'!$A$1:$B$192,2,0))</f>
        <v>Adv4TAX7Sc10W30SNMB_12*0.8L_A04W</v>
      </c>
      <c r="N50" s="232">
        <v>48</v>
      </c>
      <c r="O50" s="232">
        <f t="shared" si="6"/>
        <v>1</v>
      </c>
      <c r="P50" s="232">
        <f t="shared" si="7"/>
        <v>0</v>
      </c>
      <c r="Q50" s="232">
        <f>VLOOKUP(L50,'MASTER DATA'!$A$1:$E$192,5,0)</f>
        <v>48</v>
      </c>
      <c r="R50" s="234">
        <f>SUMIF('picking of the day'!$H$4:$H$358,WMS!H50&amp;WMS!L50,'picking of the day'!$E$4:$E$358)</f>
        <v>0</v>
      </c>
      <c r="U50" s="114">
        <f>IF(ISNA(VLOOKUP(H50,'data putaway'!$A$1:$E$530,3,0)),0,VLOOKUP(H50,'data putaway'!$A$1:$E$530,3,0))</f>
        <v>0</v>
      </c>
      <c r="V50" s="354">
        <f t="shared" si="8"/>
        <v>48</v>
      </c>
      <c r="W50" s="114">
        <f>IF(ISNA(VLOOKUP(H50,'data putaway'!$A$1:$E$530,2,0)),0,VLOOKUP(H50,'data putaway'!$A$1:$E$530,2,0))</f>
        <v>0</v>
      </c>
      <c r="X50" s="354" t="b">
        <f t="shared" si="9"/>
        <v>0</v>
      </c>
      <c r="Y50" s="354">
        <f>IF(ISNA(VLOOKUP(H50,'data putaway'!$A$1:$E$530,4,0)),0,VLOOKUP(H50,'data putaway'!$A$1:$E$530,4,0))</f>
        <v>0</v>
      </c>
      <c r="Z50" s="113">
        <f>IF(ISNA(VLOOKUP(H50,'data putaway'!$A$1:$E$530,5,0)),0,VLOOKUP(H50,'data putaway'!$A$1:$E$530,5,0))</f>
        <v>0</v>
      </c>
      <c r="AA50" s="354" t="b">
        <f t="shared" si="10"/>
        <v>0</v>
      </c>
      <c r="AB50" s="354" t="b">
        <f t="shared" si="11"/>
        <v>0</v>
      </c>
      <c r="AC50" s="356" t="str">
        <f t="shared" ca="1" si="12"/>
        <v>0 Month,  22 Days</v>
      </c>
      <c r="AD50" s="114" t="str">
        <f t="shared" ca="1" si="22"/>
        <v>3 Year, 10 Month, 30 Days</v>
      </c>
      <c r="AE50" s="114">
        <f t="shared" si="14"/>
        <v>48</v>
      </c>
      <c r="AF50" s="114">
        <f t="shared" si="15"/>
        <v>1</v>
      </c>
      <c r="AG50" s="354" t="str">
        <f t="shared" si="16"/>
        <v>CA05</v>
      </c>
      <c r="AH50" s="114">
        <f>IF(ISNA(VLOOKUP(L50,'MASTER DATA'!$A$1:$F$192,6,0)),0,VLOOKUP(L50,'MASTER DATA'!$A$1:$F$192,6,0))*AE50</f>
        <v>460.80000000000007</v>
      </c>
      <c r="AI50" s="354" t="str">
        <f>VLOOKUP($D50,'warehouse mapping'!$AN$7:$AO$17,2,0)</f>
        <v>Aktif</v>
      </c>
      <c r="AJ50" s="114">
        <f t="shared" si="17"/>
        <v>0</v>
      </c>
      <c r="AK50" s="354" t="str">
        <f t="shared" si="18"/>
        <v/>
      </c>
      <c r="AL50" s="354" t="s">
        <v>170</v>
      </c>
      <c r="AM50" s="354">
        <f t="shared" si="19"/>
        <v>1</v>
      </c>
      <c r="AN50" s="354" t="b">
        <f t="shared" si="21"/>
        <v>1</v>
      </c>
    </row>
    <row r="51" spans="1:40" s="354" customFormat="1">
      <c r="A51" s="354" t="str">
        <f t="shared" si="0"/>
        <v>CA05D01550062464</v>
      </c>
      <c r="B51" s="354">
        <f t="shared" si="1"/>
        <v>0</v>
      </c>
      <c r="C51" s="354">
        <f t="shared" si="2"/>
        <v>0</v>
      </c>
      <c r="D51" s="354" t="str">
        <f t="shared" si="3"/>
        <v>CA</v>
      </c>
      <c r="E51" s="354" t="str">
        <f t="shared" si="4"/>
        <v>05</v>
      </c>
      <c r="F51" s="354" t="str">
        <f t="shared" si="5"/>
        <v>D</v>
      </c>
      <c r="G51" s="355" t="str">
        <f t="shared" si="20"/>
        <v>01</v>
      </c>
      <c r="H51" s="232" t="s">
        <v>413</v>
      </c>
      <c r="I51" s="232" t="s">
        <v>3310</v>
      </c>
      <c r="J51" s="233">
        <v>46261</v>
      </c>
      <c r="K51" s="233">
        <v>47712</v>
      </c>
      <c r="L51" s="234">
        <v>550062464</v>
      </c>
      <c r="M51" s="232" t="str">
        <f>IF(ISNA(VLOOKUP(L51,'MASTER DATA'!$A$1:$B$192,2,0)),"",VLOOKUP(L51,'MASTER DATA'!$A$1:$B$192,2,0))</f>
        <v>Adv4TAX7Sc10W30SNMB_12*0.8L_A04W</v>
      </c>
      <c r="N51" s="232">
        <v>48</v>
      </c>
      <c r="O51" s="232">
        <f t="shared" si="6"/>
        <v>1</v>
      </c>
      <c r="P51" s="232">
        <f t="shared" si="7"/>
        <v>0</v>
      </c>
      <c r="Q51" s="232">
        <f>VLOOKUP(L51,'MASTER DATA'!$A$1:$E$192,5,0)</f>
        <v>48</v>
      </c>
      <c r="R51" s="234">
        <f>SUMIF('picking of the day'!$H$4:$H$358,WMS!H51&amp;WMS!L51,'picking of the day'!$E$4:$E$358)</f>
        <v>0</v>
      </c>
      <c r="U51" s="114">
        <f>IF(ISNA(VLOOKUP(H51,'data putaway'!$A$1:$E$530,3,0)),0,VLOOKUP(H51,'data putaway'!$A$1:$E$530,3,0))</f>
        <v>0</v>
      </c>
      <c r="V51" s="354">
        <f t="shared" si="8"/>
        <v>48</v>
      </c>
      <c r="W51" s="114">
        <f>IF(ISNA(VLOOKUP(H51,'data putaway'!$A$1:$E$530,2,0)),0,VLOOKUP(H51,'data putaway'!$A$1:$E$530,2,0))</f>
        <v>0</v>
      </c>
      <c r="X51" s="354" t="b">
        <f t="shared" si="9"/>
        <v>0</v>
      </c>
      <c r="Y51" s="354">
        <f>IF(ISNA(VLOOKUP(H51,'data putaway'!$A$1:$E$530,4,0)),0,VLOOKUP(H51,'data putaway'!$A$1:$E$530,4,0))</f>
        <v>0</v>
      </c>
      <c r="Z51" s="113">
        <f>IF(ISNA(VLOOKUP(H51,'data putaway'!$A$1:$E$530,5,0)),0,VLOOKUP(H51,'data putaway'!$A$1:$E$530,5,0))</f>
        <v>0</v>
      </c>
      <c r="AA51" s="354" t="b">
        <f t="shared" si="10"/>
        <v>0</v>
      </c>
      <c r="AB51" s="354" t="b">
        <f t="shared" si="11"/>
        <v>0</v>
      </c>
      <c r="AC51" s="356" t="str">
        <f t="shared" ca="1" si="12"/>
        <v>0 Month,  22 Days</v>
      </c>
      <c r="AD51" s="114" t="str">
        <f t="shared" ca="1" si="22"/>
        <v>3 Year, 10 Month, 30 Days</v>
      </c>
      <c r="AE51" s="114">
        <f t="shared" si="14"/>
        <v>48</v>
      </c>
      <c r="AF51" s="114">
        <f t="shared" si="15"/>
        <v>1</v>
      </c>
      <c r="AG51" s="354" t="str">
        <f t="shared" si="16"/>
        <v>CA05</v>
      </c>
      <c r="AH51" s="114">
        <f>IF(ISNA(VLOOKUP(L51,'MASTER DATA'!$A$1:$F$192,6,0)),0,VLOOKUP(L51,'MASTER DATA'!$A$1:$F$192,6,0))*AE51</f>
        <v>460.80000000000007</v>
      </c>
      <c r="AI51" s="354" t="str">
        <f>VLOOKUP($D51,'warehouse mapping'!$AN$7:$AO$17,2,0)</f>
        <v>Aktif</v>
      </c>
      <c r="AJ51" s="114">
        <f t="shared" si="17"/>
        <v>0</v>
      </c>
      <c r="AK51" s="354" t="str">
        <f t="shared" si="18"/>
        <v/>
      </c>
      <c r="AL51" s="354" t="s">
        <v>170</v>
      </c>
      <c r="AM51" s="354">
        <f t="shared" si="19"/>
        <v>1</v>
      </c>
      <c r="AN51" s="354" t="b">
        <f t="shared" si="21"/>
        <v>1</v>
      </c>
    </row>
    <row r="52" spans="1:40" s="354" customFormat="1">
      <c r="A52" s="354" t="str">
        <f t="shared" si="0"/>
        <v>CA05D02550062464</v>
      </c>
      <c r="B52" s="354">
        <f t="shared" si="1"/>
        <v>0</v>
      </c>
      <c r="C52" s="354">
        <f t="shared" si="2"/>
        <v>0</v>
      </c>
      <c r="D52" s="354" t="str">
        <f t="shared" si="3"/>
        <v>CA</v>
      </c>
      <c r="E52" s="354" t="str">
        <f t="shared" si="4"/>
        <v>05</v>
      </c>
      <c r="F52" s="354" t="str">
        <f t="shared" si="5"/>
        <v>D</v>
      </c>
      <c r="G52" s="355" t="str">
        <f t="shared" si="20"/>
        <v>02</v>
      </c>
      <c r="H52" s="232" t="s">
        <v>203</v>
      </c>
      <c r="I52" s="232" t="s">
        <v>3310</v>
      </c>
      <c r="J52" s="233">
        <v>46261</v>
      </c>
      <c r="K52" s="233">
        <v>47712</v>
      </c>
      <c r="L52" s="234">
        <v>550062464</v>
      </c>
      <c r="M52" s="232" t="str">
        <f>IF(ISNA(VLOOKUP(L52,'MASTER DATA'!$A$1:$B$192,2,0)),"",VLOOKUP(L52,'MASTER DATA'!$A$1:$B$192,2,0))</f>
        <v>Adv4TAX7Sc10W30SNMB_12*0.8L_A04W</v>
      </c>
      <c r="N52" s="232">
        <v>48</v>
      </c>
      <c r="O52" s="232">
        <f t="shared" si="6"/>
        <v>1</v>
      </c>
      <c r="P52" s="232">
        <f t="shared" si="7"/>
        <v>0</v>
      </c>
      <c r="Q52" s="232">
        <f>VLOOKUP(L52,'MASTER DATA'!$A$1:$E$192,5,0)</f>
        <v>48</v>
      </c>
      <c r="R52" s="234">
        <f>SUMIF('picking of the day'!$H$4:$H$358,WMS!H52&amp;WMS!L52,'picking of the day'!$E$4:$E$358)</f>
        <v>0</v>
      </c>
      <c r="U52" s="114">
        <f>IF(ISNA(VLOOKUP(H52,'data putaway'!$A$1:$E$530,3,0)),0,VLOOKUP(H52,'data putaway'!$A$1:$E$530,3,0))</f>
        <v>0</v>
      </c>
      <c r="V52" s="354">
        <f t="shared" si="8"/>
        <v>48</v>
      </c>
      <c r="W52" s="114">
        <f>IF(ISNA(VLOOKUP(H52,'data putaway'!$A$1:$E$530,2,0)),0,VLOOKUP(H52,'data putaway'!$A$1:$E$530,2,0))</f>
        <v>0</v>
      </c>
      <c r="X52" s="354" t="b">
        <f t="shared" si="9"/>
        <v>0</v>
      </c>
      <c r="Y52" s="354">
        <f>IF(ISNA(VLOOKUP(H52,'data putaway'!$A$1:$E$530,4,0)),0,VLOOKUP(H52,'data putaway'!$A$1:$E$530,4,0))</f>
        <v>0</v>
      </c>
      <c r="Z52" s="113">
        <f>IF(ISNA(VLOOKUP(H52,'data putaway'!$A$1:$E$530,5,0)),0,VLOOKUP(H52,'data putaway'!$A$1:$E$530,5,0))</f>
        <v>0</v>
      </c>
      <c r="AA52" s="354" t="b">
        <f t="shared" si="10"/>
        <v>0</v>
      </c>
      <c r="AB52" s="354" t="b">
        <f t="shared" si="11"/>
        <v>0</v>
      </c>
      <c r="AC52" s="356" t="str">
        <f t="shared" ca="1" si="12"/>
        <v>0 Month,  22 Days</v>
      </c>
      <c r="AD52" s="114" t="str">
        <f t="shared" ca="1" si="22"/>
        <v>3 Year, 10 Month, 30 Days</v>
      </c>
      <c r="AE52" s="114">
        <f t="shared" si="14"/>
        <v>48</v>
      </c>
      <c r="AF52" s="114">
        <f t="shared" si="15"/>
        <v>1</v>
      </c>
      <c r="AG52" s="354" t="str">
        <f t="shared" si="16"/>
        <v>CA05</v>
      </c>
      <c r="AH52" s="114">
        <f>IF(ISNA(VLOOKUP(L52,'MASTER DATA'!$A$1:$F$192,6,0)),0,VLOOKUP(L52,'MASTER DATA'!$A$1:$F$192,6,0))*AE52</f>
        <v>460.80000000000007</v>
      </c>
      <c r="AI52" s="354" t="str">
        <f>VLOOKUP($D52,'warehouse mapping'!$AN$7:$AO$17,2,0)</f>
        <v>Aktif</v>
      </c>
      <c r="AJ52" s="114">
        <f t="shared" si="17"/>
        <v>0</v>
      </c>
      <c r="AK52" s="354" t="str">
        <f t="shared" si="18"/>
        <v/>
      </c>
      <c r="AL52" s="354" t="s">
        <v>170</v>
      </c>
      <c r="AM52" s="354">
        <f t="shared" si="19"/>
        <v>1</v>
      </c>
      <c r="AN52" s="354" t="b">
        <f t="shared" si="21"/>
        <v>1</v>
      </c>
    </row>
    <row r="53" spans="1:40" s="354" customFormat="1">
      <c r="A53" s="354" t="str">
        <f t="shared" si="0"/>
        <v>CA05E01550062464</v>
      </c>
      <c r="B53" s="354">
        <f t="shared" si="1"/>
        <v>0</v>
      </c>
      <c r="C53" s="354">
        <f t="shared" si="2"/>
        <v>0</v>
      </c>
      <c r="D53" s="354" t="str">
        <f t="shared" si="3"/>
        <v>CA</v>
      </c>
      <c r="E53" s="354" t="str">
        <f t="shared" si="4"/>
        <v>05</v>
      </c>
      <c r="F53" s="354" t="str">
        <f t="shared" si="5"/>
        <v>E</v>
      </c>
      <c r="G53" s="355" t="str">
        <f t="shared" si="20"/>
        <v>01</v>
      </c>
      <c r="H53" s="232" t="s">
        <v>414</v>
      </c>
      <c r="I53" s="232" t="s">
        <v>3310</v>
      </c>
      <c r="J53" s="233">
        <v>46261</v>
      </c>
      <c r="K53" s="233">
        <v>47712</v>
      </c>
      <c r="L53" s="234">
        <v>550062464</v>
      </c>
      <c r="M53" s="232" t="str">
        <f>IF(ISNA(VLOOKUP(L53,'MASTER DATA'!$A$1:$B$192,2,0)),"",VLOOKUP(L53,'MASTER DATA'!$A$1:$B$192,2,0))</f>
        <v>Adv4TAX7Sc10W30SNMB_12*0.8L_A04W</v>
      </c>
      <c r="N53" s="232">
        <v>48</v>
      </c>
      <c r="O53" s="232">
        <f t="shared" si="6"/>
        <v>1</v>
      </c>
      <c r="P53" s="232">
        <f t="shared" si="7"/>
        <v>0</v>
      </c>
      <c r="Q53" s="232">
        <f>VLOOKUP(L53,'MASTER DATA'!$A$1:$E$192,5,0)</f>
        <v>48</v>
      </c>
      <c r="R53" s="234">
        <f>SUMIF('picking of the day'!$H$4:$H$358,WMS!H53&amp;WMS!L53,'picking of the day'!$E$4:$E$358)</f>
        <v>0</v>
      </c>
      <c r="U53" s="114">
        <f>IF(ISNA(VLOOKUP(H53,'data putaway'!$A$1:$E$530,3,0)),0,VLOOKUP(H53,'data putaway'!$A$1:$E$530,3,0))</f>
        <v>0</v>
      </c>
      <c r="V53" s="354">
        <f t="shared" si="8"/>
        <v>48</v>
      </c>
      <c r="W53" s="114">
        <f>IF(ISNA(VLOOKUP(H53,'data putaway'!$A$1:$E$530,2,0)),0,VLOOKUP(H53,'data putaway'!$A$1:$E$530,2,0))</f>
        <v>0</v>
      </c>
      <c r="X53" s="354" t="b">
        <f t="shared" si="9"/>
        <v>0</v>
      </c>
      <c r="Y53" s="354">
        <f>IF(ISNA(VLOOKUP(H53,'data putaway'!$A$1:$E$530,4,0)),0,VLOOKUP(H53,'data putaway'!$A$1:$E$530,4,0))</f>
        <v>0</v>
      </c>
      <c r="Z53" s="113">
        <f>IF(ISNA(VLOOKUP(H53,'data putaway'!$A$1:$E$530,5,0)),0,VLOOKUP(H53,'data putaway'!$A$1:$E$530,5,0))</f>
        <v>0</v>
      </c>
      <c r="AA53" s="354" t="b">
        <f t="shared" si="10"/>
        <v>0</v>
      </c>
      <c r="AB53" s="354" t="b">
        <f t="shared" si="11"/>
        <v>0</v>
      </c>
      <c r="AC53" s="356" t="str">
        <f t="shared" ca="1" si="12"/>
        <v>0 Month,  22 Days</v>
      </c>
      <c r="AD53" s="114" t="str">
        <f t="shared" ca="1" si="22"/>
        <v>3 Year, 10 Month, 30 Days</v>
      </c>
      <c r="AE53" s="114">
        <f t="shared" si="14"/>
        <v>48</v>
      </c>
      <c r="AF53" s="114">
        <f t="shared" si="15"/>
        <v>1</v>
      </c>
      <c r="AG53" s="354" t="str">
        <f t="shared" si="16"/>
        <v>CA05</v>
      </c>
      <c r="AH53" s="114">
        <f>IF(ISNA(VLOOKUP(L53,'MASTER DATA'!$A$1:$F$192,6,0)),0,VLOOKUP(L53,'MASTER DATA'!$A$1:$F$192,6,0))*AE53</f>
        <v>460.80000000000007</v>
      </c>
      <c r="AI53" s="354" t="str">
        <f>VLOOKUP($D53,'warehouse mapping'!$AN$7:$AO$17,2,0)</f>
        <v>Aktif</v>
      </c>
      <c r="AJ53" s="114">
        <f t="shared" si="17"/>
        <v>0</v>
      </c>
      <c r="AK53" s="354" t="str">
        <f t="shared" si="18"/>
        <v/>
      </c>
      <c r="AL53" s="354" t="s">
        <v>170</v>
      </c>
      <c r="AM53" s="354">
        <f t="shared" si="19"/>
        <v>1</v>
      </c>
      <c r="AN53" s="354" t="b">
        <f t="shared" si="21"/>
        <v>1</v>
      </c>
    </row>
    <row r="54" spans="1:40" s="354" customFormat="1">
      <c r="A54" s="354" t="str">
        <f t="shared" si="0"/>
        <v>CA05E02550062464</v>
      </c>
      <c r="B54" s="354">
        <f t="shared" si="1"/>
        <v>0</v>
      </c>
      <c r="C54" s="354">
        <f t="shared" si="2"/>
        <v>0</v>
      </c>
      <c r="D54" s="354" t="str">
        <f t="shared" si="3"/>
        <v>CA</v>
      </c>
      <c r="E54" s="354" t="str">
        <f t="shared" si="4"/>
        <v>05</v>
      </c>
      <c r="F54" s="354" t="str">
        <f t="shared" si="5"/>
        <v>E</v>
      </c>
      <c r="G54" s="355" t="str">
        <f t="shared" si="20"/>
        <v>02</v>
      </c>
      <c r="H54" s="232" t="s">
        <v>415</v>
      </c>
      <c r="I54" s="232" t="s">
        <v>3310</v>
      </c>
      <c r="J54" s="233">
        <v>46261</v>
      </c>
      <c r="K54" s="233">
        <v>47712</v>
      </c>
      <c r="L54" s="234">
        <v>550062464</v>
      </c>
      <c r="M54" s="232" t="str">
        <f>IF(ISNA(VLOOKUP(L54,'MASTER DATA'!$A$1:$B$192,2,0)),"",VLOOKUP(L54,'MASTER DATA'!$A$1:$B$192,2,0))</f>
        <v>Adv4TAX7Sc10W30SNMB_12*0.8L_A04W</v>
      </c>
      <c r="N54" s="232">
        <v>48</v>
      </c>
      <c r="O54" s="232">
        <f t="shared" si="6"/>
        <v>1</v>
      </c>
      <c r="P54" s="232">
        <f t="shared" si="7"/>
        <v>0</v>
      </c>
      <c r="Q54" s="232">
        <f>VLOOKUP(L54,'MASTER DATA'!$A$1:$E$192,5,0)</f>
        <v>48</v>
      </c>
      <c r="R54" s="234">
        <f>SUMIF('picking of the day'!$H$4:$H$358,WMS!H54&amp;WMS!L54,'picking of the day'!$E$4:$E$358)</f>
        <v>0</v>
      </c>
      <c r="U54" s="114">
        <f>IF(ISNA(VLOOKUP(H54,'data putaway'!$A$1:$E$530,3,0)),0,VLOOKUP(H54,'data putaway'!$A$1:$E$530,3,0))</f>
        <v>0</v>
      </c>
      <c r="V54" s="354">
        <f t="shared" si="8"/>
        <v>48</v>
      </c>
      <c r="W54" s="114">
        <f>IF(ISNA(VLOOKUP(H54,'data putaway'!$A$1:$E$530,2,0)),0,VLOOKUP(H54,'data putaway'!$A$1:$E$530,2,0))</f>
        <v>0</v>
      </c>
      <c r="X54" s="354" t="b">
        <f t="shared" si="9"/>
        <v>0</v>
      </c>
      <c r="Y54" s="354">
        <f>IF(ISNA(VLOOKUP(H54,'data putaway'!$A$1:$E$530,4,0)),0,VLOOKUP(H54,'data putaway'!$A$1:$E$530,4,0))</f>
        <v>0</v>
      </c>
      <c r="Z54" s="113">
        <f>IF(ISNA(VLOOKUP(H54,'data putaway'!$A$1:$E$530,5,0)),0,VLOOKUP(H54,'data putaway'!$A$1:$E$530,5,0))</f>
        <v>0</v>
      </c>
      <c r="AA54" s="354" t="b">
        <f t="shared" si="10"/>
        <v>0</v>
      </c>
      <c r="AB54" s="354" t="b">
        <f t="shared" si="11"/>
        <v>0</v>
      </c>
      <c r="AC54" s="356" t="str">
        <f t="shared" ca="1" si="12"/>
        <v>0 Month,  22 Days</v>
      </c>
      <c r="AD54" s="114" t="str">
        <f t="shared" ca="1" si="22"/>
        <v>3 Year, 10 Month, 30 Days</v>
      </c>
      <c r="AE54" s="114">
        <f t="shared" si="14"/>
        <v>48</v>
      </c>
      <c r="AF54" s="114">
        <f t="shared" si="15"/>
        <v>1</v>
      </c>
      <c r="AG54" s="354" t="str">
        <f t="shared" si="16"/>
        <v>CA05</v>
      </c>
      <c r="AH54" s="114">
        <f>IF(ISNA(VLOOKUP(L54,'MASTER DATA'!$A$1:$F$192,6,0)),0,VLOOKUP(L54,'MASTER DATA'!$A$1:$F$192,6,0))*AE54</f>
        <v>460.80000000000007</v>
      </c>
      <c r="AI54" s="354" t="str">
        <f>VLOOKUP($D54,'warehouse mapping'!$AN$7:$AO$17,2,0)</f>
        <v>Aktif</v>
      </c>
      <c r="AJ54" s="114">
        <f t="shared" si="17"/>
        <v>0</v>
      </c>
      <c r="AK54" s="354" t="str">
        <f t="shared" si="18"/>
        <v/>
      </c>
      <c r="AL54" s="354" t="s">
        <v>170</v>
      </c>
      <c r="AM54" s="354">
        <f t="shared" si="19"/>
        <v>1</v>
      </c>
      <c r="AN54" s="354" t="b">
        <f t="shared" si="21"/>
        <v>1</v>
      </c>
    </row>
    <row r="55" spans="1:40" s="354" customFormat="1">
      <c r="A55" s="354" t="str">
        <f t="shared" si="0"/>
        <v>CA06A01550062285</v>
      </c>
      <c r="B55" s="354">
        <f t="shared" si="1"/>
        <v>0</v>
      </c>
      <c r="C55" s="354">
        <f t="shared" si="2"/>
        <v>0</v>
      </c>
      <c r="D55" s="354" t="str">
        <f t="shared" si="3"/>
        <v>CA</v>
      </c>
      <c r="E55" s="354" t="str">
        <f t="shared" si="4"/>
        <v>06</v>
      </c>
      <c r="F55" s="354" t="str">
        <f t="shared" si="5"/>
        <v>A</v>
      </c>
      <c r="G55" s="355" t="str">
        <f t="shared" si="20"/>
        <v>01</v>
      </c>
      <c r="H55" s="232" t="s">
        <v>416</v>
      </c>
      <c r="I55" s="232">
        <v>12626158</v>
      </c>
      <c r="J55" s="233">
        <v>46123</v>
      </c>
      <c r="K55" s="233">
        <v>47564</v>
      </c>
      <c r="L55" s="234">
        <v>550062285</v>
      </c>
      <c r="M55" s="232" t="str">
        <f>IF(ISNA(VLOOKUP(L55,'MASTER DATA'!$A$1:$B$192,2,0)),"",VLOOKUP(L55,'MASTER DATA'!$A$1:$B$192,2,0))</f>
        <v>Gadus S3 V460DM 2_1*770kg_A227</v>
      </c>
      <c r="N55" s="232">
        <v>1</v>
      </c>
      <c r="O55" s="232">
        <f t="shared" si="6"/>
        <v>1</v>
      </c>
      <c r="P55" s="232">
        <f t="shared" si="7"/>
        <v>0</v>
      </c>
      <c r="Q55" s="232">
        <f>VLOOKUP(L55,'MASTER DATA'!$A$1:$E$192,5,0)</f>
        <v>1</v>
      </c>
      <c r="R55" s="234">
        <f>SUMIF('picking of the day'!$H$4:$H$358,WMS!H55&amp;WMS!L55,'picking of the day'!$E$4:$E$358)</f>
        <v>0</v>
      </c>
      <c r="U55" s="114">
        <f>IF(ISNA(VLOOKUP(H55,'data putaway'!$A$1:$E$530,3,0)),0,VLOOKUP(H55,'data putaway'!$A$1:$E$530,3,0))</f>
        <v>0</v>
      </c>
      <c r="V55" s="354">
        <f t="shared" si="8"/>
        <v>1</v>
      </c>
      <c r="W55" s="114">
        <f>IF(ISNA(VLOOKUP(H55,'data putaway'!$A$1:$E$530,2,0)),0,VLOOKUP(H55,'data putaway'!$A$1:$E$530,2,0))</f>
        <v>0</v>
      </c>
      <c r="X55" s="354" t="b">
        <f t="shared" si="9"/>
        <v>0</v>
      </c>
      <c r="Y55" s="354">
        <f>IF(ISNA(VLOOKUP(H55,'data putaway'!$A$1:$E$530,4,0)),0,VLOOKUP(H55,'data putaway'!$A$1:$E$530,4,0))</f>
        <v>0</v>
      </c>
      <c r="Z55" s="113">
        <f>IF(ISNA(VLOOKUP(H55,'data putaway'!$A$1:$E$530,5,0)),0,VLOOKUP(H55,'data putaway'!$A$1:$E$530,5,0))</f>
        <v>0</v>
      </c>
      <c r="AA55" s="354" t="b">
        <f t="shared" si="10"/>
        <v>0</v>
      </c>
      <c r="AB55" s="354" t="b">
        <f t="shared" si="11"/>
        <v>0</v>
      </c>
      <c r="AC55" s="356" t="str">
        <f t="shared" ca="1" si="12"/>
        <v>5 Month,  7 Days</v>
      </c>
      <c r="AD55" s="114" t="str">
        <f t="shared" ca="1" si="22"/>
        <v>3 Year, 6 Month, 4 Days</v>
      </c>
      <c r="AE55" s="114">
        <f t="shared" si="14"/>
        <v>1</v>
      </c>
      <c r="AF55" s="114">
        <f t="shared" si="15"/>
        <v>1</v>
      </c>
      <c r="AG55" s="354" t="str">
        <f t="shared" si="16"/>
        <v>CA06</v>
      </c>
      <c r="AH55" s="114">
        <f>IF(ISNA(VLOOKUP(L55,'MASTER DATA'!$A$1:$F$192,6,0)),0,VLOOKUP(L55,'MASTER DATA'!$A$1:$F$192,6,0))*AE55</f>
        <v>770</v>
      </c>
      <c r="AI55" s="354" t="str">
        <f>VLOOKUP($D55,'warehouse mapping'!$AN$7:$AO$17,2,0)</f>
        <v>Aktif</v>
      </c>
      <c r="AJ55" s="114">
        <f t="shared" si="17"/>
        <v>0</v>
      </c>
      <c r="AK55" s="354" t="str">
        <f t="shared" si="18"/>
        <v/>
      </c>
      <c r="AL55" s="354" t="s">
        <v>3205</v>
      </c>
      <c r="AM55" s="354">
        <f t="shared" si="19"/>
        <v>1</v>
      </c>
      <c r="AN55" s="354" t="b">
        <f t="shared" si="21"/>
        <v>1</v>
      </c>
    </row>
    <row r="56" spans="1:40" s="354" customFormat="1">
      <c r="A56" s="354" t="str">
        <f t="shared" si="0"/>
        <v>CA06A02550062285</v>
      </c>
      <c r="B56" s="354">
        <f t="shared" si="1"/>
        <v>0</v>
      </c>
      <c r="C56" s="354">
        <f t="shared" si="2"/>
        <v>0</v>
      </c>
      <c r="D56" s="354" t="str">
        <f t="shared" si="3"/>
        <v>CA</v>
      </c>
      <c r="E56" s="354" t="str">
        <f t="shared" si="4"/>
        <v>06</v>
      </c>
      <c r="F56" s="354" t="str">
        <f t="shared" si="5"/>
        <v>A</v>
      </c>
      <c r="G56" s="355" t="str">
        <f t="shared" si="20"/>
        <v>02</v>
      </c>
      <c r="H56" s="232" t="s">
        <v>417</v>
      </c>
      <c r="I56" s="232">
        <v>12626158</v>
      </c>
      <c r="J56" s="233">
        <v>46123</v>
      </c>
      <c r="K56" s="233">
        <v>47564</v>
      </c>
      <c r="L56" s="234">
        <v>550062285</v>
      </c>
      <c r="M56" s="232" t="str">
        <f>IF(ISNA(VLOOKUP(L56,'MASTER DATA'!$A$1:$B$192,2,0)),"",VLOOKUP(L56,'MASTER DATA'!$A$1:$B$192,2,0))</f>
        <v>Gadus S3 V460DM 2_1*770kg_A227</v>
      </c>
      <c r="N56" s="232">
        <v>1</v>
      </c>
      <c r="O56" s="232">
        <f t="shared" si="6"/>
        <v>1</v>
      </c>
      <c r="P56" s="232">
        <f t="shared" si="7"/>
        <v>0</v>
      </c>
      <c r="Q56" s="232">
        <f>VLOOKUP(L56,'MASTER DATA'!$A$1:$E$192,5,0)</f>
        <v>1</v>
      </c>
      <c r="R56" s="234">
        <f>SUMIF('picking of the day'!$H$4:$H$358,WMS!H56&amp;WMS!L56,'picking of the day'!$E$4:$E$358)</f>
        <v>0</v>
      </c>
      <c r="U56" s="114">
        <f>IF(ISNA(VLOOKUP(H56,'data putaway'!$A$1:$E$530,3,0)),0,VLOOKUP(H56,'data putaway'!$A$1:$E$530,3,0))</f>
        <v>0</v>
      </c>
      <c r="V56" s="354">
        <f t="shared" si="8"/>
        <v>1</v>
      </c>
      <c r="W56" s="114">
        <f>IF(ISNA(VLOOKUP(H56,'data putaway'!$A$1:$E$530,2,0)),0,VLOOKUP(H56,'data putaway'!$A$1:$E$530,2,0))</f>
        <v>0</v>
      </c>
      <c r="X56" s="354" t="b">
        <f t="shared" si="9"/>
        <v>0</v>
      </c>
      <c r="Y56" s="354">
        <f>IF(ISNA(VLOOKUP(H56,'data putaway'!$A$1:$E$530,4,0)),0,VLOOKUP(H56,'data putaway'!$A$1:$E$530,4,0))</f>
        <v>0</v>
      </c>
      <c r="Z56" s="113">
        <f>IF(ISNA(VLOOKUP(H56,'data putaway'!$A$1:$E$530,5,0)),0,VLOOKUP(H56,'data putaway'!$A$1:$E$530,5,0))</f>
        <v>0</v>
      </c>
      <c r="AA56" s="354" t="b">
        <f t="shared" si="10"/>
        <v>0</v>
      </c>
      <c r="AB56" s="354" t="b">
        <f t="shared" si="11"/>
        <v>0</v>
      </c>
      <c r="AC56" s="356" t="str">
        <f t="shared" ca="1" si="12"/>
        <v>5 Month,  7 Days</v>
      </c>
      <c r="AD56" s="114" t="str">
        <f t="shared" ca="1" si="22"/>
        <v>3 Year, 6 Month, 4 Days</v>
      </c>
      <c r="AE56" s="114">
        <f t="shared" si="14"/>
        <v>1</v>
      </c>
      <c r="AF56" s="114">
        <f t="shared" si="15"/>
        <v>1</v>
      </c>
      <c r="AG56" s="354" t="str">
        <f t="shared" si="16"/>
        <v>CA06</v>
      </c>
      <c r="AH56" s="114">
        <f>IF(ISNA(VLOOKUP(L56,'MASTER DATA'!$A$1:$F$192,6,0)),0,VLOOKUP(L56,'MASTER DATA'!$A$1:$F$192,6,0))*AE56</f>
        <v>770</v>
      </c>
      <c r="AI56" s="354" t="str">
        <f>VLOOKUP($D56,'warehouse mapping'!$AN$7:$AO$17,2,0)</f>
        <v>Aktif</v>
      </c>
      <c r="AJ56" s="114">
        <f t="shared" si="17"/>
        <v>0</v>
      </c>
      <c r="AK56" s="354" t="str">
        <f t="shared" si="18"/>
        <v/>
      </c>
      <c r="AL56" s="354" t="s">
        <v>3205</v>
      </c>
      <c r="AM56" s="354">
        <f t="shared" si="19"/>
        <v>1</v>
      </c>
      <c r="AN56" s="354" t="b">
        <f t="shared" si="21"/>
        <v>1</v>
      </c>
    </row>
    <row r="57" spans="1:40" s="354" customFormat="1">
      <c r="A57" s="354" t="str">
        <f t="shared" si="0"/>
        <v>CA06B01550062285</v>
      </c>
      <c r="B57" s="354">
        <f t="shared" si="1"/>
        <v>0</v>
      </c>
      <c r="C57" s="354">
        <f t="shared" si="2"/>
        <v>0</v>
      </c>
      <c r="D57" s="354" t="str">
        <f t="shared" si="3"/>
        <v>CA</v>
      </c>
      <c r="E57" s="354" t="str">
        <f t="shared" si="4"/>
        <v>06</v>
      </c>
      <c r="F57" s="354" t="str">
        <f t="shared" si="5"/>
        <v>B</v>
      </c>
      <c r="G57" s="355" t="str">
        <f t="shared" si="20"/>
        <v>01</v>
      </c>
      <c r="H57" s="232" t="s">
        <v>418</v>
      </c>
      <c r="I57" s="232">
        <v>12626158</v>
      </c>
      <c r="J57" s="233">
        <v>46123</v>
      </c>
      <c r="K57" s="233">
        <v>47564</v>
      </c>
      <c r="L57" s="234">
        <v>550062285</v>
      </c>
      <c r="M57" s="232" t="str">
        <f>IF(ISNA(VLOOKUP(L57,'MASTER DATA'!$A$1:$B$192,2,0)),"",VLOOKUP(L57,'MASTER DATA'!$A$1:$B$192,2,0))</f>
        <v>Gadus S3 V460DM 2_1*770kg_A227</v>
      </c>
      <c r="N57" s="232">
        <v>1</v>
      </c>
      <c r="O57" s="232">
        <f t="shared" si="6"/>
        <v>1</v>
      </c>
      <c r="P57" s="232">
        <f t="shared" si="7"/>
        <v>0</v>
      </c>
      <c r="Q57" s="232">
        <f>VLOOKUP(L57,'MASTER DATA'!$A$1:$E$192,5,0)</f>
        <v>1</v>
      </c>
      <c r="R57" s="234">
        <f>SUMIF('picking of the day'!$H$4:$H$358,WMS!H57&amp;WMS!L57,'picking of the day'!$E$4:$E$358)</f>
        <v>0</v>
      </c>
      <c r="U57" s="114">
        <f>IF(ISNA(VLOOKUP(H57,'data putaway'!$A$1:$E$530,3,0)),0,VLOOKUP(H57,'data putaway'!$A$1:$E$530,3,0))</f>
        <v>0</v>
      </c>
      <c r="V57" s="354">
        <f t="shared" si="8"/>
        <v>1</v>
      </c>
      <c r="W57" s="114">
        <f>IF(ISNA(VLOOKUP(H57,'data putaway'!$A$1:$E$530,2,0)),0,VLOOKUP(H57,'data putaway'!$A$1:$E$530,2,0))</f>
        <v>0</v>
      </c>
      <c r="X57" s="354" t="b">
        <f t="shared" si="9"/>
        <v>0</v>
      </c>
      <c r="Y57" s="354">
        <f>IF(ISNA(VLOOKUP(H57,'data putaway'!$A$1:$E$530,4,0)),0,VLOOKUP(H57,'data putaway'!$A$1:$E$530,4,0))</f>
        <v>0</v>
      </c>
      <c r="Z57" s="113">
        <f>IF(ISNA(VLOOKUP(H57,'data putaway'!$A$1:$E$530,5,0)),0,VLOOKUP(H57,'data putaway'!$A$1:$E$530,5,0))</f>
        <v>0</v>
      </c>
      <c r="AA57" s="354" t="b">
        <f t="shared" si="10"/>
        <v>0</v>
      </c>
      <c r="AB57" s="354" t="b">
        <f t="shared" si="11"/>
        <v>0</v>
      </c>
      <c r="AC57" s="356" t="str">
        <f t="shared" ca="1" si="12"/>
        <v>5 Month,  7 Days</v>
      </c>
      <c r="AD57" s="114" t="str">
        <f t="shared" ca="1" si="22"/>
        <v>3 Year, 6 Month, 4 Days</v>
      </c>
      <c r="AE57" s="114">
        <f t="shared" si="14"/>
        <v>1</v>
      </c>
      <c r="AF57" s="114">
        <f t="shared" si="15"/>
        <v>1</v>
      </c>
      <c r="AG57" s="354" t="str">
        <f t="shared" si="16"/>
        <v>CA06</v>
      </c>
      <c r="AH57" s="114">
        <f>IF(ISNA(VLOOKUP(L57,'MASTER DATA'!$A$1:$F$192,6,0)),0,VLOOKUP(L57,'MASTER DATA'!$A$1:$F$192,6,0))*AE57</f>
        <v>770</v>
      </c>
      <c r="AI57" s="354" t="str">
        <f>VLOOKUP($D57,'warehouse mapping'!$AN$7:$AO$17,2,0)</f>
        <v>Aktif</v>
      </c>
      <c r="AJ57" s="114">
        <f t="shared" si="17"/>
        <v>0</v>
      </c>
      <c r="AK57" s="354" t="str">
        <f t="shared" si="18"/>
        <v/>
      </c>
      <c r="AL57" s="354" t="s">
        <v>3205</v>
      </c>
      <c r="AM57" s="354">
        <f t="shared" si="19"/>
        <v>1</v>
      </c>
      <c r="AN57" s="354" t="b">
        <f t="shared" si="21"/>
        <v>1</v>
      </c>
    </row>
    <row r="58" spans="1:40" s="354" customFormat="1">
      <c r="A58" s="354" t="str">
        <f t="shared" si="0"/>
        <v>CA06B02550062285</v>
      </c>
      <c r="B58" s="354">
        <f t="shared" si="1"/>
        <v>0</v>
      </c>
      <c r="C58" s="354">
        <f t="shared" si="2"/>
        <v>0</v>
      </c>
      <c r="D58" s="354" t="str">
        <f t="shared" si="3"/>
        <v>CA</v>
      </c>
      <c r="E58" s="354" t="str">
        <f t="shared" si="4"/>
        <v>06</v>
      </c>
      <c r="F58" s="354" t="str">
        <f t="shared" si="5"/>
        <v>B</v>
      </c>
      <c r="G58" s="355" t="str">
        <f t="shared" si="20"/>
        <v>02</v>
      </c>
      <c r="H58" s="232" t="s">
        <v>419</v>
      </c>
      <c r="I58" s="232">
        <v>12619965</v>
      </c>
      <c r="J58" s="233">
        <v>46112</v>
      </c>
      <c r="K58" s="233">
        <v>47542</v>
      </c>
      <c r="L58" s="234">
        <v>550062285</v>
      </c>
      <c r="M58" s="232" t="str">
        <f>IF(ISNA(VLOOKUP(L58,'MASTER DATA'!$A$1:$B$192,2,0)),"",VLOOKUP(L58,'MASTER DATA'!$A$1:$B$192,2,0))</f>
        <v>Gadus S3 V460DM 2_1*770kg_A227</v>
      </c>
      <c r="N58" s="232">
        <v>1</v>
      </c>
      <c r="O58" s="232">
        <f t="shared" si="6"/>
        <v>1</v>
      </c>
      <c r="P58" s="232">
        <f t="shared" si="7"/>
        <v>0</v>
      </c>
      <c r="Q58" s="232">
        <f>VLOOKUP(L58,'MASTER DATA'!$A$1:$E$192,5,0)</f>
        <v>1</v>
      </c>
      <c r="R58" s="234">
        <f>SUMIF('picking of the day'!$H$4:$H$358,WMS!H58&amp;WMS!L58,'picking of the day'!$E$4:$E$358)</f>
        <v>0</v>
      </c>
      <c r="U58" s="114">
        <f>IF(ISNA(VLOOKUP(H58,'data putaway'!$A$1:$E$530,3,0)),0,VLOOKUP(H58,'data putaway'!$A$1:$E$530,3,0))</f>
        <v>0</v>
      </c>
      <c r="V58" s="354">
        <f t="shared" si="8"/>
        <v>1</v>
      </c>
      <c r="W58" s="114">
        <f>IF(ISNA(VLOOKUP(H58,'data putaway'!$A$1:$E$530,2,0)),0,VLOOKUP(H58,'data putaway'!$A$1:$E$530,2,0))</f>
        <v>0</v>
      </c>
      <c r="X58" s="354" t="b">
        <f t="shared" si="9"/>
        <v>0</v>
      </c>
      <c r="Y58" s="354">
        <f>IF(ISNA(VLOOKUP(H58,'data putaway'!$A$1:$E$530,4,0)),0,VLOOKUP(H58,'data putaway'!$A$1:$E$530,4,0))</f>
        <v>0</v>
      </c>
      <c r="Z58" s="113">
        <f>IF(ISNA(VLOOKUP(H58,'data putaway'!$A$1:$E$530,5,0)),0,VLOOKUP(H58,'data putaway'!$A$1:$E$530,5,0))</f>
        <v>0</v>
      </c>
      <c r="AA58" s="354" t="b">
        <f t="shared" si="10"/>
        <v>0</v>
      </c>
      <c r="AB58" s="354" t="b">
        <f t="shared" si="11"/>
        <v>0</v>
      </c>
      <c r="AC58" s="356" t="str">
        <f t="shared" ca="1" si="12"/>
        <v>5 Month,  18 Days</v>
      </c>
      <c r="AD58" s="114" t="str">
        <f t="shared" ca="1" si="22"/>
        <v>3 Year, 5 Month, 10 Days</v>
      </c>
      <c r="AE58" s="114">
        <f t="shared" si="14"/>
        <v>1</v>
      </c>
      <c r="AF58" s="114">
        <f t="shared" si="15"/>
        <v>1</v>
      </c>
      <c r="AG58" s="354" t="str">
        <f t="shared" si="16"/>
        <v>CA06</v>
      </c>
      <c r="AH58" s="114">
        <f>IF(ISNA(VLOOKUP(L58,'MASTER DATA'!$A$1:$F$192,6,0)),0,VLOOKUP(L58,'MASTER DATA'!$A$1:$F$192,6,0))*AE58</f>
        <v>770</v>
      </c>
      <c r="AI58" s="354" t="str">
        <f>VLOOKUP($D58,'warehouse mapping'!$AN$7:$AO$17,2,0)</f>
        <v>Aktif</v>
      </c>
      <c r="AJ58" s="114">
        <f t="shared" si="17"/>
        <v>0</v>
      </c>
      <c r="AK58" s="354" t="str">
        <f t="shared" si="18"/>
        <v/>
      </c>
      <c r="AL58" s="354" t="s">
        <v>3205</v>
      </c>
      <c r="AM58" s="354">
        <f t="shared" si="19"/>
        <v>1</v>
      </c>
      <c r="AN58" s="354" t="b">
        <f t="shared" si="21"/>
        <v>1</v>
      </c>
    </row>
    <row r="59" spans="1:40" s="354" customFormat="1">
      <c r="A59" s="354" t="str">
        <f t="shared" si="0"/>
        <v>CA06C01550071397</v>
      </c>
      <c r="B59" s="354">
        <f t="shared" si="1"/>
        <v>0</v>
      </c>
      <c r="C59" s="354">
        <f t="shared" si="2"/>
        <v>0</v>
      </c>
      <c r="D59" s="354" t="str">
        <f t="shared" si="3"/>
        <v>CA</v>
      </c>
      <c r="E59" s="354" t="str">
        <f t="shared" si="4"/>
        <v>06</v>
      </c>
      <c r="F59" s="354" t="str">
        <f t="shared" si="5"/>
        <v>C</v>
      </c>
      <c r="G59" s="355" t="str">
        <f t="shared" si="20"/>
        <v>01</v>
      </c>
      <c r="H59" s="232" t="s">
        <v>420</v>
      </c>
      <c r="I59" s="232" t="s">
        <v>3514</v>
      </c>
      <c r="J59" s="233">
        <v>46274</v>
      </c>
      <c r="K59" s="233">
        <v>47727</v>
      </c>
      <c r="L59" s="234">
        <v>550071397</v>
      </c>
      <c r="M59" s="232" t="str">
        <f>IF(ISNA(VLOOKUP(L59,'MASTER DATA'!$A$1:$B$192,2,0)),"",VLOOKUP(L59,'MASTER DATA'!$A$1:$B$192,2,0))</f>
        <v>HelixHX515W40SNCF_4*4L_A04W</v>
      </c>
      <c r="N59" s="232">
        <v>36</v>
      </c>
      <c r="O59" s="232">
        <f t="shared" si="6"/>
        <v>1</v>
      </c>
      <c r="P59" s="232">
        <f t="shared" si="7"/>
        <v>0</v>
      </c>
      <c r="Q59" s="232">
        <f>VLOOKUP(L59,'MASTER DATA'!$A$1:$E$192,5,0)</f>
        <v>36</v>
      </c>
      <c r="R59" s="234">
        <f>SUMIF('picking of the day'!$H$4:$H$358,WMS!H59&amp;WMS!L59,'picking of the day'!$E$4:$E$358)</f>
        <v>0</v>
      </c>
      <c r="U59" s="114">
        <f>IF(ISNA(VLOOKUP(H59,'data putaway'!$A$1:$E$530,3,0)),0,VLOOKUP(H59,'data putaway'!$A$1:$E$530,3,0))</f>
        <v>0</v>
      </c>
      <c r="V59" s="354">
        <f t="shared" si="8"/>
        <v>36</v>
      </c>
      <c r="W59" s="114">
        <f>IF(ISNA(VLOOKUP(H59,'data putaway'!$A$1:$E$530,2,0)),0,VLOOKUP(H59,'data putaway'!$A$1:$E$530,2,0))</f>
        <v>0</v>
      </c>
      <c r="X59" s="354" t="b">
        <f t="shared" si="9"/>
        <v>0</v>
      </c>
      <c r="Y59" s="354">
        <f>IF(ISNA(VLOOKUP(H59,'data putaway'!$A$1:$E$530,4,0)),0,VLOOKUP(H59,'data putaway'!$A$1:$E$530,4,0))</f>
        <v>0</v>
      </c>
      <c r="Z59" s="113">
        <f>IF(ISNA(VLOOKUP(H59,'data putaway'!$A$1:$E$530,5,0)),0,VLOOKUP(H59,'data putaway'!$A$1:$E$530,5,0))</f>
        <v>0</v>
      </c>
      <c r="AA59" s="354" t="b">
        <f t="shared" si="10"/>
        <v>0</v>
      </c>
      <c r="AB59" s="354" t="b">
        <f t="shared" si="11"/>
        <v>0</v>
      </c>
      <c r="AC59" s="356" t="str">
        <f t="shared" ca="1" si="12"/>
        <v>0 Month,  9 Days</v>
      </c>
      <c r="AD59" s="114" t="str">
        <f t="shared" ca="1" si="22"/>
        <v>3 Year, 11 Month, 14 Days</v>
      </c>
      <c r="AE59" s="114">
        <f t="shared" si="14"/>
        <v>36</v>
      </c>
      <c r="AF59" s="114">
        <f t="shared" si="15"/>
        <v>1</v>
      </c>
      <c r="AG59" s="354" t="str">
        <f t="shared" si="16"/>
        <v>CA06</v>
      </c>
      <c r="AH59" s="114">
        <f>IF(ISNA(VLOOKUP(L59,'MASTER DATA'!$A$1:$F$192,6,0)),0,VLOOKUP(L59,'MASTER DATA'!$A$1:$F$192,6,0))*AE59</f>
        <v>576</v>
      </c>
      <c r="AI59" s="354" t="str">
        <f>VLOOKUP($D59,'warehouse mapping'!$AN$7:$AO$17,2,0)</f>
        <v>Aktif</v>
      </c>
      <c r="AJ59" s="114">
        <f t="shared" si="17"/>
        <v>0</v>
      </c>
      <c r="AK59" s="354" t="str">
        <f t="shared" si="18"/>
        <v/>
      </c>
      <c r="AL59" s="354" t="s">
        <v>170</v>
      </c>
      <c r="AM59" s="354">
        <f t="shared" si="19"/>
        <v>1</v>
      </c>
      <c r="AN59" s="354" t="b">
        <f t="shared" si="21"/>
        <v>1</v>
      </c>
    </row>
    <row r="60" spans="1:40" s="354" customFormat="1">
      <c r="A60" s="354" t="str">
        <f t="shared" si="0"/>
        <v>CA06C02550025043</v>
      </c>
      <c r="B60" s="354">
        <f t="shared" si="1"/>
        <v>0</v>
      </c>
      <c r="C60" s="354">
        <f t="shared" si="2"/>
        <v>0</v>
      </c>
      <c r="D60" s="354" t="str">
        <f t="shared" si="3"/>
        <v>CA</v>
      </c>
      <c r="E60" s="354" t="str">
        <f t="shared" si="4"/>
        <v>06</v>
      </c>
      <c r="F60" s="354" t="str">
        <f t="shared" si="5"/>
        <v>C</v>
      </c>
      <c r="G60" s="355" t="str">
        <f t="shared" si="20"/>
        <v>02</v>
      </c>
      <c r="H60" s="232" t="s">
        <v>204</v>
      </c>
      <c r="I60" s="232" t="s">
        <v>3516</v>
      </c>
      <c r="J60" s="233">
        <v>46272</v>
      </c>
      <c r="K60" s="233">
        <v>47703</v>
      </c>
      <c r="L60" s="234">
        <v>550025043</v>
      </c>
      <c r="M60" s="232" t="str">
        <f>IF(ISNA(VLOOKUP(L60,'MASTER DATA'!$A$1:$B$192,2,0)),"",VLOOKUP(L60,'MASTER DATA'!$A$1:$B$192,2,0))</f>
        <v>Spirax S2 A 80W-90_1*209L_A227</v>
      </c>
      <c r="N60" s="232">
        <v>0</v>
      </c>
      <c r="O60" s="232">
        <f t="shared" si="6"/>
        <v>0</v>
      </c>
      <c r="P60" s="232">
        <f t="shared" si="7"/>
        <v>0</v>
      </c>
      <c r="Q60" s="232">
        <f>VLOOKUP(L60,'MASTER DATA'!$A$1:$E$192,5,0)</f>
        <v>4</v>
      </c>
      <c r="R60" s="234">
        <f>SUMIF('picking of the day'!$H$4:$H$358,WMS!H60&amp;WMS!L60,'picking of the day'!$E$4:$E$358)</f>
        <v>0</v>
      </c>
      <c r="U60" s="114">
        <f>IF(ISNA(VLOOKUP(H60,'data putaway'!$A$1:$E$530,3,0)),0,VLOOKUP(H60,'data putaway'!$A$1:$E$530,3,0))</f>
        <v>0</v>
      </c>
      <c r="V60" s="354">
        <f t="shared" si="8"/>
        <v>0</v>
      </c>
      <c r="W60" s="114">
        <f>IF(ISNA(VLOOKUP(H60,'data putaway'!$A$1:$E$530,2,0)),0,VLOOKUP(H60,'data putaway'!$A$1:$E$530,2,0))</f>
        <v>0</v>
      </c>
      <c r="X60" s="354" t="b">
        <f t="shared" si="9"/>
        <v>0</v>
      </c>
      <c r="Y60" s="354">
        <f>IF(ISNA(VLOOKUP(H60,'data putaway'!$A$1:$E$530,4,0)),0,VLOOKUP(H60,'data putaway'!$A$1:$E$530,4,0))</f>
        <v>0</v>
      </c>
      <c r="Z60" s="113">
        <f>IF(ISNA(VLOOKUP(H60,'data putaway'!$A$1:$E$530,5,0)),0,VLOOKUP(H60,'data putaway'!$A$1:$E$530,5,0))</f>
        <v>0</v>
      </c>
      <c r="AA60" s="354" t="b">
        <f t="shared" si="10"/>
        <v>0</v>
      </c>
      <c r="AB60" s="354" t="b">
        <f t="shared" si="11"/>
        <v>0</v>
      </c>
      <c r="AC60" s="356" t="str">
        <f t="shared" ca="1" si="12"/>
        <v>0 Month,  11 Days</v>
      </c>
      <c r="AD60" s="114" t="str">
        <f t="shared" ca="1" si="22"/>
        <v>3 Year, 10 Month, 21 Days</v>
      </c>
      <c r="AE60" s="114">
        <f t="shared" si="14"/>
        <v>0</v>
      </c>
      <c r="AF60" s="114">
        <f t="shared" si="15"/>
        <v>0</v>
      </c>
      <c r="AG60" s="354" t="str">
        <f t="shared" si="16"/>
        <v>CA06</v>
      </c>
      <c r="AH60" s="114">
        <f>IF(ISNA(VLOOKUP(L60,'MASTER DATA'!$A$1:$F$192,6,0)),0,VLOOKUP(L60,'MASTER DATA'!$A$1:$F$192,6,0))*AE60</f>
        <v>0</v>
      </c>
      <c r="AI60" s="354" t="str">
        <f>VLOOKUP($D60,'warehouse mapping'!$AN$7:$AO$17,2,0)</f>
        <v>Aktif</v>
      </c>
      <c r="AJ60" s="114">
        <f t="shared" si="17"/>
        <v>1</v>
      </c>
      <c r="AK60" s="354" t="str">
        <f t="shared" si="18"/>
        <v>CA</v>
      </c>
      <c r="AL60" s="354" t="s">
        <v>170</v>
      </c>
      <c r="AM60" s="354">
        <f t="shared" si="19"/>
        <v>1</v>
      </c>
      <c r="AN60" s="354" t="b">
        <f t="shared" si="21"/>
        <v>1</v>
      </c>
    </row>
    <row r="61" spans="1:40" s="354" customFormat="1">
      <c r="A61" s="354" t="str">
        <f t="shared" si="0"/>
        <v>CA06D01550070614</v>
      </c>
      <c r="B61" s="354">
        <f t="shared" si="1"/>
        <v>0</v>
      </c>
      <c r="C61" s="354">
        <f t="shared" si="2"/>
        <v>0</v>
      </c>
      <c r="D61" s="354" t="str">
        <f t="shared" si="3"/>
        <v>CA</v>
      </c>
      <c r="E61" s="354" t="str">
        <f t="shared" si="4"/>
        <v>06</v>
      </c>
      <c r="F61" s="354" t="str">
        <f t="shared" si="5"/>
        <v>D</v>
      </c>
      <c r="G61" s="355" t="str">
        <f t="shared" si="20"/>
        <v>01</v>
      </c>
      <c r="H61" s="232" t="s">
        <v>421</v>
      </c>
      <c r="I61" s="232" t="s">
        <v>3394</v>
      </c>
      <c r="J61" s="233">
        <v>46272</v>
      </c>
      <c r="K61" s="233">
        <v>47715</v>
      </c>
      <c r="L61" s="234">
        <v>550070614</v>
      </c>
      <c r="M61" s="232" t="str">
        <f>IF(ISNA(VLOOKUP(L61,'MASTER DATA'!$A$1:$B$192,2,0)),"",VLOOKUP(L61,'MASTER DATA'!$A$1:$B$192,2,0))</f>
        <v>HlxHX610W40SP_4*4L_A04W</v>
      </c>
      <c r="N61" s="234">
        <v>36</v>
      </c>
      <c r="O61" s="232">
        <f t="shared" si="6"/>
        <v>1</v>
      </c>
      <c r="P61" s="232">
        <f t="shared" si="7"/>
        <v>0</v>
      </c>
      <c r="Q61" s="232">
        <f>VLOOKUP(L61,'MASTER DATA'!$A$1:$E$192,5,0)</f>
        <v>36</v>
      </c>
      <c r="R61" s="234">
        <f>SUMIF('picking of the day'!$H$4:$H$358,WMS!H61&amp;WMS!L61,'picking of the day'!$E$4:$E$358)</f>
        <v>0</v>
      </c>
      <c r="U61" s="114">
        <f>IF(ISNA(VLOOKUP(H61,'data putaway'!$A$1:$E$530,3,0)),0,VLOOKUP(H61,'data putaway'!$A$1:$E$530,3,0))</f>
        <v>0</v>
      </c>
      <c r="V61" s="354">
        <f t="shared" si="8"/>
        <v>36</v>
      </c>
      <c r="W61" s="114">
        <f>IF(ISNA(VLOOKUP(H61,'data putaway'!$A$1:$E$530,2,0)),0,VLOOKUP(H61,'data putaway'!$A$1:$E$530,2,0))</f>
        <v>0</v>
      </c>
      <c r="X61" s="354" t="b">
        <f t="shared" si="9"/>
        <v>0</v>
      </c>
      <c r="Y61" s="354">
        <f>IF(ISNA(VLOOKUP(H61,'data putaway'!$A$1:$E$530,4,0)),0,VLOOKUP(H61,'data putaway'!$A$1:$E$530,4,0))</f>
        <v>0</v>
      </c>
      <c r="Z61" s="113">
        <f>IF(ISNA(VLOOKUP(H61,'data putaway'!$A$1:$E$530,5,0)),0,VLOOKUP(H61,'data putaway'!$A$1:$E$530,5,0))</f>
        <v>0</v>
      </c>
      <c r="AA61" s="354" t="b">
        <f t="shared" si="10"/>
        <v>0</v>
      </c>
      <c r="AB61" s="354" t="b">
        <f t="shared" si="11"/>
        <v>0</v>
      </c>
      <c r="AC61" s="356" t="str">
        <f t="shared" ca="1" si="12"/>
        <v>0 Month,  11 Days</v>
      </c>
      <c r="AD61" s="114" t="str">
        <f t="shared" ca="1" si="22"/>
        <v>3 Year, 11 Month, 2 Days</v>
      </c>
      <c r="AE61" s="114">
        <f t="shared" si="14"/>
        <v>36</v>
      </c>
      <c r="AF61" s="114">
        <f t="shared" si="15"/>
        <v>1</v>
      </c>
      <c r="AG61" s="354" t="str">
        <f t="shared" si="16"/>
        <v>CA06</v>
      </c>
      <c r="AH61" s="114">
        <f>IF(ISNA(VLOOKUP(L61,'MASTER DATA'!$A$1:$F$192,6,0)),0,VLOOKUP(L61,'MASTER DATA'!$A$1:$F$192,6,0))*AE61</f>
        <v>576</v>
      </c>
      <c r="AI61" s="354" t="str">
        <f>VLOOKUP($D61,'warehouse mapping'!$AN$7:$AO$17,2,0)</f>
        <v>Aktif</v>
      </c>
      <c r="AJ61" s="114">
        <f t="shared" si="17"/>
        <v>0</v>
      </c>
      <c r="AK61" s="354" t="str">
        <f t="shared" si="18"/>
        <v/>
      </c>
      <c r="AL61" s="354" t="s">
        <v>170</v>
      </c>
      <c r="AM61" s="354">
        <f t="shared" si="19"/>
        <v>1</v>
      </c>
      <c r="AN61" s="354" t="b">
        <f t="shared" si="21"/>
        <v>1</v>
      </c>
    </row>
    <row r="62" spans="1:40" s="354" customFormat="1">
      <c r="A62" s="354" t="str">
        <f t="shared" si="0"/>
        <v>CA06D02550047302</v>
      </c>
      <c r="B62" s="354">
        <f t="shared" si="1"/>
        <v>0</v>
      </c>
      <c r="C62" s="354">
        <f t="shared" si="2"/>
        <v>0</v>
      </c>
      <c r="D62" s="354" t="str">
        <f t="shared" si="3"/>
        <v>CA</v>
      </c>
      <c r="E62" s="354" t="str">
        <f t="shared" si="4"/>
        <v>06</v>
      </c>
      <c r="F62" s="354" t="str">
        <f t="shared" si="5"/>
        <v>D</v>
      </c>
      <c r="G62" s="355" t="str">
        <f t="shared" si="20"/>
        <v>02</v>
      </c>
      <c r="H62" s="232" t="s">
        <v>422</v>
      </c>
      <c r="I62" s="232" t="s">
        <v>3178</v>
      </c>
      <c r="J62" s="233">
        <v>46228</v>
      </c>
      <c r="K62" s="233">
        <v>47681</v>
      </c>
      <c r="L62" s="234">
        <v>550047302</v>
      </c>
      <c r="M62" s="232" t="str">
        <f>IF(ISNA(VLOOKUP(L62,'MASTER DATA'!$A$1:$B$192,2,0)),"",VLOOKUP(L62,'MASTER DATA'!$A$1:$B$192,2,0))</f>
        <v>Advance SX2Solvfe_12*0.7L_A04W</v>
      </c>
      <c r="N62" s="232">
        <v>48</v>
      </c>
      <c r="O62" s="232">
        <f t="shared" si="6"/>
        <v>1</v>
      </c>
      <c r="P62" s="232">
        <f t="shared" si="7"/>
        <v>0</v>
      </c>
      <c r="Q62" s="232">
        <f>VLOOKUP(L62,'MASTER DATA'!$A$1:$E$192,5,0)</f>
        <v>48</v>
      </c>
      <c r="R62" s="234">
        <f>SUMIF('picking of the day'!$H$4:$H$358,WMS!H62&amp;WMS!L62,'picking of the day'!$E$4:$E$358)</f>
        <v>0</v>
      </c>
      <c r="U62" s="114">
        <f>IF(ISNA(VLOOKUP(H62,'data putaway'!$A$1:$E$530,3,0)),0,VLOOKUP(H62,'data putaway'!$A$1:$E$530,3,0))</f>
        <v>0</v>
      </c>
      <c r="V62" s="354">
        <f t="shared" si="8"/>
        <v>48</v>
      </c>
      <c r="W62" s="114">
        <f>IF(ISNA(VLOOKUP(H62,'data putaway'!$A$1:$E$530,2,0)),0,VLOOKUP(H62,'data putaway'!$A$1:$E$530,2,0))</f>
        <v>0</v>
      </c>
      <c r="X62" s="354" t="b">
        <f t="shared" si="9"/>
        <v>0</v>
      </c>
      <c r="Y62" s="354">
        <f>IF(ISNA(VLOOKUP(H62,'data putaway'!$A$1:$E$530,4,0)),0,VLOOKUP(H62,'data putaway'!$A$1:$E$530,4,0))</f>
        <v>0</v>
      </c>
      <c r="Z62" s="113">
        <f>IF(ISNA(VLOOKUP(H62,'data putaway'!$A$1:$E$530,5,0)),0,VLOOKUP(H62,'data putaway'!$A$1:$E$530,5,0))</f>
        <v>0</v>
      </c>
      <c r="AA62" s="354" t="b">
        <f t="shared" si="10"/>
        <v>0</v>
      </c>
      <c r="AB62" s="354" t="b">
        <f t="shared" si="11"/>
        <v>0</v>
      </c>
      <c r="AC62" s="356" t="str">
        <f t="shared" ca="1" si="12"/>
        <v>1 Month,  24 Days</v>
      </c>
      <c r="AD62" s="114" t="str">
        <f t="shared" ca="1" si="22"/>
        <v>3 Year, 9 Month, 29 Days</v>
      </c>
      <c r="AE62" s="114">
        <f t="shared" si="14"/>
        <v>48</v>
      </c>
      <c r="AF62" s="114">
        <f t="shared" si="15"/>
        <v>1</v>
      </c>
      <c r="AG62" s="354" t="str">
        <f t="shared" si="16"/>
        <v>CA06</v>
      </c>
      <c r="AH62" s="114">
        <f>IF(ISNA(VLOOKUP(L62,'MASTER DATA'!$A$1:$F$192,6,0)),0,VLOOKUP(L62,'MASTER DATA'!$A$1:$F$192,6,0))*AE62</f>
        <v>403.20000000000005</v>
      </c>
      <c r="AI62" s="354" t="str">
        <f>VLOOKUP($D62,'warehouse mapping'!$AN$7:$AO$17,2,0)</f>
        <v>Aktif</v>
      </c>
      <c r="AJ62" s="114">
        <f t="shared" si="17"/>
        <v>0</v>
      </c>
      <c r="AK62" s="354" t="str">
        <f t="shared" si="18"/>
        <v/>
      </c>
      <c r="AL62" s="354" t="s">
        <v>170</v>
      </c>
      <c r="AM62" s="354">
        <f t="shared" si="19"/>
        <v>1</v>
      </c>
      <c r="AN62" s="354" t="b">
        <f t="shared" si="21"/>
        <v>1</v>
      </c>
    </row>
    <row r="63" spans="1:40" s="354" customFormat="1">
      <c r="A63" s="354" t="str">
        <f t="shared" si="0"/>
        <v>CA06E01550070614</v>
      </c>
      <c r="B63" s="354">
        <f t="shared" si="1"/>
        <v>0</v>
      </c>
      <c r="C63" s="354">
        <f t="shared" si="2"/>
        <v>0</v>
      </c>
      <c r="D63" s="354" t="str">
        <f t="shared" si="3"/>
        <v>CA</v>
      </c>
      <c r="E63" s="354" t="str">
        <f t="shared" si="4"/>
        <v>06</v>
      </c>
      <c r="F63" s="354" t="str">
        <f t="shared" si="5"/>
        <v>E</v>
      </c>
      <c r="G63" s="355" t="str">
        <f t="shared" si="20"/>
        <v>01</v>
      </c>
      <c r="H63" s="232" t="s">
        <v>205</v>
      </c>
      <c r="I63" s="232" t="s">
        <v>3394</v>
      </c>
      <c r="J63" s="233">
        <v>46272</v>
      </c>
      <c r="K63" s="233">
        <v>47715</v>
      </c>
      <c r="L63" s="234">
        <v>550070614</v>
      </c>
      <c r="M63" s="232" t="str">
        <f>IF(ISNA(VLOOKUP(L63,'MASTER DATA'!$A$1:$B$192,2,0)),"",VLOOKUP(L63,'MASTER DATA'!$A$1:$B$192,2,0))</f>
        <v>HlxHX610W40SP_4*4L_A04W</v>
      </c>
      <c r="N63" s="234">
        <v>36</v>
      </c>
      <c r="O63" s="232">
        <f t="shared" si="6"/>
        <v>1</v>
      </c>
      <c r="P63" s="232">
        <f t="shared" si="7"/>
        <v>0</v>
      </c>
      <c r="Q63" s="232">
        <f>VLOOKUP(L63,'MASTER DATA'!$A$1:$E$192,5,0)</f>
        <v>36</v>
      </c>
      <c r="R63" s="234">
        <f>SUMIF('picking of the day'!$H$4:$H$358,WMS!H63&amp;WMS!L63,'picking of the day'!$E$4:$E$358)</f>
        <v>0</v>
      </c>
      <c r="U63" s="114">
        <f>IF(ISNA(VLOOKUP(H63,'data putaway'!$A$1:$E$530,3,0)),0,VLOOKUP(H63,'data putaway'!$A$1:$E$530,3,0))</f>
        <v>0</v>
      </c>
      <c r="V63" s="354">
        <f t="shared" si="8"/>
        <v>36</v>
      </c>
      <c r="W63" s="114">
        <f>IF(ISNA(VLOOKUP(H63,'data putaway'!$A$1:$E$530,2,0)),0,VLOOKUP(H63,'data putaway'!$A$1:$E$530,2,0))</f>
        <v>0</v>
      </c>
      <c r="X63" s="354" t="b">
        <f t="shared" si="9"/>
        <v>0</v>
      </c>
      <c r="Y63" s="354">
        <f>IF(ISNA(VLOOKUP(H63,'data putaway'!$A$1:$E$530,4,0)),0,VLOOKUP(H63,'data putaway'!$A$1:$E$530,4,0))</f>
        <v>0</v>
      </c>
      <c r="Z63" s="113">
        <f>IF(ISNA(VLOOKUP(H63,'data putaway'!$A$1:$E$530,5,0)),0,VLOOKUP(H63,'data putaway'!$A$1:$E$530,5,0))</f>
        <v>0</v>
      </c>
      <c r="AA63" s="354" t="b">
        <f t="shared" si="10"/>
        <v>0</v>
      </c>
      <c r="AB63" s="354" t="b">
        <f t="shared" si="11"/>
        <v>0</v>
      </c>
      <c r="AC63" s="356" t="str">
        <f t="shared" ca="1" si="12"/>
        <v>0 Month,  11 Days</v>
      </c>
      <c r="AD63" s="114" t="str">
        <f t="shared" ca="1" si="22"/>
        <v>3 Year, 11 Month, 2 Days</v>
      </c>
      <c r="AE63" s="114">
        <f t="shared" si="14"/>
        <v>36</v>
      </c>
      <c r="AF63" s="114">
        <f t="shared" si="15"/>
        <v>1</v>
      </c>
      <c r="AG63" s="354" t="str">
        <f t="shared" si="16"/>
        <v>CA06</v>
      </c>
      <c r="AH63" s="114">
        <f>IF(ISNA(VLOOKUP(L63,'MASTER DATA'!$A$1:$F$192,6,0)),0,VLOOKUP(L63,'MASTER DATA'!$A$1:$F$192,6,0))*AE63</f>
        <v>576</v>
      </c>
      <c r="AI63" s="354" t="str">
        <f>VLOOKUP($D63,'warehouse mapping'!$AN$7:$AO$17,2,0)</f>
        <v>Aktif</v>
      </c>
      <c r="AJ63" s="114">
        <f t="shared" si="17"/>
        <v>0</v>
      </c>
      <c r="AK63" s="354" t="str">
        <f t="shared" si="18"/>
        <v/>
      </c>
      <c r="AL63" s="354" t="s">
        <v>170</v>
      </c>
      <c r="AM63" s="354">
        <f t="shared" si="19"/>
        <v>1</v>
      </c>
      <c r="AN63" s="354" t="b">
        <f t="shared" si="21"/>
        <v>1</v>
      </c>
    </row>
    <row r="64" spans="1:40" s="354" customFormat="1">
      <c r="A64" s="354" t="str">
        <f t="shared" si="0"/>
        <v>CA06E02550047302</v>
      </c>
      <c r="B64" s="354">
        <f t="shared" si="1"/>
        <v>0</v>
      </c>
      <c r="C64" s="354">
        <f t="shared" si="2"/>
        <v>0</v>
      </c>
      <c r="D64" s="354" t="str">
        <f t="shared" si="3"/>
        <v>CA</v>
      </c>
      <c r="E64" s="354" t="str">
        <f t="shared" si="4"/>
        <v>06</v>
      </c>
      <c r="F64" s="354" t="str">
        <f t="shared" si="5"/>
        <v>E</v>
      </c>
      <c r="G64" s="355" t="str">
        <f t="shared" si="20"/>
        <v>02</v>
      </c>
      <c r="H64" s="232" t="s">
        <v>206</v>
      </c>
      <c r="I64" s="232" t="s">
        <v>3178</v>
      </c>
      <c r="J64" s="233">
        <v>46228</v>
      </c>
      <c r="K64" s="233">
        <v>47681</v>
      </c>
      <c r="L64" s="234">
        <v>550047302</v>
      </c>
      <c r="M64" s="232" t="str">
        <f>IF(ISNA(VLOOKUP(L64,'MASTER DATA'!$A$1:$B$192,2,0)),"",VLOOKUP(L64,'MASTER DATA'!$A$1:$B$192,2,0))</f>
        <v>Advance SX2Solvfe_12*0.7L_A04W</v>
      </c>
      <c r="N64" s="232">
        <v>48</v>
      </c>
      <c r="O64" s="232">
        <f t="shared" si="6"/>
        <v>1</v>
      </c>
      <c r="P64" s="232">
        <f t="shared" si="7"/>
        <v>0</v>
      </c>
      <c r="Q64" s="232">
        <f>VLOOKUP(L64,'MASTER DATA'!$A$1:$E$192,5,0)</f>
        <v>48</v>
      </c>
      <c r="R64" s="234">
        <f>SUMIF('picking of the day'!$H$4:$H$358,WMS!H64&amp;WMS!L64,'picking of the day'!$E$4:$E$358)</f>
        <v>0</v>
      </c>
      <c r="U64" s="114">
        <f>IF(ISNA(VLOOKUP(H64,'data putaway'!$A$1:$E$530,3,0)),0,VLOOKUP(H64,'data putaway'!$A$1:$E$530,3,0))</f>
        <v>0</v>
      </c>
      <c r="V64" s="354">
        <f t="shared" si="8"/>
        <v>48</v>
      </c>
      <c r="W64" s="114">
        <f>IF(ISNA(VLOOKUP(H64,'data putaway'!$A$1:$E$530,2,0)),0,VLOOKUP(H64,'data putaway'!$A$1:$E$530,2,0))</f>
        <v>0</v>
      </c>
      <c r="X64" s="354" t="b">
        <f t="shared" si="9"/>
        <v>0</v>
      </c>
      <c r="Y64" s="354">
        <f>IF(ISNA(VLOOKUP(H64,'data putaway'!$A$1:$E$530,4,0)),0,VLOOKUP(H64,'data putaway'!$A$1:$E$530,4,0))</f>
        <v>0</v>
      </c>
      <c r="Z64" s="113">
        <f>IF(ISNA(VLOOKUP(H64,'data putaway'!$A$1:$E$530,5,0)),0,VLOOKUP(H64,'data putaway'!$A$1:$E$530,5,0))</f>
        <v>0</v>
      </c>
      <c r="AA64" s="354" t="b">
        <f t="shared" si="10"/>
        <v>0</v>
      </c>
      <c r="AB64" s="354" t="b">
        <f t="shared" si="11"/>
        <v>0</v>
      </c>
      <c r="AC64" s="356" t="str">
        <f t="shared" ca="1" si="12"/>
        <v>1 Month,  24 Days</v>
      </c>
      <c r="AD64" s="114" t="str">
        <f t="shared" ca="1" si="22"/>
        <v>3 Year, 9 Month, 29 Days</v>
      </c>
      <c r="AE64" s="114">
        <f t="shared" si="14"/>
        <v>48</v>
      </c>
      <c r="AF64" s="114">
        <f t="shared" si="15"/>
        <v>1</v>
      </c>
      <c r="AG64" s="354" t="str">
        <f t="shared" si="16"/>
        <v>CA06</v>
      </c>
      <c r="AH64" s="114">
        <f>IF(ISNA(VLOOKUP(L64,'MASTER DATA'!$A$1:$F$192,6,0)),0,VLOOKUP(L64,'MASTER DATA'!$A$1:$F$192,6,0))*AE64</f>
        <v>403.20000000000005</v>
      </c>
      <c r="AI64" s="354" t="str">
        <f>VLOOKUP($D64,'warehouse mapping'!$AN$7:$AO$17,2,0)</f>
        <v>Aktif</v>
      </c>
      <c r="AJ64" s="114">
        <f t="shared" si="17"/>
        <v>0</v>
      </c>
      <c r="AK64" s="354" t="str">
        <f t="shared" si="18"/>
        <v/>
      </c>
      <c r="AL64" s="354" t="s">
        <v>170</v>
      </c>
      <c r="AM64" s="354">
        <f t="shared" si="19"/>
        <v>1</v>
      </c>
      <c r="AN64" s="354" t="b">
        <f t="shared" si="21"/>
        <v>1</v>
      </c>
    </row>
    <row r="65" spans="1:40" s="354" customFormat="1">
      <c r="A65" s="354" t="str">
        <f t="shared" si="0"/>
        <v>CA07A01550062285</v>
      </c>
      <c r="B65" s="354">
        <f t="shared" si="1"/>
        <v>0</v>
      </c>
      <c r="C65" s="354">
        <f t="shared" si="2"/>
        <v>0</v>
      </c>
      <c r="D65" s="354" t="str">
        <f t="shared" si="3"/>
        <v>CA</v>
      </c>
      <c r="E65" s="354" t="str">
        <f t="shared" si="4"/>
        <v>07</v>
      </c>
      <c r="F65" s="354" t="str">
        <f t="shared" si="5"/>
        <v>A</v>
      </c>
      <c r="G65" s="355" t="str">
        <f t="shared" si="20"/>
        <v>01</v>
      </c>
      <c r="H65" s="232" t="s">
        <v>423</v>
      </c>
      <c r="I65" s="232">
        <v>12619965</v>
      </c>
      <c r="J65" s="233">
        <v>46112</v>
      </c>
      <c r="K65" s="233">
        <v>47542</v>
      </c>
      <c r="L65" s="234">
        <v>550062285</v>
      </c>
      <c r="M65" s="232" t="str">
        <f>IF(ISNA(VLOOKUP(L65,'MASTER DATA'!$A$1:$B$192,2,0)),"",VLOOKUP(L65,'MASTER DATA'!$A$1:$B$192,2,0))</f>
        <v>Gadus S3 V460DM 2_1*770kg_A227</v>
      </c>
      <c r="N65" s="232">
        <v>1</v>
      </c>
      <c r="O65" s="232">
        <f t="shared" si="6"/>
        <v>1</v>
      </c>
      <c r="P65" s="232">
        <f t="shared" si="7"/>
        <v>0</v>
      </c>
      <c r="Q65" s="232">
        <f>VLOOKUP(L65,'MASTER DATA'!$A$1:$E$192,5,0)</f>
        <v>1</v>
      </c>
      <c r="R65" s="234">
        <f>SUMIF('picking of the day'!$H$4:$H$358,WMS!H65&amp;WMS!L65,'picking of the day'!$E$4:$E$358)</f>
        <v>0</v>
      </c>
      <c r="U65" s="114">
        <f>IF(ISNA(VLOOKUP(H65,'data putaway'!$A$1:$E$530,3,0)),0,VLOOKUP(H65,'data putaway'!$A$1:$E$530,3,0))</f>
        <v>0</v>
      </c>
      <c r="V65" s="354">
        <f t="shared" si="8"/>
        <v>1</v>
      </c>
      <c r="W65" s="114">
        <f>IF(ISNA(VLOOKUP(H65,'data putaway'!$A$1:$E$530,2,0)),0,VLOOKUP(H65,'data putaway'!$A$1:$E$530,2,0))</f>
        <v>0</v>
      </c>
      <c r="X65" s="354" t="b">
        <f t="shared" si="9"/>
        <v>0</v>
      </c>
      <c r="Y65" s="354">
        <f>IF(ISNA(VLOOKUP(H65,'data putaway'!$A$1:$E$530,4,0)),0,VLOOKUP(H65,'data putaway'!$A$1:$E$530,4,0))</f>
        <v>0</v>
      </c>
      <c r="Z65" s="113">
        <f>IF(ISNA(VLOOKUP(H65,'data putaway'!$A$1:$E$530,5,0)),0,VLOOKUP(H65,'data putaway'!$A$1:$E$530,5,0))</f>
        <v>0</v>
      </c>
      <c r="AA65" s="354" t="b">
        <f t="shared" si="10"/>
        <v>0</v>
      </c>
      <c r="AB65" s="354" t="b">
        <f t="shared" si="11"/>
        <v>0</v>
      </c>
      <c r="AC65" s="356" t="str">
        <f t="shared" ca="1" si="12"/>
        <v>5 Month,  18 Days</v>
      </c>
      <c r="AD65" s="114" t="str">
        <f t="shared" ca="1" si="22"/>
        <v>3 Year, 5 Month, 10 Days</v>
      </c>
      <c r="AE65" s="114">
        <f t="shared" si="14"/>
        <v>1</v>
      </c>
      <c r="AF65" s="114">
        <f t="shared" si="15"/>
        <v>1</v>
      </c>
      <c r="AG65" s="354" t="str">
        <f t="shared" si="16"/>
        <v>CA07</v>
      </c>
      <c r="AH65" s="114">
        <f>IF(ISNA(VLOOKUP(L65,'MASTER DATA'!$A$1:$F$192,6,0)),0,VLOOKUP(L65,'MASTER DATA'!$A$1:$F$192,6,0))*AE65</f>
        <v>770</v>
      </c>
      <c r="AI65" s="354" t="str">
        <f>VLOOKUP($D65,'warehouse mapping'!$AN$7:$AO$17,2,0)</f>
        <v>Aktif</v>
      </c>
      <c r="AJ65" s="114">
        <f t="shared" si="17"/>
        <v>0</v>
      </c>
      <c r="AK65" s="354" t="str">
        <f t="shared" si="18"/>
        <v/>
      </c>
      <c r="AL65" s="354" t="s">
        <v>3205</v>
      </c>
      <c r="AM65" s="354">
        <f t="shared" si="19"/>
        <v>1</v>
      </c>
      <c r="AN65" s="354" t="b">
        <f t="shared" si="21"/>
        <v>1</v>
      </c>
    </row>
    <row r="66" spans="1:40" s="354" customFormat="1">
      <c r="A66" s="354" t="str">
        <f t="shared" si="0"/>
        <v>CA07A02550062285</v>
      </c>
      <c r="B66" s="354">
        <f t="shared" si="1"/>
        <v>0</v>
      </c>
      <c r="C66" s="354">
        <f t="shared" si="2"/>
        <v>0</v>
      </c>
      <c r="D66" s="354" t="str">
        <f t="shared" si="3"/>
        <v>CA</v>
      </c>
      <c r="E66" s="354" t="str">
        <f t="shared" si="4"/>
        <v>07</v>
      </c>
      <c r="F66" s="354" t="str">
        <f t="shared" si="5"/>
        <v>A</v>
      </c>
      <c r="G66" s="355" t="str">
        <f t="shared" si="20"/>
        <v>02</v>
      </c>
      <c r="H66" s="232" t="s">
        <v>424</v>
      </c>
      <c r="I66" s="232">
        <v>12619965</v>
      </c>
      <c r="J66" s="233">
        <v>46112</v>
      </c>
      <c r="K66" s="233">
        <v>47542</v>
      </c>
      <c r="L66" s="234">
        <v>550062285</v>
      </c>
      <c r="M66" s="232" t="str">
        <f>IF(ISNA(VLOOKUP(L66,'MASTER DATA'!$A$1:$B$192,2,0)),"",VLOOKUP(L66,'MASTER DATA'!$A$1:$B$192,2,0))</f>
        <v>Gadus S3 V460DM 2_1*770kg_A227</v>
      </c>
      <c r="N66" s="232">
        <v>1</v>
      </c>
      <c r="O66" s="232">
        <f t="shared" si="6"/>
        <v>1</v>
      </c>
      <c r="P66" s="232">
        <f t="shared" si="7"/>
        <v>0</v>
      </c>
      <c r="Q66" s="232">
        <f>VLOOKUP(L66,'MASTER DATA'!$A$1:$E$192,5,0)</f>
        <v>1</v>
      </c>
      <c r="R66" s="234">
        <f>SUMIF('picking of the day'!$H$4:$H$358,WMS!H66&amp;WMS!L66,'picking of the day'!$E$4:$E$358)</f>
        <v>0</v>
      </c>
      <c r="U66" s="114">
        <f>IF(ISNA(VLOOKUP(H66,'data putaway'!$A$1:$E$530,3,0)),0,VLOOKUP(H66,'data putaway'!$A$1:$E$530,3,0))</f>
        <v>0</v>
      </c>
      <c r="V66" s="354">
        <f t="shared" si="8"/>
        <v>1</v>
      </c>
      <c r="W66" s="114">
        <f>IF(ISNA(VLOOKUP(H66,'data putaway'!$A$1:$E$530,2,0)),0,VLOOKUP(H66,'data putaway'!$A$1:$E$530,2,0))</f>
        <v>0</v>
      </c>
      <c r="X66" s="354" t="b">
        <f t="shared" si="9"/>
        <v>0</v>
      </c>
      <c r="Y66" s="354">
        <f>IF(ISNA(VLOOKUP(H66,'data putaway'!$A$1:$E$530,4,0)),0,VLOOKUP(H66,'data putaway'!$A$1:$E$530,4,0))</f>
        <v>0</v>
      </c>
      <c r="Z66" s="113">
        <f>IF(ISNA(VLOOKUP(H66,'data putaway'!$A$1:$E$530,5,0)),0,VLOOKUP(H66,'data putaway'!$A$1:$E$530,5,0))</f>
        <v>0</v>
      </c>
      <c r="AA66" s="354" t="b">
        <f t="shared" si="10"/>
        <v>0</v>
      </c>
      <c r="AB66" s="354" t="b">
        <f t="shared" si="11"/>
        <v>0</v>
      </c>
      <c r="AC66" s="356" t="str">
        <f t="shared" ca="1" si="12"/>
        <v>5 Month,  18 Days</v>
      </c>
      <c r="AD66" s="114" t="str">
        <f t="shared" ca="1" si="22"/>
        <v>3 Year, 5 Month, 10 Days</v>
      </c>
      <c r="AE66" s="114">
        <f t="shared" si="14"/>
        <v>1</v>
      </c>
      <c r="AF66" s="114">
        <f t="shared" si="15"/>
        <v>1</v>
      </c>
      <c r="AG66" s="354" t="str">
        <f t="shared" si="16"/>
        <v>CA07</v>
      </c>
      <c r="AH66" s="114">
        <f>IF(ISNA(VLOOKUP(L66,'MASTER DATA'!$A$1:$F$192,6,0)),0,VLOOKUP(L66,'MASTER DATA'!$A$1:$F$192,6,0))*AE66</f>
        <v>770</v>
      </c>
      <c r="AI66" s="354" t="str">
        <f>VLOOKUP($D66,'warehouse mapping'!$AN$7:$AO$17,2,0)</f>
        <v>Aktif</v>
      </c>
      <c r="AJ66" s="114">
        <f t="shared" si="17"/>
        <v>0</v>
      </c>
      <c r="AK66" s="354" t="str">
        <f t="shared" si="18"/>
        <v/>
      </c>
      <c r="AL66" s="354" t="s">
        <v>3205</v>
      </c>
      <c r="AM66" s="354">
        <f t="shared" si="19"/>
        <v>1</v>
      </c>
      <c r="AN66" s="354" t="b">
        <f t="shared" si="21"/>
        <v>1</v>
      </c>
    </row>
    <row r="67" spans="1:40" s="354" customFormat="1">
      <c r="A67" s="354" t="str">
        <f t="shared" si="0"/>
        <v>CA07B01550062285</v>
      </c>
      <c r="B67" s="354">
        <f t="shared" si="1"/>
        <v>0</v>
      </c>
      <c r="C67" s="354">
        <f t="shared" si="2"/>
        <v>0</v>
      </c>
      <c r="D67" s="354" t="str">
        <f t="shared" si="3"/>
        <v>CA</v>
      </c>
      <c r="E67" s="354" t="str">
        <f t="shared" si="4"/>
        <v>07</v>
      </c>
      <c r="F67" s="354" t="str">
        <f t="shared" si="5"/>
        <v>B</v>
      </c>
      <c r="G67" s="355" t="str">
        <f t="shared" si="20"/>
        <v>01</v>
      </c>
      <c r="H67" s="232" t="s">
        <v>425</v>
      </c>
      <c r="I67" s="232">
        <v>12619965</v>
      </c>
      <c r="J67" s="233">
        <v>46112</v>
      </c>
      <c r="K67" s="233">
        <v>47542</v>
      </c>
      <c r="L67" s="234">
        <v>550062285</v>
      </c>
      <c r="M67" s="232" t="str">
        <f>IF(ISNA(VLOOKUP(L67,'MASTER DATA'!$A$1:$B$192,2,0)),"",VLOOKUP(L67,'MASTER DATA'!$A$1:$B$192,2,0))</f>
        <v>Gadus S3 V460DM 2_1*770kg_A227</v>
      </c>
      <c r="N67" s="232">
        <v>1</v>
      </c>
      <c r="O67" s="232">
        <f t="shared" si="6"/>
        <v>1</v>
      </c>
      <c r="P67" s="232">
        <f t="shared" si="7"/>
        <v>0</v>
      </c>
      <c r="Q67" s="232">
        <f>VLOOKUP(L67,'MASTER DATA'!$A$1:$E$192,5,0)</f>
        <v>1</v>
      </c>
      <c r="R67" s="234">
        <f>SUMIF('picking of the day'!$H$4:$H$358,WMS!H67&amp;WMS!L67,'picking of the day'!$E$4:$E$358)</f>
        <v>0</v>
      </c>
      <c r="U67" s="114">
        <f>IF(ISNA(VLOOKUP(H67,'data putaway'!$A$1:$E$530,3,0)),0,VLOOKUP(H67,'data putaway'!$A$1:$E$530,3,0))</f>
        <v>0</v>
      </c>
      <c r="V67" s="354">
        <f t="shared" si="8"/>
        <v>1</v>
      </c>
      <c r="W67" s="114">
        <f>IF(ISNA(VLOOKUP(H67,'data putaway'!$A$1:$E$530,2,0)),0,VLOOKUP(H67,'data putaway'!$A$1:$E$530,2,0))</f>
        <v>0</v>
      </c>
      <c r="X67" s="354" t="b">
        <f t="shared" si="9"/>
        <v>0</v>
      </c>
      <c r="Y67" s="354">
        <f>IF(ISNA(VLOOKUP(H67,'data putaway'!$A$1:$E$530,4,0)),0,VLOOKUP(H67,'data putaway'!$A$1:$E$530,4,0))</f>
        <v>0</v>
      </c>
      <c r="Z67" s="113">
        <f>IF(ISNA(VLOOKUP(H67,'data putaway'!$A$1:$E$530,5,0)),0,VLOOKUP(H67,'data putaway'!$A$1:$E$530,5,0))</f>
        <v>0</v>
      </c>
      <c r="AA67" s="354" t="b">
        <f t="shared" si="10"/>
        <v>0</v>
      </c>
      <c r="AB67" s="354" t="b">
        <f t="shared" si="11"/>
        <v>0</v>
      </c>
      <c r="AC67" s="356" t="str">
        <f t="shared" ca="1" si="12"/>
        <v>5 Month,  18 Days</v>
      </c>
      <c r="AD67" s="114" t="str">
        <f t="shared" ca="1" si="22"/>
        <v>3 Year, 5 Month, 10 Days</v>
      </c>
      <c r="AE67" s="114">
        <f t="shared" si="14"/>
        <v>1</v>
      </c>
      <c r="AF67" s="114">
        <f t="shared" si="15"/>
        <v>1</v>
      </c>
      <c r="AG67" s="354" t="str">
        <f t="shared" si="16"/>
        <v>CA07</v>
      </c>
      <c r="AH67" s="114">
        <f>IF(ISNA(VLOOKUP(L67,'MASTER DATA'!$A$1:$F$192,6,0)),0,VLOOKUP(L67,'MASTER DATA'!$A$1:$F$192,6,0))*AE67</f>
        <v>770</v>
      </c>
      <c r="AI67" s="354" t="str">
        <f>VLOOKUP($D67,'warehouse mapping'!$AN$7:$AO$17,2,0)</f>
        <v>Aktif</v>
      </c>
      <c r="AJ67" s="114">
        <f t="shared" si="17"/>
        <v>0</v>
      </c>
      <c r="AK67" s="354" t="str">
        <f t="shared" si="18"/>
        <v/>
      </c>
      <c r="AL67" s="354" t="s">
        <v>3205</v>
      </c>
      <c r="AM67" s="354">
        <f t="shared" si="19"/>
        <v>1</v>
      </c>
      <c r="AN67" s="354" t="b">
        <f t="shared" si="21"/>
        <v>1</v>
      </c>
    </row>
    <row r="68" spans="1:40" s="354" customFormat="1">
      <c r="A68" s="354" t="str">
        <f t="shared" si="0"/>
        <v>CA07B02550062285</v>
      </c>
      <c r="B68" s="354">
        <f t="shared" si="1"/>
        <v>0</v>
      </c>
      <c r="C68" s="354">
        <f t="shared" si="2"/>
        <v>0</v>
      </c>
      <c r="D68" s="354" t="str">
        <f t="shared" si="3"/>
        <v>CA</v>
      </c>
      <c r="E68" s="354" t="str">
        <f t="shared" si="4"/>
        <v>07</v>
      </c>
      <c r="F68" s="354" t="str">
        <f t="shared" si="5"/>
        <v>B</v>
      </c>
      <c r="G68" s="355" t="str">
        <f t="shared" si="20"/>
        <v>02</v>
      </c>
      <c r="H68" s="232" t="s">
        <v>426</v>
      </c>
      <c r="I68" s="232">
        <v>12619965</v>
      </c>
      <c r="J68" s="233">
        <v>46112</v>
      </c>
      <c r="K68" s="233">
        <v>47542</v>
      </c>
      <c r="L68" s="234">
        <v>550062285</v>
      </c>
      <c r="M68" s="232" t="str">
        <f>IF(ISNA(VLOOKUP(L68,'MASTER DATA'!$A$1:$B$192,2,0)),"",VLOOKUP(L68,'MASTER DATA'!$A$1:$B$192,2,0))</f>
        <v>Gadus S3 V460DM 2_1*770kg_A227</v>
      </c>
      <c r="N68" s="232">
        <v>1</v>
      </c>
      <c r="O68" s="232">
        <f t="shared" si="6"/>
        <v>1</v>
      </c>
      <c r="P68" s="232">
        <f t="shared" si="7"/>
        <v>0</v>
      </c>
      <c r="Q68" s="232">
        <f>VLOOKUP(L68,'MASTER DATA'!$A$1:$E$192,5,0)</f>
        <v>1</v>
      </c>
      <c r="R68" s="234">
        <f>SUMIF('picking of the day'!$H$4:$H$358,WMS!H68&amp;WMS!L68,'picking of the day'!$E$4:$E$358)</f>
        <v>0</v>
      </c>
      <c r="U68" s="114">
        <f>IF(ISNA(VLOOKUP(H68,'data putaway'!$A$1:$E$530,3,0)),0,VLOOKUP(H68,'data putaway'!$A$1:$E$530,3,0))</f>
        <v>0</v>
      </c>
      <c r="V68" s="354">
        <f t="shared" si="8"/>
        <v>1</v>
      </c>
      <c r="W68" s="114">
        <f>IF(ISNA(VLOOKUP(H68,'data putaway'!$A$1:$E$530,2,0)),0,VLOOKUP(H68,'data putaway'!$A$1:$E$530,2,0))</f>
        <v>0</v>
      </c>
      <c r="X68" s="354" t="b">
        <f t="shared" si="9"/>
        <v>0</v>
      </c>
      <c r="Y68" s="354">
        <f>IF(ISNA(VLOOKUP(H68,'data putaway'!$A$1:$E$530,4,0)),0,VLOOKUP(H68,'data putaway'!$A$1:$E$530,4,0))</f>
        <v>0</v>
      </c>
      <c r="Z68" s="113">
        <f>IF(ISNA(VLOOKUP(H68,'data putaway'!$A$1:$E$530,5,0)),0,VLOOKUP(H68,'data putaway'!$A$1:$E$530,5,0))</f>
        <v>0</v>
      </c>
      <c r="AA68" s="354" t="b">
        <f t="shared" si="10"/>
        <v>0</v>
      </c>
      <c r="AB68" s="354" t="b">
        <f t="shared" si="11"/>
        <v>0</v>
      </c>
      <c r="AC68" s="356" t="str">
        <f t="shared" ca="1" si="12"/>
        <v>5 Month,  18 Days</v>
      </c>
      <c r="AD68" s="114" t="str">
        <f t="shared" ca="1" si="22"/>
        <v>3 Year, 5 Month, 10 Days</v>
      </c>
      <c r="AE68" s="114">
        <f t="shared" si="14"/>
        <v>1</v>
      </c>
      <c r="AF68" s="114">
        <f t="shared" si="15"/>
        <v>1</v>
      </c>
      <c r="AG68" s="354" t="str">
        <f t="shared" si="16"/>
        <v>CA07</v>
      </c>
      <c r="AH68" s="114">
        <f>IF(ISNA(VLOOKUP(L68,'MASTER DATA'!$A$1:$F$192,6,0)),0,VLOOKUP(L68,'MASTER DATA'!$A$1:$F$192,6,0))*AE68</f>
        <v>770</v>
      </c>
      <c r="AI68" s="354" t="str">
        <f>VLOOKUP($D68,'warehouse mapping'!$AN$7:$AO$17,2,0)</f>
        <v>Aktif</v>
      </c>
      <c r="AJ68" s="114">
        <f t="shared" si="17"/>
        <v>0</v>
      </c>
      <c r="AK68" s="354" t="str">
        <f t="shared" si="18"/>
        <v/>
      </c>
      <c r="AL68" s="354" t="s">
        <v>3205</v>
      </c>
      <c r="AM68" s="354">
        <f t="shared" si="19"/>
        <v>1</v>
      </c>
      <c r="AN68" s="354" t="b">
        <f t="shared" si="21"/>
        <v>1</v>
      </c>
    </row>
    <row r="69" spans="1:40" s="354" customFormat="1">
      <c r="A69" s="354" t="str">
        <f t="shared" ref="A69:A132" si="23">H69&amp;L69</f>
        <v>CA07C01550025043</v>
      </c>
      <c r="B69" s="354">
        <f t="shared" ref="B69:B132" si="24">R69+S69</f>
        <v>0</v>
      </c>
      <c r="C69" s="354">
        <f t="shared" ref="C69:C132" si="25">T69+U69</f>
        <v>0</v>
      </c>
      <c r="D69" s="354" t="str">
        <f t="shared" ref="D69:D132" si="26">LEFT(H69,2)</f>
        <v>CA</v>
      </c>
      <c r="E69" s="354" t="str">
        <f t="shared" ref="E69:E132" si="27">MID(H69,3,2)</f>
        <v>07</v>
      </c>
      <c r="F69" s="354" t="str">
        <f t="shared" ref="F69:F132" si="28">MID(H69,5,1)</f>
        <v>C</v>
      </c>
      <c r="G69" s="355" t="str">
        <f t="shared" si="20"/>
        <v>01</v>
      </c>
      <c r="H69" s="232" t="s">
        <v>207</v>
      </c>
      <c r="I69" s="232" t="s">
        <v>3516</v>
      </c>
      <c r="J69" s="233">
        <v>46272</v>
      </c>
      <c r="K69" s="233">
        <v>47703</v>
      </c>
      <c r="L69" s="234">
        <v>550025043</v>
      </c>
      <c r="M69" s="232" t="str">
        <f>IF(ISNA(VLOOKUP(L69,'MASTER DATA'!$A$1:$B$192,2,0)),"",VLOOKUP(L69,'MASTER DATA'!$A$1:$B$192,2,0))</f>
        <v>Spirax S2 A 80W-90_1*209L_A227</v>
      </c>
      <c r="N69" s="232">
        <v>0</v>
      </c>
      <c r="O69" s="232">
        <f t="shared" ref="O69:O132" si="29">(V69-P69)/Q69</f>
        <v>0</v>
      </c>
      <c r="P69" s="232">
        <f t="shared" ref="P69:P132" si="30">MOD(V69,Q69)</f>
        <v>0</v>
      </c>
      <c r="Q69" s="232">
        <f>VLOOKUP(L69,'MASTER DATA'!$A$1:$E$192,5,0)</f>
        <v>4</v>
      </c>
      <c r="R69" s="234">
        <f>SUMIF('picking of the day'!$H$4:$H$358,WMS!H69&amp;WMS!L69,'picking of the day'!$E$4:$E$358)</f>
        <v>0</v>
      </c>
      <c r="U69" s="114">
        <f>IF(ISNA(VLOOKUP(H69,'data putaway'!$A$1:$E$530,3,0)),0,VLOOKUP(H69,'data putaway'!$A$1:$E$530,3,0))</f>
        <v>0</v>
      </c>
      <c r="V69" s="354">
        <f t="shared" ref="V69:V132" si="31">(N69+T69+U69)-(R69+S69)</f>
        <v>0</v>
      </c>
      <c r="W69" s="114">
        <f>IF(ISNA(VLOOKUP(H69,'data putaway'!$A$1:$E$530,2,0)),0,VLOOKUP(H69,'data putaway'!$A$1:$E$530,2,0))</f>
        <v>0</v>
      </c>
      <c r="X69" s="354" t="b">
        <f t="shared" ref="X69:X132" si="32">W69=L69</f>
        <v>0</v>
      </c>
      <c r="Y69" s="354">
        <f>IF(ISNA(VLOOKUP(H69,'data putaway'!$A$1:$E$530,4,0)),0,VLOOKUP(H69,'data putaway'!$A$1:$E$530,4,0))</f>
        <v>0</v>
      </c>
      <c r="Z69" s="113">
        <f>IF(ISNA(VLOOKUP(H69,'data putaway'!$A$1:$E$530,5,0)),0,VLOOKUP(H69,'data putaway'!$A$1:$E$530,5,0))</f>
        <v>0</v>
      </c>
      <c r="AA69" s="354" t="b">
        <f t="shared" ref="AA69:AA132" si="33">Y69=I69</f>
        <v>0</v>
      </c>
      <c r="AB69" s="354" t="b">
        <f t="shared" ref="AB69:AB132" si="34">Z69=K69</f>
        <v>0</v>
      </c>
      <c r="AC69" s="356" t="str">
        <f t="shared" ref="AC69:AC132" ca="1" si="35">IF(J69="","",DATEDIF(J69,NOW(),"ym")&amp;" Month"&amp;",  "&amp;DATEDIF(J69,NOW(),"md")&amp;" Days")</f>
        <v>0 Month,  11 Days</v>
      </c>
      <c r="AD69" s="114" t="str">
        <f t="shared" ca="1" si="22"/>
        <v>3 Year, 10 Month, 21 Days</v>
      </c>
      <c r="AE69" s="114">
        <f t="shared" ref="AE69:AE132" si="36">N69+U69</f>
        <v>0</v>
      </c>
      <c r="AF69" s="114">
        <f t="shared" ref="AF69:AF132" si="37">IF(V69&gt;0,1,0)</f>
        <v>0</v>
      </c>
      <c r="AG69" s="354" t="str">
        <f t="shared" ref="AG69:AG132" si="38">D69&amp;E69</f>
        <v>CA07</v>
      </c>
      <c r="AH69" s="114">
        <f>IF(ISNA(VLOOKUP(L69,'MASTER DATA'!$A$1:$F$192,6,0)),0,VLOOKUP(L69,'MASTER DATA'!$A$1:$F$192,6,0))*AE69</f>
        <v>0</v>
      </c>
      <c r="AI69" s="354" t="str">
        <f>VLOOKUP($D69,'warehouse mapping'!$AN$7:$AO$17,2,0)</f>
        <v>Aktif</v>
      </c>
      <c r="AJ69" s="114">
        <f t="shared" ref="AJ69:AJ132" si="39">IF(AF69=0,1,0)</f>
        <v>1</v>
      </c>
      <c r="AK69" s="354" t="str">
        <f t="shared" ref="AK69:AK132" si="40">IF(AND(AJ69=1,AI69="aktif"),D69,"")</f>
        <v>CA</v>
      </c>
      <c r="AL69" s="354" t="s">
        <v>170</v>
      </c>
      <c r="AM69" s="354">
        <f t="shared" ref="AM69:AM132" si="41">COUNTIF($H$5:$H$2564,H69)</f>
        <v>1</v>
      </c>
      <c r="AN69" s="354" t="b">
        <f t="shared" si="21"/>
        <v>1</v>
      </c>
    </row>
    <row r="70" spans="1:40" s="354" customFormat="1">
      <c r="A70" s="354" t="str">
        <f t="shared" si="23"/>
        <v>CA07C02550025043</v>
      </c>
      <c r="B70" s="354">
        <f t="shared" si="24"/>
        <v>0</v>
      </c>
      <c r="C70" s="354">
        <f t="shared" si="25"/>
        <v>0</v>
      </c>
      <c r="D70" s="354" t="str">
        <f t="shared" si="26"/>
        <v>CA</v>
      </c>
      <c r="E70" s="354" t="str">
        <f t="shared" si="27"/>
        <v>07</v>
      </c>
      <c r="F70" s="354" t="str">
        <f t="shared" si="28"/>
        <v>C</v>
      </c>
      <c r="G70" s="355" t="str">
        <f t="shared" ref="G70:G133" si="42">RIGHT(H70,2)</f>
        <v>02</v>
      </c>
      <c r="H70" s="232" t="s">
        <v>208</v>
      </c>
      <c r="I70" s="232" t="s">
        <v>3516</v>
      </c>
      <c r="J70" s="233">
        <v>46272</v>
      </c>
      <c r="K70" s="233">
        <v>47703</v>
      </c>
      <c r="L70" s="234">
        <v>550025043</v>
      </c>
      <c r="M70" s="232" t="str">
        <f>IF(ISNA(VLOOKUP(L70,'MASTER DATA'!$A$1:$B$192,2,0)),"",VLOOKUP(L70,'MASTER DATA'!$A$1:$B$192,2,0))</f>
        <v>Spirax S2 A 80W-90_1*209L_A227</v>
      </c>
      <c r="N70" s="232">
        <v>0</v>
      </c>
      <c r="O70" s="232">
        <f t="shared" si="29"/>
        <v>0</v>
      </c>
      <c r="P70" s="232">
        <f t="shared" si="30"/>
        <v>0</v>
      </c>
      <c r="Q70" s="232">
        <f>VLOOKUP(L70,'MASTER DATA'!$A$1:$E$192,5,0)</f>
        <v>4</v>
      </c>
      <c r="R70" s="234">
        <f>SUMIF('picking of the day'!$H$4:$H$358,WMS!H70&amp;WMS!L70,'picking of the day'!$E$4:$E$358)</f>
        <v>0</v>
      </c>
      <c r="U70" s="114">
        <f>IF(ISNA(VLOOKUP(H70,'data putaway'!$A$1:$E$530,3,0)),0,VLOOKUP(H70,'data putaway'!$A$1:$E$530,3,0))</f>
        <v>0</v>
      </c>
      <c r="V70" s="354">
        <f t="shared" si="31"/>
        <v>0</v>
      </c>
      <c r="W70" s="114">
        <f>IF(ISNA(VLOOKUP(H70,'data putaway'!$A$1:$E$530,2,0)),0,VLOOKUP(H70,'data putaway'!$A$1:$E$530,2,0))</f>
        <v>0</v>
      </c>
      <c r="X70" s="354" t="b">
        <f t="shared" si="32"/>
        <v>0</v>
      </c>
      <c r="Y70" s="354">
        <f>IF(ISNA(VLOOKUP(H70,'data putaway'!$A$1:$E$530,4,0)),0,VLOOKUP(H70,'data putaway'!$A$1:$E$530,4,0))</f>
        <v>0</v>
      </c>
      <c r="Z70" s="113">
        <f>IF(ISNA(VLOOKUP(H70,'data putaway'!$A$1:$E$530,5,0)),0,VLOOKUP(H70,'data putaway'!$A$1:$E$530,5,0))</f>
        <v>0</v>
      </c>
      <c r="AA70" s="354" t="b">
        <f t="shared" si="33"/>
        <v>0</v>
      </c>
      <c r="AB70" s="354" t="b">
        <f t="shared" si="34"/>
        <v>0</v>
      </c>
      <c r="AC70" s="356" t="str">
        <f t="shared" ca="1" si="35"/>
        <v>0 Month,  11 Days</v>
      </c>
      <c r="AD70" s="114" t="str">
        <f t="shared" ca="1" si="22"/>
        <v>3 Year, 10 Month, 21 Days</v>
      </c>
      <c r="AE70" s="114">
        <f t="shared" si="36"/>
        <v>0</v>
      </c>
      <c r="AF70" s="114">
        <f t="shared" si="37"/>
        <v>0</v>
      </c>
      <c r="AG70" s="354" t="str">
        <f t="shared" si="38"/>
        <v>CA07</v>
      </c>
      <c r="AH70" s="114">
        <f>IF(ISNA(VLOOKUP(L70,'MASTER DATA'!$A$1:$F$192,6,0)),0,VLOOKUP(L70,'MASTER DATA'!$A$1:$F$192,6,0))*AE70</f>
        <v>0</v>
      </c>
      <c r="AI70" s="354" t="str">
        <f>VLOOKUP($D70,'warehouse mapping'!$AN$7:$AO$17,2,0)</f>
        <v>Aktif</v>
      </c>
      <c r="AJ70" s="114">
        <f t="shared" si="39"/>
        <v>1</v>
      </c>
      <c r="AK70" s="354" t="str">
        <f t="shared" si="40"/>
        <v>CA</v>
      </c>
      <c r="AL70" s="354" t="s">
        <v>170</v>
      </c>
      <c r="AM70" s="354">
        <f t="shared" si="41"/>
        <v>1</v>
      </c>
      <c r="AN70" s="354" t="b">
        <f t="shared" ref="AN70:AN133" si="43">ISNUMBER(V70)</f>
        <v>1</v>
      </c>
    </row>
    <row r="71" spans="1:40" s="354" customFormat="1">
      <c r="A71" s="354" t="str">
        <f t="shared" si="23"/>
        <v>CA07D01550070614</v>
      </c>
      <c r="B71" s="354">
        <f t="shared" si="24"/>
        <v>0</v>
      </c>
      <c r="C71" s="354">
        <f t="shared" si="25"/>
        <v>0</v>
      </c>
      <c r="D71" s="354" t="str">
        <f t="shared" si="26"/>
        <v>CA</v>
      </c>
      <c r="E71" s="354" t="str">
        <f t="shared" si="27"/>
        <v>07</v>
      </c>
      <c r="F71" s="354" t="str">
        <f t="shared" si="28"/>
        <v>D</v>
      </c>
      <c r="G71" s="355" t="str">
        <f t="shared" si="42"/>
        <v>01</v>
      </c>
      <c r="H71" s="232" t="s">
        <v>427</v>
      </c>
      <c r="I71" s="232" t="s">
        <v>3394</v>
      </c>
      <c r="J71" s="233">
        <v>46272</v>
      </c>
      <c r="K71" s="233">
        <v>47715</v>
      </c>
      <c r="L71" s="234">
        <v>550070614</v>
      </c>
      <c r="M71" s="232" t="str">
        <f>IF(ISNA(VLOOKUP(L71,'MASTER DATA'!$A$1:$B$192,2,0)),"",VLOOKUP(L71,'MASTER DATA'!$A$1:$B$192,2,0))</f>
        <v>HlxHX610W40SP_4*4L_A04W</v>
      </c>
      <c r="N71" s="234">
        <v>36</v>
      </c>
      <c r="O71" s="232">
        <f t="shared" si="29"/>
        <v>1</v>
      </c>
      <c r="P71" s="232">
        <f t="shared" si="30"/>
        <v>0</v>
      </c>
      <c r="Q71" s="232">
        <f>VLOOKUP(L71,'MASTER DATA'!$A$1:$E$192,5,0)</f>
        <v>36</v>
      </c>
      <c r="R71" s="234">
        <f>SUMIF('picking of the day'!$H$4:$H$358,WMS!H71&amp;WMS!L71,'picking of the day'!$E$4:$E$358)</f>
        <v>0</v>
      </c>
      <c r="U71" s="114">
        <f>IF(ISNA(VLOOKUP(H71,'data putaway'!$A$1:$E$530,3,0)),0,VLOOKUP(H71,'data putaway'!$A$1:$E$530,3,0))</f>
        <v>0</v>
      </c>
      <c r="V71" s="354">
        <f t="shared" si="31"/>
        <v>36</v>
      </c>
      <c r="W71" s="114">
        <f>IF(ISNA(VLOOKUP(H71,'data putaway'!$A$1:$E$530,2,0)),0,VLOOKUP(H71,'data putaway'!$A$1:$E$530,2,0))</f>
        <v>0</v>
      </c>
      <c r="X71" s="354" t="b">
        <f t="shared" si="32"/>
        <v>0</v>
      </c>
      <c r="Y71" s="354">
        <f>IF(ISNA(VLOOKUP(H71,'data putaway'!$A$1:$E$530,4,0)),0,VLOOKUP(H71,'data putaway'!$A$1:$E$530,4,0))</f>
        <v>0</v>
      </c>
      <c r="Z71" s="113">
        <f>IF(ISNA(VLOOKUP(H71,'data putaway'!$A$1:$E$530,5,0)),0,VLOOKUP(H71,'data putaway'!$A$1:$E$530,5,0))</f>
        <v>0</v>
      </c>
      <c r="AA71" s="354" t="b">
        <f t="shared" si="33"/>
        <v>0</v>
      </c>
      <c r="AB71" s="354" t="b">
        <f t="shared" si="34"/>
        <v>0</v>
      </c>
      <c r="AC71" s="356" t="str">
        <f t="shared" ca="1" si="35"/>
        <v>0 Month,  11 Days</v>
      </c>
      <c r="AD71" s="114" t="str">
        <f t="shared" ca="1" si="22"/>
        <v>3 Year, 11 Month, 2 Days</v>
      </c>
      <c r="AE71" s="114">
        <f t="shared" si="36"/>
        <v>36</v>
      </c>
      <c r="AF71" s="114">
        <f t="shared" si="37"/>
        <v>1</v>
      </c>
      <c r="AG71" s="354" t="str">
        <f t="shared" si="38"/>
        <v>CA07</v>
      </c>
      <c r="AH71" s="114">
        <f>IF(ISNA(VLOOKUP(L71,'MASTER DATA'!$A$1:$F$192,6,0)),0,VLOOKUP(L71,'MASTER DATA'!$A$1:$F$192,6,0))*AE71</f>
        <v>576</v>
      </c>
      <c r="AI71" s="354" t="str">
        <f>VLOOKUP($D71,'warehouse mapping'!$AN$7:$AO$17,2,0)</f>
        <v>Aktif</v>
      </c>
      <c r="AJ71" s="114">
        <f t="shared" si="39"/>
        <v>0</v>
      </c>
      <c r="AK71" s="354" t="str">
        <f t="shared" si="40"/>
        <v/>
      </c>
      <c r="AL71" s="354" t="s">
        <v>170</v>
      </c>
      <c r="AM71" s="354">
        <f t="shared" si="41"/>
        <v>1</v>
      </c>
      <c r="AN71" s="354" t="b">
        <f t="shared" si="43"/>
        <v>1</v>
      </c>
    </row>
    <row r="72" spans="1:40" s="354" customFormat="1">
      <c r="A72" s="354" t="str">
        <f t="shared" si="23"/>
        <v>CA07D02550070614</v>
      </c>
      <c r="B72" s="354">
        <f t="shared" si="24"/>
        <v>0</v>
      </c>
      <c r="C72" s="354">
        <f t="shared" si="25"/>
        <v>0</v>
      </c>
      <c r="D72" s="354" t="str">
        <f t="shared" si="26"/>
        <v>CA</v>
      </c>
      <c r="E72" s="354" t="str">
        <f t="shared" si="27"/>
        <v>07</v>
      </c>
      <c r="F72" s="354" t="str">
        <f t="shared" si="28"/>
        <v>D</v>
      </c>
      <c r="G72" s="355" t="str">
        <f t="shared" si="42"/>
        <v>02</v>
      </c>
      <c r="H72" s="232" t="s">
        <v>209</v>
      </c>
      <c r="I72" s="232" t="s">
        <v>3394</v>
      </c>
      <c r="J72" s="233">
        <v>46272</v>
      </c>
      <c r="K72" s="233">
        <v>47715</v>
      </c>
      <c r="L72" s="234">
        <v>550070614</v>
      </c>
      <c r="M72" s="232" t="str">
        <f>IF(ISNA(VLOOKUP(L72,'MASTER DATA'!$A$1:$B$192,2,0)),"",VLOOKUP(L72,'MASTER DATA'!$A$1:$B$192,2,0))</f>
        <v>HlxHX610W40SP_4*4L_A04W</v>
      </c>
      <c r="N72" s="234">
        <v>36</v>
      </c>
      <c r="O72" s="232">
        <f t="shared" si="29"/>
        <v>1</v>
      </c>
      <c r="P72" s="232">
        <f t="shared" si="30"/>
        <v>0</v>
      </c>
      <c r="Q72" s="232">
        <f>VLOOKUP(L72,'MASTER DATA'!$A$1:$E$192,5,0)</f>
        <v>36</v>
      </c>
      <c r="R72" s="234">
        <f>SUMIF('picking of the day'!$H$4:$H$358,WMS!H72&amp;WMS!L72,'picking of the day'!$E$4:$E$358)</f>
        <v>0</v>
      </c>
      <c r="U72" s="114">
        <f>IF(ISNA(VLOOKUP(H72,'data putaway'!$A$1:$E$530,3,0)),0,VLOOKUP(H72,'data putaway'!$A$1:$E$530,3,0))</f>
        <v>0</v>
      </c>
      <c r="V72" s="354">
        <f t="shared" si="31"/>
        <v>36</v>
      </c>
      <c r="W72" s="114">
        <f>IF(ISNA(VLOOKUP(H72,'data putaway'!$A$1:$E$530,2,0)),0,VLOOKUP(H72,'data putaway'!$A$1:$E$530,2,0))</f>
        <v>0</v>
      </c>
      <c r="X72" s="354" t="b">
        <f t="shared" si="32"/>
        <v>0</v>
      </c>
      <c r="Y72" s="354">
        <f>IF(ISNA(VLOOKUP(H72,'data putaway'!$A$1:$E$530,4,0)),0,VLOOKUP(H72,'data putaway'!$A$1:$E$530,4,0))</f>
        <v>0</v>
      </c>
      <c r="Z72" s="113">
        <f>IF(ISNA(VLOOKUP(H72,'data putaway'!$A$1:$E$530,5,0)),0,VLOOKUP(H72,'data putaway'!$A$1:$E$530,5,0))</f>
        <v>0</v>
      </c>
      <c r="AA72" s="354" t="b">
        <f t="shared" si="33"/>
        <v>0</v>
      </c>
      <c r="AB72" s="354" t="b">
        <f t="shared" si="34"/>
        <v>0</v>
      </c>
      <c r="AC72" s="356" t="str">
        <f t="shared" ca="1" si="35"/>
        <v>0 Month,  11 Days</v>
      </c>
      <c r="AD72" s="114" t="str">
        <f t="shared" ca="1" si="22"/>
        <v>3 Year, 11 Month, 2 Days</v>
      </c>
      <c r="AE72" s="114">
        <f t="shared" si="36"/>
        <v>36</v>
      </c>
      <c r="AF72" s="114">
        <f t="shared" si="37"/>
        <v>1</v>
      </c>
      <c r="AG72" s="354" t="str">
        <f t="shared" si="38"/>
        <v>CA07</v>
      </c>
      <c r="AH72" s="114">
        <f>IF(ISNA(VLOOKUP(L72,'MASTER DATA'!$A$1:$F$192,6,0)),0,VLOOKUP(L72,'MASTER DATA'!$A$1:$F$192,6,0))*AE72</f>
        <v>576</v>
      </c>
      <c r="AI72" s="354" t="str">
        <f>VLOOKUP($D72,'warehouse mapping'!$AN$7:$AO$17,2,0)</f>
        <v>Aktif</v>
      </c>
      <c r="AJ72" s="114">
        <f t="shared" si="39"/>
        <v>0</v>
      </c>
      <c r="AK72" s="354" t="str">
        <f t="shared" si="40"/>
        <v/>
      </c>
      <c r="AL72" s="354" t="s">
        <v>170</v>
      </c>
      <c r="AM72" s="354">
        <f t="shared" si="41"/>
        <v>1</v>
      </c>
      <c r="AN72" s="354" t="b">
        <f t="shared" si="43"/>
        <v>1</v>
      </c>
    </row>
    <row r="73" spans="1:40" s="354" customFormat="1">
      <c r="A73" s="354" t="str">
        <f t="shared" si="23"/>
        <v>CA07E01550070612</v>
      </c>
      <c r="B73" s="354">
        <f t="shared" si="24"/>
        <v>0</v>
      </c>
      <c r="C73" s="354">
        <f t="shared" si="25"/>
        <v>0</v>
      </c>
      <c r="D73" s="354" t="str">
        <f t="shared" si="26"/>
        <v>CA</v>
      </c>
      <c r="E73" s="354" t="str">
        <f t="shared" si="27"/>
        <v>07</v>
      </c>
      <c r="F73" s="354" t="str">
        <f t="shared" si="28"/>
        <v>E</v>
      </c>
      <c r="G73" s="355" t="str">
        <f t="shared" si="42"/>
        <v>01</v>
      </c>
      <c r="H73" s="232" t="s">
        <v>214</v>
      </c>
      <c r="I73" s="232" t="s">
        <v>3316</v>
      </c>
      <c r="J73" s="233">
        <v>46263</v>
      </c>
      <c r="K73" s="233">
        <v>47714</v>
      </c>
      <c r="L73" s="234">
        <v>550070612</v>
      </c>
      <c r="M73" s="232" t="str">
        <f>IF(ISNA(VLOOKUP(L73,'MASTER DATA'!$A$1:$B$192,2,0)),"",VLOOKUP(L73,'MASTER DATA'!$A$1:$B$192,2,0))</f>
        <v>HlxHX610W40SP_12*1L_A04W</v>
      </c>
      <c r="N73" s="232">
        <v>44</v>
      </c>
      <c r="O73" s="232">
        <f t="shared" si="29"/>
        <v>1</v>
      </c>
      <c r="P73" s="232">
        <f t="shared" si="30"/>
        <v>0</v>
      </c>
      <c r="Q73" s="232">
        <f>VLOOKUP(L73,'MASTER DATA'!$A$1:$E$192,5,0)</f>
        <v>44</v>
      </c>
      <c r="R73" s="234">
        <f>SUMIF('picking of the day'!$H$4:$H$358,WMS!H73&amp;WMS!L73,'picking of the day'!$E$4:$E$358)</f>
        <v>0</v>
      </c>
      <c r="U73" s="114">
        <f>IF(ISNA(VLOOKUP(H73,'data putaway'!$A$1:$E$530,3,0)),0,VLOOKUP(H73,'data putaway'!$A$1:$E$530,3,0))</f>
        <v>0</v>
      </c>
      <c r="V73" s="354">
        <f t="shared" si="31"/>
        <v>44</v>
      </c>
      <c r="W73" s="114">
        <f>IF(ISNA(VLOOKUP(H73,'data putaway'!$A$1:$E$530,2,0)),0,VLOOKUP(H73,'data putaway'!$A$1:$E$530,2,0))</f>
        <v>0</v>
      </c>
      <c r="X73" s="354" t="b">
        <f t="shared" si="32"/>
        <v>0</v>
      </c>
      <c r="Y73" s="354">
        <f>IF(ISNA(VLOOKUP(H73,'data putaway'!$A$1:$E$530,4,0)),0,VLOOKUP(H73,'data putaway'!$A$1:$E$530,4,0))</f>
        <v>0</v>
      </c>
      <c r="Z73" s="113">
        <f>IF(ISNA(VLOOKUP(H73,'data putaway'!$A$1:$E$530,5,0)),0,VLOOKUP(H73,'data putaway'!$A$1:$E$530,5,0))</f>
        <v>0</v>
      </c>
      <c r="AA73" s="354" t="b">
        <f t="shared" si="33"/>
        <v>0</v>
      </c>
      <c r="AB73" s="354" t="b">
        <f t="shared" si="34"/>
        <v>0</v>
      </c>
      <c r="AC73" s="356" t="str">
        <f t="shared" ca="1" si="35"/>
        <v>0 Month,  20 Days</v>
      </c>
      <c r="AD73" s="114" t="str">
        <f t="shared" ca="1" si="22"/>
        <v>3 Year, 11 Month, 1 Days</v>
      </c>
      <c r="AE73" s="114">
        <f t="shared" si="36"/>
        <v>44</v>
      </c>
      <c r="AF73" s="114">
        <f t="shared" si="37"/>
        <v>1</v>
      </c>
      <c r="AG73" s="354" t="str">
        <f t="shared" si="38"/>
        <v>CA07</v>
      </c>
      <c r="AH73" s="114">
        <f>IF(ISNA(VLOOKUP(L73,'MASTER DATA'!$A$1:$F$192,6,0)),0,VLOOKUP(L73,'MASTER DATA'!$A$1:$F$192,6,0))*AE73</f>
        <v>528</v>
      </c>
      <c r="AI73" s="354" t="str">
        <f>VLOOKUP($D73,'warehouse mapping'!$AN$7:$AO$17,2,0)</f>
        <v>Aktif</v>
      </c>
      <c r="AJ73" s="114">
        <f t="shared" si="39"/>
        <v>0</v>
      </c>
      <c r="AK73" s="354" t="str">
        <f t="shared" si="40"/>
        <v/>
      </c>
      <c r="AL73" s="354" t="s">
        <v>170</v>
      </c>
      <c r="AM73" s="354">
        <f t="shared" si="41"/>
        <v>1</v>
      </c>
      <c r="AN73" s="354" t="b">
        <f t="shared" si="43"/>
        <v>1</v>
      </c>
    </row>
    <row r="74" spans="1:40" s="354" customFormat="1">
      <c r="A74" s="354" t="str">
        <f t="shared" si="23"/>
        <v>CA07E02550070612</v>
      </c>
      <c r="B74" s="354">
        <f t="shared" si="24"/>
        <v>0</v>
      </c>
      <c r="C74" s="354">
        <f t="shared" si="25"/>
        <v>0</v>
      </c>
      <c r="D74" s="354" t="str">
        <f t="shared" si="26"/>
        <v>CA</v>
      </c>
      <c r="E74" s="354" t="str">
        <f t="shared" si="27"/>
        <v>07</v>
      </c>
      <c r="F74" s="354" t="str">
        <f t="shared" si="28"/>
        <v>E</v>
      </c>
      <c r="G74" s="355" t="str">
        <f t="shared" si="42"/>
        <v>02</v>
      </c>
      <c r="H74" s="232" t="s">
        <v>216</v>
      </c>
      <c r="I74" s="232" t="s">
        <v>3316</v>
      </c>
      <c r="J74" s="233">
        <v>46263</v>
      </c>
      <c r="K74" s="233">
        <v>47714</v>
      </c>
      <c r="L74" s="234">
        <v>550070612</v>
      </c>
      <c r="M74" s="232" t="str">
        <f>IF(ISNA(VLOOKUP(L74,'MASTER DATA'!$A$1:$B$192,2,0)),"",VLOOKUP(L74,'MASTER DATA'!$A$1:$B$192,2,0))</f>
        <v>HlxHX610W40SP_12*1L_A04W</v>
      </c>
      <c r="N74" s="232">
        <v>44</v>
      </c>
      <c r="O74" s="232">
        <f t="shared" si="29"/>
        <v>1</v>
      </c>
      <c r="P74" s="232">
        <f t="shared" si="30"/>
        <v>0</v>
      </c>
      <c r="Q74" s="232">
        <f>VLOOKUP(L74,'MASTER DATA'!$A$1:$E$192,5,0)</f>
        <v>44</v>
      </c>
      <c r="R74" s="234">
        <f>SUMIF('picking of the day'!$H$4:$H$358,WMS!H74&amp;WMS!L74,'picking of the day'!$E$4:$E$358)</f>
        <v>0</v>
      </c>
      <c r="U74" s="114">
        <f>IF(ISNA(VLOOKUP(H74,'data putaway'!$A$1:$E$530,3,0)),0,VLOOKUP(H74,'data putaway'!$A$1:$E$530,3,0))</f>
        <v>0</v>
      </c>
      <c r="V74" s="354">
        <f t="shared" si="31"/>
        <v>44</v>
      </c>
      <c r="W74" s="114">
        <f>IF(ISNA(VLOOKUP(H74,'data putaway'!$A$1:$E$530,2,0)),0,VLOOKUP(H74,'data putaway'!$A$1:$E$530,2,0))</f>
        <v>0</v>
      </c>
      <c r="X74" s="354" t="b">
        <f t="shared" si="32"/>
        <v>0</v>
      </c>
      <c r="Y74" s="354">
        <f>IF(ISNA(VLOOKUP(H74,'data putaway'!$A$1:$E$530,4,0)),0,VLOOKUP(H74,'data putaway'!$A$1:$E$530,4,0))</f>
        <v>0</v>
      </c>
      <c r="Z74" s="113">
        <f>IF(ISNA(VLOOKUP(H74,'data putaway'!$A$1:$E$530,5,0)),0,VLOOKUP(H74,'data putaway'!$A$1:$E$530,5,0))</f>
        <v>0</v>
      </c>
      <c r="AA74" s="354" t="b">
        <f t="shared" si="33"/>
        <v>0</v>
      </c>
      <c r="AB74" s="354" t="b">
        <f t="shared" si="34"/>
        <v>0</v>
      </c>
      <c r="AC74" s="356" t="str">
        <f t="shared" ca="1" si="35"/>
        <v>0 Month,  20 Days</v>
      </c>
      <c r="AD74" s="114" t="str">
        <f t="shared" ca="1" si="22"/>
        <v>3 Year, 11 Month, 1 Days</v>
      </c>
      <c r="AE74" s="114">
        <f t="shared" si="36"/>
        <v>44</v>
      </c>
      <c r="AF74" s="114">
        <f t="shared" si="37"/>
        <v>1</v>
      </c>
      <c r="AG74" s="354" t="str">
        <f t="shared" si="38"/>
        <v>CA07</v>
      </c>
      <c r="AH74" s="114">
        <f>IF(ISNA(VLOOKUP(L74,'MASTER DATA'!$A$1:$F$192,6,0)),0,VLOOKUP(L74,'MASTER DATA'!$A$1:$F$192,6,0))*AE74</f>
        <v>528</v>
      </c>
      <c r="AI74" s="354" t="str">
        <f>VLOOKUP($D74,'warehouse mapping'!$AN$7:$AO$17,2,0)</f>
        <v>Aktif</v>
      </c>
      <c r="AJ74" s="114">
        <f t="shared" si="39"/>
        <v>0</v>
      </c>
      <c r="AK74" s="354" t="str">
        <f t="shared" si="40"/>
        <v/>
      </c>
      <c r="AL74" s="354" t="s">
        <v>170</v>
      </c>
      <c r="AM74" s="354">
        <f t="shared" si="41"/>
        <v>1</v>
      </c>
      <c r="AN74" s="354" t="b">
        <f t="shared" si="43"/>
        <v>1</v>
      </c>
    </row>
    <row r="75" spans="1:40" s="354" customFormat="1">
      <c r="A75" s="354" t="str">
        <f t="shared" si="23"/>
        <v>CA08A01550062285</v>
      </c>
      <c r="B75" s="354">
        <f t="shared" si="24"/>
        <v>0</v>
      </c>
      <c r="C75" s="354">
        <f t="shared" si="25"/>
        <v>0</v>
      </c>
      <c r="D75" s="354" t="str">
        <f t="shared" si="26"/>
        <v>CA</v>
      </c>
      <c r="E75" s="354" t="str">
        <f t="shared" si="27"/>
        <v>08</v>
      </c>
      <c r="F75" s="354" t="str">
        <f t="shared" si="28"/>
        <v>A</v>
      </c>
      <c r="G75" s="355" t="str">
        <f t="shared" si="42"/>
        <v>01</v>
      </c>
      <c r="H75" s="232" t="s">
        <v>428</v>
      </c>
      <c r="I75" s="232">
        <v>12619965</v>
      </c>
      <c r="J75" s="233">
        <v>46112</v>
      </c>
      <c r="K75" s="233">
        <v>47542</v>
      </c>
      <c r="L75" s="234">
        <v>550062285</v>
      </c>
      <c r="M75" s="232" t="str">
        <f>IF(ISNA(VLOOKUP(L75,'MASTER DATA'!$A$1:$B$192,2,0)),"",VLOOKUP(L75,'MASTER DATA'!$A$1:$B$192,2,0))</f>
        <v>Gadus S3 V460DM 2_1*770kg_A227</v>
      </c>
      <c r="N75" s="232">
        <v>1</v>
      </c>
      <c r="O75" s="232">
        <f t="shared" si="29"/>
        <v>1</v>
      </c>
      <c r="P75" s="232">
        <f t="shared" si="30"/>
        <v>0</v>
      </c>
      <c r="Q75" s="232">
        <f>VLOOKUP(L75,'MASTER DATA'!$A$1:$E$192,5,0)</f>
        <v>1</v>
      </c>
      <c r="R75" s="234">
        <f>SUMIF('picking of the day'!$H$4:$H$358,WMS!H75&amp;WMS!L75,'picking of the day'!$E$4:$E$358)</f>
        <v>0</v>
      </c>
      <c r="U75" s="114">
        <f>IF(ISNA(VLOOKUP(H75,'data putaway'!$A$1:$E$530,3,0)),0,VLOOKUP(H75,'data putaway'!$A$1:$E$530,3,0))</f>
        <v>0</v>
      </c>
      <c r="V75" s="354">
        <f t="shared" si="31"/>
        <v>1</v>
      </c>
      <c r="W75" s="114">
        <f>IF(ISNA(VLOOKUP(H75,'data putaway'!$A$1:$E$530,2,0)),0,VLOOKUP(H75,'data putaway'!$A$1:$E$530,2,0))</f>
        <v>0</v>
      </c>
      <c r="X75" s="354" t="b">
        <f t="shared" si="32"/>
        <v>0</v>
      </c>
      <c r="Y75" s="354">
        <f>IF(ISNA(VLOOKUP(H75,'data putaway'!$A$1:$E$530,4,0)),0,VLOOKUP(H75,'data putaway'!$A$1:$E$530,4,0))</f>
        <v>0</v>
      </c>
      <c r="Z75" s="113">
        <f>IF(ISNA(VLOOKUP(H75,'data putaway'!$A$1:$E$530,5,0)),0,VLOOKUP(H75,'data putaway'!$A$1:$E$530,5,0))</f>
        <v>0</v>
      </c>
      <c r="AA75" s="354" t="b">
        <f t="shared" si="33"/>
        <v>0</v>
      </c>
      <c r="AB75" s="354" t="b">
        <f t="shared" si="34"/>
        <v>0</v>
      </c>
      <c r="AC75" s="356" t="str">
        <f t="shared" ca="1" si="35"/>
        <v>5 Month,  18 Days</v>
      </c>
      <c r="AD75" s="114" t="str">
        <f t="shared" ca="1" si="22"/>
        <v>3 Year, 5 Month, 10 Days</v>
      </c>
      <c r="AE75" s="114">
        <f t="shared" si="36"/>
        <v>1</v>
      </c>
      <c r="AF75" s="114">
        <f t="shared" si="37"/>
        <v>1</v>
      </c>
      <c r="AG75" s="354" t="str">
        <f t="shared" si="38"/>
        <v>CA08</v>
      </c>
      <c r="AH75" s="114">
        <f>IF(ISNA(VLOOKUP(L75,'MASTER DATA'!$A$1:$F$192,6,0)),0,VLOOKUP(L75,'MASTER DATA'!$A$1:$F$192,6,0))*AE75</f>
        <v>770</v>
      </c>
      <c r="AI75" s="354" t="str">
        <f>VLOOKUP($D75,'warehouse mapping'!$AN$7:$AO$17,2,0)</f>
        <v>Aktif</v>
      </c>
      <c r="AJ75" s="114">
        <f t="shared" si="39"/>
        <v>0</v>
      </c>
      <c r="AK75" s="354" t="str">
        <f t="shared" si="40"/>
        <v/>
      </c>
      <c r="AL75" s="354" t="s">
        <v>3205</v>
      </c>
      <c r="AM75" s="354">
        <f t="shared" si="41"/>
        <v>1</v>
      </c>
      <c r="AN75" s="354" t="b">
        <f t="shared" si="43"/>
        <v>1</v>
      </c>
    </row>
    <row r="76" spans="1:40" s="354" customFormat="1">
      <c r="A76" s="354" t="str">
        <f t="shared" si="23"/>
        <v>CA08A02550062285</v>
      </c>
      <c r="B76" s="354">
        <f t="shared" si="24"/>
        <v>0</v>
      </c>
      <c r="C76" s="354">
        <f t="shared" si="25"/>
        <v>0</v>
      </c>
      <c r="D76" s="354" t="str">
        <f t="shared" si="26"/>
        <v>CA</v>
      </c>
      <c r="E76" s="354" t="str">
        <f t="shared" si="27"/>
        <v>08</v>
      </c>
      <c r="F76" s="354" t="str">
        <f t="shared" si="28"/>
        <v>A</v>
      </c>
      <c r="G76" s="355" t="str">
        <f t="shared" si="42"/>
        <v>02</v>
      </c>
      <c r="H76" s="232" t="s">
        <v>429</v>
      </c>
      <c r="I76" s="232">
        <v>12619965</v>
      </c>
      <c r="J76" s="233">
        <v>46112</v>
      </c>
      <c r="K76" s="233">
        <v>47542</v>
      </c>
      <c r="L76" s="234">
        <v>550062285</v>
      </c>
      <c r="M76" s="232" t="str">
        <f>IF(ISNA(VLOOKUP(L76,'MASTER DATA'!$A$1:$B$192,2,0)),"",VLOOKUP(L76,'MASTER DATA'!$A$1:$B$192,2,0))</f>
        <v>Gadus S3 V460DM 2_1*770kg_A227</v>
      </c>
      <c r="N76" s="232">
        <v>1</v>
      </c>
      <c r="O76" s="232">
        <f t="shared" si="29"/>
        <v>1</v>
      </c>
      <c r="P76" s="232">
        <f t="shared" si="30"/>
        <v>0</v>
      </c>
      <c r="Q76" s="232">
        <f>VLOOKUP(L76,'MASTER DATA'!$A$1:$E$192,5,0)</f>
        <v>1</v>
      </c>
      <c r="R76" s="234">
        <f>SUMIF('picking of the day'!$H$4:$H$358,WMS!H76&amp;WMS!L76,'picking of the day'!$E$4:$E$358)</f>
        <v>0</v>
      </c>
      <c r="U76" s="114">
        <f>IF(ISNA(VLOOKUP(H76,'data putaway'!$A$1:$E$530,3,0)),0,VLOOKUP(H76,'data putaway'!$A$1:$E$530,3,0))</f>
        <v>0</v>
      </c>
      <c r="V76" s="354">
        <f t="shared" si="31"/>
        <v>1</v>
      </c>
      <c r="W76" s="114">
        <f>IF(ISNA(VLOOKUP(H76,'data putaway'!$A$1:$E$530,2,0)),0,VLOOKUP(H76,'data putaway'!$A$1:$E$530,2,0))</f>
        <v>0</v>
      </c>
      <c r="X76" s="354" t="b">
        <f t="shared" si="32"/>
        <v>0</v>
      </c>
      <c r="Y76" s="354">
        <f>IF(ISNA(VLOOKUP(H76,'data putaway'!$A$1:$E$530,4,0)),0,VLOOKUP(H76,'data putaway'!$A$1:$E$530,4,0))</f>
        <v>0</v>
      </c>
      <c r="Z76" s="113">
        <f>IF(ISNA(VLOOKUP(H76,'data putaway'!$A$1:$E$530,5,0)),0,VLOOKUP(H76,'data putaway'!$A$1:$E$530,5,0))</f>
        <v>0</v>
      </c>
      <c r="AA76" s="354" t="b">
        <f t="shared" si="33"/>
        <v>0</v>
      </c>
      <c r="AB76" s="354" t="b">
        <f t="shared" si="34"/>
        <v>0</v>
      </c>
      <c r="AC76" s="356" t="str">
        <f t="shared" ca="1" si="35"/>
        <v>5 Month,  18 Days</v>
      </c>
      <c r="AD76" s="114" t="str">
        <f t="shared" ca="1" si="22"/>
        <v>3 Year, 5 Month, 10 Days</v>
      </c>
      <c r="AE76" s="114">
        <f t="shared" si="36"/>
        <v>1</v>
      </c>
      <c r="AF76" s="114">
        <f t="shared" si="37"/>
        <v>1</v>
      </c>
      <c r="AG76" s="354" t="str">
        <f t="shared" si="38"/>
        <v>CA08</v>
      </c>
      <c r="AH76" s="114">
        <f>IF(ISNA(VLOOKUP(L76,'MASTER DATA'!$A$1:$F$192,6,0)),0,VLOOKUP(L76,'MASTER DATA'!$A$1:$F$192,6,0))*AE76</f>
        <v>770</v>
      </c>
      <c r="AI76" s="354" t="str">
        <f>VLOOKUP($D76,'warehouse mapping'!$AN$7:$AO$17,2,0)</f>
        <v>Aktif</v>
      </c>
      <c r="AJ76" s="114">
        <f t="shared" si="39"/>
        <v>0</v>
      </c>
      <c r="AK76" s="354" t="str">
        <f t="shared" si="40"/>
        <v/>
      </c>
      <c r="AL76" s="354" t="s">
        <v>3205</v>
      </c>
      <c r="AM76" s="354">
        <f t="shared" si="41"/>
        <v>1</v>
      </c>
      <c r="AN76" s="354" t="b">
        <f t="shared" si="43"/>
        <v>1</v>
      </c>
    </row>
    <row r="77" spans="1:40" s="354" customFormat="1">
      <c r="A77" s="354" t="str">
        <f t="shared" si="23"/>
        <v>CA08B01550062285</v>
      </c>
      <c r="B77" s="354">
        <f t="shared" si="24"/>
        <v>0</v>
      </c>
      <c r="C77" s="354">
        <f t="shared" si="25"/>
        <v>0</v>
      </c>
      <c r="D77" s="354" t="str">
        <f t="shared" si="26"/>
        <v>CA</v>
      </c>
      <c r="E77" s="354" t="str">
        <f t="shared" si="27"/>
        <v>08</v>
      </c>
      <c r="F77" s="354" t="str">
        <f t="shared" si="28"/>
        <v>B</v>
      </c>
      <c r="G77" s="355" t="str">
        <f t="shared" si="42"/>
        <v>01</v>
      </c>
      <c r="H77" s="232" t="s">
        <v>430</v>
      </c>
      <c r="I77" s="232">
        <v>12619965</v>
      </c>
      <c r="J77" s="233">
        <v>46112</v>
      </c>
      <c r="K77" s="233">
        <v>47542</v>
      </c>
      <c r="L77" s="234">
        <v>550062285</v>
      </c>
      <c r="M77" s="232" t="str">
        <f>IF(ISNA(VLOOKUP(L77,'MASTER DATA'!$A$1:$B$192,2,0)),"",VLOOKUP(L77,'MASTER DATA'!$A$1:$B$192,2,0))</f>
        <v>Gadus S3 V460DM 2_1*770kg_A227</v>
      </c>
      <c r="N77" s="232">
        <v>1</v>
      </c>
      <c r="O77" s="232">
        <f t="shared" si="29"/>
        <v>1</v>
      </c>
      <c r="P77" s="232">
        <f t="shared" si="30"/>
        <v>0</v>
      </c>
      <c r="Q77" s="232">
        <f>VLOOKUP(L77,'MASTER DATA'!$A$1:$E$192,5,0)</f>
        <v>1</v>
      </c>
      <c r="R77" s="234">
        <f>SUMIF('picking of the day'!$H$4:$H$358,WMS!H77&amp;WMS!L77,'picking of the day'!$E$4:$E$358)</f>
        <v>0</v>
      </c>
      <c r="U77" s="114">
        <f>IF(ISNA(VLOOKUP(H77,'data putaway'!$A$1:$E$530,3,0)),0,VLOOKUP(H77,'data putaway'!$A$1:$E$530,3,0))</f>
        <v>0</v>
      </c>
      <c r="V77" s="354">
        <f t="shared" si="31"/>
        <v>1</v>
      </c>
      <c r="W77" s="114">
        <f>IF(ISNA(VLOOKUP(H77,'data putaway'!$A$1:$E$530,2,0)),0,VLOOKUP(H77,'data putaway'!$A$1:$E$530,2,0))</f>
        <v>0</v>
      </c>
      <c r="X77" s="354" t="b">
        <f t="shared" si="32"/>
        <v>0</v>
      </c>
      <c r="Y77" s="354">
        <f>IF(ISNA(VLOOKUP(H77,'data putaway'!$A$1:$E$530,4,0)),0,VLOOKUP(H77,'data putaway'!$A$1:$E$530,4,0))</f>
        <v>0</v>
      </c>
      <c r="Z77" s="113">
        <f>IF(ISNA(VLOOKUP(H77,'data putaway'!$A$1:$E$530,5,0)),0,VLOOKUP(H77,'data putaway'!$A$1:$E$530,5,0))</f>
        <v>0</v>
      </c>
      <c r="AA77" s="354" t="b">
        <f t="shared" si="33"/>
        <v>0</v>
      </c>
      <c r="AB77" s="354" t="b">
        <f t="shared" si="34"/>
        <v>0</v>
      </c>
      <c r="AC77" s="356" t="str">
        <f t="shared" ca="1" si="35"/>
        <v>5 Month,  18 Days</v>
      </c>
      <c r="AD77" s="114" t="str">
        <f t="shared" ca="1" si="22"/>
        <v>3 Year, 5 Month, 10 Days</v>
      </c>
      <c r="AE77" s="114">
        <f t="shared" si="36"/>
        <v>1</v>
      </c>
      <c r="AF77" s="114">
        <f t="shared" si="37"/>
        <v>1</v>
      </c>
      <c r="AG77" s="354" t="str">
        <f t="shared" si="38"/>
        <v>CA08</v>
      </c>
      <c r="AH77" s="114">
        <f>IF(ISNA(VLOOKUP(L77,'MASTER DATA'!$A$1:$F$192,6,0)),0,VLOOKUP(L77,'MASTER DATA'!$A$1:$F$192,6,0))*AE77</f>
        <v>770</v>
      </c>
      <c r="AI77" s="354" t="str">
        <f>VLOOKUP($D77,'warehouse mapping'!$AN$7:$AO$17,2,0)</f>
        <v>Aktif</v>
      </c>
      <c r="AJ77" s="114">
        <f t="shared" si="39"/>
        <v>0</v>
      </c>
      <c r="AK77" s="354" t="str">
        <f t="shared" si="40"/>
        <v/>
      </c>
      <c r="AL77" s="354" t="s">
        <v>3205</v>
      </c>
      <c r="AM77" s="354">
        <f t="shared" si="41"/>
        <v>1</v>
      </c>
      <c r="AN77" s="354" t="b">
        <f t="shared" si="43"/>
        <v>1</v>
      </c>
    </row>
    <row r="78" spans="1:40" s="354" customFormat="1">
      <c r="A78" s="354" t="str">
        <f t="shared" si="23"/>
        <v>CA08B02550062285</v>
      </c>
      <c r="B78" s="354">
        <f t="shared" si="24"/>
        <v>0</v>
      </c>
      <c r="C78" s="354">
        <f t="shared" si="25"/>
        <v>0</v>
      </c>
      <c r="D78" s="354" t="str">
        <f t="shared" si="26"/>
        <v>CA</v>
      </c>
      <c r="E78" s="354" t="str">
        <f t="shared" si="27"/>
        <v>08</v>
      </c>
      <c r="F78" s="354" t="str">
        <f t="shared" si="28"/>
        <v>B</v>
      </c>
      <c r="G78" s="355" t="str">
        <f t="shared" si="42"/>
        <v>02</v>
      </c>
      <c r="H78" s="232" t="s">
        <v>431</v>
      </c>
      <c r="I78" s="232">
        <v>12619965</v>
      </c>
      <c r="J78" s="233">
        <v>46112</v>
      </c>
      <c r="K78" s="233">
        <v>47542</v>
      </c>
      <c r="L78" s="234">
        <v>550062285</v>
      </c>
      <c r="M78" s="232" t="str">
        <f>IF(ISNA(VLOOKUP(L78,'MASTER DATA'!$A$1:$B$192,2,0)),"",VLOOKUP(L78,'MASTER DATA'!$A$1:$B$192,2,0))</f>
        <v>Gadus S3 V460DM 2_1*770kg_A227</v>
      </c>
      <c r="N78" s="232">
        <v>1</v>
      </c>
      <c r="O78" s="232">
        <f t="shared" si="29"/>
        <v>1</v>
      </c>
      <c r="P78" s="232">
        <f t="shared" si="30"/>
        <v>0</v>
      </c>
      <c r="Q78" s="232">
        <f>VLOOKUP(L78,'MASTER DATA'!$A$1:$E$192,5,0)</f>
        <v>1</v>
      </c>
      <c r="R78" s="234">
        <f>SUMIF('picking of the day'!$H$4:$H$358,WMS!H78&amp;WMS!L78,'picking of the day'!$E$4:$E$358)</f>
        <v>0</v>
      </c>
      <c r="U78" s="114">
        <f>IF(ISNA(VLOOKUP(H78,'data putaway'!$A$1:$E$530,3,0)),0,VLOOKUP(H78,'data putaway'!$A$1:$E$530,3,0))</f>
        <v>0</v>
      </c>
      <c r="V78" s="354">
        <f t="shared" si="31"/>
        <v>1</v>
      </c>
      <c r="W78" s="114">
        <f>IF(ISNA(VLOOKUP(H78,'data putaway'!$A$1:$E$530,2,0)),0,VLOOKUP(H78,'data putaway'!$A$1:$E$530,2,0))</f>
        <v>0</v>
      </c>
      <c r="X78" s="354" t="b">
        <f t="shared" si="32"/>
        <v>0</v>
      </c>
      <c r="Y78" s="354">
        <f>IF(ISNA(VLOOKUP(H78,'data putaway'!$A$1:$E$530,4,0)),0,VLOOKUP(H78,'data putaway'!$A$1:$E$530,4,0))</f>
        <v>0</v>
      </c>
      <c r="Z78" s="113">
        <f>IF(ISNA(VLOOKUP(H78,'data putaway'!$A$1:$E$530,5,0)),0,VLOOKUP(H78,'data putaway'!$A$1:$E$530,5,0))</f>
        <v>0</v>
      </c>
      <c r="AA78" s="354" t="b">
        <f t="shared" si="33"/>
        <v>0</v>
      </c>
      <c r="AB78" s="354" t="b">
        <f t="shared" si="34"/>
        <v>0</v>
      </c>
      <c r="AC78" s="356" t="str">
        <f t="shared" ca="1" si="35"/>
        <v>5 Month,  18 Days</v>
      </c>
      <c r="AD78" s="114" t="str">
        <f t="shared" ca="1" si="22"/>
        <v>3 Year, 5 Month, 10 Days</v>
      </c>
      <c r="AE78" s="114">
        <f t="shared" si="36"/>
        <v>1</v>
      </c>
      <c r="AF78" s="114">
        <f t="shared" si="37"/>
        <v>1</v>
      </c>
      <c r="AG78" s="354" t="str">
        <f t="shared" si="38"/>
        <v>CA08</v>
      </c>
      <c r="AH78" s="114">
        <f>IF(ISNA(VLOOKUP(L78,'MASTER DATA'!$A$1:$F$192,6,0)),0,VLOOKUP(L78,'MASTER DATA'!$A$1:$F$192,6,0))*AE78</f>
        <v>770</v>
      </c>
      <c r="AI78" s="354" t="str">
        <f>VLOOKUP($D78,'warehouse mapping'!$AN$7:$AO$17,2,0)</f>
        <v>Aktif</v>
      </c>
      <c r="AJ78" s="114">
        <f t="shared" si="39"/>
        <v>0</v>
      </c>
      <c r="AK78" s="354" t="str">
        <f t="shared" si="40"/>
        <v/>
      </c>
      <c r="AL78" s="354" t="s">
        <v>3205</v>
      </c>
      <c r="AM78" s="354">
        <f t="shared" si="41"/>
        <v>1</v>
      </c>
      <c r="AN78" s="354" t="b">
        <f t="shared" si="43"/>
        <v>1</v>
      </c>
    </row>
    <row r="79" spans="1:40" s="354" customFormat="1">
      <c r="A79" s="354" t="str">
        <f t="shared" si="23"/>
        <v>CA08C01550062464</v>
      </c>
      <c r="B79" s="354">
        <f t="shared" si="24"/>
        <v>0</v>
      </c>
      <c r="C79" s="354">
        <f t="shared" si="25"/>
        <v>0</v>
      </c>
      <c r="D79" s="354" t="str">
        <f t="shared" si="26"/>
        <v>CA</v>
      </c>
      <c r="E79" s="354" t="str">
        <f t="shared" si="27"/>
        <v>08</v>
      </c>
      <c r="F79" s="354" t="str">
        <f t="shared" si="28"/>
        <v>C</v>
      </c>
      <c r="G79" s="355" t="str">
        <f t="shared" si="42"/>
        <v>01</v>
      </c>
      <c r="H79" s="232" t="s">
        <v>210</v>
      </c>
      <c r="I79" s="232" t="s">
        <v>3310</v>
      </c>
      <c r="J79" s="233">
        <v>46261</v>
      </c>
      <c r="K79" s="233">
        <v>47712</v>
      </c>
      <c r="L79" s="234">
        <v>550062464</v>
      </c>
      <c r="M79" s="232" t="str">
        <f>IF(ISNA(VLOOKUP(L79,'MASTER DATA'!$A$1:$B$192,2,0)),"",VLOOKUP(L79,'MASTER DATA'!$A$1:$B$192,2,0))</f>
        <v>Adv4TAX7Sc10W30SNMB_12*0.8L_A04W</v>
      </c>
      <c r="N79" s="232">
        <v>48</v>
      </c>
      <c r="O79" s="232">
        <f t="shared" si="29"/>
        <v>1</v>
      </c>
      <c r="P79" s="232">
        <f t="shared" si="30"/>
        <v>0</v>
      </c>
      <c r="Q79" s="232">
        <f>VLOOKUP(L79,'MASTER DATA'!$A$1:$E$192,5,0)</f>
        <v>48</v>
      </c>
      <c r="R79" s="234">
        <f>SUMIF('picking of the day'!$H$4:$H$358,WMS!H79&amp;WMS!L79,'picking of the day'!$E$4:$E$358)</f>
        <v>0</v>
      </c>
      <c r="U79" s="114">
        <f>IF(ISNA(VLOOKUP(H79,'data putaway'!$A$1:$E$530,3,0)),0,VLOOKUP(H79,'data putaway'!$A$1:$E$530,3,0))</f>
        <v>0</v>
      </c>
      <c r="V79" s="354">
        <f t="shared" si="31"/>
        <v>48</v>
      </c>
      <c r="W79" s="114">
        <f>IF(ISNA(VLOOKUP(H79,'data putaway'!$A$1:$E$530,2,0)),0,VLOOKUP(H79,'data putaway'!$A$1:$E$530,2,0))</f>
        <v>0</v>
      </c>
      <c r="X79" s="354" t="b">
        <f t="shared" si="32"/>
        <v>0</v>
      </c>
      <c r="Y79" s="354">
        <f>IF(ISNA(VLOOKUP(H79,'data putaway'!$A$1:$E$530,4,0)),0,VLOOKUP(H79,'data putaway'!$A$1:$E$530,4,0))</f>
        <v>0</v>
      </c>
      <c r="Z79" s="113">
        <f>IF(ISNA(VLOOKUP(H79,'data putaway'!$A$1:$E$530,5,0)),0,VLOOKUP(H79,'data putaway'!$A$1:$E$530,5,0))</f>
        <v>0</v>
      </c>
      <c r="AA79" s="354" t="b">
        <f t="shared" si="33"/>
        <v>0</v>
      </c>
      <c r="AB79" s="354" t="b">
        <f t="shared" si="34"/>
        <v>0</v>
      </c>
      <c r="AC79" s="356" t="str">
        <f t="shared" ca="1" si="35"/>
        <v>0 Month,  22 Days</v>
      </c>
      <c r="AD79" s="114" t="str">
        <f t="shared" ca="1" si="22"/>
        <v>3 Year, 10 Month, 30 Days</v>
      </c>
      <c r="AE79" s="114">
        <f t="shared" si="36"/>
        <v>48</v>
      </c>
      <c r="AF79" s="114">
        <f t="shared" si="37"/>
        <v>1</v>
      </c>
      <c r="AG79" s="354" t="str">
        <f t="shared" si="38"/>
        <v>CA08</v>
      </c>
      <c r="AH79" s="114">
        <f>IF(ISNA(VLOOKUP(L79,'MASTER DATA'!$A$1:$F$192,6,0)),0,VLOOKUP(L79,'MASTER DATA'!$A$1:$F$192,6,0))*AE79</f>
        <v>460.80000000000007</v>
      </c>
      <c r="AI79" s="354" t="str">
        <f>VLOOKUP($D79,'warehouse mapping'!$AN$7:$AO$17,2,0)</f>
        <v>Aktif</v>
      </c>
      <c r="AJ79" s="114">
        <f t="shared" si="39"/>
        <v>0</v>
      </c>
      <c r="AK79" s="354" t="str">
        <f t="shared" si="40"/>
        <v/>
      </c>
      <c r="AL79" s="354" t="s">
        <v>170</v>
      </c>
      <c r="AM79" s="354">
        <f t="shared" si="41"/>
        <v>1</v>
      </c>
      <c r="AN79" s="354" t="b">
        <f t="shared" si="43"/>
        <v>1</v>
      </c>
    </row>
    <row r="80" spans="1:40" s="354" customFormat="1">
      <c r="A80" s="354" t="str">
        <f t="shared" si="23"/>
        <v>CA08C02550025043</v>
      </c>
      <c r="B80" s="354">
        <f t="shared" si="24"/>
        <v>0</v>
      </c>
      <c r="C80" s="354">
        <f t="shared" si="25"/>
        <v>0</v>
      </c>
      <c r="D80" s="354" t="str">
        <f t="shared" si="26"/>
        <v>CA</v>
      </c>
      <c r="E80" s="354" t="str">
        <f t="shared" si="27"/>
        <v>08</v>
      </c>
      <c r="F80" s="354" t="str">
        <f t="shared" si="28"/>
        <v>C</v>
      </c>
      <c r="G80" s="355" t="str">
        <f t="shared" si="42"/>
        <v>02</v>
      </c>
      <c r="H80" s="232" t="s">
        <v>432</v>
      </c>
      <c r="I80" s="232" t="s">
        <v>3516</v>
      </c>
      <c r="J80" s="233">
        <v>46272</v>
      </c>
      <c r="K80" s="233">
        <v>47703</v>
      </c>
      <c r="L80" s="234">
        <v>550025043</v>
      </c>
      <c r="M80" s="232" t="str">
        <f>IF(ISNA(VLOOKUP(L80,'MASTER DATA'!$A$1:$B$192,2,0)),"",VLOOKUP(L80,'MASTER DATA'!$A$1:$B$192,2,0))</f>
        <v>Spirax S2 A 80W-90_1*209L_A227</v>
      </c>
      <c r="N80" s="232">
        <v>0</v>
      </c>
      <c r="O80" s="232">
        <f t="shared" si="29"/>
        <v>0</v>
      </c>
      <c r="P80" s="232">
        <f t="shared" si="30"/>
        <v>0</v>
      </c>
      <c r="Q80" s="232">
        <f>VLOOKUP(L80,'MASTER DATA'!$A$1:$E$192,5,0)</f>
        <v>4</v>
      </c>
      <c r="R80" s="234">
        <f>SUMIF('picking of the day'!$H$4:$H$358,WMS!H80&amp;WMS!L80,'picking of the day'!$E$4:$E$358)</f>
        <v>0</v>
      </c>
      <c r="U80" s="114">
        <f>IF(ISNA(VLOOKUP(H80,'data putaway'!$A$1:$E$530,3,0)),0,VLOOKUP(H80,'data putaway'!$A$1:$E$530,3,0))</f>
        <v>0</v>
      </c>
      <c r="V80" s="354">
        <f t="shared" si="31"/>
        <v>0</v>
      </c>
      <c r="W80" s="114">
        <f>IF(ISNA(VLOOKUP(H80,'data putaway'!$A$1:$E$530,2,0)),0,VLOOKUP(H80,'data putaway'!$A$1:$E$530,2,0))</f>
        <v>0</v>
      </c>
      <c r="X80" s="354" t="b">
        <f t="shared" si="32"/>
        <v>0</v>
      </c>
      <c r="Y80" s="354">
        <f>IF(ISNA(VLOOKUP(H80,'data putaway'!$A$1:$E$530,4,0)),0,VLOOKUP(H80,'data putaway'!$A$1:$E$530,4,0))</f>
        <v>0</v>
      </c>
      <c r="Z80" s="113">
        <f>IF(ISNA(VLOOKUP(H80,'data putaway'!$A$1:$E$530,5,0)),0,VLOOKUP(H80,'data putaway'!$A$1:$E$530,5,0))</f>
        <v>0</v>
      </c>
      <c r="AA80" s="354" t="b">
        <f t="shared" si="33"/>
        <v>0</v>
      </c>
      <c r="AB80" s="354" t="b">
        <f t="shared" si="34"/>
        <v>0</v>
      </c>
      <c r="AC80" s="356" t="str">
        <f t="shared" ca="1" si="35"/>
        <v>0 Month,  11 Days</v>
      </c>
      <c r="AD80" s="114" t="str">
        <f t="shared" ca="1" si="22"/>
        <v>3 Year, 10 Month, 21 Days</v>
      </c>
      <c r="AE80" s="114">
        <f t="shared" si="36"/>
        <v>0</v>
      </c>
      <c r="AF80" s="114">
        <f t="shared" si="37"/>
        <v>0</v>
      </c>
      <c r="AG80" s="354" t="str">
        <f t="shared" si="38"/>
        <v>CA08</v>
      </c>
      <c r="AH80" s="114">
        <f>IF(ISNA(VLOOKUP(L80,'MASTER DATA'!$A$1:$F$192,6,0)),0,VLOOKUP(L80,'MASTER DATA'!$A$1:$F$192,6,0))*AE80</f>
        <v>0</v>
      </c>
      <c r="AI80" s="354" t="str">
        <f>VLOOKUP($D80,'warehouse mapping'!$AN$7:$AO$17,2,0)</f>
        <v>Aktif</v>
      </c>
      <c r="AJ80" s="114">
        <f t="shared" si="39"/>
        <v>1</v>
      </c>
      <c r="AK80" s="354" t="str">
        <f t="shared" si="40"/>
        <v>CA</v>
      </c>
      <c r="AL80" s="354" t="s">
        <v>3206</v>
      </c>
      <c r="AM80" s="354">
        <f t="shared" si="41"/>
        <v>1</v>
      </c>
      <c r="AN80" s="354" t="b">
        <f t="shared" si="43"/>
        <v>1</v>
      </c>
    </row>
    <row r="81" spans="1:40" s="354" customFormat="1">
      <c r="A81" s="354" t="str">
        <f t="shared" si="23"/>
        <v>CA08D01550070612</v>
      </c>
      <c r="B81" s="354">
        <f t="shared" si="24"/>
        <v>0</v>
      </c>
      <c r="C81" s="354">
        <f t="shared" si="25"/>
        <v>0</v>
      </c>
      <c r="D81" s="354" t="str">
        <f t="shared" si="26"/>
        <v>CA</v>
      </c>
      <c r="E81" s="354" t="str">
        <f t="shared" si="27"/>
        <v>08</v>
      </c>
      <c r="F81" s="354" t="str">
        <f t="shared" si="28"/>
        <v>D</v>
      </c>
      <c r="G81" s="355" t="str">
        <f t="shared" si="42"/>
        <v>01</v>
      </c>
      <c r="H81" s="232" t="s">
        <v>217</v>
      </c>
      <c r="I81" s="232" t="s">
        <v>3316</v>
      </c>
      <c r="J81" s="233">
        <v>46263</v>
      </c>
      <c r="K81" s="233">
        <v>47714</v>
      </c>
      <c r="L81" s="234">
        <v>550070612</v>
      </c>
      <c r="M81" s="232" t="str">
        <f>IF(ISNA(VLOOKUP(L81,'MASTER DATA'!$A$1:$B$192,2,0)),"",VLOOKUP(L81,'MASTER DATA'!$A$1:$B$192,2,0))</f>
        <v>HlxHX610W40SP_12*1L_A04W</v>
      </c>
      <c r="N81" s="232">
        <v>44</v>
      </c>
      <c r="O81" s="232">
        <f t="shared" si="29"/>
        <v>1</v>
      </c>
      <c r="P81" s="232">
        <f t="shared" si="30"/>
        <v>0</v>
      </c>
      <c r="Q81" s="232">
        <f>VLOOKUP(L81,'MASTER DATA'!$A$1:$E$192,5,0)</f>
        <v>44</v>
      </c>
      <c r="R81" s="234">
        <f>SUMIF('picking of the day'!$H$4:$H$358,WMS!H81&amp;WMS!L81,'picking of the day'!$E$4:$E$358)</f>
        <v>0</v>
      </c>
      <c r="U81" s="114">
        <f>IF(ISNA(VLOOKUP(H81,'data putaway'!$A$1:$E$530,3,0)),0,VLOOKUP(H81,'data putaway'!$A$1:$E$530,3,0))</f>
        <v>0</v>
      </c>
      <c r="V81" s="354">
        <f t="shared" si="31"/>
        <v>44</v>
      </c>
      <c r="W81" s="114">
        <f>IF(ISNA(VLOOKUP(H81,'data putaway'!$A$1:$E$530,2,0)),0,VLOOKUP(H81,'data putaway'!$A$1:$E$530,2,0))</f>
        <v>0</v>
      </c>
      <c r="X81" s="354" t="b">
        <f t="shared" si="32"/>
        <v>0</v>
      </c>
      <c r="Y81" s="354">
        <f>IF(ISNA(VLOOKUP(H81,'data putaway'!$A$1:$E$530,4,0)),0,VLOOKUP(H81,'data putaway'!$A$1:$E$530,4,0))</f>
        <v>0</v>
      </c>
      <c r="Z81" s="113">
        <f>IF(ISNA(VLOOKUP(H81,'data putaway'!$A$1:$E$530,5,0)),0,VLOOKUP(H81,'data putaway'!$A$1:$E$530,5,0))</f>
        <v>0</v>
      </c>
      <c r="AA81" s="354" t="b">
        <f t="shared" si="33"/>
        <v>0</v>
      </c>
      <c r="AB81" s="354" t="b">
        <f t="shared" si="34"/>
        <v>0</v>
      </c>
      <c r="AC81" s="356" t="str">
        <f t="shared" ca="1" si="35"/>
        <v>0 Month,  20 Days</v>
      </c>
      <c r="AD81" s="114" t="str">
        <f t="shared" ca="1" si="22"/>
        <v>3 Year, 11 Month, 1 Days</v>
      </c>
      <c r="AE81" s="114">
        <f t="shared" si="36"/>
        <v>44</v>
      </c>
      <c r="AF81" s="114">
        <f t="shared" si="37"/>
        <v>1</v>
      </c>
      <c r="AG81" s="354" t="str">
        <f t="shared" si="38"/>
        <v>CA08</v>
      </c>
      <c r="AH81" s="114">
        <f>IF(ISNA(VLOOKUP(L81,'MASTER DATA'!$A$1:$F$192,6,0)),0,VLOOKUP(L81,'MASTER DATA'!$A$1:$F$192,6,0))*AE81</f>
        <v>528</v>
      </c>
      <c r="AI81" s="354" t="str">
        <f>VLOOKUP($D81,'warehouse mapping'!$AN$7:$AO$17,2,0)</f>
        <v>Aktif</v>
      </c>
      <c r="AJ81" s="114">
        <f t="shared" si="39"/>
        <v>0</v>
      </c>
      <c r="AK81" s="354" t="str">
        <f t="shared" si="40"/>
        <v/>
      </c>
      <c r="AL81" s="354" t="s">
        <v>170</v>
      </c>
      <c r="AM81" s="354">
        <f t="shared" si="41"/>
        <v>1</v>
      </c>
      <c r="AN81" s="354" t="b">
        <f t="shared" si="43"/>
        <v>1</v>
      </c>
    </row>
    <row r="82" spans="1:40" s="354" customFormat="1">
      <c r="A82" s="354" t="str">
        <f t="shared" si="23"/>
        <v>CA08D02550070612</v>
      </c>
      <c r="B82" s="354">
        <f t="shared" si="24"/>
        <v>0</v>
      </c>
      <c r="C82" s="354">
        <f t="shared" si="25"/>
        <v>0</v>
      </c>
      <c r="D82" s="354" t="str">
        <f t="shared" si="26"/>
        <v>CA</v>
      </c>
      <c r="E82" s="354" t="str">
        <f t="shared" si="27"/>
        <v>08</v>
      </c>
      <c r="F82" s="354" t="str">
        <f t="shared" si="28"/>
        <v>D</v>
      </c>
      <c r="G82" s="355" t="str">
        <f t="shared" si="42"/>
        <v>02</v>
      </c>
      <c r="H82" s="232" t="s">
        <v>218</v>
      </c>
      <c r="I82" s="232" t="s">
        <v>3316</v>
      </c>
      <c r="J82" s="233">
        <v>46263</v>
      </c>
      <c r="K82" s="233">
        <v>47714</v>
      </c>
      <c r="L82" s="234">
        <v>550070612</v>
      </c>
      <c r="M82" s="232" t="str">
        <f>IF(ISNA(VLOOKUP(L82,'MASTER DATA'!$A$1:$B$192,2,0)),"",VLOOKUP(L82,'MASTER DATA'!$A$1:$B$192,2,0))</f>
        <v>HlxHX610W40SP_12*1L_A04W</v>
      </c>
      <c r="N82" s="232">
        <v>44</v>
      </c>
      <c r="O82" s="232">
        <f t="shared" si="29"/>
        <v>1</v>
      </c>
      <c r="P82" s="232">
        <f t="shared" si="30"/>
        <v>0</v>
      </c>
      <c r="Q82" s="232">
        <f>VLOOKUP(L82,'MASTER DATA'!$A$1:$E$192,5,0)</f>
        <v>44</v>
      </c>
      <c r="R82" s="234">
        <f>SUMIF('picking of the day'!$H$4:$H$358,WMS!H82&amp;WMS!L82,'picking of the day'!$E$4:$E$358)</f>
        <v>0</v>
      </c>
      <c r="U82" s="114">
        <f>IF(ISNA(VLOOKUP(H82,'data putaway'!$A$1:$E$530,3,0)),0,VLOOKUP(H82,'data putaway'!$A$1:$E$530,3,0))</f>
        <v>0</v>
      </c>
      <c r="V82" s="354">
        <f t="shared" si="31"/>
        <v>44</v>
      </c>
      <c r="W82" s="114">
        <f>IF(ISNA(VLOOKUP(H82,'data putaway'!$A$1:$E$530,2,0)),0,VLOOKUP(H82,'data putaway'!$A$1:$E$530,2,0))</f>
        <v>0</v>
      </c>
      <c r="X82" s="354" t="b">
        <f t="shared" si="32"/>
        <v>0</v>
      </c>
      <c r="Y82" s="354">
        <f>IF(ISNA(VLOOKUP(H82,'data putaway'!$A$1:$E$530,4,0)),0,VLOOKUP(H82,'data putaway'!$A$1:$E$530,4,0))</f>
        <v>0</v>
      </c>
      <c r="Z82" s="113">
        <f>IF(ISNA(VLOOKUP(H82,'data putaway'!$A$1:$E$530,5,0)),0,VLOOKUP(H82,'data putaway'!$A$1:$E$530,5,0))</f>
        <v>0</v>
      </c>
      <c r="AA82" s="354" t="b">
        <f t="shared" si="33"/>
        <v>0</v>
      </c>
      <c r="AB82" s="354" t="b">
        <f t="shared" si="34"/>
        <v>0</v>
      </c>
      <c r="AC82" s="356" t="str">
        <f t="shared" ca="1" si="35"/>
        <v>0 Month,  20 Days</v>
      </c>
      <c r="AD82" s="114" t="str">
        <f t="shared" ca="1" si="22"/>
        <v>3 Year, 11 Month, 1 Days</v>
      </c>
      <c r="AE82" s="114">
        <f t="shared" si="36"/>
        <v>44</v>
      </c>
      <c r="AF82" s="114">
        <f t="shared" si="37"/>
        <v>1</v>
      </c>
      <c r="AG82" s="354" t="str">
        <f t="shared" si="38"/>
        <v>CA08</v>
      </c>
      <c r="AH82" s="114">
        <f>IF(ISNA(VLOOKUP(L82,'MASTER DATA'!$A$1:$F$192,6,0)),0,VLOOKUP(L82,'MASTER DATA'!$A$1:$F$192,6,0))*AE82</f>
        <v>528</v>
      </c>
      <c r="AI82" s="354" t="str">
        <f>VLOOKUP($D82,'warehouse mapping'!$AN$7:$AO$17,2,0)</f>
        <v>Aktif</v>
      </c>
      <c r="AJ82" s="114">
        <f t="shared" si="39"/>
        <v>0</v>
      </c>
      <c r="AK82" s="354" t="str">
        <f t="shared" si="40"/>
        <v/>
      </c>
      <c r="AL82" s="354" t="s">
        <v>170</v>
      </c>
      <c r="AM82" s="354">
        <f t="shared" si="41"/>
        <v>1</v>
      </c>
      <c r="AN82" s="354" t="b">
        <f t="shared" si="43"/>
        <v>1</v>
      </c>
    </row>
    <row r="83" spans="1:40" s="354" customFormat="1">
      <c r="A83" s="354" t="str">
        <f t="shared" si="23"/>
        <v>CA08E01550070612</v>
      </c>
      <c r="B83" s="354">
        <f t="shared" si="24"/>
        <v>0</v>
      </c>
      <c r="C83" s="354">
        <f t="shared" si="25"/>
        <v>0</v>
      </c>
      <c r="D83" s="354" t="str">
        <f t="shared" si="26"/>
        <v>CA</v>
      </c>
      <c r="E83" s="354" t="str">
        <f t="shared" si="27"/>
        <v>08</v>
      </c>
      <c r="F83" s="354" t="str">
        <f t="shared" si="28"/>
        <v>E</v>
      </c>
      <c r="G83" s="355" t="str">
        <f t="shared" si="42"/>
        <v>01</v>
      </c>
      <c r="H83" s="232" t="s">
        <v>433</v>
      </c>
      <c r="I83" s="232" t="s">
        <v>3316</v>
      </c>
      <c r="J83" s="233">
        <v>46263</v>
      </c>
      <c r="K83" s="233">
        <v>47714</v>
      </c>
      <c r="L83" s="234">
        <v>550070612</v>
      </c>
      <c r="M83" s="232" t="str">
        <f>IF(ISNA(VLOOKUP(L83,'MASTER DATA'!$A$1:$B$192,2,0)),"",VLOOKUP(L83,'MASTER DATA'!$A$1:$B$192,2,0))</f>
        <v>HlxHX610W40SP_12*1L_A04W</v>
      </c>
      <c r="N83" s="232">
        <v>44</v>
      </c>
      <c r="O83" s="232">
        <f t="shared" si="29"/>
        <v>1</v>
      </c>
      <c r="P83" s="232">
        <f t="shared" si="30"/>
        <v>0</v>
      </c>
      <c r="Q83" s="232">
        <f>VLOOKUP(L83,'MASTER DATA'!$A$1:$E$192,5,0)</f>
        <v>44</v>
      </c>
      <c r="R83" s="234">
        <f>SUMIF('picking of the day'!$H$4:$H$358,WMS!H83&amp;WMS!L83,'picking of the day'!$E$4:$E$358)</f>
        <v>0</v>
      </c>
      <c r="U83" s="114">
        <f>IF(ISNA(VLOOKUP(H83,'data putaway'!$A$1:$E$530,3,0)),0,VLOOKUP(H83,'data putaway'!$A$1:$E$530,3,0))</f>
        <v>0</v>
      </c>
      <c r="V83" s="354">
        <f t="shared" si="31"/>
        <v>44</v>
      </c>
      <c r="W83" s="114">
        <f>IF(ISNA(VLOOKUP(H83,'data putaway'!$A$1:$E$530,2,0)),0,VLOOKUP(H83,'data putaway'!$A$1:$E$530,2,0))</f>
        <v>0</v>
      </c>
      <c r="X83" s="354" t="b">
        <f t="shared" si="32"/>
        <v>0</v>
      </c>
      <c r="Y83" s="354">
        <f>IF(ISNA(VLOOKUP(H83,'data putaway'!$A$1:$E$530,4,0)),0,VLOOKUP(H83,'data putaway'!$A$1:$E$530,4,0))</f>
        <v>0</v>
      </c>
      <c r="Z83" s="113">
        <f>IF(ISNA(VLOOKUP(H83,'data putaway'!$A$1:$E$530,5,0)),0,VLOOKUP(H83,'data putaway'!$A$1:$E$530,5,0))</f>
        <v>0</v>
      </c>
      <c r="AA83" s="354" t="b">
        <f t="shared" si="33"/>
        <v>0</v>
      </c>
      <c r="AB83" s="354" t="b">
        <f t="shared" si="34"/>
        <v>0</v>
      </c>
      <c r="AC83" s="356" t="str">
        <f t="shared" ca="1" si="35"/>
        <v>0 Month,  20 Days</v>
      </c>
      <c r="AD83" s="114" t="str">
        <f t="shared" ca="1" si="22"/>
        <v>3 Year, 11 Month, 1 Days</v>
      </c>
      <c r="AE83" s="114">
        <f t="shared" si="36"/>
        <v>44</v>
      </c>
      <c r="AF83" s="114">
        <f t="shared" si="37"/>
        <v>1</v>
      </c>
      <c r="AG83" s="354" t="str">
        <f t="shared" si="38"/>
        <v>CA08</v>
      </c>
      <c r="AH83" s="114">
        <f>IF(ISNA(VLOOKUP(L83,'MASTER DATA'!$A$1:$F$192,6,0)),0,VLOOKUP(L83,'MASTER DATA'!$A$1:$F$192,6,0))*AE83</f>
        <v>528</v>
      </c>
      <c r="AI83" s="354" t="str">
        <f>VLOOKUP($D83,'warehouse mapping'!$AN$7:$AO$17,2,0)</f>
        <v>Aktif</v>
      </c>
      <c r="AJ83" s="114">
        <f t="shared" si="39"/>
        <v>0</v>
      </c>
      <c r="AK83" s="354" t="str">
        <f t="shared" si="40"/>
        <v/>
      </c>
      <c r="AL83" s="354" t="s">
        <v>170</v>
      </c>
      <c r="AM83" s="354">
        <f t="shared" si="41"/>
        <v>1</v>
      </c>
      <c r="AN83" s="354" t="b">
        <f t="shared" si="43"/>
        <v>1</v>
      </c>
    </row>
    <row r="84" spans="1:40" s="354" customFormat="1">
      <c r="A84" s="354" t="str">
        <f t="shared" si="23"/>
        <v>CA08E02550070612</v>
      </c>
      <c r="B84" s="354">
        <f t="shared" si="24"/>
        <v>0</v>
      </c>
      <c r="C84" s="354">
        <f t="shared" si="25"/>
        <v>0</v>
      </c>
      <c r="D84" s="354" t="str">
        <f t="shared" si="26"/>
        <v>CA</v>
      </c>
      <c r="E84" s="354" t="str">
        <f t="shared" si="27"/>
        <v>08</v>
      </c>
      <c r="F84" s="354" t="str">
        <f t="shared" si="28"/>
        <v>E</v>
      </c>
      <c r="G84" s="355" t="str">
        <f t="shared" si="42"/>
        <v>02</v>
      </c>
      <c r="H84" s="232" t="s">
        <v>434</v>
      </c>
      <c r="I84" s="232" t="s">
        <v>3316</v>
      </c>
      <c r="J84" s="233">
        <v>46263</v>
      </c>
      <c r="K84" s="233">
        <v>47714</v>
      </c>
      <c r="L84" s="234">
        <v>550070612</v>
      </c>
      <c r="M84" s="232" t="str">
        <f>IF(ISNA(VLOOKUP(L84,'MASTER DATA'!$A$1:$B$192,2,0)),"",VLOOKUP(L84,'MASTER DATA'!$A$1:$B$192,2,0))</f>
        <v>HlxHX610W40SP_12*1L_A04W</v>
      </c>
      <c r="N84" s="232">
        <v>44</v>
      </c>
      <c r="O84" s="232">
        <f t="shared" si="29"/>
        <v>1</v>
      </c>
      <c r="P84" s="232">
        <f t="shared" si="30"/>
        <v>0</v>
      </c>
      <c r="Q84" s="232">
        <f>VLOOKUP(L84,'MASTER DATA'!$A$1:$E$192,5,0)</f>
        <v>44</v>
      </c>
      <c r="R84" s="234">
        <f>SUMIF('picking of the day'!$H$4:$H$358,WMS!H84&amp;WMS!L84,'picking of the day'!$E$4:$E$358)</f>
        <v>0</v>
      </c>
      <c r="U84" s="114">
        <f>IF(ISNA(VLOOKUP(H84,'data putaway'!$A$1:$E$530,3,0)),0,VLOOKUP(H84,'data putaway'!$A$1:$E$530,3,0))</f>
        <v>0</v>
      </c>
      <c r="V84" s="354">
        <f t="shared" si="31"/>
        <v>44</v>
      </c>
      <c r="W84" s="114">
        <f>IF(ISNA(VLOOKUP(H84,'data putaway'!$A$1:$E$530,2,0)),0,VLOOKUP(H84,'data putaway'!$A$1:$E$530,2,0))</f>
        <v>0</v>
      </c>
      <c r="X84" s="354" t="b">
        <f t="shared" si="32"/>
        <v>0</v>
      </c>
      <c r="Y84" s="354">
        <f>IF(ISNA(VLOOKUP(H84,'data putaway'!$A$1:$E$530,4,0)),0,VLOOKUP(H84,'data putaway'!$A$1:$E$530,4,0))</f>
        <v>0</v>
      </c>
      <c r="Z84" s="113">
        <f>IF(ISNA(VLOOKUP(H84,'data putaway'!$A$1:$E$530,5,0)),0,VLOOKUP(H84,'data putaway'!$A$1:$E$530,5,0))</f>
        <v>0</v>
      </c>
      <c r="AA84" s="354" t="b">
        <f t="shared" si="33"/>
        <v>0</v>
      </c>
      <c r="AB84" s="354" t="b">
        <f t="shared" si="34"/>
        <v>0</v>
      </c>
      <c r="AC84" s="356" t="str">
        <f t="shared" ca="1" si="35"/>
        <v>0 Month,  20 Days</v>
      </c>
      <c r="AD84" s="114" t="str">
        <f t="shared" ca="1" si="22"/>
        <v>3 Year, 11 Month, 1 Days</v>
      </c>
      <c r="AE84" s="114">
        <f t="shared" si="36"/>
        <v>44</v>
      </c>
      <c r="AF84" s="114">
        <f t="shared" si="37"/>
        <v>1</v>
      </c>
      <c r="AG84" s="354" t="str">
        <f t="shared" si="38"/>
        <v>CA08</v>
      </c>
      <c r="AH84" s="114">
        <f>IF(ISNA(VLOOKUP(L84,'MASTER DATA'!$A$1:$F$192,6,0)),0,VLOOKUP(L84,'MASTER DATA'!$A$1:$F$192,6,0))*AE84</f>
        <v>528</v>
      </c>
      <c r="AI84" s="354" t="str">
        <f>VLOOKUP($D84,'warehouse mapping'!$AN$7:$AO$17,2,0)</f>
        <v>Aktif</v>
      </c>
      <c r="AJ84" s="114">
        <f t="shared" si="39"/>
        <v>0</v>
      </c>
      <c r="AK84" s="354" t="str">
        <f t="shared" si="40"/>
        <v/>
      </c>
      <c r="AL84" s="354" t="s">
        <v>170</v>
      </c>
      <c r="AM84" s="354">
        <f t="shared" si="41"/>
        <v>1</v>
      </c>
      <c r="AN84" s="354" t="b">
        <f t="shared" si="43"/>
        <v>1</v>
      </c>
    </row>
    <row r="85" spans="1:40" s="354" customFormat="1">
      <c r="A85" s="354" t="str">
        <f t="shared" si="23"/>
        <v>CA09A01550062285</v>
      </c>
      <c r="B85" s="354">
        <f t="shared" si="24"/>
        <v>0</v>
      </c>
      <c r="C85" s="354">
        <f t="shared" si="25"/>
        <v>0</v>
      </c>
      <c r="D85" s="354" t="str">
        <f t="shared" si="26"/>
        <v>CA</v>
      </c>
      <c r="E85" s="354" t="str">
        <f t="shared" si="27"/>
        <v>09</v>
      </c>
      <c r="F85" s="354" t="str">
        <f t="shared" si="28"/>
        <v>A</v>
      </c>
      <c r="G85" s="355" t="str">
        <f t="shared" si="42"/>
        <v>01</v>
      </c>
      <c r="H85" s="232" t="s">
        <v>435</v>
      </c>
      <c r="I85" s="232">
        <v>12626158</v>
      </c>
      <c r="J85" s="233">
        <v>46123</v>
      </c>
      <c r="K85" s="233">
        <v>47564</v>
      </c>
      <c r="L85" s="234">
        <v>550062285</v>
      </c>
      <c r="M85" s="232" t="str">
        <f>IF(ISNA(VLOOKUP(L85,'MASTER DATA'!$A$1:$B$192,2,0)),"",VLOOKUP(L85,'MASTER DATA'!$A$1:$B$192,2,0))</f>
        <v>Gadus S3 V460DM 2_1*770kg_A227</v>
      </c>
      <c r="N85" s="232">
        <v>1</v>
      </c>
      <c r="O85" s="232">
        <f t="shared" si="29"/>
        <v>1</v>
      </c>
      <c r="P85" s="232">
        <f t="shared" si="30"/>
        <v>0</v>
      </c>
      <c r="Q85" s="232">
        <f>VLOOKUP(L85,'MASTER DATA'!$A$1:$E$192,5,0)</f>
        <v>1</v>
      </c>
      <c r="R85" s="234">
        <f>SUMIF('picking of the day'!$H$4:$H$358,WMS!H85&amp;WMS!L85,'picking of the day'!$E$4:$E$358)</f>
        <v>0</v>
      </c>
      <c r="U85" s="114">
        <f>IF(ISNA(VLOOKUP(H85,'data putaway'!$A$1:$E$530,3,0)),0,VLOOKUP(H85,'data putaway'!$A$1:$E$530,3,0))</f>
        <v>0</v>
      </c>
      <c r="V85" s="354">
        <f t="shared" si="31"/>
        <v>1</v>
      </c>
      <c r="W85" s="114">
        <f>IF(ISNA(VLOOKUP(H85,'data putaway'!$A$1:$E$530,2,0)),0,VLOOKUP(H85,'data putaway'!$A$1:$E$530,2,0))</f>
        <v>0</v>
      </c>
      <c r="X85" s="354" t="b">
        <f t="shared" si="32"/>
        <v>0</v>
      </c>
      <c r="Y85" s="354">
        <f>IF(ISNA(VLOOKUP(H85,'data putaway'!$A$1:$E$530,4,0)),0,VLOOKUP(H85,'data putaway'!$A$1:$E$530,4,0))</f>
        <v>0</v>
      </c>
      <c r="Z85" s="113">
        <f>IF(ISNA(VLOOKUP(H85,'data putaway'!$A$1:$E$530,5,0)),0,VLOOKUP(H85,'data putaway'!$A$1:$E$530,5,0))</f>
        <v>0</v>
      </c>
      <c r="AA85" s="354" t="b">
        <f t="shared" si="33"/>
        <v>0</v>
      </c>
      <c r="AB85" s="354" t="b">
        <f t="shared" si="34"/>
        <v>0</v>
      </c>
      <c r="AC85" s="356" t="str">
        <f t="shared" ca="1" si="35"/>
        <v>5 Month,  7 Days</v>
      </c>
      <c r="AD85" s="114" t="str">
        <f t="shared" ca="1" si="22"/>
        <v>3 Year, 6 Month, 4 Days</v>
      </c>
      <c r="AE85" s="114">
        <f t="shared" si="36"/>
        <v>1</v>
      </c>
      <c r="AF85" s="114">
        <f t="shared" si="37"/>
        <v>1</v>
      </c>
      <c r="AG85" s="354" t="str">
        <f t="shared" si="38"/>
        <v>CA09</v>
      </c>
      <c r="AH85" s="114">
        <f>IF(ISNA(VLOOKUP(L85,'MASTER DATA'!$A$1:$F$192,6,0)),0,VLOOKUP(L85,'MASTER DATA'!$A$1:$F$192,6,0))*AE85</f>
        <v>770</v>
      </c>
      <c r="AI85" s="354" t="str">
        <f>VLOOKUP($D85,'warehouse mapping'!$AN$7:$AO$17,2,0)</f>
        <v>Aktif</v>
      </c>
      <c r="AJ85" s="114">
        <f t="shared" si="39"/>
        <v>0</v>
      </c>
      <c r="AK85" s="354" t="str">
        <f t="shared" si="40"/>
        <v/>
      </c>
      <c r="AL85" s="354" t="s">
        <v>3205</v>
      </c>
      <c r="AM85" s="354">
        <f t="shared" si="41"/>
        <v>1</v>
      </c>
      <c r="AN85" s="354" t="b">
        <f t="shared" si="43"/>
        <v>1</v>
      </c>
    </row>
    <row r="86" spans="1:40" s="354" customFormat="1">
      <c r="A86" s="354" t="str">
        <f t="shared" si="23"/>
        <v>CA09A02550062285</v>
      </c>
      <c r="B86" s="354">
        <f t="shared" si="24"/>
        <v>0</v>
      </c>
      <c r="C86" s="354">
        <f t="shared" si="25"/>
        <v>0</v>
      </c>
      <c r="D86" s="354" t="str">
        <f t="shared" si="26"/>
        <v>CA</v>
      </c>
      <c r="E86" s="354" t="str">
        <f t="shared" si="27"/>
        <v>09</v>
      </c>
      <c r="F86" s="354" t="str">
        <f t="shared" si="28"/>
        <v>A</v>
      </c>
      <c r="G86" s="355" t="str">
        <f t="shared" si="42"/>
        <v>02</v>
      </c>
      <c r="H86" s="232" t="s">
        <v>436</v>
      </c>
      <c r="I86" s="232">
        <v>12619965</v>
      </c>
      <c r="J86" s="233">
        <v>46112</v>
      </c>
      <c r="K86" s="233">
        <v>47542</v>
      </c>
      <c r="L86" s="234">
        <v>550062285</v>
      </c>
      <c r="M86" s="232" t="str">
        <f>IF(ISNA(VLOOKUP(L86,'MASTER DATA'!$A$1:$B$192,2,0)),"",VLOOKUP(L86,'MASTER DATA'!$A$1:$B$192,2,0))</f>
        <v>Gadus S3 V460DM 2_1*770kg_A227</v>
      </c>
      <c r="N86" s="232">
        <v>1</v>
      </c>
      <c r="O86" s="232">
        <f t="shared" si="29"/>
        <v>1</v>
      </c>
      <c r="P86" s="232">
        <f t="shared" si="30"/>
        <v>0</v>
      </c>
      <c r="Q86" s="232">
        <f>VLOOKUP(L86,'MASTER DATA'!$A$1:$E$192,5,0)</f>
        <v>1</v>
      </c>
      <c r="R86" s="234">
        <f>SUMIF('picking of the day'!$H$4:$H$358,WMS!H86&amp;WMS!L86,'picking of the day'!$E$4:$E$358)</f>
        <v>0</v>
      </c>
      <c r="U86" s="114">
        <f>IF(ISNA(VLOOKUP(H86,'data putaway'!$A$1:$E$530,3,0)),0,VLOOKUP(H86,'data putaway'!$A$1:$E$530,3,0))</f>
        <v>0</v>
      </c>
      <c r="V86" s="354">
        <f t="shared" si="31"/>
        <v>1</v>
      </c>
      <c r="W86" s="114">
        <f>IF(ISNA(VLOOKUP(H86,'data putaway'!$A$1:$E$530,2,0)),0,VLOOKUP(H86,'data putaway'!$A$1:$E$530,2,0))</f>
        <v>0</v>
      </c>
      <c r="X86" s="354" t="b">
        <f t="shared" si="32"/>
        <v>0</v>
      </c>
      <c r="Y86" s="354">
        <f>IF(ISNA(VLOOKUP(H86,'data putaway'!$A$1:$E$530,4,0)),0,VLOOKUP(H86,'data putaway'!$A$1:$E$530,4,0))</f>
        <v>0</v>
      </c>
      <c r="Z86" s="113">
        <f>IF(ISNA(VLOOKUP(H86,'data putaway'!$A$1:$E$530,5,0)),0,VLOOKUP(H86,'data putaway'!$A$1:$E$530,5,0))</f>
        <v>0</v>
      </c>
      <c r="AA86" s="354" t="b">
        <f t="shared" si="33"/>
        <v>0</v>
      </c>
      <c r="AB86" s="354" t="b">
        <f t="shared" si="34"/>
        <v>0</v>
      </c>
      <c r="AC86" s="356" t="str">
        <f t="shared" ca="1" si="35"/>
        <v>5 Month,  18 Days</v>
      </c>
      <c r="AD86" s="114" t="str">
        <f t="shared" ca="1" si="22"/>
        <v>3 Year, 5 Month, 10 Days</v>
      </c>
      <c r="AE86" s="114">
        <f t="shared" si="36"/>
        <v>1</v>
      </c>
      <c r="AF86" s="114">
        <f t="shared" si="37"/>
        <v>1</v>
      </c>
      <c r="AG86" s="354" t="str">
        <f t="shared" si="38"/>
        <v>CA09</v>
      </c>
      <c r="AH86" s="114">
        <f>IF(ISNA(VLOOKUP(L86,'MASTER DATA'!$A$1:$F$192,6,0)),0,VLOOKUP(L86,'MASTER DATA'!$A$1:$F$192,6,0))*AE86</f>
        <v>770</v>
      </c>
      <c r="AI86" s="354" t="str">
        <f>VLOOKUP($D86,'warehouse mapping'!$AN$7:$AO$17,2,0)</f>
        <v>Aktif</v>
      </c>
      <c r="AJ86" s="114">
        <f t="shared" si="39"/>
        <v>0</v>
      </c>
      <c r="AK86" s="354" t="str">
        <f t="shared" si="40"/>
        <v/>
      </c>
      <c r="AL86" s="354" t="s">
        <v>3205</v>
      </c>
      <c r="AM86" s="354">
        <f t="shared" si="41"/>
        <v>1</v>
      </c>
      <c r="AN86" s="354" t="b">
        <f t="shared" si="43"/>
        <v>1</v>
      </c>
    </row>
    <row r="87" spans="1:40" s="354" customFormat="1">
      <c r="A87" s="354" t="str">
        <f t="shared" si="23"/>
        <v>CA09B01550062285</v>
      </c>
      <c r="B87" s="354">
        <f t="shared" si="24"/>
        <v>0</v>
      </c>
      <c r="C87" s="354">
        <f t="shared" si="25"/>
        <v>0</v>
      </c>
      <c r="D87" s="354" t="str">
        <f t="shared" si="26"/>
        <v>CA</v>
      </c>
      <c r="E87" s="354" t="str">
        <f t="shared" si="27"/>
        <v>09</v>
      </c>
      <c r="F87" s="354" t="str">
        <f t="shared" si="28"/>
        <v>B</v>
      </c>
      <c r="G87" s="355" t="str">
        <f t="shared" si="42"/>
        <v>01</v>
      </c>
      <c r="H87" s="232" t="s">
        <v>437</v>
      </c>
      <c r="I87" s="232">
        <v>12619965</v>
      </c>
      <c r="J87" s="233">
        <v>46112</v>
      </c>
      <c r="K87" s="233">
        <v>47542</v>
      </c>
      <c r="L87" s="234">
        <v>550062285</v>
      </c>
      <c r="M87" s="232" t="str">
        <f>IF(ISNA(VLOOKUP(L87,'MASTER DATA'!$A$1:$B$192,2,0)),"",VLOOKUP(L87,'MASTER DATA'!$A$1:$B$192,2,0))</f>
        <v>Gadus S3 V460DM 2_1*770kg_A227</v>
      </c>
      <c r="N87" s="232">
        <v>1</v>
      </c>
      <c r="O87" s="232">
        <f t="shared" si="29"/>
        <v>1</v>
      </c>
      <c r="P87" s="232">
        <f t="shared" si="30"/>
        <v>0</v>
      </c>
      <c r="Q87" s="232">
        <f>VLOOKUP(L87,'MASTER DATA'!$A$1:$E$192,5,0)</f>
        <v>1</v>
      </c>
      <c r="R87" s="234">
        <f>SUMIF('picking of the day'!$H$4:$H$358,WMS!H87&amp;WMS!L87,'picking of the day'!$E$4:$E$358)</f>
        <v>0</v>
      </c>
      <c r="U87" s="114">
        <f>IF(ISNA(VLOOKUP(H87,'data putaway'!$A$1:$E$530,3,0)),0,VLOOKUP(H87,'data putaway'!$A$1:$E$530,3,0))</f>
        <v>0</v>
      </c>
      <c r="V87" s="354">
        <f t="shared" si="31"/>
        <v>1</v>
      </c>
      <c r="W87" s="114">
        <f>IF(ISNA(VLOOKUP(H87,'data putaway'!$A$1:$E$530,2,0)),0,VLOOKUP(H87,'data putaway'!$A$1:$E$530,2,0))</f>
        <v>0</v>
      </c>
      <c r="X87" s="354" t="b">
        <f t="shared" si="32"/>
        <v>0</v>
      </c>
      <c r="Y87" s="354">
        <f>IF(ISNA(VLOOKUP(H87,'data putaway'!$A$1:$E$530,4,0)),0,VLOOKUP(H87,'data putaway'!$A$1:$E$530,4,0))</f>
        <v>0</v>
      </c>
      <c r="Z87" s="113">
        <f>IF(ISNA(VLOOKUP(H87,'data putaway'!$A$1:$E$530,5,0)),0,VLOOKUP(H87,'data putaway'!$A$1:$E$530,5,0))</f>
        <v>0</v>
      </c>
      <c r="AA87" s="354" t="b">
        <f t="shared" si="33"/>
        <v>0</v>
      </c>
      <c r="AB87" s="354" t="b">
        <f t="shared" si="34"/>
        <v>0</v>
      </c>
      <c r="AC87" s="356" t="str">
        <f t="shared" ca="1" si="35"/>
        <v>5 Month,  18 Days</v>
      </c>
      <c r="AD87" s="114" t="str">
        <f t="shared" ca="1" si="22"/>
        <v>3 Year, 5 Month, 10 Days</v>
      </c>
      <c r="AE87" s="114">
        <f t="shared" si="36"/>
        <v>1</v>
      </c>
      <c r="AF87" s="114">
        <f t="shared" si="37"/>
        <v>1</v>
      </c>
      <c r="AG87" s="354" t="str">
        <f t="shared" si="38"/>
        <v>CA09</v>
      </c>
      <c r="AH87" s="114">
        <f>IF(ISNA(VLOOKUP(L87,'MASTER DATA'!$A$1:$F$192,6,0)),0,VLOOKUP(L87,'MASTER DATA'!$A$1:$F$192,6,0))*AE87</f>
        <v>770</v>
      </c>
      <c r="AI87" s="354" t="str">
        <f>VLOOKUP($D87,'warehouse mapping'!$AN$7:$AO$17,2,0)</f>
        <v>Aktif</v>
      </c>
      <c r="AJ87" s="114">
        <f t="shared" si="39"/>
        <v>0</v>
      </c>
      <c r="AK87" s="354" t="str">
        <f t="shared" si="40"/>
        <v/>
      </c>
      <c r="AL87" s="354" t="s">
        <v>3205</v>
      </c>
      <c r="AM87" s="354">
        <f t="shared" si="41"/>
        <v>1</v>
      </c>
      <c r="AN87" s="354" t="b">
        <f t="shared" si="43"/>
        <v>1</v>
      </c>
    </row>
    <row r="88" spans="1:40" s="354" customFormat="1">
      <c r="A88" s="354" t="str">
        <f t="shared" si="23"/>
        <v>CA09B02550062285</v>
      </c>
      <c r="B88" s="354">
        <f t="shared" si="24"/>
        <v>0</v>
      </c>
      <c r="C88" s="354">
        <f t="shared" si="25"/>
        <v>0</v>
      </c>
      <c r="D88" s="354" t="str">
        <f t="shared" si="26"/>
        <v>CA</v>
      </c>
      <c r="E88" s="354" t="str">
        <f t="shared" si="27"/>
        <v>09</v>
      </c>
      <c r="F88" s="354" t="str">
        <f t="shared" si="28"/>
        <v>B</v>
      </c>
      <c r="G88" s="355" t="str">
        <f t="shared" si="42"/>
        <v>02</v>
      </c>
      <c r="H88" s="232" t="s">
        <v>438</v>
      </c>
      <c r="I88" s="232">
        <v>12619965</v>
      </c>
      <c r="J88" s="233">
        <v>46112</v>
      </c>
      <c r="K88" s="233">
        <v>47542</v>
      </c>
      <c r="L88" s="234">
        <v>550062285</v>
      </c>
      <c r="M88" s="232" t="str">
        <f>IF(ISNA(VLOOKUP(L88,'MASTER DATA'!$A$1:$B$192,2,0)),"",VLOOKUP(L88,'MASTER DATA'!$A$1:$B$192,2,0))</f>
        <v>Gadus S3 V460DM 2_1*770kg_A227</v>
      </c>
      <c r="N88" s="232">
        <v>1</v>
      </c>
      <c r="O88" s="232">
        <f t="shared" si="29"/>
        <v>1</v>
      </c>
      <c r="P88" s="232">
        <f t="shared" si="30"/>
        <v>0</v>
      </c>
      <c r="Q88" s="232">
        <f>VLOOKUP(L88,'MASTER DATA'!$A$1:$E$192,5,0)</f>
        <v>1</v>
      </c>
      <c r="R88" s="234">
        <f>SUMIF('picking of the day'!$H$4:$H$358,WMS!H88&amp;WMS!L88,'picking of the day'!$E$4:$E$358)</f>
        <v>0</v>
      </c>
      <c r="U88" s="114">
        <f>IF(ISNA(VLOOKUP(H88,'data putaway'!$A$1:$E$530,3,0)),0,VLOOKUP(H88,'data putaway'!$A$1:$E$530,3,0))</f>
        <v>0</v>
      </c>
      <c r="V88" s="354">
        <f t="shared" si="31"/>
        <v>1</v>
      </c>
      <c r="W88" s="114">
        <f>IF(ISNA(VLOOKUP(H88,'data putaway'!$A$1:$E$530,2,0)),0,VLOOKUP(H88,'data putaway'!$A$1:$E$530,2,0))</f>
        <v>0</v>
      </c>
      <c r="X88" s="354" t="b">
        <f t="shared" si="32"/>
        <v>0</v>
      </c>
      <c r="Y88" s="354">
        <f>IF(ISNA(VLOOKUP(H88,'data putaway'!$A$1:$E$530,4,0)),0,VLOOKUP(H88,'data putaway'!$A$1:$E$530,4,0))</f>
        <v>0</v>
      </c>
      <c r="Z88" s="113">
        <f>IF(ISNA(VLOOKUP(H88,'data putaway'!$A$1:$E$530,5,0)),0,VLOOKUP(H88,'data putaway'!$A$1:$E$530,5,0))</f>
        <v>0</v>
      </c>
      <c r="AA88" s="354" t="b">
        <f t="shared" si="33"/>
        <v>0</v>
      </c>
      <c r="AB88" s="354" t="b">
        <f t="shared" si="34"/>
        <v>0</v>
      </c>
      <c r="AC88" s="356" t="str">
        <f t="shared" ca="1" si="35"/>
        <v>5 Month,  18 Days</v>
      </c>
      <c r="AD88" s="114" t="str">
        <f t="shared" ca="1" si="22"/>
        <v>3 Year, 5 Month, 10 Days</v>
      </c>
      <c r="AE88" s="114">
        <f t="shared" si="36"/>
        <v>1</v>
      </c>
      <c r="AF88" s="114">
        <f t="shared" si="37"/>
        <v>1</v>
      </c>
      <c r="AG88" s="354" t="str">
        <f t="shared" si="38"/>
        <v>CA09</v>
      </c>
      <c r="AH88" s="114">
        <f>IF(ISNA(VLOOKUP(L88,'MASTER DATA'!$A$1:$F$192,6,0)),0,VLOOKUP(L88,'MASTER DATA'!$A$1:$F$192,6,0))*AE88</f>
        <v>770</v>
      </c>
      <c r="AI88" s="354" t="str">
        <f>VLOOKUP($D88,'warehouse mapping'!$AN$7:$AO$17,2,0)</f>
        <v>Aktif</v>
      </c>
      <c r="AJ88" s="114">
        <f t="shared" si="39"/>
        <v>0</v>
      </c>
      <c r="AK88" s="354" t="str">
        <f t="shared" si="40"/>
        <v/>
      </c>
      <c r="AL88" s="354" t="s">
        <v>3205</v>
      </c>
      <c r="AM88" s="354">
        <f t="shared" si="41"/>
        <v>1</v>
      </c>
      <c r="AN88" s="354" t="b">
        <f t="shared" si="43"/>
        <v>1</v>
      </c>
    </row>
    <row r="89" spans="1:40" s="354" customFormat="1">
      <c r="A89" s="354" t="str">
        <f t="shared" si="23"/>
        <v>CA09C01550070612</v>
      </c>
      <c r="B89" s="354">
        <f t="shared" si="24"/>
        <v>0</v>
      </c>
      <c r="C89" s="354">
        <f t="shared" si="25"/>
        <v>0</v>
      </c>
      <c r="D89" s="354" t="str">
        <f t="shared" si="26"/>
        <v>CA</v>
      </c>
      <c r="E89" s="354" t="str">
        <f t="shared" si="27"/>
        <v>09</v>
      </c>
      <c r="F89" s="354" t="str">
        <f t="shared" si="28"/>
        <v>C</v>
      </c>
      <c r="G89" s="355" t="str">
        <f t="shared" si="42"/>
        <v>01</v>
      </c>
      <c r="H89" s="232" t="s">
        <v>439</v>
      </c>
      <c r="I89" s="232" t="s">
        <v>3316</v>
      </c>
      <c r="J89" s="233">
        <v>46263</v>
      </c>
      <c r="K89" s="233">
        <v>47714</v>
      </c>
      <c r="L89" s="234">
        <v>550070612</v>
      </c>
      <c r="M89" s="232" t="str">
        <f>IF(ISNA(VLOOKUP(L89,'MASTER DATA'!$A$1:$B$192,2,0)),"",VLOOKUP(L89,'MASTER DATA'!$A$1:$B$192,2,0))</f>
        <v>HlxHX610W40SP_12*1L_A04W</v>
      </c>
      <c r="N89" s="232">
        <v>44</v>
      </c>
      <c r="O89" s="232">
        <f t="shared" si="29"/>
        <v>1</v>
      </c>
      <c r="P89" s="232">
        <f t="shared" si="30"/>
        <v>0</v>
      </c>
      <c r="Q89" s="232">
        <f>VLOOKUP(L89,'MASTER DATA'!$A$1:$E$192,5,0)</f>
        <v>44</v>
      </c>
      <c r="R89" s="234">
        <f>SUMIF('picking of the day'!$H$4:$H$358,WMS!H89&amp;WMS!L89,'picking of the day'!$E$4:$E$358)</f>
        <v>0</v>
      </c>
      <c r="U89" s="114">
        <f>IF(ISNA(VLOOKUP(H89,'data putaway'!$A$1:$E$530,3,0)),0,VLOOKUP(H89,'data putaway'!$A$1:$E$530,3,0))</f>
        <v>0</v>
      </c>
      <c r="V89" s="354">
        <f t="shared" si="31"/>
        <v>44</v>
      </c>
      <c r="W89" s="114">
        <f>IF(ISNA(VLOOKUP(H89,'data putaway'!$A$1:$E$530,2,0)),0,VLOOKUP(H89,'data putaway'!$A$1:$E$530,2,0))</f>
        <v>0</v>
      </c>
      <c r="X89" s="354" t="b">
        <f t="shared" si="32"/>
        <v>0</v>
      </c>
      <c r="Y89" s="354">
        <f>IF(ISNA(VLOOKUP(H89,'data putaway'!$A$1:$E$530,4,0)),0,VLOOKUP(H89,'data putaway'!$A$1:$E$530,4,0))</f>
        <v>0</v>
      </c>
      <c r="Z89" s="113">
        <f>IF(ISNA(VLOOKUP(H89,'data putaway'!$A$1:$E$530,5,0)),0,VLOOKUP(H89,'data putaway'!$A$1:$E$530,5,0))</f>
        <v>0</v>
      </c>
      <c r="AA89" s="354" t="b">
        <f t="shared" si="33"/>
        <v>0</v>
      </c>
      <c r="AB89" s="354" t="b">
        <f t="shared" si="34"/>
        <v>0</v>
      </c>
      <c r="AC89" s="356" t="str">
        <f t="shared" ca="1" si="35"/>
        <v>0 Month,  20 Days</v>
      </c>
      <c r="AD89" s="114" t="str">
        <f t="shared" ca="1" si="22"/>
        <v>3 Year, 11 Month, 1 Days</v>
      </c>
      <c r="AE89" s="114">
        <f t="shared" si="36"/>
        <v>44</v>
      </c>
      <c r="AF89" s="114">
        <f t="shared" si="37"/>
        <v>1</v>
      </c>
      <c r="AG89" s="354" t="str">
        <f t="shared" si="38"/>
        <v>CA09</v>
      </c>
      <c r="AH89" s="114">
        <f>IF(ISNA(VLOOKUP(L89,'MASTER DATA'!$A$1:$F$192,6,0)),0,VLOOKUP(L89,'MASTER DATA'!$A$1:$F$192,6,0))*AE89</f>
        <v>528</v>
      </c>
      <c r="AI89" s="354" t="str">
        <f>VLOOKUP($D89,'warehouse mapping'!$AN$7:$AO$17,2,0)</f>
        <v>Aktif</v>
      </c>
      <c r="AJ89" s="114">
        <f t="shared" si="39"/>
        <v>0</v>
      </c>
      <c r="AK89" s="354" t="str">
        <f t="shared" si="40"/>
        <v/>
      </c>
      <c r="AL89" s="354" t="s">
        <v>170</v>
      </c>
      <c r="AM89" s="354">
        <f t="shared" si="41"/>
        <v>1</v>
      </c>
      <c r="AN89" s="354" t="b">
        <f t="shared" si="43"/>
        <v>1</v>
      </c>
    </row>
    <row r="90" spans="1:40" s="354" customFormat="1">
      <c r="A90" s="354" t="str">
        <f t="shared" si="23"/>
        <v>CA09C02550025043</v>
      </c>
      <c r="B90" s="354">
        <f t="shared" si="24"/>
        <v>0</v>
      </c>
      <c r="C90" s="354">
        <f t="shared" si="25"/>
        <v>0</v>
      </c>
      <c r="D90" s="354" t="str">
        <f t="shared" si="26"/>
        <v>CA</v>
      </c>
      <c r="E90" s="354" t="str">
        <f t="shared" si="27"/>
        <v>09</v>
      </c>
      <c r="F90" s="354" t="str">
        <f t="shared" si="28"/>
        <v>C</v>
      </c>
      <c r="G90" s="355" t="str">
        <f t="shared" si="42"/>
        <v>02</v>
      </c>
      <c r="H90" s="232" t="s">
        <v>211</v>
      </c>
      <c r="I90" s="232" t="s">
        <v>3516</v>
      </c>
      <c r="J90" s="233">
        <v>46272</v>
      </c>
      <c r="K90" s="233">
        <v>47703</v>
      </c>
      <c r="L90" s="234">
        <v>550025043</v>
      </c>
      <c r="M90" s="232" t="str">
        <f>IF(ISNA(VLOOKUP(L90,'MASTER DATA'!$A$1:$B$192,2,0)),"",VLOOKUP(L90,'MASTER DATA'!$A$1:$B$192,2,0))</f>
        <v>Spirax S2 A 80W-90_1*209L_A227</v>
      </c>
      <c r="N90" s="232">
        <v>0</v>
      </c>
      <c r="O90" s="232">
        <f t="shared" si="29"/>
        <v>0</v>
      </c>
      <c r="P90" s="232">
        <f t="shared" si="30"/>
        <v>0</v>
      </c>
      <c r="Q90" s="232">
        <f>VLOOKUP(L90,'MASTER DATA'!$A$1:$E$192,5,0)</f>
        <v>4</v>
      </c>
      <c r="R90" s="234">
        <f>SUMIF('picking of the day'!$H$4:$H$358,WMS!H90&amp;WMS!L90,'picking of the day'!$E$4:$E$358)</f>
        <v>0</v>
      </c>
      <c r="U90" s="114">
        <f>IF(ISNA(VLOOKUP(H90,'data putaway'!$A$1:$E$530,3,0)),0,VLOOKUP(H90,'data putaway'!$A$1:$E$530,3,0))</f>
        <v>0</v>
      </c>
      <c r="V90" s="354">
        <f t="shared" si="31"/>
        <v>0</v>
      </c>
      <c r="W90" s="114">
        <f>IF(ISNA(VLOOKUP(H90,'data putaway'!$A$1:$E$530,2,0)),0,VLOOKUP(H90,'data putaway'!$A$1:$E$530,2,0))</f>
        <v>0</v>
      </c>
      <c r="X90" s="354" t="b">
        <f t="shared" si="32"/>
        <v>0</v>
      </c>
      <c r="Y90" s="354">
        <f>IF(ISNA(VLOOKUP(H90,'data putaway'!$A$1:$E$530,4,0)),0,VLOOKUP(H90,'data putaway'!$A$1:$E$530,4,0))</f>
        <v>0</v>
      </c>
      <c r="Z90" s="113">
        <f>IF(ISNA(VLOOKUP(H90,'data putaway'!$A$1:$E$530,5,0)),0,VLOOKUP(H90,'data putaway'!$A$1:$E$530,5,0))</f>
        <v>0</v>
      </c>
      <c r="AA90" s="354" t="b">
        <f t="shared" si="33"/>
        <v>0</v>
      </c>
      <c r="AB90" s="354" t="b">
        <f t="shared" si="34"/>
        <v>0</v>
      </c>
      <c r="AC90" s="356" t="str">
        <f t="shared" ca="1" si="35"/>
        <v>0 Month,  11 Days</v>
      </c>
      <c r="AD90" s="114" t="str">
        <f t="shared" ref="AD90:AD153" ca="1" si="44">IF(K90="","",DATEDIF(NOW(),K90,"y")&amp;" Year"&amp;", "&amp;DATEDIF(NOW(),K90,"ym")&amp;" Month"&amp;", "&amp;DATEDIF(NOW(),K90,"md")&amp;" Days")</f>
        <v>3 Year, 10 Month, 21 Days</v>
      </c>
      <c r="AE90" s="114">
        <f t="shared" si="36"/>
        <v>0</v>
      </c>
      <c r="AF90" s="114">
        <f t="shared" si="37"/>
        <v>0</v>
      </c>
      <c r="AG90" s="354" t="str">
        <f t="shared" si="38"/>
        <v>CA09</v>
      </c>
      <c r="AH90" s="114">
        <f>IF(ISNA(VLOOKUP(L90,'MASTER DATA'!$A$1:$F$192,6,0)),0,VLOOKUP(L90,'MASTER DATA'!$A$1:$F$192,6,0))*AE90</f>
        <v>0</v>
      </c>
      <c r="AI90" s="354" t="str">
        <f>VLOOKUP($D90,'warehouse mapping'!$AN$7:$AO$17,2,0)</f>
        <v>Aktif</v>
      </c>
      <c r="AJ90" s="114">
        <f t="shared" si="39"/>
        <v>1</v>
      </c>
      <c r="AK90" s="354" t="str">
        <f t="shared" si="40"/>
        <v>CA</v>
      </c>
      <c r="AL90" s="354" t="s">
        <v>3206</v>
      </c>
      <c r="AM90" s="354">
        <f t="shared" si="41"/>
        <v>1</v>
      </c>
      <c r="AN90" s="354" t="b">
        <f t="shared" si="43"/>
        <v>1</v>
      </c>
    </row>
    <row r="91" spans="1:40" s="354" customFormat="1">
      <c r="A91" s="354" t="str">
        <f t="shared" si="23"/>
        <v>CA09D01550070612</v>
      </c>
      <c r="B91" s="354">
        <f t="shared" si="24"/>
        <v>0</v>
      </c>
      <c r="C91" s="354">
        <f t="shared" si="25"/>
        <v>0</v>
      </c>
      <c r="D91" s="354" t="str">
        <f t="shared" si="26"/>
        <v>CA</v>
      </c>
      <c r="E91" s="354" t="str">
        <f t="shared" si="27"/>
        <v>09</v>
      </c>
      <c r="F91" s="354" t="str">
        <f t="shared" si="28"/>
        <v>D</v>
      </c>
      <c r="G91" s="355" t="str">
        <f t="shared" si="42"/>
        <v>01</v>
      </c>
      <c r="H91" s="232" t="s">
        <v>440</v>
      </c>
      <c r="I91" s="232" t="s">
        <v>3316</v>
      </c>
      <c r="J91" s="233">
        <v>46263</v>
      </c>
      <c r="K91" s="233">
        <v>47714</v>
      </c>
      <c r="L91" s="234">
        <v>550070612</v>
      </c>
      <c r="M91" s="232" t="str">
        <f>IF(ISNA(VLOOKUP(L91,'MASTER DATA'!$A$1:$B$192,2,0)),"",VLOOKUP(L91,'MASTER DATA'!$A$1:$B$192,2,0))</f>
        <v>HlxHX610W40SP_12*1L_A04W</v>
      </c>
      <c r="N91" s="232">
        <v>44</v>
      </c>
      <c r="O91" s="232">
        <f t="shared" si="29"/>
        <v>1</v>
      </c>
      <c r="P91" s="232">
        <f t="shared" si="30"/>
        <v>0</v>
      </c>
      <c r="Q91" s="232">
        <f>VLOOKUP(L91,'MASTER DATA'!$A$1:$E$192,5,0)</f>
        <v>44</v>
      </c>
      <c r="R91" s="234">
        <f>SUMIF('picking of the day'!$H$4:$H$358,WMS!H91&amp;WMS!L91,'picking of the day'!$E$4:$E$358)</f>
        <v>0</v>
      </c>
      <c r="U91" s="114">
        <f>IF(ISNA(VLOOKUP(H91,'data putaway'!$A$1:$E$530,3,0)),0,VLOOKUP(H91,'data putaway'!$A$1:$E$530,3,0))</f>
        <v>0</v>
      </c>
      <c r="V91" s="354">
        <f t="shared" si="31"/>
        <v>44</v>
      </c>
      <c r="W91" s="114">
        <f>IF(ISNA(VLOOKUP(H91,'data putaway'!$A$1:$E$530,2,0)),0,VLOOKUP(H91,'data putaway'!$A$1:$E$530,2,0))</f>
        <v>0</v>
      </c>
      <c r="X91" s="354" t="b">
        <f t="shared" si="32"/>
        <v>0</v>
      </c>
      <c r="Y91" s="354">
        <f>IF(ISNA(VLOOKUP(H91,'data putaway'!$A$1:$E$530,4,0)),0,VLOOKUP(H91,'data putaway'!$A$1:$E$530,4,0))</f>
        <v>0</v>
      </c>
      <c r="Z91" s="113">
        <f>IF(ISNA(VLOOKUP(H91,'data putaway'!$A$1:$E$530,5,0)),0,VLOOKUP(H91,'data putaway'!$A$1:$E$530,5,0))</f>
        <v>0</v>
      </c>
      <c r="AA91" s="354" t="b">
        <f t="shared" si="33"/>
        <v>0</v>
      </c>
      <c r="AB91" s="354" t="b">
        <f t="shared" si="34"/>
        <v>0</v>
      </c>
      <c r="AC91" s="356" t="str">
        <f t="shared" ca="1" si="35"/>
        <v>0 Month,  20 Days</v>
      </c>
      <c r="AD91" s="114" t="str">
        <f t="shared" ca="1" si="44"/>
        <v>3 Year, 11 Month, 1 Days</v>
      </c>
      <c r="AE91" s="114">
        <f t="shared" si="36"/>
        <v>44</v>
      </c>
      <c r="AF91" s="114">
        <f t="shared" si="37"/>
        <v>1</v>
      </c>
      <c r="AG91" s="354" t="str">
        <f t="shared" si="38"/>
        <v>CA09</v>
      </c>
      <c r="AH91" s="114">
        <f>IF(ISNA(VLOOKUP(L91,'MASTER DATA'!$A$1:$F$192,6,0)),0,VLOOKUP(L91,'MASTER DATA'!$A$1:$F$192,6,0))*AE91</f>
        <v>528</v>
      </c>
      <c r="AI91" s="354" t="str">
        <f>VLOOKUP($D91,'warehouse mapping'!$AN$7:$AO$17,2,0)</f>
        <v>Aktif</v>
      </c>
      <c r="AJ91" s="114">
        <f t="shared" si="39"/>
        <v>0</v>
      </c>
      <c r="AK91" s="354" t="str">
        <f t="shared" si="40"/>
        <v/>
      </c>
      <c r="AL91" s="354" t="s">
        <v>170</v>
      </c>
      <c r="AM91" s="354">
        <f t="shared" si="41"/>
        <v>1</v>
      </c>
      <c r="AN91" s="354" t="b">
        <f t="shared" si="43"/>
        <v>1</v>
      </c>
    </row>
    <row r="92" spans="1:40" s="354" customFormat="1">
      <c r="A92" s="354" t="str">
        <f t="shared" si="23"/>
        <v>CA09D02550070612</v>
      </c>
      <c r="B92" s="354">
        <f t="shared" si="24"/>
        <v>0</v>
      </c>
      <c r="C92" s="354">
        <f t="shared" si="25"/>
        <v>0</v>
      </c>
      <c r="D92" s="354" t="str">
        <f t="shared" si="26"/>
        <v>CA</v>
      </c>
      <c r="E92" s="354" t="str">
        <f t="shared" si="27"/>
        <v>09</v>
      </c>
      <c r="F92" s="354" t="str">
        <f t="shared" si="28"/>
        <v>D</v>
      </c>
      <c r="G92" s="355" t="str">
        <f t="shared" si="42"/>
        <v>02</v>
      </c>
      <c r="H92" s="232" t="s">
        <v>441</v>
      </c>
      <c r="I92" s="232" t="s">
        <v>3316</v>
      </c>
      <c r="J92" s="233">
        <v>46263</v>
      </c>
      <c r="K92" s="233">
        <v>47714</v>
      </c>
      <c r="L92" s="234">
        <v>550070612</v>
      </c>
      <c r="M92" s="232" t="str">
        <f>IF(ISNA(VLOOKUP(L92,'MASTER DATA'!$A$1:$B$192,2,0)),"",VLOOKUP(L92,'MASTER DATA'!$A$1:$B$192,2,0))</f>
        <v>HlxHX610W40SP_12*1L_A04W</v>
      </c>
      <c r="N92" s="232">
        <v>44</v>
      </c>
      <c r="O92" s="232">
        <f t="shared" si="29"/>
        <v>1</v>
      </c>
      <c r="P92" s="232">
        <f t="shared" si="30"/>
        <v>0</v>
      </c>
      <c r="Q92" s="232">
        <f>VLOOKUP(L92,'MASTER DATA'!$A$1:$E$192,5,0)</f>
        <v>44</v>
      </c>
      <c r="R92" s="234">
        <f>SUMIF('picking of the day'!$H$4:$H$358,WMS!H92&amp;WMS!L92,'picking of the day'!$E$4:$E$358)</f>
        <v>0</v>
      </c>
      <c r="U92" s="114">
        <f>IF(ISNA(VLOOKUP(H92,'data putaway'!$A$1:$E$530,3,0)),0,VLOOKUP(H92,'data putaway'!$A$1:$E$530,3,0))</f>
        <v>0</v>
      </c>
      <c r="V92" s="354">
        <f t="shared" si="31"/>
        <v>44</v>
      </c>
      <c r="W92" s="114">
        <f>IF(ISNA(VLOOKUP(H92,'data putaway'!$A$1:$E$530,2,0)),0,VLOOKUP(H92,'data putaway'!$A$1:$E$530,2,0))</f>
        <v>0</v>
      </c>
      <c r="X92" s="354" t="b">
        <f t="shared" si="32"/>
        <v>0</v>
      </c>
      <c r="Y92" s="354">
        <f>IF(ISNA(VLOOKUP(H92,'data putaway'!$A$1:$E$530,4,0)),0,VLOOKUP(H92,'data putaway'!$A$1:$E$530,4,0))</f>
        <v>0</v>
      </c>
      <c r="Z92" s="113">
        <f>IF(ISNA(VLOOKUP(H92,'data putaway'!$A$1:$E$530,5,0)),0,VLOOKUP(H92,'data putaway'!$A$1:$E$530,5,0))</f>
        <v>0</v>
      </c>
      <c r="AA92" s="354" t="b">
        <f t="shared" si="33"/>
        <v>0</v>
      </c>
      <c r="AB92" s="354" t="b">
        <f t="shared" si="34"/>
        <v>0</v>
      </c>
      <c r="AC92" s="356" t="str">
        <f t="shared" ca="1" si="35"/>
        <v>0 Month,  20 Days</v>
      </c>
      <c r="AD92" s="114" t="str">
        <f t="shared" ca="1" si="44"/>
        <v>3 Year, 11 Month, 1 Days</v>
      </c>
      <c r="AE92" s="114">
        <f t="shared" si="36"/>
        <v>44</v>
      </c>
      <c r="AF92" s="114">
        <f t="shared" si="37"/>
        <v>1</v>
      </c>
      <c r="AG92" s="354" t="str">
        <f t="shared" si="38"/>
        <v>CA09</v>
      </c>
      <c r="AH92" s="114">
        <f>IF(ISNA(VLOOKUP(L92,'MASTER DATA'!$A$1:$F$192,6,0)),0,VLOOKUP(L92,'MASTER DATA'!$A$1:$F$192,6,0))*AE92</f>
        <v>528</v>
      </c>
      <c r="AI92" s="354" t="str">
        <f>VLOOKUP($D92,'warehouse mapping'!$AN$7:$AO$17,2,0)</f>
        <v>Aktif</v>
      </c>
      <c r="AJ92" s="114">
        <f t="shared" si="39"/>
        <v>0</v>
      </c>
      <c r="AK92" s="354" t="str">
        <f t="shared" si="40"/>
        <v/>
      </c>
      <c r="AL92" s="354" t="s">
        <v>170</v>
      </c>
      <c r="AM92" s="354">
        <f t="shared" si="41"/>
        <v>1</v>
      </c>
      <c r="AN92" s="354" t="b">
        <f t="shared" si="43"/>
        <v>1</v>
      </c>
    </row>
    <row r="93" spans="1:40" s="354" customFormat="1">
      <c r="A93" s="354" t="str">
        <f t="shared" si="23"/>
        <v>CA09E01550070612</v>
      </c>
      <c r="B93" s="354">
        <f t="shared" si="24"/>
        <v>0</v>
      </c>
      <c r="C93" s="354">
        <f t="shared" si="25"/>
        <v>0</v>
      </c>
      <c r="D93" s="354" t="str">
        <f t="shared" si="26"/>
        <v>CA</v>
      </c>
      <c r="E93" s="354" t="str">
        <f t="shared" si="27"/>
        <v>09</v>
      </c>
      <c r="F93" s="354" t="str">
        <f t="shared" si="28"/>
        <v>E</v>
      </c>
      <c r="G93" s="355" t="str">
        <f t="shared" si="42"/>
        <v>01</v>
      </c>
      <c r="H93" s="232" t="s">
        <v>442</v>
      </c>
      <c r="I93" s="232" t="s">
        <v>3316</v>
      </c>
      <c r="J93" s="233">
        <v>46263</v>
      </c>
      <c r="K93" s="233">
        <v>47714</v>
      </c>
      <c r="L93" s="234">
        <v>550070612</v>
      </c>
      <c r="M93" s="232" t="str">
        <f>IF(ISNA(VLOOKUP(L93,'MASTER DATA'!$A$1:$B$192,2,0)),"",VLOOKUP(L93,'MASTER DATA'!$A$1:$B$192,2,0))</f>
        <v>HlxHX610W40SP_12*1L_A04W</v>
      </c>
      <c r="N93" s="232">
        <v>44</v>
      </c>
      <c r="O93" s="232">
        <f t="shared" si="29"/>
        <v>1</v>
      </c>
      <c r="P93" s="232">
        <f t="shared" si="30"/>
        <v>0</v>
      </c>
      <c r="Q93" s="232">
        <f>VLOOKUP(L93,'MASTER DATA'!$A$1:$E$192,5,0)</f>
        <v>44</v>
      </c>
      <c r="R93" s="234">
        <f>SUMIF('picking of the day'!$H$4:$H$358,WMS!H93&amp;WMS!L93,'picking of the day'!$E$4:$E$358)</f>
        <v>0</v>
      </c>
      <c r="U93" s="114">
        <f>IF(ISNA(VLOOKUP(H93,'data putaway'!$A$1:$E$530,3,0)),0,VLOOKUP(H93,'data putaway'!$A$1:$E$530,3,0))</f>
        <v>0</v>
      </c>
      <c r="V93" s="354">
        <f t="shared" si="31"/>
        <v>44</v>
      </c>
      <c r="W93" s="114">
        <f>IF(ISNA(VLOOKUP(H93,'data putaway'!$A$1:$E$530,2,0)),0,VLOOKUP(H93,'data putaway'!$A$1:$E$530,2,0))</f>
        <v>0</v>
      </c>
      <c r="X93" s="354" t="b">
        <f t="shared" si="32"/>
        <v>0</v>
      </c>
      <c r="Y93" s="354">
        <f>IF(ISNA(VLOOKUP(H93,'data putaway'!$A$1:$E$530,4,0)),0,VLOOKUP(H93,'data putaway'!$A$1:$E$530,4,0))</f>
        <v>0</v>
      </c>
      <c r="Z93" s="113">
        <f>IF(ISNA(VLOOKUP(H93,'data putaway'!$A$1:$E$530,5,0)),0,VLOOKUP(H93,'data putaway'!$A$1:$E$530,5,0))</f>
        <v>0</v>
      </c>
      <c r="AA93" s="354" t="b">
        <f t="shared" si="33"/>
        <v>0</v>
      </c>
      <c r="AB93" s="354" t="b">
        <f t="shared" si="34"/>
        <v>0</v>
      </c>
      <c r="AC93" s="356" t="str">
        <f t="shared" ca="1" si="35"/>
        <v>0 Month,  20 Days</v>
      </c>
      <c r="AD93" s="114" t="str">
        <f t="shared" ca="1" si="44"/>
        <v>3 Year, 11 Month, 1 Days</v>
      </c>
      <c r="AE93" s="114">
        <f t="shared" si="36"/>
        <v>44</v>
      </c>
      <c r="AF93" s="114">
        <f t="shared" si="37"/>
        <v>1</v>
      </c>
      <c r="AG93" s="354" t="str">
        <f t="shared" si="38"/>
        <v>CA09</v>
      </c>
      <c r="AH93" s="114">
        <f>IF(ISNA(VLOOKUP(L93,'MASTER DATA'!$A$1:$F$192,6,0)),0,VLOOKUP(L93,'MASTER DATA'!$A$1:$F$192,6,0))*AE93</f>
        <v>528</v>
      </c>
      <c r="AI93" s="354" t="str">
        <f>VLOOKUP($D93,'warehouse mapping'!$AN$7:$AO$17,2,0)</f>
        <v>Aktif</v>
      </c>
      <c r="AJ93" s="114">
        <f t="shared" si="39"/>
        <v>0</v>
      </c>
      <c r="AK93" s="354" t="str">
        <f t="shared" si="40"/>
        <v/>
      </c>
      <c r="AL93" s="354" t="s">
        <v>170</v>
      </c>
      <c r="AM93" s="354">
        <f t="shared" si="41"/>
        <v>1</v>
      </c>
      <c r="AN93" s="354" t="b">
        <f t="shared" si="43"/>
        <v>1</v>
      </c>
    </row>
    <row r="94" spans="1:40" s="354" customFormat="1">
      <c r="A94" s="354" t="str">
        <f t="shared" si="23"/>
        <v>CA09E02550070612</v>
      </c>
      <c r="B94" s="354">
        <f t="shared" si="24"/>
        <v>0</v>
      </c>
      <c r="C94" s="354">
        <f t="shared" si="25"/>
        <v>0</v>
      </c>
      <c r="D94" s="354" t="str">
        <f t="shared" si="26"/>
        <v>CA</v>
      </c>
      <c r="E94" s="354" t="str">
        <f t="shared" si="27"/>
        <v>09</v>
      </c>
      <c r="F94" s="354" t="str">
        <f t="shared" si="28"/>
        <v>E</v>
      </c>
      <c r="G94" s="355" t="str">
        <f t="shared" si="42"/>
        <v>02</v>
      </c>
      <c r="H94" s="232" t="s">
        <v>443</v>
      </c>
      <c r="I94" s="232" t="s">
        <v>3316</v>
      </c>
      <c r="J94" s="233">
        <v>46263</v>
      </c>
      <c r="K94" s="233">
        <v>47714</v>
      </c>
      <c r="L94" s="234">
        <v>550070612</v>
      </c>
      <c r="M94" s="232" t="str">
        <f>IF(ISNA(VLOOKUP(L94,'MASTER DATA'!$A$1:$B$192,2,0)),"",VLOOKUP(L94,'MASTER DATA'!$A$1:$B$192,2,0))</f>
        <v>HlxHX610W40SP_12*1L_A04W</v>
      </c>
      <c r="N94" s="232">
        <v>44</v>
      </c>
      <c r="O94" s="232">
        <f t="shared" si="29"/>
        <v>1</v>
      </c>
      <c r="P94" s="232">
        <f t="shared" si="30"/>
        <v>0</v>
      </c>
      <c r="Q94" s="232">
        <f>VLOOKUP(L94,'MASTER DATA'!$A$1:$E$192,5,0)</f>
        <v>44</v>
      </c>
      <c r="R94" s="234">
        <f>SUMIF('picking of the day'!$H$4:$H$358,WMS!H94&amp;WMS!L94,'picking of the day'!$E$4:$E$358)</f>
        <v>0</v>
      </c>
      <c r="U94" s="114">
        <f>IF(ISNA(VLOOKUP(H94,'data putaway'!$A$1:$E$530,3,0)),0,VLOOKUP(H94,'data putaway'!$A$1:$E$530,3,0))</f>
        <v>0</v>
      </c>
      <c r="V94" s="354">
        <f t="shared" si="31"/>
        <v>44</v>
      </c>
      <c r="W94" s="114">
        <f>IF(ISNA(VLOOKUP(H94,'data putaway'!$A$1:$E$530,2,0)),0,VLOOKUP(H94,'data putaway'!$A$1:$E$530,2,0))</f>
        <v>0</v>
      </c>
      <c r="X94" s="354" t="b">
        <f t="shared" si="32"/>
        <v>0</v>
      </c>
      <c r="Y94" s="354">
        <f>IF(ISNA(VLOOKUP(H94,'data putaway'!$A$1:$E$530,4,0)),0,VLOOKUP(H94,'data putaway'!$A$1:$E$530,4,0))</f>
        <v>0</v>
      </c>
      <c r="Z94" s="113">
        <f>IF(ISNA(VLOOKUP(H94,'data putaway'!$A$1:$E$530,5,0)),0,VLOOKUP(H94,'data putaway'!$A$1:$E$530,5,0))</f>
        <v>0</v>
      </c>
      <c r="AA94" s="354" t="b">
        <f t="shared" si="33"/>
        <v>0</v>
      </c>
      <c r="AB94" s="354" t="b">
        <f t="shared" si="34"/>
        <v>0</v>
      </c>
      <c r="AC94" s="356" t="str">
        <f t="shared" ca="1" si="35"/>
        <v>0 Month,  20 Days</v>
      </c>
      <c r="AD94" s="114" t="str">
        <f t="shared" ca="1" si="44"/>
        <v>3 Year, 11 Month, 1 Days</v>
      </c>
      <c r="AE94" s="114">
        <f t="shared" si="36"/>
        <v>44</v>
      </c>
      <c r="AF94" s="114">
        <f t="shared" si="37"/>
        <v>1</v>
      </c>
      <c r="AG94" s="354" t="str">
        <f t="shared" si="38"/>
        <v>CA09</v>
      </c>
      <c r="AH94" s="114">
        <f>IF(ISNA(VLOOKUP(L94,'MASTER DATA'!$A$1:$F$192,6,0)),0,VLOOKUP(L94,'MASTER DATA'!$A$1:$F$192,6,0))*AE94</f>
        <v>528</v>
      </c>
      <c r="AI94" s="354" t="str">
        <f>VLOOKUP($D94,'warehouse mapping'!$AN$7:$AO$17,2,0)</f>
        <v>Aktif</v>
      </c>
      <c r="AJ94" s="114">
        <f t="shared" si="39"/>
        <v>0</v>
      </c>
      <c r="AK94" s="354" t="str">
        <f t="shared" si="40"/>
        <v/>
      </c>
      <c r="AL94" s="354" t="s">
        <v>170</v>
      </c>
      <c r="AM94" s="354">
        <f t="shared" si="41"/>
        <v>1</v>
      </c>
      <c r="AN94" s="354" t="b">
        <f t="shared" si="43"/>
        <v>1</v>
      </c>
    </row>
    <row r="95" spans="1:40" s="354" customFormat="1">
      <c r="A95" s="354" t="str">
        <f t="shared" si="23"/>
        <v>CA10A01550062285</v>
      </c>
      <c r="B95" s="354">
        <f t="shared" si="24"/>
        <v>0</v>
      </c>
      <c r="C95" s="354">
        <f t="shared" si="25"/>
        <v>0</v>
      </c>
      <c r="D95" s="354" t="str">
        <f t="shared" si="26"/>
        <v>CA</v>
      </c>
      <c r="E95" s="354" t="str">
        <f t="shared" si="27"/>
        <v>10</v>
      </c>
      <c r="F95" s="354" t="str">
        <f t="shared" si="28"/>
        <v>A</v>
      </c>
      <c r="G95" s="355" t="str">
        <f t="shared" si="42"/>
        <v>01</v>
      </c>
      <c r="H95" s="232" t="s">
        <v>444</v>
      </c>
      <c r="I95" s="232">
        <v>12619965</v>
      </c>
      <c r="J95" s="233">
        <v>46112</v>
      </c>
      <c r="K95" s="233">
        <v>47542</v>
      </c>
      <c r="L95" s="234">
        <v>550062285</v>
      </c>
      <c r="M95" s="232" t="str">
        <f>IF(ISNA(VLOOKUP(L95,'MASTER DATA'!$A$1:$B$192,2,0)),"",VLOOKUP(L95,'MASTER DATA'!$A$1:$B$192,2,0))</f>
        <v>Gadus S3 V460DM 2_1*770kg_A227</v>
      </c>
      <c r="N95" s="232">
        <v>1</v>
      </c>
      <c r="O95" s="232">
        <f t="shared" si="29"/>
        <v>1</v>
      </c>
      <c r="P95" s="232">
        <f t="shared" si="30"/>
        <v>0</v>
      </c>
      <c r="Q95" s="232">
        <f>VLOOKUP(L95,'MASTER DATA'!$A$1:$E$192,5,0)</f>
        <v>1</v>
      </c>
      <c r="R95" s="234">
        <f>SUMIF('picking of the day'!$H$4:$H$358,WMS!H95&amp;WMS!L95,'picking of the day'!$E$4:$E$358)</f>
        <v>0</v>
      </c>
      <c r="U95" s="114">
        <f>IF(ISNA(VLOOKUP(H95,'data putaway'!$A$1:$E$530,3,0)),0,VLOOKUP(H95,'data putaway'!$A$1:$E$530,3,0))</f>
        <v>0</v>
      </c>
      <c r="V95" s="354">
        <f t="shared" si="31"/>
        <v>1</v>
      </c>
      <c r="W95" s="114">
        <f>IF(ISNA(VLOOKUP(H95,'data putaway'!$A$1:$E$530,2,0)),0,VLOOKUP(H95,'data putaway'!$A$1:$E$530,2,0))</f>
        <v>0</v>
      </c>
      <c r="X95" s="354" t="b">
        <f t="shared" si="32"/>
        <v>0</v>
      </c>
      <c r="Y95" s="354">
        <f>IF(ISNA(VLOOKUP(H95,'data putaway'!$A$1:$E$530,4,0)),0,VLOOKUP(H95,'data putaway'!$A$1:$E$530,4,0))</f>
        <v>0</v>
      </c>
      <c r="Z95" s="113">
        <f>IF(ISNA(VLOOKUP(H95,'data putaway'!$A$1:$E$530,5,0)),0,VLOOKUP(H95,'data putaway'!$A$1:$E$530,5,0))</f>
        <v>0</v>
      </c>
      <c r="AA95" s="354" t="b">
        <f t="shared" si="33"/>
        <v>0</v>
      </c>
      <c r="AB95" s="354" t="b">
        <f t="shared" si="34"/>
        <v>0</v>
      </c>
      <c r="AC95" s="356" t="str">
        <f t="shared" ca="1" si="35"/>
        <v>5 Month,  18 Days</v>
      </c>
      <c r="AD95" s="114" t="str">
        <f t="shared" ca="1" si="44"/>
        <v>3 Year, 5 Month, 10 Days</v>
      </c>
      <c r="AE95" s="114">
        <f t="shared" si="36"/>
        <v>1</v>
      </c>
      <c r="AF95" s="114">
        <f t="shared" si="37"/>
        <v>1</v>
      </c>
      <c r="AG95" s="354" t="str">
        <f t="shared" si="38"/>
        <v>CA10</v>
      </c>
      <c r="AH95" s="114">
        <f>IF(ISNA(VLOOKUP(L95,'MASTER DATA'!$A$1:$F$192,6,0)),0,VLOOKUP(L95,'MASTER DATA'!$A$1:$F$192,6,0))*AE95</f>
        <v>770</v>
      </c>
      <c r="AI95" s="354" t="str">
        <f>VLOOKUP($D95,'warehouse mapping'!$AN$7:$AO$17,2,0)</f>
        <v>Aktif</v>
      </c>
      <c r="AJ95" s="114">
        <f t="shared" si="39"/>
        <v>0</v>
      </c>
      <c r="AK95" s="354" t="str">
        <f t="shared" si="40"/>
        <v/>
      </c>
      <c r="AL95" s="354" t="s">
        <v>3205</v>
      </c>
      <c r="AM95" s="354">
        <f t="shared" si="41"/>
        <v>1</v>
      </c>
      <c r="AN95" s="354" t="b">
        <f t="shared" si="43"/>
        <v>1</v>
      </c>
    </row>
    <row r="96" spans="1:40" s="354" customFormat="1">
      <c r="A96" s="354" t="str">
        <f t="shared" si="23"/>
        <v>CA10A02550062285</v>
      </c>
      <c r="B96" s="354">
        <f t="shared" si="24"/>
        <v>0</v>
      </c>
      <c r="C96" s="354">
        <f t="shared" si="25"/>
        <v>0</v>
      </c>
      <c r="D96" s="354" t="str">
        <f t="shared" si="26"/>
        <v>CA</v>
      </c>
      <c r="E96" s="354" t="str">
        <f t="shared" si="27"/>
        <v>10</v>
      </c>
      <c r="F96" s="354" t="str">
        <f t="shared" si="28"/>
        <v>A</v>
      </c>
      <c r="G96" s="355" t="str">
        <f t="shared" si="42"/>
        <v>02</v>
      </c>
      <c r="H96" s="232" t="s">
        <v>445</v>
      </c>
      <c r="I96" s="232">
        <v>12619965</v>
      </c>
      <c r="J96" s="233">
        <v>46112</v>
      </c>
      <c r="K96" s="233">
        <v>47542</v>
      </c>
      <c r="L96" s="234">
        <v>550062285</v>
      </c>
      <c r="M96" s="232" t="str">
        <f>IF(ISNA(VLOOKUP(L96,'MASTER DATA'!$A$1:$B$192,2,0)),"",VLOOKUP(L96,'MASTER DATA'!$A$1:$B$192,2,0))</f>
        <v>Gadus S3 V460DM 2_1*770kg_A227</v>
      </c>
      <c r="N96" s="232">
        <v>1</v>
      </c>
      <c r="O96" s="232">
        <f t="shared" si="29"/>
        <v>1</v>
      </c>
      <c r="P96" s="232">
        <f t="shared" si="30"/>
        <v>0</v>
      </c>
      <c r="Q96" s="232">
        <f>VLOOKUP(L96,'MASTER DATA'!$A$1:$E$192,5,0)</f>
        <v>1</v>
      </c>
      <c r="R96" s="234">
        <f>SUMIF('picking of the day'!$H$4:$H$358,WMS!H96&amp;WMS!L96,'picking of the day'!$E$4:$E$358)</f>
        <v>0</v>
      </c>
      <c r="U96" s="114">
        <f>IF(ISNA(VLOOKUP(H96,'data putaway'!$A$1:$E$530,3,0)),0,VLOOKUP(H96,'data putaway'!$A$1:$E$530,3,0))</f>
        <v>0</v>
      </c>
      <c r="V96" s="354">
        <f t="shared" si="31"/>
        <v>1</v>
      </c>
      <c r="W96" s="114">
        <f>IF(ISNA(VLOOKUP(H96,'data putaway'!$A$1:$E$530,2,0)),0,VLOOKUP(H96,'data putaway'!$A$1:$E$530,2,0))</f>
        <v>0</v>
      </c>
      <c r="X96" s="354" t="b">
        <f t="shared" si="32"/>
        <v>0</v>
      </c>
      <c r="Y96" s="354">
        <f>IF(ISNA(VLOOKUP(H96,'data putaway'!$A$1:$E$530,4,0)),0,VLOOKUP(H96,'data putaway'!$A$1:$E$530,4,0))</f>
        <v>0</v>
      </c>
      <c r="Z96" s="113">
        <f>IF(ISNA(VLOOKUP(H96,'data putaway'!$A$1:$E$530,5,0)),0,VLOOKUP(H96,'data putaway'!$A$1:$E$530,5,0))</f>
        <v>0</v>
      </c>
      <c r="AA96" s="354" t="b">
        <f t="shared" si="33"/>
        <v>0</v>
      </c>
      <c r="AB96" s="354" t="b">
        <f t="shared" si="34"/>
        <v>0</v>
      </c>
      <c r="AC96" s="356" t="str">
        <f t="shared" ca="1" si="35"/>
        <v>5 Month,  18 Days</v>
      </c>
      <c r="AD96" s="114" t="str">
        <f t="shared" ca="1" si="44"/>
        <v>3 Year, 5 Month, 10 Days</v>
      </c>
      <c r="AE96" s="114">
        <f t="shared" si="36"/>
        <v>1</v>
      </c>
      <c r="AF96" s="114">
        <f t="shared" si="37"/>
        <v>1</v>
      </c>
      <c r="AG96" s="354" t="str">
        <f t="shared" si="38"/>
        <v>CA10</v>
      </c>
      <c r="AH96" s="114">
        <f>IF(ISNA(VLOOKUP(L96,'MASTER DATA'!$A$1:$F$192,6,0)),0,VLOOKUP(L96,'MASTER DATA'!$A$1:$F$192,6,0))*AE96</f>
        <v>770</v>
      </c>
      <c r="AI96" s="354" t="str">
        <f>VLOOKUP($D96,'warehouse mapping'!$AN$7:$AO$17,2,0)</f>
        <v>Aktif</v>
      </c>
      <c r="AJ96" s="114">
        <f t="shared" si="39"/>
        <v>0</v>
      </c>
      <c r="AK96" s="354" t="str">
        <f t="shared" si="40"/>
        <v/>
      </c>
      <c r="AL96" s="354" t="s">
        <v>3205</v>
      </c>
      <c r="AM96" s="354">
        <f t="shared" si="41"/>
        <v>1</v>
      </c>
      <c r="AN96" s="354" t="b">
        <f t="shared" si="43"/>
        <v>1</v>
      </c>
    </row>
    <row r="97" spans="1:40" s="354" customFormat="1">
      <c r="A97" s="354" t="str">
        <f t="shared" si="23"/>
        <v>CA10B01550062285</v>
      </c>
      <c r="B97" s="354">
        <f t="shared" si="24"/>
        <v>0</v>
      </c>
      <c r="C97" s="354">
        <f t="shared" si="25"/>
        <v>0</v>
      </c>
      <c r="D97" s="354" t="str">
        <f t="shared" si="26"/>
        <v>CA</v>
      </c>
      <c r="E97" s="354" t="str">
        <f t="shared" si="27"/>
        <v>10</v>
      </c>
      <c r="F97" s="354" t="str">
        <f t="shared" si="28"/>
        <v>B</v>
      </c>
      <c r="G97" s="355" t="str">
        <f t="shared" si="42"/>
        <v>01</v>
      </c>
      <c r="H97" s="232" t="s">
        <v>446</v>
      </c>
      <c r="I97" s="232">
        <v>1261163</v>
      </c>
      <c r="J97" s="233">
        <v>46198</v>
      </c>
      <c r="K97" s="233">
        <v>47515</v>
      </c>
      <c r="L97" s="234">
        <v>550062285</v>
      </c>
      <c r="M97" s="232" t="str">
        <f>IF(ISNA(VLOOKUP(L97,'MASTER DATA'!$A$1:$B$192,2,0)),"",VLOOKUP(L97,'MASTER DATA'!$A$1:$B$192,2,0))</f>
        <v>Gadus S3 V460DM 2_1*770kg_A227</v>
      </c>
      <c r="N97" s="232">
        <v>1</v>
      </c>
      <c r="O97" s="232">
        <f t="shared" si="29"/>
        <v>1</v>
      </c>
      <c r="P97" s="232">
        <f t="shared" si="30"/>
        <v>0</v>
      </c>
      <c r="Q97" s="232">
        <f>VLOOKUP(L97,'MASTER DATA'!$A$1:$E$192,5,0)</f>
        <v>1</v>
      </c>
      <c r="R97" s="234">
        <f>SUMIF('picking of the day'!$H$4:$H$358,WMS!H97&amp;WMS!L97,'picking of the day'!$E$4:$E$358)</f>
        <v>0</v>
      </c>
      <c r="U97" s="114">
        <f>IF(ISNA(VLOOKUP(H97,'data putaway'!$A$1:$E$530,3,0)),0,VLOOKUP(H97,'data putaway'!$A$1:$E$530,3,0))</f>
        <v>0</v>
      </c>
      <c r="V97" s="354">
        <f t="shared" si="31"/>
        <v>1</v>
      </c>
      <c r="W97" s="114">
        <f>IF(ISNA(VLOOKUP(H97,'data putaway'!$A$1:$E$530,2,0)),0,VLOOKUP(H97,'data putaway'!$A$1:$E$530,2,0))</f>
        <v>0</v>
      </c>
      <c r="X97" s="354" t="b">
        <f t="shared" si="32"/>
        <v>0</v>
      </c>
      <c r="Y97" s="354">
        <f>IF(ISNA(VLOOKUP(H97,'data putaway'!$A$1:$E$530,4,0)),0,VLOOKUP(H97,'data putaway'!$A$1:$E$530,4,0))</f>
        <v>0</v>
      </c>
      <c r="Z97" s="113">
        <f>IF(ISNA(VLOOKUP(H97,'data putaway'!$A$1:$E$530,5,0)),0,VLOOKUP(H97,'data putaway'!$A$1:$E$530,5,0))</f>
        <v>0</v>
      </c>
      <c r="AA97" s="354" t="b">
        <f t="shared" si="33"/>
        <v>0</v>
      </c>
      <c r="AB97" s="354" t="b">
        <f t="shared" si="34"/>
        <v>0</v>
      </c>
      <c r="AC97" s="356" t="str">
        <f t="shared" ca="1" si="35"/>
        <v>2 Month,  24 Days</v>
      </c>
      <c r="AD97" s="114" t="str">
        <f t="shared" ca="1" si="44"/>
        <v>3 Year, 4 Month, 14 Days</v>
      </c>
      <c r="AE97" s="114">
        <f t="shared" si="36"/>
        <v>1</v>
      </c>
      <c r="AF97" s="114">
        <f t="shared" si="37"/>
        <v>1</v>
      </c>
      <c r="AG97" s="354" t="str">
        <f t="shared" si="38"/>
        <v>CA10</v>
      </c>
      <c r="AH97" s="114">
        <f>IF(ISNA(VLOOKUP(L97,'MASTER DATA'!$A$1:$F$192,6,0)),0,VLOOKUP(L97,'MASTER DATA'!$A$1:$F$192,6,0))*AE97</f>
        <v>770</v>
      </c>
      <c r="AI97" s="354" t="str">
        <f>VLOOKUP($D97,'warehouse mapping'!$AN$7:$AO$17,2,0)</f>
        <v>Aktif</v>
      </c>
      <c r="AJ97" s="114">
        <f t="shared" si="39"/>
        <v>0</v>
      </c>
      <c r="AK97" s="354" t="str">
        <f t="shared" si="40"/>
        <v/>
      </c>
      <c r="AL97" s="354" t="s">
        <v>3205</v>
      </c>
      <c r="AM97" s="354">
        <f t="shared" si="41"/>
        <v>1</v>
      </c>
      <c r="AN97" s="354" t="b">
        <f t="shared" si="43"/>
        <v>1</v>
      </c>
    </row>
    <row r="98" spans="1:40" s="354" customFormat="1">
      <c r="A98" s="354" t="str">
        <f t="shared" si="23"/>
        <v>CA10B02550062285</v>
      </c>
      <c r="B98" s="354">
        <f t="shared" si="24"/>
        <v>0</v>
      </c>
      <c r="C98" s="354">
        <f t="shared" si="25"/>
        <v>0</v>
      </c>
      <c r="D98" s="354" t="str">
        <f t="shared" si="26"/>
        <v>CA</v>
      </c>
      <c r="E98" s="354" t="str">
        <f t="shared" si="27"/>
        <v>10</v>
      </c>
      <c r="F98" s="354" t="str">
        <f t="shared" si="28"/>
        <v>B</v>
      </c>
      <c r="G98" s="355" t="str">
        <f t="shared" si="42"/>
        <v>02</v>
      </c>
      <c r="H98" s="232" t="s">
        <v>447</v>
      </c>
      <c r="I98" s="232">
        <v>1261163</v>
      </c>
      <c r="J98" s="233">
        <v>46198</v>
      </c>
      <c r="K98" s="233">
        <v>47515</v>
      </c>
      <c r="L98" s="234">
        <v>550062285</v>
      </c>
      <c r="M98" s="232" t="str">
        <f>IF(ISNA(VLOOKUP(L98,'MASTER DATA'!$A$1:$B$192,2,0)),"",VLOOKUP(L98,'MASTER DATA'!$A$1:$B$192,2,0))</f>
        <v>Gadus S3 V460DM 2_1*770kg_A227</v>
      </c>
      <c r="N98" s="232">
        <v>1</v>
      </c>
      <c r="O98" s="232">
        <f t="shared" si="29"/>
        <v>1</v>
      </c>
      <c r="P98" s="232">
        <f t="shared" si="30"/>
        <v>0</v>
      </c>
      <c r="Q98" s="232">
        <f>VLOOKUP(L98,'MASTER DATA'!$A$1:$E$192,5,0)</f>
        <v>1</v>
      </c>
      <c r="R98" s="234">
        <f>SUMIF('picking of the day'!$H$4:$H$358,WMS!H98&amp;WMS!L98,'picking of the day'!$E$4:$E$358)</f>
        <v>0</v>
      </c>
      <c r="U98" s="114">
        <f>IF(ISNA(VLOOKUP(H98,'data putaway'!$A$1:$E$530,3,0)),0,VLOOKUP(H98,'data putaway'!$A$1:$E$530,3,0))</f>
        <v>0</v>
      </c>
      <c r="V98" s="354">
        <f t="shared" si="31"/>
        <v>1</v>
      </c>
      <c r="W98" s="114">
        <f>IF(ISNA(VLOOKUP(H98,'data putaway'!$A$1:$E$530,2,0)),0,VLOOKUP(H98,'data putaway'!$A$1:$E$530,2,0))</f>
        <v>0</v>
      </c>
      <c r="X98" s="354" t="b">
        <f t="shared" si="32"/>
        <v>0</v>
      </c>
      <c r="Y98" s="354">
        <f>IF(ISNA(VLOOKUP(H98,'data putaway'!$A$1:$E$530,4,0)),0,VLOOKUP(H98,'data putaway'!$A$1:$E$530,4,0))</f>
        <v>0</v>
      </c>
      <c r="Z98" s="113">
        <f>IF(ISNA(VLOOKUP(H98,'data putaway'!$A$1:$E$530,5,0)),0,VLOOKUP(H98,'data putaway'!$A$1:$E$530,5,0))</f>
        <v>0</v>
      </c>
      <c r="AA98" s="354" t="b">
        <f t="shared" si="33"/>
        <v>0</v>
      </c>
      <c r="AB98" s="354" t="b">
        <f t="shared" si="34"/>
        <v>0</v>
      </c>
      <c r="AC98" s="356" t="str">
        <f t="shared" ca="1" si="35"/>
        <v>2 Month,  24 Days</v>
      </c>
      <c r="AD98" s="114" t="str">
        <f t="shared" ca="1" si="44"/>
        <v>3 Year, 4 Month, 14 Days</v>
      </c>
      <c r="AE98" s="114">
        <f t="shared" si="36"/>
        <v>1</v>
      </c>
      <c r="AF98" s="114">
        <f t="shared" si="37"/>
        <v>1</v>
      </c>
      <c r="AG98" s="354" t="str">
        <f t="shared" si="38"/>
        <v>CA10</v>
      </c>
      <c r="AH98" s="114">
        <f>IF(ISNA(VLOOKUP(L98,'MASTER DATA'!$A$1:$F$192,6,0)),0,VLOOKUP(L98,'MASTER DATA'!$A$1:$F$192,6,0))*AE98</f>
        <v>770</v>
      </c>
      <c r="AI98" s="354" t="str">
        <f>VLOOKUP($D98,'warehouse mapping'!$AN$7:$AO$17,2,0)</f>
        <v>Aktif</v>
      </c>
      <c r="AJ98" s="114">
        <f t="shared" si="39"/>
        <v>0</v>
      </c>
      <c r="AK98" s="354" t="str">
        <f t="shared" si="40"/>
        <v/>
      </c>
      <c r="AL98" s="354" t="s">
        <v>3205</v>
      </c>
      <c r="AM98" s="354">
        <f t="shared" si="41"/>
        <v>1</v>
      </c>
      <c r="AN98" s="354" t="b">
        <f t="shared" si="43"/>
        <v>1</v>
      </c>
    </row>
    <row r="99" spans="1:40" s="354" customFormat="1">
      <c r="A99" s="354" t="str">
        <f t="shared" si="23"/>
        <v>CA10C01550054596</v>
      </c>
      <c r="B99" s="354">
        <f t="shared" si="24"/>
        <v>0</v>
      </c>
      <c r="C99" s="354">
        <f t="shared" si="25"/>
        <v>0</v>
      </c>
      <c r="D99" s="354" t="str">
        <f t="shared" si="26"/>
        <v>CA</v>
      </c>
      <c r="E99" s="354" t="str">
        <f t="shared" si="27"/>
        <v>10</v>
      </c>
      <c r="F99" s="354" t="str">
        <f t="shared" si="28"/>
        <v>C</v>
      </c>
      <c r="G99" s="355" t="str">
        <f t="shared" si="42"/>
        <v>01</v>
      </c>
      <c r="H99" s="232" t="s">
        <v>448</v>
      </c>
      <c r="I99" s="232">
        <v>12663919</v>
      </c>
      <c r="J99" s="233">
        <v>46233</v>
      </c>
      <c r="K99" s="233">
        <v>47638</v>
      </c>
      <c r="L99" s="234">
        <v>550054596</v>
      </c>
      <c r="M99" s="232" t="str">
        <f>IF(ISNA(VLOOKUP(L99,'MASTER DATA'!$A$1:$B$192,2,0)),"",VLOOKUP(L99,'MASTER DATA'!$A$1:$B$192,2,0))</f>
        <v>HinoGEO15W40CI4DH1_1*200L_A04W</v>
      </c>
      <c r="N99" s="232">
        <v>4</v>
      </c>
      <c r="O99" s="232">
        <f t="shared" si="29"/>
        <v>1</v>
      </c>
      <c r="P99" s="232">
        <f t="shared" si="30"/>
        <v>0</v>
      </c>
      <c r="Q99" s="232">
        <f>VLOOKUP(L99,'MASTER DATA'!$A$1:$E$192,5,0)</f>
        <v>4</v>
      </c>
      <c r="R99" s="234">
        <f>SUMIF('picking of the day'!$H$4:$H$358,WMS!H99&amp;WMS!L99,'picking of the day'!$E$4:$E$358)</f>
        <v>0</v>
      </c>
      <c r="U99" s="114">
        <f>IF(ISNA(VLOOKUP(H99,'data putaway'!$A$1:$E$530,3,0)),0,VLOOKUP(H99,'data putaway'!$A$1:$E$530,3,0))</f>
        <v>0</v>
      </c>
      <c r="V99" s="354">
        <f t="shared" si="31"/>
        <v>4</v>
      </c>
      <c r="W99" s="114">
        <f>IF(ISNA(VLOOKUP(H99,'data putaway'!$A$1:$E$530,2,0)),0,VLOOKUP(H99,'data putaway'!$A$1:$E$530,2,0))</f>
        <v>0</v>
      </c>
      <c r="X99" s="354" t="b">
        <f t="shared" si="32"/>
        <v>0</v>
      </c>
      <c r="Y99" s="354">
        <f>IF(ISNA(VLOOKUP(H99,'data putaway'!$A$1:$E$530,4,0)),0,VLOOKUP(H99,'data putaway'!$A$1:$E$530,4,0))</f>
        <v>0</v>
      </c>
      <c r="Z99" s="113">
        <f>IF(ISNA(VLOOKUP(H99,'data putaway'!$A$1:$E$530,5,0)),0,VLOOKUP(H99,'data putaway'!$A$1:$E$530,5,0))</f>
        <v>0</v>
      </c>
      <c r="AA99" s="354" t="b">
        <f t="shared" si="33"/>
        <v>0</v>
      </c>
      <c r="AB99" s="354" t="b">
        <f t="shared" si="34"/>
        <v>0</v>
      </c>
      <c r="AC99" s="356" t="str">
        <f t="shared" ca="1" si="35"/>
        <v>1 Month,  19 Days</v>
      </c>
      <c r="AD99" s="114" t="str">
        <f t="shared" ca="1" si="44"/>
        <v>3 Year, 8 Month, 17 Days</v>
      </c>
      <c r="AE99" s="114">
        <f t="shared" si="36"/>
        <v>4</v>
      </c>
      <c r="AF99" s="114">
        <f t="shared" si="37"/>
        <v>1</v>
      </c>
      <c r="AG99" s="354" t="str">
        <f t="shared" si="38"/>
        <v>CA10</v>
      </c>
      <c r="AH99" s="114">
        <f>IF(ISNA(VLOOKUP(L99,'MASTER DATA'!$A$1:$F$192,6,0)),0,VLOOKUP(L99,'MASTER DATA'!$A$1:$F$192,6,0))*AE99</f>
        <v>800</v>
      </c>
      <c r="AI99" s="354" t="str">
        <f>VLOOKUP($D99,'warehouse mapping'!$AN$7:$AO$17,2,0)</f>
        <v>Aktif</v>
      </c>
      <c r="AJ99" s="114">
        <f t="shared" si="39"/>
        <v>0</v>
      </c>
      <c r="AK99" s="354" t="str">
        <f t="shared" si="40"/>
        <v/>
      </c>
      <c r="AL99" s="354" t="s">
        <v>170</v>
      </c>
      <c r="AM99" s="354">
        <f t="shared" si="41"/>
        <v>1</v>
      </c>
      <c r="AN99" s="354" t="b">
        <f t="shared" si="43"/>
        <v>1</v>
      </c>
    </row>
    <row r="100" spans="1:40" s="354" customFormat="1">
      <c r="A100" s="354" t="str">
        <f t="shared" si="23"/>
        <v>CA10C02550054596</v>
      </c>
      <c r="B100" s="354">
        <f t="shared" si="24"/>
        <v>0</v>
      </c>
      <c r="C100" s="354">
        <f t="shared" si="25"/>
        <v>0</v>
      </c>
      <c r="D100" s="354" t="str">
        <f t="shared" si="26"/>
        <v>CA</v>
      </c>
      <c r="E100" s="354" t="str">
        <f t="shared" si="27"/>
        <v>10</v>
      </c>
      <c r="F100" s="354" t="str">
        <f t="shared" si="28"/>
        <v>C</v>
      </c>
      <c r="G100" s="355" t="str">
        <f t="shared" si="42"/>
        <v>02</v>
      </c>
      <c r="H100" s="232" t="s">
        <v>449</v>
      </c>
      <c r="I100" s="232">
        <v>12663919</v>
      </c>
      <c r="J100" s="233">
        <v>46233</v>
      </c>
      <c r="K100" s="233">
        <v>47638</v>
      </c>
      <c r="L100" s="234">
        <v>550054596</v>
      </c>
      <c r="M100" s="232" t="str">
        <f>IF(ISNA(VLOOKUP(L100,'MASTER DATA'!$A$1:$B$192,2,0)),"",VLOOKUP(L100,'MASTER DATA'!$A$1:$B$192,2,0))</f>
        <v>HinoGEO15W40CI4DH1_1*200L_A04W</v>
      </c>
      <c r="N100" s="232">
        <v>4</v>
      </c>
      <c r="O100" s="232">
        <f t="shared" si="29"/>
        <v>1</v>
      </c>
      <c r="P100" s="232">
        <f t="shared" si="30"/>
        <v>0</v>
      </c>
      <c r="Q100" s="232">
        <f>VLOOKUP(L100,'MASTER DATA'!$A$1:$E$192,5,0)</f>
        <v>4</v>
      </c>
      <c r="R100" s="234">
        <f>SUMIF('picking of the day'!$H$4:$H$358,WMS!H100&amp;WMS!L100,'picking of the day'!$E$4:$E$358)</f>
        <v>0</v>
      </c>
      <c r="U100" s="114">
        <f>IF(ISNA(VLOOKUP(H100,'data putaway'!$A$1:$E$530,3,0)),0,VLOOKUP(H100,'data putaway'!$A$1:$E$530,3,0))</f>
        <v>0</v>
      </c>
      <c r="V100" s="354">
        <f t="shared" si="31"/>
        <v>4</v>
      </c>
      <c r="W100" s="114">
        <f>IF(ISNA(VLOOKUP(H100,'data putaway'!$A$1:$E$530,2,0)),0,VLOOKUP(H100,'data putaway'!$A$1:$E$530,2,0))</f>
        <v>0</v>
      </c>
      <c r="X100" s="354" t="b">
        <f t="shared" si="32"/>
        <v>0</v>
      </c>
      <c r="Y100" s="354">
        <f>IF(ISNA(VLOOKUP(H100,'data putaway'!$A$1:$E$530,4,0)),0,VLOOKUP(H100,'data putaway'!$A$1:$E$530,4,0))</f>
        <v>0</v>
      </c>
      <c r="Z100" s="113">
        <f>IF(ISNA(VLOOKUP(H100,'data putaway'!$A$1:$E$530,5,0)),0,VLOOKUP(H100,'data putaway'!$A$1:$E$530,5,0))</f>
        <v>0</v>
      </c>
      <c r="AA100" s="354" t="b">
        <f t="shared" si="33"/>
        <v>0</v>
      </c>
      <c r="AB100" s="354" t="b">
        <f t="shared" si="34"/>
        <v>0</v>
      </c>
      <c r="AC100" s="356" t="str">
        <f t="shared" ca="1" si="35"/>
        <v>1 Month,  19 Days</v>
      </c>
      <c r="AD100" s="114" t="str">
        <f t="shared" ca="1" si="44"/>
        <v>3 Year, 8 Month, 17 Days</v>
      </c>
      <c r="AE100" s="114">
        <f t="shared" si="36"/>
        <v>4</v>
      </c>
      <c r="AF100" s="114">
        <f t="shared" si="37"/>
        <v>1</v>
      </c>
      <c r="AG100" s="354" t="str">
        <f t="shared" si="38"/>
        <v>CA10</v>
      </c>
      <c r="AH100" s="114">
        <f>IF(ISNA(VLOOKUP(L100,'MASTER DATA'!$A$1:$F$192,6,0)),0,VLOOKUP(L100,'MASTER DATA'!$A$1:$F$192,6,0))*AE100</f>
        <v>800</v>
      </c>
      <c r="AI100" s="354" t="str">
        <f>VLOOKUP($D100,'warehouse mapping'!$AN$7:$AO$17,2,0)</f>
        <v>Aktif</v>
      </c>
      <c r="AJ100" s="114">
        <f t="shared" si="39"/>
        <v>0</v>
      </c>
      <c r="AK100" s="354" t="str">
        <f t="shared" si="40"/>
        <v/>
      </c>
      <c r="AL100" s="354" t="s">
        <v>170</v>
      </c>
      <c r="AM100" s="354">
        <f t="shared" si="41"/>
        <v>1</v>
      </c>
      <c r="AN100" s="354" t="b">
        <f t="shared" si="43"/>
        <v>1</v>
      </c>
    </row>
    <row r="101" spans="1:40" s="354" customFormat="1">
      <c r="A101" s="354" t="str">
        <f t="shared" si="23"/>
        <v>CA10D01550047302</v>
      </c>
      <c r="B101" s="354">
        <f t="shared" si="24"/>
        <v>0</v>
      </c>
      <c r="C101" s="354">
        <f t="shared" si="25"/>
        <v>0</v>
      </c>
      <c r="D101" s="354" t="str">
        <f t="shared" si="26"/>
        <v>CA</v>
      </c>
      <c r="E101" s="354" t="str">
        <f t="shared" si="27"/>
        <v>10</v>
      </c>
      <c r="F101" s="354" t="str">
        <f t="shared" si="28"/>
        <v>D</v>
      </c>
      <c r="G101" s="355" t="str">
        <f t="shared" si="42"/>
        <v>01</v>
      </c>
      <c r="H101" s="232" t="s">
        <v>450</v>
      </c>
      <c r="I101" s="232" t="s">
        <v>3178</v>
      </c>
      <c r="J101" s="233">
        <v>46228</v>
      </c>
      <c r="K101" s="233">
        <v>47681</v>
      </c>
      <c r="L101" s="234">
        <v>550047302</v>
      </c>
      <c r="M101" s="232" t="str">
        <f>IF(ISNA(VLOOKUP(L101,'MASTER DATA'!$A$1:$B$192,2,0)),"",VLOOKUP(L101,'MASTER DATA'!$A$1:$B$192,2,0))</f>
        <v>Advance SX2Solvfe_12*0.7L_A04W</v>
      </c>
      <c r="N101" s="232">
        <v>48</v>
      </c>
      <c r="O101" s="232">
        <f t="shared" si="29"/>
        <v>1</v>
      </c>
      <c r="P101" s="232">
        <f t="shared" si="30"/>
        <v>0</v>
      </c>
      <c r="Q101" s="232">
        <f>VLOOKUP(L101,'MASTER DATA'!$A$1:$E$192,5,0)</f>
        <v>48</v>
      </c>
      <c r="R101" s="234">
        <f>SUMIF('picking of the day'!$H$4:$H$358,WMS!H101&amp;WMS!L101,'picking of the day'!$E$4:$E$358)</f>
        <v>0</v>
      </c>
      <c r="U101" s="114">
        <f>IF(ISNA(VLOOKUP(H101,'data putaway'!$A$1:$E$530,3,0)),0,VLOOKUP(H101,'data putaway'!$A$1:$E$530,3,0))</f>
        <v>0</v>
      </c>
      <c r="V101" s="354">
        <f t="shared" si="31"/>
        <v>48</v>
      </c>
      <c r="W101" s="114">
        <f>IF(ISNA(VLOOKUP(H101,'data putaway'!$A$1:$E$530,2,0)),0,VLOOKUP(H101,'data putaway'!$A$1:$E$530,2,0))</f>
        <v>0</v>
      </c>
      <c r="X101" s="354" t="b">
        <f t="shared" si="32"/>
        <v>0</v>
      </c>
      <c r="Y101" s="354">
        <f>IF(ISNA(VLOOKUP(H101,'data putaway'!$A$1:$E$530,4,0)),0,VLOOKUP(H101,'data putaway'!$A$1:$E$530,4,0))</f>
        <v>0</v>
      </c>
      <c r="Z101" s="113">
        <f>IF(ISNA(VLOOKUP(H101,'data putaway'!$A$1:$E$530,5,0)),0,VLOOKUP(H101,'data putaway'!$A$1:$E$530,5,0))</f>
        <v>0</v>
      </c>
      <c r="AA101" s="354" t="b">
        <f t="shared" si="33"/>
        <v>0</v>
      </c>
      <c r="AB101" s="354" t="b">
        <f t="shared" si="34"/>
        <v>0</v>
      </c>
      <c r="AC101" s="356" t="str">
        <f t="shared" ca="1" si="35"/>
        <v>1 Month,  24 Days</v>
      </c>
      <c r="AD101" s="114" t="str">
        <f t="shared" ca="1" si="44"/>
        <v>3 Year, 9 Month, 29 Days</v>
      </c>
      <c r="AE101" s="114">
        <f t="shared" si="36"/>
        <v>48</v>
      </c>
      <c r="AF101" s="114">
        <f t="shared" si="37"/>
        <v>1</v>
      </c>
      <c r="AG101" s="354" t="str">
        <f t="shared" si="38"/>
        <v>CA10</v>
      </c>
      <c r="AH101" s="114">
        <f>IF(ISNA(VLOOKUP(L101,'MASTER DATA'!$A$1:$F$192,6,0)),0,VLOOKUP(L101,'MASTER DATA'!$A$1:$F$192,6,0))*AE101</f>
        <v>403.20000000000005</v>
      </c>
      <c r="AI101" s="354" t="str">
        <f>VLOOKUP($D101,'warehouse mapping'!$AN$7:$AO$17,2,0)</f>
        <v>Aktif</v>
      </c>
      <c r="AJ101" s="114">
        <f t="shared" si="39"/>
        <v>0</v>
      </c>
      <c r="AK101" s="354" t="str">
        <f t="shared" si="40"/>
        <v/>
      </c>
      <c r="AL101" s="354" t="s">
        <v>170</v>
      </c>
      <c r="AM101" s="354">
        <f t="shared" si="41"/>
        <v>1</v>
      </c>
      <c r="AN101" s="354" t="b">
        <f t="shared" si="43"/>
        <v>1</v>
      </c>
    </row>
    <row r="102" spans="1:40" s="354" customFormat="1">
      <c r="A102" s="354" t="str">
        <f t="shared" si="23"/>
        <v>CA10D02550047302</v>
      </c>
      <c r="B102" s="354">
        <f t="shared" si="24"/>
        <v>0</v>
      </c>
      <c r="C102" s="354">
        <f t="shared" si="25"/>
        <v>0</v>
      </c>
      <c r="D102" s="354" t="str">
        <f t="shared" si="26"/>
        <v>CA</v>
      </c>
      <c r="E102" s="354" t="str">
        <f t="shared" si="27"/>
        <v>10</v>
      </c>
      <c r="F102" s="354" t="str">
        <f t="shared" si="28"/>
        <v>D</v>
      </c>
      <c r="G102" s="355" t="str">
        <f t="shared" si="42"/>
        <v>02</v>
      </c>
      <c r="H102" s="232" t="s">
        <v>451</v>
      </c>
      <c r="I102" s="232" t="s">
        <v>3178</v>
      </c>
      <c r="J102" s="233">
        <v>46228</v>
      </c>
      <c r="K102" s="233">
        <v>47681</v>
      </c>
      <c r="L102" s="234">
        <v>550047302</v>
      </c>
      <c r="M102" s="232" t="str">
        <f>IF(ISNA(VLOOKUP(L102,'MASTER DATA'!$A$1:$B$192,2,0)),"",VLOOKUP(L102,'MASTER DATA'!$A$1:$B$192,2,0))</f>
        <v>Advance SX2Solvfe_12*0.7L_A04W</v>
      </c>
      <c r="N102" s="232">
        <v>48</v>
      </c>
      <c r="O102" s="232">
        <f t="shared" si="29"/>
        <v>1</v>
      </c>
      <c r="P102" s="232">
        <f t="shared" si="30"/>
        <v>0</v>
      </c>
      <c r="Q102" s="232">
        <f>VLOOKUP(L102,'MASTER DATA'!$A$1:$E$192,5,0)</f>
        <v>48</v>
      </c>
      <c r="R102" s="234">
        <f>SUMIF('picking of the day'!$H$4:$H$358,WMS!H102&amp;WMS!L102,'picking of the day'!$E$4:$E$358)</f>
        <v>0</v>
      </c>
      <c r="U102" s="114">
        <f>IF(ISNA(VLOOKUP(H102,'data putaway'!$A$1:$E$530,3,0)),0,VLOOKUP(H102,'data putaway'!$A$1:$E$530,3,0))</f>
        <v>0</v>
      </c>
      <c r="V102" s="354">
        <f t="shared" si="31"/>
        <v>48</v>
      </c>
      <c r="W102" s="114">
        <f>IF(ISNA(VLOOKUP(H102,'data putaway'!$A$1:$E$530,2,0)),0,VLOOKUP(H102,'data putaway'!$A$1:$E$530,2,0))</f>
        <v>0</v>
      </c>
      <c r="X102" s="354" t="b">
        <f t="shared" si="32"/>
        <v>0</v>
      </c>
      <c r="Y102" s="354">
        <f>IF(ISNA(VLOOKUP(H102,'data putaway'!$A$1:$E$530,4,0)),0,VLOOKUP(H102,'data putaway'!$A$1:$E$530,4,0))</f>
        <v>0</v>
      </c>
      <c r="Z102" s="113">
        <f>IF(ISNA(VLOOKUP(H102,'data putaway'!$A$1:$E$530,5,0)),0,VLOOKUP(H102,'data putaway'!$A$1:$E$530,5,0))</f>
        <v>0</v>
      </c>
      <c r="AA102" s="354" t="b">
        <f t="shared" si="33"/>
        <v>0</v>
      </c>
      <c r="AB102" s="354" t="b">
        <f t="shared" si="34"/>
        <v>0</v>
      </c>
      <c r="AC102" s="356" t="str">
        <f t="shared" ca="1" si="35"/>
        <v>1 Month,  24 Days</v>
      </c>
      <c r="AD102" s="114" t="str">
        <f t="shared" ca="1" si="44"/>
        <v>3 Year, 9 Month, 29 Days</v>
      </c>
      <c r="AE102" s="114">
        <f t="shared" si="36"/>
        <v>48</v>
      </c>
      <c r="AF102" s="114">
        <f t="shared" si="37"/>
        <v>1</v>
      </c>
      <c r="AG102" s="354" t="str">
        <f t="shared" si="38"/>
        <v>CA10</v>
      </c>
      <c r="AH102" s="114">
        <f>IF(ISNA(VLOOKUP(L102,'MASTER DATA'!$A$1:$F$192,6,0)),0,VLOOKUP(L102,'MASTER DATA'!$A$1:$F$192,6,0))*AE102</f>
        <v>403.20000000000005</v>
      </c>
      <c r="AI102" s="354" t="str">
        <f>VLOOKUP($D102,'warehouse mapping'!$AN$7:$AO$17,2,0)</f>
        <v>Aktif</v>
      </c>
      <c r="AJ102" s="114">
        <f t="shared" si="39"/>
        <v>0</v>
      </c>
      <c r="AK102" s="354" t="str">
        <f t="shared" si="40"/>
        <v/>
      </c>
      <c r="AL102" s="354" t="s">
        <v>170</v>
      </c>
      <c r="AM102" s="354">
        <f t="shared" si="41"/>
        <v>1</v>
      </c>
      <c r="AN102" s="354" t="b">
        <f t="shared" si="43"/>
        <v>1</v>
      </c>
    </row>
    <row r="103" spans="1:40" s="354" customFormat="1">
      <c r="A103" s="354" t="str">
        <f t="shared" si="23"/>
        <v>CA10E01550070612</v>
      </c>
      <c r="B103" s="354">
        <f t="shared" si="24"/>
        <v>0</v>
      </c>
      <c r="C103" s="354">
        <f t="shared" si="25"/>
        <v>0</v>
      </c>
      <c r="D103" s="354" t="str">
        <f t="shared" si="26"/>
        <v>CA</v>
      </c>
      <c r="E103" s="354" t="str">
        <f t="shared" si="27"/>
        <v>10</v>
      </c>
      <c r="F103" s="354" t="str">
        <f t="shared" si="28"/>
        <v>E</v>
      </c>
      <c r="G103" s="355" t="str">
        <f t="shared" si="42"/>
        <v>01</v>
      </c>
      <c r="H103" s="232" t="s">
        <v>452</v>
      </c>
      <c r="I103" s="232" t="s">
        <v>3316</v>
      </c>
      <c r="J103" s="233">
        <v>46263</v>
      </c>
      <c r="K103" s="233">
        <v>47714</v>
      </c>
      <c r="L103" s="234">
        <v>550070612</v>
      </c>
      <c r="M103" s="232" t="str">
        <f>IF(ISNA(VLOOKUP(L103,'MASTER DATA'!$A$1:$B$192,2,0)),"",VLOOKUP(L103,'MASTER DATA'!$A$1:$B$192,2,0))</f>
        <v>HlxHX610W40SP_12*1L_A04W</v>
      </c>
      <c r="N103" s="232">
        <v>44</v>
      </c>
      <c r="O103" s="232">
        <f t="shared" si="29"/>
        <v>1</v>
      </c>
      <c r="P103" s="232">
        <f t="shared" si="30"/>
        <v>0</v>
      </c>
      <c r="Q103" s="232">
        <f>VLOOKUP(L103,'MASTER DATA'!$A$1:$E$192,5,0)</f>
        <v>44</v>
      </c>
      <c r="R103" s="234">
        <f>SUMIF('picking of the day'!$H$4:$H$358,WMS!H103&amp;WMS!L103,'picking of the day'!$E$4:$E$358)</f>
        <v>0</v>
      </c>
      <c r="U103" s="114">
        <f>IF(ISNA(VLOOKUP(H103,'data putaway'!$A$1:$E$530,3,0)),0,VLOOKUP(H103,'data putaway'!$A$1:$E$530,3,0))</f>
        <v>0</v>
      </c>
      <c r="V103" s="354">
        <f t="shared" si="31"/>
        <v>44</v>
      </c>
      <c r="W103" s="114">
        <f>IF(ISNA(VLOOKUP(H103,'data putaway'!$A$1:$E$530,2,0)),0,VLOOKUP(H103,'data putaway'!$A$1:$E$530,2,0))</f>
        <v>0</v>
      </c>
      <c r="X103" s="354" t="b">
        <f t="shared" si="32"/>
        <v>0</v>
      </c>
      <c r="Y103" s="354">
        <f>IF(ISNA(VLOOKUP(H103,'data putaway'!$A$1:$E$530,4,0)),0,VLOOKUP(H103,'data putaway'!$A$1:$E$530,4,0))</f>
        <v>0</v>
      </c>
      <c r="Z103" s="113">
        <f>IF(ISNA(VLOOKUP(H103,'data putaway'!$A$1:$E$530,5,0)),0,VLOOKUP(H103,'data putaway'!$A$1:$E$530,5,0))</f>
        <v>0</v>
      </c>
      <c r="AA103" s="354" t="b">
        <f t="shared" si="33"/>
        <v>0</v>
      </c>
      <c r="AB103" s="354" t="b">
        <f t="shared" si="34"/>
        <v>0</v>
      </c>
      <c r="AC103" s="356" t="str">
        <f t="shared" ca="1" si="35"/>
        <v>0 Month,  20 Days</v>
      </c>
      <c r="AD103" s="114" t="str">
        <f t="shared" ca="1" si="44"/>
        <v>3 Year, 11 Month, 1 Days</v>
      </c>
      <c r="AE103" s="114">
        <f t="shared" si="36"/>
        <v>44</v>
      </c>
      <c r="AF103" s="114">
        <f t="shared" si="37"/>
        <v>1</v>
      </c>
      <c r="AG103" s="354" t="str">
        <f t="shared" si="38"/>
        <v>CA10</v>
      </c>
      <c r="AH103" s="114">
        <f>IF(ISNA(VLOOKUP(L103,'MASTER DATA'!$A$1:$F$192,6,0)),0,VLOOKUP(L103,'MASTER DATA'!$A$1:$F$192,6,0))*AE103</f>
        <v>528</v>
      </c>
      <c r="AI103" s="354" t="str">
        <f>VLOOKUP($D103,'warehouse mapping'!$AN$7:$AO$17,2,0)</f>
        <v>Aktif</v>
      </c>
      <c r="AJ103" s="114">
        <f t="shared" si="39"/>
        <v>0</v>
      </c>
      <c r="AK103" s="354" t="str">
        <f t="shared" si="40"/>
        <v/>
      </c>
      <c r="AL103" s="354" t="s">
        <v>170</v>
      </c>
      <c r="AM103" s="354">
        <f t="shared" si="41"/>
        <v>1</v>
      </c>
      <c r="AN103" s="354" t="b">
        <f t="shared" si="43"/>
        <v>1</v>
      </c>
    </row>
    <row r="104" spans="1:40" s="354" customFormat="1">
      <c r="A104" s="354" t="str">
        <f t="shared" si="23"/>
        <v>CA10E02550070612</v>
      </c>
      <c r="B104" s="354">
        <f t="shared" si="24"/>
        <v>0</v>
      </c>
      <c r="C104" s="354">
        <f t="shared" si="25"/>
        <v>0</v>
      </c>
      <c r="D104" s="354" t="str">
        <f t="shared" si="26"/>
        <v>CA</v>
      </c>
      <c r="E104" s="354" t="str">
        <f t="shared" si="27"/>
        <v>10</v>
      </c>
      <c r="F104" s="354" t="str">
        <f t="shared" si="28"/>
        <v>E</v>
      </c>
      <c r="G104" s="355" t="str">
        <f t="shared" si="42"/>
        <v>02</v>
      </c>
      <c r="H104" s="232" t="s">
        <v>453</v>
      </c>
      <c r="I104" s="232" t="s">
        <v>3316</v>
      </c>
      <c r="J104" s="233">
        <v>46263</v>
      </c>
      <c r="K104" s="233">
        <v>47714</v>
      </c>
      <c r="L104" s="234">
        <v>550070612</v>
      </c>
      <c r="M104" s="232" t="str">
        <f>IF(ISNA(VLOOKUP(L104,'MASTER DATA'!$A$1:$B$192,2,0)),"",VLOOKUP(L104,'MASTER DATA'!$A$1:$B$192,2,0))</f>
        <v>HlxHX610W40SP_12*1L_A04W</v>
      </c>
      <c r="N104" s="232">
        <v>44</v>
      </c>
      <c r="O104" s="232">
        <f t="shared" si="29"/>
        <v>1</v>
      </c>
      <c r="P104" s="232">
        <f t="shared" si="30"/>
        <v>0</v>
      </c>
      <c r="Q104" s="232">
        <f>VLOOKUP(L104,'MASTER DATA'!$A$1:$E$192,5,0)</f>
        <v>44</v>
      </c>
      <c r="R104" s="234">
        <f>SUMIF('picking of the day'!$H$4:$H$358,WMS!H104&amp;WMS!L104,'picking of the day'!$E$4:$E$358)</f>
        <v>0</v>
      </c>
      <c r="U104" s="114">
        <f>IF(ISNA(VLOOKUP(H104,'data putaway'!$A$1:$E$530,3,0)),0,VLOOKUP(H104,'data putaway'!$A$1:$E$530,3,0))</f>
        <v>0</v>
      </c>
      <c r="V104" s="354">
        <f t="shared" si="31"/>
        <v>44</v>
      </c>
      <c r="W104" s="114">
        <f>IF(ISNA(VLOOKUP(H104,'data putaway'!$A$1:$E$530,2,0)),0,VLOOKUP(H104,'data putaway'!$A$1:$E$530,2,0))</f>
        <v>0</v>
      </c>
      <c r="X104" s="354" t="b">
        <f t="shared" si="32"/>
        <v>0</v>
      </c>
      <c r="Y104" s="354">
        <f>IF(ISNA(VLOOKUP(H104,'data putaway'!$A$1:$E$530,4,0)),0,VLOOKUP(H104,'data putaway'!$A$1:$E$530,4,0))</f>
        <v>0</v>
      </c>
      <c r="Z104" s="113">
        <f>IF(ISNA(VLOOKUP(H104,'data putaway'!$A$1:$E$530,5,0)),0,VLOOKUP(H104,'data putaway'!$A$1:$E$530,5,0))</f>
        <v>0</v>
      </c>
      <c r="AA104" s="354" t="b">
        <f t="shared" si="33"/>
        <v>0</v>
      </c>
      <c r="AB104" s="354" t="b">
        <f t="shared" si="34"/>
        <v>0</v>
      </c>
      <c r="AC104" s="356" t="str">
        <f t="shared" ca="1" si="35"/>
        <v>0 Month,  20 Days</v>
      </c>
      <c r="AD104" s="114" t="str">
        <f t="shared" ca="1" si="44"/>
        <v>3 Year, 11 Month, 1 Days</v>
      </c>
      <c r="AE104" s="114">
        <f t="shared" si="36"/>
        <v>44</v>
      </c>
      <c r="AF104" s="114">
        <f t="shared" si="37"/>
        <v>1</v>
      </c>
      <c r="AG104" s="354" t="str">
        <f t="shared" si="38"/>
        <v>CA10</v>
      </c>
      <c r="AH104" s="114">
        <f>IF(ISNA(VLOOKUP(L104,'MASTER DATA'!$A$1:$F$192,6,0)),0,VLOOKUP(L104,'MASTER DATA'!$A$1:$F$192,6,0))*AE104</f>
        <v>528</v>
      </c>
      <c r="AI104" s="354" t="str">
        <f>VLOOKUP($D104,'warehouse mapping'!$AN$7:$AO$17,2,0)</f>
        <v>Aktif</v>
      </c>
      <c r="AJ104" s="114">
        <f t="shared" si="39"/>
        <v>0</v>
      </c>
      <c r="AK104" s="354" t="str">
        <f t="shared" si="40"/>
        <v/>
      </c>
      <c r="AL104" s="354" t="s">
        <v>170</v>
      </c>
      <c r="AM104" s="354">
        <f t="shared" si="41"/>
        <v>1</v>
      </c>
      <c r="AN104" s="354" t="b">
        <f t="shared" si="43"/>
        <v>1</v>
      </c>
    </row>
    <row r="105" spans="1:40" s="354" customFormat="1">
      <c r="A105" s="354" t="str">
        <f t="shared" si="23"/>
        <v>CA11A01550062285</v>
      </c>
      <c r="B105" s="354">
        <f t="shared" si="24"/>
        <v>0</v>
      </c>
      <c r="C105" s="354">
        <f t="shared" si="25"/>
        <v>0</v>
      </c>
      <c r="D105" s="354" t="str">
        <f t="shared" si="26"/>
        <v>CA</v>
      </c>
      <c r="E105" s="354" t="str">
        <f t="shared" si="27"/>
        <v>11</v>
      </c>
      <c r="F105" s="354" t="str">
        <f t="shared" si="28"/>
        <v>A</v>
      </c>
      <c r="G105" s="355" t="str">
        <f t="shared" si="42"/>
        <v>01</v>
      </c>
      <c r="H105" s="232" t="s">
        <v>454</v>
      </c>
      <c r="I105" s="232">
        <v>12619965</v>
      </c>
      <c r="J105" s="233">
        <v>46112</v>
      </c>
      <c r="K105" s="233">
        <v>47542</v>
      </c>
      <c r="L105" s="234">
        <v>550062285</v>
      </c>
      <c r="M105" s="232" t="str">
        <f>IF(ISNA(VLOOKUP(L105,'MASTER DATA'!$A$1:$B$192,2,0)),"",VLOOKUP(L105,'MASTER DATA'!$A$1:$B$192,2,0))</f>
        <v>Gadus S3 V460DM 2_1*770kg_A227</v>
      </c>
      <c r="N105" s="232">
        <v>1</v>
      </c>
      <c r="O105" s="232">
        <f t="shared" si="29"/>
        <v>1</v>
      </c>
      <c r="P105" s="232">
        <f t="shared" si="30"/>
        <v>0</v>
      </c>
      <c r="Q105" s="232">
        <f>VLOOKUP(L105,'MASTER DATA'!$A$1:$E$192,5,0)</f>
        <v>1</v>
      </c>
      <c r="R105" s="234">
        <f>SUMIF('picking of the day'!$H$4:$H$358,WMS!H105&amp;WMS!L105,'picking of the day'!$E$4:$E$358)</f>
        <v>0</v>
      </c>
      <c r="U105" s="114">
        <f>IF(ISNA(VLOOKUP(H105,'data putaway'!$A$1:$E$530,3,0)),0,VLOOKUP(H105,'data putaway'!$A$1:$E$530,3,0))</f>
        <v>0</v>
      </c>
      <c r="V105" s="354">
        <f t="shared" si="31"/>
        <v>1</v>
      </c>
      <c r="W105" s="114">
        <f>IF(ISNA(VLOOKUP(H105,'data putaway'!$A$1:$E$530,2,0)),0,VLOOKUP(H105,'data putaway'!$A$1:$E$530,2,0))</f>
        <v>0</v>
      </c>
      <c r="X105" s="354" t="b">
        <f t="shared" si="32"/>
        <v>0</v>
      </c>
      <c r="Y105" s="354">
        <f>IF(ISNA(VLOOKUP(H105,'data putaway'!$A$1:$E$530,4,0)),0,VLOOKUP(H105,'data putaway'!$A$1:$E$530,4,0))</f>
        <v>0</v>
      </c>
      <c r="Z105" s="113">
        <f>IF(ISNA(VLOOKUP(H105,'data putaway'!$A$1:$E$530,5,0)),0,VLOOKUP(H105,'data putaway'!$A$1:$E$530,5,0))</f>
        <v>0</v>
      </c>
      <c r="AA105" s="354" t="b">
        <f t="shared" si="33"/>
        <v>0</v>
      </c>
      <c r="AB105" s="354" t="b">
        <f t="shared" si="34"/>
        <v>0</v>
      </c>
      <c r="AC105" s="356" t="str">
        <f t="shared" ca="1" si="35"/>
        <v>5 Month,  18 Days</v>
      </c>
      <c r="AD105" s="114" t="str">
        <f t="shared" ca="1" si="44"/>
        <v>3 Year, 5 Month, 10 Days</v>
      </c>
      <c r="AE105" s="114">
        <f t="shared" si="36"/>
        <v>1</v>
      </c>
      <c r="AF105" s="114">
        <f t="shared" si="37"/>
        <v>1</v>
      </c>
      <c r="AG105" s="354" t="str">
        <f t="shared" si="38"/>
        <v>CA11</v>
      </c>
      <c r="AH105" s="114">
        <f>IF(ISNA(VLOOKUP(L105,'MASTER DATA'!$A$1:$F$192,6,0)),0,VLOOKUP(L105,'MASTER DATA'!$A$1:$F$192,6,0))*AE105</f>
        <v>770</v>
      </c>
      <c r="AI105" s="354" t="str">
        <f>VLOOKUP($D105,'warehouse mapping'!$AN$7:$AO$17,2,0)</f>
        <v>Aktif</v>
      </c>
      <c r="AJ105" s="114">
        <f t="shared" si="39"/>
        <v>0</v>
      </c>
      <c r="AK105" s="354" t="str">
        <f t="shared" si="40"/>
        <v/>
      </c>
      <c r="AL105" s="354" t="s">
        <v>3205</v>
      </c>
      <c r="AM105" s="354">
        <f t="shared" si="41"/>
        <v>1</v>
      </c>
      <c r="AN105" s="354" t="b">
        <f t="shared" si="43"/>
        <v>1</v>
      </c>
    </row>
    <row r="106" spans="1:40" s="354" customFormat="1">
      <c r="A106" s="354" t="str">
        <f t="shared" si="23"/>
        <v>CA11A02550062285</v>
      </c>
      <c r="B106" s="354">
        <f t="shared" si="24"/>
        <v>0</v>
      </c>
      <c r="C106" s="354">
        <f t="shared" si="25"/>
        <v>0</v>
      </c>
      <c r="D106" s="354" t="str">
        <f t="shared" si="26"/>
        <v>CA</v>
      </c>
      <c r="E106" s="354" t="str">
        <f t="shared" si="27"/>
        <v>11</v>
      </c>
      <c r="F106" s="354" t="str">
        <f t="shared" si="28"/>
        <v>A</v>
      </c>
      <c r="G106" s="355" t="str">
        <f t="shared" si="42"/>
        <v>02</v>
      </c>
      <c r="H106" s="232" t="s">
        <v>455</v>
      </c>
      <c r="I106" s="232">
        <v>12626181</v>
      </c>
      <c r="J106" s="233">
        <v>46086</v>
      </c>
      <c r="K106" s="233">
        <v>47521</v>
      </c>
      <c r="L106" s="234">
        <v>550062285</v>
      </c>
      <c r="M106" s="232" t="str">
        <f>IF(ISNA(VLOOKUP(L106,'MASTER DATA'!$A$1:$B$192,2,0)),"",VLOOKUP(L106,'MASTER DATA'!$A$1:$B$192,2,0))</f>
        <v>Gadus S3 V460DM 2_1*770kg_A227</v>
      </c>
      <c r="N106" s="232">
        <v>1</v>
      </c>
      <c r="O106" s="232">
        <f t="shared" si="29"/>
        <v>1</v>
      </c>
      <c r="P106" s="232">
        <f t="shared" si="30"/>
        <v>0</v>
      </c>
      <c r="Q106" s="232">
        <f>VLOOKUP(L106,'MASTER DATA'!$A$1:$E$192,5,0)</f>
        <v>1</v>
      </c>
      <c r="R106" s="234">
        <f>SUMIF('picking of the day'!$H$4:$H$358,WMS!H106&amp;WMS!L106,'picking of the day'!$E$4:$E$358)</f>
        <v>0</v>
      </c>
      <c r="U106" s="114">
        <f>IF(ISNA(VLOOKUP(H106,'data putaway'!$A$1:$E$530,3,0)),0,VLOOKUP(H106,'data putaway'!$A$1:$E$530,3,0))</f>
        <v>0</v>
      </c>
      <c r="V106" s="354">
        <f t="shared" si="31"/>
        <v>1</v>
      </c>
      <c r="W106" s="114">
        <f>IF(ISNA(VLOOKUP(H106,'data putaway'!$A$1:$E$530,2,0)),0,VLOOKUP(H106,'data putaway'!$A$1:$E$530,2,0))</f>
        <v>0</v>
      </c>
      <c r="X106" s="354" t="b">
        <f t="shared" si="32"/>
        <v>0</v>
      </c>
      <c r="Y106" s="354">
        <f>IF(ISNA(VLOOKUP(H106,'data putaway'!$A$1:$E$530,4,0)),0,VLOOKUP(H106,'data putaway'!$A$1:$E$530,4,0))</f>
        <v>0</v>
      </c>
      <c r="Z106" s="113">
        <f>IF(ISNA(VLOOKUP(H106,'data putaway'!$A$1:$E$530,5,0)),0,VLOOKUP(H106,'data putaway'!$A$1:$E$530,5,0))</f>
        <v>0</v>
      </c>
      <c r="AA106" s="354" t="b">
        <f t="shared" si="33"/>
        <v>0</v>
      </c>
      <c r="AB106" s="354" t="b">
        <f t="shared" si="34"/>
        <v>0</v>
      </c>
      <c r="AC106" s="356" t="str">
        <f t="shared" ca="1" si="35"/>
        <v>6 Month,  13 Days</v>
      </c>
      <c r="AD106" s="114" t="str">
        <f t="shared" ca="1" si="44"/>
        <v>3 Year, 4 Month, 20 Days</v>
      </c>
      <c r="AE106" s="114">
        <f t="shared" si="36"/>
        <v>1</v>
      </c>
      <c r="AF106" s="114">
        <f t="shared" si="37"/>
        <v>1</v>
      </c>
      <c r="AG106" s="354" t="str">
        <f t="shared" si="38"/>
        <v>CA11</v>
      </c>
      <c r="AH106" s="114">
        <f>IF(ISNA(VLOOKUP(L106,'MASTER DATA'!$A$1:$F$192,6,0)),0,VLOOKUP(L106,'MASTER DATA'!$A$1:$F$192,6,0))*AE106</f>
        <v>770</v>
      </c>
      <c r="AI106" s="354" t="str">
        <f>VLOOKUP($D106,'warehouse mapping'!$AN$7:$AO$17,2,0)</f>
        <v>Aktif</v>
      </c>
      <c r="AJ106" s="114">
        <f t="shared" si="39"/>
        <v>0</v>
      </c>
      <c r="AK106" s="354" t="str">
        <f t="shared" si="40"/>
        <v/>
      </c>
      <c r="AL106" s="354" t="s">
        <v>3205</v>
      </c>
      <c r="AM106" s="354">
        <f t="shared" si="41"/>
        <v>1</v>
      </c>
      <c r="AN106" s="354" t="b">
        <f t="shared" si="43"/>
        <v>1</v>
      </c>
    </row>
    <row r="107" spans="1:40" s="354" customFormat="1">
      <c r="A107" s="354" t="str">
        <f t="shared" si="23"/>
        <v>CA11B01550062285</v>
      </c>
      <c r="B107" s="354">
        <f t="shared" si="24"/>
        <v>0</v>
      </c>
      <c r="C107" s="354">
        <f t="shared" si="25"/>
        <v>0</v>
      </c>
      <c r="D107" s="354" t="str">
        <f t="shared" si="26"/>
        <v>CA</v>
      </c>
      <c r="E107" s="354" t="str">
        <f t="shared" si="27"/>
        <v>11</v>
      </c>
      <c r="F107" s="354" t="str">
        <f t="shared" si="28"/>
        <v>B</v>
      </c>
      <c r="G107" s="355" t="str">
        <f t="shared" si="42"/>
        <v>01</v>
      </c>
      <c r="H107" s="232" t="s">
        <v>456</v>
      </c>
      <c r="I107" s="232">
        <v>12626181</v>
      </c>
      <c r="J107" s="233">
        <v>46086</v>
      </c>
      <c r="K107" s="233">
        <v>47521</v>
      </c>
      <c r="L107" s="234">
        <v>550062285</v>
      </c>
      <c r="M107" s="232" t="str">
        <f>IF(ISNA(VLOOKUP(L107,'MASTER DATA'!$A$1:$B$192,2,0)),"",VLOOKUP(L107,'MASTER DATA'!$A$1:$B$192,2,0))</f>
        <v>Gadus S3 V460DM 2_1*770kg_A227</v>
      </c>
      <c r="N107" s="232">
        <v>1</v>
      </c>
      <c r="O107" s="232">
        <f t="shared" si="29"/>
        <v>1</v>
      </c>
      <c r="P107" s="232">
        <f t="shared" si="30"/>
        <v>0</v>
      </c>
      <c r="Q107" s="232">
        <f>VLOOKUP(L107,'MASTER DATA'!$A$1:$E$192,5,0)</f>
        <v>1</v>
      </c>
      <c r="R107" s="234">
        <f>SUMIF('picking of the day'!$H$4:$H$358,WMS!H107&amp;WMS!L107,'picking of the day'!$E$4:$E$358)</f>
        <v>0</v>
      </c>
      <c r="U107" s="114">
        <f>IF(ISNA(VLOOKUP(H107,'data putaway'!$A$1:$E$530,3,0)),0,VLOOKUP(H107,'data putaway'!$A$1:$E$530,3,0))</f>
        <v>0</v>
      </c>
      <c r="V107" s="354">
        <f t="shared" si="31"/>
        <v>1</v>
      </c>
      <c r="W107" s="114">
        <f>IF(ISNA(VLOOKUP(H107,'data putaway'!$A$1:$E$530,2,0)),0,VLOOKUP(H107,'data putaway'!$A$1:$E$530,2,0))</f>
        <v>0</v>
      </c>
      <c r="X107" s="354" t="b">
        <f t="shared" si="32"/>
        <v>0</v>
      </c>
      <c r="Y107" s="354">
        <f>IF(ISNA(VLOOKUP(H107,'data putaway'!$A$1:$E$530,4,0)),0,VLOOKUP(H107,'data putaway'!$A$1:$E$530,4,0))</f>
        <v>0</v>
      </c>
      <c r="Z107" s="113">
        <f>IF(ISNA(VLOOKUP(H107,'data putaway'!$A$1:$E$530,5,0)),0,VLOOKUP(H107,'data putaway'!$A$1:$E$530,5,0))</f>
        <v>0</v>
      </c>
      <c r="AA107" s="354" t="b">
        <f t="shared" si="33"/>
        <v>0</v>
      </c>
      <c r="AB107" s="354" t="b">
        <f t="shared" si="34"/>
        <v>0</v>
      </c>
      <c r="AC107" s="356" t="str">
        <f t="shared" ca="1" si="35"/>
        <v>6 Month,  13 Days</v>
      </c>
      <c r="AD107" s="114" t="str">
        <f t="shared" ca="1" si="44"/>
        <v>3 Year, 4 Month, 20 Days</v>
      </c>
      <c r="AE107" s="114">
        <f t="shared" si="36"/>
        <v>1</v>
      </c>
      <c r="AF107" s="114">
        <f t="shared" si="37"/>
        <v>1</v>
      </c>
      <c r="AG107" s="354" t="str">
        <f t="shared" si="38"/>
        <v>CA11</v>
      </c>
      <c r="AH107" s="114">
        <f>IF(ISNA(VLOOKUP(L107,'MASTER DATA'!$A$1:$F$192,6,0)),0,VLOOKUP(L107,'MASTER DATA'!$A$1:$F$192,6,0))*AE107</f>
        <v>770</v>
      </c>
      <c r="AI107" s="354" t="str">
        <f>VLOOKUP($D107,'warehouse mapping'!$AN$7:$AO$17,2,0)</f>
        <v>Aktif</v>
      </c>
      <c r="AJ107" s="114">
        <f t="shared" si="39"/>
        <v>0</v>
      </c>
      <c r="AK107" s="354" t="str">
        <f t="shared" si="40"/>
        <v/>
      </c>
      <c r="AL107" s="354" t="s">
        <v>3205</v>
      </c>
      <c r="AM107" s="354">
        <f t="shared" si="41"/>
        <v>1</v>
      </c>
      <c r="AN107" s="354" t="b">
        <f t="shared" si="43"/>
        <v>1</v>
      </c>
    </row>
    <row r="108" spans="1:40" s="354" customFormat="1">
      <c r="A108" s="354" t="str">
        <f t="shared" si="23"/>
        <v>CA11B02550062285</v>
      </c>
      <c r="B108" s="354">
        <f t="shared" si="24"/>
        <v>0</v>
      </c>
      <c r="C108" s="354">
        <f t="shared" si="25"/>
        <v>0</v>
      </c>
      <c r="D108" s="354" t="str">
        <f t="shared" si="26"/>
        <v>CA</v>
      </c>
      <c r="E108" s="354" t="str">
        <f t="shared" si="27"/>
        <v>11</v>
      </c>
      <c r="F108" s="354" t="str">
        <f t="shared" si="28"/>
        <v>B</v>
      </c>
      <c r="G108" s="355" t="str">
        <f t="shared" si="42"/>
        <v>02</v>
      </c>
      <c r="H108" s="232" t="s">
        <v>457</v>
      </c>
      <c r="I108" s="232">
        <v>12626181</v>
      </c>
      <c r="J108" s="233">
        <v>46086</v>
      </c>
      <c r="K108" s="233">
        <v>47521</v>
      </c>
      <c r="L108" s="234">
        <v>550062285</v>
      </c>
      <c r="M108" s="232" t="str">
        <f>IF(ISNA(VLOOKUP(L108,'MASTER DATA'!$A$1:$B$192,2,0)),"",VLOOKUP(L108,'MASTER DATA'!$A$1:$B$192,2,0))</f>
        <v>Gadus S3 V460DM 2_1*770kg_A227</v>
      </c>
      <c r="N108" s="232">
        <v>1</v>
      </c>
      <c r="O108" s="232">
        <f t="shared" si="29"/>
        <v>1</v>
      </c>
      <c r="P108" s="232">
        <f t="shared" si="30"/>
        <v>0</v>
      </c>
      <c r="Q108" s="232">
        <f>VLOOKUP(L108,'MASTER DATA'!$A$1:$E$192,5,0)</f>
        <v>1</v>
      </c>
      <c r="R108" s="234">
        <f>SUMIF('picking of the day'!$H$4:$H$358,WMS!H108&amp;WMS!L108,'picking of the day'!$E$4:$E$358)</f>
        <v>0</v>
      </c>
      <c r="U108" s="114">
        <f>IF(ISNA(VLOOKUP(H108,'data putaway'!$A$1:$E$530,3,0)),0,VLOOKUP(H108,'data putaway'!$A$1:$E$530,3,0))</f>
        <v>0</v>
      </c>
      <c r="V108" s="354">
        <f t="shared" si="31"/>
        <v>1</v>
      </c>
      <c r="W108" s="114">
        <f>IF(ISNA(VLOOKUP(H108,'data putaway'!$A$1:$E$530,2,0)),0,VLOOKUP(H108,'data putaway'!$A$1:$E$530,2,0))</f>
        <v>0</v>
      </c>
      <c r="X108" s="354" t="b">
        <f t="shared" si="32"/>
        <v>0</v>
      </c>
      <c r="Y108" s="354">
        <f>IF(ISNA(VLOOKUP(H108,'data putaway'!$A$1:$E$530,4,0)),0,VLOOKUP(H108,'data putaway'!$A$1:$E$530,4,0))</f>
        <v>0</v>
      </c>
      <c r="Z108" s="113">
        <f>IF(ISNA(VLOOKUP(H108,'data putaway'!$A$1:$E$530,5,0)),0,VLOOKUP(H108,'data putaway'!$A$1:$E$530,5,0))</f>
        <v>0</v>
      </c>
      <c r="AA108" s="354" t="b">
        <f t="shared" si="33"/>
        <v>0</v>
      </c>
      <c r="AB108" s="354" t="b">
        <f t="shared" si="34"/>
        <v>0</v>
      </c>
      <c r="AC108" s="356" t="str">
        <f t="shared" ca="1" si="35"/>
        <v>6 Month,  13 Days</v>
      </c>
      <c r="AD108" s="114" t="str">
        <f t="shared" ca="1" si="44"/>
        <v>3 Year, 4 Month, 20 Days</v>
      </c>
      <c r="AE108" s="114">
        <f t="shared" si="36"/>
        <v>1</v>
      </c>
      <c r="AF108" s="114">
        <f t="shared" si="37"/>
        <v>1</v>
      </c>
      <c r="AG108" s="354" t="str">
        <f t="shared" si="38"/>
        <v>CA11</v>
      </c>
      <c r="AH108" s="114">
        <f>IF(ISNA(VLOOKUP(L108,'MASTER DATA'!$A$1:$F$192,6,0)),0,VLOOKUP(L108,'MASTER DATA'!$A$1:$F$192,6,0))*AE108</f>
        <v>770</v>
      </c>
      <c r="AI108" s="354" t="str">
        <f>VLOOKUP($D108,'warehouse mapping'!$AN$7:$AO$17,2,0)</f>
        <v>Aktif</v>
      </c>
      <c r="AJ108" s="114">
        <f t="shared" si="39"/>
        <v>0</v>
      </c>
      <c r="AK108" s="354" t="str">
        <f t="shared" si="40"/>
        <v/>
      </c>
      <c r="AL108" s="354" t="s">
        <v>3205</v>
      </c>
      <c r="AM108" s="354">
        <f t="shared" si="41"/>
        <v>1</v>
      </c>
      <c r="AN108" s="354" t="b">
        <f t="shared" si="43"/>
        <v>1</v>
      </c>
    </row>
    <row r="109" spans="1:40" s="354" customFormat="1">
      <c r="A109" s="354" t="str">
        <f t="shared" si="23"/>
        <v>CA11C01550054596</v>
      </c>
      <c r="B109" s="354">
        <f t="shared" si="24"/>
        <v>0</v>
      </c>
      <c r="C109" s="354">
        <f t="shared" si="25"/>
        <v>0</v>
      </c>
      <c r="D109" s="354" t="str">
        <f t="shared" si="26"/>
        <v>CA</v>
      </c>
      <c r="E109" s="354" t="str">
        <f t="shared" si="27"/>
        <v>11</v>
      </c>
      <c r="F109" s="354" t="str">
        <f t="shared" si="28"/>
        <v>C</v>
      </c>
      <c r="G109" s="355" t="str">
        <f t="shared" si="42"/>
        <v>01</v>
      </c>
      <c r="H109" s="232" t="s">
        <v>458</v>
      </c>
      <c r="I109" s="232">
        <v>12663919</v>
      </c>
      <c r="J109" s="233">
        <v>46233</v>
      </c>
      <c r="K109" s="233">
        <v>47638</v>
      </c>
      <c r="L109" s="234">
        <v>550054596</v>
      </c>
      <c r="M109" s="232" t="str">
        <f>IF(ISNA(VLOOKUP(L109,'MASTER DATA'!$A$1:$B$192,2,0)),"",VLOOKUP(L109,'MASTER DATA'!$A$1:$B$192,2,0))</f>
        <v>HinoGEO15W40CI4DH1_1*200L_A04W</v>
      </c>
      <c r="N109" s="232">
        <v>4</v>
      </c>
      <c r="O109" s="232">
        <f t="shared" si="29"/>
        <v>1</v>
      </c>
      <c r="P109" s="232">
        <f t="shared" si="30"/>
        <v>0</v>
      </c>
      <c r="Q109" s="232">
        <f>VLOOKUP(L109,'MASTER DATA'!$A$1:$E$192,5,0)</f>
        <v>4</v>
      </c>
      <c r="R109" s="234">
        <f>SUMIF('picking of the day'!$H$4:$H$358,WMS!H109&amp;WMS!L109,'picking of the day'!$E$4:$E$358)</f>
        <v>0</v>
      </c>
      <c r="U109" s="114">
        <f>IF(ISNA(VLOOKUP(H109,'data putaway'!$A$1:$E$530,3,0)),0,VLOOKUP(H109,'data putaway'!$A$1:$E$530,3,0))</f>
        <v>0</v>
      </c>
      <c r="V109" s="354">
        <f t="shared" si="31"/>
        <v>4</v>
      </c>
      <c r="W109" s="114">
        <f>IF(ISNA(VLOOKUP(H109,'data putaway'!$A$1:$E$530,2,0)),0,VLOOKUP(H109,'data putaway'!$A$1:$E$530,2,0))</f>
        <v>0</v>
      </c>
      <c r="X109" s="354" t="b">
        <f t="shared" si="32"/>
        <v>0</v>
      </c>
      <c r="Y109" s="354">
        <f>IF(ISNA(VLOOKUP(H109,'data putaway'!$A$1:$E$530,4,0)),0,VLOOKUP(H109,'data putaway'!$A$1:$E$530,4,0))</f>
        <v>0</v>
      </c>
      <c r="Z109" s="113">
        <f>IF(ISNA(VLOOKUP(H109,'data putaway'!$A$1:$E$530,5,0)),0,VLOOKUP(H109,'data putaway'!$A$1:$E$530,5,0))</f>
        <v>0</v>
      </c>
      <c r="AA109" s="354" t="b">
        <f t="shared" si="33"/>
        <v>0</v>
      </c>
      <c r="AB109" s="354" t="b">
        <f t="shared" si="34"/>
        <v>0</v>
      </c>
      <c r="AC109" s="356" t="str">
        <f t="shared" ca="1" si="35"/>
        <v>1 Month,  19 Days</v>
      </c>
      <c r="AD109" s="114" t="str">
        <f t="shared" ca="1" si="44"/>
        <v>3 Year, 8 Month, 17 Days</v>
      </c>
      <c r="AE109" s="114">
        <f t="shared" si="36"/>
        <v>4</v>
      </c>
      <c r="AF109" s="114">
        <f t="shared" si="37"/>
        <v>1</v>
      </c>
      <c r="AG109" s="354" t="str">
        <f t="shared" si="38"/>
        <v>CA11</v>
      </c>
      <c r="AH109" s="114">
        <f>IF(ISNA(VLOOKUP(L109,'MASTER DATA'!$A$1:$F$192,6,0)),0,VLOOKUP(L109,'MASTER DATA'!$A$1:$F$192,6,0))*AE109</f>
        <v>800</v>
      </c>
      <c r="AI109" s="354" t="str">
        <f>VLOOKUP($D109,'warehouse mapping'!$AN$7:$AO$17,2,0)</f>
        <v>Aktif</v>
      </c>
      <c r="AJ109" s="114">
        <f t="shared" si="39"/>
        <v>0</v>
      </c>
      <c r="AK109" s="354" t="str">
        <f t="shared" si="40"/>
        <v/>
      </c>
      <c r="AL109" s="354" t="s">
        <v>170</v>
      </c>
      <c r="AM109" s="354">
        <f t="shared" si="41"/>
        <v>1</v>
      </c>
      <c r="AN109" s="354" t="b">
        <f t="shared" si="43"/>
        <v>1</v>
      </c>
    </row>
    <row r="110" spans="1:40" s="354" customFormat="1">
      <c r="A110" s="354" t="str">
        <f t="shared" si="23"/>
        <v>CA11C02550070614</v>
      </c>
      <c r="B110" s="354">
        <f t="shared" si="24"/>
        <v>0</v>
      </c>
      <c r="C110" s="354">
        <f t="shared" si="25"/>
        <v>0</v>
      </c>
      <c r="D110" s="354" t="str">
        <f t="shared" si="26"/>
        <v>CA</v>
      </c>
      <c r="E110" s="354" t="str">
        <f t="shared" si="27"/>
        <v>11</v>
      </c>
      <c r="F110" s="354" t="str">
        <f t="shared" si="28"/>
        <v>C</v>
      </c>
      <c r="G110" s="355" t="str">
        <f t="shared" si="42"/>
        <v>02</v>
      </c>
      <c r="H110" s="232" t="s">
        <v>459</v>
      </c>
      <c r="I110" s="232" t="s">
        <v>3316</v>
      </c>
      <c r="J110" s="233">
        <v>46265</v>
      </c>
      <c r="K110" s="233">
        <v>47714</v>
      </c>
      <c r="L110" s="234">
        <v>550070614</v>
      </c>
      <c r="M110" s="232" t="str">
        <f>IF(ISNA(VLOOKUP(L110,'MASTER DATA'!$A$1:$B$192,2,0)),"",VLOOKUP(L110,'MASTER DATA'!$A$1:$B$192,2,0))</f>
        <v>HlxHX610W40SP_4*4L_A04W</v>
      </c>
      <c r="N110" s="234">
        <v>36</v>
      </c>
      <c r="O110" s="232">
        <f t="shared" si="29"/>
        <v>1</v>
      </c>
      <c r="P110" s="232">
        <f t="shared" si="30"/>
        <v>0</v>
      </c>
      <c r="Q110" s="232">
        <f>VLOOKUP(L110,'MASTER DATA'!$A$1:$E$192,5,0)</f>
        <v>36</v>
      </c>
      <c r="R110" s="234">
        <f>SUMIF('picking of the day'!$H$4:$H$358,WMS!H110&amp;WMS!L110,'picking of the day'!$E$4:$E$358)</f>
        <v>0</v>
      </c>
      <c r="U110" s="114">
        <f>IF(ISNA(VLOOKUP(H110,'data putaway'!$A$1:$E$530,3,0)),0,VLOOKUP(H110,'data putaway'!$A$1:$E$530,3,0))</f>
        <v>0</v>
      </c>
      <c r="V110" s="354">
        <f t="shared" si="31"/>
        <v>36</v>
      </c>
      <c r="W110" s="114">
        <f>IF(ISNA(VLOOKUP(H110,'data putaway'!$A$1:$E$530,2,0)),0,VLOOKUP(H110,'data putaway'!$A$1:$E$530,2,0))</f>
        <v>0</v>
      </c>
      <c r="X110" s="354" t="b">
        <f t="shared" si="32"/>
        <v>0</v>
      </c>
      <c r="Y110" s="354">
        <f>IF(ISNA(VLOOKUP(H110,'data putaway'!$A$1:$E$530,4,0)),0,VLOOKUP(H110,'data putaway'!$A$1:$E$530,4,0))</f>
        <v>0</v>
      </c>
      <c r="Z110" s="113">
        <f>IF(ISNA(VLOOKUP(H110,'data putaway'!$A$1:$E$530,5,0)),0,VLOOKUP(H110,'data putaway'!$A$1:$E$530,5,0))</f>
        <v>0</v>
      </c>
      <c r="AA110" s="354" t="b">
        <f t="shared" si="33"/>
        <v>0</v>
      </c>
      <c r="AB110" s="354" t="b">
        <f t="shared" si="34"/>
        <v>0</v>
      </c>
      <c r="AC110" s="356" t="str">
        <f t="shared" ca="1" si="35"/>
        <v>0 Month,  18 Days</v>
      </c>
      <c r="AD110" s="114" t="str">
        <f t="shared" ca="1" si="44"/>
        <v>3 Year, 11 Month, 1 Days</v>
      </c>
      <c r="AE110" s="114">
        <f t="shared" si="36"/>
        <v>36</v>
      </c>
      <c r="AF110" s="114">
        <f t="shared" si="37"/>
        <v>1</v>
      </c>
      <c r="AG110" s="354" t="str">
        <f t="shared" si="38"/>
        <v>CA11</v>
      </c>
      <c r="AH110" s="114">
        <f>IF(ISNA(VLOOKUP(L110,'MASTER DATA'!$A$1:$F$192,6,0)),0,VLOOKUP(L110,'MASTER DATA'!$A$1:$F$192,6,0))*AE110</f>
        <v>576</v>
      </c>
      <c r="AI110" s="354" t="str">
        <f>VLOOKUP($D110,'warehouse mapping'!$AN$7:$AO$17,2,0)</f>
        <v>Aktif</v>
      </c>
      <c r="AJ110" s="114">
        <f t="shared" si="39"/>
        <v>0</v>
      </c>
      <c r="AK110" s="354" t="str">
        <f t="shared" si="40"/>
        <v/>
      </c>
      <c r="AL110" s="354" t="s">
        <v>170</v>
      </c>
      <c r="AM110" s="354">
        <f t="shared" si="41"/>
        <v>1</v>
      </c>
      <c r="AN110" s="354" t="b">
        <f t="shared" si="43"/>
        <v>1</v>
      </c>
    </row>
    <row r="111" spans="1:40" s="354" customFormat="1">
      <c r="A111" s="354" t="str">
        <f t="shared" si="23"/>
        <v>CA11D01550070612</v>
      </c>
      <c r="B111" s="354">
        <f t="shared" si="24"/>
        <v>0</v>
      </c>
      <c r="C111" s="354">
        <f t="shared" si="25"/>
        <v>0</v>
      </c>
      <c r="D111" s="354" t="str">
        <f t="shared" si="26"/>
        <v>CA</v>
      </c>
      <c r="E111" s="354" t="str">
        <f t="shared" si="27"/>
        <v>11</v>
      </c>
      <c r="F111" s="354" t="str">
        <f t="shared" si="28"/>
        <v>D</v>
      </c>
      <c r="G111" s="355" t="str">
        <f t="shared" si="42"/>
        <v>01</v>
      </c>
      <c r="H111" s="232" t="s">
        <v>460</v>
      </c>
      <c r="I111" s="232" t="s">
        <v>3316</v>
      </c>
      <c r="J111" s="233">
        <v>46263</v>
      </c>
      <c r="K111" s="233">
        <v>47714</v>
      </c>
      <c r="L111" s="234">
        <v>550070612</v>
      </c>
      <c r="M111" s="232" t="str">
        <f>IF(ISNA(VLOOKUP(L111,'MASTER DATA'!$A$1:$B$192,2,0)),"",VLOOKUP(L111,'MASTER DATA'!$A$1:$B$192,2,0))</f>
        <v>HlxHX610W40SP_12*1L_A04W</v>
      </c>
      <c r="N111" s="232">
        <v>44</v>
      </c>
      <c r="O111" s="232">
        <f t="shared" si="29"/>
        <v>1</v>
      </c>
      <c r="P111" s="232">
        <f t="shared" si="30"/>
        <v>0</v>
      </c>
      <c r="Q111" s="232">
        <f>VLOOKUP(L111,'MASTER DATA'!$A$1:$E$192,5,0)</f>
        <v>44</v>
      </c>
      <c r="R111" s="234">
        <f>SUMIF('picking of the day'!$H$4:$H$358,WMS!H111&amp;WMS!L111,'picking of the day'!$E$4:$E$358)</f>
        <v>0</v>
      </c>
      <c r="U111" s="114">
        <f>IF(ISNA(VLOOKUP(H111,'data putaway'!$A$1:$E$530,3,0)),0,VLOOKUP(H111,'data putaway'!$A$1:$E$530,3,0))</f>
        <v>0</v>
      </c>
      <c r="V111" s="354">
        <f t="shared" si="31"/>
        <v>44</v>
      </c>
      <c r="W111" s="114">
        <f>IF(ISNA(VLOOKUP(H111,'data putaway'!$A$1:$E$530,2,0)),0,VLOOKUP(H111,'data putaway'!$A$1:$E$530,2,0))</f>
        <v>0</v>
      </c>
      <c r="X111" s="354" t="b">
        <f t="shared" si="32"/>
        <v>0</v>
      </c>
      <c r="Y111" s="354">
        <f>IF(ISNA(VLOOKUP(H111,'data putaway'!$A$1:$E$530,4,0)),0,VLOOKUP(H111,'data putaway'!$A$1:$E$530,4,0))</f>
        <v>0</v>
      </c>
      <c r="Z111" s="113">
        <f>IF(ISNA(VLOOKUP(H111,'data putaway'!$A$1:$E$530,5,0)),0,VLOOKUP(H111,'data putaway'!$A$1:$E$530,5,0))</f>
        <v>0</v>
      </c>
      <c r="AA111" s="354" t="b">
        <f t="shared" si="33"/>
        <v>0</v>
      </c>
      <c r="AB111" s="354" t="b">
        <f t="shared" si="34"/>
        <v>0</v>
      </c>
      <c r="AC111" s="356" t="str">
        <f t="shared" ca="1" si="35"/>
        <v>0 Month,  20 Days</v>
      </c>
      <c r="AD111" s="114" t="str">
        <f t="shared" ca="1" si="44"/>
        <v>3 Year, 11 Month, 1 Days</v>
      </c>
      <c r="AE111" s="114">
        <f t="shared" si="36"/>
        <v>44</v>
      </c>
      <c r="AF111" s="114">
        <f t="shared" si="37"/>
        <v>1</v>
      </c>
      <c r="AG111" s="354" t="str">
        <f t="shared" si="38"/>
        <v>CA11</v>
      </c>
      <c r="AH111" s="114">
        <f>IF(ISNA(VLOOKUP(L111,'MASTER DATA'!$A$1:$F$192,6,0)),0,VLOOKUP(L111,'MASTER DATA'!$A$1:$F$192,6,0))*AE111</f>
        <v>528</v>
      </c>
      <c r="AI111" s="354" t="str">
        <f>VLOOKUP($D111,'warehouse mapping'!$AN$7:$AO$17,2,0)</f>
        <v>Aktif</v>
      </c>
      <c r="AJ111" s="114">
        <f t="shared" si="39"/>
        <v>0</v>
      </c>
      <c r="AK111" s="354" t="str">
        <f t="shared" si="40"/>
        <v/>
      </c>
      <c r="AL111" s="354" t="s">
        <v>170</v>
      </c>
      <c r="AM111" s="354">
        <f t="shared" si="41"/>
        <v>1</v>
      </c>
      <c r="AN111" s="354" t="b">
        <f t="shared" si="43"/>
        <v>1</v>
      </c>
    </row>
    <row r="112" spans="1:40" s="354" customFormat="1">
      <c r="A112" s="354" t="str">
        <f t="shared" si="23"/>
        <v>CA11D02550070612</v>
      </c>
      <c r="B112" s="354">
        <f t="shared" si="24"/>
        <v>0</v>
      </c>
      <c r="C112" s="354">
        <f t="shared" si="25"/>
        <v>0</v>
      </c>
      <c r="D112" s="354" t="str">
        <f t="shared" si="26"/>
        <v>CA</v>
      </c>
      <c r="E112" s="354" t="str">
        <f t="shared" si="27"/>
        <v>11</v>
      </c>
      <c r="F112" s="354" t="str">
        <f t="shared" si="28"/>
        <v>D</v>
      </c>
      <c r="G112" s="355" t="str">
        <f t="shared" si="42"/>
        <v>02</v>
      </c>
      <c r="H112" s="232" t="s">
        <v>461</v>
      </c>
      <c r="I112" s="232" t="s">
        <v>3316</v>
      </c>
      <c r="J112" s="233">
        <v>46263</v>
      </c>
      <c r="K112" s="233">
        <v>47714</v>
      </c>
      <c r="L112" s="234">
        <v>550070612</v>
      </c>
      <c r="M112" s="232" t="str">
        <f>IF(ISNA(VLOOKUP(L112,'MASTER DATA'!$A$1:$B$192,2,0)),"",VLOOKUP(L112,'MASTER DATA'!$A$1:$B$192,2,0))</f>
        <v>HlxHX610W40SP_12*1L_A04W</v>
      </c>
      <c r="N112" s="232">
        <v>44</v>
      </c>
      <c r="O112" s="232">
        <f t="shared" si="29"/>
        <v>1</v>
      </c>
      <c r="P112" s="232">
        <f t="shared" si="30"/>
        <v>0</v>
      </c>
      <c r="Q112" s="232">
        <f>VLOOKUP(L112,'MASTER DATA'!$A$1:$E$192,5,0)</f>
        <v>44</v>
      </c>
      <c r="R112" s="234">
        <f>SUMIF('picking of the day'!$H$4:$H$358,WMS!H112&amp;WMS!L112,'picking of the day'!$E$4:$E$358)</f>
        <v>0</v>
      </c>
      <c r="U112" s="114">
        <f>IF(ISNA(VLOOKUP(H112,'data putaway'!$A$1:$E$530,3,0)),0,VLOOKUP(H112,'data putaway'!$A$1:$E$530,3,0))</f>
        <v>0</v>
      </c>
      <c r="V112" s="354">
        <f t="shared" si="31"/>
        <v>44</v>
      </c>
      <c r="W112" s="114">
        <f>IF(ISNA(VLOOKUP(H112,'data putaway'!$A$1:$E$530,2,0)),0,VLOOKUP(H112,'data putaway'!$A$1:$E$530,2,0))</f>
        <v>0</v>
      </c>
      <c r="X112" s="354" t="b">
        <f t="shared" si="32"/>
        <v>0</v>
      </c>
      <c r="Y112" s="354">
        <f>IF(ISNA(VLOOKUP(H112,'data putaway'!$A$1:$E$530,4,0)),0,VLOOKUP(H112,'data putaway'!$A$1:$E$530,4,0))</f>
        <v>0</v>
      </c>
      <c r="Z112" s="113">
        <f>IF(ISNA(VLOOKUP(H112,'data putaway'!$A$1:$E$530,5,0)),0,VLOOKUP(H112,'data putaway'!$A$1:$E$530,5,0))</f>
        <v>0</v>
      </c>
      <c r="AA112" s="354" t="b">
        <f t="shared" si="33"/>
        <v>0</v>
      </c>
      <c r="AB112" s="354" t="b">
        <f t="shared" si="34"/>
        <v>0</v>
      </c>
      <c r="AC112" s="356" t="str">
        <f t="shared" ca="1" si="35"/>
        <v>0 Month,  20 Days</v>
      </c>
      <c r="AD112" s="114" t="str">
        <f t="shared" ca="1" si="44"/>
        <v>3 Year, 11 Month, 1 Days</v>
      </c>
      <c r="AE112" s="114">
        <f t="shared" si="36"/>
        <v>44</v>
      </c>
      <c r="AF112" s="114">
        <f t="shared" si="37"/>
        <v>1</v>
      </c>
      <c r="AG112" s="354" t="str">
        <f t="shared" si="38"/>
        <v>CA11</v>
      </c>
      <c r="AH112" s="114">
        <f>IF(ISNA(VLOOKUP(L112,'MASTER DATA'!$A$1:$F$192,6,0)),0,VLOOKUP(L112,'MASTER DATA'!$A$1:$F$192,6,0))*AE112</f>
        <v>528</v>
      </c>
      <c r="AI112" s="354" t="str">
        <f>VLOOKUP($D112,'warehouse mapping'!$AN$7:$AO$17,2,0)</f>
        <v>Aktif</v>
      </c>
      <c r="AJ112" s="114">
        <f t="shared" si="39"/>
        <v>0</v>
      </c>
      <c r="AK112" s="354" t="str">
        <f t="shared" si="40"/>
        <v/>
      </c>
      <c r="AL112" s="354" t="s">
        <v>170</v>
      </c>
      <c r="AM112" s="354">
        <f t="shared" si="41"/>
        <v>1</v>
      </c>
      <c r="AN112" s="354" t="b">
        <f t="shared" si="43"/>
        <v>1</v>
      </c>
    </row>
    <row r="113" spans="1:40" s="354" customFormat="1">
      <c r="A113" s="354" t="str">
        <f t="shared" si="23"/>
        <v>CA11E01550070612</v>
      </c>
      <c r="B113" s="354">
        <f t="shared" si="24"/>
        <v>0</v>
      </c>
      <c r="C113" s="354">
        <f t="shared" si="25"/>
        <v>0</v>
      </c>
      <c r="D113" s="354" t="str">
        <f t="shared" si="26"/>
        <v>CA</v>
      </c>
      <c r="E113" s="354" t="str">
        <f t="shared" si="27"/>
        <v>11</v>
      </c>
      <c r="F113" s="354" t="str">
        <f t="shared" si="28"/>
        <v>E</v>
      </c>
      <c r="G113" s="355" t="str">
        <f t="shared" si="42"/>
        <v>01</v>
      </c>
      <c r="H113" s="232" t="s">
        <v>462</v>
      </c>
      <c r="I113" s="232" t="s">
        <v>3316</v>
      </c>
      <c r="J113" s="233">
        <v>46263</v>
      </c>
      <c r="K113" s="233">
        <v>47714</v>
      </c>
      <c r="L113" s="234">
        <v>550070612</v>
      </c>
      <c r="M113" s="232" t="str">
        <f>IF(ISNA(VLOOKUP(L113,'MASTER DATA'!$A$1:$B$192,2,0)),"",VLOOKUP(L113,'MASTER DATA'!$A$1:$B$192,2,0))</f>
        <v>HlxHX610W40SP_12*1L_A04W</v>
      </c>
      <c r="N113" s="232">
        <v>44</v>
      </c>
      <c r="O113" s="232">
        <f t="shared" si="29"/>
        <v>1</v>
      </c>
      <c r="P113" s="232">
        <f t="shared" si="30"/>
        <v>0</v>
      </c>
      <c r="Q113" s="232">
        <f>VLOOKUP(L113,'MASTER DATA'!$A$1:$E$192,5,0)</f>
        <v>44</v>
      </c>
      <c r="R113" s="234">
        <f>SUMIF('picking of the day'!$H$4:$H$358,WMS!H113&amp;WMS!L113,'picking of the day'!$E$4:$E$358)</f>
        <v>0</v>
      </c>
      <c r="U113" s="114">
        <f>IF(ISNA(VLOOKUP(H113,'data putaway'!$A$1:$E$530,3,0)),0,VLOOKUP(H113,'data putaway'!$A$1:$E$530,3,0))</f>
        <v>0</v>
      </c>
      <c r="V113" s="354">
        <f t="shared" si="31"/>
        <v>44</v>
      </c>
      <c r="W113" s="114">
        <f>IF(ISNA(VLOOKUP(H113,'data putaway'!$A$1:$E$530,2,0)),0,VLOOKUP(H113,'data putaway'!$A$1:$E$530,2,0))</f>
        <v>0</v>
      </c>
      <c r="X113" s="354" t="b">
        <f t="shared" si="32"/>
        <v>0</v>
      </c>
      <c r="Y113" s="354">
        <f>IF(ISNA(VLOOKUP(H113,'data putaway'!$A$1:$E$530,4,0)),0,VLOOKUP(H113,'data putaway'!$A$1:$E$530,4,0))</f>
        <v>0</v>
      </c>
      <c r="Z113" s="113">
        <f>IF(ISNA(VLOOKUP(H113,'data putaway'!$A$1:$E$530,5,0)),0,VLOOKUP(H113,'data putaway'!$A$1:$E$530,5,0))</f>
        <v>0</v>
      </c>
      <c r="AA113" s="354" t="b">
        <f t="shared" si="33"/>
        <v>0</v>
      </c>
      <c r="AB113" s="354" t="b">
        <f t="shared" si="34"/>
        <v>0</v>
      </c>
      <c r="AC113" s="356" t="str">
        <f t="shared" ca="1" si="35"/>
        <v>0 Month,  20 Days</v>
      </c>
      <c r="AD113" s="114" t="str">
        <f t="shared" ca="1" si="44"/>
        <v>3 Year, 11 Month, 1 Days</v>
      </c>
      <c r="AE113" s="114">
        <f t="shared" si="36"/>
        <v>44</v>
      </c>
      <c r="AF113" s="114">
        <f t="shared" si="37"/>
        <v>1</v>
      </c>
      <c r="AG113" s="354" t="str">
        <f t="shared" si="38"/>
        <v>CA11</v>
      </c>
      <c r="AH113" s="114">
        <f>IF(ISNA(VLOOKUP(L113,'MASTER DATA'!$A$1:$F$192,6,0)),0,VLOOKUP(L113,'MASTER DATA'!$A$1:$F$192,6,0))*AE113</f>
        <v>528</v>
      </c>
      <c r="AI113" s="354" t="str">
        <f>VLOOKUP($D113,'warehouse mapping'!$AN$7:$AO$17,2,0)</f>
        <v>Aktif</v>
      </c>
      <c r="AJ113" s="114">
        <f t="shared" si="39"/>
        <v>0</v>
      </c>
      <c r="AK113" s="354" t="str">
        <f t="shared" si="40"/>
        <v/>
      </c>
      <c r="AL113" s="354" t="s">
        <v>170</v>
      </c>
      <c r="AM113" s="354">
        <f t="shared" si="41"/>
        <v>1</v>
      </c>
      <c r="AN113" s="354" t="b">
        <f t="shared" si="43"/>
        <v>1</v>
      </c>
    </row>
    <row r="114" spans="1:40" s="354" customFormat="1">
      <c r="A114" s="354" t="str">
        <f t="shared" si="23"/>
        <v>CA11E02550070612</v>
      </c>
      <c r="B114" s="354">
        <f t="shared" si="24"/>
        <v>0</v>
      </c>
      <c r="C114" s="354">
        <f t="shared" si="25"/>
        <v>0</v>
      </c>
      <c r="D114" s="354" t="str">
        <f t="shared" si="26"/>
        <v>CA</v>
      </c>
      <c r="E114" s="354" t="str">
        <f t="shared" si="27"/>
        <v>11</v>
      </c>
      <c r="F114" s="354" t="str">
        <f t="shared" si="28"/>
        <v>E</v>
      </c>
      <c r="G114" s="355" t="str">
        <f t="shared" si="42"/>
        <v>02</v>
      </c>
      <c r="H114" s="232" t="s">
        <v>463</v>
      </c>
      <c r="I114" s="232" t="s">
        <v>3316</v>
      </c>
      <c r="J114" s="233">
        <v>46263</v>
      </c>
      <c r="K114" s="233">
        <v>47714</v>
      </c>
      <c r="L114" s="234">
        <v>550070612</v>
      </c>
      <c r="M114" s="232" t="str">
        <f>IF(ISNA(VLOOKUP(L114,'MASTER DATA'!$A$1:$B$192,2,0)),"",VLOOKUP(L114,'MASTER DATA'!$A$1:$B$192,2,0))</f>
        <v>HlxHX610W40SP_12*1L_A04W</v>
      </c>
      <c r="N114" s="232">
        <v>44</v>
      </c>
      <c r="O114" s="232">
        <f t="shared" si="29"/>
        <v>1</v>
      </c>
      <c r="P114" s="232">
        <f t="shared" si="30"/>
        <v>0</v>
      </c>
      <c r="Q114" s="232">
        <f>VLOOKUP(L114,'MASTER DATA'!$A$1:$E$192,5,0)</f>
        <v>44</v>
      </c>
      <c r="R114" s="234">
        <f>SUMIF('picking of the day'!$H$4:$H$358,WMS!H114&amp;WMS!L114,'picking of the day'!$E$4:$E$358)</f>
        <v>0</v>
      </c>
      <c r="U114" s="114">
        <f>IF(ISNA(VLOOKUP(H114,'data putaway'!$A$1:$E$530,3,0)),0,VLOOKUP(H114,'data putaway'!$A$1:$E$530,3,0))</f>
        <v>0</v>
      </c>
      <c r="V114" s="354">
        <f t="shared" si="31"/>
        <v>44</v>
      </c>
      <c r="W114" s="114">
        <f>IF(ISNA(VLOOKUP(H114,'data putaway'!$A$1:$E$530,2,0)),0,VLOOKUP(H114,'data putaway'!$A$1:$E$530,2,0))</f>
        <v>0</v>
      </c>
      <c r="X114" s="354" t="b">
        <f t="shared" si="32"/>
        <v>0</v>
      </c>
      <c r="Y114" s="354">
        <f>IF(ISNA(VLOOKUP(H114,'data putaway'!$A$1:$E$530,4,0)),0,VLOOKUP(H114,'data putaway'!$A$1:$E$530,4,0))</f>
        <v>0</v>
      </c>
      <c r="Z114" s="113">
        <f>IF(ISNA(VLOOKUP(H114,'data putaway'!$A$1:$E$530,5,0)),0,VLOOKUP(H114,'data putaway'!$A$1:$E$530,5,0))</f>
        <v>0</v>
      </c>
      <c r="AA114" s="354" t="b">
        <f t="shared" si="33"/>
        <v>0</v>
      </c>
      <c r="AB114" s="354" t="b">
        <f t="shared" si="34"/>
        <v>0</v>
      </c>
      <c r="AC114" s="356" t="str">
        <f t="shared" ca="1" si="35"/>
        <v>0 Month,  20 Days</v>
      </c>
      <c r="AD114" s="114" t="str">
        <f t="shared" ca="1" si="44"/>
        <v>3 Year, 11 Month, 1 Days</v>
      </c>
      <c r="AE114" s="114">
        <f t="shared" si="36"/>
        <v>44</v>
      </c>
      <c r="AF114" s="114">
        <f t="shared" si="37"/>
        <v>1</v>
      </c>
      <c r="AG114" s="354" t="str">
        <f t="shared" si="38"/>
        <v>CA11</v>
      </c>
      <c r="AH114" s="114">
        <f>IF(ISNA(VLOOKUP(L114,'MASTER DATA'!$A$1:$F$192,6,0)),0,VLOOKUP(L114,'MASTER DATA'!$A$1:$F$192,6,0))*AE114</f>
        <v>528</v>
      </c>
      <c r="AI114" s="354" t="str">
        <f>VLOOKUP($D114,'warehouse mapping'!$AN$7:$AO$17,2,0)</f>
        <v>Aktif</v>
      </c>
      <c r="AJ114" s="114">
        <f t="shared" si="39"/>
        <v>0</v>
      </c>
      <c r="AK114" s="354" t="str">
        <f t="shared" si="40"/>
        <v/>
      </c>
      <c r="AL114" s="354" t="s">
        <v>170</v>
      </c>
      <c r="AM114" s="354">
        <f t="shared" si="41"/>
        <v>1</v>
      </c>
      <c r="AN114" s="354" t="b">
        <f t="shared" si="43"/>
        <v>1</v>
      </c>
    </row>
    <row r="115" spans="1:40" s="354" customFormat="1">
      <c r="A115" s="354" t="str">
        <f t="shared" si="23"/>
        <v>CA12A01550062285</v>
      </c>
      <c r="B115" s="354">
        <f t="shared" si="24"/>
        <v>0</v>
      </c>
      <c r="C115" s="354">
        <f t="shared" si="25"/>
        <v>0</v>
      </c>
      <c r="D115" s="354" t="str">
        <f t="shared" si="26"/>
        <v>CA</v>
      </c>
      <c r="E115" s="354" t="str">
        <f t="shared" si="27"/>
        <v>12</v>
      </c>
      <c r="F115" s="354" t="str">
        <f t="shared" si="28"/>
        <v>A</v>
      </c>
      <c r="G115" s="355" t="str">
        <f t="shared" si="42"/>
        <v>01</v>
      </c>
      <c r="H115" s="232" t="s">
        <v>464</v>
      </c>
      <c r="I115" s="232">
        <v>1269965</v>
      </c>
      <c r="J115" s="233">
        <v>46112</v>
      </c>
      <c r="K115" s="233">
        <v>47542</v>
      </c>
      <c r="L115" s="234">
        <v>550062285</v>
      </c>
      <c r="M115" s="232" t="str">
        <f>IF(ISNA(VLOOKUP(L115,'MASTER DATA'!$A$1:$B$192,2,0)),"",VLOOKUP(L115,'MASTER DATA'!$A$1:$B$192,2,0))</f>
        <v>Gadus S3 V460DM 2_1*770kg_A227</v>
      </c>
      <c r="N115" s="232">
        <v>1</v>
      </c>
      <c r="O115" s="232">
        <f t="shared" si="29"/>
        <v>1</v>
      </c>
      <c r="P115" s="232">
        <f t="shared" si="30"/>
        <v>0</v>
      </c>
      <c r="Q115" s="232">
        <f>VLOOKUP(L115,'MASTER DATA'!$A$1:$E$192,5,0)</f>
        <v>1</v>
      </c>
      <c r="R115" s="234">
        <f>SUMIF('picking of the day'!$H$4:$H$358,WMS!H115&amp;WMS!L115,'picking of the day'!$E$4:$E$358)</f>
        <v>0</v>
      </c>
      <c r="U115" s="114">
        <f>IF(ISNA(VLOOKUP(H115,'data putaway'!$A$1:$E$530,3,0)),0,VLOOKUP(H115,'data putaway'!$A$1:$E$530,3,0))</f>
        <v>0</v>
      </c>
      <c r="V115" s="354">
        <f t="shared" si="31"/>
        <v>1</v>
      </c>
      <c r="W115" s="114">
        <f>IF(ISNA(VLOOKUP(H115,'data putaway'!$A$1:$E$530,2,0)),0,VLOOKUP(H115,'data putaway'!$A$1:$E$530,2,0))</f>
        <v>0</v>
      </c>
      <c r="X115" s="354" t="b">
        <f t="shared" si="32"/>
        <v>0</v>
      </c>
      <c r="Y115" s="354">
        <f>IF(ISNA(VLOOKUP(H115,'data putaway'!$A$1:$E$530,4,0)),0,VLOOKUP(H115,'data putaway'!$A$1:$E$530,4,0))</f>
        <v>0</v>
      </c>
      <c r="Z115" s="113">
        <f>IF(ISNA(VLOOKUP(H115,'data putaway'!$A$1:$E$530,5,0)),0,VLOOKUP(H115,'data putaway'!$A$1:$E$530,5,0))</f>
        <v>0</v>
      </c>
      <c r="AA115" s="354" t="b">
        <f t="shared" si="33"/>
        <v>0</v>
      </c>
      <c r="AB115" s="354" t="b">
        <f t="shared" si="34"/>
        <v>0</v>
      </c>
      <c r="AC115" s="356" t="str">
        <f t="shared" ca="1" si="35"/>
        <v>5 Month,  18 Days</v>
      </c>
      <c r="AD115" s="114" t="str">
        <f t="shared" ca="1" si="44"/>
        <v>3 Year, 5 Month, 10 Days</v>
      </c>
      <c r="AE115" s="114">
        <f t="shared" si="36"/>
        <v>1</v>
      </c>
      <c r="AF115" s="114">
        <f t="shared" si="37"/>
        <v>1</v>
      </c>
      <c r="AG115" s="354" t="str">
        <f t="shared" si="38"/>
        <v>CA12</v>
      </c>
      <c r="AH115" s="114">
        <f>IF(ISNA(VLOOKUP(L115,'MASTER DATA'!$A$1:$F$192,6,0)),0,VLOOKUP(L115,'MASTER DATA'!$A$1:$F$192,6,0))*AE115</f>
        <v>770</v>
      </c>
      <c r="AI115" s="354" t="str">
        <f>VLOOKUP($D115,'warehouse mapping'!$AN$7:$AO$17,2,0)</f>
        <v>Aktif</v>
      </c>
      <c r="AJ115" s="114">
        <f t="shared" si="39"/>
        <v>0</v>
      </c>
      <c r="AK115" s="354" t="str">
        <f t="shared" si="40"/>
        <v/>
      </c>
      <c r="AL115" s="354" t="s">
        <v>3205</v>
      </c>
      <c r="AM115" s="354">
        <f t="shared" si="41"/>
        <v>1</v>
      </c>
      <c r="AN115" s="354" t="b">
        <f t="shared" si="43"/>
        <v>1</v>
      </c>
    </row>
    <row r="116" spans="1:40" s="354" customFormat="1">
      <c r="A116" s="354" t="str">
        <f t="shared" si="23"/>
        <v>CA12A02550062285</v>
      </c>
      <c r="B116" s="354">
        <f t="shared" si="24"/>
        <v>0</v>
      </c>
      <c r="C116" s="354">
        <f t="shared" si="25"/>
        <v>0</v>
      </c>
      <c r="D116" s="354" t="str">
        <f t="shared" si="26"/>
        <v>CA</v>
      </c>
      <c r="E116" s="354" t="str">
        <f t="shared" si="27"/>
        <v>12</v>
      </c>
      <c r="F116" s="354" t="str">
        <f t="shared" si="28"/>
        <v>A</v>
      </c>
      <c r="G116" s="355" t="str">
        <f t="shared" si="42"/>
        <v>02</v>
      </c>
      <c r="H116" s="232" t="s">
        <v>465</v>
      </c>
      <c r="I116" s="232">
        <v>1269965</v>
      </c>
      <c r="J116" s="233">
        <v>46112</v>
      </c>
      <c r="K116" s="233">
        <v>47542</v>
      </c>
      <c r="L116" s="234">
        <v>550062285</v>
      </c>
      <c r="M116" s="232" t="str">
        <f>IF(ISNA(VLOOKUP(L116,'MASTER DATA'!$A$1:$B$192,2,0)),"",VLOOKUP(L116,'MASTER DATA'!$A$1:$B$192,2,0))</f>
        <v>Gadus S3 V460DM 2_1*770kg_A227</v>
      </c>
      <c r="N116" s="232">
        <v>1</v>
      </c>
      <c r="O116" s="232">
        <f t="shared" si="29"/>
        <v>1</v>
      </c>
      <c r="P116" s="232">
        <f t="shared" si="30"/>
        <v>0</v>
      </c>
      <c r="Q116" s="232">
        <f>VLOOKUP(L116,'MASTER DATA'!$A$1:$E$192,5,0)</f>
        <v>1</v>
      </c>
      <c r="R116" s="234">
        <f>SUMIF('picking of the day'!$H$4:$H$358,WMS!H116&amp;WMS!L116,'picking of the day'!$E$4:$E$358)</f>
        <v>0</v>
      </c>
      <c r="U116" s="114">
        <f>IF(ISNA(VLOOKUP(H116,'data putaway'!$A$1:$E$530,3,0)),0,VLOOKUP(H116,'data putaway'!$A$1:$E$530,3,0))</f>
        <v>0</v>
      </c>
      <c r="V116" s="354">
        <f t="shared" si="31"/>
        <v>1</v>
      </c>
      <c r="W116" s="114">
        <f>IF(ISNA(VLOOKUP(H116,'data putaway'!$A$1:$E$530,2,0)),0,VLOOKUP(H116,'data putaway'!$A$1:$E$530,2,0))</f>
        <v>0</v>
      </c>
      <c r="X116" s="354" t="b">
        <f t="shared" si="32"/>
        <v>0</v>
      </c>
      <c r="Y116" s="354">
        <f>IF(ISNA(VLOOKUP(H116,'data putaway'!$A$1:$E$530,4,0)),0,VLOOKUP(H116,'data putaway'!$A$1:$E$530,4,0))</f>
        <v>0</v>
      </c>
      <c r="Z116" s="113">
        <f>IF(ISNA(VLOOKUP(H116,'data putaway'!$A$1:$E$530,5,0)),0,VLOOKUP(H116,'data putaway'!$A$1:$E$530,5,0))</f>
        <v>0</v>
      </c>
      <c r="AA116" s="354" t="b">
        <f t="shared" si="33"/>
        <v>0</v>
      </c>
      <c r="AB116" s="354" t="b">
        <f t="shared" si="34"/>
        <v>0</v>
      </c>
      <c r="AC116" s="356" t="str">
        <f t="shared" ca="1" si="35"/>
        <v>5 Month,  18 Days</v>
      </c>
      <c r="AD116" s="114" t="str">
        <f t="shared" ca="1" si="44"/>
        <v>3 Year, 5 Month, 10 Days</v>
      </c>
      <c r="AE116" s="114">
        <f t="shared" si="36"/>
        <v>1</v>
      </c>
      <c r="AF116" s="114">
        <f t="shared" si="37"/>
        <v>1</v>
      </c>
      <c r="AG116" s="354" t="str">
        <f t="shared" si="38"/>
        <v>CA12</v>
      </c>
      <c r="AH116" s="114">
        <f>IF(ISNA(VLOOKUP(L116,'MASTER DATA'!$A$1:$F$192,6,0)),0,VLOOKUP(L116,'MASTER DATA'!$A$1:$F$192,6,0))*AE116</f>
        <v>770</v>
      </c>
      <c r="AI116" s="354" t="str">
        <f>VLOOKUP($D116,'warehouse mapping'!$AN$7:$AO$17,2,0)</f>
        <v>Aktif</v>
      </c>
      <c r="AJ116" s="114">
        <f t="shared" si="39"/>
        <v>0</v>
      </c>
      <c r="AK116" s="354" t="str">
        <f t="shared" si="40"/>
        <v/>
      </c>
      <c r="AL116" s="354" t="s">
        <v>3205</v>
      </c>
      <c r="AM116" s="354">
        <f t="shared" si="41"/>
        <v>1</v>
      </c>
      <c r="AN116" s="354" t="b">
        <f t="shared" si="43"/>
        <v>1</v>
      </c>
    </row>
    <row r="117" spans="1:40" s="354" customFormat="1">
      <c r="A117" s="354" t="str">
        <f t="shared" si="23"/>
        <v>CA12B01550062285</v>
      </c>
      <c r="B117" s="354">
        <f t="shared" si="24"/>
        <v>0</v>
      </c>
      <c r="C117" s="354">
        <f t="shared" si="25"/>
        <v>0</v>
      </c>
      <c r="D117" s="354" t="str">
        <f t="shared" si="26"/>
        <v>CA</v>
      </c>
      <c r="E117" s="354" t="str">
        <f t="shared" si="27"/>
        <v>12</v>
      </c>
      <c r="F117" s="354" t="str">
        <f t="shared" si="28"/>
        <v>B</v>
      </c>
      <c r="G117" s="355" t="str">
        <f t="shared" si="42"/>
        <v>01</v>
      </c>
      <c r="H117" s="232" t="s">
        <v>466</v>
      </c>
      <c r="I117" s="232">
        <v>12611617</v>
      </c>
      <c r="J117" s="233">
        <v>46086</v>
      </c>
      <c r="K117" s="233">
        <v>47521</v>
      </c>
      <c r="L117" s="234">
        <v>550062285</v>
      </c>
      <c r="M117" s="232" t="str">
        <f>IF(ISNA(VLOOKUP(L117,'MASTER DATA'!$A$1:$B$192,2,0)),"",VLOOKUP(L117,'MASTER DATA'!$A$1:$B$192,2,0))</f>
        <v>Gadus S3 V460DM 2_1*770kg_A227</v>
      </c>
      <c r="N117" s="232">
        <v>1</v>
      </c>
      <c r="O117" s="232">
        <f t="shared" si="29"/>
        <v>1</v>
      </c>
      <c r="P117" s="232">
        <f t="shared" si="30"/>
        <v>0</v>
      </c>
      <c r="Q117" s="232">
        <f>VLOOKUP(L117,'MASTER DATA'!$A$1:$E$192,5,0)</f>
        <v>1</v>
      </c>
      <c r="R117" s="234">
        <f>SUMIF('picking of the day'!$H$4:$H$358,WMS!H117&amp;WMS!L117,'picking of the day'!$E$4:$E$358)</f>
        <v>0</v>
      </c>
      <c r="U117" s="114">
        <f>IF(ISNA(VLOOKUP(H117,'data putaway'!$A$1:$E$530,3,0)),0,VLOOKUP(H117,'data putaway'!$A$1:$E$530,3,0))</f>
        <v>0</v>
      </c>
      <c r="V117" s="354">
        <f t="shared" si="31"/>
        <v>1</v>
      </c>
      <c r="W117" s="114">
        <f>IF(ISNA(VLOOKUP(H117,'data putaway'!$A$1:$E$530,2,0)),0,VLOOKUP(H117,'data putaway'!$A$1:$E$530,2,0))</f>
        <v>0</v>
      </c>
      <c r="X117" s="354" t="b">
        <f t="shared" si="32"/>
        <v>0</v>
      </c>
      <c r="Y117" s="354">
        <f>IF(ISNA(VLOOKUP(H117,'data putaway'!$A$1:$E$530,4,0)),0,VLOOKUP(H117,'data putaway'!$A$1:$E$530,4,0))</f>
        <v>0</v>
      </c>
      <c r="Z117" s="113">
        <f>IF(ISNA(VLOOKUP(H117,'data putaway'!$A$1:$E$530,5,0)),0,VLOOKUP(H117,'data putaway'!$A$1:$E$530,5,0))</f>
        <v>0</v>
      </c>
      <c r="AA117" s="354" t="b">
        <f t="shared" si="33"/>
        <v>0</v>
      </c>
      <c r="AB117" s="354" t="b">
        <f t="shared" si="34"/>
        <v>0</v>
      </c>
      <c r="AC117" s="356" t="str">
        <f t="shared" ca="1" si="35"/>
        <v>6 Month,  13 Days</v>
      </c>
      <c r="AD117" s="114" t="str">
        <f t="shared" ca="1" si="44"/>
        <v>3 Year, 4 Month, 20 Days</v>
      </c>
      <c r="AE117" s="114">
        <f t="shared" si="36"/>
        <v>1</v>
      </c>
      <c r="AF117" s="114">
        <f t="shared" si="37"/>
        <v>1</v>
      </c>
      <c r="AG117" s="354" t="str">
        <f t="shared" si="38"/>
        <v>CA12</v>
      </c>
      <c r="AH117" s="114">
        <f>IF(ISNA(VLOOKUP(L117,'MASTER DATA'!$A$1:$F$192,6,0)),0,VLOOKUP(L117,'MASTER DATA'!$A$1:$F$192,6,0))*AE117</f>
        <v>770</v>
      </c>
      <c r="AI117" s="354" t="str">
        <f>VLOOKUP($D117,'warehouse mapping'!$AN$7:$AO$17,2,0)</f>
        <v>Aktif</v>
      </c>
      <c r="AJ117" s="114">
        <f t="shared" si="39"/>
        <v>0</v>
      </c>
      <c r="AK117" s="354" t="str">
        <f t="shared" si="40"/>
        <v/>
      </c>
      <c r="AL117" s="354" t="s">
        <v>3205</v>
      </c>
      <c r="AM117" s="354">
        <f t="shared" si="41"/>
        <v>1</v>
      </c>
      <c r="AN117" s="354" t="b">
        <f t="shared" si="43"/>
        <v>1</v>
      </c>
    </row>
    <row r="118" spans="1:40" s="354" customFormat="1">
      <c r="A118" s="354" t="str">
        <f t="shared" si="23"/>
        <v>CA12B02550062285</v>
      </c>
      <c r="B118" s="354">
        <f t="shared" si="24"/>
        <v>0</v>
      </c>
      <c r="C118" s="354">
        <f t="shared" si="25"/>
        <v>0</v>
      </c>
      <c r="D118" s="354" t="str">
        <f t="shared" si="26"/>
        <v>CA</v>
      </c>
      <c r="E118" s="354" t="str">
        <f t="shared" si="27"/>
        <v>12</v>
      </c>
      <c r="F118" s="354" t="str">
        <f t="shared" si="28"/>
        <v>B</v>
      </c>
      <c r="G118" s="355" t="str">
        <f t="shared" si="42"/>
        <v>02</v>
      </c>
      <c r="H118" s="232" t="s">
        <v>467</v>
      </c>
      <c r="I118" s="232">
        <v>12611617</v>
      </c>
      <c r="J118" s="233">
        <v>46086</v>
      </c>
      <c r="K118" s="233">
        <v>47521</v>
      </c>
      <c r="L118" s="234">
        <v>550062285</v>
      </c>
      <c r="M118" s="232" t="str">
        <f>IF(ISNA(VLOOKUP(L118,'MASTER DATA'!$A$1:$B$192,2,0)),"",VLOOKUP(L118,'MASTER DATA'!$A$1:$B$192,2,0))</f>
        <v>Gadus S3 V460DM 2_1*770kg_A227</v>
      </c>
      <c r="N118" s="232">
        <v>1</v>
      </c>
      <c r="O118" s="232">
        <f t="shared" si="29"/>
        <v>1</v>
      </c>
      <c r="P118" s="232">
        <f t="shared" si="30"/>
        <v>0</v>
      </c>
      <c r="Q118" s="232">
        <f>VLOOKUP(L118,'MASTER DATA'!$A$1:$E$192,5,0)</f>
        <v>1</v>
      </c>
      <c r="R118" s="234">
        <f>SUMIF('picking of the day'!$H$4:$H$358,WMS!H118&amp;WMS!L118,'picking of the day'!$E$4:$E$358)</f>
        <v>0</v>
      </c>
      <c r="U118" s="114">
        <f>IF(ISNA(VLOOKUP(H118,'data putaway'!$A$1:$E$530,3,0)),0,VLOOKUP(H118,'data putaway'!$A$1:$E$530,3,0))</f>
        <v>0</v>
      </c>
      <c r="V118" s="354">
        <f t="shared" si="31"/>
        <v>1</v>
      </c>
      <c r="W118" s="114">
        <f>IF(ISNA(VLOOKUP(H118,'data putaway'!$A$1:$E$530,2,0)),0,VLOOKUP(H118,'data putaway'!$A$1:$E$530,2,0))</f>
        <v>0</v>
      </c>
      <c r="X118" s="354" t="b">
        <f t="shared" si="32"/>
        <v>0</v>
      </c>
      <c r="Y118" s="354">
        <f>IF(ISNA(VLOOKUP(H118,'data putaway'!$A$1:$E$530,4,0)),0,VLOOKUP(H118,'data putaway'!$A$1:$E$530,4,0))</f>
        <v>0</v>
      </c>
      <c r="Z118" s="113">
        <f>IF(ISNA(VLOOKUP(H118,'data putaway'!$A$1:$E$530,5,0)),0,VLOOKUP(H118,'data putaway'!$A$1:$E$530,5,0))</f>
        <v>0</v>
      </c>
      <c r="AA118" s="354" t="b">
        <f t="shared" si="33"/>
        <v>0</v>
      </c>
      <c r="AB118" s="354" t="b">
        <f t="shared" si="34"/>
        <v>0</v>
      </c>
      <c r="AC118" s="356" t="str">
        <f t="shared" ca="1" si="35"/>
        <v>6 Month,  13 Days</v>
      </c>
      <c r="AD118" s="114" t="str">
        <f t="shared" ca="1" si="44"/>
        <v>3 Year, 4 Month, 20 Days</v>
      </c>
      <c r="AE118" s="114">
        <f t="shared" si="36"/>
        <v>1</v>
      </c>
      <c r="AF118" s="114">
        <f t="shared" si="37"/>
        <v>1</v>
      </c>
      <c r="AG118" s="354" t="str">
        <f t="shared" si="38"/>
        <v>CA12</v>
      </c>
      <c r="AH118" s="114">
        <f>IF(ISNA(VLOOKUP(L118,'MASTER DATA'!$A$1:$F$192,6,0)),0,VLOOKUP(L118,'MASTER DATA'!$A$1:$F$192,6,0))*AE118</f>
        <v>770</v>
      </c>
      <c r="AI118" s="354" t="str">
        <f>VLOOKUP($D118,'warehouse mapping'!$AN$7:$AO$17,2,0)</f>
        <v>Aktif</v>
      </c>
      <c r="AJ118" s="114">
        <f t="shared" si="39"/>
        <v>0</v>
      </c>
      <c r="AK118" s="354" t="str">
        <f t="shared" si="40"/>
        <v/>
      </c>
      <c r="AL118" s="354" t="s">
        <v>3205</v>
      </c>
      <c r="AM118" s="354">
        <f t="shared" si="41"/>
        <v>1</v>
      </c>
      <c r="AN118" s="354" t="b">
        <f t="shared" si="43"/>
        <v>1</v>
      </c>
    </row>
    <row r="119" spans="1:40" s="354" customFormat="1">
      <c r="A119" s="354" t="str">
        <f t="shared" si="23"/>
        <v>CA12C01550054596</v>
      </c>
      <c r="B119" s="354">
        <f t="shared" si="24"/>
        <v>0</v>
      </c>
      <c r="C119" s="354">
        <f t="shared" si="25"/>
        <v>0</v>
      </c>
      <c r="D119" s="354" t="str">
        <f t="shared" si="26"/>
        <v>CA</v>
      </c>
      <c r="E119" s="354" t="str">
        <f t="shared" si="27"/>
        <v>12</v>
      </c>
      <c r="F119" s="354" t="str">
        <f t="shared" si="28"/>
        <v>C</v>
      </c>
      <c r="G119" s="355" t="str">
        <f t="shared" si="42"/>
        <v>01</v>
      </c>
      <c r="H119" s="232" t="s">
        <v>468</v>
      </c>
      <c r="I119" s="232">
        <v>12663919</v>
      </c>
      <c r="J119" s="233">
        <v>46233</v>
      </c>
      <c r="K119" s="233">
        <v>47638</v>
      </c>
      <c r="L119" s="234">
        <v>550054596</v>
      </c>
      <c r="M119" s="232" t="str">
        <f>IF(ISNA(VLOOKUP(L119,'MASTER DATA'!$A$1:$B$192,2,0)),"",VLOOKUP(L119,'MASTER DATA'!$A$1:$B$192,2,0))</f>
        <v>HinoGEO15W40CI4DH1_1*200L_A04W</v>
      </c>
      <c r="N119" s="232">
        <v>4</v>
      </c>
      <c r="O119" s="232">
        <f t="shared" si="29"/>
        <v>1</v>
      </c>
      <c r="P119" s="232">
        <f t="shared" si="30"/>
        <v>0</v>
      </c>
      <c r="Q119" s="232">
        <f>VLOOKUP(L119,'MASTER DATA'!$A$1:$E$192,5,0)</f>
        <v>4</v>
      </c>
      <c r="R119" s="234">
        <f>SUMIF('picking of the day'!$H$4:$H$358,WMS!H119&amp;WMS!L119,'picking of the day'!$E$4:$E$358)</f>
        <v>0</v>
      </c>
      <c r="U119" s="114">
        <f>IF(ISNA(VLOOKUP(H119,'data putaway'!$A$1:$E$530,3,0)),0,VLOOKUP(H119,'data putaway'!$A$1:$E$530,3,0))</f>
        <v>0</v>
      </c>
      <c r="V119" s="354">
        <f t="shared" si="31"/>
        <v>4</v>
      </c>
      <c r="W119" s="114">
        <f>IF(ISNA(VLOOKUP(H119,'data putaway'!$A$1:$E$530,2,0)),0,VLOOKUP(H119,'data putaway'!$A$1:$E$530,2,0))</f>
        <v>0</v>
      </c>
      <c r="X119" s="354" t="b">
        <f t="shared" si="32"/>
        <v>0</v>
      </c>
      <c r="Y119" s="354">
        <f>IF(ISNA(VLOOKUP(H119,'data putaway'!$A$1:$E$530,4,0)),0,VLOOKUP(H119,'data putaway'!$A$1:$E$530,4,0))</f>
        <v>0</v>
      </c>
      <c r="Z119" s="113">
        <f>IF(ISNA(VLOOKUP(H119,'data putaway'!$A$1:$E$530,5,0)),0,VLOOKUP(H119,'data putaway'!$A$1:$E$530,5,0))</f>
        <v>0</v>
      </c>
      <c r="AA119" s="354" t="b">
        <f t="shared" si="33"/>
        <v>0</v>
      </c>
      <c r="AB119" s="354" t="b">
        <f t="shared" si="34"/>
        <v>0</v>
      </c>
      <c r="AC119" s="356" t="str">
        <f t="shared" ca="1" si="35"/>
        <v>1 Month,  19 Days</v>
      </c>
      <c r="AD119" s="114" t="str">
        <f t="shared" ca="1" si="44"/>
        <v>3 Year, 8 Month, 17 Days</v>
      </c>
      <c r="AE119" s="114">
        <f t="shared" si="36"/>
        <v>4</v>
      </c>
      <c r="AF119" s="114">
        <f t="shared" si="37"/>
        <v>1</v>
      </c>
      <c r="AG119" s="354" t="str">
        <f t="shared" si="38"/>
        <v>CA12</v>
      </c>
      <c r="AH119" s="114">
        <f>IF(ISNA(VLOOKUP(L119,'MASTER DATA'!$A$1:$F$192,6,0)),0,VLOOKUP(L119,'MASTER DATA'!$A$1:$F$192,6,0))*AE119</f>
        <v>800</v>
      </c>
      <c r="AI119" s="354" t="str">
        <f>VLOOKUP($D119,'warehouse mapping'!$AN$7:$AO$17,2,0)</f>
        <v>Aktif</v>
      </c>
      <c r="AJ119" s="114">
        <f t="shared" si="39"/>
        <v>0</v>
      </c>
      <c r="AK119" s="354" t="str">
        <f t="shared" si="40"/>
        <v/>
      </c>
      <c r="AL119" s="354" t="s">
        <v>3025</v>
      </c>
      <c r="AM119" s="354">
        <f t="shared" si="41"/>
        <v>1</v>
      </c>
      <c r="AN119" s="354" t="b">
        <f t="shared" si="43"/>
        <v>1</v>
      </c>
    </row>
    <row r="120" spans="1:40" s="354" customFormat="1">
      <c r="A120" s="354" t="str">
        <f t="shared" si="23"/>
        <v>CA12C02550054596</v>
      </c>
      <c r="B120" s="354">
        <f t="shared" si="24"/>
        <v>0</v>
      </c>
      <c r="C120" s="354">
        <f t="shared" si="25"/>
        <v>0</v>
      </c>
      <c r="D120" s="354" t="str">
        <f t="shared" si="26"/>
        <v>CA</v>
      </c>
      <c r="E120" s="354" t="str">
        <f t="shared" si="27"/>
        <v>12</v>
      </c>
      <c r="F120" s="354" t="str">
        <f t="shared" si="28"/>
        <v>C</v>
      </c>
      <c r="G120" s="355" t="str">
        <f t="shared" si="42"/>
        <v>02</v>
      </c>
      <c r="H120" s="232" t="s">
        <v>469</v>
      </c>
      <c r="I120" s="232">
        <v>12663919</v>
      </c>
      <c r="J120" s="233">
        <v>46233</v>
      </c>
      <c r="K120" s="233">
        <v>47638</v>
      </c>
      <c r="L120" s="234">
        <v>550054596</v>
      </c>
      <c r="M120" s="232" t="str">
        <f>IF(ISNA(VLOOKUP(L120,'MASTER DATA'!$A$1:$B$192,2,0)),"",VLOOKUP(L120,'MASTER DATA'!$A$1:$B$192,2,0))</f>
        <v>HinoGEO15W40CI4DH1_1*200L_A04W</v>
      </c>
      <c r="N120" s="232">
        <v>4</v>
      </c>
      <c r="O120" s="232">
        <f t="shared" si="29"/>
        <v>1</v>
      </c>
      <c r="P120" s="232">
        <f t="shared" si="30"/>
        <v>0</v>
      </c>
      <c r="Q120" s="232">
        <f>VLOOKUP(L120,'MASTER DATA'!$A$1:$E$192,5,0)</f>
        <v>4</v>
      </c>
      <c r="R120" s="234">
        <f>SUMIF('picking of the day'!$H$4:$H$358,WMS!H120&amp;WMS!L120,'picking of the day'!$E$4:$E$358)</f>
        <v>0</v>
      </c>
      <c r="U120" s="114">
        <f>IF(ISNA(VLOOKUP(H120,'data putaway'!$A$1:$E$530,3,0)),0,VLOOKUP(H120,'data putaway'!$A$1:$E$530,3,0))</f>
        <v>0</v>
      </c>
      <c r="V120" s="354">
        <f t="shared" si="31"/>
        <v>4</v>
      </c>
      <c r="W120" s="114">
        <f>IF(ISNA(VLOOKUP(H120,'data putaway'!$A$1:$E$530,2,0)),0,VLOOKUP(H120,'data putaway'!$A$1:$E$530,2,0))</f>
        <v>0</v>
      </c>
      <c r="X120" s="354" t="b">
        <f t="shared" si="32"/>
        <v>0</v>
      </c>
      <c r="Y120" s="354">
        <f>IF(ISNA(VLOOKUP(H120,'data putaway'!$A$1:$E$530,4,0)),0,VLOOKUP(H120,'data putaway'!$A$1:$E$530,4,0))</f>
        <v>0</v>
      </c>
      <c r="Z120" s="113">
        <f>IF(ISNA(VLOOKUP(H120,'data putaway'!$A$1:$E$530,5,0)),0,VLOOKUP(H120,'data putaway'!$A$1:$E$530,5,0))</f>
        <v>0</v>
      </c>
      <c r="AA120" s="354" t="b">
        <f t="shared" si="33"/>
        <v>0</v>
      </c>
      <c r="AB120" s="354" t="b">
        <f t="shared" si="34"/>
        <v>0</v>
      </c>
      <c r="AC120" s="356" t="str">
        <f t="shared" ca="1" si="35"/>
        <v>1 Month,  19 Days</v>
      </c>
      <c r="AD120" s="114" t="str">
        <f t="shared" ca="1" si="44"/>
        <v>3 Year, 8 Month, 17 Days</v>
      </c>
      <c r="AE120" s="114">
        <f t="shared" si="36"/>
        <v>4</v>
      </c>
      <c r="AF120" s="114">
        <f t="shared" si="37"/>
        <v>1</v>
      </c>
      <c r="AG120" s="354" t="str">
        <f t="shared" si="38"/>
        <v>CA12</v>
      </c>
      <c r="AH120" s="114">
        <f>IF(ISNA(VLOOKUP(L120,'MASTER DATA'!$A$1:$F$192,6,0)),0,VLOOKUP(L120,'MASTER DATA'!$A$1:$F$192,6,0))*AE120</f>
        <v>800</v>
      </c>
      <c r="AI120" s="354" t="str">
        <f>VLOOKUP($D120,'warehouse mapping'!$AN$7:$AO$17,2,0)</f>
        <v>Aktif</v>
      </c>
      <c r="AJ120" s="114">
        <f t="shared" si="39"/>
        <v>0</v>
      </c>
      <c r="AK120" s="354" t="str">
        <f t="shared" si="40"/>
        <v/>
      </c>
      <c r="AL120" s="354" t="s">
        <v>3025</v>
      </c>
      <c r="AM120" s="354">
        <f t="shared" si="41"/>
        <v>1</v>
      </c>
      <c r="AN120" s="354" t="b">
        <f t="shared" si="43"/>
        <v>1</v>
      </c>
    </row>
    <row r="121" spans="1:40" s="354" customFormat="1">
      <c r="A121" s="354" t="str">
        <f t="shared" si="23"/>
        <v>CA12D01550070612</v>
      </c>
      <c r="B121" s="354">
        <f t="shared" si="24"/>
        <v>0</v>
      </c>
      <c r="C121" s="354">
        <f t="shared" si="25"/>
        <v>0</v>
      </c>
      <c r="D121" s="354" t="str">
        <f t="shared" si="26"/>
        <v>CA</v>
      </c>
      <c r="E121" s="354" t="str">
        <f t="shared" si="27"/>
        <v>12</v>
      </c>
      <c r="F121" s="354" t="str">
        <f t="shared" si="28"/>
        <v>D</v>
      </c>
      <c r="G121" s="355" t="str">
        <f t="shared" si="42"/>
        <v>01</v>
      </c>
      <c r="H121" s="232" t="s">
        <v>470</v>
      </c>
      <c r="I121" s="232" t="s">
        <v>3316</v>
      </c>
      <c r="J121" s="233">
        <v>46263</v>
      </c>
      <c r="K121" s="233">
        <v>47714</v>
      </c>
      <c r="L121" s="234">
        <v>550070612</v>
      </c>
      <c r="M121" s="232" t="str">
        <f>IF(ISNA(VLOOKUP(L121,'MASTER DATA'!$A$1:$B$192,2,0)),"",VLOOKUP(L121,'MASTER DATA'!$A$1:$B$192,2,0))</f>
        <v>HlxHX610W40SP_12*1L_A04W</v>
      </c>
      <c r="N121" s="232">
        <v>44</v>
      </c>
      <c r="O121" s="232">
        <f t="shared" si="29"/>
        <v>1</v>
      </c>
      <c r="P121" s="232">
        <f t="shared" si="30"/>
        <v>0</v>
      </c>
      <c r="Q121" s="232">
        <f>VLOOKUP(L121,'MASTER DATA'!$A$1:$E$192,5,0)</f>
        <v>44</v>
      </c>
      <c r="R121" s="234">
        <f>SUMIF('picking of the day'!$H$4:$H$358,WMS!H121&amp;WMS!L121,'picking of the day'!$E$4:$E$358)</f>
        <v>0</v>
      </c>
      <c r="U121" s="114">
        <f>IF(ISNA(VLOOKUP(H121,'data putaway'!$A$1:$E$530,3,0)),0,VLOOKUP(H121,'data putaway'!$A$1:$E$530,3,0))</f>
        <v>0</v>
      </c>
      <c r="V121" s="354">
        <f t="shared" si="31"/>
        <v>44</v>
      </c>
      <c r="W121" s="114">
        <f>IF(ISNA(VLOOKUP(H121,'data putaway'!$A$1:$E$530,2,0)),0,VLOOKUP(H121,'data putaway'!$A$1:$E$530,2,0))</f>
        <v>0</v>
      </c>
      <c r="X121" s="354" t="b">
        <f t="shared" si="32"/>
        <v>0</v>
      </c>
      <c r="Y121" s="354">
        <f>IF(ISNA(VLOOKUP(H121,'data putaway'!$A$1:$E$530,4,0)),0,VLOOKUP(H121,'data putaway'!$A$1:$E$530,4,0))</f>
        <v>0</v>
      </c>
      <c r="Z121" s="113">
        <f>IF(ISNA(VLOOKUP(H121,'data putaway'!$A$1:$E$530,5,0)),0,VLOOKUP(H121,'data putaway'!$A$1:$E$530,5,0))</f>
        <v>0</v>
      </c>
      <c r="AA121" s="354" t="b">
        <f t="shared" si="33"/>
        <v>0</v>
      </c>
      <c r="AB121" s="354" t="b">
        <f t="shared" si="34"/>
        <v>0</v>
      </c>
      <c r="AC121" s="356" t="str">
        <f t="shared" ca="1" si="35"/>
        <v>0 Month,  20 Days</v>
      </c>
      <c r="AD121" s="114" t="str">
        <f t="shared" ca="1" si="44"/>
        <v>3 Year, 11 Month, 1 Days</v>
      </c>
      <c r="AE121" s="114">
        <f t="shared" si="36"/>
        <v>44</v>
      </c>
      <c r="AF121" s="114">
        <f t="shared" si="37"/>
        <v>1</v>
      </c>
      <c r="AG121" s="354" t="str">
        <f t="shared" si="38"/>
        <v>CA12</v>
      </c>
      <c r="AH121" s="114">
        <f>IF(ISNA(VLOOKUP(L121,'MASTER DATA'!$A$1:$F$192,6,0)),0,VLOOKUP(L121,'MASTER DATA'!$A$1:$F$192,6,0))*AE121</f>
        <v>528</v>
      </c>
      <c r="AI121" s="354" t="str">
        <f>VLOOKUP($D121,'warehouse mapping'!$AN$7:$AO$17,2,0)</f>
        <v>Aktif</v>
      </c>
      <c r="AJ121" s="114">
        <f t="shared" si="39"/>
        <v>0</v>
      </c>
      <c r="AK121" s="354" t="str">
        <f t="shared" si="40"/>
        <v/>
      </c>
      <c r="AL121" s="354" t="s">
        <v>170</v>
      </c>
      <c r="AM121" s="354">
        <f t="shared" si="41"/>
        <v>1</v>
      </c>
      <c r="AN121" s="354" t="b">
        <f t="shared" si="43"/>
        <v>1</v>
      </c>
    </row>
    <row r="122" spans="1:40" s="354" customFormat="1">
      <c r="A122" s="354" t="str">
        <f t="shared" si="23"/>
        <v>CA12D02550070612</v>
      </c>
      <c r="B122" s="354">
        <f t="shared" si="24"/>
        <v>0</v>
      </c>
      <c r="C122" s="354">
        <f t="shared" si="25"/>
        <v>0</v>
      </c>
      <c r="D122" s="354" t="str">
        <f t="shared" si="26"/>
        <v>CA</v>
      </c>
      <c r="E122" s="354" t="str">
        <f t="shared" si="27"/>
        <v>12</v>
      </c>
      <c r="F122" s="354" t="str">
        <f t="shared" si="28"/>
        <v>D</v>
      </c>
      <c r="G122" s="355" t="str">
        <f t="shared" si="42"/>
        <v>02</v>
      </c>
      <c r="H122" s="232" t="s">
        <v>471</v>
      </c>
      <c r="I122" s="232" t="s">
        <v>3316</v>
      </c>
      <c r="J122" s="233">
        <v>46263</v>
      </c>
      <c r="K122" s="233">
        <v>47714</v>
      </c>
      <c r="L122" s="234">
        <v>550070612</v>
      </c>
      <c r="M122" s="232" t="str">
        <f>IF(ISNA(VLOOKUP(L122,'MASTER DATA'!$A$1:$B$192,2,0)),"",VLOOKUP(L122,'MASTER DATA'!$A$1:$B$192,2,0))</f>
        <v>HlxHX610W40SP_12*1L_A04W</v>
      </c>
      <c r="N122" s="232">
        <v>44</v>
      </c>
      <c r="O122" s="232">
        <f t="shared" si="29"/>
        <v>1</v>
      </c>
      <c r="P122" s="232">
        <f t="shared" si="30"/>
        <v>0</v>
      </c>
      <c r="Q122" s="232">
        <f>VLOOKUP(L122,'MASTER DATA'!$A$1:$E$192,5,0)</f>
        <v>44</v>
      </c>
      <c r="R122" s="234">
        <f>SUMIF('picking of the day'!$H$4:$H$358,WMS!H122&amp;WMS!L122,'picking of the day'!$E$4:$E$358)</f>
        <v>0</v>
      </c>
      <c r="U122" s="114">
        <f>IF(ISNA(VLOOKUP(H122,'data putaway'!$A$1:$E$530,3,0)),0,VLOOKUP(H122,'data putaway'!$A$1:$E$530,3,0))</f>
        <v>0</v>
      </c>
      <c r="V122" s="354">
        <f t="shared" si="31"/>
        <v>44</v>
      </c>
      <c r="W122" s="114">
        <f>IF(ISNA(VLOOKUP(H122,'data putaway'!$A$1:$E$530,2,0)),0,VLOOKUP(H122,'data putaway'!$A$1:$E$530,2,0))</f>
        <v>0</v>
      </c>
      <c r="X122" s="354" t="b">
        <f t="shared" si="32"/>
        <v>0</v>
      </c>
      <c r="Y122" s="354">
        <f>IF(ISNA(VLOOKUP(H122,'data putaway'!$A$1:$E$530,4,0)),0,VLOOKUP(H122,'data putaway'!$A$1:$E$530,4,0))</f>
        <v>0</v>
      </c>
      <c r="Z122" s="113">
        <f>IF(ISNA(VLOOKUP(H122,'data putaway'!$A$1:$E$530,5,0)),0,VLOOKUP(H122,'data putaway'!$A$1:$E$530,5,0))</f>
        <v>0</v>
      </c>
      <c r="AA122" s="354" t="b">
        <f t="shared" si="33"/>
        <v>0</v>
      </c>
      <c r="AB122" s="354" t="b">
        <f t="shared" si="34"/>
        <v>0</v>
      </c>
      <c r="AC122" s="356" t="str">
        <f t="shared" ca="1" si="35"/>
        <v>0 Month,  20 Days</v>
      </c>
      <c r="AD122" s="114" t="str">
        <f t="shared" ca="1" si="44"/>
        <v>3 Year, 11 Month, 1 Days</v>
      </c>
      <c r="AE122" s="114">
        <f t="shared" si="36"/>
        <v>44</v>
      </c>
      <c r="AF122" s="114">
        <f t="shared" si="37"/>
        <v>1</v>
      </c>
      <c r="AG122" s="354" t="str">
        <f t="shared" si="38"/>
        <v>CA12</v>
      </c>
      <c r="AH122" s="114">
        <f>IF(ISNA(VLOOKUP(L122,'MASTER DATA'!$A$1:$F$192,6,0)),0,VLOOKUP(L122,'MASTER DATA'!$A$1:$F$192,6,0))*AE122</f>
        <v>528</v>
      </c>
      <c r="AI122" s="354" t="str">
        <f>VLOOKUP($D122,'warehouse mapping'!$AN$7:$AO$17,2,0)</f>
        <v>Aktif</v>
      </c>
      <c r="AJ122" s="114">
        <f t="shared" si="39"/>
        <v>0</v>
      </c>
      <c r="AK122" s="354" t="str">
        <f t="shared" si="40"/>
        <v/>
      </c>
      <c r="AL122" s="354" t="s">
        <v>170</v>
      </c>
      <c r="AM122" s="354">
        <f t="shared" si="41"/>
        <v>1</v>
      </c>
      <c r="AN122" s="354" t="b">
        <f t="shared" si="43"/>
        <v>1</v>
      </c>
    </row>
    <row r="123" spans="1:40" s="354" customFormat="1">
      <c r="A123" s="354" t="str">
        <f t="shared" si="23"/>
        <v>CA12E01550071397</v>
      </c>
      <c r="B123" s="354">
        <f t="shared" si="24"/>
        <v>0</v>
      </c>
      <c r="C123" s="354">
        <f t="shared" si="25"/>
        <v>0</v>
      </c>
      <c r="D123" s="354" t="str">
        <f t="shared" si="26"/>
        <v>CA</v>
      </c>
      <c r="E123" s="354" t="str">
        <f t="shared" si="27"/>
        <v>12</v>
      </c>
      <c r="F123" s="354" t="str">
        <f t="shared" si="28"/>
        <v>E</v>
      </c>
      <c r="G123" s="355" t="str">
        <f t="shared" si="42"/>
        <v>01</v>
      </c>
      <c r="H123" s="232" t="s">
        <v>472</v>
      </c>
      <c r="I123" s="232" t="s">
        <v>3514</v>
      </c>
      <c r="J123" s="233">
        <v>46274</v>
      </c>
      <c r="K123" s="233">
        <v>47727</v>
      </c>
      <c r="L123" s="234">
        <v>550071397</v>
      </c>
      <c r="M123" s="232" t="str">
        <f>IF(ISNA(VLOOKUP(L123,'MASTER DATA'!$A$1:$B$192,2,0)),"",VLOOKUP(L123,'MASTER DATA'!$A$1:$B$192,2,0))</f>
        <v>HelixHX515W40SNCF_4*4L_A04W</v>
      </c>
      <c r="N123" s="232">
        <v>36</v>
      </c>
      <c r="O123" s="232">
        <f t="shared" si="29"/>
        <v>1</v>
      </c>
      <c r="P123" s="232">
        <f t="shared" si="30"/>
        <v>0</v>
      </c>
      <c r="Q123" s="232">
        <f>VLOOKUP(L123,'MASTER DATA'!$A$1:$E$192,5,0)</f>
        <v>36</v>
      </c>
      <c r="R123" s="234">
        <f>SUMIF('picking of the day'!$H$4:$H$358,WMS!H123&amp;WMS!L123,'picking of the day'!$E$4:$E$358)</f>
        <v>0</v>
      </c>
      <c r="U123" s="114">
        <f>IF(ISNA(VLOOKUP(H123,'data putaway'!$A$1:$E$530,3,0)),0,VLOOKUP(H123,'data putaway'!$A$1:$E$530,3,0))</f>
        <v>0</v>
      </c>
      <c r="V123" s="354">
        <f t="shared" si="31"/>
        <v>36</v>
      </c>
      <c r="W123" s="114">
        <f>IF(ISNA(VLOOKUP(H123,'data putaway'!$A$1:$E$530,2,0)),0,VLOOKUP(H123,'data putaway'!$A$1:$E$530,2,0))</f>
        <v>0</v>
      </c>
      <c r="X123" s="354" t="b">
        <f t="shared" si="32"/>
        <v>0</v>
      </c>
      <c r="Y123" s="354">
        <f>IF(ISNA(VLOOKUP(H123,'data putaway'!$A$1:$E$530,4,0)),0,VLOOKUP(H123,'data putaway'!$A$1:$E$530,4,0))</f>
        <v>0</v>
      </c>
      <c r="Z123" s="113">
        <f>IF(ISNA(VLOOKUP(H123,'data putaway'!$A$1:$E$530,5,0)),0,VLOOKUP(H123,'data putaway'!$A$1:$E$530,5,0))</f>
        <v>0</v>
      </c>
      <c r="AA123" s="354" t="b">
        <f t="shared" si="33"/>
        <v>0</v>
      </c>
      <c r="AB123" s="354" t="b">
        <f t="shared" si="34"/>
        <v>0</v>
      </c>
      <c r="AC123" s="356" t="str">
        <f t="shared" ca="1" si="35"/>
        <v>0 Month,  9 Days</v>
      </c>
      <c r="AD123" s="114" t="str">
        <f t="shared" ca="1" si="44"/>
        <v>3 Year, 11 Month, 14 Days</v>
      </c>
      <c r="AE123" s="114">
        <f t="shared" si="36"/>
        <v>36</v>
      </c>
      <c r="AF123" s="114">
        <f t="shared" si="37"/>
        <v>1</v>
      </c>
      <c r="AG123" s="354" t="str">
        <f t="shared" si="38"/>
        <v>CA12</v>
      </c>
      <c r="AH123" s="114">
        <f>IF(ISNA(VLOOKUP(L123,'MASTER DATA'!$A$1:$F$192,6,0)),0,VLOOKUP(L123,'MASTER DATA'!$A$1:$F$192,6,0))*AE123</f>
        <v>576</v>
      </c>
      <c r="AI123" s="354" t="str">
        <f>VLOOKUP($D123,'warehouse mapping'!$AN$7:$AO$17,2,0)</f>
        <v>Aktif</v>
      </c>
      <c r="AJ123" s="114">
        <f t="shared" si="39"/>
        <v>0</v>
      </c>
      <c r="AK123" s="354" t="str">
        <f t="shared" si="40"/>
        <v/>
      </c>
      <c r="AL123" s="354" t="s">
        <v>170</v>
      </c>
      <c r="AM123" s="354">
        <f t="shared" si="41"/>
        <v>1</v>
      </c>
      <c r="AN123" s="354" t="b">
        <f t="shared" si="43"/>
        <v>1</v>
      </c>
    </row>
    <row r="124" spans="1:40" s="354" customFormat="1">
      <c r="A124" s="354" t="str">
        <f t="shared" si="23"/>
        <v>CA12E02550071397</v>
      </c>
      <c r="B124" s="354">
        <f t="shared" si="24"/>
        <v>0</v>
      </c>
      <c r="C124" s="354">
        <f t="shared" si="25"/>
        <v>0</v>
      </c>
      <c r="D124" s="354" t="str">
        <f t="shared" si="26"/>
        <v>CA</v>
      </c>
      <c r="E124" s="354" t="str">
        <f t="shared" si="27"/>
        <v>12</v>
      </c>
      <c r="F124" s="354" t="str">
        <f t="shared" si="28"/>
        <v>E</v>
      </c>
      <c r="G124" s="355" t="str">
        <f t="shared" si="42"/>
        <v>02</v>
      </c>
      <c r="H124" s="232" t="s">
        <v>473</v>
      </c>
      <c r="I124" s="232" t="s">
        <v>3514</v>
      </c>
      <c r="J124" s="233">
        <v>46274</v>
      </c>
      <c r="K124" s="233">
        <v>47727</v>
      </c>
      <c r="L124" s="234">
        <v>550071397</v>
      </c>
      <c r="M124" s="232" t="str">
        <f>IF(ISNA(VLOOKUP(L124,'MASTER DATA'!$A$1:$B$192,2,0)),"",VLOOKUP(L124,'MASTER DATA'!$A$1:$B$192,2,0))</f>
        <v>HelixHX515W40SNCF_4*4L_A04W</v>
      </c>
      <c r="N124" s="232">
        <v>36</v>
      </c>
      <c r="O124" s="232">
        <f t="shared" si="29"/>
        <v>1</v>
      </c>
      <c r="P124" s="232">
        <f t="shared" si="30"/>
        <v>0</v>
      </c>
      <c r="Q124" s="232">
        <f>VLOOKUP(L124,'MASTER DATA'!$A$1:$E$192,5,0)</f>
        <v>36</v>
      </c>
      <c r="R124" s="234">
        <f>SUMIF('picking of the day'!$H$4:$H$358,WMS!H124&amp;WMS!L124,'picking of the day'!$E$4:$E$358)</f>
        <v>0</v>
      </c>
      <c r="U124" s="114">
        <f>IF(ISNA(VLOOKUP(H124,'data putaway'!$A$1:$E$530,3,0)),0,VLOOKUP(H124,'data putaway'!$A$1:$E$530,3,0))</f>
        <v>0</v>
      </c>
      <c r="V124" s="354">
        <f t="shared" si="31"/>
        <v>36</v>
      </c>
      <c r="W124" s="114">
        <f>IF(ISNA(VLOOKUP(H124,'data putaway'!$A$1:$E$530,2,0)),0,VLOOKUP(H124,'data putaway'!$A$1:$E$530,2,0))</f>
        <v>0</v>
      </c>
      <c r="X124" s="354" t="b">
        <f t="shared" si="32"/>
        <v>0</v>
      </c>
      <c r="Y124" s="354">
        <f>IF(ISNA(VLOOKUP(H124,'data putaway'!$A$1:$E$530,4,0)),0,VLOOKUP(H124,'data putaway'!$A$1:$E$530,4,0))</f>
        <v>0</v>
      </c>
      <c r="Z124" s="113">
        <f>IF(ISNA(VLOOKUP(H124,'data putaway'!$A$1:$E$530,5,0)),0,VLOOKUP(H124,'data putaway'!$A$1:$E$530,5,0))</f>
        <v>0</v>
      </c>
      <c r="AA124" s="354" t="b">
        <f t="shared" si="33"/>
        <v>0</v>
      </c>
      <c r="AB124" s="354" t="b">
        <f t="shared" si="34"/>
        <v>0</v>
      </c>
      <c r="AC124" s="356" t="str">
        <f t="shared" ca="1" si="35"/>
        <v>0 Month,  9 Days</v>
      </c>
      <c r="AD124" s="114" t="str">
        <f t="shared" ca="1" si="44"/>
        <v>3 Year, 11 Month, 14 Days</v>
      </c>
      <c r="AE124" s="114">
        <f t="shared" si="36"/>
        <v>36</v>
      </c>
      <c r="AF124" s="114">
        <f t="shared" si="37"/>
        <v>1</v>
      </c>
      <c r="AG124" s="354" t="str">
        <f t="shared" si="38"/>
        <v>CA12</v>
      </c>
      <c r="AH124" s="114">
        <f>IF(ISNA(VLOOKUP(L124,'MASTER DATA'!$A$1:$F$192,6,0)),0,VLOOKUP(L124,'MASTER DATA'!$A$1:$F$192,6,0))*AE124</f>
        <v>576</v>
      </c>
      <c r="AI124" s="354" t="str">
        <f>VLOOKUP($D124,'warehouse mapping'!$AN$7:$AO$17,2,0)</f>
        <v>Aktif</v>
      </c>
      <c r="AJ124" s="114">
        <f t="shared" si="39"/>
        <v>0</v>
      </c>
      <c r="AK124" s="354" t="str">
        <f t="shared" si="40"/>
        <v/>
      </c>
      <c r="AL124" s="354" t="s">
        <v>170</v>
      </c>
      <c r="AM124" s="354">
        <f t="shared" si="41"/>
        <v>1</v>
      </c>
      <c r="AN124" s="354" t="b">
        <f t="shared" si="43"/>
        <v>1</v>
      </c>
    </row>
    <row r="125" spans="1:40" s="354" customFormat="1">
      <c r="A125" s="354" t="str">
        <f t="shared" si="23"/>
        <v>CA13A01550062285</v>
      </c>
      <c r="B125" s="354">
        <f t="shared" si="24"/>
        <v>0</v>
      </c>
      <c r="C125" s="354">
        <f t="shared" si="25"/>
        <v>0</v>
      </c>
      <c r="D125" s="354" t="str">
        <f t="shared" si="26"/>
        <v>CA</v>
      </c>
      <c r="E125" s="354" t="str">
        <f t="shared" si="27"/>
        <v>13</v>
      </c>
      <c r="F125" s="354" t="str">
        <f t="shared" si="28"/>
        <v>A</v>
      </c>
      <c r="G125" s="355" t="str">
        <f t="shared" si="42"/>
        <v>01</v>
      </c>
      <c r="H125" s="232" t="s">
        <v>474</v>
      </c>
      <c r="I125" s="232">
        <v>1269965</v>
      </c>
      <c r="J125" s="233">
        <v>46112</v>
      </c>
      <c r="K125" s="233">
        <v>47542</v>
      </c>
      <c r="L125" s="234">
        <v>550062285</v>
      </c>
      <c r="M125" s="232" t="str">
        <f>IF(ISNA(VLOOKUP(L125,'MASTER DATA'!$A$1:$B$192,2,0)),"",VLOOKUP(L125,'MASTER DATA'!$A$1:$B$192,2,0))</f>
        <v>Gadus S3 V460DM 2_1*770kg_A227</v>
      </c>
      <c r="N125" s="232">
        <v>1</v>
      </c>
      <c r="O125" s="232">
        <f t="shared" si="29"/>
        <v>1</v>
      </c>
      <c r="P125" s="232">
        <f t="shared" si="30"/>
        <v>0</v>
      </c>
      <c r="Q125" s="232">
        <f>VLOOKUP(L125,'MASTER DATA'!$A$1:$E$192,5,0)</f>
        <v>1</v>
      </c>
      <c r="R125" s="234">
        <f>SUMIF('picking of the day'!$H$4:$H$358,WMS!H125&amp;WMS!L125,'picking of the day'!$E$4:$E$358)</f>
        <v>0</v>
      </c>
      <c r="U125" s="114">
        <f>IF(ISNA(VLOOKUP(H125,'data putaway'!$A$1:$E$530,3,0)),0,VLOOKUP(H125,'data putaway'!$A$1:$E$530,3,0))</f>
        <v>0</v>
      </c>
      <c r="V125" s="354">
        <f t="shared" si="31"/>
        <v>1</v>
      </c>
      <c r="W125" s="114">
        <f>IF(ISNA(VLOOKUP(H125,'data putaway'!$A$1:$E$530,2,0)),0,VLOOKUP(H125,'data putaway'!$A$1:$E$530,2,0))</f>
        <v>0</v>
      </c>
      <c r="X125" s="354" t="b">
        <f t="shared" si="32"/>
        <v>0</v>
      </c>
      <c r="Y125" s="354">
        <f>IF(ISNA(VLOOKUP(H125,'data putaway'!$A$1:$E$530,4,0)),0,VLOOKUP(H125,'data putaway'!$A$1:$E$530,4,0))</f>
        <v>0</v>
      </c>
      <c r="Z125" s="113">
        <f>IF(ISNA(VLOOKUP(H125,'data putaway'!$A$1:$E$530,5,0)),0,VLOOKUP(H125,'data putaway'!$A$1:$E$530,5,0))</f>
        <v>0</v>
      </c>
      <c r="AA125" s="354" t="b">
        <f t="shared" si="33"/>
        <v>0</v>
      </c>
      <c r="AB125" s="354" t="b">
        <f t="shared" si="34"/>
        <v>0</v>
      </c>
      <c r="AC125" s="356" t="str">
        <f t="shared" ca="1" si="35"/>
        <v>5 Month,  18 Days</v>
      </c>
      <c r="AD125" s="114" t="str">
        <f t="shared" ca="1" si="44"/>
        <v>3 Year, 5 Month, 10 Days</v>
      </c>
      <c r="AE125" s="114">
        <f t="shared" si="36"/>
        <v>1</v>
      </c>
      <c r="AF125" s="114">
        <f t="shared" si="37"/>
        <v>1</v>
      </c>
      <c r="AG125" s="354" t="str">
        <f t="shared" si="38"/>
        <v>CA13</v>
      </c>
      <c r="AH125" s="114">
        <f>IF(ISNA(VLOOKUP(L125,'MASTER DATA'!$A$1:$F$192,6,0)),0,VLOOKUP(L125,'MASTER DATA'!$A$1:$F$192,6,0))*AE125</f>
        <v>770</v>
      </c>
      <c r="AI125" s="354" t="str">
        <f>VLOOKUP($D125,'warehouse mapping'!$AN$7:$AO$17,2,0)</f>
        <v>Aktif</v>
      </c>
      <c r="AJ125" s="114">
        <f t="shared" si="39"/>
        <v>0</v>
      </c>
      <c r="AK125" s="354" t="str">
        <f t="shared" si="40"/>
        <v/>
      </c>
      <c r="AL125" s="354" t="s">
        <v>3205</v>
      </c>
      <c r="AM125" s="354">
        <f t="shared" si="41"/>
        <v>1</v>
      </c>
      <c r="AN125" s="354" t="b">
        <f t="shared" si="43"/>
        <v>1</v>
      </c>
    </row>
    <row r="126" spans="1:40" s="354" customFormat="1">
      <c r="A126" s="354" t="str">
        <f t="shared" si="23"/>
        <v>CA13A02550062285</v>
      </c>
      <c r="B126" s="354">
        <f t="shared" si="24"/>
        <v>0</v>
      </c>
      <c r="C126" s="354">
        <f t="shared" si="25"/>
        <v>0</v>
      </c>
      <c r="D126" s="354" t="str">
        <f t="shared" si="26"/>
        <v>CA</v>
      </c>
      <c r="E126" s="354" t="str">
        <f t="shared" si="27"/>
        <v>13</v>
      </c>
      <c r="F126" s="354" t="str">
        <f t="shared" si="28"/>
        <v>A</v>
      </c>
      <c r="G126" s="355" t="str">
        <f t="shared" si="42"/>
        <v>02</v>
      </c>
      <c r="H126" s="232" t="s">
        <v>475</v>
      </c>
      <c r="I126" s="232">
        <v>1269965</v>
      </c>
      <c r="J126" s="233">
        <v>46112</v>
      </c>
      <c r="K126" s="233">
        <v>47542</v>
      </c>
      <c r="L126" s="234">
        <v>550062285</v>
      </c>
      <c r="M126" s="232" t="str">
        <f>IF(ISNA(VLOOKUP(L126,'MASTER DATA'!$A$1:$B$192,2,0)),"",VLOOKUP(L126,'MASTER DATA'!$A$1:$B$192,2,0))</f>
        <v>Gadus S3 V460DM 2_1*770kg_A227</v>
      </c>
      <c r="N126" s="232">
        <v>1</v>
      </c>
      <c r="O126" s="232">
        <f t="shared" si="29"/>
        <v>1</v>
      </c>
      <c r="P126" s="232">
        <f t="shared" si="30"/>
        <v>0</v>
      </c>
      <c r="Q126" s="232">
        <f>VLOOKUP(L126,'MASTER DATA'!$A$1:$E$192,5,0)</f>
        <v>1</v>
      </c>
      <c r="R126" s="234">
        <f>SUMIF('picking of the day'!$H$4:$H$358,WMS!H126&amp;WMS!L126,'picking of the day'!$E$4:$E$358)</f>
        <v>0</v>
      </c>
      <c r="U126" s="114">
        <f>IF(ISNA(VLOOKUP(H126,'data putaway'!$A$1:$E$530,3,0)),0,VLOOKUP(H126,'data putaway'!$A$1:$E$530,3,0))</f>
        <v>0</v>
      </c>
      <c r="V126" s="354">
        <f t="shared" si="31"/>
        <v>1</v>
      </c>
      <c r="W126" s="114">
        <f>IF(ISNA(VLOOKUP(H126,'data putaway'!$A$1:$E$530,2,0)),0,VLOOKUP(H126,'data putaway'!$A$1:$E$530,2,0))</f>
        <v>0</v>
      </c>
      <c r="X126" s="354" t="b">
        <f t="shared" si="32"/>
        <v>0</v>
      </c>
      <c r="Y126" s="354">
        <f>IF(ISNA(VLOOKUP(H126,'data putaway'!$A$1:$E$530,4,0)),0,VLOOKUP(H126,'data putaway'!$A$1:$E$530,4,0))</f>
        <v>0</v>
      </c>
      <c r="Z126" s="113">
        <f>IF(ISNA(VLOOKUP(H126,'data putaway'!$A$1:$E$530,5,0)),0,VLOOKUP(H126,'data putaway'!$A$1:$E$530,5,0))</f>
        <v>0</v>
      </c>
      <c r="AA126" s="354" t="b">
        <f t="shared" si="33"/>
        <v>0</v>
      </c>
      <c r="AB126" s="354" t="b">
        <f t="shared" si="34"/>
        <v>0</v>
      </c>
      <c r="AC126" s="356" t="str">
        <f t="shared" ca="1" si="35"/>
        <v>5 Month,  18 Days</v>
      </c>
      <c r="AD126" s="114" t="str">
        <f t="shared" ca="1" si="44"/>
        <v>3 Year, 5 Month, 10 Days</v>
      </c>
      <c r="AE126" s="114">
        <f t="shared" si="36"/>
        <v>1</v>
      </c>
      <c r="AF126" s="114">
        <f t="shared" si="37"/>
        <v>1</v>
      </c>
      <c r="AG126" s="354" t="str">
        <f t="shared" si="38"/>
        <v>CA13</v>
      </c>
      <c r="AH126" s="114">
        <f>IF(ISNA(VLOOKUP(L126,'MASTER DATA'!$A$1:$F$192,6,0)),0,VLOOKUP(L126,'MASTER DATA'!$A$1:$F$192,6,0))*AE126</f>
        <v>770</v>
      </c>
      <c r="AI126" s="354" t="str">
        <f>VLOOKUP($D126,'warehouse mapping'!$AN$7:$AO$17,2,0)</f>
        <v>Aktif</v>
      </c>
      <c r="AJ126" s="114">
        <f t="shared" si="39"/>
        <v>0</v>
      </c>
      <c r="AK126" s="354" t="str">
        <f t="shared" si="40"/>
        <v/>
      </c>
      <c r="AL126" s="354" t="s">
        <v>3205</v>
      </c>
      <c r="AM126" s="354">
        <f t="shared" si="41"/>
        <v>1</v>
      </c>
      <c r="AN126" s="354" t="b">
        <f t="shared" si="43"/>
        <v>1</v>
      </c>
    </row>
    <row r="127" spans="1:40" s="354" customFormat="1">
      <c r="A127" s="354" t="str">
        <f t="shared" si="23"/>
        <v>CA13B01550062285</v>
      </c>
      <c r="B127" s="354">
        <f t="shared" si="24"/>
        <v>0</v>
      </c>
      <c r="C127" s="354">
        <f t="shared" si="25"/>
        <v>0</v>
      </c>
      <c r="D127" s="354" t="str">
        <f t="shared" si="26"/>
        <v>CA</v>
      </c>
      <c r="E127" s="354" t="str">
        <f t="shared" si="27"/>
        <v>13</v>
      </c>
      <c r="F127" s="354" t="str">
        <f t="shared" si="28"/>
        <v>B</v>
      </c>
      <c r="G127" s="355" t="str">
        <f t="shared" si="42"/>
        <v>01</v>
      </c>
      <c r="H127" s="232" t="s">
        <v>476</v>
      </c>
      <c r="I127" s="232">
        <v>12611617</v>
      </c>
      <c r="J127" s="233">
        <v>46086</v>
      </c>
      <c r="K127" s="233">
        <v>47521</v>
      </c>
      <c r="L127" s="234">
        <v>550062285</v>
      </c>
      <c r="M127" s="232" t="str">
        <f>IF(ISNA(VLOOKUP(L127,'MASTER DATA'!$A$1:$B$192,2,0)),"",VLOOKUP(L127,'MASTER DATA'!$A$1:$B$192,2,0))</f>
        <v>Gadus S3 V460DM 2_1*770kg_A227</v>
      </c>
      <c r="N127" s="232">
        <v>1</v>
      </c>
      <c r="O127" s="232">
        <f t="shared" si="29"/>
        <v>1</v>
      </c>
      <c r="P127" s="232">
        <f t="shared" si="30"/>
        <v>0</v>
      </c>
      <c r="Q127" s="232">
        <f>VLOOKUP(L127,'MASTER DATA'!$A$1:$E$192,5,0)</f>
        <v>1</v>
      </c>
      <c r="R127" s="234">
        <f>SUMIF('picking of the day'!$H$4:$H$358,WMS!H127&amp;WMS!L127,'picking of the day'!$E$4:$E$358)</f>
        <v>0</v>
      </c>
      <c r="U127" s="114">
        <f>IF(ISNA(VLOOKUP(H127,'data putaway'!$A$1:$E$530,3,0)),0,VLOOKUP(H127,'data putaway'!$A$1:$E$530,3,0))</f>
        <v>0</v>
      </c>
      <c r="V127" s="354">
        <f t="shared" si="31"/>
        <v>1</v>
      </c>
      <c r="W127" s="114">
        <f>IF(ISNA(VLOOKUP(H127,'data putaway'!$A$1:$E$530,2,0)),0,VLOOKUP(H127,'data putaway'!$A$1:$E$530,2,0))</f>
        <v>0</v>
      </c>
      <c r="X127" s="354" t="b">
        <f t="shared" si="32"/>
        <v>0</v>
      </c>
      <c r="Y127" s="354">
        <f>IF(ISNA(VLOOKUP(H127,'data putaway'!$A$1:$E$530,4,0)),0,VLOOKUP(H127,'data putaway'!$A$1:$E$530,4,0))</f>
        <v>0</v>
      </c>
      <c r="Z127" s="113">
        <f>IF(ISNA(VLOOKUP(H127,'data putaway'!$A$1:$E$530,5,0)),0,VLOOKUP(H127,'data putaway'!$A$1:$E$530,5,0))</f>
        <v>0</v>
      </c>
      <c r="AA127" s="354" t="b">
        <f t="shared" si="33"/>
        <v>0</v>
      </c>
      <c r="AB127" s="354" t="b">
        <f t="shared" si="34"/>
        <v>0</v>
      </c>
      <c r="AC127" s="356" t="str">
        <f t="shared" ca="1" si="35"/>
        <v>6 Month,  13 Days</v>
      </c>
      <c r="AD127" s="114" t="str">
        <f t="shared" ca="1" si="44"/>
        <v>3 Year, 4 Month, 20 Days</v>
      </c>
      <c r="AE127" s="114">
        <f t="shared" si="36"/>
        <v>1</v>
      </c>
      <c r="AF127" s="114">
        <f t="shared" si="37"/>
        <v>1</v>
      </c>
      <c r="AG127" s="354" t="str">
        <f t="shared" si="38"/>
        <v>CA13</v>
      </c>
      <c r="AH127" s="114">
        <f>IF(ISNA(VLOOKUP(L127,'MASTER DATA'!$A$1:$F$192,6,0)),0,VLOOKUP(L127,'MASTER DATA'!$A$1:$F$192,6,0))*AE127</f>
        <v>770</v>
      </c>
      <c r="AI127" s="354" t="str">
        <f>VLOOKUP($D127,'warehouse mapping'!$AN$7:$AO$17,2,0)</f>
        <v>Aktif</v>
      </c>
      <c r="AJ127" s="114">
        <f t="shared" si="39"/>
        <v>0</v>
      </c>
      <c r="AK127" s="354" t="str">
        <f t="shared" si="40"/>
        <v/>
      </c>
      <c r="AL127" s="354" t="s">
        <v>3205</v>
      </c>
      <c r="AM127" s="354">
        <f t="shared" si="41"/>
        <v>1</v>
      </c>
      <c r="AN127" s="354" t="b">
        <f t="shared" si="43"/>
        <v>1</v>
      </c>
    </row>
    <row r="128" spans="1:40" s="354" customFormat="1">
      <c r="A128" s="354" t="str">
        <f t="shared" si="23"/>
        <v>CA13B02550062285</v>
      </c>
      <c r="B128" s="354">
        <f t="shared" si="24"/>
        <v>0</v>
      </c>
      <c r="C128" s="354">
        <f t="shared" si="25"/>
        <v>0</v>
      </c>
      <c r="D128" s="354" t="str">
        <f t="shared" si="26"/>
        <v>CA</v>
      </c>
      <c r="E128" s="354" t="str">
        <f t="shared" si="27"/>
        <v>13</v>
      </c>
      <c r="F128" s="354" t="str">
        <f t="shared" si="28"/>
        <v>B</v>
      </c>
      <c r="G128" s="355" t="str">
        <f t="shared" si="42"/>
        <v>02</v>
      </c>
      <c r="H128" s="232" t="s">
        <v>477</v>
      </c>
      <c r="I128" s="232">
        <v>12611617</v>
      </c>
      <c r="J128" s="233">
        <v>46086</v>
      </c>
      <c r="K128" s="233">
        <v>47521</v>
      </c>
      <c r="L128" s="234">
        <v>550062285</v>
      </c>
      <c r="M128" s="232" t="str">
        <f>IF(ISNA(VLOOKUP(L128,'MASTER DATA'!$A$1:$B$192,2,0)),"",VLOOKUP(L128,'MASTER DATA'!$A$1:$B$192,2,0))</f>
        <v>Gadus S3 V460DM 2_1*770kg_A227</v>
      </c>
      <c r="N128" s="232">
        <v>1</v>
      </c>
      <c r="O128" s="232">
        <f t="shared" si="29"/>
        <v>1</v>
      </c>
      <c r="P128" s="232">
        <f t="shared" si="30"/>
        <v>0</v>
      </c>
      <c r="Q128" s="232">
        <f>VLOOKUP(L128,'MASTER DATA'!$A$1:$E$192,5,0)</f>
        <v>1</v>
      </c>
      <c r="R128" s="234">
        <f>SUMIF('picking of the day'!$H$4:$H$358,WMS!H128&amp;WMS!L128,'picking of the day'!$E$4:$E$358)</f>
        <v>0</v>
      </c>
      <c r="U128" s="114">
        <f>IF(ISNA(VLOOKUP(H128,'data putaway'!$A$1:$E$530,3,0)),0,VLOOKUP(H128,'data putaway'!$A$1:$E$530,3,0))</f>
        <v>0</v>
      </c>
      <c r="V128" s="354">
        <f t="shared" si="31"/>
        <v>1</v>
      </c>
      <c r="W128" s="114">
        <f>IF(ISNA(VLOOKUP(H128,'data putaway'!$A$1:$E$530,2,0)),0,VLOOKUP(H128,'data putaway'!$A$1:$E$530,2,0))</f>
        <v>0</v>
      </c>
      <c r="X128" s="354" t="b">
        <f t="shared" si="32"/>
        <v>0</v>
      </c>
      <c r="Y128" s="354">
        <f>IF(ISNA(VLOOKUP(H128,'data putaway'!$A$1:$E$530,4,0)),0,VLOOKUP(H128,'data putaway'!$A$1:$E$530,4,0))</f>
        <v>0</v>
      </c>
      <c r="Z128" s="113">
        <f>IF(ISNA(VLOOKUP(H128,'data putaway'!$A$1:$E$530,5,0)),0,VLOOKUP(H128,'data putaway'!$A$1:$E$530,5,0))</f>
        <v>0</v>
      </c>
      <c r="AA128" s="354" t="b">
        <f t="shared" si="33"/>
        <v>0</v>
      </c>
      <c r="AB128" s="354" t="b">
        <f t="shared" si="34"/>
        <v>0</v>
      </c>
      <c r="AC128" s="356" t="str">
        <f t="shared" ca="1" si="35"/>
        <v>6 Month,  13 Days</v>
      </c>
      <c r="AD128" s="114" t="str">
        <f t="shared" ca="1" si="44"/>
        <v>3 Year, 4 Month, 20 Days</v>
      </c>
      <c r="AE128" s="114">
        <f t="shared" si="36"/>
        <v>1</v>
      </c>
      <c r="AF128" s="114">
        <f t="shared" si="37"/>
        <v>1</v>
      </c>
      <c r="AG128" s="354" t="str">
        <f t="shared" si="38"/>
        <v>CA13</v>
      </c>
      <c r="AH128" s="114">
        <f>IF(ISNA(VLOOKUP(L128,'MASTER DATA'!$A$1:$F$192,6,0)),0,VLOOKUP(L128,'MASTER DATA'!$A$1:$F$192,6,0))*AE128</f>
        <v>770</v>
      </c>
      <c r="AI128" s="354" t="str">
        <f>VLOOKUP($D128,'warehouse mapping'!$AN$7:$AO$17,2,0)</f>
        <v>Aktif</v>
      </c>
      <c r="AJ128" s="114">
        <f t="shared" si="39"/>
        <v>0</v>
      </c>
      <c r="AK128" s="354" t="str">
        <f t="shared" si="40"/>
        <v/>
      </c>
      <c r="AL128" s="354" t="s">
        <v>3205</v>
      </c>
      <c r="AM128" s="354">
        <f t="shared" si="41"/>
        <v>1</v>
      </c>
      <c r="AN128" s="354" t="b">
        <f t="shared" si="43"/>
        <v>1</v>
      </c>
    </row>
    <row r="129" spans="1:40" s="354" customFormat="1">
      <c r="A129" s="354" t="str">
        <f t="shared" si="23"/>
        <v>CA13C01550054596</v>
      </c>
      <c r="B129" s="354">
        <f t="shared" si="24"/>
        <v>0</v>
      </c>
      <c r="C129" s="354">
        <f t="shared" si="25"/>
        <v>0</v>
      </c>
      <c r="D129" s="354" t="str">
        <f t="shared" si="26"/>
        <v>CA</v>
      </c>
      <c r="E129" s="354" t="str">
        <f t="shared" si="27"/>
        <v>13</v>
      </c>
      <c r="F129" s="354" t="str">
        <f t="shared" si="28"/>
        <v>C</v>
      </c>
      <c r="G129" s="355" t="str">
        <f t="shared" si="42"/>
        <v>01</v>
      </c>
      <c r="H129" s="232" t="s">
        <v>478</v>
      </c>
      <c r="I129" s="232">
        <v>12663919</v>
      </c>
      <c r="J129" s="233">
        <v>46233</v>
      </c>
      <c r="K129" s="233">
        <v>47638</v>
      </c>
      <c r="L129" s="234">
        <v>550054596</v>
      </c>
      <c r="M129" s="232" t="str">
        <f>IF(ISNA(VLOOKUP(L129,'MASTER DATA'!$A$1:$B$192,2,0)),"",VLOOKUP(L129,'MASTER DATA'!$A$1:$B$192,2,0))</f>
        <v>HinoGEO15W40CI4DH1_1*200L_A04W</v>
      </c>
      <c r="N129" s="232">
        <v>4</v>
      </c>
      <c r="O129" s="232">
        <f t="shared" si="29"/>
        <v>1</v>
      </c>
      <c r="P129" s="232">
        <f t="shared" si="30"/>
        <v>0</v>
      </c>
      <c r="Q129" s="232">
        <f>VLOOKUP(L129,'MASTER DATA'!$A$1:$E$192,5,0)</f>
        <v>4</v>
      </c>
      <c r="R129" s="234">
        <f>SUMIF('picking of the day'!$H$4:$H$358,WMS!H129&amp;WMS!L129,'picking of the day'!$E$4:$E$358)</f>
        <v>0</v>
      </c>
      <c r="U129" s="114">
        <f>IF(ISNA(VLOOKUP(H129,'data putaway'!$A$1:$E$530,3,0)),0,VLOOKUP(H129,'data putaway'!$A$1:$E$530,3,0))</f>
        <v>0</v>
      </c>
      <c r="V129" s="354">
        <f t="shared" si="31"/>
        <v>4</v>
      </c>
      <c r="W129" s="114">
        <f>IF(ISNA(VLOOKUP(H129,'data putaway'!$A$1:$E$530,2,0)),0,VLOOKUP(H129,'data putaway'!$A$1:$E$530,2,0))</f>
        <v>0</v>
      </c>
      <c r="X129" s="354" t="b">
        <f t="shared" si="32"/>
        <v>0</v>
      </c>
      <c r="Y129" s="354">
        <f>IF(ISNA(VLOOKUP(H129,'data putaway'!$A$1:$E$530,4,0)),0,VLOOKUP(H129,'data putaway'!$A$1:$E$530,4,0))</f>
        <v>0</v>
      </c>
      <c r="Z129" s="113">
        <f>IF(ISNA(VLOOKUP(H129,'data putaway'!$A$1:$E$530,5,0)),0,VLOOKUP(H129,'data putaway'!$A$1:$E$530,5,0))</f>
        <v>0</v>
      </c>
      <c r="AA129" s="354" t="b">
        <f t="shared" si="33"/>
        <v>0</v>
      </c>
      <c r="AB129" s="354" t="b">
        <f t="shared" si="34"/>
        <v>0</v>
      </c>
      <c r="AC129" s="356" t="str">
        <f t="shared" ca="1" si="35"/>
        <v>1 Month,  19 Days</v>
      </c>
      <c r="AD129" s="114" t="str">
        <f t="shared" ca="1" si="44"/>
        <v>3 Year, 8 Month, 17 Days</v>
      </c>
      <c r="AE129" s="114">
        <f t="shared" si="36"/>
        <v>4</v>
      </c>
      <c r="AF129" s="114">
        <f t="shared" si="37"/>
        <v>1</v>
      </c>
      <c r="AG129" s="354" t="str">
        <f t="shared" si="38"/>
        <v>CA13</v>
      </c>
      <c r="AH129" s="114">
        <f>IF(ISNA(VLOOKUP(L129,'MASTER DATA'!$A$1:$F$192,6,0)),0,VLOOKUP(L129,'MASTER DATA'!$A$1:$F$192,6,0))*AE129</f>
        <v>800</v>
      </c>
      <c r="AI129" s="354" t="str">
        <f>VLOOKUP($D129,'warehouse mapping'!$AN$7:$AO$17,2,0)</f>
        <v>Aktif</v>
      </c>
      <c r="AJ129" s="114">
        <f t="shared" si="39"/>
        <v>0</v>
      </c>
      <c r="AK129" s="354" t="str">
        <f t="shared" si="40"/>
        <v/>
      </c>
      <c r="AL129" s="354" t="s">
        <v>3025</v>
      </c>
      <c r="AM129" s="354">
        <f t="shared" si="41"/>
        <v>1</v>
      </c>
      <c r="AN129" s="354" t="b">
        <f t="shared" si="43"/>
        <v>1</v>
      </c>
    </row>
    <row r="130" spans="1:40" s="354" customFormat="1">
      <c r="A130" s="354" t="str">
        <f t="shared" si="23"/>
        <v>CA13C02550044360</v>
      </c>
      <c r="B130" s="354">
        <f t="shared" si="24"/>
        <v>0</v>
      </c>
      <c r="C130" s="354">
        <f t="shared" si="25"/>
        <v>0</v>
      </c>
      <c r="D130" s="354" t="str">
        <f t="shared" si="26"/>
        <v>CA</v>
      </c>
      <c r="E130" s="354" t="str">
        <f t="shared" si="27"/>
        <v>13</v>
      </c>
      <c r="F130" s="354" t="str">
        <f t="shared" si="28"/>
        <v>C</v>
      </c>
      <c r="G130" s="355" t="str">
        <f t="shared" si="42"/>
        <v>02</v>
      </c>
      <c r="H130" s="232" t="s">
        <v>479</v>
      </c>
      <c r="I130" s="232" t="s">
        <v>3532</v>
      </c>
      <c r="J130" s="233">
        <v>46275</v>
      </c>
      <c r="K130" s="233">
        <v>47730</v>
      </c>
      <c r="L130" s="234">
        <v>550044360</v>
      </c>
      <c r="M130" s="232" t="str">
        <f>IF(ISNA(VLOOKUP(L130,'MASTER DATA'!$A$1:$B$192,2,0)),"",VLOOKUP(L130,'MASTER DATA'!$A$1:$B$192,2,0))</f>
        <v>RimR4X15W40CI4E7DH1_1*209L_A227</v>
      </c>
      <c r="N130" s="232">
        <v>4</v>
      </c>
      <c r="O130" s="232">
        <f t="shared" si="29"/>
        <v>1</v>
      </c>
      <c r="P130" s="232">
        <f t="shared" si="30"/>
        <v>0</v>
      </c>
      <c r="Q130" s="232">
        <f>VLOOKUP(L130,'MASTER DATA'!$A$1:$E$192,5,0)</f>
        <v>4</v>
      </c>
      <c r="R130" s="234">
        <f>SUMIF('picking of the day'!$H$4:$H$358,WMS!H130&amp;WMS!L130,'picking of the day'!$E$4:$E$358)</f>
        <v>0</v>
      </c>
      <c r="U130" s="114">
        <f>IF(ISNA(VLOOKUP(H130,'data putaway'!$A$1:$E$530,3,0)),0,VLOOKUP(H130,'data putaway'!$A$1:$E$530,3,0))</f>
        <v>0</v>
      </c>
      <c r="V130" s="354">
        <f t="shared" si="31"/>
        <v>4</v>
      </c>
      <c r="W130" s="114">
        <f>IF(ISNA(VLOOKUP(H130,'data putaway'!$A$1:$E$530,2,0)),0,VLOOKUP(H130,'data putaway'!$A$1:$E$530,2,0))</f>
        <v>0</v>
      </c>
      <c r="X130" s="354" t="b">
        <f t="shared" si="32"/>
        <v>0</v>
      </c>
      <c r="Y130" s="354">
        <f>IF(ISNA(VLOOKUP(H130,'data putaway'!$A$1:$E$530,4,0)),0,VLOOKUP(H130,'data putaway'!$A$1:$E$530,4,0))</f>
        <v>0</v>
      </c>
      <c r="Z130" s="113">
        <f>IF(ISNA(VLOOKUP(H130,'data putaway'!$A$1:$E$530,5,0)),0,VLOOKUP(H130,'data putaway'!$A$1:$E$530,5,0))</f>
        <v>0</v>
      </c>
      <c r="AA130" s="354" t="b">
        <f t="shared" si="33"/>
        <v>0</v>
      </c>
      <c r="AB130" s="354" t="b">
        <f t="shared" si="34"/>
        <v>0</v>
      </c>
      <c r="AC130" s="356" t="str">
        <f t="shared" ca="1" si="35"/>
        <v>0 Month,  8 Days</v>
      </c>
      <c r="AD130" s="114" t="str">
        <f t="shared" ca="1" si="44"/>
        <v>3 Year, 11 Month, 17 Days</v>
      </c>
      <c r="AE130" s="114">
        <f t="shared" si="36"/>
        <v>4</v>
      </c>
      <c r="AF130" s="114">
        <f t="shared" si="37"/>
        <v>1</v>
      </c>
      <c r="AG130" s="354" t="str">
        <f t="shared" si="38"/>
        <v>CA13</v>
      </c>
      <c r="AH130" s="114">
        <f>IF(ISNA(VLOOKUP(L130,'MASTER DATA'!$A$1:$F$192,6,0)),0,VLOOKUP(L130,'MASTER DATA'!$A$1:$F$192,6,0))*AE130</f>
        <v>836</v>
      </c>
      <c r="AI130" s="354" t="str">
        <f>VLOOKUP($D130,'warehouse mapping'!$AN$7:$AO$17,2,0)</f>
        <v>Aktif</v>
      </c>
      <c r="AJ130" s="114">
        <f t="shared" si="39"/>
        <v>0</v>
      </c>
      <c r="AK130" s="354" t="str">
        <f t="shared" si="40"/>
        <v/>
      </c>
      <c r="AL130" s="354" t="s">
        <v>3025</v>
      </c>
      <c r="AM130" s="354">
        <f t="shared" si="41"/>
        <v>1</v>
      </c>
      <c r="AN130" s="354" t="b">
        <f t="shared" si="43"/>
        <v>1</v>
      </c>
    </row>
    <row r="131" spans="1:40" s="354" customFormat="1">
      <c r="A131" s="354" t="str">
        <f t="shared" si="23"/>
        <v>CA13D01550071397</v>
      </c>
      <c r="B131" s="354">
        <f t="shared" si="24"/>
        <v>0</v>
      </c>
      <c r="C131" s="354">
        <f t="shared" si="25"/>
        <v>0</v>
      </c>
      <c r="D131" s="354" t="str">
        <f t="shared" si="26"/>
        <v>CA</v>
      </c>
      <c r="E131" s="354" t="str">
        <f t="shared" si="27"/>
        <v>13</v>
      </c>
      <c r="F131" s="354" t="str">
        <f t="shared" si="28"/>
        <v>D</v>
      </c>
      <c r="G131" s="355" t="str">
        <f t="shared" si="42"/>
        <v>01</v>
      </c>
      <c r="H131" s="232" t="s">
        <v>480</v>
      </c>
      <c r="I131" s="232" t="s">
        <v>3514</v>
      </c>
      <c r="J131" s="233">
        <v>46274</v>
      </c>
      <c r="K131" s="233">
        <v>47727</v>
      </c>
      <c r="L131" s="234">
        <v>550071397</v>
      </c>
      <c r="M131" s="232" t="str">
        <f>IF(ISNA(VLOOKUP(L131,'MASTER DATA'!$A$1:$B$192,2,0)),"",VLOOKUP(L131,'MASTER DATA'!$A$1:$B$192,2,0))</f>
        <v>HelixHX515W40SNCF_4*4L_A04W</v>
      </c>
      <c r="N131" s="232">
        <v>36</v>
      </c>
      <c r="O131" s="232">
        <f t="shared" si="29"/>
        <v>1</v>
      </c>
      <c r="P131" s="232">
        <f t="shared" si="30"/>
        <v>0</v>
      </c>
      <c r="Q131" s="232">
        <f>VLOOKUP(L131,'MASTER DATA'!$A$1:$E$192,5,0)</f>
        <v>36</v>
      </c>
      <c r="R131" s="234">
        <f>SUMIF('picking of the day'!$H$4:$H$358,WMS!H131&amp;WMS!L131,'picking of the day'!$E$4:$E$358)</f>
        <v>0</v>
      </c>
      <c r="U131" s="114">
        <f>IF(ISNA(VLOOKUP(H131,'data putaway'!$A$1:$E$530,3,0)),0,VLOOKUP(H131,'data putaway'!$A$1:$E$530,3,0))</f>
        <v>0</v>
      </c>
      <c r="V131" s="354">
        <f t="shared" si="31"/>
        <v>36</v>
      </c>
      <c r="W131" s="114">
        <f>IF(ISNA(VLOOKUP(H131,'data putaway'!$A$1:$E$530,2,0)),0,VLOOKUP(H131,'data putaway'!$A$1:$E$530,2,0))</f>
        <v>0</v>
      </c>
      <c r="X131" s="354" t="b">
        <f t="shared" si="32"/>
        <v>0</v>
      </c>
      <c r="Y131" s="354">
        <f>IF(ISNA(VLOOKUP(H131,'data putaway'!$A$1:$E$530,4,0)),0,VLOOKUP(H131,'data putaway'!$A$1:$E$530,4,0))</f>
        <v>0</v>
      </c>
      <c r="Z131" s="113">
        <f>IF(ISNA(VLOOKUP(H131,'data putaway'!$A$1:$E$530,5,0)),0,VLOOKUP(H131,'data putaway'!$A$1:$E$530,5,0))</f>
        <v>0</v>
      </c>
      <c r="AA131" s="354" t="b">
        <f t="shared" si="33"/>
        <v>0</v>
      </c>
      <c r="AB131" s="354" t="b">
        <f t="shared" si="34"/>
        <v>0</v>
      </c>
      <c r="AC131" s="356" t="str">
        <f t="shared" ca="1" si="35"/>
        <v>0 Month,  9 Days</v>
      </c>
      <c r="AD131" s="114" t="str">
        <f t="shared" ca="1" si="44"/>
        <v>3 Year, 11 Month, 14 Days</v>
      </c>
      <c r="AE131" s="114">
        <f t="shared" si="36"/>
        <v>36</v>
      </c>
      <c r="AF131" s="114">
        <f t="shared" si="37"/>
        <v>1</v>
      </c>
      <c r="AG131" s="354" t="str">
        <f t="shared" si="38"/>
        <v>CA13</v>
      </c>
      <c r="AH131" s="114">
        <f>IF(ISNA(VLOOKUP(L131,'MASTER DATA'!$A$1:$F$192,6,0)),0,VLOOKUP(L131,'MASTER DATA'!$A$1:$F$192,6,0))*AE131</f>
        <v>576</v>
      </c>
      <c r="AI131" s="354" t="str">
        <f>VLOOKUP($D131,'warehouse mapping'!$AN$7:$AO$17,2,0)</f>
        <v>Aktif</v>
      </c>
      <c r="AJ131" s="114">
        <f t="shared" si="39"/>
        <v>0</v>
      </c>
      <c r="AK131" s="354" t="str">
        <f t="shared" si="40"/>
        <v/>
      </c>
      <c r="AL131" s="354" t="s">
        <v>170</v>
      </c>
      <c r="AM131" s="354">
        <f t="shared" si="41"/>
        <v>1</v>
      </c>
      <c r="AN131" s="354" t="b">
        <f t="shared" si="43"/>
        <v>1</v>
      </c>
    </row>
    <row r="132" spans="1:40" s="354" customFormat="1">
      <c r="A132" s="354" t="str">
        <f t="shared" si="23"/>
        <v>CA13D02550071397</v>
      </c>
      <c r="B132" s="354">
        <f t="shared" si="24"/>
        <v>0</v>
      </c>
      <c r="C132" s="354">
        <f t="shared" si="25"/>
        <v>0</v>
      </c>
      <c r="D132" s="354" t="str">
        <f t="shared" si="26"/>
        <v>CA</v>
      </c>
      <c r="E132" s="354" t="str">
        <f t="shared" si="27"/>
        <v>13</v>
      </c>
      <c r="F132" s="354" t="str">
        <f t="shared" si="28"/>
        <v>D</v>
      </c>
      <c r="G132" s="355" t="str">
        <f t="shared" si="42"/>
        <v>02</v>
      </c>
      <c r="H132" s="232" t="s">
        <v>481</v>
      </c>
      <c r="I132" s="232" t="s">
        <v>3514</v>
      </c>
      <c r="J132" s="233">
        <v>46274</v>
      </c>
      <c r="K132" s="233">
        <v>47727</v>
      </c>
      <c r="L132" s="234">
        <v>550071397</v>
      </c>
      <c r="M132" s="232" t="str">
        <f>IF(ISNA(VLOOKUP(L132,'MASTER DATA'!$A$1:$B$192,2,0)),"",VLOOKUP(L132,'MASTER DATA'!$A$1:$B$192,2,0))</f>
        <v>HelixHX515W40SNCF_4*4L_A04W</v>
      </c>
      <c r="N132" s="232">
        <v>36</v>
      </c>
      <c r="O132" s="232">
        <f t="shared" si="29"/>
        <v>1</v>
      </c>
      <c r="P132" s="232">
        <f t="shared" si="30"/>
        <v>0</v>
      </c>
      <c r="Q132" s="232">
        <f>VLOOKUP(L132,'MASTER DATA'!$A$1:$E$192,5,0)</f>
        <v>36</v>
      </c>
      <c r="R132" s="234">
        <f>SUMIF('picking of the day'!$H$4:$H$358,WMS!H132&amp;WMS!L132,'picking of the day'!$E$4:$E$358)</f>
        <v>0</v>
      </c>
      <c r="U132" s="114">
        <f>IF(ISNA(VLOOKUP(H132,'data putaway'!$A$1:$E$530,3,0)),0,VLOOKUP(H132,'data putaway'!$A$1:$E$530,3,0))</f>
        <v>0</v>
      </c>
      <c r="V132" s="354">
        <f t="shared" si="31"/>
        <v>36</v>
      </c>
      <c r="W132" s="114">
        <f>IF(ISNA(VLOOKUP(H132,'data putaway'!$A$1:$E$530,2,0)),0,VLOOKUP(H132,'data putaway'!$A$1:$E$530,2,0))</f>
        <v>0</v>
      </c>
      <c r="X132" s="354" t="b">
        <f t="shared" si="32"/>
        <v>0</v>
      </c>
      <c r="Y132" s="354">
        <f>IF(ISNA(VLOOKUP(H132,'data putaway'!$A$1:$E$530,4,0)),0,VLOOKUP(H132,'data putaway'!$A$1:$E$530,4,0))</f>
        <v>0</v>
      </c>
      <c r="Z132" s="113">
        <f>IF(ISNA(VLOOKUP(H132,'data putaway'!$A$1:$E$530,5,0)),0,VLOOKUP(H132,'data putaway'!$A$1:$E$530,5,0))</f>
        <v>0</v>
      </c>
      <c r="AA132" s="354" t="b">
        <f t="shared" si="33"/>
        <v>0</v>
      </c>
      <c r="AB132" s="354" t="b">
        <f t="shared" si="34"/>
        <v>0</v>
      </c>
      <c r="AC132" s="356" t="str">
        <f t="shared" ca="1" si="35"/>
        <v>0 Month,  9 Days</v>
      </c>
      <c r="AD132" s="114" t="str">
        <f t="shared" ca="1" si="44"/>
        <v>3 Year, 11 Month, 14 Days</v>
      </c>
      <c r="AE132" s="114">
        <f t="shared" si="36"/>
        <v>36</v>
      </c>
      <c r="AF132" s="114">
        <f t="shared" si="37"/>
        <v>1</v>
      </c>
      <c r="AG132" s="354" t="str">
        <f t="shared" si="38"/>
        <v>CA13</v>
      </c>
      <c r="AH132" s="114">
        <f>IF(ISNA(VLOOKUP(L132,'MASTER DATA'!$A$1:$F$192,6,0)),0,VLOOKUP(L132,'MASTER DATA'!$A$1:$F$192,6,0))*AE132</f>
        <v>576</v>
      </c>
      <c r="AI132" s="354" t="str">
        <f>VLOOKUP($D132,'warehouse mapping'!$AN$7:$AO$17,2,0)</f>
        <v>Aktif</v>
      </c>
      <c r="AJ132" s="114">
        <f t="shared" si="39"/>
        <v>0</v>
      </c>
      <c r="AK132" s="354" t="str">
        <f t="shared" si="40"/>
        <v/>
      </c>
      <c r="AL132" s="354" t="s">
        <v>170</v>
      </c>
      <c r="AM132" s="354">
        <f t="shared" si="41"/>
        <v>1</v>
      </c>
      <c r="AN132" s="354" t="b">
        <f t="shared" si="43"/>
        <v>1</v>
      </c>
    </row>
    <row r="133" spans="1:40" s="354" customFormat="1">
      <c r="A133" s="354" t="str">
        <f t="shared" ref="A133:A195" si="45">H133&amp;L133</f>
        <v>CA13E01550071397</v>
      </c>
      <c r="B133" s="354">
        <f t="shared" ref="B133:B195" si="46">R133+S133</f>
        <v>0</v>
      </c>
      <c r="C133" s="354">
        <f t="shared" ref="C133:C195" si="47">T133+U133</f>
        <v>0</v>
      </c>
      <c r="D133" s="354" t="str">
        <f t="shared" ref="D133:D196" si="48">LEFT(H133,2)</f>
        <v>CA</v>
      </c>
      <c r="E133" s="354" t="str">
        <f t="shared" ref="E133:E196" si="49">MID(H133,3,2)</f>
        <v>13</v>
      </c>
      <c r="F133" s="354" t="str">
        <f t="shared" ref="F133:F196" si="50">MID(H133,5,1)</f>
        <v>E</v>
      </c>
      <c r="G133" s="355" t="str">
        <f t="shared" si="42"/>
        <v>01</v>
      </c>
      <c r="H133" s="232" t="s">
        <v>482</v>
      </c>
      <c r="I133" s="232" t="s">
        <v>3514</v>
      </c>
      <c r="J133" s="233">
        <v>46274</v>
      </c>
      <c r="K133" s="233">
        <v>47727</v>
      </c>
      <c r="L133" s="234">
        <v>550071397</v>
      </c>
      <c r="M133" s="232" t="str">
        <f>IF(ISNA(VLOOKUP(L133,'MASTER DATA'!$A$1:$B$192,2,0)),"",VLOOKUP(L133,'MASTER DATA'!$A$1:$B$192,2,0))</f>
        <v>HelixHX515W40SNCF_4*4L_A04W</v>
      </c>
      <c r="N133" s="232">
        <v>36</v>
      </c>
      <c r="O133" s="232">
        <f t="shared" ref="O133:O196" si="51">(V133-P133)/Q133</f>
        <v>1</v>
      </c>
      <c r="P133" s="232">
        <f t="shared" ref="P133:P196" si="52">MOD(V133,Q133)</f>
        <v>0</v>
      </c>
      <c r="Q133" s="232">
        <f>VLOOKUP(L133,'MASTER DATA'!$A$1:$E$192,5,0)</f>
        <v>36</v>
      </c>
      <c r="R133" s="234">
        <f>SUMIF('picking of the day'!$H$4:$H$358,WMS!H133&amp;WMS!L133,'picking of the day'!$E$4:$E$358)</f>
        <v>0</v>
      </c>
      <c r="U133" s="114">
        <f>IF(ISNA(VLOOKUP(H133,'data putaway'!$A$1:$E$530,3,0)),0,VLOOKUP(H133,'data putaway'!$A$1:$E$530,3,0))</f>
        <v>0</v>
      </c>
      <c r="V133" s="354">
        <f t="shared" ref="V133:V196" si="53">(N133+T133+U133)-(R133+S133)</f>
        <v>36</v>
      </c>
      <c r="W133" s="114">
        <f>IF(ISNA(VLOOKUP(H133,'data putaway'!$A$1:$E$530,2,0)),0,VLOOKUP(H133,'data putaway'!$A$1:$E$530,2,0))</f>
        <v>0</v>
      </c>
      <c r="X133" s="354" t="b">
        <f t="shared" ref="X133:X196" si="54">W133=L133</f>
        <v>0</v>
      </c>
      <c r="Y133" s="354">
        <f>IF(ISNA(VLOOKUP(H133,'data putaway'!$A$1:$E$530,4,0)),0,VLOOKUP(H133,'data putaway'!$A$1:$E$530,4,0))</f>
        <v>0</v>
      </c>
      <c r="Z133" s="113">
        <f>IF(ISNA(VLOOKUP(H133,'data putaway'!$A$1:$E$530,5,0)),0,VLOOKUP(H133,'data putaway'!$A$1:$E$530,5,0))</f>
        <v>0</v>
      </c>
      <c r="AA133" s="354" t="b">
        <f t="shared" ref="AA133:AA196" si="55">Y133=I133</f>
        <v>0</v>
      </c>
      <c r="AB133" s="354" t="b">
        <f t="shared" ref="AB133:AB196" si="56">Z133=K133</f>
        <v>0</v>
      </c>
      <c r="AC133" s="356" t="str">
        <f t="shared" ref="AC133:AC196" ca="1" si="57">IF(J133="","",DATEDIF(J133,NOW(),"ym")&amp;" Month"&amp;",  "&amp;DATEDIF(J133,NOW(),"md")&amp;" Days")</f>
        <v>0 Month,  9 Days</v>
      </c>
      <c r="AD133" s="114" t="str">
        <f t="shared" ca="1" si="44"/>
        <v>3 Year, 11 Month, 14 Days</v>
      </c>
      <c r="AE133" s="114">
        <f t="shared" ref="AE133:AE196" si="58">N133+U133</f>
        <v>36</v>
      </c>
      <c r="AF133" s="114">
        <f t="shared" ref="AF133:AF196" si="59">IF(V133&gt;0,1,0)</f>
        <v>1</v>
      </c>
      <c r="AG133" s="354" t="str">
        <f t="shared" ref="AG133:AG196" si="60">D133&amp;E133</f>
        <v>CA13</v>
      </c>
      <c r="AH133" s="114">
        <f>IF(ISNA(VLOOKUP(L133,'MASTER DATA'!$A$1:$F$192,6,0)),0,VLOOKUP(L133,'MASTER DATA'!$A$1:$F$192,6,0))*AE133</f>
        <v>576</v>
      </c>
      <c r="AI133" s="354" t="str">
        <f>VLOOKUP($D133,'warehouse mapping'!$AN$7:$AO$17,2,0)</f>
        <v>Aktif</v>
      </c>
      <c r="AJ133" s="114">
        <f t="shared" ref="AJ133:AJ195" si="61">IF(AF133=0,1,0)</f>
        <v>0</v>
      </c>
      <c r="AK133" s="354" t="str">
        <f t="shared" ref="AK133:AK195" si="62">IF(AND(AJ133=1,AI133="aktif"),D133,"")</f>
        <v/>
      </c>
      <c r="AL133" s="354" t="s">
        <v>170</v>
      </c>
      <c r="AM133" s="354">
        <f t="shared" ref="AM133:AM196" si="63">COUNTIF($H$5:$H$2564,H133)</f>
        <v>1</v>
      </c>
      <c r="AN133" s="354" t="b">
        <f t="shared" si="43"/>
        <v>1</v>
      </c>
    </row>
    <row r="134" spans="1:40" s="354" customFormat="1">
      <c r="A134" s="354" t="str">
        <f t="shared" si="45"/>
        <v>CA13E02550071397</v>
      </c>
      <c r="B134" s="354">
        <f t="shared" si="46"/>
        <v>0</v>
      </c>
      <c r="C134" s="354">
        <f t="shared" si="47"/>
        <v>0</v>
      </c>
      <c r="D134" s="354" t="str">
        <f t="shared" si="48"/>
        <v>CA</v>
      </c>
      <c r="E134" s="354" t="str">
        <f t="shared" si="49"/>
        <v>13</v>
      </c>
      <c r="F134" s="354" t="str">
        <f t="shared" si="50"/>
        <v>E</v>
      </c>
      <c r="G134" s="355" t="str">
        <f t="shared" ref="G134:G196" si="64">RIGHT(H134,2)</f>
        <v>02</v>
      </c>
      <c r="H134" s="232" t="s">
        <v>483</v>
      </c>
      <c r="I134" s="232" t="s">
        <v>3514</v>
      </c>
      <c r="J134" s="233">
        <v>46274</v>
      </c>
      <c r="K134" s="233">
        <v>47727</v>
      </c>
      <c r="L134" s="234">
        <v>550071397</v>
      </c>
      <c r="M134" s="232" t="str">
        <f>IF(ISNA(VLOOKUP(L134,'MASTER DATA'!$A$1:$B$192,2,0)),"",VLOOKUP(L134,'MASTER DATA'!$A$1:$B$192,2,0))</f>
        <v>HelixHX515W40SNCF_4*4L_A04W</v>
      </c>
      <c r="N134" s="232">
        <v>36</v>
      </c>
      <c r="O134" s="232">
        <f t="shared" si="51"/>
        <v>1</v>
      </c>
      <c r="P134" s="232">
        <f t="shared" si="52"/>
        <v>0</v>
      </c>
      <c r="Q134" s="232">
        <f>VLOOKUP(L134,'MASTER DATA'!$A$1:$E$192,5,0)</f>
        <v>36</v>
      </c>
      <c r="R134" s="234">
        <f>SUMIF('picking of the day'!$H$4:$H$358,WMS!H134&amp;WMS!L134,'picking of the day'!$E$4:$E$358)</f>
        <v>0</v>
      </c>
      <c r="U134" s="114">
        <f>IF(ISNA(VLOOKUP(H134,'data putaway'!$A$1:$E$530,3,0)),0,VLOOKUP(H134,'data putaway'!$A$1:$E$530,3,0))</f>
        <v>0</v>
      </c>
      <c r="V134" s="354">
        <f t="shared" si="53"/>
        <v>36</v>
      </c>
      <c r="W134" s="114">
        <f>IF(ISNA(VLOOKUP(H134,'data putaway'!$A$1:$E$530,2,0)),0,VLOOKUP(H134,'data putaway'!$A$1:$E$530,2,0))</f>
        <v>0</v>
      </c>
      <c r="X134" s="354" t="b">
        <f t="shared" si="54"/>
        <v>0</v>
      </c>
      <c r="Y134" s="354">
        <f>IF(ISNA(VLOOKUP(H134,'data putaway'!$A$1:$E$530,4,0)),0,VLOOKUP(H134,'data putaway'!$A$1:$E$530,4,0))</f>
        <v>0</v>
      </c>
      <c r="Z134" s="113">
        <f>IF(ISNA(VLOOKUP(H134,'data putaway'!$A$1:$E$530,5,0)),0,VLOOKUP(H134,'data putaway'!$A$1:$E$530,5,0))</f>
        <v>0</v>
      </c>
      <c r="AA134" s="354" t="b">
        <f t="shared" si="55"/>
        <v>0</v>
      </c>
      <c r="AB134" s="354" t="b">
        <f t="shared" si="56"/>
        <v>0</v>
      </c>
      <c r="AC134" s="356" t="str">
        <f t="shared" ca="1" si="57"/>
        <v>0 Month,  9 Days</v>
      </c>
      <c r="AD134" s="114" t="str">
        <f t="shared" ca="1" si="44"/>
        <v>3 Year, 11 Month, 14 Days</v>
      </c>
      <c r="AE134" s="114">
        <f t="shared" si="58"/>
        <v>36</v>
      </c>
      <c r="AF134" s="114">
        <f t="shared" si="59"/>
        <v>1</v>
      </c>
      <c r="AG134" s="354" t="str">
        <f t="shared" si="60"/>
        <v>CA13</v>
      </c>
      <c r="AH134" s="114">
        <f>IF(ISNA(VLOOKUP(L134,'MASTER DATA'!$A$1:$F$192,6,0)),0,VLOOKUP(L134,'MASTER DATA'!$A$1:$F$192,6,0))*AE134</f>
        <v>576</v>
      </c>
      <c r="AI134" s="354" t="str">
        <f>VLOOKUP($D134,'warehouse mapping'!$AN$7:$AO$17,2,0)</f>
        <v>Aktif</v>
      </c>
      <c r="AJ134" s="114">
        <f t="shared" si="61"/>
        <v>0</v>
      </c>
      <c r="AK134" s="354" t="str">
        <f t="shared" si="62"/>
        <v/>
      </c>
      <c r="AL134" s="354" t="s">
        <v>170</v>
      </c>
      <c r="AM134" s="354">
        <f t="shared" si="63"/>
        <v>1</v>
      </c>
      <c r="AN134" s="354" t="b">
        <f t="shared" ref="AN134:AN196" si="65">ISNUMBER(V134)</f>
        <v>1</v>
      </c>
    </row>
    <row r="135" spans="1:40" s="354" customFormat="1">
      <c r="A135" s="354" t="str">
        <f t="shared" si="45"/>
        <v>CA14A01550062285</v>
      </c>
      <c r="B135" s="354">
        <f t="shared" si="46"/>
        <v>0</v>
      </c>
      <c r="C135" s="354">
        <f t="shared" si="47"/>
        <v>0</v>
      </c>
      <c r="D135" s="354" t="str">
        <f t="shared" si="48"/>
        <v>CA</v>
      </c>
      <c r="E135" s="354" t="str">
        <f t="shared" si="49"/>
        <v>14</v>
      </c>
      <c r="F135" s="354" t="str">
        <f t="shared" si="50"/>
        <v>A</v>
      </c>
      <c r="G135" s="355" t="str">
        <f t="shared" si="64"/>
        <v>01</v>
      </c>
      <c r="H135" s="232" t="s">
        <v>484</v>
      </c>
      <c r="I135" s="232">
        <v>1269965</v>
      </c>
      <c r="J135" s="233">
        <v>46112</v>
      </c>
      <c r="K135" s="233">
        <v>47542</v>
      </c>
      <c r="L135" s="234">
        <v>550062285</v>
      </c>
      <c r="M135" s="232" t="str">
        <f>IF(ISNA(VLOOKUP(L135,'MASTER DATA'!$A$1:$B$192,2,0)),"",VLOOKUP(L135,'MASTER DATA'!$A$1:$B$192,2,0))</f>
        <v>Gadus S3 V460DM 2_1*770kg_A227</v>
      </c>
      <c r="N135" s="232">
        <v>1</v>
      </c>
      <c r="O135" s="232">
        <f t="shared" si="51"/>
        <v>1</v>
      </c>
      <c r="P135" s="232">
        <f t="shared" si="52"/>
        <v>0</v>
      </c>
      <c r="Q135" s="232">
        <f>VLOOKUP(L135,'MASTER DATA'!$A$1:$E$192,5,0)</f>
        <v>1</v>
      </c>
      <c r="R135" s="234">
        <f>SUMIF('picking of the day'!$H$4:$H$358,WMS!H135&amp;WMS!L135,'picking of the day'!$E$4:$E$358)</f>
        <v>0</v>
      </c>
      <c r="U135" s="114">
        <f>IF(ISNA(VLOOKUP(H135,'data putaway'!$A$1:$E$530,3,0)),0,VLOOKUP(H135,'data putaway'!$A$1:$E$530,3,0))</f>
        <v>0</v>
      </c>
      <c r="V135" s="354">
        <f t="shared" si="53"/>
        <v>1</v>
      </c>
      <c r="W135" s="114">
        <f>IF(ISNA(VLOOKUP(H135,'data putaway'!$A$1:$E$530,2,0)),0,VLOOKUP(H135,'data putaway'!$A$1:$E$530,2,0))</f>
        <v>0</v>
      </c>
      <c r="X135" s="354" t="b">
        <f t="shared" si="54"/>
        <v>0</v>
      </c>
      <c r="Y135" s="354">
        <f>IF(ISNA(VLOOKUP(H135,'data putaway'!$A$1:$E$530,4,0)),0,VLOOKUP(H135,'data putaway'!$A$1:$E$530,4,0))</f>
        <v>0</v>
      </c>
      <c r="Z135" s="113">
        <f>IF(ISNA(VLOOKUP(H135,'data putaway'!$A$1:$E$530,5,0)),0,VLOOKUP(H135,'data putaway'!$A$1:$E$530,5,0))</f>
        <v>0</v>
      </c>
      <c r="AA135" s="354" t="b">
        <f t="shared" si="55"/>
        <v>0</v>
      </c>
      <c r="AB135" s="354" t="b">
        <f t="shared" si="56"/>
        <v>0</v>
      </c>
      <c r="AC135" s="356" t="str">
        <f t="shared" ca="1" si="57"/>
        <v>5 Month,  18 Days</v>
      </c>
      <c r="AD135" s="114" t="str">
        <f t="shared" ca="1" si="44"/>
        <v>3 Year, 5 Month, 10 Days</v>
      </c>
      <c r="AE135" s="114">
        <f t="shared" si="58"/>
        <v>1</v>
      </c>
      <c r="AF135" s="114">
        <f t="shared" si="59"/>
        <v>1</v>
      </c>
      <c r="AG135" s="354" t="str">
        <f t="shared" si="60"/>
        <v>CA14</v>
      </c>
      <c r="AH135" s="114">
        <f>IF(ISNA(VLOOKUP(L135,'MASTER DATA'!$A$1:$F$192,6,0)),0,VLOOKUP(L135,'MASTER DATA'!$A$1:$F$192,6,0))*AE135</f>
        <v>770</v>
      </c>
      <c r="AI135" s="354" t="str">
        <f>VLOOKUP($D135,'warehouse mapping'!$AN$7:$AO$17,2,0)</f>
        <v>Aktif</v>
      </c>
      <c r="AJ135" s="114">
        <f t="shared" si="61"/>
        <v>0</v>
      </c>
      <c r="AK135" s="354" t="str">
        <f t="shared" si="62"/>
        <v/>
      </c>
      <c r="AL135" s="354" t="s">
        <v>3205</v>
      </c>
      <c r="AM135" s="354">
        <f t="shared" si="63"/>
        <v>1</v>
      </c>
      <c r="AN135" s="354" t="b">
        <f t="shared" si="65"/>
        <v>1</v>
      </c>
    </row>
    <row r="136" spans="1:40" s="354" customFormat="1">
      <c r="A136" s="354" t="str">
        <f t="shared" si="45"/>
        <v>CA14A02550062285</v>
      </c>
      <c r="B136" s="354">
        <f t="shared" si="46"/>
        <v>0</v>
      </c>
      <c r="C136" s="354">
        <f t="shared" si="47"/>
        <v>0</v>
      </c>
      <c r="D136" s="354" t="str">
        <f t="shared" si="48"/>
        <v>CA</v>
      </c>
      <c r="E136" s="354" t="str">
        <f t="shared" si="49"/>
        <v>14</v>
      </c>
      <c r="F136" s="354" t="str">
        <f t="shared" si="50"/>
        <v>A</v>
      </c>
      <c r="G136" s="355" t="str">
        <f t="shared" si="64"/>
        <v>02</v>
      </c>
      <c r="H136" s="232" t="s">
        <v>485</v>
      </c>
      <c r="I136" s="232">
        <v>12626159</v>
      </c>
      <c r="J136" s="233">
        <v>46123</v>
      </c>
      <c r="K136" s="233">
        <v>47564</v>
      </c>
      <c r="L136" s="234">
        <v>550062285</v>
      </c>
      <c r="M136" s="232" t="str">
        <f>IF(ISNA(VLOOKUP(L136,'MASTER DATA'!$A$1:$B$192,2,0)),"",VLOOKUP(L136,'MASTER DATA'!$A$1:$B$192,2,0))</f>
        <v>Gadus S3 V460DM 2_1*770kg_A227</v>
      </c>
      <c r="N136" s="232">
        <v>1</v>
      </c>
      <c r="O136" s="232">
        <f t="shared" si="51"/>
        <v>1</v>
      </c>
      <c r="P136" s="232">
        <f t="shared" si="52"/>
        <v>0</v>
      </c>
      <c r="Q136" s="232">
        <f>VLOOKUP(L136,'MASTER DATA'!$A$1:$E$192,5,0)</f>
        <v>1</v>
      </c>
      <c r="R136" s="234">
        <f>SUMIF('picking of the day'!$H$4:$H$358,WMS!H136&amp;WMS!L136,'picking of the day'!$E$4:$E$358)</f>
        <v>0</v>
      </c>
      <c r="U136" s="114">
        <f>IF(ISNA(VLOOKUP(H136,'data putaway'!$A$1:$E$530,3,0)),0,VLOOKUP(H136,'data putaway'!$A$1:$E$530,3,0))</f>
        <v>0</v>
      </c>
      <c r="V136" s="354">
        <f t="shared" si="53"/>
        <v>1</v>
      </c>
      <c r="W136" s="114">
        <f>IF(ISNA(VLOOKUP(H136,'data putaway'!$A$1:$E$530,2,0)),0,VLOOKUP(H136,'data putaway'!$A$1:$E$530,2,0))</f>
        <v>0</v>
      </c>
      <c r="X136" s="354" t="b">
        <f t="shared" si="54"/>
        <v>0</v>
      </c>
      <c r="Y136" s="354">
        <f>IF(ISNA(VLOOKUP(H136,'data putaway'!$A$1:$E$530,4,0)),0,VLOOKUP(H136,'data putaway'!$A$1:$E$530,4,0))</f>
        <v>0</v>
      </c>
      <c r="Z136" s="113">
        <f>IF(ISNA(VLOOKUP(H136,'data putaway'!$A$1:$E$530,5,0)),0,VLOOKUP(H136,'data putaway'!$A$1:$E$530,5,0))</f>
        <v>0</v>
      </c>
      <c r="AA136" s="354" t="b">
        <f t="shared" si="55"/>
        <v>0</v>
      </c>
      <c r="AB136" s="354" t="b">
        <f t="shared" si="56"/>
        <v>0</v>
      </c>
      <c r="AC136" s="356" t="str">
        <f t="shared" ca="1" si="57"/>
        <v>5 Month,  7 Days</v>
      </c>
      <c r="AD136" s="114" t="str">
        <f t="shared" ca="1" si="44"/>
        <v>3 Year, 6 Month, 4 Days</v>
      </c>
      <c r="AE136" s="114">
        <f t="shared" si="58"/>
        <v>1</v>
      </c>
      <c r="AF136" s="114">
        <f t="shared" si="59"/>
        <v>1</v>
      </c>
      <c r="AG136" s="354" t="str">
        <f t="shared" si="60"/>
        <v>CA14</v>
      </c>
      <c r="AH136" s="114">
        <f>IF(ISNA(VLOOKUP(L136,'MASTER DATA'!$A$1:$F$192,6,0)),0,VLOOKUP(L136,'MASTER DATA'!$A$1:$F$192,6,0))*AE136</f>
        <v>770</v>
      </c>
      <c r="AI136" s="354" t="str">
        <f>VLOOKUP($D136,'warehouse mapping'!$AN$7:$AO$17,2,0)</f>
        <v>Aktif</v>
      </c>
      <c r="AJ136" s="114">
        <f t="shared" si="61"/>
        <v>0</v>
      </c>
      <c r="AK136" s="354" t="str">
        <f t="shared" si="62"/>
        <v/>
      </c>
      <c r="AL136" s="354" t="s">
        <v>3205</v>
      </c>
      <c r="AM136" s="354">
        <f t="shared" si="63"/>
        <v>1</v>
      </c>
      <c r="AN136" s="354" t="b">
        <f t="shared" si="65"/>
        <v>1</v>
      </c>
    </row>
    <row r="137" spans="1:40" s="354" customFormat="1">
      <c r="A137" s="354" t="str">
        <f t="shared" si="45"/>
        <v>CA14B01550062285</v>
      </c>
      <c r="B137" s="354">
        <f t="shared" si="46"/>
        <v>0</v>
      </c>
      <c r="C137" s="354">
        <f t="shared" si="47"/>
        <v>0</v>
      </c>
      <c r="D137" s="354" t="str">
        <f t="shared" si="48"/>
        <v>CA</v>
      </c>
      <c r="E137" s="354" t="str">
        <f t="shared" si="49"/>
        <v>14</v>
      </c>
      <c r="F137" s="354" t="str">
        <f t="shared" si="50"/>
        <v>B</v>
      </c>
      <c r="G137" s="355" t="str">
        <f t="shared" si="64"/>
        <v>01</v>
      </c>
      <c r="H137" s="232" t="s">
        <v>486</v>
      </c>
      <c r="I137" s="232">
        <v>12611617</v>
      </c>
      <c r="J137" s="233">
        <v>46086</v>
      </c>
      <c r="K137" s="233">
        <v>47521</v>
      </c>
      <c r="L137" s="234">
        <v>550062285</v>
      </c>
      <c r="M137" s="232" t="str">
        <f>IF(ISNA(VLOOKUP(L137,'MASTER DATA'!$A$1:$B$192,2,0)),"",VLOOKUP(L137,'MASTER DATA'!$A$1:$B$192,2,0))</f>
        <v>Gadus S3 V460DM 2_1*770kg_A227</v>
      </c>
      <c r="N137" s="232">
        <v>1</v>
      </c>
      <c r="O137" s="232">
        <f t="shared" si="51"/>
        <v>1</v>
      </c>
      <c r="P137" s="232">
        <f t="shared" si="52"/>
        <v>0</v>
      </c>
      <c r="Q137" s="232">
        <f>VLOOKUP(L137,'MASTER DATA'!$A$1:$E$192,5,0)</f>
        <v>1</v>
      </c>
      <c r="R137" s="234">
        <f>SUMIF('picking of the day'!$H$4:$H$358,WMS!H137&amp;WMS!L137,'picking of the day'!$E$4:$E$358)</f>
        <v>0</v>
      </c>
      <c r="U137" s="114">
        <f>IF(ISNA(VLOOKUP(H137,'data putaway'!$A$1:$E$530,3,0)),0,VLOOKUP(H137,'data putaway'!$A$1:$E$530,3,0))</f>
        <v>0</v>
      </c>
      <c r="V137" s="354">
        <f t="shared" si="53"/>
        <v>1</v>
      </c>
      <c r="W137" s="114">
        <f>IF(ISNA(VLOOKUP(H137,'data putaway'!$A$1:$E$530,2,0)),0,VLOOKUP(H137,'data putaway'!$A$1:$E$530,2,0))</f>
        <v>0</v>
      </c>
      <c r="X137" s="354" t="b">
        <f t="shared" si="54"/>
        <v>0</v>
      </c>
      <c r="Y137" s="354">
        <f>IF(ISNA(VLOOKUP(H137,'data putaway'!$A$1:$E$530,4,0)),0,VLOOKUP(H137,'data putaway'!$A$1:$E$530,4,0))</f>
        <v>0</v>
      </c>
      <c r="Z137" s="113">
        <f>IF(ISNA(VLOOKUP(H137,'data putaway'!$A$1:$E$530,5,0)),0,VLOOKUP(H137,'data putaway'!$A$1:$E$530,5,0))</f>
        <v>0</v>
      </c>
      <c r="AA137" s="354" t="b">
        <f t="shared" si="55"/>
        <v>0</v>
      </c>
      <c r="AB137" s="354" t="b">
        <f t="shared" si="56"/>
        <v>0</v>
      </c>
      <c r="AC137" s="356" t="str">
        <f t="shared" ca="1" si="57"/>
        <v>6 Month,  13 Days</v>
      </c>
      <c r="AD137" s="114" t="str">
        <f t="shared" ca="1" si="44"/>
        <v>3 Year, 4 Month, 20 Days</v>
      </c>
      <c r="AE137" s="114">
        <f t="shared" si="58"/>
        <v>1</v>
      </c>
      <c r="AF137" s="114">
        <f t="shared" si="59"/>
        <v>1</v>
      </c>
      <c r="AG137" s="354" t="str">
        <f t="shared" si="60"/>
        <v>CA14</v>
      </c>
      <c r="AH137" s="114">
        <f>IF(ISNA(VLOOKUP(L137,'MASTER DATA'!$A$1:$F$192,6,0)),0,VLOOKUP(L137,'MASTER DATA'!$A$1:$F$192,6,0))*AE137</f>
        <v>770</v>
      </c>
      <c r="AI137" s="354" t="str">
        <f>VLOOKUP($D137,'warehouse mapping'!$AN$7:$AO$17,2,0)</f>
        <v>Aktif</v>
      </c>
      <c r="AJ137" s="114">
        <f t="shared" si="61"/>
        <v>0</v>
      </c>
      <c r="AK137" s="354" t="str">
        <f t="shared" si="62"/>
        <v/>
      </c>
      <c r="AL137" s="354" t="s">
        <v>3205</v>
      </c>
      <c r="AM137" s="354">
        <f t="shared" si="63"/>
        <v>1</v>
      </c>
      <c r="AN137" s="354" t="b">
        <f t="shared" si="65"/>
        <v>1</v>
      </c>
    </row>
    <row r="138" spans="1:40" s="354" customFormat="1">
      <c r="A138" s="354" t="str">
        <f t="shared" si="45"/>
        <v>CA14B02550062285</v>
      </c>
      <c r="B138" s="354">
        <f t="shared" si="46"/>
        <v>0</v>
      </c>
      <c r="C138" s="354">
        <f t="shared" si="47"/>
        <v>0</v>
      </c>
      <c r="D138" s="354" t="str">
        <f t="shared" si="48"/>
        <v>CA</v>
      </c>
      <c r="E138" s="354" t="str">
        <f t="shared" si="49"/>
        <v>14</v>
      </c>
      <c r="F138" s="354" t="str">
        <f t="shared" si="50"/>
        <v>B</v>
      </c>
      <c r="G138" s="355" t="str">
        <f t="shared" si="64"/>
        <v>02</v>
      </c>
      <c r="H138" s="232" t="s">
        <v>487</v>
      </c>
      <c r="I138" s="232">
        <v>12611617</v>
      </c>
      <c r="J138" s="233">
        <v>46086</v>
      </c>
      <c r="K138" s="233">
        <v>47521</v>
      </c>
      <c r="L138" s="234">
        <v>550062285</v>
      </c>
      <c r="M138" s="232" t="str">
        <f>IF(ISNA(VLOOKUP(L138,'MASTER DATA'!$A$1:$B$192,2,0)),"",VLOOKUP(L138,'MASTER DATA'!$A$1:$B$192,2,0))</f>
        <v>Gadus S3 V460DM 2_1*770kg_A227</v>
      </c>
      <c r="N138" s="232">
        <v>1</v>
      </c>
      <c r="O138" s="232">
        <f t="shared" si="51"/>
        <v>1</v>
      </c>
      <c r="P138" s="232">
        <f t="shared" si="52"/>
        <v>0</v>
      </c>
      <c r="Q138" s="232">
        <f>VLOOKUP(L138,'MASTER DATA'!$A$1:$E$192,5,0)</f>
        <v>1</v>
      </c>
      <c r="R138" s="234">
        <f>SUMIF('picking of the day'!$H$4:$H$358,WMS!H138&amp;WMS!L138,'picking of the day'!$E$4:$E$358)</f>
        <v>0</v>
      </c>
      <c r="U138" s="114">
        <f>IF(ISNA(VLOOKUP(H138,'data putaway'!$A$1:$E$530,3,0)),0,VLOOKUP(H138,'data putaway'!$A$1:$E$530,3,0))</f>
        <v>0</v>
      </c>
      <c r="V138" s="354">
        <f t="shared" si="53"/>
        <v>1</v>
      </c>
      <c r="W138" s="114">
        <f>IF(ISNA(VLOOKUP(H138,'data putaway'!$A$1:$E$530,2,0)),0,VLOOKUP(H138,'data putaway'!$A$1:$E$530,2,0))</f>
        <v>0</v>
      </c>
      <c r="X138" s="354" t="b">
        <f t="shared" si="54"/>
        <v>0</v>
      </c>
      <c r="Y138" s="354">
        <f>IF(ISNA(VLOOKUP(H138,'data putaway'!$A$1:$E$530,4,0)),0,VLOOKUP(H138,'data putaway'!$A$1:$E$530,4,0))</f>
        <v>0</v>
      </c>
      <c r="Z138" s="113">
        <f>IF(ISNA(VLOOKUP(H138,'data putaway'!$A$1:$E$530,5,0)),0,VLOOKUP(H138,'data putaway'!$A$1:$E$530,5,0))</f>
        <v>0</v>
      </c>
      <c r="AA138" s="354" t="b">
        <f t="shared" si="55"/>
        <v>0</v>
      </c>
      <c r="AB138" s="354" t="b">
        <f t="shared" si="56"/>
        <v>0</v>
      </c>
      <c r="AC138" s="356" t="str">
        <f t="shared" ca="1" si="57"/>
        <v>6 Month,  13 Days</v>
      </c>
      <c r="AD138" s="114" t="str">
        <f t="shared" ca="1" si="44"/>
        <v>3 Year, 4 Month, 20 Days</v>
      </c>
      <c r="AE138" s="114">
        <f t="shared" si="58"/>
        <v>1</v>
      </c>
      <c r="AF138" s="114">
        <f t="shared" si="59"/>
        <v>1</v>
      </c>
      <c r="AG138" s="354" t="str">
        <f t="shared" si="60"/>
        <v>CA14</v>
      </c>
      <c r="AH138" s="114">
        <f>IF(ISNA(VLOOKUP(L138,'MASTER DATA'!$A$1:$F$192,6,0)),0,VLOOKUP(L138,'MASTER DATA'!$A$1:$F$192,6,0))*AE138</f>
        <v>770</v>
      </c>
      <c r="AI138" s="354" t="str">
        <f>VLOOKUP($D138,'warehouse mapping'!$AN$7:$AO$17,2,0)</f>
        <v>Aktif</v>
      </c>
      <c r="AJ138" s="114">
        <f t="shared" si="61"/>
        <v>0</v>
      </c>
      <c r="AK138" s="354" t="str">
        <f t="shared" si="62"/>
        <v/>
      </c>
      <c r="AL138" s="354" t="s">
        <v>3205</v>
      </c>
      <c r="AM138" s="354">
        <f t="shared" si="63"/>
        <v>1</v>
      </c>
      <c r="AN138" s="354" t="b">
        <f t="shared" si="65"/>
        <v>1</v>
      </c>
    </row>
    <row r="139" spans="1:40" s="354" customFormat="1">
      <c r="A139" s="354" t="str">
        <f t="shared" si="45"/>
        <v>CA14C01550062463</v>
      </c>
      <c r="B139" s="354">
        <f t="shared" si="46"/>
        <v>0</v>
      </c>
      <c r="C139" s="354">
        <f t="shared" si="47"/>
        <v>0</v>
      </c>
      <c r="D139" s="354" t="str">
        <f t="shared" si="48"/>
        <v>CA</v>
      </c>
      <c r="E139" s="354" t="str">
        <f t="shared" si="49"/>
        <v>14</v>
      </c>
      <c r="F139" s="354" t="str">
        <f t="shared" si="50"/>
        <v>C</v>
      </c>
      <c r="G139" s="355" t="str">
        <f t="shared" si="64"/>
        <v>01</v>
      </c>
      <c r="H139" s="232" t="s">
        <v>488</v>
      </c>
      <c r="I139" s="232" t="s">
        <v>3582</v>
      </c>
      <c r="J139" s="233">
        <v>46280</v>
      </c>
      <c r="K139" s="233">
        <v>47734</v>
      </c>
      <c r="L139" s="234">
        <v>550062463</v>
      </c>
      <c r="M139" s="232" t="str">
        <f>IF(ISNA(VLOOKUP(L139,'MASTER DATA'!$A$1:$B$192,2,0)),"",VLOOKUP(L139,'MASTER DATA'!$A$1:$B$192,2,0))</f>
        <v>Adv4TAX7Sc10W40SNMB_12*0.8L_A04W</v>
      </c>
      <c r="N139" s="232">
        <v>48</v>
      </c>
      <c r="O139" s="232">
        <f t="shared" si="51"/>
        <v>1</v>
      </c>
      <c r="P139" s="232">
        <f t="shared" si="52"/>
        <v>0</v>
      </c>
      <c r="Q139" s="232">
        <f>VLOOKUP(L139,'MASTER DATA'!$A$1:$E$192,5,0)</f>
        <v>48</v>
      </c>
      <c r="R139" s="234">
        <f>SUMIF('picking of the day'!$H$4:$H$358,WMS!H139&amp;WMS!L139,'picking of the day'!$E$4:$E$358)</f>
        <v>0</v>
      </c>
      <c r="U139" s="114">
        <f>IF(ISNA(VLOOKUP(H139,'data putaway'!$A$1:$E$530,3,0)),0,VLOOKUP(H139,'data putaway'!$A$1:$E$530,3,0))</f>
        <v>0</v>
      </c>
      <c r="V139" s="354">
        <f t="shared" si="53"/>
        <v>48</v>
      </c>
      <c r="W139" s="114">
        <f>IF(ISNA(VLOOKUP(H139,'data putaway'!$A$1:$E$530,2,0)),0,VLOOKUP(H139,'data putaway'!$A$1:$E$530,2,0))</f>
        <v>0</v>
      </c>
      <c r="X139" s="354" t="b">
        <f t="shared" si="54"/>
        <v>0</v>
      </c>
      <c r="Y139" s="354">
        <f>IF(ISNA(VLOOKUP(H139,'data putaway'!$A$1:$E$530,4,0)),0,VLOOKUP(H139,'data putaway'!$A$1:$E$530,4,0))</f>
        <v>0</v>
      </c>
      <c r="Z139" s="113">
        <f>IF(ISNA(VLOOKUP(H139,'data putaway'!$A$1:$E$530,5,0)),0,VLOOKUP(H139,'data putaway'!$A$1:$E$530,5,0))</f>
        <v>0</v>
      </c>
      <c r="AA139" s="354" t="b">
        <f t="shared" si="55"/>
        <v>0</v>
      </c>
      <c r="AB139" s="354" t="b">
        <f t="shared" si="56"/>
        <v>0</v>
      </c>
      <c r="AC139" s="356" t="str">
        <f t="shared" ca="1" si="57"/>
        <v>0 Month,  3 Days</v>
      </c>
      <c r="AD139" s="114" t="str">
        <f t="shared" ca="1" si="44"/>
        <v>3 Year, 11 Month, 21 Days</v>
      </c>
      <c r="AE139" s="114">
        <f t="shared" si="58"/>
        <v>48</v>
      </c>
      <c r="AF139" s="114">
        <f t="shared" si="59"/>
        <v>1</v>
      </c>
      <c r="AG139" s="354" t="str">
        <f t="shared" si="60"/>
        <v>CA14</v>
      </c>
      <c r="AH139" s="114">
        <f>IF(ISNA(VLOOKUP(L139,'MASTER DATA'!$A$1:$F$192,6,0)),0,VLOOKUP(L139,'MASTER DATA'!$A$1:$F$192,6,0))*AE139</f>
        <v>460.80000000000007</v>
      </c>
      <c r="AI139" s="354" t="str">
        <f>VLOOKUP($D139,'warehouse mapping'!$AN$7:$AO$17,2,0)</f>
        <v>Aktif</v>
      </c>
      <c r="AJ139" s="114">
        <f t="shared" si="61"/>
        <v>0</v>
      </c>
      <c r="AK139" s="354" t="str">
        <f t="shared" si="62"/>
        <v/>
      </c>
      <c r="AL139" s="354" t="s">
        <v>3025</v>
      </c>
      <c r="AM139" s="354">
        <f t="shared" si="63"/>
        <v>1</v>
      </c>
      <c r="AN139" s="354" t="b">
        <f t="shared" si="65"/>
        <v>1</v>
      </c>
    </row>
    <row r="140" spans="1:40" s="354" customFormat="1">
      <c r="A140" s="354" t="str">
        <f t="shared" si="45"/>
        <v>CA14C02550070614</v>
      </c>
      <c r="B140" s="354">
        <f t="shared" si="46"/>
        <v>0</v>
      </c>
      <c r="C140" s="354">
        <f t="shared" si="47"/>
        <v>0</v>
      </c>
      <c r="D140" s="354" t="str">
        <f t="shared" si="48"/>
        <v>CA</v>
      </c>
      <c r="E140" s="354" t="str">
        <f t="shared" si="49"/>
        <v>14</v>
      </c>
      <c r="F140" s="354" t="str">
        <f t="shared" si="50"/>
        <v>C</v>
      </c>
      <c r="G140" s="355" t="str">
        <f t="shared" si="64"/>
        <v>02</v>
      </c>
      <c r="H140" s="232" t="s">
        <v>489</v>
      </c>
      <c r="I140" s="232" t="s">
        <v>3316</v>
      </c>
      <c r="J140" s="233">
        <v>46265</v>
      </c>
      <c r="K140" s="233">
        <v>47714</v>
      </c>
      <c r="L140" s="234">
        <v>550070614</v>
      </c>
      <c r="M140" s="232" t="str">
        <f>IF(ISNA(VLOOKUP(L140,'MASTER DATA'!$A$1:$B$192,2,0)),"",VLOOKUP(L140,'MASTER DATA'!$A$1:$B$192,2,0))</f>
        <v>HlxHX610W40SP_4*4L_A04W</v>
      </c>
      <c r="N140" s="234">
        <v>36</v>
      </c>
      <c r="O140" s="232">
        <f t="shared" si="51"/>
        <v>1</v>
      </c>
      <c r="P140" s="232">
        <f t="shared" si="52"/>
        <v>0</v>
      </c>
      <c r="Q140" s="232">
        <f>VLOOKUP(L140,'MASTER DATA'!$A$1:$E$192,5,0)</f>
        <v>36</v>
      </c>
      <c r="R140" s="234">
        <f>SUMIF('picking of the day'!$H$4:$H$358,WMS!H140&amp;WMS!L140,'picking of the day'!$E$4:$E$358)</f>
        <v>0</v>
      </c>
      <c r="U140" s="114">
        <f>IF(ISNA(VLOOKUP(H140,'data putaway'!$A$1:$E$530,3,0)),0,VLOOKUP(H140,'data putaway'!$A$1:$E$530,3,0))</f>
        <v>0</v>
      </c>
      <c r="V140" s="354">
        <f t="shared" si="53"/>
        <v>36</v>
      </c>
      <c r="W140" s="114">
        <f>IF(ISNA(VLOOKUP(H140,'data putaway'!$A$1:$E$530,2,0)),0,VLOOKUP(H140,'data putaway'!$A$1:$E$530,2,0))</f>
        <v>0</v>
      </c>
      <c r="X140" s="354" t="b">
        <f t="shared" si="54"/>
        <v>0</v>
      </c>
      <c r="Y140" s="354">
        <f>IF(ISNA(VLOOKUP(H140,'data putaway'!$A$1:$E$530,4,0)),0,VLOOKUP(H140,'data putaway'!$A$1:$E$530,4,0))</f>
        <v>0</v>
      </c>
      <c r="Z140" s="113">
        <f>IF(ISNA(VLOOKUP(H140,'data putaway'!$A$1:$E$530,5,0)),0,VLOOKUP(H140,'data putaway'!$A$1:$E$530,5,0))</f>
        <v>0</v>
      </c>
      <c r="AA140" s="354" t="b">
        <f t="shared" si="55"/>
        <v>0</v>
      </c>
      <c r="AB140" s="354" t="b">
        <f t="shared" si="56"/>
        <v>0</v>
      </c>
      <c r="AC140" s="356" t="str">
        <f t="shared" ca="1" si="57"/>
        <v>0 Month,  18 Days</v>
      </c>
      <c r="AD140" s="114" t="str">
        <f t="shared" ca="1" si="44"/>
        <v>3 Year, 11 Month, 1 Days</v>
      </c>
      <c r="AE140" s="114">
        <f t="shared" si="58"/>
        <v>36</v>
      </c>
      <c r="AF140" s="114">
        <f t="shared" si="59"/>
        <v>1</v>
      </c>
      <c r="AG140" s="354" t="str">
        <f t="shared" si="60"/>
        <v>CA14</v>
      </c>
      <c r="AH140" s="114">
        <f>IF(ISNA(VLOOKUP(L140,'MASTER DATA'!$A$1:$F$192,6,0)),0,VLOOKUP(L140,'MASTER DATA'!$A$1:$F$192,6,0))*AE140</f>
        <v>576</v>
      </c>
      <c r="AI140" s="354" t="str">
        <f>VLOOKUP($D140,'warehouse mapping'!$AN$7:$AO$17,2,0)</f>
        <v>Aktif</v>
      </c>
      <c r="AJ140" s="114">
        <f t="shared" si="61"/>
        <v>0</v>
      </c>
      <c r="AK140" s="354" t="str">
        <f t="shared" si="62"/>
        <v/>
      </c>
      <c r="AL140" s="354" t="s">
        <v>3025</v>
      </c>
      <c r="AM140" s="354">
        <f t="shared" si="63"/>
        <v>1</v>
      </c>
      <c r="AN140" s="354" t="b">
        <f t="shared" si="65"/>
        <v>1</v>
      </c>
    </row>
    <row r="141" spans="1:40" s="354" customFormat="1">
      <c r="A141" s="354" t="str">
        <f t="shared" si="45"/>
        <v>CA14D01550062463</v>
      </c>
      <c r="B141" s="354">
        <f t="shared" si="46"/>
        <v>0</v>
      </c>
      <c r="C141" s="354">
        <f t="shared" si="47"/>
        <v>0</v>
      </c>
      <c r="D141" s="354" t="str">
        <f t="shared" si="48"/>
        <v>CA</v>
      </c>
      <c r="E141" s="354" t="str">
        <f t="shared" si="49"/>
        <v>14</v>
      </c>
      <c r="F141" s="354" t="str">
        <f t="shared" si="50"/>
        <v>D</v>
      </c>
      <c r="G141" s="355" t="str">
        <f t="shared" si="64"/>
        <v>01</v>
      </c>
      <c r="H141" s="232" t="s">
        <v>490</v>
      </c>
      <c r="I141" s="232" t="s">
        <v>3582</v>
      </c>
      <c r="J141" s="233">
        <v>46280</v>
      </c>
      <c r="K141" s="233">
        <v>47734</v>
      </c>
      <c r="L141" s="234">
        <v>550062463</v>
      </c>
      <c r="M141" s="232" t="str">
        <f>IF(ISNA(VLOOKUP(L141,'MASTER DATA'!$A$1:$B$192,2,0)),"",VLOOKUP(L141,'MASTER DATA'!$A$1:$B$192,2,0))</f>
        <v>Adv4TAX7Sc10W40SNMB_12*0.8L_A04W</v>
      </c>
      <c r="N141" s="232">
        <v>48</v>
      </c>
      <c r="O141" s="232">
        <f t="shared" si="51"/>
        <v>1</v>
      </c>
      <c r="P141" s="232">
        <f t="shared" si="52"/>
        <v>0</v>
      </c>
      <c r="Q141" s="232">
        <f>VLOOKUP(L141,'MASTER DATA'!$A$1:$E$192,5,0)</f>
        <v>48</v>
      </c>
      <c r="R141" s="234">
        <f>SUMIF('picking of the day'!$H$4:$H$358,WMS!H141&amp;WMS!L141,'picking of the day'!$E$4:$E$358)</f>
        <v>0</v>
      </c>
      <c r="U141" s="114">
        <f>IF(ISNA(VLOOKUP(H141,'data putaway'!$A$1:$E$530,3,0)),0,VLOOKUP(H141,'data putaway'!$A$1:$E$530,3,0))</f>
        <v>0</v>
      </c>
      <c r="V141" s="354">
        <f t="shared" si="53"/>
        <v>48</v>
      </c>
      <c r="W141" s="114">
        <f>IF(ISNA(VLOOKUP(H141,'data putaway'!$A$1:$E$530,2,0)),0,VLOOKUP(H141,'data putaway'!$A$1:$E$530,2,0))</f>
        <v>0</v>
      </c>
      <c r="X141" s="354" t="b">
        <f t="shared" si="54"/>
        <v>0</v>
      </c>
      <c r="Y141" s="354">
        <f>IF(ISNA(VLOOKUP(H141,'data putaway'!$A$1:$E$530,4,0)),0,VLOOKUP(H141,'data putaway'!$A$1:$E$530,4,0))</f>
        <v>0</v>
      </c>
      <c r="Z141" s="113">
        <f>IF(ISNA(VLOOKUP(H141,'data putaway'!$A$1:$E$530,5,0)),0,VLOOKUP(H141,'data putaway'!$A$1:$E$530,5,0))</f>
        <v>0</v>
      </c>
      <c r="AA141" s="354" t="b">
        <f t="shared" si="55"/>
        <v>0</v>
      </c>
      <c r="AB141" s="354" t="b">
        <f t="shared" si="56"/>
        <v>0</v>
      </c>
      <c r="AC141" s="356" t="str">
        <f t="shared" ca="1" si="57"/>
        <v>0 Month,  3 Days</v>
      </c>
      <c r="AD141" s="114" t="str">
        <f t="shared" ca="1" si="44"/>
        <v>3 Year, 11 Month, 21 Days</v>
      </c>
      <c r="AE141" s="114">
        <f t="shared" si="58"/>
        <v>48</v>
      </c>
      <c r="AF141" s="114">
        <f t="shared" si="59"/>
        <v>1</v>
      </c>
      <c r="AG141" s="354" t="str">
        <f t="shared" si="60"/>
        <v>CA14</v>
      </c>
      <c r="AH141" s="114">
        <f>IF(ISNA(VLOOKUP(L141,'MASTER DATA'!$A$1:$F$192,6,0)),0,VLOOKUP(L141,'MASTER DATA'!$A$1:$F$192,6,0))*AE141</f>
        <v>460.80000000000007</v>
      </c>
      <c r="AI141" s="354" t="str">
        <f>VLOOKUP($D141,'warehouse mapping'!$AN$7:$AO$17,2,0)</f>
        <v>Aktif</v>
      </c>
      <c r="AJ141" s="114">
        <f t="shared" si="61"/>
        <v>0</v>
      </c>
      <c r="AK141" s="354" t="str">
        <f t="shared" si="62"/>
        <v/>
      </c>
      <c r="AL141" s="354" t="s">
        <v>170</v>
      </c>
      <c r="AM141" s="354">
        <f t="shared" si="63"/>
        <v>1</v>
      </c>
      <c r="AN141" s="354" t="b">
        <f t="shared" si="65"/>
        <v>1</v>
      </c>
    </row>
    <row r="142" spans="1:40" s="354" customFormat="1">
      <c r="A142" s="354" t="str">
        <f t="shared" si="45"/>
        <v>CA14D02550062463</v>
      </c>
      <c r="B142" s="354">
        <f t="shared" si="46"/>
        <v>0</v>
      </c>
      <c r="C142" s="354">
        <f t="shared" si="47"/>
        <v>0</v>
      </c>
      <c r="D142" s="354" t="str">
        <f t="shared" si="48"/>
        <v>CA</v>
      </c>
      <c r="E142" s="354" t="str">
        <f t="shared" si="49"/>
        <v>14</v>
      </c>
      <c r="F142" s="354" t="str">
        <f t="shared" si="50"/>
        <v>D</v>
      </c>
      <c r="G142" s="355" t="str">
        <f t="shared" si="64"/>
        <v>02</v>
      </c>
      <c r="H142" s="232" t="s">
        <v>491</v>
      </c>
      <c r="I142" s="232" t="s">
        <v>3582</v>
      </c>
      <c r="J142" s="233">
        <v>46280</v>
      </c>
      <c r="K142" s="233">
        <v>47734</v>
      </c>
      <c r="L142" s="234">
        <v>550062463</v>
      </c>
      <c r="M142" s="232" t="str">
        <f>IF(ISNA(VLOOKUP(L142,'MASTER DATA'!$A$1:$B$192,2,0)),"",VLOOKUP(L142,'MASTER DATA'!$A$1:$B$192,2,0))</f>
        <v>Adv4TAX7Sc10W40SNMB_12*0.8L_A04W</v>
      </c>
      <c r="N142" s="232">
        <v>48</v>
      </c>
      <c r="O142" s="232">
        <f t="shared" si="51"/>
        <v>1</v>
      </c>
      <c r="P142" s="232">
        <f t="shared" si="52"/>
        <v>0</v>
      </c>
      <c r="Q142" s="232">
        <f>VLOOKUP(L142,'MASTER DATA'!$A$1:$E$192,5,0)</f>
        <v>48</v>
      </c>
      <c r="R142" s="234">
        <f>SUMIF('picking of the day'!$H$4:$H$358,WMS!H142&amp;WMS!L142,'picking of the day'!$E$4:$E$358)</f>
        <v>0</v>
      </c>
      <c r="U142" s="114">
        <f>IF(ISNA(VLOOKUP(H142,'data putaway'!$A$1:$E$530,3,0)),0,VLOOKUP(H142,'data putaway'!$A$1:$E$530,3,0))</f>
        <v>0</v>
      </c>
      <c r="V142" s="354">
        <f t="shared" si="53"/>
        <v>48</v>
      </c>
      <c r="W142" s="114">
        <f>IF(ISNA(VLOOKUP(H142,'data putaway'!$A$1:$E$530,2,0)),0,VLOOKUP(H142,'data putaway'!$A$1:$E$530,2,0))</f>
        <v>0</v>
      </c>
      <c r="X142" s="354" t="b">
        <f t="shared" si="54"/>
        <v>0</v>
      </c>
      <c r="Y142" s="354">
        <f>IF(ISNA(VLOOKUP(H142,'data putaway'!$A$1:$E$530,4,0)),0,VLOOKUP(H142,'data putaway'!$A$1:$E$530,4,0))</f>
        <v>0</v>
      </c>
      <c r="Z142" s="113">
        <f>IF(ISNA(VLOOKUP(H142,'data putaway'!$A$1:$E$530,5,0)),0,VLOOKUP(H142,'data putaway'!$A$1:$E$530,5,0))</f>
        <v>0</v>
      </c>
      <c r="AA142" s="354" t="b">
        <f t="shared" si="55"/>
        <v>0</v>
      </c>
      <c r="AB142" s="354" t="b">
        <f t="shared" si="56"/>
        <v>0</v>
      </c>
      <c r="AC142" s="356" t="str">
        <f t="shared" ca="1" si="57"/>
        <v>0 Month,  3 Days</v>
      </c>
      <c r="AD142" s="114" t="str">
        <f t="shared" ca="1" si="44"/>
        <v>3 Year, 11 Month, 21 Days</v>
      </c>
      <c r="AE142" s="114">
        <f t="shared" si="58"/>
        <v>48</v>
      </c>
      <c r="AF142" s="114">
        <f t="shared" si="59"/>
        <v>1</v>
      </c>
      <c r="AG142" s="354" t="str">
        <f t="shared" si="60"/>
        <v>CA14</v>
      </c>
      <c r="AH142" s="114">
        <f>IF(ISNA(VLOOKUP(L142,'MASTER DATA'!$A$1:$F$192,6,0)),0,VLOOKUP(L142,'MASTER DATA'!$A$1:$F$192,6,0))*AE142</f>
        <v>460.80000000000007</v>
      </c>
      <c r="AI142" s="354" t="str">
        <f>VLOOKUP($D142,'warehouse mapping'!$AN$7:$AO$17,2,0)</f>
        <v>Aktif</v>
      </c>
      <c r="AJ142" s="114">
        <f t="shared" si="61"/>
        <v>0</v>
      </c>
      <c r="AK142" s="354" t="str">
        <f t="shared" si="62"/>
        <v/>
      </c>
      <c r="AL142" s="354" t="s">
        <v>170</v>
      </c>
      <c r="AM142" s="354">
        <f t="shared" si="63"/>
        <v>1</v>
      </c>
      <c r="AN142" s="354" t="b">
        <f t="shared" si="65"/>
        <v>1</v>
      </c>
    </row>
    <row r="143" spans="1:40" s="354" customFormat="1">
      <c r="A143" s="354" t="str">
        <f t="shared" si="45"/>
        <v>CA14E01550071397</v>
      </c>
      <c r="B143" s="354">
        <f t="shared" si="46"/>
        <v>0</v>
      </c>
      <c r="C143" s="354">
        <f t="shared" si="47"/>
        <v>0</v>
      </c>
      <c r="D143" s="354" t="str">
        <f t="shared" si="48"/>
        <v>CA</v>
      </c>
      <c r="E143" s="354" t="str">
        <f t="shared" si="49"/>
        <v>14</v>
      </c>
      <c r="F143" s="354" t="str">
        <f t="shared" si="50"/>
        <v>E</v>
      </c>
      <c r="G143" s="355" t="str">
        <f t="shared" si="64"/>
        <v>01</v>
      </c>
      <c r="H143" s="232" t="s">
        <v>492</v>
      </c>
      <c r="I143" s="232" t="s">
        <v>3514</v>
      </c>
      <c r="J143" s="233">
        <v>46274</v>
      </c>
      <c r="K143" s="233">
        <v>47727</v>
      </c>
      <c r="L143" s="234">
        <v>550071397</v>
      </c>
      <c r="M143" s="232" t="str">
        <f>IF(ISNA(VLOOKUP(L143,'MASTER DATA'!$A$1:$B$192,2,0)),"",VLOOKUP(L143,'MASTER DATA'!$A$1:$B$192,2,0))</f>
        <v>HelixHX515W40SNCF_4*4L_A04W</v>
      </c>
      <c r="N143" s="232">
        <v>36</v>
      </c>
      <c r="O143" s="232">
        <f t="shared" si="51"/>
        <v>1</v>
      </c>
      <c r="P143" s="232">
        <f t="shared" si="52"/>
        <v>0</v>
      </c>
      <c r="Q143" s="232">
        <f>VLOOKUP(L143,'MASTER DATA'!$A$1:$E$192,5,0)</f>
        <v>36</v>
      </c>
      <c r="R143" s="234">
        <f>SUMIF('picking of the day'!$H$4:$H$358,WMS!H143&amp;WMS!L143,'picking of the day'!$E$4:$E$358)</f>
        <v>0</v>
      </c>
      <c r="U143" s="114">
        <f>IF(ISNA(VLOOKUP(H143,'data putaway'!$A$1:$E$530,3,0)),0,VLOOKUP(H143,'data putaway'!$A$1:$E$530,3,0))</f>
        <v>0</v>
      </c>
      <c r="V143" s="354">
        <f t="shared" si="53"/>
        <v>36</v>
      </c>
      <c r="W143" s="114">
        <f>IF(ISNA(VLOOKUP(H143,'data putaway'!$A$1:$E$530,2,0)),0,VLOOKUP(H143,'data putaway'!$A$1:$E$530,2,0))</f>
        <v>0</v>
      </c>
      <c r="X143" s="354" t="b">
        <f t="shared" si="54"/>
        <v>0</v>
      </c>
      <c r="Y143" s="354">
        <f>IF(ISNA(VLOOKUP(H143,'data putaway'!$A$1:$E$530,4,0)),0,VLOOKUP(H143,'data putaway'!$A$1:$E$530,4,0))</f>
        <v>0</v>
      </c>
      <c r="Z143" s="113">
        <f>IF(ISNA(VLOOKUP(H143,'data putaway'!$A$1:$E$530,5,0)),0,VLOOKUP(H143,'data putaway'!$A$1:$E$530,5,0))</f>
        <v>0</v>
      </c>
      <c r="AA143" s="354" t="b">
        <f t="shared" si="55"/>
        <v>0</v>
      </c>
      <c r="AB143" s="354" t="b">
        <f t="shared" si="56"/>
        <v>0</v>
      </c>
      <c r="AC143" s="356" t="str">
        <f t="shared" ca="1" si="57"/>
        <v>0 Month,  9 Days</v>
      </c>
      <c r="AD143" s="114" t="str">
        <f t="shared" ca="1" si="44"/>
        <v>3 Year, 11 Month, 14 Days</v>
      </c>
      <c r="AE143" s="114">
        <f t="shared" si="58"/>
        <v>36</v>
      </c>
      <c r="AF143" s="114">
        <f t="shared" si="59"/>
        <v>1</v>
      </c>
      <c r="AG143" s="354" t="str">
        <f t="shared" si="60"/>
        <v>CA14</v>
      </c>
      <c r="AH143" s="114">
        <f>IF(ISNA(VLOOKUP(L143,'MASTER DATA'!$A$1:$F$192,6,0)),0,VLOOKUP(L143,'MASTER DATA'!$A$1:$F$192,6,0))*AE143</f>
        <v>576</v>
      </c>
      <c r="AI143" s="354" t="str">
        <f>VLOOKUP($D143,'warehouse mapping'!$AN$7:$AO$17,2,0)</f>
        <v>Aktif</v>
      </c>
      <c r="AJ143" s="114">
        <f t="shared" si="61"/>
        <v>0</v>
      </c>
      <c r="AK143" s="354" t="str">
        <f t="shared" si="62"/>
        <v/>
      </c>
      <c r="AL143" s="354" t="s">
        <v>170</v>
      </c>
      <c r="AM143" s="354">
        <f t="shared" si="63"/>
        <v>1</v>
      </c>
      <c r="AN143" s="354" t="b">
        <f t="shared" si="65"/>
        <v>1</v>
      </c>
    </row>
    <row r="144" spans="1:40" s="354" customFormat="1">
      <c r="A144" s="354" t="str">
        <f t="shared" si="45"/>
        <v>CA14E02550071397</v>
      </c>
      <c r="B144" s="354">
        <f t="shared" si="46"/>
        <v>0</v>
      </c>
      <c r="C144" s="354">
        <f t="shared" si="47"/>
        <v>0</v>
      </c>
      <c r="D144" s="354" t="str">
        <f t="shared" si="48"/>
        <v>CA</v>
      </c>
      <c r="E144" s="354" t="str">
        <f t="shared" si="49"/>
        <v>14</v>
      </c>
      <c r="F144" s="354" t="str">
        <f t="shared" si="50"/>
        <v>E</v>
      </c>
      <c r="G144" s="355" t="str">
        <f t="shared" si="64"/>
        <v>02</v>
      </c>
      <c r="H144" s="232" t="s">
        <v>493</v>
      </c>
      <c r="I144" s="232" t="s">
        <v>3514</v>
      </c>
      <c r="J144" s="233">
        <v>46274</v>
      </c>
      <c r="K144" s="233">
        <v>47727</v>
      </c>
      <c r="L144" s="234">
        <v>550071397</v>
      </c>
      <c r="M144" s="232" t="str">
        <f>IF(ISNA(VLOOKUP(L144,'MASTER DATA'!$A$1:$B$192,2,0)),"",VLOOKUP(L144,'MASTER DATA'!$A$1:$B$192,2,0))</f>
        <v>HelixHX515W40SNCF_4*4L_A04W</v>
      </c>
      <c r="N144" s="232">
        <v>36</v>
      </c>
      <c r="O144" s="232">
        <f t="shared" si="51"/>
        <v>1</v>
      </c>
      <c r="P144" s="232">
        <f t="shared" si="52"/>
        <v>0</v>
      </c>
      <c r="Q144" s="232">
        <f>VLOOKUP(L144,'MASTER DATA'!$A$1:$E$192,5,0)</f>
        <v>36</v>
      </c>
      <c r="R144" s="234">
        <f>SUMIF('picking of the day'!$H$4:$H$358,WMS!H144&amp;WMS!L144,'picking of the day'!$E$4:$E$358)</f>
        <v>0</v>
      </c>
      <c r="U144" s="114">
        <f>IF(ISNA(VLOOKUP(H144,'data putaway'!$A$1:$E$530,3,0)),0,VLOOKUP(H144,'data putaway'!$A$1:$E$530,3,0))</f>
        <v>0</v>
      </c>
      <c r="V144" s="354">
        <f t="shared" si="53"/>
        <v>36</v>
      </c>
      <c r="W144" s="114">
        <f>IF(ISNA(VLOOKUP(H144,'data putaway'!$A$1:$E$530,2,0)),0,VLOOKUP(H144,'data putaway'!$A$1:$E$530,2,0))</f>
        <v>0</v>
      </c>
      <c r="X144" s="354" t="b">
        <f t="shared" si="54"/>
        <v>0</v>
      </c>
      <c r="Y144" s="354">
        <f>IF(ISNA(VLOOKUP(H144,'data putaway'!$A$1:$E$530,4,0)),0,VLOOKUP(H144,'data putaway'!$A$1:$E$530,4,0))</f>
        <v>0</v>
      </c>
      <c r="Z144" s="113">
        <f>IF(ISNA(VLOOKUP(H144,'data putaway'!$A$1:$E$530,5,0)),0,VLOOKUP(H144,'data putaway'!$A$1:$E$530,5,0))</f>
        <v>0</v>
      </c>
      <c r="AA144" s="354" t="b">
        <f t="shared" si="55"/>
        <v>0</v>
      </c>
      <c r="AB144" s="354" t="b">
        <f t="shared" si="56"/>
        <v>0</v>
      </c>
      <c r="AC144" s="356" t="str">
        <f t="shared" ca="1" si="57"/>
        <v>0 Month,  9 Days</v>
      </c>
      <c r="AD144" s="114" t="str">
        <f t="shared" ca="1" si="44"/>
        <v>3 Year, 11 Month, 14 Days</v>
      </c>
      <c r="AE144" s="114">
        <f t="shared" si="58"/>
        <v>36</v>
      </c>
      <c r="AF144" s="114">
        <f t="shared" si="59"/>
        <v>1</v>
      </c>
      <c r="AG144" s="354" t="str">
        <f t="shared" si="60"/>
        <v>CA14</v>
      </c>
      <c r="AH144" s="114">
        <f>IF(ISNA(VLOOKUP(L144,'MASTER DATA'!$A$1:$F$192,6,0)),0,VLOOKUP(L144,'MASTER DATA'!$A$1:$F$192,6,0))*AE144</f>
        <v>576</v>
      </c>
      <c r="AI144" s="354" t="str">
        <f>VLOOKUP($D144,'warehouse mapping'!$AN$7:$AO$17,2,0)</f>
        <v>Aktif</v>
      </c>
      <c r="AJ144" s="114">
        <f t="shared" si="61"/>
        <v>0</v>
      </c>
      <c r="AK144" s="354" t="str">
        <f t="shared" si="62"/>
        <v/>
      </c>
      <c r="AL144" s="354" t="s">
        <v>170</v>
      </c>
      <c r="AM144" s="354">
        <f t="shared" si="63"/>
        <v>1</v>
      </c>
      <c r="AN144" s="354" t="b">
        <f t="shared" si="65"/>
        <v>1</v>
      </c>
    </row>
    <row r="145" spans="1:40" s="354" customFormat="1">
      <c r="A145" s="354" t="str">
        <f t="shared" si="45"/>
        <v>CA15A01550062285</v>
      </c>
      <c r="B145" s="354">
        <f t="shared" si="46"/>
        <v>0</v>
      </c>
      <c r="C145" s="354">
        <f t="shared" si="47"/>
        <v>0</v>
      </c>
      <c r="D145" s="354" t="str">
        <f t="shared" si="48"/>
        <v>CA</v>
      </c>
      <c r="E145" s="354" t="str">
        <f t="shared" si="49"/>
        <v>15</v>
      </c>
      <c r="F145" s="354" t="str">
        <f t="shared" si="50"/>
        <v>A</v>
      </c>
      <c r="G145" s="355" t="str">
        <f t="shared" si="64"/>
        <v>01</v>
      </c>
      <c r="H145" s="232" t="s">
        <v>494</v>
      </c>
      <c r="I145" s="232">
        <v>12626161</v>
      </c>
      <c r="J145" s="233">
        <v>46122</v>
      </c>
      <c r="K145" s="233">
        <v>47563</v>
      </c>
      <c r="L145" s="234">
        <v>550062285</v>
      </c>
      <c r="M145" s="232" t="str">
        <f>IF(ISNA(VLOOKUP(L145,'MASTER DATA'!$A$1:$B$192,2,0)),"",VLOOKUP(L145,'MASTER DATA'!$A$1:$B$192,2,0))</f>
        <v>Gadus S3 V460DM 2_1*770kg_A227</v>
      </c>
      <c r="N145" s="232">
        <v>1</v>
      </c>
      <c r="O145" s="232">
        <f t="shared" si="51"/>
        <v>1</v>
      </c>
      <c r="P145" s="232">
        <f t="shared" si="52"/>
        <v>0</v>
      </c>
      <c r="Q145" s="232">
        <f>VLOOKUP(L145,'MASTER DATA'!$A$1:$E$192,5,0)</f>
        <v>1</v>
      </c>
      <c r="R145" s="234">
        <f>SUMIF('picking of the day'!$H$4:$H$358,WMS!H145&amp;WMS!L145,'picking of the day'!$E$4:$E$358)</f>
        <v>0</v>
      </c>
      <c r="U145" s="114">
        <f>IF(ISNA(VLOOKUP(H145,'data putaway'!$A$1:$E$530,3,0)),0,VLOOKUP(H145,'data putaway'!$A$1:$E$530,3,0))</f>
        <v>0</v>
      </c>
      <c r="V145" s="354">
        <f t="shared" si="53"/>
        <v>1</v>
      </c>
      <c r="W145" s="114">
        <f>IF(ISNA(VLOOKUP(H145,'data putaway'!$A$1:$E$530,2,0)),0,VLOOKUP(H145,'data putaway'!$A$1:$E$530,2,0))</f>
        <v>0</v>
      </c>
      <c r="X145" s="354" t="b">
        <f t="shared" si="54"/>
        <v>0</v>
      </c>
      <c r="Y145" s="354">
        <f>IF(ISNA(VLOOKUP(H145,'data putaway'!$A$1:$E$530,4,0)),0,VLOOKUP(H145,'data putaway'!$A$1:$E$530,4,0))</f>
        <v>0</v>
      </c>
      <c r="Z145" s="113">
        <f>IF(ISNA(VLOOKUP(H145,'data putaway'!$A$1:$E$530,5,0)),0,VLOOKUP(H145,'data putaway'!$A$1:$E$530,5,0))</f>
        <v>0</v>
      </c>
      <c r="AA145" s="354" t="b">
        <f t="shared" si="55"/>
        <v>0</v>
      </c>
      <c r="AB145" s="354" t="b">
        <f t="shared" si="56"/>
        <v>0</v>
      </c>
      <c r="AC145" s="356" t="str">
        <f t="shared" ca="1" si="57"/>
        <v>5 Month,  8 Days</v>
      </c>
      <c r="AD145" s="114" t="str">
        <f t="shared" ca="1" si="44"/>
        <v>3 Year, 6 Month, 3 Days</v>
      </c>
      <c r="AE145" s="114">
        <f t="shared" si="58"/>
        <v>1</v>
      </c>
      <c r="AF145" s="114">
        <f t="shared" si="59"/>
        <v>1</v>
      </c>
      <c r="AG145" s="354" t="str">
        <f t="shared" si="60"/>
        <v>CA15</v>
      </c>
      <c r="AH145" s="114">
        <f>IF(ISNA(VLOOKUP(L145,'MASTER DATA'!$A$1:$F$192,6,0)),0,VLOOKUP(L145,'MASTER DATA'!$A$1:$F$192,6,0))*AE145</f>
        <v>770</v>
      </c>
      <c r="AI145" s="354" t="str">
        <f>VLOOKUP($D145,'warehouse mapping'!$AN$7:$AO$17,2,0)</f>
        <v>Aktif</v>
      </c>
      <c r="AJ145" s="114">
        <f t="shared" si="61"/>
        <v>0</v>
      </c>
      <c r="AK145" s="354" t="str">
        <f t="shared" si="62"/>
        <v/>
      </c>
      <c r="AL145" s="354" t="s">
        <v>3205</v>
      </c>
      <c r="AM145" s="354">
        <f t="shared" si="63"/>
        <v>1</v>
      </c>
      <c r="AN145" s="354" t="b">
        <f t="shared" si="65"/>
        <v>1</v>
      </c>
    </row>
    <row r="146" spans="1:40" s="354" customFormat="1">
      <c r="A146" s="354" t="str">
        <f t="shared" si="45"/>
        <v>CA15A02550062285</v>
      </c>
      <c r="B146" s="354">
        <f t="shared" si="46"/>
        <v>0</v>
      </c>
      <c r="C146" s="354">
        <f t="shared" si="47"/>
        <v>0</v>
      </c>
      <c r="D146" s="354" t="str">
        <f t="shared" si="48"/>
        <v>CA</v>
      </c>
      <c r="E146" s="354" t="str">
        <f t="shared" si="49"/>
        <v>15</v>
      </c>
      <c r="F146" s="354" t="str">
        <f t="shared" si="50"/>
        <v>A</v>
      </c>
      <c r="G146" s="355" t="str">
        <f t="shared" si="64"/>
        <v>02</v>
      </c>
      <c r="H146" s="232" t="s">
        <v>495</v>
      </c>
      <c r="I146" s="232">
        <v>12626161</v>
      </c>
      <c r="J146" s="233">
        <v>46122</v>
      </c>
      <c r="K146" s="233">
        <v>47563</v>
      </c>
      <c r="L146" s="234">
        <v>550062285</v>
      </c>
      <c r="M146" s="232" t="str">
        <f>IF(ISNA(VLOOKUP(L146,'MASTER DATA'!$A$1:$B$192,2,0)),"",VLOOKUP(L146,'MASTER DATA'!$A$1:$B$192,2,0))</f>
        <v>Gadus S3 V460DM 2_1*770kg_A227</v>
      </c>
      <c r="N146" s="232">
        <v>1</v>
      </c>
      <c r="O146" s="232">
        <f t="shared" si="51"/>
        <v>1</v>
      </c>
      <c r="P146" s="232">
        <f t="shared" si="52"/>
        <v>0</v>
      </c>
      <c r="Q146" s="232">
        <f>VLOOKUP(L146,'MASTER DATA'!$A$1:$E$192,5,0)</f>
        <v>1</v>
      </c>
      <c r="R146" s="234">
        <f>SUMIF('picking of the day'!$H$4:$H$358,WMS!H146&amp;WMS!L146,'picking of the day'!$E$4:$E$358)</f>
        <v>0</v>
      </c>
      <c r="U146" s="114">
        <f>IF(ISNA(VLOOKUP(H146,'data putaway'!$A$1:$E$530,3,0)),0,VLOOKUP(H146,'data putaway'!$A$1:$E$530,3,0))</f>
        <v>0</v>
      </c>
      <c r="V146" s="354">
        <f t="shared" si="53"/>
        <v>1</v>
      </c>
      <c r="W146" s="114">
        <f>IF(ISNA(VLOOKUP(H146,'data putaway'!$A$1:$E$530,2,0)),0,VLOOKUP(H146,'data putaway'!$A$1:$E$530,2,0))</f>
        <v>0</v>
      </c>
      <c r="X146" s="354" t="b">
        <f t="shared" si="54"/>
        <v>0</v>
      </c>
      <c r="Y146" s="354">
        <f>IF(ISNA(VLOOKUP(H146,'data putaway'!$A$1:$E$530,4,0)),0,VLOOKUP(H146,'data putaway'!$A$1:$E$530,4,0))</f>
        <v>0</v>
      </c>
      <c r="Z146" s="113">
        <f>IF(ISNA(VLOOKUP(H146,'data putaway'!$A$1:$E$530,5,0)),0,VLOOKUP(H146,'data putaway'!$A$1:$E$530,5,0))</f>
        <v>0</v>
      </c>
      <c r="AA146" s="354" t="b">
        <f t="shared" si="55"/>
        <v>0</v>
      </c>
      <c r="AB146" s="354" t="b">
        <f t="shared" si="56"/>
        <v>0</v>
      </c>
      <c r="AC146" s="356" t="str">
        <f t="shared" ca="1" si="57"/>
        <v>5 Month,  8 Days</v>
      </c>
      <c r="AD146" s="114" t="str">
        <f t="shared" ca="1" si="44"/>
        <v>3 Year, 6 Month, 3 Days</v>
      </c>
      <c r="AE146" s="114">
        <f t="shared" si="58"/>
        <v>1</v>
      </c>
      <c r="AF146" s="114">
        <f t="shared" si="59"/>
        <v>1</v>
      </c>
      <c r="AG146" s="354" t="str">
        <f t="shared" si="60"/>
        <v>CA15</v>
      </c>
      <c r="AH146" s="114">
        <f>IF(ISNA(VLOOKUP(L146,'MASTER DATA'!$A$1:$F$192,6,0)),0,VLOOKUP(L146,'MASTER DATA'!$A$1:$F$192,6,0))*AE146</f>
        <v>770</v>
      </c>
      <c r="AI146" s="354" t="str">
        <f>VLOOKUP($D146,'warehouse mapping'!$AN$7:$AO$17,2,0)</f>
        <v>Aktif</v>
      </c>
      <c r="AJ146" s="114">
        <f t="shared" si="61"/>
        <v>0</v>
      </c>
      <c r="AK146" s="354" t="str">
        <f t="shared" si="62"/>
        <v/>
      </c>
      <c r="AL146" s="354" t="s">
        <v>3205</v>
      </c>
      <c r="AM146" s="354">
        <f t="shared" si="63"/>
        <v>1</v>
      </c>
      <c r="AN146" s="354" t="b">
        <f t="shared" si="65"/>
        <v>1</v>
      </c>
    </row>
    <row r="147" spans="1:40" s="354" customFormat="1">
      <c r="A147" s="354" t="str">
        <f t="shared" si="45"/>
        <v>CA15B01550062285</v>
      </c>
      <c r="B147" s="354">
        <f t="shared" si="46"/>
        <v>0</v>
      </c>
      <c r="C147" s="354">
        <f t="shared" si="47"/>
        <v>0</v>
      </c>
      <c r="D147" s="354" t="str">
        <f t="shared" si="48"/>
        <v>CA</v>
      </c>
      <c r="E147" s="354" t="str">
        <f t="shared" si="49"/>
        <v>15</v>
      </c>
      <c r="F147" s="354" t="str">
        <f t="shared" si="50"/>
        <v>B</v>
      </c>
      <c r="G147" s="355" t="str">
        <f t="shared" si="64"/>
        <v>01</v>
      </c>
      <c r="H147" s="232" t="s">
        <v>496</v>
      </c>
      <c r="I147" s="232">
        <v>12611617</v>
      </c>
      <c r="J147" s="233">
        <v>46086</v>
      </c>
      <c r="K147" s="233">
        <v>47521</v>
      </c>
      <c r="L147" s="234">
        <v>550062285</v>
      </c>
      <c r="M147" s="232" t="str">
        <f>IF(ISNA(VLOOKUP(L147,'MASTER DATA'!$A$1:$B$192,2,0)),"",VLOOKUP(L147,'MASTER DATA'!$A$1:$B$192,2,0))</f>
        <v>Gadus S3 V460DM 2_1*770kg_A227</v>
      </c>
      <c r="N147" s="232">
        <v>1</v>
      </c>
      <c r="O147" s="232">
        <f t="shared" si="51"/>
        <v>1</v>
      </c>
      <c r="P147" s="232">
        <f t="shared" si="52"/>
        <v>0</v>
      </c>
      <c r="Q147" s="232">
        <f>VLOOKUP(L147,'MASTER DATA'!$A$1:$E$192,5,0)</f>
        <v>1</v>
      </c>
      <c r="R147" s="234">
        <f>SUMIF('picking of the day'!$H$4:$H$358,WMS!H147&amp;WMS!L147,'picking of the day'!$E$4:$E$358)</f>
        <v>0</v>
      </c>
      <c r="U147" s="114">
        <f>IF(ISNA(VLOOKUP(H147,'data putaway'!$A$1:$E$530,3,0)),0,VLOOKUP(H147,'data putaway'!$A$1:$E$530,3,0))</f>
        <v>0</v>
      </c>
      <c r="V147" s="354">
        <f t="shared" si="53"/>
        <v>1</v>
      </c>
      <c r="W147" s="114">
        <f>IF(ISNA(VLOOKUP(H147,'data putaway'!$A$1:$E$530,2,0)),0,VLOOKUP(H147,'data putaway'!$A$1:$E$530,2,0))</f>
        <v>0</v>
      </c>
      <c r="X147" s="354" t="b">
        <f t="shared" si="54"/>
        <v>0</v>
      </c>
      <c r="Y147" s="354">
        <f>IF(ISNA(VLOOKUP(H147,'data putaway'!$A$1:$E$530,4,0)),0,VLOOKUP(H147,'data putaway'!$A$1:$E$530,4,0))</f>
        <v>0</v>
      </c>
      <c r="Z147" s="113">
        <f>IF(ISNA(VLOOKUP(H147,'data putaway'!$A$1:$E$530,5,0)),0,VLOOKUP(H147,'data putaway'!$A$1:$E$530,5,0))</f>
        <v>0</v>
      </c>
      <c r="AA147" s="354" t="b">
        <f t="shared" si="55"/>
        <v>0</v>
      </c>
      <c r="AB147" s="354" t="b">
        <f t="shared" si="56"/>
        <v>0</v>
      </c>
      <c r="AC147" s="356" t="str">
        <f t="shared" ca="1" si="57"/>
        <v>6 Month,  13 Days</v>
      </c>
      <c r="AD147" s="114" t="str">
        <f t="shared" ca="1" si="44"/>
        <v>3 Year, 4 Month, 20 Days</v>
      </c>
      <c r="AE147" s="114">
        <f t="shared" si="58"/>
        <v>1</v>
      </c>
      <c r="AF147" s="114">
        <f t="shared" si="59"/>
        <v>1</v>
      </c>
      <c r="AG147" s="354" t="str">
        <f t="shared" si="60"/>
        <v>CA15</v>
      </c>
      <c r="AH147" s="114">
        <f>IF(ISNA(VLOOKUP(L147,'MASTER DATA'!$A$1:$F$192,6,0)),0,VLOOKUP(L147,'MASTER DATA'!$A$1:$F$192,6,0))*AE147</f>
        <v>770</v>
      </c>
      <c r="AI147" s="354" t="str">
        <f>VLOOKUP($D147,'warehouse mapping'!$AN$7:$AO$17,2,0)</f>
        <v>Aktif</v>
      </c>
      <c r="AJ147" s="114">
        <f t="shared" si="61"/>
        <v>0</v>
      </c>
      <c r="AK147" s="354" t="str">
        <f t="shared" si="62"/>
        <v/>
      </c>
      <c r="AL147" s="354" t="s">
        <v>3205</v>
      </c>
      <c r="AM147" s="354">
        <f t="shared" si="63"/>
        <v>1</v>
      </c>
      <c r="AN147" s="354" t="b">
        <f t="shared" si="65"/>
        <v>1</v>
      </c>
    </row>
    <row r="148" spans="1:40" s="354" customFormat="1">
      <c r="A148" s="354" t="str">
        <f t="shared" si="45"/>
        <v>CA15B02550062285</v>
      </c>
      <c r="B148" s="354">
        <f t="shared" si="46"/>
        <v>0</v>
      </c>
      <c r="C148" s="354">
        <f t="shared" si="47"/>
        <v>0</v>
      </c>
      <c r="D148" s="354" t="str">
        <f t="shared" si="48"/>
        <v>CA</v>
      </c>
      <c r="E148" s="354" t="str">
        <f t="shared" si="49"/>
        <v>15</v>
      </c>
      <c r="F148" s="354" t="str">
        <f t="shared" si="50"/>
        <v>B</v>
      </c>
      <c r="G148" s="355" t="str">
        <f t="shared" si="64"/>
        <v>02</v>
      </c>
      <c r="H148" s="232" t="s">
        <v>497</v>
      </c>
      <c r="I148" s="232">
        <v>12611617</v>
      </c>
      <c r="J148" s="233">
        <v>46086</v>
      </c>
      <c r="K148" s="233">
        <v>47521</v>
      </c>
      <c r="L148" s="234">
        <v>550062285</v>
      </c>
      <c r="M148" s="232" t="str">
        <f>IF(ISNA(VLOOKUP(L148,'MASTER DATA'!$A$1:$B$192,2,0)),"",VLOOKUP(L148,'MASTER DATA'!$A$1:$B$192,2,0))</f>
        <v>Gadus S3 V460DM 2_1*770kg_A227</v>
      </c>
      <c r="N148" s="232">
        <v>1</v>
      </c>
      <c r="O148" s="232">
        <f t="shared" si="51"/>
        <v>1</v>
      </c>
      <c r="P148" s="232">
        <f t="shared" si="52"/>
        <v>0</v>
      </c>
      <c r="Q148" s="232">
        <f>VLOOKUP(L148,'MASTER DATA'!$A$1:$E$192,5,0)</f>
        <v>1</v>
      </c>
      <c r="R148" s="234">
        <f>SUMIF('picking of the day'!$H$4:$H$358,WMS!H148&amp;WMS!L148,'picking of the day'!$E$4:$E$358)</f>
        <v>0</v>
      </c>
      <c r="U148" s="114">
        <f>IF(ISNA(VLOOKUP(H148,'data putaway'!$A$1:$E$530,3,0)),0,VLOOKUP(H148,'data putaway'!$A$1:$E$530,3,0))</f>
        <v>0</v>
      </c>
      <c r="V148" s="354">
        <f t="shared" si="53"/>
        <v>1</v>
      </c>
      <c r="W148" s="114">
        <f>IF(ISNA(VLOOKUP(H148,'data putaway'!$A$1:$E$530,2,0)),0,VLOOKUP(H148,'data putaway'!$A$1:$E$530,2,0))</f>
        <v>0</v>
      </c>
      <c r="X148" s="354" t="b">
        <f t="shared" si="54"/>
        <v>0</v>
      </c>
      <c r="Y148" s="354">
        <f>IF(ISNA(VLOOKUP(H148,'data putaway'!$A$1:$E$530,4,0)),0,VLOOKUP(H148,'data putaway'!$A$1:$E$530,4,0))</f>
        <v>0</v>
      </c>
      <c r="Z148" s="113">
        <f>IF(ISNA(VLOOKUP(H148,'data putaway'!$A$1:$E$530,5,0)),0,VLOOKUP(H148,'data putaway'!$A$1:$E$530,5,0))</f>
        <v>0</v>
      </c>
      <c r="AA148" s="354" t="b">
        <f t="shared" si="55"/>
        <v>0</v>
      </c>
      <c r="AB148" s="354" t="b">
        <f t="shared" si="56"/>
        <v>0</v>
      </c>
      <c r="AC148" s="356" t="str">
        <f t="shared" ca="1" si="57"/>
        <v>6 Month,  13 Days</v>
      </c>
      <c r="AD148" s="114" t="str">
        <f t="shared" ca="1" si="44"/>
        <v>3 Year, 4 Month, 20 Days</v>
      </c>
      <c r="AE148" s="114">
        <f t="shared" si="58"/>
        <v>1</v>
      </c>
      <c r="AF148" s="114">
        <f t="shared" si="59"/>
        <v>1</v>
      </c>
      <c r="AG148" s="354" t="str">
        <f t="shared" si="60"/>
        <v>CA15</v>
      </c>
      <c r="AH148" s="114">
        <f>IF(ISNA(VLOOKUP(L148,'MASTER DATA'!$A$1:$F$192,6,0)),0,VLOOKUP(L148,'MASTER DATA'!$A$1:$F$192,6,0))*AE148</f>
        <v>770</v>
      </c>
      <c r="AI148" s="354" t="str">
        <f>VLOOKUP($D148,'warehouse mapping'!$AN$7:$AO$17,2,0)</f>
        <v>Aktif</v>
      </c>
      <c r="AJ148" s="114">
        <f t="shared" si="61"/>
        <v>0</v>
      </c>
      <c r="AK148" s="354" t="str">
        <f t="shared" si="62"/>
        <v/>
      </c>
      <c r="AL148" s="354" t="s">
        <v>3205</v>
      </c>
      <c r="AM148" s="354">
        <f t="shared" si="63"/>
        <v>1</v>
      </c>
      <c r="AN148" s="354" t="b">
        <f t="shared" si="65"/>
        <v>1</v>
      </c>
    </row>
    <row r="149" spans="1:40" s="354" customFormat="1">
      <c r="A149" s="354" t="str">
        <f t="shared" si="45"/>
        <v>CA15C01550062463</v>
      </c>
      <c r="B149" s="354">
        <f t="shared" si="46"/>
        <v>0</v>
      </c>
      <c r="C149" s="354">
        <f t="shared" si="47"/>
        <v>0</v>
      </c>
      <c r="D149" s="354" t="str">
        <f t="shared" si="48"/>
        <v>CA</v>
      </c>
      <c r="E149" s="354" t="str">
        <f t="shared" si="49"/>
        <v>15</v>
      </c>
      <c r="F149" s="354" t="str">
        <f t="shared" si="50"/>
        <v>C</v>
      </c>
      <c r="G149" s="355" t="str">
        <f t="shared" si="64"/>
        <v>01</v>
      </c>
      <c r="H149" s="232" t="s">
        <v>498</v>
      </c>
      <c r="I149" s="232" t="s">
        <v>3582</v>
      </c>
      <c r="J149" s="233">
        <v>46280</v>
      </c>
      <c r="K149" s="233">
        <v>47734</v>
      </c>
      <c r="L149" s="234">
        <v>550062463</v>
      </c>
      <c r="M149" s="232" t="str">
        <f>IF(ISNA(VLOOKUP(L149,'MASTER DATA'!$A$1:$B$192,2,0)),"",VLOOKUP(L149,'MASTER DATA'!$A$1:$B$192,2,0))</f>
        <v>Adv4TAX7Sc10W40SNMB_12*0.8L_A04W</v>
      </c>
      <c r="N149" s="232">
        <v>48</v>
      </c>
      <c r="O149" s="232">
        <f t="shared" si="51"/>
        <v>1</v>
      </c>
      <c r="P149" s="232">
        <f t="shared" si="52"/>
        <v>0</v>
      </c>
      <c r="Q149" s="232">
        <f>VLOOKUP(L149,'MASTER DATA'!$A$1:$E$192,5,0)</f>
        <v>48</v>
      </c>
      <c r="R149" s="234">
        <f>SUMIF('picking of the day'!$H$4:$H$358,WMS!H149&amp;WMS!L149,'picking of the day'!$E$4:$E$358)</f>
        <v>0</v>
      </c>
      <c r="U149" s="114">
        <f>IF(ISNA(VLOOKUP(H149,'data putaway'!$A$1:$E$530,3,0)),0,VLOOKUP(H149,'data putaway'!$A$1:$E$530,3,0))</f>
        <v>0</v>
      </c>
      <c r="V149" s="354">
        <f t="shared" si="53"/>
        <v>48</v>
      </c>
      <c r="W149" s="114">
        <f>IF(ISNA(VLOOKUP(H149,'data putaway'!$A$1:$E$530,2,0)),0,VLOOKUP(H149,'data putaway'!$A$1:$E$530,2,0))</f>
        <v>0</v>
      </c>
      <c r="X149" s="354" t="b">
        <f t="shared" si="54"/>
        <v>0</v>
      </c>
      <c r="Y149" s="354">
        <f>IF(ISNA(VLOOKUP(H149,'data putaway'!$A$1:$E$530,4,0)),0,VLOOKUP(H149,'data putaway'!$A$1:$E$530,4,0))</f>
        <v>0</v>
      </c>
      <c r="Z149" s="113">
        <f>IF(ISNA(VLOOKUP(H149,'data putaway'!$A$1:$E$530,5,0)),0,VLOOKUP(H149,'data putaway'!$A$1:$E$530,5,0))</f>
        <v>0</v>
      </c>
      <c r="AA149" s="354" t="b">
        <f t="shared" si="55"/>
        <v>0</v>
      </c>
      <c r="AB149" s="354" t="b">
        <f t="shared" si="56"/>
        <v>0</v>
      </c>
      <c r="AC149" s="356" t="str">
        <f t="shared" ca="1" si="57"/>
        <v>0 Month,  3 Days</v>
      </c>
      <c r="AD149" s="114" t="str">
        <f t="shared" ca="1" si="44"/>
        <v>3 Year, 11 Month, 21 Days</v>
      </c>
      <c r="AE149" s="114">
        <f t="shared" si="58"/>
        <v>48</v>
      </c>
      <c r="AF149" s="114">
        <f t="shared" si="59"/>
        <v>1</v>
      </c>
      <c r="AG149" s="354" t="str">
        <f t="shared" si="60"/>
        <v>CA15</v>
      </c>
      <c r="AH149" s="114">
        <f>IF(ISNA(VLOOKUP(L149,'MASTER DATA'!$A$1:$F$192,6,0)),0,VLOOKUP(L149,'MASTER DATA'!$A$1:$F$192,6,0))*AE149</f>
        <v>460.80000000000007</v>
      </c>
      <c r="AI149" s="354" t="str">
        <f>VLOOKUP($D149,'warehouse mapping'!$AN$7:$AO$17,2,0)</f>
        <v>Aktif</v>
      </c>
      <c r="AJ149" s="114">
        <f t="shared" si="61"/>
        <v>0</v>
      </c>
      <c r="AK149" s="354" t="str">
        <f t="shared" si="62"/>
        <v/>
      </c>
      <c r="AL149" s="354" t="s">
        <v>170</v>
      </c>
      <c r="AM149" s="354">
        <f t="shared" si="63"/>
        <v>1</v>
      </c>
      <c r="AN149" s="354" t="b">
        <f t="shared" si="65"/>
        <v>1</v>
      </c>
    </row>
    <row r="150" spans="1:40" s="354" customFormat="1">
      <c r="A150" s="354" t="str">
        <f t="shared" si="45"/>
        <v>CA15C02550044360</v>
      </c>
      <c r="B150" s="354">
        <f t="shared" si="46"/>
        <v>0</v>
      </c>
      <c r="C150" s="354">
        <f t="shared" si="47"/>
        <v>0</v>
      </c>
      <c r="D150" s="354" t="str">
        <f t="shared" si="48"/>
        <v>CA</v>
      </c>
      <c r="E150" s="354" t="str">
        <f t="shared" si="49"/>
        <v>15</v>
      </c>
      <c r="F150" s="354" t="str">
        <f t="shared" si="50"/>
        <v>C</v>
      </c>
      <c r="G150" s="355" t="str">
        <f t="shared" si="64"/>
        <v>02</v>
      </c>
      <c r="H150" s="232" t="s">
        <v>499</v>
      </c>
      <c r="I150" s="232" t="s">
        <v>3532</v>
      </c>
      <c r="J150" s="233">
        <v>46275</v>
      </c>
      <c r="K150" s="233">
        <v>47730</v>
      </c>
      <c r="L150" s="234">
        <v>550044360</v>
      </c>
      <c r="M150" s="232" t="str">
        <f>IF(ISNA(VLOOKUP(L150,'MASTER DATA'!$A$1:$B$192,2,0)),"",VLOOKUP(L150,'MASTER DATA'!$A$1:$B$192,2,0))</f>
        <v>RimR4X15W40CI4E7DH1_1*209L_A227</v>
      </c>
      <c r="N150" s="232">
        <v>4</v>
      </c>
      <c r="O150" s="232">
        <f t="shared" si="51"/>
        <v>1</v>
      </c>
      <c r="P150" s="232">
        <f t="shared" si="52"/>
        <v>0</v>
      </c>
      <c r="Q150" s="232">
        <f>VLOOKUP(L150,'MASTER DATA'!$A$1:$E$192,5,0)</f>
        <v>4</v>
      </c>
      <c r="R150" s="234">
        <f>SUMIF('picking of the day'!$H$4:$H$358,WMS!H150&amp;WMS!L150,'picking of the day'!$E$4:$E$358)</f>
        <v>0</v>
      </c>
      <c r="U150" s="114">
        <f>IF(ISNA(VLOOKUP(H150,'data putaway'!$A$1:$E$530,3,0)),0,VLOOKUP(H150,'data putaway'!$A$1:$E$530,3,0))</f>
        <v>0</v>
      </c>
      <c r="V150" s="354">
        <f t="shared" si="53"/>
        <v>4</v>
      </c>
      <c r="W150" s="114">
        <f>IF(ISNA(VLOOKUP(H150,'data putaway'!$A$1:$E$530,2,0)),0,VLOOKUP(H150,'data putaway'!$A$1:$E$530,2,0))</f>
        <v>0</v>
      </c>
      <c r="X150" s="354" t="b">
        <f t="shared" si="54"/>
        <v>0</v>
      </c>
      <c r="Y150" s="354">
        <f>IF(ISNA(VLOOKUP(H150,'data putaway'!$A$1:$E$530,4,0)),0,VLOOKUP(H150,'data putaway'!$A$1:$E$530,4,0))</f>
        <v>0</v>
      </c>
      <c r="Z150" s="113">
        <f>IF(ISNA(VLOOKUP(H150,'data putaway'!$A$1:$E$530,5,0)),0,VLOOKUP(H150,'data putaway'!$A$1:$E$530,5,0))</f>
        <v>0</v>
      </c>
      <c r="AA150" s="354" t="b">
        <f t="shared" si="55"/>
        <v>0</v>
      </c>
      <c r="AB150" s="354" t="b">
        <f t="shared" si="56"/>
        <v>0</v>
      </c>
      <c r="AC150" s="356" t="str">
        <f t="shared" ca="1" si="57"/>
        <v>0 Month,  8 Days</v>
      </c>
      <c r="AD150" s="114" t="str">
        <f t="shared" ca="1" si="44"/>
        <v>3 Year, 11 Month, 17 Days</v>
      </c>
      <c r="AE150" s="114">
        <f t="shared" si="58"/>
        <v>4</v>
      </c>
      <c r="AF150" s="114">
        <f t="shared" si="59"/>
        <v>1</v>
      </c>
      <c r="AG150" s="354" t="str">
        <f t="shared" si="60"/>
        <v>CA15</v>
      </c>
      <c r="AH150" s="114">
        <f>IF(ISNA(VLOOKUP(L150,'MASTER DATA'!$A$1:$F$192,6,0)),0,VLOOKUP(L150,'MASTER DATA'!$A$1:$F$192,6,0))*AE150</f>
        <v>836</v>
      </c>
      <c r="AI150" s="354" t="str">
        <f>VLOOKUP($D150,'warehouse mapping'!$AN$7:$AO$17,2,0)</f>
        <v>Aktif</v>
      </c>
      <c r="AJ150" s="114">
        <f t="shared" si="61"/>
        <v>0</v>
      </c>
      <c r="AK150" s="354" t="str">
        <f t="shared" si="62"/>
        <v/>
      </c>
      <c r="AL150" s="354" t="s">
        <v>3206</v>
      </c>
      <c r="AM150" s="354">
        <f t="shared" si="63"/>
        <v>1</v>
      </c>
      <c r="AN150" s="354" t="b">
        <f t="shared" si="65"/>
        <v>1</v>
      </c>
    </row>
    <row r="151" spans="1:40" s="354" customFormat="1">
      <c r="A151" s="354" t="str">
        <f t="shared" si="45"/>
        <v>CA15D01550070614</v>
      </c>
      <c r="B151" s="354">
        <f t="shared" si="46"/>
        <v>0</v>
      </c>
      <c r="C151" s="354">
        <f t="shared" si="47"/>
        <v>0</v>
      </c>
      <c r="D151" s="354" t="str">
        <f t="shared" si="48"/>
        <v>CA</v>
      </c>
      <c r="E151" s="354" t="str">
        <f t="shared" si="49"/>
        <v>15</v>
      </c>
      <c r="F151" s="354" t="str">
        <f t="shared" si="50"/>
        <v>D</v>
      </c>
      <c r="G151" s="355" t="str">
        <f t="shared" si="64"/>
        <v>01</v>
      </c>
      <c r="H151" s="232" t="s">
        <v>500</v>
      </c>
      <c r="I151" s="232" t="s">
        <v>3394</v>
      </c>
      <c r="J151" s="233">
        <v>46272</v>
      </c>
      <c r="K151" s="233">
        <v>47715</v>
      </c>
      <c r="L151" s="234">
        <v>550070614</v>
      </c>
      <c r="M151" s="232" t="str">
        <f>IF(ISNA(VLOOKUP(L151,'MASTER DATA'!$A$1:$B$192,2,0)),"",VLOOKUP(L151,'MASTER DATA'!$A$1:$B$192,2,0))</f>
        <v>HlxHX610W40SP_4*4L_A04W</v>
      </c>
      <c r="N151" s="234">
        <v>36</v>
      </c>
      <c r="O151" s="232">
        <f t="shared" si="51"/>
        <v>1</v>
      </c>
      <c r="P151" s="232">
        <f t="shared" si="52"/>
        <v>0</v>
      </c>
      <c r="Q151" s="232">
        <f>VLOOKUP(L151,'MASTER DATA'!$A$1:$E$192,5,0)</f>
        <v>36</v>
      </c>
      <c r="R151" s="234">
        <f>SUMIF('picking of the day'!$H$4:$H$358,WMS!H151&amp;WMS!L151,'picking of the day'!$E$4:$E$358)</f>
        <v>0</v>
      </c>
      <c r="U151" s="114">
        <f>IF(ISNA(VLOOKUP(H151,'data putaway'!$A$1:$E$530,3,0)),0,VLOOKUP(H151,'data putaway'!$A$1:$E$530,3,0))</f>
        <v>0</v>
      </c>
      <c r="V151" s="354">
        <f t="shared" si="53"/>
        <v>36</v>
      </c>
      <c r="W151" s="114">
        <f>IF(ISNA(VLOOKUP(H151,'data putaway'!$A$1:$E$530,2,0)),0,VLOOKUP(H151,'data putaway'!$A$1:$E$530,2,0))</f>
        <v>0</v>
      </c>
      <c r="X151" s="354" t="b">
        <f t="shared" si="54"/>
        <v>0</v>
      </c>
      <c r="Y151" s="354">
        <f>IF(ISNA(VLOOKUP(H151,'data putaway'!$A$1:$E$530,4,0)),0,VLOOKUP(H151,'data putaway'!$A$1:$E$530,4,0))</f>
        <v>0</v>
      </c>
      <c r="Z151" s="113">
        <f>IF(ISNA(VLOOKUP(H151,'data putaway'!$A$1:$E$530,5,0)),0,VLOOKUP(H151,'data putaway'!$A$1:$E$530,5,0))</f>
        <v>0</v>
      </c>
      <c r="AA151" s="354" t="b">
        <f t="shared" si="55"/>
        <v>0</v>
      </c>
      <c r="AB151" s="354" t="b">
        <f t="shared" si="56"/>
        <v>0</v>
      </c>
      <c r="AC151" s="356" t="str">
        <f t="shared" ca="1" si="57"/>
        <v>0 Month,  11 Days</v>
      </c>
      <c r="AD151" s="114" t="str">
        <f t="shared" ca="1" si="44"/>
        <v>3 Year, 11 Month, 2 Days</v>
      </c>
      <c r="AE151" s="114">
        <f t="shared" si="58"/>
        <v>36</v>
      </c>
      <c r="AF151" s="114">
        <f t="shared" si="59"/>
        <v>1</v>
      </c>
      <c r="AG151" s="354" t="str">
        <f t="shared" si="60"/>
        <v>CA15</v>
      </c>
      <c r="AH151" s="114">
        <f>IF(ISNA(VLOOKUP(L151,'MASTER DATA'!$A$1:$F$192,6,0)),0,VLOOKUP(L151,'MASTER DATA'!$A$1:$F$192,6,0))*AE151</f>
        <v>576</v>
      </c>
      <c r="AI151" s="354" t="str">
        <f>VLOOKUP($D151,'warehouse mapping'!$AN$7:$AO$17,2,0)</f>
        <v>Aktif</v>
      </c>
      <c r="AJ151" s="114">
        <f t="shared" si="61"/>
        <v>0</v>
      </c>
      <c r="AK151" s="354" t="str">
        <f t="shared" si="62"/>
        <v/>
      </c>
      <c r="AL151" s="354" t="s">
        <v>170</v>
      </c>
      <c r="AM151" s="354">
        <f t="shared" si="63"/>
        <v>1</v>
      </c>
      <c r="AN151" s="354" t="b">
        <f t="shared" si="65"/>
        <v>1</v>
      </c>
    </row>
    <row r="152" spans="1:40" s="354" customFormat="1">
      <c r="A152" s="354" t="str">
        <f t="shared" si="45"/>
        <v>CA15D02550070614</v>
      </c>
      <c r="B152" s="354">
        <f t="shared" si="46"/>
        <v>0</v>
      </c>
      <c r="C152" s="354">
        <f t="shared" si="47"/>
        <v>0</v>
      </c>
      <c r="D152" s="354" t="str">
        <f t="shared" si="48"/>
        <v>CA</v>
      </c>
      <c r="E152" s="354" t="str">
        <f t="shared" si="49"/>
        <v>15</v>
      </c>
      <c r="F152" s="354" t="str">
        <f t="shared" si="50"/>
        <v>D</v>
      </c>
      <c r="G152" s="355" t="str">
        <f t="shared" si="64"/>
        <v>02</v>
      </c>
      <c r="H152" s="232" t="s">
        <v>501</v>
      </c>
      <c r="I152" s="232" t="s">
        <v>3394</v>
      </c>
      <c r="J152" s="233">
        <v>46272</v>
      </c>
      <c r="K152" s="233">
        <v>47715</v>
      </c>
      <c r="L152" s="234">
        <v>550070614</v>
      </c>
      <c r="M152" s="232" t="str">
        <f>IF(ISNA(VLOOKUP(L152,'MASTER DATA'!$A$1:$B$192,2,0)),"",VLOOKUP(L152,'MASTER DATA'!$A$1:$B$192,2,0))</f>
        <v>HlxHX610W40SP_4*4L_A04W</v>
      </c>
      <c r="N152" s="234">
        <v>36</v>
      </c>
      <c r="O152" s="232">
        <f t="shared" si="51"/>
        <v>1</v>
      </c>
      <c r="P152" s="232">
        <f t="shared" si="52"/>
        <v>0</v>
      </c>
      <c r="Q152" s="232">
        <f>VLOOKUP(L152,'MASTER DATA'!$A$1:$E$192,5,0)</f>
        <v>36</v>
      </c>
      <c r="R152" s="234">
        <f>SUMIF('picking of the day'!$H$4:$H$358,WMS!H152&amp;WMS!L152,'picking of the day'!$E$4:$E$358)</f>
        <v>0</v>
      </c>
      <c r="U152" s="114">
        <f>IF(ISNA(VLOOKUP(H152,'data putaway'!$A$1:$E$530,3,0)),0,VLOOKUP(H152,'data putaway'!$A$1:$E$530,3,0))</f>
        <v>0</v>
      </c>
      <c r="V152" s="354">
        <f t="shared" si="53"/>
        <v>36</v>
      </c>
      <c r="W152" s="114">
        <f>IF(ISNA(VLOOKUP(H152,'data putaway'!$A$1:$E$530,2,0)),0,VLOOKUP(H152,'data putaway'!$A$1:$E$530,2,0))</f>
        <v>0</v>
      </c>
      <c r="X152" s="354" t="b">
        <f t="shared" si="54"/>
        <v>0</v>
      </c>
      <c r="Y152" s="354">
        <f>IF(ISNA(VLOOKUP(H152,'data putaway'!$A$1:$E$530,4,0)),0,VLOOKUP(H152,'data putaway'!$A$1:$E$530,4,0))</f>
        <v>0</v>
      </c>
      <c r="Z152" s="113">
        <f>IF(ISNA(VLOOKUP(H152,'data putaway'!$A$1:$E$530,5,0)),0,VLOOKUP(H152,'data putaway'!$A$1:$E$530,5,0))</f>
        <v>0</v>
      </c>
      <c r="AA152" s="354" t="b">
        <f t="shared" si="55"/>
        <v>0</v>
      </c>
      <c r="AB152" s="354" t="b">
        <f t="shared" si="56"/>
        <v>0</v>
      </c>
      <c r="AC152" s="356" t="str">
        <f t="shared" ca="1" si="57"/>
        <v>0 Month,  11 Days</v>
      </c>
      <c r="AD152" s="114" t="str">
        <f t="shared" ca="1" si="44"/>
        <v>3 Year, 11 Month, 2 Days</v>
      </c>
      <c r="AE152" s="114">
        <f t="shared" si="58"/>
        <v>36</v>
      </c>
      <c r="AF152" s="114">
        <f t="shared" si="59"/>
        <v>1</v>
      </c>
      <c r="AG152" s="354" t="str">
        <f t="shared" si="60"/>
        <v>CA15</v>
      </c>
      <c r="AH152" s="114">
        <f>IF(ISNA(VLOOKUP(L152,'MASTER DATA'!$A$1:$F$192,6,0)),0,VLOOKUP(L152,'MASTER DATA'!$A$1:$F$192,6,0))*AE152</f>
        <v>576</v>
      </c>
      <c r="AI152" s="354" t="str">
        <f>VLOOKUP($D152,'warehouse mapping'!$AN$7:$AO$17,2,0)</f>
        <v>Aktif</v>
      </c>
      <c r="AJ152" s="114">
        <f t="shared" si="61"/>
        <v>0</v>
      </c>
      <c r="AK152" s="354" t="str">
        <f t="shared" si="62"/>
        <v/>
      </c>
      <c r="AL152" s="354" t="s">
        <v>170</v>
      </c>
      <c r="AM152" s="354">
        <f t="shared" si="63"/>
        <v>1</v>
      </c>
      <c r="AN152" s="354" t="b">
        <f t="shared" si="65"/>
        <v>1</v>
      </c>
    </row>
    <row r="153" spans="1:40" s="354" customFormat="1">
      <c r="A153" s="354" t="str">
        <f t="shared" si="45"/>
        <v>CA15E01550071397</v>
      </c>
      <c r="B153" s="354">
        <f t="shared" si="46"/>
        <v>0</v>
      </c>
      <c r="C153" s="354">
        <f t="shared" si="47"/>
        <v>0</v>
      </c>
      <c r="D153" s="354" t="str">
        <f t="shared" si="48"/>
        <v>CA</v>
      </c>
      <c r="E153" s="354" t="str">
        <f t="shared" si="49"/>
        <v>15</v>
      </c>
      <c r="F153" s="354" t="str">
        <f t="shared" si="50"/>
        <v>E</v>
      </c>
      <c r="G153" s="355" t="str">
        <f t="shared" si="64"/>
        <v>01</v>
      </c>
      <c r="H153" s="232" t="s">
        <v>502</v>
      </c>
      <c r="I153" s="232" t="s">
        <v>3514</v>
      </c>
      <c r="J153" s="233">
        <v>46274</v>
      </c>
      <c r="K153" s="233">
        <v>47727</v>
      </c>
      <c r="L153" s="234">
        <v>550071397</v>
      </c>
      <c r="M153" s="232" t="str">
        <f>IF(ISNA(VLOOKUP(L153,'MASTER DATA'!$A$1:$B$192,2,0)),"",VLOOKUP(L153,'MASTER DATA'!$A$1:$B$192,2,0))</f>
        <v>HelixHX515W40SNCF_4*4L_A04W</v>
      </c>
      <c r="N153" s="232">
        <v>36</v>
      </c>
      <c r="O153" s="232">
        <f t="shared" si="51"/>
        <v>1</v>
      </c>
      <c r="P153" s="232">
        <f t="shared" si="52"/>
        <v>0</v>
      </c>
      <c r="Q153" s="232">
        <f>VLOOKUP(L153,'MASTER DATA'!$A$1:$E$192,5,0)</f>
        <v>36</v>
      </c>
      <c r="R153" s="234">
        <f>SUMIF('picking of the day'!$H$4:$H$358,WMS!H153&amp;WMS!L153,'picking of the day'!$E$4:$E$358)</f>
        <v>0</v>
      </c>
      <c r="U153" s="114">
        <f>IF(ISNA(VLOOKUP(H153,'data putaway'!$A$1:$E$530,3,0)),0,VLOOKUP(H153,'data putaway'!$A$1:$E$530,3,0))</f>
        <v>0</v>
      </c>
      <c r="V153" s="354">
        <f t="shared" si="53"/>
        <v>36</v>
      </c>
      <c r="W153" s="114">
        <f>IF(ISNA(VLOOKUP(H153,'data putaway'!$A$1:$E$530,2,0)),0,VLOOKUP(H153,'data putaway'!$A$1:$E$530,2,0))</f>
        <v>0</v>
      </c>
      <c r="X153" s="354" t="b">
        <f t="shared" si="54"/>
        <v>0</v>
      </c>
      <c r="Y153" s="354">
        <f>IF(ISNA(VLOOKUP(H153,'data putaway'!$A$1:$E$530,4,0)),0,VLOOKUP(H153,'data putaway'!$A$1:$E$530,4,0))</f>
        <v>0</v>
      </c>
      <c r="Z153" s="113">
        <f>IF(ISNA(VLOOKUP(H153,'data putaway'!$A$1:$E$530,5,0)),0,VLOOKUP(H153,'data putaway'!$A$1:$E$530,5,0))</f>
        <v>0</v>
      </c>
      <c r="AA153" s="354" t="b">
        <f t="shared" si="55"/>
        <v>0</v>
      </c>
      <c r="AB153" s="354" t="b">
        <f t="shared" si="56"/>
        <v>0</v>
      </c>
      <c r="AC153" s="356" t="str">
        <f t="shared" ca="1" si="57"/>
        <v>0 Month,  9 Days</v>
      </c>
      <c r="AD153" s="114" t="str">
        <f t="shared" ca="1" si="44"/>
        <v>3 Year, 11 Month, 14 Days</v>
      </c>
      <c r="AE153" s="114">
        <f t="shared" si="58"/>
        <v>36</v>
      </c>
      <c r="AF153" s="114">
        <f t="shared" si="59"/>
        <v>1</v>
      </c>
      <c r="AG153" s="354" t="str">
        <f t="shared" si="60"/>
        <v>CA15</v>
      </c>
      <c r="AH153" s="114">
        <f>IF(ISNA(VLOOKUP(L153,'MASTER DATA'!$A$1:$F$192,6,0)),0,VLOOKUP(L153,'MASTER DATA'!$A$1:$F$192,6,0))*AE153</f>
        <v>576</v>
      </c>
      <c r="AI153" s="354" t="str">
        <f>VLOOKUP($D153,'warehouse mapping'!$AN$7:$AO$17,2,0)</f>
        <v>Aktif</v>
      </c>
      <c r="AJ153" s="114">
        <f t="shared" si="61"/>
        <v>0</v>
      </c>
      <c r="AK153" s="354" t="str">
        <f t="shared" si="62"/>
        <v/>
      </c>
      <c r="AL153" s="354" t="s">
        <v>170</v>
      </c>
      <c r="AM153" s="354">
        <f t="shared" si="63"/>
        <v>1</v>
      </c>
      <c r="AN153" s="354" t="b">
        <f t="shared" si="65"/>
        <v>1</v>
      </c>
    </row>
    <row r="154" spans="1:40" s="354" customFormat="1">
      <c r="A154" s="354" t="str">
        <f t="shared" si="45"/>
        <v>CA15E02550071397</v>
      </c>
      <c r="B154" s="354">
        <f t="shared" si="46"/>
        <v>0</v>
      </c>
      <c r="C154" s="354">
        <f t="shared" si="47"/>
        <v>0</v>
      </c>
      <c r="D154" s="354" t="str">
        <f t="shared" si="48"/>
        <v>CA</v>
      </c>
      <c r="E154" s="354" t="str">
        <f t="shared" si="49"/>
        <v>15</v>
      </c>
      <c r="F154" s="354" t="str">
        <f t="shared" si="50"/>
        <v>E</v>
      </c>
      <c r="G154" s="355" t="str">
        <f t="shared" si="64"/>
        <v>02</v>
      </c>
      <c r="H154" s="232" t="s">
        <v>503</v>
      </c>
      <c r="I154" s="232" t="s">
        <v>3514</v>
      </c>
      <c r="J154" s="233">
        <v>46274</v>
      </c>
      <c r="K154" s="233">
        <v>47727</v>
      </c>
      <c r="L154" s="234">
        <v>550071397</v>
      </c>
      <c r="M154" s="232" t="str">
        <f>IF(ISNA(VLOOKUP(L154,'MASTER DATA'!$A$1:$B$192,2,0)),"",VLOOKUP(L154,'MASTER DATA'!$A$1:$B$192,2,0))</f>
        <v>HelixHX515W40SNCF_4*4L_A04W</v>
      </c>
      <c r="N154" s="232">
        <v>36</v>
      </c>
      <c r="O154" s="232">
        <f t="shared" si="51"/>
        <v>1</v>
      </c>
      <c r="P154" s="232">
        <f t="shared" si="52"/>
        <v>0</v>
      </c>
      <c r="Q154" s="232">
        <f>VLOOKUP(L154,'MASTER DATA'!$A$1:$E$192,5,0)</f>
        <v>36</v>
      </c>
      <c r="R154" s="234">
        <f>SUMIF('picking of the day'!$H$4:$H$358,WMS!H154&amp;WMS!L154,'picking of the day'!$E$4:$E$358)</f>
        <v>0</v>
      </c>
      <c r="U154" s="114">
        <f>IF(ISNA(VLOOKUP(H154,'data putaway'!$A$1:$E$530,3,0)),0,VLOOKUP(H154,'data putaway'!$A$1:$E$530,3,0))</f>
        <v>0</v>
      </c>
      <c r="V154" s="354">
        <f t="shared" si="53"/>
        <v>36</v>
      </c>
      <c r="W154" s="114">
        <f>IF(ISNA(VLOOKUP(H154,'data putaway'!$A$1:$E$530,2,0)),0,VLOOKUP(H154,'data putaway'!$A$1:$E$530,2,0))</f>
        <v>0</v>
      </c>
      <c r="X154" s="354" t="b">
        <f t="shared" si="54"/>
        <v>0</v>
      </c>
      <c r="Y154" s="354">
        <f>IF(ISNA(VLOOKUP(H154,'data putaway'!$A$1:$E$530,4,0)),0,VLOOKUP(H154,'data putaway'!$A$1:$E$530,4,0))</f>
        <v>0</v>
      </c>
      <c r="Z154" s="113">
        <f>IF(ISNA(VLOOKUP(H154,'data putaway'!$A$1:$E$530,5,0)),0,VLOOKUP(H154,'data putaway'!$A$1:$E$530,5,0))</f>
        <v>0</v>
      </c>
      <c r="AA154" s="354" t="b">
        <f t="shared" si="55"/>
        <v>0</v>
      </c>
      <c r="AB154" s="354" t="b">
        <f t="shared" si="56"/>
        <v>0</v>
      </c>
      <c r="AC154" s="356" t="str">
        <f t="shared" ca="1" si="57"/>
        <v>0 Month,  9 Days</v>
      </c>
      <c r="AD154" s="114" t="str">
        <f t="shared" ref="AD154:AD217" ca="1" si="66">IF(K154="","",DATEDIF(NOW(),K154,"y")&amp;" Year"&amp;", "&amp;DATEDIF(NOW(),K154,"ym")&amp;" Month"&amp;", "&amp;DATEDIF(NOW(),K154,"md")&amp;" Days")</f>
        <v>3 Year, 11 Month, 14 Days</v>
      </c>
      <c r="AE154" s="114">
        <f t="shared" si="58"/>
        <v>36</v>
      </c>
      <c r="AF154" s="114">
        <f t="shared" si="59"/>
        <v>1</v>
      </c>
      <c r="AG154" s="354" t="str">
        <f t="shared" si="60"/>
        <v>CA15</v>
      </c>
      <c r="AH154" s="114">
        <f>IF(ISNA(VLOOKUP(L154,'MASTER DATA'!$A$1:$F$192,6,0)),0,VLOOKUP(L154,'MASTER DATA'!$A$1:$F$192,6,0))*AE154</f>
        <v>576</v>
      </c>
      <c r="AI154" s="354" t="str">
        <f>VLOOKUP($D154,'warehouse mapping'!$AN$7:$AO$17,2,0)</f>
        <v>Aktif</v>
      </c>
      <c r="AJ154" s="114">
        <f t="shared" si="61"/>
        <v>0</v>
      </c>
      <c r="AK154" s="354" t="str">
        <f t="shared" si="62"/>
        <v/>
      </c>
      <c r="AL154" s="354" t="s">
        <v>170</v>
      </c>
      <c r="AM154" s="354">
        <f t="shared" si="63"/>
        <v>1</v>
      </c>
      <c r="AN154" s="354" t="b">
        <f t="shared" si="65"/>
        <v>1</v>
      </c>
    </row>
    <row r="155" spans="1:40" s="354" customFormat="1">
      <c r="A155" s="354" t="str">
        <f t="shared" si="45"/>
        <v>CA16A01550062285</v>
      </c>
      <c r="B155" s="354">
        <f t="shared" si="46"/>
        <v>0</v>
      </c>
      <c r="C155" s="354">
        <f t="shared" si="47"/>
        <v>0</v>
      </c>
      <c r="D155" s="354" t="str">
        <f t="shared" si="48"/>
        <v>CA</v>
      </c>
      <c r="E155" s="354" t="str">
        <f t="shared" si="49"/>
        <v>16</v>
      </c>
      <c r="F155" s="354" t="str">
        <f t="shared" si="50"/>
        <v>A</v>
      </c>
      <c r="G155" s="355" t="str">
        <f t="shared" si="64"/>
        <v>01</v>
      </c>
      <c r="H155" s="232" t="s">
        <v>504</v>
      </c>
      <c r="I155" s="232">
        <v>12626161</v>
      </c>
      <c r="J155" s="233">
        <v>46122</v>
      </c>
      <c r="K155" s="233">
        <v>47563</v>
      </c>
      <c r="L155" s="234">
        <v>550062285</v>
      </c>
      <c r="M155" s="232" t="str">
        <f>IF(ISNA(VLOOKUP(L155,'MASTER DATA'!$A$1:$B$192,2,0)),"",VLOOKUP(L155,'MASTER DATA'!$A$1:$B$192,2,0))</f>
        <v>Gadus S3 V460DM 2_1*770kg_A227</v>
      </c>
      <c r="N155" s="232">
        <v>1</v>
      </c>
      <c r="O155" s="232">
        <f t="shared" si="51"/>
        <v>1</v>
      </c>
      <c r="P155" s="232">
        <f t="shared" si="52"/>
        <v>0</v>
      </c>
      <c r="Q155" s="232">
        <f>VLOOKUP(L155,'MASTER DATA'!$A$1:$E$192,5,0)</f>
        <v>1</v>
      </c>
      <c r="R155" s="234">
        <f>SUMIF('picking of the day'!$H$4:$H$358,WMS!H155&amp;WMS!L155,'picking of the day'!$E$4:$E$358)</f>
        <v>0</v>
      </c>
      <c r="U155" s="114">
        <f>IF(ISNA(VLOOKUP(H155,'data putaway'!$A$1:$E$530,3,0)),0,VLOOKUP(H155,'data putaway'!$A$1:$E$530,3,0))</f>
        <v>0</v>
      </c>
      <c r="V155" s="354">
        <f t="shared" si="53"/>
        <v>1</v>
      </c>
      <c r="W155" s="114">
        <f>IF(ISNA(VLOOKUP(H155,'data putaway'!$A$1:$E$530,2,0)),0,VLOOKUP(H155,'data putaway'!$A$1:$E$530,2,0))</f>
        <v>0</v>
      </c>
      <c r="X155" s="354" t="b">
        <f t="shared" si="54"/>
        <v>0</v>
      </c>
      <c r="Y155" s="354">
        <f>IF(ISNA(VLOOKUP(H155,'data putaway'!$A$1:$E$530,4,0)),0,VLOOKUP(H155,'data putaway'!$A$1:$E$530,4,0))</f>
        <v>0</v>
      </c>
      <c r="Z155" s="113">
        <f>IF(ISNA(VLOOKUP(H155,'data putaway'!$A$1:$E$530,5,0)),0,VLOOKUP(H155,'data putaway'!$A$1:$E$530,5,0))</f>
        <v>0</v>
      </c>
      <c r="AA155" s="354" t="b">
        <f t="shared" si="55"/>
        <v>0</v>
      </c>
      <c r="AB155" s="354" t="b">
        <f t="shared" si="56"/>
        <v>0</v>
      </c>
      <c r="AC155" s="356" t="str">
        <f t="shared" ca="1" si="57"/>
        <v>5 Month,  8 Days</v>
      </c>
      <c r="AD155" s="114" t="str">
        <f t="shared" ca="1" si="66"/>
        <v>3 Year, 6 Month, 3 Days</v>
      </c>
      <c r="AE155" s="114">
        <f t="shared" si="58"/>
        <v>1</v>
      </c>
      <c r="AF155" s="114">
        <f t="shared" si="59"/>
        <v>1</v>
      </c>
      <c r="AG155" s="354" t="str">
        <f t="shared" si="60"/>
        <v>CA16</v>
      </c>
      <c r="AH155" s="114">
        <f>IF(ISNA(VLOOKUP(L155,'MASTER DATA'!$A$1:$F$192,6,0)),0,VLOOKUP(L155,'MASTER DATA'!$A$1:$F$192,6,0))*AE155</f>
        <v>770</v>
      </c>
      <c r="AI155" s="354" t="str">
        <f>VLOOKUP($D155,'warehouse mapping'!$AN$7:$AO$17,2,0)</f>
        <v>Aktif</v>
      </c>
      <c r="AJ155" s="114">
        <f t="shared" si="61"/>
        <v>0</v>
      </c>
      <c r="AK155" s="354" t="str">
        <f t="shared" si="62"/>
        <v/>
      </c>
      <c r="AL155" s="354" t="s">
        <v>3205</v>
      </c>
      <c r="AM155" s="354">
        <f t="shared" si="63"/>
        <v>1</v>
      </c>
      <c r="AN155" s="354" t="b">
        <f t="shared" si="65"/>
        <v>1</v>
      </c>
    </row>
    <row r="156" spans="1:40" s="354" customFormat="1">
      <c r="A156" s="354" t="str">
        <f t="shared" si="45"/>
        <v>CA16A02550062285</v>
      </c>
      <c r="B156" s="354">
        <f t="shared" si="46"/>
        <v>0</v>
      </c>
      <c r="C156" s="354">
        <f t="shared" si="47"/>
        <v>0</v>
      </c>
      <c r="D156" s="354" t="str">
        <f t="shared" si="48"/>
        <v>CA</v>
      </c>
      <c r="E156" s="354" t="str">
        <f t="shared" si="49"/>
        <v>16</v>
      </c>
      <c r="F156" s="354" t="str">
        <f t="shared" si="50"/>
        <v>A</v>
      </c>
      <c r="G156" s="355" t="str">
        <f t="shared" si="64"/>
        <v>02</v>
      </c>
      <c r="H156" s="232" t="s">
        <v>505</v>
      </c>
      <c r="I156" s="232">
        <v>12626161</v>
      </c>
      <c r="J156" s="233">
        <v>46122</v>
      </c>
      <c r="K156" s="233">
        <v>47563</v>
      </c>
      <c r="L156" s="234">
        <v>550062285</v>
      </c>
      <c r="M156" s="232" t="str">
        <f>IF(ISNA(VLOOKUP(L156,'MASTER DATA'!$A$1:$B$192,2,0)),"",VLOOKUP(L156,'MASTER DATA'!$A$1:$B$192,2,0))</f>
        <v>Gadus S3 V460DM 2_1*770kg_A227</v>
      </c>
      <c r="N156" s="232">
        <v>1</v>
      </c>
      <c r="O156" s="232">
        <f t="shared" si="51"/>
        <v>1</v>
      </c>
      <c r="P156" s="232">
        <f t="shared" si="52"/>
        <v>0</v>
      </c>
      <c r="Q156" s="232">
        <f>VLOOKUP(L156,'MASTER DATA'!$A$1:$E$192,5,0)</f>
        <v>1</v>
      </c>
      <c r="R156" s="234">
        <f>SUMIF('picking of the day'!$H$4:$H$358,WMS!H156&amp;WMS!L156,'picking of the day'!$E$4:$E$358)</f>
        <v>0</v>
      </c>
      <c r="U156" s="114">
        <f>IF(ISNA(VLOOKUP(H156,'data putaway'!$A$1:$E$530,3,0)),0,VLOOKUP(H156,'data putaway'!$A$1:$E$530,3,0))</f>
        <v>0</v>
      </c>
      <c r="V156" s="354">
        <f t="shared" si="53"/>
        <v>1</v>
      </c>
      <c r="W156" s="114">
        <f>IF(ISNA(VLOOKUP(H156,'data putaway'!$A$1:$E$530,2,0)),0,VLOOKUP(H156,'data putaway'!$A$1:$E$530,2,0))</f>
        <v>0</v>
      </c>
      <c r="X156" s="354" t="b">
        <f t="shared" si="54"/>
        <v>0</v>
      </c>
      <c r="Y156" s="354">
        <f>IF(ISNA(VLOOKUP(H156,'data putaway'!$A$1:$E$530,4,0)),0,VLOOKUP(H156,'data putaway'!$A$1:$E$530,4,0))</f>
        <v>0</v>
      </c>
      <c r="Z156" s="113">
        <f>IF(ISNA(VLOOKUP(H156,'data putaway'!$A$1:$E$530,5,0)),0,VLOOKUP(H156,'data putaway'!$A$1:$E$530,5,0))</f>
        <v>0</v>
      </c>
      <c r="AA156" s="354" t="b">
        <f t="shared" si="55"/>
        <v>0</v>
      </c>
      <c r="AB156" s="354" t="b">
        <f t="shared" si="56"/>
        <v>0</v>
      </c>
      <c r="AC156" s="356" t="str">
        <f t="shared" ca="1" si="57"/>
        <v>5 Month,  8 Days</v>
      </c>
      <c r="AD156" s="114" t="str">
        <f t="shared" ca="1" si="66"/>
        <v>3 Year, 6 Month, 3 Days</v>
      </c>
      <c r="AE156" s="114">
        <f t="shared" si="58"/>
        <v>1</v>
      </c>
      <c r="AF156" s="114">
        <f t="shared" si="59"/>
        <v>1</v>
      </c>
      <c r="AG156" s="354" t="str">
        <f t="shared" si="60"/>
        <v>CA16</v>
      </c>
      <c r="AH156" s="114">
        <f>IF(ISNA(VLOOKUP(L156,'MASTER DATA'!$A$1:$F$192,6,0)),0,VLOOKUP(L156,'MASTER DATA'!$A$1:$F$192,6,0))*AE156</f>
        <v>770</v>
      </c>
      <c r="AI156" s="354" t="str">
        <f>VLOOKUP($D156,'warehouse mapping'!$AN$7:$AO$17,2,0)</f>
        <v>Aktif</v>
      </c>
      <c r="AJ156" s="114">
        <f t="shared" si="61"/>
        <v>0</v>
      </c>
      <c r="AK156" s="354" t="str">
        <f t="shared" si="62"/>
        <v/>
      </c>
      <c r="AL156" s="354" t="s">
        <v>3205</v>
      </c>
      <c r="AM156" s="354">
        <f t="shared" si="63"/>
        <v>1</v>
      </c>
      <c r="AN156" s="354" t="b">
        <f t="shared" si="65"/>
        <v>1</v>
      </c>
    </row>
    <row r="157" spans="1:40" s="354" customFormat="1">
      <c r="A157" s="354" t="str">
        <f t="shared" si="45"/>
        <v>CA16B01550062285</v>
      </c>
      <c r="B157" s="354">
        <f t="shared" si="46"/>
        <v>0</v>
      </c>
      <c r="C157" s="354">
        <f t="shared" si="47"/>
        <v>0</v>
      </c>
      <c r="D157" s="354" t="str">
        <f t="shared" si="48"/>
        <v>CA</v>
      </c>
      <c r="E157" s="354" t="str">
        <f t="shared" si="49"/>
        <v>16</v>
      </c>
      <c r="F157" s="354" t="str">
        <f t="shared" si="50"/>
        <v>B</v>
      </c>
      <c r="G157" s="355" t="str">
        <f t="shared" si="64"/>
        <v>01</v>
      </c>
      <c r="H157" s="232" t="s">
        <v>506</v>
      </c>
      <c r="I157" s="232">
        <v>12611617</v>
      </c>
      <c r="J157" s="233">
        <v>46086</v>
      </c>
      <c r="K157" s="233">
        <v>47521</v>
      </c>
      <c r="L157" s="234">
        <v>550062285</v>
      </c>
      <c r="M157" s="232" t="str">
        <f>IF(ISNA(VLOOKUP(L157,'MASTER DATA'!$A$1:$B$192,2,0)),"",VLOOKUP(L157,'MASTER DATA'!$A$1:$B$192,2,0))</f>
        <v>Gadus S3 V460DM 2_1*770kg_A227</v>
      </c>
      <c r="N157" s="232">
        <v>1</v>
      </c>
      <c r="O157" s="232">
        <f t="shared" si="51"/>
        <v>1</v>
      </c>
      <c r="P157" s="232">
        <f t="shared" si="52"/>
        <v>0</v>
      </c>
      <c r="Q157" s="232">
        <f>VLOOKUP(L157,'MASTER DATA'!$A$1:$E$192,5,0)</f>
        <v>1</v>
      </c>
      <c r="R157" s="234">
        <f>SUMIF('picking of the day'!$H$4:$H$358,WMS!H157&amp;WMS!L157,'picking of the day'!$E$4:$E$358)</f>
        <v>0</v>
      </c>
      <c r="U157" s="114">
        <f>IF(ISNA(VLOOKUP(H157,'data putaway'!$A$1:$E$530,3,0)),0,VLOOKUP(H157,'data putaway'!$A$1:$E$530,3,0))</f>
        <v>0</v>
      </c>
      <c r="V157" s="354">
        <f t="shared" si="53"/>
        <v>1</v>
      </c>
      <c r="W157" s="114">
        <f>IF(ISNA(VLOOKUP(H157,'data putaway'!$A$1:$E$530,2,0)),0,VLOOKUP(H157,'data putaway'!$A$1:$E$530,2,0))</f>
        <v>0</v>
      </c>
      <c r="X157" s="354" t="b">
        <f t="shared" si="54"/>
        <v>0</v>
      </c>
      <c r="Y157" s="354">
        <f>IF(ISNA(VLOOKUP(H157,'data putaway'!$A$1:$E$530,4,0)),0,VLOOKUP(H157,'data putaway'!$A$1:$E$530,4,0))</f>
        <v>0</v>
      </c>
      <c r="Z157" s="113">
        <f>IF(ISNA(VLOOKUP(H157,'data putaway'!$A$1:$E$530,5,0)),0,VLOOKUP(H157,'data putaway'!$A$1:$E$530,5,0))</f>
        <v>0</v>
      </c>
      <c r="AA157" s="354" t="b">
        <f t="shared" si="55"/>
        <v>0</v>
      </c>
      <c r="AB157" s="354" t="b">
        <f t="shared" si="56"/>
        <v>0</v>
      </c>
      <c r="AC157" s="356" t="str">
        <f t="shared" ca="1" si="57"/>
        <v>6 Month,  13 Days</v>
      </c>
      <c r="AD157" s="114" t="str">
        <f t="shared" ca="1" si="66"/>
        <v>3 Year, 4 Month, 20 Days</v>
      </c>
      <c r="AE157" s="114">
        <f t="shared" si="58"/>
        <v>1</v>
      </c>
      <c r="AF157" s="114">
        <f t="shared" si="59"/>
        <v>1</v>
      </c>
      <c r="AG157" s="354" t="str">
        <f t="shared" si="60"/>
        <v>CA16</v>
      </c>
      <c r="AH157" s="114">
        <f>IF(ISNA(VLOOKUP(L157,'MASTER DATA'!$A$1:$F$192,6,0)),0,VLOOKUP(L157,'MASTER DATA'!$A$1:$F$192,6,0))*AE157</f>
        <v>770</v>
      </c>
      <c r="AI157" s="354" t="str">
        <f>VLOOKUP($D157,'warehouse mapping'!$AN$7:$AO$17,2,0)</f>
        <v>Aktif</v>
      </c>
      <c r="AJ157" s="114">
        <f t="shared" si="61"/>
        <v>0</v>
      </c>
      <c r="AK157" s="354" t="str">
        <f t="shared" si="62"/>
        <v/>
      </c>
      <c r="AL157" s="354" t="s">
        <v>3205</v>
      </c>
      <c r="AM157" s="354">
        <f t="shared" si="63"/>
        <v>1</v>
      </c>
      <c r="AN157" s="354" t="b">
        <f t="shared" si="65"/>
        <v>1</v>
      </c>
    </row>
    <row r="158" spans="1:40" s="354" customFormat="1">
      <c r="A158" s="354" t="str">
        <f t="shared" si="45"/>
        <v>CA16B02550062285</v>
      </c>
      <c r="B158" s="354">
        <f t="shared" si="46"/>
        <v>0</v>
      </c>
      <c r="C158" s="354">
        <f t="shared" si="47"/>
        <v>0</v>
      </c>
      <c r="D158" s="354" t="str">
        <f t="shared" si="48"/>
        <v>CA</v>
      </c>
      <c r="E158" s="354" t="str">
        <f t="shared" si="49"/>
        <v>16</v>
      </c>
      <c r="F158" s="354" t="str">
        <f t="shared" si="50"/>
        <v>B</v>
      </c>
      <c r="G158" s="355" t="str">
        <f t="shared" si="64"/>
        <v>02</v>
      </c>
      <c r="H158" s="232" t="s">
        <v>507</v>
      </c>
      <c r="I158" s="232">
        <v>12611617</v>
      </c>
      <c r="J158" s="233">
        <v>46086</v>
      </c>
      <c r="K158" s="233">
        <v>47521</v>
      </c>
      <c r="L158" s="234">
        <v>550062285</v>
      </c>
      <c r="M158" s="232" t="str">
        <f>IF(ISNA(VLOOKUP(L158,'MASTER DATA'!$A$1:$B$192,2,0)),"",VLOOKUP(L158,'MASTER DATA'!$A$1:$B$192,2,0))</f>
        <v>Gadus S3 V460DM 2_1*770kg_A227</v>
      </c>
      <c r="N158" s="232">
        <v>1</v>
      </c>
      <c r="O158" s="232">
        <f t="shared" si="51"/>
        <v>1</v>
      </c>
      <c r="P158" s="232">
        <f t="shared" si="52"/>
        <v>0</v>
      </c>
      <c r="Q158" s="232">
        <f>VLOOKUP(L158,'MASTER DATA'!$A$1:$E$192,5,0)</f>
        <v>1</v>
      </c>
      <c r="R158" s="234">
        <f>SUMIF('picking of the day'!$H$4:$H$358,WMS!H158&amp;WMS!L158,'picking of the day'!$E$4:$E$358)</f>
        <v>0</v>
      </c>
      <c r="U158" s="114">
        <f>IF(ISNA(VLOOKUP(H158,'data putaway'!$A$1:$E$530,3,0)),0,VLOOKUP(H158,'data putaway'!$A$1:$E$530,3,0))</f>
        <v>0</v>
      </c>
      <c r="V158" s="354">
        <f t="shared" si="53"/>
        <v>1</v>
      </c>
      <c r="W158" s="114">
        <f>IF(ISNA(VLOOKUP(H158,'data putaway'!$A$1:$E$530,2,0)),0,VLOOKUP(H158,'data putaway'!$A$1:$E$530,2,0))</f>
        <v>0</v>
      </c>
      <c r="X158" s="354" t="b">
        <f t="shared" si="54"/>
        <v>0</v>
      </c>
      <c r="Y158" s="354">
        <f>IF(ISNA(VLOOKUP(H158,'data putaway'!$A$1:$E$530,4,0)),0,VLOOKUP(H158,'data putaway'!$A$1:$E$530,4,0))</f>
        <v>0</v>
      </c>
      <c r="Z158" s="113">
        <f>IF(ISNA(VLOOKUP(H158,'data putaway'!$A$1:$E$530,5,0)),0,VLOOKUP(H158,'data putaway'!$A$1:$E$530,5,0))</f>
        <v>0</v>
      </c>
      <c r="AA158" s="354" t="b">
        <f t="shared" si="55"/>
        <v>0</v>
      </c>
      <c r="AB158" s="354" t="b">
        <f t="shared" si="56"/>
        <v>0</v>
      </c>
      <c r="AC158" s="356" t="str">
        <f t="shared" ca="1" si="57"/>
        <v>6 Month,  13 Days</v>
      </c>
      <c r="AD158" s="114" t="str">
        <f t="shared" ca="1" si="66"/>
        <v>3 Year, 4 Month, 20 Days</v>
      </c>
      <c r="AE158" s="114">
        <f t="shared" si="58"/>
        <v>1</v>
      </c>
      <c r="AF158" s="114">
        <f t="shared" si="59"/>
        <v>1</v>
      </c>
      <c r="AG158" s="354" t="str">
        <f t="shared" si="60"/>
        <v>CA16</v>
      </c>
      <c r="AH158" s="114">
        <f>IF(ISNA(VLOOKUP(L158,'MASTER DATA'!$A$1:$F$192,6,0)),0,VLOOKUP(L158,'MASTER DATA'!$A$1:$F$192,6,0))*AE158</f>
        <v>770</v>
      </c>
      <c r="AI158" s="354" t="str">
        <f>VLOOKUP($D158,'warehouse mapping'!$AN$7:$AO$17,2,0)</f>
        <v>Aktif</v>
      </c>
      <c r="AJ158" s="114">
        <f t="shared" si="61"/>
        <v>0</v>
      </c>
      <c r="AK158" s="354" t="str">
        <f t="shared" si="62"/>
        <v/>
      </c>
      <c r="AL158" s="354" t="s">
        <v>3205</v>
      </c>
      <c r="AM158" s="354">
        <f t="shared" si="63"/>
        <v>1</v>
      </c>
      <c r="AN158" s="354" t="b">
        <f t="shared" si="65"/>
        <v>1</v>
      </c>
    </row>
    <row r="159" spans="1:40" s="354" customFormat="1">
      <c r="A159" s="354" t="str">
        <f t="shared" si="45"/>
        <v>CA16C01550044360</v>
      </c>
      <c r="B159" s="354">
        <f t="shared" si="46"/>
        <v>0</v>
      </c>
      <c r="C159" s="354">
        <f t="shared" si="47"/>
        <v>0</v>
      </c>
      <c r="D159" s="354" t="str">
        <f t="shared" si="48"/>
        <v>CA</v>
      </c>
      <c r="E159" s="354" t="str">
        <f t="shared" si="49"/>
        <v>16</v>
      </c>
      <c r="F159" s="354" t="str">
        <f t="shared" si="50"/>
        <v>C</v>
      </c>
      <c r="G159" s="355" t="str">
        <f t="shared" si="64"/>
        <v>01</v>
      </c>
      <c r="H159" s="232" t="s">
        <v>508</v>
      </c>
      <c r="I159" s="232" t="s">
        <v>3532</v>
      </c>
      <c r="J159" s="233">
        <v>46275</v>
      </c>
      <c r="K159" s="233">
        <v>47730</v>
      </c>
      <c r="L159" s="234">
        <v>550044360</v>
      </c>
      <c r="M159" s="232" t="str">
        <f>IF(ISNA(VLOOKUP(L159,'MASTER DATA'!$A$1:$B$192,2,0)),"",VLOOKUP(L159,'MASTER DATA'!$A$1:$B$192,2,0))</f>
        <v>RimR4X15W40CI4E7DH1_1*209L_A227</v>
      </c>
      <c r="N159" s="232">
        <v>4</v>
      </c>
      <c r="O159" s="232">
        <f t="shared" si="51"/>
        <v>1</v>
      </c>
      <c r="P159" s="232">
        <f t="shared" si="52"/>
        <v>0</v>
      </c>
      <c r="Q159" s="232">
        <f>VLOOKUP(L159,'MASTER DATA'!$A$1:$E$192,5,0)</f>
        <v>4</v>
      </c>
      <c r="R159" s="234">
        <f>SUMIF('picking of the day'!$H$4:$H$358,WMS!H159&amp;WMS!L159,'picking of the day'!$E$4:$E$358)</f>
        <v>0</v>
      </c>
      <c r="U159" s="114">
        <f>IF(ISNA(VLOOKUP(H159,'data putaway'!$A$1:$E$530,3,0)),0,VLOOKUP(H159,'data putaway'!$A$1:$E$530,3,0))</f>
        <v>0</v>
      </c>
      <c r="V159" s="354">
        <f t="shared" si="53"/>
        <v>4</v>
      </c>
      <c r="W159" s="114">
        <f>IF(ISNA(VLOOKUP(H159,'data putaway'!$A$1:$E$530,2,0)),0,VLOOKUP(H159,'data putaway'!$A$1:$E$530,2,0))</f>
        <v>0</v>
      </c>
      <c r="X159" s="354" t="b">
        <f t="shared" si="54"/>
        <v>0</v>
      </c>
      <c r="Y159" s="354">
        <f>IF(ISNA(VLOOKUP(H159,'data putaway'!$A$1:$E$530,4,0)),0,VLOOKUP(H159,'data putaway'!$A$1:$E$530,4,0))</f>
        <v>0</v>
      </c>
      <c r="Z159" s="113">
        <f>IF(ISNA(VLOOKUP(H159,'data putaway'!$A$1:$E$530,5,0)),0,VLOOKUP(H159,'data putaway'!$A$1:$E$530,5,0))</f>
        <v>0</v>
      </c>
      <c r="AA159" s="354" t="b">
        <f t="shared" si="55"/>
        <v>0</v>
      </c>
      <c r="AB159" s="354" t="b">
        <f t="shared" si="56"/>
        <v>0</v>
      </c>
      <c r="AC159" s="356" t="str">
        <f t="shared" ca="1" si="57"/>
        <v>0 Month,  8 Days</v>
      </c>
      <c r="AD159" s="114" t="str">
        <f t="shared" ca="1" si="66"/>
        <v>3 Year, 11 Month, 17 Days</v>
      </c>
      <c r="AE159" s="114">
        <f t="shared" si="58"/>
        <v>4</v>
      </c>
      <c r="AF159" s="114">
        <f t="shared" si="59"/>
        <v>1</v>
      </c>
      <c r="AG159" s="354" t="str">
        <f t="shared" si="60"/>
        <v>CA16</v>
      </c>
      <c r="AH159" s="114">
        <f>IF(ISNA(VLOOKUP(L159,'MASTER DATA'!$A$1:$F$192,6,0)),0,VLOOKUP(L159,'MASTER DATA'!$A$1:$F$192,6,0))*AE159</f>
        <v>836</v>
      </c>
      <c r="AI159" s="354" t="str">
        <f>VLOOKUP($D159,'warehouse mapping'!$AN$7:$AO$17,2,0)</f>
        <v>Aktif</v>
      </c>
      <c r="AJ159" s="114">
        <f t="shared" si="61"/>
        <v>0</v>
      </c>
      <c r="AK159" s="354" t="str">
        <f t="shared" si="62"/>
        <v/>
      </c>
      <c r="AL159" s="354" t="s">
        <v>170</v>
      </c>
      <c r="AM159" s="354">
        <f t="shared" si="63"/>
        <v>1</v>
      </c>
      <c r="AN159" s="354" t="b">
        <f t="shared" si="65"/>
        <v>1</v>
      </c>
    </row>
    <row r="160" spans="1:40" s="354" customFormat="1">
      <c r="A160" s="354" t="str">
        <f t="shared" si="45"/>
        <v>CA16C02550044360</v>
      </c>
      <c r="B160" s="354">
        <f t="shared" si="46"/>
        <v>0</v>
      </c>
      <c r="C160" s="354">
        <f t="shared" si="47"/>
        <v>0</v>
      </c>
      <c r="D160" s="354" t="str">
        <f t="shared" si="48"/>
        <v>CA</v>
      </c>
      <c r="E160" s="354" t="str">
        <f t="shared" si="49"/>
        <v>16</v>
      </c>
      <c r="F160" s="354" t="str">
        <f t="shared" si="50"/>
        <v>C</v>
      </c>
      <c r="G160" s="355" t="str">
        <f t="shared" si="64"/>
        <v>02</v>
      </c>
      <c r="H160" s="232" t="s">
        <v>509</v>
      </c>
      <c r="I160" s="232" t="s">
        <v>3532</v>
      </c>
      <c r="J160" s="233">
        <v>46275</v>
      </c>
      <c r="K160" s="233">
        <v>47730</v>
      </c>
      <c r="L160" s="234">
        <v>550044360</v>
      </c>
      <c r="M160" s="232" t="str">
        <f>IF(ISNA(VLOOKUP(L160,'MASTER DATA'!$A$1:$B$192,2,0)),"",VLOOKUP(L160,'MASTER DATA'!$A$1:$B$192,2,0))</f>
        <v>RimR4X15W40CI4E7DH1_1*209L_A227</v>
      </c>
      <c r="N160" s="232">
        <v>4</v>
      </c>
      <c r="O160" s="232">
        <f t="shared" si="51"/>
        <v>1</v>
      </c>
      <c r="P160" s="232">
        <f t="shared" si="52"/>
        <v>0</v>
      </c>
      <c r="Q160" s="232">
        <f>VLOOKUP(L160,'MASTER DATA'!$A$1:$E$192,5,0)</f>
        <v>4</v>
      </c>
      <c r="R160" s="234">
        <f>SUMIF('picking of the day'!$H$4:$H$358,WMS!H160&amp;WMS!L160,'picking of the day'!$E$4:$E$358)</f>
        <v>0</v>
      </c>
      <c r="U160" s="114">
        <f>IF(ISNA(VLOOKUP(H160,'data putaway'!$A$1:$E$530,3,0)),0,VLOOKUP(H160,'data putaway'!$A$1:$E$530,3,0))</f>
        <v>0</v>
      </c>
      <c r="V160" s="354">
        <f t="shared" si="53"/>
        <v>4</v>
      </c>
      <c r="W160" s="114">
        <f>IF(ISNA(VLOOKUP(H160,'data putaway'!$A$1:$E$530,2,0)),0,VLOOKUP(H160,'data putaway'!$A$1:$E$530,2,0))</f>
        <v>0</v>
      </c>
      <c r="X160" s="354" t="b">
        <f t="shared" si="54"/>
        <v>0</v>
      </c>
      <c r="Y160" s="354">
        <f>IF(ISNA(VLOOKUP(H160,'data putaway'!$A$1:$E$530,4,0)),0,VLOOKUP(H160,'data putaway'!$A$1:$E$530,4,0))</f>
        <v>0</v>
      </c>
      <c r="Z160" s="113">
        <f>IF(ISNA(VLOOKUP(H160,'data putaway'!$A$1:$E$530,5,0)),0,VLOOKUP(H160,'data putaway'!$A$1:$E$530,5,0))</f>
        <v>0</v>
      </c>
      <c r="AA160" s="354" t="b">
        <f t="shared" si="55"/>
        <v>0</v>
      </c>
      <c r="AB160" s="354" t="b">
        <f t="shared" si="56"/>
        <v>0</v>
      </c>
      <c r="AC160" s="356" t="str">
        <f t="shared" ca="1" si="57"/>
        <v>0 Month,  8 Days</v>
      </c>
      <c r="AD160" s="114" t="str">
        <f t="shared" ca="1" si="66"/>
        <v>3 Year, 11 Month, 17 Days</v>
      </c>
      <c r="AE160" s="114">
        <f t="shared" si="58"/>
        <v>4</v>
      </c>
      <c r="AF160" s="114">
        <f t="shared" si="59"/>
        <v>1</v>
      </c>
      <c r="AG160" s="354" t="str">
        <f t="shared" si="60"/>
        <v>CA16</v>
      </c>
      <c r="AH160" s="114">
        <f>IF(ISNA(VLOOKUP(L160,'MASTER DATA'!$A$1:$F$192,6,0)),0,VLOOKUP(L160,'MASTER DATA'!$A$1:$F$192,6,0))*AE160</f>
        <v>836</v>
      </c>
      <c r="AI160" s="354" t="str">
        <f>VLOOKUP($D160,'warehouse mapping'!$AN$7:$AO$17,2,0)</f>
        <v>Aktif</v>
      </c>
      <c r="AJ160" s="114">
        <f t="shared" si="61"/>
        <v>0</v>
      </c>
      <c r="AK160" s="354" t="str">
        <f t="shared" si="62"/>
        <v/>
      </c>
      <c r="AL160" s="354" t="s">
        <v>170</v>
      </c>
      <c r="AM160" s="354">
        <f t="shared" si="63"/>
        <v>1</v>
      </c>
      <c r="AN160" s="354" t="b">
        <f t="shared" si="65"/>
        <v>1</v>
      </c>
    </row>
    <row r="161" spans="1:40" s="354" customFormat="1">
      <c r="A161" s="354" t="str">
        <f t="shared" si="45"/>
        <v>CA16D01550071397</v>
      </c>
      <c r="B161" s="354">
        <f t="shared" si="46"/>
        <v>0</v>
      </c>
      <c r="C161" s="354">
        <f t="shared" si="47"/>
        <v>0</v>
      </c>
      <c r="D161" s="354" t="str">
        <f t="shared" si="48"/>
        <v>CA</v>
      </c>
      <c r="E161" s="354" t="str">
        <f t="shared" si="49"/>
        <v>16</v>
      </c>
      <c r="F161" s="354" t="str">
        <f t="shared" si="50"/>
        <v>D</v>
      </c>
      <c r="G161" s="355" t="str">
        <f t="shared" si="64"/>
        <v>01</v>
      </c>
      <c r="H161" s="232" t="s">
        <v>510</v>
      </c>
      <c r="I161" s="232" t="s">
        <v>3514</v>
      </c>
      <c r="J161" s="233">
        <v>46274</v>
      </c>
      <c r="K161" s="233">
        <v>47727</v>
      </c>
      <c r="L161" s="234">
        <v>550071397</v>
      </c>
      <c r="M161" s="232" t="str">
        <f>IF(ISNA(VLOOKUP(L161,'MASTER DATA'!$A$1:$B$192,2,0)),"",VLOOKUP(L161,'MASTER DATA'!$A$1:$B$192,2,0))</f>
        <v>HelixHX515W40SNCF_4*4L_A04W</v>
      </c>
      <c r="N161" s="232">
        <v>36</v>
      </c>
      <c r="O161" s="232">
        <f t="shared" si="51"/>
        <v>1</v>
      </c>
      <c r="P161" s="232">
        <f t="shared" si="52"/>
        <v>0</v>
      </c>
      <c r="Q161" s="232">
        <f>VLOOKUP(L161,'MASTER DATA'!$A$1:$E$192,5,0)</f>
        <v>36</v>
      </c>
      <c r="R161" s="234">
        <f>SUMIF('picking of the day'!$H$4:$H$358,WMS!H161&amp;WMS!L161,'picking of the day'!$E$4:$E$358)</f>
        <v>0</v>
      </c>
      <c r="U161" s="114">
        <f>IF(ISNA(VLOOKUP(H161,'data putaway'!$A$1:$E$530,3,0)),0,VLOOKUP(H161,'data putaway'!$A$1:$E$530,3,0))</f>
        <v>0</v>
      </c>
      <c r="V161" s="354">
        <f t="shared" si="53"/>
        <v>36</v>
      </c>
      <c r="W161" s="114">
        <f>IF(ISNA(VLOOKUP(H161,'data putaway'!$A$1:$E$530,2,0)),0,VLOOKUP(H161,'data putaway'!$A$1:$E$530,2,0))</f>
        <v>0</v>
      </c>
      <c r="X161" s="354" t="b">
        <f t="shared" si="54"/>
        <v>0</v>
      </c>
      <c r="Y161" s="354">
        <f>IF(ISNA(VLOOKUP(H161,'data putaway'!$A$1:$E$530,4,0)),0,VLOOKUP(H161,'data putaway'!$A$1:$E$530,4,0))</f>
        <v>0</v>
      </c>
      <c r="Z161" s="113">
        <f>IF(ISNA(VLOOKUP(H161,'data putaway'!$A$1:$E$530,5,0)),0,VLOOKUP(H161,'data putaway'!$A$1:$E$530,5,0))</f>
        <v>0</v>
      </c>
      <c r="AA161" s="354" t="b">
        <f t="shared" si="55"/>
        <v>0</v>
      </c>
      <c r="AB161" s="354" t="b">
        <f t="shared" si="56"/>
        <v>0</v>
      </c>
      <c r="AC161" s="356" t="str">
        <f t="shared" ca="1" si="57"/>
        <v>0 Month,  9 Days</v>
      </c>
      <c r="AD161" s="114" t="str">
        <f t="shared" ca="1" si="66"/>
        <v>3 Year, 11 Month, 14 Days</v>
      </c>
      <c r="AE161" s="114">
        <f t="shared" si="58"/>
        <v>36</v>
      </c>
      <c r="AF161" s="114">
        <f t="shared" si="59"/>
        <v>1</v>
      </c>
      <c r="AG161" s="354" t="str">
        <f t="shared" si="60"/>
        <v>CA16</v>
      </c>
      <c r="AH161" s="114">
        <f>IF(ISNA(VLOOKUP(L161,'MASTER DATA'!$A$1:$F$192,6,0)),0,VLOOKUP(L161,'MASTER DATA'!$A$1:$F$192,6,0))*AE161</f>
        <v>576</v>
      </c>
      <c r="AI161" s="354" t="str">
        <f>VLOOKUP($D161,'warehouse mapping'!$AN$7:$AO$17,2,0)</f>
        <v>Aktif</v>
      </c>
      <c r="AJ161" s="114">
        <f t="shared" si="61"/>
        <v>0</v>
      </c>
      <c r="AK161" s="354" t="str">
        <f t="shared" si="62"/>
        <v/>
      </c>
      <c r="AL161" s="354" t="s">
        <v>170</v>
      </c>
      <c r="AM161" s="354">
        <f t="shared" si="63"/>
        <v>1</v>
      </c>
      <c r="AN161" s="354" t="b">
        <f t="shared" si="65"/>
        <v>1</v>
      </c>
    </row>
    <row r="162" spans="1:40" s="354" customFormat="1">
      <c r="A162" s="354" t="str">
        <f t="shared" si="45"/>
        <v>CA16D02550071397</v>
      </c>
      <c r="B162" s="354">
        <f t="shared" si="46"/>
        <v>0</v>
      </c>
      <c r="C162" s="354">
        <f t="shared" si="47"/>
        <v>0</v>
      </c>
      <c r="D162" s="354" t="str">
        <f t="shared" si="48"/>
        <v>CA</v>
      </c>
      <c r="E162" s="354" t="str">
        <f t="shared" si="49"/>
        <v>16</v>
      </c>
      <c r="F162" s="354" t="str">
        <f t="shared" si="50"/>
        <v>D</v>
      </c>
      <c r="G162" s="355" t="str">
        <f t="shared" si="64"/>
        <v>02</v>
      </c>
      <c r="H162" s="232" t="s">
        <v>511</v>
      </c>
      <c r="I162" s="232" t="s">
        <v>3514</v>
      </c>
      <c r="J162" s="233">
        <v>46274</v>
      </c>
      <c r="K162" s="233">
        <v>47727</v>
      </c>
      <c r="L162" s="234">
        <v>550071397</v>
      </c>
      <c r="M162" s="232" t="str">
        <f>IF(ISNA(VLOOKUP(L162,'MASTER DATA'!$A$1:$B$192,2,0)),"",VLOOKUP(L162,'MASTER DATA'!$A$1:$B$192,2,0))</f>
        <v>HelixHX515W40SNCF_4*4L_A04W</v>
      </c>
      <c r="N162" s="232">
        <v>36</v>
      </c>
      <c r="O162" s="232">
        <f t="shared" si="51"/>
        <v>1</v>
      </c>
      <c r="P162" s="232">
        <f t="shared" si="52"/>
        <v>0</v>
      </c>
      <c r="Q162" s="232">
        <f>VLOOKUP(L162,'MASTER DATA'!$A$1:$E$192,5,0)</f>
        <v>36</v>
      </c>
      <c r="R162" s="234">
        <f>SUMIF('picking of the day'!$H$4:$H$358,WMS!H162&amp;WMS!L162,'picking of the day'!$E$4:$E$358)</f>
        <v>0</v>
      </c>
      <c r="U162" s="114">
        <f>IF(ISNA(VLOOKUP(H162,'data putaway'!$A$1:$E$530,3,0)),0,VLOOKUP(H162,'data putaway'!$A$1:$E$530,3,0))</f>
        <v>0</v>
      </c>
      <c r="V162" s="354">
        <f t="shared" si="53"/>
        <v>36</v>
      </c>
      <c r="W162" s="114">
        <f>IF(ISNA(VLOOKUP(H162,'data putaway'!$A$1:$E$530,2,0)),0,VLOOKUP(H162,'data putaway'!$A$1:$E$530,2,0))</f>
        <v>0</v>
      </c>
      <c r="X162" s="354" t="b">
        <f t="shared" si="54"/>
        <v>0</v>
      </c>
      <c r="Y162" s="354">
        <f>IF(ISNA(VLOOKUP(H162,'data putaway'!$A$1:$E$530,4,0)),0,VLOOKUP(H162,'data putaway'!$A$1:$E$530,4,0))</f>
        <v>0</v>
      </c>
      <c r="Z162" s="113">
        <f>IF(ISNA(VLOOKUP(H162,'data putaway'!$A$1:$E$530,5,0)),0,VLOOKUP(H162,'data putaway'!$A$1:$E$530,5,0))</f>
        <v>0</v>
      </c>
      <c r="AA162" s="354" t="b">
        <f t="shared" si="55"/>
        <v>0</v>
      </c>
      <c r="AB162" s="354" t="b">
        <f t="shared" si="56"/>
        <v>0</v>
      </c>
      <c r="AC162" s="356" t="str">
        <f t="shared" ca="1" si="57"/>
        <v>0 Month,  9 Days</v>
      </c>
      <c r="AD162" s="114" t="str">
        <f t="shared" ca="1" si="66"/>
        <v>3 Year, 11 Month, 14 Days</v>
      </c>
      <c r="AE162" s="114">
        <f t="shared" si="58"/>
        <v>36</v>
      </c>
      <c r="AF162" s="114">
        <f t="shared" si="59"/>
        <v>1</v>
      </c>
      <c r="AG162" s="354" t="str">
        <f t="shared" si="60"/>
        <v>CA16</v>
      </c>
      <c r="AH162" s="114">
        <f>IF(ISNA(VLOOKUP(L162,'MASTER DATA'!$A$1:$F$192,6,0)),0,VLOOKUP(L162,'MASTER DATA'!$A$1:$F$192,6,0))*AE162</f>
        <v>576</v>
      </c>
      <c r="AI162" s="354" t="str">
        <f>VLOOKUP($D162,'warehouse mapping'!$AN$7:$AO$17,2,0)</f>
        <v>Aktif</v>
      </c>
      <c r="AJ162" s="114">
        <f t="shared" si="61"/>
        <v>0</v>
      </c>
      <c r="AK162" s="354" t="str">
        <f t="shared" si="62"/>
        <v/>
      </c>
      <c r="AL162" s="354" t="s">
        <v>170</v>
      </c>
      <c r="AM162" s="354">
        <f t="shared" si="63"/>
        <v>1</v>
      </c>
      <c r="AN162" s="354" t="b">
        <f t="shared" si="65"/>
        <v>1</v>
      </c>
    </row>
    <row r="163" spans="1:40" s="354" customFormat="1">
      <c r="A163" s="354" t="str">
        <f t="shared" si="45"/>
        <v>CA16E01550071397</v>
      </c>
      <c r="B163" s="354">
        <f t="shared" si="46"/>
        <v>0</v>
      </c>
      <c r="C163" s="354">
        <f t="shared" si="47"/>
        <v>0</v>
      </c>
      <c r="D163" s="354" t="str">
        <f t="shared" si="48"/>
        <v>CA</v>
      </c>
      <c r="E163" s="354" t="str">
        <f t="shared" si="49"/>
        <v>16</v>
      </c>
      <c r="F163" s="354" t="str">
        <f t="shared" si="50"/>
        <v>E</v>
      </c>
      <c r="G163" s="355" t="str">
        <f t="shared" si="64"/>
        <v>01</v>
      </c>
      <c r="H163" s="232" t="s">
        <v>512</v>
      </c>
      <c r="I163" s="232" t="s">
        <v>3514</v>
      </c>
      <c r="J163" s="233">
        <v>46274</v>
      </c>
      <c r="K163" s="233">
        <v>47727</v>
      </c>
      <c r="L163" s="234">
        <v>550071397</v>
      </c>
      <c r="M163" s="232" t="str">
        <f>IF(ISNA(VLOOKUP(L163,'MASTER DATA'!$A$1:$B$192,2,0)),"",VLOOKUP(L163,'MASTER DATA'!$A$1:$B$192,2,0))</f>
        <v>HelixHX515W40SNCF_4*4L_A04W</v>
      </c>
      <c r="N163" s="232">
        <v>36</v>
      </c>
      <c r="O163" s="232">
        <f t="shared" si="51"/>
        <v>1</v>
      </c>
      <c r="P163" s="232">
        <f t="shared" si="52"/>
        <v>0</v>
      </c>
      <c r="Q163" s="232">
        <f>VLOOKUP(L163,'MASTER DATA'!$A$1:$E$192,5,0)</f>
        <v>36</v>
      </c>
      <c r="R163" s="234">
        <f>SUMIF('picking of the day'!$H$4:$H$358,WMS!H163&amp;WMS!L163,'picking of the day'!$E$4:$E$358)</f>
        <v>0</v>
      </c>
      <c r="U163" s="114">
        <f>IF(ISNA(VLOOKUP(H163,'data putaway'!$A$1:$E$530,3,0)),0,VLOOKUP(H163,'data putaway'!$A$1:$E$530,3,0))</f>
        <v>0</v>
      </c>
      <c r="V163" s="354">
        <f t="shared" si="53"/>
        <v>36</v>
      </c>
      <c r="W163" s="114">
        <f>IF(ISNA(VLOOKUP(H163,'data putaway'!$A$1:$E$530,2,0)),0,VLOOKUP(H163,'data putaway'!$A$1:$E$530,2,0))</f>
        <v>0</v>
      </c>
      <c r="X163" s="354" t="b">
        <f t="shared" si="54"/>
        <v>0</v>
      </c>
      <c r="Y163" s="354">
        <f>IF(ISNA(VLOOKUP(H163,'data putaway'!$A$1:$E$530,4,0)),0,VLOOKUP(H163,'data putaway'!$A$1:$E$530,4,0))</f>
        <v>0</v>
      </c>
      <c r="Z163" s="113">
        <f>IF(ISNA(VLOOKUP(H163,'data putaway'!$A$1:$E$530,5,0)),0,VLOOKUP(H163,'data putaway'!$A$1:$E$530,5,0))</f>
        <v>0</v>
      </c>
      <c r="AA163" s="354" t="b">
        <f t="shared" si="55"/>
        <v>0</v>
      </c>
      <c r="AB163" s="354" t="b">
        <f t="shared" si="56"/>
        <v>0</v>
      </c>
      <c r="AC163" s="356" t="str">
        <f t="shared" ca="1" si="57"/>
        <v>0 Month,  9 Days</v>
      </c>
      <c r="AD163" s="114" t="str">
        <f t="shared" ca="1" si="66"/>
        <v>3 Year, 11 Month, 14 Days</v>
      </c>
      <c r="AE163" s="114">
        <f t="shared" si="58"/>
        <v>36</v>
      </c>
      <c r="AF163" s="114">
        <f t="shared" si="59"/>
        <v>1</v>
      </c>
      <c r="AG163" s="354" t="str">
        <f t="shared" si="60"/>
        <v>CA16</v>
      </c>
      <c r="AH163" s="114">
        <f>IF(ISNA(VLOOKUP(L163,'MASTER DATA'!$A$1:$F$192,6,0)),0,VLOOKUP(L163,'MASTER DATA'!$A$1:$F$192,6,0))*AE163</f>
        <v>576</v>
      </c>
      <c r="AI163" s="354" t="str">
        <f>VLOOKUP($D163,'warehouse mapping'!$AN$7:$AO$17,2,0)</f>
        <v>Aktif</v>
      </c>
      <c r="AJ163" s="114">
        <f t="shared" si="61"/>
        <v>0</v>
      </c>
      <c r="AK163" s="354" t="str">
        <f t="shared" si="62"/>
        <v/>
      </c>
      <c r="AL163" s="354" t="s">
        <v>170</v>
      </c>
      <c r="AM163" s="354">
        <f t="shared" si="63"/>
        <v>1</v>
      </c>
      <c r="AN163" s="354" t="b">
        <f t="shared" si="65"/>
        <v>1</v>
      </c>
    </row>
    <row r="164" spans="1:40" s="354" customFormat="1">
      <c r="A164" s="354" t="str">
        <f t="shared" si="45"/>
        <v>CA16E02550071397</v>
      </c>
      <c r="B164" s="354">
        <f t="shared" si="46"/>
        <v>0</v>
      </c>
      <c r="C164" s="354">
        <f t="shared" si="47"/>
        <v>0</v>
      </c>
      <c r="D164" s="354" t="str">
        <f t="shared" si="48"/>
        <v>CA</v>
      </c>
      <c r="E164" s="354" t="str">
        <f t="shared" si="49"/>
        <v>16</v>
      </c>
      <c r="F164" s="354" t="str">
        <f t="shared" si="50"/>
        <v>E</v>
      </c>
      <c r="G164" s="355" t="str">
        <f t="shared" si="64"/>
        <v>02</v>
      </c>
      <c r="H164" s="232" t="s">
        <v>513</v>
      </c>
      <c r="I164" s="232" t="s">
        <v>3514</v>
      </c>
      <c r="J164" s="233">
        <v>46274</v>
      </c>
      <c r="K164" s="233">
        <v>47727</v>
      </c>
      <c r="L164" s="234">
        <v>550071397</v>
      </c>
      <c r="M164" s="232" t="str">
        <f>IF(ISNA(VLOOKUP(L164,'MASTER DATA'!$A$1:$B$192,2,0)),"",VLOOKUP(L164,'MASTER DATA'!$A$1:$B$192,2,0))</f>
        <v>HelixHX515W40SNCF_4*4L_A04W</v>
      </c>
      <c r="N164" s="232">
        <v>36</v>
      </c>
      <c r="O164" s="232">
        <f t="shared" si="51"/>
        <v>1</v>
      </c>
      <c r="P164" s="232">
        <f t="shared" si="52"/>
        <v>0</v>
      </c>
      <c r="Q164" s="232">
        <f>VLOOKUP(L164,'MASTER DATA'!$A$1:$E$192,5,0)</f>
        <v>36</v>
      </c>
      <c r="R164" s="234">
        <f>SUMIF('picking of the day'!$H$4:$H$358,WMS!H164&amp;WMS!L164,'picking of the day'!$E$4:$E$358)</f>
        <v>0</v>
      </c>
      <c r="U164" s="114">
        <f>IF(ISNA(VLOOKUP(H164,'data putaway'!$A$1:$E$530,3,0)),0,VLOOKUP(H164,'data putaway'!$A$1:$E$530,3,0))</f>
        <v>0</v>
      </c>
      <c r="V164" s="354">
        <f t="shared" si="53"/>
        <v>36</v>
      </c>
      <c r="W164" s="114">
        <f>IF(ISNA(VLOOKUP(H164,'data putaway'!$A$1:$E$530,2,0)),0,VLOOKUP(H164,'data putaway'!$A$1:$E$530,2,0))</f>
        <v>0</v>
      </c>
      <c r="X164" s="354" t="b">
        <f t="shared" si="54"/>
        <v>0</v>
      </c>
      <c r="Y164" s="354">
        <f>IF(ISNA(VLOOKUP(H164,'data putaway'!$A$1:$E$530,4,0)),0,VLOOKUP(H164,'data putaway'!$A$1:$E$530,4,0))</f>
        <v>0</v>
      </c>
      <c r="Z164" s="113">
        <f>IF(ISNA(VLOOKUP(H164,'data putaway'!$A$1:$E$530,5,0)),0,VLOOKUP(H164,'data putaway'!$A$1:$E$530,5,0))</f>
        <v>0</v>
      </c>
      <c r="AA164" s="354" t="b">
        <f t="shared" si="55"/>
        <v>0</v>
      </c>
      <c r="AB164" s="354" t="b">
        <f t="shared" si="56"/>
        <v>0</v>
      </c>
      <c r="AC164" s="356" t="str">
        <f t="shared" ca="1" si="57"/>
        <v>0 Month,  9 Days</v>
      </c>
      <c r="AD164" s="114" t="str">
        <f t="shared" ca="1" si="66"/>
        <v>3 Year, 11 Month, 14 Days</v>
      </c>
      <c r="AE164" s="114">
        <f t="shared" si="58"/>
        <v>36</v>
      </c>
      <c r="AF164" s="114">
        <f t="shared" si="59"/>
        <v>1</v>
      </c>
      <c r="AG164" s="354" t="str">
        <f t="shared" si="60"/>
        <v>CA16</v>
      </c>
      <c r="AH164" s="114">
        <f>IF(ISNA(VLOOKUP(L164,'MASTER DATA'!$A$1:$F$192,6,0)),0,VLOOKUP(L164,'MASTER DATA'!$A$1:$F$192,6,0))*AE164</f>
        <v>576</v>
      </c>
      <c r="AI164" s="354" t="str">
        <f>VLOOKUP($D164,'warehouse mapping'!$AN$7:$AO$17,2,0)</f>
        <v>Aktif</v>
      </c>
      <c r="AJ164" s="114">
        <f t="shared" si="61"/>
        <v>0</v>
      </c>
      <c r="AK164" s="354" t="str">
        <f t="shared" si="62"/>
        <v/>
      </c>
      <c r="AL164" s="354" t="s">
        <v>170</v>
      </c>
      <c r="AM164" s="354">
        <f t="shared" si="63"/>
        <v>1</v>
      </c>
      <c r="AN164" s="354" t="b">
        <f t="shared" si="65"/>
        <v>1</v>
      </c>
    </row>
    <row r="165" spans="1:40" s="354" customFormat="1">
      <c r="A165" s="354" t="str">
        <f t="shared" si="45"/>
        <v>CA17A01550062285</v>
      </c>
      <c r="B165" s="354">
        <f t="shared" si="46"/>
        <v>0</v>
      </c>
      <c r="C165" s="354">
        <f t="shared" si="47"/>
        <v>0</v>
      </c>
      <c r="D165" s="354" t="str">
        <f t="shared" si="48"/>
        <v>CA</v>
      </c>
      <c r="E165" s="354" t="str">
        <f t="shared" si="49"/>
        <v>17</v>
      </c>
      <c r="F165" s="354" t="str">
        <f t="shared" si="50"/>
        <v>A</v>
      </c>
      <c r="G165" s="355" t="str">
        <f t="shared" si="64"/>
        <v>01</v>
      </c>
      <c r="H165" s="232" t="s">
        <v>514</v>
      </c>
      <c r="I165" s="232">
        <v>12626161</v>
      </c>
      <c r="J165" s="233">
        <v>46122</v>
      </c>
      <c r="K165" s="233">
        <v>47563</v>
      </c>
      <c r="L165" s="234">
        <v>550062285</v>
      </c>
      <c r="M165" s="232" t="str">
        <f>IF(ISNA(VLOOKUP(L165,'MASTER DATA'!$A$1:$B$192,2,0)),"",VLOOKUP(L165,'MASTER DATA'!$A$1:$B$192,2,0))</f>
        <v>Gadus S3 V460DM 2_1*770kg_A227</v>
      </c>
      <c r="N165" s="232">
        <v>1</v>
      </c>
      <c r="O165" s="232">
        <f t="shared" si="51"/>
        <v>1</v>
      </c>
      <c r="P165" s="232">
        <f t="shared" si="52"/>
        <v>0</v>
      </c>
      <c r="Q165" s="232">
        <f>VLOOKUP(L165,'MASTER DATA'!$A$1:$E$192,5,0)</f>
        <v>1</v>
      </c>
      <c r="R165" s="234">
        <f>SUMIF('picking of the day'!$H$4:$H$358,WMS!H165&amp;WMS!L165,'picking of the day'!$E$4:$E$358)</f>
        <v>0</v>
      </c>
      <c r="U165" s="114">
        <f>IF(ISNA(VLOOKUP(H165,'data putaway'!$A$1:$E$530,3,0)),0,VLOOKUP(H165,'data putaway'!$A$1:$E$530,3,0))</f>
        <v>0</v>
      </c>
      <c r="V165" s="354">
        <f t="shared" si="53"/>
        <v>1</v>
      </c>
      <c r="W165" s="114">
        <f>IF(ISNA(VLOOKUP(H165,'data putaway'!$A$1:$E$530,2,0)),0,VLOOKUP(H165,'data putaway'!$A$1:$E$530,2,0))</f>
        <v>0</v>
      </c>
      <c r="X165" s="354" t="b">
        <f t="shared" si="54"/>
        <v>0</v>
      </c>
      <c r="Y165" s="354">
        <f>IF(ISNA(VLOOKUP(H165,'data putaway'!$A$1:$E$530,4,0)),0,VLOOKUP(H165,'data putaway'!$A$1:$E$530,4,0))</f>
        <v>0</v>
      </c>
      <c r="Z165" s="113">
        <f>IF(ISNA(VLOOKUP(H165,'data putaway'!$A$1:$E$530,5,0)),0,VLOOKUP(H165,'data putaway'!$A$1:$E$530,5,0))</f>
        <v>0</v>
      </c>
      <c r="AA165" s="354" t="b">
        <f t="shared" si="55"/>
        <v>0</v>
      </c>
      <c r="AB165" s="354" t="b">
        <f t="shared" si="56"/>
        <v>0</v>
      </c>
      <c r="AC165" s="356" t="str">
        <f t="shared" ca="1" si="57"/>
        <v>5 Month,  8 Days</v>
      </c>
      <c r="AD165" s="114" t="str">
        <f t="shared" ca="1" si="66"/>
        <v>3 Year, 6 Month, 3 Days</v>
      </c>
      <c r="AE165" s="114">
        <f t="shared" si="58"/>
        <v>1</v>
      </c>
      <c r="AF165" s="114">
        <f t="shared" si="59"/>
        <v>1</v>
      </c>
      <c r="AG165" s="354" t="str">
        <f t="shared" si="60"/>
        <v>CA17</v>
      </c>
      <c r="AH165" s="114">
        <f>IF(ISNA(VLOOKUP(L165,'MASTER DATA'!$A$1:$F$192,6,0)),0,VLOOKUP(L165,'MASTER DATA'!$A$1:$F$192,6,0))*AE165</f>
        <v>770</v>
      </c>
      <c r="AI165" s="354" t="str">
        <f>VLOOKUP($D165,'warehouse mapping'!$AN$7:$AO$17,2,0)</f>
        <v>Aktif</v>
      </c>
      <c r="AJ165" s="114">
        <f t="shared" si="61"/>
        <v>0</v>
      </c>
      <c r="AK165" s="354" t="str">
        <f t="shared" si="62"/>
        <v/>
      </c>
      <c r="AL165" s="354" t="s">
        <v>3205</v>
      </c>
      <c r="AM165" s="354">
        <f t="shared" si="63"/>
        <v>1</v>
      </c>
      <c r="AN165" s="354" t="b">
        <f t="shared" si="65"/>
        <v>1</v>
      </c>
    </row>
    <row r="166" spans="1:40" s="354" customFormat="1">
      <c r="A166" s="354" t="str">
        <f t="shared" si="45"/>
        <v>CA17A02550062285</v>
      </c>
      <c r="B166" s="354">
        <f t="shared" si="46"/>
        <v>0</v>
      </c>
      <c r="C166" s="354">
        <f t="shared" si="47"/>
        <v>0</v>
      </c>
      <c r="D166" s="354" t="str">
        <f t="shared" si="48"/>
        <v>CA</v>
      </c>
      <c r="E166" s="354" t="str">
        <f t="shared" si="49"/>
        <v>17</v>
      </c>
      <c r="F166" s="354" t="str">
        <f t="shared" si="50"/>
        <v>A</v>
      </c>
      <c r="G166" s="355" t="str">
        <f t="shared" si="64"/>
        <v>02</v>
      </c>
      <c r="H166" s="232" t="s">
        <v>515</v>
      </c>
      <c r="I166" s="232">
        <v>12626161</v>
      </c>
      <c r="J166" s="233">
        <v>46122</v>
      </c>
      <c r="K166" s="233">
        <v>47563</v>
      </c>
      <c r="L166" s="234">
        <v>550062285</v>
      </c>
      <c r="M166" s="232" t="str">
        <f>IF(ISNA(VLOOKUP(L166,'MASTER DATA'!$A$1:$B$192,2,0)),"",VLOOKUP(L166,'MASTER DATA'!$A$1:$B$192,2,0))</f>
        <v>Gadus S3 V460DM 2_1*770kg_A227</v>
      </c>
      <c r="N166" s="232">
        <v>1</v>
      </c>
      <c r="O166" s="232">
        <f t="shared" si="51"/>
        <v>1</v>
      </c>
      <c r="P166" s="232">
        <f t="shared" si="52"/>
        <v>0</v>
      </c>
      <c r="Q166" s="232">
        <f>VLOOKUP(L166,'MASTER DATA'!$A$1:$E$192,5,0)</f>
        <v>1</v>
      </c>
      <c r="R166" s="234">
        <f>SUMIF('picking of the day'!$H$4:$H$358,WMS!H166&amp;WMS!L166,'picking of the day'!$E$4:$E$358)</f>
        <v>0</v>
      </c>
      <c r="U166" s="114">
        <f>IF(ISNA(VLOOKUP(H166,'data putaway'!$A$1:$E$530,3,0)),0,VLOOKUP(H166,'data putaway'!$A$1:$E$530,3,0))</f>
        <v>0</v>
      </c>
      <c r="V166" s="354">
        <f t="shared" si="53"/>
        <v>1</v>
      </c>
      <c r="W166" s="114">
        <f>IF(ISNA(VLOOKUP(H166,'data putaway'!$A$1:$E$530,2,0)),0,VLOOKUP(H166,'data putaway'!$A$1:$E$530,2,0))</f>
        <v>0</v>
      </c>
      <c r="X166" s="354" t="b">
        <f t="shared" si="54"/>
        <v>0</v>
      </c>
      <c r="Y166" s="354">
        <f>IF(ISNA(VLOOKUP(H166,'data putaway'!$A$1:$E$530,4,0)),0,VLOOKUP(H166,'data putaway'!$A$1:$E$530,4,0))</f>
        <v>0</v>
      </c>
      <c r="Z166" s="113">
        <f>IF(ISNA(VLOOKUP(H166,'data putaway'!$A$1:$E$530,5,0)),0,VLOOKUP(H166,'data putaway'!$A$1:$E$530,5,0))</f>
        <v>0</v>
      </c>
      <c r="AA166" s="354" t="b">
        <f t="shared" si="55"/>
        <v>0</v>
      </c>
      <c r="AB166" s="354" t="b">
        <f t="shared" si="56"/>
        <v>0</v>
      </c>
      <c r="AC166" s="356" t="str">
        <f t="shared" ca="1" si="57"/>
        <v>5 Month,  8 Days</v>
      </c>
      <c r="AD166" s="114" t="str">
        <f t="shared" ca="1" si="66"/>
        <v>3 Year, 6 Month, 3 Days</v>
      </c>
      <c r="AE166" s="114">
        <f t="shared" si="58"/>
        <v>1</v>
      </c>
      <c r="AF166" s="114">
        <f t="shared" si="59"/>
        <v>1</v>
      </c>
      <c r="AG166" s="354" t="str">
        <f t="shared" si="60"/>
        <v>CA17</v>
      </c>
      <c r="AH166" s="114">
        <f>IF(ISNA(VLOOKUP(L166,'MASTER DATA'!$A$1:$F$192,6,0)),0,VLOOKUP(L166,'MASTER DATA'!$A$1:$F$192,6,0))*AE166</f>
        <v>770</v>
      </c>
      <c r="AI166" s="354" t="str">
        <f>VLOOKUP($D166,'warehouse mapping'!$AN$7:$AO$17,2,0)</f>
        <v>Aktif</v>
      </c>
      <c r="AJ166" s="114">
        <f t="shared" si="61"/>
        <v>0</v>
      </c>
      <c r="AK166" s="354" t="str">
        <f t="shared" si="62"/>
        <v/>
      </c>
      <c r="AL166" s="354" t="s">
        <v>3205</v>
      </c>
      <c r="AM166" s="354">
        <f t="shared" si="63"/>
        <v>1</v>
      </c>
      <c r="AN166" s="354" t="b">
        <f t="shared" si="65"/>
        <v>1</v>
      </c>
    </row>
    <row r="167" spans="1:40" s="354" customFormat="1">
      <c r="A167" s="354" t="str">
        <f t="shared" si="45"/>
        <v>CA17B01550062285</v>
      </c>
      <c r="B167" s="354">
        <f t="shared" si="46"/>
        <v>0</v>
      </c>
      <c r="C167" s="354">
        <f t="shared" si="47"/>
        <v>0</v>
      </c>
      <c r="D167" s="354" t="str">
        <f t="shared" si="48"/>
        <v>CA</v>
      </c>
      <c r="E167" s="354" t="str">
        <f t="shared" si="49"/>
        <v>17</v>
      </c>
      <c r="F167" s="354" t="str">
        <f t="shared" si="50"/>
        <v>B</v>
      </c>
      <c r="G167" s="355" t="str">
        <f t="shared" si="64"/>
        <v>01</v>
      </c>
      <c r="H167" s="232" t="s">
        <v>516</v>
      </c>
      <c r="I167" s="232">
        <v>12611617</v>
      </c>
      <c r="J167" s="233">
        <v>46086</v>
      </c>
      <c r="K167" s="233">
        <v>47521</v>
      </c>
      <c r="L167" s="234">
        <v>550062285</v>
      </c>
      <c r="M167" s="232" t="str">
        <f>IF(ISNA(VLOOKUP(L167,'MASTER DATA'!$A$1:$B$192,2,0)),"",VLOOKUP(L167,'MASTER DATA'!$A$1:$B$192,2,0))</f>
        <v>Gadus S3 V460DM 2_1*770kg_A227</v>
      </c>
      <c r="N167" s="232">
        <v>1</v>
      </c>
      <c r="O167" s="232">
        <f t="shared" si="51"/>
        <v>1</v>
      </c>
      <c r="P167" s="232">
        <f t="shared" si="52"/>
        <v>0</v>
      </c>
      <c r="Q167" s="232">
        <f>VLOOKUP(L167,'MASTER DATA'!$A$1:$E$192,5,0)</f>
        <v>1</v>
      </c>
      <c r="R167" s="234">
        <f>SUMIF('picking of the day'!$H$4:$H$358,WMS!H167&amp;WMS!L167,'picking of the day'!$E$4:$E$358)</f>
        <v>0</v>
      </c>
      <c r="U167" s="114">
        <f>IF(ISNA(VLOOKUP(H167,'data putaway'!$A$1:$E$530,3,0)),0,VLOOKUP(H167,'data putaway'!$A$1:$E$530,3,0))</f>
        <v>0</v>
      </c>
      <c r="V167" s="354">
        <f t="shared" si="53"/>
        <v>1</v>
      </c>
      <c r="W167" s="114">
        <f>IF(ISNA(VLOOKUP(H167,'data putaway'!$A$1:$E$530,2,0)),0,VLOOKUP(H167,'data putaway'!$A$1:$E$530,2,0))</f>
        <v>0</v>
      </c>
      <c r="X167" s="354" t="b">
        <f t="shared" si="54"/>
        <v>0</v>
      </c>
      <c r="Y167" s="354">
        <f>IF(ISNA(VLOOKUP(H167,'data putaway'!$A$1:$E$530,4,0)),0,VLOOKUP(H167,'data putaway'!$A$1:$E$530,4,0))</f>
        <v>0</v>
      </c>
      <c r="Z167" s="113">
        <f>IF(ISNA(VLOOKUP(H167,'data putaway'!$A$1:$E$530,5,0)),0,VLOOKUP(H167,'data putaway'!$A$1:$E$530,5,0))</f>
        <v>0</v>
      </c>
      <c r="AA167" s="354" t="b">
        <f t="shared" si="55"/>
        <v>0</v>
      </c>
      <c r="AB167" s="354" t="b">
        <f t="shared" si="56"/>
        <v>0</v>
      </c>
      <c r="AC167" s="356" t="str">
        <f t="shared" ca="1" si="57"/>
        <v>6 Month,  13 Days</v>
      </c>
      <c r="AD167" s="114" t="str">
        <f t="shared" ca="1" si="66"/>
        <v>3 Year, 4 Month, 20 Days</v>
      </c>
      <c r="AE167" s="114">
        <f t="shared" si="58"/>
        <v>1</v>
      </c>
      <c r="AF167" s="114">
        <f t="shared" si="59"/>
        <v>1</v>
      </c>
      <c r="AG167" s="354" t="str">
        <f t="shared" si="60"/>
        <v>CA17</v>
      </c>
      <c r="AH167" s="114">
        <f>IF(ISNA(VLOOKUP(L167,'MASTER DATA'!$A$1:$F$192,6,0)),0,VLOOKUP(L167,'MASTER DATA'!$A$1:$F$192,6,0))*AE167</f>
        <v>770</v>
      </c>
      <c r="AI167" s="354" t="str">
        <f>VLOOKUP($D167,'warehouse mapping'!$AN$7:$AO$17,2,0)</f>
        <v>Aktif</v>
      </c>
      <c r="AJ167" s="114">
        <f t="shared" si="61"/>
        <v>0</v>
      </c>
      <c r="AK167" s="354" t="str">
        <f t="shared" si="62"/>
        <v/>
      </c>
      <c r="AL167" s="354" t="s">
        <v>3205</v>
      </c>
      <c r="AM167" s="354">
        <f t="shared" si="63"/>
        <v>1</v>
      </c>
      <c r="AN167" s="354" t="b">
        <f t="shared" si="65"/>
        <v>1</v>
      </c>
    </row>
    <row r="168" spans="1:40" s="354" customFormat="1">
      <c r="A168" s="354" t="str">
        <f t="shared" si="45"/>
        <v>CA17B02550062285</v>
      </c>
      <c r="B168" s="354">
        <f t="shared" si="46"/>
        <v>0</v>
      </c>
      <c r="C168" s="354">
        <f t="shared" si="47"/>
        <v>0</v>
      </c>
      <c r="D168" s="354" t="str">
        <f t="shared" si="48"/>
        <v>CA</v>
      </c>
      <c r="E168" s="354" t="str">
        <f t="shared" si="49"/>
        <v>17</v>
      </c>
      <c r="F168" s="354" t="str">
        <f t="shared" si="50"/>
        <v>B</v>
      </c>
      <c r="G168" s="355" t="str">
        <f t="shared" si="64"/>
        <v>02</v>
      </c>
      <c r="H168" s="232" t="s">
        <v>517</v>
      </c>
      <c r="I168" s="232">
        <v>12611617</v>
      </c>
      <c r="J168" s="233">
        <v>46086</v>
      </c>
      <c r="K168" s="233">
        <v>47521</v>
      </c>
      <c r="L168" s="234">
        <v>550062285</v>
      </c>
      <c r="M168" s="232" t="str">
        <f>IF(ISNA(VLOOKUP(L168,'MASTER DATA'!$A$1:$B$192,2,0)),"",VLOOKUP(L168,'MASTER DATA'!$A$1:$B$192,2,0))</f>
        <v>Gadus S3 V460DM 2_1*770kg_A227</v>
      </c>
      <c r="N168" s="232">
        <v>1</v>
      </c>
      <c r="O168" s="232">
        <f t="shared" si="51"/>
        <v>1</v>
      </c>
      <c r="P168" s="232">
        <f t="shared" si="52"/>
        <v>0</v>
      </c>
      <c r="Q168" s="232">
        <f>VLOOKUP(L168,'MASTER DATA'!$A$1:$E$192,5,0)</f>
        <v>1</v>
      </c>
      <c r="R168" s="234">
        <f>SUMIF('picking of the day'!$H$4:$H$358,WMS!H168&amp;WMS!L168,'picking of the day'!$E$4:$E$358)</f>
        <v>0</v>
      </c>
      <c r="U168" s="114">
        <f>IF(ISNA(VLOOKUP(H168,'data putaway'!$A$1:$E$530,3,0)),0,VLOOKUP(H168,'data putaway'!$A$1:$E$530,3,0))</f>
        <v>0</v>
      </c>
      <c r="V168" s="354">
        <f t="shared" si="53"/>
        <v>1</v>
      </c>
      <c r="W168" s="114">
        <f>IF(ISNA(VLOOKUP(H168,'data putaway'!$A$1:$E$530,2,0)),0,VLOOKUP(H168,'data putaway'!$A$1:$E$530,2,0))</f>
        <v>0</v>
      </c>
      <c r="X168" s="354" t="b">
        <f t="shared" si="54"/>
        <v>0</v>
      </c>
      <c r="Y168" s="354">
        <f>IF(ISNA(VLOOKUP(H168,'data putaway'!$A$1:$E$530,4,0)),0,VLOOKUP(H168,'data putaway'!$A$1:$E$530,4,0))</f>
        <v>0</v>
      </c>
      <c r="Z168" s="113">
        <f>IF(ISNA(VLOOKUP(H168,'data putaway'!$A$1:$E$530,5,0)),0,VLOOKUP(H168,'data putaway'!$A$1:$E$530,5,0))</f>
        <v>0</v>
      </c>
      <c r="AA168" s="354" t="b">
        <f t="shared" si="55"/>
        <v>0</v>
      </c>
      <c r="AB168" s="354" t="b">
        <f t="shared" si="56"/>
        <v>0</v>
      </c>
      <c r="AC168" s="356" t="str">
        <f t="shared" ca="1" si="57"/>
        <v>6 Month,  13 Days</v>
      </c>
      <c r="AD168" s="114" t="str">
        <f t="shared" ca="1" si="66"/>
        <v>3 Year, 4 Month, 20 Days</v>
      </c>
      <c r="AE168" s="114">
        <f t="shared" si="58"/>
        <v>1</v>
      </c>
      <c r="AF168" s="114">
        <f t="shared" si="59"/>
        <v>1</v>
      </c>
      <c r="AG168" s="354" t="str">
        <f t="shared" si="60"/>
        <v>CA17</v>
      </c>
      <c r="AH168" s="114">
        <f>IF(ISNA(VLOOKUP(L168,'MASTER DATA'!$A$1:$F$192,6,0)),0,VLOOKUP(L168,'MASTER DATA'!$A$1:$F$192,6,0))*AE168</f>
        <v>770</v>
      </c>
      <c r="AI168" s="354" t="str">
        <f>VLOOKUP($D168,'warehouse mapping'!$AN$7:$AO$17,2,0)</f>
        <v>Aktif</v>
      </c>
      <c r="AJ168" s="114">
        <f t="shared" si="61"/>
        <v>0</v>
      </c>
      <c r="AK168" s="354" t="str">
        <f t="shared" si="62"/>
        <v/>
      </c>
      <c r="AL168" s="354" t="s">
        <v>3205</v>
      </c>
      <c r="AM168" s="354">
        <f t="shared" si="63"/>
        <v>1</v>
      </c>
      <c r="AN168" s="354" t="b">
        <f t="shared" si="65"/>
        <v>1</v>
      </c>
    </row>
    <row r="169" spans="1:40" s="354" customFormat="1">
      <c r="A169" s="354" t="str">
        <f t="shared" si="45"/>
        <v>CA17C01550044360</v>
      </c>
      <c r="B169" s="354">
        <f t="shared" si="46"/>
        <v>0</v>
      </c>
      <c r="C169" s="354">
        <f t="shared" si="47"/>
        <v>0</v>
      </c>
      <c r="D169" s="354" t="str">
        <f t="shared" si="48"/>
        <v>CA</v>
      </c>
      <c r="E169" s="354" t="str">
        <f t="shared" si="49"/>
        <v>17</v>
      </c>
      <c r="F169" s="354" t="str">
        <f t="shared" si="50"/>
        <v>C</v>
      </c>
      <c r="G169" s="355" t="str">
        <f t="shared" si="64"/>
        <v>01</v>
      </c>
      <c r="H169" s="232" t="s">
        <v>518</v>
      </c>
      <c r="I169" s="232" t="s">
        <v>3532</v>
      </c>
      <c r="J169" s="233">
        <v>46275</v>
      </c>
      <c r="K169" s="233">
        <v>47730</v>
      </c>
      <c r="L169" s="234">
        <v>550044360</v>
      </c>
      <c r="M169" s="232" t="str">
        <f>IF(ISNA(VLOOKUP(L169,'MASTER DATA'!$A$1:$B$192,2,0)),"",VLOOKUP(L169,'MASTER DATA'!$A$1:$B$192,2,0))</f>
        <v>RimR4X15W40CI4E7DH1_1*209L_A227</v>
      </c>
      <c r="N169" s="232">
        <v>4</v>
      </c>
      <c r="O169" s="232">
        <f t="shared" si="51"/>
        <v>1</v>
      </c>
      <c r="P169" s="232">
        <f t="shared" si="52"/>
        <v>0</v>
      </c>
      <c r="Q169" s="232">
        <f>VLOOKUP(L169,'MASTER DATA'!$A$1:$E$192,5,0)</f>
        <v>4</v>
      </c>
      <c r="R169" s="234">
        <f>SUMIF('picking of the day'!$H$4:$H$358,WMS!H169&amp;WMS!L169,'picking of the day'!$E$4:$E$358)</f>
        <v>0</v>
      </c>
      <c r="U169" s="114">
        <f>IF(ISNA(VLOOKUP(H169,'data putaway'!$A$1:$E$530,3,0)),0,VLOOKUP(H169,'data putaway'!$A$1:$E$530,3,0))</f>
        <v>0</v>
      </c>
      <c r="V169" s="354">
        <f t="shared" si="53"/>
        <v>4</v>
      </c>
      <c r="W169" s="114">
        <f>IF(ISNA(VLOOKUP(H169,'data putaway'!$A$1:$E$530,2,0)),0,VLOOKUP(H169,'data putaway'!$A$1:$E$530,2,0))</f>
        <v>0</v>
      </c>
      <c r="X169" s="354" t="b">
        <f t="shared" si="54"/>
        <v>0</v>
      </c>
      <c r="Y169" s="354">
        <f>IF(ISNA(VLOOKUP(H169,'data putaway'!$A$1:$E$530,4,0)),0,VLOOKUP(H169,'data putaway'!$A$1:$E$530,4,0))</f>
        <v>0</v>
      </c>
      <c r="Z169" s="113">
        <f>IF(ISNA(VLOOKUP(H169,'data putaway'!$A$1:$E$530,5,0)),0,VLOOKUP(H169,'data putaway'!$A$1:$E$530,5,0))</f>
        <v>0</v>
      </c>
      <c r="AA169" s="354" t="b">
        <f t="shared" si="55"/>
        <v>0</v>
      </c>
      <c r="AB169" s="354" t="b">
        <f t="shared" si="56"/>
        <v>0</v>
      </c>
      <c r="AC169" s="356" t="str">
        <f t="shared" ca="1" si="57"/>
        <v>0 Month,  8 Days</v>
      </c>
      <c r="AD169" s="114" t="str">
        <f t="shared" ca="1" si="66"/>
        <v>3 Year, 11 Month, 17 Days</v>
      </c>
      <c r="AE169" s="114">
        <f t="shared" si="58"/>
        <v>4</v>
      </c>
      <c r="AF169" s="114">
        <f t="shared" si="59"/>
        <v>1</v>
      </c>
      <c r="AG169" s="354" t="str">
        <f t="shared" si="60"/>
        <v>CA17</v>
      </c>
      <c r="AH169" s="114">
        <f>IF(ISNA(VLOOKUP(L169,'MASTER DATA'!$A$1:$F$192,6,0)),0,VLOOKUP(L169,'MASTER DATA'!$A$1:$F$192,6,0))*AE169</f>
        <v>836</v>
      </c>
      <c r="AI169" s="354" t="str">
        <f>VLOOKUP($D169,'warehouse mapping'!$AN$7:$AO$17,2,0)</f>
        <v>Aktif</v>
      </c>
      <c r="AJ169" s="114">
        <f t="shared" si="61"/>
        <v>0</v>
      </c>
      <c r="AK169" s="354" t="str">
        <f t="shared" si="62"/>
        <v/>
      </c>
      <c r="AL169" s="354" t="s">
        <v>170</v>
      </c>
      <c r="AM169" s="354">
        <f t="shared" si="63"/>
        <v>1</v>
      </c>
      <c r="AN169" s="354" t="b">
        <f t="shared" si="65"/>
        <v>1</v>
      </c>
    </row>
    <row r="170" spans="1:40" s="354" customFormat="1">
      <c r="A170" s="354" t="str">
        <f t="shared" si="45"/>
        <v>CA17C02550044360</v>
      </c>
      <c r="B170" s="354">
        <f t="shared" si="46"/>
        <v>0</v>
      </c>
      <c r="C170" s="354">
        <f t="shared" si="47"/>
        <v>0</v>
      </c>
      <c r="D170" s="354" t="str">
        <f t="shared" si="48"/>
        <v>CA</v>
      </c>
      <c r="E170" s="354" t="str">
        <f t="shared" si="49"/>
        <v>17</v>
      </c>
      <c r="F170" s="354" t="str">
        <f t="shared" si="50"/>
        <v>C</v>
      </c>
      <c r="G170" s="355" t="str">
        <f t="shared" si="64"/>
        <v>02</v>
      </c>
      <c r="H170" s="232" t="s">
        <v>519</v>
      </c>
      <c r="I170" s="232" t="s">
        <v>3532</v>
      </c>
      <c r="J170" s="233">
        <v>46275</v>
      </c>
      <c r="K170" s="233">
        <v>47730</v>
      </c>
      <c r="L170" s="234">
        <v>550044360</v>
      </c>
      <c r="M170" s="232" t="str">
        <f>IF(ISNA(VLOOKUP(L170,'MASTER DATA'!$A$1:$B$192,2,0)),"",VLOOKUP(L170,'MASTER DATA'!$A$1:$B$192,2,0))</f>
        <v>RimR4X15W40CI4E7DH1_1*209L_A227</v>
      </c>
      <c r="N170" s="232">
        <v>4</v>
      </c>
      <c r="O170" s="232">
        <f t="shared" si="51"/>
        <v>1</v>
      </c>
      <c r="P170" s="232">
        <f t="shared" si="52"/>
        <v>0</v>
      </c>
      <c r="Q170" s="232">
        <f>VLOOKUP(L170,'MASTER DATA'!$A$1:$E$192,5,0)</f>
        <v>4</v>
      </c>
      <c r="R170" s="234">
        <f>SUMIF('picking of the day'!$H$4:$H$358,WMS!H170&amp;WMS!L170,'picking of the day'!$E$4:$E$358)</f>
        <v>0</v>
      </c>
      <c r="U170" s="114">
        <f>IF(ISNA(VLOOKUP(H170,'data putaway'!$A$1:$E$530,3,0)),0,VLOOKUP(H170,'data putaway'!$A$1:$E$530,3,0))</f>
        <v>0</v>
      </c>
      <c r="V170" s="354">
        <f t="shared" si="53"/>
        <v>4</v>
      </c>
      <c r="W170" s="114">
        <f>IF(ISNA(VLOOKUP(H170,'data putaway'!$A$1:$E$530,2,0)),0,VLOOKUP(H170,'data putaway'!$A$1:$E$530,2,0))</f>
        <v>0</v>
      </c>
      <c r="X170" s="354" t="b">
        <f t="shared" si="54"/>
        <v>0</v>
      </c>
      <c r="Y170" s="354">
        <f>IF(ISNA(VLOOKUP(H170,'data putaway'!$A$1:$E$530,4,0)),0,VLOOKUP(H170,'data putaway'!$A$1:$E$530,4,0))</f>
        <v>0</v>
      </c>
      <c r="Z170" s="113">
        <f>IF(ISNA(VLOOKUP(H170,'data putaway'!$A$1:$E$530,5,0)),0,VLOOKUP(H170,'data putaway'!$A$1:$E$530,5,0))</f>
        <v>0</v>
      </c>
      <c r="AA170" s="354" t="b">
        <f t="shared" si="55"/>
        <v>0</v>
      </c>
      <c r="AB170" s="354" t="b">
        <f t="shared" si="56"/>
        <v>0</v>
      </c>
      <c r="AC170" s="356" t="str">
        <f t="shared" ca="1" si="57"/>
        <v>0 Month,  8 Days</v>
      </c>
      <c r="AD170" s="114" t="str">
        <f t="shared" ca="1" si="66"/>
        <v>3 Year, 11 Month, 17 Days</v>
      </c>
      <c r="AE170" s="114">
        <f t="shared" si="58"/>
        <v>4</v>
      </c>
      <c r="AF170" s="114">
        <f t="shared" si="59"/>
        <v>1</v>
      </c>
      <c r="AG170" s="354" t="str">
        <f t="shared" si="60"/>
        <v>CA17</v>
      </c>
      <c r="AH170" s="114">
        <f>IF(ISNA(VLOOKUP(L170,'MASTER DATA'!$A$1:$F$192,6,0)),0,VLOOKUP(L170,'MASTER DATA'!$A$1:$F$192,6,0))*AE170</f>
        <v>836</v>
      </c>
      <c r="AI170" s="354" t="str">
        <f>VLOOKUP($D170,'warehouse mapping'!$AN$7:$AO$17,2,0)</f>
        <v>Aktif</v>
      </c>
      <c r="AJ170" s="114">
        <f t="shared" si="61"/>
        <v>0</v>
      </c>
      <c r="AK170" s="354" t="str">
        <f t="shared" si="62"/>
        <v/>
      </c>
      <c r="AL170" s="354" t="s">
        <v>170</v>
      </c>
      <c r="AM170" s="354">
        <f t="shared" si="63"/>
        <v>1</v>
      </c>
      <c r="AN170" s="354" t="b">
        <f t="shared" si="65"/>
        <v>1</v>
      </c>
    </row>
    <row r="171" spans="1:40" s="354" customFormat="1">
      <c r="A171" s="354" t="str">
        <f t="shared" si="45"/>
        <v>CA17D01550062463</v>
      </c>
      <c r="B171" s="354">
        <f t="shared" si="46"/>
        <v>0</v>
      </c>
      <c r="C171" s="354">
        <f t="shared" si="47"/>
        <v>0</v>
      </c>
      <c r="D171" s="354" t="str">
        <f t="shared" si="48"/>
        <v>CA</v>
      </c>
      <c r="E171" s="354" t="str">
        <f t="shared" si="49"/>
        <v>17</v>
      </c>
      <c r="F171" s="354" t="str">
        <f t="shared" si="50"/>
        <v>D</v>
      </c>
      <c r="G171" s="355" t="str">
        <f t="shared" si="64"/>
        <v>01</v>
      </c>
      <c r="H171" s="232" t="s">
        <v>520</v>
      </c>
      <c r="I171" s="232" t="s">
        <v>3582</v>
      </c>
      <c r="J171" s="233">
        <v>46280</v>
      </c>
      <c r="K171" s="233">
        <v>47734</v>
      </c>
      <c r="L171" s="234">
        <v>550062463</v>
      </c>
      <c r="M171" s="232" t="str">
        <f>IF(ISNA(VLOOKUP(L171,'MASTER DATA'!$A$1:$B$192,2,0)),"",VLOOKUP(L171,'MASTER DATA'!$A$1:$B$192,2,0))</f>
        <v>Adv4TAX7Sc10W40SNMB_12*0.8L_A04W</v>
      </c>
      <c r="N171" s="232">
        <v>48</v>
      </c>
      <c r="O171" s="232">
        <f t="shared" si="51"/>
        <v>1</v>
      </c>
      <c r="P171" s="232">
        <f t="shared" si="52"/>
        <v>0</v>
      </c>
      <c r="Q171" s="232">
        <f>VLOOKUP(L171,'MASTER DATA'!$A$1:$E$192,5,0)</f>
        <v>48</v>
      </c>
      <c r="R171" s="234">
        <f>SUMIF('picking of the day'!$H$4:$H$358,WMS!H171&amp;WMS!L171,'picking of the day'!$E$4:$E$358)</f>
        <v>0</v>
      </c>
      <c r="U171" s="114">
        <f>IF(ISNA(VLOOKUP(H171,'data putaway'!$A$1:$E$530,3,0)),0,VLOOKUP(H171,'data putaway'!$A$1:$E$530,3,0))</f>
        <v>0</v>
      </c>
      <c r="V171" s="354">
        <f t="shared" si="53"/>
        <v>48</v>
      </c>
      <c r="W171" s="114">
        <f>IF(ISNA(VLOOKUP(H171,'data putaway'!$A$1:$E$530,2,0)),0,VLOOKUP(H171,'data putaway'!$A$1:$E$530,2,0))</f>
        <v>0</v>
      </c>
      <c r="X171" s="354" t="b">
        <f t="shared" si="54"/>
        <v>0</v>
      </c>
      <c r="Y171" s="354">
        <f>IF(ISNA(VLOOKUP(H171,'data putaway'!$A$1:$E$530,4,0)),0,VLOOKUP(H171,'data putaway'!$A$1:$E$530,4,0))</f>
        <v>0</v>
      </c>
      <c r="Z171" s="113">
        <f>IF(ISNA(VLOOKUP(H171,'data putaway'!$A$1:$E$530,5,0)),0,VLOOKUP(H171,'data putaway'!$A$1:$E$530,5,0))</f>
        <v>0</v>
      </c>
      <c r="AA171" s="354" t="b">
        <f t="shared" si="55"/>
        <v>0</v>
      </c>
      <c r="AB171" s="354" t="b">
        <f t="shared" si="56"/>
        <v>0</v>
      </c>
      <c r="AC171" s="356" t="str">
        <f t="shared" ca="1" si="57"/>
        <v>0 Month,  3 Days</v>
      </c>
      <c r="AD171" s="114" t="str">
        <f t="shared" ca="1" si="66"/>
        <v>3 Year, 11 Month, 21 Days</v>
      </c>
      <c r="AE171" s="114">
        <f t="shared" si="58"/>
        <v>48</v>
      </c>
      <c r="AF171" s="114">
        <f t="shared" si="59"/>
        <v>1</v>
      </c>
      <c r="AG171" s="354" t="str">
        <f t="shared" si="60"/>
        <v>CA17</v>
      </c>
      <c r="AH171" s="114">
        <f>IF(ISNA(VLOOKUP(L171,'MASTER DATA'!$A$1:$F$192,6,0)),0,VLOOKUP(L171,'MASTER DATA'!$A$1:$F$192,6,0))*AE171</f>
        <v>460.80000000000007</v>
      </c>
      <c r="AI171" s="354" t="str">
        <f>VLOOKUP($D171,'warehouse mapping'!$AN$7:$AO$17,2,0)</f>
        <v>Aktif</v>
      </c>
      <c r="AJ171" s="114">
        <f t="shared" si="61"/>
        <v>0</v>
      </c>
      <c r="AK171" s="354" t="str">
        <f t="shared" si="62"/>
        <v/>
      </c>
      <c r="AL171" s="354" t="s">
        <v>170</v>
      </c>
      <c r="AM171" s="354">
        <f t="shared" si="63"/>
        <v>1</v>
      </c>
      <c r="AN171" s="354" t="b">
        <f t="shared" si="65"/>
        <v>1</v>
      </c>
    </row>
    <row r="172" spans="1:40" s="354" customFormat="1">
      <c r="A172" s="354" t="str">
        <f t="shared" si="45"/>
        <v>CA17D02550062463</v>
      </c>
      <c r="B172" s="354">
        <f t="shared" si="46"/>
        <v>0</v>
      </c>
      <c r="C172" s="354">
        <f t="shared" si="47"/>
        <v>0</v>
      </c>
      <c r="D172" s="354" t="str">
        <f t="shared" si="48"/>
        <v>CA</v>
      </c>
      <c r="E172" s="354" t="str">
        <f t="shared" si="49"/>
        <v>17</v>
      </c>
      <c r="F172" s="354" t="str">
        <f t="shared" si="50"/>
        <v>D</v>
      </c>
      <c r="G172" s="355" t="str">
        <f t="shared" si="64"/>
        <v>02</v>
      </c>
      <c r="H172" s="232" t="s">
        <v>521</v>
      </c>
      <c r="I172" s="232" t="s">
        <v>3582</v>
      </c>
      <c r="J172" s="233">
        <v>46280</v>
      </c>
      <c r="K172" s="233">
        <v>47734</v>
      </c>
      <c r="L172" s="234">
        <v>550062463</v>
      </c>
      <c r="M172" s="232" t="str">
        <f>IF(ISNA(VLOOKUP(L172,'MASTER DATA'!$A$1:$B$192,2,0)),"",VLOOKUP(L172,'MASTER DATA'!$A$1:$B$192,2,0))</f>
        <v>Adv4TAX7Sc10W40SNMB_12*0.8L_A04W</v>
      </c>
      <c r="N172" s="232">
        <v>48</v>
      </c>
      <c r="O172" s="232">
        <f t="shared" si="51"/>
        <v>1</v>
      </c>
      <c r="P172" s="232">
        <f t="shared" si="52"/>
        <v>0</v>
      </c>
      <c r="Q172" s="232">
        <f>VLOOKUP(L172,'MASTER DATA'!$A$1:$E$192,5,0)</f>
        <v>48</v>
      </c>
      <c r="R172" s="234">
        <f>SUMIF('picking of the day'!$H$4:$H$358,WMS!H172&amp;WMS!L172,'picking of the day'!$E$4:$E$358)</f>
        <v>0</v>
      </c>
      <c r="U172" s="114">
        <f>IF(ISNA(VLOOKUP(H172,'data putaway'!$A$1:$E$530,3,0)),0,VLOOKUP(H172,'data putaway'!$A$1:$E$530,3,0))</f>
        <v>0</v>
      </c>
      <c r="V172" s="354">
        <f t="shared" si="53"/>
        <v>48</v>
      </c>
      <c r="W172" s="114">
        <f>IF(ISNA(VLOOKUP(H172,'data putaway'!$A$1:$E$530,2,0)),0,VLOOKUP(H172,'data putaway'!$A$1:$E$530,2,0))</f>
        <v>0</v>
      </c>
      <c r="X172" s="354" t="b">
        <f t="shared" si="54"/>
        <v>0</v>
      </c>
      <c r="Y172" s="354">
        <f>IF(ISNA(VLOOKUP(H172,'data putaway'!$A$1:$E$530,4,0)),0,VLOOKUP(H172,'data putaway'!$A$1:$E$530,4,0))</f>
        <v>0</v>
      </c>
      <c r="Z172" s="113">
        <f>IF(ISNA(VLOOKUP(H172,'data putaway'!$A$1:$E$530,5,0)),0,VLOOKUP(H172,'data putaway'!$A$1:$E$530,5,0))</f>
        <v>0</v>
      </c>
      <c r="AA172" s="354" t="b">
        <f t="shared" si="55"/>
        <v>0</v>
      </c>
      <c r="AB172" s="354" t="b">
        <f t="shared" si="56"/>
        <v>0</v>
      </c>
      <c r="AC172" s="356" t="str">
        <f t="shared" ca="1" si="57"/>
        <v>0 Month,  3 Days</v>
      </c>
      <c r="AD172" s="114" t="str">
        <f t="shared" ca="1" si="66"/>
        <v>3 Year, 11 Month, 21 Days</v>
      </c>
      <c r="AE172" s="114">
        <f t="shared" si="58"/>
        <v>48</v>
      </c>
      <c r="AF172" s="114">
        <f t="shared" si="59"/>
        <v>1</v>
      </c>
      <c r="AG172" s="354" t="str">
        <f t="shared" si="60"/>
        <v>CA17</v>
      </c>
      <c r="AH172" s="114">
        <f>IF(ISNA(VLOOKUP(L172,'MASTER DATA'!$A$1:$F$192,6,0)),0,VLOOKUP(L172,'MASTER DATA'!$A$1:$F$192,6,0))*AE172</f>
        <v>460.80000000000007</v>
      </c>
      <c r="AI172" s="354" t="str">
        <f>VLOOKUP($D172,'warehouse mapping'!$AN$7:$AO$17,2,0)</f>
        <v>Aktif</v>
      </c>
      <c r="AJ172" s="114">
        <f t="shared" si="61"/>
        <v>0</v>
      </c>
      <c r="AK172" s="354" t="str">
        <f t="shared" si="62"/>
        <v/>
      </c>
      <c r="AL172" s="354" t="s">
        <v>170</v>
      </c>
      <c r="AM172" s="354">
        <f t="shared" si="63"/>
        <v>1</v>
      </c>
      <c r="AN172" s="354" t="b">
        <f t="shared" si="65"/>
        <v>1</v>
      </c>
    </row>
    <row r="173" spans="1:40" s="354" customFormat="1">
      <c r="A173" s="354" t="str">
        <f t="shared" si="45"/>
        <v>CA17E01550062463</v>
      </c>
      <c r="B173" s="354">
        <f t="shared" si="46"/>
        <v>0</v>
      </c>
      <c r="C173" s="354">
        <f t="shared" si="47"/>
        <v>0</v>
      </c>
      <c r="D173" s="354" t="str">
        <f t="shared" si="48"/>
        <v>CA</v>
      </c>
      <c r="E173" s="354" t="str">
        <f t="shared" si="49"/>
        <v>17</v>
      </c>
      <c r="F173" s="354" t="str">
        <f t="shared" si="50"/>
        <v>E</v>
      </c>
      <c r="G173" s="355" t="str">
        <f t="shared" si="64"/>
        <v>01</v>
      </c>
      <c r="H173" s="232" t="s">
        <v>522</v>
      </c>
      <c r="I173" s="232" t="s">
        <v>3582</v>
      </c>
      <c r="J173" s="233">
        <v>46280</v>
      </c>
      <c r="K173" s="233">
        <v>47734</v>
      </c>
      <c r="L173" s="234">
        <v>550062463</v>
      </c>
      <c r="M173" s="232" t="str">
        <f>IF(ISNA(VLOOKUP(L173,'MASTER DATA'!$A$1:$B$192,2,0)),"",VLOOKUP(L173,'MASTER DATA'!$A$1:$B$192,2,0))</f>
        <v>Adv4TAX7Sc10W40SNMB_12*0.8L_A04W</v>
      </c>
      <c r="N173" s="232">
        <v>48</v>
      </c>
      <c r="O173" s="232">
        <f t="shared" si="51"/>
        <v>1</v>
      </c>
      <c r="P173" s="232">
        <f t="shared" si="52"/>
        <v>0</v>
      </c>
      <c r="Q173" s="232">
        <f>VLOOKUP(L173,'MASTER DATA'!$A$1:$E$192,5,0)</f>
        <v>48</v>
      </c>
      <c r="R173" s="234">
        <f>SUMIF('picking of the day'!$H$4:$H$358,WMS!H173&amp;WMS!L173,'picking of the day'!$E$4:$E$358)</f>
        <v>0</v>
      </c>
      <c r="U173" s="114">
        <f>IF(ISNA(VLOOKUP(H173,'data putaway'!$A$1:$E$530,3,0)),0,VLOOKUP(H173,'data putaway'!$A$1:$E$530,3,0))</f>
        <v>0</v>
      </c>
      <c r="V173" s="354">
        <f t="shared" si="53"/>
        <v>48</v>
      </c>
      <c r="W173" s="114">
        <f>IF(ISNA(VLOOKUP(H173,'data putaway'!$A$1:$E$530,2,0)),0,VLOOKUP(H173,'data putaway'!$A$1:$E$530,2,0))</f>
        <v>0</v>
      </c>
      <c r="X173" s="354" t="b">
        <f t="shared" si="54"/>
        <v>0</v>
      </c>
      <c r="Y173" s="354">
        <f>IF(ISNA(VLOOKUP(H173,'data putaway'!$A$1:$E$530,4,0)),0,VLOOKUP(H173,'data putaway'!$A$1:$E$530,4,0))</f>
        <v>0</v>
      </c>
      <c r="Z173" s="113">
        <f>IF(ISNA(VLOOKUP(H173,'data putaway'!$A$1:$E$530,5,0)),0,VLOOKUP(H173,'data putaway'!$A$1:$E$530,5,0))</f>
        <v>0</v>
      </c>
      <c r="AA173" s="354" t="b">
        <f t="shared" si="55"/>
        <v>0</v>
      </c>
      <c r="AB173" s="354" t="b">
        <f t="shared" si="56"/>
        <v>0</v>
      </c>
      <c r="AC173" s="356" t="str">
        <f t="shared" ca="1" si="57"/>
        <v>0 Month,  3 Days</v>
      </c>
      <c r="AD173" s="114" t="str">
        <f t="shared" ca="1" si="66"/>
        <v>3 Year, 11 Month, 21 Days</v>
      </c>
      <c r="AE173" s="114">
        <f t="shared" si="58"/>
        <v>48</v>
      </c>
      <c r="AF173" s="114">
        <f t="shared" si="59"/>
        <v>1</v>
      </c>
      <c r="AG173" s="354" t="str">
        <f t="shared" si="60"/>
        <v>CA17</v>
      </c>
      <c r="AH173" s="114">
        <f>IF(ISNA(VLOOKUP(L173,'MASTER DATA'!$A$1:$F$192,6,0)),0,VLOOKUP(L173,'MASTER DATA'!$A$1:$F$192,6,0))*AE173</f>
        <v>460.80000000000007</v>
      </c>
      <c r="AI173" s="354" t="str">
        <f>VLOOKUP($D173,'warehouse mapping'!$AN$7:$AO$17,2,0)</f>
        <v>Aktif</v>
      </c>
      <c r="AJ173" s="114">
        <f t="shared" si="61"/>
        <v>0</v>
      </c>
      <c r="AK173" s="354" t="str">
        <f t="shared" si="62"/>
        <v/>
      </c>
      <c r="AL173" s="354" t="s">
        <v>170</v>
      </c>
      <c r="AM173" s="354">
        <f t="shared" si="63"/>
        <v>1</v>
      </c>
      <c r="AN173" s="354" t="b">
        <f t="shared" si="65"/>
        <v>1</v>
      </c>
    </row>
    <row r="174" spans="1:40" s="354" customFormat="1">
      <c r="A174" s="354" t="str">
        <f t="shared" si="45"/>
        <v>CA17E02550062463</v>
      </c>
      <c r="B174" s="354">
        <f t="shared" si="46"/>
        <v>0</v>
      </c>
      <c r="C174" s="354">
        <f t="shared" si="47"/>
        <v>0</v>
      </c>
      <c r="D174" s="354" t="str">
        <f t="shared" si="48"/>
        <v>CA</v>
      </c>
      <c r="E174" s="354" t="str">
        <f t="shared" si="49"/>
        <v>17</v>
      </c>
      <c r="F174" s="354" t="str">
        <f t="shared" si="50"/>
        <v>E</v>
      </c>
      <c r="G174" s="355" t="str">
        <f t="shared" si="64"/>
        <v>02</v>
      </c>
      <c r="H174" s="232" t="s">
        <v>523</v>
      </c>
      <c r="I174" s="232" t="s">
        <v>3582</v>
      </c>
      <c r="J174" s="233">
        <v>46280</v>
      </c>
      <c r="K174" s="233">
        <v>47734</v>
      </c>
      <c r="L174" s="234">
        <v>550062463</v>
      </c>
      <c r="M174" s="232" t="str">
        <f>IF(ISNA(VLOOKUP(L174,'MASTER DATA'!$A$1:$B$192,2,0)),"",VLOOKUP(L174,'MASTER DATA'!$A$1:$B$192,2,0))</f>
        <v>Adv4TAX7Sc10W40SNMB_12*0.8L_A04W</v>
      </c>
      <c r="N174" s="232">
        <v>48</v>
      </c>
      <c r="O174" s="232">
        <f t="shared" si="51"/>
        <v>1</v>
      </c>
      <c r="P174" s="232">
        <f t="shared" si="52"/>
        <v>0</v>
      </c>
      <c r="Q174" s="232">
        <f>VLOOKUP(L174,'MASTER DATA'!$A$1:$E$192,5,0)</f>
        <v>48</v>
      </c>
      <c r="R174" s="234">
        <f>SUMIF('picking of the day'!$H$4:$H$358,WMS!H174&amp;WMS!L174,'picking of the day'!$E$4:$E$358)</f>
        <v>0</v>
      </c>
      <c r="U174" s="114">
        <f>IF(ISNA(VLOOKUP(H174,'data putaway'!$A$1:$E$530,3,0)),0,VLOOKUP(H174,'data putaway'!$A$1:$E$530,3,0))</f>
        <v>0</v>
      </c>
      <c r="V174" s="354">
        <f t="shared" si="53"/>
        <v>48</v>
      </c>
      <c r="W174" s="114">
        <f>IF(ISNA(VLOOKUP(H174,'data putaway'!$A$1:$E$530,2,0)),0,VLOOKUP(H174,'data putaway'!$A$1:$E$530,2,0))</f>
        <v>0</v>
      </c>
      <c r="X174" s="354" t="b">
        <f t="shared" si="54"/>
        <v>0</v>
      </c>
      <c r="Y174" s="354">
        <f>IF(ISNA(VLOOKUP(H174,'data putaway'!$A$1:$E$530,4,0)),0,VLOOKUP(H174,'data putaway'!$A$1:$E$530,4,0))</f>
        <v>0</v>
      </c>
      <c r="Z174" s="113">
        <f>IF(ISNA(VLOOKUP(H174,'data putaway'!$A$1:$E$530,5,0)),0,VLOOKUP(H174,'data putaway'!$A$1:$E$530,5,0))</f>
        <v>0</v>
      </c>
      <c r="AA174" s="354" t="b">
        <f t="shared" si="55"/>
        <v>0</v>
      </c>
      <c r="AB174" s="354" t="b">
        <f t="shared" si="56"/>
        <v>0</v>
      </c>
      <c r="AC174" s="356" t="str">
        <f t="shared" ca="1" si="57"/>
        <v>0 Month,  3 Days</v>
      </c>
      <c r="AD174" s="114" t="str">
        <f t="shared" ca="1" si="66"/>
        <v>3 Year, 11 Month, 21 Days</v>
      </c>
      <c r="AE174" s="114">
        <f t="shared" si="58"/>
        <v>48</v>
      </c>
      <c r="AF174" s="114">
        <f t="shared" si="59"/>
        <v>1</v>
      </c>
      <c r="AG174" s="354" t="str">
        <f t="shared" si="60"/>
        <v>CA17</v>
      </c>
      <c r="AH174" s="114">
        <f>IF(ISNA(VLOOKUP(L174,'MASTER DATA'!$A$1:$F$192,6,0)),0,VLOOKUP(L174,'MASTER DATA'!$A$1:$F$192,6,0))*AE174</f>
        <v>460.80000000000007</v>
      </c>
      <c r="AI174" s="354" t="str">
        <f>VLOOKUP($D174,'warehouse mapping'!$AN$7:$AO$17,2,0)</f>
        <v>Aktif</v>
      </c>
      <c r="AJ174" s="114">
        <f t="shared" si="61"/>
        <v>0</v>
      </c>
      <c r="AK174" s="354" t="str">
        <f t="shared" si="62"/>
        <v/>
      </c>
      <c r="AL174" s="354" t="s">
        <v>170</v>
      </c>
      <c r="AM174" s="354">
        <f t="shared" si="63"/>
        <v>1</v>
      </c>
      <c r="AN174" s="354" t="b">
        <f t="shared" si="65"/>
        <v>1</v>
      </c>
    </row>
    <row r="175" spans="1:40" s="354" customFormat="1">
      <c r="A175" s="354" t="str">
        <f t="shared" si="45"/>
        <v>CA18A01550062285</v>
      </c>
      <c r="B175" s="354">
        <f t="shared" si="46"/>
        <v>0</v>
      </c>
      <c r="C175" s="354">
        <f t="shared" si="47"/>
        <v>0</v>
      </c>
      <c r="D175" s="354" t="str">
        <f t="shared" si="48"/>
        <v>CA</v>
      </c>
      <c r="E175" s="354" t="str">
        <f t="shared" si="49"/>
        <v>18</v>
      </c>
      <c r="F175" s="354" t="str">
        <f t="shared" si="50"/>
        <v>A</v>
      </c>
      <c r="G175" s="355" t="str">
        <f t="shared" si="64"/>
        <v>01</v>
      </c>
      <c r="H175" s="232" t="s">
        <v>524</v>
      </c>
      <c r="I175" s="232">
        <v>12626161</v>
      </c>
      <c r="J175" s="233">
        <v>46122</v>
      </c>
      <c r="K175" s="233">
        <v>47563</v>
      </c>
      <c r="L175" s="234">
        <v>550062285</v>
      </c>
      <c r="M175" s="232" t="str">
        <f>IF(ISNA(VLOOKUP(L175,'MASTER DATA'!$A$1:$B$192,2,0)),"",VLOOKUP(L175,'MASTER DATA'!$A$1:$B$192,2,0))</f>
        <v>Gadus S3 V460DM 2_1*770kg_A227</v>
      </c>
      <c r="N175" s="232">
        <v>1</v>
      </c>
      <c r="O175" s="232">
        <f t="shared" si="51"/>
        <v>1</v>
      </c>
      <c r="P175" s="232">
        <f t="shared" si="52"/>
        <v>0</v>
      </c>
      <c r="Q175" s="232">
        <f>VLOOKUP(L175,'MASTER DATA'!$A$1:$E$192,5,0)</f>
        <v>1</v>
      </c>
      <c r="R175" s="234">
        <f>SUMIF('picking of the day'!$H$4:$H$358,WMS!H175&amp;WMS!L175,'picking of the day'!$E$4:$E$358)</f>
        <v>0</v>
      </c>
      <c r="U175" s="114">
        <f>IF(ISNA(VLOOKUP(H175,'data putaway'!$A$1:$E$530,3,0)),0,VLOOKUP(H175,'data putaway'!$A$1:$E$530,3,0))</f>
        <v>0</v>
      </c>
      <c r="V175" s="354">
        <f t="shared" si="53"/>
        <v>1</v>
      </c>
      <c r="W175" s="114">
        <f>IF(ISNA(VLOOKUP(H175,'data putaway'!$A$1:$E$530,2,0)),0,VLOOKUP(H175,'data putaway'!$A$1:$E$530,2,0))</f>
        <v>0</v>
      </c>
      <c r="X175" s="354" t="b">
        <f t="shared" si="54"/>
        <v>0</v>
      </c>
      <c r="Y175" s="354">
        <f>IF(ISNA(VLOOKUP(H175,'data putaway'!$A$1:$E$530,4,0)),0,VLOOKUP(H175,'data putaway'!$A$1:$E$530,4,0))</f>
        <v>0</v>
      </c>
      <c r="Z175" s="113">
        <f>IF(ISNA(VLOOKUP(H175,'data putaway'!$A$1:$E$530,5,0)),0,VLOOKUP(H175,'data putaway'!$A$1:$E$530,5,0))</f>
        <v>0</v>
      </c>
      <c r="AA175" s="354" t="b">
        <f t="shared" si="55"/>
        <v>0</v>
      </c>
      <c r="AB175" s="354" t="b">
        <f t="shared" si="56"/>
        <v>0</v>
      </c>
      <c r="AC175" s="356" t="str">
        <f t="shared" ca="1" si="57"/>
        <v>5 Month,  8 Days</v>
      </c>
      <c r="AD175" s="114" t="str">
        <f t="shared" ca="1" si="66"/>
        <v>3 Year, 6 Month, 3 Days</v>
      </c>
      <c r="AE175" s="114">
        <f t="shared" si="58"/>
        <v>1</v>
      </c>
      <c r="AF175" s="114">
        <f t="shared" si="59"/>
        <v>1</v>
      </c>
      <c r="AG175" s="354" t="str">
        <f t="shared" si="60"/>
        <v>CA18</v>
      </c>
      <c r="AH175" s="114">
        <f>IF(ISNA(VLOOKUP(L175,'MASTER DATA'!$A$1:$F$192,6,0)),0,VLOOKUP(L175,'MASTER DATA'!$A$1:$F$192,6,0))*AE175</f>
        <v>770</v>
      </c>
      <c r="AI175" s="354" t="str">
        <f>VLOOKUP($D175,'warehouse mapping'!$AN$7:$AO$17,2,0)</f>
        <v>Aktif</v>
      </c>
      <c r="AJ175" s="114">
        <f t="shared" si="61"/>
        <v>0</v>
      </c>
      <c r="AK175" s="354" t="str">
        <f t="shared" si="62"/>
        <v/>
      </c>
      <c r="AL175" s="354" t="s">
        <v>3205</v>
      </c>
      <c r="AM175" s="354">
        <f t="shared" si="63"/>
        <v>1</v>
      </c>
      <c r="AN175" s="354" t="b">
        <f t="shared" si="65"/>
        <v>1</v>
      </c>
    </row>
    <row r="176" spans="1:40" s="354" customFormat="1">
      <c r="A176" s="354" t="str">
        <f t="shared" si="45"/>
        <v>CA18A02550062285</v>
      </c>
      <c r="B176" s="354">
        <f t="shared" si="46"/>
        <v>0</v>
      </c>
      <c r="C176" s="354">
        <f t="shared" si="47"/>
        <v>0</v>
      </c>
      <c r="D176" s="354" t="str">
        <f t="shared" si="48"/>
        <v>CA</v>
      </c>
      <c r="E176" s="354" t="str">
        <f t="shared" si="49"/>
        <v>18</v>
      </c>
      <c r="F176" s="354" t="str">
        <f t="shared" si="50"/>
        <v>A</v>
      </c>
      <c r="G176" s="355" t="str">
        <f t="shared" si="64"/>
        <v>02</v>
      </c>
      <c r="H176" s="232" t="s">
        <v>525</v>
      </c>
      <c r="I176" s="232">
        <v>12626160</v>
      </c>
      <c r="J176" s="233">
        <v>46122</v>
      </c>
      <c r="K176" s="233">
        <v>47563</v>
      </c>
      <c r="L176" s="234">
        <v>550062285</v>
      </c>
      <c r="M176" s="232" t="str">
        <f>IF(ISNA(VLOOKUP(L176,'MASTER DATA'!$A$1:$B$192,2,0)),"",VLOOKUP(L176,'MASTER DATA'!$A$1:$B$192,2,0))</f>
        <v>Gadus S3 V460DM 2_1*770kg_A227</v>
      </c>
      <c r="N176" s="232">
        <v>1</v>
      </c>
      <c r="O176" s="232">
        <f t="shared" si="51"/>
        <v>1</v>
      </c>
      <c r="P176" s="232">
        <f t="shared" si="52"/>
        <v>0</v>
      </c>
      <c r="Q176" s="232">
        <f>VLOOKUP(L176,'MASTER DATA'!$A$1:$E$192,5,0)</f>
        <v>1</v>
      </c>
      <c r="R176" s="234">
        <f>SUMIF('picking of the day'!$H$4:$H$358,WMS!H176&amp;WMS!L176,'picking of the day'!$E$4:$E$358)</f>
        <v>0</v>
      </c>
      <c r="U176" s="114">
        <f>IF(ISNA(VLOOKUP(H176,'data putaway'!$A$1:$E$530,3,0)),0,VLOOKUP(H176,'data putaway'!$A$1:$E$530,3,0))</f>
        <v>0</v>
      </c>
      <c r="V176" s="354">
        <f t="shared" si="53"/>
        <v>1</v>
      </c>
      <c r="W176" s="114">
        <f>IF(ISNA(VLOOKUP(H176,'data putaway'!$A$1:$E$530,2,0)),0,VLOOKUP(H176,'data putaway'!$A$1:$E$530,2,0))</f>
        <v>0</v>
      </c>
      <c r="X176" s="354" t="b">
        <f t="shared" si="54"/>
        <v>0</v>
      </c>
      <c r="Y176" s="354">
        <f>IF(ISNA(VLOOKUP(H176,'data putaway'!$A$1:$E$530,4,0)),0,VLOOKUP(H176,'data putaway'!$A$1:$E$530,4,0))</f>
        <v>0</v>
      </c>
      <c r="Z176" s="113">
        <f>IF(ISNA(VLOOKUP(H176,'data putaway'!$A$1:$E$530,5,0)),0,VLOOKUP(H176,'data putaway'!$A$1:$E$530,5,0))</f>
        <v>0</v>
      </c>
      <c r="AA176" s="354" t="b">
        <f t="shared" si="55"/>
        <v>0</v>
      </c>
      <c r="AB176" s="354" t="b">
        <f t="shared" si="56"/>
        <v>0</v>
      </c>
      <c r="AC176" s="356" t="str">
        <f t="shared" ca="1" si="57"/>
        <v>5 Month,  8 Days</v>
      </c>
      <c r="AD176" s="114" t="str">
        <f t="shared" ca="1" si="66"/>
        <v>3 Year, 6 Month, 3 Days</v>
      </c>
      <c r="AE176" s="114">
        <f t="shared" si="58"/>
        <v>1</v>
      </c>
      <c r="AF176" s="114">
        <f t="shared" si="59"/>
        <v>1</v>
      </c>
      <c r="AG176" s="354" t="str">
        <f t="shared" si="60"/>
        <v>CA18</v>
      </c>
      <c r="AH176" s="114">
        <f>IF(ISNA(VLOOKUP(L176,'MASTER DATA'!$A$1:$F$192,6,0)),0,VLOOKUP(L176,'MASTER DATA'!$A$1:$F$192,6,0))*AE176</f>
        <v>770</v>
      </c>
      <c r="AI176" s="354" t="str">
        <f>VLOOKUP($D176,'warehouse mapping'!$AN$7:$AO$17,2,0)</f>
        <v>Aktif</v>
      </c>
      <c r="AJ176" s="114">
        <f t="shared" si="61"/>
        <v>0</v>
      </c>
      <c r="AK176" s="354" t="str">
        <f t="shared" si="62"/>
        <v/>
      </c>
      <c r="AL176" s="354" t="s">
        <v>3205</v>
      </c>
      <c r="AM176" s="354">
        <f t="shared" si="63"/>
        <v>1</v>
      </c>
      <c r="AN176" s="354" t="b">
        <f t="shared" si="65"/>
        <v>1</v>
      </c>
    </row>
    <row r="177" spans="1:40" s="354" customFormat="1">
      <c r="A177" s="354" t="str">
        <f t="shared" si="45"/>
        <v>CA18B01550062285</v>
      </c>
      <c r="B177" s="354">
        <f t="shared" si="46"/>
        <v>0</v>
      </c>
      <c r="C177" s="354">
        <f t="shared" si="47"/>
        <v>0</v>
      </c>
      <c r="D177" s="354" t="str">
        <f t="shared" si="48"/>
        <v>CA</v>
      </c>
      <c r="E177" s="354" t="str">
        <f t="shared" si="49"/>
        <v>18</v>
      </c>
      <c r="F177" s="354" t="str">
        <f t="shared" si="50"/>
        <v>B</v>
      </c>
      <c r="G177" s="355" t="str">
        <f t="shared" si="64"/>
        <v>01</v>
      </c>
      <c r="H177" s="232" t="s">
        <v>526</v>
      </c>
      <c r="I177" s="232">
        <v>12626160</v>
      </c>
      <c r="J177" s="233">
        <v>46122</v>
      </c>
      <c r="K177" s="233">
        <v>47563</v>
      </c>
      <c r="L177" s="234">
        <v>550062285</v>
      </c>
      <c r="M177" s="232" t="str">
        <f>IF(ISNA(VLOOKUP(L177,'MASTER DATA'!$A$1:$B$192,2,0)),"",VLOOKUP(L177,'MASTER DATA'!$A$1:$B$192,2,0))</f>
        <v>Gadus S3 V460DM 2_1*770kg_A227</v>
      </c>
      <c r="N177" s="232">
        <v>1</v>
      </c>
      <c r="O177" s="232">
        <f t="shared" si="51"/>
        <v>1</v>
      </c>
      <c r="P177" s="232">
        <f t="shared" si="52"/>
        <v>0</v>
      </c>
      <c r="Q177" s="232">
        <f>VLOOKUP(L177,'MASTER DATA'!$A$1:$E$192,5,0)</f>
        <v>1</v>
      </c>
      <c r="R177" s="234">
        <f>SUMIF('picking of the day'!$H$4:$H$358,WMS!H177&amp;WMS!L177,'picking of the day'!$E$4:$E$358)</f>
        <v>0</v>
      </c>
      <c r="U177" s="114">
        <f>IF(ISNA(VLOOKUP(H177,'data putaway'!$A$1:$E$530,3,0)),0,VLOOKUP(H177,'data putaway'!$A$1:$E$530,3,0))</f>
        <v>0</v>
      </c>
      <c r="V177" s="354">
        <f t="shared" si="53"/>
        <v>1</v>
      </c>
      <c r="W177" s="114">
        <f>IF(ISNA(VLOOKUP(H177,'data putaway'!$A$1:$E$530,2,0)),0,VLOOKUP(H177,'data putaway'!$A$1:$E$530,2,0))</f>
        <v>0</v>
      </c>
      <c r="X177" s="354" t="b">
        <f t="shared" si="54"/>
        <v>0</v>
      </c>
      <c r="Y177" s="354">
        <f>IF(ISNA(VLOOKUP(H177,'data putaway'!$A$1:$E$530,4,0)),0,VLOOKUP(H177,'data putaway'!$A$1:$E$530,4,0))</f>
        <v>0</v>
      </c>
      <c r="Z177" s="113">
        <f>IF(ISNA(VLOOKUP(H177,'data putaway'!$A$1:$E$530,5,0)),0,VLOOKUP(H177,'data putaway'!$A$1:$E$530,5,0))</f>
        <v>0</v>
      </c>
      <c r="AA177" s="354" t="b">
        <f t="shared" si="55"/>
        <v>0</v>
      </c>
      <c r="AB177" s="354" t="b">
        <f t="shared" si="56"/>
        <v>0</v>
      </c>
      <c r="AC177" s="356" t="str">
        <f t="shared" ca="1" si="57"/>
        <v>5 Month,  8 Days</v>
      </c>
      <c r="AD177" s="114" t="str">
        <f t="shared" ca="1" si="66"/>
        <v>3 Year, 6 Month, 3 Days</v>
      </c>
      <c r="AE177" s="114">
        <f t="shared" si="58"/>
        <v>1</v>
      </c>
      <c r="AF177" s="114">
        <f t="shared" si="59"/>
        <v>1</v>
      </c>
      <c r="AG177" s="354" t="str">
        <f t="shared" si="60"/>
        <v>CA18</v>
      </c>
      <c r="AH177" s="114">
        <f>IF(ISNA(VLOOKUP(L177,'MASTER DATA'!$A$1:$F$192,6,0)),0,VLOOKUP(L177,'MASTER DATA'!$A$1:$F$192,6,0))*AE177</f>
        <v>770</v>
      </c>
      <c r="AI177" s="354" t="str">
        <f>VLOOKUP($D177,'warehouse mapping'!$AN$7:$AO$17,2,0)</f>
        <v>Aktif</v>
      </c>
      <c r="AJ177" s="114">
        <f t="shared" si="61"/>
        <v>0</v>
      </c>
      <c r="AK177" s="354" t="str">
        <f t="shared" si="62"/>
        <v/>
      </c>
      <c r="AL177" s="354" t="s">
        <v>3205</v>
      </c>
      <c r="AM177" s="354">
        <f t="shared" si="63"/>
        <v>1</v>
      </c>
      <c r="AN177" s="354" t="b">
        <f t="shared" si="65"/>
        <v>1</v>
      </c>
    </row>
    <row r="178" spans="1:40" s="354" customFormat="1">
      <c r="A178" s="354" t="str">
        <f t="shared" si="45"/>
        <v>CA18B02550062285</v>
      </c>
      <c r="B178" s="354">
        <f t="shared" si="46"/>
        <v>0</v>
      </c>
      <c r="C178" s="354">
        <f t="shared" si="47"/>
        <v>0</v>
      </c>
      <c r="D178" s="354" t="str">
        <f t="shared" si="48"/>
        <v>CA</v>
      </c>
      <c r="E178" s="354" t="str">
        <f t="shared" si="49"/>
        <v>18</v>
      </c>
      <c r="F178" s="354" t="str">
        <f t="shared" si="50"/>
        <v>B</v>
      </c>
      <c r="G178" s="355" t="str">
        <f t="shared" si="64"/>
        <v>02</v>
      </c>
      <c r="H178" s="232" t="s">
        <v>527</v>
      </c>
      <c r="I178" s="232">
        <v>12626160</v>
      </c>
      <c r="J178" s="233">
        <v>46122</v>
      </c>
      <c r="K178" s="233">
        <v>47563</v>
      </c>
      <c r="L178" s="234">
        <v>550062285</v>
      </c>
      <c r="M178" s="232" t="str">
        <f>IF(ISNA(VLOOKUP(L178,'MASTER DATA'!$A$1:$B$192,2,0)),"",VLOOKUP(L178,'MASTER DATA'!$A$1:$B$192,2,0))</f>
        <v>Gadus S3 V460DM 2_1*770kg_A227</v>
      </c>
      <c r="N178" s="232">
        <v>1</v>
      </c>
      <c r="O178" s="232">
        <f t="shared" si="51"/>
        <v>1</v>
      </c>
      <c r="P178" s="232">
        <f t="shared" si="52"/>
        <v>0</v>
      </c>
      <c r="Q178" s="232">
        <f>VLOOKUP(L178,'MASTER DATA'!$A$1:$E$192,5,0)</f>
        <v>1</v>
      </c>
      <c r="R178" s="234">
        <f>SUMIF('picking of the day'!$H$4:$H$358,WMS!H178&amp;WMS!L178,'picking of the day'!$E$4:$E$358)</f>
        <v>0</v>
      </c>
      <c r="U178" s="114">
        <f>IF(ISNA(VLOOKUP(H178,'data putaway'!$A$1:$E$530,3,0)),0,VLOOKUP(H178,'data putaway'!$A$1:$E$530,3,0))</f>
        <v>0</v>
      </c>
      <c r="V178" s="354">
        <f t="shared" si="53"/>
        <v>1</v>
      </c>
      <c r="W178" s="114">
        <f>IF(ISNA(VLOOKUP(H178,'data putaway'!$A$1:$E$530,2,0)),0,VLOOKUP(H178,'data putaway'!$A$1:$E$530,2,0))</f>
        <v>0</v>
      </c>
      <c r="X178" s="354" t="b">
        <f t="shared" si="54"/>
        <v>0</v>
      </c>
      <c r="Y178" s="354">
        <f>IF(ISNA(VLOOKUP(H178,'data putaway'!$A$1:$E$530,4,0)),0,VLOOKUP(H178,'data putaway'!$A$1:$E$530,4,0))</f>
        <v>0</v>
      </c>
      <c r="Z178" s="113">
        <f>IF(ISNA(VLOOKUP(H178,'data putaway'!$A$1:$E$530,5,0)),0,VLOOKUP(H178,'data putaway'!$A$1:$E$530,5,0))</f>
        <v>0</v>
      </c>
      <c r="AA178" s="354" t="b">
        <f t="shared" si="55"/>
        <v>0</v>
      </c>
      <c r="AB178" s="354" t="b">
        <f t="shared" si="56"/>
        <v>0</v>
      </c>
      <c r="AC178" s="356" t="str">
        <f t="shared" ca="1" si="57"/>
        <v>5 Month,  8 Days</v>
      </c>
      <c r="AD178" s="114" t="str">
        <f t="shared" ca="1" si="66"/>
        <v>3 Year, 6 Month, 3 Days</v>
      </c>
      <c r="AE178" s="114">
        <f t="shared" si="58"/>
        <v>1</v>
      </c>
      <c r="AF178" s="114">
        <f t="shared" si="59"/>
        <v>1</v>
      </c>
      <c r="AG178" s="354" t="str">
        <f t="shared" si="60"/>
        <v>CA18</v>
      </c>
      <c r="AH178" s="114">
        <f>IF(ISNA(VLOOKUP(L178,'MASTER DATA'!$A$1:$F$192,6,0)),0,VLOOKUP(L178,'MASTER DATA'!$A$1:$F$192,6,0))*AE178</f>
        <v>770</v>
      </c>
      <c r="AI178" s="354" t="str">
        <f>VLOOKUP($D178,'warehouse mapping'!$AN$7:$AO$17,2,0)</f>
        <v>Aktif</v>
      </c>
      <c r="AJ178" s="114">
        <f t="shared" si="61"/>
        <v>0</v>
      </c>
      <c r="AK178" s="354" t="str">
        <f t="shared" si="62"/>
        <v/>
      </c>
      <c r="AL178" s="354" t="s">
        <v>3205</v>
      </c>
      <c r="AM178" s="354">
        <f t="shared" si="63"/>
        <v>1</v>
      </c>
      <c r="AN178" s="354" t="b">
        <f t="shared" si="65"/>
        <v>1</v>
      </c>
    </row>
    <row r="179" spans="1:40" s="354" customFormat="1">
      <c r="A179" s="354" t="str">
        <f t="shared" si="45"/>
        <v>CA18C01550070614</v>
      </c>
      <c r="B179" s="354">
        <f t="shared" si="46"/>
        <v>0</v>
      </c>
      <c r="C179" s="354">
        <f t="shared" si="47"/>
        <v>0</v>
      </c>
      <c r="D179" s="354" t="str">
        <f t="shared" si="48"/>
        <v>CA</v>
      </c>
      <c r="E179" s="354" t="str">
        <f t="shared" si="49"/>
        <v>18</v>
      </c>
      <c r="F179" s="354" t="str">
        <f t="shared" si="50"/>
        <v>C</v>
      </c>
      <c r="G179" s="355" t="str">
        <f t="shared" si="64"/>
        <v>01</v>
      </c>
      <c r="H179" s="232" t="s">
        <v>528</v>
      </c>
      <c r="I179" s="232" t="s">
        <v>3394</v>
      </c>
      <c r="J179" s="233">
        <v>46272</v>
      </c>
      <c r="K179" s="233">
        <v>47715</v>
      </c>
      <c r="L179" s="234">
        <v>550070614</v>
      </c>
      <c r="M179" s="232" t="str">
        <f>IF(ISNA(VLOOKUP(L179,'MASTER DATA'!$A$1:$B$192,2,0)),"",VLOOKUP(L179,'MASTER DATA'!$A$1:$B$192,2,0))</f>
        <v>HlxHX610W40SP_4*4L_A04W</v>
      </c>
      <c r="N179" s="234">
        <v>36</v>
      </c>
      <c r="O179" s="232">
        <f t="shared" si="51"/>
        <v>1</v>
      </c>
      <c r="P179" s="232">
        <f t="shared" si="52"/>
        <v>0</v>
      </c>
      <c r="Q179" s="232">
        <f>VLOOKUP(L179,'MASTER DATA'!$A$1:$E$192,5,0)</f>
        <v>36</v>
      </c>
      <c r="R179" s="234">
        <f>SUMIF('picking of the day'!$H$4:$H$358,WMS!H179&amp;WMS!L179,'picking of the day'!$E$4:$E$358)</f>
        <v>0</v>
      </c>
      <c r="U179" s="114">
        <f>IF(ISNA(VLOOKUP(H179,'data putaway'!$A$1:$E$530,3,0)),0,VLOOKUP(H179,'data putaway'!$A$1:$E$530,3,0))</f>
        <v>0</v>
      </c>
      <c r="V179" s="354">
        <f t="shared" si="53"/>
        <v>36</v>
      </c>
      <c r="W179" s="114">
        <f>IF(ISNA(VLOOKUP(H179,'data putaway'!$A$1:$E$530,2,0)),0,VLOOKUP(H179,'data putaway'!$A$1:$E$530,2,0))</f>
        <v>0</v>
      </c>
      <c r="X179" s="354" t="b">
        <f t="shared" si="54"/>
        <v>0</v>
      </c>
      <c r="Y179" s="354">
        <f>IF(ISNA(VLOOKUP(H179,'data putaway'!$A$1:$E$530,4,0)),0,VLOOKUP(H179,'data putaway'!$A$1:$E$530,4,0))</f>
        <v>0</v>
      </c>
      <c r="Z179" s="113">
        <f>IF(ISNA(VLOOKUP(H179,'data putaway'!$A$1:$E$530,5,0)),0,VLOOKUP(H179,'data putaway'!$A$1:$E$530,5,0))</f>
        <v>0</v>
      </c>
      <c r="AA179" s="354" t="b">
        <f t="shared" si="55"/>
        <v>0</v>
      </c>
      <c r="AB179" s="354" t="b">
        <f t="shared" si="56"/>
        <v>0</v>
      </c>
      <c r="AC179" s="356" t="str">
        <f t="shared" ca="1" si="57"/>
        <v>0 Month,  11 Days</v>
      </c>
      <c r="AD179" s="114" t="str">
        <f t="shared" ca="1" si="66"/>
        <v>3 Year, 11 Month, 2 Days</v>
      </c>
      <c r="AE179" s="114">
        <f t="shared" si="58"/>
        <v>36</v>
      </c>
      <c r="AF179" s="114">
        <f t="shared" si="59"/>
        <v>1</v>
      </c>
      <c r="AG179" s="354" t="str">
        <f t="shared" si="60"/>
        <v>CA18</v>
      </c>
      <c r="AH179" s="114">
        <f>IF(ISNA(VLOOKUP(L179,'MASTER DATA'!$A$1:$F$192,6,0)),0,VLOOKUP(L179,'MASTER DATA'!$A$1:$F$192,6,0))*AE179</f>
        <v>576</v>
      </c>
      <c r="AI179" s="354" t="str">
        <f>VLOOKUP($D179,'warehouse mapping'!$AN$7:$AO$17,2,0)</f>
        <v>Aktif</v>
      </c>
      <c r="AJ179" s="114">
        <f t="shared" si="61"/>
        <v>0</v>
      </c>
      <c r="AK179" s="354" t="str">
        <f t="shared" si="62"/>
        <v/>
      </c>
      <c r="AL179" s="354" t="s">
        <v>170</v>
      </c>
      <c r="AM179" s="354">
        <f t="shared" si="63"/>
        <v>1</v>
      </c>
      <c r="AN179" s="354" t="b">
        <f t="shared" si="65"/>
        <v>1</v>
      </c>
    </row>
    <row r="180" spans="1:40" s="354" customFormat="1">
      <c r="A180" s="354" t="str">
        <f t="shared" si="45"/>
        <v>CA18C02550070614</v>
      </c>
      <c r="B180" s="354">
        <f t="shared" si="46"/>
        <v>0</v>
      </c>
      <c r="C180" s="354">
        <f t="shared" si="47"/>
        <v>0</v>
      </c>
      <c r="D180" s="354" t="str">
        <f t="shared" si="48"/>
        <v>CA</v>
      </c>
      <c r="E180" s="354" t="str">
        <f t="shared" si="49"/>
        <v>18</v>
      </c>
      <c r="F180" s="354" t="str">
        <f t="shared" si="50"/>
        <v>C</v>
      </c>
      <c r="G180" s="355" t="str">
        <f t="shared" si="64"/>
        <v>02</v>
      </c>
      <c r="H180" s="232" t="s">
        <v>529</v>
      </c>
      <c r="I180" s="232" t="s">
        <v>3394</v>
      </c>
      <c r="J180" s="233">
        <v>46272</v>
      </c>
      <c r="K180" s="233">
        <v>47715</v>
      </c>
      <c r="L180" s="234">
        <v>550070614</v>
      </c>
      <c r="M180" s="232" t="str">
        <f>IF(ISNA(VLOOKUP(L180,'MASTER DATA'!$A$1:$B$192,2,0)),"",VLOOKUP(L180,'MASTER DATA'!$A$1:$B$192,2,0))</f>
        <v>HlxHX610W40SP_4*4L_A04W</v>
      </c>
      <c r="N180" s="234">
        <v>36</v>
      </c>
      <c r="O180" s="232">
        <f t="shared" si="51"/>
        <v>1</v>
      </c>
      <c r="P180" s="232">
        <f t="shared" si="52"/>
        <v>0</v>
      </c>
      <c r="Q180" s="232">
        <f>VLOOKUP(L180,'MASTER DATA'!$A$1:$E$192,5,0)</f>
        <v>36</v>
      </c>
      <c r="R180" s="234">
        <f>SUMIF('picking of the day'!$H$4:$H$358,WMS!H180&amp;WMS!L180,'picking of the day'!$E$4:$E$358)</f>
        <v>0</v>
      </c>
      <c r="U180" s="114">
        <f>IF(ISNA(VLOOKUP(H180,'data putaway'!$A$1:$E$530,3,0)),0,VLOOKUP(H180,'data putaway'!$A$1:$E$530,3,0))</f>
        <v>0</v>
      </c>
      <c r="V180" s="354">
        <f t="shared" si="53"/>
        <v>36</v>
      </c>
      <c r="W180" s="114">
        <f>IF(ISNA(VLOOKUP(H180,'data putaway'!$A$1:$E$530,2,0)),0,VLOOKUP(H180,'data putaway'!$A$1:$E$530,2,0))</f>
        <v>0</v>
      </c>
      <c r="X180" s="354" t="b">
        <f t="shared" si="54"/>
        <v>0</v>
      </c>
      <c r="Y180" s="354">
        <f>IF(ISNA(VLOOKUP(H180,'data putaway'!$A$1:$E$530,4,0)),0,VLOOKUP(H180,'data putaway'!$A$1:$E$530,4,0))</f>
        <v>0</v>
      </c>
      <c r="Z180" s="113">
        <f>IF(ISNA(VLOOKUP(H180,'data putaway'!$A$1:$E$530,5,0)),0,VLOOKUP(H180,'data putaway'!$A$1:$E$530,5,0))</f>
        <v>0</v>
      </c>
      <c r="AA180" s="354" t="b">
        <f t="shared" si="55"/>
        <v>0</v>
      </c>
      <c r="AB180" s="354" t="b">
        <f t="shared" si="56"/>
        <v>0</v>
      </c>
      <c r="AC180" s="356" t="str">
        <f t="shared" ca="1" si="57"/>
        <v>0 Month,  11 Days</v>
      </c>
      <c r="AD180" s="114" t="str">
        <f t="shared" ca="1" si="66"/>
        <v>3 Year, 11 Month, 2 Days</v>
      </c>
      <c r="AE180" s="114">
        <f t="shared" si="58"/>
        <v>36</v>
      </c>
      <c r="AF180" s="114">
        <f t="shared" si="59"/>
        <v>1</v>
      </c>
      <c r="AG180" s="354" t="str">
        <f t="shared" si="60"/>
        <v>CA18</v>
      </c>
      <c r="AH180" s="114">
        <f>IF(ISNA(VLOOKUP(L180,'MASTER DATA'!$A$1:$F$192,6,0)),0,VLOOKUP(L180,'MASTER DATA'!$A$1:$F$192,6,0))*AE180</f>
        <v>576</v>
      </c>
      <c r="AI180" s="354" t="str">
        <f>VLOOKUP($D180,'warehouse mapping'!$AN$7:$AO$17,2,0)</f>
        <v>Aktif</v>
      </c>
      <c r="AJ180" s="114">
        <f t="shared" si="61"/>
        <v>0</v>
      </c>
      <c r="AK180" s="354" t="str">
        <f t="shared" si="62"/>
        <v/>
      </c>
      <c r="AL180" s="354" t="s">
        <v>3206</v>
      </c>
      <c r="AM180" s="354">
        <f t="shared" si="63"/>
        <v>1</v>
      </c>
      <c r="AN180" s="354" t="b">
        <f t="shared" si="65"/>
        <v>1</v>
      </c>
    </row>
    <row r="181" spans="1:40" s="354" customFormat="1">
      <c r="A181" s="354" t="str">
        <f t="shared" si="45"/>
        <v>CA18D01550062463</v>
      </c>
      <c r="B181" s="354">
        <f t="shared" si="46"/>
        <v>0</v>
      </c>
      <c r="C181" s="354">
        <f t="shared" si="47"/>
        <v>0</v>
      </c>
      <c r="D181" s="354" t="str">
        <f t="shared" si="48"/>
        <v>CA</v>
      </c>
      <c r="E181" s="354" t="str">
        <f t="shared" si="49"/>
        <v>18</v>
      </c>
      <c r="F181" s="354" t="str">
        <f t="shared" si="50"/>
        <v>D</v>
      </c>
      <c r="G181" s="355" t="str">
        <f t="shared" si="64"/>
        <v>01</v>
      </c>
      <c r="H181" s="232" t="s">
        <v>530</v>
      </c>
      <c r="I181" s="232" t="s">
        <v>3582</v>
      </c>
      <c r="J181" s="233">
        <v>46280</v>
      </c>
      <c r="K181" s="233">
        <v>47734</v>
      </c>
      <c r="L181" s="234">
        <v>550062463</v>
      </c>
      <c r="M181" s="232" t="str">
        <f>IF(ISNA(VLOOKUP(L181,'MASTER DATA'!$A$1:$B$192,2,0)),"",VLOOKUP(L181,'MASTER DATA'!$A$1:$B$192,2,0))</f>
        <v>Adv4TAX7Sc10W40SNMB_12*0.8L_A04W</v>
      </c>
      <c r="N181" s="232">
        <v>48</v>
      </c>
      <c r="O181" s="232">
        <f t="shared" si="51"/>
        <v>1</v>
      </c>
      <c r="P181" s="232">
        <f t="shared" si="52"/>
        <v>0</v>
      </c>
      <c r="Q181" s="232">
        <f>VLOOKUP(L181,'MASTER DATA'!$A$1:$E$192,5,0)</f>
        <v>48</v>
      </c>
      <c r="R181" s="234">
        <f>SUMIF('picking of the day'!$H$4:$H$358,WMS!H181&amp;WMS!L181,'picking of the day'!$E$4:$E$358)</f>
        <v>0</v>
      </c>
      <c r="U181" s="114">
        <f>IF(ISNA(VLOOKUP(H181,'data putaway'!$A$1:$E$530,3,0)),0,VLOOKUP(H181,'data putaway'!$A$1:$E$530,3,0))</f>
        <v>0</v>
      </c>
      <c r="V181" s="354">
        <f t="shared" si="53"/>
        <v>48</v>
      </c>
      <c r="W181" s="114">
        <f>IF(ISNA(VLOOKUP(H181,'data putaway'!$A$1:$E$530,2,0)),0,VLOOKUP(H181,'data putaway'!$A$1:$E$530,2,0))</f>
        <v>0</v>
      </c>
      <c r="X181" s="354" t="b">
        <f t="shared" si="54"/>
        <v>0</v>
      </c>
      <c r="Y181" s="354">
        <f>IF(ISNA(VLOOKUP(H181,'data putaway'!$A$1:$E$530,4,0)),0,VLOOKUP(H181,'data putaway'!$A$1:$E$530,4,0))</f>
        <v>0</v>
      </c>
      <c r="Z181" s="113">
        <f>IF(ISNA(VLOOKUP(H181,'data putaway'!$A$1:$E$530,5,0)),0,VLOOKUP(H181,'data putaway'!$A$1:$E$530,5,0))</f>
        <v>0</v>
      </c>
      <c r="AA181" s="354" t="b">
        <f t="shared" si="55"/>
        <v>0</v>
      </c>
      <c r="AB181" s="354" t="b">
        <f t="shared" si="56"/>
        <v>0</v>
      </c>
      <c r="AC181" s="356" t="str">
        <f t="shared" ca="1" si="57"/>
        <v>0 Month,  3 Days</v>
      </c>
      <c r="AD181" s="114" t="str">
        <f t="shared" ca="1" si="66"/>
        <v>3 Year, 11 Month, 21 Days</v>
      </c>
      <c r="AE181" s="114">
        <f t="shared" si="58"/>
        <v>48</v>
      </c>
      <c r="AF181" s="114">
        <f t="shared" si="59"/>
        <v>1</v>
      </c>
      <c r="AG181" s="354" t="str">
        <f t="shared" si="60"/>
        <v>CA18</v>
      </c>
      <c r="AH181" s="114">
        <f>IF(ISNA(VLOOKUP(L181,'MASTER DATA'!$A$1:$F$192,6,0)),0,VLOOKUP(L181,'MASTER DATA'!$A$1:$F$192,6,0))*AE181</f>
        <v>460.80000000000007</v>
      </c>
      <c r="AI181" s="354" t="str">
        <f>VLOOKUP($D181,'warehouse mapping'!$AN$7:$AO$17,2,0)</f>
        <v>Aktif</v>
      </c>
      <c r="AJ181" s="114">
        <f t="shared" si="61"/>
        <v>0</v>
      </c>
      <c r="AK181" s="354" t="str">
        <f t="shared" si="62"/>
        <v/>
      </c>
      <c r="AL181" s="354" t="s">
        <v>170</v>
      </c>
      <c r="AM181" s="354">
        <f t="shared" si="63"/>
        <v>1</v>
      </c>
      <c r="AN181" s="354" t="b">
        <f t="shared" si="65"/>
        <v>1</v>
      </c>
    </row>
    <row r="182" spans="1:40" s="354" customFormat="1">
      <c r="A182" s="354" t="str">
        <f t="shared" si="45"/>
        <v>CA18D02550062463</v>
      </c>
      <c r="B182" s="354">
        <f t="shared" si="46"/>
        <v>0</v>
      </c>
      <c r="C182" s="354">
        <f t="shared" si="47"/>
        <v>0</v>
      </c>
      <c r="D182" s="354" t="str">
        <f t="shared" si="48"/>
        <v>CA</v>
      </c>
      <c r="E182" s="354" t="str">
        <f t="shared" si="49"/>
        <v>18</v>
      </c>
      <c r="F182" s="354" t="str">
        <f t="shared" si="50"/>
        <v>D</v>
      </c>
      <c r="G182" s="355" t="str">
        <f t="shared" si="64"/>
        <v>02</v>
      </c>
      <c r="H182" s="232" t="s">
        <v>531</v>
      </c>
      <c r="I182" s="232" t="s">
        <v>3582</v>
      </c>
      <c r="J182" s="233">
        <v>46280</v>
      </c>
      <c r="K182" s="233">
        <v>47734</v>
      </c>
      <c r="L182" s="234">
        <v>550062463</v>
      </c>
      <c r="M182" s="232" t="str">
        <f>IF(ISNA(VLOOKUP(L182,'MASTER DATA'!$A$1:$B$192,2,0)),"",VLOOKUP(L182,'MASTER DATA'!$A$1:$B$192,2,0))</f>
        <v>Adv4TAX7Sc10W40SNMB_12*0.8L_A04W</v>
      </c>
      <c r="N182" s="232">
        <v>48</v>
      </c>
      <c r="O182" s="232">
        <f t="shared" si="51"/>
        <v>1</v>
      </c>
      <c r="P182" s="232">
        <f t="shared" si="52"/>
        <v>0</v>
      </c>
      <c r="Q182" s="232">
        <f>VLOOKUP(L182,'MASTER DATA'!$A$1:$E$192,5,0)</f>
        <v>48</v>
      </c>
      <c r="R182" s="234">
        <f>SUMIF('picking of the day'!$H$4:$H$358,WMS!H182&amp;WMS!L182,'picking of the day'!$E$4:$E$358)</f>
        <v>0</v>
      </c>
      <c r="U182" s="114">
        <f>IF(ISNA(VLOOKUP(H182,'data putaway'!$A$1:$E$530,3,0)),0,VLOOKUP(H182,'data putaway'!$A$1:$E$530,3,0))</f>
        <v>0</v>
      </c>
      <c r="V182" s="354">
        <f t="shared" si="53"/>
        <v>48</v>
      </c>
      <c r="W182" s="114">
        <f>IF(ISNA(VLOOKUP(H182,'data putaway'!$A$1:$E$530,2,0)),0,VLOOKUP(H182,'data putaway'!$A$1:$E$530,2,0))</f>
        <v>0</v>
      </c>
      <c r="X182" s="354" t="b">
        <f t="shared" si="54"/>
        <v>0</v>
      </c>
      <c r="Y182" s="354">
        <f>IF(ISNA(VLOOKUP(H182,'data putaway'!$A$1:$E$530,4,0)),0,VLOOKUP(H182,'data putaway'!$A$1:$E$530,4,0))</f>
        <v>0</v>
      </c>
      <c r="Z182" s="113">
        <f>IF(ISNA(VLOOKUP(H182,'data putaway'!$A$1:$E$530,5,0)),0,VLOOKUP(H182,'data putaway'!$A$1:$E$530,5,0))</f>
        <v>0</v>
      </c>
      <c r="AA182" s="354" t="b">
        <f t="shared" si="55"/>
        <v>0</v>
      </c>
      <c r="AB182" s="354" t="b">
        <f t="shared" si="56"/>
        <v>0</v>
      </c>
      <c r="AC182" s="356" t="str">
        <f t="shared" ca="1" si="57"/>
        <v>0 Month,  3 Days</v>
      </c>
      <c r="AD182" s="114" t="str">
        <f t="shared" ca="1" si="66"/>
        <v>3 Year, 11 Month, 21 Days</v>
      </c>
      <c r="AE182" s="114">
        <f t="shared" si="58"/>
        <v>48</v>
      </c>
      <c r="AF182" s="114">
        <f t="shared" si="59"/>
        <v>1</v>
      </c>
      <c r="AG182" s="354" t="str">
        <f t="shared" si="60"/>
        <v>CA18</v>
      </c>
      <c r="AH182" s="114">
        <f>IF(ISNA(VLOOKUP(L182,'MASTER DATA'!$A$1:$F$192,6,0)),0,VLOOKUP(L182,'MASTER DATA'!$A$1:$F$192,6,0))*AE182</f>
        <v>460.80000000000007</v>
      </c>
      <c r="AI182" s="354" t="str">
        <f>VLOOKUP($D182,'warehouse mapping'!$AN$7:$AO$17,2,0)</f>
        <v>Aktif</v>
      </c>
      <c r="AJ182" s="114">
        <f t="shared" si="61"/>
        <v>0</v>
      </c>
      <c r="AK182" s="354" t="str">
        <f t="shared" si="62"/>
        <v/>
      </c>
      <c r="AL182" s="354" t="s">
        <v>170</v>
      </c>
      <c r="AM182" s="354">
        <f t="shared" si="63"/>
        <v>1</v>
      </c>
      <c r="AN182" s="354" t="b">
        <f t="shared" si="65"/>
        <v>1</v>
      </c>
    </row>
    <row r="183" spans="1:40" s="354" customFormat="1">
      <c r="A183" s="354" t="str">
        <f t="shared" si="45"/>
        <v>CA18E01550062463</v>
      </c>
      <c r="B183" s="354">
        <f t="shared" si="46"/>
        <v>0</v>
      </c>
      <c r="C183" s="354">
        <f t="shared" si="47"/>
        <v>0</v>
      </c>
      <c r="D183" s="354" t="str">
        <f t="shared" si="48"/>
        <v>CA</v>
      </c>
      <c r="E183" s="354" t="str">
        <f t="shared" si="49"/>
        <v>18</v>
      </c>
      <c r="F183" s="354" t="str">
        <f t="shared" si="50"/>
        <v>E</v>
      </c>
      <c r="G183" s="355" t="str">
        <f t="shared" si="64"/>
        <v>01</v>
      </c>
      <c r="H183" s="232" t="s">
        <v>532</v>
      </c>
      <c r="I183" s="232" t="s">
        <v>3582</v>
      </c>
      <c r="J183" s="233">
        <v>46280</v>
      </c>
      <c r="K183" s="233">
        <v>47734</v>
      </c>
      <c r="L183" s="234">
        <v>550062463</v>
      </c>
      <c r="M183" s="232" t="str">
        <f>IF(ISNA(VLOOKUP(L183,'MASTER DATA'!$A$1:$B$192,2,0)),"",VLOOKUP(L183,'MASTER DATA'!$A$1:$B$192,2,0))</f>
        <v>Adv4TAX7Sc10W40SNMB_12*0.8L_A04W</v>
      </c>
      <c r="N183" s="232">
        <v>48</v>
      </c>
      <c r="O183" s="232">
        <f t="shared" si="51"/>
        <v>1</v>
      </c>
      <c r="P183" s="232">
        <f t="shared" si="52"/>
        <v>0</v>
      </c>
      <c r="Q183" s="232">
        <f>VLOOKUP(L183,'MASTER DATA'!$A$1:$E$192,5,0)</f>
        <v>48</v>
      </c>
      <c r="R183" s="234">
        <f>SUMIF('picking of the day'!$H$4:$H$358,WMS!H183&amp;WMS!L183,'picking of the day'!$E$4:$E$358)</f>
        <v>0</v>
      </c>
      <c r="U183" s="114">
        <f>IF(ISNA(VLOOKUP(H183,'data putaway'!$A$1:$E$530,3,0)),0,VLOOKUP(H183,'data putaway'!$A$1:$E$530,3,0))</f>
        <v>0</v>
      </c>
      <c r="V183" s="354">
        <f t="shared" si="53"/>
        <v>48</v>
      </c>
      <c r="W183" s="114">
        <f>IF(ISNA(VLOOKUP(H183,'data putaway'!$A$1:$E$530,2,0)),0,VLOOKUP(H183,'data putaway'!$A$1:$E$530,2,0))</f>
        <v>0</v>
      </c>
      <c r="X183" s="354" t="b">
        <f t="shared" si="54"/>
        <v>0</v>
      </c>
      <c r="Y183" s="354">
        <f>IF(ISNA(VLOOKUP(H183,'data putaway'!$A$1:$E$530,4,0)),0,VLOOKUP(H183,'data putaway'!$A$1:$E$530,4,0))</f>
        <v>0</v>
      </c>
      <c r="Z183" s="113">
        <f>IF(ISNA(VLOOKUP(H183,'data putaway'!$A$1:$E$530,5,0)),0,VLOOKUP(H183,'data putaway'!$A$1:$E$530,5,0))</f>
        <v>0</v>
      </c>
      <c r="AA183" s="354" t="b">
        <f t="shared" si="55"/>
        <v>0</v>
      </c>
      <c r="AB183" s="354" t="b">
        <f t="shared" si="56"/>
        <v>0</v>
      </c>
      <c r="AC183" s="356" t="str">
        <f t="shared" ca="1" si="57"/>
        <v>0 Month,  3 Days</v>
      </c>
      <c r="AD183" s="114" t="str">
        <f t="shared" ca="1" si="66"/>
        <v>3 Year, 11 Month, 21 Days</v>
      </c>
      <c r="AE183" s="114">
        <f t="shared" si="58"/>
        <v>48</v>
      </c>
      <c r="AF183" s="114">
        <f t="shared" si="59"/>
        <v>1</v>
      </c>
      <c r="AG183" s="354" t="str">
        <f t="shared" si="60"/>
        <v>CA18</v>
      </c>
      <c r="AH183" s="114">
        <f>IF(ISNA(VLOOKUP(L183,'MASTER DATA'!$A$1:$F$192,6,0)),0,VLOOKUP(L183,'MASTER DATA'!$A$1:$F$192,6,0))*AE183</f>
        <v>460.80000000000007</v>
      </c>
      <c r="AI183" s="354" t="str">
        <f>VLOOKUP($D183,'warehouse mapping'!$AN$7:$AO$17,2,0)</f>
        <v>Aktif</v>
      </c>
      <c r="AJ183" s="114">
        <f t="shared" si="61"/>
        <v>0</v>
      </c>
      <c r="AK183" s="354" t="str">
        <f t="shared" si="62"/>
        <v/>
      </c>
      <c r="AL183" s="354" t="s">
        <v>3025</v>
      </c>
      <c r="AM183" s="354">
        <f t="shared" si="63"/>
        <v>1</v>
      </c>
      <c r="AN183" s="354" t="b">
        <f t="shared" si="65"/>
        <v>1</v>
      </c>
    </row>
    <row r="184" spans="1:40" s="354" customFormat="1">
      <c r="A184" s="354" t="str">
        <f t="shared" si="45"/>
        <v>CA18E02550062463</v>
      </c>
      <c r="B184" s="354">
        <f t="shared" si="46"/>
        <v>0</v>
      </c>
      <c r="C184" s="354">
        <f t="shared" si="47"/>
        <v>0</v>
      </c>
      <c r="D184" s="354" t="str">
        <f t="shared" si="48"/>
        <v>CA</v>
      </c>
      <c r="E184" s="354" t="str">
        <f t="shared" si="49"/>
        <v>18</v>
      </c>
      <c r="F184" s="354" t="str">
        <f t="shared" si="50"/>
        <v>E</v>
      </c>
      <c r="G184" s="355" t="str">
        <f t="shared" si="64"/>
        <v>02</v>
      </c>
      <c r="H184" s="232" t="s">
        <v>533</v>
      </c>
      <c r="I184" s="232" t="s">
        <v>3582</v>
      </c>
      <c r="J184" s="233">
        <v>46280</v>
      </c>
      <c r="K184" s="233">
        <v>47734</v>
      </c>
      <c r="L184" s="234">
        <v>550062463</v>
      </c>
      <c r="M184" s="232" t="str">
        <f>IF(ISNA(VLOOKUP(L184,'MASTER DATA'!$A$1:$B$192,2,0)),"",VLOOKUP(L184,'MASTER DATA'!$A$1:$B$192,2,0))</f>
        <v>Adv4TAX7Sc10W40SNMB_12*0.8L_A04W</v>
      </c>
      <c r="N184" s="232">
        <v>48</v>
      </c>
      <c r="O184" s="232">
        <f t="shared" si="51"/>
        <v>1</v>
      </c>
      <c r="P184" s="232">
        <f t="shared" si="52"/>
        <v>0</v>
      </c>
      <c r="Q184" s="232">
        <f>VLOOKUP(L184,'MASTER DATA'!$A$1:$E$192,5,0)</f>
        <v>48</v>
      </c>
      <c r="R184" s="234">
        <f>SUMIF('picking of the day'!$H$4:$H$358,WMS!H184&amp;WMS!L184,'picking of the day'!$E$4:$E$358)</f>
        <v>0</v>
      </c>
      <c r="U184" s="114">
        <f>IF(ISNA(VLOOKUP(H184,'data putaway'!$A$1:$E$530,3,0)),0,VLOOKUP(H184,'data putaway'!$A$1:$E$530,3,0))</f>
        <v>0</v>
      </c>
      <c r="V184" s="354">
        <f t="shared" si="53"/>
        <v>48</v>
      </c>
      <c r="W184" s="114">
        <f>IF(ISNA(VLOOKUP(H184,'data putaway'!$A$1:$E$530,2,0)),0,VLOOKUP(H184,'data putaway'!$A$1:$E$530,2,0))</f>
        <v>0</v>
      </c>
      <c r="X184" s="354" t="b">
        <f t="shared" si="54"/>
        <v>0</v>
      </c>
      <c r="Y184" s="354">
        <f>IF(ISNA(VLOOKUP(H184,'data putaway'!$A$1:$E$530,4,0)),0,VLOOKUP(H184,'data putaway'!$A$1:$E$530,4,0))</f>
        <v>0</v>
      </c>
      <c r="Z184" s="113">
        <f>IF(ISNA(VLOOKUP(H184,'data putaway'!$A$1:$E$530,5,0)),0,VLOOKUP(H184,'data putaway'!$A$1:$E$530,5,0))</f>
        <v>0</v>
      </c>
      <c r="AA184" s="354" t="b">
        <f t="shared" si="55"/>
        <v>0</v>
      </c>
      <c r="AB184" s="354" t="b">
        <f t="shared" si="56"/>
        <v>0</v>
      </c>
      <c r="AC184" s="356" t="str">
        <f t="shared" ca="1" si="57"/>
        <v>0 Month,  3 Days</v>
      </c>
      <c r="AD184" s="114" t="str">
        <f t="shared" ca="1" si="66"/>
        <v>3 Year, 11 Month, 21 Days</v>
      </c>
      <c r="AE184" s="114">
        <f t="shared" si="58"/>
        <v>48</v>
      </c>
      <c r="AF184" s="114">
        <f t="shared" si="59"/>
        <v>1</v>
      </c>
      <c r="AG184" s="354" t="str">
        <f t="shared" si="60"/>
        <v>CA18</v>
      </c>
      <c r="AH184" s="114">
        <f>IF(ISNA(VLOOKUP(L184,'MASTER DATA'!$A$1:$F$192,6,0)),0,VLOOKUP(L184,'MASTER DATA'!$A$1:$F$192,6,0))*AE184</f>
        <v>460.80000000000007</v>
      </c>
      <c r="AI184" s="354" t="str">
        <f>VLOOKUP($D184,'warehouse mapping'!$AN$7:$AO$17,2,0)</f>
        <v>Aktif</v>
      </c>
      <c r="AJ184" s="114">
        <f t="shared" si="61"/>
        <v>0</v>
      </c>
      <c r="AK184" s="354" t="str">
        <f t="shared" si="62"/>
        <v/>
      </c>
      <c r="AL184" s="354" t="s">
        <v>3025</v>
      </c>
      <c r="AM184" s="354">
        <f t="shared" si="63"/>
        <v>1</v>
      </c>
      <c r="AN184" s="354" t="b">
        <f t="shared" si="65"/>
        <v>1</v>
      </c>
    </row>
    <row r="185" spans="1:40" s="354" customFormat="1">
      <c r="A185" s="354" t="str">
        <f t="shared" si="45"/>
        <v>CA19A01550045079</v>
      </c>
      <c r="B185" s="354">
        <f t="shared" si="46"/>
        <v>0</v>
      </c>
      <c r="C185" s="354">
        <f t="shared" si="47"/>
        <v>0</v>
      </c>
      <c r="D185" s="354" t="str">
        <f t="shared" si="48"/>
        <v>CA</v>
      </c>
      <c r="E185" s="354" t="str">
        <f t="shared" si="49"/>
        <v>19</v>
      </c>
      <c r="F185" s="354" t="str">
        <f t="shared" si="50"/>
        <v>A</v>
      </c>
      <c r="G185" s="355" t="str">
        <f t="shared" si="64"/>
        <v>01</v>
      </c>
      <c r="H185" s="232" t="s">
        <v>534</v>
      </c>
      <c r="I185" s="232">
        <v>12664218</v>
      </c>
      <c r="J185" s="233">
        <v>46219</v>
      </c>
      <c r="K185" s="233">
        <v>47632</v>
      </c>
      <c r="L185" s="234">
        <v>550045079</v>
      </c>
      <c r="M185" s="232" t="str">
        <f>IF(ISNA(VLOOKUP(L185,'MASTER DATA'!$A$1:$B$192,2,0)),"",VLOOKUP(L185,'MASTER DATA'!$A$1:$B$192,2,0))</f>
        <v>Tellus S2 MX 46_1*209L_A227</v>
      </c>
      <c r="N185" s="232">
        <v>1</v>
      </c>
      <c r="O185" s="232">
        <f t="shared" si="51"/>
        <v>0</v>
      </c>
      <c r="P185" s="232">
        <f t="shared" si="52"/>
        <v>1</v>
      </c>
      <c r="Q185" s="232">
        <f>VLOOKUP(L185,'MASTER DATA'!$A$1:$E$192,5,0)</f>
        <v>4</v>
      </c>
      <c r="R185" s="234">
        <f>SUMIF('picking of the day'!$H$4:$H$358,WMS!H185&amp;WMS!L185,'picking of the day'!$E$4:$E$358)</f>
        <v>0</v>
      </c>
      <c r="U185" s="114">
        <f>IF(ISNA(VLOOKUP(H185,'data putaway'!$A$1:$E$530,3,0)),0,VLOOKUP(H185,'data putaway'!$A$1:$E$530,3,0))</f>
        <v>0</v>
      </c>
      <c r="V185" s="354">
        <f t="shared" si="53"/>
        <v>1</v>
      </c>
      <c r="W185" s="114">
        <f>IF(ISNA(VLOOKUP(H185,'data putaway'!$A$1:$E$530,2,0)),0,VLOOKUP(H185,'data putaway'!$A$1:$E$530,2,0))</f>
        <v>0</v>
      </c>
      <c r="X185" s="354" t="b">
        <f t="shared" si="54"/>
        <v>0</v>
      </c>
      <c r="Y185" s="354">
        <f>IF(ISNA(VLOOKUP(H185,'data putaway'!$A$1:$E$530,4,0)),0,VLOOKUP(H185,'data putaway'!$A$1:$E$530,4,0))</f>
        <v>0</v>
      </c>
      <c r="Z185" s="113">
        <f>IF(ISNA(VLOOKUP(H185,'data putaway'!$A$1:$E$530,5,0)),0,VLOOKUP(H185,'data putaway'!$A$1:$E$530,5,0))</f>
        <v>0</v>
      </c>
      <c r="AA185" s="354" t="b">
        <f t="shared" si="55"/>
        <v>0</v>
      </c>
      <c r="AB185" s="354" t="b">
        <f t="shared" si="56"/>
        <v>0</v>
      </c>
      <c r="AC185" s="356" t="str">
        <f t="shared" ca="1" si="57"/>
        <v>2 Month,  2 Days</v>
      </c>
      <c r="AD185" s="114" t="str">
        <f t="shared" ca="1" si="66"/>
        <v>3 Year, 8 Month, 11 Days</v>
      </c>
      <c r="AE185" s="114">
        <f t="shared" si="58"/>
        <v>1</v>
      </c>
      <c r="AF185" s="114">
        <f t="shared" si="59"/>
        <v>1</v>
      </c>
      <c r="AG185" s="354" t="str">
        <f t="shared" si="60"/>
        <v>CA19</v>
      </c>
      <c r="AH185" s="114">
        <f>IF(ISNA(VLOOKUP(L185,'MASTER DATA'!$A$1:$F$192,6,0)),0,VLOOKUP(L185,'MASTER DATA'!$A$1:$F$192,6,0))*AE185</f>
        <v>209</v>
      </c>
      <c r="AI185" s="354" t="str">
        <f>VLOOKUP($D185,'warehouse mapping'!$AN$7:$AO$17,2,0)</f>
        <v>Aktif</v>
      </c>
      <c r="AJ185" s="114">
        <f t="shared" si="61"/>
        <v>0</v>
      </c>
      <c r="AK185" s="354" t="str">
        <f t="shared" si="62"/>
        <v/>
      </c>
      <c r="AL185" s="354" t="s">
        <v>3206</v>
      </c>
      <c r="AM185" s="354">
        <f t="shared" si="63"/>
        <v>1</v>
      </c>
      <c r="AN185" s="354" t="b">
        <f t="shared" si="65"/>
        <v>1</v>
      </c>
    </row>
    <row r="186" spans="1:40" s="354" customFormat="1">
      <c r="A186" s="354" t="str">
        <f t="shared" si="45"/>
        <v>CA19A02550027259</v>
      </c>
      <c r="B186" s="354">
        <f t="shared" si="46"/>
        <v>0</v>
      </c>
      <c r="C186" s="354">
        <f t="shared" si="47"/>
        <v>0</v>
      </c>
      <c r="D186" s="354" t="str">
        <f t="shared" si="48"/>
        <v>CA</v>
      </c>
      <c r="E186" s="354" t="str">
        <f t="shared" si="49"/>
        <v>19</v>
      </c>
      <c r="F186" s="354" t="str">
        <f t="shared" si="50"/>
        <v>A</v>
      </c>
      <c r="G186" s="355" t="str">
        <f t="shared" si="64"/>
        <v>02</v>
      </c>
      <c r="H186" s="232" t="s">
        <v>535</v>
      </c>
      <c r="I186" s="232">
        <v>12688347</v>
      </c>
      <c r="J186" s="233">
        <v>46276</v>
      </c>
      <c r="K186" s="233">
        <v>47716</v>
      </c>
      <c r="L186" s="234">
        <v>550027259</v>
      </c>
      <c r="M186" s="232" t="str">
        <f>IF(ISNA(VLOOKUP(L186,'MASTER DATA'!$A$1:$B$192,2,0)),"",VLOOKUP(L186,'MASTER DATA'!$A$1:$B$192,2,0))</f>
        <v>Gadus S2 V220 2_1*770kg_A227</v>
      </c>
      <c r="N186" s="232">
        <v>1</v>
      </c>
      <c r="O186" s="232">
        <f t="shared" si="51"/>
        <v>1</v>
      </c>
      <c r="P186" s="232">
        <f t="shared" si="52"/>
        <v>0</v>
      </c>
      <c r="Q186" s="232">
        <f>VLOOKUP(L186,'MASTER DATA'!$A$1:$E$192,5,0)</f>
        <v>1</v>
      </c>
      <c r="R186" s="234">
        <f>SUMIF('picking of the day'!$H$4:$H$358,WMS!H186&amp;WMS!L186,'picking of the day'!$E$4:$E$358)</f>
        <v>0</v>
      </c>
      <c r="U186" s="114">
        <f>IF(ISNA(VLOOKUP(H186,'data putaway'!$A$1:$E$530,3,0)),0,VLOOKUP(H186,'data putaway'!$A$1:$E$530,3,0))</f>
        <v>0</v>
      </c>
      <c r="V186" s="354">
        <f t="shared" si="53"/>
        <v>1</v>
      </c>
      <c r="W186" s="114">
        <f>IF(ISNA(VLOOKUP(H186,'data putaway'!$A$1:$E$530,2,0)),0,VLOOKUP(H186,'data putaway'!$A$1:$E$530,2,0))</f>
        <v>0</v>
      </c>
      <c r="X186" s="354" t="b">
        <f t="shared" si="54"/>
        <v>0</v>
      </c>
      <c r="Y186" s="354">
        <f>IF(ISNA(VLOOKUP(H186,'data putaway'!$A$1:$E$530,4,0)),0,VLOOKUP(H186,'data putaway'!$A$1:$E$530,4,0))</f>
        <v>0</v>
      </c>
      <c r="Z186" s="113">
        <f>IF(ISNA(VLOOKUP(H186,'data putaway'!$A$1:$E$530,5,0)),0,VLOOKUP(H186,'data putaway'!$A$1:$E$530,5,0))</f>
        <v>0</v>
      </c>
      <c r="AA186" s="354" t="b">
        <f t="shared" si="55"/>
        <v>0</v>
      </c>
      <c r="AB186" s="354" t="b">
        <f t="shared" si="56"/>
        <v>0</v>
      </c>
      <c r="AC186" s="356" t="str">
        <f t="shared" ca="1" si="57"/>
        <v>0 Month,  7 Days</v>
      </c>
      <c r="AD186" s="114" t="str">
        <f t="shared" ca="1" si="66"/>
        <v>3 Year, 11 Month, 3 Days</v>
      </c>
      <c r="AE186" s="114">
        <f t="shared" si="58"/>
        <v>1</v>
      </c>
      <c r="AF186" s="114">
        <f t="shared" si="59"/>
        <v>1</v>
      </c>
      <c r="AG186" s="354" t="str">
        <f t="shared" si="60"/>
        <v>CA19</v>
      </c>
      <c r="AH186" s="114">
        <f>IF(ISNA(VLOOKUP(L186,'MASTER DATA'!$A$1:$F$192,6,0)),0,VLOOKUP(L186,'MASTER DATA'!$A$1:$F$192,6,0))*AE186</f>
        <v>770</v>
      </c>
      <c r="AI186" s="354" t="str">
        <f>VLOOKUP($D186,'warehouse mapping'!$AN$7:$AO$17,2,0)</f>
        <v>Aktif</v>
      </c>
      <c r="AJ186" s="114">
        <f t="shared" si="61"/>
        <v>0</v>
      </c>
      <c r="AK186" s="354" t="str">
        <f t="shared" si="62"/>
        <v/>
      </c>
      <c r="AL186" s="354" t="s">
        <v>170</v>
      </c>
      <c r="AM186" s="354">
        <f t="shared" si="63"/>
        <v>1</v>
      </c>
      <c r="AN186" s="354" t="b">
        <f t="shared" si="65"/>
        <v>1</v>
      </c>
    </row>
    <row r="187" spans="1:40" s="354" customFormat="1">
      <c r="A187" s="354" t="str">
        <f t="shared" si="45"/>
        <v>CA19B01550070614</v>
      </c>
      <c r="B187" s="354">
        <f t="shared" si="46"/>
        <v>0</v>
      </c>
      <c r="C187" s="354">
        <f t="shared" si="47"/>
        <v>0</v>
      </c>
      <c r="D187" s="354" t="str">
        <f t="shared" si="48"/>
        <v>CA</v>
      </c>
      <c r="E187" s="354" t="str">
        <f t="shared" si="49"/>
        <v>19</v>
      </c>
      <c r="F187" s="354" t="str">
        <f t="shared" si="50"/>
        <v>B</v>
      </c>
      <c r="G187" s="355" t="str">
        <f t="shared" si="64"/>
        <v>01</v>
      </c>
      <c r="H187" s="232" t="s">
        <v>536</v>
      </c>
      <c r="I187" s="232" t="s">
        <v>3316</v>
      </c>
      <c r="J187" s="233">
        <v>46265</v>
      </c>
      <c r="K187" s="233">
        <v>47714</v>
      </c>
      <c r="L187" s="234">
        <v>550070614</v>
      </c>
      <c r="M187" s="232" t="str">
        <f>IF(ISNA(VLOOKUP(L187,'MASTER DATA'!$A$1:$B$192,2,0)),"",VLOOKUP(L187,'MASTER DATA'!$A$1:$B$192,2,0))</f>
        <v>HlxHX610W40SP_4*4L_A04W</v>
      </c>
      <c r="N187" s="234">
        <v>36</v>
      </c>
      <c r="O187" s="232">
        <f t="shared" si="51"/>
        <v>1</v>
      </c>
      <c r="P187" s="232">
        <f t="shared" si="52"/>
        <v>0</v>
      </c>
      <c r="Q187" s="232">
        <f>VLOOKUP(L187,'MASTER DATA'!$A$1:$E$192,5,0)</f>
        <v>36</v>
      </c>
      <c r="R187" s="234">
        <f>SUMIF('picking of the day'!$H$4:$H$358,WMS!H187&amp;WMS!L187,'picking of the day'!$E$4:$E$358)</f>
        <v>0</v>
      </c>
      <c r="U187" s="114">
        <f>IF(ISNA(VLOOKUP(H187,'data putaway'!$A$1:$E$530,3,0)),0,VLOOKUP(H187,'data putaway'!$A$1:$E$530,3,0))</f>
        <v>0</v>
      </c>
      <c r="V187" s="354">
        <f t="shared" si="53"/>
        <v>36</v>
      </c>
      <c r="W187" s="114">
        <f>IF(ISNA(VLOOKUP(H187,'data putaway'!$A$1:$E$530,2,0)),0,VLOOKUP(H187,'data putaway'!$A$1:$E$530,2,0))</f>
        <v>0</v>
      </c>
      <c r="X187" s="354" t="b">
        <f t="shared" si="54"/>
        <v>0</v>
      </c>
      <c r="Y187" s="354">
        <f>IF(ISNA(VLOOKUP(H187,'data putaway'!$A$1:$E$530,4,0)),0,VLOOKUP(H187,'data putaway'!$A$1:$E$530,4,0))</f>
        <v>0</v>
      </c>
      <c r="Z187" s="113">
        <f>IF(ISNA(VLOOKUP(H187,'data putaway'!$A$1:$E$530,5,0)),0,VLOOKUP(H187,'data putaway'!$A$1:$E$530,5,0))</f>
        <v>0</v>
      </c>
      <c r="AA187" s="354" t="b">
        <f t="shared" si="55"/>
        <v>0</v>
      </c>
      <c r="AB187" s="354" t="b">
        <f t="shared" si="56"/>
        <v>0</v>
      </c>
      <c r="AC187" s="356" t="str">
        <f t="shared" ca="1" si="57"/>
        <v>0 Month,  18 Days</v>
      </c>
      <c r="AD187" s="114" t="str">
        <f t="shared" ca="1" si="66"/>
        <v>3 Year, 11 Month, 1 Days</v>
      </c>
      <c r="AE187" s="114">
        <f t="shared" si="58"/>
        <v>36</v>
      </c>
      <c r="AF187" s="114">
        <f t="shared" si="59"/>
        <v>1</v>
      </c>
      <c r="AG187" s="354" t="str">
        <f t="shared" si="60"/>
        <v>CA19</v>
      </c>
      <c r="AH187" s="114">
        <f>IF(ISNA(VLOOKUP(L187,'MASTER DATA'!$A$1:$F$192,6,0)),0,VLOOKUP(L187,'MASTER DATA'!$A$1:$F$192,6,0))*AE187</f>
        <v>576</v>
      </c>
      <c r="AI187" s="354" t="str">
        <f>VLOOKUP($D187,'warehouse mapping'!$AN$7:$AO$17,2,0)</f>
        <v>Aktif</v>
      </c>
      <c r="AJ187" s="114">
        <f t="shared" si="61"/>
        <v>0</v>
      </c>
      <c r="AK187" s="354" t="str">
        <f t="shared" si="62"/>
        <v/>
      </c>
      <c r="AL187" s="354" t="s">
        <v>170</v>
      </c>
      <c r="AM187" s="354">
        <f t="shared" si="63"/>
        <v>1</v>
      </c>
      <c r="AN187" s="354" t="b">
        <f t="shared" si="65"/>
        <v>1</v>
      </c>
    </row>
    <row r="188" spans="1:40" s="354" customFormat="1">
      <c r="A188" s="354" t="str">
        <f t="shared" si="45"/>
        <v>CA19B02550070614</v>
      </c>
      <c r="B188" s="354">
        <f t="shared" si="46"/>
        <v>0</v>
      </c>
      <c r="C188" s="354">
        <f t="shared" si="47"/>
        <v>0</v>
      </c>
      <c r="D188" s="354" t="str">
        <f t="shared" si="48"/>
        <v>CA</v>
      </c>
      <c r="E188" s="354" t="str">
        <f t="shared" si="49"/>
        <v>19</v>
      </c>
      <c r="F188" s="354" t="str">
        <f t="shared" si="50"/>
        <v>B</v>
      </c>
      <c r="G188" s="355" t="str">
        <f t="shared" si="64"/>
        <v>02</v>
      </c>
      <c r="H188" s="232" t="s">
        <v>537</v>
      </c>
      <c r="I188" s="232" t="s">
        <v>3316</v>
      </c>
      <c r="J188" s="233">
        <v>46265</v>
      </c>
      <c r="K188" s="233">
        <v>47714</v>
      </c>
      <c r="L188" s="234">
        <v>550070614</v>
      </c>
      <c r="M188" s="232" t="str">
        <f>IF(ISNA(VLOOKUP(L188,'MASTER DATA'!$A$1:$B$192,2,0)),"",VLOOKUP(L188,'MASTER DATA'!$A$1:$B$192,2,0))</f>
        <v>HlxHX610W40SP_4*4L_A04W</v>
      </c>
      <c r="N188" s="234">
        <v>36</v>
      </c>
      <c r="O188" s="232">
        <f t="shared" si="51"/>
        <v>1</v>
      </c>
      <c r="P188" s="232">
        <f t="shared" si="52"/>
        <v>0</v>
      </c>
      <c r="Q188" s="232">
        <f>VLOOKUP(L188,'MASTER DATA'!$A$1:$E$192,5,0)</f>
        <v>36</v>
      </c>
      <c r="R188" s="234">
        <f>SUMIF('picking of the day'!$H$4:$H$358,WMS!H188&amp;WMS!L188,'picking of the day'!$E$4:$E$358)</f>
        <v>0</v>
      </c>
      <c r="U188" s="114">
        <f>IF(ISNA(VLOOKUP(H188,'data putaway'!$A$1:$E$530,3,0)),0,VLOOKUP(H188,'data putaway'!$A$1:$E$530,3,0))</f>
        <v>0</v>
      </c>
      <c r="V188" s="354">
        <f t="shared" si="53"/>
        <v>36</v>
      </c>
      <c r="W188" s="114">
        <f>IF(ISNA(VLOOKUP(H188,'data putaway'!$A$1:$E$530,2,0)),0,VLOOKUP(H188,'data putaway'!$A$1:$E$530,2,0))</f>
        <v>0</v>
      </c>
      <c r="X188" s="354" t="b">
        <f t="shared" si="54"/>
        <v>0</v>
      </c>
      <c r="Y188" s="354">
        <f>IF(ISNA(VLOOKUP(H188,'data putaway'!$A$1:$E$530,4,0)),0,VLOOKUP(H188,'data putaway'!$A$1:$E$530,4,0))</f>
        <v>0</v>
      </c>
      <c r="Z188" s="113">
        <f>IF(ISNA(VLOOKUP(H188,'data putaway'!$A$1:$E$530,5,0)),0,VLOOKUP(H188,'data putaway'!$A$1:$E$530,5,0))</f>
        <v>0</v>
      </c>
      <c r="AA188" s="354" t="b">
        <f t="shared" si="55"/>
        <v>0</v>
      </c>
      <c r="AB188" s="354" t="b">
        <f t="shared" si="56"/>
        <v>0</v>
      </c>
      <c r="AC188" s="356" t="str">
        <f t="shared" ca="1" si="57"/>
        <v>0 Month,  18 Days</v>
      </c>
      <c r="AD188" s="114" t="str">
        <f t="shared" ca="1" si="66"/>
        <v>3 Year, 11 Month, 1 Days</v>
      </c>
      <c r="AE188" s="114">
        <f t="shared" si="58"/>
        <v>36</v>
      </c>
      <c r="AF188" s="114">
        <f t="shared" si="59"/>
        <v>1</v>
      </c>
      <c r="AG188" s="354" t="str">
        <f t="shared" si="60"/>
        <v>CA19</v>
      </c>
      <c r="AH188" s="114">
        <f>IF(ISNA(VLOOKUP(L188,'MASTER DATA'!$A$1:$F$192,6,0)),0,VLOOKUP(L188,'MASTER DATA'!$A$1:$F$192,6,0))*AE188</f>
        <v>576</v>
      </c>
      <c r="AI188" s="354" t="str">
        <f>VLOOKUP($D188,'warehouse mapping'!$AN$7:$AO$17,2,0)</f>
        <v>Aktif</v>
      </c>
      <c r="AJ188" s="114">
        <f t="shared" si="61"/>
        <v>0</v>
      </c>
      <c r="AK188" s="354" t="str">
        <f t="shared" si="62"/>
        <v/>
      </c>
      <c r="AL188" s="354" t="s">
        <v>170</v>
      </c>
      <c r="AM188" s="354">
        <f t="shared" si="63"/>
        <v>1</v>
      </c>
      <c r="AN188" s="354" t="b">
        <f t="shared" si="65"/>
        <v>1</v>
      </c>
    </row>
    <row r="189" spans="1:40" s="354" customFormat="1">
      <c r="A189" s="354" t="str">
        <f t="shared" si="45"/>
        <v>CA19C01550062463</v>
      </c>
      <c r="B189" s="354">
        <f t="shared" si="46"/>
        <v>0</v>
      </c>
      <c r="C189" s="354">
        <f t="shared" si="47"/>
        <v>0</v>
      </c>
      <c r="D189" s="354" t="str">
        <f t="shared" si="48"/>
        <v>CA</v>
      </c>
      <c r="E189" s="354" t="str">
        <f t="shared" si="49"/>
        <v>19</v>
      </c>
      <c r="F189" s="354" t="str">
        <f t="shared" si="50"/>
        <v>C</v>
      </c>
      <c r="G189" s="355" t="str">
        <f t="shared" si="64"/>
        <v>01</v>
      </c>
      <c r="H189" s="232" t="s">
        <v>538</v>
      </c>
      <c r="I189" s="232" t="s">
        <v>3582</v>
      </c>
      <c r="J189" s="233">
        <v>46280</v>
      </c>
      <c r="K189" s="233">
        <v>47734</v>
      </c>
      <c r="L189" s="234">
        <v>550062463</v>
      </c>
      <c r="M189" s="232" t="str">
        <f>IF(ISNA(VLOOKUP(L189,'MASTER DATA'!$A$1:$B$192,2,0)),"",VLOOKUP(L189,'MASTER DATA'!$A$1:$B$192,2,0))</f>
        <v>Adv4TAX7Sc10W40SNMB_12*0.8L_A04W</v>
      </c>
      <c r="N189" s="232">
        <v>48</v>
      </c>
      <c r="O189" s="232">
        <f t="shared" si="51"/>
        <v>1</v>
      </c>
      <c r="P189" s="232">
        <f t="shared" si="52"/>
        <v>0</v>
      </c>
      <c r="Q189" s="232">
        <f>VLOOKUP(L189,'MASTER DATA'!$A$1:$E$192,5,0)</f>
        <v>48</v>
      </c>
      <c r="R189" s="234">
        <f>SUMIF('picking of the day'!$H$4:$H$358,WMS!H189&amp;WMS!L189,'picking of the day'!$E$4:$E$358)</f>
        <v>0</v>
      </c>
      <c r="U189" s="114">
        <f>IF(ISNA(VLOOKUP(H189,'data putaway'!$A$1:$E$530,3,0)),0,VLOOKUP(H189,'data putaway'!$A$1:$E$530,3,0))</f>
        <v>0</v>
      </c>
      <c r="V189" s="354">
        <f t="shared" si="53"/>
        <v>48</v>
      </c>
      <c r="W189" s="114">
        <f>IF(ISNA(VLOOKUP(H189,'data putaway'!$A$1:$E$530,2,0)),0,VLOOKUP(H189,'data putaway'!$A$1:$E$530,2,0))</f>
        <v>0</v>
      </c>
      <c r="X189" s="354" t="b">
        <f t="shared" si="54"/>
        <v>0</v>
      </c>
      <c r="Y189" s="354">
        <f>IF(ISNA(VLOOKUP(H189,'data putaway'!$A$1:$E$530,4,0)),0,VLOOKUP(H189,'data putaway'!$A$1:$E$530,4,0))</f>
        <v>0</v>
      </c>
      <c r="Z189" s="113">
        <f>IF(ISNA(VLOOKUP(H189,'data putaway'!$A$1:$E$530,5,0)),0,VLOOKUP(H189,'data putaway'!$A$1:$E$530,5,0))</f>
        <v>0</v>
      </c>
      <c r="AA189" s="354" t="b">
        <f t="shared" si="55"/>
        <v>0</v>
      </c>
      <c r="AB189" s="354" t="b">
        <f t="shared" si="56"/>
        <v>0</v>
      </c>
      <c r="AC189" s="356" t="str">
        <f t="shared" ca="1" si="57"/>
        <v>0 Month,  3 Days</v>
      </c>
      <c r="AD189" s="114" t="str">
        <f t="shared" ca="1" si="66"/>
        <v>3 Year, 11 Month, 21 Days</v>
      </c>
      <c r="AE189" s="114">
        <f t="shared" si="58"/>
        <v>48</v>
      </c>
      <c r="AF189" s="114">
        <f t="shared" si="59"/>
        <v>1</v>
      </c>
      <c r="AG189" s="354" t="str">
        <f t="shared" si="60"/>
        <v>CA19</v>
      </c>
      <c r="AH189" s="114">
        <f>IF(ISNA(VLOOKUP(L189,'MASTER DATA'!$A$1:$F$192,6,0)),0,VLOOKUP(L189,'MASTER DATA'!$A$1:$F$192,6,0))*AE189</f>
        <v>460.80000000000007</v>
      </c>
      <c r="AI189" s="354" t="str">
        <f>VLOOKUP($D189,'warehouse mapping'!$AN$7:$AO$17,2,0)</f>
        <v>Aktif</v>
      </c>
      <c r="AJ189" s="114">
        <f t="shared" si="61"/>
        <v>0</v>
      </c>
      <c r="AK189" s="354" t="str">
        <f t="shared" si="62"/>
        <v/>
      </c>
      <c r="AL189" s="354" t="s">
        <v>3206</v>
      </c>
      <c r="AM189" s="354">
        <f t="shared" si="63"/>
        <v>1</v>
      </c>
      <c r="AN189" s="354" t="b">
        <f t="shared" si="65"/>
        <v>1</v>
      </c>
    </row>
    <row r="190" spans="1:40" s="354" customFormat="1">
      <c r="A190" s="354" t="str">
        <f t="shared" si="45"/>
        <v>CA19C02550044360</v>
      </c>
      <c r="B190" s="354">
        <f t="shared" si="46"/>
        <v>0</v>
      </c>
      <c r="C190" s="354">
        <f t="shared" si="47"/>
        <v>0</v>
      </c>
      <c r="D190" s="222" t="str">
        <f t="shared" si="48"/>
        <v>CA</v>
      </c>
      <c r="E190" s="222" t="str">
        <f t="shared" si="49"/>
        <v>19</v>
      </c>
      <c r="F190" s="222" t="str">
        <f t="shared" si="50"/>
        <v>C</v>
      </c>
      <c r="G190" s="355" t="str">
        <f t="shared" si="64"/>
        <v>02</v>
      </c>
      <c r="H190" s="232" t="s">
        <v>539</v>
      </c>
      <c r="I190" s="232" t="s">
        <v>3532</v>
      </c>
      <c r="J190" s="233">
        <v>46275</v>
      </c>
      <c r="K190" s="233">
        <v>47730</v>
      </c>
      <c r="L190" s="234">
        <v>550044360</v>
      </c>
      <c r="M190" s="357" t="str">
        <f>IF(ISNA(VLOOKUP(L190,'MASTER DATA'!$A$1:$B$192,2,0)),"",VLOOKUP(L190,'MASTER DATA'!$A$1:$B$192,2,0))</f>
        <v>RimR4X15W40CI4E7DH1_1*209L_A227</v>
      </c>
      <c r="N190" s="357">
        <v>4</v>
      </c>
      <c r="O190" s="232">
        <f t="shared" si="51"/>
        <v>1</v>
      </c>
      <c r="P190" s="232">
        <f t="shared" si="52"/>
        <v>0</v>
      </c>
      <c r="Q190" s="232">
        <f>VLOOKUP(L190,'MASTER DATA'!$A$1:$E$192,5,0)</f>
        <v>4</v>
      </c>
      <c r="R190" s="295">
        <f>SUMIF('picking of the day'!$H$4:$H$358,WMS!H190&amp;WMS!L190,'picking of the day'!$E$4:$E$358)</f>
        <v>0</v>
      </c>
      <c r="S190" s="222"/>
      <c r="T190" s="222"/>
      <c r="U190" s="358">
        <f>IF(ISNA(VLOOKUP(H190,'data putaway'!$A$1:$E$530,3,0)),0,VLOOKUP(H190,'data putaway'!$A$1:$E$530,3,0))</f>
        <v>0</v>
      </c>
      <c r="V190" s="222">
        <f t="shared" si="53"/>
        <v>4</v>
      </c>
      <c r="W190" s="358">
        <f>IF(ISNA(VLOOKUP(H190,'data putaway'!$A$1:$E$530,2,0)),0,VLOOKUP(H190,'data putaway'!$A$1:$E$530,2,0))</f>
        <v>0</v>
      </c>
      <c r="X190" s="222" t="b">
        <f t="shared" si="54"/>
        <v>0</v>
      </c>
      <c r="Y190" s="222">
        <f>IF(ISNA(VLOOKUP(H190,'data putaway'!$A$1:$E$530,4,0)),0,VLOOKUP(H190,'data putaway'!$A$1:$E$530,4,0))</f>
        <v>0</v>
      </c>
      <c r="Z190" s="359">
        <f>IF(ISNA(VLOOKUP(H190,'data putaway'!$A$1:$E$530,5,0)),0,VLOOKUP(H190,'data putaway'!$A$1:$E$530,5,0))</f>
        <v>0</v>
      </c>
      <c r="AA190" s="222" t="b">
        <f t="shared" si="55"/>
        <v>0</v>
      </c>
      <c r="AB190" s="222" t="b">
        <f t="shared" si="56"/>
        <v>0</v>
      </c>
      <c r="AC190" s="360" t="str">
        <f t="shared" ca="1" si="57"/>
        <v>0 Month,  8 Days</v>
      </c>
      <c r="AD190" s="358" t="str">
        <f t="shared" ca="1" si="66"/>
        <v>3 Year, 11 Month, 17 Days</v>
      </c>
      <c r="AE190" s="358">
        <f t="shared" si="58"/>
        <v>4</v>
      </c>
      <c r="AF190" s="358">
        <f t="shared" si="59"/>
        <v>1</v>
      </c>
      <c r="AG190" s="222" t="str">
        <f t="shared" si="60"/>
        <v>CA19</v>
      </c>
      <c r="AH190" s="358">
        <f>IF(ISNA(VLOOKUP(L190,'MASTER DATA'!$A$1:$F$192,6,0)),0,VLOOKUP(L190,'MASTER DATA'!$A$1:$F$192,6,0))*AE190</f>
        <v>836</v>
      </c>
      <c r="AI190" s="354" t="str">
        <f>VLOOKUP($D190,'warehouse mapping'!$AN$7:$AO$17,2,0)</f>
        <v>Aktif</v>
      </c>
      <c r="AJ190" s="114">
        <f t="shared" si="61"/>
        <v>0</v>
      </c>
      <c r="AK190" s="354" t="str">
        <f t="shared" si="62"/>
        <v/>
      </c>
      <c r="AL190" s="354" t="s">
        <v>170</v>
      </c>
      <c r="AM190" s="354">
        <f t="shared" si="63"/>
        <v>1</v>
      </c>
      <c r="AN190" s="354" t="b">
        <f t="shared" si="65"/>
        <v>1</v>
      </c>
    </row>
    <row r="191" spans="1:40" s="354" customFormat="1">
      <c r="A191" s="354" t="str">
        <f t="shared" si="45"/>
        <v>CA19D01550062463</v>
      </c>
      <c r="B191" s="354">
        <f t="shared" si="46"/>
        <v>0</v>
      </c>
      <c r="C191" s="354">
        <f t="shared" si="47"/>
        <v>0</v>
      </c>
      <c r="D191" s="354" t="str">
        <f t="shared" si="48"/>
        <v>CA</v>
      </c>
      <c r="E191" s="354" t="str">
        <f t="shared" si="49"/>
        <v>19</v>
      </c>
      <c r="F191" s="354" t="str">
        <f t="shared" si="50"/>
        <v>D</v>
      </c>
      <c r="G191" s="355" t="str">
        <f t="shared" si="64"/>
        <v>01</v>
      </c>
      <c r="H191" s="232" t="s">
        <v>540</v>
      </c>
      <c r="I191" s="232" t="s">
        <v>3582</v>
      </c>
      <c r="J191" s="233">
        <v>46280</v>
      </c>
      <c r="K191" s="233">
        <v>47734</v>
      </c>
      <c r="L191" s="234">
        <v>550062463</v>
      </c>
      <c r="M191" s="232" t="str">
        <f>IF(ISNA(VLOOKUP(L191,'MASTER DATA'!$A$1:$B$192,2,0)),"",VLOOKUP(L191,'MASTER DATA'!$A$1:$B$192,2,0))</f>
        <v>Adv4TAX7Sc10W40SNMB_12*0.8L_A04W</v>
      </c>
      <c r="N191" s="232">
        <v>48</v>
      </c>
      <c r="O191" s="232">
        <f t="shared" si="51"/>
        <v>1</v>
      </c>
      <c r="P191" s="232">
        <f t="shared" si="52"/>
        <v>0</v>
      </c>
      <c r="Q191" s="232">
        <f>VLOOKUP(L191,'MASTER DATA'!$A$1:$E$192,5,0)</f>
        <v>48</v>
      </c>
      <c r="R191" s="234">
        <f>SUMIF('picking of the day'!$H$4:$H$358,WMS!H191&amp;WMS!L191,'picking of the day'!$E$4:$E$358)</f>
        <v>0</v>
      </c>
      <c r="U191" s="114">
        <f>IF(ISNA(VLOOKUP(H191,'data putaway'!$A$1:$E$530,3,0)),0,VLOOKUP(H191,'data putaway'!$A$1:$E$530,3,0))</f>
        <v>0</v>
      </c>
      <c r="V191" s="354">
        <f t="shared" si="53"/>
        <v>48</v>
      </c>
      <c r="W191" s="114">
        <f>IF(ISNA(VLOOKUP(H191,'data putaway'!$A$1:$E$530,2,0)),0,VLOOKUP(H191,'data putaway'!$A$1:$E$530,2,0))</f>
        <v>0</v>
      </c>
      <c r="X191" s="354" t="b">
        <f t="shared" si="54"/>
        <v>0</v>
      </c>
      <c r="Y191" s="354">
        <f>IF(ISNA(VLOOKUP(H191,'data putaway'!$A$1:$E$530,4,0)),0,VLOOKUP(H191,'data putaway'!$A$1:$E$530,4,0))</f>
        <v>0</v>
      </c>
      <c r="Z191" s="113">
        <f>IF(ISNA(VLOOKUP(H191,'data putaway'!$A$1:$E$530,5,0)),0,VLOOKUP(H191,'data putaway'!$A$1:$E$530,5,0))</f>
        <v>0</v>
      </c>
      <c r="AA191" s="354" t="b">
        <f t="shared" si="55"/>
        <v>0</v>
      </c>
      <c r="AB191" s="354" t="b">
        <f t="shared" si="56"/>
        <v>0</v>
      </c>
      <c r="AC191" s="356" t="str">
        <f t="shared" ca="1" si="57"/>
        <v>0 Month,  3 Days</v>
      </c>
      <c r="AD191" s="114" t="str">
        <f t="shared" ca="1" si="66"/>
        <v>3 Year, 11 Month, 21 Days</v>
      </c>
      <c r="AE191" s="114">
        <f t="shared" si="58"/>
        <v>48</v>
      </c>
      <c r="AF191" s="114">
        <f t="shared" si="59"/>
        <v>1</v>
      </c>
      <c r="AG191" s="354" t="str">
        <f t="shared" si="60"/>
        <v>CA19</v>
      </c>
      <c r="AH191" s="114">
        <f>IF(ISNA(VLOOKUP(L191,'MASTER DATA'!$A$1:$F$192,6,0)),0,VLOOKUP(L191,'MASTER DATA'!$A$1:$F$192,6,0))*AE191</f>
        <v>460.80000000000007</v>
      </c>
      <c r="AI191" s="354" t="str">
        <f>VLOOKUP($D191,'warehouse mapping'!$AN$7:$AO$17,2,0)</f>
        <v>Aktif</v>
      </c>
      <c r="AJ191" s="114">
        <f t="shared" si="61"/>
        <v>0</v>
      </c>
      <c r="AK191" s="354" t="str">
        <f t="shared" si="62"/>
        <v/>
      </c>
      <c r="AL191" s="354" t="s">
        <v>170</v>
      </c>
      <c r="AM191" s="354">
        <f t="shared" si="63"/>
        <v>1</v>
      </c>
      <c r="AN191" s="354" t="b">
        <f t="shared" si="65"/>
        <v>1</v>
      </c>
    </row>
    <row r="192" spans="1:40" s="354" customFormat="1">
      <c r="A192" s="354" t="str">
        <f t="shared" si="45"/>
        <v>CA19D02550062463</v>
      </c>
      <c r="B192" s="354">
        <f t="shared" si="46"/>
        <v>0</v>
      </c>
      <c r="C192" s="354">
        <f t="shared" si="47"/>
        <v>0</v>
      </c>
      <c r="D192" s="354" t="str">
        <f t="shared" si="48"/>
        <v>CA</v>
      </c>
      <c r="E192" s="354" t="str">
        <f t="shared" si="49"/>
        <v>19</v>
      </c>
      <c r="F192" s="354" t="str">
        <f t="shared" si="50"/>
        <v>D</v>
      </c>
      <c r="G192" s="355" t="str">
        <f t="shared" si="64"/>
        <v>02</v>
      </c>
      <c r="H192" s="232" t="s">
        <v>541</v>
      </c>
      <c r="I192" s="232" t="s">
        <v>3582</v>
      </c>
      <c r="J192" s="233">
        <v>46280</v>
      </c>
      <c r="K192" s="233">
        <v>47734</v>
      </c>
      <c r="L192" s="234">
        <v>550062463</v>
      </c>
      <c r="M192" s="232" t="str">
        <f>IF(ISNA(VLOOKUP(L192,'MASTER DATA'!$A$1:$B$192,2,0)),"",VLOOKUP(L192,'MASTER DATA'!$A$1:$B$192,2,0))</f>
        <v>Adv4TAX7Sc10W40SNMB_12*0.8L_A04W</v>
      </c>
      <c r="N192" s="232">
        <v>48</v>
      </c>
      <c r="O192" s="232">
        <f t="shared" si="51"/>
        <v>1</v>
      </c>
      <c r="P192" s="232">
        <f t="shared" si="52"/>
        <v>0</v>
      </c>
      <c r="Q192" s="232">
        <f>VLOOKUP(L192,'MASTER DATA'!$A$1:$E$192,5,0)</f>
        <v>48</v>
      </c>
      <c r="R192" s="234">
        <f>SUMIF('picking of the day'!$H$4:$H$358,WMS!H192&amp;WMS!L192,'picking of the day'!$E$4:$E$358)</f>
        <v>0</v>
      </c>
      <c r="U192" s="114">
        <f>IF(ISNA(VLOOKUP(H192,'data putaway'!$A$1:$E$530,3,0)),0,VLOOKUP(H192,'data putaway'!$A$1:$E$530,3,0))</f>
        <v>0</v>
      </c>
      <c r="V192" s="354">
        <f t="shared" si="53"/>
        <v>48</v>
      </c>
      <c r="W192" s="114">
        <f>IF(ISNA(VLOOKUP(H192,'data putaway'!$A$1:$E$530,2,0)),0,VLOOKUP(H192,'data putaway'!$A$1:$E$530,2,0))</f>
        <v>0</v>
      </c>
      <c r="X192" s="354" t="b">
        <f t="shared" si="54"/>
        <v>0</v>
      </c>
      <c r="Y192" s="354">
        <f>IF(ISNA(VLOOKUP(H192,'data putaway'!$A$1:$E$530,4,0)),0,VLOOKUP(H192,'data putaway'!$A$1:$E$530,4,0))</f>
        <v>0</v>
      </c>
      <c r="Z192" s="113">
        <f>IF(ISNA(VLOOKUP(H192,'data putaway'!$A$1:$E$530,5,0)),0,VLOOKUP(H192,'data putaway'!$A$1:$E$530,5,0))</f>
        <v>0</v>
      </c>
      <c r="AA192" s="354" t="b">
        <f t="shared" si="55"/>
        <v>0</v>
      </c>
      <c r="AB192" s="354" t="b">
        <f t="shared" si="56"/>
        <v>0</v>
      </c>
      <c r="AC192" s="356" t="str">
        <f t="shared" ca="1" si="57"/>
        <v>0 Month,  3 Days</v>
      </c>
      <c r="AD192" s="114" t="str">
        <f t="shared" ca="1" si="66"/>
        <v>3 Year, 11 Month, 21 Days</v>
      </c>
      <c r="AE192" s="114">
        <f t="shared" si="58"/>
        <v>48</v>
      </c>
      <c r="AF192" s="114">
        <f t="shared" si="59"/>
        <v>1</v>
      </c>
      <c r="AG192" s="354" t="str">
        <f t="shared" si="60"/>
        <v>CA19</v>
      </c>
      <c r="AH192" s="114">
        <f>IF(ISNA(VLOOKUP(L192,'MASTER DATA'!$A$1:$F$192,6,0)),0,VLOOKUP(L192,'MASTER DATA'!$A$1:$F$192,6,0))*AE192</f>
        <v>460.80000000000007</v>
      </c>
      <c r="AI192" s="354" t="str">
        <f>VLOOKUP($D192,'warehouse mapping'!$AN$7:$AO$17,2,0)</f>
        <v>Aktif</v>
      </c>
      <c r="AJ192" s="114">
        <f t="shared" si="61"/>
        <v>0</v>
      </c>
      <c r="AK192" s="354" t="str">
        <f t="shared" si="62"/>
        <v/>
      </c>
      <c r="AL192" s="354" t="s">
        <v>170</v>
      </c>
      <c r="AM192" s="354">
        <f t="shared" si="63"/>
        <v>1</v>
      </c>
      <c r="AN192" s="354" t="b">
        <f t="shared" si="65"/>
        <v>1</v>
      </c>
    </row>
    <row r="193" spans="1:40" s="354" customFormat="1">
      <c r="A193" s="354" t="str">
        <f t="shared" si="45"/>
        <v>CA19E01550071397</v>
      </c>
      <c r="B193" s="354">
        <f t="shared" si="46"/>
        <v>0</v>
      </c>
      <c r="C193" s="354">
        <f t="shared" si="47"/>
        <v>0</v>
      </c>
      <c r="D193" s="354" t="str">
        <f t="shared" si="48"/>
        <v>CA</v>
      </c>
      <c r="E193" s="354" t="str">
        <f t="shared" si="49"/>
        <v>19</v>
      </c>
      <c r="F193" s="354" t="str">
        <f t="shared" si="50"/>
        <v>E</v>
      </c>
      <c r="G193" s="355" t="str">
        <f t="shared" si="64"/>
        <v>01</v>
      </c>
      <c r="H193" s="232" t="s">
        <v>542</v>
      </c>
      <c r="I193" s="232" t="s">
        <v>3514</v>
      </c>
      <c r="J193" s="233">
        <v>46274</v>
      </c>
      <c r="K193" s="233">
        <v>47727</v>
      </c>
      <c r="L193" s="234">
        <v>550071397</v>
      </c>
      <c r="M193" s="232" t="str">
        <f>IF(ISNA(VLOOKUP(L193,'MASTER DATA'!$A$1:$B$192,2,0)),"",VLOOKUP(L193,'MASTER DATA'!$A$1:$B$192,2,0))</f>
        <v>HelixHX515W40SNCF_4*4L_A04W</v>
      </c>
      <c r="N193" s="232">
        <v>36</v>
      </c>
      <c r="O193" s="232">
        <f t="shared" si="51"/>
        <v>1</v>
      </c>
      <c r="P193" s="232">
        <f t="shared" si="52"/>
        <v>0</v>
      </c>
      <c r="Q193" s="232">
        <f>VLOOKUP(L193,'MASTER DATA'!$A$1:$E$192,5,0)</f>
        <v>36</v>
      </c>
      <c r="R193" s="234">
        <f>SUMIF('picking of the day'!$H$4:$H$358,WMS!H193&amp;WMS!L193,'picking of the day'!$E$4:$E$358)</f>
        <v>0</v>
      </c>
      <c r="U193" s="114">
        <f>IF(ISNA(VLOOKUP(H193,'data putaway'!$A$1:$E$530,3,0)),0,VLOOKUP(H193,'data putaway'!$A$1:$E$530,3,0))</f>
        <v>0</v>
      </c>
      <c r="V193" s="354">
        <f t="shared" si="53"/>
        <v>36</v>
      </c>
      <c r="W193" s="114">
        <f>IF(ISNA(VLOOKUP(H193,'data putaway'!$A$1:$E$530,2,0)),0,VLOOKUP(H193,'data putaway'!$A$1:$E$530,2,0))</f>
        <v>0</v>
      </c>
      <c r="X193" s="354" t="b">
        <f t="shared" si="54"/>
        <v>0</v>
      </c>
      <c r="Y193" s="354">
        <f>IF(ISNA(VLOOKUP(H193,'data putaway'!$A$1:$E$530,4,0)),0,VLOOKUP(H193,'data putaway'!$A$1:$E$530,4,0))</f>
        <v>0</v>
      </c>
      <c r="Z193" s="113">
        <f>IF(ISNA(VLOOKUP(H193,'data putaway'!$A$1:$E$530,5,0)),0,VLOOKUP(H193,'data putaway'!$A$1:$E$530,5,0))</f>
        <v>0</v>
      </c>
      <c r="AA193" s="354" t="b">
        <f t="shared" si="55"/>
        <v>0</v>
      </c>
      <c r="AB193" s="354" t="b">
        <f t="shared" si="56"/>
        <v>0</v>
      </c>
      <c r="AC193" s="356" t="str">
        <f t="shared" ca="1" si="57"/>
        <v>0 Month,  9 Days</v>
      </c>
      <c r="AD193" s="114" t="str">
        <f t="shared" ca="1" si="66"/>
        <v>3 Year, 11 Month, 14 Days</v>
      </c>
      <c r="AE193" s="114">
        <f t="shared" si="58"/>
        <v>36</v>
      </c>
      <c r="AF193" s="114">
        <f t="shared" si="59"/>
        <v>1</v>
      </c>
      <c r="AG193" s="354" t="str">
        <f t="shared" si="60"/>
        <v>CA19</v>
      </c>
      <c r="AH193" s="114">
        <f>IF(ISNA(VLOOKUP(L193,'MASTER DATA'!$A$1:$F$192,6,0)),0,VLOOKUP(L193,'MASTER DATA'!$A$1:$F$192,6,0))*AE193</f>
        <v>576</v>
      </c>
      <c r="AI193" s="354" t="str">
        <f>VLOOKUP($D193,'warehouse mapping'!$AN$7:$AO$17,2,0)</f>
        <v>Aktif</v>
      </c>
      <c r="AJ193" s="114">
        <f t="shared" si="61"/>
        <v>0</v>
      </c>
      <c r="AK193" s="354" t="str">
        <f t="shared" si="62"/>
        <v/>
      </c>
      <c r="AL193" s="354" t="s">
        <v>170</v>
      </c>
      <c r="AM193" s="354">
        <f t="shared" si="63"/>
        <v>1</v>
      </c>
      <c r="AN193" s="354" t="b">
        <f t="shared" si="65"/>
        <v>1</v>
      </c>
    </row>
    <row r="194" spans="1:40" s="354" customFormat="1">
      <c r="A194" s="354" t="str">
        <f t="shared" si="45"/>
        <v>CA19E02550071397</v>
      </c>
      <c r="B194" s="354">
        <f t="shared" si="46"/>
        <v>0</v>
      </c>
      <c r="C194" s="354">
        <f t="shared" si="47"/>
        <v>0</v>
      </c>
      <c r="D194" s="354" t="str">
        <f t="shared" si="48"/>
        <v>CA</v>
      </c>
      <c r="E194" s="354" t="str">
        <f t="shared" si="49"/>
        <v>19</v>
      </c>
      <c r="F194" s="354" t="str">
        <f t="shared" si="50"/>
        <v>E</v>
      </c>
      <c r="G194" s="355" t="str">
        <f t="shared" si="64"/>
        <v>02</v>
      </c>
      <c r="H194" s="232" t="s">
        <v>543</v>
      </c>
      <c r="I194" s="232" t="s">
        <v>3514</v>
      </c>
      <c r="J194" s="233">
        <v>46274</v>
      </c>
      <c r="K194" s="233">
        <v>47727</v>
      </c>
      <c r="L194" s="234">
        <v>550071397</v>
      </c>
      <c r="M194" s="232" t="str">
        <f>IF(ISNA(VLOOKUP(L194,'MASTER DATA'!$A$1:$B$192,2,0)),"",VLOOKUP(L194,'MASTER DATA'!$A$1:$B$192,2,0))</f>
        <v>HelixHX515W40SNCF_4*4L_A04W</v>
      </c>
      <c r="N194" s="232">
        <v>36</v>
      </c>
      <c r="O194" s="232">
        <f t="shared" si="51"/>
        <v>1</v>
      </c>
      <c r="P194" s="232">
        <f t="shared" si="52"/>
        <v>0</v>
      </c>
      <c r="Q194" s="232">
        <f>VLOOKUP(L194,'MASTER DATA'!$A$1:$E$192,5,0)</f>
        <v>36</v>
      </c>
      <c r="R194" s="234">
        <f>SUMIF('picking of the day'!$H$4:$H$358,WMS!H194&amp;WMS!L194,'picking of the day'!$E$4:$E$358)</f>
        <v>0</v>
      </c>
      <c r="U194" s="114">
        <f>IF(ISNA(VLOOKUP(H194,'data putaway'!$A$1:$E$530,3,0)),0,VLOOKUP(H194,'data putaway'!$A$1:$E$530,3,0))</f>
        <v>0</v>
      </c>
      <c r="V194" s="354">
        <f t="shared" si="53"/>
        <v>36</v>
      </c>
      <c r="W194" s="114">
        <f>IF(ISNA(VLOOKUP(H194,'data putaway'!$A$1:$E$530,2,0)),0,VLOOKUP(H194,'data putaway'!$A$1:$E$530,2,0))</f>
        <v>0</v>
      </c>
      <c r="X194" s="354" t="b">
        <f t="shared" si="54"/>
        <v>0</v>
      </c>
      <c r="Y194" s="354">
        <f>IF(ISNA(VLOOKUP(H194,'data putaway'!$A$1:$E$530,4,0)),0,VLOOKUP(H194,'data putaway'!$A$1:$E$530,4,0))</f>
        <v>0</v>
      </c>
      <c r="Z194" s="113">
        <f>IF(ISNA(VLOOKUP(H194,'data putaway'!$A$1:$E$530,5,0)),0,VLOOKUP(H194,'data putaway'!$A$1:$E$530,5,0))</f>
        <v>0</v>
      </c>
      <c r="AA194" s="354" t="b">
        <f t="shared" si="55"/>
        <v>0</v>
      </c>
      <c r="AB194" s="354" t="b">
        <f t="shared" si="56"/>
        <v>0</v>
      </c>
      <c r="AC194" s="356" t="str">
        <f t="shared" ca="1" si="57"/>
        <v>0 Month,  9 Days</v>
      </c>
      <c r="AD194" s="114" t="str">
        <f t="shared" ca="1" si="66"/>
        <v>3 Year, 11 Month, 14 Days</v>
      </c>
      <c r="AE194" s="114">
        <f t="shared" si="58"/>
        <v>36</v>
      </c>
      <c r="AF194" s="114">
        <f t="shared" si="59"/>
        <v>1</v>
      </c>
      <c r="AG194" s="354" t="str">
        <f t="shared" si="60"/>
        <v>CA19</v>
      </c>
      <c r="AH194" s="114">
        <f>IF(ISNA(VLOOKUP(L194,'MASTER DATA'!$A$1:$F$192,6,0)),0,VLOOKUP(L194,'MASTER DATA'!$A$1:$F$192,6,0))*AE194</f>
        <v>576</v>
      </c>
      <c r="AI194" s="354" t="str">
        <f>VLOOKUP($D194,'warehouse mapping'!$AN$7:$AO$17,2,0)</f>
        <v>Aktif</v>
      </c>
      <c r="AJ194" s="114">
        <f t="shared" si="61"/>
        <v>0</v>
      </c>
      <c r="AK194" s="354" t="str">
        <f t="shared" si="62"/>
        <v/>
      </c>
      <c r="AL194" s="354" t="s">
        <v>3025</v>
      </c>
      <c r="AM194" s="354">
        <f t="shared" si="63"/>
        <v>1</v>
      </c>
      <c r="AN194" s="354" t="b">
        <f t="shared" si="65"/>
        <v>1</v>
      </c>
    </row>
    <row r="195" spans="1:40" s="354" customFormat="1">
      <c r="A195" s="354" t="str">
        <f t="shared" si="45"/>
        <v>CB01A01550027259</v>
      </c>
      <c r="B195" s="354">
        <f t="shared" si="46"/>
        <v>0</v>
      </c>
      <c r="C195" s="354">
        <f t="shared" si="47"/>
        <v>0</v>
      </c>
      <c r="D195" s="354" t="str">
        <f t="shared" si="48"/>
        <v>CB</v>
      </c>
      <c r="E195" s="354" t="str">
        <f t="shared" si="49"/>
        <v>01</v>
      </c>
      <c r="F195" s="354" t="str">
        <f t="shared" si="50"/>
        <v>A</v>
      </c>
      <c r="G195" s="355" t="str">
        <f t="shared" si="64"/>
        <v>01</v>
      </c>
      <c r="H195" s="232" t="s">
        <v>544</v>
      </c>
      <c r="I195" s="232">
        <v>12688349</v>
      </c>
      <c r="J195" s="233">
        <v>46276</v>
      </c>
      <c r="K195" s="233">
        <v>47716</v>
      </c>
      <c r="L195" s="234">
        <v>550027259</v>
      </c>
      <c r="M195" s="232" t="str">
        <f>IF(ISNA(VLOOKUP(L195,'MASTER DATA'!$A$1:$B$192,2,0)),"",VLOOKUP(L195,'MASTER DATA'!$A$1:$B$192,2,0))</f>
        <v>Gadus S2 V220 2_1*770kg_A227</v>
      </c>
      <c r="N195" s="232">
        <v>1</v>
      </c>
      <c r="O195" s="232">
        <f t="shared" si="51"/>
        <v>1</v>
      </c>
      <c r="P195" s="232">
        <f t="shared" si="52"/>
        <v>0</v>
      </c>
      <c r="Q195" s="232">
        <f>VLOOKUP(L195,'MASTER DATA'!$A$1:$E$192,5,0)</f>
        <v>1</v>
      </c>
      <c r="R195" s="234">
        <f>SUMIF('picking of the day'!$H$4:$H$358,WMS!H195&amp;WMS!L195,'picking of the day'!$E$4:$E$358)</f>
        <v>0</v>
      </c>
      <c r="U195" s="114">
        <f>IF(ISNA(VLOOKUP(H195,'data putaway'!$A$1:$E$530,3,0)),0,VLOOKUP(H195,'data putaway'!$A$1:$E$530,3,0))</f>
        <v>0</v>
      </c>
      <c r="V195" s="354">
        <f t="shared" si="53"/>
        <v>1</v>
      </c>
      <c r="W195" s="114">
        <f>IF(ISNA(VLOOKUP(H195,'data putaway'!$A$1:$E$530,2,0)),0,VLOOKUP(H195,'data putaway'!$A$1:$E$530,2,0))</f>
        <v>0</v>
      </c>
      <c r="X195" s="354" t="b">
        <f t="shared" si="54"/>
        <v>0</v>
      </c>
      <c r="Y195" s="354">
        <f>IF(ISNA(VLOOKUP(H195,'data putaway'!$A$1:$E$530,4,0)),0,VLOOKUP(H195,'data putaway'!$A$1:$E$530,4,0))</f>
        <v>0</v>
      </c>
      <c r="Z195" s="113">
        <f>IF(ISNA(VLOOKUP(H195,'data putaway'!$A$1:$E$530,5,0)),0,VLOOKUP(H195,'data putaway'!$A$1:$E$530,5,0))</f>
        <v>0</v>
      </c>
      <c r="AA195" s="354" t="b">
        <f t="shared" si="55"/>
        <v>0</v>
      </c>
      <c r="AB195" s="354" t="b">
        <f t="shared" si="56"/>
        <v>0</v>
      </c>
      <c r="AC195" s="356" t="str">
        <f t="shared" ca="1" si="57"/>
        <v>0 Month,  7 Days</v>
      </c>
      <c r="AD195" s="114" t="str">
        <f t="shared" ca="1" si="66"/>
        <v>3 Year, 11 Month, 3 Days</v>
      </c>
      <c r="AE195" s="114">
        <f t="shared" si="58"/>
        <v>1</v>
      </c>
      <c r="AF195" s="114">
        <f t="shared" si="59"/>
        <v>1</v>
      </c>
      <c r="AG195" s="354" t="str">
        <f t="shared" si="60"/>
        <v>CB01</v>
      </c>
      <c r="AH195" s="114">
        <f>IF(ISNA(VLOOKUP(L195,'MASTER DATA'!$A$1:$F$192,6,0)),0,VLOOKUP(L195,'MASTER DATA'!$A$1:$F$192,6,0))*AE195</f>
        <v>770</v>
      </c>
      <c r="AI195" s="354" t="str">
        <f>VLOOKUP($D195,'warehouse mapping'!$AN$7:$AO$17,2,0)</f>
        <v>Aktif</v>
      </c>
      <c r="AJ195" s="114">
        <f t="shared" si="61"/>
        <v>0</v>
      </c>
      <c r="AK195" s="354" t="str">
        <f t="shared" si="62"/>
        <v/>
      </c>
      <c r="AL195" s="354" t="s">
        <v>3025</v>
      </c>
      <c r="AM195" s="354">
        <f t="shared" si="63"/>
        <v>1</v>
      </c>
      <c r="AN195" s="354" t="b">
        <f t="shared" si="65"/>
        <v>1</v>
      </c>
    </row>
    <row r="196" spans="1:40" s="354" customFormat="1">
      <c r="A196" s="354" t="str">
        <f t="shared" ref="A196:A260" si="67">H196&amp;L196</f>
        <v>CB01A02550054596</v>
      </c>
      <c r="B196" s="354">
        <f t="shared" ref="B196:B260" si="68">R196+S196</f>
        <v>0</v>
      </c>
      <c r="C196" s="354">
        <f t="shared" ref="C196:C260" si="69">T196+U196</f>
        <v>0</v>
      </c>
      <c r="D196" s="354" t="str">
        <f t="shared" si="48"/>
        <v>CB</v>
      </c>
      <c r="E196" s="354" t="str">
        <f t="shared" si="49"/>
        <v>01</v>
      </c>
      <c r="F196" s="354" t="str">
        <f t="shared" si="50"/>
        <v>A</v>
      </c>
      <c r="G196" s="355" t="str">
        <f t="shared" si="64"/>
        <v>02</v>
      </c>
      <c r="H196" s="232" t="s">
        <v>545</v>
      </c>
      <c r="I196" s="232">
        <v>12663919</v>
      </c>
      <c r="J196" s="233">
        <v>46233</v>
      </c>
      <c r="K196" s="233">
        <v>47638</v>
      </c>
      <c r="L196" s="234">
        <v>550054596</v>
      </c>
      <c r="M196" s="232" t="str">
        <f>IF(ISNA(VLOOKUP(L196,'MASTER DATA'!$A$1:$B$192,2,0)),"",VLOOKUP(L196,'MASTER DATA'!$A$1:$B$192,2,0))</f>
        <v>HinoGEO15W40CI4DH1_1*200L_A04W</v>
      </c>
      <c r="N196" s="232">
        <v>1</v>
      </c>
      <c r="O196" s="232">
        <f t="shared" si="51"/>
        <v>0</v>
      </c>
      <c r="P196" s="232">
        <f t="shared" si="52"/>
        <v>1</v>
      </c>
      <c r="Q196" s="232">
        <f>VLOOKUP(L196,'MASTER DATA'!$A$1:$E$192,5,0)</f>
        <v>4</v>
      </c>
      <c r="R196" s="234">
        <f>SUMIF('picking of the day'!$H$4:$H$358,WMS!H196&amp;WMS!L196,'picking of the day'!$E$4:$E$358)</f>
        <v>0</v>
      </c>
      <c r="U196" s="114">
        <f>IF(ISNA(VLOOKUP(H196,'data putaway'!$A$1:$E$530,3,0)),0,VLOOKUP(H196,'data putaway'!$A$1:$E$530,3,0))</f>
        <v>0</v>
      </c>
      <c r="V196" s="354">
        <f t="shared" si="53"/>
        <v>1</v>
      </c>
      <c r="W196" s="114">
        <f>IF(ISNA(VLOOKUP(H196,'data putaway'!$A$1:$E$530,2,0)),0,VLOOKUP(H196,'data putaway'!$A$1:$E$530,2,0))</f>
        <v>0</v>
      </c>
      <c r="X196" s="354" t="b">
        <f t="shared" si="54"/>
        <v>0</v>
      </c>
      <c r="Y196" s="354">
        <f>IF(ISNA(VLOOKUP(H196,'data putaway'!$A$1:$E$530,4,0)),0,VLOOKUP(H196,'data putaway'!$A$1:$E$530,4,0))</f>
        <v>0</v>
      </c>
      <c r="Z196" s="113">
        <f>IF(ISNA(VLOOKUP(H196,'data putaway'!$A$1:$E$530,5,0)),0,VLOOKUP(H196,'data putaway'!$A$1:$E$530,5,0))</f>
        <v>0</v>
      </c>
      <c r="AA196" s="354" t="b">
        <f t="shared" si="55"/>
        <v>0</v>
      </c>
      <c r="AB196" s="354" t="b">
        <f t="shared" si="56"/>
        <v>0</v>
      </c>
      <c r="AC196" s="356" t="str">
        <f t="shared" ca="1" si="57"/>
        <v>1 Month,  19 Days</v>
      </c>
      <c r="AD196" s="114" t="str">
        <f t="shared" ca="1" si="66"/>
        <v>3 Year, 8 Month, 17 Days</v>
      </c>
      <c r="AE196" s="114">
        <f t="shared" si="58"/>
        <v>1</v>
      </c>
      <c r="AF196" s="114">
        <f t="shared" si="59"/>
        <v>1</v>
      </c>
      <c r="AG196" s="354" t="str">
        <f t="shared" si="60"/>
        <v>CB01</v>
      </c>
      <c r="AH196" s="114">
        <f>IF(ISNA(VLOOKUP(L196,'MASTER DATA'!$A$1:$F$192,6,0)),0,VLOOKUP(L196,'MASTER DATA'!$A$1:$F$192,6,0))*AE196</f>
        <v>200</v>
      </c>
      <c r="AI196" s="354" t="str">
        <f>VLOOKUP($D196,'warehouse mapping'!$AN$7:$AO$17,2,0)</f>
        <v>Aktif</v>
      </c>
      <c r="AJ196" s="114">
        <f t="shared" ref="AJ196:AJ260" si="70">IF(AF196=0,1,0)</f>
        <v>0</v>
      </c>
      <c r="AK196" s="354" t="str">
        <f t="shared" ref="AK196:AK260" si="71">IF(AND(AJ196=1,AI196="aktif"),D196,"")</f>
        <v/>
      </c>
      <c r="AL196" s="354" t="s">
        <v>3206</v>
      </c>
      <c r="AM196" s="354">
        <f t="shared" si="63"/>
        <v>1</v>
      </c>
      <c r="AN196" s="354" t="b">
        <f t="shared" si="65"/>
        <v>1</v>
      </c>
    </row>
    <row r="197" spans="1:40" s="354" customFormat="1">
      <c r="A197" s="354" t="str">
        <f t="shared" si="67"/>
        <v>CB01B01550027259</v>
      </c>
      <c r="B197" s="354">
        <f t="shared" si="68"/>
        <v>0</v>
      </c>
      <c r="C197" s="354">
        <f t="shared" si="69"/>
        <v>0</v>
      </c>
      <c r="D197" s="354" t="str">
        <f t="shared" ref="D197:D260" si="72">LEFT(H197,2)</f>
        <v>CB</v>
      </c>
      <c r="E197" s="354" t="str">
        <f t="shared" ref="E197:E260" si="73">MID(H197,3,2)</f>
        <v>01</v>
      </c>
      <c r="F197" s="354" t="str">
        <f t="shared" ref="F197:F260" si="74">MID(H197,5,1)</f>
        <v>B</v>
      </c>
      <c r="G197" s="355" t="str">
        <f t="shared" ref="G197:G260" si="75">RIGHT(H197,2)</f>
        <v>01</v>
      </c>
      <c r="H197" s="232" t="s">
        <v>546</v>
      </c>
      <c r="I197" s="232" t="s">
        <v>3242</v>
      </c>
      <c r="J197" s="233">
        <v>46254</v>
      </c>
      <c r="K197" s="233">
        <v>47689</v>
      </c>
      <c r="L197" s="234">
        <v>550027259</v>
      </c>
      <c r="M197" s="232" t="str">
        <f>IF(ISNA(VLOOKUP(L197,'MASTER DATA'!$A$1:$B$192,2,0)),"",VLOOKUP(L197,'MASTER DATA'!$A$1:$B$192,2,0))</f>
        <v>Gadus S2 V220 2_1*770kg_A227</v>
      </c>
      <c r="N197" s="232">
        <v>1</v>
      </c>
      <c r="O197" s="232">
        <f t="shared" ref="O197:O260" si="76">(V197-P197)/Q197</f>
        <v>1</v>
      </c>
      <c r="P197" s="232">
        <f t="shared" ref="P197:P260" si="77">MOD(V197,Q197)</f>
        <v>0</v>
      </c>
      <c r="Q197" s="232">
        <f>VLOOKUP(L197,'MASTER DATA'!$A$1:$E$192,5,0)</f>
        <v>1</v>
      </c>
      <c r="R197" s="234">
        <f>SUMIF('picking of the day'!$H$4:$H$358,WMS!H197&amp;WMS!L197,'picking of the day'!$E$4:$E$358)</f>
        <v>0</v>
      </c>
      <c r="U197" s="114">
        <f>IF(ISNA(VLOOKUP(H197,'data putaway'!$A$1:$E$530,3,0)),0,VLOOKUP(H197,'data putaway'!$A$1:$E$530,3,0))</f>
        <v>0</v>
      </c>
      <c r="V197" s="354">
        <f t="shared" ref="V197:V260" si="78">(N197+T197+U197)-(R197+S197)</f>
        <v>1</v>
      </c>
      <c r="W197" s="114">
        <f>IF(ISNA(VLOOKUP(H197,'data putaway'!$A$1:$E$530,2,0)),0,VLOOKUP(H197,'data putaway'!$A$1:$E$530,2,0))</f>
        <v>0</v>
      </c>
      <c r="X197" s="354" t="b">
        <f t="shared" ref="X197:X260" si="79">W197=L197</f>
        <v>0</v>
      </c>
      <c r="Y197" s="354">
        <f>IF(ISNA(VLOOKUP(H197,'data putaway'!$A$1:$E$530,4,0)),0,VLOOKUP(H197,'data putaway'!$A$1:$E$530,4,0))</f>
        <v>0</v>
      </c>
      <c r="Z197" s="113">
        <f>IF(ISNA(VLOOKUP(H197,'data putaway'!$A$1:$E$530,5,0)),0,VLOOKUP(H197,'data putaway'!$A$1:$E$530,5,0))</f>
        <v>0</v>
      </c>
      <c r="AA197" s="354" t="b">
        <f t="shared" ref="AA197:AA260" si="80">Y197=I197</f>
        <v>0</v>
      </c>
      <c r="AB197" s="354" t="b">
        <f t="shared" ref="AB197:AB260" si="81">Z197=K197</f>
        <v>0</v>
      </c>
      <c r="AC197" s="356" t="str">
        <f t="shared" ref="AC197:AC260" ca="1" si="82">IF(J197="","",DATEDIF(J197,NOW(),"ym")&amp;" Month"&amp;",  "&amp;DATEDIF(J197,NOW(),"md")&amp;" Days")</f>
        <v>0 Month,  29 Days</v>
      </c>
      <c r="AD197" s="114" t="str">
        <f t="shared" ca="1" si="66"/>
        <v>3 Year, 10 Month, 7 Days</v>
      </c>
      <c r="AE197" s="114">
        <f t="shared" ref="AE197:AE260" si="83">N197+U197</f>
        <v>1</v>
      </c>
      <c r="AF197" s="114">
        <f t="shared" ref="AF197:AF260" si="84">IF(V197&gt;0,1,0)</f>
        <v>1</v>
      </c>
      <c r="AG197" s="354" t="str">
        <f t="shared" ref="AG197:AG260" si="85">D197&amp;E197</f>
        <v>CB01</v>
      </c>
      <c r="AH197" s="114">
        <f>IF(ISNA(VLOOKUP(L197,'MASTER DATA'!$A$1:$F$192,6,0)),0,VLOOKUP(L197,'MASTER DATA'!$A$1:$F$192,6,0))*AE197</f>
        <v>770</v>
      </c>
      <c r="AI197" s="354" t="str">
        <f>VLOOKUP($D197,'warehouse mapping'!$AN$7:$AO$17,2,0)</f>
        <v>Aktif</v>
      </c>
      <c r="AJ197" s="114">
        <f t="shared" si="70"/>
        <v>0</v>
      </c>
      <c r="AK197" s="354" t="str">
        <f t="shared" si="71"/>
        <v/>
      </c>
      <c r="AL197" s="354" t="s">
        <v>3206</v>
      </c>
      <c r="AM197" s="354">
        <f t="shared" ref="AM197:AM260" si="86">COUNTIF($H$5:$H$2564,H197)</f>
        <v>1</v>
      </c>
      <c r="AN197" s="354" t="b">
        <f t="shared" ref="AN197:AN261" si="87">ISNUMBER(V197)</f>
        <v>1</v>
      </c>
    </row>
    <row r="198" spans="1:40" s="354" customFormat="1">
      <c r="A198" s="354" t="str">
        <f t="shared" si="67"/>
        <v>CB01B02550027259</v>
      </c>
      <c r="B198" s="354">
        <f t="shared" si="68"/>
        <v>0</v>
      </c>
      <c r="C198" s="354">
        <f t="shared" si="69"/>
        <v>0</v>
      </c>
      <c r="D198" s="354" t="str">
        <f t="shared" si="72"/>
        <v>CB</v>
      </c>
      <c r="E198" s="354" t="str">
        <f t="shared" si="73"/>
        <v>01</v>
      </c>
      <c r="F198" s="354" t="str">
        <f t="shared" si="74"/>
        <v>B</v>
      </c>
      <c r="G198" s="355" t="str">
        <f t="shared" si="75"/>
        <v>02</v>
      </c>
      <c r="H198" s="232" t="s">
        <v>547</v>
      </c>
      <c r="I198" s="232" t="s">
        <v>3242</v>
      </c>
      <c r="J198" s="233">
        <v>46254</v>
      </c>
      <c r="K198" s="233">
        <v>47689</v>
      </c>
      <c r="L198" s="234">
        <v>550027259</v>
      </c>
      <c r="M198" s="232" t="str">
        <f>IF(ISNA(VLOOKUP(L198,'MASTER DATA'!$A$1:$B$192,2,0)),"",VLOOKUP(L198,'MASTER DATA'!$A$1:$B$192,2,0))</f>
        <v>Gadus S2 V220 2_1*770kg_A227</v>
      </c>
      <c r="N198" s="232">
        <v>1</v>
      </c>
      <c r="O198" s="232">
        <f t="shared" si="76"/>
        <v>1</v>
      </c>
      <c r="P198" s="232">
        <f t="shared" si="77"/>
        <v>0</v>
      </c>
      <c r="Q198" s="232">
        <f>VLOOKUP(L198,'MASTER DATA'!$A$1:$E$192,5,0)</f>
        <v>1</v>
      </c>
      <c r="R198" s="234">
        <f>SUMIF('picking of the day'!$H$4:$H$358,WMS!H198&amp;WMS!L198,'picking of the day'!$E$4:$E$358)</f>
        <v>0</v>
      </c>
      <c r="U198" s="114">
        <f>IF(ISNA(VLOOKUP(H198,'data putaway'!$A$1:$E$530,3,0)),0,VLOOKUP(H198,'data putaway'!$A$1:$E$530,3,0))</f>
        <v>0</v>
      </c>
      <c r="V198" s="354">
        <f t="shared" si="78"/>
        <v>1</v>
      </c>
      <c r="W198" s="114">
        <f>IF(ISNA(VLOOKUP(H198,'data putaway'!$A$1:$E$530,2,0)),0,VLOOKUP(H198,'data putaway'!$A$1:$E$530,2,0))</f>
        <v>0</v>
      </c>
      <c r="X198" s="354" t="b">
        <f t="shared" si="79"/>
        <v>0</v>
      </c>
      <c r="Y198" s="354">
        <f>IF(ISNA(VLOOKUP(H198,'data putaway'!$A$1:$E$530,4,0)),0,VLOOKUP(H198,'data putaway'!$A$1:$E$530,4,0))</f>
        <v>0</v>
      </c>
      <c r="Z198" s="113">
        <f>IF(ISNA(VLOOKUP(H198,'data putaway'!$A$1:$E$530,5,0)),0,VLOOKUP(H198,'data putaway'!$A$1:$E$530,5,0))</f>
        <v>0</v>
      </c>
      <c r="AA198" s="354" t="b">
        <f t="shared" si="80"/>
        <v>0</v>
      </c>
      <c r="AB198" s="354" t="b">
        <f t="shared" si="81"/>
        <v>0</v>
      </c>
      <c r="AC198" s="356" t="str">
        <f t="shared" ca="1" si="82"/>
        <v>0 Month,  29 Days</v>
      </c>
      <c r="AD198" s="114" t="str">
        <f t="shared" ca="1" si="66"/>
        <v>3 Year, 10 Month, 7 Days</v>
      </c>
      <c r="AE198" s="114">
        <f t="shared" si="83"/>
        <v>1</v>
      </c>
      <c r="AF198" s="114">
        <f t="shared" si="84"/>
        <v>1</v>
      </c>
      <c r="AG198" s="354" t="str">
        <f t="shared" si="85"/>
        <v>CB01</v>
      </c>
      <c r="AH198" s="114">
        <f>IF(ISNA(VLOOKUP(L198,'MASTER DATA'!$A$1:$F$192,6,0)),0,VLOOKUP(L198,'MASTER DATA'!$A$1:$F$192,6,0))*AE198</f>
        <v>770</v>
      </c>
      <c r="AI198" s="354" t="str">
        <f>VLOOKUP($D198,'warehouse mapping'!$AN$7:$AO$17,2,0)</f>
        <v>Aktif</v>
      </c>
      <c r="AJ198" s="114">
        <f t="shared" si="70"/>
        <v>0</v>
      </c>
      <c r="AK198" s="354" t="str">
        <f t="shared" si="71"/>
        <v/>
      </c>
      <c r="AL198" s="354" t="s">
        <v>170</v>
      </c>
      <c r="AM198" s="354">
        <f t="shared" si="86"/>
        <v>1</v>
      </c>
      <c r="AN198" s="354" t="b">
        <f t="shared" si="87"/>
        <v>1</v>
      </c>
    </row>
    <row r="199" spans="1:40" s="354" customFormat="1">
      <c r="A199" s="354" t="str">
        <f t="shared" si="67"/>
        <v>CB01C01550070613</v>
      </c>
      <c r="B199" s="354">
        <f t="shared" si="68"/>
        <v>0</v>
      </c>
      <c r="C199" s="354">
        <f t="shared" si="69"/>
        <v>0</v>
      </c>
      <c r="D199" s="354" t="str">
        <f t="shared" si="72"/>
        <v>CB</v>
      </c>
      <c r="E199" s="354" t="str">
        <f t="shared" si="73"/>
        <v>01</v>
      </c>
      <c r="F199" s="354" t="str">
        <f t="shared" si="74"/>
        <v>C</v>
      </c>
      <c r="G199" s="355" t="str">
        <f t="shared" si="75"/>
        <v>01</v>
      </c>
      <c r="H199" s="232" t="s">
        <v>548</v>
      </c>
      <c r="I199" s="232" t="s">
        <v>3093</v>
      </c>
      <c r="J199" s="233">
        <v>46190</v>
      </c>
      <c r="K199" s="233">
        <v>47579</v>
      </c>
      <c r="L199" s="234">
        <v>550070613</v>
      </c>
      <c r="M199" s="232" t="str">
        <f>IF(ISNA(VLOOKUP(L199,'MASTER DATA'!$A$1:$B$192,2,0)),"",VLOOKUP(L199,'MASTER DATA'!$A$1:$B$192,2,0))</f>
        <v>HlxHX610W40SP_12*1L_A734</v>
      </c>
      <c r="N199" s="234">
        <v>44</v>
      </c>
      <c r="O199" s="232">
        <f t="shared" si="76"/>
        <v>1</v>
      </c>
      <c r="P199" s="232">
        <f t="shared" si="77"/>
        <v>0</v>
      </c>
      <c r="Q199" s="232">
        <f>VLOOKUP(L199,'MASTER DATA'!$A$1:$E$192,5,0)</f>
        <v>44</v>
      </c>
      <c r="R199" s="234">
        <f>SUMIF('picking of the day'!$H$4:$H$358,WMS!H199&amp;WMS!L199,'picking of the day'!$E$4:$E$358)</f>
        <v>0</v>
      </c>
      <c r="U199" s="114">
        <f>IF(ISNA(VLOOKUP(H199,'data putaway'!$A$1:$E$530,3,0)),0,VLOOKUP(H199,'data putaway'!$A$1:$E$530,3,0))</f>
        <v>0</v>
      </c>
      <c r="V199" s="354">
        <f t="shared" si="78"/>
        <v>44</v>
      </c>
      <c r="W199" s="114">
        <f>IF(ISNA(VLOOKUP(H199,'data putaway'!$A$1:$E$530,2,0)),0,VLOOKUP(H199,'data putaway'!$A$1:$E$530,2,0))</f>
        <v>0</v>
      </c>
      <c r="X199" s="354" t="b">
        <f t="shared" si="79"/>
        <v>0</v>
      </c>
      <c r="Y199" s="354">
        <f>IF(ISNA(VLOOKUP(H199,'data putaway'!$A$1:$E$530,4,0)),0,VLOOKUP(H199,'data putaway'!$A$1:$E$530,4,0))</f>
        <v>0</v>
      </c>
      <c r="Z199" s="113">
        <f>IF(ISNA(VLOOKUP(H199,'data putaway'!$A$1:$E$530,5,0)),0,VLOOKUP(H199,'data putaway'!$A$1:$E$530,5,0))</f>
        <v>0</v>
      </c>
      <c r="AA199" s="354" t="b">
        <f t="shared" si="80"/>
        <v>0</v>
      </c>
      <c r="AB199" s="354" t="b">
        <f t="shared" si="81"/>
        <v>0</v>
      </c>
      <c r="AC199" s="356" t="str">
        <f t="shared" ca="1" si="82"/>
        <v>3 Month,  1 Days</v>
      </c>
      <c r="AD199" s="114" t="str">
        <f t="shared" ca="1" si="66"/>
        <v>3 Year, 6 Month, 19 Days</v>
      </c>
      <c r="AE199" s="114">
        <f t="shared" si="83"/>
        <v>44</v>
      </c>
      <c r="AF199" s="114">
        <f t="shared" si="84"/>
        <v>1</v>
      </c>
      <c r="AG199" s="354" t="str">
        <f t="shared" si="85"/>
        <v>CB01</v>
      </c>
      <c r="AH199" s="114">
        <f>IF(ISNA(VLOOKUP(L199,'MASTER DATA'!$A$1:$F$192,6,0)),0,VLOOKUP(L199,'MASTER DATA'!$A$1:$F$192,6,0))*AE199</f>
        <v>528</v>
      </c>
      <c r="AI199" s="354" t="str">
        <f>VLOOKUP($D199,'warehouse mapping'!$AN$7:$AO$17,2,0)</f>
        <v>Aktif</v>
      </c>
      <c r="AJ199" s="114">
        <f t="shared" si="70"/>
        <v>0</v>
      </c>
      <c r="AK199" s="354" t="str">
        <f t="shared" si="71"/>
        <v/>
      </c>
      <c r="AL199" s="354" t="s">
        <v>3206</v>
      </c>
      <c r="AM199" s="354">
        <f t="shared" si="86"/>
        <v>1</v>
      </c>
      <c r="AN199" s="354" t="b">
        <f t="shared" si="87"/>
        <v>1</v>
      </c>
    </row>
    <row r="200" spans="1:40" s="354" customFormat="1">
      <c r="A200" s="354" t="str">
        <f t="shared" si="67"/>
        <v>CB01C02550047464</v>
      </c>
      <c r="B200" s="354">
        <f t="shared" si="68"/>
        <v>0</v>
      </c>
      <c r="C200" s="354">
        <f t="shared" si="69"/>
        <v>0</v>
      </c>
      <c r="D200" s="354" t="str">
        <f t="shared" si="72"/>
        <v>CB</v>
      </c>
      <c r="E200" s="354" t="str">
        <f t="shared" si="73"/>
        <v>01</v>
      </c>
      <c r="F200" s="354" t="str">
        <f t="shared" si="74"/>
        <v>C</v>
      </c>
      <c r="G200" s="355" t="str">
        <f t="shared" si="75"/>
        <v>02</v>
      </c>
      <c r="H200" s="232" t="s">
        <v>549</v>
      </c>
      <c r="I200" s="232" t="s">
        <v>3240</v>
      </c>
      <c r="J200" s="233">
        <v>46254</v>
      </c>
      <c r="K200" s="233">
        <v>47614</v>
      </c>
      <c r="L200" s="234">
        <v>550047464</v>
      </c>
      <c r="M200" s="232" t="str">
        <f>IF(ISNA(VLOOKUP(L200,'MASTER DATA'!$A$1:$B$192,2,0)),"",VLOOKUP(L200,'MASTER DATA'!$A$1:$B$192,2,0))</f>
        <v>Omala S4 GXV 680_1*209L_A227</v>
      </c>
      <c r="N200" s="234">
        <v>4</v>
      </c>
      <c r="O200" s="232">
        <f t="shared" si="76"/>
        <v>1</v>
      </c>
      <c r="P200" s="232">
        <f t="shared" si="77"/>
        <v>0</v>
      </c>
      <c r="Q200" s="232">
        <f>VLOOKUP(L200,'MASTER DATA'!$A$1:$E$192,5,0)</f>
        <v>4</v>
      </c>
      <c r="R200" s="234">
        <f>SUMIF('picking of the day'!$H$4:$H$358,WMS!H200&amp;WMS!L200,'picking of the day'!$E$4:$E$358)</f>
        <v>0</v>
      </c>
      <c r="U200" s="114">
        <f>IF(ISNA(VLOOKUP(H200,'data putaway'!$A$1:$E$530,3,0)),0,VLOOKUP(H200,'data putaway'!$A$1:$E$530,3,0))</f>
        <v>0</v>
      </c>
      <c r="V200" s="354">
        <f t="shared" si="78"/>
        <v>4</v>
      </c>
      <c r="W200" s="114">
        <f>IF(ISNA(VLOOKUP(H200,'data putaway'!$A$1:$E$530,2,0)),0,VLOOKUP(H200,'data putaway'!$A$1:$E$530,2,0))</f>
        <v>0</v>
      </c>
      <c r="X200" s="354" t="b">
        <f t="shared" si="79"/>
        <v>0</v>
      </c>
      <c r="Y200" s="354">
        <f>IF(ISNA(VLOOKUP(H200,'data putaway'!$A$1:$E$530,4,0)),0,VLOOKUP(H200,'data putaway'!$A$1:$E$530,4,0))</f>
        <v>0</v>
      </c>
      <c r="Z200" s="113">
        <f>IF(ISNA(VLOOKUP(H200,'data putaway'!$A$1:$E$530,5,0)),0,VLOOKUP(H200,'data putaway'!$A$1:$E$530,5,0))</f>
        <v>0</v>
      </c>
      <c r="AA200" s="354" t="b">
        <f t="shared" si="80"/>
        <v>0</v>
      </c>
      <c r="AB200" s="354" t="b">
        <f t="shared" si="81"/>
        <v>0</v>
      </c>
      <c r="AC200" s="356" t="str">
        <f t="shared" ca="1" si="82"/>
        <v>0 Month,  29 Days</v>
      </c>
      <c r="AD200" s="114" t="str">
        <f t="shared" ca="1" si="66"/>
        <v>3 Year, 7 Month, 23 Days</v>
      </c>
      <c r="AE200" s="114">
        <f t="shared" si="83"/>
        <v>4</v>
      </c>
      <c r="AF200" s="114">
        <f t="shared" si="84"/>
        <v>1</v>
      </c>
      <c r="AG200" s="354" t="str">
        <f t="shared" si="85"/>
        <v>CB01</v>
      </c>
      <c r="AH200" s="114">
        <f>IF(ISNA(VLOOKUP(L200,'MASTER DATA'!$A$1:$F$192,6,0)),0,VLOOKUP(L200,'MASTER DATA'!$A$1:$F$192,6,0))*AE200</f>
        <v>836</v>
      </c>
      <c r="AI200" s="354" t="str">
        <f>VLOOKUP($D200,'warehouse mapping'!$AN$7:$AO$17,2,0)</f>
        <v>Aktif</v>
      </c>
      <c r="AJ200" s="114">
        <f t="shared" si="70"/>
        <v>0</v>
      </c>
      <c r="AK200" s="354" t="str">
        <f t="shared" si="71"/>
        <v/>
      </c>
      <c r="AL200" s="354" t="s">
        <v>170</v>
      </c>
      <c r="AM200" s="354">
        <f t="shared" si="86"/>
        <v>1</v>
      </c>
      <c r="AN200" s="354" t="b">
        <f t="shared" si="87"/>
        <v>1</v>
      </c>
    </row>
    <row r="201" spans="1:40" s="354" customFormat="1">
      <c r="A201" s="354" t="str">
        <f t="shared" si="67"/>
        <v>CB01D01550070614</v>
      </c>
      <c r="B201" s="354">
        <f t="shared" si="68"/>
        <v>0</v>
      </c>
      <c r="C201" s="354">
        <f t="shared" si="69"/>
        <v>0</v>
      </c>
      <c r="D201" s="354" t="str">
        <f t="shared" si="72"/>
        <v>CB</v>
      </c>
      <c r="E201" s="354" t="str">
        <f t="shared" si="73"/>
        <v>01</v>
      </c>
      <c r="F201" s="354" t="str">
        <f t="shared" si="74"/>
        <v>D</v>
      </c>
      <c r="G201" s="355" t="str">
        <f t="shared" si="75"/>
        <v>01</v>
      </c>
      <c r="H201" s="232" t="s">
        <v>550</v>
      </c>
      <c r="I201" s="232" t="s">
        <v>3394</v>
      </c>
      <c r="J201" s="233">
        <v>46272</v>
      </c>
      <c r="K201" s="233">
        <v>47715</v>
      </c>
      <c r="L201" s="234">
        <v>550070614</v>
      </c>
      <c r="M201" s="232" t="str">
        <f>IF(ISNA(VLOOKUP(L201,'MASTER DATA'!$A$1:$B$192,2,0)),"",VLOOKUP(L201,'MASTER DATA'!$A$1:$B$192,2,0))</f>
        <v>HlxHX610W40SP_4*4L_A04W</v>
      </c>
      <c r="N201" s="234">
        <v>36</v>
      </c>
      <c r="O201" s="232">
        <f t="shared" si="76"/>
        <v>1</v>
      </c>
      <c r="P201" s="232">
        <f t="shared" si="77"/>
        <v>0</v>
      </c>
      <c r="Q201" s="232">
        <f>VLOOKUP(L201,'MASTER DATA'!$A$1:$E$192,5,0)</f>
        <v>36</v>
      </c>
      <c r="R201" s="234">
        <f>SUMIF('picking of the day'!$H$4:$H$358,WMS!H201&amp;WMS!L201,'picking of the day'!$E$4:$E$358)</f>
        <v>0</v>
      </c>
      <c r="U201" s="114">
        <f>IF(ISNA(VLOOKUP(H201,'data putaway'!$A$1:$E$530,3,0)),0,VLOOKUP(H201,'data putaway'!$A$1:$E$530,3,0))</f>
        <v>0</v>
      </c>
      <c r="V201" s="354">
        <f t="shared" si="78"/>
        <v>36</v>
      </c>
      <c r="W201" s="114">
        <f>IF(ISNA(VLOOKUP(H201,'data putaway'!$A$1:$E$530,2,0)),0,VLOOKUP(H201,'data putaway'!$A$1:$E$530,2,0))</f>
        <v>0</v>
      </c>
      <c r="X201" s="354" t="b">
        <f t="shared" si="79"/>
        <v>0</v>
      </c>
      <c r="Y201" s="354">
        <f>IF(ISNA(VLOOKUP(H201,'data putaway'!$A$1:$E$530,4,0)),0,VLOOKUP(H201,'data putaway'!$A$1:$E$530,4,0))</f>
        <v>0</v>
      </c>
      <c r="Z201" s="113">
        <f>IF(ISNA(VLOOKUP(H201,'data putaway'!$A$1:$E$530,5,0)),0,VLOOKUP(H201,'data putaway'!$A$1:$E$530,5,0))</f>
        <v>0</v>
      </c>
      <c r="AA201" s="354" t="b">
        <f t="shared" si="80"/>
        <v>0</v>
      </c>
      <c r="AB201" s="354" t="b">
        <f t="shared" si="81"/>
        <v>0</v>
      </c>
      <c r="AC201" s="356" t="str">
        <f t="shared" ca="1" si="82"/>
        <v>0 Month,  11 Days</v>
      </c>
      <c r="AD201" s="114" t="str">
        <f t="shared" ca="1" si="66"/>
        <v>3 Year, 11 Month, 2 Days</v>
      </c>
      <c r="AE201" s="114">
        <f t="shared" si="83"/>
        <v>36</v>
      </c>
      <c r="AF201" s="114">
        <f t="shared" si="84"/>
        <v>1</v>
      </c>
      <c r="AG201" s="354" t="str">
        <f t="shared" si="85"/>
        <v>CB01</v>
      </c>
      <c r="AH201" s="114">
        <f>IF(ISNA(VLOOKUP(L201,'MASTER DATA'!$A$1:$F$192,6,0)),0,VLOOKUP(L201,'MASTER DATA'!$A$1:$F$192,6,0))*AE201</f>
        <v>576</v>
      </c>
      <c r="AI201" s="354" t="str">
        <f>VLOOKUP($D201,'warehouse mapping'!$AN$7:$AO$17,2,0)</f>
        <v>Aktif</v>
      </c>
      <c r="AJ201" s="114">
        <f t="shared" si="70"/>
        <v>0</v>
      </c>
      <c r="AK201" s="354" t="str">
        <f t="shared" si="71"/>
        <v/>
      </c>
      <c r="AL201" s="354" t="s">
        <v>170</v>
      </c>
      <c r="AM201" s="354">
        <f t="shared" si="86"/>
        <v>1</v>
      </c>
      <c r="AN201" s="354" t="b">
        <f t="shared" si="87"/>
        <v>1</v>
      </c>
    </row>
    <row r="202" spans="1:40" s="354" customFormat="1">
      <c r="A202" s="354" t="str">
        <f t="shared" si="67"/>
        <v>CB01D02550070614</v>
      </c>
      <c r="B202" s="354">
        <f t="shared" si="68"/>
        <v>0</v>
      </c>
      <c r="C202" s="354">
        <f t="shared" si="69"/>
        <v>0</v>
      </c>
      <c r="D202" s="354" t="str">
        <f t="shared" si="72"/>
        <v>CB</v>
      </c>
      <c r="E202" s="354" t="str">
        <f t="shared" si="73"/>
        <v>01</v>
      </c>
      <c r="F202" s="354" t="str">
        <f t="shared" si="74"/>
        <v>D</v>
      </c>
      <c r="G202" s="355" t="str">
        <f t="shared" si="75"/>
        <v>02</v>
      </c>
      <c r="H202" s="232" t="s">
        <v>551</v>
      </c>
      <c r="I202" s="232" t="s">
        <v>3394</v>
      </c>
      <c r="J202" s="233">
        <v>46272</v>
      </c>
      <c r="K202" s="233">
        <v>47715</v>
      </c>
      <c r="L202" s="234">
        <v>550070614</v>
      </c>
      <c r="M202" s="232" t="str">
        <f>IF(ISNA(VLOOKUP(L202,'MASTER DATA'!$A$1:$B$192,2,0)),"",VLOOKUP(L202,'MASTER DATA'!$A$1:$B$192,2,0))</f>
        <v>HlxHX610W40SP_4*4L_A04W</v>
      </c>
      <c r="N202" s="234">
        <v>36</v>
      </c>
      <c r="O202" s="232">
        <f t="shared" si="76"/>
        <v>1</v>
      </c>
      <c r="P202" s="232">
        <f t="shared" si="77"/>
        <v>0</v>
      </c>
      <c r="Q202" s="232">
        <f>VLOOKUP(L202,'MASTER DATA'!$A$1:$E$192,5,0)</f>
        <v>36</v>
      </c>
      <c r="R202" s="234">
        <f>SUMIF('picking of the day'!$H$4:$H$358,WMS!H202&amp;WMS!L202,'picking of the day'!$E$4:$E$358)</f>
        <v>0</v>
      </c>
      <c r="U202" s="114">
        <f>IF(ISNA(VLOOKUP(H202,'data putaway'!$A$1:$E$530,3,0)),0,VLOOKUP(H202,'data putaway'!$A$1:$E$530,3,0))</f>
        <v>0</v>
      </c>
      <c r="V202" s="354">
        <f t="shared" si="78"/>
        <v>36</v>
      </c>
      <c r="W202" s="114">
        <f>IF(ISNA(VLOOKUP(H202,'data putaway'!$A$1:$E$530,2,0)),0,VLOOKUP(H202,'data putaway'!$A$1:$E$530,2,0))</f>
        <v>0</v>
      </c>
      <c r="X202" s="354" t="b">
        <f t="shared" si="79"/>
        <v>0</v>
      </c>
      <c r="Y202" s="354">
        <f>IF(ISNA(VLOOKUP(H202,'data putaway'!$A$1:$E$530,4,0)),0,VLOOKUP(H202,'data putaway'!$A$1:$E$530,4,0))</f>
        <v>0</v>
      </c>
      <c r="Z202" s="113">
        <f>IF(ISNA(VLOOKUP(H202,'data putaway'!$A$1:$E$530,5,0)),0,VLOOKUP(H202,'data putaway'!$A$1:$E$530,5,0))</f>
        <v>0</v>
      </c>
      <c r="AA202" s="354" t="b">
        <f t="shared" si="80"/>
        <v>0</v>
      </c>
      <c r="AB202" s="354" t="b">
        <f t="shared" si="81"/>
        <v>0</v>
      </c>
      <c r="AC202" s="356" t="str">
        <f t="shared" ca="1" si="82"/>
        <v>0 Month,  11 Days</v>
      </c>
      <c r="AD202" s="114" t="str">
        <f t="shared" ca="1" si="66"/>
        <v>3 Year, 11 Month, 2 Days</v>
      </c>
      <c r="AE202" s="114">
        <f t="shared" si="83"/>
        <v>36</v>
      </c>
      <c r="AF202" s="114">
        <f t="shared" si="84"/>
        <v>1</v>
      </c>
      <c r="AG202" s="354" t="str">
        <f t="shared" si="85"/>
        <v>CB01</v>
      </c>
      <c r="AH202" s="114">
        <f>IF(ISNA(VLOOKUP(L202,'MASTER DATA'!$A$1:$F$192,6,0)),0,VLOOKUP(L202,'MASTER DATA'!$A$1:$F$192,6,0))*AE202</f>
        <v>576</v>
      </c>
      <c r="AI202" s="354" t="str">
        <f>VLOOKUP($D202,'warehouse mapping'!$AN$7:$AO$17,2,0)</f>
        <v>Aktif</v>
      </c>
      <c r="AJ202" s="114">
        <f t="shared" si="70"/>
        <v>0</v>
      </c>
      <c r="AK202" s="354" t="str">
        <f t="shared" si="71"/>
        <v/>
      </c>
      <c r="AL202" s="354" t="s">
        <v>170</v>
      </c>
      <c r="AM202" s="354">
        <f t="shared" si="86"/>
        <v>1</v>
      </c>
      <c r="AN202" s="354" t="b">
        <f t="shared" si="87"/>
        <v>1</v>
      </c>
    </row>
    <row r="203" spans="1:40" s="354" customFormat="1">
      <c r="A203" s="354" t="str">
        <f t="shared" si="67"/>
        <v>CB01E01550070614</v>
      </c>
      <c r="B203" s="354">
        <f t="shared" si="68"/>
        <v>0</v>
      </c>
      <c r="C203" s="354">
        <f t="shared" si="69"/>
        <v>0</v>
      </c>
      <c r="D203" s="354" t="str">
        <f t="shared" si="72"/>
        <v>CB</v>
      </c>
      <c r="E203" s="354" t="str">
        <f t="shared" si="73"/>
        <v>01</v>
      </c>
      <c r="F203" s="354" t="str">
        <f t="shared" si="74"/>
        <v>E</v>
      </c>
      <c r="G203" s="355" t="str">
        <f t="shared" si="75"/>
        <v>01</v>
      </c>
      <c r="H203" s="232" t="s">
        <v>552</v>
      </c>
      <c r="I203" s="232" t="s">
        <v>3394</v>
      </c>
      <c r="J203" s="233">
        <v>46272</v>
      </c>
      <c r="K203" s="233">
        <v>47715</v>
      </c>
      <c r="L203" s="234">
        <v>550070614</v>
      </c>
      <c r="M203" s="232" t="str">
        <f>IF(ISNA(VLOOKUP(L203,'MASTER DATA'!$A$1:$B$192,2,0)),"",VLOOKUP(L203,'MASTER DATA'!$A$1:$B$192,2,0))</f>
        <v>HlxHX610W40SP_4*4L_A04W</v>
      </c>
      <c r="N203" s="234">
        <v>36</v>
      </c>
      <c r="O203" s="232">
        <f t="shared" si="76"/>
        <v>1</v>
      </c>
      <c r="P203" s="232">
        <f t="shared" si="77"/>
        <v>0</v>
      </c>
      <c r="Q203" s="232">
        <f>VLOOKUP(L203,'MASTER DATA'!$A$1:$E$192,5,0)</f>
        <v>36</v>
      </c>
      <c r="R203" s="234">
        <f>SUMIF('picking of the day'!$H$4:$H$358,WMS!H203&amp;WMS!L203,'picking of the day'!$E$4:$E$358)</f>
        <v>0</v>
      </c>
      <c r="U203" s="114">
        <f>IF(ISNA(VLOOKUP(H203,'data putaway'!$A$1:$E$530,3,0)),0,VLOOKUP(H203,'data putaway'!$A$1:$E$530,3,0))</f>
        <v>0</v>
      </c>
      <c r="V203" s="354">
        <f t="shared" si="78"/>
        <v>36</v>
      </c>
      <c r="W203" s="114">
        <f>IF(ISNA(VLOOKUP(H203,'data putaway'!$A$1:$E$530,2,0)),0,VLOOKUP(H203,'data putaway'!$A$1:$E$530,2,0))</f>
        <v>0</v>
      </c>
      <c r="X203" s="354" t="b">
        <f t="shared" si="79"/>
        <v>0</v>
      </c>
      <c r="Y203" s="354">
        <f>IF(ISNA(VLOOKUP(H203,'data putaway'!$A$1:$E$530,4,0)),0,VLOOKUP(H203,'data putaway'!$A$1:$E$530,4,0))</f>
        <v>0</v>
      </c>
      <c r="Z203" s="113">
        <f>IF(ISNA(VLOOKUP(H203,'data putaway'!$A$1:$E$530,5,0)),0,VLOOKUP(H203,'data putaway'!$A$1:$E$530,5,0))</f>
        <v>0</v>
      </c>
      <c r="AA203" s="354" t="b">
        <f t="shared" si="80"/>
        <v>0</v>
      </c>
      <c r="AB203" s="354" t="b">
        <f t="shared" si="81"/>
        <v>0</v>
      </c>
      <c r="AC203" s="356" t="str">
        <f t="shared" ca="1" si="82"/>
        <v>0 Month,  11 Days</v>
      </c>
      <c r="AD203" s="114" t="str">
        <f t="shared" ca="1" si="66"/>
        <v>3 Year, 11 Month, 2 Days</v>
      </c>
      <c r="AE203" s="114">
        <f t="shared" si="83"/>
        <v>36</v>
      </c>
      <c r="AF203" s="114">
        <f t="shared" si="84"/>
        <v>1</v>
      </c>
      <c r="AG203" s="354" t="str">
        <f t="shared" si="85"/>
        <v>CB01</v>
      </c>
      <c r="AH203" s="114">
        <f>IF(ISNA(VLOOKUP(L203,'MASTER DATA'!$A$1:$F$192,6,0)),0,VLOOKUP(L203,'MASTER DATA'!$A$1:$F$192,6,0))*AE203</f>
        <v>576</v>
      </c>
      <c r="AI203" s="354" t="str">
        <f>VLOOKUP($D203,'warehouse mapping'!$AN$7:$AO$17,2,0)</f>
        <v>Aktif</v>
      </c>
      <c r="AJ203" s="114">
        <f t="shared" si="70"/>
        <v>0</v>
      </c>
      <c r="AK203" s="354" t="str">
        <f t="shared" si="71"/>
        <v/>
      </c>
      <c r="AL203" s="354" t="s">
        <v>170</v>
      </c>
      <c r="AM203" s="354">
        <f t="shared" si="86"/>
        <v>1</v>
      </c>
      <c r="AN203" s="354" t="b">
        <f t="shared" si="87"/>
        <v>1</v>
      </c>
    </row>
    <row r="204" spans="1:40" s="354" customFormat="1">
      <c r="A204" s="354" t="str">
        <f t="shared" si="67"/>
        <v>CB01E02550070614</v>
      </c>
      <c r="B204" s="354">
        <f t="shared" si="68"/>
        <v>0</v>
      </c>
      <c r="C204" s="354">
        <f t="shared" si="69"/>
        <v>0</v>
      </c>
      <c r="D204" s="354" t="str">
        <f t="shared" si="72"/>
        <v>CB</v>
      </c>
      <c r="E204" s="354" t="str">
        <f t="shared" si="73"/>
        <v>01</v>
      </c>
      <c r="F204" s="354" t="str">
        <f t="shared" si="74"/>
        <v>E</v>
      </c>
      <c r="G204" s="355" t="str">
        <f t="shared" si="75"/>
        <v>02</v>
      </c>
      <c r="H204" s="232" t="s">
        <v>553</v>
      </c>
      <c r="I204" s="232" t="s">
        <v>3394</v>
      </c>
      <c r="J204" s="233">
        <v>46272</v>
      </c>
      <c r="K204" s="233">
        <v>47715</v>
      </c>
      <c r="L204" s="234">
        <v>550070614</v>
      </c>
      <c r="M204" s="232" t="str">
        <f>IF(ISNA(VLOOKUP(L204,'MASTER DATA'!$A$1:$B$192,2,0)),"",VLOOKUP(L204,'MASTER DATA'!$A$1:$B$192,2,0))</f>
        <v>HlxHX610W40SP_4*4L_A04W</v>
      </c>
      <c r="N204" s="234">
        <v>36</v>
      </c>
      <c r="O204" s="232">
        <f t="shared" si="76"/>
        <v>1</v>
      </c>
      <c r="P204" s="232">
        <f t="shared" si="77"/>
        <v>0</v>
      </c>
      <c r="Q204" s="232">
        <f>VLOOKUP(L204,'MASTER DATA'!$A$1:$E$192,5,0)</f>
        <v>36</v>
      </c>
      <c r="R204" s="234">
        <f>SUMIF('picking of the day'!$H$4:$H$358,WMS!H204&amp;WMS!L204,'picking of the day'!$E$4:$E$358)</f>
        <v>0</v>
      </c>
      <c r="U204" s="114">
        <f>IF(ISNA(VLOOKUP(H204,'data putaway'!$A$1:$E$530,3,0)),0,VLOOKUP(H204,'data putaway'!$A$1:$E$530,3,0))</f>
        <v>0</v>
      </c>
      <c r="V204" s="354">
        <f t="shared" si="78"/>
        <v>36</v>
      </c>
      <c r="W204" s="114">
        <f>IF(ISNA(VLOOKUP(H204,'data putaway'!$A$1:$E$530,2,0)),0,VLOOKUP(H204,'data putaway'!$A$1:$E$530,2,0))</f>
        <v>0</v>
      </c>
      <c r="X204" s="354" t="b">
        <f t="shared" si="79"/>
        <v>0</v>
      </c>
      <c r="Y204" s="354">
        <f>IF(ISNA(VLOOKUP(H204,'data putaway'!$A$1:$E$530,4,0)),0,VLOOKUP(H204,'data putaway'!$A$1:$E$530,4,0))</f>
        <v>0</v>
      </c>
      <c r="Z204" s="113">
        <f>IF(ISNA(VLOOKUP(H204,'data putaway'!$A$1:$E$530,5,0)),0,VLOOKUP(H204,'data putaway'!$A$1:$E$530,5,0))</f>
        <v>0</v>
      </c>
      <c r="AA204" s="354" t="b">
        <f t="shared" si="80"/>
        <v>0</v>
      </c>
      <c r="AB204" s="354" t="b">
        <f t="shared" si="81"/>
        <v>0</v>
      </c>
      <c r="AC204" s="356" t="str">
        <f t="shared" ca="1" si="82"/>
        <v>0 Month,  11 Days</v>
      </c>
      <c r="AD204" s="114" t="str">
        <f t="shared" ca="1" si="66"/>
        <v>3 Year, 11 Month, 2 Days</v>
      </c>
      <c r="AE204" s="114">
        <f t="shared" si="83"/>
        <v>36</v>
      </c>
      <c r="AF204" s="114">
        <f t="shared" si="84"/>
        <v>1</v>
      </c>
      <c r="AG204" s="354" t="str">
        <f t="shared" si="85"/>
        <v>CB01</v>
      </c>
      <c r="AH204" s="114">
        <f>IF(ISNA(VLOOKUP(L204,'MASTER DATA'!$A$1:$F$192,6,0)),0,VLOOKUP(L204,'MASTER DATA'!$A$1:$F$192,6,0))*AE204</f>
        <v>576</v>
      </c>
      <c r="AI204" s="354" t="str">
        <f>VLOOKUP($D204,'warehouse mapping'!$AN$7:$AO$17,2,0)</f>
        <v>Aktif</v>
      </c>
      <c r="AJ204" s="114">
        <f t="shared" si="70"/>
        <v>0</v>
      </c>
      <c r="AK204" s="354" t="str">
        <f t="shared" si="71"/>
        <v/>
      </c>
      <c r="AL204" s="354" t="s">
        <v>3206</v>
      </c>
      <c r="AM204" s="354">
        <f t="shared" si="86"/>
        <v>1</v>
      </c>
      <c r="AN204" s="354" t="b">
        <f t="shared" si="87"/>
        <v>1</v>
      </c>
    </row>
    <row r="205" spans="1:40" s="354" customFormat="1">
      <c r="A205" s="354" t="str">
        <f t="shared" si="67"/>
        <v>CB02A01550040071</v>
      </c>
      <c r="B205" s="354">
        <f t="shared" si="68"/>
        <v>0</v>
      </c>
      <c r="C205" s="354">
        <f t="shared" si="69"/>
        <v>0</v>
      </c>
      <c r="D205" s="354" t="str">
        <f t="shared" si="72"/>
        <v>CB</v>
      </c>
      <c r="E205" s="354" t="str">
        <f t="shared" si="73"/>
        <v>02</v>
      </c>
      <c r="F205" s="354" t="str">
        <f t="shared" si="74"/>
        <v>A</v>
      </c>
      <c r="G205" s="355" t="str">
        <f t="shared" si="75"/>
        <v>01</v>
      </c>
      <c r="H205" s="232" t="s">
        <v>554</v>
      </c>
      <c r="I205" s="232" t="s">
        <v>3229</v>
      </c>
      <c r="J205" s="233">
        <v>46245</v>
      </c>
      <c r="K205" s="233">
        <v>47567</v>
      </c>
      <c r="L205" s="234">
        <v>550040071</v>
      </c>
      <c r="M205" s="232" t="str">
        <f>IF(ISNA(VLOOKUP(L205,'MASTER DATA'!$A$1:$B$192,2,0)),"",VLOOKUP(L205,'MASTER DATA'!$A$1:$B$192,2,0))</f>
        <v>Diala S4 ZX-I_1*209L_A227</v>
      </c>
      <c r="N205" s="232">
        <v>4</v>
      </c>
      <c r="O205" s="232">
        <f t="shared" si="76"/>
        <v>1</v>
      </c>
      <c r="P205" s="232">
        <f t="shared" si="77"/>
        <v>0</v>
      </c>
      <c r="Q205" s="232">
        <f>VLOOKUP(L205,'MASTER DATA'!$A$1:$E$192,5,0)</f>
        <v>4</v>
      </c>
      <c r="R205" s="234">
        <f>SUMIF('picking of the day'!$H$4:$H$358,WMS!H205&amp;WMS!L205,'picking of the day'!$E$4:$E$358)</f>
        <v>0</v>
      </c>
      <c r="U205" s="114">
        <f>IF(ISNA(VLOOKUP(H205,'data putaway'!$A$1:$E$530,3,0)),0,VLOOKUP(H205,'data putaway'!$A$1:$E$530,3,0))</f>
        <v>0</v>
      </c>
      <c r="V205" s="354">
        <f t="shared" si="78"/>
        <v>4</v>
      </c>
      <c r="W205" s="114">
        <f>IF(ISNA(VLOOKUP(H205,'data putaway'!$A$1:$E$530,2,0)),0,VLOOKUP(H205,'data putaway'!$A$1:$E$530,2,0))</f>
        <v>0</v>
      </c>
      <c r="X205" s="354" t="b">
        <f t="shared" si="79"/>
        <v>0</v>
      </c>
      <c r="Y205" s="354">
        <f>IF(ISNA(VLOOKUP(H205,'data putaway'!$A$1:$E$530,4,0)),0,VLOOKUP(H205,'data putaway'!$A$1:$E$530,4,0))</f>
        <v>0</v>
      </c>
      <c r="Z205" s="113">
        <f>IF(ISNA(VLOOKUP(H205,'data putaway'!$A$1:$E$530,5,0)),0,VLOOKUP(H205,'data putaway'!$A$1:$E$530,5,0))</f>
        <v>0</v>
      </c>
      <c r="AA205" s="354" t="b">
        <f t="shared" si="80"/>
        <v>0</v>
      </c>
      <c r="AB205" s="354" t="b">
        <f t="shared" si="81"/>
        <v>0</v>
      </c>
      <c r="AC205" s="356" t="str">
        <f t="shared" ca="1" si="82"/>
        <v>1 Month,  7 Days</v>
      </c>
      <c r="AD205" s="114" t="str">
        <f t="shared" ca="1" si="66"/>
        <v>3 Year, 6 Month, 7 Days</v>
      </c>
      <c r="AE205" s="114">
        <f t="shared" si="83"/>
        <v>4</v>
      </c>
      <c r="AF205" s="114">
        <f t="shared" si="84"/>
        <v>1</v>
      </c>
      <c r="AG205" s="354" t="str">
        <f t="shared" si="85"/>
        <v>CB02</v>
      </c>
      <c r="AH205" s="114">
        <f>IF(ISNA(VLOOKUP(L205,'MASTER DATA'!$A$1:$F$192,6,0)),0,VLOOKUP(L205,'MASTER DATA'!$A$1:$F$192,6,0))*AE205</f>
        <v>836</v>
      </c>
      <c r="AI205" s="354" t="str">
        <f>VLOOKUP($D205,'warehouse mapping'!$AN$7:$AO$17,2,0)</f>
        <v>Aktif</v>
      </c>
      <c r="AJ205" s="114">
        <f t="shared" si="70"/>
        <v>0</v>
      </c>
      <c r="AK205" s="354" t="str">
        <f t="shared" si="71"/>
        <v/>
      </c>
      <c r="AL205" s="354" t="s">
        <v>3025</v>
      </c>
      <c r="AM205" s="354">
        <f t="shared" si="86"/>
        <v>1</v>
      </c>
      <c r="AN205" s="354" t="b">
        <f t="shared" si="87"/>
        <v>1</v>
      </c>
    </row>
    <row r="206" spans="1:40" s="354" customFormat="1">
      <c r="A206" s="354" t="str">
        <f t="shared" si="67"/>
        <v>CB02A02550040071</v>
      </c>
      <c r="B206" s="354">
        <f t="shared" si="68"/>
        <v>0</v>
      </c>
      <c r="C206" s="354">
        <f t="shared" si="69"/>
        <v>0</v>
      </c>
      <c r="D206" s="354" t="str">
        <f t="shared" si="72"/>
        <v>CB</v>
      </c>
      <c r="E206" s="354" t="str">
        <f t="shared" si="73"/>
        <v>02</v>
      </c>
      <c r="F206" s="354" t="str">
        <f t="shared" si="74"/>
        <v>A</v>
      </c>
      <c r="G206" s="355" t="str">
        <f t="shared" si="75"/>
        <v>02</v>
      </c>
      <c r="H206" s="232" t="s">
        <v>555</v>
      </c>
      <c r="I206" s="232" t="s">
        <v>3229</v>
      </c>
      <c r="J206" s="233">
        <v>46245</v>
      </c>
      <c r="K206" s="233">
        <v>47567</v>
      </c>
      <c r="L206" s="234">
        <v>550040071</v>
      </c>
      <c r="M206" s="232" t="str">
        <f>IF(ISNA(VLOOKUP(L206,'MASTER DATA'!$A$1:$B$192,2,0)),"",VLOOKUP(L206,'MASTER DATA'!$A$1:$B$192,2,0))</f>
        <v>Diala S4 ZX-I_1*209L_A227</v>
      </c>
      <c r="N206" s="232">
        <v>4</v>
      </c>
      <c r="O206" s="232">
        <f t="shared" si="76"/>
        <v>1</v>
      </c>
      <c r="P206" s="232">
        <f t="shared" si="77"/>
        <v>0</v>
      </c>
      <c r="Q206" s="232">
        <f>VLOOKUP(L206,'MASTER DATA'!$A$1:$E$192,5,0)</f>
        <v>4</v>
      </c>
      <c r="R206" s="234">
        <f>SUMIF('picking of the day'!$H$4:$H$358,WMS!H206&amp;WMS!L206,'picking of the day'!$E$4:$E$358)</f>
        <v>0</v>
      </c>
      <c r="U206" s="114">
        <f>IF(ISNA(VLOOKUP(H206,'data putaway'!$A$1:$E$530,3,0)),0,VLOOKUP(H206,'data putaway'!$A$1:$E$530,3,0))</f>
        <v>0</v>
      </c>
      <c r="V206" s="354">
        <f t="shared" si="78"/>
        <v>4</v>
      </c>
      <c r="W206" s="114">
        <f>IF(ISNA(VLOOKUP(H206,'data putaway'!$A$1:$E$530,2,0)),0,VLOOKUP(H206,'data putaway'!$A$1:$E$530,2,0))</f>
        <v>0</v>
      </c>
      <c r="X206" s="354" t="b">
        <f t="shared" si="79"/>
        <v>0</v>
      </c>
      <c r="Y206" s="354">
        <f>IF(ISNA(VLOOKUP(H206,'data putaway'!$A$1:$E$530,4,0)),0,VLOOKUP(H206,'data putaway'!$A$1:$E$530,4,0))</f>
        <v>0</v>
      </c>
      <c r="Z206" s="113">
        <f>IF(ISNA(VLOOKUP(H206,'data putaway'!$A$1:$E$530,5,0)),0,VLOOKUP(H206,'data putaway'!$A$1:$E$530,5,0))</f>
        <v>0</v>
      </c>
      <c r="AA206" s="354" t="b">
        <f t="shared" si="80"/>
        <v>0</v>
      </c>
      <c r="AB206" s="354" t="b">
        <f t="shared" si="81"/>
        <v>0</v>
      </c>
      <c r="AC206" s="356" t="str">
        <f t="shared" ca="1" si="82"/>
        <v>1 Month,  7 Days</v>
      </c>
      <c r="AD206" s="114" t="str">
        <f t="shared" ca="1" si="66"/>
        <v>3 Year, 6 Month, 7 Days</v>
      </c>
      <c r="AE206" s="114">
        <f t="shared" si="83"/>
        <v>4</v>
      </c>
      <c r="AF206" s="114">
        <f t="shared" si="84"/>
        <v>1</v>
      </c>
      <c r="AG206" s="354" t="str">
        <f t="shared" si="85"/>
        <v>CB02</v>
      </c>
      <c r="AH206" s="114">
        <f>IF(ISNA(VLOOKUP(L206,'MASTER DATA'!$A$1:$F$192,6,0)),0,VLOOKUP(L206,'MASTER DATA'!$A$1:$F$192,6,0))*AE206</f>
        <v>836</v>
      </c>
      <c r="AI206" s="354" t="str">
        <f>VLOOKUP($D206,'warehouse mapping'!$AN$7:$AO$17,2,0)</f>
        <v>Aktif</v>
      </c>
      <c r="AJ206" s="114">
        <f t="shared" si="70"/>
        <v>0</v>
      </c>
      <c r="AK206" s="354" t="str">
        <f t="shared" si="71"/>
        <v/>
      </c>
      <c r="AL206" s="354" t="s">
        <v>3205</v>
      </c>
      <c r="AM206" s="354">
        <f t="shared" si="86"/>
        <v>1</v>
      </c>
      <c r="AN206" s="354" t="b">
        <f t="shared" si="87"/>
        <v>1</v>
      </c>
    </row>
    <row r="207" spans="1:40" s="354" customFormat="1">
      <c r="A207" s="354" t="str">
        <f t="shared" si="67"/>
        <v>CB02B01550062285</v>
      </c>
      <c r="B207" s="354">
        <f t="shared" si="68"/>
        <v>0</v>
      </c>
      <c r="C207" s="354">
        <f t="shared" si="69"/>
        <v>0</v>
      </c>
      <c r="D207" s="354" t="str">
        <f t="shared" si="72"/>
        <v>CB</v>
      </c>
      <c r="E207" s="354" t="str">
        <f t="shared" si="73"/>
        <v>02</v>
      </c>
      <c r="F207" s="354" t="str">
        <f t="shared" si="74"/>
        <v>B</v>
      </c>
      <c r="G207" s="355" t="str">
        <f t="shared" si="75"/>
        <v>01</v>
      </c>
      <c r="H207" s="232" t="s">
        <v>556</v>
      </c>
      <c r="I207" s="232">
        <v>12626159</v>
      </c>
      <c r="J207" s="233">
        <v>46123</v>
      </c>
      <c r="K207" s="233">
        <v>47564</v>
      </c>
      <c r="L207" s="234">
        <v>550062285</v>
      </c>
      <c r="M207" s="232" t="str">
        <f>IF(ISNA(VLOOKUP(L207,'MASTER DATA'!$A$1:$B$192,2,0)),"",VLOOKUP(L207,'MASTER DATA'!$A$1:$B$192,2,0))</f>
        <v>Gadus S3 V460DM 2_1*770kg_A227</v>
      </c>
      <c r="N207" s="232">
        <v>1</v>
      </c>
      <c r="O207" s="232">
        <f t="shared" si="76"/>
        <v>1</v>
      </c>
      <c r="P207" s="232">
        <f t="shared" si="77"/>
        <v>0</v>
      </c>
      <c r="Q207" s="232">
        <f>VLOOKUP(L207,'MASTER DATA'!$A$1:$E$192,5,0)</f>
        <v>1</v>
      </c>
      <c r="R207" s="234">
        <f>SUMIF('picking of the day'!$H$4:$H$358,WMS!H207&amp;WMS!L207,'picking of the day'!$E$4:$E$358)</f>
        <v>0</v>
      </c>
      <c r="U207" s="114">
        <f>IF(ISNA(VLOOKUP(H207,'data putaway'!$A$1:$E$530,3,0)),0,VLOOKUP(H207,'data putaway'!$A$1:$E$530,3,0))</f>
        <v>0</v>
      </c>
      <c r="V207" s="354">
        <f t="shared" si="78"/>
        <v>1</v>
      </c>
      <c r="W207" s="114">
        <f>IF(ISNA(VLOOKUP(H207,'data putaway'!$A$1:$E$530,2,0)),0,VLOOKUP(H207,'data putaway'!$A$1:$E$530,2,0))</f>
        <v>0</v>
      </c>
      <c r="X207" s="354" t="b">
        <f t="shared" si="79"/>
        <v>0</v>
      </c>
      <c r="Y207" s="354">
        <f>IF(ISNA(VLOOKUP(H207,'data putaway'!$A$1:$E$530,4,0)),0,VLOOKUP(H207,'data putaway'!$A$1:$E$530,4,0))</f>
        <v>0</v>
      </c>
      <c r="Z207" s="113">
        <f>IF(ISNA(VLOOKUP(H207,'data putaway'!$A$1:$E$530,5,0)),0,VLOOKUP(H207,'data putaway'!$A$1:$E$530,5,0))</f>
        <v>0</v>
      </c>
      <c r="AA207" s="354" t="b">
        <f t="shared" si="80"/>
        <v>0</v>
      </c>
      <c r="AB207" s="354" t="b">
        <f t="shared" si="81"/>
        <v>0</v>
      </c>
      <c r="AC207" s="356" t="str">
        <f t="shared" ca="1" si="82"/>
        <v>5 Month,  7 Days</v>
      </c>
      <c r="AD207" s="114" t="str">
        <f t="shared" ca="1" si="66"/>
        <v>3 Year, 6 Month, 4 Days</v>
      </c>
      <c r="AE207" s="114">
        <f t="shared" si="83"/>
        <v>1</v>
      </c>
      <c r="AF207" s="114">
        <f t="shared" si="84"/>
        <v>1</v>
      </c>
      <c r="AG207" s="354" t="str">
        <f t="shared" si="85"/>
        <v>CB02</v>
      </c>
      <c r="AH207" s="114">
        <f>IF(ISNA(VLOOKUP(L207,'MASTER DATA'!$A$1:$F$192,6,0)),0,VLOOKUP(L207,'MASTER DATA'!$A$1:$F$192,6,0))*AE207</f>
        <v>770</v>
      </c>
      <c r="AI207" s="354" t="str">
        <f>VLOOKUP($D207,'warehouse mapping'!$AN$7:$AO$17,2,0)</f>
        <v>Aktif</v>
      </c>
      <c r="AJ207" s="114">
        <f t="shared" si="70"/>
        <v>0</v>
      </c>
      <c r="AK207" s="354" t="str">
        <f t="shared" si="71"/>
        <v/>
      </c>
      <c r="AL207" s="354" t="s">
        <v>3206</v>
      </c>
      <c r="AM207" s="354">
        <f t="shared" si="86"/>
        <v>1</v>
      </c>
      <c r="AN207" s="354" t="b">
        <f t="shared" si="87"/>
        <v>1</v>
      </c>
    </row>
    <row r="208" spans="1:40" s="354" customFormat="1">
      <c r="A208" s="354" t="str">
        <f t="shared" si="67"/>
        <v>CB02B02550062463</v>
      </c>
      <c r="B208" s="354">
        <f t="shared" si="68"/>
        <v>0</v>
      </c>
      <c r="C208" s="354">
        <f t="shared" si="69"/>
        <v>0</v>
      </c>
      <c r="D208" s="354" t="str">
        <f t="shared" si="72"/>
        <v>CB</v>
      </c>
      <c r="E208" s="354" t="str">
        <f t="shared" si="73"/>
        <v>02</v>
      </c>
      <c r="F208" s="354" t="str">
        <f t="shared" si="74"/>
        <v>B</v>
      </c>
      <c r="G208" s="355" t="str">
        <f t="shared" si="75"/>
        <v>02</v>
      </c>
      <c r="H208" s="232" t="s">
        <v>557</v>
      </c>
      <c r="I208" s="232" t="s">
        <v>3488</v>
      </c>
      <c r="J208" s="233">
        <v>46267</v>
      </c>
      <c r="K208" s="233">
        <v>47717</v>
      </c>
      <c r="L208" s="234">
        <v>550062463</v>
      </c>
      <c r="M208" s="232" t="str">
        <f>IF(ISNA(VLOOKUP(L208,'MASTER DATA'!$A$1:$B$192,2,0)),"",VLOOKUP(L208,'MASTER DATA'!$A$1:$B$192,2,0))</f>
        <v>Adv4TAX7Sc10W40SNMB_12*0.8L_A04W</v>
      </c>
      <c r="N208" s="232">
        <v>0</v>
      </c>
      <c r="O208" s="232">
        <f t="shared" si="76"/>
        <v>0</v>
      </c>
      <c r="P208" s="232">
        <f t="shared" si="77"/>
        <v>0</v>
      </c>
      <c r="Q208" s="232">
        <f>VLOOKUP(L208,'MASTER DATA'!$A$1:$E$192,5,0)</f>
        <v>48</v>
      </c>
      <c r="R208" s="234">
        <f>SUMIF('picking of the day'!$H$4:$H$358,WMS!H208&amp;WMS!L208,'picking of the day'!$E$4:$E$358)</f>
        <v>0</v>
      </c>
      <c r="U208" s="114">
        <f>IF(ISNA(VLOOKUP(H208,'data putaway'!$A$1:$E$530,3,0)),0,VLOOKUP(H208,'data putaway'!$A$1:$E$530,3,0))</f>
        <v>0</v>
      </c>
      <c r="V208" s="354">
        <f t="shared" si="78"/>
        <v>0</v>
      </c>
      <c r="W208" s="114">
        <f>IF(ISNA(VLOOKUP(H208,'data putaway'!$A$1:$E$530,2,0)),0,VLOOKUP(H208,'data putaway'!$A$1:$E$530,2,0))</f>
        <v>0</v>
      </c>
      <c r="X208" s="354" t="b">
        <f t="shared" si="79"/>
        <v>0</v>
      </c>
      <c r="Y208" s="354">
        <f>IF(ISNA(VLOOKUP(H208,'data putaway'!$A$1:$E$530,4,0)),0,VLOOKUP(H208,'data putaway'!$A$1:$E$530,4,0))</f>
        <v>0</v>
      </c>
      <c r="Z208" s="113">
        <f>IF(ISNA(VLOOKUP(H208,'data putaway'!$A$1:$E$530,5,0)),0,VLOOKUP(H208,'data putaway'!$A$1:$E$530,5,0))</f>
        <v>0</v>
      </c>
      <c r="AA208" s="354" t="b">
        <f t="shared" si="80"/>
        <v>0</v>
      </c>
      <c r="AB208" s="354" t="b">
        <f t="shared" si="81"/>
        <v>0</v>
      </c>
      <c r="AC208" s="356" t="str">
        <f t="shared" ca="1" si="82"/>
        <v>0 Month,  16 Days</v>
      </c>
      <c r="AD208" s="114" t="str">
        <f t="shared" ca="1" si="66"/>
        <v>3 Year, 11 Month, 4 Days</v>
      </c>
      <c r="AE208" s="114">
        <f t="shared" si="83"/>
        <v>0</v>
      </c>
      <c r="AF208" s="114">
        <f t="shared" si="84"/>
        <v>0</v>
      </c>
      <c r="AG208" s="354" t="str">
        <f t="shared" si="85"/>
        <v>CB02</v>
      </c>
      <c r="AH208" s="114">
        <f>IF(ISNA(VLOOKUP(L208,'MASTER DATA'!$A$1:$F$192,6,0)),0,VLOOKUP(L208,'MASTER DATA'!$A$1:$F$192,6,0))*AE208</f>
        <v>0</v>
      </c>
      <c r="AI208" s="354" t="str">
        <f>VLOOKUP($D208,'warehouse mapping'!$AN$7:$AO$17,2,0)</f>
        <v>Aktif</v>
      </c>
      <c r="AJ208" s="114">
        <f t="shared" si="70"/>
        <v>1</v>
      </c>
      <c r="AK208" s="354" t="str">
        <f t="shared" si="71"/>
        <v>CB</v>
      </c>
      <c r="AL208" s="354" t="s">
        <v>3206</v>
      </c>
      <c r="AM208" s="354">
        <f t="shared" si="86"/>
        <v>1</v>
      </c>
      <c r="AN208" s="354" t="b">
        <f t="shared" si="87"/>
        <v>1</v>
      </c>
    </row>
    <row r="209" spans="1:40" s="354" customFormat="1">
      <c r="A209" s="354" t="str">
        <f t="shared" si="67"/>
        <v>CB02C01550047464</v>
      </c>
      <c r="B209" s="354">
        <f t="shared" si="68"/>
        <v>0</v>
      </c>
      <c r="C209" s="354">
        <f t="shared" si="69"/>
        <v>0</v>
      </c>
      <c r="D209" s="354" t="str">
        <f t="shared" si="72"/>
        <v>CB</v>
      </c>
      <c r="E209" s="354" t="str">
        <f t="shared" si="73"/>
        <v>02</v>
      </c>
      <c r="F209" s="354" t="str">
        <f t="shared" si="74"/>
        <v>C</v>
      </c>
      <c r="G209" s="355" t="str">
        <f t="shared" si="75"/>
        <v>01</v>
      </c>
      <c r="H209" s="232" t="s">
        <v>558</v>
      </c>
      <c r="I209" s="232" t="s">
        <v>3240</v>
      </c>
      <c r="J209" s="233">
        <v>46254</v>
      </c>
      <c r="K209" s="233">
        <v>47614</v>
      </c>
      <c r="L209" s="234">
        <v>550047464</v>
      </c>
      <c r="M209" s="232" t="str">
        <f>IF(ISNA(VLOOKUP(L209,'MASTER DATA'!$A$1:$B$192,2,0)),"",VLOOKUP(L209,'MASTER DATA'!$A$1:$B$192,2,0))</f>
        <v>Omala S4 GXV 680_1*209L_A227</v>
      </c>
      <c r="N209" s="232">
        <v>4</v>
      </c>
      <c r="O209" s="232">
        <f t="shared" si="76"/>
        <v>1</v>
      </c>
      <c r="P209" s="232">
        <f t="shared" si="77"/>
        <v>0</v>
      </c>
      <c r="Q209" s="232">
        <f>VLOOKUP(L209,'MASTER DATA'!$A$1:$E$192,5,0)</f>
        <v>4</v>
      </c>
      <c r="R209" s="234">
        <f>SUMIF('picking of the day'!$H$4:$H$358,WMS!H209&amp;WMS!L209,'picking of the day'!$E$4:$E$358)</f>
        <v>0</v>
      </c>
      <c r="U209" s="114">
        <f>IF(ISNA(VLOOKUP(H209,'data putaway'!$A$1:$E$530,3,0)),0,VLOOKUP(H209,'data putaway'!$A$1:$E$530,3,0))</f>
        <v>0</v>
      </c>
      <c r="V209" s="354">
        <f t="shared" si="78"/>
        <v>4</v>
      </c>
      <c r="W209" s="114">
        <f>IF(ISNA(VLOOKUP(H209,'data putaway'!$A$1:$E$530,2,0)),0,VLOOKUP(H209,'data putaway'!$A$1:$E$530,2,0))</f>
        <v>0</v>
      </c>
      <c r="X209" s="354" t="b">
        <f t="shared" si="79"/>
        <v>0</v>
      </c>
      <c r="Y209" s="354">
        <f>IF(ISNA(VLOOKUP(H209,'data putaway'!$A$1:$E$530,4,0)),0,VLOOKUP(H209,'data putaway'!$A$1:$E$530,4,0))</f>
        <v>0</v>
      </c>
      <c r="Z209" s="113">
        <f>IF(ISNA(VLOOKUP(H209,'data putaway'!$A$1:$E$530,5,0)),0,VLOOKUP(H209,'data putaway'!$A$1:$E$530,5,0))</f>
        <v>0</v>
      </c>
      <c r="AA209" s="354" t="b">
        <f t="shared" si="80"/>
        <v>0</v>
      </c>
      <c r="AB209" s="354" t="b">
        <f t="shared" si="81"/>
        <v>0</v>
      </c>
      <c r="AC209" s="356" t="str">
        <f t="shared" ca="1" si="82"/>
        <v>0 Month,  29 Days</v>
      </c>
      <c r="AD209" s="114" t="str">
        <f t="shared" ca="1" si="66"/>
        <v>3 Year, 7 Month, 23 Days</v>
      </c>
      <c r="AE209" s="114">
        <f t="shared" si="83"/>
        <v>4</v>
      </c>
      <c r="AF209" s="114">
        <f t="shared" si="84"/>
        <v>1</v>
      </c>
      <c r="AG209" s="354" t="str">
        <f t="shared" si="85"/>
        <v>CB02</v>
      </c>
      <c r="AH209" s="114">
        <f>IF(ISNA(VLOOKUP(L209,'MASTER DATA'!$A$1:$F$192,6,0)),0,VLOOKUP(L209,'MASTER DATA'!$A$1:$F$192,6,0))*AE209</f>
        <v>836</v>
      </c>
      <c r="AI209" s="354" t="str">
        <f>VLOOKUP($D209,'warehouse mapping'!$AN$7:$AO$17,2,0)</f>
        <v>Aktif</v>
      </c>
      <c r="AJ209" s="114">
        <f t="shared" si="70"/>
        <v>0</v>
      </c>
      <c r="AK209" s="354" t="str">
        <f t="shared" si="71"/>
        <v/>
      </c>
      <c r="AL209" s="354" t="s">
        <v>3206</v>
      </c>
      <c r="AM209" s="354">
        <f t="shared" si="86"/>
        <v>1</v>
      </c>
      <c r="AN209" s="354" t="b">
        <f t="shared" si="87"/>
        <v>1</v>
      </c>
    </row>
    <row r="210" spans="1:40" s="354" customFormat="1">
      <c r="A210" s="354" t="str">
        <f t="shared" si="67"/>
        <v>CB02C02550047464</v>
      </c>
      <c r="B210" s="354">
        <f t="shared" si="68"/>
        <v>0</v>
      </c>
      <c r="C210" s="354">
        <f t="shared" si="69"/>
        <v>0</v>
      </c>
      <c r="D210" s="354" t="str">
        <f t="shared" si="72"/>
        <v>CB</v>
      </c>
      <c r="E210" s="354" t="str">
        <f t="shared" si="73"/>
        <v>02</v>
      </c>
      <c r="F210" s="354" t="str">
        <f t="shared" si="74"/>
        <v>C</v>
      </c>
      <c r="G210" s="355" t="str">
        <f t="shared" si="75"/>
        <v>02</v>
      </c>
      <c r="H210" s="232" t="s">
        <v>559</v>
      </c>
      <c r="I210" s="232" t="s">
        <v>3240</v>
      </c>
      <c r="J210" s="233">
        <v>46254</v>
      </c>
      <c r="K210" s="233">
        <v>47614</v>
      </c>
      <c r="L210" s="234">
        <v>550047464</v>
      </c>
      <c r="M210" s="232" t="str">
        <f>IF(ISNA(VLOOKUP(L210,'MASTER DATA'!$A$1:$B$192,2,0)),"",VLOOKUP(L210,'MASTER DATA'!$A$1:$B$192,2,0))</f>
        <v>Omala S4 GXV 680_1*209L_A227</v>
      </c>
      <c r="N210" s="232">
        <v>4</v>
      </c>
      <c r="O210" s="232">
        <f t="shared" si="76"/>
        <v>1</v>
      </c>
      <c r="P210" s="232">
        <f t="shared" si="77"/>
        <v>0</v>
      </c>
      <c r="Q210" s="232">
        <f>VLOOKUP(L210,'MASTER DATA'!$A$1:$E$192,5,0)</f>
        <v>4</v>
      </c>
      <c r="R210" s="234">
        <f>SUMIF('picking of the day'!$H$4:$H$358,WMS!H210&amp;WMS!L210,'picking of the day'!$E$4:$E$358)</f>
        <v>0</v>
      </c>
      <c r="U210" s="114">
        <f>IF(ISNA(VLOOKUP(H210,'data putaway'!$A$1:$E$530,3,0)),0,VLOOKUP(H210,'data putaway'!$A$1:$E$530,3,0))</f>
        <v>0</v>
      </c>
      <c r="V210" s="354">
        <f t="shared" si="78"/>
        <v>4</v>
      </c>
      <c r="W210" s="114">
        <f>IF(ISNA(VLOOKUP(H210,'data putaway'!$A$1:$E$530,2,0)),0,VLOOKUP(H210,'data putaway'!$A$1:$E$530,2,0))</f>
        <v>0</v>
      </c>
      <c r="X210" s="354" t="b">
        <f t="shared" si="79"/>
        <v>0</v>
      </c>
      <c r="Y210" s="354">
        <f>IF(ISNA(VLOOKUP(H210,'data putaway'!$A$1:$E$530,4,0)),0,VLOOKUP(H210,'data putaway'!$A$1:$E$530,4,0))</f>
        <v>0</v>
      </c>
      <c r="Z210" s="113">
        <f>IF(ISNA(VLOOKUP(H210,'data putaway'!$A$1:$E$530,5,0)),0,VLOOKUP(H210,'data putaway'!$A$1:$E$530,5,0))</f>
        <v>0</v>
      </c>
      <c r="AA210" s="354" t="b">
        <f t="shared" si="80"/>
        <v>0</v>
      </c>
      <c r="AB210" s="354" t="b">
        <f t="shared" si="81"/>
        <v>0</v>
      </c>
      <c r="AC210" s="356" t="str">
        <f t="shared" ca="1" si="82"/>
        <v>0 Month,  29 Days</v>
      </c>
      <c r="AD210" s="114" t="str">
        <f t="shared" ca="1" si="66"/>
        <v>3 Year, 7 Month, 23 Days</v>
      </c>
      <c r="AE210" s="114">
        <f t="shared" si="83"/>
        <v>4</v>
      </c>
      <c r="AF210" s="114">
        <f t="shared" si="84"/>
        <v>1</v>
      </c>
      <c r="AG210" s="354" t="str">
        <f t="shared" si="85"/>
        <v>CB02</v>
      </c>
      <c r="AH210" s="114">
        <f>IF(ISNA(VLOOKUP(L210,'MASTER DATA'!$A$1:$F$192,6,0)),0,VLOOKUP(L210,'MASTER DATA'!$A$1:$F$192,6,0))*AE210</f>
        <v>836</v>
      </c>
      <c r="AI210" s="354" t="str">
        <f>VLOOKUP($D210,'warehouse mapping'!$AN$7:$AO$17,2,0)</f>
        <v>Aktif</v>
      </c>
      <c r="AJ210" s="114">
        <f t="shared" si="70"/>
        <v>0</v>
      </c>
      <c r="AK210" s="354" t="str">
        <f t="shared" si="71"/>
        <v/>
      </c>
      <c r="AL210" s="354" t="s">
        <v>170</v>
      </c>
      <c r="AM210" s="354">
        <f t="shared" si="86"/>
        <v>1</v>
      </c>
      <c r="AN210" s="354" t="b">
        <f t="shared" si="87"/>
        <v>1</v>
      </c>
    </row>
    <row r="211" spans="1:40" s="354" customFormat="1">
      <c r="A211" s="354" t="str">
        <f t="shared" si="67"/>
        <v>CB02D01550062631</v>
      </c>
      <c r="B211" s="354">
        <f t="shared" si="68"/>
        <v>0</v>
      </c>
      <c r="C211" s="354">
        <f t="shared" si="69"/>
        <v>0</v>
      </c>
      <c r="D211" s="354" t="str">
        <f t="shared" si="72"/>
        <v>CB</v>
      </c>
      <c r="E211" s="354" t="str">
        <f t="shared" si="73"/>
        <v>02</v>
      </c>
      <c r="F211" s="354" t="str">
        <f t="shared" si="74"/>
        <v>D</v>
      </c>
      <c r="G211" s="355" t="str">
        <f t="shared" si="75"/>
        <v>01</v>
      </c>
      <c r="H211" s="232" t="s">
        <v>560</v>
      </c>
      <c r="I211" s="232" t="s">
        <v>3060</v>
      </c>
      <c r="J211" s="233">
        <v>46181</v>
      </c>
      <c r="K211" s="233">
        <v>47632</v>
      </c>
      <c r="L211" s="234">
        <v>550062631</v>
      </c>
      <c r="M211" s="232" t="str">
        <f>IF(ISNA(VLOOKUP(L211,'MASTER DATA'!$A$1:$B$192,2,0)),"",VLOOKUP(L211,'MASTER DATA'!$A$1:$B$192,2,0))</f>
        <v>KawaSemiSyn10W40SLMA_12*1L_A734</v>
      </c>
      <c r="N211" s="232">
        <v>44</v>
      </c>
      <c r="O211" s="232">
        <f t="shared" si="76"/>
        <v>1</v>
      </c>
      <c r="P211" s="232">
        <f t="shared" si="77"/>
        <v>0</v>
      </c>
      <c r="Q211" s="232">
        <f>VLOOKUP(L211,'MASTER DATA'!$A$1:$E$192,5,0)</f>
        <v>44</v>
      </c>
      <c r="R211" s="234">
        <f>SUMIF('picking of the day'!$H$4:$H$358,WMS!H211&amp;WMS!L211,'picking of the day'!$E$4:$E$358)</f>
        <v>0</v>
      </c>
      <c r="U211" s="114">
        <f>IF(ISNA(VLOOKUP(H211,'data putaway'!$A$1:$E$530,3,0)),0,VLOOKUP(H211,'data putaway'!$A$1:$E$530,3,0))</f>
        <v>0</v>
      </c>
      <c r="V211" s="354">
        <f t="shared" si="78"/>
        <v>44</v>
      </c>
      <c r="W211" s="114">
        <f>IF(ISNA(VLOOKUP(H211,'data putaway'!$A$1:$E$530,2,0)),0,VLOOKUP(H211,'data putaway'!$A$1:$E$530,2,0))</f>
        <v>0</v>
      </c>
      <c r="X211" s="354" t="b">
        <f t="shared" si="79"/>
        <v>0</v>
      </c>
      <c r="Y211" s="354">
        <f>IF(ISNA(VLOOKUP(H211,'data putaway'!$A$1:$E$530,4,0)),0,VLOOKUP(H211,'data putaway'!$A$1:$E$530,4,0))</f>
        <v>0</v>
      </c>
      <c r="Z211" s="113">
        <f>IF(ISNA(VLOOKUP(H211,'data putaway'!$A$1:$E$530,5,0)),0,VLOOKUP(H211,'data putaway'!$A$1:$E$530,5,0))</f>
        <v>0</v>
      </c>
      <c r="AA211" s="354" t="b">
        <f t="shared" si="80"/>
        <v>0</v>
      </c>
      <c r="AB211" s="354" t="b">
        <f t="shared" si="81"/>
        <v>0</v>
      </c>
      <c r="AC211" s="356" t="str">
        <f t="shared" ca="1" si="82"/>
        <v>3 Month,  10 Days</v>
      </c>
      <c r="AD211" s="114" t="str">
        <f t="shared" ca="1" si="66"/>
        <v>3 Year, 8 Month, 11 Days</v>
      </c>
      <c r="AE211" s="114">
        <f t="shared" si="83"/>
        <v>44</v>
      </c>
      <c r="AF211" s="114">
        <f t="shared" si="84"/>
        <v>1</v>
      </c>
      <c r="AG211" s="354" t="str">
        <f t="shared" si="85"/>
        <v>CB02</v>
      </c>
      <c r="AH211" s="114">
        <f>IF(ISNA(VLOOKUP(L211,'MASTER DATA'!$A$1:$F$192,6,0)),0,VLOOKUP(L211,'MASTER DATA'!$A$1:$F$192,6,0))*AE211</f>
        <v>528</v>
      </c>
      <c r="AI211" s="354" t="str">
        <f>VLOOKUP($D211,'warehouse mapping'!$AN$7:$AO$17,2,0)</f>
        <v>Aktif</v>
      </c>
      <c r="AJ211" s="114">
        <f t="shared" si="70"/>
        <v>0</v>
      </c>
      <c r="AK211" s="354" t="str">
        <f t="shared" si="71"/>
        <v/>
      </c>
      <c r="AL211" s="354" t="s">
        <v>170</v>
      </c>
      <c r="AM211" s="354">
        <f t="shared" si="86"/>
        <v>1</v>
      </c>
      <c r="AN211" s="354" t="b">
        <f t="shared" si="87"/>
        <v>1</v>
      </c>
    </row>
    <row r="212" spans="1:40" s="354" customFormat="1">
      <c r="A212" s="354" t="str">
        <f t="shared" si="67"/>
        <v>CB02D02550062631</v>
      </c>
      <c r="B212" s="354">
        <f t="shared" si="68"/>
        <v>0</v>
      </c>
      <c r="C212" s="354">
        <f t="shared" si="69"/>
        <v>0</v>
      </c>
      <c r="D212" s="354" t="str">
        <f t="shared" si="72"/>
        <v>CB</v>
      </c>
      <c r="E212" s="354" t="str">
        <f t="shared" si="73"/>
        <v>02</v>
      </c>
      <c r="F212" s="354" t="str">
        <f t="shared" si="74"/>
        <v>D</v>
      </c>
      <c r="G212" s="355" t="str">
        <f t="shared" si="75"/>
        <v>02</v>
      </c>
      <c r="H212" s="232" t="s">
        <v>561</v>
      </c>
      <c r="I212" s="232" t="s">
        <v>3060</v>
      </c>
      <c r="J212" s="233">
        <v>46181</v>
      </c>
      <c r="K212" s="233">
        <v>47632</v>
      </c>
      <c r="L212" s="234">
        <v>550062631</v>
      </c>
      <c r="M212" s="232" t="str">
        <f>IF(ISNA(VLOOKUP(L212,'MASTER DATA'!$A$1:$B$192,2,0)),"",VLOOKUP(L212,'MASTER DATA'!$A$1:$B$192,2,0))</f>
        <v>KawaSemiSyn10W40SLMA_12*1L_A734</v>
      </c>
      <c r="N212" s="232">
        <v>44</v>
      </c>
      <c r="O212" s="232">
        <f t="shared" si="76"/>
        <v>1</v>
      </c>
      <c r="P212" s="232">
        <f t="shared" si="77"/>
        <v>0</v>
      </c>
      <c r="Q212" s="232">
        <f>VLOOKUP(L212,'MASTER DATA'!$A$1:$E$192,5,0)</f>
        <v>44</v>
      </c>
      <c r="R212" s="234">
        <f>SUMIF('picking of the day'!$H$4:$H$358,WMS!H212&amp;WMS!L212,'picking of the day'!$E$4:$E$358)</f>
        <v>0</v>
      </c>
      <c r="U212" s="114">
        <f>IF(ISNA(VLOOKUP(H212,'data putaway'!$A$1:$E$530,3,0)),0,VLOOKUP(H212,'data putaway'!$A$1:$E$530,3,0))</f>
        <v>0</v>
      </c>
      <c r="V212" s="354">
        <f t="shared" si="78"/>
        <v>44</v>
      </c>
      <c r="W212" s="114">
        <f>IF(ISNA(VLOOKUP(H212,'data putaway'!$A$1:$E$530,2,0)),0,VLOOKUP(H212,'data putaway'!$A$1:$E$530,2,0))</f>
        <v>0</v>
      </c>
      <c r="X212" s="354" t="b">
        <f t="shared" si="79"/>
        <v>0</v>
      </c>
      <c r="Y212" s="354">
        <f>IF(ISNA(VLOOKUP(H212,'data putaway'!$A$1:$E$530,4,0)),0,VLOOKUP(H212,'data putaway'!$A$1:$E$530,4,0))</f>
        <v>0</v>
      </c>
      <c r="Z212" s="113">
        <f>IF(ISNA(VLOOKUP(H212,'data putaway'!$A$1:$E$530,5,0)),0,VLOOKUP(H212,'data putaway'!$A$1:$E$530,5,0))</f>
        <v>0</v>
      </c>
      <c r="AA212" s="354" t="b">
        <f t="shared" si="80"/>
        <v>0</v>
      </c>
      <c r="AB212" s="354" t="b">
        <f t="shared" si="81"/>
        <v>0</v>
      </c>
      <c r="AC212" s="356" t="str">
        <f t="shared" ca="1" si="82"/>
        <v>3 Month,  10 Days</v>
      </c>
      <c r="AD212" s="114" t="str">
        <f t="shared" ca="1" si="66"/>
        <v>3 Year, 8 Month, 11 Days</v>
      </c>
      <c r="AE212" s="114">
        <f t="shared" si="83"/>
        <v>44</v>
      </c>
      <c r="AF212" s="114">
        <f t="shared" si="84"/>
        <v>1</v>
      </c>
      <c r="AG212" s="354" t="str">
        <f t="shared" si="85"/>
        <v>CB02</v>
      </c>
      <c r="AH212" s="114">
        <f>IF(ISNA(VLOOKUP(L212,'MASTER DATA'!$A$1:$F$192,6,0)),0,VLOOKUP(L212,'MASTER DATA'!$A$1:$F$192,6,0))*AE212</f>
        <v>528</v>
      </c>
      <c r="AI212" s="354" t="str">
        <f>VLOOKUP($D212,'warehouse mapping'!$AN$7:$AO$17,2,0)</f>
        <v>Aktif</v>
      </c>
      <c r="AJ212" s="114">
        <f t="shared" si="70"/>
        <v>0</v>
      </c>
      <c r="AK212" s="354" t="str">
        <f t="shared" si="71"/>
        <v/>
      </c>
      <c r="AL212" s="354" t="s">
        <v>170</v>
      </c>
      <c r="AM212" s="354">
        <f t="shared" si="86"/>
        <v>1</v>
      </c>
      <c r="AN212" s="354" t="b">
        <f t="shared" si="87"/>
        <v>1</v>
      </c>
    </row>
    <row r="213" spans="1:40" s="354" customFormat="1">
      <c r="A213" s="354" t="str">
        <f t="shared" si="67"/>
        <v>CB02E01550070614</v>
      </c>
      <c r="B213" s="354">
        <f t="shared" si="68"/>
        <v>0</v>
      </c>
      <c r="C213" s="354">
        <f t="shared" si="69"/>
        <v>0</v>
      </c>
      <c r="D213" s="354" t="str">
        <f t="shared" si="72"/>
        <v>CB</v>
      </c>
      <c r="E213" s="354" t="str">
        <f t="shared" si="73"/>
        <v>02</v>
      </c>
      <c r="F213" s="354" t="str">
        <f t="shared" si="74"/>
        <v>E</v>
      </c>
      <c r="G213" s="355" t="str">
        <f t="shared" si="75"/>
        <v>01</v>
      </c>
      <c r="H213" s="232" t="s">
        <v>562</v>
      </c>
      <c r="I213" s="232" t="s">
        <v>3394</v>
      </c>
      <c r="J213" s="233">
        <v>46272</v>
      </c>
      <c r="K213" s="233">
        <v>47715</v>
      </c>
      <c r="L213" s="234">
        <v>550070614</v>
      </c>
      <c r="M213" s="232" t="str">
        <f>IF(ISNA(VLOOKUP(L213,'MASTER DATA'!$A$1:$B$192,2,0)),"",VLOOKUP(L213,'MASTER DATA'!$A$1:$B$192,2,0))</f>
        <v>HlxHX610W40SP_4*4L_A04W</v>
      </c>
      <c r="N213" s="234">
        <v>36</v>
      </c>
      <c r="O213" s="232">
        <f t="shared" si="76"/>
        <v>1</v>
      </c>
      <c r="P213" s="232">
        <f t="shared" si="77"/>
        <v>0</v>
      </c>
      <c r="Q213" s="232">
        <f>VLOOKUP(L213,'MASTER DATA'!$A$1:$E$192,5,0)</f>
        <v>36</v>
      </c>
      <c r="R213" s="234">
        <f>SUMIF('picking of the day'!$H$4:$H$358,WMS!H213&amp;WMS!L213,'picking of the day'!$E$4:$E$358)</f>
        <v>0</v>
      </c>
      <c r="U213" s="114">
        <f>IF(ISNA(VLOOKUP(H213,'data putaway'!$A$1:$E$530,3,0)),0,VLOOKUP(H213,'data putaway'!$A$1:$E$530,3,0))</f>
        <v>0</v>
      </c>
      <c r="V213" s="354">
        <f t="shared" si="78"/>
        <v>36</v>
      </c>
      <c r="W213" s="114">
        <f>IF(ISNA(VLOOKUP(H213,'data putaway'!$A$1:$E$530,2,0)),0,VLOOKUP(H213,'data putaway'!$A$1:$E$530,2,0))</f>
        <v>0</v>
      </c>
      <c r="X213" s="354" t="b">
        <f t="shared" si="79"/>
        <v>0</v>
      </c>
      <c r="Y213" s="354">
        <f>IF(ISNA(VLOOKUP(H213,'data putaway'!$A$1:$E$530,4,0)),0,VLOOKUP(H213,'data putaway'!$A$1:$E$530,4,0))</f>
        <v>0</v>
      </c>
      <c r="Z213" s="113">
        <f>IF(ISNA(VLOOKUP(H213,'data putaway'!$A$1:$E$530,5,0)),0,VLOOKUP(H213,'data putaway'!$A$1:$E$530,5,0))</f>
        <v>0</v>
      </c>
      <c r="AA213" s="354" t="b">
        <f t="shared" si="80"/>
        <v>0</v>
      </c>
      <c r="AB213" s="354" t="b">
        <f t="shared" si="81"/>
        <v>0</v>
      </c>
      <c r="AC213" s="356" t="str">
        <f t="shared" ca="1" si="82"/>
        <v>0 Month,  11 Days</v>
      </c>
      <c r="AD213" s="114" t="str">
        <f t="shared" ca="1" si="66"/>
        <v>3 Year, 11 Month, 2 Days</v>
      </c>
      <c r="AE213" s="114">
        <f t="shared" si="83"/>
        <v>36</v>
      </c>
      <c r="AF213" s="114">
        <f t="shared" si="84"/>
        <v>1</v>
      </c>
      <c r="AG213" s="354" t="str">
        <f t="shared" si="85"/>
        <v>CB02</v>
      </c>
      <c r="AH213" s="114">
        <f>IF(ISNA(VLOOKUP(L213,'MASTER DATA'!$A$1:$F$192,6,0)),0,VLOOKUP(L213,'MASTER DATA'!$A$1:$F$192,6,0))*AE213</f>
        <v>576</v>
      </c>
      <c r="AI213" s="354" t="str">
        <f>VLOOKUP($D213,'warehouse mapping'!$AN$7:$AO$17,2,0)</f>
        <v>Aktif</v>
      </c>
      <c r="AJ213" s="114">
        <f t="shared" si="70"/>
        <v>0</v>
      </c>
      <c r="AK213" s="354" t="str">
        <f t="shared" si="71"/>
        <v/>
      </c>
      <c r="AL213" s="354" t="s">
        <v>170</v>
      </c>
      <c r="AM213" s="354">
        <f t="shared" si="86"/>
        <v>1</v>
      </c>
      <c r="AN213" s="354" t="b">
        <f t="shared" si="87"/>
        <v>1</v>
      </c>
    </row>
    <row r="214" spans="1:40" s="354" customFormat="1">
      <c r="A214" s="354" t="str">
        <f t="shared" si="67"/>
        <v>CB02E02550044709</v>
      </c>
      <c r="B214" s="354">
        <f t="shared" si="68"/>
        <v>0</v>
      </c>
      <c r="C214" s="354">
        <f t="shared" si="69"/>
        <v>0</v>
      </c>
      <c r="D214" s="354" t="str">
        <f t="shared" si="72"/>
        <v>CB</v>
      </c>
      <c r="E214" s="354" t="str">
        <f t="shared" si="73"/>
        <v>02</v>
      </c>
      <c r="F214" s="354" t="str">
        <f t="shared" si="74"/>
        <v>E</v>
      </c>
      <c r="G214" s="355" t="str">
        <f t="shared" si="75"/>
        <v>02</v>
      </c>
      <c r="H214" s="232" t="s">
        <v>563</v>
      </c>
      <c r="I214" s="232" t="s">
        <v>3522</v>
      </c>
      <c r="J214" s="233">
        <v>46275</v>
      </c>
      <c r="K214" s="233">
        <v>47729</v>
      </c>
      <c r="L214" s="234">
        <v>550044709</v>
      </c>
      <c r="M214" s="232" t="str">
        <f>IF(ISNA(VLOOKUP(L214,'MASTER DATA'!$A$1:$B$192,2,0)),"",VLOOKUP(L214,'MASTER DATA'!$A$1:$B$192,2,0))</f>
        <v>Adv4TAX5Sc10W30SLMB_12*0.8L_A04W</v>
      </c>
      <c r="N214" s="232">
        <v>0</v>
      </c>
      <c r="O214" s="232">
        <f t="shared" si="76"/>
        <v>0</v>
      </c>
      <c r="P214" s="232">
        <f t="shared" si="77"/>
        <v>0</v>
      </c>
      <c r="Q214" s="232">
        <f>VLOOKUP(L214,'MASTER DATA'!$A$1:$E$192,5,0)</f>
        <v>48</v>
      </c>
      <c r="R214" s="234">
        <f>SUMIF('picking of the day'!$H$4:$H$358,WMS!H214&amp;WMS!L214,'picking of the day'!$E$4:$E$358)</f>
        <v>0</v>
      </c>
      <c r="U214" s="114">
        <f>IF(ISNA(VLOOKUP(H214,'data putaway'!$A$1:$E$530,3,0)),0,VLOOKUP(H214,'data putaway'!$A$1:$E$530,3,0))</f>
        <v>0</v>
      </c>
      <c r="V214" s="354">
        <f t="shared" si="78"/>
        <v>0</v>
      </c>
      <c r="W214" s="114">
        <f>IF(ISNA(VLOOKUP(H214,'data putaway'!$A$1:$E$530,2,0)),0,VLOOKUP(H214,'data putaway'!$A$1:$E$530,2,0))</f>
        <v>0</v>
      </c>
      <c r="X214" s="354" t="b">
        <f t="shared" si="79"/>
        <v>0</v>
      </c>
      <c r="Y214" s="354">
        <f>IF(ISNA(VLOOKUP(H214,'data putaway'!$A$1:$E$530,4,0)),0,VLOOKUP(H214,'data putaway'!$A$1:$E$530,4,0))</f>
        <v>0</v>
      </c>
      <c r="Z214" s="113">
        <f>IF(ISNA(VLOOKUP(H214,'data putaway'!$A$1:$E$530,5,0)),0,VLOOKUP(H214,'data putaway'!$A$1:$E$530,5,0))</f>
        <v>0</v>
      </c>
      <c r="AA214" s="354" t="b">
        <f t="shared" si="80"/>
        <v>0</v>
      </c>
      <c r="AB214" s="354" t="b">
        <f t="shared" si="81"/>
        <v>0</v>
      </c>
      <c r="AC214" s="356" t="str">
        <f t="shared" ca="1" si="82"/>
        <v>0 Month,  8 Days</v>
      </c>
      <c r="AD214" s="114" t="str">
        <f t="shared" ca="1" si="66"/>
        <v>3 Year, 11 Month, 16 Days</v>
      </c>
      <c r="AE214" s="114">
        <f t="shared" si="83"/>
        <v>0</v>
      </c>
      <c r="AF214" s="114">
        <f t="shared" si="84"/>
        <v>0</v>
      </c>
      <c r="AG214" s="354" t="str">
        <f t="shared" si="85"/>
        <v>CB02</v>
      </c>
      <c r="AH214" s="114">
        <f>IF(ISNA(VLOOKUP(L214,'MASTER DATA'!$A$1:$F$192,6,0)),0,VLOOKUP(L214,'MASTER DATA'!$A$1:$F$192,6,0))*AE214</f>
        <v>0</v>
      </c>
      <c r="AI214" s="354" t="str">
        <f>VLOOKUP($D214,'warehouse mapping'!$AN$7:$AO$17,2,0)</f>
        <v>Aktif</v>
      </c>
      <c r="AJ214" s="114">
        <f t="shared" si="70"/>
        <v>1</v>
      </c>
      <c r="AK214" s="354" t="str">
        <f t="shared" si="71"/>
        <v>CB</v>
      </c>
      <c r="AL214" s="354" t="s">
        <v>3206</v>
      </c>
      <c r="AM214" s="354">
        <f t="shared" si="86"/>
        <v>1</v>
      </c>
      <c r="AN214" s="354" t="b">
        <f t="shared" si="87"/>
        <v>1</v>
      </c>
    </row>
    <row r="215" spans="1:40" s="354" customFormat="1">
      <c r="A215" s="354" t="str">
        <f t="shared" si="67"/>
        <v>CB03A01550024921</v>
      </c>
      <c r="B215" s="354">
        <f t="shared" si="68"/>
        <v>0</v>
      </c>
      <c r="C215" s="354">
        <f t="shared" si="69"/>
        <v>0</v>
      </c>
      <c r="D215" s="354" t="str">
        <f t="shared" si="72"/>
        <v>CB</v>
      </c>
      <c r="E215" s="354" t="str">
        <f t="shared" si="73"/>
        <v>03</v>
      </c>
      <c r="F215" s="354" t="str">
        <f t="shared" si="74"/>
        <v>A</v>
      </c>
      <c r="G215" s="355" t="str">
        <f t="shared" si="75"/>
        <v>01</v>
      </c>
      <c r="H215" s="232" t="s">
        <v>564</v>
      </c>
      <c r="I215" s="232">
        <v>12600813</v>
      </c>
      <c r="J215" s="233">
        <v>46055</v>
      </c>
      <c r="K215" s="233">
        <v>47494</v>
      </c>
      <c r="L215" s="234">
        <v>550024921</v>
      </c>
      <c r="M215" s="232" t="str">
        <f>IF(ISNA(VLOOKUP(L215,'MASTER DATA'!$A$1:$B$192,2,0)),"",VLOOKUP(L215,'MASTER DATA'!$A$1:$B$192,2,0))</f>
        <v>Spirax S2 G 90_1*209L_A227</v>
      </c>
      <c r="N215" s="232">
        <v>2</v>
      </c>
      <c r="O215" s="232">
        <f t="shared" si="76"/>
        <v>0</v>
      </c>
      <c r="P215" s="232">
        <f t="shared" si="77"/>
        <v>2</v>
      </c>
      <c r="Q215" s="232">
        <f>VLOOKUP(L215,'MASTER DATA'!$A$1:$E$192,5,0)</f>
        <v>4</v>
      </c>
      <c r="R215" s="234">
        <f>SUMIF('picking of the day'!$H$4:$H$358,WMS!H215&amp;WMS!L215,'picking of the day'!$E$4:$E$358)</f>
        <v>0</v>
      </c>
      <c r="U215" s="114">
        <f>IF(ISNA(VLOOKUP(H215,'data putaway'!$A$1:$E$530,3,0)),0,VLOOKUP(H215,'data putaway'!$A$1:$E$530,3,0))</f>
        <v>0</v>
      </c>
      <c r="V215" s="354">
        <f t="shared" si="78"/>
        <v>2</v>
      </c>
      <c r="W215" s="114">
        <f>IF(ISNA(VLOOKUP(H215,'data putaway'!$A$1:$E$530,2,0)),0,VLOOKUP(H215,'data putaway'!$A$1:$E$530,2,0))</f>
        <v>0</v>
      </c>
      <c r="X215" s="354" t="b">
        <f t="shared" si="79"/>
        <v>0</v>
      </c>
      <c r="Y215" s="354">
        <f>IF(ISNA(VLOOKUP(H215,'data putaway'!$A$1:$E$530,4,0)),0,VLOOKUP(H215,'data putaway'!$A$1:$E$530,4,0))</f>
        <v>0</v>
      </c>
      <c r="Z215" s="113">
        <f>IF(ISNA(VLOOKUP(H215,'data putaway'!$A$1:$E$530,5,0)),0,VLOOKUP(H215,'data putaway'!$A$1:$E$530,5,0))</f>
        <v>0</v>
      </c>
      <c r="AA215" s="354" t="b">
        <f t="shared" si="80"/>
        <v>0</v>
      </c>
      <c r="AB215" s="354" t="b">
        <f t="shared" si="81"/>
        <v>0</v>
      </c>
      <c r="AC215" s="356" t="str">
        <f t="shared" ca="1" si="82"/>
        <v>7 Month,  16 Days</v>
      </c>
      <c r="AD215" s="114" t="str">
        <f t="shared" ca="1" si="66"/>
        <v>3 Year, 3 Month, 24 Days</v>
      </c>
      <c r="AE215" s="114">
        <f t="shared" si="83"/>
        <v>2</v>
      </c>
      <c r="AF215" s="114">
        <f t="shared" si="84"/>
        <v>1</v>
      </c>
      <c r="AG215" s="354" t="str">
        <f t="shared" si="85"/>
        <v>CB03</v>
      </c>
      <c r="AH215" s="114">
        <f>IF(ISNA(VLOOKUP(L215,'MASTER DATA'!$A$1:$F$192,6,0)),0,VLOOKUP(L215,'MASTER DATA'!$A$1:$F$192,6,0))*AE215</f>
        <v>418</v>
      </c>
      <c r="AI215" s="354" t="str">
        <f>VLOOKUP($D215,'warehouse mapping'!$AN$7:$AO$17,2,0)</f>
        <v>Aktif</v>
      </c>
      <c r="AJ215" s="114">
        <f t="shared" si="70"/>
        <v>0</v>
      </c>
      <c r="AK215" s="354" t="str">
        <f t="shared" si="71"/>
        <v/>
      </c>
      <c r="AL215" s="354" t="s">
        <v>3025</v>
      </c>
      <c r="AM215" s="354">
        <f t="shared" si="86"/>
        <v>1</v>
      </c>
      <c r="AN215" s="354" t="b">
        <f t="shared" si="87"/>
        <v>1</v>
      </c>
    </row>
    <row r="216" spans="1:40" s="354" customFormat="1">
      <c r="A216" s="354" t="str">
        <f t="shared" si="67"/>
        <v>CB03A02550027259</v>
      </c>
      <c r="B216" s="354">
        <f t="shared" si="68"/>
        <v>0</v>
      </c>
      <c r="C216" s="354">
        <f t="shared" si="69"/>
        <v>0</v>
      </c>
      <c r="D216" s="354" t="str">
        <f t="shared" si="72"/>
        <v>CB</v>
      </c>
      <c r="E216" s="354" t="str">
        <f t="shared" si="73"/>
        <v>03</v>
      </c>
      <c r="F216" s="354" t="str">
        <f t="shared" si="74"/>
        <v>A</v>
      </c>
      <c r="G216" s="355" t="str">
        <f t="shared" si="75"/>
        <v>02</v>
      </c>
      <c r="H216" s="232" t="s">
        <v>565</v>
      </c>
      <c r="I216" s="232">
        <v>12688349</v>
      </c>
      <c r="J216" s="233">
        <v>46276</v>
      </c>
      <c r="K216" s="233">
        <v>47716</v>
      </c>
      <c r="L216" s="234">
        <v>550027259</v>
      </c>
      <c r="M216" s="232" t="str">
        <f>IF(ISNA(VLOOKUP(L216,'MASTER DATA'!$A$1:$B$192,2,0)),"",VLOOKUP(L216,'MASTER DATA'!$A$1:$B$192,2,0))</f>
        <v>Gadus S2 V220 2_1*770kg_A227</v>
      </c>
      <c r="N216" s="232">
        <v>1</v>
      </c>
      <c r="O216" s="232">
        <f t="shared" si="76"/>
        <v>1</v>
      </c>
      <c r="P216" s="232">
        <f t="shared" si="77"/>
        <v>0</v>
      </c>
      <c r="Q216" s="232">
        <f>VLOOKUP(L216,'MASTER DATA'!$A$1:$E$192,5,0)</f>
        <v>1</v>
      </c>
      <c r="R216" s="234">
        <f>SUMIF('picking of the day'!$H$4:$H$358,WMS!H216&amp;WMS!L216,'picking of the day'!$E$4:$E$358)</f>
        <v>0</v>
      </c>
      <c r="U216" s="114">
        <f>IF(ISNA(VLOOKUP(H216,'data putaway'!$A$1:$E$530,3,0)),0,VLOOKUP(H216,'data putaway'!$A$1:$E$530,3,0))</f>
        <v>0</v>
      </c>
      <c r="V216" s="354">
        <f t="shared" si="78"/>
        <v>1</v>
      </c>
      <c r="W216" s="114">
        <f>IF(ISNA(VLOOKUP(H216,'data putaway'!$A$1:$E$530,2,0)),0,VLOOKUP(H216,'data putaway'!$A$1:$E$530,2,0))</f>
        <v>0</v>
      </c>
      <c r="X216" s="354" t="b">
        <f t="shared" si="79"/>
        <v>0</v>
      </c>
      <c r="Y216" s="354">
        <f>IF(ISNA(VLOOKUP(H216,'data putaway'!$A$1:$E$530,4,0)),0,VLOOKUP(H216,'data putaway'!$A$1:$E$530,4,0))</f>
        <v>0</v>
      </c>
      <c r="Z216" s="113">
        <f>IF(ISNA(VLOOKUP(H216,'data putaway'!$A$1:$E$530,5,0)),0,VLOOKUP(H216,'data putaway'!$A$1:$E$530,5,0))</f>
        <v>0</v>
      </c>
      <c r="AA216" s="354" t="b">
        <f t="shared" si="80"/>
        <v>0</v>
      </c>
      <c r="AB216" s="354" t="b">
        <f t="shared" si="81"/>
        <v>0</v>
      </c>
      <c r="AC216" s="356" t="str">
        <f t="shared" ca="1" si="82"/>
        <v>0 Month,  7 Days</v>
      </c>
      <c r="AD216" s="114" t="str">
        <f t="shared" ca="1" si="66"/>
        <v>3 Year, 11 Month, 3 Days</v>
      </c>
      <c r="AE216" s="114">
        <f t="shared" si="83"/>
        <v>1</v>
      </c>
      <c r="AF216" s="114">
        <f t="shared" si="84"/>
        <v>1</v>
      </c>
      <c r="AG216" s="354" t="str">
        <f t="shared" si="85"/>
        <v>CB03</v>
      </c>
      <c r="AH216" s="114">
        <f>IF(ISNA(VLOOKUP(L216,'MASTER DATA'!$A$1:$F$192,6,0)),0,VLOOKUP(L216,'MASTER DATA'!$A$1:$F$192,6,0))*AE216</f>
        <v>770</v>
      </c>
      <c r="AI216" s="354" t="str">
        <f>VLOOKUP($D216,'warehouse mapping'!$AN$7:$AO$17,2,0)</f>
        <v>Aktif</v>
      </c>
      <c r="AJ216" s="114">
        <f t="shared" si="70"/>
        <v>0</v>
      </c>
      <c r="AK216" s="354" t="str">
        <f t="shared" si="71"/>
        <v/>
      </c>
      <c r="AL216" s="354" t="s">
        <v>3205</v>
      </c>
      <c r="AM216" s="354">
        <f t="shared" si="86"/>
        <v>1</v>
      </c>
      <c r="AN216" s="354" t="b">
        <f t="shared" si="87"/>
        <v>1</v>
      </c>
    </row>
    <row r="217" spans="1:40" s="354" customFormat="1">
      <c r="A217" s="354" t="str">
        <f t="shared" si="67"/>
        <v>CB03B01550062285</v>
      </c>
      <c r="B217" s="354">
        <f t="shared" si="68"/>
        <v>0</v>
      </c>
      <c r="C217" s="354">
        <f t="shared" si="69"/>
        <v>0</v>
      </c>
      <c r="D217" s="354" t="str">
        <f t="shared" si="72"/>
        <v>CB</v>
      </c>
      <c r="E217" s="354" t="str">
        <f t="shared" si="73"/>
        <v>03</v>
      </c>
      <c r="F217" s="354" t="str">
        <f t="shared" si="74"/>
        <v>B</v>
      </c>
      <c r="G217" s="355" t="str">
        <f t="shared" si="75"/>
        <v>01</v>
      </c>
      <c r="H217" s="232" t="s">
        <v>566</v>
      </c>
      <c r="I217" s="232">
        <v>12626159</v>
      </c>
      <c r="J217" s="233">
        <v>46123</v>
      </c>
      <c r="K217" s="233">
        <v>47564</v>
      </c>
      <c r="L217" s="234">
        <v>550062285</v>
      </c>
      <c r="M217" s="232" t="str">
        <f>IF(ISNA(VLOOKUP(L217,'MASTER DATA'!$A$1:$B$192,2,0)),"",VLOOKUP(L217,'MASTER DATA'!$A$1:$B$192,2,0))</f>
        <v>Gadus S3 V460DM 2_1*770kg_A227</v>
      </c>
      <c r="N217" s="232">
        <v>1</v>
      </c>
      <c r="O217" s="232">
        <f t="shared" si="76"/>
        <v>1</v>
      </c>
      <c r="P217" s="232">
        <f t="shared" si="77"/>
        <v>0</v>
      </c>
      <c r="Q217" s="232">
        <f>VLOOKUP(L217,'MASTER DATA'!$A$1:$E$192,5,0)</f>
        <v>1</v>
      </c>
      <c r="R217" s="234">
        <f>SUMIF('picking of the day'!$H$4:$H$358,WMS!H217&amp;WMS!L217,'picking of the day'!$E$4:$E$358)</f>
        <v>0</v>
      </c>
      <c r="U217" s="114">
        <f>IF(ISNA(VLOOKUP(H217,'data putaway'!$A$1:$E$530,3,0)),0,VLOOKUP(H217,'data putaway'!$A$1:$E$530,3,0))</f>
        <v>0</v>
      </c>
      <c r="V217" s="354">
        <f t="shared" si="78"/>
        <v>1</v>
      </c>
      <c r="W217" s="114">
        <f>IF(ISNA(VLOOKUP(H217,'data putaway'!$A$1:$E$530,2,0)),0,VLOOKUP(H217,'data putaway'!$A$1:$E$530,2,0))</f>
        <v>0</v>
      </c>
      <c r="X217" s="354" t="b">
        <f t="shared" si="79"/>
        <v>0</v>
      </c>
      <c r="Y217" s="354">
        <f>IF(ISNA(VLOOKUP(H217,'data putaway'!$A$1:$E$530,4,0)),0,VLOOKUP(H217,'data putaway'!$A$1:$E$530,4,0))</f>
        <v>0</v>
      </c>
      <c r="Z217" s="113">
        <f>IF(ISNA(VLOOKUP(H217,'data putaway'!$A$1:$E$530,5,0)),0,VLOOKUP(H217,'data putaway'!$A$1:$E$530,5,0))</f>
        <v>0</v>
      </c>
      <c r="AA217" s="354" t="b">
        <f t="shared" si="80"/>
        <v>0</v>
      </c>
      <c r="AB217" s="354" t="b">
        <f t="shared" si="81"/>
        <v>0</v>
      </c>
      <c r="AC217" s="356" t="str">
        <f t="shared" ca="1" si="82"/>
        <v>5 Month,  7 Days</v>
      </c>
      <c r="AD217" s="114" t="str">
        <f t="shared" ca="1" si="66"/>
        <v>3 Year, 6 Month, 4 Days</v>
      </c>
      <c r="AE217" s="114">
        <f t="shared" si="83"/>
        <v>1</v>
      </c>
      <c r="AF217" s="114">
        <f t="shared" si="84"/>
        <v>1</v>
      </c>
      <c r="AG217" s="354" t="str">
        <f t="shared" si="85"/>
        <v>CB03</v>
      </c>
      <c r="AH217" s="114">
        <f>IF(ISNA(VLOOKUP(L217,'MASTER DATA'!$A$1:$F$192,6,0)),0,VLOOKUP(L217,'MASTER DATA'!$A$1:$F$192,6,0))*AE217</f>
        <v>770</v>
      </c>
      <c r="AI217" s="354" t="str">
        <f>VLOOKUP($D217,'warehouse mapping'!$AN$7:$AO$17,2,0)</f>
        <v>Aktif</v>
      </c>
      <c r="AJ217" s="114">
        <f t="shared" si="70"/>
        <v>0</v>
      </c>
      <c r="AK217" s="354" t="str">
        <f t="shared" si="71"/>
        <v/>
      </c>
      <c r="AL217" s="354" t="s">
        <v>3205</v>
      </c>
      <c r="AM217" s="354">
        <f t="shared" si="86"/>
        <v>1</v>
      </c>
      <c r="AN217" s="354" t="b">
        <f t="shared" si="87"/>
        <v>1</v>
      </c>
    </row>
    <row r="218" spans="1:40" s="354" customFormat="1">
      <c r="A218" s="354" t="str">
        <f t="shared" si="67"/>
        <v>CB03B02550062285</v>
      </c>
      <c r="B218" s="354">
        <f t="shared" si="68"/>
        <v>0</v>
      </c>
      <c r="C218" s="354">
        <f t="shared" si="69"/>
        <v>0</v>
      </c>
      <c r="D218" s="354" t="str">
        <f t="shared" si="72"/>
        <v>CB</v>
      </c>
      <c r="E218" s="354" t="str">
        <f t="shared" si="73"/>
        <v>03</v>
      </c>
      <c r="F218" s="354" t="str">
        <f t="shared" si="74"/>
        <v>B</v>
      </c>
      <c r="G218" s="355" t="str">
        <f t="shared" si="75"/>
        <v>02</v>
      </c>
      <c r="H218" s="232" t="s">
        <v>567</v>
      </c>
      <c r="I218" s="232">
        <v>12626159</v>
      </c>
      <c r="J218" s="233">
        <v>46123</v>
      </c>
      <c r="K218" s="233">
        <v>47564</v>
      </c>
      <c r="L218" s="234">
        <v>550062285</v>
      </c>
      <c r="M218" s="232" t="str">
        <f>IF(ISNA(VLOOKUP(L218,'MASTER DATA'!$A$1:$B$192,2,0)),"",VLOOKUP(L218,'MASTER DATA'!$A$1:$B$192,2,0))</f>
        <v>Gadus S3 V460DM 2_1*770kg_A227</v>
      </c>
      <c r="N218" s="232">
        <v>1</v>
      </c>
      <c r="O218" s="232">
        <f t="shared" si="76"/>
        <v>1</v>
      </c>
      <c r="P218" s="232">
        <f t="shared" si="77"/>
        <v>0</v>
      </c>
      <c r="Q218" s="232">
        <f>VLOOKUP(L218,'MASTER DATA'!$A$1:$E$192,5,0)</f>
        <v>1</v>
      </c>
      <c r="R218" s="234">
        <f>SUMIF('picking of the day'!$H$4:$H$358,WMS!H218&amp;WMS!L218,'picking of the day'!$E$4:$E$358)</f>
        <v>0</v>
      </c>
      <c r="U218" s="114">
        <f>IF(ISNA(VLOOKUP(H218,'data putaway'!$A$1:$E$530,3,0)),0,VLOOKUP(H218,'data putaway'!$A$1:$E$530,3,0))</f>
        <v>0</v>
      </c>
      <c r="V218" s="354">
        <f t="shared" si="78"/>
        <v>1</v>
      </c>
      <c r="W218" s="114">
        <f>IF(ISNA(VLOOKUP(H218,'data putaway'!$A$1:$E$530,2,0)),0,VLOOKUP(H218,'data putaway'!$A$1:$E$530,2,0))</f>
        <v>0</v>
      </c>
      <c r="X218" s="354" t="b">
        <f t="shared" si="79"/>
        <v>0</v>
      </c>
      <c r="Y218" s="354">
        <f>IF(ISNA(VLOOKUP(H218,'data putaway'!$A$1:$E$530,4,0)),0,VLOOKUP(H218,'data putaway'!$A$1:$E$530,4,0))</f>
        <v>0</v>
      </c>
      <c r="Z218" s="113">
        <f>IF(ISNA(VLOOKUP(H218,'data putaway'!$A$1:$E$530,5,0)),0,VLOOKUP(H218,'data putaway'!$A$1:$E$530,5,0))</f>
        <v>0</v>
      </c>
      <c r="AA218" s="354" t="b">
        <f t="shared" si="80"/>
        <v>0</v>
      </c>
      <c r="AB218" s="354" t="b">
        <f t="shared" si="81"/>
        <v>0</v>
      </c>
      <c r="AC218" s="356" t="str">
        <f t="shared" ca="1" si="82"/>
        <v>5 Month,  7 Days</v>
      </c>
      <c r="AD218" s="114" t="str">
        <f t="shared" ref="AD218:AD281" ca="1" si="88">IF(K218="","",DATEDIF(NOW(),K218,"y")&amp;" Year"&amp;", "&amp;DATEDIF(NOW(),K218,"ym")&amp;" Month"&amp;", "&amp;DATEDIF(NOW(),K218,"md")&amp;" Days")</f>
        <v>3 Year, 6 Month, 4 Days</v>
      </c>
      <c r="AE218" s="114">
        <f t="shared" si="83"/>
        <v>1</v>
      </c>
      <c r="AF218" s="114">
        <f t="shared" si="84"/>
        <v>1</v>
      </c>
      <c r="AG218" s="354" t="str">
        <f t="shared" si="85"/>
        <v>CB03</v>
      </c>
      <c r="AH218" s="114">
        <f>IF(ISNA(VLOOKUP(L218,'MASTER DATA'!$A$1:$F$192,6,0)),0,VLOOKUP(L218,'MASTER DATA'!$A$1:$F$192,6,0))*AE218</f>
        <v>770</v>
      </c>
      <c r="AI218" s="354" t="str">
        <f>VLOOKUP($D218,'warehouse mapping'!$AN$7:$AO$17,2,0)</f>
        <v>Aktif</v>
      </c>
      <c r="AJ218" s="114">
        <f t="shared" si="70"/>
        <v>0</v>
      </c>
      <c r="AK218" s="354" t="str">
        <f t="shared" si="71"/>
        <v/>
      </c>
      <c r="AL218" s="354" t="s">
        <v>170</v>
      </c>
      <c r="AM218" s="354">
        <f t="shared" si="86"/>
        <v>1</v>
      </c>
      <c r="AN218" s="354" t="b">
        <f t="shared" si="87"/>
        <v>1</v>
      </c>
    </row>
    <row r="219" spans="1:40" s="354" customFormat="1">
      <c r="A219" s="354" t="str">
        <f t="shared" si="67"/>
        <v>CB03C01550071396</v>
      </c>
      <c r="B219" s="354">
        <f t="shared" si="68"/>
        <v>0</v>
      </c>
      <c r="C219" s="354">
        <f t="shared" si="69"/>
        <v>0</v>
      </c>
      <c r="D219" s="354" t="str">
        <f t="shared" si="72"/>
        <v>CB</v>
      </c>
      <c r="E219" s="354" t="str">
        <f t="shared" si="73"/>
        <v>03</v>
      </c>
      <c r="F219" s="354" t="str">
        <f t="shared" si="74"/>
        <v>C</v>
      </c>
      <c r="G219" s="355" t="str">
        <f t="shared" si="75"/>
        <v>01</v>
      </c>
      <c r="H219" s="232" t="s">
        <v>568</v>
      </c>
      <c r="I219" s="232" t="s">
        <v>3316</v>
      </c>
      <c r="J219" s="233">
        <v>46262</v>
      </c>
      <c r="K219" s="233">
        <v>47714</v>
      </c>
      <c r="L219" s="234">
        <v>550071396</v>
      </c>
      <c r="M219" s="232" t="str">
        <f>IF(ISNA(VLOOKUP(L219,'MASTER DATA'!$A$1:$B$192,2,0)),"",VLOOKUP(L219,'MASTER DATA'!$A$1:$B$192,2,0))</f>
        <v>HelixHX515W40SNCF_12*1L_A04W</v>
      </c>
      <c r="N219" s="232">
        <v>44</v>
      </c>
      <c r="O219" s="232">
        <f t="shared" si="76"/>
        <v>1</v>
      </c>
      <c r="P219" s="232">
        <f t="shared" si="77"/>
        <v>0</v>
      </c>
      <c r="Q219" s="232">
        <f>VLOOKUP(L219,'MASTER DATA'!$A$1:$E$192,5,0)</f>
        <v>44</v>
      </c>
      <c r="R219" s="234">
        <f>SUMIF('picking of the day'!$H$4:$H$358,WMS!H219&amp;WMS!L219,'picking of the day'!$E$4:$E$358)</f>
        <v>0</v>
      </c>
      <c r="U219" s="114">
        <f>IF(ISNA(VLOOKUP(H219,'data putaway'!$A$1:$E$530,3,0)),0,VLOOKUP(H219,'data putaway'!$A$1:$E$530,3,0))</f>
        <v>0</v>
      </c>
      <c r="V219" s="354">
        <f t="shared" si="78"/>
        <v>44</v>
      </c>
      <c r="W219" s="114">
        <f>IF(ISNA(VLOOKUP(H219,'data putaway'!$A$1:$E$530,2,0)),0,VLOOKUP(H219,'data putaway'!$A$1:$E$530,2,0))</f>
        <v>0</v>
      </c>
      <c r="X219" s="354" t="b">
        <f t="shared" si="79"/>
        <v>0</v>
      </c>
      <c r="Y219" s="354">
        <f>IF(ISNA(VLOOKUP(H219,'data putaway'!$A$1:$E$530,4,0)),0,VLOOKUP(H219,'data putaway'!$A$1:$E$530,4,0))</f>
        <v>0</v>
      </c>
      <c r="Z219" s="113">
        <f>IF(ISNA(VLOOKUP(H219,'data putaway'!$A$1:$E$530,5,0)),0,VLOOKUP(H219,'data putaway'!$A$1:$E$530,5,0))</f>
        <v>0</v>
      </c>
      <c r="AA219" s="354" t="b">
        <f t="shared" si="80"/>
        <v>0</v>
      </c>
      <c r="AB219" s="354" t="b">
        <f t="shared" si="81"/>
        <v>0</v>
      </c>
      <c r="AC219" s="356" t="str">
        <f t="shared" ca="1" si="82"/>
        <v>0 Month,  21 Days</v>
      </c>
      <c r="AD219" s="114" t="str">
        <f t="shared" ca="1" si="88"/>
        <v>3 Year, 11 Month, 1 Days</v>
      </c>
      <c r="AE219" s="114">
        <f t="shared" si="83"/>
        <v>44</v>
      </c>
      <c r="AF219" s="114">
        <f t="shared" si="84"/>
        <v>1</v>
      </c>
      <c r="AG219" s="354" t="str">
        <f t="shared" si="85"/>
        <v>CB03</v>
      </c>
      <c r="AH219" s="114">
        <f>IF(ISNA(VLOOKUP(L219,'MASTER DATA'!$A$1:$F$192,6,0)),0,VLOOKUP(L219,'MASTER DATA'!$A$1:$F$192,6,0))*AE219</f>
        <v>528</v>
      </c>
      <c r="AI219" s="354" t="str">
        <f>VLOOKUP($D219,'warehouse mapping'!$AN$7:$AO$17,2,0)</f>
        <v>Aktif</v>
      </c>
      <c r="AJ219" s="114">
        <f t="shared" si="70"/>
        <v>0</v>
      </c>
      <c r="AK219" s="354" t="str">
        <f t="shared" si="71"/>
        <v/>
      </c>
      <c r="AL219" s="354" t="s">
        <v>170</v>
      </c>
      <c r="AM219" s="354">
        <f t="shared" si="86"/>
        <v>1</v>
      </c>
      <c r="AN219" s="354" t="b">
        <f t="shared" si="87"/>
        <v>1</v>
      </c>
    </row>
    <row r="220" spans="1:40" s="354" customFormat="1">
      <c r="A220" s="354" t="str">
        <f t="shared" si="67"/>
        <v>CB03C02550071396</v>
      </c>
      <c r="B220" s="354">
        <f t="shared" si="68"/>
        <v>0</v>
      </c>
      <c r="C220" s="354">
        <f t="shared" si="69"/>
        <v>0</v>
      </c>
      <c r="D220" s="354" t="str">
        <f t="shared" si="72"/>
        <v>CB</v>
      </c>
      <c r="E220" s="354" t="str">
        <f t="shared" si="73"/>
        <v>03</v>
      </c>
      <c r="F220" s="354" t="str">
        <f t="shared" si="74"/>
        <v>C</v>
      </c>
      <c r="G220" s="355" t="str">
        <f t="shared" si="75"/>
        <v>02</v>
      </c>
      <c r="H220" s="232" t="s">
        <v>569</v>
      </c>
      <c r="I220" s="232" t="s">
        <v>3316</v>
      </c>
      <c r="J220" s="233">
        <v>46262</v>
      </c>
      <c r="K220" s="233">
        <v>47714</v>
      </c>
      <c r="L220" s="234">
        <v>550071396</v>
      </c>
      <c r="M220" s="232" t="str">
        <f>IF(ISNA(VLOOKUP(L220,'MASTER DATA'!$A$1:$B$192,2,0)),"",VLOOKUP(L220,'MASTER DATA'!$A$1:$B$192,2,0))</f>
        <v>HelixHX515W40SNCF_12*1L_A04W</v>
      </c>
      <c r="N220" s="232">
        <v>44</v>
      </c>
      <c r="O220" s="232">
        <f t="shared" si="76"/>
        <v>1</v>
      </c>
      <c r="P220" s="232">
        <f t="shared" si="77"/>
        <v>0</v>
      </c>
      <c r="Q220" s="232">
        <f>VLOOKUP(L220,'MASTER DATA'!$A$1:$E$192,5,0)</f>
        <v>44</v>
      </c>
      <c r="R220" s="234">
        <f>SUMIF('picking of the day'!$H$4:$H$358,WMS!H220&amp;WMS!L220,'picking of the day'!$E$4:$E$358)</f>
        <v>0</v>
      </c>
      <c r="U220" s="114">
        <f>IF(ISNA(VLOOKUP(H220,'data putaway'!$A$1:$E$530,3,0)),0,VLOOKUP(H220,'data putaway'!$A$1:$E$530,3,0))</f>
        <v>0</v>
      </c>
      <c r="V220" s="354">
        <f t="shared" si="78"/>
        <v>44</v>
      </c>
      <c r="W220" s="114">
        <f>IF(ISNA(VLOOKUP(H220,'data putaway'!$A$1:$E$530,2,0)),0,VLOOKUP(H220,'data putaway'!$A$1:$E$530,2,0))</f>
        <v>0</v>
      </c>
      <c r="X220" s="354" t="b">
        <f t="shared" si="79"/>
        <v>0</v>
      </c>
      <c r="Y220" s="354">
        <f>IF(ISNA(VLOOKUP(H220,'data putaway'!$A$1:$E$530,4,0)),0,VLOOKUP(H220,'data putaway'!$A$1:$E$530,4,0))</f>
        <v>0</v>
      </c>
      <c r="Z220" s="113">
        <f>IF(ISNA(VLOOKUP(H220,'data putaway'!$A$1:$E$530,5,0)),0,VLOOKUP(H220,'data putaway'!$A$1:$E$530,5,0))</f>
        <v>0</v>
      </c>
      <c r="AA220" s="354" t="b">
        <f t="shared" si="80"/>
        <v>0</v>
      </c>
      <c r="AB220" s="354" t="b">
        <f t="shared" si="81"/>
        <v>0</v>
      </c>
      <c r="AC220" s="356" t="str">
        <f t="shared" ca="1" si="82"/>
        <v>0 Month,  21 Days</v>
      </c>
      <c r="AD220" s="114" t="str">
        <f t="shared" ca="1" si="88"/>
        <v>3 Year, 11 Month, 1 Days</v>
      </c>
      <c r="AE220" s="114">
        <f t="shared" si="83"/>
        <v>44</v>
      </c>
      <c r="AF220" s="114">
        <f t="shared" si="84"/>
        <v>1</v>
      </c>
      <c r="AG220" s="354" t="str">
        <f t="shared" si="85"/>
        <v>CB03</v>
      </c>
      <c r="AH220" s="114">
        <f>IF(ISNA(VLOOKUP(L220,'MASTER DATA'!$A$1:$F$192,6,0)),0,VLOOKUP(L220,'MASTER DATA'!$A$1:$F$192,6,0))*AE220</f>
        <v>528</v>
      </c>
      <c r="AI220" s="354" t="str">
        <f>VLOOKUP($D220,'warehouse mapping'!$AN$7:$AO$17,2,0)</f>
        <v>Aktif</v>
      </c>
      <c r="AJ220" s="114">
        <f t="shared" si="70"/>
        <v>0</v>
      </c>
      <c r="AK220" s="354" t="str">
        <f t="shared" si="71"/>
        <v/>
      </c>
      <c r="AL220" s="354" t="s">
        <v>3025</v>
      </c>
      <c r="AM220" s="354">
        <f t="shared" si="86"/>
        <v>1</v>
      </c>
      <c r="AN220" s="354" t="b">
        <f t="shared" si="87"/>
        <v>1</v>
      </c>
    </row>
    <row r="221" spans="1:40" s="354" customFormat="1">
      <c r="A221" s="354" t="str">
        <f t="shared" si="67"/>
        <v>CB03D01550062631</v>
      </c>
      <c r="B221" s="354">
        <f t="shared" si="68"/>
        <v>0</v>
      </c>
      <c r="C221" s="354">
        <f t="shared" si="69"/>
        <v>0</v>
      </c>
      <c r="D221" s="354" t="str">
        <f t="shared" si="72"/>
        <v>CB</v>
      </c>
      <c r="E221" s="354" t="str">
        <f t="shared" si="73"/>
        <v>03</v>
      </c>
      <c r="F221" s="354" t="str">
        <f t="shared" si="74"/>
        <v>D</v>
      </c>
      <c r="G221" s="355" t="str">
        <f t="shared" si="75"/>
        <v>01</v>
      </c>
      <c r="H221" s="232" t="s">
        <v>570</v>
      </c>
      <c r="I221" s="232" t="s">
        <v>3209</v>
      </c>
      <c r="J221" s="233">
        <v>46233</v>
      </c>
      <c r="K221" s="233">
        <v>47628</v>
      </c>
      <c r="L221" s="234">
        <v>550062631</v>
      </c>
      <c r="M221" s="232" t="str">
        <f>IF(ISNA(VLOOKUP(L221,'MASTER DATA'!$A$1:$B$192,2,0)),"",VLOOKUP(L221,'MASTER DATA'!$A$1:$B$192,2,0))</f>
        <v>KawaSemiSyn10W40SLMA_12*1L_A734</v>
      </c>
      <c r="N221" s="232">
        <v>44</v>
      </c>
      <c r="O221" s="232">
        <f t="shared" si="76"/>
        <v>1</v>
      </c>
      <c r="P221" s="232">
        <f t="shared" si="77"/>
        <v>0</v>
      </c>
      <c r="Q221" s="232">
        <f>VLOOKUP(L221,'MASTER DATA'!$A$1:$E$192,5,0)</f>
        <v>44</v>
      </c>
      <c r="R221" s="234">
        <f>SUMIF('picking of the day'!$H$4:$H$358,WMS!H221&amp;WMS!L221,'picking of the day'!$E$4:$E$358)</f>
        <v>0</v>
      </c>
      <c r="U221" s="114">
        <f>IF(ISNA(VLOOKUP(H221,'data putaway'!$A$1:$E$530,3,0)),0,VLOOKUP(H221,'data putaway'!$A$1:$E$530,3,0))</f>
        <v>0</v>
      </c>
      <c r="V221" s="354">
        <f t="shared" si="78"/>
        <v>44</v>
      </c>
      <c r="W221" s="114">
        <f>IF(ISNA(VLOOKUP(H221,'data putaway'!$A$1:$E$530,2,0)),0,VLOOKUP(H221,'data putaway'!$A$1:$E$530,2,0))</f>
        <v>0</v>
      </c>
      <c r="X221" s="354" t="b">
        <f t="shared" si="79"/>
        <v>0</v>
      </c>
      <c r="Y221" s="354">
        <f>IF(ISNA(VLOOKUP(H221,'data putaway'!$A$1:$E$530,4,0)),0,VLOOKUP(H221,'data putaway'!$A$1:$E$530,4,0))</f>
        <v>0</v>
      </c>
      <c r="Z221" s="113">
        <f>IF(ISNA(VLOOKUP(H221,'data putaway'!$A$1:$E$530,5,0)),0,VLOOKUP(H221,'data putaway'!$A$1:$E$530,5,0))</f>
        <v>0</v>
      </c>
      <c r="AA221" s="354" t="b">
        <f t="shared" si="80"/>
        <v>0</v>
      </c>
      <c r="AB221" s="354" t="b">
        <f t="shared" si="81"/>
        <v>0</v>
      </c>
      <c r="AC221" s="356" t="str">
        <f t="shared" ca="1" si="82"/>
        <v>1 Month,  19 Days</v>
      </c>
      <c r="AD221" s="114" t="str">
        <f t="shared" ca="1" si="88"/>
        <v>3 Year, 8 Month, 7 Days</v>
      </c>
      <c r="AE221" s="114">
        <f t="shared" si="83"/>
        <v>44</v>
      </c>
      <c r="AF221" s="114">
        <f t="shared" si="84"/>
        <v>1</v>
      </c>
      <c r="AG221" s="354" t="str">
        <f t="shared" si="85"/>
        <v>CB03</v>
      </c>
      <c r="AH221" s="114">
        <f>IF(ISNA(VLOOKUP(L221,'MASTER DATA'!$A$1:$F$192,6,0)),0,VLOOKUP(L221,'MASTER DATA'!$A$1:$F$192,6,0))*AE221</f>
        <v>528</v>
      </c>
      <c r="AI221" s="354" t="str">
        <f>VLOOKUP($D221,'warehouse mapping'!$AN$7:$AO$17,2,0)</f>
        <v>Aktif</v>
      </c>
      <c r="AJ221" s="114">
        <f t="shared" si="70"/>
        <v>0</v>
      </c>
      <c r="AK221" s="354" t="str">
        <f t="shared" si="71"/>
        <v/>
      </c>
      <c r="AL221" s="354" t="s">
        <v>3025</v>
      </c>
      <c r="AM221" s="354">
        <f t="shared" si="86"/>
        <v>1</v>
      </c>
      <c r="AN221" s="354" t="b">
        <f t="shared" si="87"/>
        <v>1</v>
      </c>
    </row>
    <row r="222" spans="1:40" s="354" customFormat="1">
      <c r="A222" s="354" t="str">
        <f t="shared" si="67"/>
        <v>CB03D02550044709</v>
      </c>
      <c r="B222" s="354">
        <f t="shared" si="68"/>
        <v>0</v>
      </c>
      <c r="C222" s="354">
        <f t="shared" si="69"/>
        <v>0</v>
      </c>
      <c r="D222" s="354" t="str">
        <f t="shared" si="72"/>
        <v>CB</v>
      </c>
      <c r="E222" s="354" t="str">
        <f t="shared" si="73"/>
        <v>03</v>
      </c>
      <c r="F222" s="354" t="str">
        <f t="shared" si="74"/>
        <v>D</v>
      </c>
      <c r="G222" s="355" t="str">
        <f t="shared" si="75"/>
        <v>02</v>
      </c>
      <c r="H222" s="232" t="s">
        <v>571</v>
      </c>
      <c r="I222" s="232" t="s">
        <v>3522</v>
      </c>
      <c r="J222" s="233">
        <v>46275</v>
      </c>
      <c r="K222" s="233">
        <v>47729</v>
      </c>
      <c r="L222" s="234">
        <v>550044709</v>
      </c>
      <c r="M222" s="232" t="str">
        <f>IF(ISNA(VLOOKUP(L222,'MASTER DATA'!$A$1:$B$192,2,0)),"",VLOOKUP(L222,'MASTER DATA'!$A$1:$B$192,2,0))</f>
        <v>Adv4TAX5Sc10W30SLMB_12*0.8L_A04W</v>
      </c>
      <c r="N222" s="232">
        <v>0</v>
      </c>
      <c r="O222" s="232">
        <f t="shared" si="76"/>
        <v>0</v>
      </c>
      <c r="P222" s="232">
        <f t="shared" si="77"/>
        <v>0</v>
      </c>
      <c r="Q222" s="232">
        <f>VLOOKUP(L222,'MASTER DATA'!$A$1:$E$192,5,0)</f>
        <v>48</v>
      </c>
      <c r="R222" s="234">
        <f>SUMIF('picking of the day'!$H$4:$H$358,WMS!H222&amp;WMS!L222,'picking of the day'!$E$4:$E$358)</f>
        <v>0</v>
      </c>
      <c r="U222" s="114">
        <f>IF(ISNA(VLOOKUP(H222,'data putaway'!$A$1:$E$530,3,0)),0,VLOOKUP(H222,'data putaway'!$A$1:$E$530,3,0))</f>
        <v>0</v>
      </c>
      <c r="V222" s="354">
        <f t="shared" si="78"/>
        <v>0</v>
      </c>
      <c r="W222" s="114">
        <f>IF(ISNA(VLOOKUP(H222,'data putaway'!$A$1:$E$530,2,0)),0,VLOOKUP(H222,'data putaway'!$A$1:$E$530,2,0))</f>
        <v>0</v>
      </c>
      <c r="X222" s="354" t="b">
        <f t="shared" si="79"/>
        <v>0</v>
      </c>
      <c r="Y222" s="354">
        <f>IF(ISNA(VLOOKUP(H222,'data putaway'!$A$1:$E$530,4,0)),0,VLOOKUP(H222,'data putaway'!$A$1:$E$530,4,0))</f>
        <v>0</v>
      </c>
      <c r="Z222" s="113">
        <f>IF(ISNA(VLOOKUP(H222,'data putaway'!$A$1:$E$530,5,0)),0,VLOOKUP(H222,'data putaway'!$A$1:$E$530,5,0))</f>
        <v>0</v>
      </c>
      <c r="AA222" s="354" t="b">
        <f t="shared" si="80"/>
        <v>0</v>
      </c>
      <c r="AB222" s="354" t="b">
        <f t="shared" si="81"/>
        <v>0</v>
      </c>
      <c r="AC222" s="356" t="str">
        <f t="shared" ca="1" si="82"/>
        <v>0 Month,  8 Days</v>
      </c>
      <c r="AD222" s="114" t="str">
        <f t="shared" ca="1" si="88"/>
        <v>3 Year, 11 Month, 16 Days</v>
      </c>
      <c r="AE222" s="114">
        <f t="shared" si="83"/>
        <v>0</v>
      </c>
      <c r="AF222" s="114">
        <f t="shared" si="84"/>
        <v>0</v>
      </c>
      <c r="AG222" s="354" t="str">
        <f t="shared" si="85"/>
        <v>CB03</v>
      </c>
      <c r="AH222" s="114">
        <f>IF(ISNA(VLOOKUP(L222,'MASTER DATA'!$A$1:$F$192,6,0)),0,VLOOKUP(L222,'MASTER DATA'!$A$1:$F$192,6,0))*AE222</f>
        <v>0</v>
      </c>
      <c r="AI222" s="354" t="str">
        <f>VLOOKUP($D222,'warehouse mapping'!$AN$7:$AO$17,2,0)</f>
        <v>Aktif</v>
      </c>
      <c r="AJ222" s="114">
        <f t="shared" si="70"/>
        <v>1</v>
      </c>
      <c r="AK222" s="354" t="str">
        <f t="shared" si="71"/>
        <v>CB</v>
      </c>
      <c r="AL222" s="354" t="s">
        <v>170</v>
      </c>
      <c r="AM222" s="354">
        <f t="shared" si="86"/>
        <v>1</v>
      </c>
      <c r="AN222" s="354" t="b">
        <f t="shared" si="87"/>
        <v>1</v>
      </c>
    </row>
    <row r="223" spans="1:40" s="354" customFormat="1">
      <c r="A223" s="354" t="str">
        <f t="shared" si="67"/>
        <v>CB03E01550044709</v>
      </c>
      <c r="B223" s="354">
        <f t="shared" si="68"/>
        <v>0</v>
      </c>
      <c r="C223" s="354">
        <f t="shared" si="69"/>
        <v>0</v>
      </c>
      <c r="D223" s="354" t="str">
        <f t="shared" si="72"/>
        <v>CB</v>
      </c>
      <c r="E223" s="354" t="str">
        <f t="shared" si="73"/>
        <v>03</v>
      </c>
      <c r="F223" s="354" t="str">
        <f t="shared" si="74"/>
        <v>E</v>
      </c>
      <c r="G223" s="355" t="str">
        <f t="shared" si="75"/>
        <v>01</v>
      </c>
      <c r="H223" s="232" t="s">
        <v>572</v>
      </c>
      <c r="I223" s="232" t="s">
        <v>3522</v>
      </c>
      <c r="J223" s="233">
        <v>46275</v>
      </c>
      <c r="K223" s="233">
        <v>47729</v>
      </c>
      <c r="L223" s="234">
        <v>550044709</v>
      </c>
      <c r="M223" s="232" t="str">
        <f>IF(ISNA(VLOOKUP(L223,'MASTER DATA'!$A$1:$B$192,2,0)),"",VLOOKUP(L223,'MASTER DATA'!$A$1:$B$192,2,0))</f>
        <v>Adv4TAX5Sc10W30SLMB_12*0.8L_A04W</v>
      </c>
      <c r="N223" s="232">
        <v>0</v>
      </c>
      <c r="O223" s="232">
        <f t="shared" si="76"/>
        <v>0</v>
      </c>
      <c r="P223" s="232">
        <f t="shared" si="77"/>
        <v>0</v>
      </c>
      <c r="Q223" s="232">
        <f>VLOOKUP(L223,'MASTER DATA'!$A$1:$E$192,5,0)</f>
        <v>48</v>
      </c>
      <c r="R223" s="234">
        <f>SUMIF('picking of the day'!$H$4:$H$358,WMS!H223&amp;WMS!L223,'picking of the day'!$E$4:$E$358)</f>
        <v>0</v>
      </c>
      <c r="U223" s="114">
        <f>IF(ISNA(VLOOKUP(H223,'data putaway'!$A$1:$E$530,3,0)),0,VLOOKUP(H223,'data putaway'!$A$1:$E$530,3,0))</f>
        <v>0</v>
      </c>
      <c r="V223" s="354">
        <f t="shared" si="78"/>
        <v>0</v>
      </c>
      <c r="W223" s="114">
        <f>IF(ISNA(VLOOKUP(H223,'data putaway'!$A$1:$E$530,2,0)),0,VLOOKUP(H223,'data putaway'!$A$1:$E$530,2,0))</f>
        <v>0</v>
      </c>
      <c r="X223" s="354" t="b">
        <f t="shared" si="79"/>
        <v>0</v>
      </c>
      <c r="Y223" s="354">
        <f>IF(ISNA(VLOOKUP(H223,'data putaway'!$A$1:$E$530,4,0)),0,VLOOKUP(H223,'data putaway'!$A$1:$E$530,4,0))</f>
        <v>0</v>
      </c>
      <c r="Z223" s="113">
        <f>IF(ISNA(VLOOKUP(H223,'data putaway'!$A$1:$E$530,5,0)),0,VLOOKUP(H223,'data putaway'!$A$1:$E$530,5,0))</f>
        <v>0</v>
      </c>
      <c r="AA223" s="354" t="b">
        <f t="shared" si="80"/>
        <v>0</v>
      </c>
      <c r="AB223" s="354" t="b">
        <f t="shared" si="81"/>
        <v>0</v>
      </c>
      <c r="AC223" s="356" t="str">
        <f t="shared" ca="1" si="82"/>
        <v>0 Month,  8 Days</v>
      </c>
      <c r="AD223" s="114" t="str">
        <f t="shared" ca="1" si="88"/>
        <v>3 Year, 11 Month, 16 Days</v>
      </c>
      <c r="AE223" s="114">
        <f t="shared" si="83"/>
        <v>0</v>
      </c>
      <c r="AF223" s="114">
        <f t="shared" si="84"/>
        <v>0</v>
      </c>
      <c r="AG223" s="354" t="str">
        <f t="shared" si="85"/>
        <v>CB03</v>
      </c>
      <c r="AH223" s="114">
        <f>IF(ISNA(VLOOKUP(L223,'MASTER DATA'!$A$1:$F$192,6,0)),0,VLOOKUP(L223,'MASTER DATA'!$A$1:$F$192,6,0))*AE223</f>
        <v>0</v>
      </c>
      <c r="AI223" s="354" t="str">
        <f>VLOOKUP($D223,'warehouse mapping'!$AN$7:$AO$17,2,0)</f>
        <v>Aktif</v>
      </c>
      <c r="AJ223" s="114">
        <f t="shared" si="70"/>
        <v>1</v>
      </c>
      <c r="AK223" s="354" t="str">
        <f t="shared" si="71"/>
        <v>CB</v>
      </c>
      <c r="AL223" s="354" t="s">
        <v>170</v>
      </c>
      <c r="AM223" s="354">
        <f t="shared" si="86"/>
        <v>1</v>
      </c>
      <c r="AN223" s="354" t="b">
        <f t="shared" si="87"/>
        <v>1</v>
      </c>
    </row>
    <row r="224" spans="1:40" s="354" customFormat="1">
      <c r="A224" s="354" t="str">
        <f t="shared" si="67"/>
        <v>CB03E02550044709</v>
      </c>
      <c r="B224" s="354">
        <f t="shared" si="68"/>
        <v>0</v>
      </c>
      <c r="C224" s="354">
        <f t="shared" si="69"/>
        <v>0</v>
      </c>
      <c r="D224" s="354" t="str">
        <f t="shared" si="72"/>
        <v>CB</v>
      </c>
      <c r="E224" s="354" t="str">
        <f t="shared" si="73"/>
        <v>03</v>
      </c>
      <c r="F224" s="354" t="str">
        <f t="shared" si="74"/>
        <v>E</v>
      </c>
      <c r="G224" s="355" t="str">
        <f t="shared" si="75"/>
        <v>02</v>
      </c>
      <c r="H224" s="232" t="s">
        <v>573</v>
      </c>
      <c r="I224" s="232" t="s">
        <v>3522</v>
      </c>
      <c r="J224" s="233">
        <v>46275</v>
      </c>
      <c r="K224" s="233">
        <v>47729</v>
      </c>
      <c r="L224" s="234">
        <v>550044709</v>
      </c>
      <c r="M224" s="232" t="str">
        <f>IF(ISNA(VLOOKUP(L224,'MASTER DATA'!$A$1:$B$192,2,0)),"",VLOOKUP(L224,'MASTER DATA'!$A$1:$B$192,2,0))</f>
        <v>Adv4TAX5Sc10W30SLMB_12*0.8L_A04W</v>
      </c>
      <c r="N224" s="232">
        <v>0</v>
      </c>
      <c r="O224" s="232">
        <f t="shared" si="76"/>
        <v>0</v>
      </c>
      <c r="P224" s="232">
        <f t="shared" si="77"/>
        <v>0</v>
      </c>
      <c r="Q224" s="232">
        <f>VLOOKUP(L224,'MASTER DATA'!$A$1:$E$192,5,0)</f>
        <v>48</v>
      </c>
      <c r="R224" s="234">
        <f>SUMIF('picking of the day'!$H$4:$H$358,WMS!H224&amp;WMS!L224,'picking of the day'!$E$4:$E$358)</f>
        <v>0</v>
      </c>
      <c r="U224" s="114">
        <f>IF(ISNA(VLOOKUP(H224,'data putaway'!$A$1:$E$530,3,0)),0,VLOOKUP(H224,'data putaway'!$A$1:$E$530,3,0))</f>
        <v>0</v>
      </c>
      <c r="V224" s="354">
        <f t="shared" si="78"/>
        <v>0</v>
      </c>
      <c r="W224" s="114">
        <f>IF(ISNA(VLOOKUP(H224,'data putaway'!$A$1:$E$530,2,0)),0,VLOOKUP(H224,'data putaway'!$A$1:$E$530,2,0))</f>
        <v>0</v>
      </c>
      <c r="X224" s="354" t="b">
        <f t="shared" si="79"/>
        <v>0</v>
      </c>
      <c r="Y224" s="354">
        <f>IF(ISNA(VLOOKUP(H224,'data putaway'!$A$1:$E$530,4,0)),0,VLOOKUP(H224,'data putaway'!$A$1:$E$530,4,0))</f>
        <v>0</v>
      </c>
      <c r="Z224" s="113">
        <f>IF(ISNA(VLOOKUP(H224,'data putaway'!$A$1:$E$530,5,0)),0,VLOOKUP(H224,'data putaway'!$A$1:$E$530,5,0))</f>
        <v>0</v>
      </c>
      <c r="AA224" s="354" t="b">
        <f t="shared" si="80"/>
        <v>0</v>
      </c>
      <c r="AB224" s="354" t="b">
        <f t="shared" si="81"/>
        <v>0</v>
      </c>
      <c r="AC224" s="356" t="str">
        <f t="shared" ca="1" si="82"/>
        <v>0 Month,  8 Days</v>
      </c>
      <c r="AD224" s="114" t="str">
        <f t="shared" ca="1" si="88"/>
        <v>3 Year, 11 Month, 16 Days</v>
      </c>
      <c r="AE224" s="114">
        <f t="shared" si="83"/>
        <v>0</v>
      </c>
      <c r="AF224" s="114">
        <f t="shared" si="84"/>
        <v>0</v>
      </c>
      <c r="AG224" s="354" t="str">
        <f t="shared" si="85"/>
        <v>CB03</v>
      </c>
      <c r="AH224" s="114">
        <f>IF(ISNA(VLOOKUP(L224,'MASTER DATA'!$A$1:$F$192,6,0)),0,VLOOKUP(L224,'MASTER DATA'!$A$1:$F$192,6,0))*AE224</f>
        <v>0</v>
      </c>
      <c r="AI224" s="354" t="str">
        <f>VLOOKUP($D224,'warehouse mapping'!$AN$7:$AO$17,2,0)</f>
        <v>Aktif</v>
      </c>
      <c r="AJ224" s="114">
        <f t="shared" si="70"/>
        <v>1</v>
      </c>
      <c r="AK224" s="354" t="str">
        <f t="shared" si="71"/>
        <v>CB</v>
      </c>
      <c r="AL224" s="354" t="s">
        <v>170</v>
      </c>
      <c r="AM224" s="354">
        <f t="shared" si="86"/>
        <v>1</v>
      </c>
      <c r="AN224" s="354" t="b">
        <f t="shared" si="87"/>
        <v>1</v>
      </c>
    </row>
    <row r="225" spans="1:40" s="354" customFormat="1">
      <c r="A225" s="354" t="str">
        <f t="shared" si="67"/>
        <v>CB04A01550040071</v>
      </c>
      <c r="B225" s="354">
        <f t="shared" si="68"/>
        <v>0</v>
      </c>
      <c r="C225" s="354">
        <f t="shared" si="69"/>
        <v>0</v>
      </c>
      <c r="D225" s="354" t="str">
        <f t="shared" si="72"/>
        <v>CB</v>
      </c>
      <c r="E225" s="354" t="str">
        <f t="shared" si="73"/>
        <v>04</v>
      </c>
      <c r="F225" s="354" t="str">
        <f t="shared" si="74"/>
        <v>A</v>
      </c>
      <c r="G225" s="355" t="str">
        <f t="shared" si="75"/>
        <v>01</v>
      </c>
      <c r="H225" s="232" t="s">
        <v>574</v>
      </c>
      <c r="I225" s="232" t="s">
        <v>3229</v>
      </c>
      <c r="J225" s="233">
        <v>46245</v>
      </c>
      <c r="K225" s="233">
        <v>47567</v>
      </c>
      <c r="L225" s="234">
        <v>550040071</v>
      </c>
      <c r="M225" s="232" t="str">
        <f>IF(ISNA(VLOOKUP(L225,'MASTER DATA'!$A$1:$B$192,2,0)),"",VLOOKUP(L225,'MASTER DATA'!$A$1:$B$192,2,0))</f>
        <v>Diala S4 ZX-I_1*209L_A227</v>
      </c>
      <c r="N225" s="232">
        <v>4</v>
      </c>
      <c r="O225" s="232">
        <f t="shared" si="76"/>
        <v>1</v>
      </c>
      <c r="P225" s="232">
        <f t="shared" si="77"/>
        <v>0</v>
      </c>
      <c r="Q225" s="232">
        <f>VLOOKUP(L225,'MASTER DATA'!$A$1:$E$192,5,0)</f>
        <v>4</v>
      </c>
      <c r="R225" s="234">
        <f>SUMIF('picking of the day'!$H$4:$H$358,WMS!H225&amp;WMS!L225,'picking of the day'!$E$4:$E$358)</f>
        <v>0</v>
      </c>
      <c r="U225" s="114">
        <f>IF(ISNA(VLOOKUP(H225,'data putaway'!$A$1:$E$530,3,0)),0,VLOOKUP(H225,'data putaway'!$A$1:$E$530,3,0))</f>
        <v>0</v>
      </c>
      <c r="V225" s="354">
        <f t="shared" si="78"/>
        <v>4</v>
      </c>
      <c r="W225" s="114">
        <f>IF(ISNA(VLOOKUP(H225,'data putaway'!$A$1:$E$530,2,0)),0,VLOOKUP(H225,'data putaway'!$A$1:$E$530,2,0))</f>
        <v>0</v>
      </c>
      <c r="X225" s="354" t="b">
        <f t="shared" si="79"/>
        <v>0</v>
      </c>
      <c r="Y225" s="354">
        <f>IF(ISNA(VLOOKUP(H225,'data putaway'!$A$1:$E$530,4,0)),0,VLOOKUP(H225,'data putaway'!$A$1:$E$530,4,0))</f>
        <v>0</v>
      </c>
      <c r="Z225" s="113">
        <f>IF(ISNA(VLOOKUP(H225,'data putaway'!$A$1:$E$530,5,0)),0,VLOOKUP(H225,'data putaway'!$A$1:$E$530,5,0))</f>
        <v>0</v>
      </c>
      <c r="AA225" s="354" t="b">
        <f t="shared" si="80"/>
        <v>0</v>
      </c>
      <c r="AB225" s="354" t="b">
        <f t="shared" si="81"/>
        <v>0</v>
      </c>
      <c r="AC225" s="356" t="str">
        <f t="shared" ca="1" si="82"/>
        <v>1 Month,  7 Days</v>
      </c>
      <c r="AD225" s="114" t="str">
        <f t="shared" ca="1" si="88"/>
        <v>3 Year, 6 Month, 7 Days</v>
      </c>
      <c r="AE225" s="114">
        <f t="shared" si="83"/>
        <v>4</v>
      </c>
      <c r="AF225" s="114">
        <f t="shared" si="84"/>
        <v>1</v>
      </c>
      <c r="AG225" s="354" t="str">
        <f t="shared" si="85"/>
        <v>CB04</v>
      </c>
      <c r="AH225" s="114">
        <f>IF(ISNA(VLOOKUP(L225,'MASTER DATA'!$A$1:$F$192,6,0)),0,VLOOKUP(L225,'MASTER DATA'!$A$1:$F$192,6,0))*AE225</f>
        <v>836</v>
      </c>
      <c r="AI225" s="354" t="str">
        <f>VLOOKUP($D225,'warehouse mapping'!$AN$7:$AO$17,2,0)</f>
        <v>Aktif</v>
      </c>
      <c r="AJ225" s="114">
        <f t="shared" si="70"/>
        <v>0</v>
      </c>
      <c r="AK225" s="354" t="str">
        <f t="shared" si="71"/>
        <v/>
      </c>
      <c r="AL225" s="354" t="s">
        <v>3025</v>
      </c>
      <c r="AM225" s="354">
        <f t="shared" si="86"/>
        <v>1</v>
      </c>
      <c r="AN225" s="354" t="b">
        <f t="shared" si="87"/>
        <v>1</v>
      </c>
    </row>
    <row r="226" spans="1:40" s="354" customFormat="1">
      <c r="A226" s="354" t="str">
        <f t="shared" si="67"/>
        <v>CB04A02550040071</v>
      </c>
      <c r="B226" s="354">
        <f t="shared" si="68"/>
        <v>0</v>
      </c>
      <c r="C226" s="354">
        <f t="shared" si="69"/>
        <v>0</v>
      </c>
      <c r="D226" s="354" t="str">
        <f t="shared" si="72"/>
        <v>CB</v>
      </c>
      <c r="E226" s="354" t="str">
        <f t="shared" si="73"/>
        <v>04</v>
      </c>
      <c r="F226" s="354" t="str">
        <f t="shared" si="74"/>
        <v>A</v>
      </c>
      <c r="G226" s="355" t="str">
        <f t="shared" si="75"/>
        <v>02</v>
      </c>
      <c r="H226" s="232" t="s">
        <v>575</v>
      </c>
      <c r="I226" s="232" t="s">
        <v>3229</v>
      </c>
      <c r="J226" s="233">
        <v>46245</v>
      </c>
      <c r="K226" s="233">
        <v>47567</v>
      </c>
      <c r="L226" s="234">
        <v>550040071</v>
      </c>
      <c r="M226" s="232" t="str">
        <f>IF(ISNA(VLOOKUP(L226,'MASTER DATA'!$A$1:$B$192,2,0)),"",VLOOKUP(L226,'MASTER DATA'!$A$1:$B$192,2,0))</f>
        <v>Diala S4 ZX-I_1*209L_A227</v>
      </c>
      <c r="N226" s="232">
        <v>4</v>
      </c>
      <c r="O226" s="232">
        <f t="shared" si="76"/>
        <v>1</v>
      </c>
      <c r="P226" s="232">
        <f t="shared" si="77"/>
        <v>0</v>
      </c>
      <c r="Q226" s="232">
        <f>VLOOKUP(L226,'MASTER DATA'!$A$1:$E$192,5,0)</f>
        <v>4</v>
      </c>
      <c r="R226" s="234">
        <f>SUMIF('picking of the day'!$H$4:$H$358,WMS!H226&amp;WMS!L226,'picking of the day'!$E$4:$E$358)</f>
        <v>0</v>
      </c>
      <c r="U226" s="114">
        <f>IF(ISNA(VLOOKUP(H226,'data putaway'!$A$1:$E$530,3,0)),0,VLOOKUP(H226,'data putaway'!$A$1:$E$530,3,0))</f>
        <v>0</v>
      </c>
      <c r="V226" s="354">
        <f t="shared" si="78"/>
        <v>4</v>
      </c>
      <c r="W226" s="114">
        <f>IF(ISNA(VLOOKUP(H226,'data putaway'!$A$1:$E$530,2,0)),0,VLOOKUP(H226,'data putaway'!$A$1:$E$530,2,0))</f>
        <v>0</v>
      </c>
      <c r="X226" s="354" t="b">
        <f t="shared" si="79"/>
        <v>0</v>
      </c>
      <c r="Y226" s="354">
        <f>IF(ISNA(VLOOKUP(H226,'data putaway'!$A$1:$E$530,4,0)),0,VLOOKUP(H226,'data putaway'!$A$1:$E$530,4,0))</f>
        <v>0</v>
      </c>
      <c r="Z226" s="113">
        <f>IF(ISNA(VLOOKUP(H226,'data putaway'!$A$1:$E$530,5,0)),0,VLOOKUP(H226,'data putaway'!$A$1:$E$530,5,0))</f>
        <v>0</v>
      </c>
      <c r="AA226" s="354" t="b">
        <f t="shared" si="80"/>
        <v>0</v>
      </c>
      <c r="AB226" s="354" t="b">
        <f t="shared" si="81"/>
        <v>0</v>
      </c>
      <c r="AC226" s="356" t="str">
        <f t="shared" ca="1" si="82"/>
        <v>1 Month,  7 Days</v>
      </c>
      <c r="AD226" s="114" t="str">
        <f t="shared" ca="1" si="88"/>
        <v>3 Year, 6 Month, 7 Days</v>
      </c>
      <c r="AE226" s="114">
        <f t="shared" si="83"/>
        <v>4</v>
      </c>
      <c r="AF226" s="114">
        <f t="shared" si="84"/>
        <v>1</v>
      </c>
      <c r="AG226" s="354" t="str">
        <f t="shared" si="85"/>
        <v>CB04</v>
      </c>
      <c r="AH226" s="114">
        <f>IF(ISNA(VLOOKUP(L226,'MASTER DATA'!$A$1:$F$192,6,0)),0,VLOOKUP(L226,'MASTER DATA'!$A$1:$F$192,6,0))*AE226</f>
        <v>836</v>
      </c>
      <c r="AI226" s="354" t="str">
        <f>VLOOKUP($D226,'warehouse mapping'!$AN$7:$AO$17,2,0)</f>
        <v>Aktif</v>
      </c>
      <c r="AJ226" s="114">
        <f t="shared" si="70"/>
        <v>0</v>
      </c>
      <c r="AK226" s="354" t="str">
        <f t="shared" si="71"/>
        <v/>
      </c>
      <c r="AL226" s="354" t="s">
        <v>3205</v>
      </c>
      <c r="AM226" s="354">
        <f t="shared" si="86"/>
        <v>1</v>
      </c>
      <c r="AN226" s="354" t="b">
        <f t="shared" si="87"/>
        <v>1</v>
      </c>
    </row>
    <row r="227" spans="1:40" s="354" customFormat="1">
      <c r="A227" s="354" t="str">
        <f t="shared" si="67"/>
        <v>CB04B01550062285</v>
      </c>
      <c r="B227" s="354">
        <f t="shared" si="68"/>
        <v>0</v>
      </c>
      <c r="C227" s="354">
        <f t="shared" si="69"/>
        <v>0</v>
      </c>
      <c r="D227" s="354" t="str">
        <f t="shared" si="72"/>
        <v>CB</v>
      </c>
      <c r="E227" s="354" t="str">
        <f t="shared" si="73"/>
        <v>04</v>
      </c>
      <c r="F227" s="354" t="str">
        <f t="shared" si="74"/>
        <v>B</v>
      </c>
      <c r="G227" s="355" t="str">
        <f t="shared" si="75"/>
        <v>01</v>
      </c>
      <c r="H227" s="232" t="s">
        <v>576</v>
      </c>
      <c r="I227" s="232">
        <v>12626181</v>
      </c>
      <c r="J227" s="233">
        <v>46086</v>
      </c>
      <c r="K227" s="233">
        <v>47521</v>
      </c>
      <c r="L227" s="234">
        <v>550062285</v>
      </c>
      <c r="M227" s="232" t="str">
        <f>IF(ISNA(VLOOKUP(L227,'MASTER DATA'!$A$1:$B$192,2,0)),"",VLOOKUP(L227,'MASTER DATA'!$A$1:$B$192,2,0))</f>
        <v>Gadus S3 V460DM 2_1*770kg_A227</v>
      </c>
      <c r="N227" s="232">
        <v>1</v>
      </c>
      <c r="O227" s="232">
        <f t="shared" si="76"/>
        <v>1</v>
      </c>
      <c r="P227" s="232">
        <f t="shared" si="77"/>
        <v>0</v>
      </c>
      <c r="Q227" s="232">
        <f>VLOOKUP(L227,'MASTER DATA'!$A$1:$E$192,5,0)</f>
        <v>1</v>
      </c>
      <c r="R227" s="234">
        <f>SUMIF('picking of the day'!$H$4:$H$358,WMS!H227&amp;WMS!L227,'picking of the day'!$E$4:$E$358)</f>
        <v>0</v>
      </c>
      <c r="U227" s="114">
        <f>IF(ISNA(VLOOKUP(H227,'data putaway'!$A$1:$E$530,3,0)),0,VLOOKUP(H227,'data putaway'!$A$1:$E$530,3,0))</f>
        <v>0</v>
      </c>
      <c r="V227" s="354">
        <f t="shared" si="78"/>
        <v>1</v>
      </c>
      <c r="W227" s="114">
        <f>IF(ISNA(VLOOKUP(H227,'data putaway'!$A$1:$E$530,2,0)),0,VLOOKUP(H227,'data putaway'!$A$1:$E$530,2,0))</f>
        <v>0</v>
      </c>
      <c r="X227" s="354" t="b">
        <f t="shared" si="79"/>
        <v>0</v>
      </c>
      <c r="Y227" s="354">
        <f>IF(ISNA(VLOOKUP(H227,'data putaway'!$A$1:$E$530,4,0)),0,VLOOKUP(H227,'data putaway'!$A$1:$E$530,4,0))</f>
        <v>0</v>
      </c>
      <c r="Z227" s="113">
        <f>IF(ISNA(VLOOKUP(H227,'data putaway'!$A$1:$E$530,5,0)),0,VLOOKUP(H227,'data putaway'!$A$1:$E$530,5,0))</f>
        <v>0</v>
      </c>
      <c r="AA227" s="354" t="b">
        <f t="shared" si="80"/>
        <v>0</v>
      </c>
      <c r="AB227" s="354" t="b">
        <f t="shared" si="81"/>
        <v>0</v>
      </c>
      <c r="AC227" s="356" t="str">
        <f t="shared" ca="1" si="82"/>
        <v>6 Month,  13 Days</v>
      </c>
      <c r="AD227" s="114" t="str">
        <f t="shared" ca="1" si="88"/>
        <v>3 Year, 4 Month, 20 Days</v>
      </c>
      <c r="AE227" s="114">
        <f t="shared" si="83"/>
        <v>1</v>
      </c>
      <c r="AF227" s="114">
        <f t="shared" si="84"/>
        <v>1</v>
      </c>
      <c r="AG227" s="354" t="str">
        <f t="shared" si="85"/>
        <v>CB04</v>
      </c>
      <c r="AH227" s="114">
        <f>IF(ISNA(VLOOKUP(L227,'MASTER DATA'!$A$1:$F$192,6,0)),0,VLOOKUP(L227,'MASTER DATA'!$A$1:$F$192,6,0))*AE227</f>
        <v>770</v>
      </c>
      <c r="AI227" s="354" t="str">
        <f>VLOOKUP($D227,'warehouse mapping'!$AN$7:$AO$17,2,0)</f>
        <v>Aktif</v>
      </c>
      <c r="AJ227" s="114">
        <f t="shared" si="70"/>
        <v>0</v>
      </c>
      <c r="AK227" s="354" t="str">
        <f t="shared" si="71"/>
        <v/>
      </c>
      <c r="AL227" s="354" t="s">
        <v>3205</v>
      </c>
      <c r="AM227" s="354">
        <f t="shared" si="86"/>
        <v>1</v>
      </c>
      <c r="AN227" s="354" t="b">
        <f t="shared" si="87"/>
        <v>1</v>
      </c>
    </row>
    <row r="228" spans="1:40" s="354" customFormat="1">
      <c r="A228" s="354" t="str">
        <f t="shared" si="67"/>
        <v>CB04B02550062285</v>
      </c>
      <c r="B228" s="354">
        <f t="shared" si="68"/>
        <v>0</v>
      </c>
      <c r="C228" s="354">
        <f t="shared" si="69"/>
        <v>0</v>
      </c>
      <c r="D228" s="354" t="str">
        <f t="shared" si="72"/>
        <v>CB</v>
      </c>
      <c r="E228" s="354" t="str">
        <f t="shared" si="73"/>
        <v>04</v>
      </c>
      <c r="F228" s="354" t="str">
        <f t="shared" si="74"/>
        <v>B</v>
      </c>
      <c r="G228" s="355" t="str">
        <f t="shared" si="75"/>
        <v>02</v>
      </c>
      <c r="H228" s="232" t="s">
        <v>577</v>
      </c>
      <c r="I228" s="232">
        <v>12626181</v>
      </c>
      <c r="J228" s="233">
        <v>46086</v>
      </c>
      <c r="K228" s="233">
        <v>47521</v>
      </c>
      <c r="L228" s="234">
        <v>550062285</v>
      </c>
      <c r="M228" s="232" t="str">
        <f>IF(ISNA(VLOOKUP(L228,'MASTER DATA'!$A$1:$B$192,2,0)),"",VLOOKUP(L228,'MASTER DATA'!$A$1:$B$192,2,0))</f>
        <v>Gadus S3 V460DM 2_1*770kg_A227</v>
      </c>
      <c r="N228" s="232">
        <v>1</v>
      </c>
      <c r="O228" s="232">
        <f t="shared" si="76"/>
        <v>1</v>
      </c>
      <c r="P228" s="232">
        <f t="shared" si="77"/>
        <v>0</v>
      </c>
      <c r="Q228" s="232">
        <f>VLOOKUP(L228,'MASTER DATA'!$A$1:$E$192,5,0)</f>
        <v>1</v>
      </c>
      <c r="R228" s="234">
        <f>SUMIF('picking of the day'!$H$4:$H$358,WMS!H228&amp;WMS!L228,'picking of the day'!$E$4:$E$358)</f>
        <v>0</v>
      </c>
      <c r="U228" s="114">
        <f>IF(ISNA(VLOOKUP(H228,'data putaway'!$A$1:$E$530,3,0)),0,VLOOKUP(H228,'data putaway'!$A$1:$E$530,3,0))</f>
        <v>0</v>
      </c>
      <c r="V228" s="354">
        <f t="shared" si="78"/>
        <v>1</v>
      </c>
      <c r="W228" s="114">
        <f>IF(ISNA(VLOOKUP(H228,'data putaway'!$A$1:$E$530,2,0)),0,VLOOKUP(H228,'data putaway'!$A$1:$E$530,2,0))</f>
        <v>0</v>
      </c>
      <c r="X228" s="354" t="b">
        <f t="shared" si="79"/>
        <v>0</v>
      </c>
      <c r="Y228" s="354">
        <f>IF(ISNA(VLOOKUP(H228,'data putaway'!$A$1:$E$530,4,0)),0,VLOOKUP(H228,'data putaway'!$A$1:$E$530,4,0))</f>
        <v>0</v>
      </c>
      <c r="Z228" s="113">
        <f>IF(ISNA(VLOOKUP(H228,'data putaway'!$A$1:$E$530,5,0)),0,VLOOKUP(H228,'data putaway'!$A$1:$E$530,5,0))</f>
        <v>0</v>
      </c>
      <c r="AA228" s="354" t="b">
        <f t="shared" si="80"/>
        <v>0</v>
      </c>
      <c r="AB228" s="354" t="b">
        <f t="shared" si="81"/>
        <v>0</v>
      </c>
      <c r="AC228" s="356" t="str">
        <f t="shared" ca="1" si="82"/>
        <v>6 Month,  13 Days</v>
      </c>
      <c r="AD228" s="114" t="str">
        <f t="shared" ca="1" si="88"/>
        <v>3 Year, 4 Month, 20 Days</v>
      </c>
      <c r="AE228" s="114">
        <f t="shared" si="83"/>
        <v>1</v>
      </c>
      <c r="AF228" s="114">
        <f t="shared" si="84"/>
        <v>1</v>
      </c>
      <c r="AG228" s="354" t="str">
        <f t="shared" si="85"/>
        <v>CB04</v>
      </c>
      <c r="AH228" s="114">
        <f>IF(ISNA(VLOOKUP(L228,'MASTER DATA'!$A$1:$F$192,6,0)),0,VLOOKUP(L228,'MASTER DATA'!$A$1:$F$192,6,0))*AE228</f>
        <v>770</v>
      </c>
      <c r="AI228" s="354" t="str">
        <f>VLOOKUP($D228,'warehouse mapping'!$AN$7:$AO$17,2,0)</f>
        <v>Aktif</v>
      </c>
      <c r="AJ228" s="114">
        <f t="shared" si="70"/>
        <v>0</v>
      </c>
      <c r="AK228" s="354" t="str">
        <f t="shared" si="71"/>
        <v/>
      </c>
      <c r="AL228" s="354" t="s">
        <v>3206</v>
      </c>
      <c r="AM228" s="354">
        <f t="shared" si="86"/>
        <v>1</v>
      </c>
      <c r="AN228" s="354" t="b">
        <f t="shared" si="87"/>
        <v>1</v>
      </c>
    </row>
    <row r="229" spans="1:40" s="354" customFormat="1">
      <c r="A229" s="354" t="str">
        <f t="shared" si="67"/>
        <v>CB04C01550070614</v>
      </c>
      <c r="B229" s="354">
        <f t="shared" si="68"/>
        <v>0</v>
      </c>
      <c r="C229" s="354">
        <f t="shared" si="69"/>
        <v>0</v>
      </c>
      <c r="D229" s="354" t="str">
        <f t="shared" si="72"/>
        <v>CB</v>
      </c>
      <c r="E229" s="354" t="str">
        <f t="shared" si="73"/>
        <v>04</v>
      </c>
      <c r="F229" s="354" t="str">
        <f t="shared" si="74"/>
        <v>C</v>
      </c>
      <c r="G229" s="355" t="str">
        <f t="shared" si="75"/>
        <v>01</v>
      </c>
      <c r="H229" s="232" t="s">
        <v>578</v>
      </c>
      <c r="I229" s="232" t="s">
        <v>3394</v>
      </c>
      <c r="J229" s="233">
        <v>46272</v>
      </c>
      <c r="K229" s="233">
        <v>47715</v>
      </c>
      <c r="L229" s="234">
        <v>550070614</v>
      </c>
      <c r="M229" s="232" t="str">
        <f>IF(ISNA(VLOOKUP(L229,'MASTER DATA'!$A$1:$B$192,2,0)),"",VLOOKUP(L229,'MASTER DATA'!$A$1:$B$192,2,0))</f>
        <v>HlxHX610W40SP_4*4L_A04W</v>
      </c>
      <c r="N229" s="234">
        <v>36</v>
      </c>
      <c r="O229" s="232">
        <f t="shared" si="76"/>
        <v>1</v>
      </c>
      <c r="P229" s="232">
        <f t="shared" si="77"/>
        <v>0</v>
      </c>
      <c r="Q229" s="232">
        <f>VLOOKUP(L229,'MASTER DATA'!$A$1:$E$192,5,0)</f>
        <v>36</v>
      </c>
      <c r="R229" s="234">
        <f>SUMIF('picking of the day'!$H$4:$H$358,WMS!H229&amp;WMS!L229,'picking of the day'!$E$4:$E$358)</f>
        <v>0</v>
      </c>
      <c r="U229" s="114">
        <f>IF(ISNA(VLOOKUP(H229,'data putaway'!$A$1:$E$530,3,0)),0,VLOOKUP(H229,'data putaway'!$A$1:$E$530,3,0))</f>
        <v>0</v>
      </c>
      <c r="V229" s="354">
        <f t="shared" si="78"/>
        <v>36</v>
      </c>
      <c r="W229" s="114">
        <f>IF(ISNA(VLOOKUP(H229,'data putaway'!$A$1:$E$530,2,0)),0,VLOOKUP(H229,'data putaway'!$A$1:$E$530,2,0))</f>
        <v>0</v>
      </c>
      <c r="X229" s="354" t="b">
        <f t="shared" si="79"/>
        <v>0</v>
      </c>
      <c r="Y229" s="354">
        <f>IF(ISNA(VLOOKUP(H229,'data putaway'!$A$1:$E$530,4,0)),0,VLOOKUP(H229,'data putaway'!$A$1:$E$530,4,0))</f>
        <v>0</v>
      </c>
      <c r="Z229" s="113">
        <f>IF(ISNA(VLOOKUP(H229,'data putaway'!$A$1:$E$530,5,0)),0,VLOOKUP(H229,'data putaway'!$A$1:$E$530,5,0))</f>
        <v>0</v>
      </c>
      <c r="AA229" s="354" t="b">
        <f t="shared" si="80"/>
        <v>0</v>
      </c>
      <c r="AB229" s="354" t="b">
        <f t="shared" si="81"/>
        <v>0</v>
      </c>
      <c r="AC229" s="356" t="str">
        <f t="shared" ca="1" si="82"/>
        <v>0 Month,  11 Days</v>
      </c>
      <c r="AD229" s="114" t="str">
        <f t="shared" ca="1" si="88"/>
        <v>3 Year, 11 Month, 2 Days</v>
      </c>
      <c r="AE229" s="114">
        <f t="shared" si="83"/>
        <v>36</v>
      </c>
      <c r="AF229" s="114">
        <f t="shared" si="84"/>
        <v>1</v>
      </c>
      <c r="AG229" s="354" t="str">
        <f t="shared" si="85"/>
        <v>CB04</v>
      </c>
      <c r="AH229" s="114">
        <f>IF(ISNA(VLOOKUP(L229,'MASTER DATA'!$A$1:$F$192,6,0)),0,VLOOKUP(L229,'MASTER DATA'!$A$1:$F$192,6,0))*AE229</f>
        <v>576</v>
      </c>
      <c r="AI229" s="354" t="str">
        <f>VLOOKUP($D229,'warehouse mapping'!$AN$7:$AO$17,2,0)</f>
        <v>Aktif</v>
      </c>
      <c r="AJ229" s="114">
        <f t="shared" si="70"/>
        <v>0</v>
      </c>
      <c r="AK229" s="354" t="str">
        <f t="shared" si="71"/>
        <v/>
      </c>
      <c r="AL229" s="354" t="s">
        <v>3206</v>
      </c>
      <c r="AM229" s="354">
        <f t="shared" si="86"/>
        <v>1</v>
      </c>
      <c r="AN229" s="354" t="b">
        <f t="shared" si="87"/>
        <v>1</v>
      </c>
    </row>
    <row r="230" spans="1:40" s="354" customFormat="1">
      <c r="A230" s="354" t="str">
        <f t="shared" si="67"/>
        <v>CB04C02550044709</v>
      </c>
      <c r="B230" s="354">
        <f t="shared" si="68"/>
        <v>0</v>
      </c>
      <c r="C230" s="354">
        <f t="shared" si="69"/>
        <v>0</v>
      </c>
      <c r="D230" s="354" t="str">
        <f t="shared" si="72"/>
        <v>CB</v>
      </c>
      <c r="E230" s="354" t="str">
        <f t="shared" si="73"/>
        <v>04</v>
      </c>
      <c r="F230" s="354" t="str">
        <f t="shared" si="74"/>
        <v>C</v>
      </c>
      <c r="G230" s="355" t="str">
        <f t="shared" si="75"/>
        <v>02</v>
      </c>
      <c r="H230" s="232" t="s">
        <v>579</v>
      </c>
      <c r="I230" s="232" t="s">
        <v>3522</v>
      </c>
      <c r="J230" s="233">
        <v>46275</v>
      </c>
      <c r="K230" s="233">
        <v>47729</v>
      </c>
      <c r="L230" s="234">
        <v>550044709</v>
      </c>
      <c r="M230" s="232" t="str">
        <f>IF(ISNA(VLOOKUP(L230,'MASTER DATA'!$A$1:$B$192,2,0)),"",VLOOKUP(L230,'MASTER DATA'!$A$1:$B$192,2,0))</f>
        <v>Adv4TAX5Sc10W30SLMB_12*0.8L_A04W</v>
      </c>
      <c r="N230" s="232">
        <v>0</v>
      </c>
      <c r="O230" s="232">
        <f t="shared" si="76"/>
        <v>0</v>
      </c>
      <c r="P230" s="232">
        <f t="shared" si="77"/>
        <v>0</v>
      </c>
      <c r="Q230" s="232">
        <f>VLOOKUP(L230,'MASTER DATA'!$A$1:$E$192,5,0)</f>
        <v>48</v>
      </c>
      <c r="R230" s="234">
        <f>SUMIF('picking of the day'!$H$4:$H$358,WMS!H230&amp;WMS!L230,'picking of the day'!$E$4:$E$358)</f>
        <v>0</v>
      </c>
      <c r="U230" s="114">
        <f>IF(ISNA(VLOOKUP(H230,'data putaway'!$A$1:$E$530,3,0)),0,VLOOKUP(H230,'data putaway'!$A$1:$E$530,3,0))</f>
        <v>0</v>
      </c>
      <c r="V230" s="354">
        <f t="shared" si="78"/>
        <v>0</v>
      </c>
      <c r="W230" s="114">
        <f>IF(ISNA(VLOOKUP(H230,'data putaway'!$A$1:$E$530,2,0)),0,VLOOKUP(H230,'data putaway'!$A$1:$E$530,2,0))</f>
        <v>0</v>
      </c>
      <c r="X230" s="354" t="b">
        <f t="shared" si="79"/>
        <v>0</v>
      </c>
      <c r="Y230" s="354">
        <f>IF(ISNA(VLOOKUP(H230,'data putaway'!$A$1:$E$530,4,0)),0,VLOOKUP(H230,'data putaway'!$A$1:$E$530,4,0))</f>
        <v>0</v>
      </c>
      <c r="Z230" s="113">
        <f>IF(ISNA(VLOOKUP(H230,'data putaway'!$A$1:$E$530,5,0)),0,VLOOKUP(H230,'data putaway'!$A$1:$E$530,5,0))</f>
        <v>0</v>
      </c>
      <c r="AA230" s="354" t="b">
        <f t="shared" si="80"/>
        <v>0</v>
      </c>
      <c r="AB230" s="354" t="b">
        <f t="shared" si="81"/>
        <v>0</v>
      </c>
      <c r="AC230" s="356" t="str">
        <f t="shared" ca="1" si="82"/>
        <v>0 Month,  8 Days</v>
      </c>
      <c r="AD230" s="114" t="str">
        <f t="shared" ca="1" si="88"/>
        <v>3 Year, 11 Month, 16 Days</v>
      </c>
      <c r="AE230" s="114">
        <f t="shared" si="83"/>
        <v>0</v>
      </c>
      <c r="AF230" s="114">
        <f t="shared" si="84"/>
        <v>0</v>
      </c>
      <c r="AG230" s="354" t="str">
        <f t="shared" si="85"/>
        <v>CB04</v>
      </c>
      <c r="AH230" s="114">
        <f>IF(ISNA(VLOOKUP(L230,'MASTER DATA'!$A$1:$F$192,6,0)),0,VLOOKUP(L230,'MASTER DATA'!$A$1:$F$192,6,0))*AE230</f>
        <v>0</v>
      </c>
      <c r="AI230" s="354" t="str">
        <f>VLOOKUP($D230,'warehouse mapping'!$AN$7:$AO$17,2,0)</f>
        <v>Aktif</v>
      </c>
      <c r="AJ230" s="114">
        <f t="shared" si="70"/>
        <v>1</v>
      </c>
      <c r="AK230" s="354" t="str">
        <f t="shared" si="71"/>
        <v>CB</v>
      </c>
      <c r="AL230" s="354" t="s">
        <v>170</v>
      </c>
      <c r="AM230" s="354">
        <f t="shared" si="86"/>
        <v>1</v>
      </c>
      <c r="AN230" s="354" t="b">
        <f t="shared" si="87"/>
        <v>1</v>
      </c>
    </row>
    <row r="231" spans="1:40" s="354" customFormat="1">
      <c r="A231" s="354" t="str">
        <f t="shared" si="67"/>
        <v>CB04D01550070614</v>
      </c>
      <c r="B231" s="354">
        <f t="shared" si="68"/>
        <v>0</v>
      </c>
      <c r="C231" s="354">
        <f t="shared" si="69"/>
        <v>0</v>
      </c>
      <c r="D231" s="354" t="str">
        <f t="shared" si="72"/>
        <v>CB</v>
      </c>
      <c r="E231" s="354" t="str">
        <f t="shared" si="73"/>
        <v>04</v>
      </c>
      <c r="F231" s="354" t="str">
        <f t="shared" si="74"/>
        <v>D</v>
      </c>
      <c r="G231" s="355" t="str">
        <f t="shared" si="75"/>
        <v>01</v>
      </c>
      <c r="H231" s="232" t="s">
        <v>580</v>
      </c>
      <c r="I231" s="232" t="s">
        <v>3394</v>
      </c>
      <c r="J231" s="233">
        <v>46272</v>
      </c>
      <c r="K231" s="233">
        <v>47715</v>
      </c>
      <c r="L231" s="234">
        <v>550070614</v>
      </c>
      <c r="M231" s="232" t="str">
        <f>IF(ISNA(VLOOKUP(L231,'MASTER DATA'!$A$1:$B$192,2,0)),"",VLOOKUP(L231,'MASTER DATA'!$A$1:$B$192,2,0))</f>
        <v>HlxHX610W40SP_4*4L_A04W</v>
      </c>
      <c r="N231" s="234">
        <v>36</v>
      </c>
      <c r="O231" s="232">
        <f t="shared" si="76"/>
        <v>1</v>
      </c>
      <c r="P231" s="232">
        <f t="shared" si="77"/>
        <v>0</v>
      </c>
      <c r="Q231" s="232">
        <f>VLOOKUP(L231,'MASTER DATA'!$A$1:$E$192,5,0)</f>
        <v>36</v>
      </c>
      <c r="R231" s="234">
        <f>SUMIF('picking of the day'!$H$4:$H$358,WMS!H231&amp;WMS!L231,'picking of the day'!$E$4:$E$358)</f>
        <v>0</v>
      </c>
      <c r="U231" s="114">
        <f>IF(ISNA(VLOOKUP(H231,'data putaway'!$A$1:$E$530,3,0)),0,VLOOKUP(H231,'data putaway'!$A$1:$E$530,3,0))</f>
        <v>0</v>
      </c>
      <c r="V231" s="354">
        <f t="shared" si="78"/>
        <v>36</v>
      </c>
      <c r="W231" s="114">
        <f>IF(ISNA(VLOOKUP(H231,'data putaway'!$A$1:$E$530,2,0)),0,VLOOKUP(H231,'data putaway'!$A$1:$E$530,2,0))</f>
        <v>0</v>
      </c>
      <c r="X231" s="354" t="b">
        <f t="shared" si="79"/>
        <v>0</v>
      </c>
      <c r="Y231" s="354">
        <f>IF(ISNA(VLOOKUP(H231,'data putaway'!$A$1:$E$530,4,0)),0,VLOOKUP(H231,'data putaway'!$A$1:$E$530,4,0))</f>
        <v>0</v>
      </c>
      <c r="Z231" s="113">
        <f>IF(ISNA(VLOOKUP(H231,'data putaway'!$A$1:$E$530,5,0)),0,VLOOKUP(H231,'data putaway'!$A$1:$E$530,5,0))</f>
        <v>0</v>
      </c>
      <c r="AA231" s="354" t="b">
        <f t="shared" si="80"/>
        <v>0</v>
      </c>
      <c r="AB231" s="354" t="b">
        <f t="shared" si="81"/>
        <v>0</v>
      </c>
      <c r="AC231" s="356" t="str">
        <f t="shared" ca="1" si="82"/>
        <v>0 Month,  11 Days</v>
      </c>
      <c r="AD231" s="114" t="str">
        <f t="shared" ca="1" si="88"/>
        <v>3 Year, 11 Month, 2 Days</v>
      </c>
      <c r="AE231" s="114">
        <f t="shared" si="83"/>
        <v>36</v>
      </c>
      <c r="AF231" s="114">
        <f t="shared" si="84"/>
        <v>1</v>
      </c>
      <c r="AG231" s="354" t="str">
        <f t="shared" si="85"/>
        <v>CB04</v>
      </c>
      <c r="AH231" s="114">
        <f>IF(ISNA(VLOOKUP(L231,'MASTER DATA'!$A$1:$F$192,6,0)),0,VLOOKUP(L231,'MASTER DATA'!$A$1:$F$192,6,0))*AE231</f>
        <v>576</v>
      </c>
      <c r="AI231" s="354" t="str">
        <f>VLOOKUP($D231,'warehouse mapping'!$AN$7:$AO$17,2,0)</f>
        <v>Aktif</v>
      </c>
      <c r="AJ231" s="114">
        <f t="shared" si="70"/>
        <v>0</v>
      </c>
      <c r="AK231" s="354" t="str">
        <f t="shared" si="71"/>
        <v/>
      </c>
      <c r="AL231" s="354" t="s">
        <v>170</v>
      </c>
      <c r="AM231" s="354">
        <f t="shared" si="86"/>
        <v>1</v>
      </c>
      <c r="AN231" s="354" t="b">
        <f t="shared" si="87"/>
        <v>1</v>
      </c>
    </row>
    <row r="232" spans="1:40" s="354" customFormat="1">
      <c r="A232" s="354" t="str">
        <f t="shared" si="67"/>
        <v>CB04D02550076253</v>
      </c>
      <c r="B232" s="354">
        <f t="shared" si="68"/>
        <v>0</v>
      </c>
      <c r="C232" s="354">
        <f t="shared" si="69"/>
        <v>0</v>
      </c>
      <c r="D232" s="354" t="str">
        <f t="shared" si="72"/>
        <v>CB</v>
      </c>
      <c r="E232" s="354" t="str">
        <f t="shared" si="73"/>
        <v>04</v>
      </c>
      <c r="F232" s="354" t="str">
        <f t="shared" si="74"/>
        <v>D</v>
      </c>
      <c r="G232" s="355" t="str">
        <f t="shared" si="75"/>
        <v>02</v>
      </c>
      <c r="H232" s="232" t="s">
        <v>581</v>
      </c>
      <c r="I232" s="232">
        <v>110326</v>
      </c>
      <c r="J232" s="233">
        <v>46190</v>
      </c>
      <c r="K232" s="233">
        <v>47790</v>
      </c>
      <c r="L232" s="234">
        <v>550076253</v>
      </c>
      <c r="M232" s="232" t="str">
        <f>IF(ISNA(VLOOKUP(L232,'MASTER DATA'!$A$1:$B$192,2,0)),"",VLOOKUP(L232,'MASTER DATA'!$A$1:$B$192,2,0))</f>
        <v>AdvScooterGearOil_24*0.12L_A04W</v>
      </c>
      <c r="N232" s="232">
        <v>80</v>
      </c>
      <c r="O232" s="232">
        <f t="shared" si="76"/>
        <v>1</v>
      </c>
      <c r="P232" s="232">
        <f t="shared" si="77"/>
        <v>0</v>
      </c>
      <c r="Q232" s="232">
        <f>VLOOKUP(L232,'MASTER DATA'!$A$1:$E$192,5,0)</f>
        <v>80</v>
      </c>
      <c r="R232" s="234">
        <f>SUMIF('picking of the day'!$H$4:$H$358,WMS!H232&amp;WMS!L232,'picking of the day'!$E$4:$E$358)</f>
        <v>0</v>
      </c>
      <c r="U232" s="114">
        <f>IF(ISNA(VLOOKUP(H232,'data putaway'!$A$1:$E$530,3,0)),0,VLOOKUP(H232,'data putaway'!$A$1:$E$530,3,0))</f>
        <v>0</v>
      </c>
      <c r="V232" s="354">
        <f t="shared" si="78"/>
        <v>80</v>
      </c>
      <c r="W232" s="114">
        <f>IF(ISNA(VLOOKUP(H232,'data putaway'!$A$1:$E$530,2,0)),0,VLOOKUP(H232,'data putaway'!$A$1:$E$530,2,0))</f>
        <v>0</v>
      </c>
      <c r="X232" s="354" t="b">
        <f t="shared" si="79"/>
        <v>0</v>
      </c>
      <c r="Y232" s="354">
        <f>IF(ISNA(VLOOKUP(H232,'data putaway'!$A$1:$E$530,4,0)),0,VLOOKUP(H232,'data putaway'!$A$1:$E$530,4,0))</f>
        <v>0</v>
      </c>
      <c r="Z232" s="113">
        <f>IF(ISNA(VLOOKUP(H232,'data putaway'!$A$1:$E$530,5,0)),0,VLOOKUP(H232,'data putaway'!$A$1:$E$530,5,0))</f>
        <v>0</v>
      </c>
      <c r="AA232" s="354" t="b">
        <f t="shared" si="80"/>
        <v>0</v>
      </c>
      <c r="AB232" s="354" t="b">
        <f t="shared" si="81"/>
        <v>0</v>
      </c>
      <c r="AC232" s="356" t="str">
        <f t="shared" ca="1" si="82"/>
        <v>3 Month,  1 Days</v>
      </c>
      <c r="AD232" s="114" t="str">
        <f t="shared" ca="1" si="88"/>
        <v>4 Year, 1 Month, 16 Days</v>
      </c>
      <c r="AE232" s="114">
        <f t="shared" si="83"/>
        <v>80</v>
      </c>
      <c r="AF232" s="114">
        <f t="shared" si="84"/>
        <v>1</v>
      </c>
      <c r="AG232" s="354" t="str">
        <f t="shared" si="85"/>
        <v>CB04</v>
      </c>
      <c r="AH232" s="114">
        <f>IF(ISNA(VLOOKUP(L232,'MASTER DATA'!$A$1:$F$192,6,0)),0,VLOOKUP(L232,'MASTER DATA'!$A$1:$F$192,6,0))*AE232</f>
        <v>230.39999999999998</v>
      </c>
      <c r="AI232" s="354" t="str">
        <f>VLOOKUP($D232,'warehouse mapping'!$AN$7:$AO$17,2,0)</f>
        <v>Aktif</v>
      </c>
      <c r="AJ232" s="114">
        <f t="shared" si="70"/>
        <v>0</v>
      </c>
      <c r="AK232" s="354" t="str">
        <f t="shared" si="71"/>
        <v/>
      </c>
      <c r="AL232" s="354" t="s">
        <v>170</v>
      </c>
      <c r="AM232" s="354">
        <f t="shared" si="86"/>
        <v>1</v>
      </c>
      <c r="AN232" s="354" t="b">
        <f t="shared" si="87"/>
        <v>1</v>
      </c>
    </row>
    <row r="233" spans="1:40" s="354" customFormat="1">
      <c r="A233" s="354" t="str">
        <f t="shared" si="67"/>
        <v>CB04E01550070614</v>
      </c>
      <c r="B233" s="354">
        <f t="shared" si="68"/>
        <v>0</v>
      </c>
      <c r="C233" s="354">
        <f t="shared" si="69"/>
        <v>0</v>
      </c>
      <c r="D233" s="354" t="str">
        <f t="shared" si="72"/>
        <v>CB</v>
      </c>
      <c r="E233" s="354" t="str">
        <f t="shared" si="73"/>
        <v>04</v>
      </c>
      <c r="F233" s="354" t="str">
        <f t="shared" si="74"/>
        <v>E</v>
      </c>
      <c r="G233" s="355" t="str">
        <f t="shared" si="75"/>
        <v>01</v>
      </c>
      <c r="H233" s="232" t="s">
        <v>582</v>
      </c>
      <c r="I233" s="232" t="s">
        <v>3394</v>
      </c>
      <c r="J233" s="233">
        <v>46272</v>
      </c>
      <c r="K233" s="233">
        <v>47715</v>
      </c>
      <c r="L233" s="234">
        <v>550070614</v>
      </c>
      <c r="M233" s="232" t="str">
        <f>IF(ISNA(VLOOKUP(L233,'MASTER DATA'!$A$1:$B$192,2,0)),"",VLOOKUP(L233,'MASTER DATA'!$A$1:$B$192,2,0))</f>
        <v>HlxHX610W40SP_4*4L_A04W</v>
      </c>
      <c r="N233" s="234">
        <v>36</v>
      </c>
      <c r="O233" s="232">
        <f t="shared" si="76"/>
        <v>1</v>
      </c>
      <c r="P233" s="232">
        <f t="shared" si="77"/>
        <v>0</v>
      </c>
      <c r="Q233" s="232">
        <f>VLOOKUP(L233,'MASTER DATA'!$A$1:$E$192,5,0)</f>
        <v>36</v>
      </c>
      <c r="R233" s="234">
        <f>SUMIF('picking of the day'!$H$4:$H$358,WMS!H233&amp;WMS!L233,'picking of the day'!$E$4:$E$358)</f>
        <v>0</v>
      </c>
      <c r="U233" s="114">
        <f>IF(ISNA(VLOOKUP(H233,'data putaway'!$A$1:$E$530,3,0)),0,VLOOKUP(H233,'data putaway'!$A$1:$E$530,3,0))</f>
        <v>0</v>
      </c>
      <c r="V233" s="354">
        <f t="shared" si="78"/>
        <v>36</v>
      </c>
      <c r="W233" s="114">
        <f>IF(ISNA(VLOOKUP(H233,'data putaway'!$A$1:$E$530,2,0)),0,VLOOKUP(H233,'data putaway'!$A$1:$E$530,2,0))</f>
        <v>0</v>
      </c>
      <c r="X233" s="354" t="b">
        <f t="shared" si="79"/>
        <v>0</v>
      </c>
      <c r="Y233" s="354">
        <f>IF(ISNA(VLOOKUP(H233,'data putaway'!$A$1:$E$530,4,0)),0,VLOOKUP(H233,'data putaway'!$A$1:$E$530,4,0))</f>
        <v>0</v>
      </c>
      <c r="Z233" s="113">
        <f>IF(ISNA(VLOOKUP(H233,'data putaway'!$A$1:$E$530,5,0)),0,VLOOKUP(H233,'data putaway'!$A$1:$E$530,5,0))</f>
        <v>0</v>
      </c>
      <c r="AA233" s="354" t="b">
        <f t="shared" si="80"/>
        <v>0</v>
      </c>
      <c r="AB233" s="354" t="b">
        <f t="shared" si="81"/>
        <v>0</v>
      </c>
      <c r="AC233" s="356" t="str">
        <f t="shared" ca="1" si="82"/>
        <v>0 Month,  11 Days</v>
      </c>
      <c r="AD233" s="114" t="str">
        <f t="shared" ca="1" si="88"/>
        <v>3 Year, 11 Month, 2 Days</v>
      </c>
      <c r="AE233" s="114">
        <f t="shared" si="83"/>
        <v>36</v>
      </c>
      <c r="AF233" s="114">
        <f t="shared" si="84"/>
        <v>1</v>
      </c>
      <c r="AG233" s="354" t="str">
        <f t="shared" si="85"/>
        <v>CB04</v>
      </c>
      <c r="AH233" s="114">
        <f>IF(ISNA(VLOOKUP(L233,'MASTER DATA'!$A$1:$F$192,6,0)),0,VLOOKUP(L233,'MASTER DATA'!$A$1:$F$192,6,0))*AE233</f>
        <v>576</v>
      </c>
      <c r="AI233" s="354" t="str">
        <f>VLOOKUP($D233,'warehouse mapping'!$AN$7:$AO$17,2,0)</f>
        <v>Aktif</v>
      </c>
      <c r="AJ233" s="114">
        <f t="shared" si="70"/>
        <v>0</v>
      </c>
      <c r="AK233" s="354" t="str">
        <f t="shared" si="71"/>
        <v/>
      </c>
      <c r="AL233" s="354" t="s">
        <v>170</v>
      </c>
      <c r="AM233" s="354">
        <f t="shared" si="86"/>
        <v>1</v>
      </c>
      <c r="AN233" s="354" t="b">
        <f t="shared" si="87"/>
        <v>1</v>
      </c>
    </row>
    <row r="234" spans="1:40" s="354" customFormat="1">
      <c r="A234" s="354" t="str">
        <f t="shared" si="67"/>
        <v>CB04E02550070614</v>
      </c>
      <c r="B234" s="354">
        <f t="shared" si="68"/>
        <v>0</v>
      </c>
      <c r="C234" s="354">
        <f t="shared" si="69"/>
        <v>0</v>
      </c>
      <c r="D234" s="354" t="str">
        <f t="shared" si="72"/>
        <v>CB</v>
      </c>
      <c r="E234" s="354" t="str">
        <f t="shared" si="73"/>
        <v>04</v>
      </c>
      <c r="F234" s="354" t="str">
        <f t="shared" si="74"/>
        <v>E</v>
      </c>
      <c r="G234" s="355" t="str">
        <f t="shared" si="75"/>
        <v>02</v>
      </c>
      <c r="H234" s="232" t="s">
        <v>583</v>
      </c>
      <c r="I234" s="232" t="s">
        <v>3394</v>
      </c>
      <c r="J234" s="233">
        <v>46272</v>
      </c>
      <c r="K234" s="233">
        <v>47715</v>
      </c>
      <c r="L234" s="234">
        <v>550070614</v>
      </c>
      <c r="M234" s="232" t="str">
        <f>IF(ISNA(VLOOKUP(L234,'MASTER DATA'!$A$1:$B$192,2,0)),"",VLOOKUP(L234,'MASTER DATA'!$A$1:$B$192,2,0))</f>
        <v>HlxHX610W40SP_4*4L_A04W</v>
      </c>
      <c r="N234" s="234">
        <v>36</v>
      </c>
      <c r="O234" s="232">
        <f t="shared" si="76"/>
        <v>1</v>
      </c>
      <c r="P234" s="232">
        <f t="shared" si="77"/>
        <v>0</v>
      </c>
      <c r="Q234" s="232">
        <f>VLOOKUP(L234,'MASTER DATA'!$A$1:$E$192,5,0)</f>
        <v>36</v>
      </c>
      <c r="R234" s="234">
        <f>SUMIF('picking of the day'!$H$4:$H$358,WMS!H234&amp;WMS!L234,'picking of the day'!$E$4:$E$358)</f>
        <v>0</v>
      </c>
      <c r="U234" s="114">
        <f>IF(ISNA(VLOOKUP(H234,'data putaway'!$A$1:$E$530,3,0)),0,VLOOKUP(H234,'data putaway'!$A$1:$E$530,3,0))</f>
        <v>0</v>
      </c>
      <c r="V234" s="354">
        <f t="shared" si="78"/>
        <v>36</v>
      </c>
      <c r="W234" s="114">
        <f>IF(ISNA(VLOOKUP(H234,'data putaway'!$A$1:$E$530,2,0)),0,VLOOKUP(H234,'data putaway'!$A$1:$E$530,2,0))</f>
        <v>0</v>
      </c>
      <c r="X234" s="354" t="b">
        <f t="shared" si="79"/>
        <v>0</v>
      </c>
      <c r="Y234" s="354">
        <f>IF(ISNA(VLOOKUP(H234,'data putaway'!$A$1:$E$530,4,0)),0,VLOOKUP(H234,'data putaway'!$A$1:$E$530,4,0))</f>
        <v>0</v>
      </c>
      <c r="Z234" s="113">
        <f>IF(ISNA(VLOOKUP(H234,'data putaway'!$A$1:$E$530,5,0)),0,VLOOKUP(H234,'data putaway'!$A$1:$E$530,5,0))</f>
        <v>0</v>
      </c>
      <c r="AA234" s="354" t="b">
        <f t="shared" si="80"/>
        <v>0</v>
      </c>
      <c r="AB234" s="354" t="b">
        <f t="shared" si="81"/>
        <v>0</v>
      </c>
      <c r="AC234" s="356" t="str">
        <f t="shared" ca="1" si="82"/>
        <v>0 Month,  11 Days</v>
      </c>
      <c r="AD234" s="114" t="str">
        <f t="shared" ca="1" si="88"/>
        <v>3 Year, 11 Month, 2 Days</v>
      </c>
      <c r="AE234" s="114">
        <f t="shared" si="83"/>
        <v>36</v>
      </c>
      <c r="AF234" s="114">
        <f t="shared" si="84"/>
        <v>1</v>
      </c>
      <c r="AG234" s="354" t="str">
        <f t="shared" si="85"/>
        <v>CB04</v>
      </c>
      <c r="AH234" s="114">
        <f>IF(ISNA(VLOOKUP(L234,'MASTER DATA'!$A$1:$F$192,6,0)),0,VLOOKUP(L234,'MASTER DATA'!$A$1:$F$192,6,0))*AE234</f>
        <v>576</v>
      </c>
      <c r="AI234" s="354" t="str">
        <f>VLOOKUP($D234,'warehouse mapping'!$AN$7:$AO$17,2,0)</f>
        <v>Aktif</v>
      </c>
      <c r="AJ234" s="114">
        <f t="shared" si="70"/>
        <v>0</v>
      </c>
      <c r="AK234" s="354" t="str">
        <f t="shared" si="71"/>
        <v/>
      </c>
      <c r="AL234" s="354" t="s">
        <v>3207</v>
      </c>
      <c r="AM234" s="354">
        <f t="shared" si="86"/>
        <v>1</v>
      </c>
      <c r="AN234" s="354" t="b">
        <f t="shared" si="87"/>
        <v>1</v>
      </c>
    </row>
    <row r="235" spans="1:40" s="354" customFormat="1">
      <c r="A235" s="354" t="str">
        <f t="shared" si="67"/>
        <v>CB05A01550027259</v>
      </c>
      <c r="B235" s="354">
        <f t="shared" si="68"/>
        <v>0</v>
      </c>
      <c r="C235" s="354">
        <f t="shared" si="69"/>
        <v>0</v>
      </c>
      <c r="D235" s="354" t="str">
        <f t="shared" si="72"/>
        <v>CB</v>
      </c>
      <c r="E235" s="354" t="str">
        <f t="shared" si="73"/>
        <v>05</v>
      </c>
      <c r="F235" s="354" t="str">
        <f t="shared" si="74"/>
        <v>A</v>
      </c>
      <c r="G235" s="355" t="str">
        <f t="shared" si="75"/>
        <v>01</v>
      </c>
      <c r="H235" s="232" t="s">
        <v>584</v>
      </c>
      <c r="I235" s="232">
        <v>12688349</v>
      </c>
      <c r="J235" s="233">
        <v>46276</v>
      </c>
      <c r="K235" s="233">
        <v>47716</v>
      </c>
      <c r="L235" s="234">
        <v>550027259</v>
      </c>
      <c r="M235" s="232" t="str">
        <f>IF(ISNA(VLOOKUP(L235,'MASTER DATA'!$A$1:$B$192,2,0)),"",VLOOKUP(L235,'MASTER DATA'!$A$1:$B$192,2,0))</f>
        <v>Gadus S2 V220 2_1*770kg_A227</v>
      </c>
      <c r="N235" s="232">
        <v>1</v>
      </c>
      <c r="O235" s="232">
        <f t="shared" si="76"/>
        <v>1</v>
      </c>
      <c r="P235" s="232">
        <f t="shared" si="77"/>
        <v>0</v>
      </c>
      <c r="Q235" s="232">
        <f>VLOOKUP(L235,'MASTER DATA'!$A$1:$E$192,5,0)</f>
        <v>1</v>
      </c>
      <c r="R235" s="234">
        <f>SUMIF('picking of the day'!$H$4:$H$358,WMS!H235&amp;WMS!L235,'picking of the day'!$E$4:$E$358)</f>
        <v>0</v>
      </c>
      <c r="U235" s="114">
        <f>IF(ISNA(VLOOKUP(H235,'data putaway'!$A$1:$E$530,3,0)),0,VLOOKUP(H235,'data putaway'!$A$1:$E$530,3,0))</f>
        <v>0</v>
      </c>
      <c r="V235" s="354">
        <f t="shared" si="78"/>
        <v>1</v>
      </c>
      <c r="W235" s="114">
        <f>IF(ISNA(VLOOKUP(H235,'data putaway'!$A$1:$E$530,2,0)),0,VLOOKUP(H235,'data putaway'!$A$1:$E$530,2,0))</f>
        <v>0</v>
      </c>
      <c r="X235" s="354" t="b">
        <f t="shared" si="79"/>
        <v>0</v>
      </c>
      <c r="Y235" s="354">
        <f>IF(ISNA(VLOOKUP(H235,'data putaway'!$A$1:$E$530,4,0)),0,VLOOKUP(H235,'data putaway'!$A$1:$E$530,4,0))</f>
        <v>0</v>
      </c>
      <c r="Z235" s="113">
        <f>IF(ISNA(VLOOKUP(H235,'data putaway'!$A$1:$E$530,5,0)),0,VLOOKUP(H235,'data putaway'!$A$1:$E$530,5,0))</f>
        <v>0</v>
      </c>
      <c r="AA235" s="354" t="b">
        <f t="shared" si="80"/>
        <v>0</v>
      </c>
      <c r="AB235" s="354" t="b">
        <f t="shared" si="81"/>
        <v>0</v>
      </c>
      <c r="AC235" s="356" t="str">
        <f t="shared" ca="1" si="82"/>
        <v>0 Month,  7 Days</v>
      </c>
      <c r="AD235" s="114" t="str">
        <f t="shared" ca="1" si="88"/>
        <v>3 Year, 11 Month, 3 Days</v>
      </c>
      <c r="AE235" s="114">
        <f t="shared" si="83"/>
        <v>1</v>
      </c>
      <c r="AF235" s="114">
        <f t="shared" si="84"/>
        <v>1</v>
      </c>
      <c r="AG235" s="354" t="str">
        <f t="shared" si="85"/>
        <v>CB05</v>
      </c>
      <c r="AH235" s="114">
        <f>IF(ISNA(VLOOKUP(L235,'MASTER DATA'!$A$1:$F$192,6,0)),0,VLOOKUP(L235,'MASTER DATA'!$A$1:$F$192,6,0))*AE235</f>
        <v>770</v>
      </c>
      <c r="AI235" s="354" t="str">
        <f>VLOOKUP($D235,'warehouse mapping'!$AN$7:$AO$17,2,0)</f>
        <v>Aktif</v>
      </c>
      <c r="AJ235" s="114">
        <f t="shared" si="70"/>
        <v>0</v>
      </c>
      <c r="AK235" s="354" t="str">
        <f t="shared" si="71"/>
        <v/>
      </c>
      <c r="AL235" s="354" t="s">
        <v>3207</v>
      </c>
      <c r="AM235" s="354">
        <f t="shared" si="86"/>
        <v>1</v>
      </c>
      <c r="AN235" s="354" t="b">
        <f t="shared" si="87"/>
        <v>1</v>
      </c>
    </row>
    <row r="236" spans="1:40" s="354" customFormat="1">
      <c r="A236" s="354" t="str">
        <f t="shared" si="67"/>
        <v>CB05A02550027259</v>
      </c>
      <c r="B236" s="354">
        <f t="shared" si="68"/>
        <v>0</v>
      </c>
      <c r="C236" s="354">
        <f t="shared" si="69"/>
        <v>0</v>
      </c>
      <c r="D236" s="354" t="str">
        <f t="shared" si="72"/>
        <v>CB</v>
      </c>
      <c r="E236" s="354" t="str">
        <f t="shared" si="73"/>
        <v>05</v>
      </c>
      <c r="F236" s="354" t="str">
        <f t="shared" si="74"/>
        <v>A</v>
      </c>
      <c r="G236" s="355" t="str">
        <f t="shared" si="75"/>
        <v>02</v>
      </c>
      <c r="H236" s="232" t="s">
        <v>585</v>
      </c>
      <c r="I236" s="232">
        <v>12688349</v>
      </c>
      <c r="J236" s="233">
        <v>46276</v>
      </c>
      <c r="K236" s="233">
        <v>47716</v>
      </c>
      <c r="L236" s="234">
        <v>550027259</v>
      </c>
      <c r="M236" s="232" t="str">
        <f>IF(ISNA(VLOOKUP(L236,'MASTER DATA'!$A$1:$B$192,2,0)),"",VLOOKUP(L236,'MASTER DATA'!$A$1:$B$192,2,0))</f>
        <v>Gadus S2 V220 2_1*770kg_A227</v>
      </c>
      <c r="N236" s="232">
        <v>1</v>
      </c>
      <c r="O236" s="232">
        <f t="shared" si="76"/>
        <v>1</v>
      </c>
      <c r="P236" s="232">
        <f t="shared" si="77"/>
        <v>0</v>
      </c>
      <c r="Q236" s="232">
        <f>VLOOKUP(L236,'MASTER DATA'!$A$1:$E$192,5,0)</f>
        <v>1</v>
      </c>
      <c r="R236" s="234">
        <f>SUMIF('picking of the day'!$H$4:$H$358,WMS!H236&amp;WMS!L236,'picking of the day'!$E$4:$E$358)</f>
        <v>0</v>
      </c>
      <c r="U236" s="114">
        <f>IF(ISNA(VLOOKUP(H236,'data putaway'!$A$1:$E$530,3,0)),0,VLOOKUP(H236,'data putaway'!$A$1:$E$530,3,0))</f>
        <v>0</v>
      </c>
      <c r="V236" s="354">
        <f t="shared" si="78"/>
        <v>1</v>
      </c>
      <c r="W236" s="114">
        <f>IF(ISNA(VLOOKUP(H236,'data putaway'!$A$1:$E$530,2,0)),0,VLOOKUP(H236,'data putaway'!$A$1:$E$530,2,0))</f>
        <v>0</v>
      </c>
      <c r="X236" s="354" t="b">
        <f t="shared" si="79"/>
        <v>0</v>
      </c>
      <c r="Y236" s="354">
        <f>IF(ISNA(VLOOKUP(H236,'data putaway'!$A$1:$E$530,4,0)),0,VLOOKUP(H236,'data putaway'!$A$1:$E$530,4,0))</f>
        <v>0</v>
      </c>
      <c r="Z236" s="113">
        <f>IF(ISNA(VLOOKUP(H236,'data putaway'!$A$1:$E$530,5,0)),0,VLOOKUP(H236,'data putaway'!$A$1:$E$530,5,0))</f>
        <v>0</v>
      </c>
      <c r="AA236" s="354" t="b">
        <f t="shared" si="80"/>
        <v>0</v>
      </c>
      <c r="AB236" s="354" t="b">
        <f t="shared" si="81"/>
        <v>0</v>
      </c>
      <c r="AC236" s="356" t="str">
        <f t="shared" ca="1" si="82"/>
        <v>0 Month,  7 Days</v>
      </c>
      <c r="AD236" s="114" t="str">
        <f t="shared" ca="1" si="88"/>
        <v>3 Year, 11 Month, 3 Days</v>
      </c>
      <c r="AE236" s="114">
        <f t="shared" si="83"/>
        <v>1</v>
      </c>
      <c r="AF236" s="114">
        <f t="shared" si="84"/>
        <v>1</v>
      </c>
      <c r="AG236" s="354" t="str">
        <f t="shared" si="85"/>
        <v>CB05</v>
      </c>
      <c r="AH236" s="114">
        <f>IF(ISNA(VLOOKUP(L236,'MASTER DATA'!$A$1:$F$192,6,0)),0,VLOOKUP(L236,'MASTER DATA'!$A$1:$F$192,6,0))*AE236</f>
        <v>770</v>
      </c>
      <c r="AI236" s="354" t="str">
        <f>VLOOKUP($D236,'warehouse mapping'!$AN$7:$AO$17,2,0)</f>
        <v>Aktif</v>
      </c>
      <c r="AJ236" s="114">
        <f t="shared" si="70"/>
        <v>0</v>
      </c>
      <c r="AK236" s="354" t="str">
        <f t="shared" si="71"/>
        <v/>
      </c>
      <c r="AL236" s="354" t="s">
        <v>3206</v>
      </c>
      <c r="AM236" s="354">
        <f t="shared" si="86"/>
        <v>1</v>
      </c>
      <c r="AN236" s="354" t="b">
        <f t="shared" si="87"/>
        <v>1</v>
      </c>
    </row>
    <row r="237" spans="1:40" s="354" customFormat="1">
      <c r="A237" s="354" t="str">
        <f t="shared" si="67"/>
        <v>CB05B01550027259</v>
      </c>
      <c r="B237" s="354">
        <f t="shared" si="68"/>
        <v>0</v>
      </c>
      <c r="C237" s="354">
        <f t="shared" si="69"/>
        <v>0</v>
      </c>
      <c r="D237" s="354" t="str">
        <f t="shared" si="72"/>
        <v>CB</v>
      </c>
      <c r="E237" s="354" t="str">
        <f t="shared" si="73"/>
        <v>05</v>
      </c>
      <c r="F237" s="354" t="str">
        <f t="shared" si="74"/>
        <v>B</v>
      </c>
      <c r="G237" s="355" t="str">
        <f t="shared" si="75"/>
        <v>01</v>
      </c>
      <c r="H237" s="232" t="s">
        <v>586</v>
      </c>
      <c r="I237" s="232" t="s">
        <v>3242</v>
      </c>
      <c r="J237" s="233">
        <v>46254</v>
      </c>
      <c r="K237" s="233">
        <v>47689</v>
      </c>
      <c r="L237" s="234">
        <v>550027259</v>
      </c>
      <c r="M237" s="232" t="str">
        <f>IF(ISNA(VLOOKUP(L237,'MASTER DATA'!$A$1:$B$192,2,0)),"",VLOOKUP(L237,'MASTER DATA'!$A$1:$B$192,2,0))</f>
        <v>Gadus S2 V220 2_1*770kg_A227</v>
      </c>
      <c r="N237" s="232">
        <v>1</v>
      </c>
      <c r="O237" s="232">
        <f t="shared" si="76"/>
        <v>1</v>
      </c>
      <c r="P237" s="232">
        <f t="shared" si="77"/>
        <v>0</v>
      </c>
      <c r="Q237" s="232">
        <f>VLOOKUP(L237,'MASTER DATA'!$A$1:$E$192,5,0)</f>
        <v>1</v>
      </c>
      <c r="R237" s="234">
        <f>SUMIF('picking of the day'!$H$4:$H$358,WMS!H237&amp;WMS!L237,'picking of the day'!$E$4:$E$358)</f>
        <v>0</v>
      </c>
      <c r="U237" s="114">
        <f>IF(ISNA(VLOOKUP(H237,'data putaway'!$A$1:$E$530,3,0)),0,VLOOKUP(H237,'data putaway'!$A$1:$E$530,3,0))</f>
        <v>0</v>
      </c>
      <c r="V237" s="354">
        <f t="shared" si="78"/>
        <v>1</v>
      </c>
      <c r="W237" s="114">
        <f>IF(ISNA(VLOOKUP(H237,'data putaway'!$A$1:$E$530,2,0)),0,VLOOKUP(H237,'data putaway'!$A$1:$E$530,2,0))</f>
        <v>0</v>
      </c>
      <c r="X237" s="354" t="b">
        <f t="shared" si="79"/>
        <v>0</v>
      </c>
      <c r="Y237" s="354">
        <f>IF(ISNA(VLOOKUP(H237,'data putaway'!$A$1:$E$530,4,0)),0,VLOOKUP(H237,'data putaway'!$A$1:$E$530,4,0))</f>
        <v>0</v>
      </c>
      <c r="Z237" s="113">
        <f>IF(ISNA(VLOOKUP(H237,'data putaway'!$A$1:$E$530,5,0)),0,VLOOKUP(H237,'data putaway'!$A$1:$E$530,5,0))</f>
        <v>0</v>
      </c>
      <c r="AA237" s="354" t="b">
        <f t="shared" si="80"/>
        <v>0</v>
      </c>
      <c r="AB237" s="354" t="b">
        <f t="shared" si="81"/>
        <v>0</v>
      </c>
      <c r="AC237" s="356" t="str">
        <f t="shared" ca="1" si="82"/>
        <v>0 Month,  29 Days</v>
      </c>
      <c r="AD237" s="114" t="str">
        <f t="shared" ca="1" si="88"/>
        <v>3 Year, 10 Month, 7 Days</v>
      </c>
      <c r="AE237" s="114">
        <f t="shared" si="83"/>
        <v>1</v>
      </c>
      <c r="AF237" s="114">
        <f t="shared" si="84"/>
        <v>1</v>
      </c>
      <c r="AG237" s="354" t="str">
        <f t="shared" si="85"/>
        <v>CB05</v>
      </c>
      <c r="AH237" s="114">
        <f>IF(ISNA(VLOOKUP(L237,'MASTER DATA'!$A$1:$F$192,6,0)),0,VLOOKUP(L237,'MASTER DATA'!$A$1:$F$192,6,0))*AE237</f>
        <v>770</v>
      </c>
      <c r="AI237" s="354" t="str">
        <f>VLOOKUP($D237,'warehouse mapping'!$AN$7:$AO$17,2,0)</f>
        <v>Aktif</v>
      </c>
      <c r="AJ237" s="114">
        <f t="shared" si="70"/>
        <v>0</v>
      </c>
      <c r="AK237" s="354" t="str">
        <f t="shared" si="71"/>
        <v/>
      </c>
      <c r="AL237" s="354" t="s">
        <v>3206</v>
      </c>
      <c r="AM237" s="354">
        <f t="shared" si="86"/>
        <v>1</v>
      </c>
      <c r="AN237" s="354" t="b">
        <f t="shared" si="87"/>
        <v>1</v>
      </c>
    </row>
    <row r="238" spans="1:40" s="354" customFormat="1">
      <c r="A238" s="354" t="str">
        <f t="shared" si="67"/>
        <v>CB05B02550027259</v>
      </c>
      <c r="B238" s="354">
        <f t="shared" si="68"/>
        <v>0</v>
      </c>
      <c r="C238" s="354">
        <f t="shared" si="69"/>
        <v>0</v>
      </c>
      <c r="D238" s="354" t="str">
        <f t="shared" si="72"/>
        <v>CB</v>
      </c>
      <c r="E238" s="354" t="str">
        <f t="shared" si="73"/>
        <v>05</v>
      </c>
      <c r="F238" s="354" t="str">
        <f t="shared" si="74"/>
        <v>B</v>
      </c>
      <c r="G238" s="355" t="str">
        <f t="shared" si="75"/>
        <v>02</v>
      </c>
      <c r="H238" s="232" t="s">
        <v>587</v>
      </c>
      <c r="I238" s="232" t="s">
        <v>3242</v>
      </c>
      <c r="J238" s="233">
        <v>46254</v>
      </c>
      <c r="K238" s="233">
        <v>47689</v>
      </c>
      <c r="L238" s="234">
        <v>550027259</v>
      </c>
      <c r="M238" s="232" t="str">
        <f>IF(ISNA(VLOOKUP(L238,'MASTER DATA'!$A$1:$B$192,2,0)),"",VLOOKUP(L238,'MASTER DATA'!$A$1:$B$192,2,0))</f>
        <v>Gadus S2 V220 2_1*770kg_A227</v>
      </c>
      <c r="N238" s="232">
        <v>1</v>
      </c>
      <c r="O238" s="232">
        <f t="shared" si="76"/>
        <v>1</v>
      </c>
      <c r="P238" s="232">
        <f t="shared" si="77"/>
        <v>0</v>
      </c>
      <c r="Q238" s="232">
        <f>VLOOKUP(L238,'MASTER DATA'!$A$1:$E$192,5,0)</f>
        <v>1</v>
      </c>
      <c r="R238" s="234">
        <f>SUMIF('picking of the day'!$H$4:$H$358,WMS!H238&amp;WMS!L238,'picking of the day'!$E$4:$E$358)</f>
        <v>0</v>
      </c>
      <c r="U238" s="114">
        <f>IF(ISNA(VLOOKUP(H238,'data putaway'!$A$1:$E$530,3,0)),0,VLOOKUP(H238,'data putaway'!$A$1:$E$530,3,0))</f>
        <v>0</v>
      </c>
      <c r="V238" s="354">
        <f t="shared" si="78"/>
        <v>1</v>
      </c>
      <c r="W238" s="114">
        <f>IF(ISNA(VLOOKUP(H238,'data putaway'!$A$1:$E$530,2,0)),0,VLOOKUP(H238,'data putaway'!$A$1:$E$530,2,0))</f>
        <v>0</v>
      </c>
      <c r="X238" s="354" t="b">
        <f t="shared" si="79"/>
        <v>0</v>
      </c>
      <c r="Y238" s="354">
        <f>IF(ISNA(VLOOKUP(H238,'data putaway'!$A$1:$E$530,4,0)),0,VLOOKUP(H238,'data putaway'!$A$1:$E$530,4,0))</f>
        <v>0</v>
      </c>
      <c r="Z238" s="113">
        <f>IF(ISNA(VLOOKUP(H238,'data putaway'!$A$1:$E$530,5,0)),0,VLOOKUP(H238,'data putaway'!$A$1:$E$530,5,0))</f>
        <v>0</v>
      </c>
      <c r="AA238" s="354" t="b">
        <f t="shared" si="80"/>
        <v>0</v>
      </c>
      <c r="AB238" s="354" t="b">
        <f t="shared" si="81"/>
        <v>0</v>
      </c>
      <c r="AC238" s="356" t="str">
        <f t="shared" ca="1" si="82"/>
        <v>0 Month,  29 Days</v>
      </c>
      <c r="AD238" s="114" t="str">
        <f t="shared" ca="1" si="88"/>
        <v>3 Year, 10 Month, 7 Days</v>
      </c>
      <c r="AE238" s="114">
        <f t="shared" si="83"/>
        <v>1</v>
      </c>
      <c r="AF238" s="114">
        <f t="shared" si="84"/>
        <v>1</v>
      </c>
      <c r="AG238" s="354" t="str">
        <f t="shared" si="85"/>
        <v>CB05</v>
      </c>
      <c r="AH238" s="114">
        <f>IF(ISNA(VLOOKUP(L238,'MASTER DATA'!$A$1:$F$192,6,0)),0,VLOOKUP(L238,'MASTER DATA'!$A$1:$F$192,6,0))*AE238</f>
        <v>770</v>
      </c>
      <c r="AI238" s="354" t="str">
        <f>VLOOKUP($D238,'warehouse mapping'!$AN$7:$AO$17,2,0)</f>
        <v>Aktif</v>
      </c>
      <c r="AJ238" s="114">
        <f t="shared" si="70"/>
        <v>0</v>
      </c>
      <c r="AK238" s="354" t="str">
        <f t="shared" si="71"/>
        <v/>
      </c>
      <c r="AL238" s="354" t="s">
        <v>3206</v>
      </c>
      <c r="AM238" s="354">
        <f t="shared" si="86"/>
        <v>1</v>
      </c>
      <c r="AN238" s="354" t="b">
        <f t="shared" si="87"/>
        <v>1</v>
      </c>
    </row>
    <row r="239" spans="1:40" s="354" customFormat="1">
      <c r="A239" s="354" t="str">
        <f t="shared" si="67"/>
        <v>CB05C01550070614</v>
      </c>
      <c r="B239" s="354">
        <f t="shared" si="68"/>
        <v>0</v>
      </c>
      <c r="C239" s="354">
        <f t="shared" si="69"/>
        <v>0</v>
      </c>
      <c r="D239" s="354" t="str">
        <f t="shared" si="72"/>
        <v>CB</v>
      </c>
      <c r="E239" s="354" t="str">
        <f t="shared" si="73"/>
        <v>05</v>
      </c>
      <c r="F239" s="354" t="str">
        <f t="shared" si="74"/>
        <v>C</v>
      </c>
      <c r="G239" s="355" t="str">
        <f t="shared" si="75"/>
        <v>01</v>
      </c>
      <c r="H239" s="232" t="s">
        <v>588</v>
      </c>
      <c r="I239" s="232" t="s">
        <v>3394</v>
      </c>
      <c r="J239" s="233">
        <v>46272</v>
      </c>
      <c r="K239" s="233">
        <v>47715</v>
      </c>
      <c r="L239" s="234">
        <v>550070614</v>
      </c>
      <c r="M239" s="232" t="str">
        <f>IF(ISNA(VLOOKUP(L239,'MASTER DATA'!$A$1:$B$192,2,0)),"",VLOOKUP(L239,'MASTER DATA'!$A$1:$B$192,2,0))</f>
        <v>HlxHX610W40SP_4*4L_A04W</v>
      </c>
      <c r="N239" s="234">
        <v>36</v>
      </c>
      <c r="O239" s="232">
        <f t="shared" si="76"/>
        <v>1</v>
      </c>
      <c r="P239" s="232">
        <f t="shared" si="77"/>
        <v>0</v>
      </c>
      <c r="Q239" s="232">
        <f>VLOOKUP(L239,'MASTER DATA'!$A$1:$E$192,5,0)</f>
        <v>36</v>
      </c>
      <c r="R239" s="234">
        <f>SUMIF('picking of the day'!$H$4:$H$358,WMS!H239&amp;WMS!L239,'picking of the day'!$E$4:$E$358)</f>
        <v>0</v>
      </c>
      <c r="U239" s="114">
        <f>IF(ISNA(VLOOKUP(H239,'data putaway'!$A$1:$E$530,3,0)),0,VLOOKUP(H239,'data putaway'!$A$1:$E$530,3,0))</f>
        <v>0</v>
      </c>
      <c r="V239" s="354">
        <f t="shared" si="78"/>
        <v>36</v>
      </c>
      <c r="W239" s="114">
        <f>IF(ISNA(VLOOKUP(H239,'data putaway'!$A$1:$E$530,2,0)),0,VLOOKUP(H239,'data putaway'!$A$1:$E$530,2,0))</f>
        <v>0</v>
      </c>
      <c r="X239" s="354" t="b">
        <f t="shared" si="79"/>
        <v>0</v>
      </c>
      <c r="Y239" s="354">
        <f>IF(ISNA(VLOOKUP(H239,'data putaway'!$A$1:$E$530,4,0)),0,VLOOKUP(H239,'data putaway'!$A$1:$E$530,4,0))</f>
        <v>0</v>
      </c>
      <c r="Z239" s="113">
        <f>IF(ISNA(VLOOKUP(H239,'data putaway'!$A$1:$E$530,5,0)),0,VLOOKUP(H239,'data putaway'!$A$1:$E$530,5,0))</f>
        <v>0</v>
      </c>
      <c r="AA239" s="354" t="b">
        <f t="shared" si="80"/>
        <v>0</v>
      </c>
      <c r="AB239" s="354" t="b">
        <f t="shared" si="81"/>
        <v>0</v>
      </c>
      <c r="AC239" s="356" t="str">
        <f t="shared" ca="1" si="82"/>
        <v>0 Month,  11 Days</v>
      </c>
      <c r="AD239" s="114" t="str">
        <f t="shared" ca="1" si="88"/>
        <v>3 Year, 11 Month, 2 Days</v>
      </c>
      <c r="AE239" s="114">
        <f t="shared" si="83"/>
        <v>36</v>
      </c>
      <c r="AF239" s="114">
        <f t="shared" si="84"/>
        <v>1</v>
      </c>
      <c r="AG239" s="354" t="str">
        <f t="shared" si="85"/>
        <v>CB05</v>
      </c>
      <c r="AH239" s="114">
        <f>IF(ISNA(VLOOKUP(L239,'MASTER DATA'!$A$1:$F$192,6,0)),0,VLOOKUP(L239,'MASTER DATA'!$A$1:$F$192,6,0))*AE239</f>
        <v>576</v>
      </c>
      <c r="AI239" s="354" t="str">
        <f>VLOOKUP($D239,'warehouse mapping'!$AN$7:$AO$17,2,0)</f>
        <v>Aktif</v>
      </c>
      <c r="AJ239" s="114">
        <f t="shared" si="70"/>
        <v>0</v>
      </c>
      <c r="AK239" s="354" t="str">
        <f t="shared" si="71"/>
        <v/>
      </c>
      <c r="AL239" s="354" t="s">
        <v>3206</v>
      </c>
      <c r="AM239" s="354">
        <f t="shared" si="86"/>
        <v>1</v>
      </c>
      <c r="AN239" s="354" t="b">
        <f t="shared" si="87"/>
        <v>1</v>
      </c>
    </row>
    <row r="240" spans="1:40" s="354" customFormat="1">
      <c r="A240" s="354" t="str">
        <f t="shared" si="67"/>
        <v>CB05C02550070614</v>
      </c>
      <c r="B240" s="354">
        <f t="shared" si="68"/>
        <v>0</v>
      </c>
      <c r="C240" s="354">
        <f t="shared" si="69"/>
        <v>0</v>
      </c>
      <c r="D240" s="354" t="str">
        <f t="shared" si="72"/>
        <v>CB</v>
      </c>
      <c r="E240" s="354" t="str">
        <f t="shared" si="73"/>
        <v>05</v>
      </c>
      <c r="F240" s="354" t="str">
        <f t="shared" si="74"/>
        <v>C</v>
      </c>
      <c r="G240" s="355" t="str">
        <f t="shared" si="75"/>
        <v>02</v>
      </c>
      <c r="H240" s="232" t="s">
        <v>589</v>
      </c>
      <c r="I240" s="232" t="s">
        <v>3394</v>
      </c>
      <c r="J240" s="233">
        <v>46272</v>
      </c>
      <c r="K240" s="233">
        <v>47715</v>
      </c>
      <c r="L240" s="234">
        <v>550070614</v>
      </c>
      <c r="M240" s="232" t="str">
        <f>IF(ISNA(VLOOKUP(L240,'MASTER DATA'!$A$1:$B$192,2,0)),"",VLOOKUP(L240,'MASTER DATA'!$A$1:$B$192,2,0))</f>
        <v>HlxHX610W40SP_4*4L_A04W</v>
      </c>
      <c r="N240" s="234">
        <v>36</v>
      </c>
      <c r="O240" s="232">
        <f t="shared" si="76"/>
        <v>1</v>
      </c>
      <c r="P240" s="232">
        <f t="shared" si="77"/>
        <v>0</v>
      </c>
      <c r="Q240" s="232">
        <f>VLOOKUP(L240,'MASTER DATA'!$A$1:$E$192,5,0)</f>
        <v>36</v>
      </c>
      <c r="R240" s="234">
        <f>SUMIF('picking of the day'!$H$4:$H$358,WMS!H240&amp;WMS!L240,'picking of the day'!$E$4:$E$358)</f>
        <v>0</v>
      </c>
      <c r="U240" s="114">
        <f>IF(ISNA(VLOOKUP(H240,'data putaway'!$A$1:$E$530,3,0)),0,VLOOKUP(H240,'data putaway'!$A$1:$E$530,3,0))</f>
        <v>0</v>
      </c>
      <c r="V240" s="354">
        <f t="shared" si="78"/>
        <v>36</v>
      </c>
      <c r="W240" s="114">
        <f>IF(ISNA(VLOOKUP(H240,'data putaway'!$A$1:$E$530,2,0)),0,VLOOKUP(H240,'data putaway'!$A$1:$E$530,2,0))</f>
        <v>0</v>
      </c>
      <c r="X240" s="354" t="b">
        <f t="shared" si="79"/>
        <v>0</v>
      </c>
      <c r="Y240" s="354">
        <f>IF(ISNA(VLOOKUP(H240,'data putaway'!$A$1:$E$530,4,0)),0,VLOOKUP(H240,'data putaway'!$A$1:$E$530,4,0))</f>
        <v>0</v>
      </c>
      <c r="Z240" s="113">
        <f>IF(ISNA(VLOOKUP(H240,'data putaway'!$A$1:$E$530,5,0)),0,VLOOKUP(H240,'data putaway'!$A$1:$E$530,5,0))</f>
        <v>0</v>
      </c>
      <c r="AA240" s="354" t="b">
        <f t="shared" si="80"/>
        <v>0</v>
      </c>
      <c r="AB240" s="354" t="b">
        <f t="shared" si="81"/>
        <v>0</v>
      </c>
      <c r="AC240" s="356" t="str">
        <f t="shared" ca="1" si="82"/>
        <v>0 Month,  11 Days</v>
      </c>
      <c r="AD240" s="114" t="str">
        <f t="shared" ca="1" si="88"/>
        <v>3 Year, 11 Month, 2 Days</v>
      </c>
      <c r="AE240" s="114">
        <f t="shared" si="83"/>
        <v>36</v>
      </c>
      <c r="AF240" s="114">
        <f t="shared" si="84"/>
        <v>1</v>
      </c>
      <c r="AG240" s="354" t="str">
        <f t="shared" si="85"/>
        <v>CB05</v>
      </c>
      <c r="AH240" s="114">
        <f>IF(ISNA(VLOOKUP(L240,'MASTER DATA'!$A$1:$F$192,6,0)),0,VLOOKUP(L240,'MASTER DATA'!$A$1:$F$192,6,0))*AE240</f>
        <v>576</v>
      </c>
      <c r="AI240" s="354" t="str">
        <f>VLOOKUP($D240,'warehouse mapping'!$AN$7:$AO$17,2,0)</f>
        <v>Aktif</v>
      </c>
      <c r="AJ240" s="114">
        <f t="shared" si="70"/>
        <v>0</v>
      </c>
      <c r="AK240" s="354" t="str">
        <f t="shared" si="71"/>
        <v/>
      </c>
      <c r="AL240" s="354" t="s">
        <v>170</v>
      </c>
      <c r="AM240" s="354">
        <f t="shared" si="86"/>
        <v>1</v>
      </c>
      <c r="AN240" s="354" t="b">
        <f t="shared" si="87"/>
        <v>1</v>
      </c>
    </row>
    <row r="241" spans="1:40" s="354" customFormat="1">
      <c r="A241" s="354" t="str">
        <f t="shared" si="67"/>
        <v>CB05D01550070614</v>
      </c>
      <c r="B241" s="354">
        <f t="shared" si="68"/>
        <v>0</v>
      </c>
      <c r="C241" s="354">
        <f t="shared" si="69"/>
        <v>0</v>
      </c>
      <c r="D241" s="354" t="str">
        <f t="shared" si="72"/>
        <v>CB</v>
      </c>
      <c r="E241" s="354" t="str">
        <f t="shared" si="73"/>
        <v>05</v>
      </c>
      <c r="F241" s="354" t="str">
        <f t="shared" si="74"/>
        <v>D</v>
      </c>
      <c r="G241" s="355" t="str">
        <f t="shared" si="75"/>
        <v>01</v>
      </c>
      <c r="H241" s="232" t="s">
        <v>590</v>
      </c>
      <c r="I241" s="232" t="s">
        <v>3394</v>
      </c>
      <c r="J241" s="233">
        <v>46272</v>
      </c>
      <c r="K241" s="233">
        <v>47715</v>
      </c>
      <c r="L241" s="234">
        <v>550070614</v>
      </c>
      <c r="M241" s="232" t="str">
        <f>IF(ISNA(VLOOKUP(L241,'MASTER DATA'!$A$1:$B$192,2,0)),"",VLOOKUP(L241,'MASTER DATA'!$A$1:$B$192,2,0))</f>
        <v>HlxHX610W40SP_4*4L_A04W</v>
      </c>
      <c r="N241" s="234">
        <v>36</v>
      </c>
      <c r="O241" s="232">
        <f t="shared" si="76"/>
        <v>1</v>
      </c>
      <c r="P241" s="232">
        <f t="shared" si="77"/>
        <v>0</v>
      </c>
      <c r="Q241" s="232">
        <f>VLOOKUP(L241,'MASTER DATA'!$A$1:$E$192,5,0)</f>
        <v>36</v>
      </c>
      <c r="R241" s="234">
        <f>SUMIF('picking of the day'!$H$4:$H$358,WMS!H241&amp;WMS!L241,'picking of the day'!$E$4:$E$358)</f>
        <v>0</v>
      </c>
      <c r="U241" s="114">
        <f>IF(ISNA(VLOOKUP(H241,'data putaway'!$A$1:$E$530,3,0)),0,VLOOKUP(H241,'data putaway'!$A$1:$E$530,3,0))</f>
        <v>0</v>
      </c>
      <c r="V241" s="354">
        <f t="shared" si="78"/>
        <v>36</v>
      </c>
      <c r="W241" s="114">
        <f>IF(ISNA(VLOOKUP(H241,'data putaway'!$A$1:$E$530,2,0)),0,VLOOKUP(H241,'data putaway'!$A$1:$E$530,2,0))</f>
        <v>0</v>
      </c>
      <c r="X241" s="354" t="b">
        <f t="shared" si="79"/>
        <v>0</v>
      </c>
      <c r="Y241" s="354">
        <f>IF(ISNA(VLOOKUP(H241,'data putaway'!$A$1:$E$530,4,0)),0,VLOOKUP(H241,'data putaway'!$A$1:$E$530,4,0))</f>
        <v>0</v>
      </c>
      <c r="Z241" s="113">
        <f>IF(ISNA(VLOOKUP(H241,'data putaway'!$A$1:$E$530,5,0)),0,VLOOKUP(H241,'data putaway'!$A$1:$E$530,5,0))</f>
        <v>0</v>
      </c>
      <c r="AA241" s="354" t="b">
        <f t="shared" si="80"/>
        <v>0</v>
      </c>
      <c r="AB241" s="354" t="b">
        <f t="shared" si="81"/>
        <v>0</v>
      </c>
      <c r="AC241" s="356" t="str">
        <f t="shared" ca="1" si="82"/>
        <v>0 Month,  11 Days</v>
      </c>
      <c r="AD241" s="114" t="str">
        <f t="shared" ca="1" si="88"/>
        <v>3 Year, 11 Month, 2 Days</v>
      </c>
      <c r="AE241" s="114">
        <f t="shared" si="83"/>
        <v>36</v>
      </c>
      <c r="AF241" s="114">
        <f t="shared" si="84"/>
        <v>1</v>
      </c>
      <c r="AG241" s="354" t="str">
        <f t="shared" si="85"/>
        <v>CB05</v>
      </c>
      <c r="AH241" s="114">
        <f>IF(ISNA(VLOOKUP(L241,'MASTER DATA'!$A$1:$F$192,6,0)),0,VLOOKUP(L241,'MASTER DATA'!$A$1:$F$192,6,0))*AE241</f>
        <v>576</v>
      </c>
      <c r="AI241" s="354" t="str">
        <f>VLOOKUP($D241,'warehouse mapping'!$AN$7:$AO$17,2,0)</f>
        <v>Aktif</v>
      </c>
      <c r="AJ241" s="114">
        <f t="shared" si="70"/>
        <v>0</v>
      </c>
      <c r="AK241" s="354" t="str">
        <f t="shared" si="71"/>
        <v/>
      </c>
      <c r="AL241" s="354" t="s">
        <v>170</v>
      </c>
      <c r="AM241" s="354">
        <f t="shared" si="86"/>
        <v>1</v>
      </c>
      <c r="AN241" s="354" t="b">
        <f t="shared" si="87"/>
        <v>1</v>
      </c>
    </row>
    <row r="242" spans="1:40" s="354" customFormat="1">
      <c r="A242" s="354" t="str">
        <f t="shared" si="67"/>
        <v>CB05D02550044709</v>
      </c>
      <c r="B242" s="354">
        <f t="shared" si="68"/>
        <v>0</v>
      </c>
      <c r="C242" s="354">
        <f t="shared" si="69"/>
        <v>0</v>
      </c>
      <c r="D242" s="354" t="str">
        <f t="shared" si="72"/>
        <v>CB</v>
      </c>
      <c r="E242" s="354" t="str">
        <f t="shared" si="73"/>
        <v>05</v>
      </c>
      <c r="F242" s="354" t="str">
        <f t="shared" si="74"/>
        <v>D</v>
      </c>
      <c r="G242" s="355" t="str">
        <f t="shared" si="75"/>
        <v>02</v>
      </c>
      <c r="H242" s="232" t="s">
        <v>591</v>
      </c>
      <c r="I242" s="232" t="s">
        <v>3522</v>
      </c>
      <c r="J242" s="233">
        <v>46275</v>
      </c>
      <c r="K242" s="233">
        <v>47729</v>
      </c>
      <c r="L242" s="234">
        <v>550044709</v>
      </c>
      <c r="M242" s="232" t="str">
        <f>IF(ISNA(VLOOKUP(L242,'MASTER DATA'!$A$1:$B$192,2,0)),"",VLOOKUP(L242,'MASTER DATA'!$A$1:$B$192,2,0))</f>
        <v>Adv4TAX5Sc10W30SLMB_12*0.8L_A04W</v>
      </c>
      <c r="N242" s="232">
        <v>0</v>
      </c>
      <c r="O242" s="232">
        <f t="shared" si="76"/>
        <v>0</v>
      </c>
      <c r="P242" s="232">
        <f t="shared" si="77"/>
        <v>0</v>
      </c>
      <c r="Q242" s="232">
        <f>VLOOKUP(L242,'MASTER DATA'!$A$1:$E$192,5,0)</f>
        <v>48</v>
      </c>
      <c r="R242" s="234">
        <f>SUMIF('picking of the day'!$H$4:$H$358,WMS!H242&amp;WMS!L242,'picking of the day'!$E$4:$E$358)</f>
        <v>0</v>
      </c>
      <c r="U242" s="114">
        <f>IF(ISNA(VLOOKUP(H242,'data putaway'!$A$1:$E$530,3,0)),0,VLOOKUP(H242,'data putaway'!$A$1:$E$530,3,0))</f>
        <v>0</v>
      </c>
      <c r="V242" s="354">
        <f t="shared" si="78"/>
        <v>0</v>
      </c>
      <c r="W242" s="114">
        <f>IF(ISNA(VLOOKUP(H242,'data putaway'!$A$1:$E$530,2,0)),0,VLOOKUP(H242,'data putaway'!$A$1:$E$530,2,0))</f>
        <v>0</v>
      </c>
      <c r="X242" s="354" t="b">
        <f t="shared" si="79"/>
        <v>0</v>
      </c>
      <c r="Y242" s="354">
        <f>IF(ISNA(VLOOKUP(H242,'data putaway'!$A$1:$E$530,4,0)),0,VLOOKUP(H242,'data putaway'!$A$1:$E$530,4,0))</f>
        <v>0</v>
      </c>
      <c r="Z242" s="113">
        <f>IF(ISNA(VLOOKUP(H242,'data putaway'!$A$1:$E$530,5,0)),0,VLOOKUP(H242,'data putaway'!$A$1:$E$530,5,0))</f>
        <v>0</v>
      </c>
      <c r="AA242" s="354" t="b">
        <f t="shared" si="80"/>
        <v>0</v>
      </c>
      <c r="AB242" s="354" t="b">
        <f t="shared" si="81"/>
        <v>0</v>
      </c>
      <c r="AC242" s="356" t="str">
        <f t="shared" ca="1" si="82"/>
        <v>0 Month,  8 Days</v>
      </c>
      <c r="AD242" s="114" t="str">
        <f t="shared" ca="1" si="88"/>
        <v>3 Year, 11 Month, 16 Days</v>
      </c>
      <c r="AE242" s="114">
        <f t="shared" si="83"/>
        <v>0</v>
      </c>
      <c r="AF242" s="114">
        <f t="shared" si="84"/>
        <v>0</v>
      </c>
      <c r="AG242" s="354" t="str">
        <f t="shared" si="85"/>
        <v>CB05</v>
      </c>
      <c r="AH242" s="114">
        <f>IF(ISNA(VLOOKUP(L242,'MASTER DATA'!$A$1:$F$192,6,0)),0,VLOOKUP(L242,'MASTER DATA'!$A$1:$F$192,6,0))*AE242</f>
        <v>0</v>
      </c>
      <c r="AI242" s="354" t="str">
        <f>VLOOKUP($D242,'warehouse mapping'!$AN$7:$AO$17,2,0)</f>
        <v>Aktif</v>
      </c>
      <c r="AJ242" s="114">
        <f t="shared" si="70"/>
        <v>1</v>
      </c>
      <c r="AK242" s="354" t="str">
        <f t="shared" si="71"/>
        <v>CB</v>
      </c>
      <c r="AL242" s="354" t="s">
        <v>170</v>
      </c>
      <c r="AM242" s="354">
        <f t="shared" si="86"/>
        <v>1</v>
      </c>
      <c r="AN242" s="354" t="b">
        <f t="shared" si="87"/>
        <v>1</v>
      </c>
    </row>
    <row r="243" spans="1:40" s="354" customFormat="1">
      <c r="A243" s="354" t="str">
        <f t="shared" si="67"/>
        <v>CB05E01550044709</v>
      </c>
      <c r="B243" s="354">
        <f t="shared" si="68"/>
        <v>0</v>
      </c>
      <c r="C243" s="354">
        <f t="shared" si="69"/>
        <v>0</v>
      </c>
      <c r="D243" s="354" t="str">
        <f t="shared" si="72"/>
        <v>CB</v>
      </c>
      <c r="E243" s="354" t="str">
        <f t="shared" si="73"/>
        <v>05</v>
      </c>
      <c r="F243" s="354" t="str">
        <f t="shared" si="74"/>
        <v>E</v>
      </c>
      <c r="G243" s="355" t="str">
        <f t="shared" si="75"/>
        <v>01</v>
      </c>
      <c r="H243" s="232" t="s">
        <v>592</v>
      </c>
      <c r="I243" s="232" t="s">
        <v>3522</v>
      </c>
      <c r="J243" s="233">
        <v>46275</v>
      </c>
      <c r="K243" s="233">
        <v>47729</v>
      </c>
      <c r="L243" s="234">
        <v>550044709</v>
      </c>
      <c r="M243" s="232" t="str">
        <f>IF(ISNA(VLOOKUP(L243,'MASTER DATA'!$A$1:$B$192,2,0)),"",VLOOKUP(L243,'MASTER DATA'!$A$1:$B$192,2,0))</f>
        <v>Adv4TAX5Sc10W30SLMB_12*0.8L_A04W</v>
      </c>
      <c r="N243" s="232">
        <v>0</v>
      </c>
      <c r="O243" s="232">
        <f t="shared" si="76"/>
        <v>0</v>
      </c>
      <c r="P243" s="232">
        <f t="shared" si="77"/>
        <v>0</v>
      </c>
      <c r="Q243" s="232">
        <f>VLOOKUP(L243,'MASTER DATA'!$A$1:$E$192,5,0)</f>
        <v>48</v>
      </c>
      <c r="R243" s="234">
        <f>SUMIF('picking of the day'!$H$4:$H$358,WMS!H243&amp;WMS!L243,'picking of the day'!$E$4:$E$358)</f>
        <v>0</v>
      </c>
      <c r="U243" s="114">
        <f>IF(ISNA(VLOOKUP(H243,'data putaway'!$A$1:$E$530,3,0)),0,VLOOKUP(H243,'data putaway'!$A$1:$E$530,3,0))</f>
        <v>0</v>
      </c>
      <c r="V243" s="354">
        <f t="shared" si="78"/>
        <v>0</v>
      </c>
      <c r="W243" s="114">
        <f>IF(ISNA(VLOOKUP(H243,'data putaway'!$A$1:$E$530,2,0)),0,VLOOKUP(H243,'data putaway'!$A$1:$E$530,2,0))</f>
        <v>0</v>
      </c>
      <c r="X243" s="354" t="b">
        <f t="shared" si="79"/>
        <v>0</v>
      </c>
      <c r="Y243" s="354">
        <f>IF(ISNA(VLOOKUP(H243,'data putaway'!$A$1:$E$530,4,0)),0,VLOOKUP(H243,'data putaway'!$A$1:$E$530,4,0))</f>
        <v>0</v>
      </c>
      <c r="Z243" s="113">
        <f>IF(ISNA(VLOOKUP(H243,'data putaway'!$A$1:$E$530,5,0)),0,VLOOKUP(H243,'data putaway'!$A$1:$E$530,5,0))</f>
        <v>0</v>
      </c>
      <c r="AA243" s="354" t="b">
        <f t="shared" si="80"/>
        <v>0</v>
      </c>
      <c r="AB243" s="354" t="b">
        <f t="shared" si="81"/>
        <v>0</v>
      </c>
      <c r="AC243" s="356" t="str">
        <f t="shared" ca="1" si="82"/>
        <v>0 Month,  8 Days</v>
      </c>
      <c r="AD243" s="114" t="str">
        <f t="shared" ca="1" si="88"/>
        <v>3 Year, 11 Month, 16 Days</v>
      </c>
      <c r="AE243" s="114">
        <f t="shared" si="83"/>
        <v>0</v>
      </c>
      <c r="AF243" s="114">
        <f t="shared" si="84"/>
        <v>0</v>
      </c>
      <c r="AG243" s="354" t="str">
        <f t="shared" si="85"/>
        <v>CB05</v>
      </c>
      <c r="AH243" s="114">
        <f>IF(ISNA(VLOOKUP(L243,'MASTER DATA'!$A$1:$F$192,6,0)),0,VLOOKUP(L243,'MASTER DATA'!$A$1:$F$192,6,0))*AE243</f>
        <v>0</v>
      </c>
      <c r="AI243" s="354" t="str">
        <f>VLOOKUP($D243,'warehouse mapping'!$AN$7:$AO$17,2,0)</f>
        <v>Aktif</v>
      </c>
      <c r="AJ243" s="114">
        <f t="shared" si="70"/>
        <v>1</v>
      </c>
      <c r="AK243" s="354" t="str">
        <f t="shared" si="71"/>
        <v>CB</v>
      </c>
      <c r="AL243" s="354" t="s">
        <v>170</v>
      </c>
      <c r="AM243" s="354">
        <f t="shared" si="86"/>
        <v>1</v>
      </c>
      <c r="AN243" s="354" t="b">
        <f t="shared" si="87"/>
        <v>1</v>
      </c>
    </row>
    <row r="244" spans="1:40" s="354" customFormat="1">
      <c r="A244" s="354" t="str">
        <f t="shared" si="67"/>
        <v>CB05E02550044709</v>
      </c>
      <c r="B244" s="354">
        <f t="shared" si="68"/>
        <v>0</v>
      </c>
      <c r="C244" s="354">
        <f t="shared" si="69"/>
        <v>0</v>
      </c>
      <c r="D244" s="354" t="str">
        <f t="shared" si="72"/>
        <v>CB</v>
      </c>
      <c r="E244" s="354" t="str">
        <f t="shared" si="73"/>
        <v>05</v>
      </c>
      <c r="F244" s="354" t="str">
        <f t="shared" si="74"/>
        <v>E</v>
      </c>
      <c r="G244" s="355" t="str">
        <f t="shared" si="75"/>
        <v>02</v>
      </c>
      <c r="H244" s="232" t="s">
        <v>593</v>
      </c>
      <c r="I244" s="232" t="s">
        <v>3522</v>
      </c>
      <c r="J244" s="233">
        <v>46275</v>
      </c>
      <c r="K244" s="233">
        <v>47729</v>
      </c>
      <c r="L244" s="234">
        <v>550044709</v>
      </c>
      <c r="M244" s="232" t="str">
        <f>IF(ISNA(VLOOKUP(L244,'MASTER DATA'!$A$1:$B$192,2,0)),"",VLOOKUP(L244,'MASTER DATA'!$A$1:$B$192,2,0))</f>
        <v>Adv4TAX5Sc10W30SLMB_12*0.8L_A04W</v>
      </c>
      <c r="N244" s="232">
        <v>0</v>
      </c>
      <c r="O244" s="232">
        <f t="shared" si="76"/>
        <v>0</v>
      </c>
      <c r="P244" s="232">
        <f t="shared" si="77"/>
        <v>0</v>
      </c>
      <c r="Q244" s="232">
        <f>VLOOKUP(L244,'MASTER DATA'!$A$1:$E$192,5,0)</f>
        <v>48</v>
      </c>
      <c r="R244" s="234">
        <f>SUMIF('picking of the day'!$H$4:$H$358,WMS!H244&amp;WMS!L244,'picking of the day'!$E$4:$E$358)</f>
        <v>0</v>
      </c>
      <c r="U244" s="114">
        <f>IF(ISNA(VLOOKUP(H244,'data putaway'!$A$1:$E$530,3,0)),0,VLOOKUP(H244,'data putaway'!$A$1:$E$530,3,0))</f>
        <v>0</v>
      </c>
      <c r="V244" s="354">
        <f t="shared" si="78"/>
        <v>0</v>
      </c>
      <c r="W244" s="114">
        <f>IF(ISNA(VLOOKUP(H244,'data putaway'!$A$1:$E$530,2,0)),0,VLOOKUP(H244,'data putaway'!$A$1:$E$530,2,0))</f>
        <v>0</v>
      </c>
      <c r="X244" s="354" t="b">
        <f t="shared" si="79"/>
        <v>0</v>
      </c>
      <c r="Y244" s="354">
        <f>IF(ISNA(VLOOKUP(H244,'data putaway'!$A$1:$E$530,4,0)),0,VLOOKUP(H244,'data putaway'!$A$1:$E$530,4,0))</f>
        <v>0</v>
      </c>
      <c r="Z244" s="113">
        <f>IF(ISNA(VLOOKUP(H244,'data putaway'!$A$1:$E$530,5,0)),0,VLOOKUP(H244,'data putaway'!$A$1:$E$530,5,0))</f>
        <v>0</v>
      </c>
      <c r="AA244" s="354" t="b">
        <f t="shared" si="80"/>
        <v>0</v>
      </c>
      <c r="AB244" s="354" t="b">
        <f t="shared" si="81"/>
        <v>0</v>
      </c>
      <c r="AC244" s="356" t="str">
        <f t="shared" ca="1" si="82"/>
        <v>0 Month,  8 Days</v>
      </c>
      <c r="AD244" s="114" t="str">
        <f t="shared" ca="1" si="88"/>
        <v>3 Year, 11 Month, 16 Days</v>
      </c>
      <c r="AE244" s="114">
        <f t="shared" si="83"/>
        <v>0</v>
      </c>
      <c r="AF244" s="114">
        <f t="shared" si="84"/>
        <v>0</v>
      </c>
      <c r="AG244" s="354" t="str">
        <f t="shared" si="85"/>
        <v>CB05</v>
      </c>
      <c r="AH244" s="114">
        <f>IF(ISNA(VLOOKUP(L244,'MASTER DATA'!$A$1:$F$192,6,0)),0,VLOOKUP(L244,'MASTER DATA'!$A$1:$F$192,6,0))*AE244</f>
        <v>0</v>
      </c>
      <c r="AI244" s="354" t="str">
        <f>VLOOKUP($D244,'warehouse mapping'!$AN$7:$AO$17,2,0)</f>
        <v>Aktif</v>
      </c>
      <c r="AJ244" s="114">
        <f t="shared" si="70"/>
        <v>1</v>
      </c>
      <c r="AK244" s="354" t="str">
        <f t="shared" si="71"/>
        <v>CB</v>
      </c>
      <c r="AL244" s="354" t="s">
        <v>170</v>
      </c>
      <c r="AM244" s="354">
        <f t="shared" si="86"/>
        <v>1</v>
      </c>
      <c r="AN244" s="354" t="b">
        <f t="shared" si="87"/>
        <v>1</v>
      </c>
    </row>
    <row r="245" spans="1:40" s="354" customFormat="1">
      <c r="A245" s="354" t="str">
        <f t="shared" si="67"/>
        <v>CB06A01550070614</v>
      </c>
      <c r="B245" s="354">
        <f t="shared" si="68"/>
        <v>0</v>
      </c>
      <c r="C245" s="354">
        <f t="shared" si="69"/>
        <v>0</v>
      </c>
      <c r="D245" s="354" t="str">
        <f t="shared" si="72"/>
        <v>CB</v>
      </c>
      <c r="E245" s="354" t="str">
        <f t="shared" si="73"/>
        <v>06</v>
      </c>
      <c r="F245" s="354" t="str">
        <f t="shared" si="74"/>
        <v>A</v>
      </c>
      <c r="G245" s="355" t="str">
        <f t="shared" si="75"/>
        <v>01</v>
      </c>
      <c r="H245" s="232" t="s">
        <v>594</v>
      </c>
      <c r="I245" s="232" t="s">
        <v>3584</v>
      </c>
      <c r="J245" s="233">
        <v>46281</v>
      </c>
      <c r="K245" s="233">
        <v>47736</v>
      </c>
      <c r="L245" s="234">
        <v>550070614</v>
      </c>
      <c r="M245" s="232" t="str">
        <f>IF(ISNA(VLOOKUP(L245,'MASTER DATA'!$A$1:$B$192,2,0)),"",VLOOKUP(L245,'MASTER DATA'!$A$1:$B$192,2,0))</f>
        <v>HlxHX610W40SP_4*4L_A04W</v>
      </c>
      <c r="N245" s="232">
        <v>4</v>
      </c>
      <c r="O245" s="232">
        <f t="shared" si="76"/>
        <v>0</v>
      </c>
      <c r="P245" s="232">
        <f t="shared" si="77"/>
        <v>4</v>
      </c>
      <c r="Q245" s="232">
        <f>VLOOKUP(L245,'MASTER DATA'!$A$1:$E$192,5,0)</f>
        <v>36</v>
      </c>
      <c r="R245" s="234">
        <f>SUMIF('picking of the day'!$H$4:$H$358,WMS!H245&amp;WMS!L245,'picking of the day'!$E$4:$E$358)</f>
        <v>0</v>
      </c>
      <c r="U245" s="114">
        <f>IF(ISNA(VLOOKUP(H245,'data putaway'!$A$1:$E$530,3,0)),0,VLOOKUP(H245,'data putaway'!$A$1:$E$530,3,0))</f>
        <v>0</v>
      </c>
      <c r="V245" s="354">
        <f t="shared" si="78"/>
        <v>4</v>
      </c>
      <c r="W245" s="114">
        <f>IF(ISNA(VLOOKUP(H245,'data putaway'!$A$1:$E$530,2,0)),0,VLOOKUP(H245,'data putaway'!$A$1:$E$530,2,0))</f>
        <v>0</v>
      </c>
      <c r="X245" s="354" t="b">
        <f t="shared" si="79"/>
        <v>0</v>
      </c>
      <c r="Y245" s="354">
        <f>IF(ISNA(VLOOKUP(H245,'data putaway'!$A$1:$E$530,4,0)),0,VLOOKUP(H245,'data putaway'!$A$1:$E$530,4,0))</f>
        <v>0</v>
      </c>
      <c r="Z245" s="113">
        <f>IF(ISNA(VLOOKUP(H245,'data putaway'!$A$1:$E$530,5,0)),0,VLOOKUP(H245,'data putaway'!$A$1:$E$530,5,0))</f>
        <v>0</v>
      </c>
      <c r="AA245" s="354" t="b">
        <f t="shared" si="80"/>
        <v>0</v>
      </c>
      <c r="AB245" s="354" t="b">
        <f t="shared" si="81"/>
        <v>0</v>
      </c>
      <c r="AC245" s="356" t="str">
        <f t="shared" ca="1" si="82"/>
        <v>0 Month,  2 Days</v>
      </c>
      <c r="AD245" s="114" t="str">
        <f t="shared" ca="1" si="88"/>
        <v>3 Year, 11 Month, 23 Days</v>
      </c>
      <c r="AE245" s="114">
        <f t="shared" si="83"/>
        <v>4</v>
      </c>
      <c r="AF245" s="114">
        <f t="shared" si="84"/>
        <v>1</v>
      </c>
      <c r="AG245" s="354" t="str">
        <f t="shared" si="85"/>
        <v>CB06</v>
      </c>
      <c r="AH245" s="114">
        <f>IF(ISNA(VLOOKUP(L245,'MASTER DATA'!$A$1:$F$192,6,0)),0,VLOOKUP(L245,'MASTER DATA'!$A$1:$F$192,6,0))*AE245</f>
        <v>64</v>
      </c>
      <c r="AI245" s="354" t="str">
        <f>VLOOKUP($D245,'warehouse mapping'!$AN$7:$AO$17,2,0)</f>
        <v>Aktif</v>
      </c>
      <c r="AJ245" s="114">
        <f t="shared" si="70"/>
        <v>0</v>
      </c>
      <c r="AK245" s="354" t="str">
        <f t="shared" si="71"/>
        <v/>
      </c>
      <c r="AL245" s="354" t="s">
        <v>170</v>
      </c>
      <c r="AM245" s="354">
        <f t="shared" si="86"/>
        <v>1</v>
      </c>
      <c r="AN245" s="354" t="b">
        <f t="shared" si="87"/>
        <v>1</v>
      </c>
    </row>
    <row r="246" spans="1:40" s="354" customFormat="1">
      <c r="A246" s="354" t="str">
        <f t="shared" si="67"/>
        <v>CB06A02550074326</v>
      </c>
      <c r="B246" s="354">
        <f t="shared" si="68"/>
        <v>0</v>
      </c>
      <c r="C246" s="354">
        <f t="shared" si="69"/>
        <v>0</v>
      </c>
      <c r="D246" s="354" t="str">
        <f t="shared" si="72"/>
        <v>CB</v>
      </c>
      <c r="E246" s="354" t="str">
        <f t="shared" si="73"/>
        <v>06</v>
      </c>
      <c r="F246" s="354" t="str">
        <f t="shared" si="74"/>
        <v>A</v>
      </c>
      <c r="G246" s="355" t="str">
        <f t="shared" si="75"/>
        <v>02</v>
      </c>
      <c r="H246" s="232" t="s">
        <v>595</v>
      </c>
      <c r="I246" s="232" t="s">
        <v>3488</v>
      </c>
      <c r="J246" s="233">
        <v>46273</v>
      </c>
      <c r="K246" s="233">
        <v>47717</v>
      </c>
      <c r="L246" s="234">
        <v>550074326</v>
      </c>
      <c r="M246" s="232" t="str">
        <f>IF(ISNA(VLOOKUP(L246,'MASTER DATA'!$A$1:$B$192,2,0)),"",VLOOKUP(L246,'MASTER DATA'!$A$1:$B$192,2,0))</f>
        <v>Adv4TAX7Sc10W30SNMB_12*0.65L_A04W</v>
      </c>
      <c r="N246" s="232">
        <v>3</v>
      </c>
      <c r="O246" s="232">
        <f t="shared" si="76"/>
        <v>0</v>
      </c>
      <c r="P246" s="232">
        <f t="shared" si="77"/>
        <v>3</v>
      </c>
      <c r="Q246" s="232">
        <f>VLOOKUP(L246,'MASTER DATA'!$A$1:$E$192,5,0)</f>
        <v>48</v>
      </c>
      <c r="R246" s="234">
        <f>SUMIF('picking of the day'!$H$4:$H$358,WMS!H246&amp;WMS!L246,'picking of the day'!$E$4:$E$358)</f>
        <v>0</v>
      </c>
      <c r="U246" s="114">
        <f>IF(ISNA(VLOOKUP(H246,'data putaway'!$A$1:$E$530,3,0)),0,VLOOKUP(H246,'data putaway'!$A$1:$E$530,3,0))</f>
        <v>0</v>
      </c>
      <c r="V246" s="354">
        <f t="shared" si="78"/>
        <v>3</v>
      </c>
      <c r="W246" s="114">
        <f>IF(ISNA(VLOOKUP(H246,'data putaway'!$A$1:$E$530,2,0)),0,VLOOKUP(H246,'data putaway'!$A$1:$E$530,2,0))</f>
        <v>0</v>
      </c>
      <c r="X246" s="354" t="b">
        <f t="shared" si="79"/>
        <v>0</v>
      </c>
      <c r="Y246" s="354">
        <f>IF(ISNA(VLOOKUP(H246,'data putaway'!$A$1:$E$530,4,0)),0,VLOOKUP(H246,'data putaway'!$A$1:$E$530,4,0))</f>
        <v>0</v>
      </c>
      <c r="Z246" s="113">
        <f>IF(ISNA(VLOOKUP(H246,'data putaway'!$A$1:$E$530,5,0)),0,VLOOKUP(H246,'data putaway'!$A$1:$E$530,5,0))</f>
        <v>0</v>
      </c>
      <c r="AA246" s="354" t="b">
        <f t="shared" si="80"/>
        <v>0</v>
      </c>
      <c r="AB246" s="354" t="b">
        <f t="shared" si="81"/>
        <v>0</v>
      </c>
      <c r="AC246" s="356" t="str">
        <f t="shared" ca="1" si="82"/>
        <v>0 Month,  10 Days</v>
      </c>
      <c r="AD246" s="114" t="str">
        <f t="shared" ca="1" si="88"/>
        <v>3 Year, 11 Month, 4 Days</v>
      </c>
      <c r="AE246" s="114">
        <f t="shared" si="83"/>
        <v>3</v>
      </c>
      <c r="AF246" s="114">
        <f t="shared" si="84"/>
        <v>1</v>
      </c>
      <c r="AG246" s="354" t="str">
        <f t="shared" si="85"/>
        <v>CB06</v>
      </c>
      <c r="AH246" s="114">
        <f>IF(ISNA(VLOOKUP(L246,'MASTER DATA'!$A$1:$F$192,6,0)),0,VLOOKUP(L246,'MASTER DATA'!$A$1:$F$192,6,0))*AE246</f>
        <v>23.4</v>
      </c>
      <c r="AI246" s="354" t="str">
        <f>VLOOKUP($D246,'warehouse mapping'!$AN$7:$AO$17,2,0)</f>
        <v>Aktif</v>
      </c>
      <c r="AJ246" s="114">
        <f t="shared" si="70"/>
        <v>0</v>
      </c>
      <c r="AK246" s="354" t="str">
        <f t="shared" si="71"/>
        <v/>
      </c>
      <c r="AL246" s="354" t="s">
        <v>3205</v>
      </c>
      <c r="AM246" s="354">
        <f t="shared" si="86"/>
        <v>1</v>
      </c>
      <c r="AN246" s="354" t="b">
        <f t="shared" si="87"/>
        <v>1</v>
      </c>
    </row>
    <row r="247" spans="1:40" s="354" customFormat="1">
      <c r="A247" s="354" t="str">
        <f t="shared" si="67"/>
        <v>CB06B01550062285</v>
      </c>
      <c r="B247" s="354">
        <f t="shared" si="68"/>
        <v>0</v>
      </c>
      <c r="C247" s="354">
        <f t="shared" si="69"/>
        <v>0</v>
      </c>
      <c r="D247" s="354" t="str">
        <f t="shared" si="72"/>
        <v>CB</v>
      </c>
      <c r="E247" s="354" t="str">
        <f t="shared" si="73"/>
        <v>06</v>
      </c>
      <c r="F247" s="354" t="str">
        <f t="shared" si="74"/>
        <v>B</v>
      </c>
      <c r="G247" s="355" t="str">
        <f t="shared" si="75"/>
        <v>01</v>
      </c>
      <c r="H247" s="232" t="s">
        <v>596</v>
      </c>
      <c r="I247" s="232">
        <v>12611619</v>
      </c>
      <c r="J247" s="233">
        <v>46086</v>
      </c>
      <c r="K247" s="233">
        <v>47521</v>
      </c>
      <c r="L247" s="234">
        <v>550062285</v>
      </c>
      <c r="M247" s="232" t="str">
        <f>IF(ISNA(VLOOKUP(L247,'MASTER DATA'!$A$1:$B$192,2,0)),"",VLOOKUP(L247,'MASTER DATA'!$A$1:$B$192,2,0))</f>
        <v>Gadus S3 V460DM 2_1*770kg_A227</v>
      </c>
      <c r="N247" s="232">
        <v>1</v>
      </c>
      <c r="O247" s="232">
        <f t="shared" si="76"/>
        <v>1</v>
      </c>
      <c r="P247" s="232">
        <f t="shared" si="77"/>
        <v>0</v>
      </c>
      <c r="Q247" s="232">
        <f>VLOOKUP(L247,'MASTER DATA'!$A$1:$E$192,5,0)</f>
        <v>1</v>
      </c>
      <c r="R247" s="234">
        <f>SUMIF('picking of the day'!$H$4:$H$358,WMS!H247&amp;WMS!L247,'picking of the day'!$E$4:$E$358)</f>
        <v>0</v>
      </c>
      <c r="U247" s="114">
        <f>IF(ISNA(VLOOKUP(H247,'data putaway'!$A$1:$E$530,3,0)),0,VLOOKUP(H247,'data putaway'!$A$1:$E$530,3,0))</f>
        <v>0</v>
      </c>
      <c r="V247" s="354">
        <f t="shared" si="78"/>
        <v>1</v>
      </c>
      <c r="W247" s="114">
        <f>IF(ISNA(VLOOKUP(H247,'data putaway'!$A$1:$E$530,2,0)),0,VLOOKUP(H247,'data putaway'!$A$1:$E$530,2,0))</f>
        <v>0</v>
      </c>
      <c r="X247" s="354" t="b">
        <f t="shared" si="79"/>
        <v>0</v>
      </c>
      <c r="Y247" s="354">
        <f>IF(ISNA(VLOOKUP(H247,'data putaway'!$A$1:$E$530,4,0)),0,VLOOKUP(H247,'data putaway'!$A$1:$E$530,4,0))</f>
        <v>0</v>
      </c>
      <c r="Z247" s="113">
        <f>IF(ISNA(VLOOKUP(H247,'data putaway'!$A$1:$E$530,5,0)),0,VLOOKUP(H247,'data putaway'!$A$1:$E$530,5,0))</f>
        <v>0</v>
      </c>
      <c r="AA247" s="354" t="b">
        <f t="shared" si="80"/>
        <v>0</v>
      </c>
      <c r="AB247" s="354" t="b">
        <f t="shared" si="81"/>
        <v>0</v>
      </c>
      <c r="AC247" s="356" t="str">
        <f t="shared" ca="1" si="82"/>
        <v>6 Month,  13 Days</v>
      </c>
      <c r="AD247" s="114" t="str">
        <f t="shared" ca="1" si="88"/>
        <v>3 Year, 4 Month, 20 Days</v>
      </c>
      <c r="AE247" s="114">
        <f t="shared" si="83"/>
        <v>1</v>
      </c>
      <c r="AF247" s="114">
        <f t="shared" si="84"/>
        <v>1</v>
      </c>
      <c r="AG247" s="354" t="str">
        <f t="shared" si="85"/>
        <v>CB06</v>
      </c>
      <c r="AH247" s="114">
        <f>IF(ISNA(VLOOKUP(L247,'MASTER DATA'!$A$1:$F$192,6,0)),0,VLOOKUP(L247,'MASTER DATA'!$A$1:$F$192,6,0))*AE247</f>
        <v>770</v>
      </c>
      <c r="AI247" s="354" t="str">
        <f>VLOOKUP($D247,'warehouse mapping'!$AN$7:$AO$17,2,0)</f>
        <v>Aktif</v>
      </c>
      <c r="AJ247" s="114">
        <f t="shared" si="70"/>
        <v>0</v>
      </c>
      <c r="AK247" s="354" t="str">
        <f t="shared" si="71"/>
        <v/>
      </c>
      <c r="AL247" s="354" t="s">
        <v>3205</v>
      </c>
      <c r="AM247" s="354">
        <f t="shared" si="86"/>
        <v>1</v>
      </c>
      <c r="AN247" s="354" t="b">
        <f t="shared" si="87"/>
        <v>1</v>
      </c>
    </row>
    <row r="248" spans="1:40" s="354" customFormat="1">
      <c r="A248" s="354" t="str">
        <f t="shared" si="67"/>
        <v>CB06B02550062285</v>
      </c>
      <c r="B248" s="354">
        <f t="shared" si="68"/>
        <v>0</v>
      </c>
      <c r="C248" s="354">
        <f t="shared" si="69"/>
        <v>0</v>
      </c>
      <c r="D248" s="354" t="str">
        <f t="shared" si="72"/>
        <v>CB</v>
      </c>
      <c r="E248" s="354" t="str">
        <f t="shared" si="73"/>
        <v>06</v>
      </c>
      <c r="F248" s="354" t="str">
        <f t="shared" si="74"/>
        <v>B</v>
      </c>
      <c r="G248" s="355" t="str">
        <f t="shared" si="75"/>
        <v>02</v>
      </c>
      <c r="H248" s="232" t="s">
        <v>597</v>
      </c>
      <c r="I248" s="232">
        <v>12611619</v>
      </c>
      <c r="J248" s="233">
        <v>46086</v>
      </c>
      <c r="K248" s="233">
        <v>47521</v>
      </c>
      <c r="L248" s="234">
        <v>550062285</v>
      </c>
      <c r="M248" s="232" t="str">
        <f>IF(ISNA(VLOOKUP(L248,'MASTER DATA'!$A$1:$B$192,2,0)),"",VLOOKUP(L248,'MASTER DATA'!$A$1:$B$192,2,0))</f>
        <v>Gadus S3 V460DM 2_1*770kg_A227</v>
      </c>
      <c r="N248" s="232">
        <v>1</v>
      </c>
      <c r="O248" s="232">
        <f t="shared" si="76"/>
        <v>1</v>
      </c>
      <c r="P248" s="232">
        <f t="shared" si="77"/>
        <v>0</v>
      </c>
      <c r="Q248" s="232">
        <f>VLOOKUP(L248,'MASTER DATA'!$A$1:$E$192,5,0)</f>
        <v>1</v>
      </c>
      <c r="R248" s="234">
        <f>SUMIF('picking of the day'!$H$4:$H$358,WMS!H248&amp;WMS!L248,'picking of the day'!$E$4:$E$358)</f>
        <v>0</v>
      </c>
      <c r="U248" s="114">
        <f>IF(ISNA(VLOOKUP(H248,'data putaway'!$A$1:$E$530,3,0)),0,VLOOKUP(H248,'data putaway'!$A$1:$E$530,3,0))</f>
        <v>0</v>
      </c>
      <c r="V248" s="354">
        <f t="shared" si="78"/>
        <v>1</v>
      </c>
      <c r="W248" s="114">
        <f>IF(ISNA(VLOOKUP(H248,'data putaway'!$A$1:$E$530,2,0)),0,VLOOKUP(H248,'data putaway'!$A$1:$E$530,2,0))</f>
        <v>0</v>
      </c>
      <c r="X248" s="354" t="b">
        <f t="shared" si="79"/>
        <v>0</v>
      </c>
      <c r="Y248" s="354">
        <f>IF(ISNA(VLOOKUP(H248,'data putaway'!$A$1:$E$530,4,0)),0,VLOOKUP(H248,'data putaway'!$A$1:$E$530,4,0))</f>
        <v>0</v>
      </c>
      <c r="Z248" s="113">
        <f>IF(ISNA(VLOOKUP(H248,'data putaway'!$A$1:$E$530,5,0)),0,VLOOKUP(H248,'data putaway'!$A$1:$E$530,5,0))</f>
        <v>0</v>
      </c>
      <c r="AA248" s="354" t="b">
        <f t="shared" si="80"/>
        <v>0</v>
      </c>
      <c r="AB248" s="354" t="b">
        <f t="shared" si="81"/>
        <v>0</v>
      </c>
      <c r="AC248" s="356" t="str">
        <f t="shared" ca="1" si="82"/>
        <v>6 Month,  13 Days</v>
      </c>
      <c r="AD248" s="114" t="str">
        <f t="shared" ca="1" si="88"/>
        <v>3 Year, 4 Month, 20 Days</v>
      </c>
      <c r="AE248" s="114">
        <f t="shared" si="83"/>
        <v>1</v>
      </c>
      <c r="AF248" s="114">
        <f t="shared" si="84"/>
        <v>1</v>
      </c>
      <c r="AG248" s="354" t="str">
        <f t="shared" si="85"/>
        <v>CB06</v>
      </c>
      <c r="AH248" s="114">
        <f>IF(ISNA(VLOOKUP(L248,'MASTER DATA'!$A$1:$F$192,6,0)),0,VLOOKUP(L248,'MASTER DATA'!$A$1:$F$192,6,0))*AE248</f>
        <v>770</v>
      </c>
      <c r="AI248" s="354" t="str">
        <f>VLOOKUP($D248,'warehouse mapping'!$AN$7:$AO$17,2,0)</f>
        <v>Aktif</v>
      </c>
      <c r="AJ248" s="114">
        <f t="shared" si="70"/>
        <v>0</v>
      </c>
      <c r="AK248" s="354" t="str">
        <f t="shared" si="71"/>
        <v/>
      </c>
      <c r="AL248" s="354" t="s">
        <v>3206</v>
      </c>
      <c r="AM248" s="354">
        <f t="shared" si="86"/>
        <v>1</v>
      </c>
      <c r="AN248" s="354" t="b">
        <f t="shared" si="87"/>
        <v>1</v>
      </c>
    </row>
    <row r="249" spans="1:40" s="354" customFormat="1">
      <c r="A249" s="354" t="str">
        <f t="shared" si="67"/>
        <v>CB06C01550044709</v>
      </c>
      <c r="B249" s="354">
        <f t="shared" si="68"/>
        <v>0</v>
      </c>
      <c r="C249" s="354">
        <f t="shared" si="69"/>
        <v>0</v>
      </c>
      <c r="D249" s="354" t="str">
        <f t="shared" si="72"/>
        <v>CB</v>
      </c>
      <c r="E249" s="354" t="str">
        <f t="shared" si="73"/>
        <v>06</v>
      </c>
      <c r="F249" s="354" t="str">
        <f t="shared" si="74"/>
        <v>C</v>
      </c>
      <c r="G249" s="355" t="str">
        <f t="shared" si="75"/>
        <v>01</v>
      </c>
      <c r="H249" s="232" t="s">
        <v>598</v>
      </c>
      <c r="I249" s="232" t="s">
        <v>3522</v>
      </c>
      <c r="J249" s="233">
        <v>46275</v>
      </c>
      <c r="K249" s="233">
        <v>47729</v>
      </c>
      <c r="L249" s="234">
        <v>550044709</v>
      </c>
      <c r="M249" s="232" t="str">
        <f>IF(ISNA(VLOOKUP(L249,'MASTER DATA'!$A$1:$B$192,2,0)),"",VLOOKUP(L249,'MASTER DATA'!$A$1:$B$192,2,0))</f>
        <v>Adv4TAX5Sc10W30SLMB_12*0.8L_A04W</v>
      </c>
      <c r="N249" s="232">
        <v>0</v>
      </c>
      <c r="O249" s="232">
        <f t="shared" si="76"/>
        <v>0</v>
      </c>
      <c r="P249" s="232">
        <f t="shared" si="77"/>
        <v>0</v>
      </c>
      <c r="Q249" s="232">
        <f>VLOOKUP(L249,'MASTER DATA'!$A$1:$E$192,5,0)</f>
        <v>48</v>
      </c>
      <c r="R249" s="234">
        <f>SUMIF('picking of the day'!$H$4:$H$358,WMS!H249&amp;WMS!L249,'picking of the day'!$E$4:$E$358)</f>
        <v>0</v>
      </c>
      <c r="U249" s="114">
        <f>IF(ISNA(VLOOKUP(H249,'data putaway'!$A$1:$E$530,3,0)),0,VLOOKUP(H249,'data putaway'!$A$1:$E$530,3,0))</f>
        <v>0</v>
      </c>
      <c r="V249" s="354">
        <f t="shared" si="78"/>
        <v>0</v>
      </c>
      <c r="W249" s="114">
        <f>IF(ISNA(VLOOKUP(H249,'data putaway'!$A$1:$E$530,2,0)),0,VLOOKUP(H249,'data putaway'!$A$1:$E$530,2,0))</f>
        <v>0</v>
      </c>
      <c r="X249" s="354" t="b">
        <f t="shared" si="79"/>
        <v>0</v>
      </c>
      <c r="Y249" s="354">
        <f>IF(ISNA(VLOOKUP(H249,'data putaway'!$A$1:$E$530,4,0)),0,VLOOKUP(H249,'data putaway'!$A$1:$E$530,4,0))</f>
        <v>0</v>
      </c>
      <c r="Z249" s="113">
        <f>IF(ISNA(VLOOKUP(H249,'data putaway'!$A$1:$E$530,5,0)),0,VLOOKUP(H249,'data putaway'!$A$1:$E$530,5,0))</f>
        <v>0</v>
      </c>
      <c r="AA249" s="354" t="b">
        <f t="shared" si="80"/>
        <v>0</v>
      </c>
      <c r="AB249" s="354" t="b">
        <f t="shared" si="81"/>
        <v>0</v>
      </c>
      <c r="AC249" s="356" t="str">
        <f t="shared" ca="1" si="82"/>
        <v>0 Month,  8 Days</v>
      </c>
      <c r="AD249" s="114" t="str">
        <f t="shared" ca="1" si="88"/>
        <v>3 Year, 11 Month, 16 Days</v>
      </c>
      <c r="AE249" s="114">
        <f t="shared" si="83"/>
        <v>0</v>
      </c>
      <c r="AF249" s="114">
        <f t="shared" si="84"/>
        <v>0</v>
      </c>
      <c r="AG249" s="354" t="str">
        <f t="shared" si="85"/>
        <v>CB06</v>
      </c>
      <c r="AH249" s="114">
        <f>IF(ISNA(VLOOKUP(L249,'MASTER DATA'!$A$1:$F$192,6,0)),0,VLOOKUP(L249,'MASTER DATA'!$A$1:$F$192,6,0))*AE249</f>
        <v>0</v>
      </c>
      <c r="AI249" s="354" t="str">
        <f>VLOOKUP($D249,'warehouse mapping'!$AN$7:$AO$17,2,0)</f>
        <v>Aktif</v>
      </c>
      <c r="AJ249" s="114">
        <f t="shared" si="70"/>
        <v>1</v>
      </c>
      <c r="AK249" s="354" t="str">
        <f t="shared" si="71"/>
        <v>CB</v>
      </c>
      <c r="AL249" s="354" t="s">
        <v>170</v>
      </c>
      <c r="AM249" s="354">
        <f t="shared" si="86"/>
        <v>1</v>
      </c>
      <c r="AN249" s="354" t="b">
        <f t="shared" si="87"/>
        <v>1</v>
      </c>
    </row>
    <row r="250" spans="1:40" s="222" customFormat="1">
      <c r="A250" s="354" t="str">
        <f t="shared" si="67"/>
        <v>CB06C02550071396</v>
      </c>
      <c r="B250" s="354">
        <f t="shared" si="68"/>
        <v>0</v>
      </c>
      <c r="C250" s="354">
        <f t="shared" si="69"/>
        <v>0</v>
      </c>
      <c r="D250" s="354" t="str">
        <f t="shared" si="72"/>
        <v>CB</v>
      </c>
      <c r="E250" s="354" t="str">
        <f t="shared" si="73"/>
        <v>06</v>
      </c>
      <c r="F250" s="354" t="str">
        <f t="shared" si="74"/>
        <v>C</v>
      </c>
      <c r="G250" s="355" t="str">
        <f t="shared" si="75"/>
        <v>02</v>
      </c>
      <c r="H250" s="232" t="s">
        <v>599</v>
      </c>
      <c r="I250" s="232" t="s">
        <v>3316</v>
      </c>
      <c r="J250" s="233">
        <v>46262</v>
      </c>
      <c r="K250" s="233">
        <v>47714</v>
      </c>
      <c r="L250" s="234">
        <v>550071396</v>
      </c>
      <c r="M250" s="232" t="str">
        <f>IF(ISNA(VLOOKUP(L250,'MASTER DATA'!$A$1:$B$192,2,0)),"",VLOOKUP(L250,'MASTER DATA'!$A$1:$B$192,2,0))</f>
        <v>HelixHX515W40SNCF_12*1L_A04W</v>
      </c>
      <c r="N250" s="232">
        <v>44</v>
      </c>
      <c r="O250" s="232">
        <f t="shared" si="76"/>
        <v>1</v>
      </c>
      <c r="P250" s="232">
        <f t="shared" si="77"/>
        <v>0</v>
      </c>
      <c r="Q250" s="232">
        <f>VLOOKUP(L250,'MASTER DATA'!$A$1:$E$192,5,0)</f>
        <v>44</v>
      </c>
      <c r="R250" s="234">
        <f>SUMIF('picking of the day'!$H$4:$H$358,WMS!H250&amp;WMS!L250,'picking of the day'!$E$4:$E$358)</f>
        <v>0</v>
      </c>
      <c r="S250" s="354"/>
      <c r="T250" s="354"/>
      <c r="U250" s="114">
        <f>IF(ISNA(VLOOKUP(H250,'data putaway'!$A$1:$E$530,3,0)),0,VLOOKUP(H250,'data putaway'!$A$1:$E$530,3,0))</f>
        <v>0</v>
      </c>
      <c r="V250" s="354">
        <f t="shared" si="78"/>
        <v>44</v>
      </c>
      <c r="W250" s="114">
        <f>IF(ISNA(VLOOKUP(H250,'data putaway'!$A$1:$E$530,2,0)),0,VLOOKUP(H250,'data putaway'!$A$1:$E$530,2,0))</f>
        <v>0</v>
      </c>
      <c r="X250" s="354" t="b">
        <f t="shared" si="79"/>
        <v>0</v>
      </c>
      <c r="Y250" s="354">
        <f>IF(ISNA(VLOOKUP(H250,'data putaway'!$A$1:$E$530,4,0)),0,VLOOKUP(H250,'data putaway'!$A$1:$E$530,4,0))</f>
        <v>0</v>
      </c>
      <c r="Z250" s="113">
        <f>IF(ISNA(VLOOKUP(H250,'data putaway'!$A$1:$E$530,5,0)),0,VLOOKUP(H250,'data putaway'!$A$1:$E$530,5,0))</f>
        <v>0</v>
      </c>
      <c r="AA250" s="354" t="b">
        <f t="shared" si="80"/>
        <v>0</v>
      </c>
      <c r="AB250" s="354" t="b">
        <f t="shared" si="81"/>
        <v>0</v>
      </c>
      <c r="AC250" s="356" t="str">
        <f t="shared" ca="1" si="82"/>
        <v>0 Month,  21 Days</v>
      </c>
      <c r="AD250" s="114" t="str">
        <f t="shared" ca="1" si="88"/>
        <v>3 Year, 11 Month, 1 Days</v>
      </c>
      <c r="AE250" s="114">
        <f t="shared" si="83"/>
        <v>44</v>
      </c>
      <c r="AF250" s="114">
        <f t="shared" si="84"/>
        <v>1</v>
      </c>
      <c r="AG250" s="354" t="str">
        <f t="shared" si="85"/>
        <v>CB06</v>
      </c>
      <c r="AH250" s="114">
        <f>IF(ISNA(VLOOKUP(L250,'MASTER DATA'!$A$1:$F$192,6,0)),0,VLOOKUP(L250,'MASTER DATA'!$A$1:$F$192,6,0))*AE250</f>
        <v>528</v>
      </c>
      <c r="AI250" s="222" t="str">
        <f>VLOOKUP($D250,'warehouse mapping'!$AN$7:$AO$17,2,0)</f>
        <v>Aktif</v>
      </c>
      <c r="AJ250" s="358">
        <f t="shared" si="70"/>
        <v>0</v>
      </c>
      <c r="AK250" s="222" t="str">
        <f t="shared" si="71"/>
        <v/>
      </c>
      <c r="AL250" s="222" t="s">
        <v>170</v>
      </c>
      <c r="AM250" s="222">
        <f t="shared" si="86"/>
        <v>1</v>
      </c>
      <c r="AN250" s="222" t="b">
        <f t="shared" si="87"/>
        <v>1</v>
      </c>
    </row>
    <row r="251" spans="1:40" s="354" customFormat="1">
      <c r="A251" s="354" t="str">
        <f t="shared" si="67"/>
        <v>CB06D01550044709</v>
      </c>
      <c r="B251" s="354">
        <f t="shared" si="68"/>
        <v>0</v>
      </c>
      <c r="C251" s="354">
        <f t="shared" si="69"/>
        <v>0</v>
      </c>
      <c r="D251" s="222" t="str">
        <f t="shared" si="72"/>
        <v>CB</v>
      </c>
      <c r="E251" s="222" t="str">
        <f t="shared" si="73"/>
        <v>06</v>
      </c>
      <c r="F251" s="222" t="str">
        <f t="shared" si="74"/>
        <v>D</v>
      </c>
      <c r="G251" s="355" t="str">
        <f t="shared" si="75"/>
        <v>01</v>
      </c>
      <c r="H251" s="357" t="s">
        <v>600</v>
      </c>
      <c r="I251" s="232" t="s">
        <v>3522</v>
      </c>
      <c r="J251" s="233">
        <v>46275</v>
      </c>
      <c r="K251" s="233">
        <v>47729</v>
      </c>
      <c r="L251" s="234">
        <v>550044709</v>
      </c>
      <c r="M251" s="357" t="str">
        <f>IF(ISNA(VLOOKUP(L251,'MASTER DATA'!$A$1:$B$192,2,0)),"",VLOOKUP(L251,'MASTER DATA'!$A$1:$B$192,2,0))</f>
        <v>Adv4TAX5Sc10W30SLMB_12*0.8L_A04W</v>
      </c>
      <c r="N251" s="357">
        <v>0</v>
      </c>
      <c r="O251" s="232">
        <f t="shared" si="76"/>
        <v>0</v>
      </c>
      <c r="P251" s="232">
        <f t="shared" si="77"/>
        <v>0</v>
      </c>
      <c r="Q251" s="232">
        <f>VLOOKUP(L251,'MASTER DATA'!$A$1:$E$192,5,0)</f>
        <v>48</v>
      </c>
      <c r="R251" s="295">
        <f>SUMIF('picking of the day'!$H$4:$H$358,WMS!H251&amp;WMS!L251,'picking of the day'!$E$4:$E$358)</f>
        <v>0</v>
      </c>
      <c r="S251" s="222"/>
      <c r="T251" s="222"/>
      <c r="U251" s="358">
        <f>IF(ISNA(VLOOKUP(H251,'data putaway'!$A$1:$E$530,3,0)),0,VLOOKUP(H251,'data putaway'!$A$1:$E$530,3,0))</f>
        <v>0</v>
      </c>
      <c r="V251" s="222">
        <f t="shared" si="78"/>
        <v>0</v>
      </c>
      <c r="W251" s="358">
        <f>IF(ISNA(VLOOKUP(H251,'data putaway'!$A$1:$E$530,2,0)),0,VLOOKUP(H251,'data putaway'!$A$1:$E$530,2,0))</f>
        <v>0</v>
      </c>
      <c r="X251" s="222" t="b">
        <f t="shared" si="79"/>
        <v>0</v>
      </c>
      <c r="Y251" s="222">
        <f>IF(ISNA(VLOOKUP(H251,'data putaway'!$A$1:$E$530,4,0)),0,VLOOKUP(H251,'data putaway'!$A$1:$E$530,4,0))</f>
        <v>0</v>
      </c>
      <c r="Z251" s="359">
        <f>IF(ISNA(VLOOKUP(H251,'data putaway'!$A$1:$E$530,5,0)),0,VLOOKUP(H251,'data putaway'!$A$1:$E$530,5,0))</f>
        <v>0</v>
      </c>
      <c r="AA251" s="222" t="b">
        <f t="shared" si="80"/>
        <v>0</v>
      </c>
      <c r="AB251" s="222" t="b">
        <f t="shared" si="81"/>
        <v>0</v>
      </c>
      <c r="AC251" s="360" t="str">
        <f t="shared" ca="1" si="82"/>
        <v>0 Month,  8 Days</v>
      </c>
      <c r="AD251" s="358" t="str">
        <f t="shared" ca="1" si="88"/>
        <v>3 Year, 11 Month, 16 Days</v>
      </c>
      <c r="AE251" s="358">
        <f t="shared" si="83"/>
        <v>0</v>
      </c>
      <c r="AF251" s="358">
        <f t="shared" si="84"/>
        <v>0</v>
      </c>
      <c r="AG251" s="222" t="str">
        <f t="shared" si="85"/>
        <v>CB06</v>
      </c>
      <c r="AH251" s="358">
        <f>IF(ISNA(VLOOKUP(L251,'MASTER DATA'!$A$1:$F$192,6,0)),0,VLOOKUP(L251,'MASTER DATA'!$A$1:$F$192,6,0))*AE251</f>
        <v>0</v>
      </c>
      <c r="AI251" s="354" t="str">
        <f>VLOOKUP($D251,'warehouse mapping'!$AN$7:$AO$17,2,0)</f>
        <v>Aktif</v>
      </c>
      <c r="AJ251" s="114">
        <f t="shared" si="70"/>
        <v>1</v>
      </c>
      <c r="AK251" s="354" t="str">
        <f t="shared" si="71"/>
        <v>CB</v>
      </c>
      <c r="AL251" s="354" t="s">
        <v>170</v>
      </c>
      <c r="AM251" s="354">
        <f t="shared" si="86"/>
        <v>1</v>
      </c>
      <c r="AN251" s="354" t="b">
        <f t="shared" si="87"/>
        <v>1</v>
      </c>
    </row>
    <row r="252" spans="1:40" s="354" customFormat="1">
      <c r="A252" s="354" t="str">
        <f t="shared" si="67"/>
        <v>CB06D02550044709</v>
      </c>
      <c r="B252" s="354">
        <f t="shared" si="68"/>
        <v>0</v>
      </c>
      <c r="C252" s="354">
        <f t="shared" si="69"/>
        <v>0</v>
      </c>
      <c r="D252" s="354" t="str">
        <f t="shared" si="72"/>
        <v>CB</v>
      </c>
      <c r="E252" s="354" t="str">
        <f t="shared" si="73"/>
        <v>06</v>
      </c>
      <c r="F252" s="354" t="str">
        <f t="shared" si="74"/>
        <v>D</v>
      </c>
      <c r="G252" s="355" t="str">
        <f t="shared" si="75"/>
        <v>02</v>
      </c>
      <c r="H252" s="232" t="s">
        <v>601</v>
      </c>
      <c r="I252" s="232" t="s">
        <v>3522</v>
      </c>
      <c r="J252" s="233">
        <v>46275</v>
      </c>
      <c r="K252" s="233">
        <v>47729</v>
      </c>
      <c r="L252" s="234">
        <v>550044709</v>
      </c>
      <c r="M252" s="232" t="str">
        <f>IF(ISNA(VLOOKUP(L252,'MASTER DATA'!$A$1:$B$192,2,0)),"",VLOOKUP(L252,'MASTER DATA'!$A$1:$B$192,2,0))</f>
        <v>Adv4TAX5Sc10W30SLMB_12*0.8L_A04W</v>
      </c>
      <c r="N252" s="232">
        <v>0</v>
      </c>
      <c r="O252" s="232">
        <f t="shared" si="76"/>
        <v>0</v>
      </c>
      <c r="P252" s="232">
        <f t="shared" si="77"/>
        <v>0</v>
      </c>
      <c r="Q252" s="232">
        <f>VLOOKUP(L252,'MASTER DATA'!$A$1:$E$192,5,0)</f>
        <v>48</v>
      </c>
      <c r="R252" s="234">
        <f>SUMIF('picking of the day'!$H$4:$H$358,WMS!H252&amp;WMS!L252,'picking of the day'!$E$4:$E$358)</f>
        <v>0</v>
      </c>
      <c r="U252" s="114">
        <f>IF(ISNA(VLOOKUP(H252,'data putaway'!$A$1:$E$530,3,0)),0,VLOOKUP(H252,'data putaway'!$A$1:$E$530,3,0))</f>
        <v>0</v>
      </c>
      <c r="V252" s="354">
        <f t="shared" si="78"/>
        <v>0</v>
      </c>
      <c r="W252" s="114">
        <f>IF(ISNA(VLOOKUP(H252,'data putaway'!$A$1:$E$530,2,0)),0,VLOOKUP(H252,'data putaway'!$A$1:$E$530,2,0))</f>
        <v>0</v>
      </c>
      <c r="X252" s="354" t="b">
        <f t="shared" si="79"/>
        <v>0</v>
      </c>
      <c r="Y252" s="354">
        <f>IF(ISNA(VLOOKUP(H252,'data putaway'!$A$1:$E$530,4,0)),0,VLOOKUP(H252,'data putaway'!$A$1:$E$530,4,0))</f>
        <v>0</v>
      </c>
      <c r="Z252" s="113">
        <f>IF(ISNA(VLOOKUP(H252,'data putaway'!$A$1:$E$530,5,0)),0,VLOOKUP(H252,'data putaway'!$A$1:$E$530,5,0))</f>
        <v>0</v>
      </c>
      <c r="AA252" s="354" t="b">
        <f t="shared" si="80"/>
        <v>0</v>
      </c>
      <c r="AB252" s="354" t="b">
        <f t="shared" si="81"/>
        <v>0</v>
      </c>
      <c r="AC252" s="356" t="str">
        <f t="shared" ca="1" si="82"/>
        <v>0 Month,  8 Days</v>
      </c>
      <c r="AD252" s="114" t="str">
        <f t="shared" ca="1" si="88"/>
        <v>3 Year, 11 Month, 16 Days</v>
      </c>
      <c r="AE252" s="114">
        <f t="shared" si="83"/>
        <v>0</v>
      </c>
      <c r="AF252" s="114">
        <f t="shared" si="84"/>
        <v>0</v>
      </c>
      <c r="AG252" s="354" t="str">
        <f t="shared" si="85"/>
        <v>CB06</v>
      </c>
      <c r="AH252" s="114">
        <f>IF(ISNA(VLOOKUP(L252,'MASTER DATA'!$A$1:$F$192,6,0)),0,VLOOKUP(L252,'MASTER DATA'!$A$1:$F$192,6,0))*AE252</f>
        <v>0</v>
      </c>
      <c r="AI252" s="354" t="str">
        <f>VLOOKUP($D252,'warehouse mapping'!$AN$7:$AO$17,2,0)</f>
        <v>Aktif</v>
      </c>
      <c r="AJ252" s="114">
        <f t="shared" si="70"/>
        <v>1</v>
      </c>
      <c r="AK252" s="354" t="str">
        <f t="shared" si="71"/>
        <v>CB</v>
      </c>
      <c r="AL252" s="354" t="s">
        <v>170</v>
      </c>
      <c r="AM252" s="354">
        <f t="shared" si="86"/>
        <v>1</v>
      </c>
      <c r="AN252" s="354" t="b">
        <f t="shared" si="87"/>
        <v>1</v>
      </c>
    </row>
    <row r="253" spans="1:40" s="354" customFormat="1">
      <c r="A253" s="354" t="str">
        <f t="shared" si="67"/>
        <v>CB06E01550074326</v>
      </c>
      <c r="B253" s="354">
        <f t="shared" si="68"/>
        <v>0</v>
      </c>
      <c r="C253" s="354">
        <f t="shared" si="69"/>
        <v>0</v>
      </c>
      <c r="D253" s="354" t="str">
        <f t="shared" si="72"/>
        <v>CB</v>
      </c>
      <c r="E253" s="354" t="str">
        <f t="shared" si="73"/>
        <v>06</v>
      </c>
      <c r="F253" s="354" t="str">
        <f t="shared" si="74"/>
        <v>E</v>
      </c>
      <c r="G253" s="355" t="str">
        <f t="shared" si="75"/>
        <v>01</v>
      </c>
      <c r="H253" s="232" t="s">
        <v>602</v>
      </c>
      <c r="I253" s="232" t="s">
        <v>3488</v>
      </c>
      <c r="J253" s="233">
        <v>46273</v>
      </c>
      <c r="K253" s="233">
        <v>47717</v>
      </c>
      <c r="L253" s="234">
        <v>550074326</v>
      </c>
      <c r="M253" s="232" t="str">
        <f>IF(ISNA(VLOOKUP(L253,'MASTER DATA'!$A$1:$B$192,2,0)),"",VLOOKUP(L253,'MASTER DATA'!$A$1:$B$192,2,0))</f>
        <v>Adv4TAX7Sc10W30SNMB_12*0.65L_A04W</v>
      </c>
      <c r="N253" s="232">
        <v>0</v>
      </c>
      <c r="O253" s="232">
        <f t="shared" si="76"/>
        <v>0</v>
      </c>
      <c r="P253" s="232">
        <f t="shared" si="77"/>
        <v>0</v>
      </c>
      <c r="Q253" s="232">
        <f>VLOOKUP(L253,'MASTER DATA'!$A$1:$E$192,5,0)</f>
        <v>48</v>
      </c>
      <c r="R253" s="234">
        <f>SUMIF('picking of the day'!$H$4:$H$358,WMS!H253&amp;WMS!L253,'picking of the day'!$E$4:$E$358)</f>
        <v>0</v>
      </c>
      <c r="U253" s="114">
        <f>IF(ISNA(VLOOKUP(H253,'data putaway'!$A$1:$E$530,3,0)),0,VLOOKUP(H253,'data putaway'!$A$1:$E$530,3,0))</f>
        <v>0</v>
      </c>
      <c r="V253" s="354">
        <f t="shared" si="78"/>
        <v>0</v>
      </c>
      <c r="W253" s="114">
        <f>IF(ISNA(VLOOKUP(H253,'data putaway'!$A$1:$E$530,2,0)),0,VLOOKUP(H253,'data putaway'!$A$1:$E$530,2,0))</f>
        <v>0</v>
      </c>
      <c r="X253" s="354" t="b">
        <f t="shared" si="79"/>
        <v>0</v>
      </c>
      <c r="Y253" s="354">
        <f>IF(ISNA(VLOOKUP(H253,'data putaway'!$A$1:$E$530,4,0)),0,VLOOKUP(H253,'data putaway'!$A$1:$E$530,4,0))</f>
        <v>0</v>
      </c>
      <c r="Z253" s="113">
        <f>IF(ISNA(VLOOKUP(H253,'data putaway'!$A$1:$E$530,5,0)),0,VLOOKUP(H253,'data putaway'!$A$1:$E$530,5,0))</f>
        <v>0</v>
      </c>
      <c r="AA253" s="354" t="b">
        <f t="shared" si="80"/>
        <v>0</v>
      </c>
      <c r="AB253" s="354" t="b">
        <f t="shared" si="81"/>
        <v>0</v>
      </c>
      <c r="AC253" s="356" t="str">
        <f t="shared" ca="1" si="82"/>
        <v>0 Month,  10 Days</v>
      </c>
      <c r="AD253" s="114" t="str">
        <f t="shared" ca="1" si="88"/>
        <v>3 Year, 11 Month, 4 Days</v>
      </c>
      <c r="AE253" s="114">
        <f t="shared" si="83"/>
        <v>0</v>
      </c>
      <c r="AF253" s="114">
        <f t="shared" si="84"/>
        <v>0</v>
      </c>
      <c r="AG253" s="354" t="str">
        <f t="shared" si="85"/>
        <v>CB06</v>
      </c>
      <c r="AH253" s="114">
        <f>IF(ISNA(VLOOKUP(L253,'MASTER DATA'!$A$1:$F$192,6,0)),0,VLOOKUP(L253,'MASTER DATA'!$A$1:$F$192,6,0))*AE253</f>
        <v>0</v>
      </c>
      <c r="AI253" s="354" t="str">
        <f>VLOOKUP($D253,'warehouse mapping'!$AN$7:$AO$17,2,0)</f>
        <v>Aktif</v>
      </c>
      <c r="AJ253" s="114">
        <f t="shared" si="70"/>
        <v>1</v>
      </c>
      <c r="AK253" s="354" t="str">
        <f t="shared" si="71"/>
        <v>CB</v>
      </c>
      <c r="AL253" s="354" t="s">
        <v>170</v>
      </c>
      <c r="AM253" s="354">
        <f t="shared" si="86"/>
        <v>1</v>
      </c>
      <c r="AN253" s="354" t="b">
        <f t="shared" si="87"/>
        <v>1</v>
      </c>
    </row>
    <row r="254" spans="1:40" s="354" customFormat="1">
      <c r="A254" s="354" t="str">
        <f t="shared" si="67"/>
        <v>CB06E02550074326</v>
      </c>
      <c r="B254" s="354">
        <f t="shared" si="68"/>
        <v>0</v>
      </c>
      <c r="C254" s="354">
        <f t="shared" si="69"/>
        <v>0</v>
      </c>
      <c r="D254" s="354" t="str">
        <f t="shared" si="72"/>
        <v>CB</v>
      </c>
      <c r="E254" s="354" t="str">
        <f t="shared" si="73"/>
        <v>06</v>
      </c>
      <c r="F254" s="354" t="str">
        <f t="shared" si="74"/>
        <v>E</v>
      </c>
      <c r="G254" s="355" t="str">
        <f t="shared" si="75"/>
        <v>02</v>
      </c>
      <c r="H254" s="232" t="s">
        <v>603</v>
      </c>
      <c r="I254" s="232" t="s">
        <v>3488</v>
      </c>
      <c r="J254" s="233">
        <v>46273</v>
      </c>
      <c r="K254" s="233">
        <v>47717</v>
      </c>
      <c r="L254" s="234">
        <v>550074326</v>
      </c>
      <c r="M254" s="232" t="str">
        <f>IF(ISNA(VLOOKUP(L254,'MASTER DATA'!$A$1:$B$192,2,0)),"",VLOOKUP(L254,'MASTER DATA'!$A$1:$B$192,2,0))</f>
        <v>Adv4TAX7Sc10W30SNMB_12*0.65L_A04W</v>
      </c>
      <c r="N254" s="232">
        <v>0</v>
      </c>
      <c r="O254" s="232">
        <f t="shared" si="76"/>
        <v>0</v>
      </c>
      <c r="P254" s="232">
        <f t="shared" si="77"/>
        <v>0</v>
      </c>
      <c r="Q254" s="232">
        <f>VLOOKUP(L254,'MASTER DATA'!$A$1:$E$192,5,0)</f>
        <v>48</v>
      </c>
      <c r="R254" s="234">
        <f>SUMIF('picking of the day'!$H$4:$H$358,WMS!H254&amp;WMS!L254,'picking of the day'!$E$4:$E$358)</f>
        <v>0</v>
      </c>
      <c r="U254" s="114">
        <f>IF(ISNA(VLOOKUP(H254,'data putaway'!$A$1:$E$530,3,0)),0,VLOOKUP(H254,'data putaway'!$A$1:$E$530,3,0))</f>
        <v>0</v>
      </c>
      <c r="V254" s="354">
        <f t="shared" si="78"/>
        <v>0</v>
      </c>
      <c r="W254" s="114">
        <f>IF(ISNA(VLOOKUP(H254,'data putaway'!$A$1:$E$530,2,0)),0,VLOOKUP(H254,'data putaway'!$A$1:$E$530,2,0))</f>
        <v>0</v>
      </c>
      <c r="X254" s="354" t="b">
        <f t="shared" si="79"/>
        <v>0</v>
      </c>
      <c r="Y254" s="354">
        <f>IF(ISNA(VLOOKUP(H254,'data putaway'!$A$1:$E$530,4,0)),0,VLOOKUP(H254,'data putaway'!$A$1:$E$530,4,0))</f>
        <v>0</v>
      </c>
      <c r="Z254" s="113">
        <f>IF(ISNA(VLOOKUP(H254,'data putaway'!$A$1:$E$530,5,0)),0,VLOOKUP(H254,'data putaway'!$A$1:$E$530,5,0))</f>
        <v>0</v>
      </c>
      <c r="AA254" s="354" t="b">
        <f t="shared" si="80"/>
        <v>0</v>
      </c>
      <c r="AB254" s="354" t="b">
        <f t="shared" si="81"/>
        <v>0</v>
      </c>
      <c r="AC254" s="356" t="str">
        <f t="shared" ca="1" si="82"/>
        <v>0 Month,  10 Days</v>
      </c>
      <c r="AD254" s="114" t="str">
        <f t="shared" ca="1" si="88"/>
        <v>3 Year, 11 Month, 4 Days</v>
      </c>
      <c r="AE254" s="114">
        <f t="shared" si="83"/>
        <v>0</v>
      </c>
      <c r="AF254" s="114">
        <f t="shared" si="84"/>
        <v>0</v>
      </c>
      <c r="AG254" s="354" t="str">
        <f t="shared" si="85"/>
        <v>CB06</v>
      </c>
      <c r="AH254" s="114">
        <f>IF(ISNA(VLOOKUP(L254,'MASTER DATA'!$A$1:$F$192,6,0)),0,VLOOKUP(L254,'MASTER DATA'!$A$1:$F$192,6,0))*AE254</f>
        <v>0</v>
      </c>
      <c r="AI254" s="354" t="str">
        <f>VLOOKUP($D254,'warehouse mapping'!$AN$7:$AO$17,2,0)</f>
        <v>Aktif</v>
      </c>
      <c r="AJ254" s="114">
        <f t="shared" si="70"/>
        <v>1</v>
      </c>
      <c r="AK254" s="354" t="str">
        <f t="shared" si="71"/>
        <v>CB</v>
      </c>
      <c r="AL254" s="354" t="s">
        <v>3025</v>
      </c>
      <c r="AM254" s="354">
        <f t="shared" si="86"/>
        <v>1</v>
      </c>
      <c r="AN254" s="354" t="b">
        <f t="shared" si="87"/>
        <v>1</v>
      </c>
    </row>
    <row r="255" spans="1:40" s="222" customFormat="1">
      <c r="A255" s="222" t="str">
        <f t="shared" si="67"/>
        <v>CB07A01550044709</v>
      </c>
      <c r="B255" s="222">
        <f t="shared" si="68"/>
        <v>0</v>
      </c>
      <c r="C255" s="222">
        <f t="shared" si="69"/>
        <v>0</v>
      </c>
      <c r="D255" s="354" t="str">
        <f t="shared" si="72"/>
        <v>CB</v>
      </c>
      <c r="E255" s="354" t="str">
        <f t="shared" si="73"/>
        <v>07</v>
      </c>
      <c r="F255" s="354" t="str">
        <f t="shared" si="74"/>
        <v>A</v>
      </c>
      <c r="G255" s="355" t="str">
        <f t="shared" si="75"/>
        <v>01</v>
      </c>
      <c r="H255" s="232" t="s">
        <v>604</v>
      </c>
      <c r="I255" s="232" t="s">
        <v>3522</v>
      </c>
      <c r="J255" s="233">
        <v>46275</v>
      </c>
      <c r="K255" s="233">
        <v>47729</v>
      </c>
      <c r="L255" s="234">
        <v>550044709</v>
      </c>
      <c r="M255" s="232" t="str">
        <f>IF(ISNA(VLOOKUP(L255,'MASTER DATA'!$A$1:$B$192,2,0)),"",VLOOKUP(L255,'MASTER DATA'!$A$1:$B$192,2,0))</f>
        <v>Adv4TAX5Sc10W30SLMB_12*0.8L_A04W</v>
      </c>
      <c r="N255" s="232">
        <v>26</v>
      </c>
      <c r="O255" s="232">
        <f t="shared" si="76"/>
        <v>0</v>
      </c>
      <c r="P255" s="232">
        <f t="shared" si="77"/>
        <v>26</v>
      </c>
      <c r="Q255" s="232">
        <f>VLOOKUP(L255,'MASTER DATA'!$A$1:$E$192,5,0)</f>
        <v>48</v>
      </c>
      <c r="R255" s="234">
        <f>SUMIF('picking of the day'!$H$4:$H$358,WMS!H255&amp;WMS!L255,'picking of the day'!$E$4:$E$358)</f>
        <v>0</v>
      </c>
      <c r="S255" s="354"/>
      <c r="T255" s="354"/>
      <c r="U255" s="114">
        <f>IF(ISNA(VLOOKUP(H255,'data putaway'!$A$1:$E$530,3,0)),0,VLOOKUP(H255,'data putaway'!$A$1:$E$530,3,0))</f>
        <v>0</v>
      </c>
      <c r="V255" s="354">
        <f t="shared" si="78"/>
        <v>26</v>
      </c>
      <c r="W255" s="114">
        <f>IF(ISNA(VLOOKUP(H255,'data putaway'!$A$1:$E$530,2,0)),0,VLOOKUP(H255,'data putaway'!$A$1:$E$530,2,0))</f>
        <v>0</v>
      </c>
      <c r="X255" s="354" t="b">
        <f t="shared" si="79"/>
        <v>0</v>
      </c>
      <c r="Y255" s="354">
        <f>IF(ISNA(VLOOKUP(H255,'data putaway'!$A$1:$E$530,4,0)),0,VLOOKUP(H255,'data putaway'!$A$1:$E$530,4,0))</f>
        <v>0</v>
      </c>
      <c r="Z255" s="113">
        <f>IF(ISNA(VLOOKUP(H255,'data putaway'!$A$1:$E$530,5,0)),0,VLOOKUP(H255,'data putaway'!$A$1:$E$530,5,0))</f>
        <v>0</v>
      </c>
      <c r="AA255" s="354" t="b">
        <f t="shared" si="80"/>
        <v>0</v>
      </c>
      <c r="AB255" s="354" t="b">
        <f t="shared" si="81"/>
        <v>0</v>
      </c>
      <c r="AC255" s="356" t="str">
        <f t="shared" ca="1" si="82"/>
        <v>0 Month,  8 Days</v>
      </c>
      <c r="AD255" s="114" t="str">
        <f t="shared" ca="1" si="88"/>
        <v>3 Year, 11 Month, 16 Days</v>
      </c>
      <c r="AE255" s="114">
        <f t="shared" si="83"/>
        <v>26</v>
      </c>
      <c r="AF255" s="114">
        <f t="shared" si="84"/>
        <v>1</v>
      </c>
      <c r="AG255" s="354" t="str">
        <f t="shared" si="85"/>
        <v>CB07</v>
      </c>
      <c r="AH255" s="114">
        <f>IF(ISNA(VLOOKUP(L255,'MASTER DATA'!$A$1:$F$192,6,0)),0,VLOOKUP(L255,'MASTER DATA'!$A$1:$F$192,6,0))*AE255</f>
        <v>249.6</v>
      </c>
      <c r="AI255" s="222" t="str">
        <f>VLOOKUP($D255,'warehouse mapping'!$AN$7:$AO$17,2,0)</f>
        <v>Aktif</v>
      </c>
      <c r="AJ255" s="358">
        <f t="shared" si="70"/>
        <v>0</v>
      </c>
      <c r="AK255" s="222" t="str">
        <f t="shared" si="71"/>
        <v/>
      </c>
      <c r="AL255" s="222" t="s">
        <v>3025</v>
      </c>
      <c r="AM255" s="222">
        <f t="shared" si="86"/>
        <v>1</v>
      </c>
      <c r="AN255" s="222" t="b">
        <f t="shared" si="87"/>
        <v>1</v>
      </c>
    </row>
    <row r="256" spans="1:40" s="354" customFormat="1">
      <c r="A256" s="354" t="str">
        <f t="shared" si="67"/>
        <v>CB07A02550062460</v>
      </c>
      <c r="B256" s="354">
        <f t="shared" si="68"/>
        <v>0</v>
      </c>
      <c r="C256" s="354">
        <f t="shared" si="69"/>
        <v>0</v>
      </c>
      <c r="D256" s="222" t="str">
        <f t="shared" si="72"/>
        <v>CB</v>
      </c>
      <c r="E256" s="222" t="str">
        <f t="shared" si="73"/>
        <v>07</v>
      </c>
      <c r="F256" s="222" t="str">
        <f t="shared" si="74"/>
        <v>A</v>
      </c>
      <c r="G256" s="355" t="str">
        <f t="shared" si="75"/>
        <v>02</v>
      </c>
      <c r="H256" s="357" t="s">
        <v>605</v>
      </c>
      <c r="I256" s="357" t="s">
        <v>3315</v>
      </c>
      <c r="J256" s="361">
        <v>46270</v>
      </c>
      <c r="K256" s="361">
        <v>47713</v>
      </c>
      <c r="L256" s="295">
        <v>550062460</v>
      </c>
      <c r="M256" s="357" t="str">
        <f>IF(ISNA(VLOOKUP(L256,'MASTER DATA'!$A$1:$B$192,2,0)),"",VLOOKUP(L256,'MASTER DATA'!$A$1:$B$192,2,0))</f>
        <v>Advan4TAX710W40SNMA2_12*1L_A04W</v>
      </c>
      <c r="N256" s="357">
        <v>34</v>
      </c>
      <c r="O256" s="357">
        <f t="shared" si="76"/>
        <v>0</v>
      </c>
      <c r="P256" s="357">
        <f t="shared" si="77"/>
        <v>34</v>
      </c>
      <c r="Q256" s="357">
        <f>VLOOKUP(L256,'MASTER DATA'!$A$1:$E$192,5,0)</f>
        <v>44</v>
      </c>
      <c r="R256" s="295">
        <f>SUMIF('picking of the day'!$H$4:$H$358,WMS!H256&amp;WMS!L256,'picking of the day'!$E$4:$E$358)</f>
        <v>0</v>
      </c>
      <c r="S256" s="222"/>
      <c r="T256" s="222"/>
      <c r="U256" s="358">
        <f>IF(ISNA(VLOOKUP(H256,'data putaway'!$A$1:$E$530,3,0)),0,VLOOKUP(H256,'data putaway'!$A$1:$E$530,3,0))</f>
        <v>0</v>
      </c>
      <c r="V256" s="222">
        <f t="shared" si="78"/>
        <v>34</v>
      </c>
      <c r="W256" s="358">
        <f>IF(ISNA(VLOOKUP(H256,'data putaway'!$A$1:$E$530,2,0)),0,VLOOKUP(H256,'data putaway'!$A$1:$E$530,2,0))</f>
        <v>0</v>
      </c>
      <c r="X256" s="222" t="b">
        <f t="shared" si="79"/>
        <v>0</v>
      </c>
      <c r="Y256" s="222">
        <f>IF(ISNA(VLOOKUP(H256,'data putaway'!$A$1:$E$530,4,0)),0,VLOOKUP(H256,'data putaway'!$A$1:$E$530,4,0))</f>
        <v>0</v>
      </c>
      <c r="Z256" s="359">
        <f>IF(ISNA(VLOOKUP(H256,'data putaway'!$A$1:$E$530,5,0)),0,VLOOKUP(H256,'data putaway'!$A$1:$E$530,5,0))</f>
        <v>0</v>
      </c>
      <c r="AA256" s="222" t="b">
        <f t="shared" si="80"/>
        <v>0</v>
      </c>
      <c r="AB256" s="222" t="b">
        <f t="shared" si="81"/>
        <v>0</v>
      </c>
      <c r="AC256" s="360" t="str">
        <f t="shared" ca="1" si="82"/>
        <v>0 Month,  13 Days</v>
      </c>
      <c r="AD256" s="358" t="str">
        <f t="shared" ca="1" si="88"/>
        <v>3 Year, 11 Month, 0 Days</v>
      </c>
      <c r="AE256" s="358">
        <f t="shared" si="83"/>
        <v>34</v>
      </c>
      <c r="AF256" s="358">
        <f t="shared" si="84"/>
        <v>1</v>
      </c>
      <c r="AG256" s="222" t="str">
        <f t="shared" si="85"/>
        <v>CB07</v>
      </c>
      <c r="AH256" s="358">
        <f>IF(ISNA(VLOOKUP(L256,'MASTER DATA'!$A$1:$F$192,6,0)),0,VLOOKUP(L256,'MASTER DATA'!$A$1:$F$192,6,0))*AE256</f>
        <v>408</v>
      </c>
      <c r="AI256" s="354" t="str">
        <f>VLOOKUP($D256,'warehouse mapping'!$AN$7:$AO$17,2,0)</f>
        <v>Aktif</v>
      </c>
      <c r="AJ256" s="114">
        <f t="shared" si="70"/>
        <v>0</v>
      </c>
      <c r="AK256" s="354" t="str">
        <f t="shared" si="71"/>
        <v/>
      </c>
      <c r="AL256" s="354" t="s">
        <v>3206</v>
      </c>
      <c r="AM256" s="354">
        <f t="shared" si="86"/>
        <v>1</v>
      </c>
      <c r="AN256" s="354" t="b">
        <f t="shared" si="87"/>
        <v>1</v>
      </c>
    </row>
    <row r="257" spans="1:40" s="354" customFormat="1">
      <c r="A257" s="354" t="str">
        <f t="shared" si="67"/>
        <v>CB07B01550027259</v>
      </c>
      <c r="B257" s="354">
        <f t="shared" si="68"/>
        <v>0</v>
      </c>
      <c r="C257" s="354">
        <f t="shared" si="69"/>
        <v>0</v>
      </c>
      <c r="D257" s="354" t="str">
        <f t="shared" si="72"/>
        <v>CB</v>
      </c>
      <c r="E257" s="354" t="str">
        <f t="shared" si="73"/>
        <v>07</v>
      </c>
      <c r="F257" s="354" t="str">
        <f t="shared" si="74"/>
        <v>B</v>
      </c>
      <c r="G257" s="355" t="str">
        <f t="shared" si="75"/>
        <v>01</v>
      </c>
      <c r="H257" s="232" t="s">
        <v>606</v>
      </c>
      <c r="I257" s="232" t="s">
        <v>3242</v>
      </c>
      <c r="J257" s="233">
        <v>46254</v>
      </c>
      <c r="K257" s="233">
        <v>47689</v>
      </c>
      <c r="L257" s="234">
        <v>550027259</v>
      </c>
      <c r="M257" s="232" t="str">
        <f>IF(ISNA(VLOOKUP(L257,'MASTER DATA'!$A$1:$B$192,2,0)),"",VLOOKUP(L257,'MASTER DATA'!$A$1:$B$192,2,0))</f>
        <v>Gadus S2 V220 2_1*770kg_A227</v>
      </c>
      <c r="N257" s="232">
        <v>1</v>
      </c>
      <c r="O257" s="232">
        <f t="shared" si="76"/>
        <v>1</v>
      </c>
      <c r="P257" s="232">
        <f t="shared" si="77"/>
        <v>0</v>
      </c>
      <c r="Q257" s="232">
        <f>VLOOKUP(L257,'MASTER DATA'!$A$1:$E$192,5,0)</f>
        <v>1</v>
      </c>
      <c r="R257" s="234">
        <f>SUMIF('picking of the day'!$H$4:$H$358,WMS!H257&amp;WMS!L257,'picking of the day'!$E$4:$E$358)</f>
        <v>0</v>
      </c>
      <c r="U257" s="114">
        <f>IF(ISNA(VLOOKUP(H257,'data putaway'!$A$1:$E$530,3,0)),0,VLOOKUP(H257,'data putaway'!$A$1:$E$530,3,0))</f>
        <v>0</v>
      </c>
      <c r="V257" s="354">
        <f t="shared" si="78"/>
        <v>1</v>
      </c>
      <c r="W257" s="114">
        <f>IF(ISNA(VLOOKUP(H257,'data putaway'!$A$1:$E$530,2,0)),0,VLOOKUP(H257,'data putaway'!$A$1:$E$530,2,0))</f>
        <v>0</v>
      </c>
      <c r="X257" s="354" t="b">
        <f t="shared" si="79"/>
        <v>0</v>
      </c>
      <c r="Y257" s="354">
        <f>IF(ISNA(VLOOKUP(H257,'data putaway'!$A$1:$E$530,4,0)),0,VLOOKUP(H257,'data putaway'!$A$1:$E$530,4,0))</f>
        <v>0</v>
      </c>
      <c r="Z257" s="113">
        <f>IF(ISNA(VLOOKUP(H257,'data putaway'!$A$1:$E$530,5,0)),0,VLOOKUP(H257,'data putaway'!$A$1:$E$530,5,0))</f>
        <v>0</v>
      </c>
      <c r="AA257" s="354" t="b">
        <f t="shared" si="80"/>
        <v>0</v>
      </c>
      <c r="AB257" s="354" t="b">
        <f t="shared" si="81"/>
        <v>0</v>
      </c>
      <c r="AC257" s="356" t="str">
        <f t="shared" ca="1" si="82"/>
        <v>0 Month,  29 Days</v>
      </c>
      <c r="AD257" s="114" t="str">
        <f t="shared" ca="1" si="88"/>
        <v>3 Year, 10 Month, 7 Days</v>
      </c>
      <c r="AE257" s="114">
        <f t="shared" si="83"/>
        <v>1</v>
      </c>
      <c r="AF257" s="114">
        <f t="shared" si="84"/>
        <v>1</v>
      </c>
      <c r="AG257" s="354" t="str">
        <f t="shared" si="85"/>
        <v>CB07</v>
      </c>
      <c r="AH257" s="114">
        <f>IF(ISNA(VLOOKUP(L257,'MASTER DATA'!$A$1:$F$192,6,0)),0,VLOOKUP(L257,'MASTER DATA'!$A$1:$F$192,6,0))*AE257</f>
        <v>770</v>
      </c>
      <c r="AI257" s="354" t="str">
        <f>VLOOKUP($D257,'warehouse mapping'!$AN$7:$AO$17,2,0)</f>
        <v>Aktif</v>
      </c>
      <c r="AJ257" s="114">
        <f t="shared" si="70"/>
        <v>0</v>
      </c>
      <c r="AK257" s="354" t="str">
        <f t="shared" si="71"/>
        <v/>
      </c>
      <c r="AL257" s="354" t="s">
        <v>3206</v>
      </c>
      <c r="AM257" s="354">
        <f t="shared" si="86"/>
        <v>1</v>
      </c>
      <c r="AN257" s="354" t="b">
        <f t="shared" si="87"/>
        <v>1</v>
      </c>
    </row>
    <row r="258" spans="1:40" s="222" customFormat="1">
      <c r="A258" s="354" t="str">
        <f t="shared" si="67"/>
        <v>CB07B02550027259</v>
      </c>
      <c r="B258" s="354">
        <f t="shared" si="68"/>
        <v>0</v>
      </c>
      <c r="C258" s="354">
        <f t="shared" si="69"/>
        <v>0</v>
      </c>
      <c r="D258" s="354" t="str">
        <f t="shared" si="72"/>
        <v>CB</v>
      </c>
      <c r="E258" s="354" t="str">
        <f t="shared" si="73"/>
        <v>07</v>
      </c>
      <c r="F258" s="354" t="str">
        <f t="shared" si="74"/>
        <v>B</v>
      </c>
      <c r="G258" s="355" t="str">
        <f t="shared" si="75"/>
        <v>02</v>
      </c>
      <c r="H258" s="232" t="s">
        <v>607</v>
      </c>
      <c r="I258" s="232" t="s">
        <v>3242</v>
      </c>
      <c r="J258" s="233">
        <v>46254</v>
      </c>
      <c r="K258" s="233">
        <v>47689</v>
      </c>
      <c r="L258" s="234">
        <v>550027259</v>
      </c>
      <c r="M258" s="232" t="str">
        <f>IF(ISNA(VLOOKUP(L258,'MASTER DATA'!$A$1:$B$192,2,0)),"",VLOOKUP(L258,'MASTER DATA'!$A$1:$B$192,2,0))</f>
        <v>Gadus S2 V220 2_1*770kg_A227</v>
      </c>
      <c r="N258" s="232">
        <v>1</v>
      </c>
      <c r="O258" s="232">
        <f t="shared" si="76"/>
        <v>1</v>
      </c>
      <c r="P258" s="232">
        <f t="shared" si="77"/>
        <v>0</v>
      </c>
      <c r="Q258" s="232">
        <f>VLOOKUP(L258,'MASTER DATA'!$A$1:$E$192,5,0)</f>
        <v>1</v>
      </c>
      <c r="R258" s="234">
        <f>SUMIF('picking of the day'!$H$4:$H$358,WMS!H258&amp;WMS!L258,'picking of the day'!$E$4:$E$358)</f>
        <v>0</v>
      </c>
      <c r="S258" s="354"/>
      <c r="T258" s="354"/>
      <c r="U258" s="114">
        <f>IF(ISNA(VLOOKUP(H258,'data putaway'!$A$1:$E$530,3,0)),0,VLOOKUP(H258,'data putaway'!$A$1:$E$530,3,0))</f>
        <v>0</v>
      </c>
      <c r="V258" s="354">
        <f t="shared" si="78"/>
        <v>1</v>
      </c>
      <c r="W258" s="114">
        <f>IF(ISNA(VLOOKUP(H258,'data putaway'!$A$1:$E$530,2,0)),0,VLOOKUP(H258,'data putaway'!$A$1:$E$530,2,0))</f>
        <v>0</v>
      </c>
      <c r="X258" s="354" t="b">
        <f t="shared" si="79"/>
        <v>0</v>
      </c>
      <c r="Y258" s="354">
        <f>IF(ISNA(VLOOKUP(H258,'data putaway'!$A$1:$E$530,4,0)),0,VLOOKUP(H258,'data putaway'!$A$1:$E$530,4,0))</f>
        <v>0</v>
      </c>
      <c r="Z258" s="113">
        <f>IF(ISNA(VLOOKUP(H258,'data putaway'!$A$1:$E$530,5,0)),0,VLOOKUP(H258,'data putaway'!$A$1:$E$530,5,0))</f>
        <v>0</v>
      </c>
      <c r="AA258" s="354" t="b">
        <f t="shared" si="80"/>
        <v>0</v>
      </c>
      <c r="AB258" s="354" t="b">
        <f t="shared" si="81"/>
        <v>0</v>
      </c>
      <c r="AC258" s="356" t="str">
        <f t="shared" ca="1" si="82"/>
        <v>0 Month,  29 Days</v>
      </c>
      <c r="AD258" s="114" t="str">
        <f t="shared" ca="1" si="88"/>
        <v>3 Year, 10 Month, 7 Days</v>
      </c>
      <c r="AE258" s="114">
        <f t="shared" si="83"/>
        <v>1</v>
      </c>
      <c r="AF258" s="114">
        <f t="shared" si="84"/>
        <v>1</v>
      </c>
      <c r="AG258" s="354" t="str">
        <f t="shared" si="85"/>
        <v>CB07</v>
      </c>
      <c r="AH258" s="114">
        <f>IF(ISNA(VLOOKUP(L258,'MASTER DATA'!$A$1:$F$192,6,0)),0,VLOOKUP(L258,'MASTER DATA'!$A$1:$F$192,6,0))*AE258</f>
        <v>770</v>
      </c>
      <c r="AI258" s="222" t="str">
        <f>VLOOKUP($D258,'warehouse mapping'!$AN$7:$AO$17,2,0)</f>
        <v>Aktif</v>
      </c>
      <c r="AJ258" s="358">
        <f t="shared" si="70"/>
        <v>0</v>
      </c>
      <c r="AK258" s="222" t="str">
        <f t="shared" si="71"/>
        <v/>
      </c>
      <c r="AL258" s="222" t="s">
        <v>3206</v>
      </c>
      <c r="AM258" s="222">
        <f t="shared" si="86"/>
        <v>1</v>
      </c>
      <c r="AN258" s="222" t="b">
        <f t="shared" si="87"/>
        <v>1</v>
      </c>
    </row>
    <row r="259" spans="1:40" s="222" customFormat="1">
      <c r="A259" s="354" t="str">
        <f t="shared" ref="A259" si="89">H259&amp;L259</f>
        <v>CB07C01550044360</v>
      </c>
      <c r="B259" s="354">
        <f t="shared" ref="B259" si="90">R259+S259</f>
        <v>0</v>
      </c>
      <c r="C259" s="354">
        <f t="shared" ref="C259" si="91">T259+U259</f>
        <v>0</v>
      </c>
      <c r="D259" s="354" t="str">
        <f t="shared" si="72"/>
        <v>CB</v>
      </c>
      <c r="E259" s="354" t="str">
        <f t="shared" si="73"/>
        <v>07</v>
      </c>
      <c r="F259" s="354" t="str">
        <f t="shared" si="74"/>
        <v>C</v>
      </c>
      <c r="G259" s="355" t="str">
        <f t="shared" si="75"/>
        <v>01</v>
      </c>
      <c r="H259" s="232" t="s">
        <v>608</v>
      </c>
      <c r="I259" s="232" t="s">
        <v>3532</v>
      </c>
      <c r="J259" s="233">
        <v>46275</v>
      </c>
      <c r="K259" s="233">
        <v>47730</v>
      </c>
      <c r="L259" s="234">
        <v>550044360</v>
      </c>
      <c r="M259" s="232" t="str">
        <f>IF(ISNA(VLOOKUP(L259,'MASTER DATA'!$A$1:$B$192,2,0)),"",VLOOKUP(L259,'MASTER DATA'!$A$1:$B$192,2,0))</f>
        <v>RimR4X15W40CI4E7DH1_1*209L_A227</v>
      </c>
      <c r="N259" s="232">
        <v>4</v>
      </c>
      <c r="O259" s="232">
        <f t="shared" si="76"/>
        <v>1</v>
      </c>
      <c r="P259" s="232">
        <f t="shared" si="77"/>
        <v>0</v>
      </c>
      <c r="Q259" s="232">
        <f>VLOOKUP(L259,'MASTER DATA'!$A$1:$E$192,5,0)</f>
        <v>4</v>
      </c>
      <c r="R259" s="234">
        <f>SUMIF('picking of the day'!$H$4:$H$358,WMS!H259&amp;WMS!L259,'picking of the day'!$E$4:$E$358)</f>
        <v>0</v>
      </c>
      <c r="S259" s="354"/>
      <c r="T259" s="354"/>
      <c r="U259" s="114">
        <f>IF(ISNA(VLOOKUP(H259,'data putaway'!$A$1:$E$530,3,0)),0,VLOOKUP(H259,'data putaway'!$A$1:$E$530,3,0))</f>
        <v>0</v>
      </c>
      <c r="V259" s="354">
        <f t="shared" si="78"/>
        <v>4</v>
      </c>
      <c r="W259" s="114">
        <f>IF(ISNA(VLOOKUP(H259,'data putaway'!$A$1:$E$530,2,0)),0,VLOOKUP(H259,'data putaway'!$A$1:$E$530,2,0))</f>
        <v>0</v>
      </c>
      <c r="X259" s="354" t="b">
        <f t="shared" si="79"/>
        <v>0</v>
      </c>
      <c r="Y259" s="354">
        <f>IF(ISNA(VLOOKUP(H259,'data putaway'!$A$1:$E$530,4,0)),0,VLOOKUP(H259,'data putaway'!$A$1:$E$530,4,0))</f>
        <v>0</v>
      </c>
      <c r="Z259" s="113">
        <f>IF(ISNA(VLOOKUP(H259,'data putaway'!$A$1:$E$530,5,0)),0,VLOOKUP(H259,'data putaway'!$A$1:$E$530,5,0))</f>
        <v>0</v>
      </c>
      <c r="AA259" s="354" t="b">
        <f t="shared" si="80"/>
        <v>0</v>
      </c>
      <c r="AB259" s="354" t="b">
        <f t="shared" si="81"/>
        <v>0</v>
      </c>
      <c r="AC259" s="356" t="str">
        <f t="shared" ca="1" si="82"/>
        <v>0 Month,  8 Days</v>
      </c>
      <c r="AD259" s="114" t="str">
        <f t="shared" ca="1" si="88"/>
        <v>3 Year, 11 Month, 17 Days</v>
      </c>
      <c r="AE259" s="114">
        <f t="shared" si="83"/>
        <v>4</v>
      </c>
      <c r="AF259" s="114">
        <f t="shared" si="84"/>
        <v>1</v>
      </c>
      <c r="AG259" s="354" t="str">
        <f t="shared" si="85"/>
        <v>CB07</v>
      </c>
      <c r="AH259" s="114">
        <f>IF(ISNA(VLOOKUP(L259,'MASTER DATA'!$A$1:$F$192,6,0)),0,VLOOKUP(L259,'MASTER DATA'!$A$1:$F$192,6,0))*AE259</f>
        <v>836</v>
      </c>
      <c r="AI259" s="222" t="str">
        <f>VLOOKUP($D259,'warehouse mapping'!$AN$7:$AO$17,2,0)</f>
        <v>Aktif</v>
      </c>
      <c r="AJ259" s="358">
        <f t="shared" ref="AJ259" si="92">IF(AF259=0,1,0)</f>
        <v>0</v>
      </c>
      <c r="AK259" s="222" t="str">
        <f t="shared" ref="AK259" si="93">IF(AND(AJ259=1,AI259="aktif"),D259,"")</f>
        <v/>
      </c>
      <c r="AL259" s="222" t="s">
        <v>3206</v>
      </c>
      <c r="AM259" s="222">
        <f t="shared" si="86"/>
        <v>1</v>
      </c>
      <c r="AN259" s="222" t="b">
        <f t="shared" ref="AN259" si="94">ISNUMBER(V259)</f>
        <v>1</v>
      </c>
    </row>
    <row r="260" spans="1:40" s="354" customFormat="1">
      <c r="A260" s="354" t="str">
        <f t="shared" si="67"/>
        <v>CB07C02550044360</v>
      </c>
      <c r="B260" s="354">
        <f t="shared" si="68"/>
        <v>0</v>
      </c>
      <c r="C260" s="354">
        <f t="shared" si="69"/>
        <v>0</v>
      </c>
      <c r="D260" s="354" t="str">
        <f t="shared" si="72"/>
        <v>CB</v>
      </c>
      <c r="E260" s="354" t="str">
        <f t="shared" si="73"/>
        <v>07</v>
      </c>
      <c r="F260" s="354" t="str">
        <f t="shared" si="74"/>
        <v>C</v>
      </c>
      <c r="G260" s="355" t="str">
        <f t="shared" si="75"/>
        <v>02</v>
      </c>
      <c r="H260" s="232" t="s">
        <v>609</v>
      </c>
      <c r="I260" s="232" t="s">
        <v>3532</v>
      </c>
      <c r="J260" s="233">
        <v>46275</v>
      </c>
      <c r="K260" s="233">
        <v>47730</v>
      </c>
      <c r="L260" s="234">
        <v>550044360</v>
      </c>
      <c r="M260" s="232" t="str">
        <f>IF(ISNA(VLOOKUP(L260,'MASTER DATA'!$A$1:$B$192,2,0)),"",VLOOKUP(L260,'MASTER DATA'!$A$1:$B$192,2,0))</f>
        <v>RimR4X15W40CI4E7DH1_1*209L_A227</v>
      </c>
      <c r="N260" s="232">
        <v>4</v>
      </c>
      <c r="O260" s="232">
        <f t="shared" si="76"/>
        <v>1</v>
      </c>
      <c r="P260" s="232">
        <f t="shared" si="77"/>
        <v>0</v>
      </c>
      <c r="Q260" s="232">
        <f>VLOOKUP(L260,'MASTER DATA'!$A$1:$E$192,5,0)</f>
        <v>4</v>
      </c>
      <c r="R260" s="234">
        <f>SUMIF('picking of the day'!$H$4:$H$358,WMS!H260&amp;WMS!L260,'picking of the day'!$E$4:$E$358)</f>
        <v>0</v>
      </c>
      <c r="U260" s="114">
        <f>IF(ISNA(VLOOKUP(H260,'data putaway'!$A$1:$E$530,3,0)),0,VLOOKUP(H260,'data putaway'!$A$1:$E$530,3,0))</f>
        <v>0</v>
      </c>
      <c r="V260" s="354">
        <f t="shared" si="78"/>
        <v>4</v>
      </c>
      <c r="W260" s="114">
        <f>IF(ISNA(VLOOKUP(H260,'data putaway'!$A$1:$E$530,2,0)),0,VLOOKUP(H260,'data putaway'!$A$1:$E$530,2,0))</f>
        <v>0</v>
      </c>
      <c r="X260" s="354" t="b">
        <f t="shared" si="79"/>
        <v>0</v>
      </c>
      <c r="Y260" s="354">
        <f>IF(ISNA(VLOOKUP(H260,'data putaway'!$A$1:$E$530,4,0)),0,VLOOKUP(H260,'data putaway'!$A$1:$E$530,4,0))</f>
        <v>0</v>
      </c>
      <c r="Z260" s="113">
        <f>IF(ISNA(VLOOKUP(H260,'data putaway'!$A$1:$E$530,5,0)),0,VLOOKUP(H260,'data putaway'!$A$1:$E$530,5,0))</f>
        <v>0</v>
      </c>
      <c r="AA260" s="354" t="b">
        <f t="shared" si="80"/>
        <v>0</v>
      </c>
      <c r="AB260" s="354" t="b">
        <f t="shared" si="81"/>
        <v>0</v>
      </c>
      <c r="AC260" s="356" t="str">
        <f t="shared" ca="1" si="82"/>
        <v>0 Month,  8 Days</v>
      </c>
      <c r="AD260" s="114" t="str">
        <f t="shared" ca="1" si="88"/>
        <v>3 Year, 11 Month, 17 Days</v>
      </c>
      <c r="AE260" s="114">
        <f t="shared" si="83"/>
        <v>4</v>
      </c>
      <c r="AF260" s="114">
        <f t="shared" si="84"/>
        <v>1</v>
      </c>
      <c r="AG260" s="354" t="str">
        <f t="shared" si="85"/>
        <v>CB07</v>
      </c>
      <c r="AH260" s="114">
        <f>IF(ISNA(VLOOKUP(L260,'MASTER DATA'!$A$1:$F$192,6,0)),0,VLOOKUP(L260,'MASTER DATA'!$A$1:$F$192,6,0))*AE260</f>
        <v>836</v>
      </c>
      <c r="AI260" s="354" t="str">
        <f>VLOOKUP($D260,'warehouse mapping'!$AN$7:$AO$17,2,0)</f>
        <v>Aktif</v>
      </c>
      <c r="AJ260" s="114">
        <f t="shared" si="70"/>
        <v>0</v>
      </c>
      <c r="AK260" s="354" t="str">
        <f t="shared" si="71"/>
        <v/>
      </c>
      <c r="AL260" s="354" t="s">
        <v>3206</v>
      </c>
      <c r="AM260" s="354">
        <f t="shared" si="86"/>
        <v>1</v>
      </c>
      <c r="AN260" s="354" t="b">
        <f t="shared" si="87"/>
        <v>1</v>
      </c>
    </row>
    <row r="261" spans="1:40" s="222" customFormat="1">
      <c r="A261" s="354" t="str">
        <f t="shared" ref="A261:A324" si="95">H261&amp;L261</f>
        <v>CB07D01550044709</v>
      </c>
      <c r="B261" s="354">
        <f t="shared" ref="B261:B324" si="96">R261+S261</f>
        <v>0</v>
      </c>
      <c r="C261" s="354">
        <f t="shared" ref="C261:C324" si="97">T261+U261</f>
        <v>0</v>
      </c>
      <c r="D261" s="222" t="str">
        <f t="shared" ref="D261:D324" si="98">LEFT(H261,2)</f>
        <v>CB</v>
      </c>
      <c r="E261" s="222" t="str">
        <f t="shared" ref="E261:E324" si="99">MID(H261,3,2)</f>
        <v>07</v>
      </c>
      <c r="F261" s="222" t="str">
        <f t="shared" ref="F261:F324" si="100">MID(H261,5,1)</f>
        <v>D</v>
      </c>
      <c r="G261" s="355" t="str">
        <f t="shared" ref="G261:G324" si="101">RIGHT(H261,2)</f>
        <v>01</v>
      </c>
      <c r="H261" s="357" t="s">
        <v>610</v>
      </c>
      <c r="I261" s="232" t="s">
        <v>3522</v>
      </c>
      <c r="J261" s="233">
        <v>46275</v>
      </c>
      <c r="K261" s="233">
        <v>47729</v>
      </c>
      <c r="L261" s="234">
        <v>550044709</v>
      </c>
      <c r="M261" s="357" t="str">
        <f>IF(ISNA(VLOOKUP(L261,'MASTER DATA'!$A$1:$B$192,2,0)),"",VLOOKUP(L261,'MASTER DATA'!$A$1:$B$192,2,0))</f>
        <v>Adv4TAX5Sc10W30SLMB_12*0.8L_A04W</v>
      </c>
      <c r="N261" s="357">
        <v>0</v>
      </c>
      <c r="O261" s="232">
        <f t="shared" ref="O261:O324" si="102">(V261-P261)/Q261</f>
        <v>0</v>
      </c>
      <c r="P261" s="232">
        <f t="shared" ref="P261:P324" si="103">MOD(V261,Q261)</f>
        <v>0</v>
      </c>
      <c r="Q261" s="232">
        <f>VLOOKUP(L261,'MASTER DATA'!$A$1:$E$192,5,0)</f>
        <v>48</v>
      </c>
      <c r="R261" s="295">
        <f>SUMIF('picking of the day'!$H$4:$H$358,WMS!H261&amp;WMS!L261,'picking of the day'!$E$4:$E$358)</f>
        <v>0</v>
      </c>
      <c r="U261" s="358">
        <f>IF(ISNA(VLOOKUP(H261,'data putaway'!$A$1:$E$530,3,0)),0,VLOOKUP(H261,'data putaway'!$A$1:$E$530,3,0))</f>
        <v>0</v>
      </c>
      <c r="V261" s="222">
        <f t="shared" ref="V261:V324" si="104">(N261+T261+U261)-(R261+S261)</f>
        <v>0</v>
      </c>
      <c r="W261" s="358">
        <f>IF(ISNA(VLOOKUP(H261,'data putaway'!$A$1:$E$530,2,0)),0,VLOOKUP(H261,'data putaway'!$A$1:$E$530,2,0))</f>
        <v>0</v>
      </c>
      <c r="X261" s="222" t="b">
        <f t="shared" ref="X261:X324" si="105">W261=L261</f>
        <v>0</v>
      </c>
      <c r="Y261" s="222">
        <f>IF(ISNA(VLOOKUP(H261,'data putaway'!$A$1:$E$530,4,0)),0,VLOOKUP(H261,'data putaway'!$A$1:$E$530,4,0))</f>
        <v>0</v>
      </c>
      <c r="Z261" s="359">
        <f>IF(ISNA(VLOOKUP(H261,'data putaway'!$A$1:$E$530,5,0)),0,VLOOKUP(H261,'data putaway'!$A$1:$E$530,5,0))</f>
        <v>0</v>
      </c>
      <c r="AA261" s="222" t="b">
        <f t="shared" ref="AA261:AA324" si="106">Y261=I261</f>
        <v>0</v>
      </c>
      <c r="AB261" s="222" t="b">
        <f t="shared" ref="AB261:AB324" si="107">Z261=K261</f>
        <v>0</v>
      </c>
      <c r="AC261" s="360" t="str">
        <f t="shared" ref="AC261:AC324" ca="1" si="108">IF(J261="","",DATEDIF(J261,NOW(),"ym")&amp;" Month"&amp;",  "&amp;DATEDIF(J261,NOW(),"md")&amp;" Days")</f>
        <v>0 Month,  8 Days</v>
      </c>
      <c r="AD261" s="358" t="str">
        <f t="shared" ca="1" si="88"/>
        <v>3 Year, 11 Month, 16 Days</v>
      </c>
      <c r="AE261" s="358">
        <f t="shared" ref="AE261:AE324" si="109">N261+U261</f>
        <v>0</v>
      </c>
      <c r="AF261" s="358">
        <f t="shared" ref="AF261:AF324" si="110">IF(V261&gt;0,1,0)</f>
        <v>0</v>
      </c>
      <c r="AG261" s="222" t="str">
        <f t="shared" ref="AG261:AG324" si="111">D261&amp;E261</f>
        <v>CB07</v>
      </c>
      <c r="AH261" s="358">
        <f>IF(ISNA(VLOOKUP(L261,'MASTER DATA'!$A$1:$F$192,6,0)),0,VLOOKUP(L261,'MASTER DATA'!$A$1:$F$192,6,0))*AE261</f>
        <v>0</v>
      </c>
      <c r="AI261" s="222" t="str">
        <f>VLOOKUP($D261,'warehouse mapping'!$AN$7:$AO$17,2,0)</f>
        <v>Aktif</v>
      </c>
      <c r="AJ261" s="358">
        <f t="shared" ref="AJ261:AJ324" si="112">IF(AF261=0,1,0)</f>
        <v>1</v>
      </c>
      <c r="AK261" s="222" t="str">
        <f t="shared" ref="AK261:AK324" si="113">IF(AND(AJ261=1,AI261="aktif"),D261,"")</f>
        <v>CB</v>
      </c>
      <c r="AL261" s="222" t="s">
        <v>170</v>
      </c>
      <c r="AM261" s="222">
        <f t="shared" ref="AM261:AM324" si="114">COUNTIF($H$5:$H$2564,H261)</f>
        <v>1</v>
      </c>
      <c r="AN261" s="222" t="b">
        <f t="shared" si="87"/>
        <v>1</v>
      </c>
    </row>
    <row r="262" spans="1:40" s="222" customFormat="1">
      <c r="A262" s="354" t="str">
        <f t="shared" si="95"/>
        <v>CB07D02550062460</v>
      </c>
      <c r="B262" s="354">
        <f t="shared" si="96"/>
        <v>0</v>
      </c>
      <c r="C262" s="354">
        <f t="shared" si="97"/>
        <v>0</v>
      </c>
      <c r="D262" s="222" t="str">
        <f t="shared" si="98"/>
        <v>CB</v>
      </c>
      <c r="E262" s="222" t="str">
        <f t="shared" si="99"/>
        <v>07</v>
      </c>
      <c r="F262" s="222" t="str">
        <f t="shared" si="100"/>
        <v>D</v>
      </c>
      <c r="G262" s="355" t="str">
        <f t="shared" si="101"/>
        <v>02</v>
      </c>
      <c r="H262" s="357" t="s">
        <v>611</v>
      </c>
      <c r="I262" s="357" t="s">
        <v>3315</v>
      </c>
      <c r="J262" s="361">
        <v>46270</v>
      </c>
      <c r="K262" s="361">
        <v>47713</v>
      </c>
      <c r="L262" s="295">
        <v>550062460</v>
      </c>
      <c r="M262" s="357" t="str">
        <f>IF(ISNA(VLOOKUP(L262,'MASTER DATA'!$A$1:$B$192,2,0)),"",VLOOKUP(L262,'MASTER DATA'!$A$1:$B$192,2,0))</f>
        <v>Advan4TAX710W40SNMA2_12*1L_A04W</v>
      </c>
      <c r="N262" s="357">
        <v>0</v>
      </c>
      <c r="O262" s="232">
        <f t="shared" si="102"/>
        <v>0</v>
      </c>
      <c r="P262" s="232">
        <f t="shared" si="103"/>
        <v>0</v>
      </c>
      <c r="Q262" s="232">
        <f>VLOOKUP(L262,'MASTER DATA'!$A$1:$E$192,5,0)</f>
        <v>44</v>
      </c>
      <c r="R262" s="295">
        <f>SUMIF('picking of the day'!$H$4:$H$358,WMS!H262&amp;WMS!L262,'picking of the day'!$E$4:$E$358)</f>
        <v>0</v>
      </c>
      <c r="U262" s="358">
        <f>IF(ISNA(VLOOKUP(H262,'data putaway'!$A$1:$E$530,3,0)),0,VLOOKUP(H262,'data putaway'!$A$1:$E$530,3,0))</f>
        <v>0</v>
      </c>
      <c r="V262" s="222">
        <f t="shared" si="104"/>
        <v>0</v>
      </c>
      <c r="W262" s="358">
        <f>IF(ISNA(VLOOKUP(H262,'data putaway'!$A$1:$E$530,2,0)),0,VLOOKUP(H262,'data putaway'!$A$1:$E$530,2,0))</f>
        <v>0</v>
      </c>
      <c r="X262" s="222" t="b">
        <f t="shared" si="105"/>
        <v>0</v>
      </c>
      <c r="Y262" s="222">
        <f>IF(ISNA(VLOOKUP(H262,'data putaway'!$A$1:$E$530,4,0)),0,VLOOKUP(H262,'data putaway'!$A$1:$E$530,4,0))</f>
        <v>0</v>
      </c>
      <c r="Z262" s="359">
        <f>IF(ISNA(VLOOKUP(H262,'data putaway'!$A$1:$E$530,5,0)),0,VLOOKUP(H262,'data putaway'!$A$1:$E$530,5,0))</f>
        <v>0</v>
      </c>
      <c r="AA262" s="222" t="b">
        <f t="shared" si="106"/>
        <v>0</v>
      </c>
      <c r="AB262" s="222" t="b">
        <f t="shared" si="107"/>
        <v>0</v>
      </c>
      <c r="AC262" s="360" t="str">
        <f t="shared" ca="1" si="108"/>
        <v>0 Month,  13 Days</v>
      </c>
      <c r="AD262" s="358" t="str">
        <f t="shared" ca="1" si="88"/>
        <v>3 Year, 11 Month, 0 Days</v>
      </c>
      <c r="AE262" s="358">
        <f t="shared" si="109"/>
        <v>0</v>
      </c>
      <c r="AF262" s="358">
        <f t="shared" si="110"/>
        <v>0</v>
      </c>
      <c r="AG262" s="222" t="str">
        <f t="shared" si="111"/>
        <v>CB07</v>
      </c>
      <c r="AH262" s="358">
        <f>IF(ISNA(VLOOKUP(L262,'MASTER DATA'!$A$1:$F$192,6,0)),0,VLOOKUP(L262,'MASTER DATA'!$A$1:$F$192,6,0))*AE262</f>
        <v>0</v>
      </c>
      <c r="AI262" s="222" t="str">
        <f>VLOOKUP($D262,'warehouse mapping'!$AN$7:$AO$17,2,0)</f>
        <v>Aktif</v>
      </c>
      <c r="AJ262" s="358">
        <f t="shared" si="112"/>
        <v>1</v>
      </c>
      <c r="AK262" s="222" t="str">
        <f t="shared" si="113"/>
        <v>CB</v>
      </c>
      <c r="AL262" s="222" t="s">
        <v>170</v>
      </c>
      <c r="AM262" s="222">
        <f t="shared" si="114"/>
        <v>1</v>
      </c>
      <c r="AN262" s="222" t="b">
        <f t="shared" ref="AN262:AN325" si="115">ISNUMBER(V262)</f>
        <v>1</v>
      </c>
    </row>
    <row r="263" spans="1:40" s="222" customFormat="1">
      <c r="A263" s="354" t="str">
        <f t="shared" si="95"/>
        <v>CB07E01550062460</v>
      </c>
      <c r="B263" s="354">
        <f t="shared" si="96"/>
        <v>0</v>
      </c>
      <c r="C263" s="354">
        <f t="shared" si="97"/>
        <v>0</v>
      </c>
      <c r="D263" s="222" t="str">
        <f t="shared" si="98"/>
        <v>CB</v>
      </c>
      <c r="E263" s="222" t="str">
        <f t="shared" si="99"/>
        <v>07</v>
      </c>
      <c r="F263" s="222" t="str">
        <f t="shared" si="100"/>
        <v>E</v>
      </c>
      <c r="G263" s="355" t="str">
        <f t="shared" si="101"/>
        <v>01</v>
      </c>
      <c r="H263" s="357" t="s">
        <v>612</v>
      </c>
      <c r="I263" s="357" t="s">
        <v>3315</v>
      </c>
      <c r="J263" s="361">
        <v>46270</v>
      </c>
      <c r="K263" s="361">
        <v>47713</v>
      </c>
      <c r="L263" s="295">
        <v>550062460</v>
      </c>
      <c r="M263" s="357" t="str">
        <f>IF(ISNA(VLOOKUP(L263,'MASTER DATA'!$A$1:$B$192,2,0)),"",VLOOKUP(L263,'MASTER DATA'!$A$1:$B$192,2,0))</f>
        <v>Advan4TAX710W40SNMA2_12*1L_A04W</v>
      </c>
      <c r="N263" s="357">
        <v>0</v>
      </c>
      <c r="O263" s="232">
        <f t="shared" si="102"/>
        <v>0</v>
      </c>
      <c r="P263" s="232">
        <f t="shared" si="103"/>
        <v>0</v>
      </c>
      <c r="Q263" s="232">
        <f>VLOOKUP(L263,'MASTER DATA'!$A$1:$E$192,5,0)</f>
        <v>44</v>
      </c>
      <c r="R263" s="295">
        <f>SUMIF('picking of the day'!$H$4:$H$358,WMS!H263&amp;WMS!L263,'picking of the day'!$E$4:$E$358)</f>
        <v>0</v>
      </c>
      <c r="U263" s="358">
        <f>IF(ISNA(VLOOKUP(H263,'data putaway'!$A$1:$E$530,3,0)),0,VLOOKUP(H263,'data putaway'!$A$1:$E$530,3,0))</f>
        <v>0</v>
      </c>
      <c r="V263" s="222">
        <f t="shared" si="104"/>
        <v>0</v>
      </c>
      <c r="W263" s="358">
        <f>IF(ISNA(VLOOKUP(H263,'data putaway'!$A$1:$E$530,2,0)),0,VLOOKUP(H263,'data putaway'!$A$1:$E$530,2,0))</f>
        <v>0</v>
      </c>
      <c r="X263" s="222" t="b">
        <f t="shared" si="105"/>
        <v>0</v>
      </c>
      <c r="Y263" s="222">
        <f>IF(ISNA(VLOOKUP(H263,'data putaway'!$A$1:$E$530,4,0)),0,VLOOKUP(H263,'data putaway'!$A$1:$E$530,4,0))</f>
        <v>0</v>
      </c>
      <c r="Z263" s="359">
        <f>IF(ISNA(VLOOKUP(H263,'data putaway'!$A$1:$E$530,5,0)),0,VLOOKUP(H263,'data putaway'!$A$1:$E$530,5,0))</f>
        <v>0</v>
      </c>
      <c r="AA263" s="222" t="b">
        <f t="shared" si="106"/>
        <v>0</v>
      </c>
      <c r="AB263" s="222" t="b">
        <f t="shared" si="107"/>
        <v>0</v>
      </c>
      <c r="AC263" s="360" t="str">
        <f t="shared" ca="1" si="108"/>
        <v>0 Month,  13 Days</v>
      </c>
      <c r="AD263" s="358" t="str">
        <f t="shared" ca="1" si="88"/>
        <v>3 Year, 11 Month, 0 Days</v>
      </c>
      <c r="AE263" s="358">
        <f t="shared" si="109"/>
        <v>0</v>
      </c>
      <c r="AF263" s="358">
        <f t="shared" si="110"/>
        <v>0</v>
      </c>
      <c r="AG263" s="222" t="str">
        <f t="shared" si="111"/>
        <v>CB07</v>
      </c>
      <c r="AH263" s="358">
        <f>IF(ISNA(VLOOKUP(L263,'MASTER DATA'!$A$1:$F$192,6,0)),0,VLOOKUP(L263,'MASTER DATA'!$A$1:$F$192,6,0))*AE263</f>
        <v>0</v>
      </c>
      <c r="AI263" s="222" t="str">
        <f>VLOOKUP($D263,'warehouse mapping'!$AN$7:$AO$17,2,0)</f>
        <v>Aktif</v>
      </c>
      <c r="AJ263" s="358">
        <f t="shared" si="112"/>
        <v>1</v>
      </c>
      <c r="AK263" s="222" t="str">
        <f t="shared" si="113"/>
        <v>CB</v>
      </c>
      <c r="AL263" s="222" t="s">
        <v>170</v>
      </c>
      <c r="AM263" s="222">
        <f t="shared" si="114"/>
        <v>1</v>
      </c>
      <c r="AN263" s="222" t="b">
        <f t="shared" si="115"/>
        <v>1</v>
      </c>
    </row>
    <row r="264" spans="1:40" s="222" customFormat="1">
      <c r="A264" s="354" t="str">
        <f t="shared" si="95"/>
        <v>CB07E02550062460</v>
      </c>
      <c r="B264" s="354">
        <f t="shared" si="96"/>
        <v>0</v>
      </c>
      <c r="C264" s="354">
        <f t="shared" si="97"/>
        <v>0</v>
      </c>
      <c r="D264" s="222" t="str">
        <f t="shared" si="98"/>
        <v>CB</v>
      </c>
      <c r="E264" s="222" t="str">
        <f t="shared" si="99"/>
        <v>07</v>
      </c>
      <c r="F264" s="222" t="str">
        <f t="shared" si="100"/>
        <v>E</v>
      </c>
      <c r="G264" s="355" t="str">
        <f t="shared" si="101"/>
        <v>02</v>
      </c>
      <c r="H264" s="357" t="s">
        <v>613</v>
      </c>
      <c r="I264" s="357" t="s">
        <v>3315</v>
      </c>
      <c r="J264" s="361">
        <v>46270</v>
      </c>
      <c r="K264" s="361">
        <v>47713</v>
      </c>
      <c r="L264" s="295">
        <v>550062460</v>
      </c>
      <c r="M264" s="357" t="str">
        <f>IF(ISNA(VLOOKUP(L264,'MASTER DATA'!$A$1:$B$192,2,0)),"",VLOOKUP(L264,'MASTER DATA'!$A$1:$B$192,2,0))</f>
        <v>Advan4TAX710W40SNMA2_12*1L_A04W</v>
      </c>
      <c r="N264" s="357">
        <v>44</v>
      </c>
      <c r="O264" s="232">
        <f t="shared" si="102"/>
        <v>1</v>
      </c>
      <c r="P264" s="232">
        <f t="shared" si="103"/>
        <v>0</v>
      </c>
      <c r="Q264" s="232">
        <f>VLOOKUP(L264,'MASTER DATA'!$A$1:$E$192,5,0)</f>
        <v>44</v>
      </c>
      <c r="R264" s="295">
        <f>SUMIF('picking of the day'!$H$4:$H$358,WMS!H264&amp;WMS!L264,'picking of the day'!$E$4:$E$358)</f>
        <v>0</v>
      </c>
      <c r="U264" s="358">
        <f>IF(ISNA(VLOOKUP(H264,'data putaway'!$A$1:$E$530,3,0)),0,VLOOKUP(H264,'data putaway'!$A$1:$E$530,3,0))</f>
        <v>0</v>
      </c>
      <c r="V264" s="222">
        <f t="shared" si="104"/>
        <v>44</v>
      </c>
      <c r="W264" s="358">
        <f>IF(ISNA(VLOOKUP(H264,'data putaway'!$A$1:$E$530,2,0)),0,VLOOKUP(H264,'data putaway'!$A$1:$E$530,2,0))</f>
        <v>0</v>
      </c>
      <c r="X264" s="222" t="b">
        <f t="shared" si="105"/>
        <v>0</v>
      </c>
      <c r="Y264" s="222">
        <f>IF(ISNA(VLOOKUP(H264,'data putaway'!$A$1:$E$530,4,0)),0,VLOOKUP(H264,'data putaway'!$A$1:$E$530,4,0))</f>
        <v>0</v>
      </c>
      <c r="Z264" s="359">
        <f>IF(ISNA(VLOOKUP(H264,'data putaway'!$A$1:$E$530,5,0)),0,VLOOKUP(H264,'data putaway'!$A$1:$E$530,5,0))</f>
        <v>0</v>
      </c>
      <c r="AA264" s="222" t="b">
        <f t="shared" si="106"/>
        <v>0</v>
      </c>
      <c r="AB264" s="222" t="b">
        <f t="shared" si="107"/>
        <v>0</v>
      </c>
      <c r="AC264" s="360" t="str">
        <f t="shared" ca="1" si="108"/>
        <v>0 Month,  13 Days</v>
      </c>
      <c r="AD264" s="358" t="str">
        <f t="shared" ca="1" si="88"/>
        <v>3 Year, 11 Month, 0 Days</v>
      </c>
      <c r="AE264" s="358">
        <f t="shared" si="109"/>
        <v>44</v>
      </c>
      <c r="AF264" s="358">
        <f t="shared" si="110"/>
        <v>1</v>
      </c>
      <c r="AG264" s="222" t="str">
        <f t="shared" si="111"/>
        <v>CB07</v>
      </c>
      <c r="AH264" s="358">
        <f>IF(ISNA(VLOOKUP(L264,'MASTER DATA'!$A$1:$F$192,6,0)),0,VLOOKUP(L264,'MASTER DATA'!$A$1:$F$192,6,0))*AE264</f>
        <v>528</v>
      </c>
      <c r="AI264" s="222" t="str">
        <f>VLOOKUP($D264,'warehouse mapping'!$AN$7:$AO$17,2,0)</f>
        <v>Aktif</v>
      </c>
      <c r="AJ264" s="358">
        <f t="shared" si="112"/>
        <v>0</v>
      </c>
      <c r="AK264" s="222" t="str">
        <f t="shared" si="113"/>
        <v/>
      </c>
      <c r="AL264" s="222" t="s">
        <v>170</v>
      </c>
      <c r="AM264" s="222">
        <f t="shared" si="114"/>
        <v>1</v>
      </c>
      <c r="AN264" s="222" t="b">
        <f t="shared" si="115"/>
        <v>1</v>
      </c>
    </row>
    <row r="265" spans="1:40" s="354" customFormat="1">
      <c r="A265" s="354" t="str">
        <f t="shared" si="95"/>
        <v>CB08A01550024953</v>
      </c>
      <c r="B265" s="354">
        <f t="shared" si="96"/>
        <v>0</v>
      </c>
      <c r="C265" s="354">
        <f t="shared" si="97"/>
        <v>0</v>
      </c>
      <c r="D265" s="354" t="str">
        <f t="shared" si="98"/>
        <v>CB</v>
      </c>
      <c r="E265" s="354" t="str">
        <f t="shared" si="99"/>
        <v>08</v>
      </c>
      <c r="F265" s="354" t="str">
        <f t="shared" si="100"/>
        <v>A</v>
      </c>
      <c r="G265" s="355" t="str">
        <f t="shared" si="101"/>
        <v>01</v>
      </c>
      <c r="H265" s="232" t="s">
        <v>614</v>
      </c>
      <c r="I265" s="232">
        <v>12645214</v>
      </c>
      <c r="J265" s="233">
        <v>46190</v>
      </c>
      <c r="K265" s="233">
        <v>47593</v>
      </c>
      <c r="L265" s="234">
        <v>550024953</v>
      </c>
      <c r="M265" s="232" t="str">
        <f>IF(ISNA(VLOOKUP(L265,'MASTER DATA'!$A$1:$B$192,2,0)),"",VLOOKUP(L265,'MASTER DATA'!$A$1:$B$192,2,0))</f>
        <v>Corena S4 R 68_1*209L_A227</v>
      </c>
      <c r="N265" s="232">
        <v>2</v>
      </c>
      <c r="O265" s="232">
        <f t="shared" si="102"/>
        <v>0</v>
      </c>
      <c r="P265" s="232">
        <f t="shared" si="103"/>
        <v>2</v>
      </c>
      <c r="Q265" s="232">
        <f>VLOOKUP(L265,'MASTER DATA'!$A$1:$E$192,5,0)</f>
        <v>4</v>
      </c>
      <c r="R265" s="234">
        <f>SUMIF('picking of the day'!$H$4:$H$358,WMS!H265&amp;WMS!L265,'picking of the day'!$E$4:$E$358)</f>
        <v>0</v>
      </c>
      <c r="U265" s="114">
        <f>IF(ISNA(VLOOKUP(H265,'data putaway'!$A$1:$E$530,3,0)),0,VLOOKUP(H265,'data putaway'!$A$1:$E$530,3,0))</f>
        <v>0</v>
      </c>
      <c r="V265" s="354">
        <f t="shared" si="104"/>
        <v>2</v>
      </c>
      <c r="W265" s="114">
        <f>IF(ISNA(VLOOKUP(H265,'data putaway'!$A$1:$E$530,2,0)),0,VLOOKUP(H265,'data putaway'!$A$1:$E$530,2,0))</f>
        <v>0</v>
      </c>
      <c r="X265" s="354" t="b">
        <f t="shared" si="105"/>
        <v>0</v>
      </c>
      <c r="Y265" s="354">
        <f>IF(ISNA(VLOOKUP(H265,'data putaway'!$A$1:$E$530,4,0)),0,VLOOKUP(H265,'data putaway'!$A$1:$E$530,4,0))</f>
        <v>0</v>
      </c>
      <c r="Z265" s="113">
        <f>IF(ISNA(VLOOKUP(H265,'data putaway'!$A$1:$E$530,5,0)),0,VLOOKUP(H265,'data putaway'!$A$1:$E$530,5,0))</f>
        <v>0</v>
      </c>
      <c r="AA265" s="354" t="b">
        <f t="shared" si="106"/>
        <v>0</v>
      </c>
      <c r="AB265" s="354" t="b">
        <f t="shared" si="107"/>
        <v>0</v>
      </c>
      <c r="AC265" s="356" t="str">
        <f t="shared" ca="1" si="108"/>
        <v>3 Month,  1 Days</v>
      </c>
      <c r="AD265" s="114" t="str">
        <f t="shared" ca="1" si="88"/>
        <v>3 Year, 7 Month, 2 Days</v>
      </c>
      <c r="AE265" s="114">
        <f t="shared" si="109"/>
        <v>2</v>
      </c>
      <c r="AF265" s="114">
        <f t="shared" si="110"/>
        <v>1</v>
      </c>
      <c r="AG265" s="354" t="str">
        <f t="shared" si="111"/>
        <v>CB08</v>
      </c>
      <c r="AH265" s="114">
        <f>IF(ISNA(VLOOKUP(L265,'MASTER DATA'!$A$1:$F$192,6,0)),0,VLOOKUP(L265,'MASTER DATA'!$A$1:$F$192,6,0))*AE265</f>
        <v>418</v>
      </c>
      <c r="AI265" s="354" t="str">
        <f>VLOOKUP($D265,'warehouse mapping'!$AN$7:$AO$17,2,0)</f>
        <v>Aktif</v>
      </c>
      <c r="AJ265" s="114">
        <f t="shared" si="112"/>
        <v>0</v>
      </c>
      <c r="AK265" s="354" t="str">
        <f t="shared" si="113"/>
        <v/>
      </c>
      <c r="AL265" s="354" t="s">
        <v>3206</v>
      </c>
      <c r="AM265" s="354">
        <f t="shared" si="114"/>
        <v>1</v>
      </c>
      <c r="AN265" s="354" t="b">
        <f t="shared" si="115"/>
        <v>1</v>
      </c>
    </row>
    <row r="266" spans="1:40" s="354" customFormat="1">
      <c r="A266" s="354" t="str">
        <f t="shared" si="95"/>
        <v>CB08A02550024992</v>
      </c>
      <c r="B266" s="354">
        <f t="shared" si="96"/>
        <v>0</v>
      </c>
      <c r="C266" s="354">
        <f t="shared" si="97"/>
        <v>0</v>
      </c>
      <c r="D266" s="354" t="str">
        <f t="shared" si="98"/>
        <v>CB</v>
      </c>
      <c r="E266" s="354" t="str">
        <f t="shared" si="99"/>
        <v>08</v>
      </c>
      <c r="F266" s="354" t="str">
        <f t="shared" si="100"/>
        <v>A</v>
      </c>
      <c r="G266" s="355" t="str">
        <f t="shared" si="101"/>
        <v>02</v>
      </c>
      <c r="H266" s="232" t="s">
        <v>615</v>
      </c>
      <c r="I266" s="232">
        <v>12605373</v>
      </c>
      <c r="J266" s="233">
        <v>46121</v>
      </c>
      <c r="K266" s="233">
        <v>47510</v>
      </c>
      <c r="L266" s="234">
        <v>550024992</v>
      </c>
      <c r="M266" s="232" t="str">
        <f>IF(ISNA(VLOOKUP(L266,'MASTER DATA'!$A$1:$B$192,2,0)),"",VLOOKUP(L266,'MASTER DATA'!$A$1:$B$192,2,0))</f>
        <v>Corena S2 P 100_1*209L_A227</v>
      </c>
      <c r="N266" s="232">
        <v>1</v>
      </c>
      <c r="O266" s="232">
        <f t="shared" si="102"/>
        <v>0</v>
      </c>
      <c r="P266" s="232">
        <f t="shared" si="103"/>
        <v>1</v>
      </c>
      <c r="Q266" s="232">
        <f>VLOOKUP(L266,'MASTER DATA'!$A$1:$E$192,5,0)</f>
        <v>4</v>
      </c>
      <c r="R266" s="234">
        <f>SUMIF('picking of the day'!$H$4:$H$358,WMS!H266&amp;WMS!L266,'picking of the day'!$E$4:$E$358)</f>
        <v>0</v>
      </c>
      <c r="U266" s="114">
        <f>IF(ISNA(VLOOKUP(H266,'data putaway'!$A$1:$E$530,3,0)),0,VLOOKUP(H266,'data putaway'!$A$1:$E$530,3,0))</f>
        <v>0</v>
      </c>
      <c r="V266" s="354">
        <f t="shared" si="104"/>
        <v>1</v>
      </c>
      <c r="W266" s="114">
        <f>IF(ISNA(VLOOKUP(H266,'data putaway'!$A$1:$E$530,2,0)),0,VLOOKUP(H266,'data putaway'!$A$1:$E$530,2,0))</f>
        <v>0</v>
      </c>
      <c r="X266" s="354" t="b">
        <f t="shared" si="105"/>
        <v>0</v>
      </c>
      <c r="Y266" s="354">
        <f>IF(ISNA(VLOOKUP(H266,'data putaway'!$A$1:$E$530,4,0)),0,VLOOKUP(H266,'data putaway'!$A$1:$E$530,4,0))</f>
        <v>0</v>
      </c>
      <c r="Z266" s="113">
        <f>IF(ISNA(VLOOKUP(H266,'data putaway'!$A$1:$E$530,5,0)),0,VLOOKUP(H266,'data putaway'!$A$1:$E$530,5,0))</f>
        <v>0</v>
      </c>
      <c r="AA266" s="354" t="b">
        <f t="shared" si="106"/>
        <v>0</v>
      </c>
      <c r="AB266" s="354" t="b">
        <f t="shared" si="107"/>
        <v>0</v>
      </c>
      <c r="AC266" s="356" t="str">
        <f t="shared" ca="1" si="108"/>
        <v>5 Month,  9 Days</v>
      </c>
      <c r="AD266" s="114" t="str">
        <f t="shared" ca="1" si="88"/>
        <v>3 Year, 4 Month, 9 Days</v>
      </c>
      <c r="AE266" s="114">
        <f t="shared" si="109"/>
        <v>1</v>
      </c>
      <c r="AF266" s="114">
        <f t="shared" si="110"/>
        <v>1</v>
      </c>
      <c r="AG266" s="354" t="str">
        <f t="shared" si="111"/>
        <v>CB08</v>
      </c>
      <c r="AH266" s="114">
        <f>IF(ISNA(VLOOKUP(L266,'MASTER DATA'!$A$1:$F$192,6,0)),0,VLOOKUP(L266,'MASTER DATA'!$A$1:$F$192,6,0))*AE266</f>
        <v>209</v>
      </c>
      <c r="AI266" s="354" t="str">
        <f>VLOOKUP($D266,'warehouse mapping'!$AN$7:$AO$17,2,0)</f>
        <v>Aktif</v>
      </c>
      <c r="AJ266" s="114">
        <f t="shared" si="112"/>
        <v>0</v>
      </c>
      <c r="AK266" s="354" t="str">
        <f t="shared" si="113"/>
        <v/>
      </c>
      <c r="AL266" s="354" t="s">
        <v>3206</v>
      </c>
      <c r="AM266" s="354">
        <f t="shared" si="114"/>
        <v>1</v>
      </c>
      <c r="AN266" s="354" t="b">
        <f t="shared" si="115"/>
        <v>1</v>
      </c>
    </row>
    <row r="267" spans="1:40" s="354" customFormat="1">
      <c r="A267" s="354" t="str">
        <f t="shared" si="95"/>
        <v>CB08B01550027259</v>
      </c>
      <c r="B267" s="354">
        <f t="shared" si="96"/>
        <v>0</v>
      </c>
      <c r="C267" s="354">
        <f t="shared" si="97"/>
        <v>0</v>
      </c>
      <c r="D267" s="354" t="str">
        <f t="shared" si="98"/>
        <v>CB</v>
      </c>
      <c r="E267" s="354" t="str">
        <f t="shared" si="99"/>
        <v>08</v>
      </c>
      <c r="F267" s="354" t="str">
        <f t="shared" si="100"/>
        <v>B</v>
      </c>
      <c r="G267" s="355" t="str">
        <f t="shared" si="101"/>
        <v>01</v>
      </c>
      <c r="H267" s="232" t="s">
        <v>616</v>
      </c>
      <c r="I267" s="232" t="s">
        <v>3242</v>
      </c>
      <c r="J267" s="233">
        <v>46254</v>
      </c>
      <c r="K267" s="233">
        <v>47689</v>
      </c>
      <c r="L267" s="234">
        <v>550027259</v>
      </c>
      <c r="M267" s="232" t="str">
        <f>IF(ISNA(VLOOKUP(L267,'MASTER DATA'!$A$1:$B$192,2,0)),"",VLOOKUP(L267,'MASTER DATA'!$A$1:$B$192,2,0))</f>
        <v>Gadus S2 V220 2_1*770kg_A227</v>
      </c>
      <c r="N267" s="232">
        <v>1</v>
      </c>
      <c r="O267" s="232">
        <f t="shared" si="102"/>
        <v>1</v>
      </c>
      <c r="P267" s="232">
        <f t="shared" si="103"/>
        <v>0</v>
      </c>
      <c r="Q267" s="232">
        <f>VLOOKUP(L267,'MASTER DATA'!$A$1:$E$192,5,0)</f>
        <v>1</v>
      </c>
      <c r="R267" s="234">
        <f>SUMIF('picking of the day'!$H$4:$H$358,WMS!H267&amp;WMS!L267,'picking of the day'!$E$4:$E$358)</f>
        <v>0</v>
      </c>
      <c r="U267" s="114">
        <f>IF(ISNA(VLOOKUP(H267,'data putaway'!$A$1:$E$530,3,0)),0,VLOOKUP(H267,'data putaway'!$A$1:$E$530,3,0))</f>
        <v>0</v>
      </c>
      <c r="V267" s="354">
        <f t="shared" si="104"/>
        <v>1</v>
      </c>
      <c r="W267" s="114">
        <f>IF(ISNA(VLOOKUP(H267,'data putaway'!$A$1:$E$530,2,0)),0,VLOOKUP(H267,'data putaway'!$A$1:$E$530,2,0))</f>
        <v>0</v>
      </c>
      <c r="X267" s="354" t="b">
        <f t="shared" si="105"/>
        <v>0</v>
      </c>
      <c r="Y267" s="354">
        <f>IF(ISNA(VLOOKUP(H267,'data putaway'!$A$1:$E$530,4,0)),0,VLOOKUP(H267,'data putaway'!$A$1:$E$530,4,0))</f>
        <v>0</v>
      </c>
      <c r="Z267" s="113">
        <f>IF(ISNA(VLOOKUP(H267,'data putaway'!$A$1:$E$530,5,0)),0,VLOOKUP(H267,'data putaway'!$A$1:$E$530,5,0))</f>
        <v>0</v>
      </c>
      <c r="AA267" s="354" t="b">
        <f t="shared" si="106"/>
        <v>0</v>
      </c>
      <c r="AB267" s="354" t="b">
        <f t="shared" si="107"/>
        <v>0</v>
      </c>
      <c r="AC267" s="356" t="str">
        <f t="shared" ca="1" si="108"/>
        <v>0 Month,  29 Days</v>
      </c>
      <c r="AD267" s="114" t="str">
        <f t="shared" ca="1" si="88"/>
        <v>3 Year, 10 Month, 7 Days</v>
      </c>
      <c r="AE267" s="114">
        <f t="shared" si="109"/>
        <v>1</v>
      </c>
      <c r="AF267" s="114">
        <f t="shared" si="110"/>
        <v>1</v>
      </c>
      <c r="AG267" s="354" t="str">
        <f t="shared" si="111"/>
        <v>CB08</v>
      </c>
      <c r="AH267" s="114">
        <f>IF(ISNA(VLOOKUP(L267,'MASTER DATA'!$A$1:$F$192,6,0)),0,VLOOKUP(L267,'MASTER DATA'!$A$1:$F$192,6,0))*AE267</f>
        <v>770</v>
      </c>
      <c r="AI267" s="354" t="str">
        <f>VLOOKUP($D267,'warehouse mapping'!$AN$7:$AO$17,2,0)</f>
        <v>Aktif</v>
      </c>
      <c r="AJ267" s="114">
        <f t="shared" si="112"/>
        <v>0</v>
      </c>
      <c r="AK267" s="354" t="str">
        <f t="shared" si="113"/>
        <v/>
      </c>
      <c r="AL267" s="354" t="s">
        <v>170</v>
      </c>
      <c r="AM267" s="354">
        <f t="shared" si="114"/>
        <v>1</v>
      </c>
      <c r="AN267" s="354" t="b">
        <f t="shared" si="115"/>
        <v>1</v>
      </c>
    </row>
    <row r="268" spans="1:40" s="354" customFormat="1">
      <c r="A268" s="354" t="str">
        <f t="shared" si="95"/>
        <v>CB08B02550027259</v>
      </c>
      <c r="B268" s="354">
        <f t="shared" si="96"/>
        <v>0</v>
      </c>
      <c r="C268" s="354">
        <f t="shared" si="97"/>
        <v>0</v>
      </c>
      <c r="D268" s="354" t="str">
        <f t="shared" si="98"/>
        <v>CB</v>
      </c>
      <c r="E268" s="354" t="str">
        <f t="shared" si="99"/>
        <v>08</v>
      </c>
      <c r="F268" s="354" t="str">
        <f t="shared" si="100"/>
        <v>B</v>
      </c>
      <c r="G268" s="355" t="str">
        <f t="shared" si="101"/>
        <v>02</v>
      </c>
      <c r="H268" s="232" t="s">
        <v>617</v>
      </c>
      <c r="I268" s="232">
        <v>12688351</v>
      </c>
      <c r="J268" s="233">
        <v>46276</v>
      </c>
      <c r="K268" s="233">
        <v>47703</v>
      </c>
      <c r="L268" s="234">
        <v>550027259</v>
      </c>
      <c r="M268" s="232" t="str">
        <f>IF(ISNA(VLOOKUP(L268,'MASTER DATA'!$A$1:$B$192,2,0)),"",VLOOKUP(L268,'MASTER DATA'!$A$1:$B$192,2,0))</f>
        <v>Gadus S2 V220 2_1*770kg_A227</v>
      </c>
      <c r="N268" s="232">
        <v>1</v>
      </c>
      <c r="O268" s="232">
        <f t="shared" si="102"/>
        <v>1</v>
      </c>
      <c r="P268" s="232">
        <f t="shared" si="103"/>
        <v>0</v>
      </c>
      <c r="Q268" s="232">
        <f>VLOOKUP(L268,'MASTER DATA'!$A$1:$E$192,5,0)</f>
        <v>1</v>
      </c>
      <c r="R268" s="234">
        <f>SUMIF('picking of the day'!$H$4:$H$358,WMS!H268&amp;WMS!L268,'picking of the day'!$E$4:$E$358)</f>
        <v>0</v>
      </c>
      <c r="U268" s="114">
        <f>IF(ISNA(VLOOKUP(H268,'data putaway'!$A$1:$E$530,3,0)),0,VLOOKUP(H268,'data putaway'!$A$1:$E$530,3,0))</f>
        <v>0</v>
      </c>
      <c r="V268" s="354">
        <f t="shared" si="104"/>
        <v>1</v>
      </c>
      <c r="W268" s="114">
        <f>IF(ISNA(VLOOKUP(H268,'data putaway'!$A$1:$E$530,2,0)),0,VLOOKUP(H268,'data putaway'!$A$1:$E$530,2,0))</f>
        <v>0</v>
      </c>
      <c r="X268" s="354" t="b">
        <f t="shared" si="105"/>
        <v>0</v>
      </c>
      <c r="Y268" s="354">
        <f>IF(ISNA(VLOOKUP(H268,'data putaway'!$A$1:$E$530,4,0)),0,VLOOKUP(H268,'data putaway'!$A$1:$E$530,4,0))</f>
        <v>0</v>
      </c>
      <c r="Z268" s="113">
        <f>IF(ISNA(VLOOKUP(H268,'data putaway'!$A$1:$E$530,5,0)),0,VLOOKUP(H268,'data putaway'!$A$1:$E$530,5,0))</f>
        <v>0</v>
      </c>
      <c r="AA268" s="354" t="b">
        <f t="shared" si="106"/>
        <v>0</v>
      </c>
      <c r="AB268" s="354" t="b">
        <f t="shared" si="107"/>
        <v>0</v>
      </c>
      <c r="AC268" s="356" t="str">
        <f t="shared" ca="1" si="108"/>
        <v>0 Month,  7 Days</v>
      </c>
      <c r="AD268" s="114" t="str">
        <f t="shared" ca="1" si="88"/>
        <v>3 Year, 10 Month, 21 Days</v>
      </c>
      <c r="AE268" s="114">
        <f t="shared" si="109"/>
        <v>1</v>
      </c>
      <c r="AF268" s="114">
        <f t="shared" si="110"/>
        <v>1</v>
      </c>
      <c r="AG268" s="354" t="str">
        <f t="shared" si="111"/>
        <v>CB08</v>
      </c>
      <c r="AH268" s="114">
        <f>IF(ISNA(VLOOKUP(L268,'MASTER DATA'!$A$1:$F$192,6,0)),0,VLOOKUP(L268,'MASTER DATA'!$A$1:$F$192,6,0))*AE268</f>
        <v>770</v>
      </c>
      <c r="AI268" s="354" t="str">
        <f>VLOOKUP($D268,'warehouse mapping'!$AN$7:$AO$17,2,0)</f>
        <v>Aktif</v>
      </c>
      <c r="AJ268" s="114">
        <f t="shared" si="112"/>
        <v>0</v>
      </c>
      <c r="AK268" s="354" t="str">
        <f t="shared" si="113"/>
        <v/>
      </c>
      <c r="AL268" s="354" t="s">
        <v>3206</v>
      </c>
      <c r="AM268" s="354">
        <f t="shared" si="114"/>
        <v>1</v>
      </c>
      <c r="AN268" s="354" t="b">
        <f t="shared" si="115"/>
        <v>1</v>
      </c>
    </row>
    <row r="269" spans="1:40" s="354" customFormat="1">
      <c r="A269" s="354" t="str">
        <f t="shared" si="95"/>
        <v>CB08C01550025043</v>
      </c>
      <c r="B269" s="354">
        <f t="shared" si="96"/>
        <v>0</v>
      </c>
      <c r="C269" s="354">
        <f t="shared" si="97"/>
        <v>0</v>
      </c>
      <c r="D269" s="354" t="str">
        <f t="shared" si="98"/>
        <v>CB</v>
      </c>
      <c r="E269" s="354" t="str">
        <f t="shared" si="99"/>
        <v>08</v>
      </c>
      <c r="F269" s="354" t="str">
        <f t="shared" si="100"/>
        <v>C</v>
      </c>
      <c r="G269" s="355" t="str">
        <f t="shared" si="101"/>
        <v>01</v>
      </c>
      <c r="H269" s="232" t="s">
        <v>618</v>
      </c>
      <c r="I269" s="232" t="s">
        <v>3516</v>
      </c>
      <c r="J269" s="233">
        <v>46272</v>
      </c>
      <c r="K269" s="233">
        <v>47703</v>
      </c>
      <c r="L269" s="234">
        <v>550025043</v>
      </c>
      <c r="M269" s="232" t="str">
        <f>IF(ISNA(VLOOKUP(L269,'MASTER DATA'!$A$1:$B$192,2,0)),"",VLOOKUP(L269,'MASTER DATA'!$A$1:$B$192,2,0))</f>
        <v>Spirax S2 A 80W-90_1*209L_A227</v>
      </c>
      <c r="N269" s="232">
        <v>0</v>
      </c>
      <c r="O269" s="232">
        <f t="shared" si="102"/>
        <v>0</v>
      </c>
      <c r="P269" s="232">
        <f t="shared" si="103"/>
        <v>0</v>
      </c>
      <c r="Q269" s="232">
        <f>VLOOKUP(L269,'MASTER DATA'!$A$1:$E$192,5,0)</f>
        <v>4</v>
      </c>
      <c r="R269" s="234">
        <f>SUMIF('picking of the day'!$H$4:$H$358,WMS!H269&amp;WMS!L269,'picking of the day'!$E$4:$E$358)</f>
        <v>0</v>
      </c>
      <c r="U269" s="114">
        <f>IF(ISNA(VLOOKUP(H269,'data putaway'!$A$1:$E$530,3,0)),0,VLOOKUP(H269,'data putaway'!$A$1:$E$530,3,0))</f>
        <v>0</v>
      </c>
      <c r="V269" s="354">
        <f t="shared" si="104"/>
        <v>0</v>
      </c>
      <c r="W269" s="114">
        <f>IF(ISNA(VLOOKUP(H269,'data putaway'!$A$1:$E$530,2,0)),0,VLOOKUP(H269,'data putaway'!$A$1:$E$530,2,0))</f>
        <v>0</v>
      </c>
      <c r="X269" s="354" t="b">
        <f t="shared" si="105"/>
        <v>0</v>
      </c>
      <c r="Y269" s="354">
        <f>IF(ISNA(VLOOKUP(H269,'data putaway'!$A$1:$E$530,4,0)),0,VLOOKUP(H269,'data putaway'!$A$1:$E$530,4,0))</f>
        <v>0</v>
      </c>
      <c r="Z269" s="113">
        <f>IF(ISNA(VLOOKUP(H269,'data putaway'!$A$1:$E$530,5,0)),0,VLOOKUP(H269,'data putaway'!$A$1:$E$530,5,0))</f>
        <v>0</v>
      </c>
      <c r="AA269" s="354" t="b">
        <f t="shared" si="106"/>
        <v>0</v>
      </c>
      <c r="AB269" s="354" t="b">
        <f t="shared" si="107"/>
        <v>0</v>
      </c>
      <c r="AC269" s="356" t="str">
        <f t="shared" ca="1" si="108"/>
        <v>0 Month,  11 Days</v>
      </c>
      <c r="AD269" s="114" t="str">
        <f t="shared" ca="1" si="88"/>
        <v>3 Year, 10 Month, 21 Days</v>
      </c>
      <c r="AE269" s="114">
        <f t="shared" si="109"/>
        <v>0</v>
      </c>
      <c r="AF269" s="114">
        <f t="shared" si="110"/>
        <v>0</v>
      </c>
      <c r="AG269" s="354" t="str">
        <f t="shared" si="111"/>
        <v>CB08</v>
      </c>
      <c r="AH269" s="114">
        <f>IF(ISNA(VLOOKUP(L269,'MASTER DATA'!$A$1:$F$192,6,0)),0,VLOOKUP(L269,'MASTER DATA'!$A$1:$F$192,6,0))*AE269</f>
        <v>0</v>
      </c>
      <c r="AI269" s="354" t="str">
        <f>VLOOKUP($D269,'warehouse mapping'!$AN$7:$AO$17,2,0)</f>
        <v>Aktif</v>
      </c>
      <c r="AJ269" s="114">
        <f t="shared" si="112"/>
        <v>1</v>
      </c>
      <c r="AK269" s="354" t="str">
        <f t="shared" si="113"/>
        <v>CB</v>
      </c>
      <c r="AL269" s="354" t="s">
        <v>3206</v>
      </c>
      <c r="AM269" s="354">
        <f t="shared" si="114"/>
        <v>1</v>
      </c>
      <c r="AN269" s="354" t="b">
        <f t="shared" si="115"/>
        <v>1</v>
      </c>
    </row>
    <row r="270" spans="1:40" s="354" customFormat="1">
      <c r="A270" s="354" t="str">
        <f t="shared" si="95"/>
        <v>CB08C02550044633</v>
      </c>
      <c r="B270" s="354">
        <f t="shared" si="96"/>
        <v>0</v>
      </c>
      <c r="C270" s="354">
        <f t="shared" si="97"/>
        <v>0</v>
      </c>
      <c r="D270" s="354" t="str">
        <f t="shared" si="98"/>
        <v>CB</v>
      </c>
      <c r="E270" s="354" t="str">
        <f t="shared" si="99"/>
        <v>08</v>
      </c>
      <c r="F270" s="354" t="str">
        <f t="shared" si="100"/>
        <v>C</v>
      </c>
      <c r="G270" s="355" t="str">
        <f t="shared" si="101"/>
        <v>02</v>
      </c>
      <c r="H270" s="232" t="s">
        <v>619</v>
      </c>
      <c r="I270" s="232" t="s">
        <v>3241</v>
      </c>
      <c r="J270" s="233">
        <v>46254</v>
      </c>
      <c r="K270" s="233">
        <v>47699</v>
      </c>
      <c r="L270" s="234">
        <v>550044633</v>
      </c>
      <c r="M270" s="232" t="str">
        <f>IF(ISNA(VLOOKUP(L270,'MASTER DATA'!$A$1:$B$192,2,0)),"",VLOOKUP(L270,'MASTER DATA'!$A$1:$B$192,2,0))</f>
        <v>Rimula R2 40 CF_1*209L_A227</v>
      </c>
      <c r="N270" s="232">
        <v>4</v>
      </c>
      <c r="O270" s="232">
        <f t="shared" si="102"/>
        <v>1</v>
      </c>
      <c r="P270" s="232">
        <f t="shared" si="103"/>
        <v>0</v>
      </c>
      <c r="Q270" s="232">
        <f>VLOOKUP(L270,'MASTER DATA'!$A$1:$E$192,5,0)</f>
        <v>4</v>
      </c>
      <c r="R270" s="234">
        <f>SUMIF('picking of the day'!$H$4:$H$358,WMS!H270&amp;WMS!L270,'picking of the day'!$E$4:$E$358)</f>
        <v>0</v>
      </c>
      <c r="U270" s="114">
        <f>IF(ISNA(VLOOKUP(H270,'data putaway'!$A$1:$E$530,3,0)),0,VLOOKUP(H270,'data putaway'!$A$1:$E$530,3,0))</f>
        <v>0</v>
      </c>
      <c r="V270" s="354">
        <f t="shared" si="104"/>
        <v>4</v>
      </c>
      <c r="W270" s="114">
        <f>IF(ISNA(VLOOKUP(H270,'data putaway'!$A$1:$E$530,2,0)),0,VLOOKUP(H270,'data putaway'!$A$1:$E$530,2,0))</f>
        <v>0</v>
      </c>
      <c r="X270" s="354" t="b">
        <f t="shared" si="105"/>
        <v>0</v>
      </c>
      <c r="Y270" s="354">
        <f>IF(ISNA(VLOOKUP(H270,'data putaway'!$A$1:$E$530,4,0)),0,VLOOKUP(H270,'data putaway'!$A$1:$E$530,4,0))</f>
        <v>0</v>
      </c>
      <c r="Z270" s="113">
        <f>IF(ISNA(VLOOKUP(H270,'data putaway'!$A$1:$E$530,5,0)),0,VLOOKUP(H270,'data putaway'!$A$1:$E$530,5,0))</f>
        <v>0</v>
      </c>
      <c r="AA270" s="354" t="b">
        <f t="shared" si="106"/>
        <v>0</v>
      </c>
      <c r="AB270" s="354" t="b">
        <f t="shared" si="107"/>
        <v>0</v>
      </c>
      <c r="AC270" s="356" t="str">
        <f t="shared" ca="1" si="108"/>
        <v>0 Month,  29 Days</v>
      </c>
      <c r="AD270" s="114" t="str">
        <f t="shared" ca="1" si="88"/>
        <v>3 Year, 10 Month, 17 Days</v>
      </c>
      <c r="AE270" s="114">
        <f t="shared" si="109"/>
        <v>4</v>
      </c>
      <c r="AF270" s="114">
        <f t="shared" si="110"/>
        <v>1</v>
      </c>
      <c r="AG270" s="354" t="str">
        <f t="shared" si="111"/>
        <v>CB08</v>
      </c>
      <c r="AH270" s="114">
        <f>IF(ISNA(VLOOKUP(L270,'MASTER DATA'!$A$1:$F$192,6,0)),0,VLOOKUP(L270,'MASTER DATA'!$A$1:$F$192,6,0))*AE270</f>
        <v>836</v>
      </c>
      <c r="AI270" s="354" t="str">
        <f>VLOOKUP($D270,'warehouse mapping'!$AN$7:$AO$17,2,0)</f>
        <v>Aktif</v>
      </c>
      <c r="AJ270" s="114">
        <f t="shared" si="112"/>
        <v>0</v>
      </c>
      <c r="AK270" s="354" t="str">
        <f t="shared" si="113"/>
        <v/>
      </c>
      <c r="AL270" s="354" t="s">
        <v>3206</v>
      </c>
      <c r="AM270" s="354">
        <f t="shared" si="114"/>
        <v>1</v>
      </c>
      <c r="AN270" s="354" t="b">
        <f t="shared" si="115"/>
        <v>1</v>
      </c>
    </row>
    <row r="271" spans="1:40" s="354" customFormat="1">
      <c r="A271" s="354" t="str">
        <f t="shared" si="95"/>
        <v>CB08D01550071396</v>
      </c>
      <c r="B271" s="354">
        <f t="shared" si="96"/>
        <v>0</v>
      </c>
      <c r="C271" s="354">
        <f t="shared" si="97"/>
        <v>0</v>
      </c>
      <c r="D271" s="354" t="str">
        <f t="shared" si="98"/>
        <v>CB</v>
      </c>
      <c r="E271" s="354" t="str">
        <f t="shared" si="99"/>
        <v>08</v>
      </c>
      <c r="F271" s="354" t="str">
        <f t="shared" si="100"/>
        <v>D</v>
      </c>
      <c r="G271" s="355" t="str">
        <f t="shared" si="101"/>
        <v>01</v>
      </c>
      <c r="H271" s="232" t="s">
        <v>620</v>
      </c>
      <c r="I271" s="232" t="s">
        <v>3316</v>
      </c>
      <c r="J271" s="233">
        <v>46262</v>
      </c>
      <c r="K271" s="233">
        <v>47714</v>
      </c>
      <c r="L271" s="234">
        <v>550071396</v>
      </c>
      <c r="M271" s="232" t="str">
        <f>IF(ISNA(VLOOKUP(L271,'MASTER DATA'!$A$1:$B$192,2,0)),"",VLOOKUP(L271,'MASTER DATA'!$A$1:$B$192,2,0))</f>
        <v>HelixHX515W40SNCF_12*1L_A04W</v>
      </c>
      <c r="N271" s="232">
        <v>44</v>
      </c>
      <c r="O271" s="232">
        <f t="shared" si="102"/>
        <v>1</v>
      </c>
      <c r="P271" s="232">
        <f t="shared" si="103"/>
        <v>0</v>
      </c>
      <c r="Q271" s="232">
        <f>VLOOKUP(L271,'MASTER DATA'!$A$1:$E$192,5,0)</f>
        <v>44</v>
      </c>
      <c r="R271" s="234">
        <f>SUMIF('picking of the day'!$H$4:$H$358,WMS!H271&amp;WMS!L271,'picking of the day'!$E$4:$E$358)</f>
        <v>0</v>
      </c>
      <c r="U271" s="114">
        <f>IF(ISNA(VLOOKUP(H271,'data putaway'!$A$1:$E$530,3,0)),0,VLOOKUP(H271,'data putaway'!$A$1:$E$530,3,0))</f>
        <v>0</v>
      </c>
      <c r="V271" s="354">
        <f t="shared" si="104"/>
        <v>44</v>
      </c>
      <c r="W271" s="114">
        <f>IF(ISNA(VLOOKUP(H271,'data putaway'!$A$1:$E$530,2,0)),0,VLOOKUP(H271,'data putaway'!$A$1:$E$530,2,0))</f>
        <v>0</v>
      </c>
      <c r="X271" s="354" t="b">
        <f t="shared" si="105"/>
        <v>0</v>
      </c>
      <c r="Y271" s="354">
        <f>IF(ISNA(VLOOKUP(H271,'data putaway'!$A$1:$E$530,4,0)),0,VLOOKUP(H271,'data putaway'!$A$1:$E$530,4,0))</f>
        <v>0</v>
      </c>
      <c r="Z271" s="113">
        <f>IF(ISNA(VLOOKUP(H271,'data putaway'!$A$1:$E$530,5,0)),0,VLOOKUP(H271,'data putaway'!$A$1:$E$530,5,0))</f>
        <v>0</v>
      </c>
      <c r="AA271" s="354" t="b">
        <f t="shared" si="106"/>
        <v>0</v>
      </c>
      <c r="AB271" s="354" t="b">
        <f t="shared" si="107"/>
        <v>0</v>
      </c>
      <c r="AC271" s="356" t="str">
        <f t="shared" ca="1" si="108"/>
        <v>0 Month,  21 Days</v>
      </c>
      <c r="AD271" s="114" t="str">
        <f t="shared" ca="1" si="88"/>
        <v>3 Year, 11 Month, 1 Days</v>
      </c>
      <c r="AE271" s="114">
        <f t="shared" si="109"/>
        <v>44</v>
      </c>
      <c r="AF271" s="114">
        <f t="shared" si="110"/>
        <v>1</v>
      </c>
      <c r="AG271" s="354" t="str">
        <f t="shared" si="111"/>
        <v>CB08</v>
      </c>
      <c r="AH271" s="114">
        <f>IF(ISNA(VLOOKUP(L271,'MASTER DATA'!$A$1:$F$192,6,0)),0,VLOOKUP(L271,'MASTER DATA'!$A$1:$F$192,6,0))*AE271</f>
        <v>528</v>
      </c>
      <c r="AI271" s="354" t="str">
        <f>VLOOKUP($D271,'warehouse mapping'!$AN$7:$AO$17,2,0)</f>
        <v>Aktif</v>
      </c>
      <c r="AJ271" s="114">
        <f t="shared" si="112"/>
        <v>0</v>
      </c>
      <c r="AK271" s="354" t="str">
        <f t="shared" si="113"/>
        <v/>
      </c>
      <c r="AL271" s="354" t="s">
        <v>170</v>
      </c>
      <c r="AM271" s="354">
        <f t="shared" si="114"/>
        <v>1</v>
      </c>
      <c r="AN271" s="354" t="b">
        <f t="shared" si="115"/>
        <v>1</v>
      </c>
    </row>
    <row r="272" spans="1:40" s="354" customFormat="1">
      <c r="A272" s="354" t="str">
        <f t="shared" si="95"/>
        <v>CB08D02550071396</v>
      </c>
      <c r="B272" s="354">
        <f t="shared" si="96"/>
        <v>0</v>
      </c>
      <c r="C272" s="354">
        <f t="shared" si="97"/>
        <v>0</v>
      </c>
      <c r="D272" s="354" t="str">
        <f t="shared" si="98"/>
        <v>CB</v>
      </c>
      <c r="E272" s="354" t="str">
        <f t="shared" si="99"/>
        <v>08</v>
      </c>
      <c r="F272" s="354" t="str">
        <f t="shared" si="100"/>
        <v>D</v>
      </c>
      <c r="G272" s="355" t="str">
        <f t="shared" si="101"/>
        <v>02</v>
      </c>
      <c r="H272" s="232" t="s">
        <v>621</v>
      </c>
      <c r="I272" s="232" t="s">
        <v>3316</v>
      </c>
      <c r="J272" s="233">
        <v>46262</v>
      </c>
      <c r="K272" s="233">
        <v>47714</v>
      </c>
      <c r="L272" s="234">
        <v>550071396</v>
      </c>
      <c r="M272" s="232" t="str">
        <f>IF(ISNA(VLOOKUP(L272,'MASTER DATA'!$A$1:$B$192,2,0)),"",VLOOKUP(L272,'MASTER DATA'!$A$1:$B$192,2,0))</f>
        <v>HelixHX515W40SNCF_12*1L_A04W</v>
      </c>
      <c r="N272" s="232">
        <v>44</v>
      </c>
      <c r="O272" s="232">
        <f t="shared" si="102"/>
        <v>1</v>
      </c>
      <c r="P272" s="232">
        <f t="shared" si="103"/>
        <v>0</v>
      </c>
      <c r="Q272" s="232">
        <f>VLOOKUP(L272,'MASTER DATA'!$A$1:$E$192,5,0)</f>
        <v>44</v>
      </c>
      <c r="R272" s="234">
        <f>SUMIF('picking of the day'!$H$4:$H$358,WMS!H272&amp;WMS!L272,'picking of the day'!$E$4:$E$358)</f>
        <v>0</v>
      </c>
      <c r="U272" s="114">
        <f>IF(ISNA(VLOOKUP(H272,'data putaway'!$A$1:$E$530,3,0)),0,VLOOKUP(H272,'data putaway'!$A$1:$E$530,3,0))</f>
        <v>0</v>
      </c>
      <c r="V272" s="354">
        <f t="shared" si="104"/>
        <v>44</v>
      </c>
      <c r="W272" s="114">
        <f>IF(ISNA(VLOOKUP(H272,'data putaway'!$A$1:$E$530,2,0)),0,VLOOKUP(H272,'data putaway'!$A$1:$E$530,2,0))</f>
        <v>0</v>
      </c>
      <c r="X272" s="354" t="b">
        <f t="shared" si="105"/>
        <v>0</v>
      </c>
      <c r="Y272" s="354">
        <f>IF(ISNA(VLOOKUP(H272,'data putaway'!$A$1:$E$530,4,0)),0,VLOOKUP(H272,'data putaway'!$A$1:$E$530,4,0))</f>
        <v>0</v>
      </c>
      <c r="Z272" s="113">
        <f>IF(ISNA(VLOOKUP(H272,'data putaway'!$A$1:$E$530,5,0)),0,VLOOKUP(H272,'data putaway'!$A$1:$E$530,5,0))</f>
        <v>0</v>
      </c>
      <c r="AA272" s="354" t="b">
        <f t="shared" si="106"/>
        <v>0</v>
      </c>
      <c r="AB272" s="354" t="b">
        <f t="shared" si="107"/>
        <v>0</v>
      </c>
      <c r="AC272" s="356" t="str">
        <f t="shared" ca="1" si="108"/>
        <v>0 Month,  21 Days</v>
      </c>
      <c r="AD272" s="114" t="str">
        <f t="shared" ca="1" si="88"/>
        <v>3 Year, 11 Month, 1 Days</v>
      </c>
      <c r="AE272" s="114">
        <f t="shared" si="109"/>
        <v>44</v>
      </c>
      <c r="AF272" s="114">
        <f t="shared" si="110"/>
        <v>1</v>
      </c>
      <c r="AG272" s="354" t="str">
        <f t="shared" si="111"/>
        <v>CB08</v>
      </c>
      <c r="AH272" s="114">
        <f>IF(ISNA(VLOOKUP(L272,'MASTER DATA'!$A$1:$F$192,6,0)),0,VLOOKUP(L272,'MASTER DATA'!$A$1:$F$192,6,0))*AE272</f>
        <v>528</v>
      </c>
      <c r="AI272" s="354" t="str">
        <f>VLOOKUP($D272,'warehouse mapping'!$AN$7:$AO$17,2,0)</f>
        <v>Aktif</v>
      </c>
      <c r="AJ272" s="114">
        <f t="shared" si="112"/>
        <v>0</v>
      </c>
      <c r="AK272" s="354" t="str">
        <f t="shared" si="113"/>
        <v/>
      </c>
      <c r="AL272" s="354" t="s">
        <v>170</v>
      </c>
      <c r="AM272" s="354">
        <f t="shared" si="114"/>
        <v>1</v>
      </c>
      <c r="AN272" s="354" t="b">
        <f t="shared" si="115"/>
        <v>1</v>
      </c>
    </row>
    <row r="273" spans="1:40" s="354" customFormat="1">
      <c r="A273" s="354" t="str">
        <f t="shared" si="95"/>
        <v>CB08E01550044709</v>
      </c>
      <c r="B273" s="354">
        <f t="shared" si="96"/>
        <v>0</v>
      </c>
      <c r="C273" s="354">
        <f t="shared" si="97"/>
        <v>0</v>
      </c>
      <c r="D273" s="354" t="str">
        <f t="shared" si="98"/>
        <v>CB</v>
      </c>
      <c r="E273" s="354" t="str">
        <f t="shared" si="99"/>
        <v>08</v>
      </c>
      <c r="F273" s="354" t="str">
        <f t="shared" si="100"/>
        <v>E</v>
      </c>
      <c r="G273" s="355" t="str">
        <f t="shared" si="101"/>
        <v>01</v>
      </c>
      <c r="H273" s="232" t="s">
        <v>622</v>
      </c>
      <c r="I273" s="232" t="s">
        <v>3522</v>
      </c>
      <c r="J273" s="233">
        <v>46275</v>
      </c>
      <c r="K273" s="233">
        <v>47729</v>
      </c>
      <c r="L273" s="234">
        <v>550044709</v>
      </c>
      <c r="M273" s="232" t="str">
        <f>IF(ISNA(VLOOKUP(L273,'MASTER DATA'!$A$1:$B$192,2,0)),"",VLOOKUP(L273,'MASTER DATA'!$A$1:$B$192,2,0))</f>
        <v>Adv4TAX5Sc10W30SLMB_12*0.8L_A04W</v>
      </c>
      <c r="N273" s="232">
        <v>48</v>
      </c>
      <c r="O273" s="232">
        <f t="shared" si="102"/>
        <v>1</v>
      </c>
      <c r="P273" s="232">
        <f t="shared" si="103"/>
        <v>0</v>
      </c>
      <c r="Q273" s="232">
        <f>VLOOKUP(L273,'MASTER DATA'!$A$1:$E$192,5,0)</f>
        <v>48</v>
      </c>
      <c r="R273" s="234">
        <f>SUMIF('picking of the day'!$H$4:$H$358,WMS!H273&amp;WMS!L273,'picking of the day'!$E$4:$E$358)</f>
        <v>0</v>
      </c>
      <c r="U273" s="114">
        <f>IF(ISNA(VLOOKUP(H273,'data putaway'!$A$1:$E$530,3,0)),0,VLOOKUP(H273,'data putaway'!$A$1:$E$530,3,0))</f>
        <v>0</v>
      </c>
      <c r="V273" s="354">
        <f t="shared" si="104"/>
        <v>48</v>
      </c>
      <c r="W273" s="114">
        <f>IF(ISNA(VLOOKUP(H273,'data putaway'!$A$1:$E$530,2,0)),0,VLOOKUP(H273,'data putaway'!$A$1:$E$530,2,0))</f>
        <v>0</v>
      </c>
      <c r="X273" s="354" t="b">
        <f t="shared" si="105"/>
        <v>0</v>
      </c>
      <c r="Y273" s="354">
        <f>IF(ISNA(VLOOKUP(H273,'data putaway'!$A$1:$E$530,4,0)),0,VLOOKUP(H273,'data putaway'!$A$1:$E$530,4,0))</f>
        <v>0</v>
      </c>
      <c r="Z273" s="113">
        <f>IF(ISNA(VLOOKUP(H273,'data putaway'!$A$1:$E$530,5,0)),0,VLOOKUP(H273,'data putaway'!$A$1:$E$530,5,0))</f>
        <v>0</v>
      </c>
      <c r="AA273" s="354" t="b">
        <f t="shared" si="106"/>
        <v>0</v>
      </c>
      <c r="AB273" s="354" t="b">
        <f t="shared" si="107"/>
        <v>0</v>
      </c>
      <c r="AC273" s="356" t="str">
        <f t="shared" ca="1" si="108"/>
        <v>0 Month,  8 Days</v>
      </c>
      <c r="AD273" s="114" t="str">
        <f t="shared" ca="1" si="88"/>
        <v>3 Year, 11 Month, 16 Days</v>
      </c>
      <c r="AE273" s="114">
        <f t="shared" si="109"/>
        <v>48</v>
      </c>
      <c r="AF273" s="114">
        <f t="shared" si="110"/>
        <v>1</v>
      </c>
      <c r="AG273" s="354" t="str">
        <f t="shared" si="111"/>
        <v>CB08</v>
      </c>
      <c r="AH273" s="114">
        <f>IF(ISNA(VLOOKUP(L273,'MASTER DATA'!$A$1:$F$192,6,0)),0,VLOOKUP(L273,'MASTER DATA'!$A$1:$F$192,6,0))*AE273</f>
        <v>460.79999999999995</v>
      </c>
      <c r="AI273" s="354" t="str">
        <f>VLOOKUP($D273,'warehouse mapping'!$AN$7:$AO$17,2,0)</f>
        <v>Aktif</v>
      </c>
      <c r="AJ273" s="114">
        <f t="shared" si="112"/>
        <v>0</v>
      </c>
      <c r="AK273" s="354" t="str">
        <f t="shared" si="113"/>
        <v/>
      </c>
      <c r="AL273" s="354" t="s">
        <v>170</v>
      </c>
      <c r="AM273" s="354">
        <f t="shared" si="114"/>
        <v>1</v>
      </c>
      <c r="AN273" s="354" t="b">
        <f t="shared" si="115"/>
        <v>1</v>
      </c>
    </row>
    <row r="274" spans="1:40" s="354" customFormat="1">
      <c r="A274" s="354" t="str">
        <f t="shared" si="95"/>
        <v>CB08E02550071396</v>
      </c>
      <c r="B274" s="354">
        <f t="shared" si="96"/>
        <v>0</v>
      </c>
      <c r="C274" s="354">
        <f t="shared" si="97"/>
        <v>0</v>
      </c>
      <c r="D274" s="354" t="str">
        <f t="shared" si="98"/>
        <v>CB</v>
      </c>
      <c r="E274" s="354" t="str">
        <f t="shared" si="99"/>
        <v>08</v>
      </c>
      <c r="F274" s="354" t="str">
        <f t="shared" si="100"/>
        <v>E</v>
      </c>
      <c r="G274" s="355" t="str">
        <f t="shared" si="101"/>
        <v>02</v>
      </c>
      <c r="H274" s="232" t="s">
        <v>623</v>
      </c>
      <c r="I274" s="232" t="s">
        <v>3316</v>
      </c>
      <c r="J274" s="233">
        <v>46262</v>
      </c>
      <c r="K274" s="233">
        <v>47714</v>
      </c>
      <c r="L274" s="234">
        <v>550071396</v>
      </c>
      <c r="M274" s="232" t="str">
        <f>IF(ISNA(VLOOKUP(L274,'MASTER DATA'!$A$1:$B$192,2,0)),"",VLOOKUP(L274,'MASTER DATA'!$A$1:$B$192,2,0))</f>
        <v>HelixHX515W40SNCF_12*1L_A04W</v>
      </c>
      <c r="N274" s="232">
        <v>44</v>
      </c>
      <c r="O274" s="232">
        <f t="shared" si="102"/>
        <v>1</v>
      </c>
      <c r="P274" s="232">
        <f t="shared" si="103"/>
        <v>0</v>
      </c>
      <c r="Q274" s="232">
        <f>VLOOKUP(L274,'MASTER DATA'!$A$1:$E$192,5,0)</f>
        <v>44</v>
      </c>
      <c r="R274" s="234">
        <f>SUMIF('picking of the day'!$H$4:$H$358,WMS!H274&amp;WMS!L274,'picking of the day'!$E$4:$E$358)</f>
        <v>0</v>
      </c>
      <c r="U274" s="114">
        <f>IF(ISNA(VLOOKUP(H274,'data putaway'!$A$1:$E$530,3,0)),0,VLOOKUP(H274,'data putaway'!$A$1:$E$530,3,0))</f>
        <v>0</v>
      </c>
      <c r="V274" s="354">
        <f t="shared" si="104"/>
        <v>44</v>
      </c>
      <c r="W274" s="114">
        <f>IF(ISNA(VLOOKUP(H274,'data putaway'!$A$1:$E$530,2,0)),0,VLOOKUP(H274,'data putaway'!$A$1:$E$530,2,0))</f>
        <v>0</v>
      </c>
      <c r="X274" s="354" t="b">
        <f t="shared" si="105"/>
        <v>0</v>
      </c>
      <c r="Y274" s="354">
        <f>IF(ISNA(VLOOKUP(H274,'data putaway'!$A$1:$E$530,4,0)),0,VLOOKUP(H274,'data putaway'!$A$1:$E$530,4,0))</f>
        <v>0</v>
      </c>
      <c r="Z274" s="113">
        <f>IF(ISNA(VLOOKUP(H274,'data putaway'!$A$1:$E$530,5,0)),0,VLOOKUP(H274,'data putaway'!$A$1:$E$530,5,0))</f>
        <v>0</v>
      </c>
      <c r="AA274" s="354" t="b">
        <f t="shared" si="106"/>
        <v>0</v>
      </c>
      <c r="AB274" s="354" t="b">
        <f t="shared" si="107"/>
        <v>0</v>
      </c>
      <c r="AC274" s="356" t="str">
        <f t="shared" ca="1" si="108"/>
        <v>0 Month,  21 Days</v>
      </c>
      <c r="AD274" s="114" t="str">
        <f t="shared" ca="1" si="88"/>
        <v>3 Year, 11 Month, 1 Days</v>
      </c>
      <c r="AE274" s="114">
        <f t="shared" si="109"/>
        <v>44</v>
      </c>
      <c r="AF274" s="114">
        <f t="shared" si="110"/>
        <v>1</v>
      </c>
      <c r="AG274" s="354" t="str">
        <f t="shared" si="111"/>
        <v>CB08</v>
      </c>
      <c r="AH274" s="114">
        <f>IF(ISNA(VLOOKUP(L274,'MASTER DATA'!$A$1:$F$192,6,0)),0,VLOOKUP(L274,'MASTER DATA'!$A$1:$F$192,6,0))*AE274</f>
        <v>528</v>
      </c>
      <c r="AI274" s="354" t="str">
        <f>VLOOKUP($D274,'warehouse mapping'!$AN$7:$AO$17,2,0)</f>
        <v>Aktif</v>
      </c>
      <c r="AJ274" s="114">
        <f t="shared" si="112"/>
        <v>0</v>
      </c>
      <c r="AK274" s="354" t="str">
        <f t="shared" si="113"/>
        <v/>
      </c>
      <c r="AL274" s="354" t="s">
        <v>170</v>
      </c>
      <c r="AM274" s="354">
        <f t="shared" si="114"/>
        <v>1</v>
      </c>
      <c r="AN274" s="354" t="b">
        <f t="shared" si="115"/>
        <v>1</v>
      </c>
    </row>
    <row r="275" spans="1:40" s="354" customFormat="1">
      <c r="A275" s="354" t="str">
        <f t="shared" si="95"/>
        <v>CB09A01550036050</v>
      </c>
      <c r="B275" s="354">
        <f t="shared" si="96"/>
        <v>0</v>
      </c>
      <c r="C275" s="354">
        <f t="shared" si="97"/>
        <v>0</v>
      </c>
      <c r="D275" s="354" t="str">
        <f t="shared" si="98"/>
        <v>CB</v>
      </c>
      <c r="E275" s="354" t="str">
        <f t="shared" si="99"/>
        <v>09</v>
      </c>
      <c r="F275" s="354" t="str">
        <f t="shared" si="100"/>
        <v>A</v>
      </c>
      <c r="G275" s="355" t="str">
        <f t="shared" si="101"/>
        <v>01</v>
      </c>
      <c r="H275" s="232" t="s">
        <v>624</v>
      </c>
      <c r="I275" s="232">
        <v>12655616</v>
      </c>
      <c r="J275" s="233">
        <v>46181</v>
      </c>
      <c r="K275" s="233">
        <v>47622</v>
      </c>
      <c r="L275" s="234">
        <v>550036050</v>
      </c>
      <c r="M275" s="232" t="str">
        <f>IF(ISNA(VLOOKUP(L275,'MASTER DATA'!$A$1:$B$192,2,0)),"",VLOOKUP(L275,'MASTER DATA'!$A$1:$B$192,2,0))</f>
        <v>Mysella S5 N 40_1*209L_A227</v>
      </c>
      <c r="N275" s="232">
        <v>1</v>
      </c>
      <c r="O275" s="232">
        <f t="shared" si="102"/>
        <v>0</v>
      </c>
      <c r="P275" s="232">
        <f t="shared" si="103"/>
        <v>1</v>
      </c>
      <c r="Q275" s="232">
        <f>VLOOKUP(L275,'MASTER DATA'!$A$1:$E$192,5,0)</f>
        <v>4</v>
      </c>
      <c r="R275" s="234">
        <f>SUMIF('picking of the day'!$H$4:$H$358,WMS!H275&amp;WMS!L275,'picking of the day'!$E$4:$E$358)</f>
        <v>0</v>
      </c>
      <c r="U275" s="114">
        <f>IF(ISNA(VLOOKUP(H275,'data putaway'!$A$1:$E$530,3,0)),0,VLOOKUP(H275,'data putaway'!$A$1:$E$530,3,0))</f>
        <v>0</v>
      </c>
      <c r="V275" s="354">
        <f t="shared" si="104"/>
        <v>1</v>
      </c>
      <c r="W275" s="114">
        <f>IF(ISNA(VLOOKUP(H275,'data putaway'!$A$1:$E$530,2,0)),0,VLOOKUP(H275,'data putaway'!$A$1:$E$530,2,0))</f>
        <v>0</v>
      </c>
      <c r="X275" s="354" t="b">
        <f t="shared" si="105"/>
        <v>0</v>
      </c>
      <c r="Y275" s="354">
        <f>IF(ISNA(VLOOKUP(H275,'data putaway'!$A$1:$E$530,4,0)),0,VLOOKUP(H275,'data putaway'!$A$1:$E$530,4,0))</f>
        <v>0</v>
      </c>
      <c r="Z275" s="113">
        <f>IF(ISNA(VLOOKUP(H275,'data putaway'!$A$1:$E$530,5,0)),0,VLOOKUP(H275,'data putaway'!$A$1:$E$530,5,0))</f>
        <v>0</v>
      </c>
      <c r="AA275" s="354" t="b">
        <f t="shared" si="106"/>
        <v>0</v>
      </c>
      <c r="AB275" s="354" t="b">
        <f t="shared" si="107"/>
        <v>0</v>
      </c>
      <c r="AC275" s="356" t="str">
        <f t="shared" ca="1" si="108"/>
        <v>3 Month,  10 Days</v>
      </c>
      <c r="AD275" s="114" t="str">
        <f t="shared" ca="1" si="88"/>
        <v>3 Year, 8 Month, 1 Days</v>
      </c>
      <c r="AE275" s="114">
        <f t="shared" si="109"/>
        <v>1</v>
      </c>
      <c r="AF275" s="114">
        <f t="shared" si="110"/>
        <v>1</v>
      </c>
      <c r="AG275" s="354" t="str">
        <f t="shared" si="111"/>
        <v>CB09</v>
      </c>
      <c r="AH275" s="114">
        <f>IF(ISNA(VLOOKUP(L275,'MASTER DATA'!$A$1:$F$192,6,0)),0,VLOOKUP(L275,'MASTER DATA'!$A$1:$F$192,6,0))*AE275</f>
        <v>209</v>
      </c>
      <c r="AI275" s="354" t="str">
        <f>VLOOKUP($D275,'warehouse mapping'!$AN$7:$AO$17,2,0)</f>
        <v>Aktif</v>
      </c>
      <c r="AJ275" s="114">
        <f t="shared" si="112"/>
        <v>0</v>
      </c>
      <c r="AK275" s="354" t="str">
        <f t="shared" si="113"/>
        <v/>
      </c>
      <c r="AL275" s="354" t="s">
        <v>3206</v>
      </c>
      <c r="AM275" s="354">
        <f t="shared" si="114"/>
        <v>1</v>
      </c>
      <c r="AN275" s="354" t="b">
        <f t="shared" si="115"/>
        <v>1</v>
      </c>
    </row>
    <row r="276" spans="1:40" s="354" customFormat="1">
      <c r="A276" s="354" t="str">
        <f t="shared" si="95"/>
        <v>CB09A02550025669</v>
      </c>
      <c r="B276" s="354">
        <f t="shared" si="96"/>
        <v>0</v>
      </c>
      <c r="C276" s="354">
        <f t="shared" si="97"/>
        <v>0</v>
      </c>
      <c r="D276" s="354" t="str">
        <f t="shared" si="98"/>
        <v>CB</v>
      </c>
      <c r="E276" s="354" t="str">
        <f t="shared" si="99"/>
        <v>09</v>
      </c>
      <c r="F276" s="354" t="str">
        <f t="shared" si="100"/>
        <v>A</v>
      </c>
      <c r="G276" s="355" t="str">
        <f t="shared" si="101"/>
        <v>02</v>
      </c>
      <c r="H276" s="232" t="s">
        <v>625</v>
      </c>
      <c r="I276" s="232">
        <v>12669637</v>
      </c>
      <c r="J276" s="233">
        <v>46255</v>
      </c>
      <c r="K276" s="233">
        <v>47684</v>
      </c>
      <c r="L276" s="234">
        <v>550025669</v>
      </c>
      <c r="M276" s="232" t="str">
        <f>IF(ISNA(VLOOKUP(L276,'MASTER DATA'!$A$1:$B$192,2,0)),"",VLOOKUP(L276,'MASTER DATA'!$A$1:$B$192,2,0))</f>
        <v>Gadus S2 V220 2_1*180kg_A227</v>
      </c>
      <c r="N276" s="232">
        <v>2</v>
      </c>
      <c r="O276" s="232">
        <f t="shared" si="102"/>
        <v>0</v>
      </c>
      <c r="P276" s="232">
        <f t="shared" si="103"/>
        <v>2</v>
      </c>
      <c r="Q276" s="232">
        <f>VLOOKUP(L276,'MASTER DATA'!$A$1:$E$192,5,0)</f>
        <v>4</v>
      </c>
      <c r="R276" s="234">
        <f>SUMIF('picking of the day'!$H$4:$H$358,WMS!H276&amp;WMS!L276,'picking of the day'!$E$4:$E$358)</f>
        <v>0</v>
      </c>
      <c r="U276" s="114">
        <f>IF(ISNA(VLOOKUP(H276,'data putaway'!$A$1:$E$530,3,0)),0,VLOOKUP(H276,'data putaway'!$A$1:$E$530,3,0))</f>
        <v>0</v>
      </c>
      <c r="V276" s="354">
        <f t="shared" si="104"/>
        <v>2</v>
      </c>
      <c r="W276" s="114">
        <f>IF(ISNA(VLOOKUP(H276,'data putaway'!$A$1:$E$530,2,0)),0,VLOOKUP(H276,'data putaway'!$A$1:$E$530,2,0))</f>
        <v>0</v>
      </c>
      <c r="X276" s="354" t="b">
        <f t="shared" si="105"/>
        <v>0</v>
      </c>
      <c r="Y276" s="354">
        <f>IF(ISNA(VLOOKUP(H276,'data putaway'!$A$1:$E$530,4,0)),0,VLOOKUP(H276,'data putaway'!$A$1:$E$530,4,0))</f>
        <v>0</v>
      </c>
      <c r="Z276" s="113">
        <f>IF(ISNA(VLOOKUP(H276,'data putaway'!$A$1:$E$530,5,0)),0,VLOOKUP(H276,'data putaway'!$A$1:$E$530,5,0))</f>
        <v>0</v>
      </c>
      <c r="AA276" s="354" t="b">
        <f t="shared" si="106"/>
        <v>0</v>
      </c>
      <c r="AB276" s="354" t="b">
        <f t="shared" si="107"/>
        <v>0</v>
      </c>
      <c r="AC276" s="356" t="str">
        <f t="shared" ca="1" si="108"/>
        <v>0 Month,  28 Days</v>
      </c>
      <c r="AD276" s="114" t="str">
        <f t="shared" ca="1" si="88"/>
        <v>3 Year, 10 Month, 2 Days</v>
      </c>
      <c r="AE276" s="114">
        <f t="shared" si="109"/>
        <v>2</v>
      </c>
      <c r="AF276" s="114">
        <f t="shared" si="110"/>
        <v>1</v>
      </c>
      <c r="AG276" s="354" t="str">
        <f t="shared" si="111"/>
        <v>CB09</v>
      </c>
      <c r="AH276" s="114">
        <f>IF(ISNA(VLOOKUP(L276,'MASTER DATA'!$A$1:$F$192,6,0)),0,VLOOKUP(L276,'MASTER DATA'!$A$1:$F$192,6,0))*AE276</f>
        <v>360</v>
      </c>
      <c r="AI276" s="354" t="str">
        <f>VLOOKUP($D276,'warehouse mapping'!$AN$7:$AO$17,2,0)</f>
        <v>Aktif</v>
      </c>
      <c r="AJ276" s="114">
        <f t="shared" si="112"/>
        <v>0</v>
      </c>
      <c r="AK276" s="354" t="str">
        <f t="shared" si="113"/>
        <v/>
      </c>
      <c r="AL276" s="354" t="s">
        <v>170</v>
      </c>
      <c r="AM276" s="354">
        <f t="shared" si="114"/>
        <v>1</v>
      </c>
      <c r="AN276" s="354" t="b">
        <f t="shared" si="115"/>
        <v>1</v>
      </c>
    </row>
    <row r="277" spans="1:40" s="354" customFormat="1">
      <c r="A277" s="354" t="str">
        <f t="shared" si="95"/>
        <v>CB09B01550027259</v>
      </c>
      <c r="B277" s="354">
        <f t="shared" si="96"/>
        <v>0</v>
      </c>
      <c r="C277" s="354">
        <f t="shared" si="97"/>
        <v>0</v>
      </c>
      <c r="D277" s="354" t="str">
        <f t="shared" si="98"/>
        <v>CB</v>
      </c>
      <c r="E277" s="354" t="str">
        <f t="shared" si="99"/>
        <v>09</v>
      </c>
      <c r="F277" s="354" t="str">
        <f t="shared" si="100"/>
        <v>B</v>
      </c>
      <c r="G277" s="355" t="str">
        <f t="shared" si="101"/>
        <v>01</v>
      </c>
      <c r="H277" s="232" t="s">
        <v>626</v>
      </c>
      <c r="I277" s="232" t="s">
        <v>3242</v>
      </c>
      <c r="J277" s="233">
        <v>46254</v>
      </c>
      <c r="K277" s="233">
        <v>47689</v>
      </c>
      <c r="L277" s="234">
        <v>550027259</v>
      </c>
      <c r="M277" s="232" t="str">
        <f>IF(ISNA(VLOOKUP(L277,'MASTER DATA'!$A$1:$B$192,2,0)),"",VLOOKUP(L277,'MASTER DATA'!$A$1:$B$192,2,0))</f>
        <v>Gadus S2 V220 2_1*770kg_A227</v>
      </c>
      <c r="N277" s="232">
        <v>1</v>
      </c>
      <c r="O277" s="232">
        <f t="shared" si="102"/>
        <v>1</v>
      </c>
      <c r="P277" s="232">
        <f t="shared" si="103"/>
        <v>0</v>
      </c>
      <c r="Q277" s="232">
        <f>VLOOKUP(L277,'MASTER DATA'!$A$1:$E$192,5,0)</f>
        <v>1</v>
      </c>
      <c r="R277" s="234">
        <f>SUMIF('picking of the day'!$H$4:$H$358,WMS!H277&amp;WMS!L277,'picking of the day'!$E$4:$E$358)</f>
        <v>0</v>
      </c>
      <c r="U277" s="114">
        <f>IF(ISNA(VLOOKUP(H277,'data putaway'!$A$1:$E$530,3,0)),0,VLOOKUP(H277,'data putaway'!$A$1:$E$530,3,0))</f>
        <v>0</v>
      </c>
      <c r="V277" s="354">
        <f t="shared" si="104"/>
        <v>1</v>
      </c>
      <c r="W277" s="114">
        <f>IF(ISNA(VLOOKUP(H277,'data putaway'!$A$1:$E$530,2,0)),0,VLOOKUP(H277,'data putaway'!$A$1:$E$530,2,0))</f>
        <v>0</v>
      </c>
      <c r="X277" s="354" t="b">
        <f t="shared" si="105"/>
        <v>0</v>
      </c>
      <c r="Y277" s="354">
        <f>IF(ISNA(VLOOKUP(H277,'data putaway'!$A$1:$E$530,4,0)),0,VLOOKUP(H277,'data putaway'!$A$1:$E$530,4,0))</f>
        <v>0</v>
      </c>
      <c r="Z277" s="113">
        <f>IF(ISNA(VLOOKUP(H277,'data putaway'!$A$1:$E$530,5,0)),0,VLOOKUP(H277,'data putaway'!$A$1:$E$530,5,0))</f>
        <v>0</v>
      </c>
      <c r="AA277" s="354" t="b">
        <f t="shared" si="106"/>
        <v>0</v>
      </c>
      <c r="AB277" s="354" t="b">
        <f t="shared" si="107"/>
        <v>0</v>
      </c>
      <c r="AC277" s="356" t="str">
        <f t="shared" ca="1" si="108"/>
        <v>0 Month,  29 Days</v>
      </c>
      <c r="AD277" s="114" t="str">
        <f t="shared" ca="1" si="88"/>
        <v>3 Year, 10 Month, 7 Days</v>
      </c>
      <c r="AE277" s="114">
        <f t="shared" si="109"/>
        <v>1</v>
      </c>
      <c r="AF277" s="114">
        <f t="shared" si="110"/>
        <v>1</v>
      </c>
      <c r="AG277" s="354" t="str">
        <f t="shared" si="111"/>
        <v>CB09</v>
      </c>
      <c r="AH277" s="114">
        <f>IF(ISNA(VLOOKUP(L277,'MASTER DATA'!$A$1:$F$192,6,0)),0,VLOOKUP(L277,'MASTER DATA'!$A$1:$F$192,6,0))*AE277</f>
        <v>770</v>
      </c>
      <c r="AI277" s="354" t="str">
        <f>VLOOKUP($D277,'warehouse mapping'!$AN$7:$AO$17,2,0)</f>
        <v>Aktif</v>
      </c>
      <c r="AJ277" s="114">
        <f t="shared" si="112"/>
        <v>0</v>
      </c>
      <c r="AK277" s="354" t="str">
        <f t="shared" si="113"/>
        <v/>
      </c>
      <c r="AL277" s="354" t="s">
        <v>170</v>
      </c>
      <c r="AM277" s="354">
        <f t="shared" si="114"/>
        <v>1</v>
      </c>
      <c r="AN277" s="354" t="b">
        <f t="shared" si="115"/>
        <v>1</v>
      </c>
    </row>
    <row r="278" spans="1:40" s="354" customFormat="1">
      <c r="A278" s="354" t="str">
        <f t="shared" si="95"/>
        <v>CB09B02550027259</v>
      </c>
      <c r="B278" s="354">
        <f t="shared" si="96"/>
        <v>0</v>
      </c>
      <c r="C278" s="354">
        <f t="shared" si="97"/>
        <v>0</v>
      </c>
      <c r="D278" s="354" t="str">
        <f t="shared" si="98"/>
        <v>CB</v>
      </c>
      <c r="E278" s="354" t="str">
        <f t="shared" si="99"/>
        <v>09</v>
      </c>
      <c r="F278" s="354" t="str">
        <f t="shared" si="100"/>
        <v>B</v>
      </c>
      <c r="G278" s="355" t="str">
        <f t="shared" si="101"/>
        <v>02</v>
      </c>
      <c r="H278" s="232" t="s">
        <v>627</v>
      </c>
      <c r="I278" s="232">
        <v>12675289</v>
      </c>
      <c r="J278" s="233">
        <v>46276</v>
      </c>
      <c r="K278" s="233">
        <v>47690</v>
      </c>
      <c r="L278" s="234">
        <v>550027259</v>
      </c>
      <c r="M278" s="232" t="str">
        <f>IF(ISNA(VLOOKUP(L278,'MASTER DATA'!$A$1:$B$192,2,0)),"",VLOOKUP(L278,'MASTER DATA'!$A$1:$B$192,2,0))</f>
        <v>Gadus S2 V220 2_1*770kg_A227</v>
      </c>
      <c r="N278" s="232">
        <v>1</v>
      </c>
      <c r="O278" s="232">
        <f t="shared" si="102"/>
        <v>1</v>
      </c>
      <c r="P278" s="232">
        <f t="shared" si="103"/>
        <v>0</v>
      </c>
      <c r="Q278" s="232">
        <f>VLOOKUP(L278,'MASTER DATA'!$A$1:$E$192,5,0)</f>
        <v>1</v>
      </c>
      <c r="R278" s="234">
        <f>SUMIF('picking of the day'!$H$4:$H$358,WMS!H278&amp;WMS!L278,'picking of the day'!$E$4:$E$358)</f>
        <v>0</v>
      </c>
      <c r="U278" s="114">
        <f>IF(ISNA(VLOOKUP(H278,'data putaway'!$A$1:$E$530,3,0)),0,VLOOKUP(H278,'data putaway'!$A$1:$E$530,3,0))</f>
        <v>0</v>
      </c>
      <c r="V278" s="354">
        <f t="shared" si="104"/>
        <v>1</v>
      </c>
      <c r="W278" s="114">
        <f>IF(ISNA(VLOOKUP(H278,'data putaway'!$A$1:$E$530,2,0)),0,VLOOKUP(H278,'data putaway'!$A$1:$E$530,2,0))</f>
        <v>0</v>
      </c>
      <c r="X278" s="354" t="b">
        <f t="shared" si="105"/>
        <v>0</v>
      </c>
      <c r="Y278" s="354">
        <f>IF(ISNA(VLOOKUP(H278,'data putaway'!$A$1:$E$530,4,0)),0,VLOOKUP(H278,'data putaway'!$A$1:$E$530,4,0))</f>
        <v>0</v>
      </c>
      <c r="Z278" s="113">
        <f>IF(ISNA(VLOOKUP(H278,'data putaway'!$A$1:$E$530,5,0)),0,VLOOKUP(H278,'data putaway'!$A$1:$E$530,5,0))</f>
        <v>0</v>
      </c>
      <c r="AA278" s="354" t="b">
        <f t="shared" si="106"/>
        <v>0</v>
      </c>
      <c r="AB278" s="354" t="b">
        <f t="shared" si="107"/>
        <v>0</v>
      </c>
      <c r="AC278" s="356" t="str">
        <f t="shared" ca="1" si="108"/>
        <v>0 Month,  7 Days</v>
      </c>
      <c r="AD278" s="114" t="str">
        <f t="shared" ca="1" si="88"/>
        <v>3 Year, 10 Month, 8 Days</v>
      </c>
      <c r="AE278" s="114">
        <f t="shared" si="109"/>
        <v>1</v>
      </c>
      <c r="AF278" s="114">
        <f t="shared" si="110"/>
        <v>1</v>
      </c>
      <c r="AG278" s="354" t="str">
        <f t="shared" si="111"/>
        <v>CB09</v>
      </c>
      <c r="AH278" s="114">
        <f>IF(ISNA(VLOOKUP(L278,'MASTER DATA'!$A$1:$F$192,6,0)),0,VLOOKUP(L278,'MASTER DATA'!$A$1:$F$192,6,0))*AE278</f>
        <v>770</v>
      </c>
      <c r="AI278" s="354" t="str">
        <f>VLOOKUP($D278,'warehouse mapping'!$AN$7:$AO$17,2,0)</f>
        <v>Aktif</v>
      </c>
      <c r="AJ278" s="114">
        <f t="shared" si="112"/>
        <v>0</v>
      </c>
      <c r="AK278" s="354" t="str">
        <f t="shared" si="113"/>
        <v/>
      </c>
      <c r="AL278" s="354" t="s">
        <v>3206</v>
      </c>
      <c r="AM278" s="354">
        <f t="shared" si="114"/>
        <v>1</v>
      </c>
      <c r="AN278" s="354" t="b">
        <f t="shared" si="115"/>
        <v>1</v>
      </c>
    </row>
    <row r="279" spans="1:40" s="354" customFormat="1">
      <c r="A279" s="354" t="str">
        <f t="shared" si="95"/>
        <v>CB09C01550044360</v>
      </c>
      <c r="B279" s="354">
        <f t="shared" si="96"/>
        <v>0</v>
      </c>
      <c r="C279" s="354">
        <f t="shared" si="97"/>
        <v>0</v>
      </c>
      <c r="D279" s="354" t="str">
        <f t="shared" si="98"/>
        <v>CB</v>
      </c>
      <c r="E279" s="354" t="str">
        <f t="shared" si="99"/>
        <v>09</v>
      </c>
      <c r="F279" s="354" t="str">
        <f t="shared" si="100"/>
        <v>C</v>
      </c>
      <c r="G279" s="355" t="str">
        <f t="shared" si="101"/>
        <v>01</v>
      </c>
      <c r="H279" s="232" t="s">
        <v>628</v>
      </c>
      <c r="I279" s="232" t="s">
        <v>3532</v>
      </c>
      <c r="J279" s="233">
        <v>46275</v>
      </c>
      <c r="K279" s="233">
        <v>47730</v>
      </c>
      <c r="L279" s="234">
        <v>550044360</v>
      </c>
      <c r="M279" s="232" t="str">
        <f>IF(ISNA(VLOOKUP(L279,'MASTER DATA'!$A$1:$B$192,2,0)),"",VLOOKUP(L279,'MASTER DATA'!$A$1:$B$192,2,0))</f>
        <v>RimR4X15W40CI4E7DH1_1*209L_A227</v>
      </c>
      <c r="N279" s="232">
        <v>4</v>
      </c>
      <c r="O279" s="232">
        <f t="shared" si="102"/>
        <v>1</v>
      </c>
      <c r="P279" s="232">
        <f t="shared" si="103"/>
        <v>0</v>
      </c>
      <c r="Q279" s="232">
        <f>VLOOKUP(L279,'MASTER DATA'!$A$1:$E$192,5,0)</f>
        <v>4</v>
      </c>
      <c r="R279" s="234">
        <f>SUMIF('picking of the day'!$H$4:$H$358,WMS!H279&amp;WMS!L279,'picking of the day'!$E$4:$E$358)</f>
        <v>0</v>
      </c>
      <c r="U279" s="114">
        <f>IF(ISNA(VLOOKUP(H279,'data putaway'!$A$1:$E$530,3,0)),0,VLOOKUP(H279,'data putaway'!$A$1:$E$530,3,0))</f>
        <v>0</v>
      </c>
      <c r="V279" s="354">
        <f t="shared" si="104"/>
        <v>4</v>
      </c>
      <c r="W279" s="114">
        <f>IF(ISNA(VLOOKUP(H279,'data putaway'!$A$1:$E$530,2,0)),0,VLOOKUP(H279,'data putaway'!$A$1:$E$530,2,0))</f>
        <v>0</v>
      </c>
      <c r="X279" s="354" t="b">
        <f t="shared" si="105"/>
        <v>0</v>
      </c>
      <c r="Y279" s="354">
        <f>IF(ISNA(VLOOKUP(H279,'data putaway'!$A$1:$E$530,4,0)),0,VLOOKUP(H279,'data putaway'!$A$1:$E$530,4,0))</f>
        <v>0</v>
      </c>
      <c r="Z279" s="113">
        <f>IF(ISNA(VLOOKUP(H279,'data putaway'!$A$1:$E$530,5,0)),0,VLOOKUP(H279,'data putaway'!$A$1:$E$530,5,0))</f>
        <v>0</v>
      </c>
      <c r="AA279" s="354" t="b">
        <f t="shared" si="106"/>
        <v>0</v>
      </c>
      <c r="AB279" s="354" t="b">
        <f t="shared" si="107"/>
        <v>0</v>
      </c>
      <c r="AC279" s="356" t="str">
        <f t="shared" ca="1" si="108"/>
        <v>0 Month,  8 Days</v>
      </c>
      <c r="AD279" s="114" t="str">
        <f t="shared" ca="1" si="88"/>
        <v>3 Year, 11 Month, 17 Days</v>
      </c>
      <c r="AE279" s="114">
        <f t="shared" si="109"/>
        <v>4</v>
      </c>
      <c r="AF279" s="114">
        <f t="shared" si="110"/>
        <v>1</v>
      </c>
      <c r="AG279" s="354" t="str">
        <f t="shared" si="111"/>
        <v>CB09</v>
      </c>
      <c r="AH279" s="114">
        <f>IF(ISNA(VLOOKUP(L279,'MASTER DATA'!$A$1:$F$192,6,0)),0,VLOOKUP(L279,'MASTER DATA'!$A$1:$F$192,6,0))*AE279</f>
        <v>836</v>
      </c>
      <c r="AI279" s="354" t="str">
        <f>VLOOKUP($D279,'warehouse mapping'!$AN$7:$AO$17,2,0)</f>
        <v>Aktif</v>
      </c>
      <c r="AJ279" s="114">
        <f t="shared" si="112"/>
        <v>0</v>
      </c>
      <c r="AK279" s="354" t="str">
        <f t="shared" si="113"/>
        <v/>
      </c>
      <c r="AL279" s="354" t="s">
        <v>3206</v>
      </c>
      <c r="AM279" s="354">
        <f t="shared" si="114"/>
        <v>1</v>
      </c>
      <c r="AN279" s="354" t="b">
        <f t="shared" si="115"/>
        <v>1</v>
      </c>
    </row>
    <row r="280" spans="1:40" s="354" customFormat="1">
      <c r="A280" s="354" t="str">
        <f t="shared" si="95"/>
        <v>CB09C02550044360</v>
      </c>
      <c r="B280" s="354">
        <f t="shared" si="96"/>
        <v>0</v>
      </c>
      <c r="C280" s="354">
        <f t="shared" si="97"/>
        <v>0</v>
      </c>
      <c r="D280" s="354" t="str">
        <f t="shared" si="98"/>
        <v>CB</v>
      </c>
      <c r="E280" s="354" t="str">
        <f t="shared" si="99"/>
        <v>09</v>
      </c>
      <c r="F280" s="354" t="str">
        <f t="shared" si="100"/>
        <v>C</v>
      </c>
      <c r="G280" s="355" t="str">
        <f t="shared" si="101"/>
        <v>02</v>
      </c>
      <c r="H280" s="232" t="s">
        <v>629</v>
      </c>
      <c r="I280" s="232" t="s">
        <v>3532</v>
      </c>
      <c r="J280" s="233">
        <v>46275</v>
      </c>
      <c r="K280" s="233">
        <v>47730</v>
      </c>
      <c r="L280" s="234">
        <v>550044360</v>
      </c>
      <c r="M280" s="232" t="str">
        <f>IF(ISNA(VLOOKUP(L280,'MASTER DATA'!$A$1:$B$192,2,0)),"",VLOOKUP(L280,'MASTER DATA'!$A$1:$B$192,2,0))</f>
        <v>RimR4X15W40CI4E7DH1_1*209L_A227</v>
      </c>
      <c r="N280" s="232">
        <v>4</v>
      </c>
      <c r="O280" s="232">
        <f t="shared" si="102"/>
        <v>1</v>
      </c>
      <c r="P280" s="232">
        <f t="shared" si="103"/>
        <v>0</v>
      </c>
      <c r="Q280" s="232">
        <f>VLOOKUP(L280,'MASTER DATA'!$A$1:$E$192,5,0)</f>
        <v>4</v>
      </c>
      <c r="R280" s="234">
        <f>SUMIF('picking of the day'!$H$4:$H$358,WMS!H280&amp;WMS!L280,'picking of the day'!$E$4:$E$358)</f>
        <v>0</v>
      </c>
      <c r="U280" s="114">
        <f>IF(ISNA(VLOOKUP(H280,'data putaway'!$A$1:$E$530,3,0)),0,VLOOKUP(H280,'data putaway'!$A$1:$E$530,3,0))</f>
        <v>0</v>
      </c>
      <c r="V280" s="354">
        <f t="shared" si="104"/>
        <v>4</v>
      </c>
      <c r="W280" s="114">
        <f>IF(ISNA(VLOOKUP(H280,'data putaway'!$A$1:$E$530,2,0)),0,VLOOKUP(H280,'data putaway'!$A$1:$E$530,2,0))</f>
        <v>0</v>
      </c>
      <c r="X280" s="354" t="b">
        <f t="shared" si="105"/>
        <v>0</v>
      </c>
      <c r="Y280" s="354">
        <f>IF(ISNA(VLOOKUP(H280,'data putaway'!$A$1:$E$530,4,0)),0,VLOOKUP(H280,'data putaway'!$A$1:$E$530,4,0))</f>
        <v>0</v>
      </c>
      <c r="Z280" s="113">
        <f>IF(ISNA(VLOOKUP(H280,'data putaway'!$A$1:$E$530,5,0)),0,VLOOKUP(H280,'data putaway'!$A$1:$E$530,5,0))</f>
        <v>0</v>
      </c>
      <c r="AA280" s="354" t="b">
        <f t="shared" si="106"/>
        <v>0</v>
      </c>
      <c r="AB280" s="354" t="b">
        <f t="shared" si="107"/>
        <v>0</v>
      </c>
      <c r="AC280" s="356" t="str">
        <f t="shared" ca="1" si="108"/>
        <v>0 Month,  8 Days</v>
      </c>
      <c r="AD280" s="114" t="str">
        <f t="shared" ca="1" si="88"/>
        <v>3 Year, 11 Month, 17 Days</v>
      </c>
      <c r="AE280" s="114">
        <f t="shared" si="109"/>
        <v>4</v>
      </c>
      <c r="AF280" s="114">
        <f t="shared" si="110"/>
        <v>1</v>
      </c>
      <c r="AG280" s="354" t="str">
        <f t="shared" si="111"/>
        <v>CB09</v>
      </c>
      <c r="AH280" s="114">
        <f>IF(ISNA(VLOOKUP(L280,'MASTER DATA'!$A$1:$F$192,6,0)),0,VLOOKUP(L280,'MASTER DATA'!$A$1:$F$192,6,0))*AE280</f>
        <v>836</v>
      </c>
      <c r="AI280" s="354" t="str">
        <f>VLOOKUP($D280,'warehouse mapping'!$AN$7:$AO$17,2,0)</f>
        <v>Aktif</v>
      </c>
      <c r="AJ280" s="114">
        <f t="shared" si="112"/>
        <v>0</v>
      </c>
      <c r="AK280" s="354" t="str">
        <f t="shared" si="113"/>
        <v/>
      </c>
      <c r="AL280" s="354" t="s">
        <v>3206</v>
      </c>
      <c r="AM280" s="354">
        <f t="shared" si="114"/>
        <v>1</v>
      </c>
      <c r="AN280" s="354" t="b">
        <f t="shared" si="115"/>
        <v>1</v>
      </c>
    </row>
    <row r="281" spans="1:40" s="222" customFormat="1">
      <c r="A281" s="354" t="str">
        <f t="shared" si="95"/>
        <v>CB09D01550062460</v>
      </c>
      <c r="B281" s="354">
        <f t="shared" si="96"/>
        <v>0</v>
      </c>
      <c r="C281" s="354">
        <f t="shared" si="97"/>
        <v>0</v>
      </c>
      <c r="D281" s="222" t="str">
        <f t="shared" si="98"/>
        <v>CB</v>
      </c>
      <c r="E281" s="222" t="str">
        <f t="shared" si="99"/>
        <v>09</v>
      </c>
      <c r="F281" s="222" t="str">
        <f t="shared" si="100"/>
        <v>D</v>
      </c>
      <c r="G281" s="355" t="str">
        <f t="shared" si="101"/>
        <v>01</v>
      </c>
      <c r="H281" s="357" t="s">
        <v>630</v>
      </c>
      <c r="I281" s="357" t="s">
        <v>3315</v>
      </c>
      <c r="J281" s="361">
        <v>46270</v>
      </c>
      <c r="K281" s="361">
        <v>47713</v>
      </c>
      <c r="L281" s="295">
        <v>550062460</v>
      </c>
      <c r="M281" s="357" t="str">
        <f>IF(ISNA(VLOOKUP(L281,'MASTER DATA'!$A$1:$B$192,2,0)),"",VLOOKUP(L281,'MASTER DATA'!$A$1:$B$192,2,0))</f>
        <v>Advan4TAX710W40SNMA2_12*1L_A04W</v>
      </c>
      <c r="N281" s="295">
        <v>44</v>
      </c>
      <c r="O281" s="232">
        <f t="shared" si="102"/>
        <v>1</v>
      </c>
      <c r="P281" s="232">
        <f t="shared" si="103"/>
        <v>0</v>
      </c>
      <c r="Q281" s="232">
        <f>VLOOKUP(L281,'MASTER DATA'!$A$1:$E$192,5,0)</f>
        <v>44</v>
      </c>
      <c r="R281" s="295">
        <f>SUMIF('picking of the day'!$H$4:$H$358,WMS!H281&amp;WMS!L281,'picking of the day'!$E$4:$E$358)</f>
        <v>0</v>
      </c>
      <c r="U281" s="358">
        <f>IF(ISNA(VLOOKUP(H281,'data putaway'!$A$1:$E$530,3,0)),0,VLOOKUP(H281,'data putaway'!$A$1:$E$530,3,0))</f>
        <v>0</v>
      </c>
      <c r="V281" s="222">
        <f t="shared" si="104"/>
        <v>44</v>
      </c>
      <c r="W281" s="358">
        <f>IF(ISNA(VLOOKUP(H281,'data putaway'!$A$1:$E$530,2,0)),0,VLOOKUP(H281,'data putaway'!$A$1:$E$530,2,0))</f>
        <v>0</v>
      </c>
      <c r="X281" s="222" t="b">
        <f t="shared" si="105"/>
        <v>0</v>
      </c>
      <c r="Y281" s="222">
        <f>IF(ISNA(VLOOKUP(H281,'data putaway'!$A$1:$E$530,4,0)),0,VLOOKUP(H281,'data putaway'!$A$1:$E$530,4,0))</f>
        <v>0</v>
      </c>
      <c r="Z281" s="359">
        <f>IF(ISNA(VLOOKUP(H281,'data putaway'!$A$1:$E$530,5,0)),0,VLOOKUP(H281,'data putaway'!$A$1:$E$530,5,0))</f>
        <v>0</v>
      </c>
      <c r="AA281" s="222" t="b">
        <f t="shared" si="106"/>
        <v>0</v>
      </c>
      <c r="AB281" s="222" t="b">
        <f t="shared" si="107"/>
        <v>0</v>
      </c>
      <c r="AC281" s="360" t="str">
        <f t="shared" ca="1" si="108"/>
        <v>0 Month,  13 Days</v>
      </c>
      <c r="AD281" s="358" t="str">
        <f t="shared" ca="1" si="88"/>
        <v>3 Year, 11 Month, 0 Days</v>
      </c>
      <c r="AE281" s="358">
        <f t="shared" si="109"/>
        <v>44</v>
      </c>
      <c r="AF281" s="358">
        <f t="shared" si="110"/>
        <v>1</v>
      </c>
      <c r="AG281" s="222" t="str">
        <f t="shared" si="111"/>
        <v>CB09</v>
      </c>
      <c r="AH281" s="358">
        <f>IF(ISNA(VLOOKUP(L281,'MASTER DATA'!$A$1:$F$192,6,0)),0,VLOOKUP(L281,'MASTER DATA'!$A$1:$F$192,6,0))*AE281</f>
        <v>528</v>
      </c>
      <c r="AI281" s="222" t="str">
        <f>VLOOKUP($D281,'warehouse mapping'!$AN$7:$AO$17,2,0)</f>
        <v>Aktif</v>
      </c>
      <c r="AJ281" s="358">
        <f t="shared" si="112"/>
        <v>0</v>
      </c>
      <c r="AK281" s="222" t="str">
        <f t="shared" si="113"/>
        <v/>
      </c>
      <c r="AL281" s="222" t="s">
        <v>170</v>
      </c>
      <c r="AM281" s="222">
        <f t="shared" si="114"/>
        <v>1</v>
      </c>
      <c r="AN281" s="222" t="b">
        <f t="shared" si="115"/>
        <v>1</v>
      </c>
    </row>
    <row r="282" spans="1:40" s="222" customFormat="1">
      <c r="A282" s="354" t="str">
        <f t="shared" si="95"/>
        <v>CB09D02550062460</v>
      </c>
      <c r="B282" s="354">
        <f t="shared" si="96"/>
        <v>0</v>
      </c>
      <c r="C282" s="354">
        <f t="shared" si="97"/>
        <v>0</v>
      </c>
      <c r="D282" s="222" t="str">
        <f t="shared" si="98"/>
        <v>CB</v>
      </c>
      <c r="E282" s="222" t="str">
        <f t="shared" si="99"/>
        <v>09</v>
      </c>
      <c r="F282" s="222" t="str">
        <f t="shared" si="100"/>
        <v>D</v>
      </c>
      <c r="G282" s="355" t="str">
        <f t="shared" si="101"/>
        <v>02</v>
      </c>
      <c r="H282" s="357" t="s">
        <v>631</v>
      </c>
      <c r="I282" s="357" t="s">
        <v>3315</v>
      </c>
      <c r="J282" s="361">
        <v>46270</v>
      </c>
      <c r="K282" s="361">
        <v>47713</v>
      </c>
      <c r="L282" s="295">
        <v>550062460</v>
      </c>
      <c r="M282" s="357" t="str">
        <f>IF(ISNA(VLOOKUP(L282,'MASTER DATA'!$A$1:$B$192,2,0)),"",VLOOKUP(L282,'MASTER DATA'!$A$1:$B$192,2,0))</f>
        <v>Advan4TAX710W40SNMA2_12*1L_A04W</v>
      </c>
      <c r="N282" s="295">
        <v>44</v>
      </c>
      <c r="O282" s="232">
        <f t="shared" si="102"/>
        <v>1</v>
      </c>
      <c r="P282" s="232">
        <f t="shared" si="103"/>
        <v>0</v>
      </c>
      <c r="Q282" s="232">
        <f>VLOOKUP(L282,'MASTER DATA'!$A$1:$E$192,5,0)</f>
        <v>44</v>
      </c>
      <c r="R282" s="295">
        <f>SUMIF('picking of the day'!$H$4:$H$358,WMS!H282&amp;WMS!L282,'picking of the day'!$E$4:$E$358)</f>
        <v>0</v>
      </c>
      <c r="U282" s="358">
        <f>IF(ISNA(VLOOKUP(H282,'data putaway'!$A$1:$E$530,3,0)),0,VLOOKUP(H282,'data putaway'!$A$1:$E$530,3,0))</f>
        <v>0</v>
      </c>
      <c r="V282" s="222">
        <f t="shared" si="104"/>
        <v>44</v>
      </c>
      <c r="W282" s="358">
        <f>IF(ISNA(VLOOKUP(H282,'data putaway'!$A$1:$E$530,2,0)),0,VLOOKUP(H282,'data putaway'!$A$1:$E$530,2,0))</f>
        <v>0</v>
      </c>
      <c r="X282" s="222" t="b">
        <f t="shared" si="105"/>
        <v>0</v>
      </c>
      <c r="Y282" s="222">
        <f>IF(ISNA(VLOOKUP(H282,'data putaway'!$A$1:$E$530,4,0)),0,VLOOKUP(H282,'data putaway'!$A$1:$E$530,4,0))</f>
        <v>0</v>
      </c>
      <c r="Z282" s="359">
        <f>IF(ISNA(VLOOKUP(H282,'data putaway'!$A$1:$E$530,5,0)),0,VLOOKUP(H282,'data putaway'!$A$1:$E$530,5,0))</f>
        <v>0</v>
      </c>
      <c r="AA282" s="222" t="b">
        <f t="shared" si="106"/>
        <v>0</v>
      </c>
      <c r="AB282" s="222" t="b">
        <f t="shared" si="107"/>
        <v>0</v>
      </c>
      <c r="AC282" s="360" t="str">
        <f t="shared" ca="1" si="108"/>
        <v>0 Month,  13 Days</v>
      </c>
      <c r="AD282" s="358" t="str">
        <f t="shared" ref="AD282:AD345" ca="1" si="116">IF(K282="","",DATEDIF(NOW(),K282,"y")&amp;" Year"&amp;", "&amp;DATEDIF(NOW(),K282,"ym")&amp;" Month"&amp;", "&amp;DATEDIF(NOW(),K282,"md")&amp;" Days")</f>
        <v>3 Year, 11 Month, 0 Days</v>
      </c>
      <c r="AE282" s="358">
        <f t="shared" si="109"/>
        <v>44</v>
      </c>
      <c r="AF282" s="358">
        <f t="shared" si="110"/>
        <v>1</v>
      </c>
      <c r="AG282" s="222" t="str">
        <f t="shared" si="111"/>
        <v>CB09</v>
      </c>
      <c r="AH282" s="358">
        <f>IF(ISNA(VLOOKUP(L282,'MASTER DATA'!$A$1:$F$192,6,0)),0,VLOOKUP(L282,'MASTER DATA'!$A$1:$F$192,6,0))*AE282</f>
        <v>528</v>
      </c>
      <c r="AI282" s="222" t="str">
        <f>VLOOKUP($D282,'warehouse mapping'!$AN$7:$AO$17,2,0)</f>
        <v>Aktif</v>
      </c>
      <c r="AJ282" s="358">
        <f t="shared" si="112"/>
        <v>0</v>
      </c>
      <c r="AK282" s="222" t="str">
        <f t="shared" si="113"/>
        <v/>
      </c>
      <c r="AL282" s="222" t="s">
        <v>170</v>
      </c>
      <c r="AM282" s="222">
        <f t="shared" si="114"/>
        <v>1</v>
      </c>
      <c r="AN282" s="222" t="b">
        <f t="shared" si="115"/>
        <v>1</v>
      </c>
    </row>
    <row r="283" spans="1:40" s="354" customFormat="1">
      <c r="A283" s="354" t="str">
        <f t="shared" si="95"/>
        <v>CB09E01550071396</v>
      </c>
      <c r="B283" s="354">
        <f t="shared" si="96"/>
        <v>0</v>
      </c>
      <c r="C283" s="354">
        <f t="shared" si="97"/>
        <v>0</v>
      </c>
      <c r="D283" s="354" t="str">
        <f t="shared" si="98"/>
        <v>CB</v>
      </c>
      <c r="E283" s="354" t="str">
        <f t="shared" si="99"/>
        <v>09</v>
      </c>
      <c r="F283" s="354" t="str">
        <f t="shared" si="100"/>
        <v>E</v>
      </c>
      <c r="G283" s="355" t="str">
        <f t="shared" si="101"/>
        <v>01</v>
      </c>
      <c r="H283" s="232" t="s">
        <v>632</v>
      </c>
      <c r="I283" s="232" t="s">
        <v>3316</v>
      </c>
      <c r="J283" s="233">
        <v>46262</v>
      </c>
      <c r="K283" s="233">
        <v>47714</v>
      </c>
      <c r="L283" s="234">
        <v>550071396</v>
      </c>
      <c r="M283" s="232" t="str">
        <f>IF(ISNA(VLOOKUP(L283,'MASTER DATA'!$A$1:$B$192,2,0)),"",VLOOKUP(L283,'MASTER DATA'!$A$1:$B$192,2,0))</f>
        <v>HelixHX515W40SNCF_12*1L_A04W</v>
      </c>
      <c r="N283" s="232">
        <v>44</v>
      </c>
      <c r="O283" s="232">
        <f t="shared" si="102"/>
        <v>1</v>
      </c>
      <c r="P283" s="232">
        <f t="shared" si="103"/>
        <v>0</v>
      </c>
      <c r="Q283" s="232">
        <f>VLOOKUP(L283,'MASTER DATA'!$A$1:$E$192,5,0)</f>
        <v>44</v>
      </c>
      <c r="R283" s="234">
        <f>SUMIF('picking of the day'!$H$4:$H$358,WMS!H283&amp;WMS!L283,'picking of the day'!$E$4:$E$358)</f>
        <v>0</v>
      </c>
      <c r="U283" s="114">
        <f>IF(ISNA(VLOOKUP(H283,'data putaway'!$A$1:$E$530,3,0)),0,VLOOKUP(H283,'data putaway'!$A$1:$E$530,3,0))</f>
        <v>0</v>
      </c>
      <c r="V283" s="354">
        <f t="shared" si="104"/>
        <v>44</v>
      </c>
      <c r="W283" s="114">
        <f>IF(ISNA(VLOOKUP(H283,'data putaway'!$A$1:$E$530,2,0)),0,VLOOKUP(H283,'data putaway'!$A$1:$E$530,2,0))</f>
        <v>0</v>
      </c>
      <c r="X283" s="354" t="b">
        <f t="shared" si="105"/>
        <v>0</v>
      </c>
      <c r="Y283" s="354">
        <f>IF(ISNA(VLOOKUP(H283,'data putaway'!$A$1:$E$530,4,0)),0,VLOOKUP(H283,'data putaway'!$A$1:$E$530,4,0))</f>
        <v>0</v>
      </c>
      <c r="Z283" s="113">
        <f>IF(ISNA(VLOOKUP(H283,'data putaway'!$A$1:$E$530,5,0)),0,VLOOKUP(H283,'data putaway'!$A$1:$E$530,5,0))</f>
        <v>0</v>
      </c>
      <c r="AA283" s="354" t="b">
        <f t="shared" si="106"/>
        <v>0</v>
      </c>
      <c r="AB283" s="354" t="b">
        <f t="shared" si="107"/>
        <v>0</v>
      </c>
      <c r="AC283" s="356" t="str">
        <f t="shared" ca="1" si="108"/>
        <v>0 Month,  21 Days</v>
      </c>
      <c r="AD283" s="114" t="str">
        <f t="shared" ca="1" si="116"/>
        <v>3 Year, 11 Month, 1 Days</v>
      </c>
      <c r="AE283" s="114">
        <f t="shared" si="109"/>
        <v>44</v>
      </c>
      <c r="AF283" s="114">
        <f t="shared" si="110"/>
        <v>1</v>
      </c>
      <c r="AG283" s="354" t="str">
        <f t="shared" si="111"/>
        <v>CB09</v>
      </c>
      <c r="AH283" s="114">
        <f>IF(ISNA(VLOOKUP(L283,'MASTER DATA'!$A$1:$F$192,6,0)),0,VLOOKUP(L283,'MASTER DATA'!$A$1:$F$192,6,0))*AE283</f>
        <v>528</v>
      </c>
      <c r="AI283" s="354" t="str">
        <f>VLOOKUP($D283,'warehouse mapping'!$AN$7:$AO$17,2,0)</f>
        <v>Aktif</v>
      </c>
      <c r="AJ283" s="114">
        <f t="shared" si="112"/>
        <v>0</v>
      </c>
      <c r="AK283" s="354" t="str">
        <f t="shared" si="113"/>
        <v/>
      </c>
      <c r="AL283" s="354" t="s">
        <v>170</v>
      </c>
      <c r="AM283" s="354">
        <f t="shared" si="114"/>
        <v>1</v>
      </c>
      <c r="AN283" s="354" t="b">
        <f t="shared" si="115"/>
        <v>1</v>
      </c>
    </row>
    <row r="284" spans="1:40" s="354" customFormat="1">
      <c r="A284" s="354" t="str">
        <f t="shared" si="95"/>
        <v>CB09E02550071396</v>
      </c>
      <c r="B284" s="354">
        <f t="shared" si="96"/>
        <v>0</v>
      </c>
      <c r="C284" s="354">
        <f t="shared" si="97"/>
        <v>0</v>
      </c>
      <c r="D284" s="354" t="str">
        <f t="shared" si="98"/>
        <v>CB</v>
      </c>
      <c r="E284" s="354" t="str">
        <f t="shared" si="99"/>
        <v>09</v>
      </c>
      <c r="F284" s="354" t="str">
        <f t="shared" si="100"/>
        <v>E</v>
      </c>
      <c r="G284" s="355" t="str">
        <f t="shared" si="101"/>
        <v>02</v>
      </c>
      <c r="H284" s="232" t="s">
        <v>633</v>
      </c>
      <c r="I284" s="232" t="s">
        <v>3316</v>
      </c>
      <c r="J284" s="233">
        <v>46262</v>
      </c>
      <c r="K284" s="233">
        <v>47714</v>
      </c>
      <c r="L284" s="234">
        <v>550071396</v>
      </c>
      <c r="M284" s="232" t="str">
        <f>IF(ISNA(VLOOKUP(L284,'MASTER DATA'!$A$1:$B$192,2,0)),"",VLOOKUP(L284,'MASTER DATA'!$A$1:$B$192,2,0))</f>
        <v>HelixHX515W40SNCF_12*1L_A04W</v>
      </c>
      <c r="N284" s="232">
        <v>44</v>
      </c>
      <c r="O284" s="232">
        <f t="shared" si="102"/>
        <v>1</v>
      </c>
      <c r="P284" s="232">
        <f t="shared" si="103"/>
        <v>0</v>
      </c>
      <c r="Q284" s="232">
        <f>VLOOKUP(L284,'MASTER DATA'!$A$1:$E$192,5,0)</f>
        <v>44</v>
      </c>
      <c r="R284" s="234">
        <f>SUMIF('picking of the day'!$H$4:$H$358,WMS!H284&amp;WMS!L284,'picking of the day'!$E$4:$E$358)</f>
        <v>0</v>
      </c>
      <c r="U284" s="114">
        <f>IF(ISNA(VLOOKUP(H284,'data putaway'!$A$1:$E$530,3,0)),0,VLOOKUP(H284,'data putaway'!$A$1:$E$530,3,0))</f>
        <v>0</v>
      </c>
      <c r="V284" s="354">
        <f t="shared" si="104"/>
        <v>44</v>
      </c>
      <c r="W284" s="114">
        <f>IF(ISNA(VLOOKUP(H284,'data putaway'!$A$1:$E$530,2,0)),0,VLOOKUP(H284,'data putaway'!$A$1:$E$530,2,0))</f>
        <v>0</v>
      </c>
      <c r="X284" s="354" t="b">
        <f t="shared" si="105"/>
        <v>0</v>
      </c>
      <c r="Y284" s="354">
        <f>IF(ISNA(VLOOKUP(H284,'data putaway'!$A$1:$E$530,4,0)),0,VLOOKUP(H284,'data putaway'!$A$1:$E$530,4,0))</f>
        <v>0</v>
      </c>
      <c r="Z284" s="113">
        <f>IF(ISNA(VLOOKUP(H284,'data putaway'!$A$1:$E$530,5,0)),0,VLOOKUP(H284,'data putaway'!$A$1:$E$530,5,0))</f>
        <v>0</v>
      </c>
      <c r="AA284" s="354" t="b">
        <f t="shared" si="106"/>
        <v>0</v>
      </c>
      <c r="AB284" s="354" t="b">
        <f t="shared" si="107"/>
        <v>0</v>
      </c>
      <c r="AC284" s="356" t="str">
        <f t="shared" ca="1" si="108"/>
        <v>0 Month,  21 Days</v>
      </c>
      <c r="AD284" s="114" t="str">
        <f t="shared" ca="1" si="116"/>
        <v>3 Year, 11 Month, 1 Days</v>
      </c>
      <c r="AE284" s="114">
        <f t="shared" si="109"/>
        <v>44</v>
      </c>
      <c r="AF284" s="114">
        <f t="shared" si="110"/>
        <v>1</v>
      </c>
      <c r="AG284" s="354" t="str">
        <f t="shared" si="111"/>
        <v>CB09</v>
      </c>
      <c r="AH284" s="114">
        <f>IF(ISNA(VLOOKUP(L284,'MASTER DATA'!$A$1:$F$192,6,0)),0,VLOOKUP(L284,'MASTER DATA'!$A$1:$F$192,6,0))*AE284</f>
        <v>528</v>
      </c>
      <c r="AI284" s="354" t="str">
        <f>VLOOKUP($D284,'warehouse mapping'!$AN$7:$AO$17,2,0)</f>
        <v>Aktif</v>
      </c>
      <c r="AJ284" s="114">
        <f t="shared" si="112"/>
        <v>0</v>
      </c>
      <c r="AK284" s="354" t="str">
        <f t="shared" si="113"/>
        <v/>
      </c>
      <c r="AL284" s="354" t="s">
        <v>170</v>
      </c>
      <c r="AM284" s="354">
        <f t="shared" si="114"/>
        <v>1</v>
      </c>
      <c r="AN284" s="354" t="b">
        <f t="shared" si="115"/>
        <v>1</v>
      </c>
    </row>
    <row r="285" spans="1:40" s="354" customFormat="1">
      <c r="A285" s="354" t="str">
        <f t="shared" si="95"/>
        <v>CB10A01550045085</v>
      </c>
      <c r="B285" s="354">
        <f t="shared" si="96"/>
        <v>0</v>
      </c>
      <c r="C285" s="354">
        <f t="shared" si="97"/>
        <v>0</v>
      </c>
      <c r="D285" s="354" t="str">
        <f t="shared" si="98"/>
        <v>CB</v>
      </c>
      <c r="E285" s="354" t="str">
        <f t="shared" si="99"/>
        <v>10</v>
      </c>
      <c r="F285" s="354" t="str">
        <f t="shared" si="100"/>
        <v>A</v>
      </c>
      <c r="G285" s="355" t="str">
        <f t="shared" si="101"/>
        <v>01</v>
      </c>
      <c r="H285" s="232" t="s">
        <v>634</v>
      </c>
      <c r="I285" s="232">
        <v>12650713</v>
      </c>
      <c r="J285" s="233">
        <v>46144</v>
      </c>
      <c r="K285" s="233">
        <v>47602</v>
      </c>
      <c r="L285" s="234">
        <v>550045085</v>
      </c>
      <c r="M285" s="232" t="str">
        <f>IF(ISNA(VLOOKUP(L285,'MASTER DATA'!$A$1:$B$192,2,0)),"",VLOOKUP(L285,'MASTER DATA'!$A$1:$B$192,2,0))</f>
        <v>Tellus S2 VX 46_1*209L_A227</v>
      </c>
      <c r="N285" s="232">
        <v>1</v>
      </c>
      <c r="O285" s="232">
        <f t="shared" si="102"/>
        <v>0</v>
      </c>
      <c r="P285" s="232">
        <f t="shared" si="103"/>
        <v>1</v>
      </c>
      <c r="Q285" s="232">
        <f>VLOOKUP(L285,'MASTER DATA'!$A$1:$E$192,5,0)</f>
        <v>4</v>
      </c>
      <c r="R285" s="234">
        <f>SUMIF('picking of the day'!$H$4:$H$358,WMS!H285&amp;WMS!L285,'picking of the day'!$E$4:$E$358)</f>
        <v>0</v>
      </c>
      <c r="U285" s="114">
        <f>IF(ISNA(VLOOKUP(H285,'data putaway'!$A$1:$E$530,3,0)),0,VLOOKUP(H285,'data putaway'!$A$1:$E$530,3,0))</f>
        <v>0</v>
      </c>
      <c r="V285" s="354">
        <f t="shared" si="104"/>
        <v>1</v>
      </c>
      <c r="W285" s="114">
        <f>IF(ISNA(VLOOKUP(H285,'data putaway'!$A$1:$E$530,2,0)),0,VLOOKUP(H285,'data putaway'!$A$1:$E$530,2,0))</f>
        <v>0</v>
      </c>
      <c r="X285" s="354" t="b">
        <f t="shared" si="105"/>
        <v>0</v>
      </c>
      <c r="Y285" s="354">
        <f>IF(ISNA(VLOOKUP(H285,'data putaway'!$A$1:$E$530,4,0)),0,VLOOKUP(H285,'data putaway'!$A$1:$E$530,4,0))</f>
        <v>0</v>
      </c>
      <c r="Z285" s="113">
        <f>IF(ISNA(VLOOKUP(H285,'data putaway'!$A$1:$E$530,5,0)),0,VLOOKUP(H285,'data putaway'!$A$1:$E$530,5,0))</f>
        <v>0</v>
      </c>
      <c r="AA285" s="354" t="b">
        <f t="shared" si="106"/>
        <v>0</v>
      </c>
      <c r="AB285" s="354" t="b">
        <f t="shared" si="107"/>
        <v>0</v>
      </c>
      <c r="AC285" s="356" t="str">
        <f t="shared" ca="1" si="108"/>
        <v>4 Month,  16 Days</v>
      </c>
      <c r="AD285" s="114" t="str">
        <f t="shared" ca="1" si="116"/>
        <v>3 Year, 7 Month, 11 Days</v>
      </c>
      <c r="AE285" s="114">
        <f t="shared" si="109"/>
        <v>1</v>
      </c>
      <c r="AF285" s="114">
        <f t="shared" si="110"/>
        <v>1</v>
      </c>
      <c r="AG285" s="354" t="str">
        <f t="shared" si="111"/>
        <v>CB10</v>
      </c>
      <c r="AH285" s="114">
        <f>IF(ISNA(VLOOKUP(L285,'MASTER DATA'!$A$1:$F$192,6,0)),0,VLOOKUP(L285,'MASTER DATA'!$A$1:$F$192,6,0))*AE285</f>
        <v>209</v>
      </c>
      <c r="AI285" s="354" t="str">
        <f>VLOOKUP($D285,'warehouse mapping'!$AN$7:$AO$17,2,0)</f>
        <v>Aktif</v>
      </c>
      <c r="AJ285" s="114">
        <f t="shared" si="112"/>
        <v>0</v>
      </c>
      <c r="AK285" s="354" t="str">
        <f t="shared" si="113"/>
        <v/>
      </c>
      <c r="AL285" s="354" t="s">
        <v>3206</v>
      </c>
      <c r="AM285" s="354">
        <f t="shared" si="114"/>
        <v>1</v>
      </c>
      <c r="AN285" s="354" t="b">
        <f t="shared" si="115"/>
        <v>1</v>
      </c>
    </row>
    <row r="286" spans="1:40" s="354" customFormat="1">
      <c r="A286" s="354" t="str">
        <f t="shared" si="95"/>
        <v>CB10A02550040071</v>
      </c>
      <c r="B286" s="354">
        <f t="shared" si="96"/>
        <v>0</v>
      </c>
      <c r="C286" s="354">
        <f t="shared" si="97"/>
        <v>0</v>
      </c>
      <c r="D286" s="354" t="str">
        <f t="shared" si="98"/>
        <v>CB</v>
      </c>
      <c r="E286" s="354" t="str">
        <f t="shared" si="99"/>
        <v>10</v>
      </c>
      <c r="F286" s="354" t="str">
        <f t="shared" si="100"/>
        <v>A</v>
      </c>
      <c r="G286" s="355" t="str">
        <f t="shared" si="101"/>
        <v>02</v>
      </c>
      <c r="H286" s="232" t="s">
        <v>635</v>
      </c>
      <c r="I286" s="232">
        <v>12628865</v>
      </c>
      <c r="J286" s="233">
        <v>46190</v>
      </c>
      <c r="K286" s="233">
        <v>47625</v>
      </c>
      <c r="L286" s="234">
        <v>550040071</v>
      </c>
      <c r="M286" s="232" t="str">
        <f>IF(ISNA(VLOOKUP(L286,'MASTER DATA'!$A$1:$B$192,2,0)),"",VLOOKUP(L286,'MASTER DATA'!$A$1:$B$192,2,0))</f>
        <v>Diala S4 ZX-I_1*209L_A227</v>
      </c>
      <c r="N286" s="232">
        <v>2</v>
      </c>
      <c r="O286" s="232">
        <f t="shared" si="102"/>
        <v>0</v>
      </c>
      <c r="P286" s="232">
        <f t="shared" si="103"/>
        <v>2</v>
      </c>
      <c r="Q286" s="232">
        <f>VLOOKUP(L286,'MASTER DATA'!$A$1:$E$192,5,0)</f>
        <v>4</v>
      </c>
      <c r="R286" s="234">
        <f>SUMIF('picking of the day'!$H$4:$H$358,WMS!H286&amp;WMS!L286,'picking of the day'!$E$4:$E$358)</f>
        <v>0</v>
      </c>
      <c r="U286" s="114">
        <f>IF(ISNA(VLOOKUP(H286,'data putaway'!$A$1:$E$530,3,0)),0,VLOOKUP(H286,'data putaway'!$A$1:$E$530,3,0))</f>
        <v>0</v>
      </c>
      <c r="V286" s="354">
        <f t="shared" si="104"/>
        <v>2</v>
      </c>
      <c r="W286" s="114">
        <f>IF(ISNA(VLOOKUP(H286,'data putaway'!$A$1:$E$530,2,0)),0,VLOOKUP(H286,'data putaway'!$A$1:$E$530,2,0))</f>
        <v>0</v>
      </c>
      <c r="X286" s="354" t="b">
        <f t="shared" si="105"/>
        <v>0</v>
      </c>
      <c r="Y286" s="354">
        <f>IF(ISNA(VLOOKUP(H286,'data putaway'!$A$1:$E$530,4,0)),0,VLOOKUP(H286,'data putaway'!$A$1:$E$530,4,0))</f>
        <v>0</v>
      </c>
      <c r="Z286" s="113">
        <f>IF(ISNA(VLOOKUP(H286,'data putaway'!$A$1:$E$530,5,0)),0,VLOOKUP(H286,'data putaway'!$A$1:$E$530,5,0))</f>
        <v>0</v>
      </c>
      <c r="AA286" s="354" t="b">
        <f t="shared" si="106"/>
        <v>0</v>
      </c>
      <c r="AB286" s="354" t="b">
        <f t="shared" si="107"/>
        <v>0</v>
      </c>
      <c r="AC286" s="356" t="str">
        <f t="shared" ca="1" si="108"/>
        <v>3 Month,  1 Days</v>
      </c>
      <c r="AD286" s="114" t="str">
        <f t="shared" ca="1" si="116"/>
        <v>3 Year, 8 Month, 4 Days</v>
      </c>
      <c r="AE286" s="114">
        <f t="shared" si="109"/>
        <v>2</v>
      </c>
      <c r="AF286" s="114">
        <f t="shared" si="110"/>
        <v>1</v>
      </c>
      <c r="AG286" s="354" t="str">
        <f t="shared" si="111"/>
        <v>CB10</v>
      </c>
      <c r="AH286" s="114">
        <f>IF(ISNA(VLOOKUP(L286,'MASTER DATA'!$A$1:$F$192,6,0)),0,VLOOKUP(L286,'MASTER DATA'!$A$1:$F$192,6,0))*AE286</f>
        <v>418</v>
      </c>
      <c r="AI286" s="354" t="str">
        <f>VLOOKUP($D286,'warehouse mapping'!$AN$7:$AO$17,2,0)</f>
        <v>Aktif</v>
      </c>
      <c r="AJ286" s="114">
        <f t="shared" si="112"/>
        <v>0</v>
      </c>
      <c r="AK286" s="354" t="str">
        <f t="shared" si="113"/>
        <v/>
      </c>
      <c r="AL286" s="354" t="s">
        <v>3206</v>
      </c>
      <c r="AM286" s="354">
        <f t="shared" si="114"/>
        <v>1</v>
      </c>
      <c r="AN286" s="354" t="b">
        <f t="shared" si="115"/>
        <v>1</v>
      </c>
    </row>
    <row r="287" spans="1:40" s="354" customFormat="1">
      <c r="A287" s="354" t="str">
        <f t="shared" si="95"/>
        <v>CB10B01550027259</v>
      </c>
      <c r="B287" s="354">
        <f t="shared" si="96"/>
        <v>0</v>
      </c>
      <c r="C287" s="354">
        <f t="shared" si="97"/>
        <v>0</v>
      </c>
      <c r="D287" s="354" t="str">
        <f t="shared" si="98"/>
        <v>CB</v>
      </c>
      <c r="E287" s="354" t="str">
        <f t="shared" si="99"/>
        <v>10</v>
      </c>
      <c r="F287" s="354" t="str">
        <f t="shared" si="100"/>
        <v>B</v>
      </c>
      <c r="G287" s="355" t="str">
        <f t="shared" si="101"/>
        <v>01</v>
      </c>
      <c r="H287" s="232" t="s">
        <v>636</v>
      </c>
      <c r="I287" s="232" t="s">
        <v>3242</v>
      </c>
      <c r="J287" s="233">
        <v>46254</v>
      </c>
      <c r="K287" s="233">
        <v>47689</v>
      </c>
      <c r="L287" s="234">
        <v>550027259</v>
      </c>
      <c r="M287" s="232" t="str">
        <f>IF(ISNA(VLOOKUP(L287,'MASTER DATA'!$A$1:$B$192,2,0)),"",VLOOKUP(L287,'MASTER DATA'!$A$1:$B$192,2,0))</f>
        <v>Gadus S2 V220 2_1*770kg_A227</v>
      </c>
      <c r="N287" s="232">
        <v>1</v>
      </c>
      <c r="O287" s="232">
        <f t="shared" si="102"/>
        <v>1</v>
      </c>
      <c r="P287" s="232">
        <f t="shared" si="103"/>
        <v>0</v>
      </c>
      <c r="Q287" s="232">
        <f>VLOOKUP(L287,'MASTER DATA'!$A$1:$E$192,5,0)</f>
        <v>1</v>
      </c>
      <c r="R287" s="234">
        <f>SUMIF('picking of the day'!$H$4:$H$358,WMS!H287&amp;WMS!L287,'picking of the day'!$E$4:$E$358)</f>
        <v>0</v>
      </c>
      <c r="U287" s="114">
        <f>IF(ISNA(VLOOKUP(H287,'data putaway'!$A$1:$E$530,3,0)),0,VLOOKUP(H287,'data putaway'!$A$1:$E$530,3,0))</f>
        <v>0</v>
      </c>
      <c r="V287" s="354">
        <f t="shared" si="104"/>
        <v>1</v>
      </c>
      <c r="W287" s="114">
        <f>IF(ISNA(VLOOKUP(H287,'data putaway'!$A$1:$E$530,2,0)),0,VLOOKUP(H287,'data putaway'!$A$1:$E$530,2,0))</f>
        <v>0</v>
      </c>
      <c r="X287" s="354" t="b">
        <f t="shared" si="105"/>
        <v>0</v>
      </c>
      <c r="Y287" s="354">
        <f>IF(ISNA(VLOOKUP(H287,'data putaway'!$A$1:$E$530,4,0)),0,VLOOKUP(H287,'data putaway'!$A$1:$E$530,4,0))</f>
        <v>0</v>
      </c>
      <c r="Z287" s="113">
        <f>IF(ISNA(VLOOKUP(H287,'data putaway'!$A$1:$E$530,5,0)),0,VLOOKUP(H287,'data putaway'!$A$1:$E$530,5,0))</f>
        <v>0</v>
      </c>
      <c r="AA287" s="354" t="b">
        <f t="shared" si="106"/>
        <v>0</v>
      </c>
      <c r="AB287" s="354" t="b">
        <f t="shared" si="107"/>
        <v>0</v>
      </c>
      <c r="AC287" s="356" t="str">
        <f t="shared" ca="1" si="108"/>
        <v>0 Month,  29 Days</v>
      </c>
      <c r="AD287" s="114" t="str">
        <f t="shared" ca="1" si="116"/>
        <v>3 Year, 10 Month, 7 Days</v>
      </c>
      <c r="AE287" s="114">
        <f t="shared" si="109"/>
        <v>1</v>
      </c>
      <c r="AF287" s="114">
        <f t="shared" si="110"/>
        <v>1</v>
      </c>
      <c r="AG287" s="354" t="str">
        <f t="shared" si="111"/>
        <v>CB10</v>
      </c>
      <c r="AH287" s="114">
        <f>IF(ISNA(VLOOKUP(L287,'MASTER DATA'!$A$1:$F$192,6,0)),0,VLOOKUP(L287,'MASTER DATA'!$A$1:$F$192,6,0))*AE287</f>
        <v>770</v>
      </c>
      <c r="AI287" s="354" t="str">
        <f>VLOOKUP($D287,'warehouse mapping'!$AN$7:$AO$17,2,0)</f>
        <v>Aktif</v>
      </c>
      <c r="AJ287" s="114">
        <f t="shared" si="112"/>
        <v>0</v>
      </c>
      <c r="AK287" s="354" t="str">
        <f t="shared" si="113"/>
        <v/>
      </c>
      <c r="AL287" s="354" t="s">
        <v>170</v>
      </c>
      <c r="AM287" s="354">
        <f t="shared" si="114"/>
        <v>1</v>
      </c>
      <c r="AN287" s="354" t="b">
        <f t="shared" si="115"/>
        <v>1</v>
      </c>
    </row>
    <row r="288" spans="1:40" s="354" customFormat="1">
      <c r="A288" s="354" t="str">
        <f t="shared" si="95"/>
        <v>CB10B02550027259</v>
      </c>
      <c r="B288" s="354">
        <f t="shared" si="96"/>
        <v>0</v>
      </c>
      <c r="C288" s="354">
        <f t="shared" si="97"/>
        <v>0</v>
      </c>
      <c r="D288" s="354" t="str">
        <f t="shared" si="98"/>
        <v>CB</v>
      </c>
      <c r="E288" s="354" t="str">
        <f t="shared" si="99"/>
        <v>10</v>
      </c>
      <c r="F288" s="354" t="str">
        <f t="shared" si="100"/>
        <v>B</v>
      </c>
      <c r="G288" s="355" t="str">
        <f t="shared" si="101"/>
        <v>02</v>
      </c>
      <c r="H288" s="232" t="s">
        <v>637</v>
      </c>
      <c r="I288" s="232" t="s">
        <v>3242</v>
      </c>
      <c r="J288" s="233">
        <v>46254</v>
      </c>
      <c r="K288" s="233">
        <v>47689</v>
      </c>
      <c r="L288" s="234">
        <v>550027259</v>
      </c>
      <c r="M288" s="232" t="str">
        <f>IF(ISNA(VLOOKUP(L288,'MASTER DATA'!$A$1:$B$192,2,0)),"",VLOOKUP(L288,'MASTER DATA'!$A$1:$B$192,2,0))</f>
        <v>Gadus S2 V220 2_1*770kg_A227</v>
      </c>
      <c r="N288" s="232">
        <v>1</v>
      </c>
      <c r="O288" s="232">
        <f t="shared" si="102"/>
        <v>1</v>
      </c>
      <c r="P288" s="232">
        <f t="shared" si="103"/>
        <v>0</v>
      </c>
      <c r="Q288" s="232">
        <f>VLOOKUP(L288,'MASTER DATA'!$A$1:$E$192,5,0)</f>
        <v>1</v>
      </c>
      <c r="R288" s="234">
        <f>SUMIF('picking of the day'!$H$4:$H$358,WMS!H288&amp;WMS!L288,'picking of the day'!$E$4:$E$358)</f>
        <v>0</v>
      </c>
      <c r="U288" s="114">
        <f>IF(ISNA(VLOOKUP(H288,'data putaway'!$A$1:$E$530,3,0)),0,VLOOKUP(H288,'data putaway'!$A$1:$E$530,3,0))</f>
        <v>0</v>
      </c>
      <c r="V288" s="354">
        <f t="shared" si="104"/>
        <v>1</v>
      </c>
      <c r="W288" s="114">
        <f>IF(ISNA(VLOOKUP(H288,'data putaway'!$A$1:$E$530,2,0)),0,VLOOKUP(H288,'data putaway'!$A$1:$E$530,2,0))</f>
        <v>0</v>
      </c>
      <c r="X288" s="354" t="b">
        <f t="shared" si="105"/>
        <v>0</v>
      </c>
      <c r="Y288" s="354">
        <f>IF(ISNA(VLOOKUP(H288,'data putaway'!$A$1:$E$530,4,0)),0,VLOOKUP(H288,'data putaway'!$A$1:$E$530,4,0))</f>
        <v>0</v>
      </c>
      <c r="Z288" s="113">
        <f>IF(ISNA(VLOOKUP(H288,'data putaway'!$A$1:$E$530,5,0)),0,VLOOKUP(H288,'data putaway'!$A$1:$E$530,5,0))</f>
        <v>0</v>
      </c>
      <c r="AA288" s="354" t="b">
        <f t="shared" si="106"/>
        <v>0</v>
      </c>
      <c r="AB288" s="354" t="b">
        <f t="shared" si="107"/>
        <v>0</v>
      </c>
      <c r="AC288" s="356" t="str">
        <f t="shared" ca="1" si="108"/>
        <v>0 Month,  29 Days</v>
      </c>
      <c r="AD288" s="114" t="str">
        <f t="shared" ca="1" si="116"/>
        <v>3 Year, 10 Month, 7 Days</v>
      </c>
      <c r="AE288" s="114">
        <f t="shared" si="109"/>
        <v>1</v>
      </c>
      <c r="AF288" s="114">
        <f t="shared" si="110"/>
        <v>1</v>
      </c>
      <c r="AG288" s="354" t="str">
        <f t="shared" si="111"/>
        <v>CB10</v>
      </c>
      <c r="AH288" s="114">
        <f>IF(ISNA(VLOOKUP(L288,'MASTER DATA'!$A$1:$F$192,6,0)),0,VLOOKUP(L288,'MASTER DATA'!$A$1:$F$192,6,0))*AE288</f>
        <v>770</v>
      </c>
      <c r="AI288" s="354" t="str">
        <f>VLOOKUP($D288,'warehouse mapping'!$AN$7:$AO$17,2,0)</f>
        <v>Aktif</v>
      </c>
      <c r="AJ288" s="114">
        <f t="shared" si="112"/>
        <v>0</v>
      </c>
      <c r="AK288" s="354" t="str">
        <f t="shared" si="113"/>
        <v/>
      </c>
      <c r="AL288" s="354" t="s">
        <v>170</v>
      </c>
      <c r="AM288" s="354">
        <f t="shared" si="114"/>
        <v>1</v>
      </c>
      <c r="AN288" s="354" t="b">
        <f t="shared" si="115"/>
        <v>1</v>
      </c>
    </row>
    <row r="289" spans="1:40" s="354" customFormat="1">
      <c r="A289" s="354" t="str">
        <f t="shared" si="95"/>
        <v>CB10C01550071396</v>
      </c>
      <c r="B289" s="354">
        <f t="shared" si="96"/>
        <v>0</v>
      </c>
      <c r="C289" s="354">
        <f t="shared" si="97"/>
        <v>0</v>
      </c>
      <c r="D289" s="354" t="str">
        <f t="shared" si="98"/>
        <v>CB</v>
      </c>
      <c r="E289" s="354" t="str">
        <f t="shared" si="99"/>
        <v>10</v>
      </c>
      <c r="F289" s="354" t="str">
        <f t="shared" si="100"/>
        <v>C</v>
      </c>
      <c r="G289" s="355" t="str">
        <f t="shared" si="101"/>
        <v>01</v>
      </c>
      <c r="H289" s="232" t="s">
        <v>638</v>
      </c>
      <c r="I289" s="232" t="s">
        <v>3316</v>
      </c>
      <c r="J289" s="233">
        <v>46262</v>
      </c>
      <c r="K289" s="233">
        <v>47714</v>
      </c>
      <c r="L289" s="234">
        <v>550071396</v>
      </c>
      <c r="M289" s="232" t="str">
        <f>IF(ISNA(VLOOKUP(L289,'MASTER DATA'!$A$1:$B$192,2,0)),"",VLOOKUP(L289,'MASTER DATA'!$A$1:$B$192,2,0))</f>
        <v>HelixHX515W40SNCF_12*1L_A04W</v>
      </c>
      <c r="N289" s="234">
        <v>44</v>
      </c>
      <c r="O289" s="232">
        <f t="shared" si="102"/>
        <v>1</v>
      </c>
      <c r="P289" s="232">
        <f t="shared" si="103"/>
        <v>0</v>
      </c>
      <c r="Q289" s="232">
        <f>VLOOKUP(L289,'MASTER DATA'!$A$1:$E$192,5,0)</f>
        <v>44</v>
      </c>
      <c r="R289" s="234">
        <f>SUMIF('picking of the day'!$H$4:$H$358,WMS!H289&amp;WMS!L289,'picking of the day'!$E$4:$E$358)</f>
        <v>0</v>
      </c>
      <c r="U289" s="114">
        <f>IF(ISNA(VLOOKUP(H289,'data putaway'!$A$1:$E$530,3,0)),0,VLOOKUP(H289,'data putaway'!$A$1:$E$530,3,0))</f>
        <v>0</v>
      </c>
      <c r="V289" s="354">
        <f t="shared" si="104"/>
        <v>44</v>
      </c>
      <c r="W289" s="114">
        <f>IF(ISNA(VLOOKUP(H289,'data putaway'!$A$1:$E$530,2,0)),0,VLOOKUP(H289,'data putaway'!$A$1:$E$530,2,0))</f>
        <v>0</v>
      </c>
      <c r="X289" s="354" t="b">
        <f t="shared" si="105"/>
        <v>0</v>
      </c>
      <c r="Y289" s="354">
        <f>IF(ISNA(VLOOKUP(H289,'data putaway'!$A$1:$E$530,4,0)),0,VLOOKUP(H289,'data putaway'!$A$1:$E$530,4,0))</f>
        <v>0</v>
      </c>
      <c r="Z289" s="113">
        <f>IF(ISNA(VLOOKUP(H289,'data putaway'!$A$1:$E$530,5,0)),0,VLOOKUP(H289,'data putaway'!$A$1:$E$530,5,0))</f>
        <v>0</v>
      </c>
      <c r="AA289" s="354" t="b">
        <f t="shared" si="106"/>
        <v>0</v>
      </c>
      <c r="AB289" s="354" t="b">
        <f t="shared" si="107"/>
        <v>0</v>
      </c>
      <c r="AC289" s="356" t="str">
        <f t="shared" ca="1" si="108"/>
        <v>0 Month,  21 Days</v>
      </c>
      <c r="AD289" s="114" t="str">
        <f t="shared" ca="1" si="116"/>
        <v>3 Year, 11 Month, 1 Days</v>
      </c>
      <c r="AE289" s="114">
        <f t="shared" si="109"/>
        <v>44</v>
      </c>
      <c r="AF289" s="114">
        <f t="shared" si="110"/>
        <v>1</v>
      </c>
      <c r="AG289" s="354" t="str">
        <f t="shared" si="111"/>
        <v>CB10</v>
      </c>
      <c r="AH289" s="114">
        <f>IF(ISNA(VLOOKUP(L289,'MASTER DATA'!$A$1:$F$192,6,0)),0,VLOOKUP(L289,'MASTER DATA'!$A$1:$F$192,6,0))*AE289</f>
        <v>528</v>
      </c>
      <c r="AI289" s="354" t="str">
        <f>VLOOKUP($D289,'warehouse mapping'!$AN$7:$AO$17,2,0)</f>
        <v>Aktif</v>
      </c>
      <c r="AJ289" s="114">
        <f t="shared" si="112"/>
        <v>0</v>
      </c>
      <c r="AK289" s="354" t="str">
        <f t="shared" si="113"/>
        <v/>
      </c>
      <c r="AL289" s="354" t="s">
        <v>170</v>
      </c>
      <c r="AM289" s="354">
        <f t="shared" si="114"/>
        <v>1</v>
      </c>
      <c r="AN289" s="354" t="b">
        <f t="shared" si="115"/>
        <v>1</v>
      </c>
    </row>
    <row r="290" spans="1:40" s="354" customFormat="1">
      <c r="A290" s="354" t="str">
        <f t="shared" si="95"/>
        <v>CB10C02550071396</v>
      </c>
      <c r="B290" s="354">
        <f t="shared" si="96"/>
        <v>0</v>
      </c>
      <c r="C290" s="354">
        <f t="shared" si="97"/>
        <v>0</v>
      </c>
      <c r="D290" s="354" t="str">
        <f t="shared" si="98"/>
        <v>CB</v>
      </c>
      <c r="E290" s="354" t="str">
        <f t="shared" si="99"/>
        <v>10</v>
      </c>
      <c r="F290" s="354" t="str">
        <f t="shared" si="100"/>
        <v>C</v>
      </c>
      <c r="G290" s="355" t="str">
        <f t="shared" si="101"/>
        <v>02</v>
      </c>
      <c r="H290" s="232" t="s">
        <v>639</v>
      </c>
      <c r="I290" s="232" t="s">
        <v>3316</v>
      </c>
      <c r="J290" s="233">
        <v>46262</v>
      </c>
      <c r="K290" s="233">
        <v>47714</v>
      </c>
      <c r="L290" s="234">
        <v>550071396</v>
      </c>
      <c r="M290" s="232" t="str">
        <f>IF(ISNA(VLOOKUP(L290,'MASTER DATA'!$A$1:$B$192,2,0)),"",VLOOKUP(L290,'MASTER DATA'!$A$1:$B$192,2,0))</f>
        <v>HelixHX515W40SNCF_12*1L_A04W</v>
      </c>
      <c r="N290" s="234">
        <v>44</v>
      </c>
      <c r="O290" s="232">
        <f t="shared" si="102"/>
        <v>1</v>
      </c>
      <c r="P290" s="232">
        <f t="shared" si="103"/>
        <v>0</v>
      </c>
      <c r="Q290" s="232">
        <f>VLOOKUP(L290,'MASTER DATA'!$A$1:$E$192,5,0)</f>
        <v>44</v>
      </c>
      <c r="R290" s="234">
        <f>SUMIF('picking of the day'!$H$4:$H$358,WMS!H290&amp;WMS!L290,'picking of the day'!$E$4:$E$358)</f>
        <v>0</v>
      </c>
      <c r="U290" s="114">
        <f>IF(ISNA(VLOOKUP(H290,'data putaway'!$A$1:$E$530,3,0)),0,VLOOKUP(H290,'data putaway'!$A$1:$E$530,3,0))</f>
        <v>0</v>
      </c>
      <c r="V290" s="354">
        <f t="shared" si="104"/>
        <v>44</v>
      </c>
      <c r="W290" s="114">
        <f>IF(ISNA(VLOOKUP(H290,'data putaway'!$A$1:$E$530,2,0)),0,VLOOKUP(H290,'data putaway'!$A$1:$E$530,2,0))</f>
        <v>0</v>
      </c>
      <c r="X290" s="354" t="b">
        <f t="shared" si="105"/>
        <v>0</v>
      </c>
      <c r="Y290" s="354">
        <f>IF(ISNA(VLOOKUP(H290,'data putaway'!$A$1:$E$530,4,0)),0,VLOOKUP(H290,'data putaway'!$A$1:$E$530,4,0))</f>
        <v>0</v>
      </c>
      <c r="Z290" s="113">
        <f>IF(ISNA(VLOOKUP(H290,'data putaway'!$A$1:$E$530,5,0)),0,VLOOKUP(H290,'data putaway'!$A$1:$E$530,5,0))</f>
        <v>0</v>
      </c>
      <c r="AA290" s="354" t="b">
        <f t="shared" si="106"/>
        <v>0</v>
      </c>
      <c r="AB290" s="354" t="b">
        <f t="shared" si="107"/>
        <v>0</v>
      </c>
      <c r="AC290" s="356" t="str">
        <f t="shared" ca="1" si="108"/>
        <v>0 Month,  21 Days</v>
      </c>
      <c r="AD290" s="114" t="str">
        <f t="shared" ca="1" si="116"/>
        <v>3 Year, 11 Month, 1 Days</v>
      </c>
      <c r="AE290" s="114">
        <f t="shared" si="109"/>
        <v>44</v>
      </c>
      <c r="AF290" s="114">
        <f t="shared" si="110"/>
        <v>1</v>
      </c>
      <c r="AG290" s="354" t="str">
        <f t="shared" si="111"/>
        <v>CB10</v>
      </c>
      <c r="AH290" s="114">
        <f>IF(ISNA(VLOOKUP(L290,'MASTER DATA'!$A$1:$F$192,6,0)),0,VLOOKUP(L290,'MASTER DATA'!$A$1:$F$192,6,0))*AE290</f>
        <v>528</v>
      </c>
      <c r="AI290" s="354" t="str">
        <f>VLOOKUP($D290,'warehouse mapping'!$AN$7:$AO$17,2,0)</f>
        <v>Aktif</v>
      </c>
      <c r="AJ290" s="114">
        <f t="shared" si="112"/>
        <v>0</v>
      </c>
      <c r="AK290" s="354" t="str">
        <f t="shared" si="113"/>
        <v/>
      </c>
      <c r="AL290" s="354" t="s">
        <v>170</v>
      </c>
      <c r="AM290" s="354">
        <f t="shared" si="114"/>
        <v>1</v>
      </c>
      <c r="AN290" s="354" t="b">
        <f t="shared" si="115"/>
        <v>1</v>
      </c>
    </row>
    <row r="291" spans="1:40" s="354" customFormat="1">
      <c r="A291" s="354" t="str">
        <f t="shared" si="95"/>
        <v>CB10D01550071396</v>
      </c>
      <c r="B291" s="354">
        <f t="shared" si="96"/>
        <v>0</v>
      </c>
      <c r="C291" s="354">
        <f t="shared" si="97"/>
        <v>0</v>
      </c>
      <c r="D291" s="354" t="str">
        <f t="shared" si="98"/>
        <v>CB</v>
      </c>
      <c r="E291" s="354" t="str">
        <f t="shared" si="99"/>
        <v>10</v>
      </c>
      <c r="F291" s="354" t="str">
        <f t="shared" si="100"/>
        <v>D</v>
      </c>
      <c r="G291" s="355" t="str">
        <f t="shared" si="101"/>
        <v>01</v>
      </c>
      <c r="H291" s="232" t="s">
        <v>640</v>
      </c>
      <c r="I291" s="232" t="s">
        <v>3316</v>
      </c>
      <c r="J291" s="233">
        <v>46262</v>
      </c>
      <c r="K291" s="233">
        <v>47714</v>
      </c>
      <c r="L291" s="234">
        <v>550071396</v>
      </c>
      <c r="M291" s="232" t="str">
        <f>IF(ISNA(VLOOKUP(L291,'MASTER DATA'!$A$1:$B$192,2,0)),"",VLOOKUP(L291,'MASTER DATA'!$A$1:$B$192,2,0))</f>
        <v>HelixHX515W40SNCF_12*1L_A04W</v>
      </c>
      <c r="N291" s="234">
        <v>44</v>
      </c>
      <c r="O291" s="232">
        <f t="shared" si="102"/>
        <v>1</v>
      </c>
      <c r="P291" s="232">
        <f t="shared" si="103"/>
        <v>0</v>
      </c>
      <c r="Q291" s="232">
        <f>VLOOKUP(L291,'MASTER DATA'!$A$1:$E$192,5,0)</f>
        <v>44</v>
      </c>
      <c r="R291" s="234">
        <f>SUMIF('picking of the day'!$H$4:$H$358,WMS!H291&amp;WMS!L291,'picking of the day'!$E$4:$E$358)</f>
        <v>0</v>
      </c>
      <c r="U291" s="114">
        <f>IF(ISNA(VLOOKUP(H291,'data putaway'!$A$1:$E$530,3,0)),0,VLOOKUP(H291,'data putaway'!$A$1:$E$530,3,0))</f>
        <v>0</v>
      </c>
      <c r="V291" s="354">
        <f t="shared" si="104"/>
        <v>44</v>
      </c>
      <c r="W291" s="114">
        <f>IF(ISNA(VLOOKUP(H291,'data putaway'!$A$1:$E$530,2,0)),0,VLOOKUP(H291,'data putaway'!$A$1:$E$530,2,0))</f>
        <v>0</v>
      </c>
      <c r="X291" s="354" t="b">
        <f t="shared" si="105"/>
        <v>0</v>
      </c>
      <c r="Y291" s="354">
        <f>IF(ISNA(VLOOKUP(H291,'data putaway'!$A$1:$E$530,4,0)),0,VLOOKUP(H291,'data putaway'!$A$1:$E$530,4,0))</f>
        <v>0</v>
      </c>
      <c r="Z291" s="113">
        <f>IF(ISNA(VLOOKUP(H291,'data putaway'!$A$1:$E$530,5,0)),0,VLOOKUP(H291,'data putaway'!$A$1:$E$530,5,0))</f>
        <v>0</v>
      </c>
      <c r="AA291" s="354" t="b">
        <f t="shared" si="106"/>
        <v>0</v>
      </c>
      <c r="AB291" s="354" t="b">
        <f t="shared" si="107"/>
        <v>0</v>
      </c>
      <c r="AC291" s="356" t="str">
        <f t="shared" ca="1" si="108"/>
        <v>0 Month,  21 Days</v>
      </c>
      <c r="AD291" s="114" t="str">
        <f t="shared" ca="1" si="116"/>
        <v>3 Year, 11 Month, 1 Days</v>
      </c>
      <c r="AE291" s="114">
        <f t="shared" si="109"/>
        <v>44</v>
      </c>
      <c r="AF291" s="114">
        <f t="shared" si="110"/>
        <v>1</v>
      </c>
      <c r="AG291" s="354" t="str">
        <f t="shared" si="111"/>
        <v>CB10</v>
      </c>
      <c r="AH291" s="114">
        <f>IF(ISNA(VLOOKUP(L291,'MASTER DATA'!$A$1:$F$192,6,0)),0,VLOOKUP(L291,'MASTER DATA'!$A$1:$F$192,6,0))*AE291</f>
        <v>528</v>
      </c>
      <c r="AI291" s="354" t="str">
        <f>VLOOKUP($D291,'warehouse mapping'!$AN$7:$AO$17,2,0)</f>
        <v>Aktif</v>
      </c>
      <c r="AJ291" s="114">
        <f t="shared" si="112"/>
        <v>0</v>
      </c>
      <c r="AK291" s="354" t="str">
        <f t="shared" si="113"/>
        <v/>
      </c>
      <c r="AL291" s="354" t="s">
        <v>170</v>
      </c>
      <c r="AM291" s="354">
        <f t="shared" si="114"/>
        <v>1</v>
      </c>
      <c r="AN291" s="354" t="b">
        <f t="shared" si="115"/>
        <v>1</v>
      </c>
    </row>
    <row r="292" spans="1:40" s="354" customFormat="1">
      <c r="A292" s="354" t="str">
        <f t="shared" si="95"/>
        <v>CB10D02550071396</v>
      </c>
      <c r="B292" s="354">
        <f t="shared" si="96"/>
        <v>0</v>
      </c>
      <c r="C292" s="354">
        <f t="shared" si="97"/>
        <v>0</v>
      </c>
      <c r="D292" s="354" t="str">
        <f t="shared" si="98"/>
        <v>CB</v>
      </c>
      <c r="E292" s="354" t="str">
        <f t="shared" si="99"/>
        <v>10</v>
      </c>
      <c r="F292" s="354" t="str">
        <f t="shared" si="100"/>
        <v>D</v>
      </c>
      <c r="G292" s="355" t="str">
        <f t="shared" si="101"/>
        <v>02</v>
      </c>
      <c r="H292" s="232" t="s">
        <v>641</v>
      </c>
      <c r="I292" s="232" t="s">
        <v>3316</v>
      </c>
      <c r="J292" s="233">
        <v>46262</v>
      </c>
      <c r="K292" s="233">
        <v>47714</v>
      </c>
      <c r="L292" s="234">
        <v>550071396</v>
      </c>
      <c r="M292" s="232" t="str">
        <f>IF(ISNA(VLOOKUP(L292,'MASTER DATA'!$A$1:$B$192,2,0)),"",VLOOKUP(L292,'MASTER DATA'!$A$1:$B$192,2,0))</f>
        <v>HelixHX515W40SNCF_12*1L_A04W</v>
      </c>
      <c r="N292" s="234">
        <v>44</v>
      </c>
      <c r="O292" s="232">
        <f t="shared" si="102"/>
        <v>1</v>
      </c>
      <c r="P292" s="232">
        <f t="shared" si="103"/>
        <v>0</v>
      </c>
      <c r="Q292" s="232">
        <f>VLOOKUP(L292,'MASTER DATA'!$A$1:$E$192,5,0)</f>
        <v>44</v>
      </c>
      <c r="R292" s="234">
        <f>SUMIF('picking of the day'!$H$4:$H$358,WMS!H292&amp;WMS!L292,'picking of the day'!$E$4:$E$358)</f>
        <v>0</v>
      </c>
      <c r="U292" s="114">
        <f>IF(ISNA(VLOOKUP(H292,'data putaway'!$A$1:$E$530,3,0)),0,VLOOKUP(H292,'data putaway'!$A$1:$E$530,3,0))</f>
        <v>0</v>
      </c>
      <c r="V292" s="354">
        <f t="shared" si="104"/>
        <v>44</v>
      </c>
      <c r="W292" s="114">
        <f>IF(ISNA(VLOOKUP(H292,'data putaway'!$A$1:$E$530,2,0)),0,VLOOKUP(H292,'data putaway'!$A$1:$E$530,2,0))</f>
        <v>0</v>
      </c>
      <c r="X292" s="354" t="b">
        <f t="shared" si="105"/>
        <v>0</v>
      </c>
      <c r="Y292" s="354">
        <f>IF(ISNA(VLOOKUP(H292,'data putaway'!$A$1:$E$530,4,0)),0,VLOOKUP(H292,'data putaway'!$A$1:$E$530,4,0))</f>
        <v>0</v>
      </c>
      <c r="Z292" s="113">
        <f>IF(ISNA(VLOOKUP(H292,'data putaway'!$A$1:$E$530,5,0)),0,VLOOKUP(H292,'data putaway'!$A$1:$E$530,5,0))</f>
        <v>0</v>
      </c>
      <c r="AA292" s="354" t="b">
        <f t="shared" si="106"/>
        <v>0</v>
      </c>
      <c r="AB292" s="354" t="b">
        <f t="shared" si="107"/>
        <v>0</v>
      </c>
      <c r="AC292" s="356" t="str">
        <f t="shared" ca="1" si="108"/>
        <v>0 Month,  21 Days</v>
      </c>
      <c r="AD292" s="114" t="str">
        <f t="shared" ca="1" si="116"/>
        <v>3 Year, 11 Month, 1 Days</v>
      </c>
      <c r="AE292" s="114">
        <f t="shared" si="109"/>
        <v>44</v>
      </c>
      <c r="AF292" s="114">
        <f t="shared" si="110"/>
        <v>1</v>
      </c>
      <c r="AG292" s="354" t="str">
        <f t="shared" si="111"/>
        <v>CB10</v>
      </c>
      <c r="AH292" s="114">
        <f>IF(ISNA(VLOOKUP(L292,'MASTER DATA'!$A$1:$F$192,6,0)),0,VLOOKUP(L292,'MASTER DATA'!$A$1:$F$192,6,0))*AE292</f>
        <v>528</v>
      </c>
      <c r="AI292" s="354" t="str">
        <f>VLOOKUP($D292,'warehouse mapping'!$AN$7:$AO$17,2,0)</f>
        <v>Aktif</v>
      </c>
      <c r="AJ292" s="114">
        <f t="shared" si="112"/>
        <v>0</v>
      </c>
      <c r="AK292" s="354" t="str">
        <f t="shared" si="113"/>
        <v/>
      </c>
      <c r="AL292" s="354" t="s">
        <v>170</v>
      </c>
      <c r="AM292" s="354">
        <f t="shared" si="114"/>
        <v>1</v>
      </c>
      <c r="AN292" s="354" t="b">
        <f t="shared" si="115"/>
        <v>1</v>
      </c>
    </row>
    <row r="293" spans="1:40" s="354" customFormat="1">
      <c r="A293" s="354" t="str">
        <f t="shared" si="95"/>
        <v>CB10E01550071396</v>
      </c>
      <c r="B293" s="354">
        <f t="shared" si="96"/>
        <v>0</v>
      </c>
      <c r="C293" s="354">
        <f t="shared" si="97"/>
        <v>0</v>
      </c>
      <c r="D293" s="354" t="str">
        <f t="shared" si="98"/>
        <v>CB</v>
      </c>
      <c r="E293" s="354" t="str">
        <f t="shared" si="99"/>
        <v>10</v>
      </c>
      <c r="F293" s="354" t="str">
        <f t="shared" si="100"/>
        <v>E</v>
      </c>
      <c r="G293" s="355" t="str">
        <f t="shared" si="101"/>
        <v>01</v>
      </c>
      <c r="H293" s="232" t="s">
        <v>642</v>
      </c>
      <c r="I293" s="232" t="s">
        <v>3316</v>
      </c>
      <c r="J293" s="233">
        <v>46262</v>
      </c>
      <c r="K293" s="233">
        <v>47714</v>
      </c>
      <c r="L293" s="234">
        <v>550071396</v>
      </c>
      <c r="M293" s="232" t="str">
        <f>IF(ISNA(VLOOKUP(L293,'MASTER DATA'!$A$1:$B$192,2,0)),"",VLOOKUP(L293,'MASTER DATA'!$A$1:$B$192,2,0))</f>
        <v>HelixHX515W40SNCF_12*1L_A04W</v>
      </c>
      <c r="N293" s="232">
        <v>44</v>
      </c>
      <c r="O293" s="232">
        <f t="shared" si="102"/>
        <v>1</v>
      </c>
      <c r="P293" s="232">
        <f t="shared" si="103"/>
        <v>0</v>
      </c>
      <c r="Q293" s="232">
        <f>VLOOKUP(L293,'MASTER DATA'!$A$1:$E$192,5,0)</f>
        <v>44</v>
      </c>
      <c r="R293" s="234">
        <f>SUMIF('picking of the day'!$H$4:$H$358,WMS!H293&amp;WMS!L293,'picking of the day'!$E$4:$E$358)</f>
        <v>0</v>
      </c>
      <c r="U293" s="114">
        <f>IF(ISNA(VLOOKUP(H293,'data putaway'!$A$1:$E$530,3,0)),0,VLOOKUP(H293,'data putaway'!$A$1:$E$530,3,0))</f>
        <v>0</v>
      </c>
      <c r="V293" s="354">
        <f t="shared" si="104"/>
        <v>44</v>
      </c>
      <c r="W293" s="114">
        <f>IF(ISNA(VLOOKUP(H293,'data putaway'!$A$1:$E$530,2,0)),0,VLOOKUP(H293,'data putaway'!$A$1:$E$530,2,0))</f>
        <v>0</v>
      </c>
      <c r="X293" s="354" t="b">
        <f t="shared" si="105"/>
        <v>0</v>
      </c>
      <c r="Y293" s="354">
        <f>IF(ISNA(VLOOKUP(H293,'data putaway'!$A$1:$E$530,4,0)),0,VLOOKUP(H293,'data putaway'!$A$1:$E$530,4,0))</f>
        <v>0</v>
      </c>
      <c r="Z293" s="113">
        <f>IF(ISNA(VLOOKUP(H293,'data putaway'!$A$1:$E$530,5,0)),0,VLOOKUP(H293,'data putaway'!$A$1:$E$530,5,0))</f>
        <v>0</v>
      </c>
      <c r="AA293" s="354" t="b">
        <f t="shared" si="106"/>
        <v>0</v>
      </c>
      <c r="AB293" s="354" t="b">
        <f t="shared" si="107"/>
        <v>0</v>
      </c>
      <c r="AC293" s="356" t="str">
        <f t="shared" ca="1" si="108"/>
        <v>0 Month,  21 Days</v>
      </c>
      <c r="AD293" s="114" t="str">
        <f t="shared" ca="1" si="116"/>
        <v>3 Year, 11 Month, 1 Days</v>
      </c>
      <c r="AE293" s="114">
        <f t="shared" si="109"/>
        <v>44</v>
      </c>
      <c r="AF293" s="114">
        <f t="shared" si="110"/>
        <v>1</v>
      </c>
      <c r="AG293" s="354" t="str">
        <f t="shared" si="111"/>
        <v>CB10</v>
      </c>
      <c r="AH293" s="114">
        <f>IF(ISNA(VLOOKUP(L293,'MASTER DATA'!$A$1:$F$192,6,0)),0,VLOOKUP(L293,'MASTER DATA'!$A$1:$F$192,6,0))*AE293</f>
        <v>528</v>
      </c>
      <c r="AI293" s="354" t="str">
        <f>VLOOKUP($D293,'warehouse mapping'!$AN$7:$AO$17,2,0)</f>
        <v>Aktif</v>
      </c>
      <c r="AJ293" s="114">
        <f t="shared" si="112"/>
        <v>0</v>
      </c>
      <c r="AK293" s="354" t="str">
        <f t="shared" si="113"/>
        <v/>
      </c>
      <c r="AL293" s="354" t="s">
        <v>170</v>
      </c>
      <c r="AM293" s="354">
        <f t="shared" si="114"/>
        <v>1</v>
      </c>
      <c r="AN293" s="354" t="b">
        <f t="shared" si="115"/>
        <v>1</v>
      </c>
    </row>
    <row r="294" spans="1:40" s="354" customFormat="1">
      <c r="A294" s="354" t="str">
        <f t="shared" si="95"/>
        <v>CB10E02550044709</v>
      </c>
      <c r="B294" s="354">
        <f t="shared" si="96"/>
        <v>0</v>
      </c>
      <c r="C294" s="354">
        <f t="shared" si="97"/>
        <v>0</v>
      </c>
      <c r="D294" s="354" t="str">
        <f t="shared" si="98"/>
        <v>CB</v>
      </c>
      <c r="E294" s="354" t="str">
        <f t="shared" si="99"/>
        <v>10</v>
      </c>
      <c r="F294" s="354" t="str">
        <f t="shared" si="100"/>
        <v>E</v>
      </c>
      <c r="G294" s="355" t="str">
        <f t="shared" si="101"/>
        <v>02</v>
      </c>
      <c r="H294" s="232" t="s">
        <v>643</v>
      </c>
      <c r="I294" s="232" t="s">
        <v>3522</v>
      </c>
      <c r="J294" s="233">
        <v>46275</v>
      </c>
      <c r="K294" s="233">
        <v>47729</v>
      </c>
      <c r="L294" s="234">
        <v>550044709</v>
      </c>
      <c r="M294" s="232" t="str">
        <f>IF(ISNA(VLOOKUP(L294,'MASTER DATA'!$A$1:$B$192,2,0)),"",VLOOKUP(L294,'MASTER DATA'!$A$1:$B$192,2,0))</f>
        <v>Adv4TAX5Sc10W30SLMB_12*0.8L_A04W</v>
      </c>
      <c r="N294" s="232">
        <v>48</v>
      </c>
      <c r="O294" s="232">
        <f t="shared" si="102"/>
        <v>1</v>
      </c>
      <c r="P294" s="232">
        <f t="shared" si="103"/>
        <v>0</v>
      </c>
      <c r="Q294" s="232">
        <f>VLOOKUP(L294,'MASTER DATA'!$A$1:$E$192,5,0)</f>
        <v>48</v>
      </c>
      <c r="R294" s="234">
        <f>SUMIF('picking of the day'!$H$4:$H$358,WMS!H294&amp;WMS!L294,'picking of the day'!$E$4:$E$358)</f>
        <v>0</v>
      </c>
      <c r="U294" s="114">
        <f>IF(ISNA(VLOOKUP(H294,'data putaway'!$A$1:$E$530,3,0)),0,VLOOKUP(H294,'data putaway'!$A$1:$E$530,3,0))</f>
        <v>0</v>
      </c>
      <c r="V294" s="354">
        <f t="shared" si="104"/>
        <v>48</v>
      </c>
      <c r="W294" s="114">
        <f>IF(ISNA(VLOOKUP(H294,'data putaway'!$A$1:$E$530,2,0)),0,VLOOKUP(H294,'data putaway'!$A$1:$E$530,2,0))</f>
        <v>0</v>
      </c>
      <c r="X294" s="354" t="b">
        <f t="shared" si="105"/>
        <v>0</v>
      </c>
      <c r="Y294" s="354">
        <f>IF(ISNA(VLOOKUP(H294,'data putaway'!$A$1:$E$530,4,0)),0,VLOOKUP(H294,'data putaway'!$A$1:$E$530,4,0))</f>
        <v>0</v>
      </c>
      <c r="Z294" s="113">
        <f>IF(ISNA(VLOOKUP(H294,'data putaway'!$A$1:$E$530,5,0)),0,VLOOKUP(H294,'data putaway'!$A$1:$E$530,5,0))</f>
        <v>0</v>
      </c>
      <c r="AA294" s="354" t="b">
        <f t="shared" si="106"/>
        <v>0</v>
      </c>
      <c r="AB294" s="354" t="b">
        <f t="shared" si="107"/>
        <v>0</v>
      </c>
      <c r="AC294" s="356" t="str">
        <f t="shared" ca="1" si="108"/>
        <v>0 Month,  8 Days</v>
      </c>
      <c r="AD294" s="114" t="str">
        <f t="shared" ca="1" si="116"/>
        <v>3 Year, 11 Month, 16 Days</v>
      </c>
      <c r="AE294" s="114">
        <f t="shared" si="109"/>
        <v>48</v>
      </c>
      <c r="AF294" s="114">
        <f t="shared" si="110"/>
        <v>1</v>
      </c>
      <c r="AG294" s="354" t="str">
        <f t="shared" si="111"/>
        <v>CB10</v>
      </c>
      <c r="AH294" s="114">
        <f>IF(ISNA(VLOOKUP(L294,'MASTER DATA'!$A$1:$F$192,6,0)),0,VLOOKUP(L294,'MASTER DATA'!$A$1:$F$192,6,0))*AE294</f>
        <v>460.79999999999995</v>
      </c>
      <c r="AI294" s="354" t="str">
        <f>VLOOKUP($D294,'warehouse mapping'!$AN$7:$AO$17,2,0)</f>
        <v>Aktif</v>
      </c>
      <c r="AJ294" s="114">
        <f t="shared" si="112"/>
        <v>0</v>
      </c>
      <c r="AK294" s="354" t="str">
        <f t="shared" si="113"/>
        <v/>
      </c>
      <c r="AL294" s="354" t="s">
        <v>170</v>
      </c>
      <c r="AM294" s="354">
        <f t="shared" si="114"/>
        <v>1</v>
      </c>
      <c r="AN294" s="354" t="b">
        <f t="shared" si="115"/>
        <v>1</v>
      </c>
    </row>
    <row r="295" spans="1:40" s="354" customFormat="1">
      <c r="A295" s="354" t="str">
        <f t="shared" si="95"/>
        <v>CB11A01550047302</v>
      </c>
      <c r="B295" s="354">
        <f t="shared" si="96"/>
        <v>0</v>
      </c>
      <c r="C295" s="354">
        <f t="shared" si="97"/>
        <v>0</v>
      </c>
      <c r="D295" s="354" t="str">
        <f t="shared" si="98"/>
        <v>CB</v>
      </c>
      <c r="E295" s="354" t="str">
        <f t="shared" si="99"/>
        <v>11</v>
      </c>
      <c r="F295" s="354" t="str">
        <f t="shared" si="100"/>
        <v>A</v>
      </c>
      <c r="G295" s="355" t="str">
        <f t="shared" si="101"/>
        <v>01</v>
      </c>
      <c r="H295" s="232" t="s">
        <v>644</v>
      </c>
      <c r="I295" s="232" t="s">
        <v>3178</v>
      </c>
      <c r="J295" s="233">
        <v>46228</v>
      </c>
      <c r="K295" s="233">
        <v>47681</v>
      </c>
      <c r="L295" s="234">
        <v>550047302</v>
      </c>
      <c r="M295" s="232" t="str">
        <f>IF(ISNA(VLOOKUP(L295,'MASTER DATA'!$A$1:$B$192,2,0)),"",VLOOKUP(L295,'MASTER DATA'!$A$1:$B$192,2,0))</f>
        <v>Advance SX2Solvfe_12*0.7L_A04W</v>
      </c>
      <c r="N295" s="232">
        <v>44</v>
      </c>
      <c r="O295" s="232">
        <f t="shared" si="102"/>
        <v>0</v>
      </c>
      <c r="P295" s="232">
        <f t="shared" si="103"/>
        <v>44</v>
      </c>
      <c r="Q295" s="232">
        <f>VLOOKUP(L295,'MASTER DATA'!$A$1:$E$192,5,0)</f>
        <v>48</v>
      </c>
      <c r="R295" s="234">
        <f>SUMIF('picking of the day'!$H$4:$H$358,WMS!H295&amp;WMS!L295,'picking of the day'!$E$4:$E$358)</f>
        <v>0</v>
      </c>
      <c r="U295" s="114">
        <f>IF(ISNA(VLOOKUP(H295,'data putaway'!$A$1:$E$530,3,0)),0,VLOOKUP(H295,'data putaway'!$A$1:$E$530,3,0))</f>
        <v>0</v>
      </c>
      <c r="V295" s="354">
        <f t="shared" si="104"/>
        <v>44</v>
      </c>
      <c r="W295" s="114">
        <f>IF(ISNA(VLOOKUP(H295,'data putaway'!$A$1:$E$530,2,0)),0,VLOOKUP(H295,'data putaway'!$A$1:$E$530,2,0))</f>
        <v>0</v>
      </c>
      <c r="X295" s="354" t="b">
        <f t="shared" si="105"/>
        <v>0</v>
      </c>
      <c r="Y295" s="354">
        <f>IF(ISNA(VLOOKUP(H295,'data putaway'!$A$1:$E$530,4,0)),0,VLOOKUP(H295,'data putaway'!$A$1:$E$530,4,0))</f>
        <v>0</v>
      </c>
      <c r="Z295" s="113">
        <f>IF(ISNA(VLOOKUP(H295,'data putaway'!$A$1:$E$530,5,0)),0,VLOOKUP(H295,'data putaway'!$A$1:$E$530,5,0))</f>
        <v>0</v>
      </c>
      <c r="AA295" s="354" t="b">
        <f t="shared" si="106"/>
        <v>0</v>
      </c>
      <c r="AB295" s="354" t="b">
        <f t="shared" si="107"/>
        <v>0</v>
      </c>
      <c r="AC295" s="356" t="str">
        <f t="shared" ca="1" si="108"/>
        <v>1 Month,  24 Days</v>
      </c>
      <c r="AD295" s="114" t="str">
        <f t="shared" ca="1" si="116"/>
        <v>3 Year, 9 Month, 29 Days</v>
      </c>
      <c r="AE295" s="114">
        <f t="shared" si="109"/>
        <v>44</v>
      </c>
      <c r="AF295" s="114">
        <f t="shared" si="110"/>
        <v>1</v>
      </c>
      <c r="AG295" s="354" t="str">
        <f t="shared" si="111"/>
        <v>CB11</v>
      </c>
      <c r="AH295" s="114">
        <f>IF(ISNA(VLOOKUP(L295,'MASTER DATA'!$A$1:$F$192,6,0)),0,VLOOKUP(L295,'MASTER DATA'!$A$1:$F$192,6,0))*AE295</f>
        <v>369.6</v>
      </c>
      <c r="AI295" s="354" t="str">
        <f>VLOOKUP($D295,'warehouse mapping'!$AN$7:$AO$17,2,0)</f>
        <v>Aktif</v>
      </c>
      <c r="AJ295" s="114">
        <f t="shared" si="112"/>
        <v>0</v>
      </c>
      <c r="AK295" s="354" t="str">
        <f t="shared" si="113"/>
        <v/>
      </c>
      <c r="AL295" s="354" t="s">
        <v>3025</v>
      </c>
      <c r="AM295" s="354">
        <f t="shared" si="114"/>
        <v>1</v>
      </c>
      <c r="AN295" s="354" t="b">
        <f t="shared" si="115"/>
        <v>1</v>
      </c>
    </row>
    <row r="296" spans="1:40" s="354" customFormat="1">
      <c r="A296" s="354" t="str">
        <f t="shared" si="95"/>
        <v>CB11A02550054596</v>
      </c>
      <c r="B296" s="354">
        <f t="shared" si="96"/>
        <v>0</v>
      </c>
      <c r="C296" s="354">
        <f t="shared" si="97"/>
        <v>0</v>
      </c>
      <c r="D296" s="354" t="str">
        <f t="shared" si="98"/>
        <v>CB</v>
      </c>
      <c r="E296" s="354" t="str">
        <f t="shared" si="99"/>
        <v>11</v>
      </c>
      <c r="F296" s="354" t="str">
        <f t="shared" si="100"/>
        <v>A</v>
      </c>
      <c r="G296" s="355" t="str">
        <f t="shared" si="101"/>
        <v>02</v>
      </c>
      <c r="H296" s="232" t="s">
        <v>645</v>
      </c>
      <c r="I296" s="232">
        <v>12653572</v>
      </c>
      <c r="J296" s="233">
        <v>46219</v>
      </c>
      <c r="K296" s="233">
        <v>47623</v>
      </c>
      <c r="L296" s="234">
        <v>550054596</v>
      </c>
      <c r="M296" s="232" t="str">
        <f>IF(ISNA(VLOOKUP(L296,'MASTER DATA'!$A$1:$B$192,2,0)),"",VLOOKUP(L296,'MASTER DATA'!$A$1:$B$192,2,0))</f>
        <v>HinoGEO15W40CI4DH1_1*200L_A04W</v>
      </c>
      <c r="N296" s="232">
        <v>0</v>
      </c>
      <c r="O296" s="232">
        <f t="shared" si="102"/>
        <v>0</v>
      </c>
      <c r="P296" s="232">
        <f t="shared" si="103"/>
        <v>0</v>
      </c>
      <c r="Q296" s="232">
        <f>VLOOKUP(L296,'MASTER DATA'!$A$1:$E$192,5,0)</f>
        <v>4</v>
      </c>
      <c r="R296" s="234">
        <f>SUMIF('picking of the day'!$H$4:$H$358,WMS!H296&amp;WMS!L296,'picking of the day'!$E$4:$E$358)</f>
        <v>0</v>
      </c>
      <c r="U296" s="114">
        <f>IF(ISNA(VLOOKUP(H296,'data putaway'!$A$1:$E$530,3,0)),0,VLOOKUP(H296,'data putaway'!$A$1:$E$530,3,0))</f>
        <v>0</v>
      </c>
      <c r="V296" s="354">
        <f t="shared" si="104"/>
        <v>0</v>
      </c>
      <c r="W296" s="114">
        <f>IF(ISNA(VLOOKUP(H296,'data putaway'!$A$1:$E$530,2,0)),0,VLOOKUP(H296,'data putaway'!$A$1:$E$530,2,0))</f>
        <v>0</v>
      </c>
      <c r="X296" s="354" t="b">
        <f t="shared" si="105"/>
        <v>0</v>
      </c>
      <c r="Y296" s="354">
        <f>IF(ISNA(VLOOKUP(H296,'data putaway'!$A$1:$E$530,4,0)),0,VLOOKUP(H296,'data putaway'!$A$1:$E$530,4,0))</f>
        <v>0</v>
      </c>
      <c r="Z296" s="113">
        <f>IF(ISNA(VLOOKUP(H296,'data putaway'!$A$1:$E$530,5,0)),0,VLOOKUP(H296,'data putaway'!$A$1:$E$530,5,0))</f>
        <v>0</v>
      </c>
      <c r="AA296" s="354" t="b">
        <f t="shared" si="106"/>
        <v>0</v>
      </c>
      <c r="AB296" s="354" t="b">
        <f t="shared" si="107"/>
        <v>0</v>
      </c>
      <c r="AC296" s="356" t="str">
        <f t="shared" ca="1" si="108"/>
        <v>2 Month,  2 Days</v>
      </c>
      <c r="AD296" s="114" t="str">
        <f t="shared" ca="1" si="116"/>
        <v>3 Year, 8 Month, 2 Days</v>
      </c>
      <c r="AE296" s="114">
        <f t="shared" si="109"/>
        <v>0</v>
      </c>
      <c r="AF296" s="114">
        <f t="shared" si="110"/>
        <v>0</v>
      </c>
      <c r="AG296" s="354" t="str">
        <f t="shared" si="111"/>
        <v>CB11</v>
      </c>
      <c r="AH296" s="114">
        <f>IF(ISNA(VLOOKUP(L296,'MASTER DATA'!$A$1:$F$192,6,0)),0,VLOOKUP(L296,'MASTER DATA'!$A$1:$F$192,6,0))*AE296</f>
        <v>0</v>
      </c>
      <c r="AI296" s="354" t="str">
        <f>VLOOKUP($D296,'warehouse mapping'!$AN$7:$AO$17,2,0)</f>
        <v>Aktif</v>
      </c>
      <c r="AJ296" s="114">
        <f t="shared" si="112"/>
        <v>1</v>
      </c>
      <c r="AK296" s="354" t="str">
        <f t="shared" si="113"/>
        <v>CB</v>
      </c>
      <c r="AL296" s="354" t="s">
        <v>170</v>
      </c>
      <c r="AM296" s="354">
        <f t="shared" si="114"/>
        <v>1</v>
      </c>
      <c r="AN296" s="354" t="b">
        <f t="shared" si="115"/>
        <v>1</v>
      </c>
    </row>
    <row r="297" spans="1:40" s="354" customFormat="1">
      <c r="A297" s="354" t="str">
        <f t="shared" si="95"/>
        <v>CB11B01550062285</v>
      </c>
      <c r="B297" s="354">
        <f t="shared" si="96"/>
        <v>0</v>
      </c>
      <c r="C297" s="354">
        <f t="shared" si="97"/>
        <v>0</v>
      </c>
      <c r="D297" s="354" t="str">
        <f t="shared" si="98"/>
        <v>CB</v>
      </c>
      <c r="E297" s="354" t="str">
        <f t="shared" si="99"/>
        <v>11</v>
      </c>
      <c r="F297" s="354" t="str">
        <f t="shared" si="100"/>
        <v>B</v>
      </c>
      <c r="G297" s="355" t="str">
        <f t="shared" si="101"/>
        <v>01</v>
      </c>
      <c r="H297" s="232" t="s">
        <v>646</v>
      </c>
      <c r="I297" s="232">
        <v>12626162</v>
      </c>
      <c r="J297" s="233">
        <v>46123</v>
      </c>
      <c r="K297" s="233">
        <v>47564</v>
      </c>
      <c r="L297" s="234">
        <v>550062285</v>
      </c>
      <c r="M297" s="232" t="str">
        <f>IF(ISNA(VLOOKUP(L297,'MASTER DATA'!$A$1:$B$192,2,0)),"",VLOOKUP(L297,'MASTER DATA'!$A$1:$B$192,2,0))</f>
        <v>Gadus S3 V460DM 2_1*770kg_A227</v>
      </c>
      <c r="N297" s="232">
        <v>1</v>
      </c>
      <c r="O297" s="232">
        <f t="shared" si="102"/>
        <v>1</v>
      </c>
      <c r="P297" s="232">
        <f t="shared" si="103"/>
        <v>0</v>
      </c>
      <c r="Q297" s="232">
        <f>VLOOKUP(L297,'MASTER DATA'!$A$1:$E$192,5,0)</f>
        <v>1</v>
      </c>
      <c r="R297" s="234">
        <f>SUMIF('picking of the day'!$H$4:$H$358,WMS!H297&amp;WMS!L297,'picking of the day'!$E$4:$E$358)</f>
        <v>0</v>
      </c>
      <c r="U297" s="114">
        <f>IF(ISNA(VLOOKUP(H297,'data putaway'!$A$1:$E$530,3,0)),0,VLOOKUP(H297,'data putaway'!$A$1:$E$530,3,0))</f>
        <v>0</v>
      </c>
      <c r="V297" s="354">
        <f t="shared" si="104"/>
        <v>1</v>
      </c>
      <c r="W297" s="114">
        <f>IF(ISNA(VLOOKUP(H297,'data putaway'!$A$1:$E$530,2,0)),0,VLOOKUP(H297,'data putaway'!$A$1:$E$530,2,0))</f>
        <v>0</v>
      </c>
      <c r="X297" s="354" t="b">
        <f t="shared" si="105"/>
        <v>0</v>
      </c>
      <c r="Y297" s="354">
        <f>IF(ISNA(VLOOKUP(H297,'data putaway'!$A$1:$E$530,4,0)),0,VLOOKUP(H297,'data putaway'!$A$1:$E$530,4,0))</f>
        <v>0</v>
      </c>
      <c r="Z297" s="113">
        <f>IF(ISNA(VLOOKUP(H297,'data putaway'!$A$1:$E$530,5,0)),0,VLOOKUP(H297,'data putaway'!$A$1:$E$530,5,0))</f>
        <v>0</v>
      </c>
      <c r="AA297" s="354" t="b">
        <f t="shared" si="106"/>
        <v>0</v>
      </c>
      <c r="AB297" s="354" t="b">
        <f t="shared" si="107"/>
        <v>0</v>
      </c>
      <c r="AC297" s="356" t="str">
        <f t="shared" ca="1" si="108"/>
        <v>5 Month,  7 Days</v>
      </c>
      <c r="AD297" s="114" t="str">
        <f t="shared" ca="1" si="116"/>
        <v>3 Year, 6 Month, 4 Days</v>
      </c>
      <c r="AE297" s="114">
        <f t="shared" si="109"/>
        <v>1</v>
      </c>
      <c r="AF297" s="114">
        <f t="shared" si="110"/>
        <v>1</v>
      </c>
      <c r="AG297" s="354" t="str">
        <f t="shared" si="111"/>
        <v>CB11</v>
      </c>
      <c r="AH297" s="114">
        <f>IF(ISNA(VLOOKUP(L297,'MASTER DATA'!$A$1:$F$192,6,0)),0,VLOOKUP(L297,'MASTER DATA'!$A$1:$F$192,6,0))*AE297</f>
        <v>770</v>
      </c>
      <c r="AI297" s="354" t="str">
        <f>VLOOKUP($D297,'warehouse mapping'!$AN$7:$AO$17,2,0)</f>
        <v>Aktif</v>
      </c>
      <c r="AJ297" s="114">
        <f t="shared" si="112"/>
        <v>0</v>
      </c>
      <c r="AK297" s="354" t="str">
        <f t="shared" si="113"/>
        <v/>
      </c>
      <c r="AL297" s="354" t="s">
        <v>3205</v>
      </c>
      <c r="AM297" s="354">
        <f t="shared" si="114"/>
        <v>1</v>
      </c>
      <c r="AN297" s="354" t="b">
        <f t="shared" si="115"/>
        <v>1</v>
      </c>
    </row>
    <row r="298" spans="1:40" s="354" customFormat="1">
      <c r="A298" s="354" t="str">
        <f t="shared" si="95"/>
        <v>CB11B02550062285</v>
      </c>
      <c r="B298" s="354">
        <f t="shared" si="96"/>
        <v>0</v>
      </c>
      <c r="C298" s="354">
        <f t="shared" si="97"/>
        <v>0</v>
      </c>
      <c r="D298" s="354" t="str">
        <f t="shared" si="98"/>
        <v>CB</v>
      </c>
      <c r="E298" s="354" t="str">
        <f t="shared" si="99"/>
        <v>11</v>
      </c>
      <c r="F298" s="354" t="str">
        <f t="shared" si="100"/>
        <v>B</v>
      </c>
      <c r="G298" s="355" t="str">
        <f t="shared" si="101"/>
        <v>02</v>
      </c>
      <c r="H298" s="232" t="s">
        <v>647</v>
      </c>
      <c r="I298" s="232">
        <v>12626162</v>
      </c>
      <c r="J298" s="233">
        <v>46123</v>
      </c>
      <c r="K298" s="233">
        <v>47564</v>
      </c>
      <c r="L298" s="234">
        <v>550062285</v>
      </c>
      <c r="M298" s="232" t="str">
        <f>IF(ISNA(VLOOKUP(L298,'MASTER DATA'!$A$1:$B$192,2,0)),"",VLOOKUP(L298,'MASTER DATA'!$A$1:$B$192,2,0))</f>
        <v>Gadus S3 V460DM 2_1*770kg_A227</v>
      </c>
      <c r="N298" s="232">
        <v>1</v>
      </c>
      <c r="O298" s="232">
        <f t="shared" si="102"/>
        <v>1</v>
      </c>
      <c r="P298" s="232">
        <f t="shared" si="103"/>
        <v>0</v>
      </c>
      <c r="Q298" s="232">
        <f>VLOOKUP(L298,'MASTER DATA'!$A$1:$E$192,5,0)</f>
        <v>1</v>
      </c>
      <c r="R298" s="234">
        <f>SUMIF('picking of the day'!$H$4:$H$358,WMS!H298&amp;WMS!L298,'picking of the day'!$E$4:$E$358)</f>
        <v>0</v>
      </c>
      <c r="U298" s="114">
        <f>IF(ISNA(VLOOKUP(H298,'data putaway'!$A$1:$E$530,3,0)),0,VLOOKUP(H298,'data putaway'!$A$1:$E$530,3,0))</f>
        <v>0</v>
      </c>
      <c r="V298" s="354">
        <f t="shared" si="104"/>
        <v>1</v>
      </c>
      <c r="W298" s="114">
        <f>IF(ISNA(VLOOKUP(H298,'data putaway'!$A$1:$E$530,2,0)),0,VLOOKUP(H298,'data putaway'!$A$1:$E$530,2,0))</f>
        <v>0</v>
      </c>
      <c r="X298" s="354" t="b">
        <f t="shared" si="105"/>
        <v>0</v>
      </c>
      <c r="Y298" s="354">
        <f>IF(ISNA(VLOOKUP(H298,'data putaway'!$A$1:$E$530,4,0)),0,VLOOKUP(H298,'data putaway'!$A$1:$E$530,4,0))</f>
        <v>0</v>
      </c>
      <c r="Z298" s="113">
        <f>IF(ISNA(VLOOKUP(H298,'data putaway'!$A$1:$E$530,5,0)),0,VLOOKUP(H298,'data putaway'!$A$1:$E$530,5,0))</f>
        <v>0</v>
      </c>
      <c r="AA298" s="354" t="b">
        <f t="shared" si="106"/>
        <v>0</v>
      </c>
      <c r="AB298" s="354" t="b">
        <f t="shared" si="107"/>
        <v>0</v>
      </c>
      <c r="AC298" s="356" t="str">
        <f t="shared" ca="1" si="108"/>
        <v>5 Month,  7 Days</v>
      </c>
      <c r="AD298" s="114" t="str">
        <f t="shared" ca="1" si="116"/>
        <v>3 Year, 6 Month, 4 Days</v>
      </c>
      <c r="AE298" s="114">
        <f t="shared" si="109"/>
        <v>1</v>
      </c>
      <c r="AF298" s="114">
        <f t="shared" si="110"/>
        <v>1</v>
      </c>
      <c r="AG298" s="354" t="str">
        <f t="shared" si="111"/>
        <v>CB11</v>
      </c>
      <c r="AH298" s="114">
        <f>IF(ISNA(VLOOKUP(L298,'MASTER DATA'!$A$1:$F$192,6,0)),0,VLOOKUP(L298,'MASTER DATA'!$A$1:$F$192,6,0))*AE298</f>
        <v>770</v>
      </c>
      <c r="AI298" s="354" t="str">
        <f>VLOOKUP($D298,'warehouse mapping'!$AN$7:$AO$17,2,0)</f>
        <v>Aktif</v>
      </c>
      <c r="AJ298" s="114">
        <f t="shared" si="112"/>
        <v>0</v>
      </c>
      <c r="AK298" s="354" t="str">
        <f t="shared" si="113"/>
        <v/>
      </c>
      <c r="AL298" s="354" t="s">
        <v>3205</v>
      </c>
      <c r="AM298" s="354">
        <f t="shared" si="114"/>
        <v>1</v>
      </c>
      <c r="AN298" s="354" t="b">
        <f t="shared" si="115"/>
        <v>1</v>
      </c>
    </row>
    <row r="299" spans="1:40" s="354" customFormat="1">
      <c r="A299" s="354" t="str">
        <f t="shared" si="95"/>
        <v>CB11C01550044360</v>
      </c>
      <c r="B299" s="354">
        <f t="shared" si="96"/>
        <v>0</v>
      </c>
      <c r="C299" s="354">
        <f t="shared" si="97"/>
        <v>0</v>
      </c>
      <c r="D299" s="354" t="str">
        <f t="shared" si="98"/>
        <v>CB</v>
      </c>
      <c r="E299" s="354" t="str">
        <f t="shared" si="99"/>
        <v>11</v>
      </c>
      <c r="F299" s="354" t="str">
        <f t="shared" si="100"/>
        <v>C</v>
      </c>
      <c r="G299" s="355" t="str">
        <f t="shared" si="101"/>
        <v>01</v>
      </c>
      <c r="H299" s="232" t="s">
        <v>648</v>
      </c>
      <c r="I299" s="232" t="s">
        <v>3532</v>
      </c>
      <c r="J299" s="233">
        <v>46275</v>
      </c>
      <c r="K299" s="233">
        <v>47730</v>
      </c>
      <c r="L299" s="234">
        <v>550044360</v>
      </c>
      <c r="M299" s="232" t="str">
        <f>IF(ISNA(VLOOKUP(L299,'MASTER DATA'!$A$1:$B$192,2,0)),"",VLOOKUP(L299,'MASTER DATA'!$A$1:$B$192,2,0))</f>
        <v>RimR4X15W40CI4E7DH1_1*209L_A227</v>
      </c>
      <c r="N299" s="232">
        <v>4</v>
      </c>
      <c r="O299" s="232">
        <f t="shared" si="102"/>
        <v>1</v>
      </c>
      <c r="P299" s="232">
        <f t="shared" si="103"/>
        <v>0</v>
      </c>
      <c r="Q299" s="232">
        <f>VLOOKUP(L299,'MASTER DATA'!$A$1:$E$192,5,0)</f>
        <v>4</v>
      </c>
      <c r="R299" s="234">
        <f>SUMIF('picking of the day'!$H$4:$H$358,WMS!H299&amp;WMS!L299,'picking of the day'!$E$4:$E$358)</f>
        <v>0</v>
      </c>
      <c r="U299" s="114">
        <f>IF(ISNA(VLOOKUP(H299,'data putaway'!$A$1:$E$530,3,0)),0,VLOOKUP(H299,'data putaway'!$A$1:$E$530,3,0))</f>
        <v>0</v>
      </c>
      <c r="V299" s="354">
        <f t="shared" si="104"/>
        <v>4</v>
      </c>
      <c r="W299" s="114">
        <f>IF(ISNA(VLOOKUP(H299,'data putaway'!$A$1:$E$530,2,0)),0,VLOOKUP(H299,'data putaway'!$A$1:$E$530,2,0))</f>
        <v>0</v>
      </c>
      <c r="X299" s="354" t="b">
        <f t="shared" si="105"/>
        <v>0</v>
      </c>
      <c r="Y299" s="354">
        <f>IF(ISNA(VLOOKUP(H299,'data putaway'!$A$1:$E$530,4,0)),0,VLOOKUP(H299,'data putaway'!$A$1:$E$530,4,0))</f>
        <v>0</v>
      </c>
      <c r="Z299" s="113">
        <f>IF(ISNA(VLOOKUP(H299,'data putaway'!$A$1:$E$530,5,0)),0,VLOOKUP(H299,'data putaway'!$A$1:$E$530,5,0))</f>
        <v>0</v>
      </c>
      <c r="AA299" s="354" t="b">
        <f t="shared" si="106"/>
        <v>0</v>
      </c>
      <c r="AB299" s="354" t="b">
        <f t="shared" si="107"/>
        <v>0</v>
      </c>
      <c r="AC299" s="356" t="str">
        <f t="shared" ca="1" si="108"/>
        <v>0 Month,  8 Days</v>
      </c>
      <c r="AD299" s="114" t="str">
        <f t="shared" ca="1" si="116"/>
        <v>3 Year, 11 Month, 17 Days</v>
      </c>
      <c r="AE299" s="114">
        <f t="shared" si="109"/>
        <v>4</v>
      </c>
      <c r="AF299" s="114">
        <f t="shared" si="110"/>
        <v>1</v>
      </c>
      <c r="AG299" s="354" t="str">
        <f t="shared" si="111"/>
        <v>CB11</v>
      </c>
      <c r="AH299" s="114">
        <f>IF(ISNA(VLOOKUP(L299,'MASTER DATA'!$A$1:$F$192,6,0)),0,VLOOKUP(L299,'MASTER DATA'!$A$1:$F$192,6,0))*AE299</f>
        <v>836</v>
      </c>
      <c r="AI299" s="354" t="str">
        <f>VLOOKUP($D299,'warehouse mapping'!$AN$7:$AO$17,2,0)</f>
        <v>Aktif</v>
      </c>
      <c r="AJ299" s="114">
        <f t="shared" si="112"/>
        <v>0</v>
      </c>
      <c r="AK299" s="354" t="str">
        <f t="shared" si="113"/>
        <v/>
      </c>
      <c r="AL299" s="354" t="s">
        <v>3206</v>
      </c>
      <c r="AM299" s="354">
        <f t="shared" si="114"/>
        <v>1</v>
      </c>
      <c r="AN299" s="354" t="b">
        <f t="shared" si="115"/>
        <v>1</v>
      </c>
    </row>
    <row r="300" spans="1:40" s="354" customFormat="1">
      <c r="A300" s="354" t="str">
        <f t="shared" si="95"/>
        <v>CB11C02550025043</v>
      </c>
      <c r="B300" s="354">
        <f t="shared" si="96"/>
        <v>0</v>
      </c>
      <c r="C300" s="354">
        <f t="shared" si="97"/>
        <v>0</v>
      </c>
      <c r="D300" s="354" t="str">
        <f t="shared" si="98"/>
        <v>CB</v>
      </c>
      <c r="E300" s="354" t="str">
        <f t="shared" si="99"/>
        <v>11</v>
      </c>
      <c r="F300" s="354" t="str">
        <f t="shared" si="100"/>
        <v>C</v>
      </c>
      <c r="G300" s="355" t="str">
        <f t="shared" si="101"/>
        <v>02</v>
      </c>
      <c r="H300" s="232" t="s">
        <v>649</v>
      </c>
      <c r="I300" s="232" t="s">
        <v>3516</v>
      </c>
      <c r="J300" s="233">
        <v>46272</v>
      </c>
      <c r="K300" s="233">
        <v>47703</v>
      </c>
      <c r="L300" s="234">
        <v>550025043</v>
      </c>
      <c r="M300" s="232" t="str">
        <f>IF(ISNA(VLOOKUP(L300,'MASTER DATA'!$A$1:$B$192,2,0)),"",VLOOKUP(L300,'MASTER DATA'!$A$1:$B$192,2,0))</f>
        <v>Spirax S2 A 80W-90_1*209L_A227</v>
      </c>
      <c r="N300" s="232">
        <v>0</v>
      </c>
      <c r="O300" s="232">
        <f t="shared" si="102"/>
        <v>0</v>
      </c>
      <c r="P300" s="232">
        <f t="shared" si="103"/>
        <v>0</v>
      </c>
      <c r="Q300" s="232">
        <f>VLOOKUP(L300,'MASTER DATA'!$A$1:$E$192,5,0)</f>
        <v>4</v>
      </c>
      <c r="R300" s="234">
        <f>SUMIF('picking of the day'!$H$4:$H$358,WMS!H300&amp;WMS!L300,'picking of the day'!$E$4:$E$358)</f>
        <v>0</v>
      </c>
      <c r="U300" s="114">
        <f>IF(ISNA(VLOOKUP(H300,'data putaway'!$A$1:$E$530,3,0)),0,VLOOKUP(H300,'data putaway'!$A$1:$E$530,3,0))</f>
        <v>0</v>
      </c>
      <c r="V300" s="354">
        <f t="shared" si="104"/>
        <v>0</v>
      </c>
      <c r="W300" s="114">
        <f>IF(ISNA(VLOOKUP(H300,'data putaway'!$A$1:$E$530,2,0)),0,VLOOKUP(H300,'data putaway'!$A$1:$E$530,2,0))</f>
        <v>0</v>
      </c>
      <c r="X300" s="354" t="b">
        <f t="shared" si="105"/>
        <v>0</v>
      </c>
      <c r="Y300" s="354">
        <f>IF(ISNA(VLOOKUP(H300,'data putaway'!$A$1:$E$530,4,0)),0,VLOOKUP(H300,'data putaway'!$A$1:$E$530,4,0))</f>
        <v>0</v>
      </c>
      <c r="Z300" s="113">
        <f>IF(ISNA(VLOOKUP(H300,'data putaway'!$A$1:$E$530,5,0)),0,VLOOKUP(H300,'data putaway'!$A$1:$E$530,5,0))</f>
        <v>0</v>
      </c>
      <c r="AA300" s="354" t="b">
        <f t="shared" si="106"/>
        <v>0</v>
      </c>
      <c r="AB300" s="354" t="b">
        <f t="shared" si="107"/>
        <v>0</v>
      </c>
      <c r="AC300" s="356" t="str">
        <f t="shared" ca="1" si="108"/>
        <v>0 Month,  11 Days</v>
      </c>
      <c r="AD300" s="114" t="str">
        <f t="shared" ca="1" si="116"/>
        <v>3 Year, 10 Month, 21 Days</v>
      </c>
      <c r="AE300" s="114">
        <f t="shared" si="109"/>
        <v>0</v>
      </c>
      <c r="AF300" s="114">
        <f t="shared" si="110"/>
        <v>0</v>
      </c>
      <c r="AG300" s="354" t="str">
        <f t="shared" si="111"/>
        <v>CB11</v>
      </c>
      <c r="AH300" s="114">
        <f>IF(ISNA(VLOOKUP(L300,'MASTER DATA'!$A$1:$F$192,6,0)),0,VLOOKUP(L300,'MASTER DATA'!$A$1:$F$192,6,0))*AE300</f>
        <v>0</v>
      </c>
      <c r="AI300" s="354" t="str">
        <f>VLOOKUP($D300,'warehouse mapping'!$AN$7:$AO$17,2,0)</f>
        <v>Aktif</v>
      </c>
      <c r="AJ300" s="114">
        <f t="shared" si="112"/>
        <v>1</v>
      </c>
      <c r="AK300" s="354" t="str">
        <f t="shared" si="113"/>
        <v>CB</v>
      </c>
      <c r="AL300" s="354" t="s">
        <v>3206</v>
      </c>
      <c r="AM300" s="354">
        <f t="shared" si="114"/>
        <v>1</v>
      </c>
      <c r="AN300" s="354" t="b">
        <f t="shared" si="115"/>
        <v>1</v>
      </c>
    </row>
    <row r="301" spans="1:40" s="354" customFormat="1">
      <c r="A301" s="354" t="str">
        <f t="shared" si="95"/>
        <v>CB11D01550076253</v>
      </c>
      <c r="B301" s="354">
        <f t="shared" si="96"/>
        <v>0</v>
      </c>
      <c r="C301" s="354">
        <f t="shared" si="97"/>
        <v>0</v>
      </c>
      <c r="D301" s="354" t="str">
        <f t="shared" si="98"/>
        <v>CB</v>
      </c>
      <c r="E301" s="354" t="str">
        <f t="shared" si="99"/>
        <v>11</v>
      </c>
      <c r="F301" s="354" t="str">
        <f t="shared" si="100"/>
        <v>D</v>
      </c>
      <c r="G301" s="355" t="str">
        <f t="shared" si="101"/>
        <v>01</v>
      </c>
      <c r="H301" s="232" t="s">
        <v>650</v>
      </c>
      <c r="I301" s="232" t="s">
        <v>3524</v>
      </c>
      <c r="J301" s="233">
        <v>46273</v>
      </c>
      <c r="K301" s="233">
        <v>47722</v>
      </c>
      <c r="L301" s="234">
        <v>550076253</v>
      </c>
      <c r="M301" s="232" t="str">
        <f>IF(ISNA(VLOOKUP(L301,'MASTER DATA'!$A$1:$B$192,2,0)),"",VLOOKUP(L301,'MASTER DATA'!$A$1:$B$192,2,0))</f>
        <v>AdvScooterGearOil_24*0.12L_A04W</v>
      </c>
      <c r="N301" s="232">
        <v>0</v>
      </c>
      <c r="O301" s="232">
        <f t="shared" si="102"/>
        <v>0</v>
      </c>
      <c r="P301" s="232">
        <f t="shared" si="103"/>
        <v>0</v>
      </c>
      <c r="Q301" s="232">
        <f>VLOOKUP(L301,'MASTER DATA'!$A$1:$E$192,5,0)</f>
        <v>80</v>
      </c>
      <c r="R301" s="234">
        <f>SUMIF('picking of the day'!$H$4:$H$358,WMS!H301&amp;WMS!L301,'picking of the day'!$E$4:$E$358)</f>
        <v>0</v>
      </c>
      <c r="U301" s="114">
        <f>IF(ISNA(VLOOKUP(H301,'data putaway'!$A$1:$E$530,3,0)),0,VLOOKUP(H301,'data putaway'!$A$1:$E$530,3,0))</f>
        <v>0</v>
      </c>
      <c r="V301" s="354">
        <f t="shared" si="104"/>
        <v>0</v>
      </c>
      <c r="W301" s="114">
        <f>IF(ISNA(VLOOKUP(H301,'data putaway'!$A$1:$E$530,2,0)),0,VLOOKUP(H301,'data putaway'!$A$1:$E$530,2,0))</f>
        <v>0</v>
      </c>
      <c r="X301" s="354" t="b">
        <f t="shared" si="105"/>
        <v>0</v>
      </c>
      <c r="Y301" s="354">
        <f>IF(ISNA(VLOOKUP(H301,'data putaway'!$A$1:$E$530,4,0)),0,VLOOKUP(H301,'data putaway'!$A$1:$E$530,4,0))</f>
        <v>0</v>
      </c>
      <c r="Z301" s="113">
        <f>IF(ISNA(VLOOKUP(H301,'data putaway'!$A$1:$E$530,5,0)),0,VLOOKUP(H301,'data putaway'!$A$1:$E$530,5,0))</f>
        <v>0</v>
      </c>
      <c r="AA301" s="354" t="b">
        <f t="shared" si="106"/>
        <v>0</v>
      </c>
      <c r="AB301" s="354" t="b">
        <f t="shared" si="107"/>
        <v>0</v>
      </c>
      <c r="AC301" s="356" t="str">
        <f t="shared" ca="1" si="108"/>
        <v>0 Month,  10 Days</v>
      </c>
      <c r="AD301" s="114" t="str">
        <f t="shared" ca="1" si="116"/>
        <v>3 Year, 11 Month, 9 Days</v>
      </c>
      <c r="AE301" s="114">
        <f t="shared" si="109"/>
        <v>0</v>
      </c>
      <c r="AF301" s="114">
        <f t="shared" si="110"/>
        <v>0</v>
      </c>
      <c r="AG301" s="354" t="str">
        <f t="shared" si="111"/>
        <v>CB11</v>
      </c>
      <c r="AH301" s="114">
        <f>IF(ISNA(VLOOKUP(L301,'MASTER DATA'!$A$1:$F$192,6,0)),0,VLOOKUP(L301,'MASTER DATA'!$A$1:$F$192,6,0))*AE301</f>
        <v>0</v>
      </c>
      <c r="AI301" s="354" t="str">
        <f>VLOOKUP($D301,'warehouse mapping'!$AN$7:$AO$17,2,0)</f>
        <v>Aktif</v>
      </c>
      <c r="AJ301" s="114">
        <f t="shared" si="112"/>
        <v>1</v>
      </c>
      <c r="AK301" s="354" t="str">
        <f t="shared" si="113"/>
        <v>CB</v>
      </c>
      <c r="AL301" s="354" t="s">
        <v>170</v>
      </c>
      <c r="AM301" s="354">
        <f t="shared" si="114"/>
        <v>1</v>
      </c>
      <c r="AN301" s="354" t="b">
        <f t="shared" si="115"/>
        <v>1</v>
      </c>
    </row>
    <row r="302" spans="1:40" s="354" customFormat="1">
      <c r="A302" s="354" t="str">
        <f t="shared" si="95"/>
        <v>CB11D02550076253</v>
      </c>
      <c r="B302" s="354">
        <f t="shared" si="96"/>
        <v>0</v>
      </c>
      <c r="C302" s="354">
        <f t="shared" si="97"/>
        <v>0</v>
      </c>
      <c r="D302" s="354" t="str">
        <f t="shared" si="98"/>
        <v>CB</v>
      </c>
      <c r="E302" s="354" t="str">
        <f t="shared" si="99"/>
        <v>11</v>
      </c>
      <c r="F302" s="354" t="str">
        <f t="shared" si="100"/>
        <v>D</v>
      </c>
      <c r="G302" s="355" t="str">
        <f t="shared" si="101"/>
        <v>02</v>
      </c>
      <c r="H302" s="232" t="s">
        <v>651</v>
      </c>
      <c r="I302" s="232" t="s">
        <v>3524</v>
      </c>
      <c r="J302" s="233">
        <v>46273</v>
      </c>
      <c r="K302" s="233">
        <v>47722</v>
      </c>
      <c r="L302" s="234">
        <v>550076253</v>
      </c>
      <c r="M302" s="232" t="str">
        <f>IF(ISNA(VLOOKUP(L302,'MASTER DATA'!$A$1:$B$192,2,0)),"",VLOOKUP(L302,'MASTER DATA'!$A$1:$B$192,2,0))</f>
        <v>AdvScooterGearOil_24*0.12L_A04W</v>
      </c>
      <c r="N302" s="232">
        <v>80</v>
      </c>
      <c r="O302" s="232">
        <f t="shared" si="102"/>
        <v>1</v>
      </c>
      <c r="P302" s="232">
        <f t="shared" si="103"/>
        <v>0</v>
      </c>
      <c r="Q302" s="232">
        <f>VLOOKUP(L302,'MASTER DATA'!$A$1:$E$192,5,0)</f>
        <v>80</v>
      </c>
      <c r="R302" s="234">
        <f>SUMIF('picking of the day'!$H$4:$H$358,WMS!H302&amp;WMS!L302,'picking of the day'!$E$4:$E$358)</f>
        <v>0</v>
      </c>
      <c r="U302" s="114">
        <f>IF(ISNA(VLOOKUP(H302,'data putaway'!$A$1:$E$530,3,0)),0,VLOOKUP(H302,'data putaway'!$A$1:$E$530,3,0))</f>
        <v>0</v>
      </c>
      <c r="V302" s="354">
        <f t="shared" si="104"/>
        <v>80</v>
      </c>
      <c r="W302" s="114">
        <f>IF(ISNA(VLOOKUP(H302,'data putaway'!$A$1:$E$530,2,0)),0,VLOOKUP(H302,'data putaway'!$A$1:$E$530,2,0))</f>
        <v>0</v>
      </c>
      <c r="X302" s="354" t="b">
        <f t="shared" si="105"/>
        <v>0</v>
      </c>
      <c r="Y302" s="354">
        <f>IF(ISNA(VLOOKUP(H302,'data putaway'!$A$1:$E$530,4,0)),0,VLOOKUP(H302,'data putaway'!$A$1:$E$530,4,0))</f>
        <v>0</v>
      </c>
      <c r="Z302" s="113">
        <f>IF(ISNA(VLOOKUP(H302,'data putaway'!$A$1:$E$530,5,0)),0,VLOOKUP(H302,'data putaway'!$A$1:$E$530,5,0))</f>
        <v>0</v>
      </c>
      <c r="AA302" s="354" t="b">
        <f t="shared" si="106"/>
        <v>0</v>
      </c>
      <c r="AB302" s="354" t="b">
        <f t="shared" si="107"/>
        <v>0</v>
      </c>
      <c r="AC302" s="356" t="str">
        <f t="shared" ca="1" si="108"/>
        <v>0 Month,  10 Days</v>
      </c>
      <c r="AD302" s="114" t="str">
        <f t="shared" ca="1" si="116"/>
        <v>3 Year, 11 Month, 9 Days</v>
      </c>
      <c r="AE302" s="114">
        <f t="shared" si="109"/>
        <v>80</v>
      </c>
      <c r="AF302" s="114">
        <f t="shared" si="110"/>
        <v>1</v>
      </c>
      <c r="AG302" s="354" t="str">
        <f t="shared" si="111"/>
        <v>CB11</v>
      </c>
      <c r="AH302" s="114">
        <f>IF(ISNA(VLOOKUP(L302,'MASTER DATA'!$A$1:$F$192,6,0)),0,VLOOKUP(L302,'MASTER DATA'!$A$1:$F$192,6,0))*AE302</f>
        <v>230.39999999999998</v>
      </c>
      <c r="AI302" s="354" t="str">
        <f>VLOOKUP($D302,'warehouse mapping'!$AN$7:$AO$17,2,0)</f>
        <v>Aktif</v>
      </c>
      <c r="AJ302" s="114">
        <f t="shared" si="112"/>
        <v>0</v>
      </c>
      <c r="AK302" s="354" t="str">
        <f t="shared" si="113"/>
        <v/>
      </c>
      <c r="AL302" s="354" t="s">
        <v>170</v>
      </c>
      <c r="AM302" s="354">
        <f t="shared" si="114"/>
        <v>1</v>
      </c>
      <c r="AN302" s="354" t="b">
        <f t="shared" si="115"/>
        <v>1</v>
      </c>
    </row>
    <row r="303" spans="1:40" s="354" customFormat="1">
      <c r="A303" s="354" t="str">
        <f t="shared" si="95"/>
        <v>CB11E01550076253</v>
      </c>
      <c r="B303" s="354">
        <f t="shared" si="96"/>
        <v>0</v>
      </c>
      <c r="C303" s="354">
        <f t="shared" si="97"/>
        <v>0</v>
      </c>
      <c r="D303" s="354" t="str">
        <f t="shared" si="98"/>
        <v>CB</v>
      </c>
      <c r="E303" s="354" t="str">
        <f t="shared" si="99"/>
        <v>11</v>
      </c>
      <c r="F303" s="354" t="str">
        <f t="shared" si="100"/>
        <v>E</v>
      </c>
      <c r="G303" s="355" t="str">
        <f t="shared" si="101"/>
        <v>01</v>
      </c>
      <c r="H303" s="232" t="s">
        <v>652</v>
      </c>
      <c r="I303" s="232" t="s">
        <v>3524</v>
      </c>
      <c r="J303" s="233">
        <v>46273</v>
      </c>
      <c r="K303" s="233">
        <v>47722</v>
      </c>
      <c r="L303" s="234">
        <v>550076253</v>
      </c>
      <c r="M303" s="232" t="str">
        <f>IF(ISNA(VLOOKUP(L303,'MASTER DATA'!$A$1:$B$192,2,0)),"",VLOOKUP(L303,'MASTER DATA'!$A$1:$B$192,2,0))</f>
        <v>AdvScooterGearOil_24*0.12L_A04W</v>
      </c>
      <c r="N303" s="232">
        <v>80</v>
      </c>
      <c r="O303" s="232">
        <f t="shared" si="102"/>
        <v>1</v>
      </c>
      <c r="P303" s="232">
        <f t="shared" si="103"/>
        <v>0</v>
      </c>
      <c r="Q303" s="232">
        <f>VLOOKUP(L303,'MASTER DATA'!$A$1:$E$192,5,0)</f>
        <v>80</v>
      </c>
      <c r="R303" s="234">
        <f>SUMIF('picking of the day'!$H$4:$H$358,WMS!H303&amp;WMS!L303,'picking of the day'!$E$4:$E$358)</f>
        <v>0</v>
      </c>
      <c r="U303" s="114">
        <f>IF(ISNA(VLOOKUP(H303,'data putaway'!$A$1:$E$530,3,0)),0,VLOOKUP(H303,'data putaway'!$A$1:$E$530,3,0))</f>
        <v>0</v>
      </c>
      <c r="V303" s="354">
        <f t="shared" si="104"/>
        <v>80</v>
      </c>
      <c r="W303" s="114">
        <f>IF(ISNA(VLOOKUP(H303,'data putaway'!$A$1:$E$530,2,0)),0,VLOOKUP(H303,'data putaway'!$A$1:$E$530,2,0))</f>
        <v>0</v>
      </c>
      <c r="X303" s="354" t="b">
        <f t="shared" si="105"/>
        <v>0</v>
      </c>
      <c r="Y303" s="354">
        <f>IF(ISNA(VLOOKUP(H303,'data putaway'!$A$1:$E$530,4,0)),0,VLOOKUP(H303,'data putaway'!$A$1:$E$530,4,0))</f>
        <v>0</v>
      </c>
      <c r="Z303" s="113">
        <f>IF(ISNA(VLOOKUP(H303,'data putaway'!$A$1:$E$530,5,0)),0,VLOOKUP(H303,'data putaway'!$A$1:$E$530,5,0))</f>
        <v>0</v>
      </c>
      <c r="AA303" s="354" t="b">
        <f t="shared" si="106"/>
        <v>0</v>
      </c>
      <c r="AB303" s="354" t="b">
        <f t="shared" si="107"/>
        <v>0</v>
      </c>
      <c r="AC303" s="356" t="str">
        <f t="shared" ca="1" si="108"/>
        <v>0 Month,  10 Days</v>
      </c>
      <c r="AD303" s="114" t="str">
        <f t="shared" ca="1" si="116"/>
        <v>3 Year, 11 Month, 9 Days</v>
      </c>
      <c r="AE303" s="114">
        <f t="shared" si="109"/>
        <v>80</v>
      </c>
      <c r="AF303" s="114">
        <f t="shared" si="110"/>
        <v>1</v>
      </c>
      <c r="AG303" s="354" t="str">
        <f t="shared" si="111"/>
        <v>CB11</v>
      </c>
      <c r="AH303" s="114">
        <f>IF(ISNA(VLOOKUP(L303,'MASTER DATA'!$A$1:$F$192,6,0)),0,VLOOKUP(L303,'MASTER DATA'!$A$1:$F$192,6,0))*AE303</f>
        <v>230.39999999999998</v>
      </c>
      <c r="AI303" s="354" t="str">
        <f>VLOOKUP($D303,'warehouse mapping'!$AN$7:$AO$17,2,0)</f>
        <v>Aktif</v>
      </c>
      <c r="AJ303" s="114">
        <f t="shared" si="112"/>
        <v>0</v>
      </c>
      <c r="AK303" s="354" t="str">
        <f t="shared" si="113"/>
        <v/>
      </c>
      <c r="AL303" s="354" t="s">
        <v>170</v>
      </c>
      <c r="AM303" s="354">
        <f t="shared" si="114"/>
        <v>1</v>
      </c>
      <c r="AN303" s="354" t="b">
        <f t="shared" si="115"/>
        <v>1</v>
      </c>
    </row>
    <row r="304" spans="1:40" s="354" customFormat="1">
      <c r="A304" s="354" t="str">
        <f t="shared" si="95"/>
        <v>CB11E02550076253</v>
      </c>
      <c r="B304" s="354">
        <f t="shared" si="96"/>
        <v>0</v>
      </c>
      <c r="C304" s="354">
        <f t="shared" si="97"/>
        <v>0</v>
      </c>
      <c r="D304" s="354" t="str">
        <f t="shared" si="98"/>
        <v>CB</v>
      </c>
      <c r="E304" s="354" t="str">
        <f t="shared" si="99"/>
        <v>11</v>
      </c>
      <c r="F304" s="354" t="str">
        <f t="shared" si="100"/>
        <v>E</v>
      </c>
      <c r="G304" s="355" t="str">
        <f t="shared" si="101"/>
        <v>02</v>
      </c>
      <c r="H304" s="232" t="s">
        <v>653</v>
      </c>
      <c r="I304" s="232" t="s">
        <v>3524</v>
      </c>
      <c r="J304" s="233">
        <v>46273</v>
      </c>
      <c r="K304" s="233">
        <v>47722</v>
      </c>
      <c r="L304" s="234">
        <v>550076253</v>
      </c>
      <c r="M304" s="232" t="str">
        <f>IF(ISNA(VLOOKUP(L304,'MASTER DATA'!$A$1:$B$192,2,0)),"",VLOOKUP(L304,'MASTER DATA'!$A$1:$B$192,2,0))</f>
        <v>AdvScooterGearOil_24*0.12L_A04W</v>
      </c>
      <c r="N304" s="232">
        <v>80</v>
      </c>
      <c r="O304" s="232">
        <f t="shared" si="102"/>
        <v>1</v>
      </c>
      <c r="P304" s="232">
        <f t="shared" si="103"/>
        <v>0</v>
      </c>
      <c r="Q304" s="232">
        <f>VLOOKUP(L304,'MASTER DATA'!$A$1:$E$192,5,0)</f>
        <v>80</v>
      </c>
      <c r="R304" s="234">
        <f>SUMIF('picking of the day'!$H$4:$H$358,WMS!H304&amp;WMS!L304,'picking of the day'!$E$4:$E$358)</f>
        <v>0</v>
      </c>
      <c r="U304" s="114">
        <f>IF(ISNA(VLOOKUP(H304,'data putaway'!$A$1:$E$530,3,0)),0,VLOOKUP(H304,'data putaway'!$A$1:$E$530,3,0))</f>
        <v>0</v>
      </c>
      <c r="V304" s="354">
        <f t="shared" si="104"/>
        <v>80</v>
      </c>
      <c r="W304" s="114">
        <f>IF(ISNA(VLOOKUP(H304,'data putaway'!$A$1:$E$530,2,0)),0,VLOOKUP(H304,'data putaway'!$A$1:$E$530,2,0))</f>
        <v>0</v>
      </c>
      <c r="X304" s="354" t="b">
        <f t="shared" si="105"/>
        <v>0</v>
      </c>
      <c r="Y304" s="354">
        <f>IF(ISNA(VLOOKUP(H304,'data putaway'!$A$1:$E$530,4,0)),0,VLOOKUP(H304,'data putaway'!$A$1:$E$530,4,0))</f>
        <v>0</v>
      </c>
      <c r="Z304" s="113">
        <f>IF(ISNA(VLOOKUP(H304,'data putaway'!$A$1:$E$530,5,0)),0,VLOOKUP(H304,'data putaway'!$A$1:$E$530,5,0))</f>
        <v>0</v>
      </c>
      <c r="AA304" s="354" t="b">
        <f t="shared" si="106"/>
        <v>0</v>
      </c>
      <c r="AB304" s="354" t="b">
        <f t="shared" si="107"/>
        <v>0</v>
      </c>
      <c r="AC304" s="356" t="str">
        <f t="shared" ca="1" si="108"/>
        <v>0 Month,  10 Days</v>
      </c>
      <c r="AD304" s="114" t="str">
        <f t="shared" ca="1" si="116"/>
        <v>3 Year, 11 Month, 9 Days</v>
      </c>
      <c r="AE304" s="114">
        <f t="shared" si="109"/>
        <v>80</v>
      </c>
      <c r="AF304" s="114">
        <f t="shared" si="110"/>
        <v>1</v>
      </c>
      <c r="AG304" s="354" t="str">
        <f t="shared" si="111"/>
        <v>CB11</v>
      </c>
      <c r="AH304" s="114">
        <f>IF(ISNA(VLOOKUP(L304,'MASTER DATA'!$A$1:$F$192,6,0)),0,VLOOKUP(L304,'MASTER DATA'!$A$1:$F$192,6,0))*AE304</f>
        <v>230.39999999999998</v>
      </c>
      <c r="AI304" s="354" t="str">
        <f>VLOOKUP($D304,'warehouse mapping'!$AN$7:$AO$17,2,0)</f>
        <v>Aktif</v>
      </c>
      <c r="AJ304" s="114">
        <f t="shared" si="112"/>
        <v>0</v>
      </c>
      <c r="AK304" s="354" t="str">
        <f t="shared" si="113"/>
        <v/>
      </c>
      <c r="AL304" s="354" t="s">
        <v>170</v>
      </c>
      <c r="AM304" s="354">
        <f t="shared" si="114"/>
        <v>1</v>
      </c>
      <c r="AN304" s="354" t="b">
        <f t="shared" si="115"/>
        <v>1</v>
      </c>
    </row>
    <row r="305" spans="1:40" s="354" customFormat="1">
      <c r="A305" s="354" t="str">
        <f t="shared" si="95"/>
        <v>CB12A01550036050</v>
      </c>
      <c r="B305" s="354">
        <f t="shared" si="96"/>
        <v>0</v>
      </c>
      <c r="C305" s="354">
        <f t="shared" si="97"/>
        <v>0</v>
      </c>
      <c r="D305" s="354" t="str">
        <f t="shared" si="98"/>
        <v>CB</v>
      </c>
      <c r="E305" s="354" t="str">
        <f t="shared" si="99"/>
        <v>12</v>
      </c>
      <c r="F305" s="354" t="str">
        <f t="shared" si="100"/>
        <v>A</v>
      </c>
      <c r="G305" s="355" t="str">
        <f t="shared" si="101"/>
        <v>01</v>
      </c>
      <c r="H305" s="232" t="s">
        <v>654</v>
      </c>
      <c r="I305" s="232">
        <v>12655616</v>
      </c>
      <c r="J305" s="233">
        <v>46181</v>
      </c>
      <c r="K305" s="233">
        <v>47622</v>
      </c>
      <c r="L305" s="234">
        <v>550036050</v>
      </c>
      <c r="M305" s="232" t="str">
        <f>IF(ISNA(VLOOKUP(L305,'MASTER DATA'!$A$1:$B$192,2,0)),"",VLOOKUP(L305,'MASTER DATA'!$A$1:$B$192,2,0))</f>
        <v>Mysella S5 N 40_1*209L_A227</v>
      </c>
      <c r="N305" s="232">
        <v>2</v>
      </c>
      <c r="O305" s="232">
        <f t="shared" si="102"/>
        <v>0</v>
      </c>
      <c r="P305" s="232">
        <f t="shared" si="103"/>
        <v>2</v>
      </c>
      <c r="Q305" s="232">
        <f>VLOOKUP(L305,'MASTER DATA'!$A$1:$E$192,5,0)</f>
        <v>4</v>
      </c>
      <c r="R305" s="234">
        <f>SUMIF('picking of the day'!$H$4:$H$358,WMS!H305&amp;WMS!L305,'picking of the day'!$E$4:$E$358)</f>
        <v>0</v>
      </c>
      <c r="U305" s="114">
        <f>IF(ISNA(VLOOKUP(H305,'data putaway'!$A$1:$E$530,3,0)),0,VLOOKUP(H305,'data putaway'!$A$1:$E$530,3,0))</f>
        <v>0</v>
      </c>
      <c r="V305" s="354">
        <f t="shared" si="104"/>
        <v>2</v>
      </c>
      <c r="W305" s="114">
        <f>IF(ISNA(VLOOKUP(H305,'data putaway'!$A$1:$E$530,2,0)),0,VLOOKUP(H305,'data putaway'!$A$1:$E$530,2,0))</f>
        <v>0</v>
      </c>
      <c r="X305" s="354" t="b">
        <f t="shared" si="105"/>
        <v>0</v>
      </c>
      <c r="Y305" s="354">
        <f>IF(ISNA(VLOOKUP(H305,'data putaway'!$A$1:$E$530,4,0)),0,VLOOKUP(H305,'data putaway'!$A$1:$E$530,4,0))</f>
        <v>0</v>
      </c>
      <c r="Z305" s="113">
        <f>IF(ISNA(VLOOKUP(H305,'data putaway'!$A$1:$E$530,5,0)),0,VLOOKUP(H305,'data putaway'!$A$1:$E$530,5,0))</f>
        <v>0</v>
      </c>
      <c r="AA305" s="354" t="b">
        <f t="shared" si="106"/>
        <v>0</v>
      </c>
      <c r="AB305" s="354" t="b">
        <f t="shared" si="107"/>
        <v>0</v>
      </c>
      <c r="AC305" s="356" t="str">
        <f t="shared" ca="1" si="108"/>
        <v>3 Month,  10 Days</v>
      </c>
      <c r="AD305" s="114" t="str">
        <f t="shared" ca="1" si="116"/>
        <v>3 Year, 8 Month, 1 Days</v>
      </c>
      <c r="AE305" s="114">
        <f t="shared" si="109"/>
        <v>2</v>
      </c>
      <c r="AF305" s="114">
        <f t="shared" si="110"/>
        <v>1</v>
      </c>
      <c r="AG305" s="354" t="str">
        <f t="shared" si="111"/>
        <v>CB12</v>
      </c>
      <c r="AH305" s="114">
        <f>IF(ISNA(VLOOKUP(L305,'MASTER DATA'!$A$1:$F$192,6,0)),0,VLOOKUP(L305,'MASTER DATA'!$A$1:$F$192,6,0))*AE305</f>
        <v>418</v>
      </c>
      <c r="AI305" s="354" t="str">
        <f>VLOOKUP($D305,'warehouse mapping'!$AN$7:$AO$17,2,0)</f>
        <v>Aktif</v>
      </c>
      <c r="AJ305" s="114">
        <f t="shared" si="112"/>
        <v>0</v>
      </c>
      <c r="AK305" s="354" t="str">
        <f t="shared" si="113"/>
        <v/>
      </c>
      <c r="AL305" s="354" t="s">
        <v>3025</v>
      </c>
      <c r="AM305" s="354">
        <f t="shared" si="114"/>
        <v>1</v>
      </c>
      <c r="AN305" s="354" t="b">
        <f t="shared" si="115"/>
        <v>1</v>
      </c>
    </row>
    <row r="306" spans="1:40" s="354" customFormat="1">
      <c r="A306" s="354" t="str">
        <f t="shared" si="95"/>
        <v>CB12A02550024929</v>
      </c>
      <c r="B306" s="354">
        <f t="shared" si="96"/>
        <v>0</v>
      </c>
      <c r="C306" s="354">
        <f t="shared" si="97"/>
        <v>0</v>
      </c>
      <c r="D306" s="354" t="str">
        <f t="shared" si="98"/>
        <v>CB</v>
      </c>
      <c r="E306" s="354" t="str">
        <f t="shared" si="99"/>
        <v>12</v>
      </c>
      <c r="F306" s="354" t="str">
        <f t="shared" si="100"/>
        <v>A</v>
      </c>
      <c r="G306" s="355" t="str">
        <f t="shared" si="101"/>
        <v>02</v>
      </c>
      <c r="H306" s="232" t="s">
        <v>655</v>
      </c>
      <c r="I306" s="232">
        <v>12659431</v>
      </c>
      <c r="J306" s="233">
        <v>46183</v>
      </c>
      <c r="K306" s="233">
        <v>47626</v>
      </c>
      <c r="L306" s="234">
        <v>550024929</v>
      </c>
      <c r="M306" s="232" t="str">
        <f>IF(ISNA(VLOOKUP(L306,'MASTER DATA'!$A$1:$B$192,2,0)),"",VLOOKUP(L306,'MASTER DATA'!$A$1:$B$192,2,0))</f>
        <v>Spirax S2 A 90_1*209L_A227</v>
      </c>
      <c r="N306" s="232">
        <v>2</v>
      </c>
      <c r="O306" s="232">
        <f t="shared" si="102"/>
        <v>0</v>
      </c>
      <c r="P306" s="232">
        <f t="shared" si="103"/>
        <v>2</v>
      </c>
      <c r="Q306" s="232">
        <f>VLOOKUP(L306,'MASTER DATA'!$A$1:$E$192,5,0)</f>
        <v>4</v>
      </c>
      <c r="R306" s="234">
        <f>SUMIF('picking of the day'!$H$4:$H$358,WMS!H306&amp;WMS!L306,'picking of the day'!$E$4:$E$358)</f>
        <v>0</v>
      </c>
      <c r="U306" s="114">
        <f>IF(ISNA(VLOOKUP(H306,'data putaway'!$A$1:$E$530,3,0)),0,VLOOKUP(H306,'data putaway'!$A$1:$E$530,3,0))</f>
        <v>0</v>
      </c>
      <c r="V306" s="354">
        <f t="shared" si="104"/>
        <v>2</v>
      </c>
      <c r="W306" s="114">
        <f>IF(ISNA(VLOOKUP(H306,'data putaway'!$A$1:$E$530,2,0)),0,VLOOKUP(H306,'data putaway'!$A$1:$E$530,2,0))</f>
        <v>0</v>
      </c>
      <c r="X306" s="354" t="b">
        <f t="shared" si="105"/>
        <v>0</v>
      </c>
      <c r="Y306" s="354">
        <f>IF(ISNA(VLOOKUP(H306,'data putaway'!$A$1:$E$530,4,0)),0,VLOOKUP(H306,'data putaway'!$A$1:$E$530,4,0))</f>
        <v>0</v>
      </c>
      <c r="Z306" s="113">
        <f>IF(ISNA(VLOOKUP(H306,'data putaway'!$A$1:$E$530,5,0)),0,VLOOKUP(H306,'data putaway'!$A$1:$E$530,5,0))</f>
        <v>0</v>
      </c>
      <c r="AA306" s="354" t="b">
        <f t="shared" si="106"/>
        <v>0</v>
      </c>
      <c r="AB306" s="354" t="b">
        <f t="shared" si="107"/>
        <v>0</v>
      </c>
      <c r="AC306" s="356" t="str">
        <f t="shared" ca="1" si="108"/>
        <v>3 Month,  8 Days</v>
      </c>
      <c r="AD306" s="114" t="str">
        <f t="shared" ca="1" si="116"/>
        <v>3 Year, 8 Month, 5 Days</v>
      </c>
      <c r="AE306" s="114">
        <f t="shared" si="109"/>
        <v>2</v>
      </c>
      <c r="AF306" s="114">
        <f t="shared" si="110"/>
        <v>1</v>
      </c>
      <c r="AG306" s="354" t="str">
        <f t="shared" si="111"/>
        <v>CB12</v>
      </c>
      <c r="AH306" s="114">
        <f>IF(ISNA(VLOOKUP(L306,'MASTER DATA'!$A$1:$F$192,6,0)),0,VLOOKUP(L306,'MASTER DATA'!$A$1:$F$192,6,0))*AE306</f>
        <v>418</v>
      </c>
      <c r="AI306" s="354" t="str">
        <f>VLOOKUP($D306,'warehouse mapping'!$AN$7:$AO$17,2,0)</f>
        <v>Aktif</v>
      </c>
      <c r="AJ306" s="114">
        <f t="shared" si="112"/>
        <v>0</v>
      </c>
      <c r="AK306" s="354" t="str">
        <f t="shared" si="113"/>
        <v/>
      </c>
      <c r="AL306" s="354" t="s">
        <v>3206</v>
      </c>
      <c r="AM306" s="354">
        <f t="shared" si="114"/>
        <v>1</v>
      </c>
      <c r="AN306" s="354" t="b">
        <f t="shared" si="115"/>
        <v>1</v>
      </c>
    </row>
    <row r="307" spans="1:40" s="354" customFormat="1">
      <c r="A307" s="354" t="str">
        <f t="shared" si="95"/>
        <v>CB12B01550027259</v>
      </c>
      <c r="B307" s="354">
        <f t="shared" si="96"/>
        <v>0</v>
      </c>
      <c r="C307" s="354">
        <f t="shared" si="97"/>
        <v>0</v>
      </c>
      <c r="D307" s="354" t="str">
        <f t="shared" si="98"/>
        <v>CB</v>
      </c>
      <c r="E307" s="354" t="str">
        <f t="shared" si="99"/>
        <v>12</v>
      </c>
      <c r="F307" s="354" t="str">
        <f t="shared" si="100"/>
        <v>B</v>
      </c>
      <c r="G307" s="355" t="str">
        <f t="shared" si="101"/>
        <v>01</v>
      </c>
      <c r="H307" s="232" t="s">
        <v>656</v>
      </c>
      <c r="I307" s="232" t="s">
        <v>3242</v>
      </c>
      <c r="J307" s="233">
        <v>46254</v>
      </c>
      <c r="K307" s="233">
        <v>47689</v>
      </c>
      <c r="L307" s="234">
        <v>550027259</v>
      </c>
      <c r="M307" s="232" t="str">
        <f>IF(ISNA(VLOOKUP(L307,'MASTER DATA'!$A$1:$B$192,2,0)),"",VLOOKUP(L307,'MASTER DATA'!$A$1:$B$192,2,0))</f>
        <v>Gadus S2 V220 2_1*770kg_A227</v>
      </c>
      <c r="N307" s="232">
        <v>1</v>
      </c>
      <c r="O307" s="232">
        <f t="shared" si="102"/>
        <v>1</v>
      </c>
      <c r="P307" s="232">
        <f t="shared" si="103"/>
        <v>0</v>
      </c>
      <c r="Q307" s="232">
        <f>VLOOKUP(L307,'MASTER DATA'!$A$1:$E$192,5,0)</f>
        <v>1</v>
      </c>
      <c r="R307" s="234">
        <f>SUMIF('picking of the day'!$H$4:$H$358,WMS!H307&amp;WMS!L307,'picking of the day'!$E$4:$E$358)</f>
        <v>0</v>
      </c>
      <c r="U307" s="114">
        <f>IF(ISNA(VLOOKUP(H307,'data putaway'!$A$1:$E$530,3,0)),0,VLOOKUP(H307,'data putaway'!$A$1:$E$530,3,0))</f>
        <v>0</v>
      </c>
      <c r="V307" s="354">
        <f t="shared" si="104"/>
        <v>1</v>
      </c>
      <c r="W307" s="114">
        <f>IF(ISNA(VLOOKUP(H307,'data putaway'!$A$1:$E$530,2,0)),0,VLOOKUP(H307,'data putaway'!$A$1:$E$530,2,0))</f>
        <v>0</v>
      </c>
      <c r="X307" s="354" t="b">
        <f t="shared" si="105"/>
        <v>0</v>
      </c>
      <c r="Y307" s="354">
        <f>IF(ISNA(VLOOKUP(H307,'data putaway'!$A$1:$E$530,4,0)),0,VLOOKUP(H307,'data putaway'!$A$1:$E$530,4,0))</f>
        <v>0</v>
      </c>
      <c r="Z307" s="113">
        <f>IF(ISNA(VLOOKUP(H307,'data putaway'!$A$1:$E$530,5,0)),0,VLOOKUP(H307,'data putaway'!$A$1:$E$530,5,0))</f>
        <v>0</v>
      </c>
      <c r="AA307" s="354" t="b">
        <f t="shared" si="106"/>
        <v>0</v>
      </c>
      <c r="AB307" s="354" t="b">
        <f t="shared" si="107"/>
        <v>0</v>
      </c>
      <c r="AC307" s="356" t="str">
        <f t="shared" ca="1" si="108"/>
        <v>0 Month,  29 Days</v>
      </c>
      <c r="AD307" s="114" t="str">
        <f t="shared" ca="1" si="116"/>
        <v>3 Year, 10 Month, 7 Days</v>
      </c>
      <c r="AE307" s="114">
        <f t="shared" si="109"/>
        <v>1</v>
      </c>
      <c r="AF307" s="114">
        <f t="shared" si="110"/>
        <v>1</v>
      </c>
      <c r="AG307" s="354" t="str">
        <f t="shared" si="111"/>
        <v>CB12</v>
      </c>
      <c r="AH307" s="114">
        <f>IF(ISNA(VLOOKUP(L307,'MASTER DATA'!$A$1:$F$192,6,0)),0,VLOOKUP(L307,'MASTER DATA'!$A$1:$F$192,6,0))*AE307</f>
        <v>770</v>
      </c>
      <c r="AI307" s="354" t="str">
        <f>VLOOKUP($D307,'warehouse mapping'!$AN$7:$AO$17,2,0)</f>
        <v>Aktif</v>
      </c>
      <c r="AJ307" s="114">
        <f t="shared" si="112"/>
        <v>0</v>
      </c>
      <c r="AK307" s="354" t="str">
        <f t="shared" si="113"/>
        <v/>
      </c>
      <c r="AL307" s="354" t="s">
        <v>170</v>
      </c>
      <c r="AM307" s="354">
        <f t="shared" si="114"/>
        <v>1</v>
      </c>
      <c r="AN307" s="354" t="b">
        <f t="shared" si="115"/>
        <v>1</v>
      </c>
    </row>
    <row r="308" spans="1:40" s="354" customFormat="1">
      <c r="A308" s="354" t="str">
        <f t="shared" si="95"/>
        <v>CB12B02550027259</v>
      </c>
      <c r="B308" s="354">
        <f t="shared" si="96"/>
        <v>0</v>
      </c>
      <c r="C308" s="354">
        <f t="shared" si="97"/>
        <v>0</v>
      </c>
      <c r="D308" s="354" t="str">
        <f t="shared" si="98"/>
        <v>CB</v>
      </c>
      <c r="E308" s="354" t="str">
        <f t="shared" si="99"/>
        <v>12</v>
      </c>
      <c r="F308" s="354" t="str">
        <f t="shared" si="100"/>
        <v>B</v>
      </c>
      <c r="G308" s="355" t="str">
        <f t="shared" si="101"/>
        <v>02</v>
      </c>
      <c r="H308" s="232" t="s">
        <v>657</v>
      </c>
      <c r="I308" s="232" t="s">
        <v>3242</v>
      </c>
      <c r="J308" s="233">
        <v>46254</v>
      </c>
      <c r="K308" s="233">
        <v>47689</v>
      </c>
      <c r="L308" s="234">
        <v>550027259</v>
      </c>
      <c r="M308" s="232" t="str">
        <f>IF(ISNA(VLOOKUP(L308,'MASTER DATA'!$A$1:$B$192,2,0)),"",VLOOKUP(L308,'MASTER DATA'!$A$1:$B$192,2,0))</f>
        <v>Gadus S2 V220 2_1*770kg_A227</v>
      </c>
      <c r="N308" s="232">
        <v>1</v>
      </c>
      <c r="O308" s="232">
        <f t="shared" si="102"/>
        <v>1</v>
      </c>
      <c r="P308" s="232">
        <f t="shared" si="103"/>
        <v>0</v>
      </c>
      <c r="Q308" s="232">
        <f>VLOOKUP(L308,'MASTER DATA'!$A$1:$E$192,5,0)</f>
        <v>1</v>
      </c>
      <c r="R308" s="234">
        <f>SUMIF('picking of the day'!$H$4:$H$358,WMS!H308&amp;WMS!L308,'picking of the day'!$E$4:$E$358)</f>
        <v>0</v>
      </c>
      <c r="U308" s="114">
        <f>IF(ISNA(VLOOKUP(H308,'data putaway'!$A$1:$E$530,3,0)),0,VLOOKUP(H308,'data putaway'!$A$1:$E$530,3,0))</f>
        <v>0</v>
      </c>
      <c r="V308" s="354">
        <f t="shared" si="104"/>
        <v>1</v>
      </c>
      <c r="W308" s="114">
        <f>IF(ISNA(VLOOKUP(H308,'data putaway'!$A$1:$E$530,2,0)),0,VLOOKUP(H308,'data putaway'!$A$1:$E$530,2,0))</f>
        <v>0</v>
      </c>
      <c r="X308" s="354" t="b">
        <f t="shared" si="105"/>
        <v>0</v>
      </c>
      <c r="Y308" s="354">
        <f>IF(ISNA(VLOOKUP(H308,'data putaway'!$A$1:$E$530,4,0)),0,VLOOKUP(H308,'data putaway'!$A$1:$E$530,4,0))</f>
        <v>0</v>
      </c>
      <c r="Z308" s="113">
        <f>IF(ISNA(VLOOKUP(H308,'data putaway'!$A$1:$E$530,5,0)),0,VLOOKUP(H308,'data putaway'!$A$1:$E$530,5,0))</f>
        <v>0</v>
      </c>
      <c r="AA308" s="354" t="b">
        <f t="shared" si="106"/>
        <v>0</v>
      </c>
      <c r="AB308" s="354" t="b">
        <f t="shared" si="107"/>
        <v>0</v>
      </c>
      <c r="AC308" s="356" t="str">
        <f t="shared" ca="1" si="108"/>
        <v>0 Month,  29 Days</v>
      </c>
      <c r="AD308" s="114" t="str">
        <f t="shared" ca="1" si="116"/>
        <v>3 Year, 10 Month, 7 Days</v>
      </c>
      <c r="AE308" s="114">
        <f t="shared" si="109"/>
        <v>1</v>
      </c>
      <c r="AF308" s="114">
        <f t="shared" si="110"/>
        <v>1</v>
      </c>
      <c r="AG308" s="354" t="str">
        <f t="shared" si="111"/>
        <v>CB12</v>
      </c>
      <c r="AH308" s="114">
        <f>IF(ISNA(VLOOKUP(L308,'MASTER DATA'!$A$1:$F$192,6,0)),0,VLOOKUP(L308,'MASTER DATA'!$A$1:$F$192,6,0))*AE308</f>
        <v>770</v>
      </c>
      <c r="AI308" s="354" t="str">
        <f>VLOOKUP($D308,'warehouse mapping'!$AN$7:$AO$17,2,0)</f>
        <v>Aktif</v>
      </c>
      <c r="AJ308" s="114">
        <f t="shared" si="112"/>
        <v>0</v>
      </c>
      <c r="AK308" s="354" t="str">
        <f t="shared" si="113"/>
        <v/>
      </c>
      <c r="AL308" s="354" t="s">
        <v>170</v>
      </c>
      <c r="AM308" s="354">
        <f t="shared" si="114"/>
        <v>1</v>
      </c>
      <c r="AN308" s="354" t="b">
        <f t="shared" si="115"/>
        <v>1</v>
      </c>
    </row>
    <row r="309" spans="1:40" s="354" customFormat="1">
      <c r="A309" s="354" t="str">
        <f t="shared" si="95"/>
        <v>CB12C01550071396</v>
      </c>
      <c r="B309" s="354">
        <f t="shared" si="96"/>
        <v>0</v>
      </c>
      <c r="C309" s="354">
        <f t="shared" si="97"/>
        <v>0</v>
      </c>
      <c r="D309" s="354" t="str">
        <f t="shared" si="98"/>
        <v>CB</v>
      </c>
      <c r="E309" s="354" t="str">
        <f t="shared" si="99"/>
        <v>12</v>
      </c>
      <c r="F309" s="354" t="str">
        <f t="shared" si="100"/>
        <v>C</v>
      </c>
      <c r="G309" s="355" t="str">
        <f t="shared" si="101"/>
        <v>01</v>
      </c>
      <c r="H309" s="232" t="s">
        <v>658</v>
      </c>
      <c r="I309" s="232" t="s">
        <v>3316</v>
      </c>
      <c r="J309" s="233">
        <v>46262</v>
      </c>
      <c r="K309" s="233">
        <v>47714</v>
      </c>
      <c r="L309" s="234">
        <v>550071396</v>
      </c>
      <c r="M309" s="232" t="str">
        <f>IF(ISNA(VLOOKUP(L309,'MASTER DATA'!$A$1:$B$192,2,0)),"",VLOOKUP(L309,'MASTER DATA'!$A$1:$B$192,2,0))</f>
        <v>HelixHX515W40SNCF_12*1L_A04W</v>
      </c>
      <c r="N309" s="232">
        <v>44</v>
      </c>
      <c r="O309" s="232">
        <f t="shared" si="102"/>
        <v>1</v>
      </c>
      <c r="P309" s="232">
        <f t="shared" si="103"/>
        <v>0</v>
      </c>
      <c r="Q309" s="232">
        <f>VLOOKUP(L309,'MASTER DATA'!$A$1:$E$192,5,0)</f>
        <v>44</v>
      </c>
      <c r="R309" s="234">
        <f>SUMIF('picking of the day'!$H$4:$H$358,WMS!H309&amp;WMS!L309,'picking of the day'!$E$4:$E$358)</f>
        <v>0</v>
      </c>
      <c r="U309" s="114">
        <f>IF(ISNA(VLOOKUP(H309,'data putaway'!$A$1:$E$530,3,0)),0,VLOOKUP(H309,'data putaway'!$A$1:$E$530,3,0))</f>
        <v>0</v>
      </c>
      <c r="V309" s="354">
        <f t="shared" si="104"/>
        <v>44</v>
      </c>
      <c r="W309" s="114">
        <f>IF(ISNA(VLOOKUP(H309,'data putaway'!$A$1:$E$530,2,0)),0,VLOOKUP(H309,'data putaway'!$A$1:$E$530,2,0))</f>
        <v>0</v>
      </c>
      <c r="X309" s="354" t="b">
        <f t="shared" si="105"/>
        <v>0</v>
      </c>
      <c r="Y309" s="354">
        <f>IF(ISNA(VLOOKUP(H309,'data putaway'!$A$1:$E$530,4,0)),0,VLOOKUP(H309,'data putaway'!$A$1:$E$530,4,0))</f>
        <v>0</v>
      </c>
      <c r="Z309" s="113">
        <f>IF(ISNA(VLOOKUP(H309,'data putaway'!$A$1:$E$530,5,0)),0,VLOOKUP(H309,'data putaway'!$A$1:$E$530,5,0))</f>
        <v>0</v>
      </c>
      <c r="AA309" s="354" t="b">
        <f t="shared" si="106"/>
        <v>0</v>
      </c>
      <c r="AB309" s="354" t="b">
        <f t="shared" si="107"/>
        <v>0</v>
      </c>
      <c r="AC309" s="356" t="str">
        <f t="shared" ca="1" si="108"/>
        <v>0 Month,  21 Days</v>
      </c>
      <c r="AD309" s="114" t="str">
        <f t="shared" ca="1" si="116"/>
        <v>3 Year, 11 Month, 1 Days</v>
      </c>
      <c r="AE309" s="114">
        <f t="shared" si="109"/>
        <v>44</v>
      </c>
      <c r="AF309" s="114">
        <f t="shared" si="110"/>
        <v>1</v>
      </c>
      <c r="AG309" s="354" t="str">
        <f t="shared" si="111"/>
        <v>CB12</v>
      </c>
      <c r="AH309" s="114">
        <f>IF(ISNA(VLOOKUP(L309,'MASTER DATA'!$A$1:$F$192,6,0)),0,VLOOKUP(L309,'MASTER DATA'!$A$1:$F$192,6,0))*AE309</f>
        <v>528</v>
      </c>
      <c r="AI309" s="354" t="str">
        <f>VLOOKUP($D309,'warehouse mapping'!$AN$7:$AO$17,2,0)</f>
        <v>Aktif</v>
      </c>
      <c r="AJ309" s="114">
        <f t="shared" si="112"/>
        <v>0</v>
      </c>
      <c r="AK309" s="354" t="str">
        <f t="shared" si="113"/>
        <v/>
      </c>
      <c r="AL309" s="354" t="s">
        <v>170</v>
      </c>
      <c r="AM309" s="354">
        <f t="shared" si="114"/>
        <v>1</v>
      </c>
      <c r="AN309" s="354" t="b">
        <f t="shared" si="115"/>
        <v>1</v>
      </c>
    </row>
    <row r="310" spans="1:40" s="354" customFormat="1">
      <c r="A310" s="354" t="str">
        <f t="shared" si="95"/>
        <v>CB12C02550071396</v>
      </c>
      <c r="B310" s="354">
        <f t="shared" si="96"/>
        <v>0</v>
      </c>
      <c r="C310" s="354">
        <f t="shared" si="97"/>
        <v>0</v>
      </c>
      <c r="D310" s="354" t="str">
        <f t="shared" si="98"/>
        <v>CB</v>
      </c>
      <c r="E310" s="354" t="str">
        <f t="shared" si="99"/>
        <v>12</v>
      </c>
      <c r="F310" s="354" t="str">
        <f t="shared" si="100"/>
        <v>C</v>
      </c>
      <c r="G310" s="355" t="str">
        <f t="shared" si="101"/>
        <v>02</v>
      </c>
      <c r="H310" s="232" t="s">
        <v>659</v>
      </c>
      <c r="I310" s="232" t="s">
        <v>3316</v>
      </c>
      <c r="J310" s="233">
        <v>46262</v>
      </c>
      <c r="K310" s="233">
        <v>47714</v>
      </c>
      <c r="L310" s="234">
        <v>550071396</v>
      </c>
      <c r="M310" s="232" t="str">
        <f>IF(ISNA(VLOOKUP(L310,'MASTER DATA'!$A$1:$B$192,2,0)),"",VLOOKUP(L310,'MASTER DATA'!$A$1:$B$192,2,0))</f>
        <v>HelixHX515W40SNCF_12*1L_A04W</v>
      </c>
      <c r="N310" s="232">
        <v>44</v>
      </c>
      <c r="O310" s="232">
        <f t="shared" si="102"/>
        <v>1</v>
      </c>
      <c r="P310" s="232">
        <f t="shared" si="103"/>
        <v>0</v>
      </c>
      <c r="Q310" s="232">
        <f>VLOOKUP(L310,'MASTER DATA'!$A$1:$E$192,5,0)</f>
        <v>44</v>
      </c>
      <c r="R310" s="234">
        <f>SUMIF('picking of the day'!$H$4:$H$358,WMS!H310&amp;WMS!L310,'picking of the day'!$E$4:$E$358)</f>
        <v>0</v>
      </c>
      <c r="U310" s="114">
        <f>IF(ISNA(VLOOKUP(H310,'data putaway'!$A$1:$E$530,3,0)),0,VLOOKUP(H310,'data putaway'!$A$1:$E$530,3,0))</f>
        <v>0</v>
      </c>
      <c r="V310" s="354">
        <f t="shared" si="104"/>
        <v>44</v>
      </c>
      <c r="W310" s="114">
        <f>IF(ISNA(VLOOKUP(H310,'data putaway'!$A$1:$E$530,2,0)),0,VLOOKUP(H310,'data putaway'!$A$1:$E$530,2,0))</f>
        <v>0</v>
      </c>
      <c r="X310" s="354" t="b">
        <f t="shared" si="105"/>
        <v>0</v>
      </c>
      <c r="Y310" s="354">
        <f>IF(ISNA(VLOOKUP(H310,'data putaway'!$A$1:$E$530,4,0)),0,VLOOKUP(H310,'data putaway'!$A$1:$E$530,4,0))</f>
        <v>0</v>
      </c>
      <c r="Z310" s="113">
        <f>IF(ISNA(VLOOKUP(H310,'data putaway'!$A$1:$E$530,5,0)),0,VLOOKUP(H310,'data putaway'!$A$1:$E$530,5,0))</f>
        <v>0</v>
      </c>
      <c r="AA310" s="354" t="b">
        <f t="shared" si="106"/>
        <v>0</v>
      </c>
      <c r="AB310" s="354" t="b">
        <f t="shared" si="107"/>
        <v>0</v>
      </c>
      <c r="AC310" s="356" t="str">
        <f t="shared" ca="1" si="108"/>
        <v>0 Month,  21 Days</v>
      </c>
      <c r="AD310" s="114" t="str">
        <f t="shared" ca="1" si="116"/>
        <v>3 Year, 11 Month, 1 Days</v>
      </c>
      <c r="AE310" s="114">
        <f t="shared" si="109"/>
        <v>44</v>
      </c>
      <c r="AF310" s="114">
        <f t="shared" si="110"/>
        <v>1</v>
      </c>
      <c r="AG310" s="354" t="str">
        <f t="shared" si="111"/>
        <v>CB12</v>
      </c>
      <c r="AH310" s="114">
        <f>IF(ISNA(VLOOKUP(L310,'MASTER DATA'!$A$1:$F$192,6,0)),0,VLOOKUP(L310,'MASTER DATA'!$A$1:$F$192,6,0))*AE310</f>
        <v>528</v>
      </c>
      <c r="AI310" s="354" t="str">
        <f>VLOOKUP($D310,'warehouse mapping'!$AN$7:$AO$17,2,0)</f>
        <v>Aktif</v>
      </c>
      <c r="AJ310" s="114">
        <f t="shared" si="112"/>
        <v>0</v>
      </c>
      <c r="AK310" s="354" t="str">
        <f t="shared" si="113"/>
        <v/>
      </c>
      <c r="AL310" s="354" t="s">
        <v>170</v>
      </c>
      <c r="AM310" s="354">
        <f t="shared" si="114"/>
        <v>1</v>
      </c>
      <c r="AN310" s="354" t="b">
        <f t="shared" si="115"/>
        <v>1</v>
      </c>
    </row>
    <row r="311" spans="1:40" s="222" customFormat="1">
      <c r="A311" s="354" t="str">
        <f t="shared" si="95"/>
        <v>CB12D01550062460</v>
      </c>
      <c r="B311" s="354">
        <f t="shared" si="96"/>
        <v>0</v>
      </c>
      <c r="C311" s="354">
        <f t="shared" si="97"/>
        <v>0</v>
      </c>
      <c r="D311" s="222" t="str">
        <f t="shared" si="98"/>
        <v>CB</v>
      </c>
      <c r="E311" s="222" t="str">
        <f t="shared" si="99"/>
        <v>12</v>
      </c>
      <c r="F311" s="222" t="str">
        <f t="shared" si="100"/>
        <v>D</v>
      </c>
      <c r="G311" s="355" t="str">
        <f t="shared" si="101"/>
        <v>01</v>
      </c>
      <c r="H311" s="357" t="s">
        <v>660</v>
      </c>
      <c r="I311" s="357" t="s">
        <v>3315</v>
      </c>
      <c r="J311" s="361">
        <v>46270</v>
      </c>
      <c r="K311" s="361">
        <v>47713</v>
      </c>
      <c r="L311" s="295">
        <v>550062460</v>
      </c>
      <c r="M311" s="357" t="str">
        <f>IF(ISNA(VLOOKUP(L311,'MASTER DATA'!$A$1:$B$192,2,0)),"",VLOOKUP(L311,'MASTER DATA'!$A$1:$B$192,2,0))</f>
        <v>Advan4TAX710W40SNMA2_12*1L_A04W</v>
      </c>
      <c r="N311" s="357">
        <v>44</v>
      </c>
      <c r="O311" s="232">
        <f t="shared" si="102"/>
        <v>1</v>
      </c>
      <c r="P311" s="232">
        <f t="shared" si="103"/>
        <v>0</v>
      </c>
      <c r="Q311" s="232">
        <f>VLOOKUP(L311,'MASTER DATA'!$A$1:$E$192,5,0)</f>
        <v>44</v>
      </c>
      <c r="R311" s="295">
        <f>SUMIF('picking of the day'!$H$4:$H$358,WMS!H311&amp;WMS!L311,'picking of the day'!$E$4:$E$358)</f>
        <v>0</v>
      </c>
      <c r="U311" s="358">
        <f>IF(ISNA(VLOOKUP(H311,'data putaway'!$A$1:$E$530,3,0)),0,VLOOKUP(H311,'data putaway'!$A$1:$E$530,3,0))</f>
        <v>0</v>
      </c>
      <c r="V311" s="222">
        <f t="shared" si="104"/>
        <v>44</v>
      </c>
      <c r="W311" s="358">
        <f>IF(ISNA(VLOOKUP(H311,'data putaway'!$A$1:$E$530,2,0)),0,VLOOKUP(H311,'data putaway'!$A$1:$E$530,2,0))</f>
        <v>0</v>
      </c>
      <c r="X311" s="222" t="b">
        <f t="shared" si="105"/>
        <v>0</v>
      </c>
      <c r="Y311" s="222">
        <f>IF(ISNA(VLOOKUP(H311,'data putaway'!$A$1:$E$530,4,0)),0,VLOOKUP(H311,'data putaway'!$A$1:$E$530,4,0))</f>
        <v>0</v>
      </c>
      <c r="Z311" s="359">
        <f>IF(ISNA(VLOOKUP(H311,'data putaway'!$A$1:$E$530,5,0)),0,VLOOKUP(H311,'data putaway'!$A$1:$E$530,5,0))</f>
        <v>0</v>
      </c>
      <c r="AA311" s="222" t="b">
        <f t="shared" si="106"/>
        <v>0</v>
      </c>
      <c r="AB311" s="222" t="b">
        <f t="shared" si="107"/>
        <v>0</v>
      </c>
      <c r="AC311" s="360" t="str">
        <f t="shared" ca="1" si="108"/>
        <v>0 Month,  13 Days</v>
      </c>
      <c r="AD311" s="358" t="str">
        <f t="shared" ca="1" si="116"/>
        <v>3 Year, 11 Month, 0 Days</v>
      </c>
      <c r="AE311" s="358">
        <f t="shared" si="109"/>
        <v>44</v>
      </c>
      <c r="AF311" s="358">
        <f t="shared" si="110"/>
        <v>1</v>
      </c>
      <c r="AG311" s="222" t="str">
        <f t="shared" si="111"/>
        <v>CB12</v>
      </c>
      <c r="AH311" s="358">
        <f>IF(ISNA(VLOOKUP(L311,'MASTER DATA'!$A$1:$F$192,6,0)),0,VLOOKUP(L311,'MASTER DATA'!$A$1:$F$192,6,0))*AE311</f>
        <v>528</v>
      </c>
      <c r="AI311" s="222" t="str">
        <f>VLOOKUP($D311,'warehouse mapping'!$AN$7:$AO$17,2,0)</f>
        <v>Aktif</v>
      </c>
      <c r="AJ311" s="358">
        <f t="shared" si="112"/>
        <v>0</v>
      </c>
      <c r="AK311" s="222" t="str">
        <f t="shared" si="113"/>
        <v/>
      </c>
      <c r="AL311" s="222" t="s">
        <v>170</v>
      </c>
      <c r="AM311" s="222">
        <f t="shared" si="114"/>
        <v>1</v>
      </c>
      <c r="AN311" s="222" t="b">
        <f t="shared" si="115"/>
        <v>1</v>
      </c>
    </row>
    <row r="312" spans="1:40" s="222" customFormat="1">
      <c r="A312" s="354" t="str">
        <f t="shared" si="95"/>
        <v>CB12D02550062460</v>
      </c>
      <c r="B312" s="354">
        <f t="shared" si="96"/>
        <v>0</v>
      </c>
      <c r="C312" s="354">
        <f t="shared" si="97"/>
        <v>0</v>
      </c>
      <c r="D312" s="222" t="str">
        <f t="shared" si="98"/>
        <v>CB</v>
      </c>
      <c r="E312" s="222" t="str">
        <f t="shared" si="99"/>
        <v>12</v>
      </c>
      <c r="F312" s="222" t="str">
        <f t="shared" si="100"/>
        <v>D</v>
      </c>
      <c r="G312" s="355" t="str">
        <f t="shared" si="101"/>
        <v>02</v>
      </c>
      <c r="H312" s="357" t="s">
        <v>661</v>
      </c>
      <c r="I312" s="357" t="s">
        <v>3315</v>
      </c>
      <c r="J312" s="361">
        <v>46270</v>
      </c>
      <c r="K312" s="361">
        <v>47713</v>
      </c>
      <c r="L312" s="295">
        <v>550062460</v>
      </c>
      <c r="M312" s="357" t="str">
        <f>IF(ISNA(VLOOKUP(L312,'MASTER DATA'!$A$1:$B$192,2,0)),"",VLOOKUP(L312,'MASTER DATA'!$A$1:$B$192,2,0))</f>
        <v>Advan4TAX710W40SNMA2_12*1L_A04W</v>
      </c>
      <c r="N312" s="357">
        <v>44</v>
      </c>
      <c r="O312" s="232">
        <f t="shared" si="102"/>
        <v>1</v>
      </c>
      <c r="P312" s="232">
        <f t="shared" si="103"/>
        <v>0</v>
      </c>
      <c r="Q312" s="232">
        <f>VLOOKUP(L312,'MASTER DATA'!$A$1:$E$192,5,0)</f>
        <v>44</v>
      </c>
      <c r="R312" s="295">
        <f>SUMIF('picking of the day'!$H$4:$H$358,WMS!H312&amp;WMS!L312,'picking of the day'!$E$4:$E$358)</f>
        <v>0</v>
      </c>
      <c r="U312" s="358">
        <f>IF(ISNA(VLOOKUP(H312,'data putaway'!$A$1:$E$530,3,0)),0,VLOOKUP(H312,'data putaway'!$A$1:$E$530,3,0))</f>
        <v>0</v>
      </c>
      <c r="V312" s="222">
        <f t="shared" si="104"/>
        <v>44</v>
      </c>
      <c r="W312" s="358">
        <f>IF(ISNA(VLOOKUP(H312,'data putaway'!$A$1:$E$530,2,0)),0,VLOOKUP(H312,'data putaway'!$A$1:$E$530,2,0))</f>
        <v>0</v>
      </c>
      <c r="X312" s="222" t="b">
        <f t="shared" si="105"/>
        <v>0</v>
      </c>
      <c r="Y312" s="222">
        <f>IF(ISNA(VLOOKUP(H312,'data putaway'!$A$1:$E$530,4,0)),0,VLOOKUP(H312,'data putaway'!$A$1:$E$530,4,0))</f>
        <v>0</v>
      </c>
      <c r="Z312" s="359">
        <f>IF(ISNA(VLOOKUP(H312,'data putaway'!$A$1:$E$530,5,0)),0,VLOOKUP(H312,'data putaway'!$A$1:$E$530,5,0))</f>
        <v>0</v>
      </c>
      <c r="AA312" s="222" t="b">
        <f t="shared" si="106"/>
        <v>0</v>
      </c>
      <c r="AB312" s="222" t="b">
        <f t="shared" si="107"/>
        <v>0</v>
      </c>
      <c r="AC312" s="360" t="str">
        <f t="shared" ca="1" si="108"/>
        <v>0 Month,  13 Days</v>
      </c>
      <c r="AD312" s="358" t="str">
        <f t="shared" ca="1" si="116"/>
        <v>3 Year, 11 Month, 0 Days</v>
      </c>
      <c r="AE312" s="358">
        <f t="shared" si="109"/>
        <v>44</v>
      </c>
      <c r="AF312" s="358">
        <f t="shared" si="110"/>
        <v>1</v>
      </c>
      <c r="AG312" s="222" t="str">
        <f t="shared" si="111"/>
        <v>CB12</v>
      </c>
      <c r="AH312" s="358">
        <f>IF(ISNA(VLOOKUP(L312,'MASTER DATA'!$A$1:$F$192,6,0)),0,VLOOKUP(L312,'MASTER DATA'!$A$1:$F$192,6,0))*AE312</f>
        <v>528</v>
      </c>
      <c r="AI312" s="222" t="str">
        <f>VLOOKUP($D312,'warehouse mapping'!$AN$7:$AO$17,2,0)</f>
        <v>Aktif</v>
      </c>
      <c r="AJ312" s="358">
        <f t="shared" si="112"/>
        <v>0</v>
      </c>
      <c r="AK312" s="222" t="str">
        <f t="shared" si="113"/>
        <v/>
      </c>
      <c r="AL312" s="222" t="s">
        <v>170</v>
      </c>
      <c r="AM312" s="222">
        <f t="shared" si="114"/>
        <v>1</v>
      </c>
      <c r="AN312" s="222" t="b">
        <f t="shared" si="115"/>
        <v>1</v>
      </c>
    </row>
    <row r="313" spans="1:40" s="354" customFormat="1">
      <c r="A313" s="354" t="str">
        <f t="shared" si="95"/>
        <v>CB12E01550076253</v>
      </c>
      <c r="B313" s="354">
        <f t="shared" si="96"/>
        <v>0</v>
      </c>
      <c r="C313" s="354">
        <f t="shared" si="97"/>
        <v>0</v>
      </c>
      <c r="D313" s="354" t="str">
        <f t="shared" si="98"/>
        <v>CB</v>
      </c>
      <c r="E313" s="354" t="str">
        <f t="shared" si="99"/>
        <v>12</v>
      </c>
      <c r="F313" s="354" t="str">
        <f t="shared" si="100"/>
        <v>E</v>
      </c>
      <c r="G313" s="355" t="str">
        <f t="shared" si="101"/>
        <v>01</v>
      </c>
      <c r="H313" s="232" t="s">
        <v>662</v>
      </c>
      <c r="I313" s="232" t="s">
        <v>3524</v>
      </c>
      <c r="J313" s="233">
        <v>46273</v>
      </c>
      <c r="K313" s="233">
        <v>47722</v>
      </c>
      <c r="L313" s="234">
        <v>550076253</v>
      </c>
      <c r="M313" s="232" t="str">
        <f>IF(ISNA(VLOOKUP(L313,'MASTER DATA'!$A$1:$B$192,2,0)),"",VLOOKUP(L313,'MASTER DATA'!$A$1:$B$192,2,0))</f>
        <v>AdvScooterGearOil_24*0.12L_A04W</v>
      </c>
      <c r="N313" s="232">
        <v>80</v>
      </c>
      <c r="O313" s="232">
        <f t="shared" si="102"/>
        <v>1</v>
      </c>
      <c r="P313" s="232">
        <f t="shared" si="103"/>
        <v>0</v>
      </c>
      <c r="Q313" s="232">
        <f>VLOOKUP(L313,'MASTER DATA'!$A$1:$E$192,5,0)</f>
        <v>80</v>
      </c>
      <c r="R313" s="234">
        <f>SUMIF('picking of the day'!$H$4:$H$358,WMS!H313&amp;WMS!L313,'picking of the day'!$E$4:$E$358)</f>
        <v>0</v>
      </c>
      <c r="U313" s="114">
        <f>IF(ISNA(VLOOKUP(H313,'data putaway'!$A$1:$E$530,3,0)),0,VLOOKUP(H313,'data putaway'!$A$1:$E$530,3,0))</f>
        <v>0</v>
      </c>
      <c r="V313" s="354">
        <f t="shared" si="104"/>
        <v>80</v>
      </c>
      <c r="W313" s="114">
        <f>IF(ISNA(VLOOKUP(H313,'data putaway'!$A$1:$E$530,2,0)),0,VLOOKUP(H313,'data putaway'!$A$1:$E$530,2,0))</f>
        <v>0</v>
      </c>
      <c r="X313" s="354" t="b">
        <f t="shared" si="105"/>
        <v>0</v>
      </c>
      <c r="Y313" s="354">
        <f>IF(ISNA(VLOOKUP(H313,'data putaway'!$A$1:$E$530,4,0)),0,VLOOKUP(H313,'data putaway'!$A$1:$E$530,4,0))</f>
        <v>0</v>
      </c>
      <c r="Z313" s="113">
        <f>IF(ISNA(VLOOKUP(H313,'data putaway'!$A$1:$E$530,5,0)),0,VLOOKUP(H313,'data putaway'!$A$1:$E$530,5,0))</f>
        <v>0</v>
      </c>
      <c r="AA313" s="354" t="b">
        <f t="shared" si="106"/>
        <v>0</v>
      </c>
      <c r="AB313" s="354" t="b">
        <f t="shared" si="107"/>
        <v>0</v>
      </c>
      <c r="AC313" s="356" t="str">
        <f t="shared" ca="1" si="108"/>
        <v>0 Month,  10 Days</v>
      </c>
      <c r="AD313" s="114" t="str">
        <f t="shared" ca="1" si="116"/>
        <v>3 Year, 11 Month, 9 Days</v>
      </c>
      <c r="AE313" s="114">
        <f t="shared" si="109"/>
        <v>80</v>
      </c>
      <c r="AF313" s="114">
        <f t="shared" si="110"/>
        <v>1</v>
      </c>
      <c r="AG313" s="354" t="str">
        <f t="shared" si="111"/>
        <v>CB12</v>
      </c>
      <c r="AH313" s="114">
        <f>IF(ISNA(VLOOKUP(L313,'MASTER DATA'!$A$1:$F$192,6,0)),0,VLOOKUP(L313,'MASTER DATA'!$A$1:$F$192,6,0))*AE313</f>
        <v>230.39999999999998</v>
      </c>
      <c r="AI313" s="354" t="str">
        <f>VLOOKUP($D313,'warehouse mapping'!$AN$7:$AO$17,2,0)</f>
        <v>Aktif</v>
      </c>
      <c r="AJ313" s="114">
        <f t="shared" si="112"/>
        <v>0</v>
      </c>
      <c r="AK313" s="354" t="str">
        <f t="shared" si="113"/>
        <v/>
      </c>
      <c r="AL313" s="354" t="s">
        <v>170</v>
      </c>
      <c r="AM313" s="354">
        <f t="shared" si="114"/>
        <v>1</v>
      </c>
      <c r="AN313" s="354" t="b">
        <f t="shared" si="115"/>
        <v>1</v>
      </c>
    </row>
    <row r="314" spans="1:40" s="354" customFormat="1">
      <c r="A314" s="354" t="str">
        <f t="shared" si="95"/>
        <v>CB12E02550076253</v>
      </c>
      <c r="B314" s="354">
        <f t="shared" si="96"/>
        <v>0</v>
      </c>
      <c r="C314" s="354">
        <f t="shared" si="97"/>
        <v>0</v>
      </c>
      <c r="D314" s="354" t="str">
        <f t="shared" si="98"/>
        <v>CB</v>
      </c>
      <c r="E314" s="354" t="str">
        <f t="shared" si="99"/>
        <v>12</v>
      </c>
      <c r="F314" s="354" t="str">
        <f t="shared" si="100"/>
        <v>E</v>
      </c>
      <c r="G314" s="355" t="str">
        <f t="shared" si="101"/>
        <v>02</v>
      </c>
      <c r="H314" s="232" t="s">
        <v>663</v>
      </c>
      <c r="I314" s="232" t="s">
        <v>3524</v>
      </c>
      <c r="J314" s="233">
        <v>46273</v>
      </c>
      <c r="K314" s="233">
        <v>47722</v>
      </c>
      <c r="L314" s="234">
        <v>550076253</v>
      </c>
      <c r="M314" s="232" t="str">
        <f>IF(ISNA(VLOOKUP(L314,'MASTER DATA'!$A$1:$B$192,2,0)),"",VLOOKUP(L314,'MASTER DATA'!$A$1:$B$192,2,0))</f>
        <v>AdvScooterGearOil_24*0.12L_A04W</v>
      </c>
      <c r="N314" s="232">
        <v>80</v>
      </c>
      <c r="O314" s="232">
        <f t="shared" si="102"/>
        <v>1</v>
      </c>
      <c r="P314" s="232">
        <f t="shared" si="103"/>
        <v>0</v>
      </c>
      <c r="Q314" s="232">
        <f>VLOOKUP(L314,'MASTER DATA'!$A$1:$E$192,5,0)</f>
        <v>80</v>
      </c>
      <c r="R314" s="234">
        <f>SUMIF('picking of the day'!$H$4:$H$358,WMS!H314&amp;WMS!L314,'picking of the day'!$E$4:$E$358)</f>
        <v>0</v>
      </c>
      <c r="U314" s="114">
        <f>IF(ISNA(VLOOKUP(H314,'data putaway'!$A$1:$E$530,3,0)),0,VLOOKUP(H314,'data putaway'!$A$1:$E$530,3,0))</f>
        <v>0</v>
      </c>
      <c r="V314" s="354">
        <f t="shared" si="104"/>
        <v>80</v>
      </c>
      <c r="W314" s="114">
        <f>IF(ISNA(VLOOKUP(H314,'data putaway'!$A$1:$E$530,2,0)),0,VLOOKUP(H314,'data putaway'!$A$1:$E$530,2,0))</f>
        <v>0</v>
      </c>
      <c r="X314" s="354" t="b">
        <f t="shared" si="105"/>
        <v>0</v>
      </c>
      <c r="Y314" s="354">
        <f>IF(ISNA(VLOOKUP(H314,'data putaway'!$A$1:$E$530,4,0)),0,VLOOKUP(H314,'data putaway'!$A$1:$E$530,4,0))</f>
        <v>0</v>
      </c>
      <c r="Z314" s="113">
        <f>IF(ISNA(VLOOKUP(H314,'data putaway'!$A$1:$E$530,5,0)),0,VLOOKUP(H314,'data putaway'!$A$1:$E$530,5,0))</f>
        <v>0</v>
      </c>
      <c r="AA314" s="354" t="b">
        <f t="shared" si="106"/>
        <v>0</v>
      </c>
      <c r="AB314" s="354" t="b">
        <f t="shared" si="107"/>
        <v>0</v>
      </c>
      <c r="AC314" s="356" t="str">
        <f t="shared" ca="1" si="108"/>
        <v>0 Month,  10 Days</v>
      </c>
      <c r="AD314" s="114" t="str">
        <f t="shared" ca="1" si="116"/>
        <v>3 Year, 11 Month, 9 Days</v>
      </c>
      <c r="AE314" s="114">
        <f t="shared" si="109"/>
        <v>80</v>
      </c>
      <c r="AF314" s="114">
        <f t="shared" si="110"/>
        <v>1</v>
      </c>
      <c r="AG314" s="354" t="str">
        <f t="shared" si="111"/>
        <v>CB12</v>
      </c>
      <c r="AH314" s="114">
        <f>IF(ISNA(VLOOKUP(L314,'MASTER DATA'!$A$1:$F$192,6,0)),0,VLOOKUP(L314,'MASTER DATA'!$A$1:$F$192,6,0))*AE314</f>
        <v>230.39999999999998</v>
      </c>
      <c r="AI314" s="354" t="str">
        <f>VLOOKUP($D314,'warehouse mapping'!$AN$7:$AO$17,2,0)</f>
        <v>Aktif</v>
      </c>
      <c r="AJ314" s="114">
        <f t="shared" si="112"/>
        <v>0</v>
      </c>
      <c r="AK314" s="354" t="str">
        <f t="shared" si="113"/>
        <v/>
      </c>
      <c r="AL314" s="354" t="s">
        <v>170</v>
      </c>
      <c r="AM314" s="354">
        <f t="shared" si="114"/>
        <v>1</v>
      </c>
      <c r="AN314" s="354" t="b">
        <f t="shared" si="115"/>
        <v>1</v>
      </c>
    </row>
    <row r="315" spans="1:40" s="354" customFormat="1">
      <c r="A315" s="354" t="str">
        <f t="shared" si="95"/>
        <v>CB13A01550027259</v>
      </c>
      <c r="B315" s="354">
        <f t="shared" si="96"/>
        <v>0</v>
      </c>
      <c r="C315" s="354">
        <f t="shared" si="97"/>
        <v>0</v>
      </c>
      <c r="D315" s="354" t="str">
        <f t="shared" si="98"/>
        <v>CB</v>
      </c>
      <c r="E315" s="354" t="str">
        <f t="shared" si="99"/>
        <v>13</v>
      </c>
      <c r="F315" s="354" t="str">
        <f t="shared" si="100"/>
        <v>A</v>
      </c>
      <c r="G315" s="355" t="str">
        <f t="shared" si="101"/>
        <v>01</v>
      </c>
      <c r="H315" s="232" t="s">
        <v>664</v>
      </c>
      <c r="I315" s="232">
        <v>12688347</v>
      </c>
      <c r="J315" s="233">
        <v>46276</v>
      </c>
      <c r="K315" s="233">
        <v>47716</v>
      </c>
      <c r="L315" s="234">
        <v>550027259</v>
      </c>
      <c r="M315" s="232" t="str">
        <f>IF(ISNA(VLOOKUP(L315,'MASTER DATA'!$A$1:$B$192,2,0)),"",VLOOKUP(L315,'MASTER DATA'!$A$1:$B$192,2,0))</f>
        <v>Gadus S2 V220 2_1*770kg_A227</v>
      </c>
      <c r="N315" s="232">
        <v>1</v>
      </c>
      <c r="O315" s="232">
        <f t="shared" si="102"/>
        <v>1</v>
      </c>
      <c r="P315" s="232">
        <f t="shared" si="103"/>
        <v>0</v>
      </c>
      <c r="Q315" s="232">
        <f>VLOOKUP(L315,'MASTER DATA'!$A$1:$E$192,5,0)</f>
        <v>1</v>
      </c>
      <c r="R315" s="234">
        <f>SUMIF('picking of the day'!$H$4:$H$358,WMS!H315&amp;WMS!L315,'picking of the day'!$E$4:$E$358)</f>
        <v>0</v>
      </c>
      <c r="U315" s="114">
        <f>IF(ISNA(VLOOKUP(H315,'data putaway'!$A$1:$E$530,3,0)),0,VLOOKUP(H315,'data putaway'!$A$1:$E$530,3,0))</f>
        <v>0</v>
      </c>
      <c r="V315" s="354">
        <f t="shared" si="104"/>
        <v>1</v>
      </c>
      <c r="W315" s="114">
        <f>IF(ISNA(VLOOKUP(H315,'data putaway'!$A$1:$E$530,2,0)),0,VLOOKUP(H315,'data putaway'!$A$1:$E$530,2,0))</f>
        <v>0</v>
      </c>
      <c r="X315" s="354" t="b">
        <f t="shared" si="105"/>
        <v>0</v>
      </c>
      <c r="Y315" s="354">
        <f>IF(ISNA(VLOOKUP(H315,'data putaway'!$A$1:$E$530,4,0)),0,VLOOKUP(H315,'data putaway'!$A$1:$E$530,4,0))</f>
        <v>0</v>
      </c>
      <c r="Z315" s="113">
        <f>IF(ISNA(VLOOKUP(H315,'data putaway'!$A$1:$E$530,5,0)),0,VLOOKUP(H315,'data putaway'!$A$1:$E$530,5,0))</f>
        <v>0</v>
      </c>
      <c r="AA315" s="354" t="b">
        <f t="shared" si="106"/>
        <v>0</v>
      </c>
      <c r="AB315" s="354" t="b">
        <f t="shared" si="107"/>
        <v>0</v>
      </c>
      <c r="AC315" s="356" t="str">
        <f t="shared" ca="1" si="108"/>
        <v>0 Month,  7 Days</v>
      </c>
      <c r="AD315" s="114" t="str">
        <f t="shared" ca="1" si="116"/>
        <v>3 Year, 11 Month, 3 Days</v>
      </c>
      <c r="AE315" s="114">
        <f t="shared" si="109"/>
        <v>1</v>
      </c>
      <c r="AF315" s="114">
        <f t="shared" si="110"/>
        <v>1</v>
      </c>
      <c r="AG315" s="354" t="str">
        <f t="shared" si="111"/>
        <v>CB13</v>
      </c>
      <c r="AH315" s="114">
        <f>IF(ISNA(VLOOKUP(L315,'MASTER DATA'!$A$1:$F$192,6,0)),0,VLOOKUP(L315,'MASTER DATA'!$A$1:$F$192,6,0))*AE315</f>
        <v>770</v>
      </c>
      <c r="AI315" s="354" t="str">
        <f>VLOOKUP($D315,'warehouse mapping'!$AN$7:$AO$17,2,0)</f>
        <v>Aktif</v>
      </c>
      <c r="AJ315" s="114">
        <f t="shared" si="112"/>
        <v>0</v>
      </c>
      <c r="AK315" s="354" t="str">
        <f t="shared" si="113"/>
        <v/>
      </c>
      <c r="AL315" s="354" t="s">
        <v>170</v>
      </c>
      <c r="AM315" s="354">
        <f t="shared" si="114"/>
        <v>1</v>
      </c>
      <c r="AN315" s="354" t="b">
        <f t="shared" si="115"/>
        <v>1</v>
      </c>
    </row>
    <row r="316" spans="1:40" s="354" customFormat="1">
      <c r="A316" s="354" t="str">
        <f t="shared" si="95"/>
        <v>CB13A02550027259</v>
      </c>
      <c r="B316" s="354">
        <f t="shared" si="96"/>
        <v>0</v>
      </c>
      <c r="C316" s="354">
        <f t="shared" si="97"/>
        <v>0</v>
      </c>
      <c r="D316" s="354" t="str">
        <f t="shared" si="98"/>
        <v>CB</v>
      </c>
      <c r="E316" s="354" t="str">
        <f t="shared" si="99"/>
        <v>13</v>
      </c>
      <c r="F316" s="354" t="str">
        <f t="shared" si="100"/>
        <v>A</v>
      </c>
      <c r="G316" s="355" t="str">
        <f t="shared" si="101"/>
        <v>02</v>
      </c>
      <c r="H316" s="232" t="s">
        <v>665</v>
      </c>
      <c r="I316" s="232">
        <v>12688347</v>
      </c>
      <c r="J316" s="233">
        <v>46276</v>
      </c>
      <c r="K316" s="233">
        <v>47716</v>
      </c>
      <c r="L316" s="234">
        <v>550027259</v>
      </c>
      <c r="M316" s="232" t="str">
        <f>IF(ISNA(VLOOKUP(L316,'MASTER DATA'!$A$1:$B$192,2,0)),"",VLOOKUP(L316,'MASTER DATA'!$A$1:$B$192,2,0))</f>
        <v>Gadus S2 V220 2_1*770kg_A227</v>
      </c>
      <c r="N316" s="232">
        <v>1</v>
      </c>
      <c r="O316" s="232">
        <f t="shared" si="102"/>
        <v>1</v>
      </c>
      <c r="P316" s="232">
        <f t="shared" si="103"/>
        <v>0</v>
      </c>
      <c r="Q316" s="232">
        <f>VLOOKUP(L316,'MASTER DATA'!$A$1:$E$192,5,0)</f>
        <v>1</v>
      </c>
      <c r="R316" s="234">
        <f>SUMIF('picking of the day'!$H$4:$H$358,WMS!H316&amp;WMS!L316,'picking of the day'!$E$4:$E$358)</f>
        <v>0</v>
      </c>
      <c r="U316" s="114">
        <f>IF(ISNA(VLOOKUP(H316,'data putaway'!$A$1:$E$530,3,0)),0,VLOOKUP(H316,'data putaway'!$A$1:$E$530,3,0))</f>
        <v>0</v>
      </c>
      <c r="V316" s="354">
        <f t="shared" si="104"/>
        <v>1</v>
      </c>
      <c r="W316" s="114">
        <f>IF(ISNA(VLOOKUP(H316,'data putaway'!$A$1:$E$530,2,0)),0,VLOOKUP(H316,'data putaway'!$A$1:$E$530,2,0))</f>
        <v>0</v>
      </c>
      <c r="X316" s="354" t="b">
        <f t="shared" si="105"/>
        <v>0</v>
      </c>
      <c r="Y316" s="354">
        <f>IF(ISNA(VLOOKUP(H316,'data putaway'!$A$1:$E$530,4,0)),0,VLOOKUP(H316,'data putaway'!$A$1:$E$530,4,0))</f>
        <v>0</v>
      </c>
      <c r="Z316" s="113">
        <f>IF(ISNA(VLOOKUP(H316,'data putaway'!$A$1:$E$530,5,0)),0,VLOOKUP(H316,'data putaway'!$A$1:$E$530,5,0))</f>
        <v>0</v>
      </c>
      <c r="AA316" s="354" t="b">
        <f t="shared" si="106"/>
        <v>0</v>
      </c>
      <c r="AB316" s="354" t="b">
        <f t="shared" si="107"/>
        <v>0</v>
      </c>
      <c r="AC316" s="356" t="str">
        <f t="shared" ca="1" si="108"/>
        <v>0 Month,  7 Days</v>
      </c>
      <c r="AD316" s="114" t="str">
        <f t="shared" ca="1" si="116"/>
        <v>3 Year, 11 Month, 3 Days</v>
      </c>
      <c r="AE316" s="114">
        <f t="shared" si="109"/>
        <v>1</v>
      </c>
      <c r="AF316" s="114">
        <f t="shared" si="110"/>
        <v>1</v>
      </c>
      <c r="AG316" s="354" t="str">
        <f t="shared" si="111"/>
        <v>CB13</v>
      </c>
      <c r="AH316" s="114">
        <f>IF(ISNA(VLOOKUP(L316,'MASTER DATA'!$A$1:$F$192,6,0)),0,VLOOKUP(L316,'MASTER DATA'!$A$1:$F$192,6,0))*AE316</f>
        <v>770</v>
      </c>
      <c r="AI316" s="354" t="str">
        <f>VLOOKUP($D316,'warehouse mapping'!$AN$7:$AO$17,2,0)</f>
        <v>Aktif</v>
      </c>
      <c r="AJ316" s="114">
        <f t="shared" si="112"/>
        <v>0</v>
      </c>
      <c r="AK316" s="354" t="str">
        <f t="shared" si="113"/>
        <v/>
      </c>
      <c r="AL316" s="354" t="s">
        <v>3025</v>
      </c>
      <c r="AM316" s="354">
        <f t="shared" si="114"/>
        <v>1</v>
      </c>
      <c r="AN316" s="354" t="b">
        <f t="shared" si="115"/>
        <v>1</v>
      </c>
    </row>
    <row r="317" spans="1:40" s="354" customFormat="1">
      <c r="A317" s="354" t="str">
        <f t="shared" si="95"/>
        <v>CB13B01550062285</v>
      </c>
      <c r="B317" s="354">
        <f t="shared" si="96"/>
        <v>0</v>
      </c>
      <c r="C317" s="354">
        <f t="shared" si="97"/>
        <v>0</v>
      </c>
      <c r="D317" s="354" t="str">
        <f t="shared" si="98"/>
        <v>CB</v>
      </c>
      <c r="E317" s="354" t="str">
        <f t="shared" si="99"/>
        <v>13</v>
      </c>
      <c r="F317" s="354" t="str">
        <f t="shared" si="100"/>
        <v>B</v>
      </c>
      <c r="G317" s="355" t="str">
        <f t="shared" si="101"/>
        <v>01</v>
      </c>
      <c r="H317" s="232" t="s">
        <v>666</v>
      </c>
      <c r="I317" s="232">
        <v>12626162</v>
      </c>
      <c r="J317" s="233">
        <v>46123</v>
      </c>
      <c r="K317" s="233">
        <v>47564</v>
      </c>
      <c r="L317" s="234">
        <v>550062285</v>
      </c>
      <c r="M317" s="232" t="str">
        <f>IF(ISNA(VLOOKUP(L317,'MASTER DATA'!$A$1:$B$192,2,0)),"",VLOOKUP(L317,'MASTER DATA'!$A$1:$B$192,2,0))</f>
        <v>Gadus S3 V460DM 2_1*770kg_A227</v>
      </c>
      <c r="N317" s="232">
        <v>1</v>
      </c>
      <c r="O317" s="232">
        <f t="shared" si="102"/>
        <v>1</v>
      </c>
      <c r="P317" s="232">
        <f t="shared" si="103"/>
        <v>0</v>
      </c>
      <c r="Q317" s="232">
        <f>VLOOKUP(L317,'MASTER DATA'!$A$1:$E$192,5,0)</f>
        <v>1</v>
      </c>
      <c r="R317" s="234">
        <f>SUMIF('picking of the day'!$H$4:$H$358,WMS!H317&amp;WMS!L317,'picking of the day'!$E$4:$E$358)</f>
        <v>0</v>
      </c>
      <c r="U317" s="114">
        <f>IF(ISNA(VLOOKUP(H317,'data putaway'!$A$1:$E$530,3,0)),0,VLOOKUP(H317,'data putaway'!$A$1:$E$530,3,0))</f>
        <v>0</v>
      </c>
      <c r="V317" s="354">
        <f t="shared" si="104"/>
        <v>1</v>
      </c>
      <c r="W317" s="114">
        <f>IF(ISNA(VLOOKUP(H317,'data putaway'!$A$1:$E$530,2,0)),0,VLOOKUP(H317,'data putaway'!$A$1:$E$530,2,0))</f>
        <v>0</v>
      </c>
      <c r="X317" s="354" t="b">
        <f t="shared" si="105"/>
        <v>0</v>
      </c>
      <c r="Y317" s="354">
        <f>IF(ISNA(VLOOKUP(H317,'data putaway'!$A$1:$E$530,4,0)),0,VLOOKUP(H317,'data putaway'!$A$1:$E$530,4,0))</f>
        <v>0</v>
      </c>
      <c r="Z317" s="113">
        <f>IF(ISNA(VLOOKUP(H317,'data putaway'!$A$1:$E$530,5,0)),0,VLOOKUP(H317,'data putaway'!$A$1:$E$530,5,0))</f>
        <v>0</v>
      </c>
      <c r="AA317" s="354" t="b">
        <f t="shared" si="106"/>
        <v>0</v>
      </c>
      <c r="AB317" s="354" t="b">
        <f t="shared" si="107"/>
        <v>0</v>
      </c>
      <c r="AC317" s="356" t="str">
        <f t="shared" ca="1" si="108"/>
        <v>5 Month,  7 Days</v>
      </c>
      <c r="AD317" s="114" t="str">
        <f t="shared" ca="1" si="116"/>
        <v>3 Year, 6 Month, 4 Days</v>
      </c>
      <c r="AE317" s="114">
        <f t="shared" si="109"/>
        <v>1</v>
      </c>
      <c r="AF317" s="114">
        <f t="shared" si="110"/>
        <v>1</v>
      </c>
      <c r="AG317" s="354" t="str">
        <f t="shared" si="111"/>
        <v>CB13</v>
      </c>
      <c r="AH317" s="114">
        <f>IF(ISNA(VLOOKUP(L317,'MASTER DATA'!$A$1:$F$192,6,0)),0,VLOOKUP(L317,'MASTER DATA'!$A$1:$F$192,6,0))*AE317</f>
        <v>770</v>
      </c>
      <c r="AI317" s="354" t="str">
        <f>VLOOKUP($D317,'warehouse mapping'!$AN$7:$AO$17,2,0)</f>
        <v>Aktif</v>
      </c>
      <c r="AJ317" s="114">
        <f t="shared" si="112"/>
        <v>0</v>
      </c>
      <c r="AK317" s="354" t="str">
        <f t="shared" si="113"/>
        <v/>
      </c>
      <c r="AL317" s="354" t="s">
        <v>3205</v>
      </c>
      <c r="AM317" s="354">
        <f t="shared" si="114"/>
        <v>1</v>
      </c>
      <c r="AN317" s="354" t="b">
        <f t="shared" si="115"/>
        <v>1</v>
      </c>
    </row>
    <row r="318" spans="1:40" s="354" customFormat="1">
      <c r="A318" s="354" t="str">
        <f t="shared" si="95"/>
        <v>CB13B02550062285</v>
      </c>
      <c r="B318" s="354">
        <f t="shared" si="96"/>
        <v>0</v>
      </c>
      <c r="C318" s="354">
        <f t="shared" si="97"/>
        <v>0</v>
      </c>
      <c r="D318" s="354" t="str">
        <f t="shared" si="98"/>
        <v>CB</v>
      </c>
      <c r="E318" s="354" t="str">
        <f t="shared" si="99"/>
        <v>13</v>
      </c>
      <c r="F318" s="354" t="str">
        <f t="shared" si="100"/>
        <v>B</v>
      </c>
      <c r="G318" s="355" t="str">
        <f t="shared" si="101"/>
        <v>02</v>
      </c>
      <c r="H318" s="232" t="s">
        <v>667</v>
      </c>
      <c r="I318" s="232">
        <v>12626162</v>
      </c>
      <c r="J318" s="233">
        <v>46123</v>
      </c>
      <c r="K318" s="233">
        <v>47564</v>
      </c>
      <c r="L318" s="234">
        <v>550062285</v>
      </c>
      <c r="M318" s="232" t="str">
        <f>IF(ISNA(VLOOKUP(L318,'MASTER DATA'!$A$1:$B$192,2,0)),"",VLOOKUP(L318,'MASTER DATA'!$A$1:$B$192,2,0))</f>
        <v>Gadus S3 V460DM 2_1*770kg_A227</v>
      </c>
      <c r="N318" s="232">
        <v>1</v>
      </c>
      <c r="O318" s="232">
        <f t="shared" si="102"/>
        <v>1</v>
      </c>
      <c r="P318" s="232">
        <f t="shared" si="103"/>
        <v>0</v>
      </c>
      <c r="Q318" s="232">
        <f>VLOOKUP(L318,'MASTER DATA'!$A$1:$E$192,5,0)</f>
        <v>1</v>
      </c>
      <c r="R318" s="234">
        <f>SUMIF('picking of the day'!$H$4:$H$358,WMS!H318&amp;WMS!L318,'picking of the day'!$E$4:$E$358)</f>
        <v>0</v>
      </c>
      <c r="U318" s="114">
        <f>IF(ISNA(VLOOKUP(H318,'data putaway'!$A$1:$E$530,3,0)),0,VLOOKUP(H318,'data putaway'!$A$1:$E$530,3,0))</f>
        <v>0</v>
      </c>
      <c r="V318" s="354">
        <f t="shared" si="104"/>
        <v>1</v>
      </c>
      <c r="W318" s="114">
        <f>IF(ISNA(VLOOKUP(H318,'data putaway'!$A$1:$E$530,2,0)),0,VLOOKUP(H318,'data putaway'!$A$1:$E$530,2,0))</f>
        <v>0</v>
      </c>
      <c r="X318" s="354" t="b">
        <f t="shared" si="105"/>
        <v>0</v>
      </c>
      <c r="Y318" s="354">
        <f>IF(ISNA(VLOOKUP(H318,'data putaway'!$A$1:$E$530,4,0)),0,VLOOKUP(H318,'data putaway'!$A$1:$E$530,4,0))</f>
        <v>0</v>
      </c>
      <c r="Z318" s="113">
        <f>IF(ISNA(VLOOKUP(H318,'data putaway'!$A$1:$E$530,5,0)),0,VLOOKUP(H318,'data putaway'!$A$1:$E$530,5,0))</f>
        <v>0</v>
      </c>
      <c r="AA318" s="354" t="b">
        <f t="shared" si="106"/>
        <v>0</v>
      </c>
      <c r="AB318" s="354" t="b">
        <f t="shared" si="107"/>
        <v>0</v>
      </c>
      <c r="AC318" s="356" t="str">
        <f t="shared" ca="1" si="108"/>
        <v>5 Month,  7 Days</v>
      </c>
      <c r="AD318" s="114" t="str">
        <f t="shared" ca="1" si="116"/>
        <v>3 Year, 6 Month, 4 Days</v>
      </c>
      <c r="AE318" s="114">
        <f t="shared" si="109"/>
        <v>1</v>
      </c>
      <c r="AF318" s="114">
        <f t="shared" si="110"/>
        <v>1</v>
      </c>
      <c r="AG318" s="354" t="str">
        <f t="shared" si="111"/>
        <v>CB13</v>
      </c>
      <c r="AH318" s="114">
        <f>IF(ISNA(VLOOKUP(L318,'MASTER DATA'!$A$1:$F$192,6,0)),0,VLOOKUP(L318,'MASTER DATA'!$A$1:$F$192,6,0))*AE318</f>
        <v>770</v>
      </c>
      <c r="AI318" s="354" t="str">
        <f>VLOOKUP($D318,'warehouse mapping'!$AN$7:$AO$17,2,0)</f>
        <v>Aktif</v>
      </c>
      <c r="AJ318" s="114">
        <f t="shared" si="112"/>
        <v>0</v>
      </c>
      <c r="AK318" s="354" t="str">
        <f t="shared" si="113"/>
        <v/>
      </c>
      <c r="AL318" s="354" t="s">
        <v>3205</v>
      </c>
      <c r="AM318" s="354">
        <f t="shared" si="114"/>
        <v>1</v>
      </c>
      <c r="AN318" s="354" t="b">
        <f t="shared" si="115"/>
        <v>1</v>
      </c>
    </row>
    <row r="319" spans="1:40" s="354" customFormat="1">
      <c r="A319" s="354" t="str">
        <f t="shared" si="95"/>
        <v>CB13C01550071396</v>
      </c>
      <c r="B319" s="354">
        <f t="shared" si="96"/>
        <v>0</v>
      </c>
      <c r="C319" s="354">
        <f t="shared" si="97"/>
        <v>0</v>
      </c>
      <c r="D319" s="354" t="str">
        <f t="shared" si="98"/>
        <v>CB</v>
      </c>
      <c r="E319" s="354" t="str">
        <f t="shared" si="99"/>
        <v>13</v>
      </c>
      <c r="F319" s="354" t="str">
        <f t="shared" si="100"/>
        <v>C</v>
      </c>
      <c r="G319" s="355" t="str">
        <f t="shared" si="101"/>
        <v>01</v>
      </c>
      <c r="H319" s="232" t="s">
        <v>668</v>
      </c>
      <c r="I319" s="232" t="s">
        <v>3316</v>
      </c>
      <c r="J319" s="233">
        <v>46262</v>
      </c>
      <c r="K319" s="233">
        <v>47714</v>
      </c>
      <c r="L319" s="234">
        <v>550071396</v>
      </c>
      <c r="M319" s="232" t="str">
        <f>IF(ISNA(VLOOKUP(L319,'MASTER DATA'!$A$1:$B$192,2,0)),"",VLOOKUP(L319,'MASTER DATA'!$A$1:$B$192,2,0))</f>
        <v>HelixHX515W40SNCF_12*1L_A04W</v>
      </c>
      <c r="N319" s="232">
        <v>44</v>
      </c>
      <c r="O319" s="232">
        <f t="shared" si="102"/>
        <v>1</v>
      </c>
      <c r="P319" s="232">
        <f t="shared" si="103"/>
        <v>0</v>
      </c>
      <c r="Q319" s="232">
        <f>VLOOKUP(L319,'MASTER DATA'!$A$1:$E$192,5,0)</f>
        <v>44</v>
      </c>
      <c r="R319" s="234">
        <f>SUMIF('picking of the day'!$H$4:$H$358,WMS!H319&amp;WMS!L319,'picking of the day'!$E$4:$E$358)</f>
        <v>0</v>
      </c>
      <c r="U319" s="114">
        <f>IF(ISNA(VLOOKUP(H319,'data putaway'!$A$1:$E$530,3,0)),0,VLOOKUP(H319,'data putaway'!$A$1:$E$530,3,0))</f>
        <v>0</v>
      </c>
      <c r="V319" s="354">
        <f t="shared" si="104"/>
        <v>44</v>
      </c>
      <c r="W319" s="114">
        <f>IF(ISNA(VLOOKUP(H319,'data putaway'!$A$1:$E$530,2,0)),0,VLOOKUP(H319,'data putaway'!$A$1:$E$530,2,0))</f>
        <v>0</v>
      </c>
      <c r="X319" s="354" t="b">
        <f t="shared" si="105"/>
        <v>0</v>
      </c>
      <c r="Y319" s="354">
        <f>IF(ISNA(VLOOKUP(H319,'data putaway'!$A$1:$E$530,4,0)),0,VLOOKUP(H319,'data putaway'!$A$1:$E$530,4,0))</f>
        <v>0</v>
      </c>
      <c r="Z319" s="113">
        <f>IF(ISNA(VLOOKUP(H319,'data putaway'!$A$1:$E$530,5,0)),0,VLOOKUP(H319,'data putaway'!$A$1:$E$530,5,0))</f>
        <v>0</v>
      </c>
      <c r="AA319" s="354" t="b">
        <f t="shared" si="106"/>
        <v>0</v>
      </c>
      <c r="AB319" s="354" t="b">
        <f t="shared" si="107"/>
        <v>0</v>
      </c>
      <c r="AC319" s="356" t="str">
        <f t="shared" ca="1" si="108"/>
        <v>0 Month,  21 Days</v>
      </c>
      <c r="AD319" s="114" t="str">
        <f t="shared" ca="1" si="116"/>
        <v>3 Year, 11 Month, 1 Days</v>
      </c>
      <c r="AE319" s="114">
        <f t="shared" si="109"/>
        <v>44</v>
      </c>
      <c r="AF319" s="114">
        <f t="shared" si="110"/>
        <v>1</v>
      </c>
      <c r="AG319" s="354" t="str">
        <f t="shared" si="111"/>
        <v>CB13</v>
      </c>
      <c r="AH319" s="114">
        <f>IF(ISNA(VLOOKUP(L319,'MASTER DATA'!$A$1:$F$192,6,0)),0,VLOOKUP(L319,'MASTER DATA'!$A$1:$F$192,6,0))*AE319</f>
        <v>528</v>
      </c>
      <c r="AI319" s="354" t="str">
        <f>VLOOKUP($D319,'warehouse mapping'!$AN$7:$AO$17,2,0)</f>
        <v>Aktif</v>
      </c>
      <c r="AJ319" s="114">
        <f t="shared" si="112"/>
        <v>0</v>
      </c>
      <c r="AK319" s="354" t="str">
        <f t="shared" si="113"/>
        <v/>
      </c>
      <c r="AL319" s="354" t="s">
        <v>170</v>
      </c>
      <c r="AM319" s="354">
        <f t="shared" si="114"/>
        <v>1</v>
      </c>
      <c r="AN319" s="354" t="b">
        <f t="shared" si="115"/>
        <v>1</v>
      </c>
    </row>
    <row r="320" spans="1:40" s="354" customFormat="1">
      <c r="A320" s="354" t="str">
        <f t="shared" si="95"/>
        <v>CB13C02550071396</v>
      </c>
      <c r="B320" s="354">
        <f t="shared" si="96"/>
        <v>0</v>
      </c>
      <c r="C320" s="354">
        <f t="shared" si="97"/>
        <v>0</v>
      </c>
      <c r="D320" s="354" t="str">
        <f t="shared" si="98"/>
        <v>CB</v>
      </c>
      <c r="E320" s="354" t="str">
        <f t="shared" si="99"/>
        <v>13</v>
      </c>
      <c r="F320" s="354" t="str">
        <f t="shared" si="100"/>
        <v>C</v>
      </c>
      <c r="G320" s="355" t="str">
        <f t="shared" si="101"/>
        <v>02</v>
      </c>
      <c r="H320" s="232" t="s">
        <v>669</v>
      </c>
      <c r="I320" s="232" t="s">
        <v>3316</v>
      </c>
      <c r="J320" s="233">
        <v>46262</v>
      </c>
      <c r="K320" s="233">
        <v>47714</v>
      </c>
      <c r="L320" s="234">
        <v>550071396</v>
      </c>
      <c r="M320" s="232" t="str">
        <f>IF(ISNA(VLOOKUP(L320,'MASTER DATA'!$A$1:$B$192,2,0)),"",VLOOKUP(L320,'MASTER DATA'!$A$1:$B$192,2,0))</f>
        <v>HelixHX515W40SNCF_12*1L_A04W</v>
      </c>
      <c r="N320" s="232">
        <v>44</v>
      </c>
      <c r="O320" s="232">
        <f t="shared" si="102"/>
        <v>1</v>
      </c>
      <c r="P320" s="232">
        <f t="shared" si="103"/>
        <v>0</v>
      </c>
      <c r="Q320" s="232">
        <f>VLOOKUP(L320,'MASTER DATA'!$A$1:$E$192,5,0)</f>
        <v>44</v>
      </c>
      <c r="R320" s="234">
        <f>SUMIF('picking of the day'!$H$4:$H$358,WMS!H320&amp;WMS!L320,'picking of the day'!$E$4:$E$358)</f>
        <v>0</v>
      </c>
      <c r="U320" s="114">
        <f>IF(ISNA(VLOOKUP(H320,'data putaway'!$A$1:$E$530,3,0)),0,VLOOKUP(H320,'data putaway'!$A$1:$E$530,3,0))</f>
        <v>0</v>
      </c>
      <c r="V320" s="354">
        <f t="shared" si="104"/>
        <v>44</v>
      </c>
      <c r="W320" s="114">
        <f>IF(ISNA(VLOOKUP(H320,'data putaway'!$A$1:$E$530,2,0)),0,VLOOKUP(H320,'data putaway'!$A$1:$E$530,2,0))</f>
        <v>0</v>
      </c>
      <c r="X320" s="354" t="b">
        <f t="shared" si="105"/>
        <v>0</v>
      </c>
      <c r="Y320" s="354">
        <f>IF(ISNA(VLOOKUP(H320,'data putaway'!$A$1:$E$530,4,0)),0,VLOOKUP(H320,'data putaway'!$A$1:$E$530,4,0))</f>
        <v>0</v>
      </c>
      <c r="Z320" s="113">
        <f>IF(ISNA(VLOOKUP(H320,'data putaway'!$A$1:$E$530,5,0)),0,VLOOKUP(H320,'data putaway'!$A$1:$E$530,5,0))</f>
        <v>0</v>
      </c>
      <c r="AA320" s="354" t="b">
        <f t="shared" si="106"/>
        <v>0</v>
      </c>
      <c r="AB320" s="354" t="b">
        <f t="shared" si="107"/>
        <v>0</v>
      </c>
      <c r="AC320" s="356" t="str">
        <f t="shared" ca="1" si="108"/>
        <v>0 Month,  21 Days</v>
      </c>
      <c r="AD320" s="114" t="str">
        <f t="shared" ca="1" si="116"/>
        <v>3 Year, 11 Month, 1 Days</v>
      </c>
      <c r="AE320" s="114">
        <f t="shared" si="109"/>
        <v>44</v>
      </c>
      <c r="AF320" s="114">
        <f t="shared" si="110"/>
        <v>1</v>
      </c>
      <c r="AG320" s="354" t="str">
        <f t="shared" si="111"/>
        <v>CB13</v>
      </c>
      <c r="AH320" s="114">
        <f>IF(ISNA(VLOOKUP(L320,'MASTER DATA'!$A$1:$F$192,6,0)),0,VLOOKUP(L320,'MASTER DATA'!$A$1:$F$192,6,0))*AE320</f>
        <v>528</v>
      </c>
      <c r="AI320" s="354" t="str">
        <f>VLOOKUP($D320,'warehouse mapping'!$AN$7:$AO$17,2,0)</f>
        <v>Aktif</v>
      </c>
      <c r="AJ320" s="114">
        <f t="shared" si="112"/>
        <v>0</v>
      </c>
      <c r="AK320" s="354" t="str">
        <f t="shared" si="113"/>
        <v/>
      </c>
      <c r="AL320" s="354" t="s">
        <v>170</v>
      </c>
      <c r="AM320" s="354">
        <f t="shared" si="114"/>
        <v>1</v>
      </c>
      <c r="AN320" s="354" t="b">
        <f t="shared" si="115"/>
        <v>1</v>
      </c>
    </row>
    <row r="321" spans="1:40" s="354" customFormat="1">
      <c r="A321" s="354" t="str">
        <f t="shared" si="95"/>
        <v>CB13D01550044709</v>
      </c>
      <c r="B321" s="354">
        <f t="shared" si="96"/>
        <v>0</v>
      </c>
      <c r="C321" s="354">
        <f t="shared" si="97"/>
        <v>0</v>
      </c>
      <c r="D321" s="354" t="str">
        <f t="shared" si="98"/>
        <v>CB</v>
      </c>
      <c r="E321" s="354" t="str">
        <f t="shared" si="99"/>
        <v>13</v>
      </c>
      <c r="F321" s="354" t="str">
        <f t="shared" si="100"/>
        <v>D</v>
      </c>
      <c r="G321" s="355" t="str">
        <f t="shared" si="101"/>
        <v>01</v>
      </c>
      <c r="H321" s="232" t="s">
        <v>670</v>
      </c>
      <c r="I321" s="232" t="s">
        <v>3522</v>
      </c>
      <c r="J321" s="233">
        <v>46275</v>
      </c>
      <c r="K321" s="233">
        <v>47729</v>
      </c>
      <c r="L321" s="234">
        <v>550044709</v>
      </c>
      <c r="M321" s="232" t="str">
        <f>IF(ISNA(VLOOKUP(L321,'MASTER DATA'!$A$1:$B$192,2,0)),"",VLOOKUP(L321,'MASTER DATA'!$A$1:$B$192,2,0))</f>
        <v>Adv4TAX5Sc10W30SLMB_12*0.8L_A04W</v>
      </c>
      <c r="N321" s="232">
        <v>48</v>
      </c>
      <c r="O321" s="232">
        <f t="shared" si="102"/>
        <v>1</v>
      </c>
      <c r="P321" s="232">
        <f t="shared" si="103"/>
        <v>0</v>
      </c>
      <c r="Q321" s="232">
        <f>VLOOKUP(L321,'MASTER DATA'!$A$1:$E$192,5,0)</f>
        <v>48</v>
      </c>
      <c r="R321" s="234">
        <f>SUMIF('picking of the day'!$H$4:$H$358,WMS!H321&amp;WMS!L321,'picking of the day'!$E$4:$E$358)</f>
        <v>0</v>
      </c>
      <c r="U321" s="114">
        <f>IF(ISNA(VLOOKUP(H321,'data putaway'!$A$1:$E$530,3,0)),0,VLOOKUP(H321,'data putaway'!$A$1:$E$530,3,0))</f>
        <v>0</v>
      </c>
      <c r="V321" s="354">
        <f t="shared" si="104"/>
        <v>48</v>
      </c>
      <c r="W321" s="114">
        <f>IF(ISNA(VLOOKUP(H321,'data putaway'!$A$1:$E$530,2,0)),0,VLOOKUP(H321,'data putaway'!$A$1:$E$530,2,0))</f>
        <v>0</v>
      </c>
      <c r="X321" s="354" t="b">
        <f t="shared" si="105"/>
        <v>0</v>
      </c>
      <c r="Y321" s="354">
        <f>IF(ISNA(VLOOKUP(H321,'data putaway'!$A$1:$E$530,4,0)),0,VLOOKUP(H321,'data putaway'!$A$1:$E$530,4,0))</f>
        <v>0</v>
      </c>
      <c r="Z321" s="113">
        <f>IF(ISNA(VLOOKUP(H321,'data putaway'!$A$1:$E$530,5,0)),0,VLOOKUP(H321,'data putaway'!$A$1:$E$530,5,0))</f>
        <v>0</v>
      </c>
      <c r="AA321" s="354" t="b">
        <f t="shared" si="106"/>
        <v>0</v>
      </c>
      <c r="AB321" s="354" t="b">
        <f t="shared" si="107"/>
        <v>0</v>
      </c>
      <c r="AC321" s="356" t="str">
        <f t="shared" ca="1" si="108"/>
        <v>0 Month,  8 Days</v>
      </c>
      <c r="AD321" s="114" t="str">
        <f t="shared" ca="1" si="116"/>
        <v>3 Year, 11 Month, 16 Days</v>
      </c>
      <c r="AE321" s="114">
        <f t="shared" si="109"/>
        <v>48</v>
      </c>
      <c r="AF321" s="114">
        <f t="shared" si="110"/>
        <v>1</v>
      </c>
      <c r="AG321" s="354" t="str">
        <f t="shared" si="111"/>
        <v>CB13</v>
      </c>
      <c r="AH321" s="114">
        <f>IF(ISNA(VLOOKUP(L321,'MASTER DATA'!$A$1:$F$192,6,0)),0,VLOOKUP(L321,'MASTER DATA'!$A$1:$F$192,6,0))*AE321</f>
        <v>460.79999999999995</v>
      </c>
      <c r="AI321" s="354" t="str">
        <f>VLOOKUP($D321,'warehouse mapping'!$AN$7:$AO$17,2,0)</f>
        <v>Aktif</v>
      </c>
      <c r="AJ321" s="114">
        <f t="shared" si="112"/>
        <v>0</v>
      </c>
      <c r="AK321" s="354" t="str">
        <f t="shared" si="113"/>
        <v/>
      </c>
      <c r="AL321" s="354" t="s">
        <v>170</v>
      </c>
      <c r="AM321" s="354">
        <f t="shared" si="114"/>
        <v>1</v>
      </c>
      <c r="AN321" s="354" t="b">
        <f t="shared" si="115"/>
        <v>1</v>
      </c>
    </row>
    <row r="322" spans="1:40" s="354" customFormat="1">
      <c r="A322" s="354" t="str">
        <f t="shared" si="95"/>
        <v>CB13D02550044709</v>
      </c>
      <c r="B322" s="354">
        <f t="shared" si="96"/>
        <v>0</v>
      </c>
      <c r="C322" s="354">
        <f t="shared" si="97"/>
        <v>0</v>
      </c>
      <c r="D322" s="354" t="str">
        <f t="shared" si="98"/>
        <v>CB</v>
      </c>
      <c r="E322" s="354" t="str">
        <f t="shared" si="99"/>
        <v>13</v>
      </c>
      <c r="F322" s="354" t="str">
        <f t="shared" si="100"/>
        <v>D</v>
      </c>
      <c r="G322" s="355" t="str">
        <f t="shared" si="101"/>
        <v>02</v>
      </c>
      <c r="H322" s="232" t="s">
        <v>671</v>
      </c>
      <c r="I322" s="232" t="s">
        <v>3522</v>
      </c>
      <c r="J322" s="233">
        <v>46275</v>
      </c>
      <c r="K322" s="233">
        <v>47729</v>
      </c>
      <c r="L322" s="234">
        <v>550044709</v>
      </c>
      <c r="M322" s="232" t="str">
        <f>IF(ISNA(VLOOKUP(L322,'MASTER DATA'!$A$1:$B$192,2,0)),"",VLOOKUP(L322,'MASTER DATA'!$A$1:$B$192,2,0))</f>
        <v>Adv4TAX5Sc10W30SLMB_12*0.8L_A04W</v>
      </c>
      <c r="N322" s="232">
        <v>48</v>
      </c>
      <c r="O322" s="232">
        <f t="shared" si="102"/>
        <v>1</v>
      </c>
      <c r="P322" s="232">
        <f t="shared" si="103"/>
        <v>0</v>
      </c>
      <c r="Q322" s="232">
        <f>VLOOKUP(L322,'MASTER DATA'!$A$1:$E$192,5,0)</f>
        <v>48</v>
      </c>
      <c r="R322" s="234">
        <f>SUMIF('picking of the day'!$H$4:$H$358,WMS!H322&amp;WMS!L322,'picking of the day'!$E$4:$E$358)</f>
        <v>0</v>
      </c>
      <c r="U322" s="114">
        <f>IF(ISNA(VLOOKUP(H322,'data putaway'!$A$1:$E$530,3,0)),0,VLOOKUP(H322,'data putaway'!$A$1:$E$530,3,0))</f>
        <v>0</v>
      </c>
      <c r="V322" s="354">
        <f t="shared" si="104"/>
        <v>48</v>
      </c>
      <c r="W322" s="114">
        <f>IF(ISNA(VLOOKUP(H322,'data putaway'!$A$1:$E$530,2,0)),0,VLOOKUP(H322,'data putaway'!$A$1:$E$530,2,0))</f>
        <v>0</v>
      </c>
      <c r="X322" s="354" t="b">
        <f t="shared" si="105"/>
        <v>0</v>
      </c>
      <c r="Y322" s="354">
        <f>IF(ISNA(VLOOKUP(H322,'data putaway'!$A$1:$E$530,4,0)),0,VLOOKUP(H322,'data putaway'!$A$1:$E$530,4,0))</f>
        <v>0</v>
      </c>
      <c r="Z322" s="113">
        <f>IF(ISNA(VLOOKUP(H322,'data putaway'!$A$1:$E$530,5,0)),0,VLOOKUP(H322,'data putaway'!$A$1:$E$530,5,0))</f>
        <v>0</v>
      </c>
      <c r="AA322" s="354" t="b">
        <f t="shared" si="106"/>
        <v>0</v>
      </c>
      <c r="AB322" s="354" t="b">
        <f t="shared" si="107"/>
        <v>0</v>
      </c>
      <c r="AC322" s="356" t="str">
        <f t="shared" ca="1" si="108"/>
        <v>0 Month,  8 Days</v>
      </c>
      <c r="AD322" s="114" t="str">
        <f t="shared" ca="1" si="116"/>
        <v>3 Year, 11 Month, 16 Days</v>
      </c>
      <c r="AE322" s="114">
        <f t="shared" si="109"/>
        <v>48</v>
      </c>
      <c r="AF322" s="114">
        <f t="shared" si="110"/>
        <v>1</v>
      </c>
      <c r="AG322" s="354" t="str">
        <f t="shared" si="111"/>
        <v>CB13</v>
      </c>
      <c r="AH322" s="114">
        <f>IF(ISNA(VLOOKUP(L322,'MASTER DATA'!$A$1:$F$192,6,0)),0,VLOOKUP(L322,'MASTER DATA'!$A$1:$F$192,6,0))*AE322</f>
        <v>460.79999999999995</v>
      </c>
      <c r="AI322" s="354" t="str">
        <f>VLOOKUP($D322,'warehouse mapping'!$AN$7:$AO$17,2,0)</f>
        <v>Aktif</v>
      </c>
      <c r="AJ322" s="114">
        <f t="shared" si="112"/>
        <v>0</v>
      </c>
      <c r="AK322" s="354" t="str">
        <f t="shared" si="113"/>
        <v/>
      </c>
      <c r="AL322" s="354" t="s">
        <v>170</v>
      </c>
      <c r="AM322" s="354">
        <f t="shared" si="114"/>
        <v>1</v>
      </c>
      <c r="AN322" s="354" t="b">
        <f t="shared" si="115"/>
        <v>1</v>
      </c>
    </row>
    <row r="323" spans="1:40" s="354" customFormat="1">
      <c r="A323" s="354" t="str">
        <f t="shared" si="95"/>
        <v>CB13E01550044709</v>
      </c>
      <c r="B323" s="354">
        <f t="shared" si="96"/>
        <v>0</v>
      </c>
      <c r="C323" s="354">
        <f t="shared" si="97"/>
        <v>0</v>
      </c>
      <c r="D323" s="354" t="str">
        <f t="shared" si="98"/>
        <v>CB</v>
      </c>
      <c r="E323" s="354" t="str">
        <f t="shared" si="99"/>
        <v>13</v>
      </c>
      <c r="F323" s="354" t="str">
        <f t="shared" si="100"/>
        <v>E</v>
      </c>
      <c r="G323" s="355" t="str">
        <f t="shared" si="101"/>
        <v>01</v>
      </c>
      <c r="H323" s="232" t="s">
        <v>672</v>
      </c>
      <c r="I323" s="232" t="s">
        <v>3522</v>
      </c>
      <c r="J323" s="233">
        <v>46275</v>
      </c>
      <c r="K323" s="233">
        <v>47729</v>
      </c>
      <c r="L323" s="234">
        <v>550044709</v>
      </c>
      <c r="M323" s="232" t="str">
        <f>IF(ISNA(VLOOKUP(L323,'MASTER DATA'!$A$1:$B$192,2,0)),"",VLOOKUP(L323,'MASTER DATA'!$A$1:$B$192,2,0))</f>
        <v>Adv4TAX5Sc10W30SLMB_12*0.8L_A04W</v>
      </c>
      <c r="N323" s="232">
        <v>48</v>
      </c>
      <c r="O323" s="232">
        <f t="shared" si="102"/>
        <v>1</v>
      </c>
      <c r="P323" s="232">
        <f t="shared" si="103"/>
        <v>0</v>
      </c>
      <c r="Q323" s="232">
        <f>VLOOKUP(L323,'MASTER DATA'!$A$1:$E$192,5,0)</f>
        <v>48</v>
      </c>
      <c r="R323" s="234">
        <f>SUMIF('picking of the day'!$H$4:$H$358,WMS!H323&amp;WMS!L323,'picking of the day'!$E$4:$E$358)</f>
        <v>0</v>
      </c>
      <c r="U323" s="114">
        <f>IF(ISNA(VLOOKUP(H323,'data putaway'!$A$1:$E$530,3,0)),0,VLOOKUP(H323,'data putaway'!$A$1:$E$530,3,0))</f>
        <v>0</v>
      </c>
      <c r="V323" s="354">
        <f t="shared" si="104"/>
        <v>48</v>
      </c>
      <c r="W323" s="114">
        <f>IF(ISNA(VLOOKUP(H323,'data putaway'!$A$1:$E$530,2,0)),0,VLOOKUP(H323,'data putaway'!$A$1:$E$530,2,0))</f>
        <v>0</v>
      </c>
      <c r="X323" s="354" t="b">
        <f t="shared" si="105"/>
        <v>0</v>
      </c>
      <c r="Y323" s="354">
        <f>IF(ISNA(VLOOKUP(H323,'data putaway'!$A$1:$E$530,4,0)),0,VLOOKUP(H323,'data putaway'!$A$1:$E$530,4,0))</f>
        <v>0</v>
      </c>
      <c r="Z323" s="113">
        <f>IF(ISNA(VLOOKUP(H323,'data putaway'!$A$1:$E$530,5,0)),0,VLOOKUP(H323,'data putaway'!$A$1:$E$530,5,0))</f>
        <v>0</v>
      </c>
      <c r="AA323" s="354" t="b">
        <f t="shared" si="106"/>
        <v>0</v>
      </c>
      <c r="AB323" s="354" t="b">
        <f t="shared" si="107"/>
        <v>0</v>
      </c>
      <c r="AC323" s="356" t="str">
        <f t="shared" ca="1" si="108"/>
        <v>0 Month,  8 Days</v>
      </c>
      <c r="AD323" s="114" t="str">
        <f t="shared" ca="1" si="116"/>
        <v>3 Year, 11 Month, 16 Days</v>
      </c>
      <c r="AE323" s="114">
        <f t="shared" si="109"/>
        <v>48</v>
      </c>
      <c r="AF323" s="114">
        <f t="shared" si="110"/>
        <v>1</v>
      </c>
      <c r="AG323" s="354" t="str">
        <f t="shared" si="111"/>
        <v>CB13</v>
      </c>
      <c r="AH323" s="114">
        <f>IF(ISNA(VLOOKUP(L323,'MASTER DATA'!$A$1:$F$192,6,0)),0,VLOOKUP(L323,'MASTER DATA'!$A$1:$F$192,6,0))*AE323</f>
        <v>460.79999999999995</v>
      </c>
      <c r="AI323" s="354" t="str">
        <f>VLOOKUP($D323,'warehouse mapping'!$AN$7:$AO$17,2,0)</f>
        <v>Aktif</v>
      </c>
      <c r="AJ323" s="114">
        <f t="shared" si="112"/>
        <v>0</v>
      </c>
      <c r="AK323" s="354" t="str">
        <f t="shared" si="113"/>
        <v/>
      </c>
      <c r="AL323" s="354" t="s">
        <v>170</v>
      </c>
      <c r="AM323" s="354">
        <f t="shared" si="114"/>
        <v>1</v>
      </c>
      <c r="AN323" s="354" t="b">
        <f t="shared" si="115"/>
        <v>1</v>
      </c>
    </row>
    <row r="324" spans="1:40" s="354" customFormat="1">
      <c r="A324" s="354" t="str">
        <f t="shared" si="95"/>
        <v>CB13E02550044709</v>
      </c>
      <c r="B324" s="354">
        <f t="shared" si="96"/>
        <v>0</v>
      </c>
      <c r="C324" s="354">
        <f t="shared" si="97"/>
        <v>0</v>
      </c>
      <c r="D324" s="354" t="str">
        <f t="shared" si="98"/>
        <v>CB</v>
      </c>
      <c r="E324" s="354" t="str">
        <f t="shared" si="99"/>
        <v>13</v>
      </c>
      <c r="F324" s="354" t="str">
        <f t="shared" si="100"/>
        <v>E</v>
      </c>
      <c r="G324" s="355" t="str">
        <f t="shared" si="101"/>
        <v>02</v>
      </c>
      <c r="H324" s="232" t="s">
        <v>673</v>
      </c>
      <c r="I324" s="232" t="s">
        <v>3522</v>
      </c>
      <c r="J324" s="233">
        <v>46275</v>
      </c>
      <c r="K324" s="233">
        <v>47729</v>
      </c>
      <c r="L324" s="234">
        <v>550044709</v>
      </c>
      <c r="M324" s="232" t="str">
        <f>IF(ISNA(VLOOKUP(L324,'MASTER DATA'!$A$1:$B$192,2,0)),"",VLOOKUP(L324,'MASTER DATA'!$A$1:$B$192,2,0))</f>
        <v>Adv4TAX5Sc10W30SLMB_12*0.8L_A04W</v>
      </c>
      <c r="N324" s="232">
        <v>48</v>
      </c>
      <c r="O324" s="232">
        <f t="shared" si="102"/>
        <v>1</v>
      </c>
      <c r="P324" s="232">
        <f t="shared" si="103"/>
        <v>0</v>
      </c>
      <c r="Q324" s="232">
        <f>VLOOKUP(L324,'MASTER DATA'!$A$1:$E$192,5,0)</f>
        <v>48</v>
      </c>
      <c r="R324" s="234">
        <f>SUMIF('picking of the day'!$H$4:$H$358,WMS!H324&amp;WMS!L324,'picking of the day'!$E$4:$E$358)</f>
        <v>0</v>
      </c>
      <c r="U324" s="114">
        <f>IF(ISNA(VLOOKUP(H324,'data putaway'!$A$1:$E$530,3,0)),0,VLOOKUP(H324,'data putaway'!$A$1:$E$530,3,0))</f>
        <v>0</v>
      </c>
      <c r="V324" s="354">
        <f t="shared" si="104"/>
        <v>48</v>
      </c>
      <c r="W324" s="114">
        <f>IF(ISNA(VLOOKUP(H324,'data putaway'!$A$1:$E$530,2,0)),0,VLOOKUP(H324,'data putaway'!$A$1:$E$530,2,0))</f>
        <v>0</v>
      </c>
      <c r="X324" s="354" t="b">
        <f t="shared" si="105"/>
        <v>0</v>
      </c>
      <c r="Y324" s="354">
        <f>IF(ISNA(VLOOKUP(H324,'data putaway'!$A$1:$E$530,4,0)),0,VLOOKUP(H324,'data putaway'!$A$1:$E$530,4,0))</f>
        <v>0</v>
      </c>
      <c r="Z324" s="113">
        <f>IF(ISNA(VLOOKUP(H324,'data putaway'!$A$1:$E$530,5,0)),0,VLOOKUP(H324,'data putaway'!$A$1:$E$530,5,0))</f>
        <v>0</v>
      </c>
      <c r="AA324" s="354" t="b">
        <f t="shared" si="106"/>
        <v>0</v>
      </c>
      <c r="AB324" s="354" t="b">
        <f t="shared" si="107"/>
        <v>0</v>
      </c>
      <c r="AC324" s="356" t="str">
        <f t="shared" ca="1" si="108"/>
        <v>0 Month,  8 Days</v>
      </c>
      <c r="AD324" s="114" t="str">
        <f t="shared" ca="1" si="116"/>
        <v>3 Year, 11 Month, 16 Days</v>
      </c>
      <c r="AE324" s="114">
        <f t="shared" si="109"/>
        <v>48</v>
      </c>
      <c r="AF324" s="114">
        <f t="shared" si="110"/>
        <v>1</v>
      </c>
      <c r="AG324" s="354" t="str">
        <f t="shared" si="111"/>
        <v>CB13</v>
      </c>
      <c r="AH324" s="114">
        <f>IF(ISNA(VLOOKUP(L324,'MASTER DATA'!$A$1:$F$192,6,0)),0,VLOOKUP(L324,'MASTER DATA'!$A$1:$F$192,6,0))*AE324</f>
        <v>460.79999999999995</v>
      </c>
      <c r="AI324" s="354" t="str">
        <f>VLOOKUP($D324,'warehouse mapping'!$AN$7:$AO$17,2,0)</f>
        <v>Aktif</v>
      </c>
      <c r="AJ324" s="114">
        <f t="shared" si="112"/>
        <v>0</v>
      </c>
      <c r="AK324" s="354" t="str">
        <f t="shared" si="113"/>
        <v/>
      </c>
      <c r="AL324" s="354" t="s">
        <v>170</v>
      </c>
      <c r="AM324" s="354">
        <f t="shared" si="114"/>
        <v>1</v>
      </c>
      <c r="AN324" s="354" t="b">
        <f t="shared" si="115"/>
        <v>1</v>
      </c>
    </row>
    <row r="325" spans="1:40" s="354" customFormat="1">
      <c r="A325" s="354" t="str">
        <f t="shared" ref="A325:A388" si="117">H325&amp;L325</f>
        <v>CB14A01550027259</v>
      </c>
      <c r="B325" s="354">
        <f t="shared" ref="B325:B388" si="118">R325+S325</f>
        <v>0</v>
      </c>
      <c r="C325" s="354">
        <f t="shared" ref="C325:C388" si="119">T325+U325</f>
        <v>0</v>
      </c>
      <c r="D325" s="354" t="str">
        <f t="shared" ref="D325:D388" si="120">LEFT(H325,2)</f>
        <v>CB</v>
      </c>
      <c r="E325" s="354" t="str">
        <f t="shared" ref="E325:E388" si="121">MID(H325,3,2)</f>
        <v>14</v>
      </c>
      <c r="F325" s="354" t="str">
        <f t="shared" ref="F325:F388" si="122">MID(H325,5,1)</f>
        <v>A</v>
      </c>
      <c r="G325" s="355" t="str">
        <f t="shared" ref="G325:G388" si="123">RIGHT(H325,2)</f>
        <v>01</v>
      </c>
      <c r="H325" s="232" t="s">
        <v>674</v>
      </c>
      <c r="I325" s="232">
        <v>12688347</v>
      </c>
      <c r="J325" s="233">
        <v>46276</v>
      </c>
      <c r="K325" s="233">
        <v>47716</v>
      </c>
      <c r="L325" s="234">
        <v>550027259</v>
      </c>
      <c r="M325" s="232" t="str">
        <f>IF(ISNA(VLOOKUP(L325,'MASTER DATA'!$A$1:$B$192,2,0)),"",VLOOKUP(L325,'MASTER DATA'!$A$1:$B$192,2,0))</f>
        <v>Gadus S2 V220 2_1*770kg_A227</v>
      </c>
      <c r="N325" s="232">
        <v>1</v>
      </c>
      <c r="O325" s="232">
        <f t="shared" ref="O325:O388" si="124">(V325-P325)/Q325</f>
        <v>1</v>
      </c>
      <c r="P325" s="232">
        <f t="shared" ref="P325:P388" si="125">MOD(V325,Q325)</f>
        <v>0</v>
      </c>
      <c r="Q325" s="232">
        <f>VLOOKUP(L325,'MASTER DATA'!$A$1:$E$192,5,0)</f>
        <v>1</v>
      </c>
      <c r="R325" s="234">
        <f>SUMIF('picking of the day'!$H$4:$H$358,WMS!H325&amp;WMS!L325,'picking of the day'!$E$4:$E$358)</f>
        <v>0</v>
      </c>
      <c r="U325" s="114">
        <f>IF(ISNA(VLOOKUP(H325,'data putaway'!$A$1:$E$530,3,0)),0,VLOOKUP(H325,'data putaway'!$A$1:$E$530,3,0))</f>
        <v>0</v>
      </c>
      <c r="V325" s="354">
        <f t="shared" ref="V325:V388" si="126">(N325+T325+U325)-(R325+S325)</f>
        <v>1</v>
      </c>
      <c r="W325" s="114">
        <f>IF(ISNA(VLOOKUP(H325,'data putaway'!$A$1:$E$530,2,0)),0,VLOOKUP(H325,'data putaway'!$A$1:$E$530,2,0))</f>
        <v>0</v>
      </c>
      <c r="X325" s="354" t="b">
        <f t="shared" ref="X325:X388" si="127">W325=L325</f>
        <v>0</v>
      </c>
      <c r="Y325" s="354">
        <f>IF(ISNA(VLOOKUP(H325,'data putaway'!$A$1:$E$530,4,0)),0,VLOOKUP(H325,'data putaway'!$A$1:$E$530,4,0))</f>
        <v>0</v>
      </c>
      <c r="Z325" s="113">
        <f>IF(ISNA(VLOOKUP(H325,'data putaway'!$A$1:$E$530,5,0)),0,VLOOKUP(H325,'data putaway'!$A$1:$E$530,5,0))</f>
        <v>0</v>
      </c>
      <c r="AA325" s="354" t="b">
        <f t="shared" ref="AA325:AA388" si="128">Y325=I325</f>
        <v>0</v>
      </c>
      <c r="AB325" s="354" t="b">
        <f t="shared" ref="AB325:AB388" si="129">Z325=K325</f>
        <v>0</v>
      </c>
      <c r="AC325" s="356" t="str">
        <f t="shared" ref="AC325:AC388" ca="1" si="130">IF(J325="","",DATEDIF(J325,NOW(),"ym")&amp;" Month"&amp;",  "&amp;DATEDIF(J325,NOW(),"md")&amp;" Days")</f>
        <v>0 Month,  7 Days</v>
      </c>
      <c r="AD325" s="114" t="str">
        <f t="shared" ca="1" si="116"/>
        <v>3 Year, 11 Month, 3 Days</v>
      </c>
      <c r="AE325" s="114">
        <f t="shared" ref="AE325:AE388" si="131">N325+U325</f>
        <v>1</v>
      </c>
      <c r="AF325" s="114">
        <f t="shared" ref="AF325:AF388" si="132">IF(V325&gt;0,1,0)</f>
        <v>1</v>
      </c>
      <c r="AG325" s="354" t="str">
        <f t="shared" ref="AG325:AG388" si="133">D325&amp;E325</f>
        <v>CB14</v>
      </c>
      <c r="AH325" s="114">
        <f>IF(ISNA(VLOOKUP(L325,'MASTER DATA'!$A$1:$F$192,6,0)),0,VLOOKUP(L325,'MASTER DATA'!$A$1:$F$192,6,0))*AE325</f>
        <v>770</v>
      </c>
      <c r="AI325" s="354" t="str">
        <f>VLOOKUP($D325,'warehouse mapping'!$AN$7:$AO$17,2,0)</f>
        <v>Aktif</v>
      </c>
      <c r="AJ325" s="114">
        <f t="shared" ref="AJ325:AJ388" si="134">IF(AF325=0,1,0)</f>
        <v>0</v>
      </c>
      <c r="AK325" s="354" t="str">
        <f t="shared" ref="AK325:AK388" si="135">IF(AND(AJ325=1,AI325="aktif"),D325,"")</f>
        <v/>
      </c>
      <c r="AL325" s="354" t="s">
        <v>3025</v>
      </c>
      <c r="AM325" s="354">
        <f t="shared" ref="AM325:AM388" si="136">COUNTIF($H$5:$H$2564,H325)</f>
        <v>1</v>
      </c>
      <c r="AN325" s="354" t="b">
        <f t="shared" si="115"/>
        <v>1</v>
      </c>
    </row>
    <row r="326" spans="1:40" s="354" customFormat="1">
      <c r="A326" s="354" t="str">
        <f t="shared" si="117"/>
        <v>CB14A02550027259</v>
      </c>
      <c r="B326" s="354">
        <f t="shared" si="118"/>
        <v>0</v>
      </c>
      <c r="C326" s="354">
        <f t="shared" si="119"/>
        <v>0</v>
      </c>
      <c r="D326" s="354" t="str">
        <f t="shared" si="120"/>
        <v>CB</v>
      </c>
      <c r="E326" s="354" t="str">
        <f t="shared" si="121"/>
        <v>14</v>
      </c>
      <c r="F326" s="354" t="str">
        <f t="shared" si="122"/>
        <v>A</v>
      </c>
      <c r="G326" s="355" t="str">
        <f t="shared" si="123"/>
        <v>02</v>
      </c>
      <c r="H326" s="232" t="s">
        <v>675</v>
      </c>
      <c r="I326" s="232">
        <v>12688347</v>
      </c>
      <c r="J326" s="233">
        <v>46276</v>
      </c>
      <c r="K326" s="233">
        <v>47716</v>
      </c>
      <c r="L326" s="234">
        <v>550027259</v>
      </c>
      <c r="M326" s="232" t="str">
        <f>IF(ISNA(VLOOKUP(L326,'MASTER DATA'!$A$1:$B$192,2,0)),"",VLOOKUP(L326,'MASTER DATA'!$A$1:$B$192,2,0))</f>
        <v>Gadus S2 V220 2_1*770kg_A227</v>
      </c>
      <c r="N326" s="232">
        <v>1</v>
      </c>
      <c r="O326" s="232">
        <f t="shared" si="124"/>
        <v>1</v>
      </c>
      <c r="P326" s="232">
        <f t="shared" si="125"/>
        <v>0</v>
      </c>
      <c r="Q326" s="232">
        <f>VLOOKUP(L326,'MASTER DATA'!$A$1:$E$192,5,0)</f>
        <v>1</v>
      </c>
      <c r="R326" s="234">
        <f>SUMIF('picking of the day'!$H$4:$H$358,WMS!H326&amp;WMS!L326,'picking of the day'!$E$4:$E$358)</f>
        <v>0</v>
      </c>
      <c r="U326" s="114">
        <f>IF(ISNA(VLOOKUP(H326,'data putaway'!$A$1:$E$530,3,0)),0,VLOOKUP(H326,'data putaway'!$A$1:$E$530,3,0))</f>
        <v>0</v>
      </c>
      <c r="V326" s="354">
        <f t="shared" si="126"/>
        <v>1</v>
      </c>
      <c r="W326" s="114">
        <f>IF(ISNA(VLOOKUP(H326,'data putaway'!$A$1:$E$530,2,0)),0,VLOOKUP(H326,'data putaway'!$A$1:$E$530,2,0))</f>
        <v>0</v>
      </c>
      <c r="X326" s="354" t="b">
        <f t="shared" si="127"/>
        <v>0</v>
      </c>
      <c r="Y326" s="354">
        <f>IF(ISNA(VLOOKUP(H326,'data putaway'!$A$1:$E$530,4,0)),0,VLOOKUP(H326,'data putaway'!$A$1:$E$530,4,0))</f>
        <v>0</v>
      </c>
      <c r="Z326" s="113">
        <f>IF(ISNA(VLOOKUP(H326,'data putaway'!$A$1:$E$530,5,0)),0,VLOOKUP(H326,'data putaway'!$A$1:$E$530,5,0))</f>
        <v>0</v>
      </c>
      <c r="AA326" s="354" t="b">
        <f t="shared" si="128"/>
        <v>0</v>
      </c>
      <c r="AB326" s="354" t="b">
        <f t="shared" si="129"/>
        <v>0</v>
      </c>
      <c r="AC326" s="356" t="str">
        <f t="shared" ca="1" si="130"/>
        <v>0 Month,  7 Days</v>
      </c>
      <c r="AD326" s="114" t="str">
        <f t="shared" ca="1" si="116"/>
        <v>3 Year, 11 Month, 3 Days</v>
      </c>
      <c r="AE326" s="114">
        <f t="shared" si="131"/>
        <v>1</v>
      </c>
      <c r="AF326" s="114">
        <f t="shared" si="132"/>
        <v>1</v>
      </c>
      <c r="AG326" s="354" t="str">
        <f t="shared" si="133"/>
        <v>CB14</v>
      </c>
      <c r="AH326" s="114">
        <f>IF(ISNA(VLOOKUP(L326,'MASTER DATA'!$A$1:$F$192,6,0)),0,VLOOKUP(L326,'MASTER DATA'!$A$1:$F$192,6,0))*AE326</f>
        <v>770</v>
      </c>
      <c r="AI326" s="354" t="str">
        <f>VLOOKUP($D326,'warehouse mapping'!$AN$7:$AO$17,2,0)</f>
        <v>Aktif</v>
      </c>
      <c r="AJ326" s="114">
        <f t="shared" si="134"/>
        <v>0</v>
      </c>
      <c r="AK326" s="354" t="str">
        <f t="shared" si="135"/>
        <v/>
      </c>
      <c r="AL326" s="354" t="s">
        <v>3025</v>
      </c>
      <c r="AM326" s="354">
        <f t="shared" si="136"/>
        <v>1</v>
      </c>
      <c r="AN326" s="354" t="b">
        <f t="shared" ref="AN326:AN389" si="137">ISNUMBER(V326)</f>
        <v>1</v>
      </c>
    </row>
    <row r="327" spans="1:40" s="354" customFormat="1">
      <c r="A327" s="354" t="str">
        <f t="shared" si="117"/>
        <v>CB14B01550027259</v>
      </c>
      <c r="B327" s="354">
        <f t="shared" si="118"/>
        <v>0</v>
      </c>
      <c r="C327" s="354">
        <f t="shared" si="119"/>
        <v>0</v>
      </c>
      <c r="D327" s="354" t="str">
        <f t="shared" si="120"/>
        <v>CB</v>
      </c>
      <c r="E327" s="354" t="str">
        <f t="shared" si="121"/>
        <v>14</v>
      </c>
      <c r="F327" s="354" t="str">
        <f t="shared" si="122"/>
        <v>B</v>
      </c>
      <c r="G327" s="355" t="str">
        <f t="shared" si="123"/>
        <v>01</v>
      </c>
      <c r="H327" s="232" t="s">
        <v>676</v>
      </c>
      <c r="I327" s="232" t="s">
        <v>3242</v>
      </c>
      <c r="J327" s="233">
        <v>46254</v>
      </c>
      <c r="K327" s="233">
        <v>47689</v>
      </c>
      <c r="L327" s="234">
        <v>550027259</v>
      </c>
      <c r="M327" s="232" t="str">
        <f>IF(ISNA(VLOOKUP(L327,'MASTER DATA'!$A$1:$B$192,2,0)),"",VLOOKUP(L327,'MASTER DATA'!$A$1:$B$192,2,0))</f>
        <v>Gadus S2 V220 2_1*770kg_A227</v>
      </c>
      <c r="N327" s="232">
        <v>1</v>
      </c>
      <c r="O327" s="232">
        <f t="shared" si="124"/>
        <v>1</v>
      </c>
      <c r="P327" s="232">
        <f t="shared" si="125"/>
        <v>0</v>
      </c>
      <c r="Q327" s="232">
        <f>VLOOKUP(L327,'MASTER DATA'!$A$1:$E$192,5,0)</f>
        <v>1</v>
      </c>
      <c r="R327" s="234">
        <f>SUMIF('picking of the day'!$H$4:$H$358,WMS!H327&amp;WMS!L327,'picking of the day'!$E$4:$E$358)</f>
        <v>0</v>
      </c>
      <c r="U327" s="114">
        <f>IF(ISNA(VLOOKUP(H327,'data putaway'!$A$1:$E$530,3,0)),0,VLOOKUP(H327,'data putaway'!$A$1:$E$530,3,0))</f>
        <v>0</v>
      </c>
      <c r="V327" s="354">
        <f t="shared" si="126"/>
        <v>1</v>
      </c>
      <c r="W327" s="114">
        <f>IF(ISNA(VLOOKUP(H327,'data putaway'!$A$1:$E$530,2,0)),0,VLOOKUP(H327,'data putaway'!$A$1:$E$530,2,0))</f>
        <v>0</v>
      </c>
      <c r="X327" s="354" t="b">
        <f t="shared" si="127"/>
        <v>0</v>
      </c>
      <c r="Y327" s="354">
        <f>IF(ISNA(VLOOKUP(H327,'data putaway'!$A$1:$E$530,4,0)),0,VLOOKUP(H327,'data putaway'!$A$1:$E$530,4,0))</f>
        <v>0</v>
      </c>
      <c r="Z327" s="113">
        <f>IF(ISNA(VLOOKUP(H327,'data putaway'!$A$1:$E$530,5,0)),0,VLOOKUP(H327,'data putaway'!$A$1:$E$530,5,0))</f>
        <v>0</v>
      </c>
      <c r="AA327" s="354" t="b">
        <f t="shared" si="128"/>
        <v>0</v>
      </c>
      <c r="AB327" s="354" t="b">
        <f t="shared" si="129"/>
        <v>0</v>
      </c>
      <c r="AC327" s="356" t="str">
        <f t="shared" ca="1" si="130"/>
        <v>0 Month,  29 Days</v>
      </c>
      <c r="AD327" s="114" t="str">
        <f t="shared" ca="1" si="116"/>
        <v>3 Year, 10 Month, 7 Days</v>
      </c>
      <c r="AE327" s="114">
        <f t="shared" si="131"/>
        <v>1</v>
      </c>
      <c r="AF327" s="114">
        <f t="shared" si="132"/>
        <v>1</v>
      </c>
      <c r="AG327" s="354" t="str">
        <f t="shared" si="133"/>
        <v>CB14</v>
      </c>
      <c r="AH327" s="114">
        <f>IF(ISNA(VLOOKUP(L327,'MASTER DATA'!$A$1:$F$192,6,0)),0,VLOOKUP(L327,'MASTER DATA'!$A$1:$F$192,6,0))*AE327</f>
        <v>770</v>
      </c>
      <c r="AI327" s="354" t="str">
        <f>VLOOKUP($D327,'warehouse mapping'!$AN$7:$AO$17,2,0)</f>
        <v>Aktif</v>
      </c>
      <c r="AJ327" s="114">
        <f t="shared" si="134"/>
        <v>0</v>
      </c>
      <c r="AK327" s="354" t="str">
        <f t="shared" si="135"/>
        <v/>
      </c>
      <c r="AL327" s="354" t="s">
        <v>170</v>
      </c>
      <c r="AM327" s="354">
        <f t="shared" si="136"/>
        <v>1</v>
      </c>
      <c r="AN327" s="354" t="b">
        <f t="shared" si="137"/>
        <v>1</v>
      </c>
    </row>
    <row r="328" spans="1:40" s="354" customFormat="1">
      <c r="A328" s="354" t="str">
        <f t="shared" si="117"/>
        <v>CB14B02550027259</v>
      </c>
      <c r="B328" s="354">
        <f t="shared" si="118"/>
        <v>0</v>
      </c>
      <c r="C328" s="354">
        <f t="shared" si="119"/>
        <v>0</v>
      </c>
      <c r="D328" s="354" t="str">
        <f t="shared" si="120"/>
        <v>CB</v>
      </c>
      <c r="E328" s="354" t="str">
        <f t="shared" si="121"/>
        <v>14</v>
      </c>
      <c r="F328" s="354" t="str">
        <f t="shared" si="122"/>
        <v>B</v>
      </c>
      <c r="G328" s="355" t="str">
        <f t="shared" si="123"/>
        <v>02</v>
      </c>
      <c r="H328" s="232" t="s">
        <v>677</v>
      </c>
      <c r="I328" s="232" t="s">
        <v>3242</v>
      </c>
      <c r="J328" s="233">
        <v>46254</v>
      </c>
      <c r="K328" s="233">
        <v>47689</v>
      </c>
      <c r="L328" s="234">
        <v>550027259</v>
      </c>
      <c r="M328" s="232" t="str">
        <f>IF(ISNA(VLOOKUP(L328,'MASTER DATA'!$A$1:$B$192,2,0)),"",VLOOKUP(L328,'MASTER DATA'!$A$1:$B$192,2,0))</f>
        <v>Gadus S2 V220 2_1*770kg_A227</v>
      </c>
      <c r="N328" s="232">
        <v>1</v>
      </c>
      <c r="O328" s="232">
        <f t="shared" si="124"/>
        <v>1</v>
      </c>
      <c r="P328" s="232">
        <f t="shared" si="125"/>
        <v>0</v>
      </c>
      <c r="Q328" s="232">
        <f>VLOOKUP(L328,'MASTER DATA'!$A$1:$E$192,5,0)</f>
        <v>1</v>
      </c>
      <c r="R328" s="234">
        <f>SUMIF('picking of the day'!$H$4:$H$358,WMS!H328&amp;WMS!L328,'picking of the day'!$E$4:$E$358)</f>
        <v>0</v>
      </c>
      <c r="U328" s="114">
        <f>IF(ISNA(VLOOKUP(H328,'data putaway'!$A$1:$E$530,3,0)),0,VLOOKUP(H328,'data putaway'!$A$1:$E$530,3,0))</f>
        <v>0</v>
      </c>
      <c r="V328" s="354">
        <f t="shared" si="126"/>
        <v>1</v>
      </c>
      <c r="W328" s="114">
        <f>IF(ISNA(VLOOKUP(H328,'data putaway'!$A$1:$E$530,2,0)),0,VLOOKUP(H328,'data putaway'!$A$1:$E$530,2,0))</f>
        <v>0</v>
      </c>
      <c r="X328" s="354" t="b">
        <f t="shared" si="127"/>
        <v>0</v>
      </c>
      <c r="Y328" s="354">
        <f>IF(ISNA(VLOOKUP(H328,'data putaway'!$A$1:$E$530,4,0)),0,VLOOKUP(H328,'data putaway'!$A$1:$E$530,4,0))</f>
        <v>0</v>
      </c>
      <c r="Z328" s="113">
        <f>IF(ISNA(VLOOKUP(H328,'data putaway'!$A$1:$E$530,5,0)),0,VLOOKUP(H328,'data putaway'!$A$1:$E$530,5,0))</f>
        <v>0</v>
      </c>
      <c r="AA328" s="354" t="b">
        <f t="shared" si="128"/>
        <v>0</v>
      </c>
      <c r="AB328" s="354" t="b">
        <f t="shared" si="129"/>
        <v>0</v>
      </c>
      <c r="AC328" s="356" t="str">
        <f t="shared" ca="1" si="130"/>
        <v>0 Month,  29 Days</v>
      </c>
      <c r="AD328" s="114" t="str">
        <f t="shared" ca="1" si="116"/>
        <v>3 Year, 10 Month, 7 Days</v>
      </c>
      <c r="AE328" s="114">
        <f t="shared" si="131"/>
        <v>1</v>
      </c>
      <c r="AF328" s="114">
        <f t="shared" si="132"/>
        <v>1</v>
      </c>
      <c r="AG328" s="354" t="str">
        <f t="shared" si="133"/>
        <v>CB14</v>
      </c>
      <c r="AH328" s="114">
        <f>IF(ISNA(VLOOKUP(L328,'MASTER DATA'!$A$1:$F$192,6,0)),0,VLOOKUP(L328,'MASTER DATA'!$A$1:$F$192,6,0))*AE328</f>
        <v>770</v>
      </c>
      <c r="AI328" s="354" t="str">
        <f>VLOOKUP($D328,'warehouse mapping'!$AN$7:$AO$17,2,0)</f>
        <v>Aktif</v>
      </c>
      <c r="AJ328" s="114">
        <f t="shared" si="134"/>
        <v>0</v>
      </c>
      <c r="AK328" s="354" t="str">
        <f t="shared" si="135"/>
        <v/>
      </c>
      <c r="AL328" s="354" t="s">
        <v>170</v>
      </c>
      <c r="AM328" s="354">
        <f t="shared" si="136"/>
        <v>1</v>
      </c>
      <c r="AN328" s="354" t="b">
        <f t="shared" si="137"/>
        <v>1</v>
      </c>
    </row>
    <row r="329" spans="1:40" s="222" customFormat="1">
      <c r="A329" s="354" t="str">
        <f t="shared" si="117"/>
        <v>CB14C01550062460</v>
      </c>
      <c r="B329" s="354">
        <f t="shared" si="118"/>
        <v>0</v>
      </c>
      <c r="C329" s="354">
        <f t="shared" si="119"/>
        <v>0</v>
      </c>
      <c r="D329" s="222" t="str">
        <f t="shared" si="120"/>
        <v>CB</v>
      </c>
      <c r="E329" s="222" t="str">
        <f t="shared" si="121"/>
        <v>14</v>
      </c>
      <c r="F329" s="222" t="str">
        <f t="shared" si="122"/>
        <v>C</v>
      </c>
      <c r="G329" s="355" t="str">
        <f t="shared" si="123"/>
        <v>01</v>
      </c>
      <c r="H329" s="357" t="s">
        <v>678</v>
      </c>
      <c r="I329" s="357" t="s">
        <v>3315</v>
      </c>
      <c r="J329" s="361">
        <v>46270</v>
      </c>
      <c r="K329" s="361">
        <v>47713</v>
      </c>
      <c r="L329" s="295">
        <v>550062460</v>
      </c>
      <c r="M329" s="357" t="str">
        <f>IF(ISNA(VLOOKUP(L329,'MASTER DATA'!$A$1:$B$192,2,0)),"",VLOOKUP(L329,'MASTER DATA'!$A$1:$B$192,2,0))</f>
        <v>Advan4TAX710W40SNMA2_12*1L_A04W</v>
      </c>
      <c r="N329" s="357">
        <v>44</v>
      </c>
      <c r="O329" s="232">
        <f t="shared" si="124"/>
        <v>1</v>
      </c>
      <c r="P329" s="232">
        <f t="shared" si="125"/>
        <v>0</v>
      </c>
      <c r="Q329" s="232">
        <f>VLOOKUP(L329,'MASTER DATA'!$A$1:$E$192,5,0)</f>
        <v>44</v>
      </c>
      <c r="R329" s="295">
        <f>SUMIF('picking of the day'!$H$4:$H$358,WMS!H329&amp;WMS!L329,'picking of the day'!$E$4:$E$358)</f>
        <v>0</v>
      </c>
      <c r="U329" s="358">
        <f>IF(ISNA(VLOOKUP(H329,'data putaway'!$A$1:$E$530,3,0)),0,VLOOKUP(H329,'data putaway'!$A$1:$E$530,3,0))</f>
        <v>0</v>
      </c>
      <c r="V329" s="222">
        <f t="shared" si="126"/>
        <v>44</v>
      </c>
      <c r="W329" s="358">
        <f>IF(ISNA(VLOOKUP(H329,'data putaway'!$A$1:$E$530,2,0)),0,VLOOKUP(H329,'data putaway'!$A$1:$E$530,2,0))</f>
        <v>0</v>
      </c>
      <c r="X329" s="222" t="b">
        <f t="shared" si="127"/>
        <v>0</v>
      </c>
      <c r="Y329" s="222">
        <f>IF(ISNA(VLOOKUP(H329,'data putaway'!$A$1:$E$530,4,0)),0,VLOOKUP(H329,'data putaway'!$A$1:$E$530,4,0))</f>
        <v>0</v>
      </c>
      <c r="Z329" s="359">
        <f>IF(ISNA(VLOOKUP(H329,'data putaway'!$A$1:$E$530,5,0)),0,VLOOKUP(H329,'data putaway'!$A$1:$E$530,5,0))</f>
        <v>0</v>
      </c>
      <c r="AA329" s="222" t="b">
        <f t="shared" si="128"/>
        <v>0</v>
      </c>
      <c r="AB329" s="222" t="b">
        <f t="shared" si="129"/>
        <v>0</v>
      </c>
      <c r="AC329" s="360" t="str">
        <f t="shared" ca="1" si="130"/>
        <v>0 Month,  13 Days</v>
      </c>
      <c r="AD329" s="358" t="str">
        <f t="shared" ca="1" si="116"/>
        <v>3 Year, 11 Month, 0 Days</v>
      </c>
      <c r="AE329" s="358">
        <f t="shared" si="131"/>
        <v>44</v>
      </c>
      <c r="AF329" s="358">
        <f t="shared" si="132"/>
        <v>1</v>
      </c>
      <c r="AG329" s="222" t="str">
        <f t="shared" si="133"/>
        <v>CB14</v>
      </c>
      <c r="AH329" s="358">
        <f>IF(ISNA(VLOOKUP(L329,'MASTER DATA'!$A$1:$F$192,6,0)),0,VLOOKUP(L329,'MASTER DATA'!$A$1:$F$192,6,0))*AE329</f>
        <v>528</v>
      </c>
      <c r="AI329" s="222" t="str">
        <f>VLOOKUP($D329,'warehouse mapping'!$AN$7:$AO$17,2,0)</f>
        <v>Aktif</v>
      </c>
      <c r="AJ329" s="358">
        <f t="shared" si="134"/>
        <v>0</v>
      </c>
      <c r="AK329" s="222" t="str">
        <f t="shared" si="135"/>
        <v/>
      </c>
      <c r="AL329" s="222" t="s">
        <v>170</v>
      </c>
      <c r="AM329" s="222">
        <f t="shared" si="136"/>
        <v>1</v>
      </c>
      <c r="AN329" s="222" t="b">
        <f t="shared" si="137"/>
        <v>1</v>
      </c>
    </row>
    <row r="330" spans="1:40" s="222" customFormat="1">
      <c r="A330" s="354" t="str">
        <f t="shared" si="117"/>
        <v>CB14C02550062460</v>
      </c>
      <c r="B330" s="354">
        <f t="shared" si="118"/>
        <v>0</v>
      </c>
      <c r="C330" s="354">
        <f t="shared" si="119"/>
        <v>0</v>
      </c>
      <c r="D330" s="222" t="str">
        <f t="shared" si="120"/>
        <v>CB</v>
      </c>
      <c r="E330" s="222" t="str">
        <f t="shared" si="121"/>
        <v>14</v>
      </c>
      <c r="F330" s="222" t="str">
        <f t="shared" si="122"/>
        <v>C</v>
      </c>
      <c r="G330" s="355" t="str">
        <f t="shared" si="123"/>
        <v>02</v>
      </c>
      <c r="H330" s="357" t="s">
        <v>679</v>
      </c>
      <c r="I330" s="357" t="s">
        <v>3315</v>
      </c>
      <c r="J330" s="361">
        <v>46270</v>
      </c>
      <c r="K330" s="361">
        <v>47713</v>
      </c>
      <c r="L330" s="295">
        <v>550062460</v>
      </c>
      <c r="M330" s="357" t="str">
        <f>IF(ISNA(VLOOKUP(L330,'MASTER DATA'!$A$1:$B$192,2,0)),"",VLOOKUP(L330,'MASTER DATA'!$A$1:$B$192,2,0))</f>
        <v>Advan4TAX710W40SNMA2_12*1L_A04W</v>
      </c>
      <c r="N330" s="357">
        <v>44</v>
      </c>
      <c r="O330" s="232">
        <f t="shared" si="124"/>
        <v>1</v>
      </c>
      <c r="P330" s="232">
        <f t="shared" si="125"/>
        <v>0</v>
      </c>
      <c r="Q330" s="232">
        <f>VLOOKUP(L330,'MASTER DATA'!$A$1:$E$192,5,0)</f>
        <v>44</v>
      </c>
      <c r="R330" s="295">
        <f>SUMIF('picking of the day'!$H$4:$H$358,WMS!H330&amp;WMS!L330,'picking of the day'!$E$4:$E$358)</f>
        <v>0</v>
      </c>
      <c r="U330" s="358">
        <f>IF(ISNA(VLOOKUP(H330,'data putaway'!$A$1:$E$530,3,0)),0,VLOOKUP(H330,'data putaway'!$A$1:$E$530,3,0))</f>
        <v>0</v>
      </c>
      <c r="V330" s="222">
        <f t="shared" si="126"/>
        <v>44</v>
      </c>
      <c r="W330" s="358">
        <f>IF(ISNA(VLOOKUP(H330,'data putaway'!$A$1:$E$530,2,0)),0,VLOOKUP(H330,'data putaway'!$A$1:$E$530,2,0))</f>
        <v>0</v>
      </c>
      <c r="X330" s="222" t="b">
        <f t="shared" si="127"/>
        <v>0</v>
      </c>
      <c r="Y330" s="222">
        <f>IF(ISNA(VLOOKUP(H330,'data putaway'!$A$1:$E$530,4,0)),0,VLOOKUP(H330,'data putaway'!$A$1:$E$530,4,0))</f>
        <v>0</v>
      </c>
      <c r="Z330" s="359">
        <f>IF(ISNA(VLOOKUP(H330,'data putaway'!$A$1:$E$530,5,0)),0,VLOOKUP(H330,'data putaway'!$A$1:$E$530,5,0))</f>
        <v>0</v>
      </c>
      <c r="AA330" s="222" t="b">
        <f t="shared" si="128"/>
        <v>0</v>
      </c>
      <c r="AB330" s="222" t="b">
        <f t="shared" si="129"/>
        <v>0</v>
      </c>
      <c r="AC330" s="360" t="str">
        <f t="shared" ca="1" si="130"/>
        <v>0 Month,  13 Days</v>
      </c>
      <c r="AD330" s="358" t="str">
        <f t="shared" ca="1" si="116"/>
        <v>3 Year, 11 Month, 0 Days</v>
      </c>
      <c r="AE330" s="358">
        <f t="shared" si="131"/>
        <v>44</v>
      </c>
      <c r="AF330" s="358">
        <f t="shared" si="132"/>
        <v>1</v>
      </c>
      <c r="AG330" s="222" t="str">
        <f t="shared" si="133"/>
        <v>CB14</v>
      </c>
      <c r="AH330" s="358">
        <f>IF(ISNA(VLOOKUP(L330,'MASTER DATA'!$A$1:$F$192,6,0)),0,VLOOKUP(L330,'MASTER DATA'!$A$1:$F$192,6,0))*AE330</f>
        <v>528</v>
      </c>
      <c r="AI330" s="222" t="str">
        <f>VLOOKUP($D330,'warehouse mapping'!$AN$7:$AO$17,2,0)</f>
        <v>Aktif</v>
      </c>
      <c r="AJ330" s="358">
        <f t="shared" si="134"/>
        <v>0</v>
      </c>
      <c r="AK330" s="222" t="str">
        <f t="shared" si="135"/>
        <v/>
      </c>
      <c r="AL330" s="222" t="s">
        <v>170</v>
      </c>
      <c r="AM330" s="222">
        <f t="shared" si="136"/>
        <v>1</v>
      </c>
      <c r="AN330" s="222" t="b">
        <f t="shared" si="137"/>
        <v>1</v>
      </c>
    </row>
    <row r="331" spans="1:40" s="222" customFormat="1">
      <c r="A331" s="354" t="str">
        <f t="shared" si="117"/>
        <v>CB14D01550062460</v>
      </c>
      <c r="B331" s="354">
        <f t="shared" si="118"/>
        <v>0</v>
      </c>
      <c r="C331" s="354">
        <f t="shared" si="119"/>
        <v>0</v>
      </c>
      <c r="D331" s="222" t="str">
        <f t="shared" si="120"/>
        <v>CB</v>
      </c>
      <c r="E331" s="222" t="str">
        <f t="shared" si="121"/>
        <v>14</v>
      </c>
      <c r="F331" s="222" t="str">
        <f t="shared" si="122"/>
        <v>D</v>
      </c>
      <c r="G331" s="355" t="str">
        <f t="shared" si="123"/>
        <v>01</v>
      </c>
      <c r="H331" s="357" t="s">
        <v>680</v>
      </c>
      <c r="I331" s="357" t="s">
        <v>3315</v>
      </c>
      <c r="J331" s="361">
        <v>46270</v>
      </c>
      <c r="K331" s="361">
        <v>47713</v>
      </c>
      <c r="L331" s="295">
        <v>550062460</v>
      </c>
      <c r="M331" s="357" t="str">
        <f>IF(ISNA(VLOOKUP(L331,'MASTER DATA'!$A$1:$B$192,2,0)),"",VLOOKUP(L331,'MASTER DATA'!$A$1:$B$192,2,0))</f>
        <v>Advan4TAX710W40SNMA2_12*1L_A04W</v>
      </c>
      <c r="N331" s="357">
        <v>44</v>
      </c>
      <c r="O331" s="232">
        <f t="shared" si="124"/>
        <v>1</v>
      </c>
      <c r="P331" s="232">
        <f t="shared" si="125"/>
        <v>0</v>
      </c>
      <c r="Q331" s="232">
        <f>VLOOKUP(L331,'MASTER DATA'!$A$1:$E$192,5,0)</f>
        <v>44</v>
      </c>
      <c r="R331" s="295">
        <f>SUMIF('picking of the day'!$H$4:$H$358,WMS!H331&amp;WMS!L331,'picking of the day'!$E$4:$E$358)</f>
        <v>0</v>
      </c>
      <c r="U331" s="358">
        <f>IF(ISNA(VLOOKUP(H331,'data putaway'!$A$1:$E$530,3,0)),0,VLOOKUP(H331,'data putaway'!$A$1:$E$530,3,0))</f>
        <v>0</v>
      </c>
      <c r="V331" s="222">
        <f t="shared" si="126"/>
        <v>44</v>
      </c>
      <c r="W331" s="358">
        <f>IF(ISNA(VLOOKUP(H331,'data putaway'!$A$1:$E$530,2,0)),0,VLOOKUP(H331,'data putaway'!$A$1:$E$530,2,0))</f>
        <v>0</v>
      </c>
      <c r="X331" s="222" t="b">
        <f t="shared" si="127"/>
        <v>0</v>
      </c>
      <c r="Y331" s="222">
        <f>IF(ISNA(VLOOKUP(H331,'data putaway'!$A$1:$E$530,4,0)),0,VLOOKUP(H331,'data putaway'!$A$1:$E$530,4,0))</f>
        <v>0</v>
      </c>
      <c r="Z331" s="359">
        <f>IF(ISNA(VLOOKUP(H331,'data putaway'!$A$1:$E$530,5,0)),0,VLOOKUP(H331,'data putaway'!$A$1:$E$530,5,0))</f>
        <v>0</v>
      </c>
      <c r="AA331" s="222" t="b">
        <f t="shared" si="128"/>
        <v>0</v>
      </c>
      <c r="AB331" s="222" t="b">
        <f t="shared" si="129"/>
        <v>0</v>
      </c>
      <c r="AC331" s="360" t="str">
        <f t="shared" ca="1" si="130"/>
        <v>0 Month,  13 Days</v>
      </c>
      <c r="AD331" s="358" t="str">
        <f t="shared" ca="1" si="116"/>
        <v>3 Year, 11 Month, 0 Days</v>
      </c>
      <c r="AE331" s="358">
        <f t="shared" si="131"/>
        <v>44</v>
      </c>
      <c r="AF331" s="358">
        <f t="shared" si="132"/>
        <v>1</v>
      </c>
      <c r="AG331" s="222" t="str">
        <f t="shared" si="133"/>
        <v>CB14</v>
      </c>
      <c r="AH331" s="358">
        <f>IF(ISNA(VLOOKUP(L331,'MASTER DATA'!$A$1:$F$192,6,0)),0,VLOOKUP(L331,'MASTER DATA'!$A$1:$F$192,6,0))*AE331</f>
        <v>528</v>
      </c>
      <c r="AI331" s="222" t="str">
        <f>VLOOKUP($D331,'warehouse mapping'!$AN$7:$AO$17,2,0)</f>
        <v>Aktif</v>
      </c>
      <c r="AJ331" s="358">
        <f t="shared" si="134"/>
        <v>0</v>
      </c>
      <c r="AK331" s="222" t="str">
        <f t="shared" si="135"/>
        <v/>
      </c>
      <c r="AL331" s="222" t="s">
        <v>170</v>
      </c>
      <c r="AM331" s="222">
        <f t="shared" si="136"/>
        <v>1</v>
      </c>
      <c r="AN331" s="222" t="b">
        <f t="shared" si="137"/>
        <v>1</v>
      </c>
    </row>
    <row r="332" spans="1:40" s="222" customFormat="1">
      <c r="A332" s="354" t="str">
        <f t="shared" si="117"/>
        <v>CB14D02550062460</v>
      </c>
      <c r="B332" s="354">
        <f t="shared" si="118"/>
        <v>0</v>
      </c>
      <c r="C332" s="354">
        <f t="shared" si="119"/>
        <v>0</v>
      </c>
      <c r="D332" s="222" t="str">
        <f t="shared" si="120"/>
        <v>CB</v>
      </c>
      <c r="E332" s="222" t="str">
        <f t="shared" si="121"/>
        <v>14</v>
      </c>
      <c r="F332" s="222" t="str">
        <f t="shared" si="122"/>
        <v>D</v>
      </c>
      <c r="G332" s="355" t="str">
        <f t="shared" si="123"/>
        <v>02</v>
      </c>
      <c r="H332" s="357" t="s">
        <v>681</v>
      </c>
      <c r="I332" s="357" t="s">
        <v>3315</v>
      </c>
      <c r="J332" s="361">
        <v>46270</v>
      </c>
      <c r="K332" s="361">
        <v>47713</v>
      </c>
      <c r="L332" s="295">
        <v>550062460</v>
      </c>
      <c r="M332" s="357" t="str">
        <f>IF(ISNA(VLOOKUP(L332,'MASTER DATA'!$A$1:$B$192,2,0)),"",VLOOKUP(L332,'MASTER DATA'!$A$1:$B$192,2,0))</f>
        <v>Advan4TAX710W40SNMA2_12*1L_A04W</v>
      </c>
      <c r="N332" s="357">
        <v>44</v>
      </c>
      <c r="O332" s="232">
        <f t="shared" si="124"/>
        <v>1</v>
      </c>
      <c r="P332" s="232">
        <f t="shared" si="125"/>
        <v>0</v>
      </c>
      <c r="Q332" s="232">
        <f>VLOOKUP(L332,'MASTER DATA'!$A$1:$E$192,5,0)</f>
        <v>44</v>
      </c>
      <c r="R332" s="295">
        <f>SUMIF('picking of the day'!$H$4:$H$358,WMS!H332&amp;WMS!L332,'picking of the day'!$E$4:$E$358)</f>
        <v>0</v>
      </c>
      <c r="U332" s="358">
        <f>IF(ISNA(VLOOKUP(H332,'data putaway'!$A$1:$E$530,3,0)),0,VLOOKUP(H332,'data putaway'!$A$1:$E$530,3,0))</f>
        <v>0</v>
      </c>
      <c r="V332" s="222">
        <f t="shared" si="126"/>
        <v>44</v>
      </c>
      <c r="W332" s="358">
        <f>IF(ISNA(VLOOKUP(H332,'data putaway'!$A$1:$E$530,2,0)),0,VLOOKUP(H332,'data putaway'!$A$1:$E$530,2,0))</f>
        <v>0</v>
      </c>
      <c r="X332" s="222" t="b">
        <f t="shared" si="127"/>
        <v>0</v>
      </c>
      <c r="Y332" s="222">
        <f>IF(ISNA(VLOOKUP(H332,'data putaway'!$A$1:$E$530,4,0)),0,VLOOKUP(H332,'data putaway'!$A$1:$E$530,4,0))</f>
        <v>0</v>
      </c>
      <c r="Z332" s="359">
        <f>IF(ISNA(VLOOKUP(H332,'data putaway'!$A$1:$E$530,5,0)),0,VLOOKUP(H332,'data putaway'!$A$1:$E$530,5,0))</f>
        <v>0</v>
      </c>
      <c r="AA332" s="222" t="b">
        <f t="shared" si="128"/>
        <v>0</v>
      </c>
      <c r="AB332" s="222" t="b">
        <f t="shared" si="129"/>
        <v>0</v>
      </c>
      <c r="AC332" s="360" t="str">
        <f t="shared" ca="1" si="130"/>
        <v>0 Month,  13 Days</v>
      </c>
      <c r="AD332" s="358" t="str">
        <f t="shared" ca="1" si="116"/>
        <v>3 Year, 11 Month, 0 Days</v>
      </c>
      <c r="AE332" s="358">
        <f t="shared" si="131"/>
        <v>44</v>
      </c>
      <c r="AF332" s="358">
        <f t="shared" si="132"/>
        <v>1</v>
      </c>
      <c r="AG332" s="222" t="str">
        <f t="shared" si="133"/>
        <v>CB14</v>
      </c>
      <c r="AH332" s="358">
        <f>IF(ISNA(VLOOKUP(L332,'MASTER DATA'!$A$1:$F$192,6,0)),0,VLOOKUP(L332,'MASTER DATA'!$A$1:$F$192,6,0))*AE332</f>
        <v>528</v>
      </c>
      <c r="AI332" s="222" t="str">
        <f>VLOOKUP($D332,'warehouse mapping'!$AN$7:$AO$17,2,0)</f>
        <v>Aktif</v>
      </c>
      <c r="AJ332" s="358">
        <f t="shared" si="134"/>
        <v>0</v>
      </c>
      <c r="AK332" s="222" t="str">
        <f t="shared" si="135"/>
        <v/>
      </c>
      <c r="AL332" s="222" t="s">
        <v>170</v>
      </c>
      <c r="AM332" s="222">
        <f t="shared" si="136"/>
        <v>1</v>
      </c>
      <c r="AN332" s="222" t="b">
        <f t="shared" si="137"/>
        <v>1</v>
      </c>
    </row>
    <row r="333" spans="1:40" s="354" customFormat="1">
      <c r="A333" s="354" t="str">
        <f t="shared" si="117"/>
        <v>CB14E01550071396</v>
      </c>
      <c r="B333" s="354">
        <f t="shared" si="118"/>
        <v>0</v>
      </c>
      <c r="C333" s="354">
        <f t="shared" si="119"/>
        <v>0</v>
      </c>
      <c r="D333" s="354" t="str">
        <f t="shared" si="120"/>
        <v>CB</v>
      </c>
      <c r="E333" s="354" t="str">
        <f t="shared" si="121"/>
        <v>14</v>
      </c>
      <c r="F333" s="354" t="str">
        <f t="shared" si="122"/>
        <v>E</v>
      </c>
      <c r="G333" s="355" t="str">
        <f t="shared" si="123"/>
        <v>01</v>
      </c>
      <c r="H333" s="232" t="s">
        <v>682</v>
      </c>
      <c r="I333" s="232" t="s">
        <v>3316</v>
      </c>
      <c r="J333" s="233">
        <v>46262</v>
      </c>
      <c r="K333" s="233">
        <v>47714</v>
      </c>
      <c r="L333" s="234">
        <v>550071396</v>
      </c>
      <c r="M333" s="232" t="str">
        <f>IF(ISNA(VLOOKUP(L333,'MASTER DATA'!$A$1:$B$192,2,0)),"",VLOOKUP(L333,'MASTER DATA'!$A$1:$B$192,2,0))</f>
        <v>HelixHX515W40SNCF_12*1L_A04W</v>
      </c>
      <c r="N333" s="232">
        <v>44</v>
      </c>
      <c r="O333" s="232">
        <f t="shared" si="124"/>
        <v>1</v>
      </c>
      <c r="P333" s="232">
        <f t="shared" si="125"/>
        <v>0</v>
      </c>
      <c r="Q333" s="232">
        <f>VLOOKUP(L333,'MASTER DATA'!$A$1:$E$192,5,0)</f>
        <v>44</v>
      </c>
      <c r="R333" s="234">
        <f>SUMIF('picking of the day'!$H$4:$H$358,WMS!H333&amp;WMS!L333,'picking of the day'!$E$4:$E$358)</f>
        <v>0</v>
      </c>
      <c r="U333" s="114">
        <f>IF(ISNA(VLOOKUP(H333,'data putaway'!$A$1:$E$530,3,0)),0,VLOOKUP(H333,'data putaway'!$A$1:$E$530,3,0))</f>
        <v>0</v>
      </c>
      <c r="V333" s="354">
        <f t="shared" si="126"/>
        <v>44</v>
      </c>
      <c r="W333" s="114">
        <f>IF(ISNA(VLOOKUP(H333,'data putaway'!$A$1:$E$530,2,0)),0,VLOOKUP(H333,'data putaway'!$A$1:$E$530,2,0))</f>
        <v>0</v>
      </c>
      <c r="X333" s="354" t="b">
        <f t="shared" si="127"/>
        <v>0</v>
      </c>
      <c r="Y333" s="354">
        <f>IF(ISNA(VLOOKUP(H333,'data putaway'!$A$1:$E$530,4,0)),0,VLOOKUP(H333,'data putaway'!$A$1:$E$530,4,0))</f>
        <v>0</v>
      </c>
      <c r="Z333" s="113">
        <f>IF(ISNA(VLOOKUP(H333,'data putaway'!$A$1:$E$530,5,0)),0,VLOOKUP(H333,'data putaway'!$A$1:$E$530,5,0))</f>
        <v>0</v>
      </c>
      <c r="AA333" s="354" t="b">
        <f t="shared" si="128"/>
        <v>0</v>
      </c>
      <c r="AB333" s="354" t="b">
        <f t="shared" si="129"/>
        <v>0</v>
      </c>
      <c r="AC333" s="356" t="str">
        <f t="shared" ca="1" si="130"/>
        <v>0 Month,  21 Days</v>
      </c>
      <c r="AD333" s="114" t="str">
        <f t="shared" ca="1" si="116"/>
        <v>3 Year, 11 Month, 1 Days</v>
      </c>
      <c r="AE333" s="114">
        <f t="shared" si="131"/>
        <v>44</v>
      </c>
      <c r="AF333" s="114">
        <f t="shared" si="132"/>
        <v>1</v>
      </c>
      <c r="AG333" s="354" t="str">
        <f t="shared" si="133"/>
        <v>CB14</v>
      </c>
      <c r="AH333" s="114">
        <f>IF(ISNA(VLOOKUP(L333,'MASTER DATA'!$A$1:$F$192,6,0)),0,VLOOKUP(L333,'MASTER DATA'!$A$1:$F$192,6,0))*AE333</f>
        <v>528</v>
      </c>
      <c r="AI333" s="354" t="str">
        <f>VLOOKUP($D333,'warehouse mapping'!$AN$7:$AO$17,2,0)</f>
        <v>Aktif</v>
      </c>
      <c r="AJ333" s="114">
        <f t="shared" si="134"/>
        <v>0</v>
      </c>
      <c r="AK333" s="354" t="str">
        <f t="shared" si="135"/>
        <v/>
      </c>
      <c r="AL333" s="354" t="s">
        <v>170</v>
      </c>
      <c r="AM333" s="354">
        <f t="shared" si="136"/>
        <v>1</v>
      </c>
      <c r="AN333" s="354" t="b">
        <f t="shared" si="137"/>
        <v>1</v>
      </c>
    </row>
    <row r="334" spans="1:40" s="354" customFormat="1">
      <c r="A334" s="354" t="str">
        <f t="shared" si="117"/>
        <v>CB14E02550070614</v>
      </c>
      <c r="B334" s="354">
        <f t="shared" si="118"/>
        <v>0</v>
      </c>
      <c r="C334" s="354">
        <f t="shared" si="119"/>
        <v>0</v>
      </c>
      <c r="D334" s="354" t="str">
        <f t="shared" si="120"/>
        <v>CB</v>
      </c>
      <c r="E334" s="354" t="str">
        <f t="shared" si="121"/>
        <v>14</v>
      </c>
      <c r="F334" s="354" t="str">
        <f t="shared" si="122"/>
        <v>E</v>
      </c>
      <c r="G334" s="355" t="str">
        <f t="shared" si="123"/>
        <v>02</v>
      </c>
      <c r="H334" s="232" t="s">
        <v>683</v>
      </c>
      <c r="I334" s="232" t="s">
        <v>3394</v>
      </c>
      <c r="J334" s="233">
        <v>46272</v>
      </c>
      <c r="K334" s="233">
        <v>47715</v>
      </c>
      <c r="L334" s="234">
        <v>550070614</v>
      </c>
      <c r="M334" s="232" t="str">
        <f>IF(ISNA(VLOOKUP(L334,'MASTER DATA'!$A$1:$B$192,2,0)),"",VLOOKUP(L334,'MASTER DATA'!$A$1:$B$192,2,0))</f>
        <v>HlxHX610W40SP_4*4L_A04W</v>
      </c>
      <c r="N334" s="234">
        <v>36</v>
      </c>
      <c r="O334" s="232">
        <f t="shared" si="124"/>
        <v>1</v>
      </c>
      <c r="P334" s="232">
        <f t="shared" si="125"/>
        <v>0</v>
      </c>
      <c r="Q334" s="232">
        <f>VLOOKUP(L334,'MASTER DATA'!$A$1:$E$192,5,0)</f>
        <v>36</v>
      </c>
      <c r="R334" s="234">
        <f>SUMIF('picking of the day'!$H$4:$H$358,WMS!H334&amp;WMS!L334,'picking of the day'!$E$4:$E$358)</f>
        <v>0</v>
      </c>
      <c r="U334" s="114">
        <f>IF(ISNA(VLOOKUP(H334,'data putaway'!$A$1:$E$530,3,0)),0,VLOOKUP(H334,'data putaway'!$A$1:$E$530,3,0))</f>
        <v>0</v>
      </c>
      <c r="V334" s="354">
        <f t="shared" si="126"/>
        <v>36</v>
      </c>
      <c r="W334" s="114">
        <f>IF(ISNA(VLOOKUP(H334,'data putaway'!$A$1:$E$530,2,0)),0,VLOOKUP(H334,'data putaway'!$A$1:$E$530,2,0))</f>
        <v>0</v>
      </c>
      <c r="X334" s="354" t="b">
        <f t="shared" si="127"/>
        <v>0</v>
      </c>
      <c r="Y334" s="354">
        <f>IF(ISNA(VLOOKUP(H334,'data putaway'!$A$1:$E$530,4,0)),0,VLOOKUP(H334,'data putaway'!$A$1:$E$530,4,0))</f>
        <v>0</v>
      </c>
      <c r="Z334" s="113">
        <f>IF(ISNA(VLOOKUP(H334,'data putaway'!$A$1:$E$530,5,0)),0,VLOOKUP(H334,'data putaway'!$A$1:$E$530,5,0))</f>
        <v>0</v>
      </c>
      <c r="AA334" s="354" t="b">
        <f t="shared" si="128"/>
        <v>0</v>
      </c>
      <c r="AB334" s="354" t="b">
        <f t="shared" si="129"/>
        <v>0</v>
      </c>
      <c r="AC334" s="356" t="str">
        <f t="shared" ca="1" si="130"/>
        <v>0 Month,  11 Days</v>
      </c>
      <c r="AD334" s="114" t="str">
        <f t="shared" ca="1" si="116"/>
        <v>3 Year, 11 Month, 2 Days</v>
      </c>
      <c r="AE334" s="114">
        <f t="shared" si="131"/>
        <v>36</v>
      </c>
      <c r="AF334" s="114">
        <f t="shared" si="132"/>
        <v>1</v>
      </c>
      <c r="AG334" s="354" t="str">
        <f t="shared" si="133"/>
        <v>CB14</v>
      </c>
      <c r="AH334" s="114">
        <f>IF(ISNA(VLOOKUP(L334,'MASTER DATA'!$A$1:$F$192,6,0)),0,VLOOKUP(L334,'MASTER DATA'!$A$1:$F$192,6,0))*AE334</f>
        <v>576</v>
      </c>
      <c r="AI334" s="354" t="str">
        <f>VLOOKUP($D334,'warehouse mapping'!$AN$7:$AO$17,2,0)</f>
        <v>Aktif</v>
      </c>
      <c r="AJ334" s="114">
        <f t="shared" si="134"/>
        <v>0</v>
      </c>
      <c r="AK334" s="354" t="str">
        <f t="shared" si="135"/>
        <v/>
      </c>
      <c r="AL334" s="354" t="s">
        <v>170</v>
      </c>
      <c r="AM334" s="354">
        <f t="shared" si="136"/>
        <v>1</v>
      </c>
      <c r="AN334" s="354" t="b">
        <f t="shared" si="137"/>
        <v>1</v>
      </c>
    </row>
    <row r="335" spans="1:40" s="354" customFormat="1">
      <c r="A335" s="354" t="str">
        <f t="shared" si="117"/>
        <v>CB15A01550027259</v>
      </c>
      <c r="B335" s="354">
        <f t="shared" si="118"/>
        <v>0</v>
      </c>
      <c r="C335" s="354">
        <f t="shared" si="119"/>
        <v>0</v>
      </c>
      <c r="D335" s="354" t="str">
        <f t="shared" si="120"/>
        <v>CB</v>
      </c>
      <c r="E335" s="354" t="str">
        <f t="shared" si="121"/>
        <v>15</v>
      </c>
      <c r="F335" s="354" t="str">
        <f t="shared" si="122"/>
        <v>A</v>
      </c>
      <c r="G335" s="355" t="str">
        <f t="shared" si="123"/>
        <v>01</v>
      </c>
      <c r="H335" s="232" t="s">
        <v>684</v>
      </c>
      <c r="I335" s="232">
        <v>12688347</v>
      </c>
      <c r="J335" s="233">
        <v>46276</v>
      </c>
      <c r="K335" s="233">
        <v>47716</v>
      </c>
      <c r="L335" s="234">
        <v>550027259</v>
      </c>
      <c r="M335" s="232" t="str">
        <f>IF(ISNA(VLOOKUP(L335,'MASTER DATA'!$A$1:$B$192,2,0)),"",VLOOKUP(L335,'MASTER DATA'!$A$1:$B$192,2,0))</f>
        <v>Gadus S2 V220 2_1*770kg_A227</v>
      </c>
      <c r="N335" s="232">
        <v>1</v>
      </c>
      <c r="O335" s="232">
        <f t="shared" si="124"/>
        <v>1</v>
      </c>
      <c r="P335" s="232">
        <f t="shared" si="125"/>
        <v>0</v>
      </c>
      <c r="Q335" s="232">
        <f>VLOOKUP(L335,'MASTER DATA'!$A$1:$E$192,5,0)</f>
        <v>1</v>
      </c>
      <c r="R335" s="234">
        <f>SUMIF('picking of the day'!$H$4:$H$358,WMS!H335&amp;WMS!L335,'picking of the day'!$E$4:$E$358)</f>
        <v>0</v>
      </c>
      <c r="U335" s="114">
        <f>IF(ISNA(VLOOKUP(H335,'data putaway'!$A$1:$E$530,3,0)),0,VLOOKUP(H335,'data putaway'!$A$1:$E$530,3,0))</f>
        <v>0</v>
      </c>
      <c r="V335" s="354">
        <f t="shared" si="126"/>
        <v>1</v>
      </c>
      <c r="W335" s="114">
        <f>IF(ISNA(VLOOKUP(H335,'data putaway'!$A$1:$E$530,2,0)),0,VLOOKUP(H335,'data putaway'!$A$1:$E$530,2,0))</f>
        <v>0</v>
      </c>
      <c r="X335" s="354" t="b">
        <f t="shared" si="127"/>
        <v>0</v>
      </c>
      <c r="Y335" s="354">
        <f>IF(ISNA(VLOOKUP(H335,'data putaway'!$A$1:$E$530,4,0)),0,VLOOKUP(H335,'data putaway'!$A$1:$E$530,4,0))</f>
        <v>0</v>
      </c>
      <c r="Z335" s="113">
        <f>IF(ISNA(VLOOKUP(H335,'data putaway'!$A$1:$E$530,5,0)),0,VLOOKUP(H335,'data putaway'!$A$1:$E$530,5,0))</f>
        <v>0</v>
      </c>
      <c r="AA335" s="354" t="b">
        <f t="shared" si="128"/>
        <v>0</v>
      </c>
      <c r="AB335" s="354" t="b">
        <f t="shared" si="129"/>
        <v>0</v>
      </c>
      <c r="AC335" s="356" t="str">
        <f t="shared" ca="1" si="130"/>
        <v>0 Month,  7 Days</v>
      </c>
      <c r="AD335" s="114" t="str">
        <f t="shared" ca="1" si="116"/>
        <v>3 Year, 11 Month, 3 Days</v>
      </c>
      <c r="AE335" s="114">
        <f t="shared" si="131"/>
        <v>1</v>
      </c>
      <c r="AF335" s="114">
        <f t="shared" si="132"/>
        <v>1</v>
      </c>
      <c r="AG335" s="354" t="str">
        <f t="shared" si="133"/>
        <v>CB15</v>
      </c>
      <c r="AH335" s="114">
        <f>IF(ISNA(VLOOKUP(L335,'MASTER DATA'!$A$1:$F$192,6,0)),0,VLOOKUP(L335,'MASTER DATA'!$A$1:$F$192,6,0))*AE335</f>
        <v>770</v>
      </c>
      <c r="AI335" s="354" t="str">
        <f>VLOOKUP($D335,'warehouse mapping'!$AN$7:$AO$17,2,0)</f>
        <v>Aktif</v>
      </c>
      <c r="AJ335" s="114">
        <f t="shared" si="134"/>
        <v>0</v>
      </c>
      <c r="AK335" s="354" t="str">
        <f t="shared" si="135"/>
        <v/>
      </c>
      <c r="AL335" s="354" t="s">
        <v>3025</v>
      </c>
      <c r="AM335" s="354">
        <f t="shared" si="136"/>
        <v>1</v>
      </c>
      <c r="AN335" s="354" t="b">
        <f t="shared" si="137"/>
        <v>1</v>
      </c>
    </row>
    <row r="336" spans="1:40" s="354" customFormat="1">
      <c r="A336" s="354" t="str">
        <f t="shared" si="117"/>
        <v>CB15A02550027259</v>
      </c>
      <c r="B336" s="354">
        <f t="shared" si="118"/>
        <v>0</v>
      </c>
      <c r="C336" s="354">
        <f t="shared" si="119"/>
        <v>0</v>
      </c>
      <c r="D336" s="354" t="str">
        <f t="shared" si="120"/>
        <v>CB</v>
      </c>
      <c r="E336" s="354" t="str">
        <f t="shared" si="121"/>
        <v>15</v>
      </c>
      <c r="F336" s="354" t="str">
        <f t="shared" si="122"/>
        <v>A</v>
      </c>
      <c r="G336" s="355" t="str">
        <f t="shared" si="123"/>
        <v>02</v>
      </c>
      <c r="H336" s="232" t="s">
        <v>685</v>
      </c>
      <c r="I336" s="232">
        <v>12688347</v>
      </c>
      <c r="J336" s="233">
        <v>46276</v>
      </c>
      <c r="K336" s="233">
        <v>47716</v>
      </c>
      <c r="L336" s="234">
        <v>550027259</v>
      </c>
      <c r="M336" s="232" t="str">
        <f>IF(ISNA(VLOOKUP(L336,'MASTER DATA'!$A$1:$B$192,2,0)),"",VLOOKUP(L336,'MASTER DATA'!$A$1:$B$192,2,0))</f>
        <v>Gadus S2 V220 2_1*770kg_A227</v>
      </c>
      <c r="N336" s="232">
        <v>1</v>
      </c>
      <c r="O336" s="232">
        <f t="shared" si="124"/>
        <v>1</v>
      </c>
      <c r="P336" s="232">
        <f t="shared" si="125"/>
        <v>0</v>
      </c>
      <c r="Q336" s="232">
        <f>VLOOKUP(L336,'MASTER DATA'!$A$1:$E$192,5,0)</f>
        <v>1</v>
      </c>
      <c r="R336" s="234">
        <f>SUMIF('picking of the day'!$H$4:$H$358,WMS!H336&amp;WMS!L336,'picking of the day'!$E$4:$E$358)</f>
        <v>0</v>
      </c>
      <c r="U336" s="114">
        <f>IF(ISNA(VLOOKUP(H336,'data putaway'!$A$1:$E$530,3,0)),0,VLOOKUP(H336,'data putaway'!$A$1:$E$530,3,0))</f>
        <v>0</v>
      </c>
      <c r="V336" s="354">
        <f t="shared" si="126"/>
        <v>1</v>
      </c>
      <c r="W336" s="114">
        <f>IF(ISNA(VLOOKUP(H336,'data putaway'!$A$1:$E$530,2,0)),0,VLOOKUP(H336,'data putaway'!$A$1:$E$530,2,0))</f>
        <v>0</v>
      </c>
      <c r="X336" s="354" t="b">
        <f t="shared" si="127"/>
        <v>0</v>
      </c>
      <c r="Y336" s="354">
        <f>IF(ISNA(VLOOKUP(H336,'data putaway'!$A$1:$E$530,4,0)),0,VLOOKUP(H336,'data putaway'!$A$1:$E$530,4,0))</f>
        <v>0</v>
      </c>
      <c r="Z336" s="113">
        <f>IF(ISNA(VLOOKUP(H336,'data putaway'!$A$1:$E$530,5,0)),0,VLOOKUP(H336,'data putaway'!$A$1:$E$530,5,0))</f>
        <v>0</v>
      </c>
      <c r="AA336" s="354" t="b">
        <f t="shared" si="128"/>
        <v>0</v>
      </c>
      <c r="AB336" s="354" t="b">
        <f t="shared" si="129"/>
        <v>0</v>
      </c>
      <c r="AC336" s="356" t="str">
        <f t="shared" ca="1" si="130"/>
        <v>0 Month,  7 Days</v>
      </c>
      <c r="AD336" s="114" t="str">
        <f t="shared" ca="1" si="116"/>
        <v>3 Year, 11 Month, 3 Days</v>
      </c>
      <c r="AE336" s="114">
        <f t="shared" si="131"/>
        <v>1</v>
      </c>
      <c r="AF336" s="114">
        <f t="shared" si="132"/>
        <v>1</v>
      </c>
      <c r="AG336" s="354" t="str">
        <f t="shared" si="133"/>
        <v>CB15</v>
      </c>
      <c r="AH336" s="114">
        <f>IF(ISNA(VLOOKUP(L336,'MASTER DATA'!$A$1:$F$192,6,0)),0,VLOOKUP(L336,'MASTER DATA'!$A$1:$F$192,6,0))*AE336</f>
        <v>770</v>
      </c>
      <c r="AI336" s="354" t="str">
        <f>VLOOKUP($D336,'warehouse mapping'!$AN$7:$AO$17,2,0)</f>
        <v>Aktif</v>
      </c>
      <c r="AJ336" s="114">
        <f t="shared" si="134"/>
        <v>0</v>
      </c>
      <c r="AK336" s="354" t="str">
        <f t="shared" si="135"/>
        <v/>
      </c>
      <c r="AL336" s="354" t="s">
        <v>3025</v>
      </c>
      <c r="AM336" s="354">
        <f t="shared" si="136"/>
        <v>1</v>
      </c>
      <c r="AN336" s="354" t="b">
        <f t="shared" si="137"/>
        <v>1</v>
      </c>
    </row>
    <row r="337" spans="1:40" s="354" customFormat="1">
      <c r="A337" s="354" t="str">
        <f t="shared" si="117"/>
        <v>CB15B01550062285</v>
      </c>
      <c r="B337" s="354">
        <f t="shared" si="118"/>
        <v>0</v>
      </c>
      <c r="C337" s="354">
        <f t="shared" si="119"/>
        <v>0</v>
      </c>
      <c r="D337" s="354" t="str">
        <f t="shared" si="120"/>
        <v>CB</v>
      </c>
      <c r="E337" s="354" t="str">
        <f t="shared" si="121"/>
        <v>15</v>
      </c>
      <c r="F337" s="354" t="str">
        <f t="shared" si="122"/>
        <v>B</v>
      </c>
      <c r="G337" s="355" t="str">
        <f t="shared" si="123"/>
        <v>01</v>
      </c>
      <c r="H337" s="232" t="s">
        <v>686</v>
      </c>
      <c r="I337" s="232">
        <v>12626162</v>
      </c>
      <c r="J337" s="233">
        <v>46123</v>
      </c>
      <c r="K337" s="233">
        <v>47564</v>
      </c>
      <c r="L337" s="234">
        <v>550062285</v>
      </c>
      <c r="M337" s="232" t="str">
        <f>IF(ISNA(VLOOKUP(L337,'MASTER DATA'!$A$1:$B$192,2,0)),"",VLOOKUP(L337,'MASTER DATA'!$A$1:$B$192,2,0))</f>
        <v>Gadus S3 V460DM 2_1*770kg_A227</v>
      </c>
      <c r="N337" s="232">
        <v>1</v>
      </c>
      <c r="O337" s="232">
        <f t="shared" si="124"/>
        <v>1</v>
      </c>
      <c r="P337" s="232">
        <f t="shared" si="125"/>
        <v>0</v>
      </c>
      <c r="Q337" s="232">
        <f>VLOOKUP(L337,'MASTER DATA'!$A$1:$E$192,5,0)</f>
        <v>1</v>
      </c>
      <c r="R337" s="234">
        <f>SUMIF('picking of the day'!$H$4:$H$358,WMS!H337&amp;WMS!L337,'picking of the day'!$E$4:$E$358)</f>
        <v>0</v>
      </c>
      <c r="U337" s="114">
        <f>IF(ISNA(VLOOKUP(H337,'data putaway'!$A$1:$E$530,3,0)),0,VLOOKUP(H337,'data putaway'!$A$1:$E$530,3,0))</f>
        <v>0</v>
      </c>
      <c r="V337" s="354">
        <f t="shared" si="126"/>
        <v>1</v>
      </c>
      <c r="W337" s="114">
        <f>IF(ISNA(VLOOKUP(H337,'data putaway'!$A$1:$E$530,2,0)),0,VLOOKUP(H337,'data putaway'!$A$1:$E$530,2,0))</f>
        <v>0</v>
      </c>
      <c r="X337" s="354" t="b">
        <f t="shared" si="127"/>
        <v>0</v>
      </c>
      <c r="Y337" s="354">
        <f>IF(ISNA(VLOOKUP(H337,'data putaway'!$A$1:$E$530,4,0)),0,VLOOKUP(H337,'data putaway'!$A$1:$E$530,4,0))</f>
        <v>0</v>
      </c>
      <c r="Z337" s="113">
        <f>IF(ISNA(VLOOKUP(H337,'data putaway'!$A$1:$E$530,5,0)),0,VLOOKUP(H337,'data putaway'!$A$1:$E$530,5,0))</f>
        <v>0</v>
      </c>
      <c r="AA337" s="354" t="b">
        <f t="shared" si="128"/>
        <v>0</v>
      </c>
      <c r="AB337" s="354" t="b">
        <f t="shared" si="129"/>
        <v>0</v>
      </c>
      <c r="AC337" s="356" t="str">
        <f t="shared" ca="1" si="130"/>
        <v>5 Month,  7 Days</v>
      </c>
      <c r="AD337" s="114" t="str">
        <f t="shared" ca="1" si="116"/>
        <v>3 Year, 6 Month, 4 Days</v>
      </c>
      <c r="AE337" s="114">
        <f t="shared" si="131"/>
        <v>1</v>
      </c>
      <c r="AF337" s="114">
        <f t="shared" si="132"/>
        <v>1</v>
      </c>
      <c r="AG337" s="354" t="str">
        <f t="shared" si="133"/>
        <v>CB15</v>
      </c>
      <c r="AH337" s="114">
        <f>IF(ISNA(VLOOKUP(L337,'MASTER DATA'!$A$1:$F$192,6,0)),0,VLOOKUP(L337,'MASTER DATA'!$A$1:$F$192,6,0))*AE337</f>
        <v>770</v>
      </c>
      <c r="AI337" s="354" t="str">
        <f>VLOOKUP($D337,'warehouse mapping'!$AN$7:$AO$17,2,0)</f>
        <v>Aktif</v>
      </c>
      <c r="AJ337" s="114">
        <f t="shared" si="134"/>
        <v>0</v>
      </c>
      <c r="AK337" s="354" t="str">
        <f t="shared" si="135"/>
        <v/>
      </c>
      <c r="AL337" s="354" t="s">
        <v>3205</v>
      </c>
      <c r="AM337" s="354">
        <f t="shared" si="136"/>
        <v>1</v>
      </c>
      <c r="AN337" s="354" t="b">
        <f t="shared" si="137"/>
        <v>1</v>
      </c>
    </row>
    <row r="338" spans="1:40" s="354" customFormat="1">
      <c r="A338" s="354" t="str">
        <f t="shared" si="117"/>
        <v>CB15B02550062285</v>
      </c>
      <c r="B338" s="354">
        <f t="shared" si="118"/>
        <v>0</v>
      </c>
      <c r="C338" s="354">
        <f t="shared" si="119"/>
        <v>0</v>
      </c>
      <c r="D338" s="354" t="str">
        <f t="shared" si="120"/>
        <v>CB</v>
      </c>
      <c r="E338" s="354" t="str">
        <f t="shared" si="121"/>
        <v>15</v>
      </c>
      <c r="F338" s="354" t="str">
        <f t="shared" si="122"/>
        <v>B</v>
      </c>
      <c r="G338" s="355" t="str">
        <f t="shared" si="123"/>
        <v>02</v>
      </c>
      <c r="H338" s="232" t="s">
        <v>687</v>
      </c>
      <c r="I338" s="232">
        <v>12626162</v>
      </c>
      <c r="J338" s="233">
        <v>46123</v>
      </c>
      <c r="K338" s="233">
        <v>47564</v>
      </c>
      <c r="L338" s="234">
        <v>550062285</v>
      </c>
      <c r="M338" s="232" t="str">
        <f>IF(ISNA(VLOOKUP(L338,'MASTER DATA'!$A$1:$B$192,2,0)),"",VLOOKUP(L338,'MASTER DATA'!$A$1:$B$192,2,0))</f>
        <v>Gadus S3 V460DM 2_1*770kg_A227</v>
      </c>
      <c r="N338" s="232">
        <v>1</v>
      </c>
      <c r="O338" s="232">
        <f t="shared" si="124"/>
        <v>1</v>
      </c>
      <c r="P338" s="232">
        <f t="shared" si="125"/>
        <v>0</v>
      </c>
      <c r="Q338" s="232">
        <f>VLOOKUP(L338,'MASTER DATA'!$A$1:$E$192,5,0)</f>
        <v>1</v>
      </c>
      <c r="R338" s="234">
        <f>SUMIF('picking of the day'!$H$4:$H$358,WMS!H338&amp;WMS!L338,'picking of the day'!$E$4:$E$358)</f>
        <v>0</v>
      </c>
      <c r="U338" s="114">
        <f>IF(ISNA(VLOOKUP(H338,'data putaway'!$A$1:$E$530,3,0)),0,VLOOKUP(H338,'data putaway'!$A$1:$E$530,3,0))</f>
        <v>0</v>
      </c>
      <c r="V338" s="354">
        <f t="shared" si="126"/>
        <v>1</v>
      </c>
      <c r="W338" s="114">
        <f>IF(ISNA(VLOOKUP(H338,'data putaway'!$A$1:$E$530,2,0)),0,VLOOKUP(H338,'data putaway'!$A$1:$E$530,2,0))</f>
        <v>0</v>
      </c>
      <c r="X338" s="354" t="b">
        <f t="shared" si="127"/>
        <v>0</v>
      </c>
      <c r="Y338" s="354">
        <f>IF(ISNA(VLOOKUP(H338,'data putaway'!$A$1:$E$530,4,0)),0,VLOOKUP(H338,'data putaway'!$A$1:$E$530,4,0))</f>
        <v>0</v>
      </c>
      <c r="Z338" s="113">
        <f>IF(ISNA(VLOOKUP(H338,'data putaway'!$A$1:$E$530,5,0)),0,VLOOKUP(H338,'data putaway'!$A$1:$E$530,5,0))</f>
        <v>0</v>
      </c>
      <c r="AA338" s="354" t="b">
        <f t="shared" si="128"/>
        <v>0</v>
      </c>
      <c r="AB338" s="354" t="b">
        <f t="shared" si="129"/>
        <v>0</v>
      </c>
      <c r="AC338" s="356" t="str">
        <f t="shared" ca="1" si="130"/>
        <v>5 Month,  7 Days</v>
      </c>
      <c r="AD338" s="114" t="str">
        <f t="shared" ca="1" si="116"/>
        <v>3 Year, 6 Month, 4 Days</v>
      </c>
      <c r="AE338" s="114">
        <f t="shared" si="131"/>
        <v>1</v>
      </c>
      <c r="AF338" s="114">
        <f t="shared" si="132"/>
        <v>1</v>
      </c>
      <c r="AG338" s="354" t="str">
        <f t="shared" si="133"/>
        <v>CB15</v>
      </c>
      <c r="AH338" s="114">
        <f>IF(ISNA(VLOOKUP(L338,'MASTER DATA'!$A$1:$F$192,6,0)),0,VLOOKUP(L338,'MASTER DATA'!$A$1:$F$192,6,0))*AE338</f>
        <v>770</v>
      </c>
      <c r="AI338" s="354" t="str">
        <f>VLOOKUP($D338,'warehouse mapping'!$AN$7:$AO$17,2,0)</f>
        <v>Aktif</v>
      </c>
      <c r="AJ338" s="114">
        <f t="shared" si="134"/>
        <v>0</v>
      </c>
      <c r="AK338" s="354" t="str">
        <f t="shared" si="135"/>
        <v/>
      </c>
      <c r="AL338" s="354" t="s">
        <v>3205</v>
      </c>
      <c r="AM338" s="354">
        <f t="shared" si="136"/>
        <v>1</v>
      </c>
      <c r="AN338" s="354" t="b">
        <f t="shared" si="137"/>
        <v>1</v>
      </c>
    </row>
    <row r="339" spans="1:40" s="354" customFormat="1">
      <c r="A339" s="354" t="str">
        <f t="shared" si="117"/>
        <v>CB15C01550070614</v>
      </c>
      <c r="B339" s="354">
        <f t="shared" si="118"/>
        <v>0</v>
      </c>
      <c r="C339" s="354">
        <f t="shared" si="119"/>
        <v>0</v>
      </c>
      <c r="D339" s="354" t="str">
        <f t="shared" si="120"/>
        <v>CB</v>
      </c>
      <c r="E339" s="354" t="str">
        <f t="shared" si="121"/>
        <v>15</v>
      </c>
      <c r="F339" s="354" t="str">
        <f t="shared" si="122"/>
        <v>C</v>
      </c>
      <c r="G339" s="355" t="str">
        <f t="shared" si="123"/>
        <v>01</v>
      </c>
      <c r="H339" s="232" t="s">
        <v>688</v>
      </c>
      <c r="I339" s="232" t="s">
        <v>3316</v>
      </c>
      <c r="J339" s="233">
        <v>46270</v>
      </c>
      <c r="K339" s="233">
        <v>47714</v>
      </c>
      <c r="L339" s="234">
        <v>550070614</v>
      </c>
      <c r="M339" s="232" t="str">
        <f>IF(ISNA(VLOOKUP(L339,'MASTER DATA'!$A$1:$B$192,2,0)),"",VLOOKUP(L339,'MASTER DATA'!$A$1:$B$192,2,0))</f>
        <v>HlxHX610W40SP_4*4L_A04W</v>
      </c>
      <c r="N339" s="234">
        <v>36</v>
      </c>
      <c r="O339" s="232">
        <f t="shared" si="124"/>
        <v>1</v>
      </c>
      <c r="P339" s="232">
        <f t="shared" si="125"/>
        <v>0</v>
      </c>
      <c r="Q339" s="232">
        <f>VLOOKUP(L339,'MASTER DATA'!$A$1:$E$192,5,0)</f>
        <v>36</v>
      </c>
      <c r="R339" s="234">
        <f>SUMIF('picking of the day'!$H$4:$H$358,WMS!H339&amp;WMS!L339,'picking of the day'!$E$4:$E$358)</f>
        <v>0</v>
      </c>
      <c r="U339" s="114">
        <f>IF(ISNA(VLOOKUP(H339,'data putaway'!$A$1:$E$530,3,0)),0,VLOOKUP(H339,'data putaway'!$A$1:$E$530,3,0))</f>
        <v>0</v>
      </c>
      <c r="V339" s="354">
        <f t="shared" si="126"/>
        <v>36</v>
      </c>
      <c r="W339" s="114">
        <f>IF(ISNA(VLOOKUP(H339,'data putaway'!$A$1:$E$530,2,0)),0,VLOOKUP(H339,'data putaway'!$A$1:$E$530,2,0))</f>
        <v>0</v>
      </c>
      <c r="X339" s="354" t="b">
        <f t="shared" si="127"/>
        <v>0</v>
      </c>
      <c r="Y339" s="354">
        <f>IF(ISNA(VLOOKUP(H339,'data putaway'!$A$1:$E$530,4,0)),0,VLOOKUP(H339,'data putaway'!$A$1:$E$530,4,0))</f>
        <v>0</v>
      </c>
      <c r="Z339" s="113">
        <f>IF(ISNA(VLOOKUP(H339,'data putaway'!$A$1:$E$530,5,0)),0,VLOOKUP(H339,'data putaway'!$A$1:$E$530,5,0))</f>
        <v>0</v>
      </c>
      <c r="AA339" s="354" t="b">
        <f t="shared" si="128"/>
        <v>0</v>
      </c>
      <c r="AB339" s="354" t="b">
        <f t="shared" si="129"/>
        <v>0</v>
      </c>
      <c r="AC339" s="356" t="str">
        <f t="shared" ca="1" si="130"/>
        <v>0 Month,  13 Days</v>
      </c>
      <c r="AD339" s="114" t="str">
        <f t="shared" ca="1" si="116"/>
        <v>3 Year, 11 Month, 1 Days</v>
      </c>
      <c r="AE339" s="114">
        <f t="shared" si="131"/>
        <v>36</v>
      </c>
      <c r="AF339" s="114">
        <f t="shared" si="132"/>
        <v>1</v>
      </c>
      <c r="AG339" s="354" t="str">
        <f t="shared" si="133"/>
        <v>CB15</v>
      </c>
      <c r="AH339" s="114">
        <f>IF(ISNA(VLOOKUP(L339,'MASTER DATA'!$A$1:$F$192,6,0)),0,VLOOKUP(L339,'MASTER DATA'!$A$1:$F$192,6,0))*AE339</f>
        <v>576</v>
      </c>
      <c r="AI339" s="354" t="str">
        <f>VLOOKUP($D339,'warehouse mapping'!$AN$7:$AO$17,2,0)</f>
        <v>Aktif</v>
      </c>
      <c r="AJ339" s="114">
        <f t="shared" si="134"/>
        <v>0</v>
      </c>
      <c r="AK339" s="354" t="str">
        <f t="shared" si="135"/>
        <v/>
      </c>
      <c r="AL339" s="354" t="s">
        <v>170</v>
      </c>
      <c r="AM339" s="354">
        <f t="shared" si="136"/>
        <v>1</v>
      </c>
      <c r="AN339" s="354" t="b">
        <f t="shared" si="137"/>
        <v>1</v>
      </c>
    </row>
    <row r="340" spans="1:40" s="354" customFormat="1">
      <c r="A340" s="354" t="str">
        <f t="shared" si="117"/>
        <v>CB15C02550025043</v>
      </c>
      <c r="B340" s="354">
        <f t="shared" si="118"/>
        <v>0</v>
      </c>
      <c r="C340" s="354">
        <f t="shared" si="119"/>
        <v>0</v>
      </c>
      <c r="D340" s="354" t="str">
        <f t="shared" si="120"/>
        <v>CB</v>
      </c>
      <c r="E340" s="354" t="str">
        <f t="shared" si="121"/>
        <v>15</v>
      </c>
      <c r="F340" s="354" t="str">
        <f t="shared" si="122"/>
        <v>C</v>
      </c>
      <c r="G340" s="355" t="str">
        <f t="shared" si="123"/>
        <v>02</v>
      </c>
      <c r="H340" s="232" t="s">
        <v>689</v>
      </c>
      <c r="I340" s="232" t="s">
        <v>3516</v>
      </c>
      <c r="J340" s="233">
        <v>46272</v>
      </c>
      <c r="K340" s="233">
        <v>47703</v>
      </c>
      <c r="L340" s="234">
        <v>550025043</v>
      </c>
      <c r="M340" s="232" t="str">
        <f>IF(ISNA(VLOOKUP(L340,'MASTER DATA'!$A$1:$B$192,2,0)),"",VLOOKUP(L340,'MASTER DATA'!$A$1:$B$192,2,0))</f>
        <v>Spirax S2 A 80W-90_1*209L_A227</v>
      </c>
      <c r="N340" s="232">
        <v>0</v>
      </c>
      <c r="O340" s="232">
        <f t="shared" si="124"/>
        <v>0</v>
      </c>
      <c r="P340" s="232">
        <f t="shared" si="125"/>
        <v>0</v>
      </c>
      <c r="Q340" s="232">
        <f>VLOOKUP(L340,'MASTER DATA'!$A$1:$E$192,5,0)</f>
        <v>4</v>
      </c>
      <c r="R340" s="234">
        <f>SUMIF('picking of the day'!$H$4:$H$358,WMS!H340&amp;WMS!L340,'picking of the day'!$E$4:$E$358)</f>
        <v>0</v>
      </c>
      <c r="U340" s="114">
        <f>IF(ISNA(VLOOKUP(H340,'data putaway'!$A$1:$E$530,3,0)),0,VLOOKUP(H340,'data putaway'!$A$1:$E$530,3,0))</f>
        <v>0</v>
      </c>
      <c r="V340" s="354">
        <f t="shared" si="126"/>
        <v>0</v>
      </c>
      <c r="W340" s="114">
        <f>IF(ISNA(VLOOKUP(H340,'data putaway'!$A$1:$E$530,2,0)),0,VLOOKUP(H340,'data putaway'!$A$1:$E$530,2,0))</f>
        <v>0</v>
      </c>
      <c r="X340" s="354" t="b">
        <f t="shared" si="127"/>
        <v>0</v>
      </c>
      <c r="Y340" s="354">
        <f>IF(ISNA(VLOOKUP(H340,'data putaway'!$A$1:$E$530,4,0)),0,VLOOKUP(H340,'data putaway'!$A$1:$E$530,4,0))</f>
        <v>0</v>
      </c>
      <c r="Z340" s="113">
        <f>IF(ISNA(VLOOKUP(H340,'data putaway'!$A$1:$E$530,5,0)),0,VLOOKUP(H340,'data putaway'!$A$1:$E$530,5,0))</f>
        <v>0</v>
      </c>
      <c r="AA340" s="354" t="b">
        <f t="shared" si="128"/>
        <v>0</v>
      </c>
      <c r="AB340" s="354" t="b">
        <f t="shared" si="129"/>
        <v>0</v>
      </c>
      <c r="AC340" s="356" t="str">
        <f t="shared" ca="1" si="130"/>
        <v>0 Month,  11 Days</v>
      </c>
      <c r="AD340" s="114" t="str">
        <f t="shared" ca="1" si="116"/>
        <v>3 Year, 10 Month, 21 Days</v>
      </c>
      <c r="AE340" s="114">
        <f t="shared" si="131"/>
        <v>0</v>
      </c>
      <c r="AF340" s="114">
        <f t="shared" si="132"/>
        <v>0</v>
      </c>
      <c r="AG340" s="354" t="str">
        <f t="shared" si="133"/>
        <v>CB15</v>
      </c>
      <c r="AH340" s="114">
        <f>IF(ISNA(VLOOKUP(L340,'MASTER DATA'!$A$1:$F$192,6,0)),0,VLOOKUP(L340,'MASTER DATA'!$A$1:$F$192,6,0))*AE340</f>
        <v>0</v>
      </c>
      <c r="AI340" s="354" t="str">
        <f>VLOOKUP($D340,'warehouse mapping'!$AN$7:$AO$17,2,0)</f>
        <v>Aktif</v>
      </c>
      <c r="AJ340" s="114">
        <f t="shared" si="134"/>
        <v>1</v>
      </c>
      <c r="AK340" s="354" t="str">
        <f t="shared" si="135"/>
        <v>CB</v>
      </c>
      <c r="AL340" s="354" t="s">
        <v>170</v>
      </c>
      <c r="AM340" s="354">
        <f t="shared" si="136"/>
        <v>1</v>
      </c>
      <c r="AN340" s="354" t="b">
        <f t="shared" si="137"/>
        <v>1</v>
      </c>
    </row>
    <row r="341" spans="1:40" s="354" customFormat="1">
      <c r="A341" s="354" t="str">
        <f t="shared" si="117"/>
        <v>CB15D01550071396</v>
      </c>
      <c r="B341" s="354">
        <f t="shared" si="118"/>
        <v>0</v>
      </c>
      <c r="C341" s="354">
        <f t="shared" si="119"/>
        <v>0</v>
      </c>
      <c r="D341" s="354" t="str">
        <f t="shared" si="120"/>
        <v>CB</v>
      </c>
      <c r="E341" s="354" t="str">
        <f t="shared" si="121"/>
        <v>15</v>
      </c>
      <c r="F341" s="354" t="str">
        <f t="shared" si="122"/>
        <v>D</v>
      </c>
      <c r="G341" s="355" t="str">
        <f t="shared" si="123"/>
        <v>01</v>
      </c>
      <c r="H341" s="232" t="s">
        <v>690</v>
      </c>
      <c r="I341" s="232" t="s">
        <v>3316</v>
      </c>
      <c r="J341" s="233">
        <v>46262</v>
      </c>
      <c r="K341" s="233">
        <v>47714</v>
      </c>
      <c r="L341" s="234">
        <v>550071396</v>
      </c>
      <c r="M341" s="232" t="str">
        <f>IF(ISNA(VLOOKUP(L341,'MASTER DATA'!$A$1:$B$192,2,0)),"",VLOOKUP(L341,'MASTER DATA'!$A$1:$B$192,2,0))</f>
        <v>HelixHX515W40SNCF_12*1L_A04W</v>
      </c>
      <c r="N341" s="232">
        <v>44</v>
      </c>
      <c r="O341" s="232">
        <f t="shared" si="124"/>
        <v>1</v>
      </c>
      <c r="P341" s="232">
        <f t="shared" si="125"/>
        <v>0</v>
      </c>
      <c r="Q341" s="232">
        <f>VLOOKUP(L341,'MASTER DATA'!$A$1:$E$192,5,0)</f>
        <v>44</v>
      </c>
      <c r="R341" s="234">
        <f>SUMIF('picking of the day'!$H$4:$H$358,WMS!H341&amp;WMS!L341,'picking of the day'!$E$4:$E$358)</f>
        <v>0</v>
      </c>
      <c r="U341" s="114">
        <f>IF(ISNA(VLOOKUP(H341,'data putaway'!$A$1:$E$530,3,0)),0,VLOOKUP(H341,'data putaway'!$A$1:$E$530,3,0))</f>
        <v>0</v>
      </c>
      <c r="V341" s="354">
        <f t="shared" si="126"/>
        <v>44</v>
      </c>
      <c r="W341" s="114">
        <f>IF(ISNA(VLOOKUP(H341,'data putaway'!$A$1:$E$530,2,0)),0,VLOOKUP(H341,'data putaway'!$A$1:$E$530,2,0))</f>
        <v>0</v>
      </c>
      <c r="X341" s="354" t="b">
        <f t="shared" si="127"/>
        <v>0</v>
      </c>
      <c r="Y341" s="354">
        <f>IF(ISNA(VLOOKUP(H341,'data putaway'!$A$1:$E$530,4,0)),0,VLOOKUP(H341,'data putaway'!$A$1:$E$530,4,0))</f>
        <v>0</v>
      </c>
      <c r="Z341" s="113">
        <f>IF(ISNA(VLOOKUP(H341,'data putaway'!$A$1:$E$530,5,0)),0,VLOOKUP(H341,'data putaway'!$A$1:$E$530,5,0))</f>
        <v>0</v>
      </c>
      <c r="AA341" s="354" t="b">
        <f t="shared" si="128"/>
        <v>0</v>
      </c>
      <c r="AB341" s="354" t="b">
        <f t="shared" si="129"/>
        <v>0</v>
      </c>
      <c r="AC341" s="356" t="str">
        <f t="shared" ca="1" si="130"/>
        <v>0 Month,  21 Days</v>
      </c>
      <c r="AD341" s="114" t="str">
        <f t="shared" ca="1" si="116"/>
        <v>3 Year, 11 Month, 1 Days</v>
      </c>
      <c r="AE341" s="114">
        <f t="shared" si="131"/>
        <v>44</v>
      </c>
      <c r="AF341" s="114">
        <f t="shared" si="132"/>
        <v>1</v>
      </c>
      <c r="AG341" s="354" t="str">
        <f t="shared" si="133"/>
        <v>CB15</v>
      </c>
      <c r="AH341" s="114">
        <f>IF(ISNA(VLOOKUP(L341,'MASTER DATA'!$A$1:$F$192,6,0)),0,VLOOKUP(L341,'MASTER DATA'!$A$1:$F$192,6,0))*AE341</f>
        <v>528</v>
      </c>
      <c r="AI341" s="354" t="str">
        <f>VLOOKUP($D341,'warehouse mapping'!$AN$7:$AO$17,2,0)</f>
        <v>Aktif</v>
      </c>
      <c r="AJ341" s="114">
        <f t="shared" si="134"/>
        <v>0</v>
      </c>
      <c r="AK341" s="354" t="str">
        <f t="shared" si="135"/>
        <v/>
      </c>
      <c r="AL341" s="354" t="s">
        <v>170</v>
      </c>
      <c r="AM341" s="354">
        <f t="shared" si="136"/>
        <v>1</v>
      </c>
      <c r="AN341" s="354" t="b">
        <f t="shared" si="137"/>
        <v>1</v>
      </c>
    </row>
    <row r="342" spans="1:40" s="354" customFormat="1">
      <c r="A342" s="354" t="str">
        <f t="shared" si="117"/>
        <v>CB15D02550070614</v>
      </c>
      <c r="B342" s="354">
        <f t="shared" si="118"/>
        <v>0</v>
      </c>
      <c r="C342" s="354">
        <f t="shared" si="119"/>
        <v>0</v>
      </c>
      <c r="D342" s="354" t="str">
        <f t="shared" si="120"/>
        <v>CB</v>
      </c>
      <c r="E342" s="354" t="str">
        <f t="shared" si="121"/>
        <v>15</v>
      </c>
      <c r="F342" s="354" t="str">
        <f t="shared" si="122"/>
        <v>D</v>
      </c>
      <c r="G342" s="355" t="str">
        <f t="shared" si="123"/>
        <v>02</v>
      </c>
      <c r="H342" s="232" t="s">
        <v>691</v>
      </c>
      <c r="I342" s="232" t="s">
        <v>3394</v>
      </c>
      <c r="J342" s="233">
        <v>46270</v>
      </c>
      <c r="K342" s="233">
        <v>47715</v>
      </c>
      <c r="L342" s="234">
        <v>550070614</v>
      </c>
      <c r="M342" s="232" t="str">
        <f>IF(ISNA(VLOOKUP(L342,'MASTER DATA'!$A$1:$B$192,2,0)),"",VLOOKUP(L342,'MASTER DATA'!$A$1:$B$192,2,0))</f>
        <v>HlxHX610W40SP_4*4L_A04W</v>
      </c>
      <c r="N342" s="234">
        <v>36</v>
      </c>
      <c r="O342" s="232">
        <f t="shared" si="124"/>
        <v>1</v>
      </c>
      <c r="P342" s="232">
        <f t="shared" si="125"/>
        <v>0</v>
      </c>
      <c r="Q342" s="232">
        <f>VLOOKUP(L342,'MASTER DATA'!$A$1:$E$192,5,0)</f>
        <v>36</v>
      </c>
      <c r="R342" s="234">
        <f>SUMIF('picking of the day'!$H$4:$H$358,WMS!H342&amp;WMS!L342,'picking of the day'!$E$4:$E$358)</f>
        <v>0</v>
      </c>
      <c r="U342" s="114">
        <f>IF(ISNA(VLOOKUP(H342,'data putaway'!$A$1:$E$530,3,0)),0,VLOOKUP(H342,'data putaway'!$A$1:$E$530,3,0))</f>
        <v>0</v>
      </c>
      <c r="V342" s="354">
        <f t="shared" si="126"/>
        <v>36</v>
      </c>
      <c r="W342" s="114">
        <f>IF(ISNA(VLOOKUP(H342,'data putaway'!$A$1:$E$530,2,0)),0,VLOOKUP(H342,'data putaway'!$A$1:$E$530,2,0))</f>
        <v>0</v>
      </c>
      <c r="X342" s="354" t="b">
        <f t="shared" si="127"/>
        <v>0</v>
      </c>
      <c r="Y342" s="354">
        <f>IF(ISNA(VLOOKUP(H342,'data putaway'!$A$1:$E$530,4,0)),0,VLOOKUP(H342,'data putaway'!$A$1:$E$530,4,0))</f>
        <v>0</v>
      </c>
      <c r="Z342" s="113">
        <f>IF(ISNA(VLOOKUP(H342,'data putaway'!$A$1:$E$530,5,0)),0,VLOOKUP(H342,'data putaway'!$A$1:$E$530,5,0))</f>
        <v>0</v>
      </c>
      <c r="AA342" s="354" t="b">
        <f t="shared" si="128"/>
        <v>0</v>
      </c>
      <c r="AB342" s="354" t="b">
        <f t="shared" si="129"/>
        <v>0</v>
      </c>
      <c r="AC342" s="356" t="str">
        <f t="shared" ca="1" si="130"/>
        <v>0 Month,  13 Days</v>
      </c>
      <c r="AD342" s="114" t="str">
        <f t="shared" ca="1" si="116"/>
        <v>3 Year, 11 Month, 2 Days</v>
      </c>
      <c r="AE342" s="114">
        <f t="shared" si="131"/>
        <v>36</v>
      </c>
      <c r="AF342" s="114">
        <f t="shared" si="132"/>
        <v>1</v>
      </c>
      <c r="AG342" s="354" t="str">
        <f t="shared" si="133"/>
        <v>CB15</v>
      </c>
      <c r="AH342" s="114">
        <f>IF(ISNA(VLOOKUP(L342,'MASTER DATA'!$A$1:$F$192,6,0)),0,VLOOKUP(L342,'MASTER DATA'!$A$1:$F$192,6,0))*AE342</f>
        <v>576</v>
      </c>
      <c r="AI342" s="354" t="str">
        <f>VLOOKUP($D342,'warehouse mapping'!$AN$7:$AO$17,2,0)</f>
        <v>Aktif</v>
      </c>
      <c r="AJ342" s="114">
        <f t="shared" si="134"/>
        <v>0</v>
      </c>
      <c r="AK342" s="354" t="str">
        <f t="shared" si="135"/>
        <v/>
      </c>
      <c r="AL342" s="354" t="s">
        <v>170</v>
      </c>
      <c r="AM342" s="354">
        <f t="shared" si="136"/>
        <v>1</v>
      </c>
      <c r="AN342" s="354" t="b">
        <f t="shared" si="137"/>
        <v>1</v>
      </c>
    </row>
    <row r="343" spans="1:40" s="354" customFormat="1">
      <c r="A343" s="354" t="str">
        <f t="shared" si="117"/>
        <v>CB15E01550070614</v>
      </c>
      <c r="B343" s="354">
        <f t="shared" si="118"/>
        <v>0</v>
      </c>
      <c r="C343" s="354">
        <f t="shared" si="119"/>
        <v>0</v>
      </c>
      <c r="D343" s="354" t="str">
        <f t="shared" si="120"/>
        <v>CB</v>
      </c>
      <c r="E343" s="354" t="str">
        <f t="shared" si="121"/>
        <v>15</v>
      </c>
      <c r="F343" s="354" t="str">
        <f t="shared" si="122"/>
        <v>E</v>
      </c>
      <c r="G343" s="355" t="str">
        <f t="shared" si="123"/>
        <v>01</v>
      </c>
      <c r="H343" s="232" t="s">
        <v>692</v>
      </c>
      <c r="I343" s="232" t="s">
        <v>3394</v>
      </c>
      <c r="J343" s="233">
        <v>46270</v>
      </c>
      <c r="K343" s="233">
        <v>47715</v>
      </c>
      <c r="L343" s="234">
        <v>550070614</v>
      </c>
      <c r="M343" s="232" t="str">
        <f>IF(ISNA(VLOOKUP(L343,'MASTER DATA'!$A$1:$B$192,2,0)),"",VLOOKUP(L343,'MASTER DATA'!$A$1:$B$192,2,0))</f>
        <v>HlxHX610W40SP_4*4L_A04W</v>
      </c>
      <c r="N343" s="234">
        <v>36</v>
      </c>
      <c r="O343" s="232">
        <f t="shared" si="124"/>
        <v>1</v>
      </c>
      <c r="P343" s="232">
        <f t="shared" si="125"/>
        <v>0</v>
      </c>
      <c r="Q343" s="232">
        <f>VLOOKUP(L343,'MASTER DATA'!$A$1:$E$192,5,0)</f>
        <v>36</v>
      </c>
      <c r="R343" s="234">
        <f>SUMIF('picking of the day'!$H$4:$H$358,WMS!H343&amp;WMS!L343,'picking of the day'!$E$4:$E$358)</f>
        <v>0</v>
      </c>
      <c r="U343" s="114">
        <f>IF(ISNA(VLOOKUP(H343,'data putaway'!$A$1:$E$530,3,0)),0,VLOOKUP(H343,'data putaway'!$A$1:$E$530,3,0))</f>
        <v>0</v>
      </c>
      <c r="V343" s="354">
        <f t="shared" si="126"/>
        <v>36</v>
      </c>
      <c r="W343" s="114">
        <f>IF(ISNA(VLOOKUP(H343,'data putaway'!$A$1:$E$530,2,0)),0,VLOOKUP(H343,'data putaway'!$A$1:$E$530,2,0))</f>
        <v>0</v>
      </c>
      <c r="X343" s="354" t="b">
        <f t="shared" si="127"/>
        <v>0</v>
      </c>
      <c r="Y343" s="354">
        <f>IF(ISNA(VLOOKUP(H343,'data putaway'!$A$1:$E$530,4,0)),0,VLOOKUP(H343,'data putaway'!$A$1:$E$530,4,0))</f>
        <v>0</v>
      </c>
      <c r="Z343" s="113">
        <f>IF(ISNA(VLOOKUP(H343,'data putaway'!$A$1:$E$530,5,0)),0,VLOOKUP(H343,'data putaway'!$A$1:$E$530,5,0))</f>
        <v>0</v>
      </c>
      <c r="AA343" s="354" t="b">
        <f t="shared" si="128"/>
        <v>0</v>
      </c>
      <c r="AB343" s="354" t="b">
        <f t="shared" si="129"/>
        <v>0</v>
      </c>
      <c r="AC343" s="356" t="str">
        <f t="shared" ca="1" si="130"/>
        <v>0 Month,  13 Days</v>
      </c>
      <c r="AD343" s="114" t="str">
        <f t="shared" ca="1" si="116"/>
        <v>3 Year, 11 Month, 2 Days</v>
      </c>
      <c r="AE343" s="114">
        <f t="shared" si="131"/>
        <v>36</v>
      </c>
      <c r="AF343" s="114">
        <f t="shared" si="132"/>
        <v>1</v>
      </c>
      <c r="AG343" s="354" t="str">
        <f t="shared" si="133"/>
        <v>CB15</v>
      </c>
      <c r="AH343" s="114">
        <f>IF(ISNA(VLOOKUP(L343,'MASTER DATA'!$A$1:$F$192,6,0)),0,VLOOKUP(L343,'MASTER DATA'!$A$1:$F$192,6,0))*AE343</f>
        <v>576</v>
      </c>
      <c r="AI343" s="354" t="str">
        <f>VLOOKUP($D343,'warehouse mapping'!$AN$7:$AO$17,2,0)</f>
        <v>Aktif</v>
      </c>
      <c r="AJ343" s="114">
        <f t="shared" si="134"/>
        <v>0</v>
      </c>
      <c r="AK343" s="354" t="str">
        <f t="shared" si="135"/>
        <v/>
      </c>
      <c r="AL343" s="354" t="s">
        <v>170</v>
      </c>
      <c r="AM343" s="354">
        <f t="shared" si="136"/>
        <v>1</v>
      </c>
      <c r="AN343" s="354" t="b">
        <f t="shared" si="137"/>
        <v>1</v>
      </c>
    </row>
    <row r="344" spans="1:40" s="354" customFormat="1">
      <c r="A344" s="354" t="str">
        <f t="shared" si="117"/>
        <v>CB15E02550071396</v>
      </c>
      <c r="B344" s="354">
        <f t="shared" si="118"/>
        <v>0</v>
      </c>
      <c r="C344" s="354">
        <f t="shared" si="119"/>
        <v>0</v>
      </c>
      <c r="D344" s="354" t="str">
        <f t="shared" si="120"/>
        <v>CB</v>
      </c>
      <c r="E344" s="354" t="str">
        <f t="shared" si="121"/>
        <v>15</v>
      </c>
      <c r="F344" s="354" t="str">
        <f t="shared" si="122"/>
        <v>E</v>
      </c>
      <c r="G344" s="355" t="str">
        <f t="shared" si="123"/>
        <v>02</v>
      </c>
      <c r="H344" s="232" t="s">
        <v>693</v>
      </c>
      <c r="I344" s="232" t="s">
        <v>3316</v>
      </c>
      <c r="J344" s="233">
        <v>46262</v>
      </c>
      <c r="K344" s="233">
        <v>47714</v>
      </c>
      <c r="L344" s="234">
        <v>550071396</v>
      </c>
      <c r="M344" s="232" t="str">
        <f>IF(ISNA(VLOOKUP(L344,'MASTER DATA'!$A$1:$B$192,2,0)),"",VLOOKUP(L344,'MASTER DATA'!$A$1:$B$192,2,0))</f>
        <v>HelixHX515W40SNCF_12*1L_A04W</v>
      </c>
      <c r="N344" s="232">
        <v>44</v>
      </c>
      <c r="O344" s="232">
        <f t="shared" si="124"/>
        <v>1</v>
      </c>
      <c r="P344" s="232">
        <f t="shared" si="125"/>
        <v>0</v>
      </c>
      <c r="Q344" s="232">
        <f>VLOOKUP(L344,'MASTER DATA'!$A$1:$E$192,5,0)</f>
        <v>44</v>
      </c>
      <c r="R344" s="234">
        <f>SUMIF('picking of the day'!$H$4:$H$358,WMS!H344&amp;WMS!L344,'picking of the day'!$E$4:$E$358)</f>
        <v>0</v>
      </c>
      <c r="U344" s="114">
        <f>IF(ISNA(VLOOKUP(H344,'data putaway'!$A$1:$E$530,3,0)),0,VLOOKUP(H344,'data putaway'!$A$1:$E$530,3,0))</f>
        <v>0</v>
      </c>
      <c r="V344" s="354">
        <f t="shared" si="126"/>
        <v>44</v>
      </c>
      <c r="W344" s="114">
        <f>IF(ISNA(VLOOKUP(H344,'data putaway'!$A$1:$E$530,2,0)),0,VLOOKUP(H344,'data putaway'!$A$1:$E$530,2,0))</f>
        <v>0</v>
      </c>
      <c r="X344" s="354" t="b">
        <f t="shared" si="127"/>
        <v>0</v>
      </c>
      <c r="Y344" s="354">
        <f>IF(ISNA(VLOOKUP(H344,'data putaway'!$A$1:$E$530,4,0)),0,VLOOKUP(H344,'data putaway'!$A$1:$E$530,4,0))</f>
        <v>0</v>
      </c>
      <c r="Z344" s="113">
        <f>IF(ISNA(VLOOKUP(H344,'data putaway'!$A$1:$E$530,5,0)),0,VLOOKUP(H344,'data putaway'!$A$1:$E$530,5,0))</f>
        <v>0</v>
      </c>
      <c r="AA344" s="354" t="b">
        <f t="shared" si="128"/>
        <v>0</v>
      </c>
      <c r="AB344" s="354" t="b">
        <f t="shared" si="129"/>
        <v>0</v>
      </c>
      <c r="AC344" s="356" t="str">
        <f t="shared" ca="1" si="130"/>
        <v>0 Month,  21 Days</v>
      </c>
      <c r="AD344" s="114" t="str">
        <f t="shared" ca="1" si="116"/>
        <v>3 Year, 11 Month, 1 Days</v>
      </c>
      <c r="AE344" s="114">
        <f t="shared" si="131"/>
        <v>44</v>
      </c>
      <c r="AF344" s="114">
        <f t="shared" si="132"/>
        <v>1</v>
      </c>
      <c r="AG344" s="354" t="str">
        <f t="shared" si="133"/>
        <v>CB15</v>
      </c>
      <c r="AH344" s="114">
        <f>IF(ISNA(VLOOKUP(L344,'MASTER DATA'!$A$1:$F$192,6,0)),0,VLOOKUP(L344,'MASTER DATA'!$A$1:$F$192,6,0))*AE344</f>
        <v>528</v>
      </c>
      <c r="AI344" s="354" t="str">
        <f>VLOOKUP($D344,'warehouse mapping'!$AN$7:$AO$17,2,0)</f>
        <v>Aktif</v>
      </c>
      <c r="AJ344" s="114">
        <f t="shared" si="134"/>
        <v>0</v>
      </c>
      <c r="AK344" s="354" t="str">
        <f t="shared" si="135"/>
        <v/>
      </c>
      <c r="AL344" s="354" t="s">
        <v>170</v>
      </c>
      <c r="AM344" s="354">
        <f t="shared" si="136"/>
        <v>1</v>
      </c>
      <c r="AN344" s="354" t="b">
        <f t="shared" si="137"/>
        <v>1</v>
      </c>
    </row>
    <row r="345" spans="1:40" s="354" customFormat="1">
      <c r="A345" s="354" t="str">
        <f t="shared" si="117"/>
        <v>CB16A01550036050</v>
      </c>
      <c r="B345" s="354">
        <f t="shared" si="118"/>
        <v>0</v>
      </c>
      <c r="C345" s="354">
        <f t="shared" si="119"/>
        <v>0</v>
      </c>
      <c r="D345" s="354" t="str">
        <f t="shared" si="120"/>
        <v>CB</v>
      </c>
      <c r="E345" s="354" t="str">
        <f t="shared" si="121"/>
        <v>16</v>
      </c>
      <c r="F345" s="354" t="str">
        <f t="shared" si="122"/>
        <v>A</v>
      </c>
      <c r="G345" s="355" t="str">
        <f t="shared" si="123"/>
        <v>01</v>
      </c>
      <c r="H345" s="232" t="s">
        <v>694</v>
      </c>
      <c r="I345" s="232" t="s">
        <v>3515</v>
      </c>
      <c r="J345" s="233">
        <v>46272</v>
      </c>
      <c r="K345" s="233">
        <v>47700</v>
      </c>
      <c r="L345" s="234">
        <v>550036050</v>
      </c>
      <c r="M345" s="232" t="str">
        <f>IF(ISNA(VLOOKUP(L345,'MASTER DATA'!$A$1:$B$192,2,0)),"",VLOOKUP(L345,'MASTER DATA'!$A$1:$B$192,2,0))</f>
        <v>Mysella S5 N 40_1*209L_A227</v>
      </c>
      <c r="N345" s="232">
        <v>3</v>
      </c>
      <c r="O345" s="232">
        <f t="shared" si="124"/>
        <v>0</v>
      </c>
      <c r="P345" s="232">
        <f t="shared" si="125"/>
        <v>3</v>
      </c>
      <c r="Q345" s="232">
        <f>VLOOKUP(L345,'MASTER DATA'!$A$1:$E$192,5,0)</f>
        <v>4</v>
      </c>
      <c r="R345" s="234">
        <f>SUMIF('picking of the day'!$H$4:$H$358,WMS!H345&amp;WMS!L345,'picking of the day'!$E$4:$E$358)</f>
        <v>0</v>
      </c>
      <c r="U345" s="114">
        <f>IF(ISNA(VLOOKUP(H345,'data putaway'!$A$1:$E$530,3,0)),0,VLOOKUP(H345,'data putaway'!$A$1:$E$530,3,0))</f>
        <v>0</v>
      </c>
      <c r="V345" s="354">
        <f t="shared" si="126"/>
        <v>3</v>
      </c>
      <c r="W345" s="114">
        <f>IF(ISNA(VLOOKUP(H345,'data putaway'!$A$1:$E$530,2,0)),0,VLOOKUP(H345,'data putaway'!$A$1:$E$530,2,0))</f>
        <v>0</v>
      </c>
      <c r="X345" s="354" t="b">
        <f t="shared" si="127"/>
        <v>0</v>
      </c>
      <c r="Y345" s="354">
        <f>IF(ISNA(VLOOKUP(H345,'data putaway'!$A$1:$E$530,4,0)),0,VLOOKUP(H345,'data putaway'!$A$1:$E$530,4,0))</f>
        <v>0</v>
      </c>
      <c r="Z345" s="113">
        <f>IF(ISNA(VLOOKUP(H345,'data putaway'!$A$1:$E$530,5,0)),0,VLOOKUP(H345,'data putaway'!$A$1:$E$530,5,0))</f>
        <v>0</v>
      </c>
      <c r="AA345" s="354" t="b">
        <f t="shared" si="128"/>
        <v>0</v>
      </c>
      <c r="AB345" s="354" t="b">
        <f t="shared" si="129"/>
        <v>0</v>
      </c>
      <c r="AC345" s="356" t="str">
        <f t="shared" ca="1" si="130"/>
        <v>0 Month,  11 Days</v>
      </c>
      <c r="AD345" s="114" t="str">
        <f t="shared" ca="1" si="116"/>
        <v>3 Year, 10 Month, 18 Days</v>
      </c>
      <c r="AE345" s="114">
        <f t="shared" si="131"/>
        <v>3</v>
      </c>
      <c r="AF345" s="114">
        <f t="shared" si="132"/>
        <v>1</v>
      </c>
      <c r="AG345" s="354" t="str">
        <f t="shared" si="133"/>
        <v>CB16</v>
      </c>
      <c r="AH345" s="114">
        <f>IF(ISNA(VLOOKUP(L345,'MASTER DATA'!$A$1:$F$192,6,0)),0,VLOOKUP(L345,'MASTER DATA'!$A$1:$F$192,6,0))*AE345</f>
        <v>627</v>
      </c>
      <c r="AI345" s="354" t="str">
        <f>VLOOKUP($D345,'warehouse mapping'!$AN$7:$AO$17,2,0)</f>
        <v>Aktif</v>
      </c>
      <c r="AJ345" s="114">
        <f t="shared" si="134"/>
        <v>0</v>
      </c>
      <c r="AK345" s="354" t="str">
        <f t="shared" si="135"/>
        <v/>
      </c>
      <c r="AL345" s="354" t="s">
        <v>3206</v>
      </c>
      <c r="AM345" s="354">
        <f t="shared" si="136"/>
        <v>1</v>
      </c>
      <c r="AN345" s="354" t="b">
        <f t="shared" si="137"/>
        <v>1</v>
      </c>
    </row>
    <row r="346" spans="1:40" s="354" customFormat="1">
      <c r="A346" s="354" t="str">
        <f t="shared" si="117"/>
        <v>CB16A02550036050</v>
      </c>
      <c r="B346" s="354">
        <f t="shared" si="118"/>
        <v>0</v>
      </c>
      <c r="C346" s="354">
        <f t="shared" si="119"/>
        <v>0</v>
      </c>
      <c r="D346" s="354" t="str">
        <f t="shared" si="120"/>
        <v>CB</v>
      </c>
      <c r="E346" s="354" t="str">
        <f t="shared" si="121"/>
        <v>16</v>
      </c>
      <c r="F346" s="354" t="str">
        <f t="shared" si="122"/>
        <v>A</v>
      </c>
      <c r="G346" s="355" t="str">
        <f t="shared" si="123"/>
        <v>02</v>
      </c>
      <c r="H346" s="232" t="s">
        <v>695</v>
      </c>
      <c r="I346" s="232" t="s">
        <v>3515</v>
      </c>
      <c r="J346" s="233">
        <v>46272</v>
      </c>
      <c r="K346" s="233">
        <v>47700</v>
      </c>
      <c r="L346" s="234">
        <v>550036050</v>
      </c>
      <c r="M346" s="232" t="str">
        <f>IF(ISNA(VLOOKUP(L346,'MASTER DATA'!$A$1:$B$192,2,0)),"",VLOOKUP(L346,'MASTER DATA'!$A$1:$B$192,2,0))</f>
        <v>Mysella S5 N 40_1*209L_A227</v>
      </c>
      <c r="N346" s="232">
        <v>4</v>
      </c>
      <c r="O346" s="232">
        <f t="shared" si="124"/>
        <v>1</v>
      </c>
      <c r="P346" s="232">
        <f t="shared" si="125"/>
        <v>0</v>
      </c>
      <c r="Q346" s="232">
        <f>VLOOKUP(L346,'MASTER DATA'!$A$1:$E$192,5,0)</f>
        <v>4</v>
      </c>
      <c r="R346" s="234">
        <f>SUMIF('picking of the day'!$H$4:$H$358,WMS!H346&amp;WMS!L346,'picking of the day'!$E$4:$E$358)</f>
        <v>0</v>
      </c>
      <c r="U346" s="114">
        <f>IF(ISNA(VLOOKUP(H346,'data putaway'!$A$1:$E$530,3,0)),0,VLOOKUP(H346,'data putaway'!$A$1:$E$530,3,0))</f>
        <v>0</v>
      </c>
      <c r="V346" s="354">
        <f t="shared" si="126"/>
        <v>4</v>
      </c>
      <c r="W346" s="114">
        <f>IF(ISNA(VLOOKUP(H346,'data putaway'!$A$1:$E$530,2,0)),0,VLOOKUP(H346,'data putaway'!$A$1:$E$530,2,0))</f>
        <v>0</v>
      </c>
      <c r="X346" s="354" t="b">
        <f t="shared" si="127"/>
        <v>0</v>
      </c>
      <c r="Y346" s="354">
        <f>IF(ISNA(VLOOKUP(H346,'data putaway'!$A$1:$E$530,4,0)),0,VLOOKUP(H346,'data putaway'!$A$1:$E$530,4,0))</f>
        <v>0</v>
      </c>
      <c r="Z346" s="113">
        <f>IF(ISNA(VLOOKUP(H346,'data putaway'!$A$1:$E$530,5,0)),0,VLOOKUP(H346,'data putaway'!$A$1:$E$530,5,0))</f>
        <v>0</v>
      </c>
      <c r="AA346" s="354" t="b">
        <f t="shared" si="128"/>
        <v>0</v>
      </c>
      <c r="AB346" s="354" t="b">
        <f t="shared" si="129"/>
        <v>0</v>
      </c>
      <c r="AC346" s="356" t="str">
        <f t="shared" ca="1" si="130"/>
        <v>0 Month,  11 Days</v>
      </c>
      <c r="AD346" s="114" t="str">
        <f t="shared" ref="AD346:AD409" ca="1" si="138">IF(K346="","",DATEDIF(NOW(),K346,"y")&amp;" Year"&amp;", "&amp;DATEDIF(NOW(),K346,"ym")&amp;" Month"&amp;", "&amp;DATEDIF(NOW(),K346,"md")&amp;" Days")</f>
        <v>3 Year, 10 Month, 18 Days</v>
      </c>
      <c r="AE346" s="114">
        <f t="shared" si="131"/>
        <v>4</v>
      </c>
      <c r="AF346" s="114">
        <f t="shared" si="132"/>
        <v>1</v>
      </c>
      <c r="AG346" s="354" t="str">
        <f t="shared" si="133"/>
        <v>CB16</v>
      </c>
      <c r="AH346" s="114">
        <f>IF(ISNA(VLOOKUP(L346,'MASTER DATA'!$A$1:$F$192,6,0)),0,VLOOKUP(L346,'MASTER DATA'!$A$1:$F$192,6,0))*AE346</f>
        <v>836</v>
      </c>
      <c r="AI346" s="354" t="str">
        <f>VLOOKUP($D346,'warehouse mapping'!$AN$7:$AO$17,2,0)</f>
        <v>Aktif</v>
      </c>
      <c r="AJ346" s="114">
        <f t="shared" si="134"/>
        <v>0</v>
      </c>
      <c r="AK346" s="354" t="str">
        <f t="shared" si="135"/>
        <v/>
      </c>
      <c r="AL346" s="354" t="s">
        <v>3025</v>
      </c>
      <c r="AM346" s="354">
        <f t="shared" si="136"/>
        <v>1</v>
      </c>
      <c r="AN346" s="354" t="b">
        <f t="shared" si="137"/>
        <v>1</v>
      </c>
    </row>
    <row r="347" spans="1:40" s="354" customFormat="1">
      <c r="A347" s="354" t="str">
        <f t="shared" si="117"/>
        <v>CB16B01550062285</v>
      </c>
      <c r="B347" s="354">
        <f t="shared" si="118"/>
        <v>0</v>
      </c>
      <c r="C347" s="354">
        <f t="shared" si="119"/>
        <v>0</v>
      </c>
      <c r="D347" s="354" t="str">
        <f t="shared" si="120"/>
        <v>CB</v>
      </c>
      <c r="E347" s="354" t="str">
        <f t="shared" si="121"/>
        <v>16</v>
      </c>
      <c r="F347" s="354" t="str">
        <f t="shared" si="122"/>
        <v>B</v>
      </c>
      <c r="G347" s="355" t="str">
        <f t="shared" si="123"/>
        <v>01</v>
      </c>
      <c r="H347" s="232" t="s">
        <v>696</v>
      </c>
      <c r="I347" s="232">
        <v>12626162</v>
      </c>
      <c r="J347" s="233">
        <v>46123</v>
      </c>
      <c r="K347" s="233">
        <v>47564</v>
      </c>
      <c r="L347" s="234">
        <v>550062285</v>
      </c>
      <c r="M347" s="232" t="str">
        <f>IF(ISNA(VLOOKUP(L347,'MASTER DATA'!$A$1:$B$192,2,0)),"",VLOOKUP(L347,'MASTER DATA'!$A$1:$B$192,2,0))</f>
        <v>Gadus S3 V460DM 2_1*770kg_A227</v>
      </c>
      <c r="N347" s="232">
        <v>1</v>
      </c>
      <c r="O347" s="232">
        <f t="shared" si="124"/>
        <v>1</v>
      </c>
      <c r="P347" s="232">
        <f t="shared" si="125"/>
        <v>0</v>
      </c>
      <c r="Q347" s="232">
        <f>VLOOKUP(L347,'MASTER DATA'!$A$1:$E$192,5,0)</f>
        <v>1</v>
      </c>
      <c r="R347" s="234">
        <f>SUMIF('picking of the day'!$H$4:$H$358,WMS!H347&amp;WMS!L347,'picking of the day'!$E$4:$E$358)</f>
        <v>0</v>
      </c>
      <c r="U347" s="114">
        <f>IF(ISNA(VLOOKUP(H347,'data putaway'!$A$1:$E$530,3,0)),0,VLOOKUP(H347,'data putaway'!$A$1:$E$530,3,0))</f>
        <v>0</v>
      </c>
      <c r="V347" s="354">
        <f t="shared" si="126"/>
        <v>1</v>
      </c>
      <c r="W347" s="114">
        <f>IF(ISNA(VLOOKUP(H347,'data putaway'!$A$1:$E$530,2,0)),0,VLOOKUP(H347,'data putaway'!$A$1:$E$530,2,0))</f>
        <v>0</v>
      </c>
      <c r="X347" s="354" t="b">
        <f t="shared" si="127"/>
        <v>0</v>
      </c>
      <c r="Y347" s="354">
        <f>IF(ISNA(VLOOKUP(H347,'data putaway'!$A$1:$E$530,4,0)),0,VLOOKUP(H347,'data putaway'!$A$1:$E$530,4,0))</f>
        <v>0</v>
      </c>
      <c r="Z347" s="113">
        <f>IF(ISNA(VLOOKUP(H347,'data putaway'!$A$1:$E$530,5,0)),0,VLOOKUP(H347,'data putaway'!$A$1:$E$530,5,0))</f>
        <v>0</v>
      </c>
      <c r="AA347" s="354" t="b">
        <f t="shared" si="128"/>
        <v>0</v>
      </c>
      <c r="AB347" s="354" t="b">
        <f t="shared" si="129"/>
        <v>0</v>
      </c>
      <c r="AC347" s="356" t="str">
        <f t="shared" ca="1" si="130"/>
        <v>5 Month,  7 Days</v>
      </c>
      <c r="AD347" s="114" t="str">
        <f t="shared" ca="1" si="138"/>
        <v>3 Year, 6 Month, 4 Days</v>
      </c>
      <c r="AE347" s="114">
        <f t="shared" si="131"/>
        <v>1</v>
      </c>
      <c r="AF347" s="114">
        <f t="shared" si="132"/>
        <v>1</v>
      </c>
      <c r="AG347" s="354" t="str">
        <f t="shared" si="133"/>
        <v>CB16</v>
      </c>
      <c r="AH347" s="114">
        <f>IF(ISNA(VLOOKUP(L347,'MASTER DATA'!$A$1:$F$192,6,0)),0,VLOOKUP(L347,'MASTER DATA'!$A$1:$F$192,6,0))*AE347</f>
        <v>770</v>
      </c>
      <c r="AI347" s="354" t="str">
        <f>VLOOKUP($D347,'warehouse mapping'!$AN$7:$AO$17,2,0)</f>
        <v>Aktif</v>
      </c>
      <c r="AJ347" s="114">
        <f t="shared" si="134"/>
        <v>0</v>
      </c>
      <c r="AK347" s="354" t="str">
        <f t="shared" si="135"/>
        <v/>
      </c>
      <c r="AL347" s="354" t="s">
        <v>3205</v>
      </c>
      <c r="AM347" s="354">
        <f t="shared" si="136"/>
        <v>1</v>
      </c>
      <c r="AN347" s="354" t="b">
        <f t="shared" si="137"/>
        <v>1</v>
      </c>
    </row>
    <row r="348" spans="1:40" s="354" customFormat="1">
      <c r="A348" s="354" t="str">
        <f t="shared" si="117"/>
        <v>CB16B02550062285</v>
      </c>
      <c r="B348" s="354">
        <f t="shared" si="118"/>
        <v>0</v>
      </c>
      <c r="C348" s="354">
        <f t="shared" si="119"/>
        <v>0</v>
      </c>
      <c r="D348" s="354" t="str">
        <f t="shared" si="120"/>
        <v>CB</v>
      </c>
      <c r="E348" s="354" t="str">
        <f t="shared" si="121"/>
        <v>16</v>
      </c>
      <c r="F348" s="354" t="str">
        <f t="shared" si="122"/>
        <v>B</v>
      </c>
      <c r="G348" s="355" t="str">
        <f t="shared" si="123"/>
        <v>02</v>
      </c>
      <c r="H348" s="232" t="s">
        <v>697</v>
      </c>
      <c r="I348" s="232">
        <v>12626162</v>
      </c>
      <c r="J348" s="233">
        <v>46123</v>
      </c>
      <c r="K348" s="233">
        <v>47564</v>
      </c>
      <c r="L348" s="234">
        <v>550062285</v>
      </c>
      <c r="M348" s="232" t="str">
        <f>IF(ISNA(VLOOKUP(L348,'MASTER DATA'!$A$1:$B$192,2,0)),"",VLOOKUP(L348,'MASTER DATA'!$A$1:$B$192,2,0))</f>
        <v>Gadus S3 V460DM 2_1*770kg_A227</v>
      </c>
      <c r="N348" s="232">
        <v>1</v>
      </c>
      <c r="O348" s="232">
        <f t="shared" si="124"/>
        <v>1</v>
      </c>
      <c r="P348" s="232">
        <f t="shared" si="125"/>
        <v>0</v>
      </c>
      <c r="Q348" s="232">
        <f>VLOOKUP(L348,'MASTER DATA'!$A$1:$E$192,5,0)</f>
        <v>1</v>
      </c>
      <c r="R348" s="234">
        <f>SUMIF('picking of the day'!$H$4:$H$358,WMS!H348&amp;WMS!L348,'picking of the day'!$E$4:$E$358)</f>
        <v>0</v>
      </c>
      <c r="U348" s="114">
        <f>IF(ISNA(VLOOKUP(H348,'data putaway'!$A$1:$E$530,3,0)),0,VLOOKUP(H348,'data putaway'!$A$1:$E$530,3,0))</f>
        <v>0</v>
      </c>
      <c r="V348" s="354">
        <f t="shared" si="126"/>
        <v>1</v>
      </c>
      <c r="W348" s="114">
        <f>IF(ISNA(VLOOKUP(H348,'data putaway'!$A$1:$E$530,2,0)),0,VLOOKUP(H348,'data putaway'!$A$1:$E$530,2,0))</f>
        <v>0</v>
      </c>
      <c r="X348" s="354" t="b">
        <f t="shared" si="127"/>
        <v>0</v>
      </c>
      <c r="Y348" s="354">
        <f>IF(ISNA(VLOOKUP(H348,'data putaway'!$A$1:$E$530,4,0)),0,VLOOKUP(H348,'data putaway'!$A$1:$E$530,4,0))</f>
        <v>0</v>
      </c>
      <c r="Z348" s="113">
        <f>IF(ISNA(VLOOKUP(H348,'data putaway'!$A$1:$E$530,5,0)),0,VLOOKUP(H348,'data putaway'!$A$1:$E$530,5,0))</f>
        <v>0</v>
      </c>
      <c r="AA348" s="354" t="b">
        <f t="shared" si="128"/>
        <v>0</v>
      </c>
      <c r="AB348" s="354" t="b">
        <f t="shared" si="129"/>
        <v>0</v>
      </c>
      <c r="AC348" s="356" t="str">
        <f t="shared" ca="1" si="130"/>
        <v>5 Month,  7 Days</v>
      </c>
      <c r="AD348" s="114" t="str">
        <f t="shared" ca="1" si="138"/>
        <v>3 Year, 6 Month, 4 Days</v>
      </c>
      <c r="AE348" s="114">
        <f t="shared" si="131"/>
        <v>1</v>
      </c>
      <c r="AF348" s="114">
        <f t="shared" si="132"/>
        <v>1</v>
      </c>
      <c r="AG348" s="354" t="str">
        <f t="shared" si="133"/>
        <v>CB16</v>
      </c>
      <c r="AH348" s="114">
        <f>IF(ISNA(VLOOKUP(L348,'MASTER DATA'!$A$1:$F$192,6,0)),0,VLOOKUP(L348,'MASTER DATA'!$A$1:$F$192,6,0))*AE348</f>
        <v>770</v>
      </c>
      <c r="AI348" s="354" t="str">
        <f>VLOOKUP($D348,'warehouse mapping'!$AN$7:$AO$17,2,0)</f>
        <v>Aktif</v>
      </c>
      <c r="AJ348" s="114">
        <f t="shared" si="134"/>
        <v>0</v>
      </c>
      <c r="AK348" s="354" t="str">
        <f t="shared" si="135"/>
        <v/>
      </c>
      <c r="AL348" s="354" t="s">
        <v>3205</v>
      </c>
      <c r="AM348" s="354">
        <f t="shared" si="136"/>
        <v>1</v>
      </c>
      <c r="AN348" s="354" t="b">
        <f t="shared" si="137"/>
        <v>1</v>
      </c>
    </row>
    <row r="349" spans="1:40" s="354" customFormat="1">
      <c r="A349" s="354" t="str">
        <f t="shared" si="117"/>
        <v>CB16C01550070614</v>
      </c>
      <c r="B349" s="354">
        <f t="shared" si="118"/>
        <v>0</v>
      </c>
      <c r="C349" s="354">
        <f t="shared" si="119"/>
        <v>0</v>
      </c>
      <c r="D349" s="354" t="str">
        <f t="shared" si="120"/>
        <v>CB</v>
      </c>
      <c r="E349" s="354" t="str">
        <f t="shared" si="121"/>
        <v>16</v>
      </c>
      <c r="F349" s="354" t="str">
        <f t="shared" si="122"/>
        <v>C</v>
      </c>
      <c r="G349" s="355" t="str">
        <f t="shared" si="123"/>
        <v>01</v>
      </c>
      <c r="H349" s="232" t="s">
        <v>698</v>
      </c>
      <c r="I349" s="232" t="s">
        <v>3394</v>
      </c>
      <c r="J349" s="233">
        <v>46270</v>
      </c>
      <c r="K349" s="233">
        <v>47715</v>
      </c>
      <c r="L349" s="234">
        <v>550070614</v>
      </c>
      <c r="M349" s="232" t="str">
        <f>IF(ISNA(VLOOKUP(L349,'MASTER DATA'!$A$1:$B$192,2,0)),"",VLOOKUP(L349,'MASTER DATA'!$A$1:$B$192,2,0))</f>
        <v>HlxHX610W40SP_4*4L_A04W</v>
      </c>
      <c r="N349" s="234">
        <v>36</v>
      </c>
      <c r="O349" s="232">
        <f t="shared" si="124"/>
        <v>1</v>
      </c>
      <c r="P349" s="232">
        <f t="shared" si="125"/>
        <v>0</v>
      </c>
      <c r="Q349" s="232">
        <f>VLOOKUP(L349,'MASTER DATA'!$A$1:$E$192,5,0)</f>
        <v>36</v>
      </c>
      <c r="R349" s="234">
        <f>SUMIF('picking of the day'!$H$4:$H$358,WMS!H349&amp;WMS!L349,'picking of the day'!$E$4:$E$358)</f>
        <v>0</v>
      </c>
      <c r="U349" s="114">
        <f>IF(ISNA(VLOOKUP(H349,'data putaway'!$A$1:$E$530,3,0)),0,VLOOKUP(H349,'data putaway'!$A$1:$E$530,3,0))</f>
        <v>0</v>
      </c>
      <c r="V349" s="354">
        <f t="shared" si="126"/>
        <v>36</v>
      </c>
      <c r="W349" s="114">
        <f>IF(ISNA(VLOOKUP(H349,'data putaway'!$A$1:$E$530,2,0)),0,VLOOKUP(H349,'data putaway'!$A$1:$E$530,2,0))</f>
        <v>0</v>
      </c>
      <c r="X349" s="354" t="b">
        <f t="shared" si="127"/>
        <v>0</v>
      </c>
      <c r="Y349" s="354">
        <f>IF(ISNA(VLOOKUP(H349,'data putaway'!$A$1:$E$530,4,0)),0,VLOOKUP(H349,'data putaway'!$A$1:$E$530,4,0))</f>
        <v>0</v>
      </c>
      <c r="Z349" s="113">
        <f>IF(ISNA(VLOOKUP(H349,'data putaway'!$A$1:$E$530,5,0)),0,VLOOKUP(H349,'data putaway'!$A$1:$E$530,5,0))</f>
        <v>0</v>
      </c>
      <c r="AA349" s="354" t="b">
        <f t="shared" si="128"/>
        <v>0</v>
      </c>
      <c r="AB349" s="354" t="b">
        <f t="shared" si="129"/>
        <v>0</v>
      </c>
      <c r="AC349" s="356" t="str">
        <f t="shared" ca="1" si="130"/>
        <v>0 Month,  13 Days</v>
      </c>
      <c r="AD349" s="114" t="str">
        <f t="shared" ca="1" si="138"/>
        <v>3 Year, 11 Month, 2 Days</v>
      </c>
      <c r="AE349" s="114">
        <f t="shared" si="131"/>
        <v>36</v>
      </c>
      <c r="AF349" s="114">
        <f t="shared" si="132"/>
        <v>1</v>
      </c>
      <c r="AG349" s="354" t="str">
        <f t="shared" si="133"/>
        <v>CB16</v>
      </c>
      <c r="AH349" s="114">
        <f>IF(ISNA(VLOOKUP(L349,'MASTER DATA'!$A$1:$F$192,6,0)),0,VLOOKUP(L349,'MASTER DATA'!$A$1:$F$192,6,0))*AE349</f>
        <v>576</v>
      </c>
      <c r="AI349" s="354" t="str">
        <f>VLOOKUP($D349,'warehouse mapping'!$AN$7:$AO$17,2,0)</f>
        <v>Aktif</v>
      </c>
      <c r="AJ349" s="114">
        <f t="shared" si="134"/>
        <v>0</v>
      </c>
      <c r="AK349" s="354" t="str">
        <f t="shared" si="135"/>
        <v/>
      </c>
      <c r="AL349" s="354" t="s">
        <v>170</v>
      </c>
      <c r="AM349" s="354">
        <f t="shared" si="136"/>
        <v>1</v>
      </c>
      <c r="AN349" s="354" t="b">
        <f t="shared" si="137"/>
        <v>1</v>
      </c>
    </row>
    <row r="350" spans="1:40" s="354" customFormat="1">
      <c r="A350" s="354" t="str">
        <f t="shared" si="117"/>
        <v>CB16C02550070614</v>
      </c>
      <c r="B350" s="354">
        <f t="shared" si="118"/>
        <v>0</v>
      </c>
      <c r="C350" s="354">
        <f t="shared" si="119"/>
        <v>0</v>
      </c>
      <c r="D350" s="354" t="str">
        <f t="shared" si="120"/>
        <v>CB</v>
      </c>
      <c r="E350" s="354" t="str">
        <f t="shared" si="121"/>
        <v>16</v>
      </c>
      <c r="F350" s="354" t="str">
        <f t="shared" si="122"/>
        <v>C</v>
      </c>
      <c r="G350" s="355" t="str">
        <f t="shared" si="123"/>
        <v>02</v>
      </c>
      <c r="H350" s="232" t="s">
        <v>699</v>
      </c>
      <c r="I350" s="232" t="s">
        <v>3394</v>
      </c>
      <c r="J350" s="233">
        <v>46270</v>
      </c>
      <c r="K350" s="233">
        <v>47715</v>
      </c>
      <c r="L350" s="234">
        <v>550070614</v>
      </c>
      <c r="M350" s="232" t="str">
        <f>IF(ISNA(VLOOKUP(L350,'MASTER DATA'!$A$1:$B$192,2,0)),"",VLOOKUP(L350,'MASTER DATA'!$A$1:$B$192,2,0))</f>
        <v>HlxHX610W40SP_4*4L_A04W</v>
      </c>
      <c r="N350" s="234">
        <v>36</v>
      </c>
      <c r="O350" s="232">
        <f t="shared" si="124"/>
        <v>1</v>
      </c>
      <c r="P350" s="232">
        <f t="shared" si="125"/>
        <v>0</v>
      </c>
      <c r="Q350" s="232">
        <f>VLOOKUP(L350,'MASTER DATA'!$A$1:$E$192,5,0)</f>
        <v>36</v>
      </c>
      <c r="R350" s="234">
        <f>SUMIF('picking of the day'!$H$4:$H$358,WMS!H350&amp;WMS!L350,'picking of the day'!$E$4:$E$358)</f>
        <v>0</v>
      </c>
      <c r="U350" s="114">
        <f>IF(ISNA(VLOOKUP(H350,'data putaway'!$A$1:$E$530,3,0)),0,VLOOKUP(H350,'data putaway'!$A$1:$E$530,3,0))</f>
        <v>0</v>
      </c>
      <c r="V350" s="354">
        <f t="shared" si="126"/>
        <v>36</v>
      </c>
      <c r="W350" s="114">
        <f>IF(ISNA(VLOOKUP(H350,'data putaway'!$A$1:$E$530,2,0)),0,VLOOKUP(H350,'data putaway'!$A$1:$E$530,2,0))</f>
        <v>0</v>
      </c>
      <c r="X350" s="354" t="b">
        <f t="shared" si="127"/>
        <v>0</v>
      </c>
      <c r="Y350" s="354">
        <f>IF(ISNA(VLOOKUP(H350,'data putaway'!$A$1:$E$530,4,0)),0,VLOOKUP(H350,'data putaway'!$A$1:$E$530,4,0))</f>
        <v>0</v>
      </c>
      <c r="Z350" s="113">
        <f>IF(ISNA(VLOOKUP(H350,'data putaway'!$A$1:$E$530,5,0)),0,VLOOKUP(H350,'data putaway'!$A$1:$E$530,5,0))</f>
        <v>0</v>
      </c>
      <c r="AA350" s="354" t="b">
        <f t="shared" si="128"/>
        <v>0</v>
      </c>
      <c r="AB350" s="354" t="b">
        <f t="shared" si="129"/>
        <v>0</v>
      </c>
      <c r="AC350" s="356" t="str">
        <f t="shared" ca="1" si="130"/>
        <v>0 Month,  13 Days</v>
      </c>
      <c r="AD350" s="114" t="str">
        <f t="shared" ca="1" si="138"/>
        <v>3 Year, 11 Month, 2 Days</v>
      </c>
      <c r="AE350" s="114">
        <f t="shared" si="131"/>
        <v>36</v>
      </c>
      <c r="AF350" s="114">
        <f t="shared" si="132"/>
        <v>1</v>
      </c>
      <c r="AG350" s="354" t="str">
        <f t="shared" si="133"/>
        <v>CB16</v>
      </c>
      <c r="AH350" s="114">
        <f>IF(ISNA(VLOOKUP(L350,'MASTER DATA'!$A$1:$F$192,6,0)),0,VLOOKUP(L350,'MASTER DATA'!$A$1:$F$192,6,0))*AE350</f>
        <v>576</v>
      </c>
      <c r="AI350" s="354" t="str">
        <f>VLOOKUP($D350,'warehouse mapping'!$AN$7:$AO$17,2,0)</f>
        <v>Aktif</v>
      </c>
      <c r="AJ350" s="114">
        <f t="shared" si="134"/>
        <v>0</v>
      </c>
      <c r="AK350" s="354" t="str">
        <f t="shared" si="135"/>
        <v/>
      </c>
      <c r="AL350" s="354" t="s">
        <v>170</v>
      </c>
      <c r="AM350" s="354">
        <f t="shared" si="136"/>
        <v>1</v>
      </c>
      <c r="AN350" s="354" t="b">
        <f t="shared" si="137"/>
        <v>1</v>
      </c>
    </row>
    <row r="351" spans="1:40" s="354" customFormat="1">
      <c r="A351" s="354" t="str">
        <f t="shared" si="117"/>
        <v>CB16D01550070614</v>
      </c>
      <c r="B351" s="354">
        <f t="shared" si="118"/>
        <v>0</v>
      </c>
      <c r="C351" s="354">
        <f t="shared" si="119"/>
        <v>0</v>
      </c>
      <c r="D351" s="354" t="str">
        <f t="shared" si="120"/>
        <v>CB</v>
      </c>
      <c r="E351" s="354" t="str">
        <f t="shared" si="121"/>
        <v>16</v>
      </c>
      <c r="F351" s="354" t="str">
        <f t="shared" si="122"/>
        <v>D</v>
      </c>
      <c r="G351" s="355" t="str">
        <f t="shared" si="123"/>
        <v>01</v>
      </c>
      <c r="H351" s="232" t="s">
        <v>700</v>
      </c>
      <c r="I351" s="232" t="s">
        <v>3394</v>
      </c>
      <c r="J351" s="233">
        <v>46270</v>
      </c>
      <c r="K351" s="233">
        <v>47715</v>
      </c>
      <c r="L351" s="234">
        <v>550070614</v>
      </c>
      <c r="M351" s="232" t="str">
        <f>IF(ISNA(VLOOKUP(L351,'MASTER DATA'!$A$1:$B$192,2,0)),"",VLOOKUP(L351,'MASTER DATA'!$A$1:$B$192,2,0))</f>
        <v>HlxHX610W40SP_4*4L_A04W</v>
      </c>
      <c r="N351" s="234">
        <v>36</v>
      </c>
      <c r="O351" s="232">
        <f t="shared" si="124"/>
        <v>1</v>
      </c>
      <c r="P351" s="232">
        <f t="shared" si="125"/>
        <v>0</v>
      </c>
      <c r="Q351" s="232">
        <f>VLOOKUP(L351,'MASTER DATA'!$A$1:$E$192,5,0)</f>
        <v>36</v>
      </c>
      <c r="R351" s="234">
        <f>SUMIF('picking of the day'!$H$4:$H$358,WMS!H351&amp;WMS!L351,'picking of the day'!$E$4:$E$358)</f>
        <v>0</v>
      </c>
      <c r="U351" s="114">
        <f>IF(ISNA(VLOOKUP(H351,'data putaway'!$A$1:$E$530,3,0)),0,VLOOKUP(H351,'data putaway'!$A$1:$E$530,3,0))</f>
        <v>0</v>
      </c>
      <c r="V351" s="354">
        <f t="shared" si="126"/>
        <v>36</v>
      </c>
      <c r="W351" s="114">
        <f>IF(ISNA(VLOOKUP(H351,'data putaway'!$A$1:$E$530,2,0)),0,VLOOKUP(H351,'data putaway'!$A$1:$E$530,2,0))</f>
        <v>0</v>
      </c>
      <c r="X351" s="354" t="b">
        <f t="shared" si="127"/>
        <v>0</v>
      </c>
      <c r="Y351" s="354">
        <f>IF(ISNA(VLOOKUP(H351,'data putaway'!$A$1:$E$530,4,0)),0,VLOOKUP(H351,'data putaway'!$A$1:$E$530,4,0))</f>
        <v>0</v>
      </c>
      <c r="Z351" s="113">
        <f>IF(ISNA(VLOOKUP(H351,'data putaway'!$A$1:$E$530,5,0)),0,VLOOKUP(H351,'data putaway'!$A$1:$E$530,5,0))</f>
        <v>0</v>
      </c>
      <c r="AA351" s="354" t="b">
        <f t="shared" si="128"/>
        <v>0</v>
      </c>
      <c r="AB351" s="354" t="b">
        <f t="shared" si="129"/>
        <v>0</v>
      </c>
      <c r="AC351" s="356" t="str">
        <f t="shared" ca="1" si="130"/>
        <v>0 Month,  13 Days</v>
      </c>
      <c r="AD351" s="114" t="str">
        <f t="shared" ca="1" si="138"/>
        <v>3 Year, 11 Month, 2 Days</v>
      </c>
      <c r="AE351" s="114">
        <f t="shared" si="131"/>
        <v>36</v>
      </c>
      <c r="AF351" s="114">
        <f t="shared" si="132"/>
        <v>1</v>
      </c>
      <c r="AG351" s="354" t="str">
        <f t="shared" si="133"/>
        <v>CB16</v>
      </c>
      <c r="AH351" s="114">
        <f>IF(ISNA(VLOOKUP(L351,'MASTER DATA'!$A$1:$F$192,6,0)),0,VLOOKUP(L351,'MASTER DATA'!$A$1:$F$192,6,0))*AE351</f>
        <v>576</v>
      </c>
      <c r="AI351" s="354" t="str">
        <f>VLOOKUP($D351,'warehouse mapping'!$AN$7:$AO$17,2,0)</f>
        <v>Aktif</v>
      </c>
      <c r="AJ351" s="114">
        <f t="shared" si="134"/>
        <v>0</v>
      </c>
      <c r="AK351" s="354" t="str">
        <f t="shared" si="135"/>
        <v/>
      </c>
      <c r="AL351" s="354" t="s">
        <v>170</v>
      </c>
      <c r="AM351" s="354">
        <f t="shared" si="136"/>
        <v>1</v>
      </c>
      <c r="AN351" s="354" t="b">
        <f t="shared" si="137"/>
        <v>1</v>
      </c>
    </row>
    <row r="352" spans="1:40" s="354" customFormat="1">
      <c r="A352" s="354" t="str">
        <f t="shared" si="117"/>
        <v>CB16D02550070614</v>
      </c>
      <c r="B352" s="354">
        <f t="shared" si="118"/>
        <v>0</v>
      </c>
      <c r="C352" s="354">
        <f t="shared" si="119"/>
        <v>0</v>
      </c>
      <c r="D352" s="354" t="str">
        <f t="shared" si="120"/>
        <v>CB</v>
      </c>
      <c r="E352" s="354" t="str">
        <f t="shared" si="121"/>
        <v>16</v>
      </c>
      <c r="F352" s="354" t="str">
        <f t="shared" si="122"/>
        <v>D</v>
      </c>
      <c r="G352" s="355" t="str">
        <f t="shared" si="123"/>
        <v>02</v>
      </c>
      <c r="H352" s="232" t="s">
        <v>701</v>
      </c>
      <c r="I352" s="232" t="s">
        <v>3394</v>
      </c>
      <c r="J352" s="233">
        <v>46270</v>
      </c>
      <c r="K352" s="233">
        <v>47715</v>
      </c>
      <c r="L352" s="234">
        <v>550070614</v>
      </c>
      <c r="M352" s="232" t="str">
        <f>IF(ISNA(VLOOKUP(L352,'MASTER DATA'!$A$1:$B$192,2,0)),"",VLOOKUP(L352,'MASTER DATA'!$A$1:$B$192,2,0))</f>
        <v>HlxHX610W40SP_4*4L_A04W</v>
      </c>
      <c r="N352" s="234">
        <v>36</v>
      </c>
      <c r="O352" s="232">
        <f t="shared" si="124"/>
        <v>1</v>
      </c>
      <c r="P352" s="232">
        <f t="shared" si="125"/>
        <v>0</v>
      </c>
      <c r="Q352" s="232">
        <f>VLOOKUP(L352,'MASTER DATA'!$A$1:$E$192,5,0)</f>
        <v>36</v>
      </c>
      <c r="R352" s="234">
        <f>SUMIF('picking of the day'!$H$4:$H$358,WMS!H352&amp;WMS!L352,'picking of the day'!$E$4:$E$358)</f>
        <v>0</v>
      </c>
      <c r="U352" s="114">
        <f>IF(ISNA(VLOOKUP(H352,'data putaway'!$A$1:$E$530,3,0)),0,VLOOKUP(H352,'data putaway'!$A$1:$E$530,3,0))</f>
        <v>0</v>
      </c>
      <c r="V352" s="354">
        <f t="shared" si="126"/>
        <v>36</v>
      </c>
      <c r="W352" s="114">
        <f>IF(ISNA(VLOOKUP(H352,'data putaway'!$A$1:$E$530,2,0)),0,VLOOKUP(H352,'data putaway'!$A$1:$E$530,2,0))</f>
        <v>0</v>
      </c>
      <c r="X352" s="354" t="b">
        <f t="shared" si="127"/>
        <v>0</v>
      </c>
      <c r="Y352" s="354">
        <f>IF(ISNA(VLOOKUP(H352,'data putaway'!$A$1:$E$530,4,0)),0,VLOOKUP(H352,'data putaway'!$A$1:$E$530,4,0))</f>
        <v>0</v>
      </c>
      <c r="Z352" s="113">
        <f>IF(ISNA(VLOOKUP(H352,'data putaway'!$A$1:$E$530,5,0)),0,VLOOKUP(H352,'data putaway'!$A$1:$E$530,5,0))</f>
        <v>0</v>
      </c>
      <c r="AA352" s="354" t="b">
        <f t="shared" si="128"/>
        <v>0</v>
      </c>
      <c r="AB352" s="354" t="b">
        <f t="shared" si="129"/>
        <v>0</v>
      </c>
      <c r="AC352" s="356" t="str">
        <f t="shared" ca="1" si="130"/>
        <v>0 Month,  13 Days</v>
      </c>
      <c r="AD352" s="114" t="str">
        <f t="shared" ca="1" si="138"/>
        <v>3 Year, 11 Month, 2 Days</v>
      </c>
      <c r="AE352" s="114">
        <f t="shared" si="131"/>
        <v>36</v>
      </c>
      <c r="AF352" s="114">
        <f t="shared" si="132"/>
        <v>1</v>
      </c>
      <c r="AG352" s="354" t="str">
        <f t="shared" si="133"/>
        <v>CB16</v>
      </c>
      <c r="AH352" s="114">
        <f>IF(ISNA(VLOOKUP(L352,'MASTER DATA'!$A$1:$F$192,6,0)),0,VLOOKUP(L352,'MASTER DATA'!$A$1:$F$192,6,0))*AE352</f>
        <v>576</v>
      </c>
      <c r="AI352" s="354" t="str">
        <f>VLOOKUP($D352,'warehouse mapping'!$AN$7:$AO$17,2,0)</f>
        <v>Aktif</v>
      </c>
      <c r="AJ352" s="114">
        <f t="shared" si="134"/>
        <v>0</v>
      </c>
      <c r="AK352" s="354" t="str">
        <f t="shared" si="135"/>
        <v/>
      </c>
      <c r="AL352" s="354" t="s">
        <v>170</v>
      </c>
      <c r="AM352" s="354">
        <f t="shared" si="136"/>
        <v>1</v>
      </c>
      <c r="AN352" s="354" t="b">
        <f t="shared" si="137"/>
        <v>1</v>
      </c>
    </row>
    <row r="353" spans="1:40" s="354" customFormat="1">
      <c r="A353" s="354" t="str">
        <f t="shared" si="117"/>
        <v>CB16E01550070614</v>
      </c>
      <c r="B353" s="354">
        <f t="shared" si="118"/>
        <v>0</v>
      </c>
      <c r="C353" s="354">
        <f t="shared" si="119"/>
        <v>0</v>
      </c>
      <c r="D353" s="354" t="str">
        <f t="shared" si="120"/>
        <v>CB</v>
      </c>
      <c r="E353" s="354" t="str">
        <f t="shared" si="121"/>
        <v>16</v>
      </c>
      <c r="F353" s="354" t="str">
        <f t="shared" si="122"/>
        <v>E</v>
      </c>
      <c r="G353" s="355" t="str">
        <f t="shared" si="123"/>
        <v>01</v>
      </c>
      <c r="H353" s="232" t="s">
        <v>702</v>
      </c>
      <c r="I353" s="232" t="s">
        <v>3394</v>
      </c>
      <c r="J353" s="233">
        <v>46270</v>
      </c>
      <c r="K353" s="233">
        <v>47715</v>
      </c>
      <c r="L353" s="234">
        <v>550070614</v>
      </c>
      <c r="M353" s="232" t="str">
        <f>IF(ISNA(VLOOKUP(L353,'MASTER DATA'!$A$1:$B$192,2,0)),"",VLOOKUP(L353,'MASTER DATA'!$A$1:$B$192,2,0))</f>
        <v>HlxHX610W40SP_4*4L_A04W</v>
      </c>
      <c r="N353" s="234">
        <v>36</v>
      </c>
      <c r="O353" s="232">
        <f t="shared" si="124"/>
        <v>1</v>
      </c>
      <c r="P353" s="232">
        <f t="shared" si="125"/>
        <v>0</v>
      </c>
      <c r="Q353" s="232">
        <f>VLOOKUP(L353,'MASTER DATA'!$A$1:$E$192,5,0)</f>
        <v>36</v>
      </c>
      <c r="R353" s="234">
        <f>SUMIF('picking of the day'!$H$4:$H$358,WMS!H353&amp;WMS!L353,'picking of the day'!$E$4:$E$358)</f>
        <v>0</v>
      </c>
      <c r="U353" s="114">
        <f>IF(ISNA(VLOOKUP(H353,'data putaway'!$A$1:$E$530,3,0)),0,VLOOKUP(H353,'data putaway'!$A$1:$E$530,3,0))</f>
        <v>0</v>
      </c>
      <c r="V353" s="354">
        <f t="shared" si="126"/>
        <v>36</v>
      </c>
      <c r="W353" s="114">
        <f>IF(ISNA(VLOOKUP(H353,'data putaway'!$A$1:$E$530,2,0)),0,VLOOKUP(H353,'data putaway'!$A$1:$E$530,2,0))</f>
        <v>0</v>
      </c>
      <c r="X353" s="354" t="b">
        <f t="shared" si="127"/>
        <v>0</v>
      </c>
      <c r="Y353" s="354">
        <f>IF(ISNA(VLOOKUP(H353,'data putaway'!$A$1:$E$530,4,0)),0,VLOOKUP(H353,'data putaway'!$A$1:$E$530,4,0))</f>
        <v>0</v>
      </c>
      <c r="Z353" s="113">
        <f>IF(ISNA(VLOOKUP(H353,'data putaway'!$A$1:$E$530,5,0)),0,VLOOKUP(H353,'data putaway'!$A$1:$E$530,5,0))</f>
        <v>0</v>
      </c>
      <c r="AA353" s="354" t="b">
        <f t="shared" si="128"/>
        <v>0</v>
      </c>
      <c r="AB353" s="354" t="b">
        <f t="shared" si="129"/>
        <v>0</v>
      </c>
      <c r="AC353" s="356" t="str">
        <f t="shared" ca="1" si="130"/>
        <v>0 Month,  13 Days</v>
      </c>
      <c r="AD353" s="114" t="str">
        <f t="shared" ca="1" si="138"/>
        <v>3 Year, 11 Month, 2 Days</v>
      </c>
      <c r="AE353" s="114">
        <f t="shared" si="131"/>
        <v>36</v>
      </c>
      <c r="AF353" s="114">
        <f t="shared" si="132"/>
        <v>1</v>
      </c>
      <c r="AG353" s="354" t="str">
        <f t="shared" si="133"/>
        <v>CB16</v>
      </c>
      <c r="AH353" s="114">
        <f>IF(ISNA(VLOOKUP(L353,'MASTER DATA'!$A$1:$F$192,6,0)),0,VLOOKUP(L353,'MASTER DATA'!$A$1:$F$192,6,0))*AE353</f>
        <v>576</v>
      </c>
      <c r="AI353" s="354" t="str">
        <f>VLOOKUP($D353,'warehouse mapping'!$AN$7:$AO$17,2,0)</f>
        <v>Aktif</v>
      </c>
      <c r="AJ353" s="114">
        <f t="shared" si="134"/>
        <v>0</v>
      </c>
      <c r="AK353" s="354" t="str">
        <f t="shared" si="135"/>
        <v/>
      </c>
      <c r="AL353" s="354" t="s">
        <v>170</v>
      </c>
      <c r="AM353" s="354">
        <f t="shared" si="136"/>
        <v>1</v>
      </c>
      <c r="AN353" s="354" t="b">
        <f t="shared" si="137"/>
        <v>1</v>
      </c>
    </row>
    <row r="354" spans="1:40" s="354" customFormat="1">
      <c r="A354" s="354" t="str">
        <f t="shared" si="117"/>
        <v>CB16E02550070614</v>
      </c>
      <c r="B354" s="354">
        <f t="shared" si="118"/>
        <v>0</v>
      </c>
      <c r="C354" s="354">
        <f t="shared" si="119"/>
        <v>0</v>
      </c>
      <c r="D354" s="354" t="str">
        <f t="shared" si="120"/>
        <v>CB</v>
      </c>
      <c r="E354" s="354" t="str">
        <f t="shared" si="121"/>
        <v>16</v>
      </c>
      <c r="F354" s="354" t="str">
        <f t="shared" si="122"/>
        <v>E</v>
      </c>
      <c r="G354" s="355" t="str">
        <f t="shared" si="123"/>
        <v>02</v>
      </c>
      <c r="H354" s="232" t="s">
        <v>703</v>
      </c>
      <c r="I354" s="232" t="s">
        <v>3394</v>
      </c>
      <c r="J354" s="233">
        <v>46270</v>
      </c>
      <c r="K354" s="233">
        <v>47715</v>
      </c>
      <c r="L354" s="234">
        <v>550070614</v>
      </c>
      <c r="M354" s="232" t="str">
        <f>IF(ISNA(VLOOKUP(L354,'MASTER DATA'!$A$1:$B$192,2,0)),"",VLOOKUP(L354,'MASTER DATA'!$A$1:$B$192,2,0))</f>
        <v>HlxHX610W40SP_4*4L_A04W</v>
      </c>
      <c r="N354" s="234">
        <v>36</v>
      </c>
      <c r="O354" s="232">
        <f t="shared" si="124"/>
        <v>1</v>
      </c>
      <c r="P354" s="232">
        <f t="shared" si="125"/>
        <v>0</v>
      </c>
      <c r="Q354" s="232">
        <f>VLOOKUP(L354,'MASTER DATA'!$A$1:$E$192,5,0)</f>
        <v>36</v>
      </c>
      <c r="R354" s="234">
        <f>SUMIF('picking of the day'!$H$4:$H$358,WMS!H354&amp;WMS!L354,'picking of the day'!$E$4:$E$358)</f>
        <v>0</v>
      </c>
      <c r="U354" s="114">
        <f>IF(ISNA(VLOOKUP(H354,'data putaway'!$A$1:$E$530,3,0)),0,VLOOKUP(H354,'data putaway'!$A$1:$E$530,3,0))</f>
        <v>0</v>
      </c>
      <c r="V354" s="354">
        <f t="shared" si="126"/>
        <v>36</v>
      </c>
      <c r="W354" s="114">
        <f>IF(ISNA(VLOOKUP(H354,'data putaway'!$A$1:$E$530,2,0)),0,VLOOKUP(H354,'data putaway'!$A$1:$E$530,2,0))</f>
        <v>0</v>
      </c>
      <c r="X354" s="354" t="b">
        <f t="shared" si="127"/>
        <v>0</v>
      </c>
      <c r="Y354" s="354">
        <f>IF(ISNA(VLOOKUP(H354,'data putaway'!$A$1:$E$530,4,0)),0,VLOOKUP(H354,'data putaway'!$A$1:$E$530,4,0))</f>
        <v>0</v>
      </c>
      <c r="Z354" s="113">
        <f>IF(ISNA(VLOOKUP(H354,'data putaway'!$A$1:$E$530,5,0)),0,VLOOKUP(H354,'data putaway'!$A$1:$E$530,5,0))</f>
        <v>0</v>
      </c>
      <c r="AA354" s="354" t="b">
        <f t="shared" si="128"/>
        <v>0</v>
      </c>
      <c r="AB354" s="354" t="b">
        <f t="shared" si="129"/>
        <v>0</v>
      </c>
      <c r="AC354" s="356" t="str">
        <f t="shared" ca="1" si="130"/>
        <v>0 Month,  13 Days</v>
      </c>
      <c r="AD354" s="114" t="str">
        <f t="shared" ca="1" si="138"/>
        <v>3 Year, 11 Month, 2 Days</v>
      </c>
      <c r="AE354" s="114">
        <f t="shared" si="131"/>
        <v>36</v>
      </c>
      <c r="AF354" s="114">
        <f t="shared" si="132"/>
        <v>1</v>
      </c>
      <c r="AG354" s="354" t="str">
        <f t="shared" si="133"/>
        <v>CB16</v>
      </c>
      <c r="AH354" s="114">
        <f>IF(ISNA(VLOOKUP(L354,'MASTER DATA'!$A$1:$F$192,6,0)),0,VLOOKUP(L354,'MASTER DATA'!$A$1:$F$192,6,0))*AE354</f>
        <v>576</v>
      </c>
      <c r="AI354" s="354" t="str">
        <f>VLOOKUP($D354,'warehouse mapping'!$AN$7:$AO$17,2,0)</f>
        <v>Aktif</v>
      </c>
      <c r="AJ354" s="114">
        <f t="shared" si="134"/>
        <v>0</v>
      </c>
      <c r="AK354" s="354" t="str">
        <f t="shared" si="135"/>
        <v/>
      </c>
      <c r="AL354" s="354" t="s">
        <v>170</v>
      </c>
      <c r="AM354" s="354">
        <f t="shared" si="136"/>
        <v>1</v>
      </c>
      <c r="AN354" s="354" t="b">
        <f t="shared" si="137"/>
        <v>1</v>
      </c>
    </row>
    <row r="355" spans="1:40" s="354" customFormat="1">
      <c r="A355" s="354" t="str">
        <f t="shared" si="117"/>
        <v>CB17A01550025043</v>
      </c>
      <c r="B355" s="354">
        <f t="shared" si="118"/>
        <v>0</v>
      </c>
      <c r="C355" s="354">
        <f t="shared" si="119"/>
        <v>0</v>
      </c>
      <c r="D355" s="354" t="str">
        <f t="shared" si="120"/>
        <v>CB</v>
      </c>
      <c r="E355" s="354" t="str">
        <f t="shared" si="121"/>
        <v>17</v>
      </c>
      <c r="F355" s="354" t="str">
        <f t="shared" si="122"/>
        <v>A</v>
      </c>
      <c r="G355" s="355" t="str">
        <f t="shared" si="123"/>
        <v>01</v>
      </c>
      <c r="H355" s="232" t="s">
        <v>704</v>
      </c>
      <c r="I355" s="232" t="s">
        <v>3516</v>
      </c>
      <c r="J355" s="233">
        <v>46272</v>
      </c>
      <c r="K355" s="233">
        <v>47703</v>
      </c>
      <c r="L355" s="234">
        <v>550025043</v>
      </c>
      <c r="M355" s="232" t="str">
        <f>IF(ISNA(VLOOKUP(L355,'MASTER DATA'!$A$1:$B$192,2,0)),"",VLOOKUP(L355,'MASTER DATA'!$A$1:$B$192,2,0))</f>
        <v>Spirax S2 A 80W-90_1*209L_A227</v>
      </c>
      <c r="N355" s="232">
        <v>0</v>
      </c>
      <c r="O355" s="232">
        <f t="shared" si="124"/>
        <v>0</v>
      </c>
      <c r="P355" s="232">
        <f t="shared" si="125"/>
        <v>0</v>
      </c>
      <c r="Q355" s="232">
        <f>VLOOKUP(L355,'MASTER DATA'!$A$1:$E$192,5,0)</f>
        <v>4</v>
      </c>
      <c r="R355" s="234">
        <f>SUMIF('picking of the day'!$H$4:$H$358,WMS!H355&amp;WMS!L355,'picking of the day'!$E$4:$E$358)</f>
        <v>0</v>
      </c>
      <c r="U355" s="114">
        <f>IF(ISNA(VLOOKUP(H355,'data putaway'!$A$1:$E$530,3,0)),0,VLOOKUP(H355,'data putaway'!$A$1:$E$530,3,0))</f>
        <v>0</v>
      </c>
      <c r="V355" s="354">
        <f t="shared" si="126"/>
        <v>0</v>
      </c>
      <c r="W355" s="114">
        <f>IF(ISNA(VLOOKUP(H355,'data putaway'!$A$1:$E$530,2,0)),0,VLOOKUP(H355,'data putaway'!$A$1:$E$530,2,0))</f>
        <v>0</v>
      </c>
      <c r="X355" s="354" t="b">
        <f t="shared" si="127"/>
        <v>0</v>
      </c>
      <c r="Y355" s="354">
        <f>IF(ISNA(VLOOKUP(H355,'data putaway'!$A$1:$E$530,4,0)),0,VLOOKUP(H355,'data putaway'!$A$1:$E$530,4,0))</f>
        <v>0</v>
      </c>
      <c r="Z355" s="113">
        <f>IF(ISNA(VLOOKUP(H355,'data putaway'!$A$1:$E$530,5,0)),0,VLOOKUP(H355,'data putaway'!$A$1:$E$530,5,0))</f>
        <v>0</v>
      </c>
      <c r="AA355" s="354" t="b">
        <f t="shared" si="128"/>
        <v>0</v>
      </c>
      <c r="AB355" s="354" t="b">
        <f t="shared" si="129"/>
        <v>0</v>
      </c>
      <c r="AC355" s="356" t="str">
        <f t="shared" ca="1" si="130"/>
        <v>0 Month,  11 Days</v>
      </c>
      <c r="AD355" s="114" t="str">
        <f t="shared" ca="1" si="138"/>
        <v>3 Year, 10 Month, 21 Days</v>
      </c>
      <c r="AE355" s="114">
        <f t="shared" si="131"/>
        <v>0</v>
      </c>
      <c r="AF355" s="114">
        <f t="shared" si="132"/>
        <v>0</v>
      </c>
      <c r="AG355" s="354" t="str">
        <f t="shared" si="133"/>
        <v>CB17</v>
      </c>
      <c r="AH355" s="114">
        <f>IF(ISNA(VLOOKUP(L355,'MASTER DATA'!$A$1:$F$192,6,0)),0,VLOOKUP(L355,'MASTER DATA'!$A$1:$F$192,6,0))*AE355</f>
        <v>0</v>
      </c>
      <c r="AI355" s="354" t="str">
        <f>VLOOKUP($D355,'warehouse mapping'!$AN$7:$AO$17,2,0)</f>
        <v>Aktif</v>
      </c>
      <c r="AJ355" s="114">
        <f t="shared" si="134"/>
        <v>1</v>
      </c>
      <c r="AK355" s="354" t="str">
        <f t="shared" si="135"/>
        <v>CB</v>
      </c>
      <c r="AL355" s="354" t="s">
        <v>3025</v>
      </c>
      <c r="AM355" s="354">
        <f t="shared" si="136"/>
        <v>1</v>
      </c>
      <c r="AN355" s="354" t="b">
        <f t="shared" si="137"/>
        <v>1</v>
      </c>
    </row>
    <row r="356" spans="1:40" s="354" customFormat="1">
      <c r="A356" s="354" t="str">
        <f t="shared" si="117"/>
        <v>CB17A02550076253</v>
      </c>
      <c r="B356" s="354">
        <f t="shared" si="118"/>
        <v>0</v>
      </c>
      <c r="C356" s="354">
        <f t="shared" si="119"/>
        <v>0</v>
      </c>
      <c r="D356" s="354" t="str">
        <f t="shared" si="120"/>
        <v>CB</v>
      </c>
      <c r="E356" s="354" t="str">
        <f t="shared" si="121"/>
        <v>17</v>
      </c>
      <c r="F356" s="354" t="str">
        <f t="shared" si="122"/>
        <v>A</v>
      </c>
      <c r="G356" s="355" t="str">
        <f t="shared" si="123"/>
        <v>02</v>
      </c>
      <c r="H356" s="232" t="s">
        <v>705</v>
      </c>
      <c r="I356" s="232" t="s">
        <v>3524</v>
      </c>
      <c r="J356" s="233">
        <v>46273</v>
      </c>
      <c r="K356" s="233">
        <v>47722</v>
      </c>
      <c r="L356" s="234">
        <v>550076253</v>
      </c>
      <c r="M356" s="232" t="str">
        <f>IF(ISNA(VLOOKUP(L356,'MASTER DATA'!$A$1:$B$192,2,0)),"",VLOOKUP(L356,'MASTER DATA'!$A$1:$B$192,2,0))</f>
        <v>AdvScooterGearOil_24*0.12L_A04W</v>
      </c>
      <c r="N356" s="232">
        <v>33</v>
      </c>
      <c r="O356" s="232">
        <f t="shared" si="124"/>
        <v>0</v>
      </c>
      <c r="P356" s="232">
        <f t="shared" si="125"/>
        <v>33</v>
      </c>
      <c r="Q356" s="232">
        <f>VLOOKUP(L356,'MASTER DATA'!$A$1:$E$192,5,0)</f>
        <v>80</v>
      </c>
      <c r="R356" s="234">
        <f>SUMIF('picking of the day'!$H$4:$H$358,WMS!H356&amp;WMS!L356,'picking of the day'!$E$4:$E$358)</f>
        <v>0</v>
      </c>
      <c r="U356" s="114">
        <f>IF(ISNA(VLOOKUP(H356,'data putaway'!$A$1:$E$530,3,0)),0,VLOOKUP(H356,'data putaway'!$A$1:$E$530,3,0))</f>
        <v>0</v>
      </c>
      <c r="V356" s="354">
        <f t="shared" si="126"/>
        <v>33</v>
      </c>
      <c r="W356" s="114">
        <f>IF(ISNA(VLOOKUP(H356,'data putaway'!$A$1:$E$530,2,0)),0,VLOOKUP(H356,'data putaway'!$A$1:$E$530,2,0))</f>
        <v>0</v>
      </c>
      <c r="X356" s="354" t="b">
        <f t="shared" si="127"/>
        <v>0</v>
      </c>
      <c r="Y356" s="354">
        <f>IF(ISNA(VLOOKUP(H356,'data putaway'!$A$1:$E$530,4,0)),0,VLOOKUP(H356,'data putaway'!$A$1:$E$530,4,0))</f>
        <v>0</v>
      </c>
      <c r="Z356" s="113">
        <f>IF(ISNA(VLOOKUP(H356,'data putaway'!$A$1:$E$530,5,0)),0,VLOOKUP(H356,'data putaway'!$A$1:$E$530,5,0))</f>
        <v>0</v>
      </c>
      <c r="AA356" s="354" t="b">
        <f t="shared" si="128"/>
        <v>0</v>
      </c>
      <c r="AB356" s="354" t="b">
        <f t="shared" si="129"/>
        <v>0</v>
      </c>
      <c r="AC356" s="356" t="str">
        <f t="shared" ca="1" si="130"/>
        <v>0 Month,  10 Days</v>
      </c>
      <c r="AD356" s="114" t="str">
        <f t="shared" ca="1" si="138"/>
        <v>3 Year, 11 Month, 9 Days</v>
      </c>
      <c r="AE356" s="114">
        <f t="shared" si="131"/>
        <v>33</v>
      </c>
      <c r="AF356" s="114">
        <f t="shared" si="132"/>
        <v>1</v>
      </c>
      <c r="AG356" s="354" t="str">
        <f t="shared" si="133"/>
        <v>CB17</v>
      </c>
      <c r="AH356" s="114">
        <f>IF(ISNA(VLOOKUP(L356,'MASTER DATA'!$A$1:$F$192,6,0)),0,VLOOKUP(L356,'MASTER DATA'!$A$1:$F$192,6,0))*AE356</f>
        <v>95.039999999999992</v>
      </c>
      <c r="AI356" s="354" t="str">
        <f>VLOOKUP($D356,'warehouse mapping'!$AN$7:$AO$17,2,0)</f>
        <v>Aktif</v>
      </c>
      <c r="AJ356" s="114">
        <f t="shared" si="134"/>
        <v>0</v>
      </c>
      <c r="AK356" s="354" t="str">
        <f t="shared" si="135"/>
        <v/>
      </c>
      <c r="AL356" s="354" t="s">
        <v>3025</v>
      </c>
      <c r="AM356" s="354">
        <f t="shared" si="136"/>
        <v>1</v>
      </c>
      <c r="AN356" s="354" t="b">
        <f t="shared" si="137"/>
        <v>1</v>
      </c>
    </row>
    <row r="357" spans="1:40" s="354" customFormat="1">
      <c r="A357" s="354" t="str">
        <f t="shared" si="117"/>
        <v>CB17B01550054596</v>
      </c>
      <c r="B357" s="354">
        <f t="shared" si="118"/>
        <v>0</v>
      </c>
      <c r="C357" s="354">
        <f t="shared" si="119"/>
        <v>0</v>
      </c>
      <c r="D357" s="354" t="str">
        <f t="shared" si="120"/>
        <v>CB</v>
      </c>
      <c r="E357" s="354" t="str">
        <f t="shared" si="121"/>
        <v>17</v>
      </c>
      <c r="F357" s="354" t="str">
        <f t="shared" si="122"/>
        <v>B</v>
      </c>
      <c r="G357" s="355" t="str">
        <f t="shared" si="123"/>
        <v>01</v>
      </c>
      <c r="H357" s="232" t="s">
        <v>706</v>
      </c>
      <c r="I357" s="232">
        <v>12653572</v>
      </c>
      <c r="J357" s="233">
        <v>46219</v>
      </c>
      <c r="K357" s="233">
        <v>47623</v>
      </c>
      <c r="L357" s="234">
        <v>550054596</v>
      </c>
      <c r="M357" s="232" t="str">
        <f>IF(ISNA(VLOOKUP(L357,'MASTER DATA'!$A$1:$B$192,2,0)),"",VLOOKUP(L357,'MASTER DATA'!$A$1:$B$192,2,0))</f>
        <v>HinoGEO15W40CI4DH1_1*200L_A04W</v>
      </c>
      <c r="N357" s="232">
        <v>0</v>
      </c>
      <c r="O357" s="232">
        <f t="shared" si="124"/>
        <v>0</v>
      </c>
      <c r="P357" s="232">
        <f t="shared" si="125"/>
        <v>0</v>
      </c>
      <c r="Q357" s="232">
        <f>VLOOKUP(L357,'MASTER DATA'!$A$1:$E$192,5,0)</f>
        <v>4</v>
      </c>
      <c r="R357" s="234">
        <f>SUMIF('picking of the day'!$H$4:$H$358,WMS!H357&amp;WMS!L357,'picking of the day'!$E$4:$E$358)</f>
        <v>0</v>
      </c>
      <c r="U357" s="114">
        <f>IF(ISNA(VLOOKUP(H357,'data putaway'!$A$1:$E$530,3,0)),0,VLOOKUP(H357,'data putaway'!$A$1:$E$530,3,0))</f>
        <v>0</v>
      </c>
      <c r="V357" s="354">
        <f t="shared" si="126"/>
        <v>0</v>
      </c>
      <c r="W357" s="114">
        <f>IF(ISNA(VLOOKUP(H357,'data putaway'!$A$1:$E$530,2,0)),0,VLOOKUP(H357,'data putaway'!$A$1:$E$530,2,0))</f>
        <v>0</v>
      </c>
      <c r="X357" s="354" t="b">
        <f t="shared" si="127"/>
        <v>0</v>
      </c>
      <c r="Y357" s="354">
        <f>IF(ISNA(VLOOKUP(H357,'data putaway'!$A$1:$E$530,4,0)),0,VLOOKUP(H357,'data putaway'!$A$1:$E$530,4,0))</f>
        <v>0</v>
      </c>
      <c r="Z357" s="113">
        <f>IF(ISNA(VLOOKUP(H357,'data putaway'!$A$1:$E$530,5,0)),0,VLOOKUP(H357,'data putaway'!$A$1:$E$530,5,0))</f>
        <v>0</v>
      </c>
      <c r="AA357" s="354" t="b">
        <f t="shared" si="128"/>
        <v>0</v>
      </c>
      <c r="AB357" s="354" t="b">
        <f t="shared" si="129"/>
        <v>0</v>
      </c>
      <c r="AC357" s="356" t="str">
        <f t="shared" ca="1" si="130"/>
        <v>2 Month,  2 Days</v>
      </c>
      <c r="AD357" s="114" t="str">
        <f t="shared" ca="1" si="138"/>
        <v>3 Year, 8 Month, 2 Days</v>
      </c>
      <c r="AE357" s="114">
        <f t="shared" si="131"/>
        <v>0</v>
      </c>
      <c r="AF357" s="114">
        <f t="shared" si="132"/>
        <v>0</v>
      </c>
      <c r="AG357" s="354" t="str">
        <f t="shared" si="133"/>
        <v>CB17</v>
      </c>
      <c r="AH357" s="114">
        <f>IF(ISNA(VLOOKUP(L357,'MASTER DATA'!$A$1:$F$192,6,0)),0,VLOOKUP(L357,'MASTER DATA'!$A$1:$F$192,6,0))*AE357</f>
        <v>0</v>
      </c>
      <c r="AI357" s="354" t="str">
        <f>VLOOKUP($D357,'warehouse mapping'!$AN$7:$AO$17,2,0)</f>
        <v>Aktif</v>
      </c>
      <c r="AJ357" s="114">
        <f t="shared" si="134"/>
        <v>1</v>
      </c>
      <c r="AK357" s="354" t="str">
        <f t="shared" si="135"/>
        <v>CB</v>
      </c>
      <c r="AL357" s="354" t="s">
        <v>3206</v>
      </c>
      <c r="AM357" s="354">
        <f t="shared" si="136"/>
        <v>1</v>
      </c>
      <c r="AN357" s="354" t="b">
        <f t="shared" si="137"/>
        <v>1</v>
      </c>
    </row>
    <row r="358" spans="1:40" s="354" customFormat="1">
      <c r="A358" s="354" t="str">
        <f t="shared" si="117"/>
        <v>CB17B02550062285</v>
      </c>
      <c r="B358" s="354">
        <f t="shared" si="118"/>
        <v>0</v>
      </c>
      <c r="C358" s="354">
        <f t="shared" si="119"/>
        <v>0</v>
      </c>
      <c r="D358" s="354" t="str">
        <f t="shared" si="120"/>
        <v>CB</v>
      </c>
      <c r="E358" s="354" t="str">
        <f t="shared" si="121"/>
        <v>17</v>
      </c>
      <c r="F358" s="354" t="str">
        <f t="shared" si="122"/>
        <v>B</v>
      </c>
      <c r="G358" s="355" t="str">
        <f t="shared" si="123"/>
        <v>02</v>
      </c>
      <c r="H358" s="232" t="s">
        <v>707</v>
      </c>
      <c r="I358" s="232">
        <v>12626162</v>
      </c>
      <c r="J358" s="233">
        <v>46123</v>
      </c>
      <c r="K358" s="233">
        <v>47564</v>
      </c>
      <c r="L358" s="234">
        <v>550062285</v>
      </c>
      <c r="M358" s="232" t="str">
        <f>IF(ISNA(VLOOKUP(L358,'MASTER DATA'!$A$1:$B$192,2,0)),"",VLOOKUP(L358,'MASTER DATA'!$A$1:$B$192,2,0))</f>
        <v>Gadus S3 V460DM 2_1*770kg_A227</v>
      </c>
      <c r="N358" s="232">
        <v>1</v>
      </c>
      <c r="O358" s="232">
        <f t="shared" si="124"/>
        <v>1</v>
      </c>
      <c r="P358" s="232">
        <f t="shared" si="125"/>
        <v>0</v>
      </c>
      <c r="Q358" s="232">
        <f>VLOOKUP(L358,'MASTER DATA'!$A$1:$E$192,5,0)</f>
        <v>1</v>
      </c>
      <c r="R358" s="234">
        <f>SUMIF('picking of the day'!$H$4:$H$358,WMS!H358&amp;WMS!L358,'picking of the day'!$E$4:$E$358)</f>
        <v>0</v>
      </c>
      <c r="U358" s="114">
        <f>IF(ISNA(VLOOKUP(H358,'data putaway'!$A$1:$E$530,3,0)),0,VLOOKUP(H358,'data putaway'!$A$1:$E$530,3,0))</f>
        <v>0</v>
      </c>
      <c r="V358" s="354">
        <f t="shared" si="126"/>
        <v>1</v>
      </c>
      <c r="W358" s="114">
        <f>IF(ISNA(VLOOKUP(H358,'data putaway'!$A$1:$E$530,2,0)),0,VLOOKUP(H358,'data putaway'!$A$1:$E$530,2,0))</f>
        <v>0</v>
      </c>
      <c r="X358" s="354" t="b">
        <f t="shared" si="127"/>
        <v>0</v>
      </c>
      <c r="Y358" s="354">
        <f>IF(ISNA(VLOOKUP(H358,'data putaway'!$A$1:$E$530,4,0)),0,VLOOKUP(H358,'data putaway'!$A$1:$E$530,4,0))</f>
        <v>0</v>
      </c>
      <c r="Z358" s="113">
        <f>IF(ISNA(VLOOKUP(H358,'data putaway'!$A$1:$E$530,5,0)),0,VLOOKUP(H358,'data putaway'!$A$1:$E$530,5,0))</f>
        <v>0</v>
      </c>
      <c r="AA358" s="354" t="b">
        <f t="shared" si="128"/>
        <v>0</v>
      </c>
      <c r="AB358" s="354" t="b">
        <f t="shared" si="129"/>
        <v>0</v>
      </c>
      <c r="AC358" s="356" t="str">
        <f t="shared" ca="1" si="130"/>
        <v>5 Month,  7 Days</v>
      </c>
      <c r="AD358" s="114" t="str">
        <f t="shared" ca="1" si="138"/>
        <v>3 Year, 6 Month, 4 Days</v>
      </c>
      <c r="AE358" s="114">
        <f t="shared" si="131"/>
        <v>1</v>
      </c>
      <c r="AF358" s="114">
        <f t="shared" si="132"/>
        <v>1</v>
      </c>
      <c r="AG358" s="354" t="str">
        <f t="shared" si="133"/>
        <v>CB17</v>
      </c>
      <c r="AH358" s="114">
        <f>IF(ISNA(VLOOKUP(L358,'MASTER DATA'!$A$1:$F$192,6,0)),0,VLOOKUP(L358,'MASTER DATA'!$A$1:$F$192,6,0))*AE358</f>
        <v>770</v>
      </c>
      <c r="AI358" s="354" t="str">
        <f>VLOOKUP($D358,'warehouse mapping'!$AN$7:$AO$17,2,0)</f>
        <v>Aktif</v>
      </c>
      <c r="AJ358" s="114">
        <f t="shared" si="134"/>
        <v>0</v>
      </c>
      <c r="AK358" s="354" t="str">
        <f t="shared" si="135"/>
        <v/>
      </c>
      <c r="AL358" s="354" t="s">
        <v>3205</v>
      </c>
      <c r="AM358" s="354">
        <f t="shared" si="136"/>
        <v>1</v>
      </c>
      <c r="AN358" s="354" t="b">
        <f t="shared" si="137"/>
        <v>1</v>
      </c>
    </row>
    <row r="359" spans="1:40" s="354" customFormat="1">
      <c r="A359" s="354" t="str">
        <f t="shared" si="117"/>
        <v>CB17C01550025043</v>
      </c>
      <c r="B359" s="354">
        <f t="shared" si="118"/>
        <v>0</v>
      </c>
      <c r="C359" s="354">
        <f t="shared" si="119"/>
        <v>0</v>
      </c>
      <c r="D359" s="354" t="str">
        <f t="shared" si="120"/>
        <v>CB</v>
      </c>
      <c r="E359" s="354" t="str">
        <f t="shared" si="121"/>
        <v>17</v>
      </c>
      <c r="F359" s="354" t="str">
        <f t="shared" si="122"/>
        <v>C</v>
      </c>
      <c r="G359" s="355" t="str">
        <f t="shared" si="123"/>
        <v>01</v>
      </c>
      <c r="H359" s="232" t="s">
        <v>708</v>
      </c>
      <c r="I359" s="232" t="s">
        <v>3516</v>
      </c>
      <c r="J359" s="233">
        <v>46272</v>
      </c>
      <c r="K359" s="233">
        <v>47703</v>
      </c>
      <c r="L359" s="234">
        <v>550025043</v>
      </c>
      <c r="M359" s="232" t="str">
        <f>IF(ISNA(VLOOKUP(L359,'MASTER DATA'!$A$1:$B$192,2,0)),"",VLOOKUP(L359,'MASTER DATA'!$A$1:$B$192,2,0))</f>
        <v>Spirax S2 A 80W-90_1*209L_A227</v>
      </c>
      <c r="N359" s="232">
        <v>0</v>
      </c>
      <c r="O359" s="232">
        <f t="shared" si="124"/>
        <v>0</v>
      </c>
      <c r="P359" s="232">
        <f t="shared" si="125"/>
        <v>0</v>
      </c>
      <c r="Q359" s="232">
        <f>VLOOKUP(L359,'MASTER DATA'!$A$1:$E$192,5,0)</f>
        <v>4</v>
      </c>
      <c r="R359" s="234">
        <f>SUMIF('picking of the day'!$H$4:$H$358,WMS!H359&amp;WMS!L359,'picking of the day'!$E$4:$E$358)</f>
        <v>0</v>
      </c>
      <c r="U359" s="114">
        <f>IF(ISNA(VLOOKUP(H359,'data putaway'!$A$1:$E$530,3,0)),0,VLOOKUP(H359,'data putaway'!$A$1:$E$530,3,0))</f>
        <v>0</v>
      </c>
      <c r="V359" s="354">
        <f t="shared" si="126"/>
        <v>0</v>
      </c>
      <c r="W359" s="114">
        <f>IF(ISNA(VLOOKUP(H359,'data putaway'!$A$1:$E$530,2,0)),0,VLOOKUP(H359,'data putaway'!$A$1:$E$530,2,0))</f>
        <v>0</v>
      </c>
      <c r="X359" s="354" t="b">
        <f t="shared" si="127"/>
        <v>0</v>
      </c>
      <c r="Y359" s="354">
        <f>IF(ISNA(VLOOKUP(H359,'data putaway'!$A$1:$E$530,4,0)),0,VLOOKUP(H359,'data putaway'!$A$1:$E$530,4,0))</f>
        <v>0</v>
      </c>
      <c r="Z359" s="113">
        <f>IF(ISNA(VLOOKUP(H359,'data putaway'!$A$1:$E$530,5,0)),0,VLOOKUP(H359,'data putaway'!$A$1:$E$530,5,0))</f>
        <v>0</v>
      </c>
      <c r="AA359" s="354" t="b">
        <f t="shared" si="128"/>
        <v>0</v>
      </c>
      <c r="AB359" s="354" t="b">
        <f t="shared" si="129"/>
        <v>0</v>
      </c>
      <c r="AC359" s="356" t="str">
        <f t="shared" ca="1" si="130"/>
        <v>0 Month,  11 Days</v>
      </c>
      <c r="AD359" s="114" t="str">
        <f t="shared" ca="1" si="138"/>
        <v>3 Year, 10 Month, 21 Days</v>
      </c>
      <c r="AE359" s="114">
        <f t="shared" si="131"/>
        <v>0</v>
      </c>
      <c r="AF359" s="114">
        <f t="shared" si="132"/>
        <v>0</v>
      </c>
      <c r="AG359" s="354" t="str">
        <f t="shared" si="133"/>
        <v>CB17</v>
      </c>
      <c r="AH359" s="114">
        <f>IF(ISNA(VLOOKUP(L359,'MASTER DATA'!$A$1:$F$192,6,0)),0,VLOOKUP(L359,'MASTER DATA'!$A$1:$F$192,6,0))*AE359</f>
        <v>0</v>
      </c>
      <c r="AI359" s="354" t="str">
        <f>VLOOKUP($D359,'warehouse mapping'!$AN$7:$AO$17,2,0)</f>
        <v>Aktif</v>
      </c>
      <c r="AJ359" s="114">
        <f t="shared" si="134"/>
        <v>1</v>
      </c>
      <c r="AK359" s="354" t="str">
        <f t="shared" si="135"/>
        <v>CB</v>
      </c>
      <c r="AL359" s="354" t="s">
        <v>170</v>
      </c>
      <c r="AM359" s="354">
        <f t="shared" si="136"/>
        <v>1</v>
      </c>
      <c r="AN359" s="354" t="b">
        <f t="shared" si="137"/>
        <v>1</v>
      </c>
    </row>
    <row r="360" spans="1:40" s="354" customFormat="1">
      <c r="A360" s="354" t="str">
        <f t="shared" si="117"/>
        <v>CB17C02550025043</v>
      </c>
      <c r="B360" s="354">
        <f t="shared" si="118"/>
        <v>0</v>
      </c>
      <c r="C360" s="354">
        <f t="shared" si="119"/>
        <v>0</v>
      </c>
      <c r="D360" s="354" t="str">
        <f t="shared" si="120"/>
        <v>CB</v>
      </c>
      <c r="E360" s="354" t="str">
        <f t="shared" si="121"/>
        <v>17</v>
      </c>
      <c r="F360" s="354" t="str">
        <f t="shared" si="122"/>
        <v>C</v>
      </c>
      <c r="G360" s="355" t="str">
        <f t="shared" si="123"/>
        <v>02</v>
      </c>
      <c r="H360" s="232" t="s">
        <v>709</v>
      </c>
      <c r="I360" s="232" t="s">
        <v>3516</v>
      </c>
      <c r="J360" s="233">
        <v>46272</v>
      </c>
      <c r="K360" s="233">
        <v>47703</v>
      </c>
      <c r="L360" s="234">
        <v>550025043</v>
      </c>
      <c r="M360" s="232" t="str">
        <f>IF(ISNA(VLOOKUP(L360,'MASTER DATA'!$A$1:$B$192,2,0)),"",VLOOKUP(L360,'MASTER DATA'!$A$1:$B$192,2,0))</f>
        <v>Spirax S2 A 80W-90_1*209L_A227</v>
      </c>
      <c r="N360" s="232">
        <v>0</v>
      </c>
      <c r="O360" s="232">
        <f t="shared" si="124"/>
        <v>0</v>
      </c>
      <c r="P360" s="232">
        <f t="shared" si="125"/>
        <v>0</v>
      </c>
      <c r="Q360" s="232">
        <f>VLOOKUP(L360,'MASTER DATA'!$A$1:$E$192,5,0)</f>
        <v>4</v>
      </c>
      <c r="R360" s="234">
        <f>SUMIF('picking of the day'!$H$4:$H$358,WMS!H360&amp;WMS!L360,'picking of the day'!$E$4:$E$358)</f>
        <v>0</v>
      </c>
      <c r="U360" s="114">
        <f>IF(ISNA(VLOOKUP(H360,'data putaway'!$A$1:$E$530,3,0)),0,VLOOKUP(H360,'data putaway'!$A$1:$E$530,3,0))</f>
        <v>0</v>
      </c>
      <c r="V360" s="354">
        <f t="shared" si="126"/>
        <v>0</v>
      </c>
      <c r="W360" s="114">
        <f>IF(ISNA(VLOOKUP(H360,'data putaway'!$A$1:$E$530,2,0)),0,VLOOKUP(H360,'data putaway'!$A$1:$E$530,2,0))</f>
        <v>0</v>
      </c>
      <c r="X360" s="354" t="b">
        <f t="shared" si="127"/>
        <v>0</v>
      </c>
      <c r="Y360" s="354">
        <f>IF(ISNA(VLOOKUP(H360,'data putaway'!$A$1:$E$530,4,0)),0,VLOOKUP(H360,'data putaway'!$A$1:$E$530,4,0))</f>
        <v>0</v>
      </c>
      <c r="Z360" s="113">
        <f>IF(ISNA(VLOOKUP(H360,'data putaway'!$A$1:$E$530,5,0)),0,VLOOKUP(H360,'data putaway'!$A$1:$E$530,5,0))</f>
        <v>0</v>
      </c>
      <c r="AA360" s="354" t="b">
        <f t="shared" si="128"/>
        <v>0</v>
      </c>
      <c r="AB360" s="354" t="b">
        <f t="shared" si="129"/>
        <v>0</v>
      </c>
      <c r="AC360" s="356" t="str">
        <f t="shared" ca="1" si="130"/>
        <v>0 Month,  11 Days</v>
      </c>
      <c r="AD360" s="114" t="str">
        <f t="shared" ca="1" si="138"/>
        <v>3 Year, 10 Month, 21 Days</v>
      </c>
      <c r="AE360" s="114">
        <f t="shared" si="131"/>
        <v>0</v>
      </c>
      <c r="AF360" s="114">
        <f t="shared" si="132"/>
        <v>0</v>
      </c>
      <c r="AG360" s="354" t="str">
        <f t="shared" si="133"/>
        <v>CB17</v>
      </c>
      <c r="AH360" s="114">
        <f>IF(ISNA(VLOOKUP(L360,'MASTER DATA'!$A$1:$F$192,6,0)),0,VLOOKUP(L360,'MASTER DATA'!$A$1:$F$192,6,0))*AE360</f>
        <v>0</v>
      </c>
      <c r="AI360" s="354" t="str">
        <f>VLOOKUP($D360,'warehouse mapping'!$AN$7:$AO$17,2,0)</f>
        <v>Aktif</v>
      </c>
      <c r="AJ360" s="114">
        <f t="shared" si="134"/>
        <v>1</v>
      </c>
      <c r="AK360" s="354" t="str">
        <f t="shared" si="135"/>
        <v>CB</v>
      </c>
      <c r="AL360" s="354" t="s">
        <v>170</v>
      </c>
      <c r="AM360" s="354">
        <f t="shared" si="136"/>
        <v>1</v>
      </c>
      <c r="AN360" s="354" t="b">
        <f t="shared" si="137"/>
        <v>1</v>
      </c>
    </row>
    <row r="361" spans="1:40" s="354" customFormat="1">
      <c r="A361" s="354" t="str">
        <f t="shared" si="117"/>
        <v>CB17D01550070614</v>
      </c>
      <c r="B361" s="354">
        <f t="shared" si="118"/>
        <v>0</v>
      </c>
      <c r="C361" s="354">
        <f t="shared" si="119"/>
        <v>0</v>
      </c>
      <c r="D361" s="354" t="str">
        <f t="shared" si="120"/>
        <v>CB</v>
      </c>
      <c r="E361" s="354" t="str">
        <f t="shared" si="121"/>
        <v>17</v>
      </c>
      <c r="F361" s="354" t="str">
        <f t="shared" si="122"/>
        <v>D</v>
      </c>
      <c r="G361" s="355" t="str">
        <f t="shared" si="123"/>
        <v>01</v>
      </c>
      <c r="H361" s="232" t="s">
        <v>710</v>
      </c>
      <c r="I361" s="232" t="s">
        <v>3394</v>
      </c>
      <c r="J361" s="233">
        <v>46270</v>
      </c>
      <c r="K361" s="233">
        <v>47715</v>
      </c>
      <c r="L361" s="234">
        <v>550070614</v>
      </c>
      <c r="M361" s="232" t="str">
        <f>IF(ISNA(VLOOKUP(L361,'MASTER DATA'!$A$1:$B$192,2,0)),"",VLOOKUP(L361,'MASTER DATA'!$A$1:$B$192,2,0))</f>
        <v>HlxHX610W40SP_4*4L_A04W</v>
      </c>
      <c r="N361" s="234">
        <v>36</v>
      </c>
      <c r="O361" s="232">
        <f t="shared" si="124"/>
        <v>1</v>
      </c>
      <c r="P361" s="232">
        <f t="shared" si="125"/>
        <v>0</v>
      </c>
      <c r="Q361" s="232">
        <f>VLOOKUP(L361,'MASTER DATA'!$A$1:$E$192,5,0)</f>
        <v>36</v>
      </c>
      <c r="R361" s="234">
        <f>SUMIF('picking of the day'!$H$4:$H$358,WMS!H361&amp;WMS!L361,'picking of the day'!$E$4:$E$358)</f>
        <v>0</v>
      </c>
      <c r="U361" s="114">
        <f>IF(ISNA(VLOOKUP(H361,'data putaway'!$A$1:$E$530,3,0)),0,VLOOKUP(H361,'data putaway'!$A$1:$E$530,3,0))</f>
        <v>0</v>
      </c>
      <c r="V361" s="354">
        <f t="shared" si="126"/>
        <v>36</v>
      </c>
      <c r="W361" s="114">
        <f>IF(ISNA(VLOOKUP(H361,'data putaway'!$A$1:$E$530,2,0)),0,VLOOKUP(H361,'data putaway'!$A$1:$E$530,2,0))</f>
        <v>0</v>
      </c>
      <c r="X361" s="354" t="b">
        <f t="shared" si="127"/>
        <v>0</v>
      </c>
      <c r="Y361" s="354">
        <f>IF(ISNA(VLOOKUP(H361,'data putaway'!$A$1:$E$530,4,0)),0,VLOOKUP(H361,'data putaway'!$A$1:$E$530,4,0))</f>
        <v>0</v>
      </c>
      <c r="Z361" s="113">
        <f>IF(ISNA(VLOOKUP(H361,'data putaway'!$A$1:$E$530,5,0)),0,VLOOKUP(H361,'data putaway'!$A$1:$E$530,5,0))</f>
        <v>0</v>
      </c>
      <c r="AA361" s="354" t="b">
        <f t="shared" si="128"/>
        <v>0</v>
      </c>
      <c r="AB361" s="354" t="b">
        <f t="shared" si="129"/>
        <v>0</v>
      </c>
      <c r="AC361" s="356" t="str">
        <f t="shared" ca="1" si="130"/>
        <v>0 Month,  13 Days</v>
      </c>
      <c r="AD361" s="114" t="str">
        <f t="shared" ca="1" si="138"/>
        <v>3 Year, 11 Month, 2 Days</v>
      </c>
      <c r="AE361" s="114">
        <f t="shared" si="131"/>
        <v>36</v>
      </c>
      <c r="AF361" s="114">
        <f t="shared" si="132"/>
        <v>1</v>
      </c>
      <c r="AG361" s="354" t="str">
        <f t="shared" si="133"/>
        <v>CB17</v>
      </c>
      <c r="AH361" s="114">
        <f>IF(ISNA(VLOOKUP(L361,'MASTER DATA'!$A$1:$F$192,6,0)),0,VLOOKUP(L361,'MASTER DATA'!$A$1:$F$192,6,0))*AE361</f>
        <v>576</v>
      </c>
      <c r="AI361" s="354" t="str">
        <f>VLOOKUP($D361,'warehouse mapping'!$AN$7:$AO$17,2,0)</f>
        <v>Aktif</v>
      </c>
      <c r="AJ361" s="114">
        <f t="shared" si="134"/>
        <v>0</v>
      </c>
      <c r="AK361" s="354" t="str">
        <f t="shared" si="135"/>
        <v/>
      </c>
      <c r="AL361" s="354" t="s">
        <v>170</v>
      </c>
      <c r="AM361" s="354">
        <f t="shared" si="136"/>
        <v>1</v>
      </c>
      <c r="AN361" s="354" t="b">
        <f t="shared" si="137"/>
        <v>1</v>
      </c>
    </row>
    <row r="362" spans="1:40" s="354" customFormat="1">
      <c r="A362" s="354" t="str">
        <f t="shared" si="117"/>
        <v>CB17D02550070614</v>
      </c>
      <c r="B362" s="354">
        <f t="shared" si="118"/>
        <v>0</v>
      </c>
      <c r="C362" s="354">
        <f t="shared" si="119"/>
        <v>0</v>
      </c>
      <c r="D362" s="354" t="str">
        <f t="shared" si="120"/>
        <v>CB</v>
      </c>
      <c r="E362" s="354" t="str">
        <f t="shared" si="121"/>
        <v>17</v>
      </c>
      <c r="F362" s="354" t="str">
        <f t="shared" si="122"/>
        <v>D</v>
      </c>
      <c r="G362" s="355" t="str">
        <f t="shared" si="123"/>
        <v>02</v>
      </c>
      <c r="H362" s="232" t="s">
        <v>711</v>
      </c>
      <c r="I362" s="232" t="s">
        <v>3394</v>
      </c>
      <c r="J362" s="233">
        <v>46270</v>
      </c>
      <c r="K362" s="233">
        <v>47715</v>
      </c>
      <c r="L362" s="234">
        <v>550070614</v>
      </c>
      <c r="M362" s="232" t="str">
        <f>IF(ISNA(VLOOKUP(L362,'MASTER DATA'!$A$1:$B$192,2,0)),"",VLOOKUP(L362,'MASTER DATA'!$A$1:$B$192,2,0))</f>
        <v>HlxHX610W40SP_4*4L_A04W</v>
      </c>
      <c r="N362" s="234">
        <v>36</v>
      </c>
      <c r="O362" s="232">
        <f t="shared" si="124"/>
        <v>1</v>
      </c>
      <c r="P362" s="232">
        <f t="shared" si="125"/>
        <v>0</v>
      </c>
      <c r="Q362" s="232">
        <f>VLOOKUP(L362,'MASTER DATA'!$A$1:$E$192,5,0)</f>
        <v>36</v>
      </c>
      <c r="R362" s="234">
        <f>SUMIF('picking of the day'!$H$4:$H$358,WMS!H362&amp;WMS!L362,'picking of the day'!$E$4:$E$358)</f>
        <v>0</v>
      </c>
      <c r="U362" s="114">
        <f>IF(ISNA(VLOOKUP(H362,'data putaway'!$A$1:$E$530,3,0)),0,VLOOKUP(H362,'data putaway'!$A$1:$E$530,3,0))</f>
        <v>0</v>
      </c>
      <c r="V362" s="354">
        <f t="shared" si="126"/>
        <v>36</v>
      </c>
      <c r="W362" s="114">
        <f>IF(ISNA(VLOOKUP(H362,'data putaway'!$A$1:$E$530,2,0)),0,VLOOKUP(H362,'data putaway'!$A$1:$E$530,2,0))</f>
        <v>0</v>
      </c>
      <c r="X362" s="354" t="b">
        <f t="shared" si="127"/>
        <v>0</v>
      </c>
      <c r="Y362" s="354">
        <f>IF(ISNA(VLOOKUP(H362,'data putaway'!$A$1:$E$530,4,0)),0,VLOOKUP(H362,'data putaway'!$A$1:$E$530,4,0))</f>
        <v>0</v>
      </c>
      <c r="Z362" s="113">
        <f>IF(ISNA(VLOOKUP(H362,'data putaway'!$A$1:$E$530,5,0)),0,VLOOKUP(H362,'data putaway'!$A$1:$E$530,5,0))</f>
        <v>0</v>
      </c>
      <c r="AA362" s="354" t="b">
        <f t="shared" si="128"/>
        <v>0</v>
      </c>
      <c r="AB362" s="354" t="b">
        <f t="shared" si="129"/>
        <v>0</v>
      </c>
      <c r="AC362" s="356" t="str">
        <f t="shared" ca="1" si="130"/>
        <v>0 Month,  13 Days</v>
      </c>
      <c r="AD362" s="114" t="str">
        <f t="shared" ca="1" si="138"/>
        <v>3 Year, 11 Month, 2 Days</v>
      </c>
      <c r="AE362" s="114">
        <f t="shared" si="131"/>
        <v>36</v>
      </c>
      <c r="AF362" s="114">
        <f t="shared" si="132"/>
        <v>1</v>
      </c>
      <c r="AG362" s="354" t="str">
        <f t="shared" si="133"/>
        <v>CB17</v>
      </c>
      <c r="AH362" s="114">
        <f>IF(ISNA(VLOOKUP(L362,'MASTER DATA'!$A$1:$F$192,6,0)),0,VLOOKUP(L362,'MASTER DATA'!$A$1:$F$192,6,0))*AE362</f>
        <v>576</v>
      </c>
      <c r="AI362" s="354" t="str">
        <f>VLOOKUP($D362,'warehouse mapping'!$AN$7:$AO$17,2,0)</f>
        <v>Aktif</v>
      </c>
      <c r="AJ362" s="114">
        <f t="shared" si="134"/>
        <v>0</v>
      </c>
      <c r="AK362" s="354" t="str">
        <f t="shared" si="135"/>
        <v/>
      </c>
      <c r="AL362" s="354" t="s">
        <v>170</v>
      </c>
      <c r="AM362" s="354">
        <f t="shared" si="136"/>
        <v>1</v>
      </c>
      <c r="AN362" s="354" t="b">
        <f t="shared" si="137"/>
        <v>1</v>
      </c>
    </row>
    <row r="363" spans="1:40" s="354" customFormat="1">
      <c r="A363" s="354" t="str">
        <f t="shared" si="117"/>
        <v>CB17E01550070614</v>
      </c>
      <c r="B363" s="354">
        <f t="shared" si="118"/>
        <v>0</v>
      </c>
      <c r="C363" s="354">
        <f t="shared" si="119"/>
        <v>0</v>
      </c>
      <c r="D363" s="354" t="str">
        <f t="shared" si="120"/>
        <v>CB</v>
      </c>
      <c r="E363" s="354" t="str">
        <f t="shared" si="121"/>
        <v>17</v>
      </c>
      <c r="F363" s="354" t="str">
        <f t="shared" si="122"/>
        <v>E</v>
      </c>
      <c r="G363" s="355" t="str">
        <f t="shared" si="123"/>
        <v>01</v>
      </c>
      <c r="H363" s="232" t="s">
        <v>712</v>
      </c>
      <c r="I363" s="232" t="s">
        <v>3394</v>
      </c>
      <c r="J363" s="233">
        <v>46270</v>
      </c>
      <c r="K363" s="233">
        <v>47715</v>
      </c>
      <c r="L363" s="234">
        <v>550070614</v>
      </c>
      <c r="M363" s="232" t="str">
        <f>IF(ISNA(VLOOKUP(L363,'MASTER DATA'!$A$1:$B$192,2,0)),"",VLOOKUP(L363,'MASTER DATA'!$A$1:$B$192,2,0))</f>
        <v>HlxHX610W40SP_4*4L_A04W</v>
      </c>
      <c r="N363" s="234">
        <v>36</v>
      </c>
      <c r="O363" s="232">
        <f t="shared" si="124"/>
        <v>1</v>
      </c>
      <c r="P363" s="232">
        <f t="shared" si="125"/>
        <v>0</v>
      </c>
      <c r="Q363" s="232">
        <f>VLOOKUP(L363,'MASTER DATA'!$A$1:$E$192,5,0)</f>
        <v>36</v>
      </c>
      <c r="R363" s="234">
        <f>SUMIF('picking of the day'!$H$4:$H$358,WMS!H363&amp;WMS!L363,'picking of the day'!$E$4:$E$358)</f>
        <v>0</v>
      </c>
      <c r="U363" s="114">
        <f>IF(ISNA(VLOOKUP(H363,'data putaway'!$A$1:$E$530,3,0)),0,VLOOKUP(H363,'data putaway'!$A$1:$E$530,3,0))</f>
        <v>0</v>
      </c>
      <c r="V363" s="354">
        <f t="shared" si="126"/>
        <v>36</v>
      </c>
      <c r="W363" s="114">
        <f>IF(ISNA(VLOOKUP(H363,'data putaway'!$A$1:$E$530,2,0)),0,VLOOKUP(H363,'data putaway'!$A$1:$E$530,2,0))</f>
        <v>0</v>
      </c>
      <c r="X363" s="354" t="b">
        <f t="shared" si="127"/>
        <v>0</v>
      </c>
      <c r="Y363" s="354">
        <f>IF(ISNA(VLOOKUP(H363,'data putaway'!$A$1:$E$530,4,0)),0,VLOOKUP(H363,'data putaway'!$A$1:$E$530,4,0))</f>
        <v>0</v>
      </c>
      <c r="Z363" s="113">
        <f>IF(ISNA(VLOOKUP(H363,'data putaway'!$A$1:$E$530,5,0)),0,VLOOKUP(H363,'data putaway'!$A$1:$E$530,5,0))</f>
        <v>0</v>
      </c>
      <c r="AA363" s="354" t="b">
        <f t="shared" si="128"/>
        <v>0</v>
      </c>
      <c r="AB363" s="354" t="b">
        <f t="shared" si="129"/>
        <v>0</v>
      </c>
      <c r="AC363" s="356" t="str">
        <f t="shared" ca="1" si="130"/>
        <v>0 Month,  13 Days</v>
      </c>
      <c r="AD363" s="114" t="str">
        <f t="shared" ca="1" si="138"/>
        <v>3 Year, 11 Month, 2 Days</v>
      </c>
      <c r="AE363" s="114">
        <f t="shared" si="131"/>
        <v>36</v>
      </c>
      <c r="AF363" s="114">
        <f t="shared" si="132"/>
        <v>1</v>
      </c>
      <c r="AG363" s="354" t="str">
        <f t="shared" si="133"/>
        <v>CB17</v>
      </c>
      <c r="AH363" s="114">
        <f>IF(ISNA(VLOOKUP(L363,'MASTER DATA'!$A$1:$F$192,6,0)),0,VLOOKUP(L363,'MASTER DATA'!$A$1:$F$192,6,0))*AE363</f>
        <v>576</v>
      </c>
      <c r="AI363" s="354" t="str">
        <f>VLOOKUP($D363,'warehouse mapping'!$AN$7:$AO$17,2,0)</f>
        <v>Aktif</v>
      </c>
      <c r="AJ363" s="114">
        <f t="shared" si="134"/>
        <v>0</v>
      </c>
      <c r="AK363" s="354" t="str">
        <f t="shared" si="135"/>
        <v/>
      </c>
      <c r="AL363" s="354" t="s">
        <v>170</v>
      </c>
      <c r="AM363" s="354">
        <f t="shared" si="136"/>
        <v>1</v>
      </c>
      <c r="AN363" s="354" t="b">
        <f t="shared" si="137"/>
        <v>1</v>
      </c>
    </row>
    <row r="364" spans="1:40" s="354" customFormat="1">
      <c r="A364" s="354" t="str">
        <f t="shared" si="117"/>
        <v>CB17E02550070614</v>
      </c>
      <c r="B364" s="354">
        <f t="shared" si="118"/>
        <v>0</v>
      </c>
      <c r="C364" s="354">
        <f t="shared" si="119"/>
        <v>0</v>
      </c>
      <c r="D364" s="354" t="str">
        <f t="shared" si="120"/>
        <v>CB</v>
      </c>
      <c r="E364" s="354" t="str">
        <f t="shared" si="121"/>
        <v>17</v>
      </c>
      <c r="F364" s="354" t="str">
        <f t="shared" si="122"/>
        <v>E</v>
      </c>
      <c r="G364" s="355" t="str">
        <f t="shared" si="123"/>
        <v>02</v>
      </c>
      <c r="H364" s="232" t="s">
        <v>713</v>
      </c>
      <c r="I364" s="232" t="s">
        <v>3394</v>
      </c>
      <c r="J364" s="233">
        <v>46270</v>
      </c>
      <c r="K364" s="233">
        <v>47715</v>
      </c>
      <c r="L364" s="234">
        <v>550070614</v>
      </c>
      <c r="M364" s="232" t="str">
        <f>IF(ISNA(VLOOKUP(L364,'MASTER DATA'!$A$1:$B$192,2,0)),"",VLOOKUP(L364,'MASTER DATA'!$A$1:$B$192,2,0))</f>
        <v>HlxHX610W40SP_4*4L_A04W</v>
      </c>
      <c r="N364" s="234">
        <v>36</v>
      </c>
      <c r="O364" s="232">
        <f t="shared" si="124"/>
        <v>1</v>
      </c>
      <c r="P364" s="232">
        <f t="shared" si="125"/>
        <v>0</v>
      </c>
      <c r="Q364" s="232">
        <f>VLOOKUP(L364,'MASTER DATA'!$A$1:$E$192,5,0)</f>
        <v>36</v>
      </c>
      <c r="R364" s="234">
        <f>SUMIF('picking of the day'!$H$4:$H$358,WMS!H364&amp;WMS!L364,'picking of the day'!$E$4:$E$358)</f>
        <v>0</v>
      </c>
      <c r="U364" s="114">
        <f>IF(ISNA(VLOOKUP(H364,'data putaway'!$A$1:$E$530,3,0)),0,VLOOKUP(H364,'data putaway'!$A$1:$E$530,3,0))</f>
        <v>0</v>
      </c>
      <c r="V364" s="354">
        <f t="shared" si="126"/>
        <v>36</v>
      </c>
      <c r="W364" s="114">
        <f>IF(ISNA(VLOOKUP(H364,'data putaway'!$A$1:$E$530,2,0)),0,VLOOKUP(H364,'data putaway'!$A$1:$E$530,2,0))</f>
        <v>0</v>
      </c>
      <c r="X364" s="354" t="b">
        <f t="shared" si="127"/>
        <v>0</v>
      </c>
      <c r="Y364" s="354">
        <f>IF(ISNA(VLOOKUP(H364,'data putaway'!$A$1:$E$530,4,0)),0,VLOOKUP(H364,'data putaway'!$A$1:$E$530,4,0))</f>
        <v>0</v>
      </c>
      <c r="Z364" s="113">
        <f>IF(ISNA(VLOOKUP(H364,'data putaway'!$A$1:$E$530,5,0)),0,VLOOKUP(H364,'data putaway'!$A$1:$E$530,5,0))</f>
        <v>0</v>
      </c>
      <c r="AA364" s="354" t="b">
        <f t="shared" si="128"/>
        <v>0</v>
      </c>
      <c r="AB364" s="354" t="b">
        <f t="shared" si="129"/>
        <v>0</v>
      </c>
      <c r="AC364" s="356" t="str">
        <f t="shared" ca="1" si="130"/>
        <v>0 Month,  13 Days</v>
      </c>
      <c r="AD364" s="114" t="str">
        <f t="shared" ca="1" si="138"/>
        <v>3 Year, 11 Month, 2 Days</v>
      </c>
      <c r="AE364" s="114">
        <f t="shared" si="131"/>
        <v>36</v>
      </c>
      <c r="AF364" s="114">
        <f t="shared" si="132"/>
        <v>1</v>
      </c>
      <c r="AG364" s="354" t="str">
        <f t="shared" si="133"/>
        <v>CB17</v>
      </c>
      <c r="AH364" s="114">
        <f>IF(ISNA(VLOOKUP(L364,'MASTER DATA'!$A$1:$F$192,6,0)),0,VLOOKUP(L364,'MASTER DATA'!$A$1:$F$192,6,0))*AE364</f>
        <v>576</v>
      </c>
      <c r="AI364" s="354" t="str">
        <f>VLOOKUP($D364,'warehouse mapping'!$AN$7:$AO$17,2,0)</f>
        <v>Aktif</v>
      </c>
      <c r="AJ364" s="114">
        <f t="shared" si="134"/>
        <v>0</v>
      </c>
      <c r="AK364" s="354" t="str">
        <f t="shared" si="135"/>
        <v/>
      </c>
      <c r="AL364" s="354" t="s">
        <v>170</v>
      </c>
      <c r="AM364" s="354">
        <f t="shared" si="136"/>
        <v>1</v>
      </c>
      <c r="AN364" s="354" t="b">
        <f t="shared" si="137"/>
        <v>1</v>
      </c>
    </row>
    <row r="365" spans="1:40" s="354" customFormat="1">
      <c r="A365" s="354" t="str">
        <f t="shared" si="117"/>
        <v>CB18A01550038021</v>
      </c>
      <c r="B365" s="354">
        <f t="shared" si="118"/>
        <v>0</v>
      </c>
      <c r="C365" s="354">
        <f t="shared" si="119"/>
        <v>0</v>
      </c>
      <c r="D365" s="354" t="str">
        <f t="shared" si="120"/>
        <v>CB</v>
      </c>
      <c r="E365" s="354" t="str">
        <f t="shared" si="121"/>
        <v>18</v>
      </c>
      <c r="F365" s="354" t="str">
        <f t="shared" si="122"/>
        <v>A</v>
      </c>
      <c r="G365" s="355" t="str">
        <f t="shared" si="123"/>
        <v>01</v>
      </c>
      <c r="H365" s="232" t="s">
        <v>714</v>
      </c>
      <c r="I365" s="232" t="s">
        <v>3232</v>
      </c>
      <c r="J365" s="233">
        <v>46254</v>
      </c>
      <c r="K365" s="233">
        <v>47703</v>
      </c>
      <c r="L365" s="234">
        <v>550038021</v>
      </c>
      <c r="M365" s="232" t="str">
        <f>IF(ISNA(VLOOKUP(L365,'MASTER DATA'!$A$1:$B$192,2,0)),"",VLOOKUP(L365,'MASTER DATA'!$A$1:$B$192,2,0))</f>
        <v>Helix HX320W50SLCF_4*4L_A04W</v>
      </c>
      <c r="N365" s="232">
        <v>0</v>
      </c>
      <c r="O365" s="232">
        <f t="shared" si="124"/>
        <v>0</v>
      </c>
      <c r="P365" s="232">
        <f t="shared" si="125"/>
        <v>0</v>
      </c>
      <c r="Q365" s="232">
        <f>VLOOKUP(L365,'MASTER DATA'!$A$1:$E$192,5,0)</f>
        <v>36</v>
      </c>
      <c r="R365" s="234">
        <f>SUMIF('picking of the day'!$H$4:$H$358,WMS!H365&amp;WMS!L365,'picking of the day'!$E$4:$E$358)</f>
        <v>0</v>
      </c>
      <c r="U365" s="114">
        <f>IF(ISNA(VLOOKUP(H365,'data putaway'!$A$1:$E$530,3,0)),0,VLOOKUP(H365,'data putaway'!$A$1:$E$530,3,0))</f>
        <v>0</v>
      </c>
      <c r="V365" s="354">
        <f t="shared" si="126"/>
        <v>0</v>
      </c>
      <c r="W365" s="114">
        <f>IF(ISNA(VLOOKUP(H365,'data putaway'!$A$1:$E$530,2,0)),0,VLOOKUP(H365,'data putaway'!$A$1:$E$530,2,0))</f>
        <v>0</v>
      </c>
      <c r="X365" s="354" t="b">
        <f t="shared" si="127"/>
        <v>0</v>
      </c>
      <c r="Y365" s="354">
        <f>IF(ISNA(VLOOKUP(H365,'data putaway'!$A$1:$E$530,4,0)),0,VLOOKUP(H365,'data putaway'!$A$1:$E$530,4,0))</f>
        <v>0</v>
      </c>
      <c r="Z365" s="113">
        <f>IF(ISNA(VLOOKUP(H365,'data putaway'!$A$1:$E$530,5,0)),0,VLOOKUP(H365,'data putaway'!$A$1:$E$530,5,0))</f>
        <v>0</v>
      </c>
      <c r="AA365" s="354" t="b">
        <f t="shared" si="128"/>
        <v>0</v>
      </c>
      <c r="AB365" s="354" t="b">
        <f t="shared" si="129"/>
        <v>0</v>
      </c>
      <c r="AC365" s="356" t="str">
        <f t="shared" ca="1" si="130"/>
        <v>0 Month,  29 Days</v>
      </c>
      <c r="AD365" s="114" t="str">
        <f t="shared" ca="1" si="138"/>
        <v>3 Year, 10 Month, 21 Days</v>
      </c>
      <c r="AE365" s="114">
        <f t="shared" si="131"/>
        <v>0</v>
      </c>
      <c r="AF365" s="114">
        <f t="shared" si="132"/>
        <v>0</v>
      </c>
      <c r="AG365" s="354" t="str">
        <f t="shared" si="133"/>
        <v>CB18</v>
      </c>
      <c r="AH365" s="114">
        <f>IF(ISNA(VLOOKUP(L365,'MASTER DATA'!$A$1:$F$192,6,0)),0,VLOOKUP(L365,'MASTER DATA'!$A$1:$F$192,6,0))*AE365</f>
        <v>0</v>
      </c>
      <c r="AI365" s="354" t="str">
        <f>VLOOKUP($D365,'warehouse mapping'!$AN$7:$AO$17,2,0)</f>
        <v>Aktif</v>
      </c>
      <c r="AJ365" s="114">
        <f t="shared" si="134"/>
        <v>1</v>
      </c>
      <c r="AK365" s="354" t="str">
        <f t="shared" si="135"/>
        <v>CB</v>
      </c>
      <c r="AL365" s="354" t="s">
        <v>170</v>
      </c>
      <c r="AM365" s="354">
        <f t="shared" si="136"/>
        <v>1</v>
      </c>
      <c r="AN365" s="354" t="b">
        <f t="shared" si="137"/>
        <v>1</v>
      </c>
    </row>
    <row r="366" spans="1:40" s="354" customFormat="1">
      <c r="A366" s="354" t="str">
        <f t="shared" si="117"/>
        <v>CB18A02550044845</v>
      </c>
      <c r="B366" s="354">
        <f t="shared" si="118"/>
        <v>0</v>
      </c>
      <c r="C366" s="354">
        <f t="shared" si="119"/>
        <v>0</v>
      </c>
      <c r="D366" s="354" t="str">
        <f t="shared" si="120"/>
        <v>CB</v>
      </c>
      <c r="E366" s="354" t="str">
        <f t="shared" si="121"/>
        <v>18</v>
      </c>
      <c r="F366" s="354" t="str">
        <f t="shared" si="122"/>
        <v>A</v>
      </c>
      <c r="G366" s="355" t="str">
        <f t="shared" si="123"/>
        <v>02</v>
      </c>
      <c r="H366" s="232" t="s">
        <v>715</v>
      </c>
      <c r="I366" s="232" t="s">
        <v>3134</v>
      </c>
      <c r="J366" s="233">
        <v>46256</v>
      </c>
      <c r="K366" s="233">
        <v>47653</v>
      </c>
      <c r="L366" s="234">
        <v>550044845</v>
      </c>
      <c r="M366" s="232" t="str">
        <f>IF(ISNA(VLOOKUP(L366,'MASTER DATA'!$A$1:$B$192,2,0)),"",VLOOKUP(L366,'MASTER DATA'!$A$1:$B$192,2,0))</f>
        <v>Spirax S2 G 80W-90_12*1L_A04W</v>
      </c>
      <c r="N366" s="232">
        <v>12</v>
      </c>
      <c r="O366" s="232">
        <f t="shared" si="124"/>
        <v>0</v>
      </c>
      <c r="P366" s="232">
        <f t="shared" si="125"/>
        <v>12</v>
      </c>
      <c r="Q366" s="232">
        <f>VLOOKUP(L366,'MASTER DATA'!$A$1:$E$192,5,0)</f>
        <v>44</v>
      </c>
      <c r="R366" s="234">
        <f>SUMIF('picking of the day'!$H$4:$H$358,WMS!H366&amp;WMS!L366,'picking of the day'!$E$4:$E$358)</f>
        <v>0</v>
      </c>
      <c r="U366" s="114">
        <f>IF(ISNA(VLOOKUP(H366,'data putaway'!$A$1:$E$530,3,0)),0,VLOOKUP(H366,'data putaway'!$A$1:$E$530,3,0))</f>
        <v>0</v>
      </c>
      <c r="V366" s="354">
        <f t="shared" si="126"/>
        <v>12</v>
      </c>
      <c r="W366" s="114">
        <f>IF(ISNA(VLOOKUP(H366,'data putaway'!$A$1:$E$530,2,0)),0,VLOOKUP(H366,'data putaway'!$A$1:$E$530,2,0))</f>
        <v>0</v>
      </c>
      <c r="X366" s="354" t="b">
        <f t="shared" si="127"/>
        <v>0</v>
      </c>
      <c r="Y366" s="354">
        <f>IF(ISNA(VLOOKUP(H366,'data putaway'!$A$1:$E$530,4,0)),0,VLOOKUP(H366,'data putaway'!$A$1:$E$530,4,0))</f>
        <v>0</v>
      </c>
      <c r="Z366" s="113">
        <f>IF(ISNA(VLOOKUP(H366,'data putaway'!$A$1:$E$530,5,0)),0,VLOOKUP(H366,'data putaway'!$A$1:$E$530,5,0))</f>
        <v>0</v>
      </c>
      <c r="AA366" s="354" t="b">
        <f t="shared" si="128"/>
        <v>0</v>
      </c>
      <c r="AB366" s="354" t="b">
        <f t="shared" si="129"/>
        <v>0</v>
      </c>
      <c r="AC366" s="356" t="str">
        <f t="shared" ca="1" si="130"/>
        <v>0 Month,  27 Days</v>
      </c>
      <c r="AD366" s="114" t="str">
        <f t="shared" ca="1" si="138"/>
        <v>3 Year, 9 Month, 1 Days</v>
      </c>
      <c r="AE366" s="114">
        <f t="shared" si="131"/>
        <v>12</v>
      </c>
      <c r="AF366" s="114">
        <f t="shared" si="132"/>
        <v>1</v>
      </c>
      <c r="AG366" s="354" t="str">
        <f t="shared" si="133"/>
        <v>CB18</v>
      </c>
      <c r="AH366" s="114">
        <f>IF(ISNA(VLOOKUP(L366,'MASTER DATA'!$A$1:$F$192,6,0)),0,VLOOKUP(L366,'MASTER DATA'!$A$1:$F$192,6,0))*AE366</f>
        <v>144</v>
      </c>
      <c r="AI366" s="354" t="str">
        <f>VLOOKUP($D366,'warehouse mapping'!$AN$7:$AO$17,2,0)</f>
        <v>Aktif</v>
      </c>
      <c r="AJ366" s="114">
        <f t="shared" si="134"/>
        <v>0</v>
      </c>
      <c r="AK366" s="354" t="str">
        <f t="shared" si="135"/>
        <v/>
      </c>
      <c r="AL366" s="354" t="s">
        <v>3025</v>
      </c>
      <c r="AM366" s="354">
        <f t="shared" si="136"/>
        <v>1</v>
      </c>
      <c r="AN366" s="354" t="b">
        <f t="shared" si="137"/>
        <v>1</v>
      </c>
    </row>
    <row r="367" spans="1:40" s="354" customFormat="1">
      <c r="A367" s="354" t="str">
        <f t="shared" si="117"/>
        <v>CB18B01550027259</v>
      </c>
      <c r="B367" s="354">
        <f t="shared" si="118"/>
        <v>0</v>
      </c>
      <c r="C367" s="354">
        <f t="shared" si="119"/>
        <v>0</v>
      </c>
      <c r="D367" s="354" t="str">
        <f t="shared" si="120"/>
        <v>CB</v>
      </c>
      <c r="E367" s="354" t="str">
        <f t="shared" si="121"/>
        <v>18</v>
      </c>
      <c r="F367" s="354" t="str">
        <f t="shared" si="122"/>
        <v>B</v>
      </c>
      <c r="G367" s="355" t="str">
        <f t="shared" si="123"/>
        <v>01</v>
      </c>
      <c r="H367" s="232" t="s">
        <v>716</v>
      </c>
      <c r="I367" s="232" t="s">
        <v>3242</v>
      </c>
      <c r="J367" s="233">
        <v>46254</v>
      </c>
      <c r="K367" s="233">
        <v>47689</v>
      </c>
      <c r="L367" s="234">
        <v>550027259</v>
      </c>
      <c r="M367" s="232" t="str">
        <f>IF(ISNA(VLOOKUP(L367,'MASTER DATA'!$A$1:$B$192,2,0)),"",VLOOKUP(L367,'MASTER DATA'!$A$1:$B$192,2,0))</f>
        <v>Gadus S2 V220 2_1*770kg_A227</v>
      </c>
      <c r="N367" s="232">
        <v>1</v>
      </c>
      <c r="O367" s="232">
        <f t="shared" si="124"/>
        <v>1</v>
      </c>
      <c r="P367" s="232">
        <f t="shared" si="125"/>
        <v>0</v>
      </c>
      <c r="Q367" s="232">
        <f>VLOOKUP(L367,'MASTER DATA'!$A$1:$E$192,5,0)</f>
        <v>1</v>
      </c>
      <c r="R367" s="234">
        <f>SUMIF('picking of the day'!$H$4:$H$358,WMS!H367&amp;WMS!L367,'picking of the day'!$E$4:$E$358)</f>
        <v>0</v>
      </c>
      <c r="U367" s="114">
        <f>IF(ISNA(VLOOKUP(H367,'data putaway'!$A$1:$E$530,3,0)),0,VLOOKUP(H367,'data putaway'!$A$1:$E$530,3,0))</f>
        <v>0</v>
      </c>
      <c r="V367" s="354">
        <f t="shared" si="126"/>
        <v>1</v>
      </c>
      <c r="W367" s="114">
        <f>IF(ISNA(VLOOKUP(H367,'data putaway'!$A$1:$E$530,2,0)),0,VLOOKUP(H367,'data putaway'!$A$1:$E$530,2,0))</f>
        <v>0</v>
      </c>
      <c r="X367" s="354" t="b">
        <f t="shared" si="127"/>
        <v>0</v>
      </c>
      <c r="Y367" s="354">
        <f>IF(ISNA(VLOOKUP(H367,'data putaway'!$A$1:$E$530,4,0)),0,VLOOKUP(H367,'data putaway'!$A$1:$E$530,4,0))</f>
        <v>0</v>
      </c>
      <c r="Z367" s="113">
        <f>IF(ISNA(VLOOKUP(H367,'data putaway'!$A$1:$E$530,5,0)),0,VLOOKUP(H367,'data putaway'!$A$1:$E$530,5,0))</f>
        <v>0</v>
      </c>
      <c r="AA367" s="354" t="b">
        <f t="shared" si="128"/>
        <v>0</v>
      </c>
      <c r="AB367" s="354" t="b">
        <f t="shared" si="129"/>
        <v>0</v>
      </c>
      <c r="AC367" s="356" t="str">
        <f t="shared" ca="1" si="130"/>
        <v>0 Month,  29 Days</v>
      </c>
      <c r="AD367" s="114" t="str">
        <f t="shared" ca="1" si="138"/>
        <v>3 Year, 10 Month, 7 Days</v>
      </c>
      <c r="AE367" s="114">
        <f t="shared" si="131"/>
        <v>1</v>
      </c>
      <c r="AF367" s="114">
        <f t="shared" si="132"/>
        <v>1</v>
      </c>
      <c r="AG367" s="354" t="str">
        <f t="shared" si="133"/>
        <v>CB18</v>
      </c>
      <c r="AH367" s="114">
        <f>IF(ISNA(VLOOKUP(L367,'MASTER DATA'!$A$1:$F$192,6,0)),0,VLOOKUP(L367,'MASTER DATA'!$A$1:$F$192,6,0))*AE367</f>
        <v>770</v>
      </c>
      <c r="AI367" s="354" t="str">
        <f>VLOOKUP($D367,'warehouse mapping'!$AN$7:$AO$17,2,0)</f>
        <v>Aktif</v>
      </c>
      <c r="AJ367" s="114">
        <f t="shared" si="134"/>
        <v>0</v>
      </c>
      <c r="AK367" s="354" t="str">
        <f t="shared" si="135"/>
        <v/>
      </c>
      <c r="AL367" s="354" t="s">
        <v>170</v>
      </c>
      <c r="AM367" s="354">
        <f t="shared" si="136"/>
        <v>1</v>
      </c>
      <c r="AN367" s="354" t="b">
        <f t="shared" si="137"/>
        <v>1</v>
      </c>
    </row>
    <row r="368" spans="1:40" s="354" customFormat="1">
      <c r="A368" s="354" t="str">
        <f t="shared" si="117"/>
        <v>CB18B02550027259</v>
      </c>
      <c r="B368" s="354">
        <f t="shared" si="118"/>
        <v>0</v>
      </c>
      <c r="C368" s="354">
        <f t="shared" si="119"/>
        <v>0</v>
      </c>
      <c r="D368" s="354" t="str">
        <f t="shared" si="120"/>
        <v>CB</v>
      </c>
      <c r="E368" s="354" t="str">
        <f t="shared" si="121"/>
        <v>18</v>
      </c>
      <c r="F368" s="354" t="str">
        <f t="shared" si="122"/>
        <v>B</v>
      </c>
      <c r="G368" s="355" t="str">
        <f t="shared" si="123"/>
        <v>02</v>
      </c>
      <c r="H368" s="232" t="s">
        <v>717</v>
      </c>
      <c r="I368" s="232" t="s">
        <v>3242</v>
      </c>
      <c r="J368" s="233">
        <v>46254</v>
      </c>
      <c r="K368" s="233">
        <v>47689</v>
      </c>
      <c r="L368" s="234">
        <v>550027259</v>
      </c>
      <c r="M368" s="232" t="str">
        <f>IF(ISNA(VLOOKUP(L368,'MASTER DATA'!$A$1:$B$192,2,0)),"",VLOOKUP(L368,'MASTER DATA'!$A$1:$B$192,2,0))</f>
        <v>Gadus S2 V220 2_1*770kg_A227</v>
      </c>
      <c r="N368" s="232">
        <v>1</v>
      </c>
      <c r="O368" s="232">
        <f t="shared" si="124"/>
        <v>1</v>
      </c>
      <c r="P368" s="232">
        <f t="shared" si="125"/>
        <v>0</v>
      </c>
      <c r="Q368" s="232">
        <f>VLOOKUP(L368,'MASTER DATA'!$A$1:$E$192,5,0)</f>
        <v>1</v>
      </c>
      <c r="R368" s="234">
        <f>SUMIF('picking of the day'!$H$4:$H$358,WMS!H368&amp;WMS!L368,'picking of the day'!$E$4:$E$358)</f>
        <v>0</v>
      </c>
      <c r="U368" s="114">
        <f>IF(ISNA(VLOOKUP(H368,'data putaway'!$A$1:$E$530,3,0)),0,VLOOKUP(H368,'data putaway'!$A$1:$E$530,3,0))</f>
        <v>0</v>
      </c>
      <c r="V368" s="354">
        <f t="shared" si="126"/>
        <v>1</v>
      </c>
      <c r="W368" s="114">
        <f>IF(ISNA(VLOOKUP(H368,'data putaway'!$A$1:$E$530,2,0)),0,VLOOKUP(H368,'data putaway'!$A$1:$E$530,2,0))</f>
        <v>0</v>
      </c>
      <c r="X368" s="354" t="b">
        <f t="shared" si="127"/>
        <v>0</v>
      </c>
      <c r="Y368" s="354">
        <f>IF(ISNA(VLOOKUP(H368,'data putaway'!$A$1:$E$530,4,0)),0,VLOOKUP(H368,'data putaway'!$A$1:$E$530,4,0))</f>
        <v>0</v>
      </c>
      <c r="Z368" s="113">
        <f>IF(ISNA(VLOOKUP(H368,'data putaway'!$A$1:$E$530,5,0)),0,VLOOKUP(H368,'data putaway'!$A$1:$E$530,5,0))</f>
        <v>0</v>
      </c>
      <c r="AA368" s="354" t="b">
        <f t="shared" si="128"/>
        <v>0</v>
      </c>
      <c r="AB368" s="354" t="b">
        <f t="shared" si="129"/>
        <v>0</v>
      </c>
      <c r="AC368" s="356" t="str">
        <f t="shared" ca="1" si="130"/>
        <v>0 Month,  29 Days</v>
      </c>
      <c r="AD368" s="114" t="str">
        <f t="shared" ca="1" si="138"/>
        <v>3 Year, 10 Month, 7 Days</v>
      </c>
      <c r="AE368" s="114">
        <f t="shared" si="131"/>
        <v>1</v>
      </c>
      <c r="AF368" s="114">
        <f t="shared" si="132"/>
        <v>1</v>
      </c>
      <c r="AG368" s="354" t="str">
        <f t="shared" si="133"/>
        <v>CB18</v>
      </c>
      <c r="AH368" s="114">
        <f>IF(ISNA(VLOOKUP(L368,'MASTER DATA'!$A$1:$F$192,6,0)),0,VLOOKUP(L368,'MASTER DATA'!$A$1:$F$192,6,0))*AE368</f>
        <v>770</v>
      </c>
      <c r="AI368" s="354" t="str">
        <f>VLOOKUP($D368,'warehouse mapping'!$AN$7:$AO$17,2,0)</f>
        <v>Aktif</v>
      </c>
      <c r="AJ368" s="114">
        <f t="shared" si="134"/>
        <v>0</v>
      </c>
      <c r="AK368" s="354" t="str">
        <f t="shared" si="135"/>
        <v/>
      </c>
      <c r="AL368" s="354" t="s">
        <v>170</v>
      </c>
      <c r="AM368" s="354">
        <f t="shared" si="136"/>
        <v>1</v>
      </c>
      <c r="AN368" s="354" t="b">
        <f t="shared" si="137"/>
        <v>1</v>
      </c>
    </row>
    <row r="369" spans="1:40" s="354" customFormat="1">
      <c r="A369" s="354" t="str">
        <f t="shared" si="117"/>
        <v>CB18C01550070614</v>
      </c>
      <c r="B369" s="354">
        <f t="shared" si="118"/>
        <v>0</v>
      </c>
      <c r="C369" s="354">
        <f t="shared" si="119"/>
        <v>0</v>
      </c>
      <c r="D369" s="354" t="str">
        <f t="shared" si="120"/>
        <v>CB</v>
      </c>
      <c r="E369" s="354" t="str">
        <f t="shared" si="121"/>
        <v>18</v>
      </c>
      <c r="F369" s="354" t="str">
        <f t="shared" si="122"/>
        <v>C</v>
      </c>
      <c r="G369" s="355" t="str">
        <f t="shared" si="123"/>
        <v>01</v>
      </c>
      <c r="H369" s="232" t="s">
        <v>718</v>
      </c>
      <c r="I369" s="232" t="s">
        <v>3394</v>
      </c>
      <c r="J369" s="233">
        <v>46270</v>
      </c>
      <c r="K369" s="233">
        <v>47715</v>
      </c>
      <c r="L369" s="234">
        <v>550070614</v>
      </c>
      <c r="M369" s="232" t="str">
        <f>IF(ISNA(VLOOKUP(L369,'MASTER DATA'!$A$1:$B$192,2,0)),"",VLOOKUP(L369,'MASTER DATA'!$A$1:$B$192,2,0))</f>
        <v>HlxHX610W40SP_4*4L_A04W</v>
      </c>
      <c r="N369" s="234">
        <v>36</v>
      </c>
      <c r="O369" s="232">
        <f t="shared" si="124"/>
        <v>1</v>
      </c>
      <c r="P369" s="232">
        <f t="shared" si="125"/>
        <v>0</v>
      </c>
      <c r="Q369" s="232">
        <f>VLOOKUP(L369,'MASTER DATA'!$A$1:$E$192,5,0)</f>
        <v>36</v>
      </c>
      <c r="R369" s="234">
        <f>SUMIF('picking of the day'!$H$4:$H$358,WMS!H369&amp;WMS!L369,'picking of the day'!$E$4:$E$358)</f>
        <v>0</v>
      </c>
      <c r="U369" s="114">
        <f>IF(ISNA(VLOOKUP(H369,'data putaway'!$A$1:$E$530,3,0)),0,VLOOKUP(H369,'data putaway'!$A$1:$E$530,3,0))</f>
        <v>0</v>
      </c>
      <c r="V369" s="354">
        <f t="shared" si="126"/>
        <v>36</v>
      </c>
      <c r="W369" s="114">
        <f>IF(ISNA(VLOOKUP(H369,'data putaway'!$A$1:$E$530,2,0)),0,VLOOKUP(H369,'data putaway'!$A$1:$E$530,2,0))</f>
        <v>0</v>
      </c>
      <c r="X369" s="354" t="b">
        <f t="shared" si="127"/>
        <v>0</v>
      </c>
      <c r="Y369" s="354">
        <f>IF(ISNA(VLOOKUP(H369,'data putaway'!$A$1:$E$530,4,0)),0,VLOOKUP(H369,'data putaway'!$A$1:$E$530,4,0))</f>
        <v>0</v>
      </c>
      <c r="Z369" s="113">
        <f>IF(ISNA(VLOOKUP(H369,'data putaway'!$A$1:$E$530,5,0)),0,VLOOKUP(H369,'data putaway'!$A$1:$E$530,5,0))</f>
        <v>0</v>
      </c>
      <c r="AA369" s="354" t="b">
        <f t="shared" si="128"/>
        <v>0</v>
      </c>
      <c r="AB369" s="354" t="b">
        <f t="shared" si="129"/>
        <v>0</v>
      </c>
      <c r="AC369" s="356" t="str">
        <f t="shared" ca="1" si="130"/>
        <v>0 Month,  13 Days</v>
      </c>
      <c r="AD369" s="114" t="str">
        <f t="shared" ca="1" si="138"/>
        <v>3 Year, 11 Month, 2 Days</v>
      </c>
      <c r="AE369" s="114">
        <f t="shared" si="131"/>
        <v>36</v>
      </c>
      <c r="AF369" s="114">
        <f t="shared" si="132"/>
        <v>1</v>
      </c>
      <c r="AG369" s="354" t="str">
        <f t="shared" si="133"/>
        <v>CB18</v>
      </c>
      <c r="AH369" s="114">
        <f>IF(ISNA(VLOOKUP(L369,'MASTER DATA'!$A$1:$F$192,6,0)),0,VLOOKUP(L369,'MASTER DATA'!$A$1:$F$192,6,0))*AE369</f>
        <v>576</v>
      </c>
      <c r="AI369" s="354" t="str">
        <f>VLOOKUP($D369,'warehouse mapping'!$AN$7:$AO$17,2,0)</f>
        <v>Aktif</v>
      </c>
      <c r="AJ369" s="114">
        <f t="shared" si="134"/>
        <v>0</v>
      </c>
      <c r="AK369" s="354" t="str">
        <f t="shared" si="135"/>
        <v/>
      </c>
      <c r="AL369" s="354" t="s">
        <v>170</v>
      </c>
      <c r="AM369" s="354">
        <f t="shared" si="136"/>
        <v>1</v>
      </c>
      <c r="AN369" s="354" t="b">
        <f t="shared" si="137"/>
        <v>1</v>
      </c>
    </row>
    <row r="370" spans="1:40" s="354" customFormat="1">
      <c r="A370" s="354" t="str">
        <f t="shared" si="117"/>
        <v>CB18C02550025043</v>
      </c>
      <c r="B370" s="354">
        <f t="shared" si="118"/>
        <v>0</v>
      </c>
      <c r="C370" s="354">
        <f t="shared" si="119"/>
        <v>0</v>
      </c>
      <c r="D370" s="354" t="str">
        <f t="shared" si="120"/>
        <v>CB</v>
      </c>
      <c r="E370" s="354" t="str">
        <f t="shared" si="121"/>
        <v>18</v>
      </c>
      <c r="F370" s="354" t="str">
        <f t="shared" si="122"/>
        <v>C</v>
      </c>
      <c r="G370" s="355" t="str">
        <f t="shared" si="123"/>
        <v>02</v>
      </c>
      <c r="H370" s="232" t="s">
        <v>719</v>
      </c>
      <c r="I370" s="232" t="s">
        <v>3516</v>
      </c>
      <c r="J370" s="233">
        <v>46272</v>
      </c>
      <c r="K370" s="233">
        <v>47703</v>
      </c>
      <c r="L370" s="234">
        <v>550025043</v>
      </c>
      <c r="M370" s="232" t="str">
        <f>IF(ISNA(VLOOKUP(L370,'MASTER DATA'!$A$1:$B$192,2,0)),"",VLOOKUP(L370,'MASTER DATA'!$A$1:$B$192,2,0))</f>
        <v>Spirax S2 A 80W-90_1*209L_A227</v>
      </c>
      <c r="N370" s="232">
        <v>0</v>
      </c>
      <c r="O370" s="232">
        <f t="shared" si="124"/>
        <v>0</v>
      </c>
      <c r="P370" s="232">
        <f t="shared" si="125"/>
        <v>0</v>
      </c>
      <c r="Q370" s="232">
        <f>VLOOKUP(L370,'MASTER DATA'!$A$1:$E$192,5,0)</f>
        <v>4</v>
      </c>
      <c r="R370" s="234">
        <f>SUMIF('picking of the day'!$H$4:$H$358,WMS!H370&amp;WMS!L370,'picking of the day'!$E$4:$E$358)</f>
        <v>0</v>
      </c>
      <c r="U370" s="114">
        <f>IF(ISNA(VLOOKUP(H370,'data putaway'!$A$1:$E$530,3,0)),0,VLOOKUP(H370,'data putaway'!$A$1:$E$530,3,0))</f>
        <v>0</v>
      </c>
      <c r="V370" s="354">
        <f t="shared" si="126"/>
        <v>0</v>
      </c>
      <c r="W370" s="114">
        <f>IF(ISNA(VLOOKUP(H370,'data putaway'!$A$1:$E$530,2,0)),0,VLOOKUP(H370,'data putaway'!$A$1:$E$530,2,0))</f>
        <v>0</v>
      </c>
      <c r="X370" s="354" t="b">
        <f t="shared" si="127"/>
        <v>0</v>
      </c>
      <c r="Y370" s="354">
        <f>IF(ISNA(VLOOKUP(H370,'data putaway'!$A$1:$E$530,4,0)),0,VLOOKUP(H370,'data putaway'!$A$1:$E$530,4,0))</f>
        <v>0</v>
      </c>
      <c r="Z370" s="113">
        <f>IF(ISNA(VLOOKUP(H370,'data putaway'!$A$1:$E$530,5,0)),0,VLOOKUP(H370,'data putaway'!$A$1:$E$530,5,0))</f>
        <v>0</v>
      </c>
      <c r="AA370" s="354" t="b">
        <f t="shared" si="128"/>
        <v>0</v>
      </c>
      <c r="AB370" s="354" t="b">
        <f t="shared" si="129"/>
        <v>0</v>
      </c>
      <c r="AC370" s="356" t="str">
        <f t="shared" ca="1" si="130"/>
        <v>0 Month,  11 Days</v>
      </c>
      <c r="AD370" s="114" t="str">
        <f t="shared" ca="1" si="138"/>
        <v>3 Year, 10 Month, 21 Days</v>
      </c>
      <c r="AE370" s="114">
        <f t="shared" si="131"/>
        <v>0</v>
      </c>
      <c r="AF370" s="114">
        <f t="shared" si="132"/>
        <v>0</v>
      </c>
      <c r="AG370" s="354" t="str">
        <f t="shared" si="133"/>
        <v>CB18</v>
      </c>
      <c r="AH370" s="114">
        <f>IF(ISNA(VLOOKUP(L370,'MASTER DATA'!$A$1:$F$192,6,0)),0,VLOOKUP(L370,'MASTER DATA'!$A$1:$F$192,6,0))*AE370</f>
        <v>0</v>
      </c>
      <c r="AI370" s="354" t="str">
        <f>VLOOKUP($D370,'warehouse mapping'!$AN$7:$AO$17,2,0)</f>
        <v>Aktif</v>
      </c>
      <c r="AJ370" s="114">
        <f t="shared" si="134"/>
        <v>1</v>
      </c>
      <c r="AK370" s="354" t="str">
        <f t="shared" si="135"/>
        <v>CB</v>
      </c>
      <c r="AL370" s="354" t="s">
        <v>170</v>
      </c>
      <c r="AM370" s="354">
        <f t="shared" si="136"/>
        <v>1</v>
      </c>
      <c r="AN370" s="354" t="b">
        <f t="shared" si="137"/>
        <v>1</v>
      </c>
    </row>
    <row r="371" spans="1:40" s="354" customFormat="1">
      <c r="A371" s="354" t="str">
        <f t="shared" si="117"/>
        <v>CB18D01550070614</v>
      </c>
      <c r="B371" s="354">
        <f t="shared" si="118"/>
        <v>0</v>
      </c>
      <c r="C371" s="354">
        <f t="shared" si="119"/>
        <v>0</v>
      </c>
      <c r="D371" s="354" t="str">
        <f t="shared" si="120"/>
        <v>CB</v>
      </c>
      <c r="E371" s="354" t="str">
        <f t="shared" si="121"/>
        <v>18</v>
      </c>
      <c r="F371" s="354" t="str">
        <f t="shared" si="122"/>
        <v>D</v>
      </c>
      <c r="G371" s="355" t="str">
        <f t="shared" si="123"/>
        <v>01</v>
      </c>
      <c r="H371" s="232" t="s">
        <v>720</v>
      </c>
      <c r="I371" s="232" t="s">
        <v>3394</v>
      </c>
      <c r="J371" s="233">
        <v>46270</v>
      </c>
      <c r="K371" s="233">
        <v>47715</v>
      </c>
      <c r="L371" s="234">
        <v>550070614</v>
      </c>
      <c r="M371" s="232" t="str">
        <f>IF(ISNA(VLOOKUP(L371,'MASTER DATA'!$A$1:$B$192,2,0)),"",VLOOKUP(L371,'MASTER DATA'!$A$1:$B$192,2,0))</f>
        <v>HlxHX610W40SP_4*4L_A04W</v>
      </c>
      <c r="N371" s="234">
        <v>36</v>
      </c>
      <c r="O371" s="232">
        <f t="shared" si="124"/>
        <v>1</v>
      </c>
      <c r="P371" s="232">
        <f t="shared" si="125"/>
        <v>0</v>
      </c>
      <c r="Q371" s="232">
        <f>VLOOKUP(L371,'MASTER DATA'!$A$1:$E$192,5,0)</f>
        <v>36</v>
      </c>
      <c r="R371" s="234">
        <f>SUMIF('picking of the day'!$H$4:$H$358,WMS!H371&amp;WMS!L371,'picking of the day'!$E$4:$E$358)</f>
        <v>0</v>
      </c>
      <c r="U371" s="114">
        <f>IF(ISNA(VLOOKUP(H371,'data putaway'!$A$1:$E$530,3,0)),0,VLOOKUP(H371,'data putaway'!$A$1:$E$530,3,0))</f>
        <v>0</v>
      </c>
      <c r="V371" s="354">
        <f t="shared" si="126"/>
        <v>36</v>
      </c>
      <c r="W371" s="114">
        <f>IF(ISNA(VLOOKUP(H371,'data putaway'!$A$1:$E$530,2,0)),0,VLOOKUP(H371,'data putaway'!$A$1:$E$530,2,0))</f>
        <v>0</v>
      </c>
      <c r="X371" s="354" t="b">
        <f t="shared" si="127"/>
        <v>0</v>
      </c>
      <c r="Y371" s="354">
        <f>IF(ISNA(VLOOKUP(H371,'data putaway'!$A$1:$E$530,4,0)),0,VLOOKUP(H371,'data putaway'!$A$1:$E$530,4,0))</f>
        <v>0</v>
      </c>
      <c r="Z371" s="113">
        <f>IF(ISNA(VLOOKUP(H371,'data putaway'!$A$1:$E$530,5,0)),0,VLOOKUP(H371,'data putaway'!$A$1:$E$530,5,0))</f>
        <v>0</v>
      </c>
      <c r="AA371" s="354" t="b">
        <f t="shared" si="128"/>
        <v>0</v>
      </c>
      <c r="AB371" s="354" t="b">
        <f t="shared" si="129"/>
        <v>0</v>
      </c>
      <c r="AC371" s="356" t="str">
        <f t="shared" ca="1" si="130"/>
        <v>0 Month,  13 Days</v>
      </c>
      <c r="AD371" s="114" t="str">
        <f t="shared" ca="1" si="138"/>
        <v>3 Year, 11 Month, 2 Days</v>
      </c>
      <c r="AE371" s="114">
        <f t="shared" si="131"/>
        <v>36</v>
      </c>
      <c r="AF371" s="114">
        <f t="shared" si="132"/>
        <v>1</v>
      </c>
      <c r="AG371" s="354" t="str">
        <f t="shared" si="133"/>
        <v>CB18</v>
      </c>
      <c r="AH371" s="114">
        <f>IF(ISNA(VLOOKUP(L371,'MASTER DATA'!$A$1:$F$192,6,0)),0,VLOOKUP(L371,'MASTER DATA'!$A$1:$F$192,6,0))*AE371</f>
        <v>576</v>
      </c>
      <c r="AI371" s="354" t="str">
        <f>VLOOKUP($D371,'warehouse mapping'!$AN$7:$AO$17,2,0)</f>
        <v>Aktif</v>
      </c>
      <c r="AJ371" s="114">
        <f t="shared" si="134"/>
        <v>0</v>
      </c>
      <c r="AK371" s="354" t="str">
        <f t="shared" si="135"/>
        <v/>
      </c>
      <c r="AL371" s="354" t="s">
        <v>170</v>
      </c>
      <c r="AM371" s="354">
        <f t="shared" si="136"/>
        <v>1</v>
      </c>
      <c r="AN371" s="354" t="b">
        <f t="shared" si="137"/>
        <v>1</v>
      </c>
    </row>
    <row r="372" spans="1:40" s="354" customFormat="1">
      <c r="A372" s="354" t="str">
        <f t="shared" si="117"/>
        <v>CB18D02550070614</v>
      </c>
      <c r="B372" s="354">
        <f t="shared" si="118"/>
        <v>0</v>
      </c>
      <c r="C372" s="354">
        <f t="shared" si="119"/>
        <v>0</v>
      </c>
      <c r="D372" s="354" t="str">
        <f t="shared" si="120"/>
        <v>CB</v>
      </c>
      <c r="E372" s="354" t="str">
        <f t="shared" si="121"/>
        <v>18</v>
      </c>
      <c r="F372" s="354" t="str">
        <f t="shared" si="122"/>
        <v>D</v>
      </c>
      <c r="G372" s="355" t="str">
        <f t="shared" si="123"/>
        <v>02</v>
      </c>
      <c r="H372" s="232" t="s">
        <v>721</v>
      </c>
      <c r="I372" s="232" t="s">
        <v>3394</v>
      </c>
      <c r="J372" s="233">
        <v>46272</v>
      </c>
      <c r="K372" s="233">
        <v>47715</v>
      </c>
      <c r="L372" s="234">
        <v>550070614</v>
      </c>
      <c r="M372" s="232" t="str">
        <f>IF(ISNA(VLOOKUP(L372,'MASTER DATA'!$A$1:$B$192,2,0)),"",VLOOKUP(L372,'MASTER DATA'!$A$1:$B$192,2,0))</f>
        <v>HlxHX610W40SP_4*4L_A04W</v>
      </c>
      <c r="N372" s="234">
        <v>36</v>
      </c>
      <c r="O372" s="232">
        <f t="shared" si="124"/>
        <v>1</v>
      </c>
      <c r="P372" s="232">
        <f t="shared" si="125"/>
        <v>0</v>
      </c>
      <c r="Q372" s="232">
        <f>VLOOKUP(L372,'MASTER DATA'!$A$1:$E$192,5,0)</f>
        <v>36</v>
      </c>
      <c r="R372" s="234">
        <f>SUMIF('picking of the day'!$H$4:$H$358,WMS!H372&amp;WMS!L372,'picking of the day'!$E$4:$E$358)</f>
        <v>0</v>
      </c>
      <c r="U372" s="114">
        <f>IF(ISNA(VLOOKUP(H372,'data putaway'!$A$1:$E$530,3,0)),0,VLOOKUP(H372,'data putaway'!$A$1:$E$530,3,0))</f>
        <v>0</v>
      </c>
      <c r="V372" s="354">
        <f t="shared" si="126"/>
        <v>36</v>
      </c>
      <c r="W372" s="114">
        <f>IF(ISNA(VLOOKUP(H372,'data putaway'!$A$1:$E$530,2,0)),0,VLOOKUP(H372,'data putaway'!$A$1:$E$530,2,0))</f>
        <v>0</v>
      </c>
      <c r="X372" s="354" t="b">
        <f t="shared" si="127"/>
        <v>0</v>
      </c>
      <c r="Y372" s="354">
        <f>IF(ISNA(VLOOKUP(H372,'data putaway'!$A$1:$E$530,4,0)),0,VLOOKUP(H372,'data putaway'!$A$1:$E$530,4,0))</f>
        <v>0</v>
      </c>
      <c r="Z372" s="113">
        <f>IF(ISNA(VLOOKUP(H372,'data putaway'!$A$1:$E$530,5,0)),0,VLOOKUP(H372,'data putaway'!$A$1:$E$530,5,0))</f>
        <v>0</v>
      </c>
      <c r="AA372" s="354" t="b">
        <f t="shared" si="128"/>
        <v>0</v>
      </c>
      <c r="AB372" s="354" t="b">
        <f t="shared" si="129"/>
        <v>0</v>
      </c>
      <c r="AC372" s="356" t="str">
        <f t="shared" ca="1" si="130"/>
        <v>0 Month,  11 Days</v>
      </c>
      <c r="AD372" s="114" t="str">
        <f t="shared" ca="1" si="138"/>
        <v>3 Year, 11 Month, 2 Days</v>
      </c>
      <c r="AE372" s="114">
        <f t="shared" si="131"/>
        <v>36</v>
      </c>
      <c r="AF372" s="114">
        <f t="shared" si="132"/>
        <v>1</v>
      </c>
      <c r="AG372" s="354" t="str">
        <f t="shared" si="133"/>
        <v>CB18</v>
      </c>
      <c r="AH372" s="114">
        <f>IF(ISNA(VLOOKUP(L372,'MASTER DATA'!$A$1:$F$192,6,0)),0,VLOOKUP(L372,'MASTER DATA'!$A$1:$F$192,6,0))*AE372</f>
        <v>576</v>
      </c>
      <c r="AI372" s="354" t="str">
        <f>VLOOKUP($D372,'warehouse mapping'!$AN$7:$AO$17,2,0)</f>
        <v>Aktif</v>
      </c>
      <c r="AJ372" s="114">
        <f t="shared" si="134"/>
        <v>0</v>
      </c>
      <c r="AK372" s="354" t="str">
        <f t="shared" si="135"/>
        <v/>
      </c>
      <c r="AL372" s="354" t="s">
        <v>170</v>
      </c>
      <c r="AM372" s="354">
        <f t="shared" si="136"/>
        <v>1</v>
      </c>
      <c r="AN372" s="354" t="b">
        <f t="shared" si="137"/>
        <v>1</v>
      </c>
    </row>
    <row r="373" spans="1:40" s="354" customFormat="1">
      <c r="A373" s="354" t="str">
        <f t="shared" si="117"/>
        <v>CB18E01550070614</v>
      </c>
      <c r="B373" s="354">
        <f t="shared" si="118"/>
        <v>0</v>
      </c>
      <c r="C373" s="354">
        <f t="shared" si="119"/>
        <v>0</v>
      </c>
      <c r="D373" s="354" t="str">
        <f t="shared" si="120"/>
        <v>CB</v>
      </c>
      <c r="E373" s="354" t="str">
        <f t="shared" si="121"/>
        <v>18</v>
      </c>
      <c r="F373" s="354" t="str">
        <f t="shared" si="122"/>
        <v>E</v>
      </c>
      <c r="G373" s="355" t="str">
        <f t="shared" si="123"/>
        <v>01</v>
      </c>
      <c r="H373" s="232" t="s">
        <v>722</v>
      </c>
      <c r="I373" s="232" t="s">
        <v>3394</v>
      </c>
      <c r="J373" s="233">
        <v>46270</v>
      </c>
      <c r="K373" s="233">
        <v>47715</v>
      </c>
      <c r="L373" s="234">
        <v>550070614</v>
      </c>
      <c r="M373" s="232" t="str">
        <f>IF(ISNA(VLOOKUP(L373,'MASTER DATA'!$A$1:$B$192,2,0)),"",VLOOKUP(L373,'MASTER DATA'!$A$1:$B$192,2,0))</f>
        <v>HlxHX610W40SP_4*4L_A04W</v>
      </c>
      <c r="N373" s="234">
        <v>36</v>
      </c>
      <c r="O373" s="232">
        <f t="shared" si="124"/>
        <v>1</v>
      </c>
      <c r="P373" s="232">
        <f t="shared" si="125"/>
        <v>0</v>
      </c>
      <c r="Q373" s="232">
        <f>VLOOKUP(L373,'MASTER DATA'!$A$1:$E$192,5,0)</f>
        <v>36</v>
      </c>
      <c r="R373" s="234">
        <f>SUMIF('picking of the day'!$H$4:$H$358,WMS!H373&amp;WMS!L373,'picking of the day'!$E$4:$E$358)</f>
        <v>0</v>
      </c>
      <c r="U373" s="114">
        <f>IF(ISNA(VLOOKUP(H373,'data putaway'!$A$1:$E$530,3,0)),0,VLOOKUP(H373,'data putaway'!$A$1:$E$530,3,0))</f>
        <v>0</v>
      </c>
      <c r="V373" s="354">
        <f t="shared" si="126"/>
        <v>36</v>
      </c>
      <c r="W373" s="114">
        <f>IF(ISNA(VLOOKUP(H373,'data putaway'!$A$1:$E$530,2,0)),0,VLOOKUP(H373,'data putaway'!$A$1:$E$530,2,0))</f>
        <v>0</v>
      </c>
      <c r="X373" s="354" t="b">
        <f t="shared" si="127"/>
        <v>0</v>
      </c>
      <c r="Y373" s="354">
        <f>IF(ISNA(VLOOKUP(H373,'data putaway'!$A$1:$E$530,4,0)),0,VLOOKUP(H373,'data putaway'!$A$1:$E$530,4,0))</f>
        <v>0</v>
      </c>
      <c r="Z373" s="113">
        <f>IF(ISNA(VLOOKUP(H373,'data putaway'!$A$1:$E$530,5,0)),0,VLOOKUP(H373,'data putaway'!$A$1:$E$530,5,0))</f>
        <v>0</v>
      </c>
      <c r="AA373" s="354" t="b">
        <f t="shared" si="128"/>
        <v>0</v>
      </c>
      <c r="AB373" s="354" t="b">
        <f t="shared" si="129"/>
        <v>0</v>
      </c>
      <c r="AC373" s="356" t="str">
        <f t="shared" ca="1" si="130"/>
        <v>0 Month,  13 Days</v>
      </c>
      <c r="AD373" s="114" t="str">
        <f t="shared" ca="1" si="138"/>
        <v>3 Year, 11 Month, 2 Days</v>
      </c>
      <c r="AE373" s="114">
        <f t="shared" si="131"/>
        <v>36</v>
      </c>
      <c r="AF373" s="114">
        <f t="shared" si="132"/>
        <v>1</v>
      </c>
      <c r="AG373" s="354" t="str">
        <f t="shared" si="133"/>
        <v>CB18</v>
      </c>
      <c r="AH373" s="114">
        <f>IF(ISNA(VLOOKUP(L373,'MASTER DATA'!$A$1:$F$192,6,0)),0,VLOOKUP(L373,'MASTER DATA'!$A$1:$F$192,6,0))*AE373</f>
        <v>576</v>
      </c>
      <c r="AI373" s="354" t="str">
        <f>VLOOKUP($D373,'warehouse mapping'!$AN$7:$AO$17,2,0)</f>
        <v>Aktif</v>
      </c>
      <c r="AJ373" s="114">
        <f t="shared" si="134"/>
        <v>0</v>
      </c>
      <c r="AK373" s="354" t="str">
        <f t="shared" si="135"/>
        <v/>
      </c>
      <c r="AL373" s="354" t="s">
        <v>170</v>
      </c>
      <c r="AM373" s="354">
        <f t="shared" si="136"/>
        <v>1</v>
      </c>
      <c r="AN373" s="354" t="b">
        <f t="shared" si="137"/>
        <v>1</v>
      </c>
    </row>
    <row r="374" spans="1:40" s="354" customFormat="1">
      <c r="A374" s="354" t="str">
        <f t="shared" si="117"/>
        <v>CB18E02550070614</v>
      </c>
      <c r="B374" s="354">
        <f t="shared" si="118"/>
        <v>0</v>
      </c>
      <c r="C374" s="354">
        <f t="shared" si="119"/>
        <v>0</v>
      </c>
      <c r="D374" s="354" t="str">
        <f t="shared" si="120"/>
        <v>CB</v>
      </c>
      <c r="E374" s="354" t="str">
        <f t="shared" si="121"/>
        <v>18</v>
      </c>
      <c r="F374" s="354" t="str">
        <f t="shared" si="122"/>
        <v>E</v>
      </c>
      <c r="G374" s="355" t="str">
        <f t="shared" si="123"/>
        <v>02</v>
      </c>
      <c r="H374" s="232" t="s">
        <v>723</v>
      </c>
      <c r="I374" s="232" t="s">
        <v>3394</v>
      </c>
      <c r="J374" s="233">
        <v>46270</v>
      </c>
      <c r="K374" s="233">
        <v>47715</v>
      </c>
      <c r="L374" s="234">
        <v>550070614</v>
      </c>
      <c r="M374" s="232" t="str">
        <f>IF(ISNA(VLOOKUP(L374,'MASTER DATA'!$A$1:$B$192,2,0)),"",VLOOKUP(L374,'MASTER DATA'!$A$1:$B$192,2,0))</f>
        <v>HlxHX610W40SP_4*4L_A04W</v>
      </c>
      <c r="N374" s="234">
        <v>36</v>
      </c>
      <c r="O374" s="232">
        <f t="shared" si="124"/>
        <v>1</v>
      </c>
      <c r="P374" s="232">
        <f t="shared" si="125"/>
        <v>0</v>
      </c>
      <c r="Q374" s="232">
        <f>VLOOKUP(L374,'MASTER DATA'!$A$1:$E$192,5,0)</f>
        <v>36</v>
      </c>
      <c r="R374" s="234">
        <f>SUMIF('picking of the day'!$H$4:$H$358,WMS!H374&amp;WMS!L374,'picking of the day'!$E$4:$E$358)</f>
        <v>0</v>
      </c>
      <c r="U374" s="114">
        <f>IF(ISNA(VLOOKUP(H374,'data putaway'!$A$1:$E$530,3,0)),0,VLOOKUP(H374,'data putaway'!$A$1:$E$530,3,0))</f>
        <v>0</v>
      </c>
      <c r="V374" s="354">
        <f t="shared" si="126"/>
        <v>36</v>
      </c>
      <c r="W374" s="114">
        <f>IF(ISNA(VLOOKUP(H374,'data putaway'!$A$1:$E$530,2,0)),0,VLOOKUP(H374,'data putaway'!$A$1:$E$530,2,0))</f>
        <v>0</v>
      </c>
      <c r="X374" s="354" t="b">
        <f t="shared" si="127"/>
        <v>0</v>
      </c>
      <c r="Y374" s="354">
        <f>IF(ISNA(VLOOKUP(H374,'data putaway'!$A$1:$E$530,4,0)),0,VLOOKUP(H374,'data putaway'!$A$1:$E$530,4,0))</f>
        <v>0</v>
      </c>
      <c r="Z374" s="113">
        <f>IF(ISNA(VLOOKUP(H374,'data putaway'!$A$1:$E$530,5,0)),0,VLOOKUP(H374,'data putaway'!$A$1:$E$530,5,0))</f>
        <v>0</v>
      </c>
      <c r="AA374" s="354" t="b">
        <f t="shared" si="128"/>
        <v>0</v>
      </c>
      <c r="AB374" s="354" t="b">
        <f t="shared" si="129"/>
        <v>0</v>
      </c>
      <c r="AC374" s="356" t="str">
        <f t="shared" ca="1" si="130"/>
        <v>0 Month,  13 Days</v>
      </c>
      <c r="AD374" s="114" t="str">
        <f t="shared" ca="1" si="138"/>
        <v>3 Year, 11 Month, 2 Days</v>
      </c>
      <c r="AE374" s="114">
        <f t="shared" si="131"/>
        <v>36</v>
      </c>
      <c r="AF374" s="114">
        <f t="shared" si="132"/>
        <v>1</v>
      </c>
      <c r="AG374" s="354" t="str">
        <f t="shared" si="133"/>
        <v>CB18</v>
      </c>
      <c r="AH374" s="114">
        <f>IF(ISNA(VLOOKUP(L374,'MASTER DATA'!$A$1:$F$192,6,0)),0,VLOOKUP(L374,'MASTER DATA'!$A$1:$F$192,6,0))*AE374</f>
        <v>576</v>
      </c>
      <c r="AI374" s="354" t="str">
        <f>VLOOKUP($D374,'warehouse mapping'!$AN$7:$AO$17,2,0)</f>
        <v>Aktif</v>
      </c>
      <c r="AJ374" s="114">
        <f t="shared" si="134"/>
        <v>0</v>
      </c>
      <c r="AK374" s="354" t="str">
        <f t="shared" si="135"/>
        <v/>
      </c>
      <c r="AL374" s="354" t="s">
        <v>170</v>
      </c>
      <c r="AM374" s="354">
        <f t="shared" si="136"/>
        <v>1</v>
      </c>
      <c r="AN374" s="354" t="b">
        <f t="shared" si="137"/>
        <v>1</v>
      </c>
    </row>
    <row r="375" spans="1:40" s="354" customFormat="1">
      <c r="A375" s="354" t="str">
        <f t="shared" si="117"/>
        <v>CB19A01550050071</v>
      </c>
      <c r="B375" s="354">
        <f t="shared" si="118"/>
        <v>0</v>
      </c>
      <c r="C375" s="354">
        <f t="shared" si="119"/>
        <v>0</v>
      </c>
      <c r="D375" s="354" t="str">
        <f t="shared" si="120"/>
        <v>CB</v>
      </c>
      <c r="E375" s="354" t="str">
        <f t="shared" si="121"/>
        <v>19</v>
      </c>
      <c r="F375" s="354" t="str">
        <f t="shared" si="122"/>
        <v>A</v>
      </c>
      <c r="G375" s="355" t="str">
        <f t="shared" si="123"/>
        <v>01</v>
      </c>
      <c r="H375" s="232" t="s">
        <v>724</v>
      </c>
      <c r="I375" s="232" t="s">
        <v>3222</v>
      </c>
      <c r="J375" s="233">
        <v>46256</v>
      </c>
      <c r="K375" s="233">
        <v>47631</v>
      </c>
      <c r="L375" s="234">
        <v>550050071</v>
      </c>
      <c r="M375" s="232" t="str">
        <f>IF(ISNA(VLOOKUP(L375,'MASTER DATA'!$A$1:$B$192,2,0)),"",VLOOKUP(L375,'MASTER DATA'!$A$1:$B$192,2,0))</f>
        <v>RimLD4Extra15W40CI4_12*1L_A04W</v>
      </c>
      <c r="N375" s="232">
        <v>17</v>
      </c>
      <c r="O375" s="232">
        <f t="shared" si="124"/>
        <v>0</v>
      </c>
      <c r="P375" s="232">
        <f t="shared" si="125"/>
        <v>17</v>
      </c>
      <c r="Q375" s="232">
        <f>VLOOKUP(L375,'MASTER DATA'!$A$1:$E$192,5,0)</f>
        <v>44</v>
      </c>
      <c r="R375" s="234">
        <f>SUMIF('picking of the day'!$H$4:$H$358,WMS!H375&amp;WMS!L375,'picking of the day'!$E$4:$E$358)</f>
        <v>0</v>
      </c>
      <c r="U375" s="114">
        <f>IF(ISNA(VLOOKUP(H375,'data putaway'!$A$1:$E$530,3,0)),0,VLOOKUP(H375,'data putaway'!$A$1:$E$530,3,0))</f>
        <v>0</v>
      </c>
      <c r="V375" s="354">
        <f t="shared" si="126"/>
        <v>17</v>
      </c>
      <c r="W375" s="114">
        <f>IF(ISNA(VLOOKUP(H375,'data putaway'!$A$1:$E$530,2,0)),0,VLOOKUP(H375,'data putaway'!$A$1:$E$530,2,0))</f>
        <v>0</v>
      </c>
      <c r="X375" s="354" t="b">
        <f t="shared" si="127"/>
        <v>0</v>
      </c>
      <c r="Y375" s="354">
        <f>IF(ISNA(VLOOKUP(H375,'data putaway'!$A$1:$E$530,4,0)),0,VLOOKUP(H375,'data putaway'!$A$1:$E$530,4,0))</f>
        <v>0</v>
      </c>
      <c r="Z375" s="113">
        <f>IF(ISNA(VLOOKUP(H375,'data putaway'!$A$1:$E$530,5,0)),0,VLOOKUP(H375,'data putaway'!$A$1:$E$530,5,0))</f>
        <v>0</v>
      </c>
      <c r="AA375" s="354" t="b">
        <f t="shared" si="128"/>
        <v>0</v>
      </c>
      <c r="AB375" s="354" t="b">
        <f t="shared" si="129"/>
        <v>0</v>
      </c>
      <c r="AC375" s="356" t="str">
        <f t="shared" ca="1" si="130"/>
        <v>0 Month,  27 Days</v>
      </c>
      <c r="AD375" s="114" t="str">
        <f t="shared" ca="1" si="138"/>
        <v>3 Year, 8 Month, 10 Days</v>
      </c>
      <c r="AE375" s="114">
        <f t="shared" si="131"/>
        <v>17</v>
      </c>
      <c r="AF375" s="114">
        <f t="shared" si="132"/>
        <v>1</v>
      </c>
      <c r="AG375" s="354" t="str">
        <f t="shared" si="133"/>
        <v>CB19</v>
      </c>
      <c r="AH375" s="114">
        <f>IF(ISNA(VLOOKUP(L375,'MASTER DATA'!$A$1:$F$192,6,0)),0,VLOOKUP(L375,'MASTER DATA'!$A$1:$F$192,6,0))*AE375</f>
        <v>204</v>
      </c>
      <c r="AI375" s="354" t="str">
        <f>VLOOKUP($D375,'warehouse mapping'!$AN$7:$AO$17,2,0)</f>
        <v>Aktif</v>
      </c>
      <c r="AJ375" s="114">
        <f t="shared" si="134"/>
        <v>0</v>
      </c>
      <c r="AK375" s="354" t="str">
        <f t="shared" si="135"/>
        <v/>
      </c>
      <c r="AL375" s="354" t="s">
        <v>170</v>
      </c>
      <c r="AM375" s="354">
        <f t="shared" si="136"/>
        <v>1</v>
      </c>
      <c r="AN375" s="354" t="b">
        <f t="shared" si="137"/>
        <v>1</v>
      </c>
    </row>
    <row r="376" spans="1:40" s="354" customFormat="1">
      <c r="A376" s="354" t="str">
        <f t="shared" si="117"/>
        <v>CB19A02550027259</v>
      </c>
      <c r="B376" s="354">
        <f t="shared" si="118"/>
        <v>0</v>
      </c>
      <c r="C376" s="354">
        <f t="shared" si="119"/>
        <v>0</v>
      </c>
      <c r="D376" s="354" t="str">
        <f t="shared" si="120"/>
        <v>CB</v>
      </c>
      <c r="E376" s="354" t="str">
        <f t="shared" si="121"/>
        <v>19</v>
      </c>
      <c r="F376" s="354" t="str">
        <f t="shared" si="122"/>
        <v>A</v>
      </c>
      <c r="G376" s="355" t="str">
        <f t="shared" si="123"/>
        <v>02</v>
      </c>
      <c r="H376" s="232" t="s">
        <v>725</v>
      </c>
      <c r="I376" s="232">
        <v>12688347</v>
      </c>
      <c r="J376" s="233">
        <v>46276</v>
      </c>
      <c r="K376" s="233">
        <v>47716</v>
      </c>
      <c r="L376" s="234">
        <v>550027259</v>
      </c>
      <c r="M376" s="232" t="str">
        <f>IF(ISNA(VLOOKUP(L376,'MASTER DATA'!$A$1:$B$192,2,0)),"",VLOOKUP(L376,'MASTER DATA'!$A$1:$B$192,2,0))</f>
        <v>Gadus S2 V220 2_1*770kg_A227</v>
      </c>
      <c r="N376" s="232">
        <v>1</v>
      </c>
      <c r="O376" s="232">
        <f t="shared" si="124"/>
        <v>1</v>
      </c>
      <c r="P376" s="232">
        <f t="shared" si="125"/>
        <v>0</v>
      </c>
      <c r="Q376" s="232">
        <f>VLOOKUP(L376,'MASTER DATA'!$A$1:$E$192,5,0)</f>
        <v>1</v>
      </c>
      <c r="R376" s="234">
        <f>SUMIF('picking of the day'!$H$4:$H$358,WMS!H376&amp;WMS!L376,'picking of the day'!$E$4:$E$358)</f>
        <v>0</v>
      </c>
      <c r="U376" s="114">
        <f>IF(ISNA(VLOOKUP(H376,'data putaway'!$A$1:$E$530,3,0)),0,VLOOKUP(H376,'data putaway'!$A$1:$E$530,3,0))</f>
        <v>0</v>
      </c>
      <c r="V376" s="354">
        <f t="shared" si="126"/>
        <v>1</v>
      </c>
      <c r="W376" s="114">
        <f>IF(ISNA(VLOOKUP(H376,'data putaway'!$A$1:$E$530,2,0)),0,VLOOKUP(H376,'data putaway'!$A$1:$E$530,2,0))</f>
        <v>0</v>
      </c>
      <c r="X376" s="354" t="b">
        <f t="shared" si="127"/>
        <v>0</v>
      </c>
      <c r="Y376" s="354">
        <f>IF(ISNA(VLOOKUP(H376,'data putaway'!$A$1:$E$530,4,0)),0,VLOOKUP(H376,'data putaway'!$A$1:$E$530,4,0))</f>
        <v>0</v>
      </c>
      <c r="Z376" s="113">
        <f>IF(ISNA(VLOOKUP(H376,'data putaway'!$A$1:$E$530,5,0)),0,VLOOKUP(H376,'data putaway'!$A$1:$E$530,5,0))</f>
        <v>0</v>
      </c>
      <c r="AA376" s="354" t="b">
        <f t="shared" si="128"/>
        <v>0</v>
      </c>
      <c r="AB376" s="354" t="b">
        <f t="shared" si="129"/>
        <v>0</v>
      </c>
      <c r="AC376" s="356" t="str">
        <f t="shared" ca="1" si="130"/>
        <v>0 Month,  7 Days</v>
      </c>
      <c r="AD376" s="114" t="str">
        <f t="shared" ca="1" si="138"/>
        <v>3 Year, 11 Month, 3 Days</v>
      </c>
      <c r="AE376" s="114">
        <f t="shared" si="131"/>
        <v>1</v>
      </c>
      <c r="AF376" s="114">
        <f t="shared" si="132"/>
        <v>1</v>
      </c>
      <c r="AG376" s="354" t="str">
        <f t="shared" si="133"/>
        <v>CB19</v>
      </c>
      <c r="AH376" s="114">
        <f>IF(ISNA(VLOOKUP(L376,'MASTER DATA'!$A$1:$F$192,6,0)),0,VLOOKUP(L376,'MASTER DATA'!$A$1:$F$192,6,0))*AE376</f>
        <v>770</v>
      </c>
      <c r="AI376" s="354" t="str">
        <f>VLOOKUP($D376,'warehouse mapping'!$AN$7:$AO$17,2,0)</f>
        <v>Aktif</v>
      </c>
      <c r="AJ376" s="114">
        <f t="shared" si="134"/>
        <v>0</v>
      </c>
      <c r="AK376" s="354" t="str">
        <f t="shared" si="135"/>
        <v/>
      </c>
      <c r="AL376" s="354" t="s">
        <v>170</v>
      </c>
      <c r="AM376" s="354">
        <f t="shared" si="136"/>
        <v>1</v>
      </c>
      <c r="AN376" s="354" t="b">
        <f t="shared" si="137"/>
        <v>1</v>
      </c>
    </row>
    <row r="377" spans="1:40" s="354" customFormat="1">
      <c r="A377" s="354" t="str">
        <f t="shared" si="117"/>
        <v>CB19B01550027259</v>
      </c>
      <c r="B377" s="354">
        <f t="shared" si="118"/>
        <v>0</v>
      </c>
      <c r="C377" s="354">
        <f t="shared" si="119"/>
        <v>0</v>
      </c>
      <c r="D377" s="354" t="str">
        <f t="shared" si="120"/>
        <v>CB</v>
      </c>
      <c r="E377" s="354" t="str">
        <f t="shared" si="121"/>
        <v>19</v>
      </c>
      <c r="F377" s="354" t="str">
        <f t="shared" si="122"/>
        <v>B</v>
      </c>
      <c r="G377" s="355" t="str">
        <f t="shared" si="123"/>
        <v>01</v>
      </c>
      <c r="H377" s="232" t="s">
        <v>726</v>
      </c>
      <c r="I377" s="232" t="s">
        <v>3242</v>
      </c>
      <c r="J377" s="233">
        <v>46254</v>
      </c>
      <c r="K377" s="233">
        <v>47689</v>
      </c>
      <c r="L377" s="234">
        <v>550027259</v>
      </c>
      <c r="M377" s="232" t="str">
        <f>IF(ISNA(VLOOKUP(L377,'MASTER DATA'!$A$1:$B$192,2,0)),"",VLOOKUP(L377,'MASTER DATA'!$A$1:$B$192,2,0))</f>
        <v>Gadus S2 V220 2_1*770kg_A227</v>
      </c>
      <c r="N377" s="232">
        <v>1</v>
      </c>
      <c r="O377" s="232">
        <f t="shared" si="124"/>
        <v>1</v>
      </c>
      <c r="P377" s="232">
        <f t="shared" si="125"/>
        <v>0</v>
      </c>
      <c r="Q377" s="232">
        <f>VLOOKUP(L377,'MASTER DATA'!$A$1:$E$192,5,0)</f>
        <v>1</v>
      </c>
      <c r="R377" s="234">
        <f>SUMIF('picking of the day'!$H$4:$H$358,WMS!H377&amp;WMS!L377,'picking of the day'!$E$4:$E$358)</f>
        <v>0</v>
      </c>
      <c r="U377" s="114">
        <f>IF(ISNA(VLOOKUP(H377,'data putaway'!$A$1:$E$530,3,0)),0,VLOOKUP(H377,'data putaway'!$A$1:$E$530,3,0))</f>
        <v>0</v>
      </c>
      <c r="V377" s="354">
        <f t="shared" si="126"/>
        <v>1</v>
      </c>
      <c r="W377" s="114">
        <f>IF(ISNA(VLOOKUP(H377,'data putaway'!$A$1:$E$530,2,0)),0,VLOOKUP(H377,'data putaway'!$A$1:$E$530,2,0))</f>
        <v>0</v>
      </c>
      <c r="X377" s="354" t="b">
        <f t="shared" si="127"/>
        <v>0</v>
      </c>
      <c r="Y377" s="354">
        <f>IF(ISNA(VLOOKUP(H377,'data putaway'!$A$1:$E$530,4,0)),0,VLOOKUP(H377,'data putaway'!$A$1:$E$530,4,0))</f>
        <v>0</v>
      </c>
      <c r="Z377" s="113">
        <f>IF(ISNA(VLOOKUP(H377,'data putaway'!$A$1:$E$530,5,0)),0,VLOOKUP(H377,'data putaway'!$A$1:$E$530,5,0))</f>
        <v>0</v>
      </c>
      <c r="AA377" s="354" t="b">
        <f t="shared" si="128"/>
        <v>0</v>
      </c>
      <c r="AB377" s="354" t="b">
        <f t="shared" si="129"/>
        <v>0</v>
      </c>
      <c r="AC377" s="356" t="str">
        <f t="shared" ca="1" si="130"/>
        <v>0 Month,  29 Days</v>
      </c>
      <c r="AD377" s="114" t="str">
        <f t="shared" ca="1" si="138"/>
        <v>3 Year, 10 Month, 7 Days</v>
      </c>
      <c r="AE377" s="114">
        <f t="shared" si="131"/>
        <v>1</v>
      </c>
      <c r="AF377" s="114">
        <f t="shared" si="132"/>
        <v>1</v>
      </c>
      <c r="AG377" s="354" t="str">
        <f t="shared" si="133"/>
        <v>CB19</v>
      </c>
      <c r="AH377" s="114">
        <f>IF(ISNA(VLOOKUP(L377,'MASTER DATA'!$A$1:$F$192,6,0)),0,VLOOKUP(L377,'MASTER DATA'!$A$1:$F$192,6,0))*AE377</f>
        <v>770</v>
      </c>
      <c r="AI377" s="354" t="str">
        <f>VLOOKUP($D377,'warehouse mapping'!$AN$7:$AO$17,2,0)</f>
        <v>Aktif</v>
      </c>
      <c r="AJ377" s="114">
        <f t="shared" si="134"/>
        <v>0</v>
      </c>
      <c r="AK377" s="354" t="str">
        <f t="shared" si="135"/>
        <v/>
      </c>
      <c r="AL377" s="354" t="s">
        <v>170</v>
      </c>
      <c r="AM377" s="354">
        <f t="shared" si="136"/>
        <v>1</v>
      </c>
      <c r="AN377" s="354" t="b">
        <f t="shared" si="137"/>
        <v>1</v>
      </c>
    </row>
    <row r="378" spans="1:40" s="354" customFormat="1">
      <c r="A378" s="354" t="str">
        <f t="shared" si="117"/>
        <v>CB19B02550027259</v>
      </c>
      <c r="B378" s="354">
        <f t="shared" si="118"/>
        <v>0</v>
      </c>
      <c r="C378" s="354">
        <f t="shared" si="119"/>
        <v>0</v>
      </c>
      <c r="D378" s="354" t="str">
        <f t="shared" si="120"/>
        <v>CB</v>
      </c>
      <c r="E378" s="354" t="str">
        <f t="shared" si="121"/>
        <v>19</v>
      </c>
      <c r="F378" s="354" t="str">
        <f t="shared" si="122"/>
        <v>B</v>
      </c>
      <c r="G378" s="355" t="str">
        <f t="shared" si="123"/>
        <v>02</v>
      </c>
      <c r="H378" s="232" t="s">
        <v>727</v>
      </c>
      <c r="I378" s="232" t="s">
        <v>3242</v>
      </c>
      <c r="J378" s="233">
        <v>46254</v>
      </c>
      <c r="K378" s="233">
        <v>47689</v>
      </c>
      <c r="L378" s="234">
        <v>550027259</v>
      </c>
      <c r="M378" s="232" t="str">
        <f>IF(ISNA(VLOOKUP(L378,'MASTER DATA'!$A$1:$B$192,2,0)),"",VLOOKUP(L378,'MASTER DATA'!$A$1:$B$192,2,0))</f>
        <v>Gadus S2 V220 2_1*770kg_A227</v>
      </c>
      <c r="N378" s="232">
        <v>1</v>
      </c>
      <c r="O378" s="232">
        <f t="shared" si="124"/>
        <v>1</v>
      </c>
      <c r="P378" s="232">
        <f t="shared" si="125"/>
        <v>0</v>
      </c>
      <c r="Q378" s="232">
        <f>VLOOKUP(L378,'MASTER DATA'!$A$1:$E$192,5,0)</f>
        <v>1</v>
      </c>
      <c r="R378" s="234">
        <f>SUMIF('picking of the day'!$H$4:$H$358,WMS!H378&amp;WMS!L378,'picking of the day'!$E$4:$E$358)</f>
        <v>0</v>
      </c>
      <c r="U378" s="114">
        <f>IF(ISNA(VLOOKUP(H378,'data putaway'!$A$1:$E$530,3,0)),0,VLOOKUP(H378,'data putaway'!$A$1:$E$530,3,0))</f>
        <v>0</v>
      </c>
      <c r="V378" s="354">
        <f t="shared" si="126"/>
        <v>1</v>
      </c>
      <c r="W378" s="114">
        <f>IF(ISNA(VLOOKUP(H378,'data putaway'!$A$1:$E$530,2,0)),0,VLOOKUP(H378,'data putaway'!$A$1:$E$530,2,0))</f>
        <v>0</v>
      </c>
      <c r="X378" s="354" t="b">
        <f t="shared" si="127"/>
        <v>0</v>
      </c>
      <c r="Y378" s="354">
        <f>IF(ISNA(VLOOKUP(H378,'data putaway'!$A$1:$E$530,4,0)),0,VLOOKUP(H378,'data putaway'!$A$1:$E$530,4,0))</f>
        <v>0</v>
      </c>
      <c r="Z378" s="113">
        <f>IF(ISNA(VLOOKUP(H378,'data putaway'!$A$1:$E$530,5,0)),0,VLOOKUP(H378,'data putaway'!$A$1:$E$530,5,0))</f>
        <v>0</v>
      </c>
      <c r="AA378" s="354" t="b">
        <f t="shared" si="128"/>
        <v>0</v>
      </c>
      <c r="AB378" s="354" t="b">
        <f t="shared" si="129"/>
        <v>0</v>
      </c>
      <c r="AC378" s="356" t="str">
        <f t="shared" ca="1" si="130"/>
        <v>0 Month,  29 Days</v>
      </c>
      <c r="AD378" s="114" t="str">
        <f t="shared" ca="1" si="138"/>
        <v>3 Year, 10 Month, 7 Days</v>
      </c>
      <c r="AE378" s="114">
        <f t="shared" si="131"/>
        <v>1</v>
      </c>
      <c r="AF378" s="114">
        <f t="shared" si="132"/>
        <v>1</v>
      </c>
      <c r="AG378" s="354" t="str">
        <f t="shared" si="133"/>
        <v>CB19</v>
      </c>
      <c r="AH378" s="114">
        <f>IF(ISNA(VLOOKUP(L378,'MASTER DATA'!$A$1:$F$192,6,0)),0,VLOOKUP(L378,'MASTER DATA'!$A$1:$F$192,6,0))*AE378</f>
        <v>770</v>
      </c>
      <c r="AI378" s="354" t="str">
        <f>VLOOKUP($D378,'warehouse mapping'!$AN$7:$AO$17,2,0)</f>
        <v>Aktif</v>
      </c>
      <c r="AJ378" s="114">
        <f t="shared" si="134"/>
        <v>0</v>
      </c>
      <c r="AK378" s="354" t="str">
        <f t="shared" si="135"/>
        <v/>
      </c>
      <c r="AL378" s="354" t="s">
        <v>170</v>
      </c>
      <c r="AM378" s="354">
        <f t="shared" si="136"/>
        <v>1</v>
      </c>
      <c r="AN378" s="354" t="b">
        <f t="shared" si="137"/>
        <v>1</v>
      </c>
    </row>
    <row r="379" spans="1:40" s="354" customFormat="1">
      <c r="A379" s="354" t="str">
        <f t="shared" si="117"/>
        <v>CB19C01550070614</v>
      </c>
      <c r="B379" s="354">
        <f t="shared" si="118"/>
        <v>0</v>
      </c>
      <c r="C379" s="354">
        <f t="shared" si="119"/>
        <v>0</v>
      </c>
      <c r="D379" s="354" t="str">
        <f t="shared" si="120"/>
        <v>CB</v>
      </c>
      <c r="E379" s="354" t="str">
        <f t="shared" si="121"/>
        <v>19</v>
      </c>
      <c r="F379" s="354" t="str">
        <f t="shared" si="122"/>
        <v>C</v>
      </c>
      <c r="G379" s="355" t="str">
        <f t="shared" si="123"/>
        <v>01</v>
      </c>
      <c r="H379" s="232" t="s">
        <v>728</v>
      </c>
      <c r="I379" s="232" t="s">
        <v>3394</v>
      </c>
      <c r="J379" s="233">
        <v>46270</v>
      </c>
      <c r="K379" s="233">
        <v>47715</v>
      </c>
      <c r="L379" s="234">
        <v>550070614</v>
      </c>
      <c r="M379" s="232" t="str">
        <f>IF(ISNA(VLOOKUP(L379,'MASTER DATA'!$A$1:$B$192,2,0)),"",VLOOKUP(L379,'MASTER DATA'!$A$1:$B$192,2,0))</f>
        <v>HlxHX610W40SP_4*4L_A04W</v>
      </c>
      <c r="N379" s="234">
        <v>36</v>
      </c>
      <c r="O379" s="232">
        <f t="shared" si="124"/>
        <v>1</v>
      </c>
      <c r="P379" s="232">
        <f t="shared" si="125"/>
        <v>0</v>
      </c>
      <c r="Q379" s="232">
        <f>VLOOKUP(L379,'MASTER DATA'!$A$1:$E$192,5,0)</f>
        <v>36</v>
      </c>
      <c r="R379" s="234">
        <f>SUMIF('picking of the day'!$H$4:$H$358,WMS!H379&amp;WMS!L379,'picking of the day'!$E$4:$E$358)</f>
        <v>0</v>
      </c>
      <c r="U379" s="114">
        <f>IF(ISNA(VLOOKUP(H379,'data putaway'!$A$1:$E$530,3,0)),0,VLOOKUP(H379,'data putaway'!$A$1:$E$530,3,0))</f>
        <v>0</v>
      </c>
      <c r="V379" s="354">
        <f t="shared" si="126"/>
        <v>36</v>
      </c>
      <c r="W379" s="114">
        <f>IF(ISNA(VLOOKUP(H379,'data putaway'!$A$1:$E$530,2,0)),0,VLOOKUP(H379,'data putaway'!$A$1:$E$530,2,0))</f>
        <v>0</v>
      </c>
      <c r="X379" s="354" t="b">
        <f t="shared" si="127"/>
        <v>0</v>
      </c>
      <c r="Y379" s="354">
        <f>IF(ISNA(VLOOKUP(H379,'data putaway'!$A$1:$E$530,4,0)),0,VLOOKUP(H379,'data putaway'!$A$1:$E$530,4,0))</f>
        <v>0</v>
      </c>
      <c r="Z379" s="113">
        <f>IF(ISNA(VLOOKUP(H379,'data putaway'!$A$1:$E$530,5,0)),0,VLOOKUP(H379,'data putaway'!$A$1:$E$530,5,0))</f>
        <v>0</v>
      </c>
      <c r="AA379" s="354" t="b">
        <f t="shared" si="128"/>
        <v>0</v>
      </c>
      <c r="AB379" s="354" t="b">
        <f t="shared" si="129"/>
        <v>0</v>
      </c>
      <c r="AC379" s="356" t="str">
        <f t="shared" ca="1" si="130"/>
        <v>0 Month,  13 Days</v>
      </c>
      <c r="AD379" s="114" t="str">
        <f t="shared" ca="1" si="138"/>
        <v>3 Year, 11 Month, 2 Days</v>
      </c>
      <c r="AE379" s="114">
        <f t="shared" si="131"/>
        <v>36</v>
      </c>
      <c r="AF379" s="114">
        <f t="shared" si="132"/>
        <v>1</v>
      </c>
      <c r="AG379" s="354" t="str">
        <f t="shared" si="133"/>
        <v>CB19</v>
      </c>
      <c r="AH379" s="114">
        <f>IF(ISNA(VLOOKUP(L379,'MASTER DATA'!$A$1:$F$192,6,0)),0,VLOOKUP(L379,'MASTER DATA'!$A$1:$F$192,6,0))*AE379</f>
        <v>576</v>
      </c>
      <c r="AI379" s="354" t="str">
        <f>VLOOKUP($D379,'warehouse mapping'!$AN$7:$AO$17,2,0)</f>
        <v>Aktif</v>
      </c>
      <c r="AJ379" s="114">
        <f t="shared" si="134"/>
        <v>0</v>
      </c>
      <c r="AK379" s="354" t="str">
        <f t="shared" si="135"/>
        <v/>
      </c>
      <c r="AL379" s="354" t="s">
        <v>170</v>
      </c>
      <c r="AM379" s="354">
        <f t="shared" si="136"/>
        <v>1</v>
      </c>
      <c r="AN379" s="354" t="b">
        <f t="shared" si="137"/>
        <v>1</v>
      </c>
    </row>
    <row r="380" spans="1:40" s="354" customFormat="1">
      <c r="A380" s="354" t="str">
        <f t="shared" si="117"/>
        <v>CB19C02550070614</v>
      </c>
      <c r="B380" s="354">
        <f t="shared" si="118"/>
        <v>0</v>
      </c>
      <c r="C380" s="354">
        <f t="shared" si="119"/>
        <v>0</v>
      </c>
      <c r="D380" s="354" t="str">
        <f t="shared" si="120"/>
        <v>CB</v>
      </c>
      <c r="E380" s="354" t="str">
        <f t="shared" si="121"/>
        <v>19</v>
      </c>
      <c r="F380" s="354" t="str">
        <f t="shared" si="122"/>
        <v>C</v>
      </c>
      <c r="G380" s="355" t="str">
        <f t="shared" si="123"/>
        <v>02</v>
      </c>
      <c r="H380" s="232" t="s">
        <v>729</v>
      </c>
      <c r="I380" s="232" t="s">
        <v>3394</v>
      </c>
      <c r="J380" s="233">
        <v>46270</v>
      </c>
      <c r="K380" s="233">
        <v>47715</v>
      </c>
      <c r="L380" s="234">
        <v>550070614</v>
      </c>
      <c r="M380" s="232" t="str">
        <f>IF(ISNA(VLOOKUP(L380,'MASTER DATA'!$A$1:$B$192,2,0)),"",VLOOKUP(L380,'MASTER DATA'!$A$1:$B$192,2,0))</f>
        <v>HlxHX610W40SP_4*4L_A04W</v>
      </c>
      <c r="N380" s="234">
        <v>36</v>
      </c>
      <c r="O380" s="232">
        <f t="shared" si="124"/>
        <v>1</v>
      </c>
      <c r="P380" s="232">
        <f t="shared" si="125"/>
        <v>0</v>
      </c>
      <c r="Q380" s="232">
        <f>VLOOKUP(L380,'MASTER DATA'!$A$1:$E$192,5,0)</f>
        <v>36</v>
      </c>
      <c r="R380" s="234">
        <f>SUMIF('picking of the day'!$H$4:$H$358,WMS!H380&amp;WMS!L380,'picking of the day'!$E$4:$E$358)</f>
        <v>0</v>
      </c>
      <c r="U380" s="114">
        <f>IF(ISNA(VLOOKUP(H380,'data putaway'!$A$1:$E$530,3,0)),0,VLOOKUP(H380,'data putaway'!$A$1:$E$530,3,0))</f>
        <v>0</v>
      </c>
      <c r="V380" s="354">
        <f t="shared" si="126"/>
        <v>36</v>
      </c>
      <c r="W380" s="114">
        <f>IF(ISNA(VLOOKUP(H380,'data putaway'!$A$1:$E$530,2,0)),0,VLOOKUP(H380,'data putaway'!$A$1:$E$530,2,0))</f>
        <v>0</v>
      </c>
      <c r="X380" s="354" t="b">
        <f t="shared" si="127"/>
        <v>0</v>
      </c>
      <c r="Y380" s="354">
        <f>IF(ISNA(VLOOKUP(H380,'data putaway'!$A$1:$E$530,4,0)),0,VLOOKUP(H380,'data putaway'!$A$1:$E$530,4,0))</f>
        <v>0</v>
      </c>
      <c r="Z380" s="113">
        <f>IF(ISNA(VLOOKUP(H380,'data putaway'!$A$1:$E$530,5,0)),0,VLOOKUP(H380,'data putaway'!$A$1:$E$530,5,0))</f>
        <v>0</v>
      </c>
      <c r="AA380" s="354" t="b">
        <f t="shared" si="128"/>
        <v>0</v>
      </c>
      <c r="AB380" s="354" t="b">
        <f t="shared" si="129"/>
        <v>0</v>
      </c>
      <c r="AC380" s="356" t="str">
        <f t="shared" ca="1" si="130"/>
        <v>0 Month,  13 Days</v>
      </c>
      <c r="AD380" s="114" t="str">
        <f t="shared" ca="1" si="138"/>
        <v>3 Year, 11 Month, 2 Days</v>
      </c>
      <c r="AE380" s="114">
        <f t="shared" si="131"/>
        <v>36</v>
      </c>
      <c r="AF380" s="114">
        <f t="shared" si="132"/>
        <v>1</v>
      </c>
      <c r="AG380" s="354" t="str">
        <f t="shared" si="133"/>
        <v>CB19</v>
      </c>
      <c r="AH380" s="114">
        <f>IF(ISNA(VLOOKUP(L380,'MASTER DATA'!$A$1:$F$192,6,0)),0,VLOOKUP(L380,'MASTER DATA'!$A$1:$F$192,6,0))*AE380</f>
        <v>576</v>
      </c>
      <c r="AI380" s="354" t="str">
        <f>VLOOKUP($D380,'warehouse mapping'!$AN$7:$AO$17,2,0)</f>
        <v>Aktif</v>
      </c>
      <c r="AJ380" s="114">
        <f t="shared" si="134"/>
        <v>0</v>
      </c>
      <c r="AK380" s="354" t="str">
        <f t="shared" si="135"/>
        <v/>
      </c>
      <c r="AL380" s="354" t="s">
        <v>170</v>
      </c>
      <c r="AM380" s="354">
        <f t="shared" si="136"/>
        <v>1</v>
      </c>
      <c r="AN380" s="354" t="b">
        <f t="shared" si="137"/>
        <v>1</v>
      </c>
    </row>
    <row r="381" spans="1:40" s="354" customFormat="1">
      <c r="A381" s="354" t="str">
        <f t="shared" si="117"/>
        <v>CB19D01550062463</v>
      </c>
      <c r="B381" s="354">
        <f t="shared" si="118"/>
        <v>0</v>
      </c>
      <c r="C381" s="354">
        <f t="shared" si="119"/>
        <v>0</v>
      </c>
      <c r="D381" s="354" t="str">
        <f t="shared" si="120"/>
        <v>CB</v>
      </c>
      <c r="E381" s="354" t="str">
        <f t="shared" si="121"/>
        <v>19</v>
      </c>
      <c r="F381" s="354" t="str">
        <f t="shared" si="122"/>
        <v>D</v>
      </c>
      <c r="G381" s="355" t="str">
        <f t="shared" si="123"/>
        <v>01</v>
      </c>
      <c r="H381" s="232" t="s">
        <v>730</v>
      </c>
      <c r="I381" s="232" t="s">
        <v>3582</v>
      </c>
      <c r="J381" s="233">
        <v>46280</v>
      </c>
      <c r="K381" s="233">
        <v>47734</v>
      </c>
      <c r="L381" s="234">
        <v>550062463</v>
      </c>
      <c r="M381" s="232" t="str">
        <f>IF(ISNA(VLOOKUP(L381,'MASTER DATA'!$A$1:$B$192,2,0)),"",VLOOKUP(L381,'MASTER DATA'!$A$1:$B$192,2,0))</f>
        <v>Adv4TAX7Sc10W40SNMB_12*0.8L_A04W</v>
      </c>
      <c r="N381" s="232">
        <v>48</v>
      </c>
      <c r="O381" s="232">
        <f t="shared" si="124"/>
        <v>1</v>
      </c>
      <c r="P381" s="232">
        <f t="shared" si="125"/>
        <v>0</v>
      </c>
      <c r="Q381" s="232">
        <f>VLOOKUP(L381,'MASTER DATA'!$A$1:$E$192,5,0)</f>
        <v>48</v>
      </c>
      <c r="R381" s="234">
        <f>SUMIF('picking of the day'!$H$4:$H$358,WMS!H381&amp;WMS!L381,'picking of the day'!$E$4:$E$358)</f>
        <v>0</v>
      </c>
      <c r="U381" s="114">
        <f>IF(ISNA(VLOOKUP(H381,'data putaway'!$A$1:$E$530,3,0)),0,VLOOKUP(H381,'data putaway'!$A$1:$E$530,3,0))</f>
        <v>0</v>
      </c>
      <c r="V381" s="354">
        <f t="shared" si="126"/>
        <v>48</v>
      </c>
      <c r="W381" s="114">
        <f>IF(ISNA(VLOOKUP(H381,'data putaway'!$A$1:$E$530,2,0)),0,VLOOKUP(H381,'data putaway'!$A$1:$E$530,2,0))</f>
        <v>0</v>
      </c>
      <c r="X381" s="354" t="b">
        <f t="shared" si="127"/>
        <v>0</v>
      </c>
      <c r="Y381" s="354">
        <f>IF(ISNA(VLOOKUP(H381,'data putaway'!$A$1:$E$530,4,0)),0,VLOOKUP(H381,'data putaway'!$A$1:$E$530,4,0))</f>
        <v>0</v>
      </c>
      <c r="Z381" s="113">
        <f>IF(ISNA(VLOOKUP(H381,'data putaway'!$A$1:$E$530,5,0)),0,VLOOKUP(H381,'data putaway'!$A$1:$E$530,5,0))</f>
        <v>0</v>
      </c>
      <c r="AA381" s="354" t="b">
        <f t="shared" si="128"/>
        <v>0</v>
      </c>
      <c r="AB381" s="354" t="b">
        <f t="shared" si="129"/>
        <v>0</v>
      </c>
      <c r="AC381" s="356" t="str">
        <f t="shared" ca="1" si="130"/>
        <v>0 Month,  3 Days</v>
      </c>
      <c r="AD381" s="114" t="str">
        <f t="shared" ca="1" si="138"/>
        <v>3 Year, 11 Month, 21 Days</v>
      </c>
      <c r="AE381" s="114">
        <f t="shared" si="131"/>
        <v>48</v>
      </c>
      <c r="AF381" s="114">
        <f t="shared" si="132"/>
        <v>1</v>
      </c>
      <c r="AG381" s="354" t="str">
        <f t="shared" si="133"/>
        <v>CB19</v>
      </c>
      <c r="AH381" s="114">
        <f>IF(ISNA(VLOOKUP(L381,'MASTER DATA'!$A$1:$F$192,6,0)),0,VLOOKUP(L381,'MASTER DATA'!$A$1:$F$192,6,0))*AE381</f>
        <v>460.80000000000007</v>
      </c>
      <c r="AI381" s="354" t="str">
        <f>VLOOKUP($D381,'warehouse mapping'!$AN$7:$AO$17,2,0)</f>
        <v>Aktif</v>
      </c>
      <c r="AJ381" s="114">
        <f t="shared" si="134"/>
        <v>0</v>
      </c>
      <c r="AK381" s="354" t="str">
        <f t="shared" si="135"/>
        <v/>
      </c>
      <c r="AL381" s="354" t="s">
        <v>170</v>
      </c>
      <c r="AM381" s="354">
        <f t="shared" si="136"/>
        <v>1</v>
      </c>
      <c r="AN381" s="354" t="b">
        <f t="shared" si="137"/>
        <v>1</v>
      </c>
    </row>
    <row r="382" spans="1:40" s="354" customFormat="1">
      <c r="A382" s="354" t="str">
        <f t="shared" si="117"/>
        <v>CB19D02550062463</v>
      </c>
      <c r="B382" s="354">
        <f t="shared" si="118"/>
        <v>0</v>
      </c>
      <c r="C382" s="354">
        <f t="shared" si="119"/>
        <v>0</v>
      </c>
      <c r="D382" s="354" t="str">
        <f t="shared" si="120"/>
        <v>CB</v>
      </c>
      <c r="E382" s="354" t="str">
        <f t="shared" si="121"/>
        <v>19</v>
      </c>
      <c r="F382" s="354" t="str">
        <f t="shared" si="122"/>
        <v>D</v>
      </c>
      <c r="G382" s="355" t="str">
        <f t="shared" si="123"/>
        <v>02</v>
      </c>
      <c r="H382" s="232" t="s">
        <v>731</v>
      </c>
      <c r="I382" s="232" t="s">
        <v>3582</v>
      </c>
      <c r="J382" s="233">
        <v>46280</v>
      </c>
      <c r="K382" s="233">
        <v>47734</v>
      </c>
      <c r="L382" s="234">
        <v>550062463</v>
      </c>
      <c r="M382" s="232" t="str">
        <f>IF(ISNA(VLOOKUP(L382,'MASTER DATA'!$A$1:$B$192,2,0)),"",VLOOKUP(L382,'MASTER DATA'!$A$1:$B$192,2,0))</f>
        <v>Adv4TAX7Sc10W40SNMB_12*0.8L_A04W</v>
      </c>
      <c r="N382" s="232">
        <v>48</v>
      </c>
      <c r="O382" s="232">
        <f t="shared" si="124"/>
        <v>1</v>
      </c>
      <c r="P382" s="232">
        <f t="shared" si="125"/>
        <v>0</v>
      </c>
      <c r="Q382" s="232">
        <f>VLOOKUP(L382,'MASTER DATA'!$A$1:$E$192,5,0)</f>
        <v>48</v>
      </c>
      <c r="R382" s="234">
        <f>SUMIF('picking of the day'!$H$4:$H$358,WMS!H382&amp;WMS!L382,'picking of the day'!$E$4:$E$358)</f>
        <v>0</v>
      </c>
      <c r="U382" s="114">
        <f>IF(ISNA(VLOOKUP(H382,'data putaway'!$A$1:$E$530,3,0)),0,VLOOKUP(H382,'data putaway'!$A$1:$E$530,3,0))</f>
        <v>0</v>
      </c>
      <c r="V382" s="354">
        <f t="shared" si="126"/>
        <v>48</v>
      </c>
      <c r="W382" s="114">
        <f>IF(ISNA(VLOOKUP(H382,'data putaway'!$A$1:$E$530,2,0)),0,VLOOKUP(H382,'data putaway'!$A$1:$E$530,2,0))</f>
        <v>0</v>
      </c>
      <c r="X382" s="354" t="b">
        <f t="shared" si="127"/>
        <v>0</v>
      </c>
      <c r="Y382" s="354">
        <f>IF(ISNA(VLOOKUP(H382,'data putaway'!$A$1:$E$530,4,0)),0,VLOOKUP(H382,'data putaway'!$A$1:$E$530,4,0))</f>
        <v>0</v>
      </c>
      <c r="Z382" s="113">
        <f>IF(ISNA(VLOOKUP(H382,'data putaway'!$A$1:$E$530,5,0)),0,VLOOKUP(H382,'data putaway'!$A$1:$E$530,5,0))</f>
        <v>0</v>
      </c>
      <c r="AA382" s="354" t="b">
        <f t="shared" si="128"/>
        <v>0</v>
      </c>
      <c r="AB382" s="354" t="b">
        <f t="shared" si="129"/>
        <v>0</v>
      </c>
      <c r="AC382" s="356" t="str">
        <f t="shared" ca="1" si="130"/>
        <v>0 Month,  3 Days</v>
      </c>
      <c r="AD382" s="114" t="str">
        <f t="shared" ca="1" si="138"/>
        <v>3 Year, 11 Month, 21 Days</v>
      </c>
      <c r="AE382" s="114">
        <f t="shared" si="131"/>
        <v>48</v>
      </c>
      <c r="AF382" s="114">
        <f t="shared" si="132"/>
        <v>1</v>
      </c>
      <c r="AG382" s="354" t="str">
        <f t="shared" si="133"/>
        <v>CB19</v>
      </c>
      <c r="AH382" s="114">
        <f>IF(ISNA(VLOOKUP(L382,'MASTER DATA'!$A$1:$F$192,6,0)),0,VLOOKUP(L382,'MASTER DATA'!$A$1:$F$192,6,0))*AE382</f>
        <v>460.80000000000007</v>
      </c>
      <c r="AI382" s="354" t="str">
        <f>VLOOKUP($D382,'warehouse mapping'!$AN$7:$AO$17,2,0)</f>
        <v>Aktif</v>
      </c>
      <c r="AJ382" s="114">
        <f t="shared" si="134"/>
        <v>0</v>
      </c>
      <c r="AK382" s="354" t="str">
        <f t="shared" si="135"/>
        <v/>
      </c>
      <c r="AL382" s="354" t="s">
        <v>170</v>
      </c>
      <c r="AM382" s="354">
        <f t="shared" si="136"/>
        <v>1</v>
      </c>
      <c r="AN382" s="354" t="b">
        <f t="shared" si="137"/>
        <v>1</v>
      </c>
    </row>
    <row r="383" spans="1:40" s="354" customFormat="1">
      <c r="A383" s="354" t="str">
        <f t="shared" si="117"/>
        <v>CB19E01550062463</v>
      </c>
      <c r="B383" s="354">
        <f t="shared" si="118"/>
        <v>0</v>
      </c>
      <c r="C383" s="354">
        <f t="shared" si="119"/>
        <v>0</v>
      </c>
      <c r="D383" s="354" t="str">
        <f t="shared" si="120"/>
        <v>CB</v>
      </c>
      <c r="E383" s="354" t="str">
        <f t="shared" si="121"/>
        <v>19</v>
      </c>
      <c r="F383" s="354" t="str">
        <f t="shared" si="122"/>
        <v>E</v>
      </c>
      <c r="G383" s="355" t="str">
        <f t="shared" si="123"/>
        <v>01</v>
      </c>
      <c r="H383" s="232" t="s">
        <v>732</v>
      </c>
      <c r="I383" s="232" t="s">
        <v>3582</v>
      </c>
      <c r="J383" s="233">
        <v>46280</v>
      </c>
      <c r="K383" s="233">
        <v>47734</v>
      </c>
      <c r="L383" s="234">
        <v>550062463</v>
      </c>
      <c r="M383" s="232" t="str">
        <f>IF(ISNA(VLOOKUP(L383,'MASTER DATA'!$A$1:$B$192,2,0)),"",VLOOKUP(L383,'MASTER DATA'!$A$1:$B$192,2,0))</f>
        <v>Adv4TAX7Sc10W40SNMB_12*0.8L_A04W</v>
      </c>
      <c r="N383" s="232">
        <v>48</v>
      </c>
      <c r="O383" s="232">
        <f t="shared" si="124"/>
        <v>1</v>
      </c>
      <c r="P383" s="232">
        <f t="shared" si="125"/>
        <v>0</v>
      </c>
      <c r="Q383" s="232">
        <f>VLOOKUP(L383,'MASTER DATA'!$A$1:$E$192,5,0)</f>
        <v>48</v>
      </c>
      <c r="R383" s="234">
        <f>SUMIF('picking of the day'!$H$4:$H$358,WMS!H383&amp;WMS!L383,'picking of the day'!$E$4:$E$358)</f>
        <v>0</v>
      </c>
      <c r="U383" s="114">
        <f>IF(ISNA(VLOOKUP(H383,'data putaway'!$A$1:$E$530,3,0)),0,VLOOKUP(H383,'data putaway'!$A$1:$E$530,3,0))</f>
        <v>0</v>
      </c>
      <c r="V383" s="354">
        <f t="shared" si="126"/>
        <v>48</v>
      </c>
      <c r="W383" s="114">
        <f>IF(ISNA(VLOOKUP(H383,'data putaway'!$A$1:$E$530,2,0)),0,VLOOKUP(H383,'data putaway'!$A$1:$E$530,2,0))</f>
        <v>0</v>
      </c>
      <c r="X383" s="354" t="b">
        <f t="shared" si="127"/>
        <v>0</v>
      </c>
      <c r="Y383" s="354">
        <f>IF(ISNA(VLOOKUP(H383,'data putaway'!$A$1:$E$530,4,0)),0,VLOOKUP(H383,'data putaway'!$A$1:$E$530,4,0))</f>
        <v>0</v>
      </c>
      <c r="Z383" s="113">
        <f>IF(ISNA(VLOOKUP(H383,'data putaway'!$A$1:$E$530,5,0)),0,VLOOKUP(H383,'data putaway'!$A$1:$E$530,5,0))</f>
        <v>0</v>
      </c>
      <c r="AA383" s="354" t="b">
        <f t="shared" si="128"/>
        <v>0</v>
      </c>
      <c r="AB383" s="354" t="b">
        <f t="shared" si="129"/>
        <v>0</v>
      </c>
      <c r="AC383" s="356" t="str">
        <f t="shared" ca="1" si="130"/>
        <v>0 Month,  3 Days</v>
      </c>
      <c r="AD383" s="114" t="str">
        <f t="shared" ca="1" si="138"/>
        <v>3 Year, 11 Month, 21 Days</v>
      </c>
      <c r="AE383" s="114">
        <f t="shared" si="131"/>
        <v>48</v>
      </c>
      <c r="AF383" s="114">
        <f t="shared" si="132"/>
        <v>1</v>
      </c>
      <c r="AG383" s="354" t="str">
        <f t="shared" si="133"/>
        <v>CB19</v>
      </c>
      <c r="AH383" s="114">
        <f>IF(ISNA(VLOOKUP(L383,'MASTER DATA'!$A$1:$F$192,6,0)),0,VLOOKUP(L383,'MASTER DATA'!$A$1:$F$192,6,0))*AE383</f>
        <v>460.80000000000007</v>
      </c>
      <c r="AI383" s="354" t="str">
        <f>VLOOKUP($D383,'warehouse mapping'!$AN$7:$AO$17,2,0)</f>
        <v>Aktif</v>
      </c>
      <c r="AJ383" s="114">
        <f t="shared" si="134"/>
        <v>0</v>
      </c>
      <c r="AK383" s="354" t="str">
        <f t="shared" si="135"/>
        <v/>
      </c>
      <c r="AL383" s="354" t="s">
        <v>170</v>
      </c>
      <c r="AM383" s="354">
        <f t="shared" si="136"/>
        <v>1</v>
      </c>
      <c r="AN383" s="354" t="b">
        <f t="shared" si="137"/>
        <v>1</v>
      </c>
    </row>
    <row r="384" spans="1:40" s="354" customFormat="1">
      <c r="A384" s="354" t="str">
        <f t="shared" si="117"/>
        <v>CB19E02550062463</v>
      </c>
      <c r="B384" s="354">
        <f t="shared" si="118"/>
        <v>0</v>
      </c>
      <c r="C384" s="354">
        <f t="shared" si="119"/>
        <v>0</v>
      </c>
      <c r="D384" s="354" t="str">
        <f t="shared" si="120"/>
        <v>CB</v>
      </c>
      <c r="E384" s="354" t="str">
        <f t="shared" si="121"/>
        <v>19</v>
      </c>
      <c r="F384" s="354" t="str">
        <f t="shared" si="122"/>
        <v>E</v>
      </c>
      <c r="G384" s="355" t="str">
        <f t="shared" si="123"/>
        <v>02</v>
      </c>
      <c r="H384" s="232" t="s">
        <v>733</v>
      </c>
      <c r="I384" s="232" t="s">
        <v>3582</v>
      </c>
      <c r="J384" s="233">
        <v>46280</v>
      </c>
      <c r="K384" s="233">
        <v>47734</v>
      </c>
      <c r="L384" s="234">
        <v>550062463</v>
      </c>
      <c r="M384" s="232" t="str">
        <f>IF(ISNA(VLOOKUP(L384,'MASTER DATA'!$A$1:$B$192,2,0)),"",VLOOKUP(L384,'MASTER DATA'!$A$1:$B$192,2,0))</f>
        <v>Adv4TAX7Sc10W40SNMB_12*0.8L_A04W</v>
      </c>
      <c r="N384" s="232">
        <v>48</v>
      </c>
      <c r="O384" s="232">
        <f t="shared" si="124"/>
        <v>1</v>
      </c>
      <c r="P384" s="232">
        <f t="shared" si="125"/>
        <v>0</v>
      </c>
      <c r="Q384" s="232">
        <f>VLOOKUP(L384,'MASTER DATA'!$A$1:$E$192,5,0)</f>
        <v>48</v>
      </c>
      <c r="R384" s="234">
        <f>SUMIF('picking of the day'!$H$4:$H$358,WMS!H384&amp;WMS!L384,'picking of the day'!$E$4:$E$358)</f>
        <v>0</v>
      </c>
      <c r="U384" s="114">
        <f>IF(ISNA(VLOOKUP(H384,'data putaway'!$A$1:$E$530,3,0)),0,VLOOKUP(H384,'data putaway'!$A$1:$E$530,3,0))</f>
        <v>0</v>
      </c>
      <c r="V384" s="354">
        <f t="shared" si="126"/>
        <v>48</v>
      </c>
      <c r="W384" s="114">
        <f>IF(ISNA(VLOOKUP(H384,'data putaway'!$A$1:$E$530,2,0)),0,VLOOKUP(H384,'data putaway'!$A$1:$E$530,2,0))</f>
        <v>0</v>
      </c>
      <c r="X384" s="354" t="b">
        <f t="shared" si="127"/>
        <v>0</v>
      </c>
      <c r="Y384" s="354">
        <f>IF(ISNA(VLOOKUP(H384,'data putaway'!$A$1:$E$530,4,0)),0,VLOOKUP(H384,'data putaway'!$A$1:$E$530,4,0))</f>
        <v>0</v>
      </c>
      <c r="Z384" s="113">
        <f>IF(ISNA(VLOOKUP(H384,'data putaway'!$A$1:$E$530,5,0)),0,VLOOKUP(H384,'data putaway'!$A$1:$E$530,5,0))</f>
        <v>0</v>
      </c>
      <c r="AA384" s="354" t="b">
        <f t="shared" si="128"/>
        <v>0</v>
      </c>
      <c r="AB384" s="354" t="b">
        <f t="shared" si="129"/>
        <v>0</v>
      </c>
      <c r="AC384" s="356" t="str">
        <f t="shared" ca="1" si="130"/>
        <v>0 Month,  3 Days</v>
      </c>
      <c r="AD384" s="114" t="str">
        <f t="shared" ca="1" si="138"/>
        <v>3 Year, 11 Month, 21 Days</v>
      </c>
      <c r="AE384" s="114">
        <f t="shared" si="131"/>
        <v>48</v>
      </c>
      <c r="AF384" s="114">
        <f t="shared" si="132"/>
        <v>1</v>
      </c>
      <c r="AG384" s="354" t="str">
        <f t="shared" si="133"/>
        <v>CB19</v>
      </c>
      <c r="AH384" s="114">
        <f>IF(ISNA(VLOOKUP(L384,'MASTER DATA'!$A$1:$F$192,6,0)),0,VLOOKUP(L384,'MASTER DATA'!$A$1:$F$192,6,0))*AE384</f>
        <v>460.80000000000007</v>
      </c>
      <c r="AI384" s="354" t="str">
        <f>VLOOKUP($D384,'warehouse mapping'!$AN$7:$AO$17,2,0)</f>
        <v>Aktif</v>
      </c>
      <c r="AJ384" s="114">
        <f t="shared" si="134"/>
        <v>0</v>
      </c>
      <c r="AK384" s="354" t="str">
        <f t="shared" si="135"/>
        <v/>
      </c>
      <c r="AL384" s="354" t="s">
        <v>170</v>
      </c>
      <c r="AM384" s="354">
        <f t="shared" si="136"/>
        <v>1</v>
      </c>
      <c r="AN384" s="354" t="b">
        <f t="shared" si="137"/>
        <v>1</v>
      </c>
    </row>
    <row r="385" spans="1:40" s="354" customFormat="1">
      <c r="A385" s="354" t="str">
        <f t="shared" si="117"/>
        <v>CB20A01550027259</v>
      </c>
      <c r="B385" s="354">
        <f t="shared" si="118"/>
        <v>0</v>
      </c>
      <c r="C385" s="354">
        <f t="shared" si="119"/>
        <v>0</v>
      </c>
      <c r="D385" s="354" t="str">
        <f t="shared" si="120"/>
        <v>CB</v>
      </c>
      <c r="E385" s="354" t="str">
        <f t="shared" si="121"/>
        <v>20</v>
      </c>
      <c r="F385" s="354" t="str">
        <f t="shared" si="122"/>
        <v>A</v>
      </c>
      <c r="G385" s="355" t="str">
        <f t="shared" si="123"/>
        <v>01</v>
      </c>
      <c r="H385" s="232" t="s">
        <v>734</v>
      </c>
      <c r="I385" s="232">
        <v>12688347</v>
      </c>
      <c r="J385" s="233">
        <v>46276</v>
      </c>
      <c r="K385" s="233">
        <v>47716</v>
      </c>
      <c r="L385" s="234">
        <v>550027259</v>
      </c>
      <c r="M385" s="232" t="str">
        <f>IF(ISNA(VLOOKUP(L385,'MASTER DATA'!$A$1:$B$192,2,0)),"",VLOOKUP(L385,'MASTER DATA'!$A$1:$B$192,2,0))</f>
        <v>Gadus S2 V220 2_1*770kg_A227</v>
      </c>
      <c r="N385" s="232">
        <v>1</v>
      </c>
      <c r="O385" s="232">
        <f t="shared" si="124"/>
        <v>1</v>
      </c>
      <c r="P385" s="232">
        <f t="shared" si="125"/>
        <v>0</v>
      </c>
      <c r="Q385" s="232">
        <f>VLOOKUP(L385,'MASTER DATA'!$A$1:$E$192,5,0)</f>
        <v>1</v>
      </c>
      <c r="R385" s="234">
        <f>SUMIF('picking of the day'!$H$4:$H$358,WMS!H385&amp;WMS!L385,'picking of the day'!$E$4:$E$358)</f>
        <v>0</v>
      </c>
      <c r="U385" s="114">
        <f>IF(ISNA(VLOOKUP(H385,'data putaway'!$A$1:$E$530,3,0)),0,VLOOKUP(H385,'data putaway'!$A$1:$E$530,3,0))</f>
        <v>0</v>
      </c>
      <c r="V385" s="354">
        <f t="shared" si="126"/>
        <v>1</v>
      </c>
      <c r="W385" s="114">
        <f>IF(ISNA(VLOOKUP(H385,'data putaway'!$A$1:$E$530,2,0)),0,VLOOKUP(H385,'data putaway'!$A$1:$E$530,2,0))</f>
        <v>0</v>
      </c>
      <c r="X385" s="354" t="b">
        <f t="shared" si="127"/>
        <v>0</v>
      </c>
      <c r="Y385" s="354">
        <f>IF(ISNA(VLOOKUP(H385,'data putaway'!$A$1:$E$530,4,0)),0,VLOOKUP(H385,'data putaway'!$A$1:$E$530,4,0))</f>
        <v>0</v>
      </c>
      <c r="Z385" s="113">
        <f>IF(ISNA(VLOOKUP(H385,'data putaway'!$A$1:$E$530,5,0)),0,VLOOKUP(H385,'data putaway'!$A$1:$E$530,5,0))</f>
        <v>0</v>
      </c>
      <c r="AA385" s="354" t="b">
        <f t="shared" si="128"/>
        <v>0</v>
      </c>
      <c r="AB385" s="354" t="b">
        <f t="shared" si="129"/>
        <v>0</v>
      </c>
      <c r="AC385" s="356" t="str">
        <f t="shared" ca="1" si="130"/>
        <v>0 Month,  7 Days</v>
      </c>
      <c r="AD385" s="114" t="str">
        <f t="shared" ca="1" si="138"/>
        <v>3 Year, 11 Month, 3 Days</v>
      </c>
      <c r="AE385" s="114">
        <f t="shared" si="131"/>
        <v>1</v>
      </c>
      <c r="AF385" s="114">
        <f t="shared" si="132"/>
        <v>1</v>
      </c>
      <c r="AG385" s="354" t="str">
        <f t="shared" si="133"/>
        <v>CB20</v>
      </c>
      <c r="AH385" s="114">
        <f>IF(ISNA(VLOOKUP(L385,'MASTER DATA'!$A$1:$F$192,6,0)),0,VLOOKUP(L385,'MASTER DATA'!$A$1:$F$192,6,0))*AE385</f>
        <v>770</v>
      </c>
      <c r="AI385" s="354" t="str">
        <f>VLOOKUP($D385,'warehouse mapping'!$AN$7:$AO$17,2,0)</f>
        <v>Aktif</v>
      </c>
      <c r="AJ385" s="114">
        <f t="shared" si="134"/>
        <v>0</v>
      </c>
      <c r="AK385" s="354" t="str">
        <f t="shared" si="135"/>
        <v/>
      </c>
      <c r="AL385" s="354" t="s">
        <v>3025</v>
      </c>
      <c r="AM385" s="354">
        <f t="shared" si="136"/>
        <v>1</v>
      </c>
      <c r="AN385" s="354" t="b">
        <f t="shared" si="137"/>
        <v>1</v>
      </c>
    </row>
    <row r="386" spans="1:40" s="354" customFormat="1">
      <c r="A386" s="354" t="str">
        <f t="shared" si="117"/>
        <v>CB20A02550027259</v>
      </c>
      <c r="B386" s="354">
        <f t="shared" si="118"/>
        <v>0</v>
      </c>
      <c r="C386" s="354">
        <f t="shared" si="119"/>
        <v>0</v>
      </c>
      <c r="D386" s="354" t="str">
        <f t="shared" si="120"/>
        <v>CB</v>
      </c>
      <c r="E386" s="354" t="str">
        <f t="shared" si="121"/>
        <v>20</v>
      </c>
      <c r="F386" s="354" t="str">
        <f t="shared" si="122"/>
        <v>A</v>
      </c>
      <c r="G386" s="355" t="str">
        <f t="shared" si="123"/>
        <v>02</v>
      </c>
      <c r="H386" s="232" t="s">
        <v>735</v>
      </c>
      <c r="I386" s="232">
        <v>12688347</v>
      </c>
      <c r="J386" s="233">
        <v>46276</v>
      </c>
      <c r="K386" s="233">
        <v>47716</v>
      </c>
      <c r="L386" s="234">
        <v>550027259</v>
      </c>
      <c r="M386" s="232" t="str">
        <f>IF(ISNA(VLOOKUP(L386,'MASTER DATA'!$A$1:$B$192,2,0)),"",VLOOKUP(L386,'MASTER DATA'!$A$1:$B$192,2,0))</f>
        <v>Gadus S2 V220 2_1*770kg_A227</v>
      </c>
      <c r="N386" s="232">
        <v>1</v>
      </c>
      <c r="O386" s="232">
        <f t="shared" si="124"/>
        <v>1</v>
      </c>
      <c r="P386" s="232">
        <f t="shared" si="125"/>
        <v>0</v>
      </c>
      <c r="Q386" s="232">
        <f>VLOOKUP(L386,'MASTER DATA'!$A$1:$E$192,5,0)</f>
        <v>1</v>
      </c>
      <c r="R386" s="234">
        <f>SUMIF('picking of the day'!$H$4:$H$358,WMS!H386&amp;WMS!L386,'picking of the day'!$E$4:$E$358)</f>
        <v>0</v>
      </c>
      <c r="U386" s="114">
        <f>IF(ISNA(VLOOKUP(H386,'data putaway'!$A$1:$E$530,3,0)),0,VLOOKUP(H386,'data putaway'!$A$1:$E$530,3,0))</f>
        <v>0</v>
      </c>
      <c r="V386" s="354">
        <f t="shared" si="126"/>
        <v>1</v>
      </c>
      <c r="W386" s="114">
        <f>IF(ISNA(VLOOKUP(H386,'data putaway'!$A$1:$E$530,2,0)),0,VLOOKUP(H386,'data putaway'!$A$1:$E$530,2,0))</f>
        <v>0</v>
      </c>
      <c r="X386" s="354" t="b">
        <f t="shared" si="127"/>
        <v>0</v>
      </c>
      <c r="Y386" s="354">
        <f>IF(ISNA(VLOOKUP(H386,'data putaway'!$A$1:$E$530,4,0)),0,VLOOKUP(H386,'data putaway'!$A$1:$E$530,4,0))</f>
        <v>0</v>
      </c>
      <c r="Z386" s="113">
        <f>IF(ISNA(VLOOKUP(H386,'data putaway'!$A$1:$E$530,5,0)),0,VLOOKUP(H386,'data putaway'!$A$1:$E$530,5,0))</f>
        <v>0</v>
      </c>
      <c r="AA386" s="354" t="b">
        <f t="shared" si="128"/>
        <v>0</v>
      </c>
      <c r="AB386" s="354" t="b">
        <f t="shared" si="129"/>
        <v>0</v>
      </c>
      <c r="AC386" s="356" t="str">
        <f t="shared" ca="1" si="130"/>
        <v>0 Month,  7 Days</v>
      </c>
      <c r="AD386" s="114" t="str">
        <f t="shared" ca="1" si="138"/>
        <v>3 Year, 11 Month, 3 Days</v>
      </c>
      <c r="AE386" s="114">
        <f t="shared" si="131"/>
        <v>1</v>
      </c>
      <c r="AF386" s="114">
        <f t="shared" si="132"/>
        <v>1</v>
      </c>
      <c r="AG386" s="354" t="str">
        <f t="shared" si="133"/>
        <v>CB20</v>
      </c>
      <c r="AH386" s="114">
        <f>IF(ISNA(VLOOKUP(L386,'MASTER DATA'!$A$1:$F$192,6,0)),0,VLOOKUP(L386,'MASTER DATA'!$A$1:$F$192,6,0))*AE386</f>
        <v>770</v>
      </c>
      <c r="AI386" s="354" t="str">
        <f>VLOOKUP($D386,'warehouse mapping'!$AN$7:$AO$17,2,0)</f>
        <v>Aktif</v>
      </c>
      <c r="AJ386" s="114">
        <f t="shared" si="134"/>
        <v>0</v>
      </c>
      <c r="AK386" s="354" t="str">
        <f t="shared" si="135"/>
        <v/>
      </c>
      <c r="AL386" s="354" t="s">
        <v>170</v>
      </c>
      <c r="AM386" s="354">
        <f t="shared" si="136"/>
        <v>1</v>
      </c>
      <c r="AN386" s="354" t="b">
        <f t="shared" si="137"/>
        <v>1</v>
      </c>
    </row>
    <row r="387" spans="1:40" s="354" customFormat="1">
      <c r="A387" s="354" t="str">
        <f t="shared" si="117"/>
        <v>CB20B01550044360</v>
      </c>
      <c r="B387" s="354">
        <f t="shared" si="118"/>
        <v>0</v>
      </c>
      <c r="C387" s="354">
        <f t="shared" si="119"/>
        <v>0</v>
      </c>
      <c r="D387" s="354" t="str">
        <f t="shared" si="120"/>
        <v>CB</v>
      </c>
      <c r="E387" s="354" t="str">
        <f t="shared" si="121"/>
        <v>20</v>
      </c>
      <c r="F387" s="354" t="str">
        <f t="shared" si="122"/>
        <v>B</v>
      </c>
      <c r="G387" s="355" t="str">
        <f t="shared" si="123"/>
        <v>01</v>
      </c>
      <c r="H387" s="232" t="s">
        <v>736</v>
      </c>
      <c r="I387" s="232" t="s">
        <v>3532</v>
      </c>
      <c r="J387" s="233">
        <v>46275</v>
      </c>
      <c r="K387" s="233">
        <v>47730</v>
      </c>
      <c r="L387" s="234">
        <v>550044360</v>
      </c>
      <c r="M387" s="232" t="str">
        <f>IF(ISNA(VLOOKUP(L387,'MASTER DATA'!$A$1:$B$192,2,0)),"",VLOOKUP(L387,'MASTER DATA'!$A$1:$B$192,2,0))</f>
        <v>RimR4X15W40CI4E7DH1_1*209L_A227</v>
      </c>
      <c r="N387" s="232">
        <v>4</v>
      </c>
      <c r="O387" s="232">
        <f t="shared" si="124"/>
        <v>1</v>
      </c>
      <c r="P387" s="232">
        <f t="shared" si="125"/>
        <v>0</v>
      </c>
      <c r="Q387" s="232">
        <f>VLOOKUP(L387,'MASTER DATA'!$A$1:$E$192,5,0)</f>
        <v>4</v>
      </c>
      <c r="R387" s="234">
        <f>SUMIF('picking of the day'!$H$4:$H$358,WMS!H387&amp;WMS!L387,'picking of the day'!$E$4:$E$358)</f>
        <v>0</v>
      </c>
      <c r="U387" s="114">
        <f>IF(ISNA(VLOOKUP(H387,'data putaway'!$A$1:$E$530,3,0)),0,VLOOKUP(H387,'data putaway'!$A$1:$E$530,3,0))</f>
        <v>0</v>
      </c>
      <c r="V387" s="354">
        <f t="shared" si="126"/>
        <v>4</v>
      </c>
      <c r="W387" s="114">
        <f>IF(ISNA(VLOOKUP(H387,'data putaway'!$A$1:$E$530,2,0)),0,VLOOKUP(H387,'data putaway'!$A$1:$E$530,2,0))</f>
        <v>0</v>
      </c>
      <c r="X387" s="354" t="b">
        <f t="shared" si="127"/>
        <v>0</v>
      </c>
      <c r="Y387" s="354">
        <f>IF(ISNA(VLOOKUP(H387,'data putaway'!$A$1:$E$530,4,0)),0,VLOOKUP(H387,'data putaway'!$A$1:$E$530,4,0))</f>
        <v>0</v>
      </c>
      <c r="Z387" s="113">
        <f>IF(ISNA(VLOOKUP(H387,'data putaway'!$A$1:$E$530,5,0)),0,VLOOKUP(H387,'data putaway'!$A$1:$E$530,5,0))</f>
        <v>0</v>
      </c>
      <c r="AA387" s="354" t="b">
        <f t="shared" si="128"/>
        <v>0</v>
      </c>
      <c r="AB387" s="354" t="b">
        <f t="shared" si="129"/>
        <v>0</v>
      </c>
      <c r="AC387" s="356" t="str">
        <f t="shared" ca="1" si="130"/>
        <v>0 Month,  8 Days</v>
      </c>
      <c r="AD387" s="114" t="str">
        <f t="shared" ca="1" si="138"/>
        <v>3 Year, 11 Month, 17 Days</v>
      </c>
      <c r="AE387" s="114">
        <f t="shared" si="131"/>
        <v>4</v>
      </c>
      <c r="AF387" s="114">
        <f t="shared" si="132"/>
        <v>1</v>
      </c>
      <c r="AG387" s="354" t="str">
        <f t="shared" si="133"/>
        <v>CB20</v>
      </c>
      <c r="AH387" s="114">
        <f>IF(ISNA(VLOOKUP(L387,'MASTER DATA'!$A$1:$F$192,6,0)),0,VLOOKUP(L387,'MASTER DATA'!$A$1:$F$192,6,0))*AE387</f>
        <v>836</v>
      </c>
      <c r="AI387" s="354" t="str">
        <f>VLOOKUP($D387,'warehouse mapping'!$AN$7:$AO$17,2,0)</f>
        <v>Aktif</v>
      </c>
      <c r="AJ387" s="114">
        <f t="shared" si="134"/>
        <v>0</v>
      </c>
      <c r="AK387" s="354" t="str">
        <f t="shared" si="135"/>
        <v/>
      </c>
      <c r="AL387" s="354" t="s">
        <v>170</v>
      </c>
      <c r="AM387" s="354">
        <f t="shared" si="136"/>
        <v>1</v>
      </c>
      <c r="AN387" s="354" t="b">
        <f t="shared" si="137"/>
        <v>1</v>
      </c>
    </row>
    <row r="388" spans="1:40" s="354" customFormat="1">
      <c r="A388" s="354" t="str">
        <f t="shared" si="117"/>
        <v>CB20B02550070614</v>
      </c>
      <c r="B388" s="354">
        <f t="shared" si="118"/>
        <v>0</v>
      </c>
      <c r="C388" s="354">
        <f t="shared" si="119"/>
        <v>0</v>
      </c>
      <c r="D388" s="354" t="str">
        <f t="shared" si="120"/>
        <v>CB</v>
      </c>
      <c r="E388" s="354" t="str">
        <f t="shared" si="121"/>
        <v>20</v>
      </c>
      <c r="F388" s="354" t="str">
        <f t="shared" si="122"/>
        <v>B</v>
      </c>
      <c r="G388" s="355" t="str">
        <f t="shared" si="123"/>
        <v>02</v>
      </c>
      <c r="H388" s="232" t="s">
        <v>737</v>
      </c>
      <c r="I388" s="232" t="s">
        <v>3394</v>
      </c>
      <c r="J388" s="233">
        <v>46272</v>
      </c>
      <c r="K388" s="233">
        <v>47715</v>
      </c>
      <c r="L388" s="234">
        <v>550070614</v>
      </c>
      <c r="M388" s="232" t="str">
        <f>IF(ISNA(VLOOKUP(L388,'MASTER DATA'!$A$1:$B$192,2,0)),"",VLOOKUP(L388,'MASTER DATA'!$A$1:$B$192,2,0))</f>
        <v>HlxHX610W40SP_4*4L_A04W</v>
      </c>
      <c r="N388" s="234">
        <v>36</v>
      </c>
      <c r="O388" s="232">
        <f t="shared" si="124"/>
        <v>1</v>
      </c>
      <c r="P388" s="232">
        <f t="shared" si="125"/>
        <v>0</v>
      </c>
      <c r="Q388" s="232">
        <f>VLOOKUP(L388,'MASTER DATA'!$A$1:$E$192,5,0)</f>
        <v>36</v>
      </c>
      <c r="R388" s="234">
        <f>SUMIF('picking of the day'!$H$4:$H$358,WMS!H388&amp;WMS!L388,'picking of the day'!$E$4:$E$358)</f>
        <v>0</v>
      </c>
      <c r="U388" s="114">
        <f>IF(ISNA(VLOOKUP(H388,'data putaway'!$A$1:$E$530,3,0)),0,VLOOKUP(H388,'data putaway'!$A$1:$E$530,3,0))</f>
        <v>0</v>
      </c>
      <c r="V388" s="354">
        <f t="shared" si="126"/>
        <v>36</v>
      </c>
      <c r="W388" s="114">
        <f>IF(ISNA(VLOOKUP(H388,'data putaway'!$A$1:$E$530,2,0)),0,VLOOKUP(H388,'data putaway'!$A$1:$E$530,2,0))</f>
        <v>0</v>
      </c>
      <c r="X388" s="354" t="b">
        <f t="shared" si="127"/>
        <v>0</v>
      </c>
      <c r="Y388" s="354">
        <f>IF(ISNA(VLOOKUP(H388,'data putaway'!$A$1:$E$530,4,0)),0,VLOOKUP(H388,'data putaway'!$A$1:$E$530,4,0))</f>
        <v>0</v>
      </c>
      <c r="Z388" s="113">
        <f>IF(ISNA(VLOOKUP(H388,'data putaway'!$A$1:$E$530,5,0)),0,VLOOKUP(H388,'data putaway'!$A$1:$E$530,5,0))</f>
        <v>0</v>
      </c>
      <c r="AA388" s="354" t="b">
        <f t="shared" si="128"/>
        <v>0</v>
      </c>
      <c r="AB388" s="354" t="b">
        <f t="shared" si="129"/>
        <v>0</v>
      </c>
      <c r="AC388" s="356" t="str">
        <f t="shared" ca="1" si="130"/>
        <v>0 Month,  11 Days</v>
      </c>
      <c r="AD388" s="114" t="str">
        <f t="shared" ca="1" si="138"/>
        <v>3 Year, 11 Month, 2 Days</v>
      </c>
      <c r="AE388" s="114">
        <f t="shared" si="131"/>
        <v>36</v>
      </c>
      <c r="AF388" s="114">
        <f t="shared" si="132"/>
        <v>1</v>
      </c>
      <c r="AG388" s="354" t="str">
        <f t="shared" si="133"/>
        <v>CB20</v>
      </c>
      <c r="AH388" s="114">
        <f>IF(ISNA(VLOOKUP(L388,'MASTER DATA'!$A$1:$F$192,6,0)),0,VLOOKUP(L388,'MASTER DATA'!$A$1:$F$192,6,0))*AE388</f>
        <v>576</v>
      </c>
      <c r="AI388" s="354" t="str">
        <f>VLOOKUP($D388,'warehouse mapping'!$AN$7:$AO$17,2,0)</f>
        <v>Aktif</v>
      </c>
      <c r="AJ388" s="114">
        <f t="shared" si="134"/>
        <v>0</v>
      </c>
      <c r="AK388" s="354" t="str">
        <f t="shared" si="135"/>
        <v/>
      </c>
      <c r="AL388" s="354" t="s">
        <v>170</v>
      </c>
      <c r="AM388" s="354">
        <f t="shared" si="136"/>
        <v>1</v>
      </c>
      <c r="AN388" s="354" t="b">
        <f t="shared" si="137"/>
        <v>1</v>
      </c>
    </row>
    <row r="389" spans="1:40" s="354" customFormat="1">
      <c r="A389" s="354" t="str">
        <f t="shared" ref="A389:A452" si="139">H389&amp;L389</f>
        <v>CB20C01550070614</v>
      </c>
      <c r="B389" s="354">
        <f t="shared" ref="B389:B452" si="140">R389+S389</f>
        <v>0</v>
      </c>
      <c r="C389" s="354">
        <f t="shared" ref="C389:C452" si="141">T389+U389</f>
        <v>0</v>
      </c>
      <c r="D389" s="354" t="str">
        <f t="shared" ref="D389:D452" si="142">LEFT(H389,2)</f>
        <v>CB</v>
      </c>
      <c r="E389" s="354" t="str">
        <f t="shared" ref="E389:E452" si="143">MID(H389,3,2)</f>
        <v>20</v>
      </c>
      <c r="F389" s="354" t="str">
        <f t="shared" ref="F389:F452" si="144">MID(H389,5,1)</f>
        <v>C</v>
      </c>
      <c r="G389" s="355" t="str">
        <f t="shared" ref="G389:G452" si="145">RIGHT(H389,2)</f>
        <v>01</v>
      </c>
      <c r="H389" s="232" t="s">
        <v>347</v>
      </c>
      <c r="I389" s="232" t="s">
        <v>3394</v>
      </c>
      <c r="J389" s="233">
        <v>46272</v>
      </c>
      <c r="K389" s="233">
        <v>47715</v>
      </c>
      <c r="L389" s="234">
        <v>550070614</v>
      </c>
      <c r="M389" s="232" t="str">
        <f>IF(ISNA(VLOOKUP(L389,'MASTER DATA'!$A$1:$B$192,2,0)),"",VLOOKUP(L389,'MASTER DATA'!$A$1:$B$192,2,0))</f>
        <v>HlxHX610W40SP_4*4L_A04W</v>
      </c>
      <c r="N389" s="234">
        <v>36</v>
      </c>
      <c r="O389" s="232">
        <f t="shared" ref="O389:O452" si="146">(V389-P389)/Q389</f>
        <v>1</v>
      </c>
      <c r="P389" s="232">
        <f t="shared" ref="P389:P452" si="147">MOD(V389,Q389)</f>
        <v>0</v>
      </c>
      <c r="Q389" s="232">
        <f>VLOOKUP(L389,'MASTER DATA'!$A$1:$E$192,5,0)</f>
        <v>36</v>
      </c>
      <c r="R389" s="234">
        <f>SUMIF('picking of the day'!$H$4:$H$358,WMS!H389&amp;WMS!L389,'picking of the day'!$E$4:$E$358)</f>
        <v>0</v>
      </c>
      <c r="U389" s="114">
        <f>IF(ISNA(VLOOKUP(H389,'data putaway'!$A$1:$E$530,3,0)),0,VLOOKUP(H389,'data putaway'!$A$1:$E$530,3,0))</f>
        <v>0</v>
      </c>
      <c r="V389" s="354">
        <f t="shared" ref="V389:V452" si="148">(N389+T389+U389)-(R389+S389)</f>
        <v>36</v>
      </c>
      <c r="W389" s="114">
        <f>IF(ISNA(VLOOKUP(H389,'data putaway'!$A$1:$E$530,2,0)),0,VLOOKUP(H389,'data putaway'!$A$1:$E$530,2,0))</f>
        <v>0</v>
      </c>
      <c r="X389" s="354" t="b">
        <f t="shared" ref="X389:X452" si="149">W389=L389</f>
        <v>0</v>
      </c>
      <c r="Y389" s="354">
        <f>IF(ISNA(VLOOKUP(H389,'data putaway'!$A$1:$E$530,4,0)),0,VLOOKUP(H389,'data putaway'!$A$1:$E$530,4,0))</f>
        <v>0</v>
      </c>
      <c r="Z389" s="113">
        <f>IF(ISNA(VLOOKUP(H389,'data putaway'!$A$1:$E$530,5,0)),0,VLOOKUP(H389,'data putaway'!$A$1:$E$530,5,0))</f>
        <v>0</v>
      </c>
      <c r="AA389" s="354" t="b">
        <f t="shared" ref="AA389:AA452" si="150">Y389=I389</f>
        <v>0</v>
      </c>
      <c r="AB389" s="354" t="b">
        <f t="shared" ref="AB389:AB452" si="151">Z389=K389</f>
        <v>0</v>
      </c>
      <c r="AC389" s="356" t="str">
        <f t="shared" ref="AC389:AC452" ca="1" si="152">IF(J389="","",DATEDIF(J389,NOW(),"ym")&amp;" Month"&amp;",  "&amp;DATEDIF(J389,NOW(),"md")&amp;" Days")</f>
        <v>0 Month,  11 Days</v>
      </c>
      <c r="AD389" s="114" t="str">
        <f t="shared" ca="1" si="138"/>
        <v>3 Year, 11 Month, 2 Days</v>
      </c>
      <c r="AE389" s="114">
        <f t="shared" ref="AE389:AE452" si="153">N389+U389</f>
        <v>36</v>
      </c>
      <c r="AF389" s="114">
        <f t="shared" ref="AF389:AF452" si="154">IF(V389&gt;0,1,0)</f>
        <v>1</v>
      </c>
      <c r="AG389" s="354" t="str">
        <f t="shared" ref="AG389:AG452" si="155">D389&amp;E389</f>
        <v>CB20</v>
      </c>
      <c r="AH389" s="114">
        <f>IF(ISNA(VLOOKUP(L389,'MASTER DATA'!$A$1:$F$192,6,0)),0,VLOOKUP(L389,'MASTER DATA'!$A$1:$F$192,6,0))*AE389</f>
        <v>576</v>
      </c>
      <c r="AI389" s="354" t="str">
        <f>VLOOKUP($D389,'warehouse mapping'!$AN$7:$AO$17,2,0)</f>
        <v>Aktif</v>
      </c>
      <c r="AJ389" s="114">
        <f t="shared" ref="AJ389:AJ452" si="156">IF(AF389=0,1,0)</f>
        <v>0</v>
      </c>
      <c r="AK389" s="354" t="str">
        <f t="shared" ref="AK389:AK452" si="157">IF(AND(AJ389=1,AI389="aktif"),D389,"")</f>
        <v/>
      </c>
      <c r="AL389" s="354" t="s">
        <v>170</v>
      </c>
      <c r="AM389" s="354">
        <f t="shared" ref="AM389:AM452" si="158">COUNTIF($H$5:$H$2564,H389)</f>
        <v>1</v>
      </c>
      <c r="AN389" s="354" t="b">
        <f t="shared" si="137"/>
        <v>1</v>
      </c>
    </row>
    <row r="390" spans="1:40" s="354" customFormat="1">
      <c r="A390" s="354" t="str">
        <f t="shared" si="139"/>
        <v>CB20C02550062463</v>
      </c>
      <c r="B390" s="354">
        <f t="shared" si="140"/>
        <v>0</v>
      </c>
      <c r="C390" s="354">
        <f t="shared" si="141"/>
        <v>0</v>
      </c>
      <c r="D390" s="354" t="str">
        <f t="shared" si="142"/>
        <v>CB</v>
      </c>
      <c r="E390" s="354" t="str">
        <f t="shared" si="143"/>
        <v>20</v>
      </c>
      <c r="F390" s="354" t="str">
        <f t="shared" si="144"/>
        <v>C</v>
      </c>
      <c r="G390" s="355" t="str">
        <f t="shared" si="145"/>
        <v>02</v>
      </c>
      <c r="H390" s="232" t="s">
        <v>738</v>
      </c>
      <c r="I390" s="232" t="s">
        <v>3582</v>
      </c>
      <c r="J390" s="233">
        <v>46280</v>
      </c>
      <c r="K390" s="233">
        <v>47734</v>
      </c>
      <c r="L390" s="234">
        <v>550062463</v>
      </c>
      <c r="M390" s="232" t="str">
        <f>IF(ISNA(VLOOKUP(L390,'MASTER DATA'!$A$1:$B$192,2,0)),"",VLOOKUP(L390,'MASTER DATA'!$A$1:$B$192,2,0))</f>
        <v>Adv4TAX7Sc10W40SNMB_12*0.8L_A04W</v>
      </c>
      <c r="N390" s="232">
        <v>48</v>
      </c>
      <c r="O390" s="232">
        <f t="shared" si="146"/>
        <v>1</v>
      </c>
      <c r="P390" s="232">
        <f t="shared" si="147"/>
        <v>0</v>
      </c>
      <c r="Q390" s="232">
        <f>VLOOKUP(L390,'MASTER DATA'!$A$1:$E$192,5,0)</f>
        <v>48</v>
      </c>
      <c r="R390" s="234">
        <f>SUMIF('picking of the day'!$H$4:$H$358,WMS!H390&amp;WMS!L390,'picking of the day'!$E$4:$E$358)</f>
        <v>0</v>
      </c>
      <c r="U390" s="114">
        <f>IF(ISNA(VLOOKUP(H390,'data putaway'!$A$1:$E$530,3,0)),0,VLOOKUP(H390,'data putaway'!$A$1:$E$530,3,0))</f>
        <v>0</v>
      </c>
      <c r="V390" s="354">
        <f t="shared" si="148"/>
        <v>48</v>
      </c>
      <c r="W390" s="114">
        <f>IF(ISNA(VLOOKUP(H390,'data putaway'!$A$1:$E$530,2,0)),0,VLOOKUP(H390,'data putaway'!$A$1:$E$530,2,0))</f>
        <v>0</v>
      </c>
      <c r="X390" s="354" t="b">
        <f t="shared" si="149"/>
        <v>0</v>
      </c>
      <c r="Y390" s="354">
        <f>IF(ISNA(VLOOKUP(H390,'data putaway'!$A$1:$E$530,4,0)),0,VLOOKUP(H390,'data putaway'!$A$1:$E$530,4,0))</f>
        <v>0</v>
      </c>
      <c r="Z390" s="113">
        <f>IF(ISNA(VLOOKUP(H390,'data putaway'!$A$1:$E$530,5,0)),0,VLOOKUP(H390,'data putaway'!$A$1:$E$530,5,0))</f>
        <v>0</v>
      </c>
      <c r="AA390" s="354" t="b">
        <f t="shared" si="150"/>
        <v>0</v>
      </c>
      <c r="AB390" s="354" t="b">
        <f t="shared" si="151"/>
        <v>0</v>
      </c>
      <c r="AC390" s="356" t="str">
        <f t="shared" ca="1" si="152"/>
        <v>0 Month,  3 Days</v>
      </c>
      <c r="AD390" s="114" t="str">
        <f t="shared" ca="1" si="138"/>
        <v>3 Year, 11 Month, 21 Days</v>
      </c>
      <c r="AE390" s="114">
        <f t="shared" si="153"/>
        <v>48</v>
      </c>
      <c r="AF390" s="114">
        <f t="shared" si="154"/>
        <v>1</v>
      </c>
      <c r="AG390" s="354" t="str">
        <f t="shared" si="155"/>
        <v>CB20</v>
      </c>
      <c r="AH390" s="114">
        <f>IF(ISNA(VLOOKUP(L390,'MASTER DATA'!$A$1:$F$192,6,0)),0,VLOOKUP(L390,'MASTER DATA'!$A$1:$F$192,6,0))*AE390</f>
        <v>460.80000000000007</v>
      </c>
      <c r="AI390" s="354" t="str">
        <f>VLOOKUP($D390,'warehouse mapping'!$AN$7:$AO$17,2,0)</f>
        <v>Aktif</v>
      </c>
      <c r="AJ390" s="114">
        <f t="shared" si="156"/>
        <v>0</v>
      </c>
      <c r="AK390" s="354" t="str">
        <f t="shared" si="157"/>
        <v/>
      </c>
      <c r="AL390" s="354" t="s">
        <v>170</v>
      </c>
      <c r="AM390" s="354">
        <f t="shared" si="158"/>
        <v>1</v>
      </c>
      <c r="AN390" s="354" t="b">
        <f t="shared" ref="AN390:AN453" si="159">ISNUMBER(V390)</f>
        <v>1</v>
      </c>
    </row>
    <row r="391" spans="1:40" s="354" customFormat="1">
      <c r="A391" s="354" t="str">
        <f t="shared" si="139"/>
        <v>CB20D01550044709</v>
      </c>
      <c r="B391" s="354">
        <f t="shared" si="140"/>
        <v>0</v>
      </c>
      <c r="C391" s="354">
        <f t="shared" si="141"/>
        <v>0</v>
      </c>
      <c r="D391" s="354" t="str">
        <f t="shared" si="142"/>
        <v>CB</v>
      </c>
      <c r="E391" s="354" t="str">
        <f t="shared" si="143"/>
        <v>20</v>
      </c>
      <c r="F391" s="354" t="str">
        <f t="shared" si="144"/>
        <v>D</v>
      </c>
      <c r="G391" s="355" t="str">
        <f t="shared" si="145"/>
        <v>01</v>
      </c>
      <c r="H391" s="232" t="s">
        <v>739</v>
      </c>
      <c r="I391" s="232" t="s">
        <v>3522</v>
      </c>
      <c r="J391" s="233">
        <v>46275</v>
      </c>
      <c r="K391" s="233">
        <v>47729</v>
      </c>
      <c r="L391" s="234">
        <v>550044709</v>
      </c>
      <c r="M391" s="232" t="str">
        <f>IF(ISNA(VLOOKUP(L391,'MASTER DATA'!$A$1:$B$192,2,0)),"",VLOOKUP(L391,'MASTER DATA'!$A$1:$B$192,2,0))</f>
        <v>Adv4TAX5Sc10W30SLMB_12*0.8L_A04W</v>
      </c>
      <c r="N391" s="232">
        <v>48</v>
      </c>
      <c r="O391" s="232">
        <f t="shared" si="146"/>
        <v>1</v>
      </c>
      <c r="P391" s="232">
        <f t="shared" si="147"/>
        <v>0</v>
      </c>
      <c r="Q391" s="232">
        <f>VLOOKUP(L391,'MASTER DATA'!$A$1:$E$192,5,0)</f>
        <v>48</v>
      </c>
      <c r="R391" s="234">
        <f>SUMIF('picking of the day'!$H$4:$H$358,WMS!H391&amp;WMS!L391,'picking of the day'!$E$4:$E$358)</f>
        <v>0</v>
      </c>
      <c r="U391" s="114">
        <f>IF(ISNA(VLOOKUP(H391,'data putaway'!$A$1:$E$530,3,0)),0,VLOOKUP(H391,'data putaway'!$A$1:$E$530,3,0))</f>
        <v>0</v>
      </c>
      <c r="V391" s="354">
        <f t="shared" si="148"/>
        <v>48</v>
      </c>
      <c r="W391" s="114">
        <f>IF(ISNA(VLOOKUP(H391,'data putaway'!$A$1:$E$530,2,0)),0,VLOOKUP(H391,'data putaway'!$A$1:$E$530,2,0))</f>
        <v>0</v>
      </c>
      <c r="X391" s="354" t="b">
        <f t="shared" si="149"/>
        <v>0</v>
      </c>
      <c r="Y391" s="354">
        <f>IF(ISNA(VLOOKUP(H391,'data putaway'!$A$1:$E$530,4,0)),0,VLOOKUP(H391,'data putaway'!$A$1:$E$530,4,0))</f>
        <v>0</v>
      </c>
      <c r="Z391" s="113">
        <f>IF(ISNA(VLOOKUP(H391,'data putaway'!$A$1:$E$530,5,0)),0,VLOOKUP(H391,'data putaway'!$A$1:$E$530,5,0))</f>
        <v>0</v>
      </c>
      <c r="AA391" s="354" t="b">
        <f t="shared" si="150"/>
        <v>0</v>
      </c>
      <c r="AB391" s="354" t="b">
        <f t="shared" si="151"/>
        <v>0</v>
      </c>
      <c r="AC391" s="356" t="str">
        <f t="shared" ca="1" si="152"/>
        <v>0 Month,  8 Days</v>
      </c>
      <c r="AD391" s="114" t="str">
        <f t="shared" ca="1" si="138"/>
        <v>3 Year, 11 Month, 16 Days</v>
      </c>
      <c r="AE391" s="114">
        <f t="shared" si="153"/>
        <v>48</v>
      </c>
      <c r="AF391" s="114">
        <f t="shared" si="154"/>
        <v>1</v>
      </c>
      <c r="AG391" s="354" t="str">
        <f t="shared" si="155"/>
        <v>CB20</v>
      </c>
      <c r="AH391" s="114">
        <f>IF(ISNA(VLOOKUP(L391,'MASTER DATA'!$A$1:$F$192,6,0)),0,VLOOKUP(L391,'MASTER DATA'!$A$1:$F$192,6,0))*AE391</f>
        <v>460.79999999999995</v>
      </c>
      <c r="AI391" s="354" t="str">
        <f>VLOOKUP($D391,'warehouse mapping'!$AN$7:$AO$17,2,0)</f>
        <v>Aktif</v>
      </c>
      <c r="AJ391" s="114">
        <f t="shared" si="156"/>
        <v>0</v>
      </c>
      <c r="AK391" s="354" t="str">
        <f t="shared" si="157"/>
        <v/>
      </c>
      <c r="AL391" s="354" t="s">
        <v>170</v>
      </c>
      <c r="AM391" s="354">
        <f t="shared" si="158"/>
        <v>1</v>
      </c>
      <c r="AN391" s="354" t="b">
        <f t="shared" si="159"/>
        <v>1</v>
      </c>
    </row>
    <row r="392" spans="1:40" s="354" customFormat="1">
      <c r="A392" s="354" t="str">
        <f t="shared" si="139"/>
        <v>CB20D02550044709</v>
      </c>
      <c r="B392" s="354">
        <f t="shared" si="140"/>
        <v>0</v>
      </c>
      <c r="C392" s="354">
        <f t="shared" si="141"/>
        <v>0</v>
      </c>
      <c r="D392" s="354" t="str">
        <f t="shared" si="142"/>
        <v>CB</v>
      </c>
      <c r="E392" s="354" t="str">
        <f t="shared" si="143"/>
        <v>20</v>
      </c>
      <c r="F392" s="354" t="str">
        <f t="shared" si="144"/>
        <v>D</v>
      </c>
      <c r="G392" s="355" t="str">
        <f t="shared" si="145"/>
        <v>02</v>
      </c>
      <c r="H392" s="232" t="s">
        <v>740</v>
      </c>
      <c r="I392" s="232" t="s">
        <v>3522</v>
      </c>
      <c r="J392" s="233">
        <v>46275</v>
      </c>
      <c r="K392" s="233">
        <v>47729</v>
      </c>
      <c r="L392" s="234">
        <v>550044709</v>
      </c>
      <c r="M392" s="232" t="str">
        <f>IF(ISNA(VLOOKUP(L392,'MASTER DATA'!$A$1:$B$192,2,0)),"",VLOOKUP(L392,'MASTER DATA'!$A$1:$B$192,2,0))</f>
        <v>Adv4TAX5Sc10W30SLMB_12*0.8L_A04W</v>
      </c>
      <c r="N392" s="232">
        <v>48</v>
      </c>
      <c r="O392" s="232">
        <f t="shared" si="146"/>
        <v>1</v>
      </c>
      <c r="P392" s="232">
        <f t="shared" si="147"/>
        <v>0</v>
      </c>
      <c r="Q392" s="232">
        <f>VLOOKUP(L392,'MASTER DATA'!$A$1:$E$192,5,0)</f>
        <v>48</v>
      </c>
      <c r="R392" s="234">
        <f>SUMIF('picking of the day'!$H$4:$H$358,WMS!H392&amp;WMS!L392,'picking of the day'!$E$4:$E$358)</f>
        <v>0</v>
      </c>
      <c r="U392" s="114">
        <f>IF(ISNA(VLOOKUP(H392,'data putaway'!$A$1:$E$530,3,0)),0,VLOOKUP(H392,'data putaway'!$A$1:$E$530,3,0))</f>
        <v>0</v>
      </c>
      <c r="V392" s="354">
        <f t="shared" si="148"/>
        <v>48</v>
      </c>
      <c r="W392" s="114">
        <f>IF(ISNA(VLOOKUP(H392,'data putaway'!$A$1:$E$530,2,0)),0,VLOOKUP(H392,'data putaway'!$A$1:$E$530,2,0))</f>
        <v>0</v>
      </c>
      <c r="X392" s="354" t="b">
        <f t="shared" si="149"/>
        <v>0</v>
      </c>
      <c r="Y392" s="354">
        <f>IF(ISNA(VLOOKUP(H392,'data putaway'!$A$1:$E$530,4,0)),0,VLOOKUP(H392,'data putaway'!$A$1:$E$530,4,0))</f>
        <v>0</v>
      </c>
      <c r="Z392" s="113">
        <f>IF(ISNA(VLOOKUP(H392,'data putaway'!$A$1:$E$530,5,0)),0,VLOOKUP(H392,'data putaway'!$A$1:$E$530,5,0))</f>
        <v>0</v>
      </c>
      <c r="AA392" s="354" t="b">
        <f t="shared" si="150"/>
        <v>0</v>
      </c>
      <c r="AB392" s="354" t="b">
        <f t="shared" si="151"/>
        <v>0</v>
      </c>
      <c r="AC392" s="356" t="str">
        <f t="shared" ca="1" si="152"/>
        <v>0 Month,  8 Days</v>
      </c>
      <c r="AD392" s="114" t="str">
        <f t="shared" ca="1" si="138"/>
        <v>3 Year, 11 Month, 16 Days</v>
      </c>
      <c r="AE392" s="114">
        <f t="shared" si="153"/>
        <v>48</v>
      </c>
      <c r="AF392" s="114">
        <f t="shared" si="154"/>
        <v>1</v>
      </c>
      <c r="AG392" s="354" t="str">
        <f t="shared" si="155"/>
        <v>CB20</v>
      </c>
      <c r="AH392" s="114">
        <f>IF(ISNA(VLOOKUP(L392,'MASTER DATA'!$A$1:$F$192,6,0)),0,VLOOKUP(L392,'MASTER DATA'!$A$1:$F$192,6,0))*AE392</f>
        <v>460.79999999999995</v>
      </c>
      <c r="AI392" s="354" t="str">
        <f>VLOOKUP($D392,'warehouse mapping'!$AN$7:$AO$17,2,0)</f>
        <v>Aktif</v>
      </c>
      <c r="AJ392" s="114">
        <f t="shared" si="156"/>
        <v>0</v>
      </c>
      <c r="AK392" s="354" t="str">
        <f t="shared" si="157"/>
        <v/>
      </c>
      <c r="AL392" s="354" t="s">
        <v>170</v>
      </c>
      <c r="AM392" s="354">
        <f t="shared" si="158"/>
        <v>1</v>
      </c>
      <c r="AN392" s="354" t="b">
        <f t="shared" si="159"/>
        <v>1</v>
      </c>
    </row>
    <row r="393" spans="1:40" s="354" customFormat="1">
      <c r="A393" s="354" t="str">
        <f t="shared" si="139"/>
        <v>CB20E01550070614</v>
      </c>
      <c r="B393" s="354">
        <f t="shared" si="140"/>
        <v>0</v>
      </c>
      <c r="C393" s="354">
        <f t="shared" si="141"/>
        <v>0</v>
      </c>
      <c r="D393" s="354" t="str">
        <f t="shared" si="142"/>
        <v>CB</v>
      </c>
      <c r="E393" s="354" t="str">
        <f t="shared" si="143"/>
        <v>20</v>
      </c>
      <c r="F393" s="354" t="str">
        <f t="shared" si="144"/>
        <v>E</v>
      </c>
      <c r="G393" s="355" t="str">
        <f t="shared" si="145"/>
        <v>01</v>
      </c>
      <c r="H393" s="232" t="s">
        <v>741</v>
      </c>
      <c r="I393" s="232" t="s">
        <v>3316</v>
      </c>
      <c r="J393" s="233">
        <v>46255</v>
      </c>
      <c r="K393" s="233">
        <v>47714</v>
      </c>
      <c r="L393" s="234">
        <v>550070614</v>
      </c>
      <c r="M393" s="232" t="str">
        <f>IF(ISNA(VLOOKUP(L393,'MASTER DATA'!$A$1:$B$192,2,0)),"",VLOOKUP(L393,'MASTER DATA'!$A$1:$B$192,2,0))</f>
        <v>HlxHX610W40SP_4*4L_A04W</v>
      </c>
      <c r="N393" s="234">
        <v>36</v>
      </c>
      <c r="O393" s="232">
        <f t="shared" si="146"/>
        <v>1</v>
      </c>
      <c r="P393" s="232">
        <f t="shared" si="147"/>
        <v>0</v>
      </c>
      <c r="Q393" s="232">
        <f>VLOOKUP(L393,'MASTER DATA'!$A$1:$E$192,5,0)</f>
        <v>36</v>
      </c>
      <c r="R393" s="234">
        <f>SUMIF('picking of the day'!$H$4:$H$358,WMS!H393&amp;WMS!L393,'picking of the day'!$E$4:$E$358)</f>
        <v>0</v>
      </c>
      <c r="U393" s="114">
        <f>IF(ISNA(VLOOKUP(H393,'data putaway'!$A$1:$E$530,3,0)),0,VLOOKUP(H393,'data putaway'!$A$1:$E$530,3,0))</f>
        <v>0</v>
      </c>
      <c r="V393" s="354">
        <f t="shared" si="148"/>
        <v>36</v>
      </c>
      <c r="W393" s="114">
        <f>IF(ISNA(VLOOKUP(H393,'data putaway'!$A$1:$E$530,2,0)),0,VLOOKUP(H393,'data putaway'!$A$1:$E$530,2,0))</f>
        <v>0</v>
      </c>
      <c r="X393" s="354" t="b">
        <f t="shared" si="149"/>
        <v>0</v>
      </c>
      <c r="Y393" s="354">
        <f>IF(ISNA(VLOOKUP(H393,'data putaway'!$A$1:$E$530,4,0)),0,VLOOKUP(H393,'data putaway'!$A$1:$E$530,4,0))</f>
        <v>0</v>
      </c>
      <c r="Z393" s="113">
        <f>IF(ISNA(VLOOKUP(H393,'data putaway'!$A$1:$E$530,5,0)),0,VLOOKUP(H393,'data putaway'!$A$1:$E$530,5,0))</f>
        <v>0</v>
      </c>
      <c r="AA393" s="354" t="b">
        <f t="shared" si="150"/>
        <v>0</v>
      </c>
      <c r="AB393" s="354" t="b">
        <f t="shared" si="151"/>
        <v>0</v>
      </c>
      <c r="AC393" s="356" t="str">
        <f t="shared" ca="1" si="152"/>
        <v>0 Month,  28 Days</v>
      </c>
      <c r="AD393" s="114" t="str">
        <f t="shared" ca="1" si="138"/>
        <v>3 Year, 11 Month, 1 Days</v>
      </c>
      <c r="AE393" s="114">
        <f t="shared" si="153"/>
        <v>36</v>
      </c>
      <c r="AF393" s="114">
        <f t="shared" si="154"/>
        <v>1</v>
      </c>
      <c r="AG393" s="354" t="str">
        <f t="shared" si="155"/>
        <v>CB20</v>
      </c>
      <c r="AH393" s="114">
        <f>IF(ISNA(VLOOKUP(L393,'MASTER DATA'!$A$1:$F$192,6,0)),0,VLOOKUP(L393,'MASTER DATA'!$A$1:$F$192,6,0))*AE393</f>
        <v>576</v>
      </c>
      <c r="AI393" s="354" t="str">
        <f>VLOOKUP($D393,'warehouse mapping'!$AN$7:$AO$17,2,0)</f>
        <v>Aktif</v>
      </c>
      <c r="AJ393" s="114">
        <f t="shared" si="156"/>
        <v>0</v>
      </c>
      <c r="AK393" s="354" t="str">
        <f t="shared" si="157"/>
        <v/>
      </c>
      <c r="AL393" s="354" t="s">
        <v>3025</v>
      </c>
      <c r="AM393" s="354">
        <f t="shared" si="158"/>
        <v>1</v>
      </c>
      <c r="AN393" s="354" t="b">
        <f t="shared" si="159"/>
        <v>1</v>
      </c>
    </row>
    <row r="394" spans="1:40" s="354" customFormat="1">
      <c r="A394" s="354" t="str">
        <f t="shared" si="139"/>
        <v>CB20E02550070614</v>
      </c>
      <c r="B394" s="354">
        <f t="shared" si="140"/>
        <v>0</v>
      </c>
      <c r="C394" s="354">
        <f t="shared" si="141"/>
        <v>0</v>
      </c>
      <c r="D394" s="354" t="str">
        <f t="shared" si="142"/>
        <v>CB</v>
      </c>
      <c r="E394" s="354" t="str">
        <f t="shared" si="143"/>
        <v>20</v>
      </c>
      <c r="F394" s="354" t="str">
        <f t="shared" si="144"/>
        <v>E</v>
      </c>
      <c r="G394" s="355" t="str">
        <f t="shared" si="145"/>
        <v>02</v>
      </c>
      <c r="H394" s="232" t="s">
        <v>742</v>
      </c>
      <c r="I394" s="232" t="s">
        <v>3394</v>
      </c>
      <c r="J394" s="233">
        <v>46272</v>
      </c>
      <c r="K394" s="233">
        <v>47715</v>
      </c>
      <c r="L394" s="234">
        <v>550070614</v>
      </c>
      <c r="M394" s="232" t="str">
        <f>IF(ISNA(VLOOKUP(L394,'MASTER DATA'!$A$1:$B$192,2,0)),"",VLOOKUP(L394,'MASTER DATA'!$A$1:$B$192,2,0))</f>
        <v>HlxHX610W40SP_4*4L_A04W</v>
      </c>
      <c r="N394" s="234">
        <v>36</v>
      </c>
      <c r="O394" s="232">
        <f t="shared" si="146"/>
        <v>1</v>
      </c>
      <c r="P394" s="232">
        <f t="shared" si="147"/>
        <v>0</v>
      </c>
      <c r="Q394" s="232">
        <f>VLOOKUP(L394,'MASTER DATA'!$A$1:$E$192,5,0)</f>
        <v>36</v>
      </c>
      <c r="R394" s="234">
        <f>SUMIF('picking of the day'!$H$4:$H$358,WMS!H394&amp;WMS!L394,'picking of the day'!$E$4:$E$358)</f>
        <v>0</v>
      </c>
      <c r="U394" s="114">
        <f>IF(ISNA(VLOOKUP(H394,'data putaway'!$A$1:$E$530,3,0)),0,VLOOKUP(H394,'data putaway'!$A$1:$E$530,3,0))</f>
        <v>0</v>
      </c>
      <c r="V394" s="354">
        <f t="shared" si="148"/>
        <v>36</v>
      </c>
      <c r="W394" s="114">
        <f>IF(ISNA(VLOOKUP(H394,'data putaway'!$A$1:$E$530,2,0)),0,VLOOKUP(H394,'data putaway'!$A$1:$E$530,2,0))</f>
        <v>0</v>
      </c>
      <c r="X394" s="354" t="b">
        <f t="shared" si="149"/>
        <v>0</v>
      </c>
      <c r="Y394" s="354">
        <f>IF(ISNA(VLOOKUP(H394,'data putaway'!$A$1:$E$530,4,0)),0,VLOOKUP(H394,'data putaway'!$A$1:$E$530,4,0))</f>
        <v>0</v>
      </c>
      <c r="Z394" s="113">
        <f>IF(ISNA(VLOOKUP(H394,'data putaway'!$A$1:$E$530,5,0)),0,VLOOKUP(H394,'data putaway'!$A$1:$E$530,5,0))</f>
        <v>0</v>
      </c>
      <c r="AA394" s="354" t="b">
        <f t="shared" si="150"/>
        <v>0</v>
      </c>
      <c r="AB394" s="354" t="b">
        <f t="shared" si="151"/>
        <v>0</v>
      </c>
      <c r="AC394" s="356" t="str">
        <f t="shared" ca="1" si="152"/>
        <v>0 Month,  11 Days</v>
      </c>
      <c r="AD394" s="114" t="str">
        <f t="shared" ca="1" si="138"/>
        <v>3 Year, 11 Month, 2 Days</v>
      </c>
      <c r="AE394" s="114">
        <f t="shared" si="153"/>
        <v>36</v>
      </c>
      <c r="AF394" s="114">
        <f t="shared" si="154"/>
        <v>1</v>
      </c>
      <c r="AG394" s="354" t="str">
        <f t="shared" si="155"/>
        <v>CB20</v>
      </c>
      <c r="AH394" s="114">
        <f>IF(ISNA(VLOOKUP(L394,'MASTER DATA'!$A$1:$F$192,6,0)),0,VLOOKUP(L394,'MASTER DATA'!$A$1:$F$192,6,0))*AE394</f>
        <v>576</v>
      </c>
      <c r="AI394" s="354" t="str">
        <f>VLOOKUP($D394,'warehouse mapping'!$AN$7:$AO$17,2,0)</f>
        <v>Aktif</v>
      </c>
      <c r="AJ394" s="114">
        <f t="shared" si="156"/>
        <v>0</v>
      </c>
      <c r="AK394" s="354" t="str">
        <f t="shared" si="157"/>
        <v/>
      </c>
      <c r="AL394" s="354" t="s">
        <v>170</v>
      </c>
      <c r="AM394" s="354">
        <f t="shared" si="158"/>
        <v>1</v>
      </c>
      <c r="AN394" s="354" t="b">
        <f t="shared" si="159"/>
        <v>1</v>
      </c>
    </row>
    <row r="395" spans="1:40" s="354" customFormat="1">
      <c r="A395" s="354" t="str">
        <f t="shared" si="139"/>
        <v>CB21A01550044360</v>
      </c>
      <c r="B395" s="354">
        <f t="shared" si="140"/>
        <v>0</v>
      </c>
      <c r="C395" s="354">
        <f t="shared" si="141"/>
        <v>0</v>
      </c>
      <c r="D395" s="354" t="str">
        <f t="shared" si="142"/>
        <v>CB</v>
      </c>
      <c r="E395" s="354" t="str">
        <f t="shared" si="143"/>
        <v>21</v>
      </c>
      <c r="F395" s="354" t="str">
        <f t="shared" si="144"/>
        <v>A</v>
      </c>
      <c r="G395" s="355" t="str">
        <f t="shared" si="145"/>
        <v>01</v>
      </c>
      <c r="H395" s="232" t="s">
        <v>743</v>
      </c>
      <c r="I395" s="232" t="s">
        <v>3532</v>
      </c>
      <c r="J395" s="233">
        <v>46275</v>
      </c>
      <c r="K395" s="233">
        <v>47730</v>
      </c>
      <c r="L395" s="234">
        <v>550044360</v>
      </c>
      <c r="M395" s="232" t="str">
        <f>IF(ISNA(VLOOKUP(L395,'MASTER DATA'!$A$1:$B$192,2,0)),"",VLOOKUP(L395,'MASTER DATA'!$A$1:$B$192,2,0))</f>
        <v>RimR4X15W40CI4E7DH1_1*209L_A227</v>
      </c>
      <c r="N395" s="232">
        <v>4</v>
      </c>
      <c r="O395" s="232">
        <f t="shared" si="146"/>
        <v>1</v>
      </c>
      <c r="P395" s="232">
        <f t="shared" si="147"/>
        <v>0</v>
      </c>
      <c r="Q395" s="232">
        <f>VLOOKUP(L395,'MASTER DATA'!$A$1:$E$192,5,0)</f>
        <v>4</v>
      </c>
      <c r="R395" s="234">
        <f>SUMIF('picking of the day'!$H$4:$H$358,WMS!H395&amp;WMS!L395,'picking of the day'!$E$4:$E$358)</f>
        <v>0</v>
      </c>
      <c r="U395" s="114">
        <f>IF(ISNA(VLOOKUP(H395,'data putaway'!$A$1:$E$530,3,0)),0,VLOOKUP(H395,'data putaway'!$A$1:$E$530,3,0))</f>
        <v>0</v>
      </c>
      <c r="V395" s="354">
        <f t="shared" si="148"/>
        <v>4</v>
      </c>
      <c r="W395" s="114">
        <f>IF(ISNA(VLOOKUP(H395,'data putaway'!$A$1:$E$530,2,0)),0,VLOOKUP(H395,'data putaway'!$A$1:$E$530,2,0))</f>
        <v>0</v>
      </c>
      <c r="X395" s="354" t="b">
        <f t="shared" si="149"/>
        <v>0</v>
      </c>
      <c r="Y395" s="354">
        <f>IF(ISNA(VLOOKUP(H395,'data putaway'!$A$1:$E$530,4,0)),0,VLOOKUP(H395,'data putaway'!$A$1:$E$530,4,0))</f>
        <v>0</v>
      </c>
      <c r="Z395" s="113">
        <f>IF(ISNA(VLOOKUP(H395,'data putaway'!$A$1:$E$530,5,0)),0,VLOOKUP(H395,'data putaway'!$A$1:$E$530,5,0))</f>
        <v>0</v>
      </c>
      <c r="AA395" s="354" t="b">
        <f t="shared" si="150"/>
        <v>0</v>
      </c>
      <c r="AB395" s="354" t="b">
        <f t="shared" si="151"/>
        <v>0</v>
      </c>
      <c r="AC395" s="356" t="str">
        <f t="shared" ca="1" si="152"/>
        <v>0 Month,  8 Days</v>
      </c>
      <c r="AD395" s="114" t="str">
        <f t="shared" ca="1" si="138"/>
        <v>3 Year, 11 Month, 17 Days</v>
      </c>
      <c r="AE395" s="114">
        <f t="shared" si="153"/>
        <v>4</v>
      </c>
      <c r="AF395" s="114">
        <f t="shared" si="154"/>
        <v>1</v>
      </c>
      <c r="AG395" s="354" t="str">
        <f t="shared" si="155"/>
        <v>CB21</v>
      </c>
      <c r="AH395" s="114">
        <f>IF(ISNA(VLOOKUP(L395,'MASTER DATA'!$A$1:$F$192,6,0)),0,VLOOKUP(L395,'MASTER DATA'!$A$1:$F$192,6,0))*AE395</f>
        <v>836</v>
      </c>
      <c r="AI395" s="354" t="str">
        <f>VLOOKUP($D395,'warehouse mapping'!$AN$7:$AO$17,2,0)</f>
        <v>Aktif</v>
      </c>
      <c r="AJ395" s="114">
        <f t="shared" si="156"/>
        <v>0</v>
      </c>
      <c r="AK395" s="354" t="str">
        <f t="shared" si="157"/>
        <v/>
      </c>
      <c r="AL395" s="354" t="s">
        <v>3025</v>
      </c>
      <c r="AM395" s="354">
        <f t="shared" si="158"/>
        <v>1</v>
      </c>
      <c r="AN395" s="354" t="b">
        <f t="shared" si="159"/>
        <v>1</v>
      </c>
    </row>
    <row r="396" spans="1:40" s="354" customFormat="1">
      <c r="A396" s="354" t="str">
        <f t="shared" si="139"/>
        <v>CB21A02550076636</v>
      </c>
      <c r="B396" s="354">
        <f t="shared" si="140"/>
        <v>0</v>
      </c>
      <c r="C396" s="354">
        <f t="shared" si="141"/>
        <v>0</v>
      </c>
      <c r="D396" s="354" t="str">
        <f t="shared" si="142"/>
        <v>CB</v>
      </c>
      <c r="E396" s="354" t="str">
        <f t="shared" si="143"/>
        <v>21</v>
      </c>
      <c r="F396" s="354" t="str">
        <f t="shared" si="144"/>
        <v>A</v>
      </c>
      <c r="G396" s="355" t="str">
        <f t="shared" si="145"/>
        <v>02</v>
      </c>
      <c r="H396" s="232" t="s">
        <v>744</v>
      </c>
      <c r="I396" s="232" t="s">
        <v>3505</v>
      </c>
      <c r="J396" s="233">
        <v>46273</v>
      </c>
      <c r="K396" s="233">
        <v>47719</v>
      </c>
      <c r="L396" s="234">
        <v>550076636</v>
      </c>
      <c r="M396" s="232" t="str">
        <f>IF(ISNA(VLOOKUP(L396,'MASTER DATA'!$A$1:$B$192,2,0)),"",VLOOKUP(L396,'MASTER DATA'!$A$1:$B$192,2,0))</f>
        <v>Helix Eco Plus 5W-30_12*0.5L_A04W</v>
      </c>
      <c r="N396" s="232">
        <v>0</v>
      </c>
      <c r="O396" s="232">
        <f t="shared" si="146"/>
        <v>0</v>
      </c>
      <c r="P396" s="232">
        <f t="shared" si="147"/>
        <v>0</v>
      </c>
      <c r="Q396" s="232">
        <f>VLOOKUP(L396,'MASTER DATA'!$A$1:$E$192,5,0)</f>
        <v>48</v>
      </c>
      <c r="R396" s="234">
        <f>SUMIF('picking of the day'!$H$4:$H$358,WMS!H396&amp;WMS!L396,'picking of the day'!$E$4:$E$358)</f>
        <v>0</v>
      </c>
      <c r="U396" s="114">
        <f>IF(ISNA(VLOOKUP(H396,'data putaway'!$A$1:$E$530,3,0)),0,VLOOKUP(H396,'data putaway'!$A$1:$E$530,3,0))</f>
        <v>0</v>
      </c>
      <c r="V396" s="354">
        <f t="shared" si="148"/>
        <v>0</v>
      </c>
      <c r="W396" s="114">
        <f>IF(ISNA(VLOOKUP(H396,'data putaway'!$A$1:$E$530,2,0)),0,VLOOKUP(H396,'data putaway'!$A$1:$E$530,2,0))</f>
        <v>0</v>
      </c>
      <c r="X396" s="354" t="b">
        <f t="shared" si="149"/>
        <v>0</v>
      </c>
      <c r="Y396" s="354">
        <f>IF(ISNA(VLOOKUP(H396,'data putaway'!$A$1:$E$530,4,0)),0,VLOOKUP(H396,'data putaway'!$A$1:$E$530,4,0))</f>
        <v>0</v>
      </c>
      <c r="Z396" s="113">
        <f>IF(ISNA(VLOOKUP(H396,'data putaway'!$A$1:$E$530,5,0)),0,VLOOKUP(H396,'data putaway'!$A$1:$E$530,5,0))</f>
        <v>0</v>
      </c>
      <c r="AA396" s="354" t="b">
        <f t="shared" si="150"/>
        <v>0</v>
      </c>
      <c r="AB396" s="354" t="b">
        <f t="shared" si="151"/>
        <v>0</v>
      </c>
      <c r="AC396" s="356" t="str">
        <f t="shared" ca="1" si="152"/>
        <v>0 Month,  10 Days</v>
      </c>
      <c r="AD396" s="114" t="str">
        <f t="shared" ca="1" si="138"/>
        <v>3 Year, 11 Month, 6 Days</v>
      </c>
      <c r="AE396" s="114">
        <f t="shared" si="153"/>
        <v>0</v>
      </c>
      <c r="AF396" s="114">
        <f t="shared" si="154"/>
        <v>0</v>
      </c>
      <c r="AG396" s="354" t="str">
        <f t="shared" si="155"/>
        <v>CB21</v>
      </c>
      <c r="AH396" s="114">
        <f>IF(ISNA(VLOOKUP(L396,'MASTER DATA'!$A$1:$F$192,6,0)),0,VLOOKUP(L396,'MASTER DATA'!$A$1:$F$192,6,0))*AE396</f>
        <v>0</v>
      </c>
      <c r="AI396" s="354" t="str">
        <f>VLOOKUP($D396,'warehouse mapping'!$AN$7:$AO$17,2,0)</f>
        <v>Aktif</v>
      </c>
      <c r="AJ396" s="114">
        <f t="shared" si="156"/>
        <v>1</v>
      </c>
      <c r="AK396" s="354" t="str">
        <f t="shared" si="157"/>
        <v>CB</v>
      </c>
      <c r="AL396" s="354" t="s">
        <v>170</v>
      </c>
      <c r="AM396" s="354">
        <f t="shared" si="158"/>
        <v>1</v>
      </c>
      <c r="AN396" s="354" t="b">
        <f t="shared" si="159"/>
        <v>1</v>
      </c>
    </row>
    <row r="397" spans="1:40" s="354" customFormat="1">
      <c r="A397" s="354" t="str">
        <f t="shared" si="139"/>
        <v>CB21B01550062285</v>
      </c>
      <c r="B397" s="354">
        <f t="shared" si="140"/>
        <v>0</v>
      </c>
      <c r="C397" s="354">
        <f t="shared" si="141"/>
        <v>0</v>
      </c>
      <c r="D397" s="354" t="str">
        <f t="shared" si="142"/>
        <v>CB</v>
      </c>
      <c r="E397" s="354" t="str">
        <f t="shared" si="143"/>
        <v>21</v>
      </c>
      <c r="F397" s="354" t="str">
        <f t="shared" si="144"/>
        <v>B</v>
      </c>
      <c r="G397" s="355" t="str">
        <f t="shared" si="145"/>
        <v>01</v>
      </c>
      <c r="H397" s="232" t="s">
        <v>745</v>
      </c>
      <c r="I397" s="232" t="s">
        <v>3065</v>
      </c>
      <c r="J397" s="233">
        <v>46045</v>
      </c>
      <c r="K397" s="233">
        <v>47489</v>
      </c>
      <c r="L397" s="234">
        <v>550062285</v>
      </c>
      <c r="M397" s="232" t="str">
        <f>IF(ISNA(VLOOKUP(L397,'MASTER DATA'!$A$1:$B$192,2,0)),"",VLOOKUP(L397,'MASTER DATA'!$A$1:$B$192,2,0))</f>
        <v>Gadus S3 V460DM 2_1*770kg_A227</v>
      </c>
      <c r="N397" s="232">
        <v>1</v>
      </c>
      <c r="O397" s="232">
        <f t="shared" si="146"/>
        <v>1</v>
      </c>
      <c r="P397" s="232">
        <f t="shared" si="147"/>
        <v>0</v>
      </c>
      <c r="Q397" s="232">
        <f>VLOOKUP(L397,'MASTER DATA'!$A$1:$E$192,5,0)</f>
        <v>1</v>
      </c>
      <c r="R397" s="234">
        <f>SUMIF('picking of the day'!$H$4:$H$358,WMS!H397&amp;WMS!L397,'picking of the day'!$E$4:$E$358)</f>
        <v>0</v>
      </c>
      <c r="U397" s="114">
        <f>IF(ISNA(VLOOKUP(H397,'data putaway'!$A$1:$E$530,3,0)),0,VLOOKUP(H397,'data putaway'!$A$1:$E$530,3,0))</f>
        <v>0</v>
      </c>
      <c r="V397" s="354">
        <f t="shared" si="148"/>
        <v>1</v>
      </c>
      <c r="W397" s="114">
        <f>IF(ISNA(VLOOKUP(H397,'data putaway'!$A$1:$E$530,2,0)),0,VLOOKUP(H397,'data putaway'!$A$1:$E$530,2,0))</f>
        <v>0</v>
      </c>
      <c r="X397" s="354" t="b">
        <f t="shared" si="149"/>
        <v>0</v>
      </c>
      <c r="Y397" s="354">
        <f>IF(ISNA(VLOOKUP(H397,'data putaway'!$A$1:$E$530,4,0)),0,VLOOKUP(H397,'data putaway'!$A$1:$E$530,4,0))</f>
        <v>0</v>
      </c>
      <c r="Z397" s="113">
        <f>IF(ISNA(VLOOKUP(H397,'data putaway'!$A$1:$E$530,5,0)),0,VLOOKUP(H397,'data putaway'!$A$1:$E$530,5,0))</f>
        <v>0</v>
      </c>
      <c r="AA397" s="354" t="b">
        <f t="shared" si="150"/>
        <v>0</v>
      </c>
      <c r="AB397" s="354" t="b">
        <f t="shared" si="151"/>
        <v>0</v>
      </c>
      <c r="AC397" s="356" t="str">
        <f t="shared" ca="1" si="152"/>
        <v>7 Month,  26 Days</v>
      </c>
      <c r="AD397" s="114" t="str">
        <f t="shared" ca="1" si="138"/>
        <v>3 Year, 3 Month, 19 Days</v>
      </c>
      <c r="AE397" s="114">
        <f t="shared" si="153"/>
        <v>1</v>
      </c>
      <c r="AF397" s="114">
        <f t="shared" si="154"/>
        <v>1</v>
      </c>
      <c r="AG397" s="354" t="str">
        <f t="shared" si="155"/>
        <v>CB21</v>
      </c>
      <c r="AH397" s="114">
        <f>IF(ISNA(VLOOKUP(L397,'MASTER DATA'!$A$1:$F$192,6,0)),0,VLOOKUP(L397,'MASTER DATA'!$A$1:$F$192,6,0))*AE397</f>
        <v>770</v>
      </c>
      <c r="AI397" s="354" t="str">
        <f>VLOOKUP($D397,'warehouse mapping'!$AN$7:$AO$17,2,0)</f>
        <v>Aktif</v>
      </c>
      <c r="AJ397" s="114">
        <f t="shared" si="156"/>
        <v>0</v>
      </c>
      <c r="AK397" s="354" t="str">
        <f t="shared" si="157"/>
        <v/>
      </c>
      <c r="AL397" s="354" t="s">
        <v>3205</v>
      </c>
      <c r="AM397" s="354">
        <f t="shared" si="158"/>
        <v>1</v>
      </c>
      <c r="AN397" s="354" t="b">
        <f t="shared" si="159"/>
        <v>1</v>
      </c>
    </row>
    <row r="398" spans="1:40" s="354" customFormat="1">
      <c r="A398" s="354" t="str">
        <f t="shared" si="139"/>
        <v>CB21B02550062285</v>
      </c>
      <c r="B398" s="354">
        <f t="shared" si="140"/>
        <v>0</v>
      </c>
      <c r="C398" s="354">
        <f t="shared" si="141"/>
        <v>0</v>
      </c>
      <c r="D398" s="354" t="str">
        <f t="shared" si="142"/>
        <v>CB</v>
      </c>
      <c r="E398" s="354" t="str">
        <f t="shared" si="143"/>
        <v>21</v>
      </c>
      <c r="F398" s="354" t="str">
        <f t="shared" si="144"/>
        <v>B</v>
      </c>
      <c r="G398" s="355" t="str">
        <f t="shared" si="145"/>
        <v>02</v>
      </c>
      <c r="H398" s="232" t="s">
        <v>746</v>
      </c>
      <c r="I398" s="232" t="s">
        <v>3065</v>
      </c>
      <c r="J398" s="233">
        <v>46045</v>
      </c>
      <c r="K398" s="233">
        <v>47489</v>
      </c>
      <c r="L398" s="234">
        <v>550062285</v>
      </c>
      <c r="M398" s="232" t="str">
        <f>IF(ISNA(VLOOKUP(L398,'MASTER DATA'!$A$1:$B$192,2,0)),"",VLOOKUP(L398,'MASTER DATA'!$A$1:$B$192,2,0))</f>
        <v>Gadus S3 V460DM 2_1*770kg_A227</v>
      </c>
      <c r="N398" s="232">
        <v>1</v>
      </c>
      <c r="O398" s="232">
        <f t="shared" si="146"/>
        <v>1</v>
      </c>
      <c r="P398" s="232">
        <f t="shared" si="147"/>
        <v>0</v>
      </c>
      <c r="Q398" s="232">
        <f>VLOOKUP(L398,'MASTER DATA'!$A$1:$E$192,5,0)</f>
        <v>1</v>
      </c>
      <c r="R398" s="234">
        <f>SUMIF('picking of the day'!$H$4:$H$358,WMS!H398&amp;WMS!L398,'picking of the day'!$E$4:$E$358)</f>
        <v>0</v>
      </c>
      <c r="U398" s="114">
        <f>IF(ISNA(VLOOKUP(H398,'data putaway'!$A$1:$E$530,3,0)),0,VLOOKUP(H398,'data putaway'!$A$1:$E$530,3,0))</f>
        <v>0</v>
      </c>
      <c r="V398" s="354">
        <f t="shared" si="148"/>
        <v>1</v>
      </c>
      <c r="W398" s="114">
        <f>IF(ISNA(VLOOKUP(H398,'data putaway'!$A$1:$E$530,2,0)),0,VLOOKUP(H398,'data putaway'!$A$1:$E$530,2,0))</f>
        <v>0</v>
      </c>
      <c r="X398" s="354" t="b">
        <f t="shared" si="149"/>
        <v>0</v>
      </c>
      <c r="Y398" s="354">
        <f>IF(ISNA(VLOOKUP(H398,'data putaway'!$A$1:$E$530,4,0)),0,VLOOKUP(H398,'data putaway'!$A$1:$E$530,4,0))</f>
        <v>0</v>
      </c>
      <c r="Z398" s="113">
        <f>IF(ISNA(VLOOKUP(H398,'data putaway'!$A$1:$E$530,5,0)),0,VLOOKUP(H398,'data putaway'!$A$1:$E$530,5,0))</f>
        <v>0</v>
      </c>
      <c r="AA398" s="354" t="b">
        <f t="shared" si="150"/>
        <v>0</v>
      </c>
      <c r="AB398" s="354" t="b">
        <f t="shared" si="151"/>
        <v>0</v>
      </c>
      <c r="AC398" s="356" t="str">
        <f t="shared" ca="1" si="152"/>
        <v>7 Month,  26 Days</v>
      </c>
      <c r="AD398" s="114" t="str">
        <f t="shared" ca="1" si="138"/>
        <v>3 Year, 3 Month, 19 Days</v>
      </c>
      <c r="AE398" s="114">
        <f t="shared" si="153"/>
        <v>1</v>
      </c>
      <c r="AF398" s="114">
        <f t="shared" si="154"/>
        <v>1</v>
      </c>
      <c r="AG398" s="354" t="str">
        <f t="shared" si="155"/>
        <v>CB21</v>
      </c>
      <c r="AH398" s="114">
        <f>IF(ISNA(VLOOKUP(L398,'MASTER DATA'!$A$1:$F$192,6,0)),0,VLOOKUP(L398,'MASTER DATA'!$A$1:$F$192,6,0))*AE398</f>
        <v>770</v>
      </c>
      <c r="AI398" s="354" t="str">
        <f>VLOOKUP($D398,'warehouse mapping'!$AN$7:$AO$17,2,0)</f>
        <v>Aktif</v>
      </c>
      <c r="AJ398" s="114">
        <f t="shared" si="156"/>
        <v>0</v>
      </c>
      <c r="AK398" s="354" t="str">
        <f t="shared" si="157"/>
        <v/>
      </c>
      <c r="AL398" s="354" t="s">
        <v>3205</v>
      </c>
      <c r="AM398" s="354">
        <f t="shared" si="158"/>
        <v>1</v>
      </c>
      <c r="AN398" s="354" t="b">
        <f t="shared" si="159"/>
        <v>1</v>
      </c>
    </row>
    <row r="399" spans="1:40" s="354" customFormat="1">
      <c r="A399" s="354" t="str">
        <f t="shared" si="139"/>
        <v>CB21C01550045080</v>
      </c>
      <c r="B399" s="354">
        <f t="shared" si="140"/>
        <v>0</v>
      </c>
      <c r="C399" s="354">
        <f t="shared" si="141"/>
        <v>0</v>
      </c>
      <c r="D399" s="354" t="str">
        <f t="shared" si="142"/>
        <v>CB</v>
      </c>
      <c r="E399" s="354" t="str">
        <f t="shared" si="143"/>
        <v>21</v>
      </c>
      <c r="F399" s="354" t="str">
        <f t="shared" si="144"/>
        <v>C</v>
      </c>
      <c r="G399" s="355" t="str">
        <f t="shared" si="145"/>
        <v>01</v>
      </c>
      <c r="H399" s="232" t="s">
        <v>747</v>
      </c>
      <c r="I399" s="232">
        <v>12676457</v>
      </c>
      <c r="J399" s="233">
        <v>46219</v>
      </c>
      <c r="K399" s="233">
        <v>47677</v>
      </c>
      <c r="L399" s="234">
        <v>550045080</v>
      </c>
      <c r="M399" s="232" t="str">
        <f>IF(ISNA(VLOOKUP(L399,'MASTER DATA'!$A$1:$B$192,2,0)),"",VLOOKUP(L399,'MASTER DATA'!$A$1:$B$192,2,0))</f>
        <v>Tellus S2 MX 68_1*209L_A227</v>
      </c>
      <c r="N399" s="232">
        <v>4</v>
      </c>
      <c r="O399" s="232">
        <f t="shared" si="146"/>
        <v>1</v>
      </c>
      <c r="P399" s="232">
        <f t="shared" si="147"/>
        <v>0</v>
      </c>
      <c r="Q399" s="232">
        <f>VLOOKUP(L399,'MASTER DATA'!$A$1:$E$192,5,0)</f>
        <v>4</v>
      </c>
      <c r="R399" s="234">
        <f>SUMIF('picking of the day'!$H$4:$H$358,WMS!H399&amp;WMS!L399,'picking of the day'!$E$4:$E$358)</f>
        <v>0</v>
      </c>
      <c r="U399" s="114">
        <f>IF(ISNA(VLOOKUP(H399,'data putaway'!$A$1:$E$530,3,0)),0,VLOOKUP(H399,'data putaway'!$A$1:$E$530,3,0))</f>
        <v>0</v>
      </c>
      <c r="V399" s="354">
        <f t="shared" si="148"/>
        <v>4</v>
      </c>
      <c r="W399" s="114">
        <f>IF(ISNA(VLOOKUP(H399,'data putaway'!$A$1:$E$530,2,0)),0,VLOOKUP(H399,'data putaway'!$A$1:$E$530,2,0))</f>
        <v>0</v>
      </c>
      <c r="X399" s="354" t="b">
        <f t="shared" si="149"/>
        <v>0</v>
      </c>
      <c r="Y399" s="354">
        <f>IF(ISNA(VLOOKUP(H399,'data putaway'!$A$1:$E$530,4,0)),0,VLOOKUP(H399,'data putaway'!$A$1:$E$530,4,0))</f>
        <v>0</v>
      </c>
      <c r="Z399" s="113">
        <f>IF(ISNA(VLOOKUP(H399,'data putaway'!$A$1:$E$530,5,0)),0,VLOOKUP(H399,'data putaway'!$A$1:$E$530,5,0))</f>
        <v>0</v>
      </c>
      <c r="AA399" s="354" t="b">
        <f t="shared" si="150"/>
        <v>0</v>
      </c>
      <c r="AB399" s="354" t="b">
        <f t="shared" si="151"/>
        <v>0</v>
      </c>
      <c r="AC399" s="356" t="str">
        <f t="shared" ca="1" si="152"/>
        <v>2 Month,  2 Days</v>
      </c>
      <c r="AD399" s="114" t="str">
        <f t="shared" ca="1" si="138"/>
        <v>3 Year, 9 Month, 25 Days</v>
      </c>
      <c r="AE399" s="114">
        <f t="shared" si="153"/>
        <v>4</v>
      </c>
      <c r="AF399" s="114">
        <f t="shared" si="154"/>
        <v>1</v>
      </c>
      <c r="AG399" s="354" t="str">
        <f t="shared" si="155"/>
        <v>CB21</v>
      </c>
      <c r="AH399" s="114">
        <f>IF(ISNA(VLOOKUP(L399,'MASTER DATA'!$A$1:$F$192,6,0)),0,VLOOKUP(L399,'MASTER DATA'!$A$1:$F$192,6,0))*AE399</f>
        <v>836</v>
      </c>
      <c r="AI399" s="354" t="str">
        <f>VLOOKUP($D399,'warehouse mapping'!$AN$7:$AO$17,2,0)</f>
        <v>Aktif</v>
      </c>
      <c r="AJ399" s="114">
        <f t="shared" si="156"/>
        <v>0</v>
      </c>
      <c r="AK399" s="354" t="str">
        <f t="shared" si="157"/>
        <v/>
      </c>
      <c r="AL399" s="354" t="s">
        <v>3206</v>
      </c>
      <c r="AM399" s="354">
        <f t="shared" si="158"/>
        <v>1</v>
      </c>
      <c r="AN399" s="354" t="b">
        <f t="shared" si="159"/>
        <v>1</v>
      </c>
    </row>
    <row r="400" spans="1:40" s="354" customFormat="1">
      <c r="A400" s="354" t="str">
        <f t="shared" si="139"/>
        <v>CB21C02550044580</v>
      </c>
      <c r="B400" s="354">
        <f t="shared" si="140"/>
        <v>0</v>
      </c>
      <c r="C400" s="354">
        <f t="shared" si="141"/>
        <v>0</v>
      </c>
      <c r="D400" s="354" t="str">
        <f t="shared" si="142"/>
        <v>CB</v>
      </c>
      <c r="E400" s="354" t="str">
        <f t="shared" si="143"/>
        <v>21</v>
      </c>
      <c r="F400" s="354" t="str">
        <f t="shared" si="144"/>
        <v>C</v>
      </c>
      <c r="G400" s="355" t="str">
        <f t="shared" si="145"/>
        <v>02</v>
      </c>
      <c r="H400" s="232" t="s">
        <v>748</v>
      </c>
      <c r="I400" s="232">
        <v>12657727</v>
      </c>
      <c r="J400" s="233">
        <v>46164</v>
      </c>
      <c r="K400" s="233">
        <v>47619</v>
      </c>
      <c r="L400" s="234">
        <v>550044580</v>
      </c>
      <c r="M400" s="232" t="str">
        <f>IF(ISNA(VLOOKUP(L400,'MASTER DATA'!$A$1:$B$192,2,0)),"",VLOOKUP(L400,'MASTER DATA'!$A$1:$B$192,2,0))</f>
        <v>RimR3MV15W40CI4_1*209L_A227</v>
      </c>
      <c r="N400" s="232">
        <v>4</v>
      </c>
      <c r="O400" s="232">
        <f t="shared" si="146"/>
        <v>1</v>
      </c>
      <c r="P400" s="232">
        <f t="shared" si="147"/>
        <v>0</v>
      </c>
      <c r="Q400" s="232">
        <f>VLOOKUP(L400,'MASTER DATA'!$A$1:$E$192,5,0)</f>
        <v>4</v>
      </c>
      <c r="R400" s="234">
        <f>SUMIF('picking of the day'!$H$4:$H$358,WMS!H400&amp;WMS!L400,'picking of the day'!$E$4:$E$358)</f>
        <v>0</v>
      </c>
      <c r="U400" s="114">
        <f>IF(ISNA(VLOOKUP(H400,'data putaway'!$A$1:$E$530,3,0)),0,VLOOKUP(H400,'data putaway'!$A$1:$E$530,3,0))</f>
        <v>0</v>
      </c>
      <c r="V400" s="354">
        <f t="shared" si="148"/>
        <v>4</v>
      </c>
      <c r="W400" s="114">
        <f>IF(ISNA(VLOOKUP(H400,'data putaway'!$A$1:$E$530,2,0)),0,VLOOKUP(H400,'data putaway'!$A$1:$E$530,2,0))</f>
        <v>0</v>
      </c>
      <c r="X400" s="354" t="b">
        <f t="shared" si="149"/>
        <v>0</v>
      </c>
      <c r="Y400" s="354">
        <f>IF(ISNA(VLOOKUP(H400,'data putaway'!$A$1:$E$530,4,0)),0,VLOOKUP(H400,'data putaway'!$A$1:$E$530,4,0))</f>
        <v>0</v>
      </c>
      <c r="Z400" s="113">
        <f>IF(ISNA(VLOOKUP(H400,'data putaway'!$A$1:$E$530,5,0)),0,VLOOKUP(H400,'data putaway'!$A$1:$E$530,5,0))</f>
        <v>0</v>
      </c>
      <c r="AA400" s="354" t="b">
        <f t="shared" si="150"/>
        <v>0</v>
      </c>
      <c r="AB400" s="354" t="b">
        <f t="shared" si="151"/>
        <v>0</v>
      </c>
      <c r="AC400" s="356" t="str">
        <f t="shared" ca="1" si="152"/>
        <v>3 Month,  27 Days</v>
      </c>
      <c r="AD400" s="114" t="str">
        <f t="shared" ca="1" si="138"/>
        <v>3 Year, 7 Month, 28 Days</v>
      </c>
      <c r="AE400" s="114">
        <f t="shared" si="153"/>
        <v>4</v>
      </c>
      <c r="AF400" s="114">
        <f t="shared" si="154"/>
        <v>1</v>
      </c>
      <c r="AG400" s="354" t="str">
        <f t="shared" si="155"/>
        <v>CB21</v>
      </c>
      <c r="AH400" s="114">
        <f>IF(ISNA(VLOOKUP(L400,'MASTER DATA'!$A$1:$F$192,6,0)),0,VLOOKUP(L400,'MASTER DATA'!$A$1:$F$192,6,0))*AE400</f>
        <v>836</v>
      </c>
      <c r="AI400" s="354" t="str">
        <f>VLOOKUP($D400,'warehouse mapping'!$AN$7:$AO$17,2,0)</f>
        <v>Aktif</v>
      </c>
      <c r="AJ400" s="114">
        <f t="shared" si="156"/>
        <v>0</v>
      </c>
      <c r="AK400" s="354" t="str">
        <f t="shared" si="157"/>
        <v/>
      </c>
      <c r="AL400" s="354" t="s">
        <v>3206</v>
      </c>
      <c r="AM400" s="354">
        <f t="shared" si="158"/>
        <v>1</v>
      </c>
      <c r="AN400" s="354" t="b">
        <f t="shared" si="159"/>
        <v>1</v>
      </c>
    </row>
    <row r="401" spans="1:40" s="354" customFormat="1">
      <c r="A401" s="354" t="str">
        <f t="shared" si="139"/>
        <v>CB21D01550062464</v>
      </c>
      <c r="B401" s="354">
        <f t="shared" si="140"/>
        <v>0</v>
      </c>
      <c r="C401" s="354">
        <f t="shared" si="141"/>
        <v>0</v>
      </c>
      <c r="D401" s="354" t="str">
        <f t="shared" si="142"/>
        <v>CB</v>
      </c>
      <c r="E401" s="354" t="str">
        <f t="shared" si="143"/>
        <v>21</v>
      </c>
      <c r="F401" s="354" t="str">
        <f t="shared" si="144"/>
        <v>D</v>
      </c>
      <c r="G401" s="355" t="str">
        <f t="shared" si="145"/>
        <v>01</v>
      </c>
      <c r="H401" s="232" t="s">
        <v>749</v>
      </c>
      <c r="I401" s="232" t="s">
        <v>3310</v>
      </c>
      <c r="J401" s="233">
        <v>46262</v>
      </c>
      <c r="K401" s="233">
        <v>47712</v>
      </c>
      <c r="L401" s="234">
        <v>550062464</v>
      </c>
      <c r="M401" s="232" t="str">
        <f>IF(ISNA(VLOOKUP(L401,'MASTER DATA'!$A$1:$B$192,2,0)),"",VLOOKUP(L401,'MASTER DATA'!$A$1:$B$192,2,0))</f>
        <v>Adv4TAX7Sc10W30SNMB_12*0.8L_A04W</v>
      </c>
      <c r="N401" s="232">
        <v>48</v>
      </c>
      <c r="O401" s="232">
        <f t="shared" si="146"/>
        <v>1</v>
      </c>
      <c r="P401" s="232">
        <f t="shared" si="147"/>
        <v>0</v>
      </c>
      <c r="Q401" s="232">
        <f>VLOOKUP(L401,'MASTER DATA'!$A$1:$E$192,5,0)</f>
        <v>48</v>
      </c>
      <c r="R401" s="234">
        <f>SUMIF('picking of the day'!$H$4:$H$358,WMS!H401&amp;WMS!L401,'picking of the day'!$E$4:$E$358)</f>
        <v>0</v>
      </c>
      <c r="U401" s="114">
        <f>IF(ISNA(VLOOKUP(H401,'data putaway'!$A$1:$E$530,3,0)),0,VLOOKUP(H401,'data putaway'!$A$1:$E$530,3,0))</f>
        <v>0</v>
      </c>
      <c r="V401" s="354">
        <f t="shared" si="148"/>
        <v>48</v>
      </c>
      <c r="W401" s="114">
        <f>IF(ISNA(VLOOKUP(H401,'data putaway'!$A$1:$E$530,2,0)),0,VLOOKUP(H401,'data putaway'!$A$1:$E$530,2,0))</f>
        <v>0</v>
      </c>
      <c r="X401" s="354" t="b">
        <f t="shared" si="149"/>
        <v>0</v>
      </c>
      <c r="Y401" s="354">
        <f>IF(ISNA(VLOOKUP(H401,'data putaway'!$A$1:$E$530,4,0)),0,VLOOKUP(H401,'data putaway'!$A$1:$E$530,4,0))</f>
        <v>0</v>
      </c>
      <c r="Z401" s="113">
        <f>IF(ISNA(VLOOKUP(H401,'data putaway'!$A$1:$E$530,5,0)),0,VLOOKUP(H401,'data putaway'!$A$1:$E$530,5,0))</f>
        <v>0</v>
      </c>
      <c r="AA401" s="354" t="b">
        <f t="shared" si="150"/>
        <v>0</v>
      </c>
      <c r="AB401" s="354" t="b">
        <f t="shared" si="151"/>
        <v>0</v>
      </c>
      <c r="AC401" s="356" t="str">
        <f t="shared" ca="1" si="152"/>
        <v>0 Month,  21 Days</v>
      </c>
      <c r="AD401" s="114" t="str">
        <f t="shared" ca="1" si="138"/>
        <v>3 Year, 10 Month, 30 Days</v>
      </c>
      <c r="AE401" s="114">
        <f t="shared" si="153"/>
        <v>48</v>
      </c>
      <c r="AF401" s="114">
        <f t="shared" si="154"/>
        <v>1</v>
      </c>
      <c r="AG401" s="354" t="str">
        <f t="shared" si="155"/>
        <v>CB21</v>
      </c>
      <c r="AH401" s="114">
        <f>IF(ISNA(VLOOKUP(L401,'MASTER DATA'!$A$1:$F$192,6,0)),0,VLOOKUP(L401,'MASTER DATA'!$A$1:$F$192,6,0))*AE401</f>
        <v>460.80000000000007</v>
      </c>
      <c r="AI401" s="354" t="str">
        <f>VLOOKUP($D401,'warehouse mapping'!$AN$7:$AO$17,2,0)</f>
        <v>Aktif</v>
      </c>
      <c r="AJ401" s="114">
        <f t="shared" si="156"/>
        <v>0</v>
      </c>
      <c r="AK401" s="354" t="str">
        <f t="shared" si="157"/>
        <v/>
      </c>
      <c r="AL401" s="354" t="s">
        <v>170</v>
      </c>
      <c r="AM401" s="354">
        <f t="shared" si="158"/>
        <v>1</v>
      </c>
      <c r="AN401" s="354" t="b">
        <f t="shared" si="159"/>
        <v>1</v>
      </c>
    </row>
    <row r="402" spans="1:40" s="354" customFormat="1">
      <c r="A402" s="354" t="str">
        <f t="shared" si="139"/>
        <v>CB21D02550062464</v>
      </c>
      <c r="B402" s="354">
        <f t="shared" si="140"/>
        <v>0</v>
      </c>
      <c r="C402" s="354">
        <f t="shared" si="141"/>
        <v>0</v>
      </c>
      <c r="D402" s="354" t="str">
        <f t="shared" si="142"/>
        <v>CB</v>
      </c>
      <c r="E402" s="354" t="str">
        <f t="shared" si="143"/>
        <v>21</v>
      </c>
      <c r="F402" s="354" t="str">
        <f t="shared" si="144"/>
        <v>D</v>
      </c>
      <c r="G402" s="355" t="str">
        <f t="shared" si="145"/>
        <v>02</v>
      </c>
      <c r="H402" s="232" t="s">
        <v>750</v>
      </c>
      <c r="I402" s="232" t="s">
        <v>3310</v>
      </c>
      <c r="J402" s="233">
        <v>46262</v>
      </c>
      <c r="K402" s="233">
        <v>47712</v>
      </c>
      <c r="L402" s="234">
        <v>550062464</v>
      </c>
      <c r="M402" s="232" t="str">
        <f>IF(ISNA(VLOOKUP(L402,'MASTER DATA'!$A$1:$B$192,2,0)),"",VLOOKUP(L402,'MASTER DATA'!$A$1:$B$192,2,0))</f>
        <v>Adv4TAX7Sc10W30SNMB_12*0.8L_A04W</v>
      </c>
      <c r="N402" s="232">
        <v>48</v>
      </c>
      <c r="O402" s="232">
        <f t="shared" si="146"/>
        <v>1</v>
      </c>
      <c r="P402" s="232">
        <f t="shared" si="147"/>
        <v>0</v>
      </c>
      <c r="Q402" s="232">
        <f>VLOOKUP(L402,'MASTER DATA'!$A$1:$E$192,5,0)</f>
        <v>48</v>
      </c>
      <c r="R402" s="234">
        <f>SUMIF('picking of the day'!$H$4:$H$358,WMS!H402&amp;WMS!L402,'picking of the day'!$E$4:$E$358)</f>
        <v>0</v>
      </c>
      <c r="U402" s="114">
        <f>IF(ISNA(VLOOKUP(H402,'data putaway'!$A$1:$E$530,3,0)),0,VLOOKUP(H402,'data putaway'!$A$1:$E$530,3,0))</f>
        <v>0</v>
      </c>
      <c r="V402" s="354">
        <f t="shared" si="148"/>
        <v>48</v>
      </c>
      <c r="W402" s="114">
        <f>IF(ISNA(VLOOKUP(H402,'data putaway'!$A$1:$E$530,2,0)),0,VLOOKUP(H402,'data putaway'!$A$1:$E$530,2,0))</f>
        <v>0</v>
      </c>
      <c r="X402" s="354" t="b">
        <f t="shared" si="149"/>
        <v>0</v>
      </c>
      <c r="Y402" s="354">
        <f>IF(ISNA(VLOOKUP(H402,'data putaway'!$A$1:$E$530,4,0)),0,VLOOKUP(H402,'data putaway'!$A$1:$E$530,4,0))</f>
        <v>0</v>
      </c>
      <c r="Z402" s="113">
        <f>IF(ISNA(VLOOKUP(H402,'data putaway'!$A$1:$E$530,5,0)),0,VLOOKUP(H402,'data putaway'!$A$1:$E$530,5,0))</f>
        <v>0</v>
      </c>
      <c r="AA402" s="354" t="b">
        <f t="shared" si="150"/>
        <v>0</v>
      </c>
      <c r="AB402" s="354" t="b">
        <f t="shared" si="151"/>
        <v>0</v>
      </c>
      <c r="AC402" s="356" t="str">
        <f t="shared" ca="1" si="152"/>
        <v>0 Month,  21 Days</v>
      </c>
      <c r="AD402" s="114" t="str">
        <f t="shared" ca="1" si="138"/>
        <v>3 Year, 10 Month, 30 Days</v>
      </c>
      <c r="AE402" s="114">
        <f t="shared" si="153"/>
        <v>48</v>
      </c>
      <c r="AF402" s="114">
        <f t="shared" si="154"/>
        <v>1</v>
      </c>
      <c r="AG402" s="354" t="str">
        <f t="shared" si="155"/>
        <v>CB21</v>
      </c>
      <c r="AH402" s="114">
        <f>IF(ISNA(VLOOKUP(L402,'MASTER DATA'!$A$1:$F$192,6,0)),0,VLOOKUP(L402,'MASTER DATA'!$A$1:$F$192,6,0))*AE402</f>
        <v>460.80000000000007</v>
      </c>
      <c r="AI402" s="354" t="str">
        <f>VLOOKUP($D402,'warehouse mapping'!$AN$7:$AO$17,2,0)</f>
        <v>Aktif</v>
      </c>
      <c r="AJ402" s="114">
        <f t="shared" si="156"/>
        <v>0</v>
      </c>
      <c r="AK402" s="354" t="str">
        <f t="shared" si="157"/>
        <v/>
      </c>
      <c r="AL402" s="354" t="s">
        <v>170</v>
      </c>
      <c r="AM402" s="354">
        <f t="shared" si="158"/>
        <v>1</v>
      </c>
      <c r="AN402" s="354" t="b">
        <f t="shared" si="159"/>
        <v>1</v>
      </c>
    </row>
    <row r="403" spans="1:40" s="354" customFormat="1">
      <c r="A403" s="354" t="str">
        <f t="shared" si="139"/>
        <v>CB21E01550062464</v>
      </c>
      <c r="B403" s="354">
        <f t="shared" si="140"/>
        <v>0</v>
      </c>
      <c r="C403" s="354">
        <f t="shared" si="141"/>
        <v>0</v>
      </c>
      <c r="D403" s="354" t="str">
        <f t="shared" si="142"/>
        <v>CB</v>
      </c>
      <c r="E403" s="354" t="str">
        <f t="shared" si="143"/>
        <v>21</v>
      </c>
      <c r="F403" s="354" t="str">
        <f t="shared" si="144"/>
        <v>E</v>
      </c>
      <c r="G403" s="355" t="str">
        <f t="shared" si="145"/>
        <v>01</v>
      </c>
      <c r="H403" s="232" t="s">
        <v>751</v>
      </c>
      <c r="I403" s="232" t="s">
        <v>3310</v>
      </c>
      <c r="J403" s="233">
        <v>46262</v>
      </c>
      <c r="K403" s="233">
        <v>47712</v>
      </c>
      <c r="L403" s="234">
        <v>550062464</v>
      </c>
      <c r="M403" s="232" t="str">
        <f>IF(ISNA(VLOOKUP(L403,'MASTER DATA'!$A$1:$B$192,2,0)),"",VLOOKUP(L403,'MASTER DATA'!$A$1:$B$192,2,0))</f>
        <v>Adv4TAX7Sc10W30SNMB_12*0.8L_A04W</v>
      </c>
      <c r="N403" s="232">
        <v>48</v>
      </c>
      <c r="O403" s="232">
        <f t="shared" si="146"/>
        <v>1</v>
      </c>
      <c r="P403" s="232">
        <f t="shared" si="147"/>
        <v>0</v>
      </c>
      <c r="Q403" s="232">
        <f>VLOOKUP(L403,'MASTER DATA'!$A$1:$E$192,5,0)</f>
        <v>48</v>
      </c>
      <c r="R403" s="234">
        <f>SUMIF('picking of the day'!$H$4:$H$358,WMS!H403&amp;WMS!L403,'picking of the day'!$E$4:$E$358)</f>
        <v>0</v>
      </c>
      <c r="U403" s="114">
        <f>IF(ISNA(VLOOKUP(H403,'data putaway'!$A$1:$E$530,3,0)),0,VLOOKUP(H403,'data putaway'!$A$1:$E$530,3,0))</f>
        <v>0</v>
      </c>
      <c r="V403" s="354">
        <f t="shared" si="148"/>
        <v>48</v>
      </c>
      <c r="W403" s="114">
        <f>IF(ISNA(VLOOKUP(H403,'data putaway'!$A$1:$E$530,2,0)),0,VLOOKUP(H403,'data putaway'!$A$1:$E$530,2,0))</f>
        <v>0</v>
      </c>
      <c r="X403" s="354" t="b">
        <f t="shared" si="149"/>
        <v>0</v>
      </c>
      <c r="Y403" s="354">
        <f>IF(ISNA(VLOOKUP(H403,'data putaway'!$A$1:$E$530,4,0)),0,VLOOKUP(H403,'data putaway'!$A$1:$E$530,4,0))</f>
        <v>0</v>
      </c>
      <c r="Z403" s="113">
        <f>IF(ISNA(VLOOKUP(H403,'data putaway'!$A$1:$E$530,5,0)),0,VLOOKUP(H403,'data putaway'!$A$1:$E$530,5,0))</f>
        <v>0</v>
      </c>
      <c r="AA403" s="354" t="b">
        <f t="shared" si="150"/>
        <v>0</v>
      </c>
      <c r="AB403" s="354" t="b">
        <f t="shared" si="151"/>
        <v>0</v>
      </c>
      <c r="AC403" s="356" t="str">
        <f t="shared" ca="1" si="152"/>
        <v>0 Month,  21 Days</v>
      </c>
      <c r="AD403" s="114" t="str">
        <f t="shared" ca="1" si="138"/>
        <v>3 Year, 10 Month, 30 Days</v>
      </c>
      <c r="AE403" s="114">
        <f t="shared" si="153"/>
        <v>48</v>
      </c>
      <c r="AF403" s="114">
        <f t="shared" si="154"/>
        <v>1</v>
      </c>
      <c r="AG403" s="354" t="str">
        <f t="shared" si="155"/>
        <v>CB21</v>
      </c>
      <c r="AH403" s="114">
        <f>IF(ISNA(VLOOKUP(L403,'MASTER DATA'!$A$1:$F$192,6,0)),0,VLOOKUP(L403,'MASTER DATA'!$A$1:$F$192,6,0))*AE403</f>
        <v>460.80000000000007</v>
      </c>
      <c r="AI403" s="354" t="str">
        <f>VLOOKUP($D403,'warehouse mapping'!$AN$7:$AO$17,2,0)</f>
        <v>Aktif</v>
      </c>
      <c r="AJ403" s="114">
        <f t="shared" si="156"/>
        <v>0</v>
      </c>
      <c r="AK403" s="354" t="str">
        <f t="shared" si="157"/>
        <v/>
      </c>
      <c r="AL403" s="354" t="s">
        <v>170</v>
      </c>
      <c r="AM403" s="354">
        <f t="shared" si="158"/>
        <v>1</v>
      </c>
      <c r="AN403" s="354" t="b">
        <f t="shared" si="159"/>
        <v>1</v>
      </c>
    </row>
    <row r="404" spans="1:40" s="354" customFormat="1">
      <c r="A404" s="354" t="str">
        <f t="shared" si="139"/>
        <v>CB21E02550062464</v>
      </c>
      <c r="B404" s="354">
        <f t="shared" si="140"/>
        <v>0</v>
      </c>
      <c r="C404" s="354">
        <f t="shared" si="141"/>
        <v>0</v>
      </c>
      <c r="D404" s="354" t="str">
        <f t="shared" si="142"/>
        <v>CB</v>
      </c>
      <c r="E404" s="354" t="str">
        <f t="shared" si="143"/>
        <v>21</v>
      </c>
      <c r="F404" s="354" t="str">
        <f t="shared" si="144"/>
        <v>E</v>
      </c>
      <c r="G404" s="355" t="str">
        <f t="shared" si="145"/>
        <v>02</v>
      </c>
      <c r="H404" s="232" t="s">
        <v>752</v>
      </c>
      <c r="I404" s="232" t="s">
        <v>3310</v>
      </c>
      <c r="J404" s="233">
        <v>46262</v>
      </c>
      <c r="K404" s="233">
        <v>47712</v>
      </c>
      <c r="L404" s="234">
        <v>550062464</v>
      </c>
      <c r="M404" s="232" t="str">
        <f>IF(ISNA(VLOOKUP(L404,'MASTER DATA'!$A$1:$B$192,2,0)),"",VLOOKUP(L404,'MASTER DATA'!$A$1:$B$192,2,0))</f>
        <v>Adv4TAX7Sc10W30SNMB_12*0.8L_A04W</v>
      </c>
      <c r="N404" s="232">
        <v>48</v>
      </c>
      <c r="O404" s="232">
        <f t="shared" si="146"/>
        <v>1</v>
      </c>
      <c r="P404" s="232">
        <f t="shared" si="147"/>
        <v>0</v>
      </c>
      <c r="Q404" s="232">
        <f>VLOOKUP(L404,'MASTER DATA'!$A$1:$E$192,5,0)</f>
        <v>48</v>
      </c>
      <c r="R404" s="234">
        <f>SUMIF('picking of the day'!$H$4:$H$358,WMS!H404&amp;WMS!L404,'picking of the day'!$E$4:$E$358)</f>
        <v>0</v>
      </c>
      <c r="U404" s="114">
        <f>IF(ISNA(VLOOKUP(H404,'data putaway'!$A$1:$E$530,3,0)),0,VLOOKUP(H404,'data putaway'!$A$1:$E$530,3,0))</f>
        <v>0</v>
      </c>
      <c r="V404" s="354">
        <f t="shared" si="148"/>
        <v>48</v>
      </c>
      <c r="W404" s="114">
        <f>IF(ISNA(VLOOKUP(H404,'data putaway'!$A$1:$E$530,2,0)),0,VLOOKUP(H404,'data putaway'!$A$1:$E$530,2,0))</f>
        <v>0</v>
      </c>
      <c r="X404" s="354" t="b">
        <f t="shared" si="149"/>
        <v>0</v>
      </c>
      <c r="Y404" s="354">
        <f>IF(ISNA(VLOOKUP(H404,'data putaway'!$A$1:$E$530,4,0)),0,VLOOKUP(H404,'data putaway'!$A$1:$E$530,4,0))</f>
        <v>0</v>
      </c>
      <c r="Z404" s="113">
        <f>IF(ISNA(VLOOKUP(H404,'data putaway'!$A$1:$E$530,5,0)),0,VLOOKUP(H404,'data putaway'!$A$1:$E$530,5,0))</f>
        <v>0</v>
      </c>
      <c r="AA404" s="354" t="b">
        <f t="shared" si="150"/>
        <v>0</v>
      </c>
      <c r="AB404" s="354" t="b">
        <f t="shared" si="151"/>
        <v>0</v>
      </c>
      <c r="AC404" s="356" t="str">
        <f t="shared" ca="1" si="152"/>
        <v>0 Month,  21 Days</v>
      </c>
      <c r="AD404" s="114" t="str">
        <f t="shared" ca="1" si="138"/>
        <v>3 Year, 10 Month, 30 Days</v>
      </c>
      <c r="AE404" s="114">
        <f t="shared" si="153"/>
        <v>48</v>
      </c>
      <c r="AF404" s="114">
        <f t="shared" si="154"/>
        <v>1</v>
      </c>
      <c r="AG404" s="354" t="str">
        <f t="shared" si="155"/>
        <v>CB21</v>
      </c>
      <c r="AH404" s="114">
        <f>IF(ISNA(VLOOKUP(L404,'MASTER DATA'!$A$1:$F$192,6,0)),0,VLOOKUP(L404,'MASTER DATA'!$A$1:$F$192,6,0))*AE404</f>
        <v>460.80000000000007</v>
      </c>
      <c r="AI404" s="354" t="str">
        <f>VLOOKUP($D404,'warehouse mapping'!$AN$7:$AO$17,2,0)</f>
        <v>Aktif</v>
      </c>
      <c r="AJ404" s="114">
        <f t="shared" si="156"/>
        <v>0</v>
      </c>
      <c r="AK404" s="354" t="str">
        <f t="shared" si="157"/>
        <v/>
      </c>
      <c r="AL404" s="354" t="s">
        <v>170</v>
      </c>
      <c r="AM404" s="354">
        <f t="shared" si="158"/>
        <v>1</v>
      </c>
      <c r="AN404" s="354" t="b">
        <f t="shared" si="159"/>
        <v>1</v>
      </c>
    </row>
    <row r="405" spans="1:40" s="354" customFormat="1">
      <c r="A405" s="354" t="str">
        <f t="shared" si="139"/>
        <v>CB22A01550044360</v>
      </c>
      <c r="B405" s="354">
        <f t="shared" si="140"/>
        <v>0</v>
      </c>
      <c r="C405" s="354">
        <f t="shared" si="141"/>
        <v>0</v>
      </c>
      <c r="D405" s="354" t="str">
        <f t="shared" si="142"/>
        <v>CB</v>
      </c>
      <c r="E405" s="354" t="str">
        <f t="shared" si="143"/>
        <v>22</v>
      </c>
      <c r="F405" s="354" t="str">
        <f t="shared" si="144"/>
        <v>A</v>
      </c>
      <c r="G405" s="355" t="str">
        <f t="shared" si="145"/>
        <v>01</v>
      </c>
      <c r="H405" s="232" t="s">
        <v>753</v>
      </c>
      <c r="I405" s="232" t="s">
        <v>3532</v>
      </c>
      <c r="J405" s="233">
        <v>46275</v>
      </c>
      <c r="K405" s="233">
        <v>47730</v>
      </c>
      <c r="L405" s="234">
        <v>550044360</v>
      </c>
      <c r="M405" s="232" t="str">
        <f>IF(ISNA(VLOOKUP(L405,'MASTER DATA'!$A$1:$B$192,2,0)),"",VLOOKUP(L405,'MASTER DATA'!$A$1:$B$192,2,0))</f>
        <v>RimR4X15W40CI4E7DH1_1*209L_A227</v>
      </c>
      <c r="N405" s="232">
        <v>4</v>
      </c>
      <c r="O405" s="232">
        <f t="shared" si="146"/>
        <v>1</v>
      </c>
      <c r="P405" s="232">
        <f t="shared" si="147"/>
        <v>0</v>
      </c>
      <c r="Q405" s="232">
        <f>VLOOKUP(L405,'MASTER DATA'!$A$1:$E$192,5,0)</f>
        <v>4</v>
      </c>
      <c r="R405" s="234">
        <f>SUMIF('picking of the day'!$H$4:$H$358,WMS!H405&amp;WMS!L405,'picking of the day'!$E$4:$E$358)</f>
        <v>0</v>
      </c>
      <c r="U405" s="114">
        <f>IF(ISNA(VLOOKUP(H405,'data putaway'!$A$1:$E$530,3,0)),0,VLOOKUP(H405,'data putaway'!$A$1:$E$530,3,0))</f>
        <v>0</v>
      </c>
      <c r="V405" s="354">
        <f t="shared" si="148"/>
        <v>4</v>
      </c>
      <c r="W405" s="114">
        <f>IF(ISNA(VLOOKUP(H405,'data putaway'!$A$1:$E$530,2,0)),0,VLOOKUP(H405,'data putaway'!$A$1:$E$530,2,0))</f>
        <v>0</v>
      </c>
      <c r="X405" s="354" t="b">
        <f t="shared" si="149"/>
        <v>0</v>
      </c>
      <c r="Y405" s="354">
        <f>IF(ISNA(VLOOKUP(H405,'data putaway'!$A$1:$E$530,4,0)),0,VLOOKUP(H405,'data putaway'!$A$1:$E$530,4,0))</f>
        <v>0</v>
      </c>
      <c r="Z405" s="113">
        <f>IF(ISNA(VLOOKUP(H405,'data putaway'!$A$1:$E$530,5,0)),0,VLOOKUP(H405,'data putaway'!$A$1:$E$530,5,0))</f>
        <v>0</v>
      </c>
      <c r="AA405" s="354" t="b">
        <f t="shared" si="150"/>
        <v>0</v>
      </c>
      <c r="AB405" s="354" t="b">
        <f t="shared" si="151"/>
        <v>0</v>
      </c>
      <c r="AC405" s="356" t="str">
        <f t="shared" ca="1" si="152"/>
        <v>0 Month,  8 Days</v>
      </c>
      <c r="AD405" s="114" t="str">
        <f t="shared" ca="1" si="138"/>
        <v>3 Year, 11 Month, 17 Days</v>
      </c>
      <c r="AE405" s="114">
        <f t="shared" si="153"/>
        <v>4</v>
      </c>
      <c r="AF405" s="114">
        <f t="shared" si="154"/>
        <v>1</v>
      </c>
      <c r="AG405" s="354" t="str">
        <f t="shared" si="155"/>
        <v>CB22</v>
      </c>
      <c r="AH405" s="114">
        <f>IF(ISNA(VLOOKUP(L405,'MASTER DATA'!$A$1:$F$192,6,0)),0,VLOOKUP(L405,'MASTER DATA'!$A$1:$F$192,6,0))*AE405</f>
        <v>836</v>
      </c>
      <c r="AI405" s="354" t="str">
        <f>VLOOKUP($D405,'warehouse mapping'!$AN$7:$AO$17,2,0)</f>
        <v>Aktif</v>
      </c>
      <c r="AJ405" s="114">
        <f t="shared" si="156"/>
        <v>0</v>
      </c>
      <c r="AK405" s="354" t="str">
        <f t="shared" si="157"/>
        <v/>
      </c>
      <c r="AL405" s="354" t="s">
        <v>3025</v>
      </c>
      <c r="AM405" s="354">
        <f t="shared" si="158"/>
        <v>1</v>
      </c>
      <c r="AN405" s="354" t="b">
        <f t="shared" si="159"/>
        <v>1</v>
      </c>
    </row>
    <row r="406" spans="1:40" s="354" customFormat="1">
      <c r="A406" s="354" t="str">
        <f t="shared" si="139"/>
        <v>CB22A02550050960</v>
      </c>
      <c r="B406" s="354">
        <f t="shared" si="140"/>
        <v>0</v>
      </c>
      <c r="C406" s="354">
        <f t="shared" si="141"/>
        <v>0</v>
      </c>
      <c r="D406" s="354" t="str">
        <f t="shared" si="142"/>
        <v>CB</v>
      </c>
      <c r="E406" s="354" t="str">
        <f t="shared" si="143"/>
        <v>22</v>
      </c>
      <c r="F406" s="354" t="str">
        <f t="shared" si="144"/>
        <v>A</v>
      </c>
      <c r="G406" s="355" t="str">
        <f t="shared" si="145"/>
        <v>02</v>
      </c>
      <c r="H406" s="232" t="s">
        <v>754</v>
      </c>
      <c r="I406" s="232" t="s">
        <v>3152</v>
      </c>
      <c r="J406" s="362">
        <v>46256</v>
      </c>
      <c r="K406" s="233">
        <v>47661</v>
      </c>
      <c r="L406" s="234">
        <v>550050960</v>
      </c>
      <c r="M406" s="232" t="str">
        <f>IF(ISNA(VLOOKUP(L406,'MASTER DATA'!$A$1:$B$192,2,0)),"",VLOOKUP(L406,'MASTER DATA'!$A$1:$B$192,2,0))</f>
        <v>Kawasaki2TFC_12*0.8L_A04W</v>
      </c>
      <c r="N406" s="232">
        <v>4</v>
      </c>
      <c r="O406" s="232">
        <f t="shared" si="146"/>
        <v>0</v>
      </c>
      <c r="P406" s="232">
        <f t="shared" si="147"/>
        <v>4</v>
      </c>
      <c r="Q406" s="232">
        <f>VLOOKUP(L406,'MASTER DATA'!$A$1:$E$192,5,0)</f>
        <v>48</v>
      </c>
      <c r="R406" s="234">
        <f>SUMIF('picking of the day'!$H$4:$H$358,WMS!H406&amp;WMS!L406,'picking of the day'!$E$4:$E$358)</f>
        <v>0</v>
      </c>
      <c r="U406" s="114">
        <f>IF(ISNA(VLOOKUP(H406,'data putaway'!$A$1:$E$530,3,0)),0,VLOOKUP(H406,'data putaway'!$A$1:$E$530,3,0))</f>
        <v>0</v>
      </c>
      <c r="V406" s="354">
        <f t="shared" si="148"/>
        <v>4</v>
      </c>
      <c r="W406" s="114">
        <f>IF(ISNA(VLOOKUP(H406,'data putaway'!$A$1:$E$530,2,0)),0,VLOOKUP(H406,'data putaway'!$A$1:$E$530,2,0))</f>
        <v>0</v>
      </c>
      <c r="X406" s="354" t="b">
        <f t="shared" si="149"/>
        <v>0</v>
      </c>
      <c r="Y406" s="354">
        <f>IF(ISNA(VLOOKUP(H406,'data putaway'!$A$1:$E$530,4,0)),0,VLOOKUP(H406,'data putaway'!$A$1:$E$530,4,0))</f>
        <v>0</v>
      </c>
      <c r="Z406" s="113">
        <f>IF(ISNA(VLOOKUP(H406,'data putaway'!$A$1:$E$530,5,0)),0,VLOOKUP(H406,'data putaway'!$A$1:$E$530,5,0))</f>
        <v>0</v>
      </c>
      <c r="AA406" s="354" t="b">
        <f t="shared" si="150"/>
        <v>0</v>
      </c>
      <c r="AB406" s="354" t="b">
        <f t="shared" si="151"/>
        <v>0</v>
      </c>
      <c r="AC406" s="356" t="str">
        <f t="shared" ca="1" si="152"/>
        <v>0 Month,  27 Days</v>
      </c>
      <c r="AD406" s="114" t="str">
        <f t="shared" ca="1" si="138"/>
        <v>3 Year, 9 Month, 9 Days</v>
      </c>
      <c r="AE406" s="114">
        <f t="shared" si="153"/>
        <v>4</v>
      </c>
      <c r="AF406" s="114">
        <f t="shared" si="154"/>
        <v>1</v>
      </c>
      <c r="AG406" s="354" t="str">
        <f t="shared" si="155"/>
        <v>CB22</v>
      </c>
      <c r="AH406" s="114">
        <f>IF(ISNA(VLOOKUP(L406,'MASTER DATA'!$A$1:$F$192,6,0)),0,VLOOKUP(L406,'MASTER DATA'!$A$1:$F$192,6,0))*AE406</f>
        <v>38.4</v>
      </c>
      <c r="AI406" s="354" t="str">
        <f>VLOOKUP($D406,'warehouse mapping'!$AN$7:$AO$17,2,0)</f>
        <v>Aktif</v>
      </c>
      <c r="AJ406" s="114">
        <f t="shared" si="156"/>
        <v>0</v>
      </c>
      <c r="AK406" s="354" t="str">
        <f t="shared" si="157"/>
        <v/>
      </c>
      <c r="AL406" s="354" t="s">
        <v>170</v>
      </c>
      <c r="AM406" s="354">
        <f t="shared" si="158"/>
        <v>1</v>
      </c>
      <c r="AN406" s="354" t="b">
        <f t="shared" si="159"/>
        <v>1</v>
      </c>
    </row>
    <row r="407" spans="1:40" s="354" customFormat="1">
      <c r="A407" s="354" t="str">
        <f t="shared" si="139"/>
        <v>CB22B01550062285</v>
      </c>
      <c r="B407" s="354">
        <f t="shared" si="140"/>
        <v>0</v>
      </c>
      <c r="C407" s="354">
        <f t="shared" si="141"/>
        <v>0</v>
      </c>
      <c r="D407" s="354" t="str">
        <f t="shared" si="142"/>
        <v>CB</v>
      </c>
      <c r="E407" s="354" t="str">
        <f t="shared" si="143"/>
        <v>22</v>
      </c>
      <c r="F407" s="354" t="str">
        <f t="shared" si="144"/>
        <v>B</v>
      </c>
      <c r="G407" s="355" t="str">
        <f t="shared" si="145"/>
        <v>01</v>
      </c>
      <c r="H407" s="232" t="s">
        <v>755</v>
      </c>
      <c r="I407" s="232" t="s">
        <v>3065</v>
      </c>
      <c r="J407" s="233">
        <v>46045</v>
      </c>
      <c r="K407" s="233">
        <v>47489</v>
      </c>
      <c r="L407" s="234">
        <v>550062285</v>
      </c>
      <c r="M407" s="232" t="str">
        <f>IF(ISNA(VLOOKUP(L407,'MASTER DATA'!$A$1:$B$192,2,0)),"",VLOOKUP(L407,'MASTER DATA'!$A$1:$B$192,2,0))</f>
        <v>Gadus S3 V460DM 2_1*770kg_A227</v>
      </c>
      <c r="N407" s="232">
        <v>1</v>
      </c>
      <c r="O407" s="232">
        <f t="shared" si="146"/>
        <v>1</v>
      </c>
      <c r="P407" s="232">
        <f t="shared" si="147"/>
        <v>0</v>
      </c>
      <c r="Q407" s="232">
        <f>VLOOKUP(L407,'MASTER DATA'!$A$1:$E$192,5,0)</f>
        <v>1</v>
      </c>
      <c r="R407" s="234">
        <f>SUMIF('picking of the day'!$H$4:$H$358,WMS!H407&amp;WMS!L407,'picking of the day'!$E$4:$E$358)</f>
        <v>0</v>
      </c>
      <c r="U407" s="114">
        <f>IF(ISNA(VLOOKUP(H407,'data putaway'!$A$1:$E$530,3,0)),0,VLOOKUP(H407,'data putaway'!$A$1:$E$530,3,0))</f>
        <v>0</v>
      </c>
      <c r="V407" s="354">
        <f t="shared" si="148"/>
        <v>1</v>
      </c>
      <c r="W407" s="114">
        <f>IF(ISNA(VLOOKUP(H407,'data putaway'!$A$1:$E$530,2,0)),0,VLOOKUP(H407,'data putaway'!$A$1:$E$530,2,0))</f>
        <v>0</v>
      </c>
      <c r="X407" s="354" t="b">
        <f t="shared" si="149"/>
        <v>0</v>
      </c>
      <c r="Y407" s="354">
        <f>IF(ISNA(VLOOKUP(H407,'data putaway'!$A$1:$E$530,4,0)),0,VLOOKUP(H407,'data putaway'!$A$1:$E$530,4,0))</f>
        <v>0</v>
      </c>
      <c r="Z407" s="113">
        <f>IF(ISNA(VLOOKUP(H407,'data putaway'!$A$1:$E$530,5,0)),0,VLOOKUP(H407,'data putaway'!$A$1:$E$530,5,0))</f>
        <v>0</v>
      </c>
      <c r="AA407" s="354" t="b">
        <f t="shared" si="150"/>
        <v>0</v>
      </c>
      <c r="AB407" s="354" t="b">
        <f t="shared" si="151"/>
        <v>0</v>
      </c>
      <c r="AC407" s="356" t="str">
        <f t="shared" ca="1" si="152"/>
        <v>7 Month,  26 Days</v>
      </c>
      <c r="AD407" s="114" t="str">
        <f t="shared" ca="1" si="138"/>
        <v>3 Year, 3 Month, 19 Days</v>
      </c>
      <c r="AE407" s="114">
        <f t="shared" si="153"/>
        <v>1</v>
      </c>
      <c r="AF407" s="114">
        <f t="shared" si="154"/>
        <v>1</v>
      </c>
      <c r="AG407" s="354" t="str">
        <f t="shared" si="155"/>
        <v>CB22</v>
      </c>
      <c r="AH407" s="114">
        <f>IF(ISNA(VLOOKUP(L407,'MASTER DATA'!$A$1:$F$192,6,0)),0,VLOOKUP(L407,'MASTER DATA'!$A$1:$F$192,6,0))*AE407</f>
        <v>770</v>
      </c>
      <c r="AI407" s="354" t="str">
        <f>VLOOKUP($D407,'warehouse mapping'!$AN$7:$AO$17,2,0)</f>
        <v>Aktif</v>
      </c>
      <c r="AJ407" s="114">
        <f t="shared" si="156"/>
        <v>0</v>
      </c>
      <c r="AK407" s="354" t="str">
        <f t="shared" si="157"/>
        <v/>
      </c>
      <c r="AL407" s="354" t="s">
        <v>3205</v>
      </c>
      <c r="AM407" s="354">
        <f t="shared" si="158"/>
        <v>1</v>
      </c>
      <c r="AN407" s="354" t="b">
        <f t="shared" si="159"/>
        <v>1</v>
      </c>
    </row>
    <row r="408" spans="1:40" s="354" customFormat="1">
      <c r="A408" s="354" t="str">
        <f t="shared" si="139"/>
        <v>CB22B02550062285</v>
      </c>
      <c r="B408" s="354">
        <f t="shared" si="140"/>
        <v>0</v>
      </c>
      <c r="C408" s="354">
        <f t="shared" si="141"/>
        <v>0</v>
      </c>
      <c r="D408" s="354" t="str">
        <f t="shared" si="142"/>
        <v>CB</v>
      </c>
      <c r="E408" s="354" t="str">
        <f t="shared" si="143"/>
        <v>22</v>
      </c>
      <c r="F408" s="354" t="str">
        <f t="shared" si="144"/>
        <v>B</v>
      </c>
      <c r="G408" s="355" t="str">
        <f t="shared" si="145"/>
        <v>02</v>
      </c>
      <c r="H408" s="232" t="s">
        <v>756</v>
      </c>
      <c r="I408" s="232" t="s">
        <v>3065</v>
      </c>
      <c r="J408" s="233">
        <v>46045</v>
      </c>
      <c r="K408" s="233">
        <v>47489</v>
      </c>
      <c r="L408" s="234">
        <v>550062285</v>
      </c>
      <c r="M408" s="232" t="str">
        <f>IF(ISNA(VLOOKUP(L408,'MASTER DATA'!$A$1:$B$192,2,0)),"",VLOOKUP(L408,'MASTER DATA'!$A$1:$B$192,2,0))</f>
        <v>Gadus S3 V460DM 2_1*770kg_A227</v>
      </c>
      <c r="N408" s="232">
        <v>1</v>
      </c>
      <c r="O408" s="232">
        <f t="shared" si="146"/>
        <v>1</v>
      </c>
      <c r="P408" s="232">
        <f t="shared" si="147"/>
        <v>0</v>
      </c>
      <c r="Q408" s="232">
        <f>VLOOKUP(L408,'MASTER DATA'!$A$1:$E$192,5,0)</f>
        <v>1</v>
      </c>
      <c r="R408" s="234">
        <f>SUMIF('picking of the day'!$H$4:$H$358,WMS!H408&amp;WMS!L408,'picking of the day'!$E$4:$E$358)</f>
        <v>0</v>
      </c>
      <c r="U408" s="114">
        <f>IF(ISNA(VLOOKUP(H408,'data putaway'!$A$1:$E$530,3,0)),0,VLOOKUP(H408,'data putaway'!$A$1:$E$530,3,0))</f>
        <v>0</v>
      </c>
      <c r="V408" s="354">
        <f t="shared" si="148"/>
        <v>1</v>
      </c>
      <c r="W408" s="114">
        <f>IF(ISNA(VLOOKUP(H408,'data putaway'!$A$1:$E$530,2,0)),0,VLOOKUP(H408,'data putaway'!$A$1:$E$530,2,0))</f>
        <v>0</v>
      </c>
      <c r="X408" s="354" t="b">
        <f t="shared" si="149"/>
        <v>0</v>
      </c>
      <c r="Y408" s="354">
        <f>IF(ISNA(VLOOKUP(H408,'data putaway'!$A$1:$E$530,4,0)),0,VLOOKUP(H408,'data putaway'!$A$1:$E$530,4,0))</f>
        <v>0</v>
      </c>
      <c r="Z408" s="113">
        <f>IF(ISNA(VLOOKUP(H408,'data putaway'!$A$1:$E$530,5,0)),0,VLOOKUP(H408,'data putaway'!$A$1:$E$530,5,0))</f>
        <v>0</v>
      </c>
      <c r="AA408" s="354" t="b">
        <f t="shared" si="150"/>
        <v>0</v>
      </c>
      <c r="AB408" s="354" t="b">
        <f t="shared" si="151"/>
        <v>0</v>
      </c>
      <c r="AC408" s="356" t="str">
        <f t="shared" ca="1" si="152"/>
        <v>7 Month,  26 Days</v>
      </c>
      <c r="AD408" s="114" t="str">
        <f t="shared" ca="1" si="138"/>
        <v>3 Year, 3 Month, 19 Days</v>
      </c>
      <c r="AE408" s="114">
        <f t="shared" si="153"/>
        <v>1</v>
      </c>
      <c r="AF408" s="114">
        <f t="shared" si="154"/>
        <v>1</v>
      </c>
      <c r="AG408" s="354" t="str">
        <f t="shared" si="155"/>
        <v>CB22</v>
      </c>
      <c r="AH408" s="114">
        <f>IF(ISNA(VLOOKUP(L408,'MASTER DATA'!$A$1:$F$192,6,0)),0,VLOOKUP(L408,'MASTER DATA'!$A$1:$F$192,6,0))*AE408</f>
        <v>770</v>
      </c>
      <c r="AI408" s="354" t="str">
        <f>VLOOKUP($D408,'warehouse mapping'!$AN$7:$AO$17,2,0)</f>
        <v>Aktif</v>
      </c>
      <c r="AJ408" s="114">
        <f t="shared" si="156"/>
        <v>0</v>
      </c>
      <c r="AK408" s="354" t="str">
        <f t="shared" si="157"/>
        <v/>
      </c>
      <c r="AL408" s="354" t="s">
        <v>3205</v>
      </c>
      <c r="AM408" s="354">
        <f t="shared" si="158"/>
        <v>1</v>
      </c>
      <c r="AN408" s="354" t="b">
        <f t="shared" si="159"/>
        <v>1</v>
      </c>
    </row>
    <row r="409" spans="1:40" s="354" customFormat="1">
      <c r="A409" s="354" t="str">
        <f t="shared" si="139"/>
        <v>CB22C01550044580</v>
      </c>
      <c r="B409" s="354">
        <f t="shared" si="140"/>
        <v>0</v>
      </c>
      <c r="C409" s="354">
        <f t="shared" si="141"/>
        <v>0</v>
      </c>
      <c r="D409" s="354" t="str">
        <f t="shared" si="142"/>
        <v>CB</v>
      </c>
      <c r="E409" s="354" t="str">
        <f t="shared" si="143"/>
        <v>22</v>
      </c>
      <c r="F409" s="354" t="str">
        <f t="shared" si="144"/>
        <v>C</v>
      </c>
      <c r="G409" s="355" t="str">
        <f t="shared" si="145"/>
        <v>01</v>
      </c>
      <c r="H409" s="232" t="s">
        <v>757</v>
      </c>
      <c r="I409" s="232">
        <v>12657727</v>
      </c>
      <c r="J409" s="233">
        <v>46164</v>
      </c>
      <c r="K409" s="233">
        <v>47619</v>
      </c>
      <c r="L409" s="234">
        <v>550044580</v>
      </c>
      <c r="M409" s="232" t="str">
        <f>IF(ISNA(VLOOKUP(L409,'MASTER DATA'!$A$1:$B$192,2,0)),"",VLOOKUP(L409,'MASTER DATA'!$A$1:$B$192,2,0))</f>
        <v>RimR3MV15W40CI4_1*209L_A227</v>
      </c>
      <c r="N409" s="232">
        <v>4</v>
      </c>
      <c r="O409" s="232">
        <f t="shared" si="146"/>
        <v>1</v>
      </c>
      <c r="P409" s="232">
        <f t="shared" si="147"/>
        <v>0</v>
      </c>
      <c r="Q409" s="232">
        <f>VLOOKUP(L409,'MASTER DATA'!$A$1:$E$192,5,0)</f>
        <v>4</v>
      </c>
      <c r="R409" s="234">
        <f>SUMIF('picking of the day'!$H$4:$H$358,WMS!H409&amp;WMS!L409,'picking of the day'!$E$4:$E$358)</f>
        <v>0</v>
      </c>
      <c r="U409" s="114">
        <f>IF(ISNA(VLOOKUP(H409,'data putaway'!$A$1:$E$530,3,0)),0,VLOOKUP(H409,'data putaway'!$A$1:$E$530,3,0))</f>
        <v>0</v>
      </c>
      <c r="V409" s="354">
        <f t="shared" si="148"/>
        <v>4</v>
      </c>
      <c r="W409" s="114">
        <f>IF(ISNA(VLOOKUP(H409,'data putaway'!$A$1:$E$530,2,0)),0,VLOOKUP(H409,'data putaway'!$A$1:$E$530,2,0))</f>
        <v>0</v>
      </c>
      <c r="X409" s="354" t="b">
        <f t="shared" si="149"/>
        <v>0</v>
      </c>
      <c r="Y409" s="354">
        <f>IF(ISNA(VLOOKUP(H409,'data putaway'!$A$1:$E$530,4,0)),0,VLOOKUP(H409,'data putaway'!$A$1:$E$530,4,0))</f>
        <v>0</v>
      </c>
      <c r="Z409" s="113">
        <f>IF(ISNA(VLOOKUP(H409,'data putaway'!$A$1:$E$530,5,0)),0,VLOOKUP(H409,'data putaway'!$A$1:$E$530,5,0))</f>
        <v>0</v>
      </c>
      <c r="AA409" s="354" t="b">
        <f t="shared" si="150"/>
        <v>0</v>
      </c>
      <c r="AB409" s="354" t="b">
        <f t="shared" si="151"/>
        <v>0</v>
      </c>
      <c r="AC409" s="356" t="str">
        <f t="shared" ca="1" si="152"/>
        <v>3 Month,  27 Days</v>
      </c>
      <c r="AD409" s="114" t="str">
        <f t="shared" ca="1" si="138"/>
        <v>3 Year, 7 Month, 28 Days</v>
      </c>
      <c r="AE409" s="114">
        <f t="shared" si="153"/>
        <v>4</v>
      </c>
      <c r="AF409" s="114">
        <f t="shared" si="154"/>
        <v>1</v>
      </c>
      <c r="AG409" s="354" t="str">
        <f t="shared" si="155"/>
        <v>CB22</v>
      </c>
      <c r="AH409" s="114">
        <f>IF(ISNA(VLOOKUP(L409,'MASTER DATA'!$A$1:$F$192,6,0)),0,VLOOKUP(L409,'MASTER DATA'!$A$1:$F$192,6,0))*AE409</f>
        <v>836</v>
      </c>
      <c r="AI409" s="354" t="str">
        <f>VLOOKUP($D409,'warehouse mapping'!$AN$7:$AO$17,2,0)</f>
        <v>Aktif</v>
      </c>
      <c r="AJ409" s="114">
        <f t="shared" si="156"/>
        <v>0</v>
      </c>
      <c r="AK409" s="354" t="str">
        <f t="shared" si="157"/>
        <v/>
      </c>
      <c r="AL409" s="354" t="s">
        <v>3206</v>
      </c>
      <c r="AM409" s="354">
        <f t="shared" si="158"/>
        <v>1</v>
      </c>
      <c r="AN409" s="354" t="b">
        <f t="shared" si="159"/>
        <v>1</v>
      </c>
    </row>
    <row r="410" spans="1:40" s="354" customFormat="1">
      <c r="A410" s="354" t="str">
        <f t="shared" si="139"/>
        <v>CB22C02550044580</v>
      </c>
      <c r="B410" s="354">
        <f t="shared" si="140"/>
        <v>0</v>
      </c>
      <c r="C410" s="354">
        <f t="shared" si="141"/>
        <v>0</v>
      </c>
      <c r="D410" s="354" t="str">
        <f t="shared" si="142"/>
        <v>CB</v>
      </c>
      <c r="E410" s="354" t="str">
        <f t="shared" si="143"/>
        <v>22</v>
      </c>
      <c r="F410" s="354" t="str">
        <f t="shared" si="144"/>
        <v>C</v>
      </c>
      <c r="G410" s="355" t="str">
        <f t="shared" si="145"/>
        <v>02</v>
      </c>
      <c r="H410" s="232" t="s">
        <v>758</v>
      </c>
      <c r="I410" s="232">
        <v>12657727</v>
      </c>
      <c r="J410" s="233">
        <v>46164</v>
      </c>
      <c r="K410" s="233">
        <v>47619</v>
      </c>
      <c r="L410" s="234">
        <v>550044580</v>
      </c>
      <c r="M410" s="232" t="str">
        <f>IF(ISNA(VLOOKUP(L410,'MASTER DATA'!$A$1:$B$192,2,0)),"",VLOOKUP(L410,'MASTER DATA'!$A$1:$B$192,2,0))</f>
        <v>RimR3MV15W40CI4_1*209L_A227</v>
      </c>
      <c r="N410" s="232">
        <v>4</v>
      </c>
      <c r="O410" s="232">
        <f t="shared" si="146"/>
        <v>1</v>
      </c>
      <c r="P410" s="232">
        <f t="shared" si="147"/>
        <v>0</v>
      </c>
      <c r="Q410" s="232">
        <f>VLOOKUP(L410,'MASTER DATA'!$A$1:$E$192,5,0)</f>
        <v>4</v>
      </c>
      <c r="R410" s="234">
        <f>SUMIF('picking of the day'!$H$4:$H$358,WMS!H410&amp;WMS!L410,'picking of the day'!$E$4:$E$358)</f>
        <v>0</v>
      </c>
      <c r="U410" s="114">
        <f>IF(ISNA(VLOOKUP(H410,'data putaway'!$A$1:$E$530,3,0)),0,VLOOKUP(H410,'data putaway'!$A$1:$E$530,3,0))</f>
        <v>0</v>
      </c>
      <c r="V410" s="354">
        <f t="shared" si="148"/>
        <v>4</v>
      </c>
      <c r="W410" s="114">
        <f>IF(ISNA(VLOOKUP(H410,'data putaway'!$A$1:$E$530,2,0)),0,VLOOKUP(H410,'data putaway'!$A$1:$E$530,2,0))</f>
        <v>0</v>
      </c>
      <c r="X410" s="354" t="b">
        <f t="shared" si="149"/>
        <v>0</v>
      </c>
      <c r="Y410" s="354">
        <f>IF(ISNA(VLOOKUP(H410,'data putaway'!$A$1:$E$530,4,0)),0,VLOOKUP(H410,'data putaway'!$A$1:$E$530,4,0))</f>
        <v>0</v>
      </c>
      <c r="Z410" s="113">
        <f>IF(ISNA(VLOOKUP(H410,'data putaway'!$A$1:$E$530,5,0)),0,VLOOKUP(H410,'data putaway'!$A$1:$E$530,5,0))</f>
        <v>0</v>
      </c>
      <c r="AA410" s="354" t="b">
        <f t="shared" si="150"/>
        <v>0</v>
      </c>
      <c r="AB410" s="354" t="b">
        <f t="shared" si="151"/>
        <v>0</v>
      </c>
      <c r="AC410" s="356" t="str">
        <f t="shared" ca="1" si="152"/>
        <v>3 Month,  27 Days</v>
      </c>
      <c r="AD410" s="114" t="str">
        <f t="shared" ref="AD410:AD473" ca="1" si="160">IF(K410="","",DATEDIF(NOW(),K410,"y")&amp;" Year"&amp;", "&amp;DATEDIF(NOW(),K410,"ym")&amp;" Month"&amp;", "&amp;DATEDIF(NOW(),K410,"md")&amp;" Days")</f>
        <v>3 Year, 7 Month, 28 Days</v>
      </c>
      <c r="AE410" s="114">
        <f t="shared" si="153"/>
        <v>4</v>
      </c>
      <c r="AF410" s="114">
        <f t="shared" si="154"/>
        <v>1</v>
      </c>
      <c r="AG410" s="354" t="str">
        <f t="shared" si="155"/>
        <v>CB22</v>
      </c>
      <c r="AH410" s="114">
        <f>IF(ISNA(VLOOKUP(L410,'MASTER DATA'!$A$1:$F$192,6,0)),0,VLOOKUP(L410,'MASTER DATA'!$A$1:$F$192,6,0))*AE410</f>
        <v>836</v>
      </c>
      <c r="AI410" s="354" t="str">
        <f>VLOOKUP($D410,'warehouse mapping'!$AN$7:$AO$17,2,0)</f>
        <v>Aktif</v>
      </c>
      <c r="AJ410" s="114">
        <f t="shared" si="156"/>
        <v>0</v>
      </c>
      <c r="AK410" s="354" t="str">
        <f t="shared" si="157"/>
        <v/>
      </c>
      <c r="AL410" s="354" t="s">
        <v>3206</v>
      </c>
      <c r="AM410" s="354">
        <f t="shared" si="158"/>
        <v>1</v>
      </c>
      <c r="AN410" s="354" t="b">
        <f t="shared" si="159"/>
        <v>1</v>
      </c>
    </row>
    <row r="411" spans="1:40" s="354" customFormat="1">
      <c r="A411" s="354" t="str">
        <f t="shared" si="139"/>
        <v>CB22D01550062464</v>
      </c>
      <c r="B411" s="354">
        <f t="shared" si="140"/>
        <v>0</v>
      </c>
      <c r="C411" s="354">
        <f t="shared" si="141"/>
        <v>0</v>
      </c>
      <c r="D411" s="354" t="str">
        <f t="shared" si="142"/>
        <v>CB</v>
      </c>
      <c r="E411" s="354" t="str">
        <f t="shared" si="143"/>
        <v>22</v>
      </c>
      <c r="F411" s="354" t="str">
        <f t="shared" si="144"/>
        <v>D</v>
      </c>
      <c r="G411" s="355" t="str">
        <f t="shared" si="145"/>
        <v>01</v>
      </c>
      <c r="H411" s="232" t="s">
        <v>759</v>
      </c>
      <c r="I411" s="232" t="s">
        <v>3310</v>
      </c>
      <c r="J411" s="233">
        <v>46262</v>
      </c>
      <c r="K411" s="233">
        <v>47712</v>
      </c>
      <c r="L411" s="234">
        <v>550062464</v>
      </c>
      <c r="M411" s="232" t="str">
        <f>IF(ISNA(VLOOKUP(L411,'MASTER DATA'!$A$1:$B$192,2,0)),"",VLOOKUP(L411,'MASTER DATA'!$A$1:$B$192,2,0))</f>
        <v>Adv4TAX7Sc10W30SNMB_12*0.8L_A04W</v>
      </c>
      <c r="N411" s="232">
        <v>48</v>
      </c>
      <c r="O411" s="232">
        <f t="shared" si="146"/>
        <v>1</v>
      </c>
      <c r="P411" s="232">
        <f t="shared" si="147"/>
        <v>0</v>
      </c>
      <c r="Q411" s="232">
        <f>VLOOKUP(L411,'MASTER DATA'!$A$1:$E$192,5,0)</f>
        <v>48</v>
      </c>
      <c r="R411" s="234">
        <f>SUMIF('picking of the day'!$H$4:$H$358,WMS!H411&amp;WMS!L411,'picking of the day'!$E$4:$E$358)</f>
        <v>0</v>
      </c>
      <c r="U411" s="114">
        <f>IF(ISNA(VLOOKUP(H411,'data putaway'!$A$1:$E$530,3,0)),0,VLOOKUP(H411,'data putaway'!$A$1:$E$530,3,0))</f>
        <v>0</v>
      </c>
      <c r="V411" s="354">
        <f t="shared" si="148"/>
        <v>48</v>
      </c>
      <c r="W411" s="114">
        <f>IF(ISNA(VLOOKUP(H411,'data putaway'!$A$1:$E$530,2,0)),0,VLOOKUP(H411,'data putaway'!$A$1:$E$530,2,0))</f>
        <v>0</v>
      </c>
      <c r="X411" s="354" t="b">
        <f t="shared" si="149"/>
        <v>0</v>
      </c>
      <c r="Y411" s="354">
        <f>IF(ISNA(VLOOKUP(H411,'data putaway'!$A$1:$E$530,4,0)),0,VLOOKUP(H411,'data putaway'!$A$1:$E$530,4,0))</f>
        <v>0</v>
      </c>
      <c r="Z411" s="113">
        <f>IF(ISNA(VLOOKUP(H411,'data putaway'!$A$1:$E$530,5,0)),0,VLOOKUP(H411,'data putaway'!$A$1:$E$530,5,0))</f>
        <v>0</v>
      </c>
      <c r="AA411" s="354" t="b">
        <f t="shared" si="150"/>
        <v>0</v>
      </c>
      <c r="AB411" s="354" t="b">
        <f t="shared" si="151"/>
        <v>0</v>
      </c>
      <c r="AC411" s="356" t="str">
        <f t="shared" ca="1" si="152"/>
        <v>0 Month,  21 Days</v>
      </c>
      <c r="AD411" s="114" t="str">
        <f t="shared" ca="1" si="160"/>
        <v>3 Year, 10 Month, 30 Days</v>
      </c>
      <c r="AE411" s="114">
        <f t="shared" si="153"/>
        <v>48</v>
      </c>
      <c r="AF411" s="114">
        <f t="shared" si="154"/>
        <v>1</v>
      </c>
      <c r="AG411" s="354" t="str">
        <f t="shared" si="155"/>
        <v>CB22</v>
      </c>
      <c r="AH411" s="114">
        <f>IF(ISNA(VLOOKUP(L411,'MASTER DATA'!$A$1:$F$192,6,0)),0,VLOOKUP(L411,'MASTER DATA'!$A$1:$F$192,6,0))*AE411</f>
        <v>460.80000000000007</v>
      </c>
      <c r="AI411" s="354" t="str">
        <f>VLOOKUP($D411,'warehouse mapping'!$AN$7:$AO$17,2,0)</f>
        <v>Aktif</v>
      </c>
      <c r="AJ411" s="114">
        <f t="shared" si="156"/>
        <v>0</v>
      </c>
      <c r="AK411" s="354" t="str">
        <f t="shared" si="157"/>
        <v/>
      </c>
      <c r="AL411" s="354" t="s">
        <v>170</v>
      </c>
      <c r="AM411" s="354">
        <f t="shared" si="158"/>
        <v>1</v>
      </c>
      <c r="AN411" s="354" t="b">
        <f t="shared" si="159"/>
        <v>1</v>
      </c>
    </row>
    <row r="412" spans="1:40" s="354" customFormat="1">
      <c r="A412" s="354" t="str">
        <f t="shared" si="139"/>
        <v>CB22D02550062464</v>
      </c>
      <c r="B412" s="354">
        <f t="shared" si="140"/>
        <v>0</v>
      </c>
      <c r="C412" s="354">
        <f t="shared" si="141"/>
        <v>0</v>
      </c>
      <c r="D412" s="354" t="str">
        <f t="shared" si="142"/>
        <v>CB</v>
      </c>
      <c r="E412" s="354" t="str">
        <f t="shared" si="143"/>
        <v>22</v>
      </c>
      <c r="F412" s="354" t="str">
        <f t="shared" si="144"/>
        <v>D</v>
      </c>
      <c r="G412" s="355" t="str">
        <f t="shared" si="145"/>
        <v>02</v>
      </c>
      <c r="H412" s="232" t="s">
        <v>760</v>
      </c>
      <c r="I412" s="232" t="s">
        <v>3310</v>
      </c>
      <c r="J412" s="233">
        <v>46262</v>
      </c>
      <c r="K412" s="233">
        <v>47712</v>
      </c>
      <c r="L412" s="234">
        <v>550062464</v>
      </c>
      <c r="M412" s="232" t="str">
        <f>IF(ISNA(VLOOKUP(L412,'MASTER DATA'!$A$1:$B$192,2,0)),"",VLOOKUP(L412,'MASTER DATA'!$A$1:$B$192,2,0))</f>
        <v>Adv4TAX7Sc10W30SNMB_12*0.8L_A04W</v>
      </c>
      <c r="N412" s="232">
        <v>48</v>
      </c>
      <c r="O412" s="232">
        <f t="shared" si="146"/>
        <v>1</v>
      </c>
      <c r="P412" s="232">
        <f t="shared" si="147"/>
        <v>0</v>
      </c>
      <c r="Q412" s="232">
        <f>VLOOKUP(L412,'MASTER DATA'!$A$1:$E$192,5,0)</f>
        <v>48</v>
      </c>
      <c r="R412" s="234">
        <f>SUMIF('picking of the day'!$H$4:$H$358,WMS!H412&amp;WMS!L412,'picking of the day'!$E$4:$E$358)</f>
        <v>0</v>
      </c>
      <c r="U412" s="114">
        <f>IF(ISNA(VLOOKUP(H412,'data putaway'!$A$1:$E$530,3,0)),0,VLOOKUP(H412,'data putaway'!$A$1:$E$530,3,0))</f>
        <v>0</v>
      </c>
      <c r="V412" s="354">
        <f t="shared" si="148"/>
        <v>48</v>
      </c>
      <c r="W412" s="114">
        <f>IF(ISNA(VLOOKUP(H412,'data putaway'!$A$1:$E$530,2,0)),0,VLOOKUP(H412,'data putaway'!$A$1:$E$530,2,0))</f>
        <v>0</v>
      </c>
      <c r="X412" s="354" t="b">
        <f t="shared" si="149"/>
        <v>0</v>
      </c>
      <c r="Y412" s="354">
        <f>IF(ISNA(VLOOKUP(H412,'data putaway'!$A$1:$E$530,4,0)),0,VLOOKUP(H412,'data putaway'!$A$1:$E$530,4,0))</f>
        <v>0</v>
      </c>
      <c r="Z412" s="113">
        <f>IF(ISNA(VLOOKUP(H412,'data putaway'!$A$1:$E$530,5,0)),0,VLOOKUP(H412,'data putaway'!$A$1:$E$530,5,0))</f>
        <v>0</v>
      </c>
      <c r="AA412" s="354" t="b">
        <f t="shared" si="150"/>
        <v>0</v>
      </c>
      <c r="AB412" s="354" t="b">
        <f t="shared" si="151"/>
        <v>0</v>
      </c>
      <c r="AC412" s="356" t="str">
        <f t="shared" ca="1" si="152"/>
        <v>0 Month,  21 Days</v>
      </c>
      <c r="AD412" s="114" t="str">
        <f t="shared" ca="1" si="160"/>
        <v>3 Year, 10 Month, 30 Days</v>
      </c>
      <c r="AE412" s="114">
        <f t="shared" si="153"/>
        <v>48</v>
      </c>
      <c r="AF412" s="114">
        <f t="shared" si="154"/>
        <v>1</v>
      </c>
      <c r="AG412" s="354" t="str">
        <f t="shared" si="155"/>
        <v>CB22</v>
      </c>
      <c r="AH412" s="114">
        <f>IF(ISNA(VLOOKUP(L412,'MASTER DATA'!$A$1:$F$192,6,0)),0,VLOOKUP(L412,'MASTER DATA'!$A$1:$F$192,6,0))*AE412</f>
        <v>460.80000000000007</v>
      </c>
      <c r="AI412" s="354" t="str">
        <f>VLOOKUP($D412,'warehouse mapping'!$AN$7:$AO$17,2,0)</f>
        <v>Aktif</v>
      </c>
      <c r="AJ412" s="114">
        <f t="shared" si="156"/>
        <v>0</v>
      </c>
      <c r="AK412" s="354" t="str">
        <f t="shared" si="157"/>
        <v/>
      </c>
      <c r="AL412" s="354" t="s">
        <v>170</v>
      </c>
      <c r="AM412" s="354">
        <f t="shared" si="158"/>
        <v>1</v>
      </c>
      <c r="AN412" s="354" t="b">
        <f t="shared" si="159"/>
        <v>1</v>
      </c>
    </row>
    <row r="413" spans="1:40" s="354" customFormat="1">
      <c r="A413" s="354" t="str">
        <f t="shared" si="139"/>
        <v>CB22E01550048593</v>
      </c>
      <c r="B413" s="354">
        <f t="shared" si="140"/>
        <v>0</v>
      </c>
      <c r="C413" s="354">
        <f t="shared" si="141"/>
        <v>0</v>
      </c>
      <c r="D413" s="354" t="str">
        <f t="shared" si="142"/>
        <v>CB</v>
      </c>
      <c r="E413" s="354" t="str">
        <f t="shared" si="143"/>
        <v>22</v>
      </c>
      <c r="F413" s="354" t="str">
        <f t="shared" si="144"/>
        <v>E</v>
      </c>
      <c r="G413" s="355" t="str">
        <f t="shared" si="145"/>
        <v>01</v>
      </c>
      <c r="H413" s="232" t="s">
        <v>761</v>
      </c>
      <c r="I413" s="232" t="s">
        <v>3530</v>
      </c>
      <c r="J413" s="233">
        <v>46275</v>
      </c>
      <c r="K413" s="233">
        <v>47731</v>
      </c>
      <c r="L413" s="234">
        <v>550048593</v>
      </c>
      <c r="M413" s="232" t="str">
        <f>IF(ISNA(VLOOKUP(L413,'MASTER DATA'!$A$1:$B$192,2,0)),"",VLOOKUP(L413,'MASTER DATA'!$A$1:$B$192,2,0))</f>
        <v>Adv4TAX5Sc20W40MB_12*0.8L_A04W</v>
      </c>
      <c r="N413" s="232">
        <v>48</v>
      </c>
      <c r="O413" s="232">
        <f t="shared" si="146"/>
        <v>1</v>
      </c>
      <c r="P413" s="232">
        <f t="shared" si="147"/>
        <v>0</v>
      </c>
      <c r="Q413" s="232">
        <f>VLOOKUP(L413,'MASTER DATA'!$A$1:$E$192,5,0)</f>
        <v>48</v>
      </c>
      <c r="R413" s="234">
        <f>SUMIF('picking of the day'!$H$4:$H$358,WMS!H413&amp;WMS!L413,'picking of the day'!$E$4:$E$358)</f>
        <v>0</v>
      </c>
      <c r="U413" s="114">
        <f>IF(ISNA(VLOOKUP(H413,'data putaway'!$A$1:$E$530,3,0)),0,VLOOKUP(H413,'data putaway'!$A$1:$E$530,3,0))</f>
        <v>0</v>
      </c>
      <c r="V413" s="354">
        <f t="shared" si="148"/>
        <v>48</v>
      </c>
      <c r="W413" s="114">
        <f>IF(ISNA(VLOOKUP(H413,'data putaway'!$A$1:$E$530,2,0)),0,VLOOKUP(H413,'data putaway'!$A$1:$E$530,2,0))</f>
        <v>0</v>
      </c>
      <c r="X413" s="354" t="b">
        <f t="shared" si="149"/>
        <v>0</v>
      </c>
      <c r="Y413" s="354">
        <f>IF(ISNA(VLOOKUP(H413,'data putaway'!$A$1:$E$530,4,0)),0,VLOOKUP(H413,'data putaway'!$A$1:$E$530,4,0))</f>
        <v>0</v>
      </c>
      <c r="Z413" s="113">
        <f>IF(ISNA(VLOOKUP(H413,'data putaway'!$A$1:$E$530,5,0)),0,VLOOKUP(H413,'data putaway'!$A$1:$E$530,5,0))</f>
        <v>0</v>
      </c>
      <c r="AA413" s="354" t="b">
        <f t="shared" si="150"/>
        <v>0</v>
      </c>
      <c r="AB413" s="354" t="b">
        <f t="shared" si="151"/>
        <v>0</v>
      </c>
      <c r="AC413" s="356" t="str">
        <f t="shared" ca="1" si="152"/>
        <v>0 Month,  8 Days</v>
      </c>
      <c r="AD413" s="114" t="str">
        <f t="shared" ca="1" si="160"/>
        <v>3 Year, 11 Month, 18 Days</v>
      </c>
      <c r="AE413" s="114">
        <f t="shared" si="153"/>
        <v>48</v>
      </c>
      <c r="AF413" s="114">
        <f t="shared" si="154"/>
        <v>1</v>
      </c>
      <c r="AG413" s="354" t="str">
        <f t="shared" si="155"/>
        <v>CB22</v>
      </c>
      <c r="AH413" s="114">
        <f>IF(ISNA(VLOOKUP(L413,'MASTER DATA'!$A$1:$F$192,6,0)),0,VLOOKUP(L413,'MASTER DATA'!$A$1:$F$192,6,0))*AE413</f>
        <v>460.79999999999995</v>
      </c>
      <c r="AI413" s="354" t="str">
        <f>VLOOKUP($D413,'warehouse mapping'!$AN$7:$AO$17,2,0)</f>
        <v>Aktif</v>
      </c>
      <c r="AJ413" s="114">
        <f t="shared" si="156"/>
        <v>0</v>
      </c>
      <c r="AK413" s="354" t="str">
        <f t="shared" si="157"/>
        <v/>
      </c>
      <c r="AL413" s="354" t="s">
        <v>170</v>
      </c>
      <c r="AM413" s="354">
        <f t="shared" si="158"/>
        <v>1</v>
      </c>
      <c r="AN413" s="354" t="b">
        <f t="shared" si="159"/>
        <v>1</v>
      </c>
    </row>
    <row r="414" spans="1:40" s="354" customFormat="1">
      <c r="A414" s="354" t="str">
        <f t="shared" si="139"/>
        <v>CB22E02550048593</v>
      </c>
      <c r="B414" s="354">
        <f t="shared" si="140"/>
        <v>0</v>
      </c>
      <c r="C414" s="354">
        <f t="shared" si="141"/>
        <v>0</v>
      </c>
      <c r="D414" s="354" t="str">
        <f t="shared" si="142"/>
        <v>CB</v>
      </c>
      <c r="E414" s="354" t="str">
        <f t="shared" si="143"/>
        <v>22</v>
      </c>
      <c r="F414" s="354" t="str">
        <f t="shared" si="144"/>
        <v>E</v>
      </c>
      <c r="G414" s="355" t="str">
        <f t="shared" si="145"/>
        <v>02</v>
      </c>
      <c r="H414" s="232" t="s">
        <v>762</v>
      </c>
      <c r="I414" s="232" t="s">
        <v>3530</v>
      </c>
      <c r="J414" s="233">
        <v>46275</v>
      </c>
      <c r="K414" s="233">
        <v>47731</v>
      </c>
      <c r="L414" s="234">
        <v>550048593</v>
      </c>
      <c r="M414" s="232" t="str">
        <f>IF(ISNA(VLOOKUP(L414,'MASTER DATA'!$A$1:$B$192,2,0)),"",VLOOKUP(L414,'MASTER DATA'!$A$1:$B$192,2,0))</f>
        <v>Adv4TAX5Sc20W40MB_12*0.8L_A04W</v>
      </c>
      <c r="N414" s="232">
        <v>48</v>
      </c>
      <c r="O414" s="232">
        <f t="shared" si="146"/>
        <v>1</v>
      </c>
      <c r="P414" s="232">
        <f t="shared" si="147"/>
        <v>0</v>
      </c>
      <c r="Q414" s="232">
        <f>VLOOKUP(L414,'MASTER DATA'!$A$1:$E$192,5,0)</f>
        <v>48</v>
      </c>
      <c r="R414" s="234">
        <f>SUMIF('picking of the day'!$H$4:$H$358,WMS!H414&amp;WMS!L414,'picking of the day'!$E$4:$E$358)</f>
        <v>0</v>
      </c>
      <c r="U414" s="114">
        <f>IF(ISNA(VLOOKUP(H414,'data putaway'!$A$1:$E$530,3,0)),0,VLOOKUP(H414,'data putaway'!$A$1:$E$530,3,0))</f>
        <v>0</v>
      </c>
      <c r="V414" s="354">
        <f t="shared" si="148"/>
        <v>48</v>
      </c>
      <c r="W414" s="114">
        <f>IF(ISNA(VLOOKUP(H414,'data putaway'!$A$1:$E$530,2,0)),0,VLOOKUP(H414,'data putaway'!$A$1:$E$530,2,0))</f>
        <v>0</v>
      </c>
      <c r="X414" s="354" t="b">
        <f t="shared" si="149"/>
        <v>0</v>
      </c>
      <c r="Y414" s="354">
        <f>IF(ISNA(VLOOKUP(H414,'data putaway'!$A$1:$E$530,4,0)),0,VLOOKUP(H414,'data putaway'!$A$1:$E$530,4,0))</f>
        <v>0</v>
      </c>
      <c r="Z414" s="113">
        <f>IF(ISNA(VLOOKUP(H414,'data putaway'!$A$1:$E$530,5,0)),0,VLOOKUP(H414,'data putaway'!$A$1:$E$530,5,0))</f>
        <v>0</v>
      </c>
      <c r="AA414" s="354" t="b">
        <f t="shared" si="150"/>
        <v>0</v>
      </c>
      <c r="AB414" s="354" t="b">
        <f t="shared" si="151"/>
        <v>0</v>
      </c>
      <c r="AC414" s="356" t="str">
        <f t="shared" ca="1" si="152"/>
        <v>0 Month,  8 Days</v>
      </c>
      <c r="AD414" s="114" t="str">
        <f t="shared" ca="1" si="160"/>
        <v>3 Year, 11 Month, 18 Days</v>
      </c>
      <c r="AE414" s="114">
        <f t="shared" si="153"/>
        <v>48</v>
      </c>
      <c r="AF414" s="114">
        <f t="shared" si="154"/>
        <v>1</v>
      </c>
      <c r="AG414" s="354" t="str">
        <f t="shared" si="155"/>
        <v>CB22</v>
      </c>
      <c r="AH414" s="114">
        <f>IF(ISNA(VLOOKUP(L414,'MASTER DATA'!$A$1:$F$192,6,0)),0,VLOOKUP(L414,'MASTER DATA'!$A$1:$F$192,6,0))*AE414</f>
        <v>460.79999999999995</v>
      </c>
      <c r="AI414" s="354" t="str">
        <f>VLOOKUP($D414,'warehouse mapping'!$AN$7:$AO$17,2,0)</f>
        <v>Aktif</v>
      </c>
      <c r="AJ414" s="114">
        <f t="shared" si="156"/>
        <v>0</v>
      </c>
      <c r="AK414" s="354" t="str">
        <f t="shared" si="157"/>
        <v/>
      </c>
      <c r="AL414" s="354" t="s">
        <v>170</v>
      </c>
      <c r="AM414" s="354">
        <f t="shared" si="158"/>
        <v>1</v>
      </c>
      <c r="AN414" s="354" t="b">
        <f t="shared" si="159"/>
        <v>1</v>
      </c>
    </row>
    <row r="415" spans="1:40" s="354" customFormat="1">
      <c r="A415" s="354" t="str">
        <f t="shared" si="139"/>
        <v>CB23A01550062463</v>
      </c>
      <c r="B415" s="354">
        <f t="shared" si="140"/>
        <v>0</v>
      </c>
      <c r="C415" s="354">
        <f t="shared" si="141"/>
        <v>0</v>
      </c>
      <c r="D415" s="354" t="str">
        <f t="shared" si="142"/>
        <v>CB</v>
      </c>
      <c r="E415" s="354" t="str">
        <f t="shared" si="143"/>
        <v>23</v>
      </c>
      <c r="F415" s="354" t="str">
        <f t="shared" si="144"/>
        <v>A</v>
      </c>
      <c r="G415" s="355" t="str">
        <f t="shared" si="145"/>
        <v>01</v>
      </c>
      <c r="H415" s="232" t="s">
        <v>763</v>
      </c>
      <c r="I415" s="232" t="s">
        <v>3496</v>
      </c>
      <c r="J415" s="233">
        <v>46267</v>
      </c>
      <c r="K415" s="233">
        <v>47718</v>
      </c>
      <c r="L415" s="234">
        <v>550062463</v>
      </c>
      <c r="M415" s="232" t="str">
        <f>IF(ISNA(VLOOKUP(L415,'MASTER DATA'!$A$1:$B$192,2,0)),"",VLOOKUP(L415,'MASTER DATA'!$A$1:$B$192,2,0))</f>
        <v>Adv4TAX7Sc10W40SNMB_12*0.8L_A04W</v>
      </c>
      <c r="N415" s="232">
        <v>0</v>
      </c>
      <c r="O415" s="232">
        <f t="shared" si="146"/>
        <v>0</v>
      </c>
      <c r="P415" s="232">
        <f t="shared" si="147"/>
        <v>0</v>
      </c>
      <c r="Q415" s="232">
        <f>VLOOKUP(L415,'MASTER DATA'!$A$1:$E$192,5,0)</f>
        <v>48</v>
      </c>
      <c r="R415" s="234">
        <f>SUMIF('picking of the day'!$H$4:$H$358,WMS!H415&amp;WMS!L415,'picking of the day'!$E$4:$E$358)</f>
        <v>0</v>
      </c>
      <c r="U415" s="114">
        <f>IF(ISNA(VLOOKUP(H415,'data putaway'!$A$1:$E$530,3,0)),0,VLOOKUP(H415,'data putaway'!$A$1:$E$530,3,0))</f>
        <v>0</v>
      </c>
      <c r="V415" s="354">
        <f t="shared" si="148"/>
        <v>0</v>
      </c>
      <c r="W415" s="114">
        <f>IF(ISNA(VLOOKUP(H415,'data putaway'!$A$1:$E$530,2,0)),0,VLOOKUP(H415,'data putaway'!$A$1:$E$530,2,0))</f>
        <v>0</v>
      </c>
      <c r="X415" s="354" t="b">
        <f t="shared" si="149"/>
        <v>0</v>
      </c>
      <c r="Y415" s="354">
        <f>IF(ISNA(VLOOKUP(H415,'data putaway'!$A$1:$E$530,4,0)),0,VLOOKUP(H415,'data putaway'!$A$1:$E$530,4,0))</f>
        <v>0</v>
      </c>
      <c r="Z415" s="113">
        <f>IF(ISNA(VLOOKUP(H415,'data putaway'!$A$1:$E$530,5,0)),0,VLOOKUP(H415,'data putaway'!$A$1:$E$530,5,0))</f>
        <v>0</v>
      </c>
      <c r="AA415" s="354" t="b">
        <f t="shared" si="150"/>
        <v>0</v>
      </c>
      <c r="AB415" s="354" t="b">
        <f t="shared" si="151"/>
        <v>0</v>
      </c>
      <c r="AC415" s="356" t="str">
        <f t="shared" ca="1" si="152"/>
        <v>0 Month,  16 Days</v>
      </c>
      <c r="AD415" s="114" t="str">
        <f t="shared" ca="1" si="160"/>
        <v>3 Year, 11 Month, 5 Days</v>
      </c>
      <c r="AE415" s="114">
        <f t="shared" si="153"/>
        <v>0</v>
      </c>
      <c r="AF415" s="114">
        <f t="shared" si="154"/>
        <v>0</v>
      </c>
      <c r="AG415" s="354" t="str">
        <f t="shared" si="155"/>
        <v>CB23</v>
      </c>
      <c r="AH415" s="114">
        <f>IF(ISNA(VLOOKUP(L415,'MASTER DATA'!$A$1:$F$192,6,0)),0,VLOOKUP(L415,'MASTER DATA'!$A$1:$F$192,6,0))*AE415</f>
        <v>0</v>
      </c>
      <c r="AI415" s="354" t="str">
        <f>VLOOKUP($D415,'warehouse mapping'!$AN$7:$AO$17,2,0)</f>
        <v>Aktif</v>
      </c>
      <c r="AJ415" s="114">
        <f t="shared" si="156"/>
        <v>1</v>
      </c>
      <c r="AK415" s="354" t="str">
        <f t="shared" si="157"/>
        <v>CB</v>
      </c>
      <c r="AL415" s="354" t="s">
        <v>3206</v>
      </c>
      <c r="AM415" s="354">
        <f t="shared" si="158"/>
        <v>1</v>
      </c>
      <c r="AN415" s="354" t="b">
        <f t="shared" si="159"/>
        <v>1</v>
      </c>
    </row>
    <row r="416" spans="1:40" s="354" customFormat="1">
      <c r="A416" s="354" t="str">
        <f t="shared" si="139"/>
        <v>CB23A02550070613</v>
      </c>
      <c r="B416" s="354">
        <f t="shared" si="140"/>
        <v>0</v>
      </c>
      <c r="C416" s="354">
        <f t="shared" si="141"/>
        <v>0</v>
      </c>
      <c r="D416" s="354" t="str">
        <f t="shared" si="142"/>
        <v>CB</v>
      </c>
      <c r="E416" s="354" t="str">
        <f t="shared" si="143"/>
        <v>23</v>
      </c>
      <c r="F416" s="354" t="str">
        <f t="shared" si="144"/>
        <v>A</v>
      </c>
      <c r="G416" s="355" t="str">
        <f t="shared" si="145"/>
        <v>02</v>
      </c>
      <c r="H416" s="232" t="s">
        <v>213</v>
      </c>
      <c r="I416" s="232" t="s">
        <v>3139</v>
      </c>
      <c r="J416" s="233">
        <v>46217</v>
      </c>
      <c r="K416" s="233">
        <v>47671</v>
      </c>
      <c r="L416" s="234">
        <v>550070613</v>
      </c>
      <c r="M416" s="232" t="str">
        <f>IF(ISNA(VLOOKUP(L416,'MASTER DATA'!$A$1:$B$192,2,0)),"",VLOOKUP(L416,'MASTER DATA'!$A$1:$B$192,2,0))</f>
        <v>HlxHX610W40SP_12*1L_A734</v>
      </c>
      <c r="N416" s="232">
        <v>13</v>
      </c>
      <c r="O416" s="232">
        <f t="shared" si="146"/>
        <v>0</v>
      </c>
      <c r="P416" s="232">
        <f t="shared" si="147"/>
        <v>13</v>
      </c>
      <c r="Q416" s="232">
        <f>VLOOKUP(L416,'MASTER DATA'!$A$1:$E$192,5,0)</f>
        <v>44</v>
      </c>
      <c r="R416" s="234">
        <f>SUMIF('picking of the day'!$H$4:$H$358,WMS!H416&amp;WMS!L416,'picking of the day'!$E$4:$E$358)</f>
        <v>0</v>
      </c>
      <c r="U416" s="114">
        <f>IF(ISNA(VLOOKUP(H416,'data putaway'!$A$1:$E$530,3,0)),0,VLOOKUP(H416,'data putaway'!$A$1:$E$530,3,0))</f>
        <v>0</v>
      </c>
      <c r="V416" s="354">
        <f t="shared" si="148"/>
        <v>13</v>
      </c>
      <c r="W416" s="114">
        <f>IF(ISNA(VLOOKUP(H416,'data putaway'!$A$1:$E$530,2,0)),0,VLOOKUP(H416,'data putaway'!$A$1:$E$530,2,0))</f>
        <v>0</v>
      </c>
      <c r="X416" s="354" t="b">
        <f t="shared" si="149"/>
        <v>0</v>
      </c>
      <c r="Y416" s="354">
        <f>IF(ISNA(VLOOKUP(H416,'data putaway'!$A$1:$E$530,4,0)),0,VLOOKUP(H416,'data putaway'!$A$1:$E$530,4,0))</f>
        <v>0</v>
      </c>
      <c r="Z416" s="113">
        <f>IF(ISNA(VLOOKUP(H416,'data putaway'!$A$1:$E$530,5,0)),0,VLOOKUP(H416,'data putaway'!$A$1:$E$530,5,0))</f>
        <v>0</v>
      </c>
      <c r="AA416" s="354" t="b">
        <f t="shared" si="150"/>
        <v>0</v>
      </c>
      <c r="AB416" s="354" t="b">
        <f t="shared" si="151"/>
        <v>0</v>
      </c>
      <c r="AC416" s="356" t="str">
        <f t="shared" ca="1" si="152"/>
        <v>2 Month,  4 Days</v>
      </c>
      <c r="AD416" s="114" t="str">
        <f t="shared" ca="1" si="160"/>
        <v>3 Year, 9 Month, 19 Days</v>
      </c>
      <c r="AE416" s="114">
        <f t="shared" si="153"/>
        <v>13</v>
      </c>
      <c r="AF416" s="114">
        <f t="shared" si="154"/>
        <v>1</v>
      </c>
      <c r="AG416" s="354" t="str">
        <f t="shared" si="155"/>
        <v>CB23</v>
      </c>
      <c r="AH416" s="114">
        <f>IF(ISNA(VLOOKUP(L416,'MASTER DATA'!$A$1:$F$192,6,0)),0,VLOOKUP(L416,'MASTER DATA'!$A$1:$F$192,6,0))*AE416</f>
        <v>156</v>
      </c>
      <c r="AI416" s="354" t="str">
        <f>VLOOKUP($D416,'warehouse mapping'!$AN$7:$AO$17,2,0)</f>
        <v>Aktif</v>
      </c>
      <c r="AJ416" s="114">
        <f t="shared" si="156"/>
        <v>0</v>
      </c>
      <c r="AK416" s="354" t="str">
        <f t="shared" si="157"/>
        <v/>
      </c>
      <c r="AL416" s="354" t="s">
        <v>170</v>
      </c>
      <c r="AM416" s="354">
        <f t="shared" si="158"/>
        <v>1</v>
      </c>
      <c r="AN416" s="354" t="b">
        <f t="shared" si="159"/>
        <v>1</v>
      </c>
    </row>
    <row r="417" spans="1:40" s="354" customFormat="1">
      <c r="A417" s="354" t="str">
        <f t="shared" si="139"/>
        <v>CB23B01550062285</v>
      </c>
      <c r="B417" s="354">
        <f t="shared" si="140"/>
        <v>0</v>
      </c>
      <c r="C417" s="354">
        <f t="shared" si="141"/>
        <v>0</v>
      </c>
      <c r="D417" s="354" t="str">
        <f t="shared" si="142"/>
        <v>CB</v>
      </c>
      <c r="E417" s="354" t="str">
        <f t="shared" si="143"/>
        <v>23</v>
      </c>
      <c r="F417" s="354" t="str">
        <f t="shared" si="144"/>
        <v>B</v>
      </c>
      <c r="G417" s="355" t="str">
        <f t="shared" si="145"/>
        <v>01</v>
      </c>
      <c r="H417" s="232" t="s">
        <v>764</v>
      </c>
      <c r="I417" s="232" t="s">
        <v>3065</v>
      </c>
      <c r="J417" s="233">
        <v>46045</v>
      </c>
      <c r="K417" s="233">
        <v>47489</v>
      </c>
      <c r="L417" s="234">
        <v>550062285</v>
      </c>
      <c r="M417" s="232" t="str">
        <f>IF(ISNA(VLOOKUP(L417,'MASTER DATA'!$A$1:$B$192,2,0)),"",VLOOKUP(L417,'MASTER DATA'!$A$1:$B$192,2,0))</f>
        <v>Gadus S3 V460DM 2_1*770kg_A227</v>
      </c>
      <c r="N417" s="232">
        <v>1</v>
      </c>
      <c r="O417" s="232">
        <f t="shared" si="146"/>
        <v>1</v>
      </c>
      <c r="P417" s="232">
        <f t="shared" si="147"/>
        <v>0</v>
      </c>
      <c r="Q417" s="232">
        <f>VLOOKUP(L417,'MASTER DATA'!$A$1:$E$192,5,0)</f>
        <v>1</v>
      </c>
      <c r="R417" s="234">
        <f>SUMIF('picking of the day'!$H$4:$H$358,WMS!H417&amp;WMS!L417,'picking of the day'!$E$4:$E$358)</f>
        <v>0</v>
      </c>
      <c r="U417" s="114">
        <f>IF(ISNA(VLOOKUP(H417,'data putaway'!$A$1:$E$530,3,0)),0,VLOOKUP(H417,'data putaway'!$A$1:$E$530,3,0))</f>
        <v>0</v>
      </c>
      <c r="V417" s="354">
        <f t="shared" si="148"/>
        <v>1</v>
      </c>
      <c r="W417" s="114">
        <f>IF(ISNA(VLOOKUP(H417,'data putaway'!$A$1:$E$530,2,0)),0,VLOOKUP(H417,'data putaway'!$A$1:$E$530,2,0))</f>
        <v>0</v>
      </c>
      <c r="X417" s="354" t="b">
        <f t="shared" si="149"/>
        <v>0</v>
      </c>
      <c r="Y417" s="354">
        <f>IF(ISNA(VLOOKUP(H417,'data putaway'!$A$1:$E$530,4,0)),0,VLOOKUP(H417,'data putaway'!$A$1:$E$530,4,0))</f>
        <v>0</v>
      </c>
      <c r="Z417" s="113">
        <f>IF(ISNA(VLOOKUP(H417,'data putaway'!$A$1:$E$530,5,0)),0,VLOOKUP(H417,'data putaway'!$A$1:$E$530,5,0))</f>
        <v>0</v>
      </c>
      <c r="AA417" s="354" t="b">
        <f t="shared" si="150"/>
        <v>0</v>
      </c>
      <c r="AB417" s="354" t="b">
        <f t="shared" si="151"/>
        <v>0</v>
      </c>
      <c r="AC417" s="356" t="str">
        <f t="shared" ca="1" si="152"/>
        <v>7 Month,  26 Days</v>
      </c>
      <c r="AD417" s="114" t="str">
        <f t="shared" ca="1" si="160"/>
        <v>3 Year, 3 Month, 19 Days</v>
      </c>
      <c r="AE417" s="114">
        <f t="shared" si="153"/>
        <v>1</v>
      </c>
      <c r="AF417" s="114">
        <f t="shared" si="154"/>
        <v>1</v>
      </c>
      <c r="AG417" s="354" t="str">
        <f t="shared" si="155"/>
        <v>CB23</v>
      </c>
      <c r="AH417" s="114">
        <f>IF(ISNA(VLOOKUP(L417,'MASTER DATA'!$A$1:$F$192,6,0)),0,VLOOKUP(L417,'MASTER DATA'!$A$1:$F$192,6,0))*AE417</f>
        <v>770</v>
      </c>
      <c r="AI417" s="354" t="str">
        <f>VLOOKUP($D417,'warehouse mapping'!$AN$7:$AO$17,2,0)</f>
        <v>Aktif</v>
      </c>
      <c r="AJ417" s="114">
        <f t="shared" si="156"/>
        <v>0</v>
      </c>
      <c r="AK417" s="354" t="str">
        <f t="shared" si="157"/>
        <v/>
      </c>
      <c r="AL417" s="354" t="s">
        <v>3205</v>
      </c>
      <c r="AM417" s="354">
        <f t="shared" si="158"/>
        <v>1</v>
      </c>
      <c r="AN417" s="354" t="b">
        <f t="shared" si="159"/>
        <v>1</v>
      </c>
    </row>
    <row r="418" spans="1:40" s="354" customFormat="1">
      <c r="A418" s="354" t="str">
        <f t="shared" si="139"/>
        <v>CB23B02550062285</v>
      </c>
      <c r="B418" s="354">
        <f t="shared" si="140"/>
        <v>0</v>
      </c>
      <c r="C418" s="354">
        <f t="shared" si="141"/>
        <v>0</v>
      </c>
      <c r="D418" s="354" t="str">
        <f t="shared" si="142"/>
        <v>CB</v>
      </c>
      <c r="E418" s="354" t="str">
        <f t="shared" si="143"/>
        <v>23</v>
      </c>
      <c r="F418" s="354" t="str">
        <f t="shared" si="144"/>
        <v>B</v>
      </c>
      <c r="G418" s="355" t="str">
        <f t="shared" si="145"/>
        <v>02</v>
      </c>
      <c r="H418" s="232" t="s">
        <v>765</v>
      </c>
      <c r="I418" s="232" t="s">
        <v>3065</v>
      </c>
      <c r="J418" s="233">
        <v>46045</v>
      </c>
      <c r="K418" s="233">
        <v>47489</v>
      </c>
      <c r="L418" s="234">
        <v>550062285</v>
      </c>
      <c r="M418" s="232" t="str">
        <f>IF(ISNA(VLOOKUP(L418,'MASTER DATA'!$A$1:$B$192,2,0)),"",VLOOKUP(L418,'MASTER DATA'!$A$1:$B$192,2,0))</f>
        <v>Gadus S3 V460DM 2_1*770kg_A227</v>
      </c>
      <c r="N418" s="232">
        <v>1</v>
      </c>
      <c r="O418" s="232">
        <f t="shared" si="146"/>
        <v>1</v>
      </c>
      <c r="P418" s="232">
        <f t="shared" si="147"/>
        <v>0</v>
      </c>
      <c r="Q418" s="232">
        <f>VLOOKUP(L418,'MASTER DATA'!$A$1:$E$192,5,0)</f>
        <v>1</v>
      </c>
      <c r="R418" s="234">
        <f>SUMIF('picking of the day'!$H$4:$H$358,WMS!H418&amp;WMS!L418,'picking of the day'!$E$4:$E$358)</f>
        <v>0</v>
      </c>
      <c r="U418" s="114">
        <f>IF(ISNA(VLOOKUP(H418,'data putaway'!$A$1:$E$530,3,0)),0,VLOOKUP(H418,'data putaway'!$A$1:$E$530,3,0))</f>
        <v>0</v>
      </c>
      <c r="V418" s="354">
        <f t="shared" si="148"/>
        <v>1</v>
      </c>
      <c r="W418" s="114">
        <f>IF(ISNA(VLOOKUP(H418,'data putaway'!$A$1:$E$530,2,0)),0,VLOOKUP(H418,'data putaway'!$A$1:$E$530,2,0))</f>
        <v>0</v>
      </c>
      <c r="X418" s="354" t="b">
        <f t="shared" si="149"/>
        <v>0</v>
      </c>
      <c r="Y418" s="354">
        <f>IF(ISNA(VLOOKUP(H418,'data putaway'!$A$1:$E$530,4,0)),0,VLOOKUP(H418,'data putaway'!$A$1:$E$530,4,0))</f>
        <v>0</v>
      </c>
      <c r="Z418" s="113">
        <f>IF(ISNA(VLOOKUP(H418,'data putaway'!$A$1:$E$530,5,0)),0,VLOOKUP(H418,'data putaway'!$A$1:$E$530,5,0))</f>
        <v>0</v>
      </c>
      <c r="AA418" s="354" t="b">
        <f t="shared" si="150"/>
        <v>0</v>
      </c>
      <c r="AB418" s="354" t="b">
        <f t="shared" si="151"/>
        <v>0</v>
      </c>
      <c r="AC418" s="356" t="str">
        <f t="shared" ca="1" si="152"/>
        <v>7 Month,  26 Days</v>
      </c>
      <c r="AD418" s="114" t="str">
        <f t="shared" ca="1" si="160"/>
        <v>3 Year, 3 Month, 19 Days</v>
      </c>
      <c r="AE418" s="114">
        <f t="shared" si="153"/>
        <v>1</v>
      </c>
      <c r="AF418" s="114">
        <f t="shared" si="154"/>
        <v>1</v>
      </c>
      <c r="AG418" s="354" t="str">
        <f t="shared" si="155"/>
        <v>CB23</v>
      </c>
      <c r="AH418" s="114">
        <f>IF(ISNA(VLOOKUP(L418,'MASTER DATA'!$A$1:$F$192,6,0)),0,VLOOKUP(L418,'MASTER DATA'!$A$1:$F$192,6,0))*AE418</f>
        <v>770</v>
      </c>
      <c r="AI418" s="354" t="str">
        <f>VLOOKUP($D418,'warehouse mapping'!$AN$7:$AO$17,2,0)</f>
        <v>Aktif</v>
      </c>
      <c r="AJ418" s="114">
        <f t="shared" si="156"/>
        <v>0</v>
      </c>
      <c r="AK418" s="354" t="str">
        <f t="shared" si="157"/>
        <v/>
      </c>
      <c r="AL418" s="354" t="s">
        <v>3205</v>
      </c>
      <c r="AM418" s="354">
        <f t="shared" si="158"/>
        <v>1</v>
      </c>
      <c r="AN418" s="354" t="b">
        <f t="shared" si="159"/>
        <v>1</v>
      </c>
    </row>
    <row r="419" spans="1:40" s="354" customFormat="1">
      <c r="A419" s="354" t="str">
        <f t="shared" si="139"/>
        <v>CB23C01550045080</v>
      </c>
      <c r="B419" s="354">
        <f t="shared" si="140"/>
        <v>0</v>
      </c>
      <c r="C419" s="354">
        <f t="shared" si="141"/>
        <v>0</v>
      </c>
      <c r="D419" s="354" t="str">
        <f t="shared" si="142"/>
        <v>CB</v>
      </c>
      <c r="E419" s="354" t="str">
        <f t="shared" si="143"/>
        <v>23</v>
      </c>
      <c r="F419" s="354" t="str">
        <f t="shared" si="144"/>
        <v>C</v>
      </c>
      <c r="G419" s="355" t="str">
        <f t="shared" si="145"/>
        <v>01</v>
      </c>
      <c r="H419" s="232" t="s">
        <v>766</v>
      </c>
      <c r="I419" s="232">
        <v>12676457</v>
      </c>
      <c r="J419" s="233">
        <v>46219</v>
      </c>
      <c r="K419" s="233">
        <v>47677</v>
      </c>
      <c r="L419" s="234">
        <v>550045080</v>
      </c>
      <c r="M419" s="232" t="str">
        <f>IF(ISNA(VLOOKUP(L419,'MASTER DATA'!$A$1:$B$192,2,0)),"",VLOOKUP(L419,'MASTER DATA'!$A$1:$B$192,2,0))</f>
        <v>Tellus S2 MX 68_1*209L_A227</v>
      </c>
      <c r="N419" s="232">
        <v>4</v>
      </c>
      <c r="O419" s="232">
        <f t="shared" si="146"/>
        <v>1</v>
      </c>
      <c r="P419" s="232">
        <f t="shared" si="147"/>
        <v>0</v>
      </c>
      <c r="Q419" s="232">
        <f>VLOOKUP(L419,'MASTER DATA'!$A$1:$E$192,5,0)</f>
        <v>4</v>
      </c>
      <c r="R419" s="234">
        <f>SUMIF('picking of the day'!$H$4:$H$358,WMS!H419&amp;WMS!L419,'picking of the day'!$E$4:$E$358)</f>
        <v>0</v>
      </c>
      <c r="U419" s="114">
        <f>IF(ISNA(VLOOKUP(H419,'data putaway'!$A$1:$E$530,3,0)),0,VLOOKUP(H419,'data putaway'!$A$1:$E$530,3,0))</f>
        <v>0</v>
      </c>
      <c r="V419" s="354">
        <f t="shared" si="148"/>
        <v>4</v>
      </c>
      <c r="W419" s="114">
        <f>IF(ISNA(VLOOKUP(H419,'data putaway'!$A$1:$E$530,2,0)),0,VLOOKUP(H419,'data putaway'!$A$1:$E$530,2,0))</f>
        <v>0</v>
      </c>
      <c r="X419" s="354" t="b">
        <f t="shared" si="149"/>
        <v>0</v>
      </c>
      <c r="Y419" s="354">
        <f>IF(ISNA(VLOOKUP(H419,'data putaway'!$A$1:$E$530,4,0)),0,VLOOKUP(H419,'data putaway'!$A$1:$E$530,4,0))</f>
        <v>0</v>
      </c>
      <c r="Z419" s="113">
        <f>IF(ISNA(VLOOKUP(H419,'data putaway'!$A$1:$E$530,5,0)),0,VLOOKUP(H419,'data putaway'!$A$1:$E$530,5,0))</f>
        <v>0</v>
      </c>
      <c r="AA419" s="354" t="b">
        <f t="shared" si="150"/>
        <v>0</v>
      </c>
      <c r="AB419" s="354" t="b">
        <f t="shared" si="151"/>
        <v>0</v>
      </c>
      <c r="AC419" s="356" t="str">
        <f t="shared" ca="1" si="152"/>
        <v>2 Month,  2 Days</v>
      </c>
      <c r="AD419" s="114" t="str">
        <f t="shared" ca="1" si="160"/>
        <v>3 Year, 9 Month, 25 Days</v>
      </c>
      <c r="AE419" s="114">
        <f t="shared" si="153"/>
        <v>4</v>
      </c>
      <c r="AF419" s="114">
        <f t="shared" si="154"/>
        <v>1</v>
      </c>
      <c r="AG419" s="354" t="str">
        <f t="shared" si="155"/>
        <v>CB23</v>
      </c>
      <c r="AH419" s="114">
        <f>IF(ISNA(VLOOKUP(L419,'MASTER DATA'!$A$1:$F$192,6,0)),0,VLOOKUP(L419,'MASTER DATA'!$A$1:$F$192,6,0))*AE419</f>
        <v>836</v>
      </c>
      <c r="AI419" s="354" t="str">
        <f>VLOOKUP($D419,'warehouse mapping'!$AN$7:$AO$17,2,0)</f>
        <v>Aktif</v>
      </c>
      <c r="AJ419" s="114">
        <f t="shared" si="156"/>
        <v>0</v>
      </c>
      <c r="AK419" s="354" t="str">
        <f t="shared" si="157"/>
        <v/>
      </c>
      <c r="AL419" s="354" t="s">
        <v>3206</v>
      </c>
      <c r="AM419" s="354">
        <f t="shared" si="158"/>
        <v>1</v>
      </c>
      <c r="AN419" s="354" t="b">
        <f t="shared" si="159"/>
        <v>1</v>
      </c>
    </row>
    <row r="420" spans="1:40" s="354" customFormat="1">
      <c r="A420" s="354" t="str">
        <f t="shared" si="139"/>
        <v>CB23C02550045080</v>
      </c>
      <c r="B420" s="354">
        <f t="shared" si="140"/>
        <v>0</v>
      </c>
      <c r="C420" s="354">
        <f t="shared" si="141"/>
        <v>0</v>
      </c>
      <c r="D420" s="354" t="str">
        <f t="shared" si="142"/>
        <v>CB</v>
      </c>
      <c r="E420" s="354" t="str">
        <f t="shared" si="143"/>
        <v>23</v>
      </c>
      <c r="F420" s="354" t="str">
        <f t="shared" si="144"/>
        <v>C</v>
      </c>
      <c r="G420" s="355" t="str">
        <f t="shared" si="145"/>
        <v>02</v>
      </c>
      <c r="H420" s="232" t="s">
        <v>767</v>
      </c>
      <c r="I420" s="232">
        <v>12676457</v>
      </c>
      <c r="J420" s="233">
        <v>46219</v>
      </c>
      <c r="K420" s="233">
        <v>47677</v>
      </c>
      <c r="L420" s="234">
        <v>550045080</v>
      </c>
      <c r="M420" s="232" t="str">
        <f>IF(ISNA(VLOOKUP(L420,'MASTER DATA'!$A$1:$B$192,2,0)),"",VLOOKUP(L420,'MASTER DATA'!$A$1:$B$192,2,0))</f>
        <v>Tellus S2 MX 68_1*209L_A227</v>
      </c>
      <c r="N420" s="232">
        <v>4</v>
      </c>
      <c r="O420" s="232">
        <f t="shared" si="146"/>
        <v>1</v>
      </c>
      <c r="P420" s="232">
        <f t="shared" si="147"/>
        <v>0</v>
      </c>
      <c r="Q420" s="232">
        <f>VLOOKUP(L420,'MASTER DATA'!$A$1:$E$192,5,0)</f>
        <v>4</v>
      </c>
      <c r="R420" s="234">
        <f>SUMIF('picking of the day'!$H$4:$H$358,WMS!H420&amp;WMS!L420,'picking of the day'!$E$4:$E$358)</f>
        <v>0</v>
      </c>
      <c r="U420" s="114">
        <f>IF(ISNA(VLOOKUP(H420,'data putaway'!$A$1:$E$530,3,0)),0,VLOOKUP(H420,'data putaway'!$A$1:$E$530,3,0))</f>
        <v>0</v>
      </c>
      <c r="V420" s="354">
        <f t="shared" si="148"/>
        <v>4</v>
      </c>
      <c r="W420" s="114">
        <f>IF(ISNA(VLOOKUP(H420,'data putaway'!$A$1:$E$530,2,0)),0,VLOOKUP(H420,'data putaway'!$A$1:$E$530,2,0))</f>
        <v>0</v>
      </c>
      <c r="X420" s="354" t="b">
        <f t="shared" si="149"/>
        <v>0</v>
      </c>
      <c r="Y420" s="354">
        <f>IF(ISNA(VLOOKUP(H420,'data putaway'!$A$1:$E$530,4,0)),0,VLOOKUP(H420,'data putaway'!$A$1:$E$530,4,0))</f>
        <v>0</v>
      </c>
      <c r="Z420" s="113">
        <f>IF(ISNA(VLOOKUP(H420,'data putaway'!$A$1:$E$530,5,0)),0,VLOOKUP(H420,'data putaway'!$A$1:$E$530,5,0))</f>
        <v>0</v>
      </c>
      <c r="AA420" s="354" t="b">
        <f t="shared" si="150"/>
        <v>0</v>
      </c>
      <c r="AB420" s="354" t="b">
        <f t="shared" si="151"/>
        <v>0</v>
      </c>
      <c r="AC420" s="356" t="str">
        <f t="shared" ca="1" si="152"/>
        <v>2 Month,  2 Days</v>
      </c>
      <c r="AD420" s="114" t="str">
        <f t="shared" ca="1" si="160"/>
        <v>3 Year, 9 Month, 25 Days</v>
      </c>
      <c r="AE420" s="114">
        <f t="shared" si="153"/>
        <v>4</v>
      </c>
      <c r="AF420" s="114">
        <f t="shared" si="154"/>
        <v>1</v>
      </c>
      <c r="AG420" s="354" t="str">
        <f t="shared" si="155"/>
        <v>CB23</v>
      </c>
      <c r="AH420" s="114">
        <f>IF(ISNA(VLOOKUP(L420,'MASTER DATA'!$A$1:$F$192,6,0)),0,VLOOKUP(L420,'MASTER DATA'!$A$1:$F$192,6,0))*AE420</f>
        <v>836</v>
      </c>
      <c r="AI420" s="354" t="str">
        <f>VLOOKUP($D420,'warehouse mapping'!$AN$7:$AO$17,2,0)</f>
        <v>Aktif</v>
      </c>
      <c r="AJ420" s="114">
        <f t="shared" si="156"/>
        <v>0</v>
      </c>
      <c r="AK420" s="354" t="str">
        <f t="shared" si="157"/>
        <v/>
      </c>
      <c r="AL420" s="354" t="s">
        <v>3206</v>
      </c>
      <c r="AM420" s="354">
        <f t="shared" si="158"/>
        <v>1</v>
      </c>
      <c r="AN420" s="354" t="b">
        <f t="shared" si="159"/>
        <v>1</v>
      </c>
    </row>
    <row r="421" spans="1:40" s="354" customFormat="1">
      <c r="A421" s="354" t="str">
        <f t="shared" si="139"/>
        <v>CB23D01550070614</v>
      </c>
      <c r="B421" s="354">
        <f t="shared" si="140"/>
        <v>0</v>
      </c>
      <c r="C421" s="354">
        <f t="shared" si="141"/>
        <v>0</v>
      </c>
      <c r="D421" s="354" t="str">
        <f t="shared" si="142"/>
        <v>CB</v>
      </c>
      <c r="E421" s="354" t="str">
        <f t="shared" si="143"/>
        <v>23</v>
      </c>
      <c r="F421" s="354" t="str">
        <f t="shared" si="144"/>
        <v>D</v>
      </c>
      <c r="G421" s="355" t="str">
        <f t="shared" si="145"/>
        <v>01</v>
      </c>
      <c r="H421" s="232" t="s">
        <v>768</v>
      </c>
      <c r="I421" s="232" t="s">
        <v>3584</v>
      </c>
      <c r="J421" s="233">
        <v>46281</v>
      </c>
      <c r="K421" s="233">
        <v>47736</v>
      </c>
      <c r="L421" s="234">
        <v>550070614</v>
      </c>
      <c r="M421" s="232" t="str">
        <f>IF(ISNA(VLOOKUP(L421,'MASTER DATA'!$A$1:$B$192,2,0)),"",VLOOKUP(L421,'MASTER DATA'!$A$1:$B$192,2,0))</f>
        <v>HlxHX610W40SP_4*4L_A04W</v>
      </c>
      <c r="N421" s="232">
        <v>36</v>
      </c>
      <c r="O421" s="232">
        <f t="shared" si="146"/>
        <v>1</v>
      </c>
      <c r="P421" s="232">
        <f t="shared" si="147"/>
        <v>0</v>
      </c>
      <c r="Q421" s="232">
        <f>VLOOKUP(L421,'MASTER DATA'!$A$1:$E$192,5,0)</f>
        <v>36</v>
      </c>
      <c r="R421" s="234">
        <f>SUMIF('picking of the day'!$H$4:$H$358,WMS!H421&amp;WMS!L421,'picking of the day'!$E$4:$E$358)</f>
        <v>0</v>
      </c>
      <c r="U421" s="114">
        <f>IF(ISNA(VLOOKUP(H421,'data putaway'!$A$1:$E$530,3,0)),0,VLOOKUP(H421,'data putaway'!$A$1:$E$530,3,0))</f>
        <v>0</v>
      </c>
      <c r="V421" s="354">
        <f t="shared" si="148"/>
        <v>36</v>
      </c>
      <c r="W421" s="114">
        <f>IF(ISNA(VLOOKUP(H421,'data putaway'!$A$1:$E$530,2,0)),0,VLOOKUP(H421,'data putaway'!$A$1:$E$530,2,0))</f>
        <v>0</v>
      </c>
      <c r="X421" s="354" t="b">
        <f t="shared" si="149"/>
        <v>0</v>
      </c>
      <c r="Y421" s="354">
        <f>IF(ISNA(VLOOKUP(H421,'data putaway'!$A$1:$E$530,4,0)),0,VLOOKUP(H421,'data putaway'!$A$1:$E$530,4,0))</f>
        <v>0</v>
      </c>
      <c r="Z421" s="113">
        <f>IF(ISNA(VLOOKUP(H421,'data putaway'!$A$1:$E$530,5,0)),0,VLOOKUP(H421,'data putaway'!$A$1:$E$530,5,0))</f>
        <v>0</v>
      </c>
      <c r="AA421" s="354" t="b">
        <f t="shared" si="150"/>
        <v>0</v>
      </c>
      <c r="AB421" s="354" t="b">
        <f t="shared" si="151"/>
        <v>0</v>
      </c>
      <c r="AC421" s="356" t="str">
        <f t="shared" ca="1" si="152"/>
        <v>0 Month,  2 Days</v>
      </c>
      <c r="AD421" s="114" t="str">
        <f t="shared" ca="1" si="160"/>
        <v>3 Year, 11 Month, 23 Days</v>
      </c>
      <c r="AE421" s="114">
        <f t="shared" si="153"/>
        <v>36</v>
      </c>
      <c r="AF421" s="114">
        <f t="shared" si="154"/>
        <v>1</v>
      </c>
      <c r="AG421" s="354" t="str">
        <f t="shared" si="155"/>
        <v>CB23</v>
      </c>
      <c r="AH421" s="114">
        <f>IF(ISNA(VLOOKUP(L421,'MASTER DATA'!$A$1:$F$192,6,0)),0,VLOOKUP(L421,'MASTER DATA'!$A$1:$F$192,6,0))*AE421</f>
        <v>576</v>
      </c>
      <c r="AI421" s="354" t="str">
        <f>VLOOKUP($D421,'warehouse mapping'!$AN$7:$AO$17,2,0)</f>
        <v>Aktif</v>
      </c>
      <c r="AJ421" s="114">
        <f t="shared" si="156"/>
        <v>0</v>
      </c>
      <c r="AK421" s="354" t="str">
        <f t="shared" si="157"/>
        <v/>
      </c>
      <c r="AL421" s="354" t="s">
        <v>170</v>
      </c>
      <c r="AM421" s="354">
        <f t="shared" si="158"/>
        <v>1</v>
      </c>
      <c r="AN421" s="354" t="b">
        <f t="shared" si="159"/>
        <v>1</v>
      </c>
    </row>
    <row r="422" spans="1:40" s="354" customFormat="1">
      <c r="A422" s="354" t="str">
        <f t="shared" si="139"/>
        <v>CB23D02550070614</v>
      </c>
      <c r="B422" s="354">
        <f t="shared" si="140"/>
        <v>0</v>
      </c>
      <c r="C422" s="354">
        <f t="shared" si="141"/>
        <v>0</v>
      </c>
      <c r="D422" s="354" t="str">
        <f t="shared" si="142"/>
        <v>CB</v>
      </c>
      <c r="E422" s="354" t="str">
        <f t="shared" si="143"/>
        <v>23</v>
      </c>
      <c r="F422" s="354" t="str">
        <f t="shared" si="144"/>
        <v>D</v>
      </c>
      <c r="G422" s="355" t="str">
        <f t="shared" si="145"/>
        <v>02</v>
      </c>
      <c r="H422" s="232" t="s">
        <v>769</v>
      </c>
      <c r="I422" s="232" t="s">
        <v>3584</v>
      </c>
      <c r="J422" s="233">
        <v>46281</v>
      </c>
      <c r="K422" s="233">
        <v>47736</v>
      </c>
      <c r="L422" s="234">
        <v>550070614</v>
      </c>
      <c r="M422" s="232" t="str">
        <f>IF(ISNA(VLOOKUP(L422,'MASTER DATA'!$A$1:$B$192,2,0)),"",VLOOKUP(L422,'MASTER DATA'!$A$1:$B$192,2,0))</f>
        <v>HlxHX610W40SP_4*4L_A04W</v>
      </c>
      <c r="N422" s="232">
        <v>36</v>
      </c>
      <c r="O422" s="232">
        <f t="shared" si="146"/>
        <v>1</v>
      </c>
      <c r="P422" s="232">
        <f t="shared" si="147"/>
        <v>0</v>
      </c>
      <c r="Q422" s="232">
        <f>VLOOKUP(L422,'MASTER DATA'!$A$1:$E$192,5,0)</f>
        <v>36</v>
      </c>
      <c r="R422" s="234">
        <f>SUMIF('picking of the day'!$H$4:$H$358,WMS!H422&amp;WMS!L422,'picking of the day'!$E$4:$E$358)</f>
        <v>0</v>
      </c>
      <c r="U422" s="114">
        <f>IF(ISNA(VLOOKUP(H422,'data putaway'!$A$1:$E$530,3,0)),0,VLOOKUP(H422,'data putaway'!$A$1:$E$530,3,0))</f>
        <v>0</v>
      </c>
      <c r="V422" s="354">
        <f t="shared" si="148"/>
        <v>36</v>
      </c>
      <c r="W422" s="114">
        <f>IF(ISNA(VLOOKUP(H422,'data putaway'!$A$1:$E$530,2,0)),0,VLOOKUP(H422,'data putaway'!$A$1:$E$530,2,0))</f>
        <v>0</v>
      </c>
      <c r="X422" s="354" t="b">
        <f t="shared" si="149"/>
        <v>0</v>
      </c>
      <c r="Y422" s="354">
        <f>IF(ISNA(VLOOKUP(H422,'data putaway'!$A$1:$E$530,4,0)),0,VLOOKUP(H422,'data putaway'!$A$1:$E$530,4,0))</f>
        <v>0</v>
      </c>
      <c r="Z422" s="113">
        <f>IF(ISNA(VLOOKUP(H422,'data putaway'!$A$1:$E$530,5,0)),0,VLOOKUP(H422,'data putaway'!$A$1:$E$530,5,0))</f>
        <v>0</v>
      </c>
      <c r="AA422" s="354" t="b">
        <f t="shared" si="150"/>
        <v>0</v>
      </c>
      <c r="AB422" s="354" t="b">
        <f t="shared" si="151"/>
        <v>0</v>
      </c>
      <c r="AC422" s="356" t="str">
        <f t="shared" ca="1" si="152"/>
        <v>0 Month,  2 Days</v>
      </c>
      <c r="AD422" s="114" t="str">
        <f t="shared" ca="1" si="160"/>
        <v>3 Year, 11 Month, 23 Days</v>
      </c>
      <c r="AE422" s="114">
        <f t="shared" si="153"/>
        <v>36</v>
      </c>
      <c r="AF422" s="114">
        <f t="shared" si="154"/>
        <v>1</v>
      </c>
      <c r="AG422" s="354" t="str">
        <f t="shared" si="155"/>
        <v>CB23</v>
      </c>
      <c r="AH422" s="114">
        <f>IF(ISNA(VLOOKUP(L422,'MASTER DATA'!$A$1:$F$192,6,0)),0,VLOOKUP(L422,'MASTER DATA'!$A$1:$F$192,6,0))*AE422</f>
        <v>576</v>
      </c>
      <c r="AI422" s="354" t="str">
        <f>VLOOKUP($D422,'warehouse mapping'!$AN$7:$AO$17,2,0)</f>
        <v>Aktif</v>
      </c>
      <c r="AJ422" s="114">
        <f t="shared" si="156"/>
        <v>0</v>
      </c>
      <c r="AK422" s="354" t="str">
        <f t="shared" si="157"/>
        <v/>
      </c>
      <c r="AL422" s="354" t="s">
        <v>170</v>
      </c>
      <c r="AM422" s="354">
        <f t="shared" si="158"/>
        <v>1</v>
      </c>
      <c r="AN422" s="354" t="b">
        <f t="shared" si="159"/>
        <v>1</v>
      </c>
    </row>
    <row r="423" spans="1:40" s="354" customFormat="1">
      <c r="A423" s="354" t="str">
        <f t="shared" si="139"/>
        <v>CB23E01550070614</v>
      </c>
      <c r="B423" s="354">
        <f t="shared" si="140"/>
        <v>0</v>
      </c>
      <c r="C423" s="354">
        <f t="shared" si="141"/>
        <v>0</v>
      </c>
      <c r="D423" s="354" t="str">
        <f t="shared" si="142"/>
        <v>CB</v>
      </c>
      <c r="E423" s="354" t="str">
        <f t="shared" si="143"/>
        <v>23</v>
      </c>
      <c r="F423" s="354" t="str">
        <f t="shared" si="144"/>
        <v>E</v>
      </c>
      <c r="G423" s="355" t="str">
        <f t="shared" si="145"/>
        <v>01</v>
      </c>
      <c r="H423" s="232" t="s">
        <v>770</v>
      </c>
      <c r="I423" s="232" t="s">
        <v>3394</v>
      </c>
      <c r="J423" s="233">
        <v>46272</v>
      </c>
      <c r="K423" s="233">
        <v>47715</v>
      </c>
      <c r="L423" s="234">
        <v>550070614</v>
      </c>
      <c r="M423" s="232" t="str">
        <f>IF(ISNA(VLOOKUP(L423,'MASTER DATA'!$A$1:$B$192,2,0)),"",VLOOKUP(L423,'MASTER DATA'!$A$1:$B$192,2,0))</f>
        <v>HlxHX610W40SP_4*4L_A04W</v>
      </c>
      <c r="N423" s="234">
        <v>36</v>
      </c>
      <c r="O423" s="232">
        <f t="shared" si="146"/>
        <v>1</v>
      </c>
      <c r="P423" s="232">
        <f t="shared" si="147"/>
        <v>0</v>
      </c>
      <c r="Q423" s="232">
        <f>VLOOKUP(L423,'MASTER DATA'!$A$1:$E$192,5,0)</f>
        <v>36</v>
      </c>
      <c r="R423" s="234">
        <f>SUMIF('picking of the day'!$H$4:$H$358,WMS!H423&amp;WMS!L423,'picking of the day'!$E$4:$E$358)</f>
        <v>0</v>
      </c>
      <c r="U423" s="114">
        <f>IF(ISNA(VLOOKUP(H423,'data putaway'!$A$1:$E$530,3,0)),0,VLOOKUP(H423,'data putaway'!$A$1:$E$530,3,0))</f>
        <v>0</v>
      </c>
      <c r="V423" s="354">
        <f t="shared" si="148"/>
        <v>36</v>
      </c>
      <c r="W423" s="114">
        <f>IF(ISNA(VLOOKUP(H423,'data putaway'!$A$1:$E$530,2,0)),0,VLOOKUP(H423,'data putaway'!$A$1:$E$530,2,0))</f>
        <v>0</v>
      </c>
      <c r="X423" s="354" t="b">
        <f t="shared" si="149"/>
        <v>0</v>
      </c>
      <c r="Y423" s="354">
        <f>IF(ISNA(VLOOKUP(H423,'data putaway'!$A$1:$E$530,4,0)),0,VLOOKUP(H423,'data putaway'!$A$1:$E$530,4,0))</f>
        <v>0</v>
      </c>
      <c r="Z423" s="113">
        <f>IF(ISNA(VLOOKUP(H423,'data putaway'!$A$1:$E$530,5,0)),0,VLOOKUP(H423,'data putaway'!$A$1:$E$530,5,0))</f>
        <v>0</v>
      </c>
      <c r="AA423" s="354" t="b">
        <f t="shared" si="150"/>
        <v>0</v>
      </c>
      <c r="AB423" s="354" t="b">
        <f t="shared" si="151"/>
        <v>0</v>
      </c>
      <c r="AC423" s="356" t="str">
        <f t="shared" ca="1" si="152"/>
        <v>0 Month,  11 Days</v>
      </c>
      <c r="AD423" s="114" t="str">
        <f t="shared" ca="1" si="160"/>
        <v>3 Year, 11 Month, 2 Days</v>
      </c>
      <c r="AE423" s="114">
        <f t="shared" si="153"/>
        <v>36</v>
      </c>
      <c r="AF423" s="114">
        <f t="shared" si="154"/>
        <v>1</v>
      </c>
      <c r="AG423" s="354" t="str">
        <f t="shared" si="155"/>
        <v>CB23</v>
      </c>
      <c r="AH423" s="114">
        <f>IF(ISNA(VLOOKUP(L423,'MASTER DATA'!$A$1:$F$192,6,0)),0,VLOOKUP(L423,'MASTER DATA'!$A$1:$F$192,6,0))*AE423</f>
        <v>576</v>
      </c>
      <c r="AI423" s="354" t="str">
        <f>VLOOKUP($D423,'warehouse mapping'!$AN$7:$AO$17,2,0)</f>
        <v>Aktif</v>
      </c>
      <c r="AJ423" s="114">
        <f t="shared" si="156"/>
        <v>0</v>
      </c>
      <c r="AK423" s="354" t="str">
        <f t="shared" si="157"/>
        <v/>
      </c>
      <c r="AL423" s="354" t="s">
        <v>170</v>
      </c>
      <c r="AM423" s="354">
        <f t="shared" si="158"/>
        <v>1</v>
      </c>
      <c r="AN423" s="354" t="b">
        <f t="shared" si="159"/>
        <v>1</v>
      </c>
    </row>
    <row r="424" spans="1:40" s="354" customFormat="1">
      <c r="A424" s="354" t="str">
        <f t="shared" si="139"/>
        <v>CB23E02550070614</v>
      </c>
      <c r="B424" s="354">
        <f t="shared" si="140"/>
        <v>0</v>
      </c>
      <c r="C424" s="354">
        <f t="shared" si="141"/>
        <v>0</v>
      </c>
      <c r="D424" s="354" t="str">
        <f t="shared" si="142"/>
        <v>CB</v>
      </c>
      <c r="E424" s="354" t="str">
        <f t="shared" si="143"/>
        <v>23</v>
      </c>
      <c r="F424" s="354" t="str">
        <f t="shared" si="144"/>
        <v>E</v>
      </c>
      <c r="G424" s="355" t="str">
        <f t="shared" si="145"/>
        <v>02</v>
      </c>
      <c r="H424" s="232" t="s">
        <v>771</v>
      </c>
      <c r="I424" s="232" t="s">
        <v>3394</v>
      </c>
      <c r="J424" s="233">
        <v>46272</v>
      </c>
      <c r="K424" s="233">
        <v>47715</v>
      </c>
      <c r="L424" s="234">
        <v>550070614</v>
      </c>
      <c r="M424" s="232" t="str">
        <f>IF(ISNA(VLOOKUP(L424,'MASTER DATA'!$A$1:$B$192,2,0)),"",VLOOKUP(L424,'MASTER DATA'!$A$1:$B$192,2,0))</f>
        <v>HlxHX610W40SP_4*4L_A04W</v>
      </c>
      <c r="N424" s="234">
        <v>36</v>
      </c>
      <c r="O424" s="232">
        <f t="shared" si="146"/>
        <v>1</v>
      </c>
      <c r="P424" s="232">
        <f t="shared" si="147"/>
        <v>0</v>
      </c>
      <c r="Q424" s="232">
        <f>VLOOKUP(L424,'MASTER DATA'!$A$1:$E$192,5,0)</f>
        <v>36</v>
      </c>
      <c r="R424" s="234">
        <f>SUMIF('picking of the day'!$H$4:$H$358,WMS!H424&amp;WMS!L424,'picking of the day'!$E$4:$E$358)</f>
        <v>0</v>
      </c>
      <c r="U424" s="114">
        <f>IF(ISNA(VLOOKUP(H424,'data putaway'!$A$1:$E$530,3,0)),0,VLOOKUP(H424,'data putaway'!$A$1:$E$530,3,0))</f>
        <v>0</v>
      </c>
      <c r="V424" s="354">
        <f t="shared" si="148"/>
        <v>36</v>
      </c>
      <c r="W424" s="114">
        <f>IF(ISNA(VLOOKUP(H424,'data putaway'!$A$1:$E$530,2,0)),0,VLOOKUP(H424,'data putaway'!$A$1:$E$530,2,0))</f>
        <v>0</v>
      </c>
      <c r="X424" s="354" t="b">
        <f t="shared" si="149"/>
        <v>0</v>
      </c>
      <c r="Y424" s="354">
        <f>IF(ISNA(VLOOKUP(H424,'data putaway'!$A$1:$E$530,4,0)),0,VLOOKUP(H424,'data putaway'!$A$1:$E$530,4,0))</f>
        <v>0</v>
      </c>
      <c r="Z424" s="113">
        <f>IF(ISNA(VLOOKUP(H424,'data putaway'!$A$1:$E$530,5,0)),0,VLOOKUP(H424,'data putaway'!$A$1:$E$530,5,0))</f>
        <v>0</v>
      </c>
      <c r="AA424" s="354" t="b">
        <f t="shared" si="150"/>
        <v>0</v>
      </c>
      <c r="AB424" s="354" t="b">
        <f t="shared" si="151"/>
        <v>0</v>
      </c>
      <c r="AC424" s="356" t="str">
        <f t="shared" ca="1" si="152"/>
        <v>0 Month,  11 Days</v>
      </c>
      <c r="AD424" s="114" t="str">
        <f t="shared" ca="1" si="160"/>
        <v>3 Year, 11 Month, 2 Days</v>
      </c>
      <c r="AE424" s="114">
        <f t="shared" si="153"/>
        <v>36</v>
      </c>
      <c r="AF424" s="114">
        <f t="shared" si="154"/>
        <v>1</v>
      </c>
      <c r="AG424" s="354" t="str">
        <f t="shared" si="155"/>
        <v>CB23</v>
      </c>
      <c r="AH424" s="114">
        <f>IF(ISNA(VLOOKUP(L424,'MASTER DATA'!$A$1:$F$192,6,0)),0,VLOOKUP(L424,'MASTER DATA'!$A$1:$F$192,6,0))*AE424</f>
        <v>576</v>
      </c>
      <c r="AI424" s="354" t="str">
        <f>VLOOKUP($D424,'warehouse mapping'!$AN$7:$AO$17,2,0)</f>
        <v>Aktif</v>
      </c>
      <c r="AJ424" s="114">
        <f t="shared" si="156"/>
        <v>0</v>
      </c>
      <c r="AK424" s="354" t="str">
        <f t="shared" si="157"/>
        <v/>
      </c>
      <c r="AL424" s="354" t="s">
        <v>170</v>
      </c>
      <c r="AM424" s="354">
        <f t="shared" si="158"/>
        <v>1</v>
      </c>
      <c r="AN424" s="354" t="b">
        <f t="shared" si="159"/>
        <v>1</v>
      </c>
    </row>
    <row r="425" spans="1:40" s="354" customFormat="1">
      <c r="A425" s="354" t="str">
        <f t="shared" si="139"/>
        <v>CB24A01550025044</v>
      </c>
      <c r="B425" s="354">
        <f t="shared" si="140"/>
        <v>0</v>
      </c>
      <c r="C425" s="354">
        <f t="shared" si="141"/>
        <v>0</v>
      </c>
      <c r="D425" s="354" t="str">
        <f t="shared" si="142"/>
        <v>CB</v>
      </c>
      <c r="E425" s="354" t="str">
        <f t="shared" si="143"/>
        <v>24</v>
      </c>
      <c r="F425" s="354" t="str">
        <f t="shared" si="144"/>
        <v>A</v>
      </c>
      <c r="G425" s="355" t="str">
        <f t="shared" si="145"/>
        <v>01</v>
      </c>
      <c r="H425" s="232" t="s">
        <v>772</v>
      </c>
      <c r="I425" s="232">
        <v>12663939</v>
      </c>
      <c r="J425" s="233">
        <v>46219</v>
      </c>
      <c r="K425" s="233">
        <v>47642</v>
      </c>
      <c r="L425" s="363">
        <v>550025044</v>
      </c>
      <c r="M425" s="232" t="str">
        <f>IF(ISNA(VLOOKUP(L425,'MASTER DATA'!$A$1:$B$192,2,0)),"",VLOOKUP(L425,'MASTER DATA'!$A$1:$B$192,2,0))</f>
        <v>Spirax S2 A 85W-140_1*209L_A227</v>
      </c>
      <c r="N425" s="232">
        <v>0</v>
      </c>
      <c r="O425" s="232">
        <f t="shared" si="146"/>
        <v>0</v>
      </c>
      <c r="P425" s="232">
        <f t="shared" si="147"/>
        <v>0</v>
      </c>
      <c r="Q425" s="232">
        <f>VLOOKUP(L425,'MASTER DATA'!$A$1:$E$192,5,0)</f>
        <v>4</v>
      </c>
      <c r="R425" s="234">
        <f>SUMIF('picking of the day'!$H$4:$H$358,WMS!H425&amp;WMS!L425,'picking of the day'!$E$4:$E$358)</f>
        <v>0</v>
      </c>
      <c r="U425" s="114">
        <f>IF(ISNA(VLOOKUP(H425,'data putaway'!$A$1:$E$530,3,0)),0,VLOOKUP(H425,'data putaway'!$A$1:$E$530,3,0))</f>
        <v>0</v>
      </c>
      <c r="V425" s="354">
        <f t="shared" si="148"/>
        <v>0</v>
      </c>
      <c r="W425" s="114">
        <f>IF(ISNA(VLOOKUP(H425,'data putaway'!$A$1:$E$530,2,0)),0,VLOOKUP(H425,'data putaway'!$A$1:$E$530,2,0))</f>
        <v>0</v>
      </c>
      <c r="X425" s="354" t="b">
        <f t="shared" si="149"/>
        <v>0</v>
      </c>
      <c r="Y425" s="354">
        <f>IF(ISNA(VLOOKUP(H425,'data putaway'!$A$1:$E$530,4,0)),0,VLOOKUP(H425,'data putaway'!$A$1:$E$530,4,0))</f>
        <v>0</v>
      </c>
      <c r="Z425" s="113">
        <f>IF(ISNA(VLOOKUP(H425,'data putaway'!$A$1:$E$530,5,0)),0,VLOOKUP(H425,'data putaway'!$A$1:$E$530,5,0))</f>
        <v>0</v>
      </c>
      <c r="AA425" s="354" t="b">
        <f t="shared" si="150"/>
        <v>0</v>
      </c>
      <c r="AB425" s="354" t="b">
        <f t="shared" si="151"/>
        <v>0</v>
      </c>
      <c r="AC425" s="356" t="str">
        <f t="shared" ca="1" si="152"/>
        <v>2 Month,  2 Days</v>
      </c>
      <c r="AD425" s="114" t="str">
        <f t="shared" ca="1" si="160"/>
        <v>3 Year, 8 Month, 21 Days</v>
      </c>
      <c r="AE425" s="114">
        <f t="shared" si="153"/>
        <v>0</v>
      </c>
      <c r="AF425" s="114">
        <f t="shared" si="154"/>
        <v>0</v>
      </c>
      <c r="AG425" s="354" t="str">
        <f t="shared" si="155"/>
        <v>CB24</v>
      </c>
      <c r="AH425" s="114">
        <f>IF(ISNA(VLOOKUP(L425,'MASTER DATA'!$A$1:$F$192,6,0)),0,VLOOKUP(L425,'MASTER DATA'!$A$1:$F$192,6,0))*AE425</f>
        <v>0</v>
      </c>
      <c r="AI425" s="354" t="str">
        <f>VLOOKUP($D425,'warehouse mapping'!$AN$7:$AO$17,2,0)</f>
        <v>Aktif</v>
      </c>
      <c r="AJ425" s="114">
        <f t="shared" si="156"/>
        <v>1</v>
      </c>
      <c r="AK425" s="354" t="str">
        <f t="shared" si="157"/>
        <v>CB</v>
      </c>
      <c r="AL425" s="354" t="s">
        <v>3206</v>
      </c>
      <c r="AM425" s="354">
        <f t="shared" si="158"/>
        <v>1</v>
      </c>
      <c r="AN425" s="354" t="b">
        <f t="shared" si="159"/>
        <v>1</v>
      </c>
    </row>
    <row r="426" spans="1:40" s="354" customFormat="1">
      <c r="A426" s="354" t="str">
        <f t="shared" si="139"/>
        <v>CB24A02550047276</v>
      </c>
      <c r="B426" s="354">
        <f t="shared" si="140"/>
        <v>0</v>
      </c>
      <c r="C426" s="354">
        <f t="shared" si="141"/>
        <v>0</v>
      </c>
      <c r="D426" s="354" t="str">
        <f t="shared" si="142"/>
        <v>CB</v>
      </c>
      <c r="E426" s="354" t="str">
        <f t="shared" si="143"/>
        <v>24</v>
      </c>
      <c r="F426" s="354" t="str">
        <f t="shared" si="144"/>
        <v>A</v>
      </c>
      <c r="G426" s="355" t="str">
        <f t="shared" si="145"/>
        <v>02</v>
      </c>
      <c r="H426" s="232" t="s">
        <v>773</v>
      </c>
      <c r="I426" s="232" t="s">
        <v>3279</v>
      </c>
      <c r="J426" s="362">
        <v>46258</v>
      </c>
      <c r="K426" s="362">
        <v>47692</v>
      </c>
      <c r="L426" s="234">
        <v>550047276</v>
      </c>
      <c r="M426" s="232" t="str">
        <f>IF(ISNA(VLOOKUP(L426,'MASTER DATA'!$A$1:$B$192,2,0)),"",VLOOKUP(L426,'MASTER DATA'!$A$1:$B$192,2,0))</f>
        <v>Omala S4 GXV 320_1*1000L_A227</v>
      </c>
      <c r="N426" s="232">
        <v>0</v>
      </c>
      <c r="O426" s="232">
        <f t="shared" si="146"/>
        <v>0</v>
      </c>
      <c r="P426" s="232">
        <f t="shared" si="147"/>
        <v>0</v>
      </c>
      <c r="Q426" s="232">
        <f>VLOOKUP(L426,'MASTER DATA'!$A$1:$E$192,5,0)</f>
        <v>1</v>
      </c>
      <c r="R426" s="234">
        <f>SUMIF('picking of the day'!$H$4:$H$358,WMS!H426&amp;WMS!L426,'picking of the day'!$E$4:$E$358)</f>
        <v>0</v>
      </c>
      <c r="U426" s="114">
        <f>IF(ISNA(VLOOKUP(H426,'data putaway'!$A$1:$E$530,3,0)),0,VLOOKUP(H426,'data putaway'!$A$1:$E$530,3,0))</f>
        <v>0</v>
      </c>
      <c r="V426" s="354">
        <f t="shared" si="148"/>
        <v>0</v>
      </c>
      <c r="W426" s="114">
        <f>IF(ISNA(VLOOKUP(H426,'data putaway'!$A$1:$E$530,2,0)),0,VLOOKUP(H426,'data putaway'!$A$1:$E$530,2,0))</f>
        <v>0</v>
      </c>
      <c r="X426" s="354" t="b">
        <f t="shared" si="149"/>
        <v>0</v>
      </c>
      <c r="Y426" s="354">
        <f>IF(ISNA(VLOOKUP(H426,'data putaway'!$A$1:$E$530,4,0)),0,VLOOKUP(H426,'data putaway'!$A$1:$E$530,4,0))</f>
        <v>0</v>
      </c>
      <c r="Z426" s="113">
        <f>IF(ISNA(VLOOKUP(H426,'data putaway'!$A$1:$E$530,5,0)),0,VLOOKUP(H426,'data putaway'!$A$1:$E$530,5,0))</f>
        <v>0</v>
      </c>
      <c r="AA426" s="354" t="b">
        <f t="shared" si="150"/>
        <v>0</v>
      </c>
      <c r="AB426" s="354" t="b">
        <f t="shared" si="151"/>
        <v>0</v>
      </c>
      <c r="AC426" s="356" t="str">
        <f t="shared" ca="1" si="152"/>
        <v>0 Month,  25 Days</v>
      </c>
      <c r="AD426" s="114" t="str">
        <f t="shared" ca="1" si="160"/>
        <v>3 Year, 10 Month, 10 Days</v>
      </c>
      <c r="AE426" s="114">
        <f t="shared" si="153"/>
        <v>0</v>
      </c>
      <c r="AF426" s="114">
        <f t="shared" si="154"/>
        <v>0</v>
      </c>
      <c r="AG426" s="354" t="str">
        <f t="shared" si="155"/>
        <v>CB24</v>
      </c>
      <c r="AH426" s="114">
        <f>IF(ISNA(VLOOKUP(L426,'MASTER DATA'!$A$1:$F$192,6,0)),0,VLOOKUP(L426,'MASTER DATA'!$A$1:$F$192,6,0))*AE426</f>
        <v>0</v>
      </c>
      <c r="AI426" s="354" t="str">
        <f>VLOOKUP($D426,'warehouse mapping'!$AN$7:$AO$17,2,0)</f>
        <v>Aktif</v>
      </c>
      <c r="AJ426" s="114">
        <f t="shared" si="156"/>
        <v>1</v>
      </c>
      <c r="AK426" s="354" t="str">
        <f t="shared" si="157"/>
        <v>CB</v>
      </c>
      <c r="AL426" s="354" t="s">
        <v>3025</v>
      </c>
      <c r="AM426" s="354">
        <f t="shared" si="158"/>
        <v>1</v>
      </c>
      <c r="AN426" s="354" t="b">
        <f t="shared" si="159"/>
        <v>1</v>
      </c>
    </row>
    <row r="427" spans="1:40" s="354" customFormat="1">
      <c r="A427" s="354" t="str">
        <f t="shared" si="139"/>
        <v>CB24B01550062285</v>
      </c>
      <c r="B427" s="354">
        <f t="shared" si="140"/>
        <v>0</v>
      </c>
      <c r="C427" s="354">
        <f t="shared" si="141"/>
        <v>0</v>
      </c>
      <c r="D427" s="354" t="str">
        <f t="shared" si="142"/>
        <v>CB</v>
      </c>
      <c r="E427" s="354" t="str">
        <f t="shared" si="143"/>
        <v>24</v>
      </c>
      <c r="F427" s="354" t="str">
        <f t="shared" si="144"/>
        <v>B</v>
      </c>
      <c r="G427" s="355" t="str">
        <f t="shared" si="145"/>
        <v>01</v>
      </c>
      <c r="H427" s="232" t="s">
        <v>774</v>
      </c>
      <c r="I427" s="232" t="s">
        <v>3065</v>
      </c>
      <c r="J427" s="233">
        <v>46045</v>
      </c>
      <c r="K427" s="233">
        <v>47489</v>
      </c>
      <c r="L427" s="234">
        <v>550062285</v>
      </c>
      <c r="M427" s="232" t="str">
        <f>IF(ISNA(VLOOKUP(L427,'MASTER DATA'!$A$1:$B$192,2,0)),"",VLOOKUP(L427,'MASTER DATA'!$A$1:$B$192,2,0))</f>
        <v>Gadus S3 V460DM 2_1*770kg_A227</v>
      </c>
      <c r="N427" s="232">
        <v>1</v>
      </c>
      <c r="O427" s="232">
        <f t="shared" si="146"/>
        <v>1</v>
      </c>
      <c r="P427" s="232">
        <f t="shared" si="147"/>
        <v>0</v>
      </c>
      <c r="Q427" s="232">
        <f>VLOOKUP(L427,'MASTER DATA'!$A$1:$E$192,5,0)</f>
        <v>1</v>
      </c>
      <c r="R427" s="234">
        <f>SUMIF('picking of the day'!$H$4:$H$358,WMS!H427&amp;WMS!L427,'picking of the day'!$E$4:$E$358)</f>
        <v>0</v>
      </c>
      <c r="U427" s="114">
        <f>IF(ISNA(VLOOKUP(H427,'data putaway'!$A$1:$E$530,3,0)),0,VLOOKUP(H427,'data putaway'!$A$1:$E$530,3,0))</f>
        <v>0</v>
      </c>
      <c r="V427" s="354">
        <f t="shared" si="148"/>
        <v>1</v>
      </c>
      <c r="W427" s="114">
        <f>IF(ISNA(VLOOKUP(H427,'data putaway'!$A$1:$E$530,2,0)),0,VLOOKUP(H427,'data putaway'!$A$1:$E$530,2,0))</f>
        <v>0</v>
      </c>
      <c r="X427" s="354" t="b">
        <f t="shared" si="149"/>
        <v>0</v>
      </c>
      <c r="Y427" s="354">
        <f>IF(ISNA(VLOOKUP(H427,'data putaway'!$A$1:$E$530,4,0)),0,VLOOKUP(H427,'data putaway'!$A$1:$E$530,4,0))</f>
        <v>0</v>
      </c>
      <c r="Z427" s="113">
        <f>IF(ISNA(VLOOKUP(H427,'data putaway'!$A$1:$E$530,5,0)),0,VLOOKUP(H427,'data putaway'!$A$1:$E$530,5,0))</f>
        <v>0</v>
      </c>
      <c r="AA427" s="354" t="b">
        <f t="shared" si="150"/>
        <v>0</v>
      </c>
      <c r="AB427" s="354" t="b">
        <f t="shared" si="151"/>
        <v>0</v>
      </c>
      <c r="AC427" s="356" t="str">
        <f t="shared" ca="1" si="152"/>
        <v>7 Month,  26 Days</v>
      </c>
      <c r="AD427" s="114" t="str">
        <f t="shared" ca="1" si="160"/>
        <v>3 Year, 3 Month, 19 Days</v>
      </c>
      <c r="AE427" s="114">
        <f t="shared" si="153"/>
        <v>1</v>
      </c>
      <c r="AF427" s="114">
        <f t="shared" si="154"/>
        <v>1</v>
      </c>
      <c r="AG427" s="354" t="str">
        <f t="shared" si="155"/>
        <v>CB24</v>
      </c>
      <c r="AH427" s="114">
        <f>IF(ISNA(VLOOKUP(L427,'MASTER DATA'!$A$1:$F$192,6,0)),0,VLOOKUP(L427,'MASTER DATA'!$A$1:$F$192,6,0))*AE427</f>
        <v>770</v>
      </c>
      <c r="AI427" s="354" t="str">
        <f>VLOOKUP($D427,'warehouse mapping'!$AN$7:$AO$17,2,0)</f>
        <v>Aktif</v>
      </c>
      <c r="AJ427" s="114">
        <f t="shared" si="156"/>
        <v>0</v>
      </c>
      <c r="AK427" s="354" t="str">
        <f t="shared" si="157"/>
        <v/>
      </c>
      <c r="AL427" s="354" t="s">
        <v>3205</v>
      </c>
      <c r="AM427" s="354">
        <f t="shared" si="158"/>
        <v>1</v>
      </c>
      <c r="AN427" s="354" t="b">
        <f t="shared" si="159"/>
        <v>1</v>
      </c>
    </row>
    <row r="428" spans="1:40" s="354" customFormat="1">
      <c r="A428" s="354" t="str">
        <f t="shared" si="139"/>
        <v>CB24B02550062285</v>
      </c>
      <c r="B428" s="354">
        <f t="shared" si="140"/>
        <v>0</v>
      </c>
      <c r="C428" s="354">
        <f t="shared" si="141"/>
        <v>0</v>
      </c>
      <c r="D428" s="354" t="str">
        <f t="shared" si="142"/>
        <v>CB</v>
      </c>
      <c r="E428" s="354" t="str">
        <f t="shared" si="143"/>
        <v>24</v>
      </c>
      <c r="F428" s="354" t="str">
        <f t="shared" si="144"/>
        <v>B</v>
      </c>
      <c r="G428" s="355" t="str">
        <f t="shared" si="145"/>
        <v>02</v>
      </c>
      <c r="H428" s="232" t="s">
        <v>775</v>
      </c>
      <c r="I428" s="232" t="s">
        <v>3065</v>
      </c>
      <c r="J428" s="233">
        <v>46045</v>
      </c>
      <c r="K428" s="233">
        <v>47489</v>
      </c>
      <c r="L428" s="234">
        <v>550062285</v>
      </c>
      <c r="M428" s="232" t="str">
        <f>IF(ISNA(VLOOKUP(L428,'MASTER DATA'!$A$1:$B$192,2,0)),"",VLOOKUP(L428,'MASTER DATA'!$A$1:$B$192,2,0))</f>
        <v>Gadus S3 V460DM 2_1*770kg_A227</v>
      </c>
      <c r="N428" s="232">
        <v>1</v>
      </c>
      <c r="O428" s="232">
        <f t="shared" si="146"/>
        <v>1</v>
      </c>
      <c r="P428" s="232">
        <f t="shared" si="147"/>
        <v>0</v>
      </c>
      <c r="Q428" s="232">
        <f>VLOOKUP(L428,'MASTER DATA'!$A$1:$E$192,5,0)</f>
        <v>1</v>
      </c>
      <c r="R428" s="234">
        <f>SUMIF('picking of the day'!$H$4:$H$358,WMS!H428&amp;WMS!L428,'picking of the day'!$E$4:$E$358)</f>
        <v>0</v>
      </c>
      <c r="U428" s="114">
        <f>IF(ISNA(VLOOKUP(H428,'data putaway'!$A$1:$E$530,3,0)),0,VLOOKUP(H428,'data putaway'!$A$1:$E$530,3,0))</f>
        <v>0</v>
      </c>
      <c r="V428" s="354">
        <f t="shared" si="148"/>
        <v>1</v>
      </c>
      <c r="W428" s="114">
        <f>IF(ISNA(VLOOKUP(H428,'data putaway'!$A$1:$E$530,2,0)),0,VLOOKUP(H428,'data putaway'!$A$1:$E$530,2,0))</f>
        <v>0</v>
      </c>
      <c r="X428" s="354" t="b">
        <f t="shared" si="149"/>
        <v>0</v>
      </c>
      <c r="Y428" s="354">
        <f>IF(ISNA(VLOOKUP(H428,'data putaway'!$A$1:$E$530,4,0)),0,VLOOKUP(H428,'data putaway'!$A$1:$E$530,4,0))</f>
        <v>0</v>
      </c>
      <c r="Z428" s="113">
        <f>IF(ISNA(VLOOKUP(H428,'data putaway'!$A$1:$E$530,5,0)),0,VLOOKUP(H428,'data putaway'!$A$1:$E$530,5,0))</f>
        <v>0</v>
      </c>
      <c r="AA428" s="354" t="b">
        <f t="shared" si="150"/>
        <v>0</v>
      </c>
      <c r="AB428" s="354" t="b">
        <f t="shared" si="151"/>
        <v>0</v>
      </c>
      <c r="AC428" s="356" t="str">
        <f t="shared" ca="1" si="152"/>
        <v>7 Month,  26 Days</v>
      </c>
      <c r="AD428" s="114" t="str">
        <f t="shared" ca="1" si="160"/>
        <v>3 Year, 3 Month, 19 Days</v>
      </c>
      <c r="AE428" s="114">
        <f t="shared" si="153"/>
        <v>1</v>
      </c>
      <c r="AF428" s="114">
        <f t="shared" si="154"/>
        <v>1</v>
      </c>
      <c r="AG428" s="354" t="str">
        <f t="shared" si="155"/>
        <v>CB24</v>
      </c>
      <c r="AH428" s="114">
        <f>IF(ISNA(VLOOKUP(L428,'MASTER DATA'!$A$1:$F$192,6,0)),0,VLOOKUP(L428,'MASTER DATA'!$A$1:$F$192,6,0))*AE428</f>
        <v>770</v>
      </c>
      <c r="AI428" s="354" t="str">
        <f>VLOOKUP($D428,'warehouse mapping'!$AN$7:$AO$17,2,0)</f>
        <v>Aktif</v>
      </c>
      <c r="AJ428" s="114">
        <f t="shared" si="156"/>
        <v>0</v>
      </c>
      <c r="AK428" s="354" t="str">
        <f t="shared" si="157"/>
        <v/>
      </c>
      <c r="AL428" s="354" t="s">
        <v>3205</v>
      </c>
      <c r="AM428" s="354">
        <f t="shared" si="158"/>
        <v>1</v>
      </c>
      <c r="AN428" s="354" t="b">
        <f t="shared" si="159"/>
        <v>1</v>
      </c>
    </row>
    <row r="429" spans="1:40" s="354" customFormat="1">
      <c r="A429" s="354" t="str">
        <f t="shared" si="139"/>
        <v>CB24C01550045080</v>
      </c>
      <c r="B429" s="354">
        <f t="shared" si="140"/>
        <v>0</v>
      </c>
      <c r="C429" s="354">
        <f t="shared" si="141"/>
        <v>0</v>
      </c>
      <c r="D429" s="354" t="str">
        <f t="shared" si="142"/>
        <v>CB</v>
      </c>
      <c r="E429" s="354" t="str">
        <f t="shared" si="143"/>
        <v>24</v>
      </c>
      <c r="F429" s="354" t="str">
        <f t="shared" si="144"/>
        <v>C</v>
      </c>
      <c r="G429" s="355" t="str">
        <f t="shared" si="145"/>
        <v>01</v>
      </c>
      <c r="H429" s="232" t="s">
        <v>776</v>
      </c>
      <c r="I429" s="232">
        <v>12676457</v>
      </c>
      <c r="J429" s="233">
        <v>46219</v>
      </c>
      <c r="K429" s="233">
        <v>47677</v>
      </c>
      <c r="L429" s="234">
        <v>550045080</v>
      </c>
      <c r="M429" s="232" t="str">
        <f>IF(ISNA(VLOOKUP(L429,'MASTER DATA'!$A$1:$B$192,2,0)),"",VLOOKUP(L429,'MASTER DATA'!$A$1:$B$192,2,0))</f>
        <v>Tellus S2 MX 68_1*209L_A227</v>
      </c>
      <c r="N429" s="232">
        <v>4</v>
      </c>
      <c r="O429" s="232">
        <f t="shared" si="146"/>
        <v>1</v>
      </c>
      <c r="P429" s="232">
        <f t="shared" si="147"/>
        <v>0</v>
      </c>
      <c r="Q429" s="232">
        <f>VLOOKUP(L429,'MASTER DATA'!$A$1:$E$192,5,0)</f>
        <v>4</v>
      </c>
      <c r="R429" s="234">
        <f>SUMIF('picking of the day'!$H$4:$H$358,WMS!H429&amp;WMS!L429,'picking of the day'!$E$4:$E$358)</f>
        <v>0</v>
      </c>
      <c r="U429" s="114">
        <f>IF(ISNA(VLOOKUP(H429,'data putaway'!$A$1:$E$530,3,0)),0,VLOOKUP(H429,'data putaway'!$A$1:$E$530,3,0))</f>
        <v>0</v>
      </c>
      <c r="V429" s="354">
        <f t="shared" si="148"/>
        <v>4</v>
      </c>
      <c r="W429" s="114">
        <f>IF(ISNA(VLOOKUP(H429,'data putaway'!$A$1:$E$530,2,0)),0,VLOOKUP(H429,'data putaway'!$A$1:$E$530,2,0))</f>
        <v>0</v>
      </c>
      <c r="X429" s="354" t="b">
        <f t="shared" si="149"/>
        <v>0</v>
      </c>
      <c r="Y429" s="354">
        <f>IF(ISNA(VLOOKUP(H429,'data putaway'!$A$1:$E$530,4,0)),0,VLOOKUP(H429,'data putaway'!$A$1:$E$530,4,0))</f>
        <v>0</v>
      </c>
      <c r="Z429" s="113">
        <f>IF(ISNA(VLOOKUP(H429,'data putaway'!$A$1:$E$530,5,0)),0,VLOOKUP(H429,'data putaway'!$A$1:$E$530,5,0))</f>
        <v>0</v>
      </c>
      <c r="AA429" s="354" t="b">
        <f t="shared" si="150"/>
        <v>0</v>
      </c>
      <c r="AB429" s="354" t="b">
        <f t="shared" si="151"/>
        <v>0</v>
      </c>
      <c r="AC429" s="356" t="str">
        <f t="shared" ca="1" si="152"/>
        <v>2 Month,  2 Days</v>
      </c>
      <c r="AD429" s="114" t="str">
        <f t="shared" ca="1" si="160"/>
        <v>3 Year, 9 Month, 25 Days</v>
      </c>
      <c r="AE429" s="114">
        <f t="shared" si="153"/>
        <v>4</v>
      </c>
      <c r="AF429" s="114">
        <f t="shared" si="154"/>
        <v>1</v>
      </c>
      <c r="AG429" s="354" t="str">
        <f t="shared" si="155"/>
        <v>CB24</v>
      </c>
      <c r="AH429" s="114">
        <f>IF(ISNA(VLOOKUP(L429,'MASTER DATA'!$A$1:$F$192,6,0)),0,VLOOKUP(L429,'MASTER DATA'!$A$1:$F$192,6,0))*AE429</f>
        <v>836</v>
      </c>
      <c r="AI429" s="354" t="str">
        <f>VLOOKUP($D429,'warehouse mapping'!$AN$7:$AO$17,2,0)</f>
        <v>Aktif</v>
      </c>
      <c r="AJ429" s="114">
        <f t="shared" si="156"/>
        <v>0</v>
      </c>
      <c r="AK429" s="354" t="str">
        <f t="shared" si="157"/>
        <v/>
      </c>
      <c r="AL429" s="354" t="s">
        <v>3206</v>
      </c>
      <c r="AM429" s="354">
        <f t="shared" si="158"/>
        <v>1</v>
      </c>
      <c r="AN429" s="354" t="b">
        <f t="shared" si="159"/>
        <v>1</v>
      </c>
    </row>
    <row r="430" spans="1:40" s="354" customFormat="1">
      <c r="A430" s="354" t="str">
        <f t="shared" si="139"/>
        <v>CB24C02550045080</v>
      </c>
      <c r="B430" s="354">
        <f t="shared" si="140"/>
        <v>0</v>
      </c>
      <c r="C430" s="354">
        <f t="shared" si="141"/>
        <v>0</v>
      </c>
      <c r="D430" s="354" t="str">
        <f t="shared" si="142"/>
        <v>CB</v>
      </c>
      <c r="E430" s="354" t="str">
        <f t="shared" si="143"/>
        <v>24</v>
      </c>
      <c r="F430" s="354" t="str">
        <f t="shared" si="144"/>
        <v>C</v>
      </c>
      <c r="G430" s="355" t="str">
        <f t="shared" si="145"/>
        <v>02</v>
      </c>
      <c r="H430" s="232" t="s">
        <v>777</v>
      </c>
      <c r="I430" s="232">
        <v>12676457</v>
      </c>
      <c r="J430" s="233">
        <v>46219</v>
      </c>
      <c r="K430" s="233">
        <v>47677</v>
      </c>
      <c r="L430" s="234">
        <v>550045080</v>
      </c>
      <c r="M430" s="232" t="str">
        <f>IF(ISNA(VLOOKUP(L430,'MASTER DATA'!$A$1:$B$192,2,0)),"",VLOOKUP(L430,'MASTER DATA'!$A$1:$B$192,2,0))</f>
        <v>Tellus S2 MX 68_1*209L_A227</v>
      </c>
      <c r="N430" s="232">
        <v>4</v>
      </c>
      <c r="O430" s="232">
        <f t="shared" si="146"/>
        <v>1</v>
      </c>
      <c r="P430" s="232">
        <f t="shared" si="147"/>
        <v>0</v>
      </c>
      <c r="Q430" s="232">
        <f>VLOOKUP(L430,'MASTER DATA'!$A$1:$E$192,5,0)</f>
        <v>4</v>
      </c>
      <c r="R430" s="234">
        <f>SUMIF('picking of the day'!$H$4:$H$358,WMS!H430&amp;WMS!L430,'picking of the day'!$E$4:$E$358)</f>
        <v>0</v>
      </c>
      <c r="U430" s="114">
        <f>IF(ISNA(VLOOKUP(H430,'data putaway'!$A$1:$E$530,3,0)),0,VLOOKUP(H430,'data putaway'!$A$1:$E$530,3,0))</f>
        <v>0</v>
      </c>
      <c r="V430" s="354">
        <f t="shared" si="148"/>
        <v>4</v>
      </c>
      <c r="W430" s="114">
        <f>IF(ISNA(VLOOKUP(H430,'data putaway'!$A$1:$E$530,2,0)),0,VLOOKUP(H430,'data putaway'!$A$1:$E$530,2,0))</f>
        <v>0</v>
      </c>
      <c r="X430" s="354" t="b">
        <f t="shared" si="149"/>
        <v>0</v>
      </c>
      <c r="Y430" s="354">
        <f>IF(ISNA(VLOOKUP(H430,'data putaway'!$A$1:$E$530,4,0)),0,VLOOKUP(H430,'data putaway'!$A$1:$E$530,4,0))</f>
        <v>0</v>
      </c>
      <c r="Z430" s="113">
        <f>IF(ISNA(VLOOKUP(H430,'data putaway'!$A$1:$E$530,5,0)),0,VLOOKUP(H430,'data putaway'!$A$1:$E$530,5,0))</f>
        <v>0</v>
      </c>
      <c r="AA430" s="354" t="b">
        <f t="shared" si="150"/>
        <v>0</v>
      </c>
      <c r="AB430" s="354" t="b">
        <f t="shared" si="151"/>
        <v>0</v>
      </c>
      <c r="AC430" s="356" t="str">
        <f t="shared" ca="1" si="152"/>
        <v>2 Month,  2 Days</v>
      </c>
      <c r="AD430" s="114" t="str">
        <f t="shared" ca="1" si="160"/>
        <v>3 Year, 9 Month, 25 Days</v>
      </c>
      <c r="AE430" s="114">
        <f t="shared" si="153"/>
        <v>4</v>
      </c>
      <c r="AF430" s="114">
        <f t="shared" si="154"/>
        <v>1</v>
      </c>
      <c r="AG430" s="354" t="str">
        <f t="shared" si="155"/>
        <v>CB24</v>
      </c>
      <c r="AH430" s="114">
        <f>IF(ISNA(VLOOKUP(L430,'MASTER DATA'!$A$1:$F$192,6,0)),0,VLOOKUP(L430,'MASTER DATA'!$A$1:$F$192,6,0))*AE430</f>
        <v>836</v>
      </c>
      <c r="AI430" s="354" t="str">
        <f>VLOOKUP($D430,'warehouse mapping'!$AN$7:$AO$17,2,0)</f>
        <v>Aktif</v>
      </c>
      <c r="AJ430" s="114">
        <f t="shared" si="156"/>
        <v>0</v>
      </c>
      <c r="AK430" s="354" t="str">
        <f t="shared" si="157"/>
        <v/>
      </c>
      <c r="AL430" s="354" t="s">
        <v>3206</v>
      </c>
      <c r="AM430" s="354">
        <f t="shared" si="158"/>
        <v>1</v>
      </c>
      <c r="AN430" s="354" t="b">
        <f t="shared" si="159"/>
        <v>1</v>
      </c>
    </row>
    <row r="431" spans="1:40" s="354" customFormat="1">
      <c r="A431" s="354" t="str">
        <f t="shared" si="139"/>
        <v>CB24D01550062461</v>
      </c>
      <c r="B431" s="354">
        <f t="shared" si="140"/>
        <v>0</v>
      </c>
      <c r="C431" s="354">
        <f t="shared" si="141"/>
        <v>0</v>
      </c>
      <c r="D431" s="354" t="str">
        <f t="shared" si="142"/>
        <v>CB</v>
      </c>
      <c r="E431" s="354" t="str">
        <f t="shared" si="143"/>
        <v>24</v>
      </c>
      <c r="F431" s="354" t="str">
        <f t="shared" si="144"/>
        <v>D</v>
      </c>
      <c r="G431" s="355" t="str">
        <f t="shared" si="145"/>
        <v>01</v>
      </c>
      <c r="H431" s="232" t="s">
        <v>778</v>
      </c>
      <c r="I431" s="232" t="s">
        <v>3505</v>
      </c>
      <c r="J431" s="233">
        <v>46268</v>
      </c>
      <c r="K431" s="233">
        <v>47719</v>
      </c>
      <c r="L431" s="234">
        <v>550062461</v>
      </c>
      <c r="M431" s="232" t="str">
        <f>IF(ISNA(VLOOKUP(L431,'MASTER DATA'!$A$1:$B$192,2,0)),"",VLOOKUP(L431,'MASTER DATA'!$A$1:$B$192,2,0))</f>
        <v>Advan4TAX710W40SNMA2_12*0.8L_A04W</v>
      </c>
      <c r="N431" s="232">
        <v>48</v>
      </c>
      <c r="O431" s="232">
        <f t="shared" si="146"/>
        <v>1</v>
      </c>
      <c r="P431" s="232">
        <f t="shared" si="147"/>
        <v>0</v>
      </c>
      <c r="Q431" s="232">
        <f>VLOOKUP(L431,'MASTER DATA'!$A$1:$E$192,5,0)</f>
        <v>48</v>
      </c>
      <c r="R431" s="234">
        <f>SUMIF('picking of the day'!$H$4:$H$358,WMS!H431&amp;WMS!L431,'picking of the day'!$E$4:$E$358)</f>
        <v>0</v>
      </c>
      <c r="U431" s="114">
        <f>IF(ISNA(VLOOKUP(H431,'data putaway'!$A$1:$E$530,3,0)),0,VLOOKUP(H431,'data putaway'!$A$1:$E$530,3,0))</f>
        <v>0</v>
      </c>
      <c r="V431" s="354">
        <f t="shared" si="148"/>
        <v>48</v>
      </c>
      <c r="W431" s="114">
        <f>IF(ISNA(VLOOKUP(H431,'data putaway'!$A$1:$E$530,2,0)),0,VLOOKUP(H431,'data putaway'!$A$1:$E$530,2,0))</f>
        <v>0</v>
      </c>
      <c r="X431" s="354" t="b">
        <f t="shared" si="149"/>
        <v>0</v>
      </c>
      <c r="Y431" s="354">
        <f>IF(ISNA(VLOOKUP(H431,'data putaway'!$A$1:$E$530,4,0)),0,VLOOKUP(H431,'data putaway'!$A$1:$E$530,4,0))</f>
        <v>0</v>
      </c>
      <c r="Z431" s="113">
        <f>IF(ISNA(VLOOKUP(H431,'data putaway'!$A$1:$E$530,5,0)),0,VLOOKUP(H431,'data putaway'!$A$1:$E$530,5,0))</f>
        <v>0</v>
      </c>
      <c r="AA431" s="354" t="b">
        <f t="shared" si="150"/>
        <v>0</v>
      </c>
      <c r="AB431" s="354" t="b">
        <f t="shared" si="151"/>
        <v>0</v>
      </c>
      <c r="AC431" s="356" t="str">
        <f t="shared" ca="1" si="152"/>
        <v>0 Month,  15 Days</v>
      </c>
      <c r="AD431" s="114" t="str">
        <f t="shared" ca="1" si="160"/>
        <v>3 Year, 11 Month, 6 Days</v>
      </c>
      <c r="AE431" s="114">
        <f t="shared" si="153"/>
        <v>48</v>
      </c>
      <c r="AF431" s="114">
        <f t="shared" si="154"/>
        <v>1</v>
      </c>
      <c r="AG431" s="354" t="str">
        <f t="shared" si="155"/>
        <v>CB24</v>
      </c>
      <c r="AH431" s="114">
        <f>IF(ISNA(VLOOKUP(L431,'MASTER DATA'!$A$1:$F$192,6,0)),0,VLOOKUP(L431,'MASTER DATA'!$A$1:$F$192,6,0))*AE431</f>
        <v>460.80000000000007</v>
      </c>
      <c r="AI431" s="354" t="str">
        <f>VLOOKUP($D431,'warehouse mapping'!$AN$7:$AO$17,2,0)</f>
        <v>Aktif</v>
      </c>
      <c r="AJ431" s="114">
        <f t="shared" si="156"/>
        <v>0</v>
      </c>
      <c r="AK431" s="354" t="str">
        <f t="shared" si="157"/>
        <v/>
      </c>
      <c r="AL431" s="354" t="s">
        <v>170</v>
      </c>
      <c r="AM431" s="354">
        <f t="shared" si="158"/>
        <v>1</v>
      </c>
      <c r="AN431" s="354" t="b">
        <f t="shared" si="159"/>
        <v>1</v>
      </c>
    </row>
    <row r="432" spans="1:40" s="354" customFormat="1">
      <c r="A432" s="354" t="str">
        <f t="shared" si="139"/>
        <v>CB24D02550062461</v>
      </c>
      <c r="B432" s="354">
        <f t="shared" si="140"/>
        <v>0</v>
      </c>
      <c r="C432" s="354">
        <f t="shared" si="141"/>
        <v>0</v>
      </c>
      <c r="D432" s="354" t="str">
        <f t="shared" si="142"/>
        <v>CB</v>
      </c>
      <c r="E432" s="354" t="str">
        <f t="shared" si="143"/>
        <v>24</v>
      </c>
      <c r="F432" s="354" t="str">
        <f t="shared" si="144"/>
        <v>D</v>
      </c>
      <c r="G432" s="355" t="str">
        <f t="shared" si="145"/>
        <v>02</v>
      </c>
      <c r="H432" s="232" t="s">
        <v>779</v>
      </c>
      <c r="I432" s="232" t="s">
        <v>3505</v>
      </c>
      <c r="J432" s="233">
        <v>46268</v>
      </c>
      <c r="K432" s="233">
        <v>47719</v>
      </c>
      <c r="L432" s="234">
        <v>550062461</v>
      </c>
      <c r="M432" s="232" t="str">
        <f>IF(ISNA(VLOOKUP(L432,'MASTER DATA'!$A$1:$B$192,2,0)),"",VLOOKUP(L432,'MASTER DATA'!$A$1:$B$192,2,0))</f>
        <v>Advan4TAX710W40SNMA2_12*0.8L_A04W</v>
      </c>
      <c r="N432" s="232">
        <v>48</v>
      </c>
      <c r="O432" s="232">
        <f t="shared" si="146"/>
        <v>1</v>
      </c>
      <c r="P432" s="232">
        <f t="shared" si="147"/>
        <v>0</v>
      </c>
      <c r="Q432" s="232">
        <f>VLOOKUP(L432,'MASTER DATA'!$A$1:$E$192,5,0)</f>
        <v>48</v>
      </c>
      <c r="R432" s="234">
        <f>SUMIF('picking of the day'!$H$4:$H$358,WMS!H432&amp;WMS!L432,'picking of the day'!$E$4:$E$358)</f>
        <v>0</v>
      </c>
      <c r="U432" s="114">
        <f>IF(ISNA(VLOOKUP(H432,'data putaway'!$A$1:$E$530,3,0)),0,VLOOKUP(H432,'data putaway'!$A$1:$E$530,3,0))</f>
        <v>0</v>
      </c>
      <c r="V432" s="354">
        <f t="shared" si="148"/>
        <v>48</v>
      </c>
      <c r="W432" s="114">
        <f>IF(ISNA(VLOOKUP(H432,'data putaway'!$A$1:$E$530,2,0)),0,VLOOKUP(H432,'data putaway'!$A$1:$E$530,2,0))</f>
        <v>0</v>
      </c>
      <c r="X432" s="354" t="b">
        <f t="shared" si="149"/>
        <v>0</v>
      </c>
      <c r="Y432" s="354">
        <f>IF(ISNA(VLOOKUP(H432,'data putaway'!$A$1:$E$530,4,0)),0,VLOOKUP(H432,'data putaway'!$A$1:$E$530,4,0))</f>
        <v>0</v>
      </c>
      <c r="Z432" s="113">
        <f>IF(ISNA(VLOOKUP(H432,'data putaway'!$A$1:$E$530,5,0)),0,VLOOKUP(H432,'data putaway'!$A$1:$E$530,5,0))</f>
        <v>0</v>
      </c>
      <c r="AA432" s="354" t="b">
        <f t="shared" si="150"/>
        <v>0</v>
      </c>
      <c r="AB432" s="354" t="b">
        <f t="shared" si="151"/>
        <v>0</v>
      </c>
      <c r="AC432" s="356" t="str">
        <f t="shared" ca="1" si="152"/>
        <v>0 Month,  15 Days</v>
      </c>
      <c r="AD432" s="114" t="str">
        <f t="shared" ca="1" si="160"/>
        <v>3 Year, 11 Month, 6 Days</v>
      </c>
      <c r="AE432" s="114">
        <f t="shared" si="153"/>
        <v>48</v>
      </c>
      <c r="AF432" s="114">
        <f t="shared" si="154"/>
        <v>1</v>
      </c>
      <c r="AG432" s="354" t="str">
        <f t="shared" si="155"/>
        <v>CB24</v>
      </c>
      <c r="AH432" s="114">
        <f>IF(ISNA(VLOOKUP(L432,'MASTER DATA'!$A$1:$F$192,6,0)),0,VLOOKUP(L432,'MASTER DATA'!$A$1:$F$192,6,0))*AE432</f>
        <v>460.80000000000007</v>
      </c>
      <c r="AI432" s="354" t="str">
        <f>VLOOKUP($D432,'warehouse mapping'!$AN$7:$AO$17,2,0)</f>
        <v>Aktif</v>
      </c>
      <c r="AJ432" s="114">
        <f t="shared" si="156"/>
        <v>0</v>
      </c>
      <c r="AK432" s="354" t="str">
        <f t="shared" si="157"/>
        <v/>
      </c>
      <c r="AL432" s="354" t="s">
        <v>170</v>
      </c>
      <c r="AM432" s="354">
        <f t="shared" si="158"/>
        <v>1</v>
      </c>
      <c r="AN432" s="354" t="b">
        <f t="shared" si="159"/>
        <v>1</v>
      </c>
    </row>
    <row r="433" spans="1:40" s="354" customFormat="1">
      <c r="A433" s="354" t="str">
        <f t="shared" si="139"/>
        <v>CB24E01550062461</v>
      </c>
      <c r="B433" s="354">
        <f t="shared" si="140"/>
        <v>0</v>
      </c>
      <c r="C433" s="354">
        <f t="shared" si="141"/>
        <v>0</v>
      </c>
      <c r="D433" s="354" t="str">
        <f t="shared" si="142"/>
        <v>CB</v>
      </c>
      <c r="E433" s="354" t="str">
        <f t="shared" si="143"/>
        <v>24</v>
      </c>
      <c r="F433" s="354" t="str">
        <f t="shared" si="144"/>
        <v>E</v>
      </c>
      <c r="G433" s="355" t="str">
        <f t="shared" si="145"/>
        <v>01</v>
      </c>
      <c r="H433" s="232" t="s">
        <v>780</v>
      </c>
      <c r="I433" s="232" t="s">
        <v>3505</v>
      </c>
      <c r="J433" s="233">
        <v>46268</v>
      </c>
      <c r="K433" s="233">
        <v>47719</v>
      </c>
      <c r="L433" s="234">
        <v>550062461</v>
      </c>
      <c r="M433" s="232" t="str">
        <f>IF(ISNA(VLOOKUP(L433,'MASTER DATA'!$A$1:$B$192,2,0)),"",VLOOKUP(L433,'MASTER DATA'!$A$1:$B$192,2,0))</f>
        <v>Advan4TAX710W40SNMA2_12*0.8L_A04W</v>
      </c>
      <c r="N433" s="232">
        <v>48</v>
      </c>
      <c r="O433" s="232">
        <f t="shared" si="146"/>
        <v>1</v>
      </c>
      <c r="P433" s="232">
        <f t="shared" si="147"/>
        <v>0</v>
      </c>
      <c r="Q433" s="232">
        <f>VLOOKUP(L433,'MASTER DATA'!$A$1:$E$192,5,0)</f>
        <v>48</v>
      </c>
      <c r="R433" s="234">
        <f>SUMIF('picking of the day'!$H$4:$H$358,WMS!H433&amp;WMS!L433,'picking of the day'!$E$4:$E$358)</f>
        <v>0</v>
      </c>
      <c r="U433" s="114">
        <f>IF(ISNA(VLOOKUP(H433,'data putaway'!$A$1:$E$530,3,0)),0,VLOOKUP(H433,'data putaway'!$A$1:$E$530,3,0))</f>
        <v>0</v>
      </c>
      <c r="V433" s="354">
        <f t="shared" si="148"/>
        <v>48</v>
      </c>
      <c r="W433" s="114">
        <f>IF(ISNA(VLOOKUP(H433,'data putaway'!$A$1:$E$530,2,0)),0,VLOOKUP(H433,'data putaway'!$A$1:$E$530,2,0))</f>
        <v>0</v>
      </c>
      <c r="X433" s="354" t="b">
        <f t="shared" si="149"/>
        <v>0</v>
      </c>
      <c r="Y433" s="354">
        <f>IF(ISNA(VLOOKUP(H433,'data putaway'!$A$1:$E$530,4,0)),0,VLOOKUP(H433,'data putaway'!$A$1:$E$530,4,0))</f>
        <v>0</v>
      </c>
      <c r="Z433" s="113">
        <f>IF(ISNA(VLOOKUP(H433,'data putaway'!$A$1:$E$530,5,0)),0,VLOOKUP(H433,'data putaway'!$A$1:$E$530,5,0))</f>
        <v>0</v>
      </c>
      <c r="AA433" s="354" t="b">
        <f t="shared" si="150"/>
        <v>0</v>
      </c>
      <c r="AB433" s="354" t="b">
        <f t="shared" si="151"/>
        <v>0</v>
      </c>
      <c r="AC433" s="356" t="str">
        <f t="shared" ca="1" si="152"/>
        <v>0 Month,  15 Days</v>
      </c>
      <c r="AD433" s="114" t="str">
        <f t="shared" ca="1" si="160"/>
        <v>3 Year, 11 Month, 6 Days</v>
      </c>
      <c r="AE433" s="114">
        <f t="shared" si="153"/>
        <v>48</v>
      </c>
      <c r="AF433" s="114">
        <f t="shared" si="154"/>
        <v>1</v>
      </c>
      <c r="AG433" s="354" t="str">
        <f t="shared" si="155"/>
        <v>CB24</v>
      </c>
      <c r="AH433" s="114">
        <f>IF(ISNA(VLOOKUP(L433,'MASTER DATA'!$A$1:$F$192,6,0)),0,VLOOKUP(L433,'MASTER DATA'!$A$1:$F$192,6,0))*AE433</f>
        <v>460.80000000000007</v>
      </c>
      <c r="AI433" s="354" t="str">
        <f>VLOOKUP($D433,'warehouse mapping'!$AN$7:$AO$17,2,0)</f>
        <v>Aktif</v>
      </c>
      <c r="AJ433" s="114">
        <f t="shared" si="156"/>
        <v>0</v>
      </c>
      <c r="AK433" s="354" t="str">
        <f t="shared" si="157"/>
        <v/>
      </c>
      <c r="AL433" s="354" t="s">
        <v>170</v>
      </c>
      <c r="AM433" s="354">
        <f t="shared" si="158"/>
        <v>1</v>
      </c>
      <c r="AN433" s="354" t="b">
        <f t="shared" si="159"/>
        <v>1</v>
      </c>
    </row>
    <row r="434" spans="1:40" s="354" customFormat="1">
      <c r="A434" s="354" t="str">
        <f t="shared" si="139"/>
        <v>CB24E02550062461</v>
      </c>
      <c r="B434" s="354">
        <f t="shared" si="140"/>
        <v>0</v>
      </c>
      <c r="C434" s="354">
        <f t="shared" si="141"/>
        <v>0</v>
      </c>
      <c r="D434" s="354" t="str">
        <f t="shared" si="142"/>
        <v>CB</v>
      </c>
      <c r="E434" s="354" t="str">
        <f t="shared" si="143"/>
        <v>24</v>
      </c>
      <c r="F434" s="354" t="str">
        <f t="shared" si="144"/>
        <v>E</v>
      </c>
      <c r="G434" s="355" t="str">
        <f t="shared" si="145"/>
        <v>02</v>
      </c>
      <c r="H434" s="232" t="s">
        <v>781</v>
      </c>
      <c r="I434" s="232" t="s">
        <v>3505</v>
      </c>
      <c r="J434" s="233">
        <v>46268</v>
      </c>
      <c r="K434" s="233">
        <v>47719</v>
      </c>
      <c r="L434" s="234">
        <v>550062461</v>
      </c>
      <c r="M434" s="232" t="str">
        <f>IF(ISNA(VLOOKUP(L434,'MASTER DATA'!$A$1:$B$192,2,0)),"",VLOOKUP(L434,'MASTER DATA'!$A$1:$B$192,2,0))</f>
        <v>Advan4TAX710W40SNMA2_12*0.8L_A04W</v>
      </c>
      <c r="N434" s="232">
        <v>48</v>
      </c>
      <c r="O434" s="232">
        <f t="shared" si="146"/>
        <v>1</v>
      </c>
      <c r="P434" s="232">
        <f t="shared" si="147"/>
        <v>0</v>
      </c>
      <c r="Q434" s="232">
        <f>VLOOKUP(L434,'MASTER DATA'!$A$1:$E$192,5,0)</f>
        <v>48</v>
      </c>
      <c r="R434" s="234">
        <f>SUMIF('picking of the day'!$H$4:$H$358,WMS!H434&amp;WMS!L434,'picking of the day'!$E$4:$E$358)</f>
        <v>0</v>
      </c>
      <c r="U434" s="114">
        <f>IF(ISNA(VLOOKUP(H434,'data putaway'!$A$1:$E$530,3,0)),0,VLOOKUP(H434,'data putaway'!$A$1:$E$530,3,0))</f>
        <v>0</v>
      </c>
      <c r="V434" s="354">
        <f t="shared" si="148"/>
        <v>48</v>
      </c>
      <c r="W434" s="114">
        <f>IF(ISNA(VLOOKUP(H434,'data putaway'!$A$1:$E$530,2,0)),0,VLOOKUP(H434,'data putaway'!$A$1:$E$530,2,0))</f>
        <v>0</v>
      </c>
      <c r="X434" s="354" t="b">
        <f t="shared" si="149"/>
        <v>0</v>
      </c>
      <c r="Y434" s="354">
        <f>IF(ISNA(VLOOKUP(H434,'data putaway'!$A$1:$E$530,4,0)),0,VLOOKUP(H434,'data putaway'!$A$1:$E$530,4,0))</f>
        <v>0</v>
      </c>
      <c r="Z434" s="113">
        <f>IF(ISNA(VLOOKUP(H434,'data putaway'!$A$1:$E$530,5,0)),0,VLOOKUP(H434,'data putaway'!$A$1:$E$530,5,0))</f>
        <v>0</v>
      </c>
      <c r="AA434" s="354" t="b">
        <f t="shared" si="150"/>
        <v>0</v>
      </c>
      <c r="AB434" s="354" t="b">
        <f t="shared" si="151"/>
        <v>0</v>
      </c>
      <c r="AC434" s="356" t="str">
        <f t="shared" ca="1" si="152"/>
        <v>0 Month,  15 Days</v>
      </c>
      <c r="AD434" s="114" t="str">
        <f t="shared" ca="1" si="160"/>
        <v>3 Year, 11 Month, 6 Days</v>
      </c>
      <c r="AE434" s="114">
        <f t="shared" si="153"/>
        <v>48</v>
      </c>
      <c r="AF434" s="114">
        <f t="shared" si="154"/>
        <v>1</v>
      </c>
      <c r="AG434" s="354" t="str">
        <f t="shared" si="155"/>
        <v>CB24</v>
      </c>
      <c r="AH434" s="114">
        <f>IF(ISNA(VLOOKUP(L434,'MASTER DATA'!$A$1:$F$192,6,0)),0,VLOOKUP(L434,'MASTER DATA'!$A$1:$F$192,6,0))*AE434</f>
        <v>460.80000000000007</v>
      </c>
      <c r="AI434" s="354" t="str">
        <f>VLOOKUP($D434,'warehouse mapping'!$AN$7:$AO$17,2,0)</f>
        <v>Aktif</v>
      </c>
      <c r="AJ434" s="114">
        <f t="shared" si="156"/>
        <v>0</v>
      </c>
      <c r="AK434" s="354" t="str">
        <f t="shared" si="157"/>
        <v/>
      </c>
      <c r="AL434" s="354" t="s">
        <v>170</v>
      </c>
      <c r="AM434" s="354">
        <f t="shared" si="158"/>
        <v>1</v>
      </c>
      <c r="AN434" s="354" t="b">
        <f t="shared" si="159"/>
        <v>1</v>
      </c>
    </row>
    <row r="435" spans="1:40" s="354" customFormat="1">
      <c r="A435" s="354" t="str">
        <f t="shared" si="139"/>
        <v>CB25A01550047276</v>
      </c>
      <c r="B435" s="354">
        <f t="shared" si="140"/>
        <v>0</v>
      </c>
      <c r="C435" s="354">
        <f t="shared" si="141"/>
        <v>0</v>
      </c>
      <c r="D435" s="354" t="str">
        <f t="shared" si="142"/>
        <v>CB</v>
      </c>
      <c r="E435" s="354" t="str">
        <f t="shared" si="143"/>
        <v>25</v>
      </c>
      <c r="F435" s="354" t="str">
        <f t="shared" si="144"/>
        <v>A</v>
      </c>
      <c r="G435" s="355" t="str">
        <f t="shared" si="145"/>
        <v>01</v>
      </c>
      <c r="H435" s="232" t="s">
        <v>782</v>
      </c>
      <c r="I435" s="232" t="s">
        <v>3279</v>
      </c>
      <c r="J435" s="362">
        <v>46258</v>
      </c>
      <c r="K435" s="362">
        <v>47692</v>
      </c>
      <c r="L435" s="234">
        <v>550047276</v>
      </c>
      <c r="M435" s="232" t="str">
        <f>IF(ISNA(VLOOKUP(L435,'MASTER DATA'!$A$1:$B$192,2,0)),"",VLOOKUP(L435,'MASTER DATA'!$A$1:$B$192,2,0))</f>
        <v>Omala S4 GXV 320_1*1000L_A227</v>
      </c>
      <c r="N435" s="232">
        <v>0</v>
      </c>
      <c r="O435" s="232">
        <f t="shared" si="146"/>
        <v>0</v>
      </c>
      <c r="P435" s="232">
        <f t="shared" si="147"/>
        <v>0</v>
      </c>
      <c r="Q435" s="232">
        <f>VLOOKUP(L435,'MASTER DATA'!$A$1:$E$192,5,0)</f>
        <v>1</v>
      </c>
      <c r="R435" s="234">
        <f>SUMIF('picking of the day'!$H$4:$H$358,WMS!H435&amp;WMS!L435,'picking of the day'!$E$4:$E$358)</f>
        <v>0</v>
      </c>
      <c r="U435" s="114">
        <f>IF(ISNA(VLOOKUP(H435,'data putaway'!$A$1:$E$530,3,0)),0,VLOOKUP(H435,'data putaway'!$A$1:$E$530,3,0))</f>
        <v>0</v>
      </c>
      <c r="V435" s="354">
        <f t="shared" si="148"/>
        <v>0</v>
      </c>
      <c r="W435" s="114">
        <f>IF(ISNA(VLOOKUP(H435,'data putaway'!$A$1:$E$530,2,0)),0,VLOOKUP(H435,'data putaway'!$A$1:$E$530,2,0))</f>
        <v>0</v>
      </c>
      <c r="X435" s="354" t="b">
        <f t="shared" si="149"/>
        <v>0</v>
      </c>
      <c r="Y435" s="354">
        <f>IF(ISNA(VLOOKUP(H435,'data putaway'!$A$1:$E$530,4,0)),0,VLOOKUP(H435,'data putaway'!$A$1:$E$530,4,0))</f>
        <v>0</v>
      </c>
      <c r="Z435" s="113">
        <f>IF(ISNA(VLOOKUP(H435,'data putaway'!$A$1:$E$530,5,0)),0,VLOOKUP(H435,'data putaway'!$A$1:$E$530,5,0))</f>
        <v>0</v>
      </c>
      <c r="AA435" s="354" t="b">
        <f t="shared" si="150"/>
        <v>0</v>
      </c>
      <c r="AB435" s="354" t="b">
        <f t="shared" si="151"/>
        <v>0</v>
      </c>
      <c r="AC435" s="356" t="str">
        <f t="shared" ca="1" si="152"/>
        <v>0 Month,  25 Days</v>
      </c>
      <c r="AD435" s="114" t="str">
        <f t="shared" ca="1" si="160"/>
        <v>3 Year, 10 Month, 10 Days</v>
      </c>
      <c r="AE435" s="114">
        <f t="shared" si="153"/>
        <v>0</v>
      </c>
      <c r="AF435" s="114">
        <f t="shared" si="154"/>
        <v>0</v>
      </c>
      <c r="AG435" s="354" t="str">
        <f t="shared" si="155"/>
        <v>CB25</v>
      </c>
      <c r="AH435" s="114">
        <f>IF(ISNA(VLOOKUP(L435,'MASTER DATA'!$A$1:$F$192,6,0)),0,VLOOKUP(L435,'MASTER DATA'!$A$1:$F$192,6,0))*AE435</f>
        <v>0</v>
      </c>
      <c r="AI435" s="354" t="str">
        <f>VLOOKUP($D435,'warehouse mapping'!$AN$7:$AO$17,2,0)</f>
        <v>Aktif</v>
      </c>
      <c r="AJ435" s="114">
        <f t="shared" si="156"/>
        <v>1</v>
      </c>
      <c r="AK435" s="354" t="str">
        <f t="shared" si="157"/>
        <v>CB</v>
      </c>
      <c r="AL435" s="354" t="s">
        <v>170</v>
      </c>
      <c r="AM435" s="354">
        <f t="shared" si="158"/>
        <v>1</v>
      </c>
      <c r="AN435" s="354" t="b">
        <f t="shared" si="159"/>
        <v>1</v>
      </c>
    </row>
    <row r="436" spans="1:40" s="354" customFormat="1">
      <c r="A436" s="354" t="str">
        <f t="shared" si="139"/>
        <v>CB25A02550070615</v>
      </c>
      <c r="B436" s="354">
        <f t="shared" si="140"/>
        <v>0</v>
      </c>
      <c r="C436" s="354">
        <f t="shared" si="141"/>
        <v>0</v>
      </c>
      <c r="D436" s="354" t="str">
        <f t="shared" si="142"/>
        <v>CB</v>
      </c>
      <c r="E436" s="354" t="str">
        <f t="shared" si="143"/>
        <v>25</v>
      </c>
      <c r="F436" s="354" t="str">
        <f t="shared" si="144"/>
        <v>A</v>
      </c>
      <c r="G436" s="355" t="str">
        <f t="shared" si="145"/>
        <v>02</v>
      </c>
      <c r="H436" s="232" t="s">
        <v>783</v>
      </c>
      <c r="I436" s="232" t="s">
        <v>817</v>
      </c>
      <c r="J436" s="233">
        <v>46149</v>
      </c>
      <c r="K436" s="233">
        <v>47595</v>
      </c>
      <c r="L436" s="234">
        <v>550070615</v>
      </c>
      <c r="M436" s="232" t="str">
        <f>IF(ISNA(VLOOKUP(L436,'MASTER DATA'!$A$1:$B$192,2,0)),"",VLOOKUP(L436,'MASTER DATA'!$A$1:$B$192,2,0))</f>
        <v>HlxHX610W40SP_4*4L_A734</v>
      </c>
      <c r="N436" s="234">
        <v>0</v>
      </c>
      <c r="O436" s="232">
        <f t="shared" si="146"/>
        <v>0</v>
      </c>
      <c r="P436" s="232">
        <f t="shared" si="147"/>
        <v>0</v>
      </c>
      <c r="Q436" s="232">
        <f>VLOOKUP(L436,'MASTER DATA'!$A$1:$E$192,5,0)</f>
        <v>36</v>
      </c>
      <c r="R436" s="234">
        <f>SUMIF('picking of the day'!$H$4:$H$358,WMS!H436&amp;WMS!L436,'picking of the day'!$E$4:$E$358)</f>
        <v>0</v>
      </c>
      <c r="U436" s="114">
        <f>IF(ISNA(VLOOKUP(H436,'data putaway'!$A$1:$E$530,3,0)),0,VLOOKUP(H436,'data putaway'!$A$1:$E$530,3,0))</f>
        <v>0</v>
      </c>
      <c r="V436" s="354">
        <f t="shared" si="148"/>
        <v>0</v>
      </c>
      <c r="W436" s="114">
        <f>IF(ISNA(VLOOKUP(H436,'data putaway'!$A$1:$E$530,2,0)),0,VLOOKUP(H436,'data putaway'!$A$1:$E$530,2,0))</f>
        <v>0</v>
      </c>
      <c r="X436" s="354" t="b">
        <f t="shared" si="149"/>
        <v>0</v>
      </c>
      <c r="Y436" s="354">
        <f>IF(ISNA(VLOOKUP(H436,'data putaway'!$A$1:$E$530,4,0)),0,VLOOKUP(H436,'data putaway'!$A$1:$E$530,4,0))</f>
        <v>0</v>
      </c>
      <c r="Z436" s="113">
        <f>IF(ISNA(VLOOKUP(H436,'data putaway'!$A$1:$E$530,5,0)),0,VLOOKUP(H436,'data putaway'!$A$1:$E$530,5,0))</f>
        <v>0</v>
      </c>
      <c r="AA436" s="354" t="b">
        <f t="shared" si="150"/>
        <v>0</v>
      </c>
      <c r="AB436" s="354" t="b">
        <f t="shared" si="151"/>
        <v>0</v>
      </c>
      <c r="AC436" s="356" t="str">
        <f t="shared" ca="1" si="152"/>
        <v>4 Month,  11 Days</v>
      </c>
      <c r="AD436" s="114" t="str">
        <f t="shared" ca="1" si="160"/>
        <v>3 Year, 7 Month, 4 Days</v>
      </c>
      <c r="AE436" s="114">
        <f t="shared" si="153"/>
        <v>0</v>
      </c>
      <c r="AF436" s="114">
        <f t="shared" si="154"/>
        <v>0</v>
      </c>
      <c r="AG436" s="354" t="str">
        <f t="shared" si="155"/>
        <v>CB25</v>
      </c>
      <c r="AH436" s="114">
        <f>IF(ISNA(VLOOKUP(L436,'MASTER DATA'!$A$1:$F$192,6,0)),0,VLOOKUP(L436,'MASTER DATA'!$A$1:$F$192,6,0))*AE436</f>
        <v>0</v>
      </c>
      <c r="AI436" s="354" t="str">
        <f>VLOOKUP($D436,'warehouse mapping'!$AN$7:$AO$17,2,0)</f>
        <v>Aktif</v>
      </c>
      <c r="AJ436" s="114">
        <f t="shared" si="156"/>
        <v>1</v>
      </c>
      <c r="AK436" s="354" t="str">
        <f t="shared" si="157"/>
        <v>CB</v>
      </c>
      <c r="AL436" s="354" t="s">
        <v>170</v>
      </c>
      <c r="AM436" s="354">
        <f t="shared" si="158"/>
        <v>1</v>
      </c>
      <c r="AN436" s="354" t="b">
        <f t="shared" si="159"/>
        <v>1</v>
      </c>
    </row>
    <row r="437" spans="1:40" s="354" customFormat="1">
      <c r="A437" s="354" t="str">
        <f t="shared" si="139"/>
        <v>CB25B01550062285</v>
      </c>
      <c r="B437" s="354">
        <f t="shared" si="140"/>
        <v>0</v>
      </c>
      <c r="C437" s="354">
        <f t="shared" si="141"/>
        <v>0</v>
      </c>
      <c r="D437" s="354" t="str">
        <f t="shared" si="142"/>
        <v>CB</v>
      </c>
      <c r="E437" s="354" t="str">
        <f t="shared" si="143"/>
        <v>25</v>
      </c>
      <c r="F437" s="354" t="str">
        <f t="shared" si="144"/>
        <v>B</v>
      </c>
      <c r="G437" s="355" t="str">
        <f t="shared" si="145"/>
        <v>01</v>
      </c>
      <c r="H437" s="232" t="s">
        <v>784</v>
      </c>
      <c r="I437" s="232" t="s">
        <v>3065</v>
      </c>
      <c r="J437" s="233">
        <v>46045</v>
      </c>
      <c r="K437" s="233">
        <v>47489</v>
      </c>
      <c r="L437" s="234">
        <v>550062285</v>
      </c>
      <c r="M437" s="232" t="str">
        <f>IF(ISNA(VLOOKUP(L437,'MASTER DATA'!$A$1:$B$192,2,0)),"",VLOOKUP(L437,'MASTER DATA'!$A$1:$B$192,2,0))</f>
        <v>Gadus S3 V460DM 2_1*770kg_A227</v>
      </c>
      <c r="N437" s="232">
        <v>1</v>
      </c>
      <c r="O437" s="232">
        <f t="shared" si="146"/>
        <v>1</v>
      </c>
      <c r="P437" s="232">
        <f t="shared" si="147"/>
        <v>0</v>
      </c>
      <c r="Q437" s="232">
        <f>VLOOKUP(L437,'MASTER DATA'!$A$1:$E$192,5,0)</f>
        <v>1</v>
      </c>
      <c r="R437" s="234">
        <f>SUMIF('picking of the day'!$H$4:$H$358,WMS!H437&amp;WMS!L437,'picking of the day'!$E$4:$E$358)</f>
        <v>0</v>
      </c>
      <c r="U437" s="114">
        <f>IF(ISNA(VLOOKUP(H437,'data putaway'!$A$1:$E$530,3,0)),0,VLOOKUP(H437,'data putaway'!$A$1:$E$530,3,0))</f>
        <v>0</v>
      </c>
      <c r="V437" s="354">
        <f t="shared" si="148"/>
        <v>1</v>
      </c>
      <c r="W437" s="114">
        <f>IF(ISNA(VLOOKUP(H437,'data putaway'!$A$1:$E$530,2,0)),0,VLOOKUP(H437,'data putaway'!$A$1:$E$530,2,0))</f>
        <v>0</v>
      </c>
      <c r="X437" s="354" t="b">
        <f t="shared" si="149"/>
        <v>0</v>
      </c>
      <c r="Y437" s="354">
        <f>IF(ISNA(VLOOKUP(H437,'data putaway'!$A$1:$E$530,4,0)),0,VLOOKUP(H437,'data putaway'!$A$1:$E$530,4,0))</f>
        <v>0</v>
      </c>
      <c r="Z437" s="113">
        <f>IF(ISNA(VLOOKUP(H437,'data putaway'!$A$1:$E$530,5,0)),0,VLOOKUP(H437,'data putaway'!$A$1:$E$530,5,0))</f>
        <v>0</v>
      </c>
      <c r="AA437" s="354" t="b">
        <f t="shared" si="150"/>
        <v>0</v>
      </c>
      <c r="AB437" s="354" t="b">
        <f t="shared" si="151"/>
        <v>0</v>
      </c>
      <c r="AC437" s="356" t="str">
        <f t="shared" ca="1" si="152"/>
        <v>7 Month,  26 Days</v>
      </c>
      <c r="AD437" s="114" t="str">
        <f t="shared" ca="1" si="160"/>
        <v>3 Year, 3 Month, 19 Days</v>
      </c>
      <c r="AE437" s="114">
        <f t="shared" si="153"/>
        <v>1</v>
      </c>
      <c r="AF437" s="114">
        <f t="shared" si="154"/>
        <v>1</v>
      </c>
      <c r="AG437" s="354" t="str">
        <f t="shared" si="155"/>
        <v>CB25</v>
      </c>
      <c r="AH437" s="114">
        <f>IF(ISNA(VLOOKUP(L437,'MASTER DATA'!$A$1:$F$192,6,0)),0,VLOOKUP(L437,'MASTER DATA'!$A$1:$F$192,6,0))*AE437</f>
        <v>770</v>
      </c>
      <c r="AI437" s="354" t="str">
        <f>VLOOKUP($D437,'warehouse mapping'!$AN$7:$AO$17,2,0)</f>
        <v>Aktif</v>
      </c>
      <c r="AJ437" s="114">
        <f t="shared" si="156"/>
        <v>0</v>
      </c>
      <c r="AK437" s="354" t="str">
        <f t="shared" si="157"/>
        <v/>
      </c>
      <c r="AL437" s="354" t="s">
        <v>3205</v>
      </c>
      <c r="AM437" s="354">
        <f t="shared" si="158"/>
        <v>1</v>
      </c>
      <c r="AN437" s="354" t="b">
        <f t="shared" si="159"/>
        <v>1</v>
      </c>
    </row>
    <row r="438" spans="1:40" s="354" customFormat="1">
      <c r="A438" s="354" t="str">
        <f t="shared" si="139"/>
        <v>CB25B02550062285</v>
      </c>
      <c r="B438" s="354">
        <f t="shared" si="140"/>
        <v>0</v>
      </c>
      <c r="C438" s="354">
        <f t="shared" si="141"/>
        <v>0</v>
      </c>
      <c r="D438" s="354" t="str">
        <f t="shared" si="142"/>
        <v>CB</v>
      </c>
      <c r="E438" s="354" t="str">
        <f t="shared" si="143"/>
        <v>25</v>
      </c>
      <c r="F438" s="354" t="str">
        <f t="shared" si="144"/>
        <v>B</v>
      </c>
      <c r="G438" s="355" t="str">
        <f t="shared" si="145"/>
        <v>02</v>
      </c>
      <c r="H438" s="232" t="s">
        <v>785</v>
      </c>
      <c r="I438" s="232" t="s">
        <v>3065</v>
      </c>
      <c r="J438" s="233">
        <v>46045</v>
      </c>
      <c r="K438" s="233">
        <v>47489</v>
      </c>
      <c r="L438" s="234">
        <v>550062285</v>
      </c>
      <c r="M438" s="232" t="str">
        <f>IF(ISNA(VLOOKUP(L438,'MASTER DATA'!$A$1:$B$192,2,0)),"",VLOOKUP(L438,'MASTER DATA'!$A$1:$B$192,2,0))</f>
        <v>Gadus S3 V460DM 2_1*770kg_A227</v>
      </c>
      <c r="N438" s="232">
        <v>1</v>
      </c>
      <c r="O438" s="232">
        <f t="shared" si="146"/>
        <v>1</v>
      </c>
      <c r="P438" s="232">
        <f t="shared" si="147"/>
        <v>0</v>
      </c>
      <c r="Q438" s="232">
        <f>VLOOKUP(L438,'MASTER DATA'!$A$1:$E$192,5,0)</f>
        <v>1</v>
      </c>
      <c r="R438" s="234">
        <f>SUMIF('picking of the day'!$H$4:$H$358,WMS!H438&amp;WMS!L438,'picking of the day'!$E$4:$E$358)</f>
        <v>0</v>
      </c>
      <c r="U438" s="114">
        <f>IF(ISNA(VLOOKUP(H438,'data putaway'!$A$1:$E$530,3,0)),0,VLOOKUP(H438,'data putaway'!$A$1:$E$530,3,0))</f>
        <v>0</v>
      </c>
      <c r="V438" s="354">
        <f t="shared" si="148"/>
        <v>1</v>
      </c>
      <c r="W438" s="114">
        <f>IF(ISNA(VLOOKUP(H438,'data putaway'!$A$1:$E$530,2,0)),0,VLOOKUP(H438,'data putaway'!$A$1:$E$530,2,0))</f>
        <v>0</v>
      </c>
      <c r="X438" s="354" t="b">
        <f t="shared" si="149"/>
        <v>0</v>
      </c>
      <c r="Y438" s="354">
        <f>IF(ISNA(VLOOKUP(H438,'data putaway'!$A$1:$E$530,4,0)),0,VLOOKUP(H438,'data putaway'!$A$1:$E$530,4,0))</f>
        <v>0</v>
      </c>
      <c r="Z438" s="113">
        <f>IF(ISNA(VLOOKUP(H438,'data putaway'!$A$1:$E$530,5,0)),0,VLOOKUP(H438,'data putaway'!$A$1:$E$530,5,0))</f>
        <v>0</v>
      </c>
      <c r="AA438" s="354" t="b">
        <f t="shared" si="150"/>
        <v>0</v>
      </c>
      <c r="AB438" s="354" t="b">
        <f t="shared" si="151"/>
        <v>0</v>
      </c>
      <c r="AC438" s="356" t="str">
        <f t="shared" ca="1" si="152"/>
        <v>7 Month,  26 Days</v>
      </c>
      <c r="AD438" s="114" t="str">
        <f t="shared" ca="1" si="160"/>
        <v>3 Year, 3 Month, 19 Days</v>
      </c>
      <c r="AE438" s="114">
        <f t="shared" si="153"/>
        <v>1</v>
      </c>
      <c r="AF438" s="114">
        <f t="shared" si="154"/>
        <v>1</v>
      </c>
      <c r="AG438" s="354" t="str">
        <f t="shared" si="155"/>
        <v>CB25</v>
      </c>
      <c r="AH438" s="114">
        <f>IF(ISNA(VLOOKUP(L438,'MASTER DATA'!$A$1:$F$192,6,0)),0,VLOOKUP(L438,'MASTER DATA'!$A$1:$F$192,6,0))*AE438</f>
        <v>770</v>
      </c>
      <c r="AI438" s="354" t="str">
        <f>VLOOKUP($D438,'warehouse mapping'!$AN$7:$AO$17,2,0)</f>
        <v>Aktif</v>
      </c>
      <c r="AJ438" s="114">
        <f t="shared" si="156"/>
        <v>0</v>
      </c>
      <c r="AK438" s="354" t="str">
        <f t="shared" si="157"/>
        <v/>
      </c>
      <c r="AL438" s="354" t="s">
        <v>3205</v>
      </c>
      <c r="AM438" s="354">
        <f t="shared" si="158"/>
        <v>1</v>
      </c>
      <c r="AN438" s="354" t="b">
        <f t="shared" si="159"/>
        <v>1</v>
      </c>
    </row>
    <row r="439" spans="1:40" s="354" customFormat="1">
      <c r="A439" s="354" t="str">
        <f t="shared" si="139"/>
        <v>CB25C01550045080</v>
      </c>
      <c r="B439" s="354">
        <f t="shared" si="140"/>
        <v>0</v>
      </c>
      <c r="C439" s="354">
        <f t="shared" si="141"/>
        <v>0</v>
      </c>
      <c r="D439" s="354" t="str">
        <f t="shared" si="142"/>
        <v>CB</v>
      </c>
      <c r="E439" s="354" t="str">
        <f t="shared" si="143"/>
        <v>25</v>
      </c>
      <c r="F439" s="354" t="str">
        <f t="shared" si="144"/>
        <v>C</v>
      </c>
      <c r="G439" s="355" t="str">
        <f t="shared" si="145"/>
        <v>01</v>
      </c>
      <c r="H439" s="232" t="s">
        <v>786</v>
      </c>
      <c r="I439" s="232">
        <v>12676457</v>
      </c>
      <c r="J439" s="233">
        <v>46219</v>
      </c>
      <c r="K439" s="233">
        <v>47677</v>
      </c>
      <c r="L439" s="234">
        <v>550045080</v>
      </c>
      <c r="M439" s="232" t="str">
        <f>IF(ISNA(VLOOKUP(L439,'MASTER DATA'!$A$1:$B$192,2,0)),"",VLOOKUP(L439,'MASTER DATA'!$A$1:$B$192,2,0))</f>
        <v>Tellus S2 MX 68_1*209L_A227</v>
      </c>
      <c r="N439" s="232">
        <v>4</v>
      </c>
      <c r="O439" s="232">
        <f t="shared" si="146"/>
        <v>1</v>
      </c>
      <c r="P439" s="232">
        <f t="shared" si="147"/>
        <v>0</v>
      </c>
      <c r="Q439" s="232">
        <f>VLOOKUP(L439,'MASTER DATA'!$A$1:$E$192,5,0)</f>
        <v>4</v>
      </c>
      <c r="R439" s="234">
        <f>SUMIF('picking of the day'!$H$4:$H$358,WMS!H439&amp;WMS!L439,'picking of the day'!$E$4:$E$358)</f>
        <v>0</v>
      </c>
      <c r="U439" s="114">
        <f>IF(ISNA(VLOOKUP(H439,'data putaway'!$A$1:$E$530,3,0)),0,VLOOKUP(H439,'data putaway'!$A$1:$E$530,3,0))</f>
        <v>0</v>
      </c>
      <c r="V439" s="354">
        <f t="shared" si="148"/>
        <v>4</v>
      </c>
      <c r="W439" s="114">
        <f>IF(ISNA(VLOOKUP(H439,'data putaway'!$A$1:$E$530,2,0)),0,VLOOKUP(H439,'data putaway'!$A$1:$E$530,2,0))</f>
        <v>0</v>
      </c>
      <c r="X439" s="354" t="b">
        <f t="shared" si="149"/>
        <v>0</v>
      </c>
      <c r="Y439" s="354">
        <f>IF(ISNA(VLOOKUP(H439,'data putaway'!$A$1:$E$530,4,0)),0,VLOOKUP(H439,'data putaway'!$A$1:$E$530,4,0))</f>
        <v>0</v>
      </c>
      <c r="Z439" s="113">
        <f>IF(ISNA(VLOOKUP(H439,'data putaway'!$A$1:$E$530,5,0)),0,VLOOKUP(H439,'data putaway'!$A$1:$E$530,5,0))</f>
        <v>0</v>
      </c>
      <c r="AA439" s="354" t="b">
        <f t="shared" si="150"/>
        <v>0</v>
      </c>
      <c r="AB439" s="354" t="b">
        <f t="shared" si="151"/>
        <v>0</v>
      </c>
      <c r="AC439" s="356" t="str">
        <f t="shared" ca="1" si="152"/>
        <v>2 Month,  2 Days</v>
      </c>
      <c r="AD439" s="114" t="str">
        <f t="shared" ca="1" si="160"/>
        <v>3 Year, 9 Month, 25 Days</v>
      </c>
      <c r="AE439" s="114">
        <f t="shared" si="153"/>
        <v>4</v>
      </c>
      <c r="AF439" s="114">
        <f t="shared" si="154"/>
        <v>1</v>
      </c>
      <c r="AG439" s="354" t="str">
        <f t="shared" si="155"/>
        <v>CB25</v>
      </c>
      <c r="AH439" s="114">
        <f>IF(ISNA(VLOOKUP(L439,'MASTER DATA'!$A$1:$F$192,6,0)),0,VLOOKUP(L439,'MASTER DATA'!$A$1:$F$192,6,0))*AE439</f>
        <v>836</v>
      </c>
      <c r="AI439" s="354" t="str">
        <f>VLOOKUP($D439,'warehouse mapping'!$AN$7:$AO$17,2,0)</f>
        <v>Aktif</v>
      </c>
      <c r="AJ439" s="114">
        <f t="shared" si="156"/>
        <v>0</v>
      </c>
      <c r="AK439" s="354" t="str">
        <f t="shared" si="157"/>
        <v/>
      </c>
      <c r="AL439" s="354" t="s">
        <v>3206</v>
      </c>
      <c r="AM439" s="354">
        <f t="shared" si="158"/>
        <v>1</v>
      </c>
      <c r="AN439" s="354" t="b">
        <f t="shared" si="159"/>
        <v>1</v>
      </c>
    </row>
    <row r="440" spans="1:40" s="354" customFormat="1">
      <c r="A440" s="354" t="str">
        <f t="shared" si="139"/>
        <v>CB25C02550044360</v>
      </c>
      <c r="B440" s="354">
        <f t="shared" si="140"/>
        <v>0</v>
      </c>
      <c r="C440" s="354">
        <f t="shared" si="141"/>
        <v>0</v>
      </c>
      <c r="D440" s="354" t="str">
        <f t="shared" si="142"/>
        <v>CB</v>
      </c>
      <c r="E440" s="354" t="str">
        <f t="shared" si="143"/>
        <v>25</v>
      </c>
      <c r="F440" s="354" t="str">
        <f t="shared" si="144"/>
        <v>C</v>
      </c>
      <c r="G440" s="355" t="str">
        <f t="shared" si="145"/>
        <v>02</v>
      </c>
      <c r="H440" s="232" t="s">
        <v>787</v>
      </c>
      <c r="I440" s="232" t="s">
        <v>3532</v>
      </c>
      <c r="J440" s="233">
        <v>46275</v>
      </c>
      <c r="K440" s="233">
        <v>47730</v>
      </c>
      <c r="L440" s="234">
        <v>550044360</v>
      </c>
      <c r="M440" s="232" t="str">
        <f>IF(ISNA(VLOOKUP(L440,'MASTER DATA'!$A$1:$B$192,2,0)),"",VLOOKUP(L440,'MASTER DATA'!$A$1:$B$192,2,0))</f>
        <v>RimR4X15W40CI4E7DH1_1*209L_A227</v>
      </c>
      <c r="N440" s="232">
        <v>4</v>
      </c>
      <c r="O440" s="232">
        <f t="shared" si="146"/>
        <v>1</v>
      </c>
      <c r="P440" s="232">
        <f t="shared" si="147"/>
        <v>0</v>
      </c>
      <c r="Q440" s="232">
        <f>VLOOKUP(L440,'MASTER DATA'!$A$1:$E$192,5,0)</f>
        <v>4</v>
      </c>
      <c r="R440" s="234">
        <f>SUMIF('picking of the day'!$H$4:$H$358,WMS!H440&amp;WMS!L440,'picking of the day'!$E$4:$E$358)</f>
        <v>0</v>
      </c>
      <c r="U440" s="114">
        <f>IF(ISNA(VLOOKUP(H440,'data putaway'!$A$1:$E$530,3,0)),0,VLOOKUP(H440,'data putaway'!$A$1:$E$530,3,0))</f>
        <v>0</v>
      </c>
      <c r="V440" s="354">
        <f t="shared" si="148"/>
        <v>4</v>
      </c>
      <c r="W440" s="114">
        <f>IF(ISNA(VLOOKUP(H440,'data putaway'!$A$1:$E$530,2,0)),0,VLOOKUP(H440,'data putaway'!$A$1:$E$530,2,0))</f>
        <v>0</v>
      </c>
      <c r="X440" s="354" t="b">
        <f t="shared" si="149"/>
        <v>0</v>
      </c>
      <c r="Y440" s="354">
        <f>IF(ISNA(VLOOKUP(H440,'data putaway'!$A$1:$E$530,4,0)),0,VLOOKUP(H440,'data putaway'!$A$1:$E$530,4,0))</f>
        <v>0</v>
      </c>
      <c r="Z440" s="113">
        <f>IF(ISNA(VLOOKUP(H440,'data putaway'!$A$1:$E$530,5,0)),0,VLOOKUP(H440,'data putaway'!$A$1:$E$530,5,0))</f>
        <v>0</v>
      </c>
      <c r="AA440" s="354" t="b">
        <f t="shared" si="150"/>
        <v>0</v>
      </c>
      <c r="AB440" s="354" t="b">
        <f t="shared" si="151"/>
        <v>0</v>
      </c>
      <c r="AC440" s="356" t="str">
        <f t="shared" ca="1" si="152"/>
        <v>0 Month,  8 Days</v>
      </c>
      <c r="AD440" s="114" t="str">
        <f t="shared" ca="1" si="160"/>
        <v>3 Year, 11 Month, 17 Days</v>
      </c>
      <c r="AE440" s="114">
        <f t="shared" si="153"/>
        <v>4</v>
      </c>
      <c r="AF440" s="114">
        <f t="shared" si="154"/>
        <v>1</v>
      </c>
      <c r="AG440" s="354" t="str">
        <f t="shared" si="155"/>
        <v>CB25</v>
      </c>
      <c r="AH440" s="114">
        <f>IF(ISNA(VLOOKUP(L440,'MASTER DATA'!$A$1:$F$192,6,0)),0,VLOOKUP(L440,'MASTER DATA'!$A$1:$F$192,6,0))*AE440</f>
        <v>836</v>
      </c>
      <c r="AI440" s="354" t="str">
        <f>VLOOKUP($D440,'warehouse mapping'!$AN$7:$AO$17,2,0)</f>
        <v>Aktif</v>
      </c>
      <c r="AJ440" s="114">
        <f t="shared" si="156"/>
        <v>0</v>
      </c>
      <c r="AK440" s="354" t="str">
        <f t="shared" si="157"/>
        <v/>
      </c>
      <c r="AL440" s="354" t="s">
        <v>170</v>
      </c>
      <c r="AM440" s="354">
        <f t="shared" si="158"/>
        <v>1</v>
      </c>
      <c r="AN440" s="354" t="b">
        <f t="shared" si="159"/>
        <v>1</v>
      </c>
    </row>
    <row r="441" spans="1:40" s="354" customFormat="1">
      <c r="A441" s="354" t="str">
        <f t="shared" si="139"/>
        <v>CB25D01550062463</v>
      </c>
      <c r="B441" s="354">
        <f t="shared" si="140"/>
        <v>0</v>
      </c>
      <c r="C441" s="354">
        <f t="shared" si="141"/>
        <v>0</v>
      </c>
      <c r="D441" s="354" t="str">
        <f t="shared" si="142"/>
        <v>CB</v>
      </c>
      <c r="E441" s="354" t="str">
        <f t="shared" si="143"/>
        <v>25</v>
      </c>
      <c r="F441" s="354" t="str">
        <f t="shared" si="144"/>
        <v>D</v>
      </c>
      <c r="G441" s="355" t="str">
        <f t="shared" si="145"/>
        <v>01</v>
      </c>
      <c r="H441" s="232" t="s">
        <v>788</v>
      </c>
      <c r="I441" s="232" t="s">
        <v>3496</v>
      </c>
      <c r="J441" s="233">
        <v>46267</v>
      </c>
      <c r="K441" s="233">
        <v>47718</v>
      </c>
      <c r="L441" s="234">
        <v>550062463</v>
      </c>
      <c r="M441" s="232" t="str">
        <f>IF(ISNA(VLOOKUP(L441,'MASTER DATA'!$A$1:$B$192,2,0)),"",VLOOKUP(L441,'MASTER DATA'!$A$1:$B$192,2,0))</f>
        <v>Adv4TAX7Sc10W40SNMB_12*0.8L_A04W</v>
      </c>
      <c r="N441" s="232">
        <v>0</v>
      </c>
      <c r="O441" s="232">
        <f t="shared" si="146"/>
        <v>0</v>
      </c>
      <c r="P441" s="232">
        <f t="shared" si="147"/>
        <v>0</v>
      </c>
      <c r="Q441" s="232">
        <f>VLOOKUP(L441,'MASTER DATA'!$A$1:$E$192,5,0)</f>
        <v>48</v>
      </c>
      <c r="R441" s="234">
        <f>SUMIF('picking of the day'!$H$4:$H$358,WMS!H441&amp;WMS!L441,'picking of the day'!$E$4:$E$358)</f>
        <v>0</v>
      </c>
      <c r="U441" s="114">
        <f>IF(ISNA(VLOOKUP(H441,'data putaway'!$A$1:$E$530,3,0)),0,VLOOKUP(H441,'data putaway'!$A$1:$E$530,3,0))</f>
        <v>0</v>
      </c>
      <c r="V441" s="354">
        <f t="shared" si="148"/>
        <v>0</v>
      </c>
      <c r="W441" s="114">
        <f>IF(ISNA(VLOOKUP(H441,'data putaway'!$A$1:$E$530,2,0)),0,VLOOKUP(H441,'data putaway'!$A$1:$E$530,2,0))</f>
        <v>0</v>
      </c>
      <c r="X441" s="354" t="b">
        <f t="shared" si="149"/>
        <v>0</v>
      </c>
      <c r="Y441" s="354">
        <f>IF(ISNA(VLOOKUP(H441,'data putaway'!$A$1:$E$530,4,0)),0,VLOOKUP(H441,'data putaway'!$A$1:$E$530,4,0))</f>
        <v>0</v>
      </c>
      <c r="Z441" s="113">
        <f>IF(ISNA(VLOOKUP(H441,'data putaway'!$A$1:$E$530,5,0)),0,VLOOKUP(H441,'data putaway'!$A$1:$E$530,5,0))</f>
        <v>0</v>
      </c>
      <c r="AA441" s="354" t="b">
        <f t="shared" si="150"/>
        <v>0</v>
      </c>
      <c r="AB441" s="354" t="b">
        <f t="shared" si="151"/>
        <v>0</v>
      </c>
      <c r="AC441" s="356" t="str">
        <f t="shared" ca="1" si="152"/>
        <v>0 Month,  16 Days</v>
      </c>
      <c r="AD441" s="114" t="str">
        <f t="shared" ca="1" si="160"/>
        <v>3 Year, 11 Month, 5 Days</v>
      </c>
      <c r="AE441" s="114">
        <f t="shared" si="153"/>
        <v>0</v>
      </c>
      <c r="AF441" s="114">
        <f t="shared" si="154"/>
        <v>0</v>
      </c>
      <c r="AG441" s="354" t="str">
        <f t="shared" si="155"/>
        <v>CB25</v>
      </c>
      <c r="AH441" s="114">
        <f>IF(ISNA(VLOOKUP(L441,'MASTER DATA'!$A$1:$F$192,6,0)),0,VLOOKUP(L441,'MASTER DATA'!$A$1:$F$192,6,0))*AE441</f>
        <v>0</v>
      </c>
      <c r="AI441" s="354" t="str">
        <f>VLOOKUP($D441,'warehouse mapping'!$AN$7:$AO$17,2,0)</f>
        <v>Aktif</v>
      </c>
      <c r="AJ441" s="114">
        <f t="shared" si="156"/>
        <v>1</v>
      </c>
      <c r="AK441" s="354" t="str">
        <f t="shared" si="157"/>
        <v>CB</v>
      </c>
      <c r="AL441" s="354" t="s">
        <v>170</v>
      </c>
      <c r="AM441" s="354">
        <f t="shared" si="158"/>
        <v>1</v>
      </c>
      <c r="AN441" s="354" t="b">
        <f t="shared" si="159"/>
        <v>1</v>
      </c>
    </row>
    <row r="442" spans="1:40" s="354" customFormat="1">
      <c r="A442" s="354" t="str">
        <f t="shared" si="139"/>
        <v>CB25D02550062464</v>
      </c>
      <c r="B442" s="354">
        <f t="shared" si="140"/>
        <v>0</v>
      </c>
      <c r="C442" s="354">
        <f t="shared" si="141"/>
        <v>0</v>
      </c>
      <c r="D442" s="354" t="str">
        <f t="shared" si="142"/>
        <v>CB</v>
      </c>
      <c r="E442" s="354" t="str">
        <f t="shared" si="143"/>
        <v>25</v>
      </c>
      <c r="F442" s="354" t="str">
        <f t="shared" si="144"/>
        <v>D</v>
      </c>
      <c r="G442" s="355" t="str">
        <f t="shared" si="145"/>
        <v>02</v>
      </c>
      <c r="H442" s="232" t="s">
        <v>789</v>
      </c>
      <c r="I442" s="232" t="s">
        <v>3310</v>
      </c>
      <c r="J442" s="233">
        <v>46262</v>
      </c>
      <c r="K442" s="233">
        <v>47712</v>
      </c>
      <c r="L442" s="234">
        <v>550062464</v>
      </c>
      <c r="M442" s="232" t="str">
        <f>IF(ISNA(VLOOKUP(L442,'MASTER DATA'!$A$1:$B$192,2,0)),"",VLOOKUP(L442,'MASTER DATA'!$A$1:$B$192,2,0))</f>
        <v>Adv4TAX7Sc10W30SNMB_12*0.8L_A04W</v>
      </c>
      <c r="N442" s="232">
        <v>48</v>
      </c>
      <c r="O442" s="232">
        <f t="shared" si="146"/>
        <v>1</v>
      </c>
      <c r="P442" s="232">
        <f t="shared" si="147"/>
        <v>0</v>
      </c>
      <c r="Q442" s="232">
        <f>VLOOKUP(L442,'MASTER DATA'!$A$1:$E$192,5,0)</f>
        <v>48</v>
      </c>
      <c r="R442" s="234">
        <f>SUMIF('picking of the day'!$H$4:$H$358,WMS!H442&amp;WMS!L442,'picking of the day'!$E$4:$E$358)</f>
        <v>0</v>
      </c>
      <c r="U442" s="114">
        <f>IF(ISNA(VLOOKUP(H442,'data putaway'!$A$1:$E$530,3,0)),0,VLOOKUP(H442,'data putaway'!$A$1:$E$530,3,0))</f>
        <v>0</v>
      </c>
      <c r="V442" s="354">
        <f t="shared" si="148"/>
        <v>48</v>
      </c>
      <c r="W442" s="114">
        <f>IF(ISNA(VLOOKUP(H442,'data putaway'!$A$1:$E$530,2,0)),0,VLOOKUP(H442,'data putaway'!$A$1:$E$530,2,0))</f>
        <v>0</v>
      </c>
      <c r="X442" s="354" t="b">
        <f t="shared" si="149"/>
        <v>0</v>
      </c>
      <c r="Y442" s="354">
        <f>IF(ISNA(VLOOKUP(H442,'data putaway'!$A$1:$E$530,4,0)),0,VLOOKUP(H442,'data putaway'!$A$1:$E$530,4,0))</f>
        <v>0</v>
      </c>
      <c r="Z442" s="113">
        <f>IF(ISNA(VLOOKUP(H442,'data putaway'!$A$1:$E$530,5,0)),0,VLOOKUP(H442,'data putaway'!$A$1:$E$530,5,0))</f>
        <v>0</v>
      </c>
      <c r="AA442" s="354" t="b">
        <f t="shared" si="150"/>
        <v>0</v>
      </c>
      <c r="AB442" s="354" t="b">
        <f t="shared" si="151"/>
        <v>0</v>
      </c>
      <c r="AC442" s="356" t="str">
        <f t="shared" ca="1" si="152"/>
        <v>0 Month,  21 Days</v>
      </c>
      <c r="AD442" s="114" t="str">
        <f t="shared" ca="1" si="160"/>
        <v>3 Year, 10 Month, 30 Days</v>
      </c>
      <c r="AE442" s="114">
        <f t="shared" si="153"/>
        <v>48</v>
      </c>
      <c r="AF442" s="114">
        <f t="shared" si="154"/>
        <v>1</v>
      </c>
      <c r="AG442" s="354" t="str">
        <f t="shared" si="155"/>
        <v>CB25</v>
      </c>
      <c r="AH442" s="114">
        <f>IF(ISNA(VLOOKUP(L442,'MASTER DATA'!$A$1:$F$192,6,0)),0,VLOOKUP(L442,'MASTER DATA'!$A$1:$F$192,6,0))*AE442</f>
        <v>460.80000000000007</v>
      </c>
      <c r="AI442" s="354" t="str">
        <f>VLOOKUP($D442,'warehouse mapping'!$AN$7:$AO$17,2,0)</f>
        <v>Aktif</v>
      </c>
      <c r="AJ442" s="114">
        <f t="shared" si="156"/>
        <v>0</v>
      </c>
      <c r="AK442" s="354" t="str">
        <f t="shared" si="157"/>
        <v/>
      </c>
      <c r="AL442" s="354" t="s">
        <v>170</v>
      </c>
      <c r="AM442" s="354">
        <f t="shared" si="158"/>
        <v>1</v>
      </c>
      <c r="AN442" s="354" t="b">
        <f t="shared" si="159"/>
        <v>1</v>
      </c>
    </row>
    <row r="443" spans="1:40" s="354" customFormat="1">
      <c r="A443" s="354" t="str">
        <f t="shared" si="139"/>
        <v>CB25E01550070614</v>
      </c>
      <c r="B443" s="354">
        <f t="shared" si="140"/>
        <v>0</v>
      </c>
      <c r="C443" s="354">
        <f t="shared" si="141"/>
        <v>0</v>
      </c>
      <c r="D443" s="354" t="str">
        <f t="shared" si="142"/>
        <v>CB</v>
      </c>
      <c r="E443" s="354" t="str">
        <f t="shared" si="143"/>
        <v>25</v>
      </c>
      <c r="F443" s="354" t="str">
        <f t="shared" si="144"/>
        <v>E</v>
      </c>
      <c r="G443" s="355" t="str">
        <f t="shared" si="145"/>
        <v>01</v>
      </c>
      <c r="H443" s="232" t="s">
        <v>790</v>
      </c>
      <c r="I443" s="232" t="s">
        <v>3584</v>
      </c>
      <c r="J443" s="233">
        <v>46281</v>
      </c>
      <c r="K443" s="233">
        <v>47736</v>
      </c>
      <c r="L443" s="234">
        <v>550070614</v>
      </c>
      <c r="M443" s="232" t="str">
        <f>IF(ISNA(VLOOKUP(L443,'MASTER DATA'!$A$1:$B$192,2,0)),"",VLOOKUP(L443,'MASTER DATA'!$A$1:$B$192,2,0))</f>
        <v>HlxHX610W40SP_4*4L_A04W</v>
      </c>
      <c r="N443" s="232">
        <v>36</v>
      </c>
      <c r="O443" s="232">
        <f t="shared" si="146"/>
        <v>1</v>
      </c>
      <c r="P443" s="232">
        <f t="shared" si="147"/>
        <v>0</v>
      </c>
      <c r="Q443" s="232">
        <f>VLOOKUP(L443,'MASTER DATA'!$A$1:$E$192,5,0)</f>
        <v>36</v>
      </c>
      <c r="R443" s="234">
        <f>SUMIF('picking of the day'!$H$4:$H$358,WMS!H443&amp;WMS!L443,'picking of the day'!$E$4:$E$358)</f>
        <v>0</v>
      </c>
      <c r="U443" s="114">
        <f>IF(ISNA(VLOOKUP(H443,'data putaway'!$A$1:$E$530,3,0)),0,VLOOKUP(H443,'data putaway'!$A$1:$E$530,3,0))</f>
        <v>0</v>
      </c>
      <c r="V443" s="354">
        <f t="shared" si="148"/>
        <v>36</v>
      </c>
      <c r="W443" s="114">
        <f>IF(ISNA(VLOOKUP(H443,'data putaway'!$A$1:$E$530,2,0)),0,VLOOKUP(H443,'data putaway'!$A$1:$E$530,2,0))</f>
        <v>0</v>
      </c>
      <c r="X443" s="354" t="b">
        <f t="shared" si="149"/>
        <v>0</v>
      </c>
      <c r="Y443" s="354">
        <f>IF(ISNA(VLOOKUP(H443,'data putaway'!$A$1:$E$530,4,0)),0,VLOOKUP(H443,'data putaway'!$A$1:$E$530,4,0))</f>
        <v>0</v>
      </c>
      <c r="Z443" s="113">
        <f>IF(ISNA(VLOOKUP(H443,'data putaway'!$A$1:$E$530,5,0)),0,VLOOKUP(H443,'data putaway'!$A$1:$E$530,5,0))</f>
        <v>0</v>
      </c>
      <c r="AA443" s="354" t="b">
        <f t="shared" si="150"/>
        <v>0</v>
      </c>
      <c r="AB443" s="354" t="b">
        <f t="shared" si="151"/>
        <v>0</v>
      </c>
      <c r="AC443" s="356" t="str">
        <f t="shared" ca="1" si="152"/>
        <v>0 Month,  2 Days</v>
      </c>
      <c r="AD443" s="114" t="str">
        <f t="shared" ca="1" si="160"/>
        <v>3 Year, 11 Month, 23 Days</v>
      </c>
      <c r="AE443" s="114">
        <f t="shared" si="153"/>
        <v>36</v>
      </c>
      <c r="AF443" s="114">
        <f t="shared" si="154"/>
        <v>1</v>
      </c>
      <c r="AG443" s="354" t="str">
        <f t="shared" si="155"/>
        <v>CB25</v>
      </c>
      <c r="AH443" s="114">
        <f>IF(ISNA(VLOOKUP(L443,'MASTER DATA'!$A$1:$F$192,6,0)),0,VLOOKUP(L443,'MASTER DATA'!$A$1:$F$192,6,0))*AE443</f>
        <v>576</v>
      </c>
      <c r="AI443" s="354" t="str">
        <f>VLOOKUP($D443,'warehouse mapping'!$AN$7:$AO$17,2,0)</f>
        <v>Aktif</v>
      </c>
      <c r="AJ443" s="114">
        <f t="shared" si="156"/>
        <v>0</v>
      </c>
      <c r="AK443" s="354" t="str">
        <f t="shared" si="157"/>
        <v/>
      </c>
      <c r="AL443" s="354" t="s">
        <v>170</v>
      </c>
      <c r="AM443" s="354">
        <f t="shared" si="158"/>
        <v>1</v>
      </c>
      <c r="AN443" s="354" t="b">
        <f t="shared" si="159"/>
        <v>1</v>
      </c>
    </row>
    <row r="444" spans="1:40" s="354" customFormat="1">
      <c r="A444" s="354" t="str">
        <f t="shared" si="139"/>
        <v>CB25E02550070614</v>
      </c>
      <c r="B444" s="354">
        <f t="shared" si="140"/>
        <v>0</v>
      </c>
      <c r="C444" s="354">
        <f t="shared" si="141"/>
        <v>0</v>
      </c>
      <c r="D444" s="354" t="str">
        <f t="shared" si="142"/>
        <v>CB</v>
      </c>
      <c r="E444" s="354" t="str">
        <f t="shared" si="143"/>
        <v>25</v>
      </c>
      <c r="F444" s="354" t="str">
        <f t="shared" si="144"/>
        <v>E</v>
      </c>
      <c r="G444" s="355" t="str">
        <f t="shared" si="145"/>
        <v>02</v>
      </c>
      <c r="H444" s="232" t="s">
        <v>791</v>
      </c>
      <c r="I444" s="232" t="s">
        <v>3584</v>
      </c>
      <c r="J444" s="233">
        <v>46281</v>
      </c>
      <c r="K444" s="233">
        <v>47736</v>
      </c>
      <c r="L444" s="234">
        <v>550070614</v>
      </c>
      <c r="M444" s="232" t="str">
        <f>IF(ISNA(VLOOKUP(L444,'MASTER DATA'!$A$1:$B$192,2,0)),"",VLOOKUP(L444,'MASTER DATA'!$A$1:$B$192,2,0))</f>
        <v>HlxHX610W40SP_4*4L_A04W</v>
      </c>
      <c r="N444" s="232">
        <v>36</v>
      </c>
      <c r="O444" s="232">
        <f t="shared" si="146"/>
        <v>1</v>
      </c>
      <c r="P444" s="232">
        <f t="shared" si="147"/>
        <v>0</v>
      </c>
      <c r="Q444" s="232">
        <f>VLOOKUP(L444,'MASTER DATA'!$A$1:$E$192,5,0)</f>
        <v>36</v>
      </c>
      <c r="R444" s="234">
        <f>SUMIF('picking of the day'!$H$4:$H$358,WMS!H444&amp;WMS!L444,'picking of the day'!$E$4:$E$358)</f>
        <v>0</v>
      </c>
      <c r="U444" s="114">
        <f>IF(ISNA(VLOOKUP(H444,'data putaway'!$A$1:$E$530,3,0)),0,VLOOKUP(H444,'data putaway'!$A$1:$E$530,3,0))</f>
        <v>0</v>
      </c>
      <c r="V444" s="354">
        <f t="shared" si="148"/>
        <v>36</v>
      </c>
      <c r="W444" s="114">
        <f>IF(ISNA(VLOOKUP(H444,'data putaway'!$A$1:$E$530,2,0)),0,VLOOKUP(H444,'data putaway'!$A$1:$E$530,2,0))</f>
        <v>0</v>
      </c>
      <c r="X444" s="354" t="b">
        <f t="shared" si="149"/>
        <v>0</v>
      </c>
      <c r="Y444" s="354">
        <f>IF(ISNA(VLOOKUP(H444,'data putaway'!$A$1:$E$530,4,0)),0,VLOOKUP(H444,'data putaway'!$A$1:$E$530,4,0))</f>
        <v>0</v>
      </c>
      <c r="Z444" s="113">
        <f>IF(ISNA(VLOOKUP(H444,'data putaway'!$A$1:$E$530,5,0)),0,VLOOKUP(H444,'data putaway'!$A$1:$E$530,5,0))</f>
        <v>0</v>
      </c>
      <c r="AA444" s="354" t="b">
        <f t="shared" si="150"/>
        <v>0</v>
      </c>
      <c r="AB444" s="354" t="b">
        <f t="shared" si="151"/>
        <v>0</v>
      </c>
      <c r="AC444" s="356" t="str">
        <f t="shared" ca="1" si="152"/>
        <v>0 Month,  2 Days</v>
      </c>
      <c r="AD444" s="114" t="str">
        <f t="shared" ca="1" si="160"/>
        <v>3 Year, 11 Month, 23 Days</v>
      </c>
      <c r="AE444" s="114">
        <f t="shared" si="153"/>
        <v>36</v>
      </c>
      <c r="AF444" s="114">
        <f t="shared" si="154"/>
        <v>1</v>
      </c>
      <c r="AG444" s="354" t="str">
        <f t="shared" si="155"/>
        <v>CB25</v>
      </c>
      <c r="AH444" s="114">
        <f>IF(ISNA(VLOOKUP(L444,'MASTER DATA'!$A$1:$F$192,6,0)),0,VLOOKUP(L444,'MASTER DATA'!$A$1:$F$192,6,0))*AE444</f>
        <v>576</v>
      </c>
      <c r="AI444" s="354" t="str">
        <f>VLOOKUP($D444,'warehouse mapping'!$AN$7:$AO$17,2,0)</f>
        <v>Aktif</v>
      </c>
      <c r="AJ444" s="114">
        <f t="shared" si="156"/>
        <v>0</v>
      </c>
      <c r="AK444" s="354" t="str">
        <f t="shared" si="157"/>
        <v/>
      </c>
      <c r="AL444" s="354" t="s">
        <v>170</v>
      </c>
      <c r="AM444" s="354">
        <f t="shared" si="158"/>
        <v>1</v>
      </c>
      <c r="AN444" s="354" t="b">
        <f t="shared" si="159"/>
        <v>1</v>
      </c>
    </row>
    <row r="445" spans="1:40" s="354" customFormat="1">
      <c r="A445" s="354" t="str">
        <f t="shared" si="139"/>
        <v>CB26A01550054879</v>
      </c>
      <c r="B445" s="354">
        <f t="shared" si="140"/>
        <v>0</v>
      </c>
      <c r="C445" s="354">
        <f t="shared" si="141"/>
        <v>0</v>
      </c>
      <c r="D445" s="354" t="str">
        <f t="shared" si="142"/>
        <v>CB</v>
      </c>
      <c r="E445" s="354" t="str">
        <f t="shared" si="143"/>
        <v>26</v>
      </c>
      <c r="F445" s="354" t="str">
        <f t="shared" si="144"/>
        <v>A</v>
      </c>
      <c r="G445" s="355" t="str">
        <f t="shared" si="145"/>
        <v>01</v>
      </c>
      <c r="H445" s="232" t="s">
        <v>792</v>
      </c>
      <c r="I445" s="232" t="s">
        <v>3228</v>
      </c>
      <c r="J445" s="233">
        <v>46245</v>
      </c>
      <c r="K445" s="233">
        <v>47691</v>
      </c>
      <c r="L445" s="234">
        <v>550054879</v>
      </c>
      <c r="M445" s="232" t="str">
        <f>IF(ISNA(VLOOKUP(L445,'MASTER DATA'!$A$1:$B$192,2,0)),"",VLOOKUP(L445,'MASTER DATA'!$A$1:$B$192,2,0))</f>
        <v>SukuCTBerlian 15W-40_1*200L_A04W</v>
      </c>
      <c r="N445" s="232">
        <v>0</v>
      </c>
      <c r="O445" s="232">
        <f t="shared" si="146"/>
        <v>0</v>
      </c>
      <c r="P445" s="232">
        <f t="shared" si="147"/>
        <v>0</v>
      </c>
      <c r="Q445" s="232">
        <f>VLOOKUP(L445,'MASTER DATA'!$A$1:$E$192,5,0)</f>
        <v>4</v>
      </c>
      <c r="R445" s="234">
        <f>SUMIF('picking of the day'!$H$4:$H$358,WMS!H445&amp;WMS!L445,'picking of the day'!$E$4:$E$358)</f>
        <v>0</v>
      </c>
      <c r="U445" s="114">
        <f>IF(ISNA(VLOOKUP(H445,'data putaway'!$A$1:$E$530,3,0)),0,VLOOKUP(H445,'data putaway'!$A$1:$E$530,3,0))</f>
        <v>0</v>
      </c>
      <c r="V445" s="354">
        <f t="shared" si="148"/>
        <v>0</v>
      </c>
      <c r="W445" s="114">
        <f>IF(ISNA(VLOOKUP(H445,'data putaway'!$A$1:$E$530,2,0)),0,VLOOKUP(H445,'data putaway'!$A$1:$E$530,2,0))</f>
        <v>0</v>
      </c>
      <c r="X445" s="354" t="b">
        <f t="shared" si="149"/>
        <v>0</v>
      </c>
      <c r="Y445" s="354">
        <f>IF(ISNA(VLOOKUP(H445,'data putaway'!$A$1:$E$530,4,0)),0,VLOOKUP(H445,'data putaway'!$A$1:$E$530,4,0))</f>
        <v>0</v>
      </c>
      <c r="Z445" s="113">
        <f>IF(ISNA(VLOOKUP(H445,'data putaway'!$A$1:$E$530,5,0)),0,VLOOKUP(H445,'data putaway'!$A$1:$E$530,5,0))</f>
        <v>0</v>
      </c>
      <c r="AA445" s="354" t="b">
        <f t="shared" si="150"/>
        <v>0</v>
      </c>
      <c r="AB445" s="354" t="b">
        <f t="shared" si="151"/>
        <v>0</v>
      </c>
      <c r="AC445" s="356" t="str">
        <f t="shared" ca="1" si="152"/>
        <v>1 Month,  7 Days</v>
      </c>
      <c r="AD445" s="114" t="str">
        <f t="shared" ca="1" si="160"/>
        <v>3 Year, 10 Month, 9 Days</v>
      </c>
      <c r="AE445" s="114">
        <f t="shared" si="153"/>
        <v>0</v>
      </c>
      <c r="AF445" s="114">
        <f t="shared" si="154"/>
        <v>0</v>
      </c>
      <c r="AG445" s="354" t="str">
        <f t="shared" si="155"/>
        <v>CB26</v>
      </c>
      <c r="AH445" s="114">
        <f>IF(ISNA(VLOOKUP(L445,'MASTER DATA'!$A$1:$F$192,6,0)),0,VLOOKUP(L445,'MASTER DATA'!$A$1:$F$192,6,0))*AE445</f>
        <v>0</v>
      </c>
      <c r="AI445" s="354" t="str">
        <f>VLOOKUP($D445,'warehouse mapping'!$AN$7:$AO$17,2,0)</f>
        <v>Aktif</v>
      </c>
      <c r="AJ445" s="114">
        <f t="shared" si="156"/>
        <v>1</v>
      </c>
      <c r="AK445" s="354" t="str">
        <f t="shared" si="157"/>
        <v>CB</v>
      </c>
      <c r="AL445" s="354" t="s">
        <v>3206</v>
      </c>
      <c r="AM445" s="354">
        <f t="shared" si="158"/>
        <v>1</v>
      </c>
      <c r="AN445" s="354" t="b">
        <f t="shared" si="159"/>
        <v>1</v>
      </c>
    </row>
    <row r="446" spans="1:40" s="354" customFormat="1">
      <c r="A446" s="354" t="str">
        <f t="shared" si="139"/>
        <v>CB26A02550047276</v>
      </c>
      <c r="B446" s="354">
        <f t="shared" si="140"/>
        <v>0</v>
      </c>
      <c r="C446" s="354">
        <f t="shared" si="141"/>
        <v>0</v>
      </c>
      <c r="D446" s="354" t="str">
        <f t="shared" si="142"/>
        <v>CB</v>
      </c>
      <c r="E446" s="354" t="str">
        <f t="shared" si="143"/>
        <v>26</v>
      </c>
      <c r="F446" s="354" t="str">
        <f t="shared" si="144"/>
        <v>A</v>
      </c>
      <c r="G446" s="355" t="str">
        <f t="shared" si="145"/>
        <v>02</v>
      </c>
      <c r="H446" s="232" t="s">
        <v>793</v>
      </c>
      <c r="I446" s="232" t="s">
        <v>3279</v>
      </c>
      <c r="J446" s="362">
        <v>46258</v>
      </c>
      <c r="K446" s="362">
        <v>47692</v>
      </c>
      <c r="L446" s="234">
        <v>550047276</v>
      </c>
      <c r="M446" s="232" t="str">
        <f>IF(ISNA(VLOOKUP(L446,'MASTER DATA'!$A$1:$B$192,2,0)),"",VLOOKUP(L446,'MASTER DATA'!$A$1:$B$192,2,0))</f>
        <v>Omala S4 GXV 320_1*1000L_A227</v>
      </c>
      <c r="N446" s="232">
        <v>0</v>
      </c>
      <c r="O446" s="232">
        <f t="shared" si="146"/>
        <v>0</v>
      </c>
      <c r="P446" s="232">
        <f t="shared" si="147"/>
        <v>0</v>
      </c>
      <c r="Q446" s="232">
        <f>VLOOKUP(L446,'MASTER DATA'!$A$1:$E$192,5,0)</f>
        <v>1</v>
      </c>
      <c r="R446" s="234">
        <f>SUMIF('picking of the day'!$H$4:$H$358,WMS!H446&amp;WMS!L446,'picking of the day'!$E$4:$E$358)</f>
        <v>0</v>
      </c>
      <c r="U446" s="114">
        <f>IF(ISNA(VLOOKUP(H446,'data putaway'!$A$1:$E$530,3,0)),0,VLOOKUP(H446,'data putaway'!$A$1:$E$530,3,0))</f>
        <v>0</v>
      </c>
      <c r="V446" s="354">
        <f t="shared" si="148"/>
        <v>0</v>
      </c>
      <c r="W446" s="114">
        <f>IF(ISNA(VLOOKUP(H446,'data putaway'!$A$1:$E$530,2,0)),0,VLOOKUP(H446,'data putaway'!$A$1:$E$530,2,0))</f>
        <v>0</v>
      </c>
      <c r="X446" s="354" t="b">
        <f t="shared" si="149"/>
        <v>0</v>
      </c>
      <c r="Y446" s="354">
        <f>IF(ISNA(VLOOKUP(H446,'data putaway'!$A$1:$E$530,4,0)),0,VLOOKUP(H446,'data putaway'!$A$1:$E$530,4,0))</f>
        <v>0</v>
      </c>
      <c r="Z446" s="113">
        <f>IF(ISNA(VLOOKUP(H446,'data putaway'!$A$1:$E$530,5,0)),0,VLOOKUP(H446,'data putaway'!$A$1:$E$530,5,0))</f>
        <v>0</v>
      </c>
      <c r="AA446" s="354" t="b">
        <f t="shared" si="150"/>
        <v>0</v>
      </c>
      <c r="AB446" s="354" t="b">
        <f t="shared" si="151"/>
        <v>0</v>
      </c>
      <c r="AC446" s="356" t="str">
        <f t="shared" ca="1" si="152"/>
        <v>0 Month,  25 Days</v>
      </c>
      <c r="AD446" s="114" t="str">
        <f t="shared" ca="1" si="160"/>
        <v>3 Year, 10 Month, 10 Days</v>
      </c>
      <c r="AE446" s="114">
        <f t="shared" si="153"/>
        <v>0</v>
      </c>
      <c r="AF446" s="114">
        <f t="shared" si="154"/>
        <v>0</v>
      </c>
      <c r="AG446" s="354" t="str">
        <f t="shared" si="155"/>
        <v>CB26</v>
      </c>
      <c r="AH446" s="114">
        <f>IF(ISNA(VLOOKUP(L446,'MASTER DATA'!$A$1:$F$192,6,0)),0,VLOOKUP(L446,'MASTER DATA'!$A$1:$F$192,6,0))*AE446</f>
        <v>0</v>
      </c>
      <c r="AI446" s="354" t="str">
        <f>VLOOKUP($D446,'warehouse mapping'!$AN$7:$AO$17,2,0)</f>
        <v>Aktif</v>
      </c>
      <c r="AJ446" s="114">
        <f t="shared" si="156"/>
        <v>1</v>
      </c>
      <c r="AK446" s="354" t="str">
        <f t="shared" si="157"/>
        <v>CB</v>
      </c>
      <c r="AL446" s="354" t="s">
        <v>3206</v>
      </c>
      <c r="AM446" s="354">
        <f t="shared" si="158"/>
        <v>1</v>
      </c>
      <c r="AN446" s="354" t="b">
        <f t="shared" si="159"/>
        <v>1</v>
      </c>
    </row>
    <row r="447" spans="1:40" s="354" customFormat="1">
      <c r="A447" s="354" t="str">
        <f t="shared" si="139"/>
        <v>CB26B01550062285</v>
      </c>
      <c r="B447" s="354">
        <f t="shared" si="140"/>
        <v>0</v>
      </c>
      <c r="C447" s="354">
        <f t="shared" si="141"/>
        <v>0</v>
      </c>
      <c r="D447" s="354" t="str">
        <f t="shared" si="142"/>
        <v>CB</v>
      </c>
      <c r="E447" s="354" t="str">
        <f t="shared" si="143"/>
        <v>26</v>
      </c>
      <c r="F447" s="354" t="str">
        <f t="shared" si="144"/>
        <v>B</v>
      </c>
      <c r="G447" s="355" t="str">
        <f t="shared" si="145"/>
        <v>01</v>
      </c>
      <c r="H447" s="232" t="s">
        <v>794</v>
      </c>
      <c r="I447" s="232" t="s">
        <v>3065</v>
      </c>
      <c r="J447" s="233">
        <v>46045</v>
      </c>
      <c r="K447" s="233">
        <v>47489</v>
      </c>
      <c r="L447" s="234">
        <v>550062285</v>
      </c>
      <c r="M447" s="232" t="str">
        <f>IF(ISNA(VLOOKUP(L447,'MASTER DATA'!$A$1:$B$192,2,0)),"",VLOOKUP(L447,'MASTER DATA'!$A$1:$B$192,2,0))</f>
        <v>Gadus S3 V460DM 2_1*770kg_A227</v>
      </c>
      <c r="N447" s="232">
        <v>1</v>
      </c>
      <c r="O447" s="232">
        <f t="shared" si="146"/>
        <v>1</v>
      </c>
      <c r="P447" s="232">
        <f t="shared" si="147"/>
        <v>0</v>
      </c>
      <c r="Q447" s="232">
        <f>VLOOKUP(L447,'MASTER DATA'!$A$1:$E$192,5,0)</f>
        <v>1</v>
      </c>
      <c r="R447" s="234">
        <f>SUMIF('picking of the day'!$H$4:$H$358,WMS!H447&amp;WMS!L447,'picking of the day'!$E$4:$E$358)</f>
        <v>0</v>
      </c>
      <c r="U447" s="114">
        <f>IF(ISNA(VLOOKUP(H447,'data putaway'!$A$1:$E$530,3,0)),0,VLOOKUP(H447,'data putaway'!$A$1:$E$530,3,0))</f>
        <v>0</v>
      </c>
      <c r="V447" s="354">
        <f t="shared" si="148"/>
        <v>1</v>
      </c>
      <c r="W447" s="114">
        <f>IF(ISNA(VLOOKUP(H447,'data putaway'!$A$1:$E$530,2,0)),0,VLOOKUP(H447,'data putaway'!$A$1:$E$530,2,0))</f>
        <v>0</v>
      </c>
      <c r="X447" s="354" t="b">
        <f t="shared" si="149"/>
        <v>0</v>
      </c>
      <c r="Y447" s="354">
        <f>IF(ISNA(VLOOKUP(H447,'data putaway'!$A$1:$E$530,4,0)),0,VLOOKUP(H447,'data putaway'!$A$1:$E$530,4,0))</f>
        <v>0</v>
      </c>
      <c r="Z447" s="113">
        <f>IF(ISNA(VLOOKUP(H447,'data putaway'!$A$1:$E$530,5,0)),0,VLOOKUP(H447,'data putaway'!$A$1:$E$530,5,0))</f>
        <v>0</v>
      </c>
      <c r="AA447" s="354" t="b">
        <f t="shared" si="150"/>
        <v>0</v>
      </c>
      <c r="AB447" s="354" t="b">
        <f t="shared" si="151"/>
        <v>0</v>
      </c>
      <c r="AC447" s="356" t="str">
        <f t="shared" ca="1" si="152"/>
        <v>7 Month,  26 Days</v>
      </c>
      <c r="AD447" s="114" t="str">
        <f t="shared" ca="1" si="160"/>
        <v>3 Year, 3 Month, 19 Days</v>
      </c>
      <c r="AE447" s="114">
        <f t="shared" si="153"/>
        <v>1</v>
      </c>
      <c r="AF447" s="114">
        <f t="shared" si="154"/>
        <v>1</v>
      </c>
      <c r="AG447" s="354" t="str">
        <f t="shared" si="155"/>
        <v>CB26</v>
      </c>
      <c r="AH447" s="114">
        <f>IF(ISNA(VLOOKUP(L447,'MASTER DATA'!$A$1:$F$192,6,0)),0,VLOOKUP(L447,'MASTER DATA'!$A$1:$F$192,6,0))*AE447</f>
        <v>770</v>
      </c>
      <c r="AI447" s="354" t="str">
        <f>VLOOKUP($D447,'warehouse mapping'!$AN$7:$AO$17,2,0)</f>
        <v>Aktif</v>
      </c>
      <c r="AJ447" s="114">
        <f t="shared" si="156"/>
        <v>0</v>
      </c>
      <c r="AK447" s="354" t="str">
        <f t="shared" si="157"/>
        <v/>
      </c>
      <c r="AL447" s="354" t="s">
        <v>3205</v>
      </c>
      <c r="AM447" s="354">
        <f t="shared" si="158"/>
        <v>1</v>
      </c>
      <c r="AN447" s="354" t="b">
        <f t="shared" si="159"/>
        <v>1</v>
      </c>
    </row>
    <row r="448" spans="1:40" s="354" customFormat="1">
      <c r="A448" s="354" t="str">
        <f t="shared" si="139"/>
        <v>CB26B02550062285</v>
      </c>
      <c r="B448" s="354">
        <f t="shared" si="140"/>
        <v>0</v>
      </c>
      <c r="C448" s="354">
        <f t="shared" si="141"/>
        <v>0</v>
      </c>
      <c r="D448" s="354" t="str">
        <f t="shared" si="142"/>
        <v>CB</v>
      </c>
      <c r="E448" s="354" t="str">
        <f t="shared" si="143"/>
        <v>26</v>
      </c>
      <c r="F448" s="354" t="str">
        <f t="shared" si="144"/>
        <v>B</v>
      </c>
      <c r="G448" s="355" t="str">
        <f t="shared" si="145"/>
        <v>02</v>
      </c>
      <c r="H448" s="232" t="s">
        <v>795</v>
      </c>
      <c r="I448" s="232" t="s">
        <v>3065</v>
      </c>
      <c r="J448" s="233">
        <v>46045</v>
      </c>
      <c r="K448" s="233">
        <v>47489</v>
      </c>
      <c r="L448" s="234">
        <v>550062285</v>
      </c>
      <c r="M448" s="232" t="str">
        <f>IF(ISNA(VLOOKUP(L448,'MASTER DATA'!$A$1:$B$192,2,0)),"",VLOOKUP(L448,'MASTER DATA'!$A$1:$B$192,2,0))</f>
        <v>Gadus S3 V460DM 2_1*770kg_A227</v>
      </c>
      <c r="N448" s="232">
        <v>1</v>
      </c>
      <c r="O448" s="232">
        <f t="shared" si="146"/>
        <v>1</v>
      </c>
      <c r="P448" s="232">
        <f t="shared" si="147"/>
        <v>0</v>
      </c>
      <c r="Q448" s="232">
        <f>VLOOKUP(L448,'MASTER DATA'!$A$1:$E$192,5,0)</f>
        <v>1</v>
      </c>
      <c r="R448" s="234">
        <f>SUMIF('picking of the day'!$H$4:$H$358,WMS!H448&amp;WMS!L448,'picking of the day'!$E$4:$E$358)</f>
        <v>0</v>
      </c>
      <c r="U448" s="114">
        <f>IF(ISNA(VLOOKUP(H448,'data putaway'!$A$1:$E$530,3,0)),0,VLOOKUP(H448,'data putaway'!$A$1:$E$530,3,0))</f>
        <v>0</v>
      </c>
      <c r="V448" s="354">
        <f t="shared" si="148"/>
        <v>1</v>
      </c>
      <c r="W448" s="114">
        <f>IF(ISNA(VLOOKUP(H448,'data putaway'!$A$1:$E$530,2,0)),0,VLOOKUP(H448,'data putaway'!$A$1:$E$530,2,0))</f>
        <v>0</v>
      </c>
      <c r="X448" s="354" t="b">
        <f t="shared" si="149"/>
        <v>0</v>
      </c>
      <c r="Y448" s="354">
        <f>IF(ISNA(VLOOKUP(H448,'data putaway'!$A$1:$E$530,4,0)),0,VLOOKUP(H448,'data putaway'!$A$1:$E$530,4,0))</f>
        <v>0</v>
      </c>
      <c r="Z448" s="113">
        <f>IF(ISNA(VLOOKUP(H448,'data putaway'!$A$1:$E$530,5,0)),0,VLOOKUP(H448,'data putaway'!$A$1:$E$530,5,0))</f>
        <v>0</v>
      </c>
      <c r="AA448" s="354" t="b">
        <f t="shared" si="150"/>
        <v>0</v>
      </c>
      <c r="AB448" s="354" t="b">
        <f t="shared" si="151"/>
        <v>0</v>
      </c>
      <c r="AC448" s="356" t="str">
        <f t="shared" ca="1" si="152"/>
        <v>7 Month,  26 Days</v>
      </c>
      <c r="AD448" s="114" t="str">
        <f t="shared" ca="1" si="160"/>
        <v>3 Year, 3 Month, 19 Days</v>
      </c>
      <c r="AE448" s="114">
        <f t="shared" si="153"/>
        <v>1</v>
      </c>
      <c r="AF448" s="114">
        <f t="shared" si="154"/>
        <v>1</v>
      </c>
      <c r="AG448" s="354" t="str">
        <f t="shared" si="155"/>
        <v>CB26</v>
      </c>
      <c r="AH448" s="114">
        <f>IF(ISNA(VLOOKUP(L448,'MASTER DATA'!$A$1:$F$192,6,0)),0,VLOOKUP(L448,'MASTER DATA'!$A$1:$F$192,6,0))*AE448</f>
        <v>770</v>
      </c>
      <c r="AI448" s="354" t="str">
        <f>VLOOKUP($D448,'warehouse mapping'!$AN$7:$AO$17,2,0)</f>
        <v>Aktif</v>
      </c>
      <c r="AJ448" s="114">
        <f t="shared" si="156"/>
        <v>0</v>
      </c>
      <c r="AK448" s="354" t="str">
        <f t="shared" si="157"/>
        <v/>
      </c>
      <c r="AL448" s="354" t="s">
        <v>3205</v>
      </c>
      <c r="AM448" s="354">
        <f t="shared" si="158"/>
        <v>1</v>
      </c>
      <c r="AN448" s="354" t="b">
        <f t="shared" si="159"/>
        <v>1</v>
      </c>
    </row>
    <row r="449" spans="1:40" s="354" customFormat="1">
      <c r="A449" s="354" t="str">
        <f t="shared" si="139"/>
        <v>CB26C01</v>
      </c>
      <c r="B449" s="354">
        <f t="shared" si="140"/>
        <v>0</v>
      </c>
      <c r="C449" s="354">
        <f t="shared" si="141"/>
        <v>0</v>
      </c>
      <c r="D449" s="354" t="str">
        <f t="shared" si="142"/>
        <v>CB</v>
      </c>
      <c r="E449" s="354" t="str">
        <f t="shared" si="143"/>
        <v>26</v>
      </c>
      <c r="F449" s="354" t="str">
        <f t="shared" si="144"/>
        <v>C</v>
      </c>
      <c r="G449" s="355" t="str">
        <f t="shared" si="145"/>
        <v>01</v>
      </c>
      <c r="H449" s="232" t="s">
        <v>796</v>
      </c>
      <c r="I449" s="232"/>
      <c r="J449" s="233"/>
      <c r="K449" s="233"/>
      <c r="L449" s="234"/>
      <c r="M449" s="232" t="str">
        <f>IF(ISNA(VLOOKUP(L449,'MASTER DATA'!$A$1:$B$192,2,0)),"",VLOOKUP(L449,'MASTER DATA'!$A$1:$B$192,2,0))</f>
        <v/>
      </c>
      <c r="N449" s="232">
        <v>0</v>
      </c>
      <c r="O449" s="232" t="e">
        <f t="shared" si="146"/>
        <v>#N/A</v>
      </c>
      <c r="P449" s="232" t="e">
        <f t="shared" si="147"/>
        <v>#N/A</v>
      </c>
      <c r="Q449" s="232" t="e">
        <f>VLOOKUP(L449,'MASTER DATA'!$A$1:$E$192,5,0)</f>
        <v>#N/A</v>
      </c>
      <c r="R449" s="234">
        <f>SUMIF('picking of the day'!$H$4:$H$358,WMS!H449&amp;WMS!L449,'picking of the day'!$E$4:$E$358)</f>
        <v>0</v>
      </c>
      <c r="U449" s="114">
        <f>IF(ISNA(VLOOKUP(H449,'data putaway'!$A$1:$E$530,3,0)),0,VLOOKUP(H449,'data putaway'!$A$1:$E$530,3,0))</f>
        <v>0</v>
      </c>
      <c r="V449" s="354">
        <f t="shared" si="148"/>
        <v>0</v>
      </c>
      <c r="W449" s="114">
        <f>IF(ISNA(VLOOKUP(H449,'data putaway'!$A$1:$E$530,2,0)),0,VLOOKUP(H449,'data putaway'!$A$1:$E$530,2,0))</f>
        <v>0</v>
      </c>
      <c r="X449" s="354" t="b">
        <f t="shared" si="149"/>
        <v>1</v>
      </c>
      <c r="Y449" s="354">
        <f>IF(ISNA(VLOOKUP(H449,'data putaway'!$A$1:$E$530,4,0)),0,VLOOKUP(H449,'data putaway'!$A$1:$E$530,4,0))</f>
        <v>0</v>
      </c>
      <c r="Z449" s="113">
        <f>IF(ISNA(VLOOKUP(H449,'data putaway'!$A$1:$E$530,5,0)),0,VLOOKUP(H449,'data putaway'!$A$1:$E$530,5,0))</f>
        <v>0</v>
      </c>
      <c r="AA449" s="354" t="b">
        <f t="shared" si="150"/>
        <v>1</v>
      </c>
      <c r="AB449" s="354" t="b">
        <f t="shared" si="151"/>
        <v>1</v>
      </c>
      <c r="AC449" s="356" t="str">
        <f t="shared" ca="1" si="152"/>
        <v/>
      </c>
      <c r="AD449" s="114" t="str">
        <f t="shared" ca="1" si="160"/>
        <v/>
      </c>
      <c r="AE449" s="114">
        <f t="shared" si="153"/>
        <v>0</v>
      </c>
      <c r="AF449" s="114">
        <f t="shared" si="154"/>
        <v>0</v>
      </c>
      <c r="AG449" s="354" t="str">
        <f t="shared" si="155"/>
        <v>CB26</v>
      </c>
      <c r="AH449" s="114">
        <f>IF(ISNA(VLOOKUP(L449,'MASTER DATA'!$A$1:$F$192,6,0)),0,VLOOKUP(L449,'MASTER DATA'!$A$1:$F$192,6,0))*AE449</f>
        <v>0</v>
      </c>
      <c r="AI449" s="354" t="str">
        <f>VLOOKUP($D449,'warehouse mapping'!$AN$7:$AO$17,2,0)</f>
        <v>Aktif</v>
      </c>
      <c r="AJ449" s="114">
        <f t="shared" si="156"/>
        <v>1</v>
      </c>
      <c r="AK449" s="354" t="str">
        <f t="shared" si="157"/>
        <v>CB</v>
      </c>
      <c r="AL449" s="354" t="s">
        <v>170</v>
      </c>
      <c r="AM449" s="354">
        <f t="shared" si="158"/>
        <v>1</v>
      </c>
      <c r="AN449" s="354" t="b">
        <f t="shared" si="159"/>
        <v>1</v>
      </c>
    </row>
    <row r="450" spans="1:40" s="354" customFormat="1">
      <c r="A450" s="354" t="str">
        <f t="shared" si="139"/>
        <v>CB26C02550054879</v>
      </c>
      <c r="B450" s="354">
        <f t="shared" si="140"/>
        <v>0</v>
      </c>
      <c r="C450" s="354">
        <f t="shared" si="141"/>
        <v>0</v>
      </c>
      <c r="D450" s="354" t="str">
        <f t="shared" si="142"/>
        <v>CB</v>
      </c>
      <c r="E450" s="354" t="str">
        <f t="shared" si="143"/>
        <v>26</v>
      </c>
      <c r="F450" s="354" t="str">
        <f t="shared" si="144"/>
        <v>C</v>
      </c>
      <c r="G450" s="355" t="str">
        <f t="shared" si="145"/>
        <v>02</v>
      </c>
      <c r="H450" s="232" t="s">
        <v>797</v>
      </c>
      <c r="I450" s="232" t="s">
        <v>3228</v>
      </c>
      <c r="J450" s="233">
        <v>46245</v>
      </c>
      <c r="K450" s="233">
        <v>47691</v>
      </c>
      <c r="L450" s="234">
        <v>550054879</v>
      </c>
      <c r="M450" s="232" t="str">
        <f>IF(ISNA(VLOOKUP(L450,'MASTER DATA'!$A$1:$B$192,2,0)),"",VLOOKUP(L450,'MASTER DATA'!$A$1:$B$192,2,0))</f>
        <v>SukuCTBerlian 15W-40_1*200L_A04W</v>
      </c>
      <c r="N450" s="232">
        <v>4</v>
      </c>
      <c r="O450" s="232">
        <f t="shared" si="146"/>
        <v>1</v>
      </c>
      <c r="P450" s="232">
        <f t="shared" si="147"/>
        <v>0</v>
      </c>
      <c r="Q450" s="232">
        <f>VLOOKUP(L450,'MASTER DATA'!$A$1:$E$192,5,0)</f>
        <v>4</v>
      </c>
      <c r="R450" s="234">
        <f>SUMIF('picking of the day'!$H$4:$H$358,WMS!H450&amp;WMS!L450,'picking of the day'!$E$4:$E$358)</f>
        <v>0</v>
      </c>
      <c r="U450" s="114">
        <f>IF(ISNA(VLOOKUP(H450,'data putaway'!$A$1:$E$530,3,0)),0,VLOOKUP(H450,'data putaway'!$A$1:$E$530,3,0))</f>
        <v>0</v>
      </c>
      <c r="V450" s="354">
        <f t="shared" si="148"/>
        <v>4</v>
      </c>
      <c r="W450" s="114">
        <f>IF(ISNA(VLOOKUP(H450,'data putaway'!$A$1:$E$530,2,0)),0,VLOOKUP(H450,'data putaway'!$A$1:$E$530,2,0))</f>
        <v>0</v>
      </c>
      <c r="X450" s="354" t="b">
        <f t="shared" si="149"/>
        <v>0</v>
      </c>
      <c r="Y450" s="354">
        <f>IF(ISNA(VLOOKUP(H450,'data putaway'!$A$1:$E$530,4,0)),0,VLOOKUP(H450,'data putaway'!$A$1:$E$530,4,0))</f>
        <v>0</v>
      </c>
      <c r="Z450" s="113">
        <f>IF(ISNA(VLOOKUP(H450,'data putaway'!$A$1:$E$530,5,0)),0,VLOOKUP(H450,'data putaway'!$A$1:$E$530,5,0))</f>
        <v>0</v>
      </c>
      <c r="AA450" s="354" t="b">
        <f t="shared" si="150"/>
        <v>0</v>
      </c>
      <c r="AB450" s="354" t="b">
        <f t="shared" si="151"/>
        <v>0</v>
      </c>
      <c r="AC450" s="356" t="str">
        <f t="shared" ca="1" si="152"/>
        <v>1 Month,  7 Days</v>
      </c>
      <c r="AD450" s="114" t="str">
        <f t="shared" ca="1" si="160"/>
        <v>3 Year, 10 Month, 9 Days</v>
      </c>
      <c r="AE450" s="114">
        <f t="shared" si="153"/>
        <v>4</v>
      </c>
      <c r="AF450" s="114">
        <f t="shared" si="154"/>
        <v>1</v>
      </c>
      <c r="AG450" s="354" t="str">
        <f t="shared" si="155"/>
        <v>CB26</v>
      </c>
      <c r="AH450" s="114">
        <f>IF(ISNA(VLOOKUP(L450,'MASTER DATA'!$A$1:$F$192,6,0)),0,VLOOKUP(L450,'MASTER DATA'!$A$1:$F$192,6,0))*AE450</f>
        <v>800</v>
      </c>
      <c r="AI450" s="354" t="str">
        <f>VLOOKUP($D450,'warehouse mapping'!$AN$7:$AO$17,2,0)</f>
        <v>Aktif</v>
      </c>
      <c r="AJ450" s="114">
        <f t="shared" si="156"/>
        <v>0</v>
      </c>
      <c r="AK450" s="354" t="str">
        <f t="shared" si="157"/>
        <v/>
      </c>
      <c r="AL450" s="354" t="s">
        <v>170</v>
      </c>
      <c r="AM450" s="354">
        <f t="shared" si="158"/>
        <v>1</v>
      </c>
      <c r="AN450" s="354" t="b">
        <f t="shared" si="159"/>
        <v>1</v>
      </c>
    </row>
    <row r="451" spans="1:40" s="354" customFormat="1">
      <c r="A451" s="354" t="str">
        <f t="shared" si="139"/>
        <v>CB26D01550062464</v>
      </c>
      <c r="B451" s="354">
        <f t="shared" si="140"/>
        <v>0</v>
      </c>
      <c r="C451" s="354">
        <f t="shared" si="141"/>
        <v>0</v>
      </c>
      <c r="D451" s="354" t="str">
        <f t="shared" si="142"/>
        <v>CB</v>
      </c>
      <c r="E451" s="354" t="str">
        <f t="shared" si="143"/>
        <v>26</v>
      </c>
      <c r="F451" s="354" t="str">
        <f t="shared" si="144"/>
        <v>D</v>
      </c>
      <c r="G451" s="355" t="str">
        <f t="shared" si="145"/>
        <v>01</v>
      </c>
      <c r="H451" s="232" t="s">
        <v>798</v>
      </c>
      <c r="I451" s="232" t="s">
        <v>3310</v>
      </c>
      <c r="J451" s="233">
        <v>46262</v>
      </c>
      <c r="K451" s="233">
        <v>47712</v>
      </c>
      <c r="L451" s="234">
        <v>550062464</v>
      </c>
      <c r="M451" s="232" t="str">
        <f>IF(ISNA(VLOOKUP(L451,'MASTER DATA'!$A$1:$B$192,2,0)),"",VLOOKUP(L451,'MASTER DATA'!$A$1:$B$192,2,0))</f>
        <v>Adv4TAX7Sc10W30SNMB_12*0.8L_A04W</v>
      </c>
      <c r="N451" s="232">
        <v>48</v>
      </c>
      <c r="O451" s="232">
        <f t="shared" si="146"/>
        <v>1</v>
      </c>
      <c r="P451" s="232">
        <f t="shared" si="147"/>
        <v>0</v>
      </c>
      <c r="Q451" s="232">
        <f>VLOOKUP(L451,'MASTER DATA'!$A$1:$E$192,5,0)</f>
        <v>48</v>
      </c>
      <c r="R451" s="234">
        <f>SUMIF('picking of the day'!$H$4:$H$358,WMS!H451&amp;WMS!L451,'picking of the day'!$E$4:$E$358)</f>
        <v>0</v>
      </c>
      <c r="U451" s="114">
        <f>IF(ISNA(VLOOKUP(H451,'data putaway'!$A$1:$E$530,3,0)),0,VLOOKUP(H451,'data putaway'!$A$1:$E$530,3,0))</f>
        <v>0</v>
      </c>
      <c r="V451" s="354">
        <f t="shared" si="148"/>
        <v>48</v>
      </c>
      <c r="W451" s="114">
        <f>IF(ISNA(VLOOKUP(H451,'data putaway'!$A$1:$E$530,2,0)),0,VLOOKUP(H451,'data putaway'!$A$1:$E$530,2,0))</f>
        <v>0</v>
      </c>
      <c r="X451" s="354" t="b">
        <f t="shared" si="149"/>
        <v>0</v>
      </c>
      <c r="Y451" s="354">
        <f>IF(ISNA(VLOOKUP(H451,'data putaway'!$A$1:$E$530,4,0)),0,VLOOKUP(H451,'data putaway'!$A$1:$E$530,4,0))</f>
        <v>0</v>
      </c>
      <c r="Z451" s="113">
        <f>IF(ISNA(VLOOKUP(H451,'data putaway'!$A$1:$E$530,5,0)),0,VLOOKUP(H451,'data putaway'!$A$1:$E$530,5,0))</f>
        <v>0</v>
      </c>
      <c r="AA451" s="354" t="b">
        <f t="shared" si="150"/>
        <v>0</v>
      </c>
      <c r="AB451" s="354" t="b">
        <f t="shared" si="151"/>
        <v>0</v>
      </c>
      <c r="AC451" s="356" t="str">
        <f t="shared" ca="1" si="152"/>
        <v>0 Month,  21 Days</v>
      </c>
      <c r="AD451" s="114" t="str">
        <f t="shared" ca="1" si="160"/>
        <v>3 Year, 10 Month, 30 Days</v>
      </c>
      <c r="AE451" s="114">
        <f t="shared" si="153"/>
        <v>48</v>
      </c>
      <c r="AF451" s="114">
        <f t="shared" si="154"/>
        <v>1</v>
      </c>
      <c r="AG451" s="354" t="str">
        <f t="shared" si="155"/>
        <v>CB26</v>
      </c>
      <c r="AH451" s="114">
        <f>IF(ISNA(VLOOKUP(L451,'MASTER DATA'!$A$1:$F$192,6,0)),0,VLOOKUP(L451,'MASTER DATA'!$A$1:$F$192,6,0))*AE451</f>
        <v>460.80000000000007</v>
      </c>
      <c r="AI451" s="354" t="str">
        <f>VLOOKUP($D451,'warehouse mapping'!$AN$7:$AO$17,2,0)</f>
        <v>Aktif</v>
      </c>
      <c r="AJ451" s="114">
        <f t="shared" si="156"/>
        <v>0</v>
      </c>
      <c r="AK451" s="354" t="str">
        <f t="shared" si="157"/>
        <v/>
      </c>
      <c r="AL451" s="354" t="s">
        <v>170</v>
      </c>
      <c r="AM451" s="354">
        <f t="shared" si="158"/>
        <v>1</v>
      </c>
      <c r="AN451" s="354" t="b">
        <f t="shared" si="159"/>
        <v>1</v>
      </c>
    </row>
    <row r="452" spans="1:40" s="354" customFormat="1">
      <c r="A452" s="354" t="str">
        <f t="shared" si="139"/>
        <v>CB26D02550062464</v>
      </c>
      <c r="B452" s="354">
        <f t="shared" si="140"/>
        <v>0</v>
      </c>
      <c r="C452" s="354">
        <f t="shared" si="141"/>
        <v>0</v>
      </c>
      <c r="D452" s="354" t="str">
        <f t="shared" si="142"/>
        <v>CB</v>
      </c>
      <c r="E452" s="354" t="str">
        <f t="shared" si="143"/>
        <v>26</v>
      </c>
      <c r="F452" s="354" t="str">
        <f t="shared" si="144"/>
        <v>D</v>
      </c>
      <c r="G452" s="355" t="str">
        <f t="shared" si="145"/>
        <v>02</v>
      </c>
      <c r="H452" s="232" t="s">
        <v>799</v>
      </c>
      <c r="I452" s="232" t="s">
        <v>3310</v>
      </c>
      <c r="J452" s="233">
        <v>46262</v>
      </c>
      <c r="K452" s="233">
        <v>47712</v>
      </c>
      <c r="L452" s="234">
        <v>550062464</v>
      </c>
      <c r="M452" s="232" t="str">
        <f>IF(ISNA(VLOOKUP(L452,'MASTER DATA'!$A$1:$B$192,2,0)),"",VLOOKUP(L452,'MASTER DATA'!$A$1:$B$192,2,0))</f>
        <v>Adv4TAX7Sc10W30SNMB_12*0.8L_A04W</v>
      </c>
      <c r="N452" s="232">
        <v>48</v>
      </c>
      <c r="O452" s="232">
        <f t="shared" si="146"/>
        <v>1</v>
      </c>
      <c r="P452" s="232">
        <f t="shared" si="147"/>
        <v>0</v>
      </c>
      <c r="Q452" s="232">
        <f>VLOOKUP(L452,'MASTER DATA'!$A$1:$E$192,5,0)</f>
        <v>48</v>
      </c>
      <c r="R452" s="234">
        <f>SUMIF('picking of the day'!$H$4:$H$358,WMS!H452&amp;WMS!L452,'picking of the day'!$E$4:$E$358)</f>
        <v>0</v>
      </c>
      <c r="U452" s="114">
        <f>IF(ISNA(VLOOKUP(H452,'data putaway'!$A$1:$E$530,3,0)),0,VLOOKUP(H452,'data putaway'!$A$1:$E$530,3,0))</f>
        <v>0</v>
      </c>
      <c r="V452" s="354">
        <f t="shared" si="148"/>
        <v>48</v>
      </c>
      <c r="W452" s="114">
        <f>IF(ISNA(VLOOKUP(H452,'data putaway'!$A$1:$E$530,2,0)),0,VLOOKUP(H452,'data putaway'!$A$1:$E$530,2,0))</f>
        <v>0</v>
      </c>
      <c r="X452" s="354" t="b">
        <f t="shared" si="149"/>
        <v>0</v>
      </c>
      <c r="Y452" s="354">
        <f>IF(ISNA(VLOOKUP(H452,'data putaway'!$A$1:$E$530,4,0)),0,VLOOKUP(H452,'data putaway'!$A$1:$E$530,4,0))</f>
        <v>0</v>
      </c>
      <c r="Z452" s="113">
        <f>IF(ISNA(VLOOKUP(H452,'data putaway'!$A$1:$E$530,5,0)),0,VLOOKUP(H452,'data putaway'!$A$1:$E$530,5,0))</f>
        <v>0</v>
      </c>
      <c r="AA452" s="354" t="b">
        <f t="shared" si="150"/>
        <v>0</v>
      </c>
      <c r="AB452" s="354" t="b">
        <f t="shared" si="151"/>
        <v>0</v>
      </c>
      <c r="AC452" s="356" t="str">
        <f t="shared" ca="1" si="152"/>
        <v>0 Month,  21 Days</v>
      </c>
      <c r="AD452" s="114" t="str">
        <f t="shared" ca="1" si="160"/>
        <v>3 Year, 10 Month, 30 Days</v>
      </c>
      <c r="AE452" s="114">
        <f t="shared" si="153"/>
        <v>48</v>
      </c>
      <c r="AF452" s="114">
        <f t="shared" si="154"/>
        <v>1</v>
      </c>
      <c r="AG452" s="354" t="str">
        <f t="shared" si="155"/>
        <v>CB26</v>
      </c>
      <c r="AH452" s="114">
        <f>IF(ISNA(VLOOKUP(L452,'MASTER DATA'!$A$1:$F$192,6,0)),0,VLOOKUP(L452,'MASTER DATA'!$A$1:$F$192,6,0))*AE452</f>
        <v>460.80000000000007</v>
      </c>
      <c r="AI452" s="354" t="str">
        <f>VLOOKUP($D452,'warehouse mapping'!$AN$7:$AO$17,2,0)</f>
        <v>Aktif</v>
      </c>
      <c r="AJ452" s="114">
        <f t="shared" si="156"/>
        <v>0</v>
      </c>
      <c r="AK452" s="354" t="str">
        <f t="shared" si="157"/>
        <v/>
      </c>
      <c r="AL452" s="354" t="s">
        <v>170</v>
      </c>
      <c r="AM452" s="354">
        <f t="shared" si="158"/>
        <v>1</v>
      </c>
      <c r="AN452" s="354" t="b">
        <f t="shared" si="159"/>
        <v>1</v>
      </c>
    </row>
    <row r="453" spans="1:40" s="354" customFormat="1">
      <c r="A453" s="354" t="str">
        <f t="shared" ref="A453:A516" si="161">H453&amp;L453</f>
        <v>CB26E01550062464</v>
      </c>
      <c r="B453" s="354">
        <f t="shared" ref="B453:B516" si="162">R453+S453</f>
        <v>0</v>
      </c>
      <c r="C453" s="354">
        <f t="shared" ref="C453:C516" si="163">T453+U453</f>
        <v>0</v>
      </c>
      <c r="D453" s="354" t="str">
        <f t="shared" ref="D453:D516" si="164">LEFT(H453,2)</f>
        <v>CB</v>
      </c>
      <c r="E453" s="354" t="str">
        <f t="shared" ref="E453:E516" si="165">MID(H453,3,2)</f>
        <v>26</v>
      </c>
      <c r="F453" s="354" t="str">
        <f t="shared" ref="F453:F516" si="166">MID(H453,5,1)</f>
        <v>E</v>
      </c>
      <c r="G453" s="355" t="str">
        <f t="shared" ref="G453:G516" si="167">RIGHT(H453,2)</f>
        <v>01</v>
      </c>
      <c r="H453" s="232" t="s">
        <v>800</v>
      </c>
      <c r="I453" s="232" t="s">
        <v>3310</v>
      </c>
      <c r="J453" s="233">
        <v>46262</v>
      </c>
      <c r="K453" s="233">
        <v>47712</v>
      </c>
      <c r="L453" s="234">
        <v>550062464</v>
      </c>
      <c r="M453" s="232" t="str">
        <f>IF(ISNA(VLOOKUP(L453,'MASTER DATA'!$A$1:$B$192,2,0)),"",VLOOKUP(L453,'MASTER DATA'!$A$1:$B$192,2,0))</f>
        <v>Adv4TAX7Sc10W30SNMB_12*0.8L_A04W</v>
      </c>
      <c r="N453" s="232">
        <v>48</v>
      </c>
      <c r="O453" s="232">
        <f t="shared" ref="O453:O516" si="168">(V453-P453)/Q453</f>
        <v>1</v>
      </c>
      <c r="P453" s="232">
        <f t="shared" ref="P453:P516" si="169">MOD(V453,Q453)</f>
        <v>0</v>
      </c>
      <c r="Q453" s="232">
        <f>VLOOKUP(L453,'MASTER DATA'!$A$1:$E$192,5,0)</f>
        <v>48</v>
      </c>
      <c r="R453" s="234">
        <f>SUMIF('picking of the day'!$H$4:$H$358,WMS!H453&amp;WMS!L453,'picking of the day'!$E$4:$E$358)</f>
        <v>0</v>
      </c>
      <c r="U453" s="114">
        <f>IF(ISNA(VLOOKUP(H453,'data putaway'!$A$1:$E$530,3,0)),0,VLOOKUP(H453,'data putaway'!$A$1:$E$530,3,0))</f>
        <v>0</v>
      </c>
      <c r="V453" s="354">
        <f t="shared" ref="V453:V516" si="170">(N453+T453+U453)-(R453+S453)</f>
        <v>48</v>
      </c>
      <c r="W453" s="114">
        <f>IF(ISNA(VLOOKUP(H453,'data putaway'!$A$1:$E$530,2,0)),0,VLOOKUP(H453,'data putaway'!$A$1:$E$530,2,0))</f>
        <v>0</v>
      </c>
      <c r="X453" s="354" t="b">
        <f t="shared" ref="X453:X516" si="171">W453=L453</f>
        <v>0</v>
      </c>
      <c r="Y453" s="354">
        <f>IF(ISNA(VLOOKUP(H453,'data putaway'!$A$1:$E$530,4,0)),0,VLOOKUP(H453,'data putaway'!$A$1:$E$530,4,0))</f>
        <v>0</v>
      </c>
      <c r="Z453" s="113">
        <f>IF(ISNA(VLOOKUP(H453,'data putaway'!$A$1:$E$530,5,0)),0,VLOOKUP(H453,'data putaway'!$A$1:$E$530,5,0))</f>
        <v>0</v>
      </c>
      <c r="AA453" s="354" t="b">
        <f t="shared" ref="AA453:AA516" si="172">Y453=I453</f>
        <v>0</v>
      </c>
      <c r="AB453" s="354" t="b">
        <f t="shared" ref="AB453:AB516" si="173">Z453=K453</f>
        <v>0</v>
      </c>
      <c r="AC453" s="356" t="str">
        <f t="shared" ref="AC453:AC516" ca="1" si="174">IF(J453="","",DATEDIF(J453,NOW(),"ym")&amp;" Month"&amp;",  "&amp;DATEDIF(J453,NOW(),"md")&amp;" Days")</f>
        <v>0 Month,  21 Days</v>
      </c>
      <c r="AD453" s="114" t="str">
        <f t="shared" ca="1" si="160"/>
        <v>3 Year, 10 Month, 30 Days</v>
      </c>
      <c r="AE453" s="114">
        <f t="shared" ref="AE453:AE516" si="175">N453+U453</f>
        <v>48</v>
      </c>
      <c r="AF453" s="114">
        <f t="shared" ref="AF453:AF516" si="176">IF(V453&gt;0,1,0)</f>
        <v>1</v>
      </c>
      <c r="AG453" s="354" t="str">
        <f t="shared" ref="AG453:AG516" si="177">D453&amp;E453</f>
        <v>CB26</v>
      </c>
      <c r="AH453" s="114">
        <f>IF(ISNA(VLOOKUP(L453,'MASTER DATA'!$A$1:$F$192,6,0)),0,VLOOKUP(L453,'MASTER DATA'!$A$1:$F$192,6,0))*AE453</f>
        <v>460.80000000000007</v>
      </c>
      <c r="AI453" s="354" t="str">
        <f>VLOOKUP($D453,'warehouse mapping'!$AN$7:$AO$17,2,0)</f>
        <v>Aktif</v>
      </c>
      <c r="AJ453" s="114">
        <f t="shared" ref="AJ453:AJ516" si="178">IF(AF453=0,1,0)</f>
        <v>0</v>
      </c>
      <c r="AK453" s="354" t="str">
        <f t="shared" ref="AK453:AK516" si="179">IF(AND(AJ453=1,AI453="aktif"),D453,"")</f>
        <v/>
      </c>
      <c r="AL453" s="354" t="s">
        <v>170</v>
      </c>
      <c r="AM453" s="354">
        <f t="shared" ref="AM453:AM516" si="180">COUNTIF($H$5:$H$2564,H453)</f>
        <v>1</v>
      </c>
      <c r="AN453" s="354" t="b">
        <f t="shared" si="159"/>
        <v>1</v>
      </c>
    </row>
    <row r="454" spans="1:40" s="354" customFormat="1">
      <c r="A454" s="354" t="str">
        <f t="shared" si="161"/>
        <v>CB26E02550062461</v>
      </c>
      <c r="B454" s="354">
        <f t="shared" si="162"/>
        <v>0</v>
      </c>
      <c r="C454" s="354">
        <f t="shared" si="163"/>
        <v>0</v>
      </c>
      <c r="D454" s="354" t="str">
        <f t="shared" si="164"/>
        <v>CB</v>
      </c>
      <c r="E454" s="354" t="str">
        <f t="shared" si="165"/>
        <v>26</v>
      </c>
      <c r="F454" s="354" t="str">
        <f t="shared" si="166"/>
        <v>E</v>
      </c>
      <c r="G454" s="355" t="str">
        <f t="shared" si="167"/>
        <v>02</v>
      </c>
      <c r="H454" s="232" t="s">
        <v>801</v>
      </c>
      <c r="I454" s="232" t="s">
        <v>3505</v>
      </c>
      <c r="J454" s="233">
        <v>46268</v>
      </c>
      <c r="K454" s="233">
        <v>47719</v>
      </c>
      <c r="L454" s="234">
        <v>550062461</v>
      </c>
      <c r="M454" s="232" t="str">
        <f>IF(ISNA(VLOOKUP(L454,'MASTER DATA'!$A$1:$B$192,2,0)),"",VLOOKUP(L454,'MASTER DATA'!$A$1:$B$192,2,0))</f>
        <v>Advan4TAX710W40SNMA2_12*0.8L_A04W</v>
      </c>
      <c r="N454" s="232">
        <v>48</v>
      </c>
      <c r="O454" s="232">
        <f t="shared" si="168"/>
        <v>1</v>
      </c>
      <c r="P454" s="232">
        <f t="shared" si="169"/>
        <v>0</v>
      </c>
      <c r="Q454" s="232">
        <f>VLOOKUP(L454,'MASTER DATA'!$A$1:$E$192,5,0)</f>
        <v>48</v>
      </c>
      <c r="R454" s="234">
        <f>SUMIF('picking of the day'!$H$4:$H$358,WMS!H454&amp;WMS!L454,'picking of the day'!$E$4:$E$358)</f>
        <v>0</v>
      </c>
      <c r="U454" s="114">
        <f>IF(ISNA(VLOOKUP(H454,'data putaway'!$A$1:$E$530,3,0)),0,VLOOKUP(H454,'data putaway'!$A$1:$E$530,3,0))</f>
        <v>0</v>
      </c>
      <c r="V454" s="354">
        <f t="shared" si="170"/>
        <v>48</v>
      </c>
      <c r="W454" s="114">
        <f>IF(ISNA(VLOOKUP(H454,'data putaway'!$A$1:$E$530,2,0)),0,VLOOKUP(H454,'data putaway'!$A$1:$E$530,2,0))</f>
        <v>0</v>
      </c>
      <c r="X454" s="354" t="b">
        <f t="shared" si="171"/>
        <v>0</v>
      </c>
      <c r="Y454" s="354">
        <f>IF(ISNA(VLOOKUP(H454,'data putaway'!$A$1:$E$530,4,0)),0,VLOOKUP(H454,'data putaway'!$A$1:$E$530,4,0))</f>
        <v>0</v>
      </c>
      <c r="Z454" s="113">
        <f>IF(ISNA(VLOOKUP(H454,'data putaway'!$A$1:$E$530,5,0)),0,VLOOKUP(H454,'data putaway'!$A$1:$E$530,5,0))</f>
        <v>0</v>
      </c>
      <c r="AA454" s="354" t="b">
        <f t="shared" si="172"/>
        <v>0</v>
      </c>
      <c r="AB454" s="354" t="b">
        <f t="shared" si="173"/>
        <v>0</v>
      </c>
      <c r="AC454" s="356" t="str">
        <f t="shared" ca="1" si="174"/>
        <v>0 Month,  15 Days</v>
      </c>
      <c r="AD454" s="114" t="str">
        <f t="shared" ca="1" si="160"/>
        <v>3 Year, 11 Month, 6 Days</v>
      </c>
      <c r="AE454" s="114">
        <f t="shared" si="175"/>
        <v>48</v>
      </c>
      <c r="AF454" s="114">
        <f t="shared" si="176"/>
        <v>1</v>
      </c>
      <c r="AG454" s="354" t="str">
        <f t="shared" si="177"/>
        <v>CB26</v>
      </c>
      <c r="AH454" s="114">
        <f>IF(ISNA(VLOOKUP(L454,'MASTER DATA'!$A$1:$F$192,6,0)),0,VLOOKUP(L454,'MASTER DATA'!$A$1:$F$192,6,0))*AE454</f>
        <v>460.80000000000007</v>
      </c>
      <c r="AI454" s="354" t="str">
        <f>VLOOKUP($D454,'warehouse mapping'!$AN$7:$AO$17,2,0)</f>
        <v>Aktif</v>
      </c>
      <c r="AJ454" s="114">
        <f t="shared" si="178"/>
        <v>0</v>
      </c>
      <c r="AK454" s="354" t="str">
        <f t="shared" si="179"/>
        <v/>
      </c>
      <c r="AL454" s="354" t="s">
        <v>170</v>
      </c>
      <c r="AM454" s="354">
        <f t="shared" si="180"/>
        <v>1</v>
      </c>
      <c r="AN454" s="354" t="b">
        <f t="shared" ref="AN454:AN517" si="181">ISNUMBER(V454)</f>
        <v>1</v>
      </c>
    </row>
    <row r="455" spans="1:40" s="354" customFormat="1">
      <c r="A455" s="354" t="str">
        <f t="shared" si="161"/>
        <v>CB27A01550044360</v>
      </c>
      <c r="B455" s="354">
        <f t="shared" si="162"/>
        <v>0</v>
      </c>
      <c r="C455" s="354">
        <f t="shared" si="163"/>
        <v>0</v>
      </c>
      <c r="D455" s="354" t="str">
        <f t="shared" si="164"/>
        <v>CB</v>
      </c>
      <c r="E455" s="354" t="str">
        <f t="shared" si="165"/>
        <v>27</v>
      </c>
      <c r="F455" s="354" t="str">
        <f t="shared" si="166"/>
        <v>A</v>
      </c>
      <c r="G455" s="355" t="str">
        <f t="shared" si="167"/>
        <v>01</v>
      </c>
      <c r="H455" s="232" t="s">
        <v>802</v>
      </c>
      <c r="I455" s="232" t="s">
        <v>3532</v>
      </c>
      <c r="J455" s="233">
        <v>46275</v>
      </c>
      <c r="K455" s="233">
        <v>47730</v>
      </c>
      <c r="L455" s="364">
        <v>550044360</v>
      </c>
      <c r="M455" s="232" t="str">
        <f>IF(ISNA(VLOOKUP(L455,'MASTER DATA'!$A$1:$B$192,2,0)),"",VLOOKUP(L455,'MASTER DATA'!$A$1:$B$192,2,0))</f>
        <v>RimR4X15W40CI4E7DH1_1*209L_A227</v>
      </c>
      <c r="N455" s="232">
        <v>4</v>
      </c>
      <c r="O455" s="232">
        <f t="shared" si="168"/>
        <v>1</v>
      </c>
      <c r="P455" s="232">
        <f t="shared" si="169"/>
        <v>0</v>
      </c>
      <c r="Q455" s="232">
        <f>VLOOKUP(L455,'MASTER DATA'!$A$1:$E$192,5,0)</f>
        <v>4</v>
      </c>
      <c r="R455" s="234">
        <f>SUMIF('picking of the day'!$H$4:$H$358,WMS!H455&amp;WMS!L455,'picking of the day'!$E$4:$E$358)</f>
        <v>0</v>
      </c>
      <c r="U455" s="114">
        <f>IF(ISNA(VLOOKUP(H455,'data putaway'!$A$1:$E$530,3,0)),0,VLOOKUP(H455,'data putaway'!$A$1:$E$530,3,0))</f>
        <v>0</v>
      </c>
      <c r="V455" s="354">
        <f t="shared" si="170"/>
        <v>4</v>
      </c>
      <c r="W455" s="114">
        <f>IF(ISNA(VLOOKUP(H455,'data putaway'!$A$1:$E$530,2,0)),0,VLOOKUP(H455,'data putaway'!$A$1:$E$530,2,0))</f>
        <v>0</v>
      </c>
      <c r="X455" s="354" t="b">
        <f t="shared" si="171"/>
        <v>0</v>
      </c>
      <c r="Y455" s="354">
        <f>IF(ISNA(VLOOKUP(H455,'data putaway'!$A$1:$E$530,4,0)),0,VLOOKUP(H455,'data putaway'!$A$1:$E$530,4,0))</f>
        <v>0</v>
      </c>
      <c r="Z455" s="113">
        <f>IF(ISNA(VLOOKUP(H455,'data putaway'!$A$1:$E$530,5,0)),0,VLOOKUP(H455,'data putaway'!$A$1:$E$530,5,0))</f>
        <v>0</v>
      </c>
      <c r="AA455" s="354" t="b">
        <f t="shared" si="172"/>
        <v>0</v>
      </c>
      <c r="AB455" s="354" t="b">
        <f t="shared" si="173"/>
        <v>0</v>
      </c>
      <c r="AC455" s="356" t="str">
        <f t="shared" ca="1" si="174"/>
        <v>0 Month,  8 Days</v>
      </c>
      <c r="AD455" s="114" t="str">
        <f t="shared" ca="1" si="160"/>
        <v>3 Year, 11 Month, 17 Days</v>
      </c>
      <c r="AE455" s="114">
        <f t="shared" si="175"/>
        <v>4</v>
      </c>
      <c r="AF455" s="114">
        <f t="shared" si="176"/>
        <v>1</v>
      </c>
      <c r="AG455" s="354" t="str">
        <f t="shared" si="177"/>
        <v>CB27</v>
      </c>
      <c r="AH455" s="114">
        <f>IF(ISNA(VLOOKUP(L455,'MASTER DATA'!$A$1:$F$192,6,0)),0,VLOOKUP(L455,'MASTER DATA'!$A$1:$F$192,6,0))*AE455</f>
        <v>836</v>
      </c>
      <c r="AI455" s="354" t="str">
        <f>VLOOKUP($D455,'warehouse mapping'!$AN$7:$AO$17,2,0)</f>
        <v>Aktif</v>
      </c>
      <c r="AJ455" s="114">
        <f t="shared" si="178"/>
        <v>0</v>
      </c>
      <c r="AK455" s="354" t="str">
        <f t="shared" si="179"/>
        <v/>
      </c>
      <c r="AL455" s="354" t="s">
        <v>3206</v>
      </c>
      <c r="AM455" s="354">
        <f t="shared" si="180"/>
        <v>1</v>
      </c>
      <c r="AN455" s="354" t="b">
        <f t="shared" si="181"/>
        <v>1</v>
      </c>
    </row>
    <row r="456" spans="1:40" s="354" customFormat="1">
      <c r="A456" s="354" t="str">
        <f t="shared" si="161"/>
        <v>CB27A02550062462</v>
      </c>
      <c r="B456" s="354">
        <f t="shared" si="162"/>
        <v>0</v>
      </c>
      <c r="C456" s="354">
        <f t="shared" si="163"/>
        <v>0</v>
      </c>
      <c r="D456" s="354" t="str">
        <f t="shared" si="164"/>
        <v>CB</v>
      </c>
      <c r="E456" s="354" t="str">
        <f t="shared" si="165"/>
        <v>27</v>
      </c>
      <c r="F456" s="354" t="str">
        <f t="shared" si="166"/>
        <v>A</v>
      </c>
      <c r="G456" s="355" t="str">
        <f t="shared" si="167"/>
        <v>02</v>
      </c>
      <c r="H456" s="232" t="s">
        <v>803</v>
      </c>
      <c r="I456" s="232" t="s">
        <v>3221</v>
      </c>
      <c r="J456" s="233">
        <v>46241</v>
      </c>
      <c r="K456" s="233">
        <v>47699</v>
      </c>
      <c r="L456" s="234">
        <v>550062462</v>
      </c>
      <c r="M456" s="232" t="str">
        <f>IF(ISNA(VLOOKUP(L456,'MASTER DATA'!$A$1:$B$192,2,0)),"",VLOOKUP(L456,'MASTER DATA'!$A$1:$B$192,2,0))</f>
        <v>Adv4TAX7Sc10W40SNMB_12*1L_A04W</v>
      </c>
      <c r="N456" s="232">
        <v>0</v>
      </c>
      <c r="O456" s="232">
        <f t="shared" si="168"/>
        <v>0</v>
      </c>
      <c r="P456" s="232">
        <f t="shared" si="169"/>
        <v>0</v>
      </c>
      <c r="Q456" s="232">
        <f>VLOOKUP(L456,'MASTER DATA'!$A$1:$E$192,5,0)</f>
        <v>44</v>
      </c>
      <c r="R456" s="234">
        <f>SUMIF('picking of the day'!$H$4:$H$358,WMS!H456&amp;WMS!L456,'picking of the day'!$E$4:$E$358)</f>
        <v>0</v>
      </c>
      <c r="U456" s="114">
        <f>IF(ISNA(VLOOKUP(H456,'data putaway'!$A$1:$E$530,3,0)),0,VLOOKUP(H456,'data putaway'!$A$1:$E$530,3,0))</f>
        <v>0</v>
      </c>
      <c r="V456" s="354">
        <f t="shared" si="170"/>
        <v>0</v>
      </c>
      <c r="W456" s="114">
        <f>IF(ISNA(VLOOKUP(H456,'data putaway'!$A$1:$E$530,2,0)),0,VLOOKUP(H456,'data putaway'!$A$1:$E$530,2,0))</f>
        <v>0</v>
      </c>
      <c r="X456" s="354" t="b">
        <f t="shared" si="171"/>
        <v>0</v>
      </c>
      <c r="Y456" s="354">
        <f>IF(ISNA(VLOOKUP(H456,'data putaway'!$A$1:$E$530,4,0)),0,VLOOKUP(H456,'data putaway'!$A$1:$E$530,4,0))</f>
        <v>0</v>
      </c>
      <c r="Z456" s="113">
        <f>IF(ISNA(VLOOKUP(H456,'data putaway'!$A$1:$E$530,5,0)),0,VLOOKUP(H456,'data putaway'!$A$1:$E$530,5,0))</f>
        <v>0</v>
      </c>
      <c r="AA456" s="354" t="b">
        <f t="shared" si="172"/>
        <v>0</v>
      </c>
      <c r="AB456" s="354" t="b">
        <f t="shared" si="173"/>
        <v>0</v>
      </c>
      <c r="AC456" s="356" t="str">
        <f t="shared" ca="1" si="174"/>
        <v>1 Month,  11 Days</v>
      </c>
      <c r="AD456" s="114" t="str">
        <f t="shared" ca="1" si="160"/>
        <v>3 Year, 10 Month, 17 Days</v>
      </c>
      <c r="AE456" s="114">
        <f t="shared" si="175"/>
        <v>0</v>
      </c>
      <c r="AF456" s="114">
        <f t="shared" si="176"/>
        <v>0</v>
      </c>
      <c r="AG456" s="354" t="str">
        <f t="shared" si="177"/>
        <v>CB27</v>
      </c>
      <c r="AH456" s="114">
        <f>IF(ISNA(VLOOKUP(L456,'MASTER DATA'!$A$1:$F$192,6,0)),0,VLOOKUP(L456,'MASTER DATA'!$A$1:$F$192,6,0))*AE456</f>
        <v>0</v>
      </c>
      <c r="AI456" s="354" t="str">
        <f>VLOOKUP($D456,'warehouse mapping'!$AN$7:$AO$17,2,0)</f>
        <v>Aktif</v>
      </c>
      <c r="AJ456" s="114">
        <f t="shared" si="178"/>
        <v>1</v>
      </c>
      <c r="AK456" s="354" t="str">
        <f t="shared" si="179"/>
        <v>CB</v>
      </c>
      <c r="AL456" s="354" t="s">
        <v>3206</v>
      </c>
      <c r="AM456" s="354">
        <f t="shared" si="180"/>
        <v>1</v>
      </c>
      <c r="AN456" s="354" t="b">
        <f t="shared" si="181"/>
        <v>1</v>
      </c>
    </row>
    <row r="457" spans="1:40" s="354" customFormat="1">
      <c r="A457" s="354" t="str">
        <f t="shared" si="161"/>
        <v>CB27B01550062285</v>
      </c>
      <c r="B457" s="354">
        <f t="shared" si="162"/>
        <v>0</v>
      </c>
      <c r="C457" s="354">
        <f t="shared" si="163"/>
        <v>0</v>
      </c>
      <c r="D457" s="354" t="str">
        <f t="shared" si="164"/>
        <v>CB</v>
      </c>
      <c r="E457" s="354" t="str">
        <f t="shared" si="165"/>
        <v>27</v>
      </c>
      <c r="F457" s="354" t="str">
        <f t="shared" si="166"/>
        <v>B</v>
      </c>
      <c r="G457" s="355" t="str">
        <f t="shared" si="167"/>
        <v>01</v>
      </c>
      <c r="H457" s="232" t="s">
        <v>804</v>
      </c>
      <c r="I457" s="232" t="s">
        <v>3065</v>
      </c>
      <c r="J457" s="233">
        <v>46045</v>
      </c>
      <c r="K457" s="233">
        <v>47489</v>
      </c>
      <c r="L457" s="234">
        <v>550062285</v>
      </c>
      <c r="M457" s="232" t="str">
        <f>IF(ISNA(VLOOKUP(L457,'MASTER DATA'!$A$1:$B$192,2,0)),"",VLOOKUP(L457,'MASTER DATA'!$A$1:$B$192,2,0))</f>
        <v>Gadus S3 V460DM 2_1*770kg_A227</v>
      </c>
      <c r="N457" s="232">
        <v>1</v>
      </c>
      <c r="O457" s="232">
        <f t="shared" si="168"/>
        <v>1</v>
      </c>
      <c r="P457" s="232">
        <f t="shared" si="169"/>
        <v>0</v>
      </c>
      <c r="Q457" s="232">
        <f>VLOOKUP(L457,'MASTER DATA'!$A$1:$E$192,5,0)</f>
        <v>1</v>
      </c>
      <c r="R457" s="234">
        <f>SUMIF('picking of the day'!$H$4:$H$358,WMS!H457&amp;WMS!L457,'picking of the day'!$E$4:$E$358)</f>
        <v>0</v>
      </c>
      <c r="U457" s="114">
        <f>IF(ISNA(VLOOKUP(H457,'data putaway'!$A$1:$E$530,3,0)),0,VLOOKUP(H457,'data putaway'!$A$1:$E$530,3,0))</f>
        <v>0</v>
      </c>
      <c r="V457" s="354">
        <f t="shared" si="170"/>
        <v>1</v>
      </c>
      <c r="W457" s="114">
        <f>IF(ISNA(VLOOKUP(H457,'data putaway'!$A$1:$E$530,2,0)),0,VLOOKUP(H457,'data putaway'!$A$1:$E$530,2,0))</f>
        <v>0</v>
      </c>
      <c r="X457" s="354" t="b">
        <f t="shared" si="171"/>
        <v>0</v>
      </c>
      <c r="Y457" s="354">
        <f>IF(ISNA(VLOOKUP(H457,'data putaway'!$A$1:$E$530,4,0)),0,VLOOKUP(H457,'data putaway'!$A$1:$E$530,4,0))</f>
        <v>0</v>
      </c>
      <c r="Z457" s="113">
        <f>IF(ISNA(VLOOKUP(H457,'data putaway'!$A$1:$E$530,5,0)),0,VLOOKUP(H457,'data putaway'!$A$1:$E$530,5,0))</f>
        <v>0</v>
      </c>
      <c r="AA457" s="354" t="b">
        <f t="shared" si="172"/>
        <v>0</v>
      </c>
      <c r="AB457" s="354" t="b">
        <f t="shared" si="173"/>
        <v>0</v>
      </c>
      <c r="AC457" s="356" t="str">
        <f t="shared" ca="1" si="174"/>
        <v>7 Month,  26 Days</v>
      </c>
      <c r="AD457" s="114" t="str">
        <f t="shared" ca="1" si="160"/>
        <v>3 Year, 3 Month, 19 Days</v>
      </c>
      <c r="AE457" s="114">
        <f t="shared" si="175"/>
        <v>1</v>
      </c>
      <c r="AF457" s="114">
        <f t="shared" si="176"/>
        <v>1</v>
      </c>
      <c r="AG457" s="354" t="str">
        <f t="shared" si="177"/>
        <v>CB27</v>
      </c>
      <c r="AH457" s="114">
        <f>IF(ISNA(VLOOKUP(L457,'MASTER DATA'!$A$1:$F$192,6,0)),0,VLOOKUP(L457,'MASTER DATA'!$A$1:$F$192,6,0))*AE457</f>
        <v>770</v>
      </c>
      <c r="AI457" s="354" t="str">
        <f>VLOOKUP($D457,'warehouse mapping'!$AN$7:$AO$17,2,0)</f>
        <v>Aktif</v>
      </c>
      <c r="AJ457" s="114">
        <f t="shared" si="178"/>
        <v>0</v>
      </c>
      <c r="AK457" s="354" t="str">
        <f t="shared" si="179"/>
        <v/>
      </c>
      <c r="AL457" s="354" t="s">
        <v>3205</v>
      </c>
      <c r="AM457" s="354">
        <f t="shared" si="180"/>
        <v>1</v>
      </c>
      <c r="AN457" s="354" t="b">
        <f t="shared" si="181"/>
        <v>1</v>
      </c>
    </row>
    <row r="458" spans="1:40" s="354" customFormat="1">
      <c r="A458" s="354" t="str">
        <f t="shared" si="161"/>
        <v>CB27B02550062285</v>
      </c>
      <c r="B458" s="354">
        <f t="shared" si="162"/>
        <v>0</v>
      </c>
      <c r="C458" s="354">
        <f t="shared" si="163"/>
        <v>0</v>
      </c>
      <c r="D458" s="354" t="str">
        <f t="shared" si="164"/>
        <v>CB</v>
      </c>
      <c r="E458" s="354" t="str">
        <f t="shared" si="165"/>
        <v>27</v>
      </c>
      <c r="F458" s="354" t="str">
        <f t="shared" si="166"/>
        <v>B</v>
      </c>
      <c r="G458" s="355" t="str">
        <f t="shared" si="167"/>
        <v>02</v>
      </c>
      <c r="H458" s="232" t="s">
        <v>805</v>
      </c>
      <c r="I458" s="232" t="s">
        <v>3065</v>
      </c>
      <c r="J458" s="233">
        <v>46045</v>
      </c>
      <c r="K458" s="233">
        <v>47489</v>
      </c>
      <c r="L458" s="234">
        <v>550062285</v>
      </c>
      <c r="M458" s="232" t="str">
        <f>IF(ISNA(VLOOKUP(L458,'MASTER DATA'!$A$1:$B$192,2,0)),"",VLOOKUP(L458,'MASTER DATA'!$A$1:$B$192,2,0))</f>
        <v>Gadus S3 V460DM 2_1*770kg_A227</v>
      </c>
      <c r="N458" s="232">
        <v>1</v>
      </c>
      <c r="O458" s="232">
        <f t="shared" si="168"/>
        <v>1</v>
      </c>
      <c r="P458" s="232">
        <f t="shared" si="169"/>
        <v>0</v>
      </c>
      <c r="Q458" s="232">
        <f>VLOOKUP(L458,'MASTER DATA'!$A$1:$E$192,5,0)</f>
        <v>1</v>
      </c>
      <c r="R458" s="234">
        <f>SUMIF('picking of the day'!$H$4:$H$358,WMS!H458&amp;WMS!L458,'picking of the day'!$E$4:$E$358)</f>
        <v>0</v>
      </c>
      <c r="U458" s="114">
        <f>IF(ISNA(VLOOKUP(H458,'data putaway'!$A$1:$E$530,3,0)),0,VLOOKUP(H458,'data putaway'!$A$1:$E$530,3,0))</f>
        <v>0</v>
      </c>
      <c r="V458" s="354">
        <f t="shared" si="170"/>
        <v>1</v>
      </c>
      <c r="W458" s="114">
        <f>IF(ISNA(VLOOKUP(H458,'data putaway'!$A$1:$E$530,2,0)),0,VLOOKUP(H458,'data putaway'!$A$1:$E$530,2,0))</f>
        <v>0</v>
      </c>
      <c r="X458" s="354" t="b">
        <f t="shared" si="171"/>
        <v>0</v>
      </c>
      <c r="Y458" s="354">
        <f>IF(ISNA(VLOOKUP(H458,'data putaway'!$A$1:$E$530,4,0)),0,VLOOKUP(H458,'data putaway'!$A$1:$E$530,4,0))</f>
        <v>0</v>
      </c>
      <c r="Z458" s="113">
        <f>IF(ISNA(VLOOKUP(H458,'data putaway'!$A$1:$E$530,5,0)),0,VLOOKUP(H458,'data putaway'!$A$1:$E$530,5,0))</f>
        <v>0</v>
      </c>
      <c r="AA458" s="354" t="b">
        <f t="shared" si="172"/>
        <v>0</v>
      </c>
      <c r="AB458" s="354" t="b">
        <f t="shared" si="173"/>
        <v>0</v>
      </c>
      <c r="AC458" s="356" t="str">
        <f t="shared" ca="1" si="174"/>
        <v>7 Month,  26 Days</v>
      </c>
      <c r="AD458" s="114" t="str">
        <f t="shared" ca="1" si="160"/>
        <v>3 Year, 3 Month, 19 Days</v>
      </c>
      <c r="AE458" s="114">
        <f t="shared" si="175"/>
        <v>1</v>
      </c>
      <c r="AF458" s="114">
        <f t="shared" si="176"/>
        <v>1</v>
      </c>
      <c r="AG458" s="354" t="str">
        <f t="shared" si="177"/>
        <v>CB27</v>
      </c>
      <c r="AH458" s="114">
        <f>IF(ISNA(VLOOKUP(L458,'MASTER DATA'!$A$1:$F$192,6,0)),0,VLOOKUP(L458,'MASTER DATA'!$A$1:$F$192,6,0))*AE458</f>
        <v>770</v>
      </c>
      <c r="AI458" s="354" t="str">
        <f>VLOOKUP($D458,'warehouse mapping'!$AN$7:$AO$17,2,0)</f>
        <v>Aktif</v>
      </c>
      <c r="AJ458" s="114">
        <f t="shared" si="178"/>
        <v>0</v>
      </c>
      <c r="AK458" s="354" t="str">
        <f t="shared" si="179"/>
        <v/>
      </c>
      <c r="AL458" s="354" t="s">
        <v>3205</v>
      </c>
      <c r="AM458" s="354">
        <f t="shared" si="180"/>
        <v>1</v>
      </c>
      <c r="AN458" s="354" t="b">
        <f t="shared" si="181"/>
        <v>1</v>
      </c>
    </row>
    <row r="459" spans="1:40" s="354" customFormat="1">
      <c r="A459" s="354" t="str">
        <f t="shared" si="161"/>
        <v>CB27C01550045080</v>
      </c>
      <c r="B459" s="354">
        <f t="shared" si="162"/>
        <v>0</v>
      </c>
      <c r="C459" s="354">
        <f t="shared" si="163"/>
        <v>0</v>
      </c>
      <c r="D459" s="354" t="str">
        <f t="shared" si="164"/>
        <v>CB</v>
      </c>
      <c r="E459" s="354" t="str">
        <f t="shared" si="165"/>
        <v>27</v>
      </c>
      <c r="F459" s="354" t="str">
        <f t="shared" si="166"/>
        <v>C</v>
      </c>
      <c r="G459" s="355" t="str">
        <f t="shared" si="167"/>
        <v>01</v>
      </c>
      <c r="H459" s="232" t="s">
        <v>806</v>
      </c>
      <c r="I459" s="232">
        <v>12676457</v>
      </c>
      <c r="J459" s="233">
        <v>46219</v>
      </c>
      <c r="K459" s="233">
        <v>47677</v>
      </c>
      <c r="L459" s="234">
        <v>550045080</v>
      </c>
      <c r="M459" s="232" t="str">
        <f>IF(ISNA(VLOOKUP(L459,'MASTER DATA'!$A$1:$B$192,2,0)),"",VLOOKUP(L459,'MASTER DATA'!$A$1:$B$192,2,0))</f>
        <v>Tellus S2 MX 68_1*209L_A227</v>
      </c>
      <c r="N459" s="232">
        <v>4</v>
      </c>
      <c r="O459" s="232">
        <f t="shared" si="168"/>
        <v>1</v>
      </c>
      <c r="P459" s="232">
        <f t="shared" si="169"/>
        <v>0</v>
      </c>
      <c r="Q459" s="232">
        <f>VLOOKUP(L459,'MASTER DATA'!$A$1:$E$192,5,0)</f>
        <v>4</v>
      </c>
      <c r="R459" s="234">
        <f>SUMIF('picking of the day'!$H$4:$H$358,WMS!H459&amp;WMS!L459,'picking of the day'!$E$4:$E$358)</f>
        <v>0</v>
      </c>
      <c r="U459" s="114">
        <f>IF(ISNA(VLOOKUP(H459,'data putaway'!$A$1:$E$530,3,0)),0,VLOOKUP(H459,'data putaway'!$A$1:$E$530,3,0))</f>
        <v>0</v>
      </c>
      <c r="V459" s="354">
        <f t="shared" si="170"/>
        <v>4</v>
      </c>
      <c r="W459" s="114">
        <f>IF(ISNA(VLOOKUP(H459,'data putaway'!$A$1:$E$530,2,0)),0,VLOOKUP(H459,'data putaway'!$A$1:$E$530,2,0))</f>
        <v>0</v>
      </c>
      <c r="X459" s="354" t="b">
        <f t="shared" si="171"/>
        <v>0</v>
      </c>
      <c r="Y459" s="354">
        <f>IF(ISNA(VLOOKUP(H459,'data putaway'!$A$1:$E$530,4,0)),0,VLOOKUP(H459,'data putaway'!$A$1:$E$530,4,0))</f>
        <v>0</v>
      </c>
      <c r="Z459" s="113">
        <f>IF(ISNA(VLOOKUP(H459,'data putaway'!$A$1:$E$530,5,0)),0,VLOOKUP(H459,'data putaway'!$A$1:$E$530,5,0))</f>
        <v>0</v>
      </c>
      <c r="AA459" s="354" t="b">
        <f t="shared" si="172"/>
        <v>0</v>
      </c>
      <c r="AB459" s="354" t="b">
        <f t="shared" si="173"/>
        <v>0</v>
      </c>
      <c r="AC459" s="356" t="str">
        <f t="shared" ca="1" si="174"/>
        <v>2 Month,  2 Days</v>
      </c>
      <c r="AD459" s="114" t="str">
        <f t="shared" ca="1" si="160"/>
        <v>3 Year, 9 Month, 25 Days</v>
      </c>
      <c r="AE459" s="114">
        <f t="shared" si="175"/>
        <v>4</v>
      </c>
      <c r="AF459" s="114">
        <f t="shared" si="176"/>
        <v>1</v>
      </c>
      <c r="AG459" s="354" t="str">
        <f t="shared" si="177"/>
        <v>CB27</v>
      </c>
      <c r="AH459" s="114">
        <f>IF(ISNA(VLOOKUP(L459,'MASTER DATA'!$A$1:$F$192,6,0)),0,VLOOKUP(L459,'MASTER DATA'!$A$1:$F$192,6,0))*AE459</f>
        <v>836</v>
      </c>
      <c r="AI459" s="354" t="str">
        <f>VLOOKUP($D459,'warehouse mapping'!$AN$7:$AO$17,2,0)</f>
        <v>Aktif</v>
      </c>
      <c r="AJ459" s="114">
        <f t="shared" si="178"/>
        <v>0</v>
      </c>
      <c r="AK459" s="354" t="str">
        <f t="shared" si="179"/>
        <v/>
      </c>
      <c r="AL459" s="354" t="s">
        <v>3206</v>
      </c>
      <c r="AM459" s="354">
        <f t="shared" si="180"/>
        <v>1</v>
      </c>
      <c r="AN459" s="354" t="b">
        <f t="shared" si="181"/>
        <v>1</v>
      </c>
    </row>
    <row r="460" spans="1:40" s="354" customFormat="1">
      <c r="A460" s="354" t="str">
        <f t="shared" si="161"/>
        <v>CB27C02550044360</v>
      </c>
      <c r="B460" s="354">
        <f t="shared" si="162"/>
        <v>0</v>
      </c>
      <c r="C460" s="354">
        <f t="shared" si="163"/>
        <v>0</v>
      </c>
      <c r="D460" s="354" t="str">
        <f t="shared" si="164"/>
        <v>CB</v>
      </c>
      <c r="E460" s="354" t="str">
        <f t="shared" si="165"/>
        <v>27</v>
      </c>
      <c r="F460" s="354" t="str">
        <f t="shared" si="166"/>
        <v>C</v>
      </c>
      <c r="G460" s="355" t="str">
        <f t="shared" si="167"/>
        <v>02</v>
      </c>
      <c r="H460" s="232" t="s">
        <v>807</v>
      </c>
      <c r="I460" s="232" t="s">
        <v>3532</v>
      </c>
      <c r="J460" s="233">
        <v>46275</v>
      </c>
      <c r="K460" s="233">
        <v>47730</v>
      </c>
      <c r="L460" s="234">
        <v>550044360</v>
      </c>
      <c r="M460" s="232" t="str">
        <f>IF(ISNA(VLOOKUP(L460,'MASTER DATA'!$A$1:$B$192,2,0)),"",VLOOKUP(L460,'MASTER DATA'!$A$1:$B$192,2,0))</f>
        <v>RimR4X15W40CI4E7DH1_1*209L_A227</v>
      </c>
      <c r="N460" s="232">
        <v>4</v>
      </c>
      <c r="O460" s="232">
        <f t="shared" si="168"/>
        <v>1</v>
      </c>
      <c r="P460" s="232">
        <f t="shared" si="169"/>
        <v>0</v>
      </c>
      <c r="Q460" s="232">
        <f>VLOOKUP(L460,'MASTER DATA'!$A$1:$E$192,5,0)</f>
        <v>4</v>
      </c>
      <c r="R460" s="234">
        <f>SUMIF('picking of the day'!$H$4:$H$358,WMS!H460&amp;WMS!L460,'picking of the day'!$E$4:$E$358)</f>
        <v>0</v>
      </c>
      <c r="U460" s="114">
        <f>IF(ISNA(VLOOKUP(H460,'data putaway'!$A$1:$E$530,3,0)),0,VLOOKUP(H460,'data putaway'!$A$1:$E$530,3,0))</f>
        <v>0</v>
      </c>
      <c r="V460" s="354">
        <f t="shared" si="170"/>
        <v>4</v>
      </c>
      <c r="W460" s="114">
        <f>IF(ISNA(VLOOKUP(H460,'data putaway'!$A$1:$E$530,2,0)),0,VLOOKUP(H460,'data putaway'!$A$1:$E$530,2,0))</f>
        <v>0</v>
      </c>
      <c r="X460" s="354" t="b">
        <f t="shared" si="171"/>
        <v>0</v>
      </c>
      <c r="Y460" s="354">
        <f>IF(ISNA(VLOOKUP(H460,'data putaway'!$A$1:$E$530,4,0)),0,VLOOKUP(H460,'data putaway'!$A$1:$E$530,4,0))</f>
        <v>0</v>
      </c>
      <c r="Z460" s="113">
        <f>IF(ISNA(VLOOKUP(H460,'data putaway'!$A$1:$E$530,5,0)),0,VLOOKUP(H460,'data putaway'!$A$1:$E$530,5,0))</f>
        <v>0</v>
      </c>
      <c r="AA460" s="354" t="b">
        <f t="shared" si="172"/>
        <v>0</v>
      </c>
      <c r="AB460" s="354" t="b">
        <f t="shared" si="173"/>
        <v>0</v>
      </c>
      <c r="AC460" s="356" t="str">
        <f t="shared" ca="1" si="174"/>
        <v>0 Month,  8 Days</v>
      </c>
      <c r="AD460" s="114" t="str">
        <f t="shared" ca="1" si="160"/>
        <v>3 Year, 11 Month, 17 Days</v>
      </c>
      <c r="AE460" s="114">
        <f t="shared" si="175"/>
        <v>4</v>
      </c>
      <c r="AF460" s="114">
        <f t="shared" si="176"/>
        <v>1</v>
      </c>
      <c r="AG460" s="354" t="str">
        <f t="shared" si="177"/>
        <v>CB27</v>
      </c>
      <c r="AH460" s="114">
        <f>IF(ISNA(VLOOKUP(L460,'MASTER DATA'!$A$1:$F$192,6,0)),0,VLOOKUP(L460,'MASTER DATA'!$A$1:$F$192,6,0))*AE460</f>
        <v>836</v>
      </c>
      <c r="AI460" s="354" t="str">
        <f>VLOOKUP($D460,'warehouse mapping'!$AN$7:$AO$17,2,0)</f>
        <v>Aktif</v>
      </c>
      <c r="AJ460" s="114">
        <f t="shared" si="178"/>
        <v>0</v>
      </c>
      <c r="AK460" s="354" t="str">
        <f t="shared" si="179"/>
        <v/>
      </c>
      <c r="AL460" s="354" t="s">
        <v>170</v>
      </c>
      <c r="AM460" s="354">
        <f t="shared" si="180"/>
        <v>1</v>
      </c>
      <c r="AN460" s="354" t="b">
        <f t="shared" si="181"/>
        <v>1</v>
      </c>
    </row>
    <row r="461" spans="1:40" s="354" customFormat="1">
      <c r="A461" s="354" t="str">
        <f t="shared" si="161"/>
        <v>CB27D01550062461</v>
      </c>
      <c r="B461" s="354">
        <f t="shared" si="162"/>
        <v>0</v>
      </c>
      <c r="C461" s="354">
        <f t="shared" si="163"/>
        <v>0</v>
      </c>
      <c r="D461" s="354" t="str">
        <f t="shared" si="164"/>
        <v>CB</v>
      </c>
      <c r="E461" s="354" t="str">
        <f t="shared" si="165"/>
        <v>27</v>
      </c>
      <c r="F461" s="354" t="str">
        <f t="shared" si="166"/>
        <v>D</v>
      </c>
      <c r="G461" s="355" t="str">
        <f t="shared" si="167"/>
        <v>01</v>
      </c>
      <c r="H461" s="232" t="s">
        <v>808</v>
      </c>
      <c r="I461" s="232" t="s">
        <v>3505</v>
      </c>
      <c r="J461" s="233">
        <v>46268</v>
      </c>
      <c r="K461" s="233">
        <v>47719</v>
      </c>
      <c r="L461" s="234">
        <v>550062461</v>
      </c>
      <c r="M461" s="232" t="str">
        <f>IF(ISNA(VLOOKUP(L461,'MASTER DATA'!$A$1:$B$192,2,0)),"",VLOOKUP(L461,'MASTER DATA'!$A$1:$B$192,2,0))</f>
        <v>Advan4TAX710W40SNMA2_12*0.8L_A04W</v>
      </c>
      <c r="N461" s="232">
        <v>48</v>
      </c>
      <c r="O461" s="232">
        <f t="shared" si="168"/>
        <v>1</v>
      </c>
      <c r="P461" s="232">
        <f t="shared" si="169"/>
        <v>0</v>
      </c>
      <c r="Q461" s="232">
        <f>VLOOKUP(L461,'MASTER DATA'!$A$1:$E$192,5,0)</f>
        <v>48</v>
      </c>
      <c r="R461" s="234">
        <f>SUMIF('picking of the day'!$H$4:$H$358,WMS!H461&amp;WMS!L461,'picking of the day'!$E$4:$E$358)</f>
        <v>0</v>
      </c>
      <c r="U461" s="114">
        <f>IF(ISNA(VLOOKUP(H461,'data putaway'!$A$1:$E$530,3,0)),0,VLOOKUP(H461,'data putaway'!$A$1:$E$530,3,0))</f>
        <v>0</v>
      </c>
      <c r="V461" s="354">
        <f t="shared" si="170"/>
        <v>48</v>
      </c>
      <c r="W461" s="114">
        <f>IF(ISNA(VLOOKUP(H461,'data putaway'!$A$1:$E$530,2,0)),0,VLOOKUP(H461,'data putaway'!$A$1:$E$530,2,0))</f>
        <v>0</v>
      </c>
      <c r="X461" s="354" t="b">
        <f t="shared" si="171"/>
        <v>0</v>
      </c>
      <c r="Y461" s="354">
        <f>IF(ISNA(VLOOKUP(H461,'data putaway'!$A$1:$E$530,4,0)),0,VLOOKUP(H461,'data putaway'!$A$1:$E$530,4,0))</f>
        <v>0</v>
      </c>
      <c r="Z461" s="113">
        <f>IF(ISNA(VLOOKUP(H461,'data putaway'!$A$1:$E$530,5,0)),0,VLOOKUP(H461,'data putaway'!$A$1:$E$530,5,0))</f>
        <v>0</v>
      </c>
      <c r="AA461" s="354" t="b">
        <f t="shared" si="172"/>
        <v>0</v>
      </c>
      <c r="AB461" s="354" t="b">
        <f t="shared" si="173"/>
        <v>0</v>
      </c>
      <c r="AC461" s="356" t="str">
        <f t="shared" ca="1" si="174"/>
        <v>0 Month,  15 Days</v>
      </c>
      <c r="AD461" s="114" t="str">
        <f t="shared" ca="1" si="160"/>
        <v>3 Year, 11 Month, 6 Days</v>
      </c>
      <c r="AE461" s="114">
        <f t="shared" si="175"/>
        <v>48</v>
      </c>
      <c r="AF461" s="114">
        <f t="shared" si="176"/>
        <v>1</v>
      </c>
      <c r="AG461" s="354" t="str">
        <f t="shared" si="177"/>
        <v>CB27</v>
      </c>
      <c r="AH461" s="114">
        <f>IF(ISNA(VLOOKUP(L461,'MASTER DATA'!$A$1:$F$192,6,0)),0,VLOOKUP(L461,'MASTER DATA'!$A$1:$F$192,6,0))*AE461</f>
        <v>460.80000000000007</v>
      </c>
      <c r="AI461" s="354" t="str">
        <f>VLOOKUP($D461,'warehouse mapping'!$AN$7:$AO$17,2,0)</f>
        <v>Aktif</v>
      </c>
      <c r="AJ461" s="114">
        <f t="shared" si="178"/>
        <v>0</v>
      </c>
      <c r="AK461" s="354" t="str">
        <f t="shared" si="179"/>
        <v/>
      </c>
      <c r="AL461" s="354" t="s">
        <v>170</v>
      </c>
      <c r="AM461" s="354">
        <f t="shared" si="180"/>
        <v>1</v>
      </c>
      <c r="AN461" s="354" t="b">
        <f t="shared" si="181"/>
        <v>1</v>
      </c>
    </row>
    <row r="462" spans="1:40" s="354" customFormat="1">
      <c r="A462" s="354" t="str">
        <f t="shared" si="161"/>
        <v>CB27D02550062461</v>
      </c>
      <c r="B462" s="354">
        <f t="shared" si="162"/>
        <v>0</v>
      </c>
      <c r="C462" s="354">
        <f t="shared" si="163"/>
        <v>0</v>
      </c>
      <c r="D462" s="354" t="str">
        <f t="shared" si="164"/>
        <v>CB</v>
      </c>
      <c r="E462" s="354" t="str">
        <f t="shared" si="165"/>
        <v>27</v>
      </c>
      <c r="F462" s="354" t="str">
        <f t="shared" si="166"/>
        <v>D</v>
      </c>
      <c r="G462" s="355" t="str">
        <f t="shared" si="167"/>
        <v>02</v>
      </c>
      <c r="H462" s="232" t="s">
        <v>809</v>
      </c>
      <c r="I462" s="232" t="s">
        <v>3505</v>
      </c>
      <c r="J462" s="233">
        <v>46268</v>
      </c>
      <c r="K462" s="233">
        <v>47719</v>
      </c>
      <c r="L462" s="234">
        <v>550062461</v>
      </c>
      <c r="M462" s="232" t="str">
        <f>IF(ISNA(VLOOKUP(L462,'MASTER DATA'!$A$1:$B$192,2,0)),"",VLOOKUP(L462,'MASTER DATA'!$A$1:$B$192,2,0))</f>
        <v>Advan4TAX710W40SNMA2_12*0.8L_A04W</v>
      </c>
      <c r="N462" s="232">
        <v>48</v>
      </c>
      <c r="O462" s="232">
        <f t="shared" si="168"/>
        <v>1</v>
      </c>
      <c r="P462" s="232">
        <f t="shared" si="169"/>
        <v>0</v>
      </c>
      <c r="Q462" s="232">
        <f>VLOOKUP(L462,'MASTER DATA'!$A$1:$E$192,5,0)</f>
        <v>48</v>
      </c>
      <c r="R462" s="234">
        <f>SUMIF('picking of the day'!$H$4:$H$358,WMS!H462&amp;WMS!L462,'picking of the day'!$E$4:$E$358)</f>
        <v>0</v>
      </c>
      <c r="U462" s="114">
        <f>IF(ISNA(VLOOKUP(H462,'data putaway'!$A$1:$E$530,3,0)),0,VLOOKUP(H462,'data putaway'!$A$1:$E$530,3,0))</f>
        <v>0</v>
      </c>
      <c r="V462" s="354">
        <f t="shared" si="170"/>
        <v>48</v>
      </c>
      <c r="W462" s="114">
        <f>IF(ISNA(VLOOKUP(H462,'data putaway'!$A$1:$E$530,2,0)),0,VLOOKUP(H462,'data putaway'!$A$1:$E$530,2,0))</f>
        <v>0</v>
      </c>
      <c r="X462" s="354" t="b">
        <f t="shared" si="171"/>
        <v>0</v>
      </c>
      <c r="Y462" s="354">
        <f>IF(ISNA(VLOOKUP(H462,'data putaway'!$A$1:$E$530,4,0)),0,VLOOKUP(H462,'data putaway'!$A$1:$E$530,4,0))</f>
        <v>0</v>
      </c>
      <c r="Z462" s="113">
        <f>IF(ISNA(VLOOKUP(H462,'data putaway'!$A$1:$E$530,5,0)),0,VLOOKUP(H462,'data putaway'!$A$1:$E$530,5,0))</f>
        <v>0</v>
      </c>
      <c r="AA462" s="354" t="b">
        <f t="shared" si="172"/>
        <v>0</v>
      </c>
      <c r="AB462" s="354" t="b">
        <f t="shared" si="173"/>
        <v>0</v>
      </c>
      <c r="AC462" s="356" t="str">
        <f t="shared" ca="1" si="174"/>
        <v>0 Month,  15 Days</v>
      </c>
      <c r="AD462" s="114" t="str">
        <f t="shared" ca="1" si="160"/>
        <v>3 Year, 11 Month, 6 Days</v>
      </c>
      <c r="AE462" s="114">
        <f t="shared" si="175"/>
        <v>48</v>
      </c>
      <c r="AF462" s="114">
        <f t="shared" si="176"/>
        <v>1</v>
      </c>
      <c r="AG462" s="354" t="str">
        <f t="shared" si="177"/>
        <v>CB27</v>
      </c>
      <c r="AH462" s="114">
        <f>IF(ISNA(VLOOKUP(L462,'MASTER DATA'!$A$1:$F$192,6,0)),0,VLOOKUP(L462,'MASTER DATA'!$A$1:$F$192,6,0))*AE462</f>
        <v>460.80000000000007</v>
      </c>
      <c r="AI462" s="354" t="str">
        <f>VLOOKUP($D462,'warehouse mapping'!$AN$7:$AO$17,2,0)</f>
        <v>Aktif</v>
      </c>
      <c r="AJ462" s="114">
        <f t="shared" si="178"/>
        <v>0</v>
      </c>
      <c r="AK462" s="354" t="str">
        <f t="shared" si="179"/>
        <v/>
      </c>
      <c r="AL462" s="354" t="s">
        <v>170</v>
      </c>
      <c r="AM462" s="354">
        <f t="shared" si="180"/>
        <v>1</v>
      </c>
      <c r="AN462" s="354" t="b">
        <f t="shared" si="181"/>
        <v>1</v>
      </c>
    </row>
    <row r="463" spans="1:40" s="354" customFormat="1">
      <c r="A463" s="354" t="str">
        <f t="shared" si="161"/>
        <v>CB27E01550062464</v>
      </c>
      <c r="B463" s="354">
        <f t="shared" si="162"/>
        <v>0</v>
      </c>
      <c r="C463" s="354">
        <f t="shared" si="163"/>
        <v>0</v>
      </c>
      <c r="D463" s="354" t="str">
        <f t="shared" si="164"/>
        <v>CB</v>
      </c>
      <c r="E463" s="354" t="str">
        <f t="shared" si="165"/>
        <v>27</v>
      </c>
      <c r="F463" s="354" t="str">
        <f t="shared" si="166"/>
        <v>E</v>
      </c>
      <c r="G463" s="355" t="str">
        <f t="shared" si="167"/>
        <v>01</v>
      </c>
      <c r="H463" s="232" t="s">
        <v>810</v>
      </c>
      <c r="I463" s="232" t="s">
        <v>3310</v>
      </c>
      <c r="J463" s="233">
        <v>46262</v>
      </c>
      <c r="K463" s="233">
        <v>47712</v>
      </c>
      <c r="L463" s="234">
        <v>550062464</v>
      </c>
      <c r="M463" s="232" t="str">
        <f>IF(ISNA(VLOOKUP(L463,'MASTER DATA'!$A$1:$B$192,2,0)),"",VLOOKUP(L463,'MASTER DATA'!$A$1:$B$192,2,0))</f>
        <v>Adv4TAX7Sc10W30SNMB_12*0.8L_A04W</v>
      </c>
      <c r="N463" s="232">
        <v>48</v>
      </c>
      <c r="O463" s="232">
        <f t="shared" si="168"/>
        <v>1</v>
      </c>
      <c r="P463" s="232">
        <f t="shared" si="169"/>
        <v>0</v>
      </c>
      <c r="Q463" s="232">
        <f>VLOOKUP(L463,'MASTER DATA'!$A$1:$E$192,5,0)</f>
        <v>48</v>
      </c>
      <c r="R463" s="234">
        <f>SUMIF('picking of the day'!$H$4:$H$358,WMS!H463&amp;WMS!L463,'picking of the day'!$E$4:$E$358)</f>
        <v>0</v>
      </c>
      <c r="U463" s="114">
        <f>IF(ISNA(VLOOKUP(H463,'data putaway'!$A$1:$E$530,3,0)),0,VLOOKUP(H463,'data putaway'!$A$1:$E$530,3,0))</f>
        <v>0</v>
      </c>
      <c r="V463" s="354">
        <f t="shared" si="170"/>
        <v>48</v>
      </c>
      <c r="W463" s="114">
        <f>IF(ISNA(VLOOKUP(H463,'data putaway'!$A$1:$E$530,2,0)),0,VLOOKUP(H463,'data putaway'!$A$1:$E$530,2,0))</f>
        <v>0</v>
      </c>
      <c r="X463" s="354" t="b">
        <f t="shared" si="171"/>
        <v>0</v>
      </c>
      <c r="Y463" s="354">
        <f>IF(ISNA(VLOOKUP(H463,'data putaway'!$A$1:$E$530,4,0)),0,VLOOKUP(H463,'data putaway'!$A$1:$E$530,4,0))</f>
        <v>0</v>
      </c>
      <c r="Z463" s="113">
        <f>IF(ISNA(VLOOKUP(H463,'data putaway'!$A$1:$E$530,5,0)),0,VLOOKUP(H463,'data putaway'!$A$1:$E$530,5,0))</f>
        <v>0</v>
      </c>
      <c r="AA463" s="354" t="b">
        <f t="shared" si="172"/>
        <v>0</v>
      </c>
      <c r="AB463" s="354" t="b">
        <f t="shared" si="173"/>
        <v>0</v>
      </c>
      <c r="AC463" s="356" t="str">
        <f t="shared" ca="1" si="174"/>
        <v>0 Month,  21 Days</v>
      </c>
      <c r="AD463" s="114" t="str">
        <f t="shared" ca="1" si="160"/>
        <v>3 Year, 10 Month, 30 Days</v>
      </c>
      <c r="AE463" s="114">
        <f t="shared" si="175"/>
        <v>48</v>
      </c>
      <c r="AF463" s="114">
        <f t="shared" si="176"/>
        <v>1</v>
      </c>
      <c r="AG463" s="354" t="str">
        <f t="shared" si="177"/>
        <v>CB27</v>
      </c>
      <c r="AH463" s="114">
        <f>IF(ISNA(VLOOKUP(L463,'MASTER DATA'!$A$1:$F$192,6,0)),0,VLOOKUP(L463,'MASTER DATA'!$A$1:$F$192,6,0))*AE463</f>
        <v>460.80000000000007</v>
      </c>
      <c r="AI463" s="354" t="str">
        <f>VLOOKUP($D463,'warehouse mapping'!$AN$7:$AO$17,2,0)</f>
        <v>Aktif</v>
      </c>
      <c r="AJ463" s="114">
        <f t="shared" si="178"/>
        <v>0</v>
      </c>
      <c r="AK463" s="354" t="str">
        <f t="shared" si="179"/>
        <v/>
      </c>
      <c r="AL463" s="354" t="s">
        <v>170</v>
      </c>
      <c r="AM463" s="354">
        <f t="shared" si="180"/>
        <v>1</v>
      </c>
      <c r="AN463" s="354" t="b">
        <f t="shared" si="181"/>
        <v>1</v>
      </c>
    </row>
    <row r="464" spans="1:40" s="354" customFormat="1">
      <c r="A464" s="354" t="str">
        <f t="shared" si="161"/>
        <v>CB27E02550062461</v>
      </c>
      <c r="B464" s="354">
        <f t="shared" si="162"/>
        <v>0</v>
      </c>
      <c r="C464" s="354">
        <f t="shared" si="163"/>
        <v>0</v>
      </c>
      <c r="D464" s="354" t="str">
        <f t="shared" si="164"/>
        <v>CB</v>
      </c>
      <c r="E464" s="354" t="str">
        <f t="shared" si="165"/>
        <v>27</v>
      </c>
      <c r="F464" s="354" t="str">
        <f t="shared" si="166"/>
        <v>E</v>
      </c>
      <c r="G464" s="355" t="str">
        <f t="shared" si="167"/>
        <v>02</v>
      </c>
      <c r="H464" s="232" t="s">
        <v>811</v>
      </c>
      <c r="I464" s="232" t="s">
        <v>3505</v>
      </c>
      <c r="J464" s="233">
        <v>46268</v>
      </c>
      <c r="K464" s="233">
        <v>47719</v>
      </c>
      <c r="L464" s="234">
        <v>550062461</v>
      </c>
      <c r="M464" s="232" t="str">
        <f>IF(ISNA(VLOOKUP(L464,'MASTER DATA'!$A$1:$B$192,2,0)),"",VLOOKUP(L464,'MASTER DATA'!$A$1:$B$192,2,0))</f>
        <v>Advan4TAX710W40SNMA2_12*0.8L_A04W</v>
      </c>
      <c r="N464" s="232">
        <v>48</v>
      </c>
      <c r="O464" s="232">
        <f t="shared" si="168"/>
        <v>1</v>
      </c>
      <c r="P464" s="232">
        <f t="shared" si="169"/>
        <v>0</v>
      </c>
      <c r="Q464" s="232">
        <f>VLOOKUP(L464,'MASTER DATA'!$A$1:$E$192,5,0)</f>
        <v>48</v>
      </c>
      <c r="R464" s="234">
        <f>SUMIF('picking of the day'!$H$4:$H$358,WMS!H464&amp;WMS!L464,'picking of the day'!$E$4:$E$358)</f>
        <v>0</v>
      </c>
      <c r="U464" s="114">
        <f>IF(ISNA(VLOOKUP(H464,'data putaway'!$A$1:$E$530,3,0)),0,VLOOKUP(H464,'data putaway'!$A$1:$E$530,3,0))</f>
        <v>0</v>
      </c>
      <c r="V464" s="354">
        <f t="shared" si="170"/>
        <v>48</v>
      </c>
      <c r="W464" s="114">
        <f>IF(ISNA(VLOOKUP(H464,'data putaway'!$A$1:$E$530,2,0)),0,VLOOKUP(H464,'data putaway'!$A$1:$E$530,2,0))</f>
        <v>0</v>
      </c>
      <c r="X464" s="354" t="b">
        <f t="shared" si="171"/>
        <v>0</v>
      </c>
      <c r="Y464" s="354">
        <f>IF(ISNA(VLOOKUP(H464,'data putaway'!$A$1:$E$530,4,0)),0,VLOOKUP(H464,'data putaway'!$A$1:$E$530,4,0))</f>
        <v>0</v>
      </c>
      <c r="Z464" s="113">
        <f>IF(ISNA(VLOOKUP(H464,'data putaway'!$A$1:$E$530,5,0)),0,VLOOKUP(H464,'data putaway'!$A$1:$E$530,5,0))</f>
        <v>0</v>
      </c>
      <c r="AA464" s="354" t="b">
        <f t="shared" si="172"/>
        <v>0</v>
      </c>
      <c r="AB464" s="354" t="b">
        <f t="shared" si="173"/>
        <v>0</v>
      </c>
      <c r="AC464" s="356" t="str">
        <f t="shared" ca="1" si="174"/>
        <v>0 Month,  15 Days</v>
      </c>
      <c r="AD464" s="114" t="str">
        <f t="shared" ca="1" si="160"/>
        <v>3 Year, 11 Month, 6 Days</v>
      </c>
      <c r="AE464" s="114">
        <f t="shared" si="175"/>
        <v>48</v>
      </c>
      <c r="AF464" s="114">
        <f t="shared" si="176"/>
        <v>1</v>
      </c>
      <c r="AG464" s="354" t="str">
        <f t="shared" si="177"/>
        <v>CB27</v>
      </c>
      <c r="AH464" s="114">
        <f>IF(ISNA(VLOOKUP(L464,'MASTER DATA'!$A$1:$F$192,6,0)),0,VLOOKUP(L464,'MASTER DATA'!$A$1:$F$192,6,0))*AE464</f>
        <v>460.80000000000007</v>
      </c>
      <c r="AI464" s="354" t="str">
        <f>VLOOKUP($D464,'warehouse mapping'!$AN$7:$AO$17,2,0)</f>
        <v>Aktif</v>
      </c>
      <c r="AJ464" s="114">
        <f t="shared" si="178"/>
        <v>0</v>
      </c>
      <c r="AK464" s="354" t="str">
        <f t="shared" si="179"/>
        <v/>
      </c>
      <c r="AL464" s="354" t="s">
        <v>170</v>
      </c>
      <c r="AM464" s="354">
        <f t="shared" si="180"/>
        <v>1</v>
      </c>
      <c r="AN464" s="354" t="b">
        <f t="shared" si="181"/>
        <v>1</v>
      </c>
    </row>
    <row r="465" spans="1:40" s="354" customFormat="1">
      <c r="A465" s="354" t="str">
        <f t="shared" si="161"/>
        <v>CB28A01550062463</v>
      </c>
      <c r="B465" s="354">
        <f t="shared" si="162"/>
        <v>0</v>
      </c>
      <c r="C465" s="354">
        <f t="shared" si="163"/>
        <v>0</v>
      </c>
      <c r="D465" s="354" t="str">
        <f t="shared" si="164"/>
        <v>CB</v>
      </c>
      <c r="E465" s="354" t="str">
        <f t="shared" si="165"/>
        <v>28</v>
      </c>
      <c r="F465" s="354" t="str">
        <f t="shared" si="166"/>
        <v>A</v>
      </c>
      <c r="G465" s="355" t="str">
        <f t="shared" si="167"/>
        <v>01</v>
      </c>
      <c r="H465" s="232" t="s">
        <v>812</v>
      </c>
      <c r="I465" s="232" t="s">
        <v>3496</v>
      </c>
      <c r="J465" s="233">
        <v>46267</v>
      </c>
      <c r="K465" s="233">
        <v>47718</v>
      </c>
      <c r="L465" s="234">
        <v>550062463</v>
      </c>
      <c r="M465" s="232" t="str">
        <f>IF(ISNA(VLOOKUP(L465,'MASTER DATA'!$A$1:$B$192,2,0)),"",VLOOKUP(L465,'MASTER DATA'!$A$1:$B$192,2,0))</f>
        <v>Adv4TAX7Sc10W40SNMB_12*0.8L_A04W</v>
      </c>
      <c r="N465" s="232">
        <v>0</v>
      </c>
      <c r="O465" s="232">
        <f t="shared" si="168"/>
        <v>0</v>
      </c>
      <c r="P465" s="232">
        <f t="shared" si="169"/>
        <v>0</v>
      </c>
      <c r="Q465" s="232">
        <f>VLOOKUP(L465,'MASTER DATA'!$A$1:$E$192,5,0)</f>
        <v>48</v>
      </c>
      <c r="R465" s="234">
        <f>SUMIF('picking of the day'!$H$4:$H$358,WMS!H465&amp;WMS!L465,'picking of the day'!$E$4:$E$358)</f>
        <v>0</v>
      </c>
      <c r="U465" s="114">
        <f>IF(ISNA(VLOOKUP(H465,'data putaway'!$A$1:$E$530,3,0)),0,VLOOKUP(H465,'data putaway'!$A$1:$E$530,3,0))</f>
        <v>0</v>
      </c>
      <c r="V465" s="354">
        <f t="shared" si="170"/>
        <v>0</v>
      </c>
      <c r="W465" s="114">
        <f>IF(ISNA(VLOOKUP(H465,'data putaway'!$A$1:$E$530,2,0)),0,VLOOKUP(H465,'data putaway'!$A$1:$E$530,2,0))</f>
        <v>0</v>
      </c>
      <c r="X465" s="354" t="b">
        <f t="shared" si="171"/>
        <v>0</v>
      </c>
      <c r="Y465" s="354">
        <f>IF(ISNA(VLOOKUP(H465,'data putaway'!$A$1:$E$530,4,0)),0,VLOOKUP(H465,'data putaway'!$A$1:$E$530,4,0))</f>
        <v>0</v>
      </c>
      <c r="Z465" s="113">
        <f>IF(ISNA(VLOOKUP(H465,'data putaway'!$A$1:$E$530,5,0)),0,VLOOKUP(H465,'data putaway'!$A$1:$E$530,5,0))</f>
        <v>0</v>
      </c>
      <c r="AA465" s="354" t="b">
        <f t="shared" si="172"/>
        <v>0</v>
      </c>
      <c r="AB465" s="354" t="b">
        <f t="shared" si="173"/>
        <v>0</v>
      </c>
      <c r="AC465" s="356" t="str">
        <f t="shared" ca="1" si="174"/>
        <v>0 Month,  16 Days</v>
      </c>
      <c r="AD465" s="114" t="str">
        <f t="shared" ca="1" si="160"/>
        <v>3 Year, 11 Month, 5 Days</v>
      </c>
      <c r="AE465" s="114">
        <f t="shared" si="175"/>
        <v>0</v>
      </c>
      <c r="AF465" s="114">
        <f t="shared" si="176"/>
        <v>0</v>
      </c>
      <c r="AG465" s="354" t="str">
        <f t="shared" si="177"/>
        <v>CB28</v>
      </c>
      <c r="AH465" s="114">
        <f>IF(ISNA(VLOOKUP(L465,'MASTER DATA'!$A$1:$F$192,6,0)),0,VLOOKUP(L465,'MASTER DATA'!$A$1:$F$192,6,0))*AE465</f>
        <v>0</v>
      </c>
      <c r="AI465" s="354" t="str">
        <f>VLOOKUP($D465,'warehouse mapping'!$AN$7:$AO$17,2,0)</f>
        <v>Aktif</v>
      </c>
      <c r="AJ465" s="114">
        <f t="shared" si="178"/>
        <v>1</v>
      </c>
      <c r="AK465" s="354" t="str">
        <f t="shared" si="179"/>
        <v>CB</v>
      </c>
      <c r="AL465" s="354" t="s">
        <v>273</v>
      </c>
      <c r="AM465" s="354">
        <f t="shared" si="180"/>
        <v>1</v>
      </c>
      <c r="AN465" s="354" t="b">
        <f t="shared" si="181"/>
        <v>1</v>
      </c>
    </row>
    <row r="466" spans="1:40" s="354" customFormat="1">
      <c r="A466" s="354" t="str">
        <f t="shared" si="161"/>
        <v>CB28A02550047276</v>
      </c>
      <c r="B466" s="354">
        <f t="shared" si="162"/>
        <v>0</v>
      </c>
      <c r="C466" s="354">
        <f t="shared" si="163"/>
        <v>0</v>
      </c>
      <c r="D466" s="354" t="str">
        <f t="shared" si="164"/>
        <v>CB</v>
      </c>
      <c r="E466" s="354" t="str">
        <f t="shared" si="165"/>
        <v>28</v>
      </c>
      <c r="F466" s="354" t="str">
        <f t="shared" si="166"/>
        <v>A</v>
      </c>
      <c r="G466" s="355" t="str">
        <f t="shared" si="167"/>
        <v>02</v>
      </c>
      <c r="H466" s="232" t="s">
        <v>813</v>
      </c>
      <c r="I466" s="232" t="s">
        <v>3279</v>
      </c>
      <c r="J466" s="362">
        <v>46258</v>
      </c>
      <c r="K466" s="362">
        <v>47692</v>
      </c>
      <c r="L466" s="234">
        <v>550047276</v>
      </c>
      <c r="M466" s="232" t="str">
        <f>IF(ISNA(VLOOKUP(L466,'MASTER DATA'!$A$1:$B$192,2,0)),"",VLOOKUP(L466,'MASTER DATA'!$A$1:$B$192,2,0))</f>
        <v>Omala S4 GXV 320_1*1000L_A227</v>
      </c>
      <c r="N466" s="232">
        <v>0</v>
      </c>
      <c r="O466" s="232">
        <f t="shared" si="168"/>
        <v>0</v>
      </c>
      <c r="P466" s="232">
        <f t="shared" si="169"/>
        <v>0</v>
      </c>
      <c r="Q466" s="232">
        <f>VLOOKUP(L466,'MASTER DATA'!$A$1:$E$192,5,0)</f>
        <v>1</v>
      </c>
      <c r="R466" s="234">
        <f>SUMIF('picking of the day'!$H$4:$H$358,WMS!H466&amp;WMS!L466,'picking of the day'!$E$4:$E$358)</f>
        <v>0</v>
      </c>
      <c r="U466" s="114">
        <f>IF(ISNA(VLOOKUP(H466,'data putaway'!$A$1:$E$530,3,0)),0,VLOOKUP(H466,'data putaway'!$A$1:$E$530,3,0))</f>
        <v>0</v>
      </c>
      <c r="V466" s="354">
        <f t="shared" si="170"/>
        <v>0</v>
      </c>
      <c r="W466" s="114">
        <f>IF(ISNA(VLOOKUP(H466,'data putaway'!$A$1:$E$530,2,0)),0,VLOOKUP(H466,'data putaway'!$A$1:$E$530,2,0))</f>
        <v>0</v>
      </c>
      <c r="X466" s="354" t="b">
        <f t="shared" si="171"/>
        <v>0</v>
      </c>
      <c r="Y466" s="354">
        <f>IF(ISNA(VLOOKUP(H466,'data putaway'!$A$1:$E$530,4,0)),0,VLOOKUP(H466,'data putaway'!$A$1:$E$530,4,0))</f>
        <v>0</v>
      </c>
      <c r="Z466" s="113">
        <f>IF(ISNA(VLOOKUP(H466,'data putaway'!$A$1:$E$530,5,0)),0,VLOOKUP(H466,'data putaway'!$A$1:$E$530,5,0))</f>
        <v>0</v>
      </c>
      <c r="AA466" s="354" t="b">
        <f t="shared" si="172"/>
        <v>0</v>
      </c>
      <c r="AB466" s="354" t="b">
        <f t="shared" si="173"/>
        <v>0</v>
      </c>
      <c r="AC466" s="356" t="str">
        <f t="shared" ca="1" si="174"/>
        <v>0 Month,  25 Days</v>
      </c>
      <c r="AD466" s="114" t="str">
        <f t="shared" ca="1" si="160"/>
        <v>3 Year, 10 Month, 10 Days</v>
      </c>
      <c r="AE466" s="114">
        <f t="shared" si="175"/>
        <v>0</v>
      </c>
      <c r="AF466" s="114">
        <f t="shared" si="176"/>
        <v>0</v>
      </c>
      <c r="AG466" s="354" t="str">
        <f t="shared" si="177"/>
        <v>CB28</v>
      </c>
      <c r="AH466" s="114">
        <f>IF(ISNA(VLOOKUP(L466,'MASTER DATA'!$A$1:$F$192,6,0)),0,VLOOKUP(L466,'MASTER DATA'!$A$1:$F$192,6,0))*AE466</f>
        <v>0</v>
      </c>
      <c r="AI466" s="354" t="str">
        <f>VLOOKUP($D466,'warehouse mapping'!$AN$7:$AO$17,2,0)</f>
        <v>Aktif</v>
      </c>
      <c r="AJ466" s="114">
        <f t="shared" si="178"/>
        <v>1</v>
      </c>
      <c r="AK466" s="354" t="str">
        <f t="shared" si="179"/>
        <v>CB</v>
      </c>
      <c r="AL466" s="354" t="s">
        <v>170</v>
      </c>
      <c r="AM466" s="354">
        <f t="shared" si="180"/>
        <v>1</v>
      </c>
      <c r="AN466" s="354" t="b">
        <f t="shared" si="181"/>
        <v>1</v>
      </c>
    </row>
    <row r="467" spans="1:40" s="354" customFormat="1">
      <c r="A467" s="354" t="str">
        <f t="shared" si="161"/>
        <v>CB28B01550062285</v>
      </c>
      <c r="B467" s="354">
        <f t="shared" si="162"/>
        <v>0</v>
      </c>
      <c r="C467" s="354">
        <f t="shared" si="163"/>
        <v>0</v>
      </c>
      <c r="D467" s="354" t="str">
        <f t="shared" si="164"/>
        <v>CB</v>
      </c>
      <c r="E467" s="354" t="str">
        <f t="shared" si="165"/>
        <v>28</v>
      </c>
      <c r="F467" s="354" t="str">
        <f t="shared" si="166"/>
        <v>B</v>
      </c>
      <c r="G467" s="355" t="str">
        <f t="shared" si="167"/>
        <v>01</v>
      </c>
      <c r="H467" s="232" t="s">
        <v>814</v>
      </c>
      <c r="I467" s="232" t="s">
        <v>3065</v>
      </c>
      <c r="J467" s="233">
        <v>46045</v>
      </c>
      <c r="K467" s="233">
        <v>47489</v>
      </c>
      <c r="L467" s="234">
        <v>550062285</v>
      </c>
      <c r="M467" s="232" t="str">
        <f>IF(ISNA(VLOOKUP(L467,'MASTER DATA'!$A$1:$B$192,2,0)),"",VLOOKUP(L467,'MASTER DATA'!$A$1:$B$192,2,0))</f>
        <v>Gadus S3 V460DM 2_1*770kg_A227</v>
      </c>
      <c r="N467" s="232">
        <v>1</v>
      </c>
      <c r="O467" s="232">
        <f t="shared" si="168"/>
        <v>1</v>
      </c>
      <c r="P467" s="232">
        <f t="shared" si="169"/>
        <v>0</v>
      </c>
      <c r="Q467" s="232">
        <f>VLOOKUP(L467,'MASTER DATA'!$A$1:$E$192,5,0)</f>
        <v>1</v>
      </c>
      <c r="R467" s="234">
        <f>SUMIF('picking of the day'!$H$4:$H$358,WMS!H467&amp;WMS!L467,'picking of the day'!$E$4:$E$358)</f>
        <v>0</v>
      </c>
      <c r="U467" s="114">
        <f>IF(ISNA(VLOOKUP(H467,'data putaway'!$A$1:$E$530,3,0)),0,VLOOKUP(H467,'data putaway'!$A$1:$E$530,3,0))</f>
        <v>0</v>
      </c>
      <c r="V467" s="354">
        <f t="shared" si="170"/>
        <v>1</v>
      </c>
      <c r="W467" s="114">
        <f>IF(ISNA(VLOOKUP(H467,'data putaway'!$A$1:$E$530,2,0)),0,VLOOKUP(H467,'data putaway'!$A$1:$E$530,2,0))</f>
        <v>0</v>
      </c>
      <c r="X467" s="354" t="b">
        <f t="shared" si="171"/>
        <v>0</v>
      </c>
      <c r="Y467" s="354">
        <f>IF(ISNA(VLOOKUP(H467,'data putaway'!$A$1:$E$530,4,0)),0,VLOOKUP(H467,'data putaway'!$A$1:$E$530,4,0))</f>
        <v>0</v>
      </c>
      <c r="Z467" s="113">
        <f>IF(ISNA(VLOOKUP(H467,'data putaway'!$A$1:$E$530,5,0)),0,VLOOKUP(H467,'data putaway'!$A$1:$E$530,5,0))</f>
        <v>0</v>
      </c>
      <c r="AA467" s="354" t="b">
        <f t="shared" si="172"/>
        <v>0</v>
      </c>
      <c r="AB467" s="354" t="b">
        <f t="shared" si="173"/>
        <v>0</v>
      </c>
      <c r="AC467" s="356" t="str">
        <f t="shared" ca="1" si="174"/>
        <v>7 Month,  26 Days</v>
      </c>
      <c r="AD467" s="114" t="str">
        <f t="shared" ca="1" si="160"/>
        <v>3 Year, 3 Month, 19 Days</v>
      </c>
      <c r="AE467" s="114">
        <f t="shared" si="175"/>
        <v>1</v>
      </c>
      <c r="AF467" s="114">
        <f t="shared" si="176"/>
        <v>1</v>
      </c>
      <c r="AG467" s="354" t="str">
        <f t="shared" si="177"/>
        <v>CB28</v>
      </c>
      <c r="AH467" s="114">
        <f>IF(ISNA(VLOOKUP(L467,'MASTER DATA'!$A$1:$F$192,6,0)),0,VLOOKUP(L467,'MASTER DATA'!$A$1:$F$192,6,0))*AE467</f>
        <v>770</v>
      </c>
      <c r="AI467" s="354" t="str">
        <f>VLOOKUP($D467,'warehouse mapping'!$AN$7:$AO$17,2,0)</f>
        <v>Aktif</v>
      </c>
      <c r="AJ467" s="114">
        <f t="shared" si="178"/>
        <v>0</v>
      </c>
      <c r="AK467" s="354" t="str">
        <f t="shared" si="179"/>
        <v/>
      </c>
      <c r="AL467" s="354" t="s">
        <v>3205</v>
      </c>
      <c r="AM467" s="354">
        <f t="shared" si="180"/>
        <v>1</v>
      </c>
      <c r="AN467" s="354" t="b">
        <f t="shared" si="181"/>
        <v>1</v>
      </c>
    </row>
    <row r="468" spans="1:40" s="354" customFormat="1">
      <c r="A468" s="354" t="str">
        <f t="shared" si="161"/>
        <v>CB28B02550062285</v>
      </c>
      <c r="B468" s="354">
        <f t="shared" si="162"/>
        <v>0</v>
      </c>
      <c r="C468" s="354">
        <f t="shared" si="163"/>
        <v>0</v>
      </c>
      <c r="D468" s="354" t="str">
        <f t="shared" si="164"/>
        <v>CB</v>
      </c>
      <c r="E468" s="354" t="str">
        <f t="shared" si="165"/>
        <v>28</v>
      </c>
      <c r="F468" s="354" t="str">
        <f t="shared" si="166"/>
        <v>B</v>
      </c>
      <c r="G468" s="355" t="str">
        <f t="shared" si="167"/>
        <v>02</v>
      </c>
      <c r="H468" s="232" t="s">
        <v>815</v>
      </c>
      <c r="I468" s="232" t="s">
        <v>3065</v>
      </c>
      <c r="J468" s="233">
        <v>46045</v>
      </c>
      <c r="K468" s="233">
        <v>47489</v>
      </c>
      <c r="L468" s="234">
        <v>550062285</v>
      </c>
      <c r="M468" s="232" t="str">
        <f>IF(ISNA(VLOOKUP(L468,'MASTER DATA'!$A$1:$B$192,2,0)),"",VLOOKUP(L468,'MASTER DATA'!$A$1:$B$192,2,0))</f>
        <v>Gadus S3 V460DM 2_1*770kg_A227</v>
      </c>
      <c r="N468" s="232">
        <v>1</v>
      </c>
      <c r="O468" s="232">
        <f t="shared" si="168"/>
        <v>1</v>
      </c>
      <c r="P468" s="232">
        <f t="shared" si="169"/>
        <v>0</v>
      </c>
      <c r="Q468" s="232">
        <f>VLOOKUP(L468,'MASTER DATA'!$A$1:$E$192,5,0)</f>
        <v>1</v>
      </c>
      <c r="R468" s="234">
        <f>SUMIF('picking of the day'!$H$4:$H$358,WMS!H468&amp;WMS!L468,'picking of the day'!$E$4:$E$358)</f>
        <v>0</v>
      </c>
      <c r="U468" s="114">
        <f>IF(ISNA(VLOOKUP(H468,'data putaway'!$A$1:$E$530,3,0)),0,VLOOKUP(H468,'data putaway'!$A$1:$E$530,3,0))</f>
        <v>0</v>
      </c>
      <c r="V468" s="354">
        <f t="shared" si="170"/>
        <v>1</v>
      </c>
      <c r="W468" s="114">
        <f>IF(ISNA(VLOOKUP(H468,'data putaway'!$A$1:$E$530,2,0)),0,VLOOKUP(H468,'data putaway'!$A$1:$E$530,2,0))</f>
        <v>0</v>
      </c>
      <c r="X468" s="354" t="b">
        <f t="shared" si="171"/>
        <v>0</v>
      </c>
      <c r="Y468" s="354">
        <f>IF(ISNA(VLOOKUP(H468,'data putaway'!$A$1:$E$530,4,0)),0,VLOOKUP(H468,'data putaway'!$A$1:$E$530,4,0))</f>
        <v>0</v>
      </c>
      <c r="Z468" s="113">
        <f>IF(ISNA(VLOOKUP(H468,'data putaway'!$A$1:$E$530,5,0)),0,VLOOKUP(H468,'data putaway'!$A$1:$E$530,5,0))</f>
        <v>0</v>
      </c>
      <c r="AA468" s="354" t="b">
        <f t="shared" si="172"/>
        <v>0</v>
      </c>
      <c r="AB468" s="354" t="b">
        <f t="shared" si="173"/>
        <v>0</v>
      </c>
      <c r="AC468" s="356" t="str">
        <f t="shared" ca="1" si="174"/>
        <v>7 Month,  26 Days</v>
      </c>
      <c r="AD468" s="114" t="str">
        <f t="shared" ca="1" si="160"/>
        <v>3 Year, 3 Month, 19 Days</v>
      </c>
      <c r="AE468" s="114">
        <f t="shared" si="175"/>
        <v>1</v>
      </c>
      <c r="AF468" s="114">
        <f t="shared" si="176"/>
        <v>1</v>
      </c>
      <c r="AG468" s="354" t="str">
        <f t="shared" si="177"/>
        <v>CB28</v>
      </c>
      <c r="AH468" s="114">
        <f>IF(ISNA(VLOOKUP(L468,'MASTER DATA'!$A$1:$F$192,6,0)),0,VLOOKUP(L468,'MASTER DATA'!$A$1:$F$192,6,0))*AE468</f>
        <v>770</v>
      </c>
      <c r="AI468" s="354" t="str">
        <f>VLOOKUP($D468,'warehouse mapping'!$AN$7:$AO$17,2,0)</f>
        <v>Aktif</v>
      </c>
      <c r="AJ468" s="114">
        <f t="shared" si="178"/>
        <v>0</v>
      </c>
      <c r="AK468" s="354" t="str">
        <f t="shared" si="179"/>
        <v/>
      </c>
      <c r="AL468" s="354" t="s">
        <v>3205</v>
      </c>
      <c r="AM468" s="354">
        <f t="shared" si="180"/>
        <v>1</v>
      </c>
      <c r="AN468" s="354" t="b">
        <f t="shared" si="181"/>
        <v>1</v>
      </c>
    </row>
    <row r="469" spans="1:40" s="354" customFormat="1">
      <c r="A469" s="354" t="str">
        <f t="shared" si="161"/>
        <v>CB28C01550062464</v>
      </c>
      <c r="B469" s="354">
        <f t="shared" si="162"/>
        <v>0</v>
      </c>
      <c r="C469" s="354">
        <f t="shared" si="163"/>
        <v>0</v>
      </c>
      <c r="D469" s="354" t="str">
        <f t="shared" si="164"/>
        <v>CB</v>
      </c>
      <c r="E469" s="354" t="str">
        <f t="shared" si="165"/>
        <v>28</v>
      </c>
      <c r="F469" s="354" t="str">
        <f t="shared" si="166"/>
        <v>C</v>
      </c>
      <c r="G469" s="355" t="str">
        <f t="shared" si="167"/>
        <v>01</v>
      </c>
      <c r="H469" s="232" t="s">
        <v>816</v>
      </c>
      <c r="I469" s="232" t="s">
        <v>3310</v>
      </c>
      <c r="J469" s="233">
        <v>46262</v>
      </c>
      <c r="K469" s="233">
        <v>47712</v>
      </c>
      <c r="L469" s="234">
        <v>550062464</v>
      </c>
      <c r="M469" s="232" t="str">
        <f>IF(ISNA(VLOOKUP(L469,'MASTER DATA'!$A$1:$B$192,2,0)),"",VLOOKUP(L469,'MASTER DATA'!$A$1:$B$192,2,0))</f>
        <v>Adv4TAX7Sc10W30SNMB_12*0.8L_A04W</v>
      </c>
      <c r="N469" s="232">
        <v>48</v>
      </c>
      <c r="O469" s="232">
        <f t="shared" si="168"/>
        <v>1</v>
      </c>
      <c r="P469" s="232">
        <f t="shared" si="169"/>
        <v>0</v>
      </c>
      <c r="Q469" s="232">
        <f>VLOOKUP(L469,'MASTER DATA'!$A$1:$E$192,5,0)</f>
        <v>48</v>
      </c>
      <c r="R469" s="234">
        <f>SUMIF('picking of the day'!$H$4:$H$358,WMS!H469&amp;WMS!L469,'picking of the day'!$E$4:$E$358)</f>
        <v>0</v>
      </c>
      <c r="U469" s="114">
        <f>IF(ISNA(VLOOKUP(H469,'data putaway'!$A$1:$E$530,3,0)),0,VLOOKUP(H469,'data putaway'!$A$1:$E$530,3,0))</f>
        <v>0</v>
      </c>
      <c r="V469" s="354">
        <f t="shared" si="170"/>
        <v>48</v>
      </c>
      <c r="W469" s="114">
        <f>IF(ISNA(VLOOKUP(H469,'data putaway'!$A$1:$E$530,2,0)),0,VLOOKUP(H469,'data putaway'!$A$1:$E$530,2,0))</f>
        <v>0</v>
      </c>
      <c r="X469" s="354" t="b">
        <f t="shared" si="171"/>
        <v>0</v>
      </c>
      <c r="Y469" s="354">
        <f>IF(ISNA(VLOOKUP(H469,'data putaway'!$A$1:$E$530,4,0)),0,VLOOKUP(H469,'data putaway'!$A$1:$E$530,4,0))</f>
        <v>0</v>
      </c>
      <c r="Z469" s="113">
        <f>IF(ISNA(VLOOKUP(H469,'data putaway'!$A$1:$E$530,5,0)),0,VLOOKUP(H469,'data putaway'!$A$1:$E$530,5,0))</f>
        <v>0</v>
      </c>
      <c r="AA469" s="354" t="b">
        <f t="shared" si="172"/>
        <v>0</v>
      </c>
      <c r="AB469" s="354" t="b">
        <f t="shared" si="173"/>
        <v>0</v>
      </c>
      <c r="AC469" s="356" t="str">
        <f t="shared" ca="1" si="174"/>
        <v>0 Month,  21 Days</v>
      </c>
      <c r="AD469" s="114" t="str">
        <f t="shared" ca="1" si="160"/>
        <v>3 Year, 10 Month, 30 Days</v>
      </c>
      <c r="AE469" s="114">
        <f t="shared" si="175"/>
        <v>48</v>
      </c>
      <c r="AF469" s="114">
        <f t="shared" si="176"/>
        <v>1</v>
      </c>
      <c r="AG469" s="354" t="str">
        <f t="shared" si="177"/>
        <v>CB28</v>
      </c>
      <c r="AH469" s="114">
        <f>IF(ISNA(VLOOKUP(L469,'MASTER DATA'!$A$1:$F$192,6,0)),0,VLOOKUP(L469,'MASTER DATA'!$A$1:$F$192,6,0))*AE469</f>
        <v>460.80000000000007</v>
      </c>
      <c r="AI469" s="354" t="str">
        <f>VLOOKUP($D469,'warehouse mapping'!$AN$7:$AO$17,2,0)</f>
        <v>Aktif</v>
      </c>
      <c r="AJ469" s="114">
        <f t="shared" si="178"/>
        <v>0</v>
      </c>
      <c r="AK469" s="354" t="str">
        <f t="shared" si="179"/>
        <v/>
      </c>
      <c r="AL469" s="354" t="s">
        <v>170</v>
      </c>
      <c r="AM469" s="354">
        <f t="shared" si="180"/>
        <v>1</v>
      </c>
      <c r="AN469" s="354" t="b">
        <f t="shared" si="181"/>
        <v>1</v>
      </c>
    </row>
    <row r="470" spans="1:40" s="354" customFormat="1">
      <c r="A470" s="354" t="str">
        <f t="shared" si="161"/>
        <v>CB28C02550062464</v>
      </c>
      <c r="B470" s="354">
        <f t="shared" si="162"/>
        <v>0</v>
      </c>
      <c r="C470" s="354">
        <f t="shared" si="163"/>
        <v>0</v>
      </c>
      <c r="D470" s="354" t="str">
        <f t="shared" si="164"/>
        <v>CB</v>
      </c>
      <c r="E470" s="354" t="str">
        <f t="shared" si="165"/>
        <v>28</v>
      </c>
      <c r="F470" s="354" t="str">
        <f t="shared" si="166"/>
        <v>C</v>
      </c>
      <c r="G470" s="355" t="str">
        <f t="shared" si="167"/>
        <v>02</v>
      </c>
      <c r="H470" s="232" t="s">
        <v>818</v>
      </c>
      <c r="I470" s="232" t="s">
        <v>3310</v>
      </c>
      <c r="J470" s="233">
        <v>46262</v>
      </c>
      <c r="K470" s="233">
        <v>47712</v>
      </c>
      <c r="L470" s="234">
        <v>550062464</v>
      </c>
      <c r="M470" s="232" t="str">
        <f>IF(ISNA(VLOOKUP(L470,'MASTER DATA'!$A$1:$B$192,2,0)),"",VLOOKUP(L470,'MASTER DATA'!$A$1:$B$192,2,0))</f>
        <v>Adv4TAX7Sc10W30SNMB_12*0.8L_A04W</v>
      </c>
      <c r="N470" s="232">
        <v>48</v>
      </c>
      <c r="O470" s="232">
        <f t="shared" si="168"/>
        <v>1</v>
      </c>
      <c r="P470" s="232">
        <f t="shared" si="169"/>
        <v>0</v>
      </c>
      <c r="Q470" s="232">
        <f>VLOOKUP(L470,'MASTER DATA'!$A$1:$E$192,5,0)</f>
        <v>48</v>
      </c>
      <c r="R470" s="234">
        <f>SUMIF('picking of the day'!$H$4:$H$358,WMS!H470&amp;WMS!L470,'picking of the day'!$E$4:$E$358)</f>
        <v>0</v>
      </c>
      <c r="U470" s="114">
        <f>IF(ISNA(VLOOKUP(H470,'data putaway'!$A$1:$E$530,3,0)),0,VLOOKUP(H470,'data putaway'!$A$1:$E$530,3,0))</f>
        <v>0</v>
      </c>
      <c r="V470" s="354">
        <f t="shared" si="170"/>
        <v>48</v>
      </c>
      <c r="W470" s="114">
        <f>IF(ISNA(VLOOKUP(H470,'data putaway'!$A$1:$E$530,2,0)),0,VLOOKUP(H470,'data putaway'!$A$1:$E$530,2,0))</f>
        <v>0</v>
      </c>
      <c r="X470" s="354" t="b">
        <f t="shared" si="171"/>
        <v>0</v>
      </c>
      <c r="Y470" s="354">
        <f>IF(ISNA(VLOOKUP(H470,'data putaway'!$A$1:$E$530,4,0)),0,VLOOKUP(H470,'data putaway'!$A$1:$E$530,4,0))</f>
        <v>0</v>
      </c>
      <c r="Z470" s="113">
        <f>IF(ISNA(VLOOKUP(H470,'data putaway'!$A$1:$E$530,5,0)),0,VLOOKUP(H470,'data putaway'!$A$1:$E$530,5,0))</f>
        <v>0</v>
      </c>
      <c r="AA470" s="354" t="b">
        <f t="shared" si="172"/>
        <v>0</v>
      </c>
      <c r="AB470" s="354" t="b">
        <f t="shared" si="173"/>
        <v>0</v>
      </c>
      <c r="AC470" s="356" t="str">
        <f t="shared" ca="1" si="174"/>
        <v>0 Month,  21 Days</v>
      </c>
      <c r="AD470" s="114" t="str">
        <f t="shared" ca="1" si="160"/>
        <v>3 Year, 10 Month, 30 Days</v>
      </c>
      <c r="AE470" s="114">
        <f t="shared" si="175"/>
        <v>48</v>
      </c>
      <c r="AF470" s="114">
        <f t="shared" si="176"/>
        <v>1</v>
      </c>
      <c r="AG470" s="354" t="str">
        <f t="shared" si="177"/>
        <v>CB28</v>
      </c>
      <c r="AH470" s="114">
        <f>IF(ISNA(VLOOKUP(L470,'MASTER DATA'!$A$1:$F$192,6,0)),0,VLOOKUP(L470,'MASTER DATA'!$A$1:$F$192,6,0))*AE470</f>
        <v>460.80000000000007</v>
      </c>
      <c r="AI470" s="354" t="str">
        <f>VLOOKUP($D470,'warehouse mapping'!$AN$7:$AO$17,2,0)</f>
        <v>Aktif</v>
      </c>
      <c r="AJ470" s="114">
        <f t="shared" si="178"/>
        <v>0</v>
      </c>
      <c r="AK470" s="354" t="str">
        <f t="shared" si="179"/>
        <v/>
      </c>
      <c r="AL470" s="354" t="s">
        <v>170</v>
      </c>
      <c r="AM470" s="354">
        <f t="shared" si="180"/>
        <v>1</v>
      </c>
      <c r="AN470" s="354" t="b">
        <f t="shared" si="181"/>
        <v>1</v>
      </c>
    </row>
    <row r="471" spans="1:40" s="354" customFormat="1">
      <c r="A471" s="354" t="str">
        <f t="shared" si="161"/>
        <v>CB28D01550062461</v>
      </c>
      <c r="B471" s="354">
        <f t="shared" si="162"/>
        <v>0</v>
      </c>
      <c r="C471" s="354">
        <f t="shared" si="163"/>
        <v>0</v>
      </c>
      <c r="D471" s="354" t="str">
        <f t="shared" si="164"/>
        <v>CB</v>
      </c>
      <c r="E471" s="354" t="str">
        <f t="shared" si="165"/>
        <v>28</v>
      </c>
      <c r="F471" s="354" t="str">
        <f t="shared" si="166"/>
        <v>D</v>
      </c>
      <c r="G471" s="355" t="str">
        <f t="shared" si="167"/>
        <v>01</v>
      </c>
      <c r="H471" s="232" t="s">
        <v>819</v>
      </c>
      <c r="I471" s="232" t="s">
        <v>3505</v>
      </c>
      <c r="J471" s="233">
        <v>46268</v>
      </c>
      <c r="K471" s="233">
        <v>47719</v>
      </c>
      <c r="L471" s="234">
        <v>550062461</v>
      </c>
      <c r="M471" s="232" t="str">
        <f>IF(ISNA(VLOOKUP(L471,'MASTER DATA'!$A$1:$B$192,2,0)),"",VLOOKUP(L471,'MASTER DATA'!$A$1:$B$192,2,0))</f>
        <v>Advan4TAX710W40SNMA2_12*0.8L_A04W</v>
      </c>
      <c r="N471" s="232">
        <v>48</v>
      </c>
      <c r="O471" s="232">
        <f t="shared" si="168"/>
        <v>1</v>
      </c>
      <c r="P471" s="232">
        <f t="shared" si="169"/>
        <v>0</v>
      </c>
      <c r="Q471" s="232">
        <f>VLOOKUP(L471,'MASTER DATA'!$A$1:$E$192,5,0)</f>
        <v>48</v>
      </c>
      <c r="R471" s="234">
        <f>SUMIF('picking of the day'!$H$4:$H$358,WMS!H471&amp;WMS!L471,'picking of the day'!$E$4:$E$358)</f>
        <v>0</v>
      </c>
      <c r="U471" s="114">
        <f>IF(ISNA(VLOOKUP(H471,'data putaway'!$A$1:$E$530,3,0)),0,VLOOKUP(H471,'data putaway'!$A$1:$E$530,3,0))</f>
        <v>0</v>
      </c>
      <c r="V471" s="354">
        <f t="shared" si="170"/>
        <v>48</v>
      </c>
      <c r="W471" s="114">
        <f>IF(ISNA(VLOOKUP(H471,'data putaway'!$A$1:$E$530,2,0)),0,VLOOKUP(H471,'data putaway'!$A$1:$E$530,2,0))</f>
        <v>0</v>
      </c>
      <c r="X471" s="354" t="b">
        <f t="shared" si="171"/>
        <v>0</v>
      </c>
      <c r="Y471" s="354">
        <f>IF(ISNA(VLOOKUP(H471,'data putaway'!$A$1:$E$530,4,0)),0,VLOOKUP(H471,'data putaway'!$A$1:$E$530,4,0))</f>
        <v>0</v>
      </c>
      <c r="Z471" s="113">
        <f>IF(ISNA(VLOOKUP(H471,'data putaway'!$A$1:$E$530,5,0)),0,VLOOKUP(H471,'data putaway'!$A$1:$E$530,5,0))</f>
        <v>0</v>
      </c>
      <c r="AA471" s="354" t="b">
        <f t="shared" si="172"/>
        <v>0</v>
      </c>
      <c r="AB471" s="354" t="b">
        <f t="shared" si="173"/>
        <v>0</v>
      </c>
      <c r="AC471" s="356" t="str">
        <f t="shared" ca="1" si="174"/>
        <v>0 Month,  15 Days</v>
      </c>
      <c r="AD471" s="114" t="str">
        <f t="shared" ca="1" si="160"/>
        <v>3 Year, 11 Month, 6 Days</v>
      </c>
      <c r="AE471" s="114">
        <f t="shared" si="175"/>
        <v>48</v>
      </c>
      <c r="AF471" s="114">
        <f t="shared" si="176"/>
        <v>1</v>
      </c>
      <c r="AG471" s="354" t="str">
        <f t="shared" si="177"/>
        <v>CB28</v>
      </c>
      <c r="AH471" s="114">
        <f>IF(ISNA(VLOOKUP(L471,'MASTER DATA'!$A$1:$F$192,6,0)),0,VLOOKUP(L471,'MASTER DATA'!$A$1:$F$192,6,0))*AE471</f>
        <v>460.80000000000007</v>
      </c>
      <c r="AI471" s="354" t="str">
        <f>VLOOKUP($D471,'warehouse mapping'!$AN$7:$AO$17,2,0)</f>
        <v>Aktif</v>
      </c>
      <c r="AJ471" s="114">
        <f t="shared" si="178"/>
        <v>0</v>
      </c>
      <c r="AK471" s="354" t="str">
        <f t="shared" si="179"/>
        <v/>
      </c>
      <c r="AL471" s="354" t="s">
        <v>170</v>
      </c>
      <c r="AM471" s="354">
        <f t="shared" si="180"/>
        <v>1</v>
      </c>
      <c r="AN471" s="354" t="b">
        <f t="shared" si="181"/>
        <v>1</v>
      </c>
    </row>
    <row r="472" spans="1:40" s="354" customFormat="1">
      <c r="A472" s="354" t="str">
        <f t="shared" si="161"/>
        <v>CB28D02550062463</v>
      </c>
      <c r="B472" s="354">
        <f t="shared" si="162"/>
        <v>0</v>
      </c>
      <c r="C472" s="354">
        <f t="shared" si="163"/>
        <v>0</v>
      </c>
      <c r="D472" s="354" t="str">
        <f t="shared" si="164"/>
        <v>CB</v>
      </c>
      <c r="E472" s="354" t="str">
        <f t="shared" si="165"/>
        <v>28</v>
      </c>
      <c r="F472" s="354" t="str">
        <f t="shared" si="166"/>
        <v>D</v>
      </c>
      <c r="G472" s="355" t="str">
        <f t="shared" si="167"/>
        <v>02</v>
      </c>
      <c r="H472" s="232" t="s">
        <v>820</v>
      </c>
      <c r="I472" s="232" t="s">
        <v>3496</v>
      </c>
      <c r="J472" s="233">
        <v>46267</v>
      </c>
      <c r="K472" s="233">
        <v>47718</v>
      </c>
      <c r="L472" s="234">
        <v>550062463</v>
      </c>
      <c r="M472" s="232" t="str">
        <f>IF(ISNA(VLOOKUP(L472,'MASTER DATA'!$A$1:$B$192,2,0)),"",VLOOKUP(L472,'MASTER DATA'!$A$1:$B$192,2,0))</f>
        <v>Adv4TAX7Sc10W40SNMB_12*0.8L_A04W</v>
      </c>
      <c r="N472" s="232">
        <v>0</v>
      </c>
      <c r="O472" s="232">
        <f t="shared" si="168"/>
        <v>0</v>
      </c>
      <c r="P472" s="232">
        <f t="shared" si="169"/>
        <v>0</v>
      </c>
      <c r="Q472" s="232">
        <f>VLOOKUP(L472,'MASTER DATA'!$A$1:$E$192,5,0)</f>
        <v>48</v>
      </c>
      <c r="R472" s="234">
        <f>SUMIF('picking of the day'!$H$4:$H$358,WMS!H472&amp;WMS!L472,'picking of the day'!$E$4:$E$358)</f>
        <v>0</v>
      </c>
      <c r="U472" s="114">
        <f>IF(ISNA(VLOOKUP(H472,'data putaway'!$A$1:$E$530,3,0)),0,VLOOKUP(H472,'data putaway'!$A$1:$E$530,3,0))</f>
        <v>0</v>
      </c>
      <c r="V472" s="354">
        <f t="shared" si="170"/>
        <v>0</v>
      </c>
      <c r="W472" s="114">
        <f>IF(ISNA(VLOOKUP(H472,'data putaway'!$A$1:$E$530,2,0)),0,VLOOKUP(H472,'data putaway'!$A$1:$E$530,2,0))</f>
        <v>0</v>
      </c>
      <c r="X472" s="354" t="b">
        <f t="shared" si="171"/>
        <v>0</v>
      </c>
      <c r="Y472" s="354">
        <f>IF(ISNA(VLOOKUP(H472,'data putaway'!$A$1:$E$530,4,0)),0,VLOOKUP(H472,'data putaway'!$A$1:$E$530,4,0))</f>
        <v>0</v>
      </c>
      <c r="Z472" s="113">
        <f>IF(ISNA(VLOOKUP(H472,'data putaway'!$A$1:$E$530,5,0)),0,VLOOKUP(H472,'data putaway'!$A$1:$E$530,5,0))</f>
        <v>0</v>
      </c>
      <c r="AA472" s="354" t="b">
        <f t="shared" si="172"/>
        <v>0</v>
      </c>
      <c r="AB472" s="354" t="b">
        <f t="shared" si="173"/>
        <v>0</v>
      </c>
      <c r="AC472" s="356" t="str">
        <f t="shared" ca="1" si="174"/>
        <v>0 Month,  16 Days</v>
      </c>
      <c r="AD472" s="114" t="str">
        <f t="shared" ca="1" si="160"/>
        <v>3 Year, 11 Month, 5 Days</v>
      </c>
      <c r="AE472" s="114">
        <f t="shared" si="175"/>
        <v>0</v>
      </c>
      <c r="AF472" s="114">
        <f t="shared" si="176"/>
        <v>0</v>
      </c>
      <c r="AG472" s="354" t="str">
        <f t="shared" si="177"/>
        <v>CB28</v>
      </c>
      <c r="AH472" s="114">
        <f>IF(ISNA(VLOOKUP(L472,'MASTER DATA'!$A$1:$F$192,6,0)),0,VLOOKUP(L472,'MASTER DATA'!$A$1:$F$192,6,0))*AE472</f>
        <v>0</v>
      </c>
      <c r="AI472" s="354" t="str">
        <f>VLOOKUP($D472,'warehouse mapping'!$AN$7:$AO$17,2,0)</f>
        <v>Aktif</v>
      </c>
      <c r="AJ472" s="114">
        <f t="shared" si="178"/>
        <v>1</v>
      </c>
      <c r="AK472" s="354" t="str">
        <f t="shared" si="179"/>
        <v>CB</v>
      </c>
      <c r="AL472" s="354" t="s">
        <v>170</v>
      </c>
      <c r="AM472" s="354">
        <f t="shared" si="180"/>
        <v>1</v>
      </c>
      <c r="AN472" s="354" t="b">
        <f t="shared" si="181"/>
        <v>1</v>
      </c>
    </row>
    <row r="473" spans="1:40" s="354" customFormat="1">
      <c r="A473" s="354" t="str">
        <f t="shared" si="161"/>
        <v>CB28E01550062463</v>
      </c>
      <c r="B473" s="354">
        <f t="shared" si="162"/>
        <v>0</v>
      </c>
      <c r="C473" s="354">
        <f t="shared" si="163"/>
        <v>0</v>
      </c>
      <c r="D473" s="354" t="str">
        <f t="shared" si="164"/>
        <v>CB</v>
      </c>
      <c r="E473" s="354" t="str">
        <f t="shared" si="165"/>
        <v>28</v>
      </c>
      <c r="F473" s="354" t="str">
        <f t="shared" si="166"/>
        <v>E</v>
      </c>
      <c r="G473" s="355" t="str">
        <f t="shared" si="167"/>
        <v>01</v>
      </c>
      <c r="H473" s="232" t="s">
        <v>821</v>
      </c>
      <c r="I473" s="232" t="s">
        <v>3496</v>
      </c>
      <c r="J473" s="233">
        <v>46267</v>
      </c>
      <c r="K473" s="233">
        <v>47718</v>
      </c>
      <c r="L473" s="234">
        <v>550062463</v>
      </c>
      <c r="M473" s="232" t="str">
        <f>IF(ISNA(VLOOKUP(L473,'MASTER DATA'!$A$1:$B$192,2,0)),"",VLOOKUP(L473,'MASTER DATA'!$A$1:$B$192,2,0))</f>
        <v>Adv4TAX7Sc10W40SNMB_12*0.8L_A04W</v>
      </c>
      <c r="N473" s="232">
        <v>0</v>
      </c>
      <c r="O473" s="232">
        <f t="shared" si="168"/>
        <v>0</v>
      </c>
      <c r="P473" s="232">
        <f t="shared" si="169"/>
        <v>0</v>
      </c>
      <c r="Q473" s="232">
        <f>VLOOKUP(L473,'MASTER DATA'!$A$1:$E$192,5,0)</f>
        <v>48</v>
      </c>
      <c r="R473" s="234">
        <f>SUMIF('picking of the day'!$H$4:$H$358,WMS!H473&amp;WMS!L473,'picking of the day'!$E$4:$E$358)</f>
        <v>0</v>
      </c>
      <c r="U473" s="114">
        <f>IF(ISNA(VLOOKUP(H473,'data putaway'!$A$1:$E$530,3,0)),0,VLOOKUP(H473,'data putaway'!$A$1:$E$530,3,0))</f>
        <v>0</v>
      </c>
      <c r="V473" s="354">
        <f t="shared" si="170"/>
        <v>0</v>
      </c>
      <c r="W473" s="114">
        <f>IF(ISNA(VLOOKUP(H473,'data putaway'!$A$1:$E$530,2,0)),0,VLOOKUP(H473,'data putaway'!$A$1:$E$530,2,0))</f>
        <v>0</v>
      </c>
      <c r="X473" s="354" t="b">
        <f t="shared" si="171"/>
        <v>0</v>
      </c>
      <c r="Y473" s="354">
        <f>IF(ISNA(VLOOKUP(H473,'data putaway'!$A$1:$E$530,4,0)),0,VLOOKUP(H473,'data putaway'!$A$1:$E$530,4,0))</f>
        <v>0</v>
      </c>
      <c r="Z473" s="113">
        <f>IF(ISNA(VLOOKUP(H473,'data putaway'!$A$1:$E$530,5,0)),0,VLOOKUP(H473,'data putaway'!$A$1:$E$530,5,0))</f>
        <v>0</v>
      </c>
      <c r="AA473" s="354" t="b">
        <f t="shared" si="172"/>
        <v>0</v>
      </c>
      <c r="AB473" s="354" t="b">
        <f t="shared" si="173"/>
        <v>0</v>
      </c>
      <c r="AC473" s="356" t="str">
        <f t="shared" ca="1" si="174"/>
        <v>0 Month,  16 Days</v>
      </c>
      <c r="AD473" s="114" t="str">
        <f t="shared" ca="1" si="160"/>
        <v>3 Year, 11 Month, 5 Days</v>
      </c>
      <c r="AE473" s="114">
        <f t="shared" si="175"/>
        <v>0</v>
      </c>
      <c r="AF473" s="114">
        <f t="shared" si="176"/>
        <v>0</v>
      </c>
      <c r="AG473" s="354" t="str">
        <f t="shared" si="177"/>
        <v>CB28</v>
      </c>
      <c r="AH473" s="114">
        <f>IF(ISNA(VLOOKUP(L473,'MASTER DATA'!$A$1:$F$192,6,0)),0,VLOOKUP(L473,'MASTER DATA'!$A$1:$F$192,6,0))*AE473</f>
        <v>0</v>
      </c>
      <c r="AI473" s="354" t="str">
        <f>VLOOKUP($D473,'warehouse mapping'!$AN$7:$AO$17,2,0)</f>
        <v>Aktif</v>
      </c>
      <c r="AJ473" s="114">
        <f t="shared" si="178"/>
        <v>1</v>
      </c>
      <c r="AK473" s="354" t="str">
        <f t="shared" si="179"/>
        <v>CB</v>
      </c>
      <c r="AL473" s="354" t="s">
        <v>170</v>
      </c>
      <c r="AM473" s="354">
        <f t="shared" si="180"/>
        <v>1</v>
      </c>
      <c r="AN473" s="354" t="b">
        <f t="shared" si="181"/>
        <v>1</v>
      </c>
    </row>
    <row r="474" spans="1:40" s="354" customFormat="1">
      <c r="A474" s="354" t="str">
        <f t="shared" si="161"/>
        <v>CB28E02550062461</v>
      </c>
      <c r="B474" s="354">
        <f t="shared" si="162"/>
        <v>0</v>
      </c>
      <c r="C474" s="354">
        <f t="shared" si="163"/>
        <v>0</v>
      </c>
      <c r="D474" s="354" t="str">
        <f t="shared" si="164"/>
        <v>CB</v>
      </c>
      <c r="E474" s="354" t="str">
        <f t="shared" si="165"/>
        <v>28</v>
      </c>
      <c r="F474" s="354" t="str">
        <f t="shared" si="166"/>
        <v>E</v>
      </c>
      <c r="G474" s="355" t="str">
        <f t="shared" si="167"/>
        <v>02</v>
      </c>
      <c r="H474" s="232" t="s">
        <v>822</v>
      </c>
      <c r="I474" s="232" t="s">
        <v>3505</v>
      </c>
      <c r="J474" s="233">
        <v>46268</v>
      </c>
      <c r="K474" s="233">
        <v>47719</v>
      </c>
      <c r="L474" s="234">
        <v>550062461</v>
      </c>
      <c r="M474" s="232" t="str">
        <f>IF(ISNA(VLOOKUP(L474,'MASTER DATA'!$A$1:$B$192,2,0)),"",VLOOKUP(L474,'MASTER DATA'!$A$1:$B$192,2,0))</f>
        <v>Advan4TAX710W40SNMA2_12*0.8L_A04W</v>
      </c>
      <c r="N474" s="232">
        <v>48</v>
      </c>
      <c r="O474" s="232">
        <f t="shared" si="168"/>
        <v>1</v>
      </c>
      <c r="P474" s="232">
        <f t="shared" si="169"/>
        <v>0</v>
      </c>
      <c r="Q474" s="232">
        <f>VLOOKUP(L474,'MASTER DATA'!$A$1:$E$192,5,0)</f>
        <v>48</v>
      </c>
      <c r="R474" s="234">
        <f>SUMIF('picking of the day'!$H$4:$H$358,WMS!H474&amp;WMS!L474,'picking of the day'!$E$4:$E$358)</f>
        <v>0</v>
      </c>
      <c r="U474" s="114">
        <f>IF(ISNA(VLOOKUP(H474,'data putaway'!$A$1:$E$530,3,0)),0,VLOOKUP(H474,'data putaway'!$A$1:$E$530,3,0))</f>
        <v>0</v>
      </c>
      <c r="V474" s="354">
        <f t="shared" si="170"/>
        <v>48</v>
      </c>
      <c r="W474" s="114">
        <f>IF(ISNA(VLOOKUP(H474,'data putaway'!$A$1:$E$530,2,0)),0,VLOOKUP(H474,'data putaway'!$A$1:$E$530,2,0))</f>
        <v>0</v>
      </c>
      <c r="X474" s="354" t="b">
        <f t="shared" si="171"/>
        <v>0</v>
      </c>
      <c r="Y474" s="354">
        <f>IF(ISNA(VLOOKUP(H474,'data putaway'!$A$1:$E$530,4,0)),0,VLOOKUP(H474,'data putaway'!$A$1:$E$530,4,0))</f>
        <v>0</v>
      </c>
      <c r="Z474" s="113">
        <f>IF(ISNA(VLOOKUP(H474,'data putaway'!$A$1:$E$530,5,0)),0,VLOOKUP(H474,'data putaway'!$A$1:$E$530,5,0))</f>
        <v>0</v>
      </c>
      <c r="AA474" s="354" t="b">
        <f t="shared" si="172"/>
        <v>0</v>
      </c>
      <c r="AB474" s="354" t="b">
        <f t="shared" si="173"/>
        <v>0</v>
      </c>
      <c r="AC474" s="356" t="str">
        <f t="shared" ca="1" si="174"/>
        <v>0 Month,  15 Days</v>
      </c>
      <c r="AD474" s="114" t="str">
        <f t="shared" ref="AD474:AD537" ca="1" si="182">IF(K474="","",DATEDIF(NOW(),K474,"y")&amp;" Year"&amp;", "&amp;DATEDIF(NOW(),K474,"ym")&amp;" Month"&amp;", "&amp;DATEDIF(NOW(),K474,"md")&amp;" Days")</f>
        <v>3 Year, 11 Month, 6 Days</v>
      </c>
      <c r="AE474" s="114">
        <f t="shared" si="175"/>
        <v>48</v>
      </c>
      <c r="AF474" s="114">
        <f t="shared" si="176"/>
        <v>1</v>
      </c>
      <c r="AG474" s="354" t="str">
        <f t="shared" si="177"/>
        <v>CB28</v>
      </c>
      <c r="AH474" s="114">
        <f>IF(ISNA(VLOOKUP(L474,'MASTER DATA'!$A$1:$F$192,6,0)),0,VLOOKUP(L474,'MASTER DATA'!$A$1:$F$192,6,0))*AE474</f>
        <v>460.80000000000007</v>
      </c>
      <c r="AI474" s="354" t="str">
        <f>VLOOKUP($D474,'warehouse mapping'!$AN$7:$AO$17,2,0)</f>
        <v>Aktif</v>
      </c>
      <c r="AJ474" s="114">
        <f t="shared" si="178"/>
        <v>0</v>
      </c>
      <c r="AK474" s="354" t="str">
        <f t="shared" si="179"/>
        <v/>
      </c>
      <c r="AL474" s="354" t="s">
        <v>170</v>
      </c>
      <c r="AM474" s="354">
        <f t="shared" si="180"/>
        <v>1</v>
      </c>
      <c r="AN474" s="354" t="b">
        <f t="shared" si="181"/>
        <v>1</v>
      </c>
    </row>
    <row r="475" spans="1:40" s="354" customFormat="1">
      <c r="A475" s="354" t="str">
        <f t="shared" si="161"/>
        <v>CB29A01550061081</v>
      </c>
      <c r="B475" s="354">
        <f t="shared" si="162"/>
        <v>0</v>
      </c>
      <c r="C475" s="354">
        <f t="shared" si="163"/>
        <v>0</v>
      </c>
      <c r="D475" s="354" t="str">
        <f t="shared" si="164"/>
        <v>CB</v>
      </c>
      <c r="E475" s="354" t="str">
        <f t="shared" si="165"/>
        <v>29</v>
      </c>
      <c r="F475" s="354" t="str">
        <f t="shared" si="166"/>
        <v>A</v>
      </c>
      <c r="G475" s="355" t="str">
        <f t="shared" si="167"/>
        <v>01</v>
      </c>
      <c r="H475" s="232" t="s">
        <v>823</v>
      </c>
      <c r="I475" s="232" t="s">
        <v>3086</v>
      </c>
      <c r="J475" s="233">
        <v>46144</v>
      </c>
      <c r="K475" s="233">
        <v>47533</v>
      </c>
      <c r="L475" s="365">
        <v>550061081</v>
      </c>
      <c r="M475" s="232" t="str">
        <f>IF(ISNA(VLOOKUP(L475,'MASTER DATA'!$A$1:$B$192,2,0)),"",VLOOKUP(L475,'MASTER DATA'!$A$1:$B$192,2,0))</f>
        <v>ShCoolLLPRTU3070GN_12*1L_A410</v>
      </c>
      <c r="N475" s="232">
        <v>0</v>
      </c>
      <c r="O475" s="232">
        <f t="shared" si="168"/>
        <v>0</v>
      </c>
      <c r="P475" s="232">
        <f t="shared" si="169"/>
        <v>0</v>
      </c>
      <c r="Q475" s="232">
        <f>VLOOKUP(L475,'MASTER DATA'!$A$1:$E$192,5,0)</f>
        <v>44</v>
      </c>
      <c r="R475" s="234">
        <f>SUMIF('picking of the day'!$H$4:$H$358,WMS!H475&amp;WMS!L475,'picking of the day'!$E$4:$E$358)</f>
        <v>0</v>
      </c>
      <c r="U475" s="114">
        <f>IF(ISNA(VLOOKUP(H475,'data putaway'!$A$1:$E$530,3,0)),0,VLOOKUP(H475,'data putaway'!$A$1:$E$530,3,0))</f>
        <v>0</v>
      </c>
      <c r="V475" s="354">
        <f t="shared" si="170"/>
        <v>0</v>
      </c>
      <c r="W475" s="114">
        <f>IF(ISNA(VLOOKUP(H475,'data putaway'!$A$1:$E$530,2,0)),0,VLOOKUP(H475,'data putaway'!$A$1:$E$530,2,0))</f>
        <v>0</v>
      </c>
      <c r="X475" s="354" t="b">
        <f t="shared" si="171"/>
        <v>0</v>
      </c>
      <c r="Y475" s="354">
        <f>IF(ISNA(VLOOKUP(H475,'data putaway'!$A$1:$E$530,4,0)),0,VLOOKUP(H475,'data putaway'!$A$1:$E$530,4,0))</f>
        <v>0</v>
      </c>
      <c r="Z475" s="113">
        <f>IF(ISNA(VLOOKUP(H475,'data putaway'!$A$1:$E$530,5,0)),0,VLOOKUP(H475,'data putaway'!$A$1:$E$530,5,0))</f>
        <v>0</v>
      </c>
      <c r="AA475" s="354" t="b">
        <f t="shared" si="172"/>
        <v>0</v>
      </c>
      <c r="AB475" s="354" t="b">
        <f t="shared" si="173"/>
        <v>0</v>
      </c>
      <c r="AC475" s="356" t="str">
        <f t="shared" ca="1" si="174"/>
        <v>4 Month,  16 Days</v>
      </c>
      <c r="AD475" s="114" t="str">
        <f t="shared" ca="1" si="182"/>
        <v>3 Year, 5 Month, 1 Days</v>
      </c>
      <c r="AE475" s="114">
        <f t="shared" si="175"/>
        <v>0</v>
      </c>
      <c r="AF475" s="114">
        <f t="shared" si="176"/>
        <v>0</v>
      </c>
      <c r="AG475" s="354" t="str">
        <f t="shared" si="177"/>
        <v>CB29</v>
      </c>
      <c r="AH475" s="114">
        <f>IF(ISNA(VLOOKUP(L475,'MASTER DATA'!$A$1:$F$192,6,0)),0,VLOOKUP(L475,'MASTER DATA'!$A$1:$F$192,6,0))*AE475</f>
        <v>0</v>
      </c>
      <c r="AI475" s="354" t="str">
        <f>VLOOKUP($D475,'warehouse mapping'!$AN$7:$AO$17,2,0)</f>
        <v>Aktif</v>
      </c>
      <c r="AJ475" s="114">
        <f t="shared" si="178"/>
        <v>1</v>
      </c>
      <c r="AK475" s="354" t="str">
        <f t="shared" si="179"/>
        <v>CB</v>
      </c>
      <c r="AL475" s="354" t="s">
        <v>3206</v>
      </c>
      <c r="AM475" s="354">
        <f t="shared" si="180"/>
        <v>1</v>
      </c>
      <c r="AN475" s="354" t="b">
        <f t="shared" si="181"/>
        <v>1</v>
      </c>
    </row>
    <row r="476" spans="1:40" s="354" customFormat="1">
      <c r="A476" s="354" t="str">
        <f t="shared" si="161"/>
        <v>CB29A02550041492</v>
      </c>
      <c r="B476" s="354">
        <f t="shared" si="162"/>
        <v>0</v>
      </c>
      <c r="C476" s="354">
        <f t="shared" si="163"/>
        <v>0</v>
      </c>
      <c r="D476" s="354" t="str">
        <f t="shared" si="164"/>
        <v>CB</v>
      </c>
      <c r="E476" s="354" t="str">
        <f t="shared" si="165"/>
        <v>29</v>
      </c>
      <c r="F476" s="354" t="str">
        <f t="shared" si="166"/>
        <v>A</v>
      </c>
      <c r="G476" s="355" t="str">
        <f t="shared" si="167"/>
        <v>02</v>
      </c>
      <c r="H476" s="232" t="s">
        <v>824</v>
      </c>
      <c r="I476" s="232">
        <v>12664054</v>
      </c>
      <c r="J476" s="233">
        <v>46144</v>
      </c>
      <c r="K476" s="233">
        <v>47638</v>
      </c>
      <c r="L476" s="268">
        <v>550041492</v>
      </c>
      <c r="M476" s="232" t="str">
        <f>IF(ISNA(VLOOKUP(L476,'MASTER DATA'!$A$1:$B$192,2,0)),"",VLOOKUP(L476,'MASTER DATA'!$A$1:$B$192,2,0))</f>
        <v>Omala S2 GX 220_1*209L_A227</v>
      </c>
      <c r="N476" s="232">
        <v>0</v>
      </c>
      <c r="O476" s="232">
        <f t="shared" si="168"/>
        <v>0</v>
      </c>
      <c r="P476" s="232">
        <f t="shared" si="169"/>
        <v>0</v>
      </c>
      <c r="Q476" s="232">
        <f>VLOOKUP(L476,'MASTER DATA'!$A$1:$E$192,5,0)</f>
        <v>4</v>
      </c>
      <c r="R476" s="234">
        <f>SUMIF('picking of the day'!$H$4:$H$358,WMS!H476&amp;WMS!L476,'picking of the day'!$E$4:$E$358)</f>
        <v>0</v>
      </c>
      <c r="U476" s="114">
        <f>IF(ISNA(VLOOKUP(H476,'data putaway'!$A$1:$E$530,3,0)),0,VLOOKUP(H476,'data putaway'!$A$1:$E$530,3,0))</f>
        <v>0</v>
      </c>
      <c r="V476" s="354">
        <f t="shared" si="170"/>
        <v>0</v>
      </c>
      <c r="W476" s="114">
        <f>IF(ISNA(VLOOKUP(H476,'data putaway'!$A$1:$E$530,2,0)),0,VLOOKUP(H476,'data putaway'!$A$1:$E$530,2,0))</f>
        <v>0</v>
      </c>
      <c r="X476" s="354" t="b">
        <f t="shared" si="171"/>
        <v>0</v>
      </c>
      <c r="Y476" s="354">
        <f>IF(ISNA(VLOOKUP(H476,'data putaway'!$A$1:$E$530,4,0)),0,VLOOKUP(H476,'data putaway'!$A$1:$E$530,4,0))</f>
        <v>0</v>
      </c>
      <c r="Z476" s="113">
        <f>IF(ISNA(VLOOKUP(H476,'data putaway'!$A$1:$E$530,5,0)),0,VLOOKUP(H476,'data putaway'!$A$1:$E$530,5,0))</f>
        <v>0</v>
      </c>
      <c r="AA476" s="354" t="b">
        <f t="shared" si="172"/>
        <v>0</v>
      </c>
      <c r="AB476" s="354" t="b">
        <f t="shared" si="173"/>
        <v>0</v>
      </c>
      <c r="AC476" s="356" t="str">
        <f t="shared" ca="1" si="174"/>
        <v>4 Month,  16 Days</v>
      </c>
      <c r="AD476" s="114" t="str">
        <f t="shared" ca="1" si="182"/>
        <v>3 Year, 8 Month, 17 Days</v>
      </c>
      <c r="AE476" s="114">
        <f t="shared" si="175"/>
        <v>0</v>
      </c>
      <c r="AF476" s="114">
        <f t="shared" si="176"/>
        <v>0</v>
      </c>
      <c r="AG476" s="354" t="str">
        <f t="shared" si="177"/>
        <v>CB29</v>
      </c>
      <c r="AH476" s="114">
        <f>IF(ISNA(VLOOKUP(L476,'MASTER DATA'!$A$1:$F$192,6,0)),0,VLOOKUP(L476,'MASTER DATA'!$A$1:$F$192,6,0))*AE476</f>
        <v>0</v>
      </c>
      <c r="AI476" s="354" t="str">
        <f>VLOOKUP($D476,'warehouse mapping'!$AN$7:$AO$17,2,0)</f>
        <v>Aktif</v>
      </c>
      <c r="AJ476" s="114">
        <f t="shared" si="178"/>
        <v>1</v>
      </c>
      <c r="AK476" s="354" t="str">
        <f t="shared" si="179"/>
        <v>CB</v>
      </c>
      <c r="AL476" s="354" t="s">
        <v>3206</v>
      </c>
      <c r="AM476" s="354">
        <f t="shared" si="180"/>
        <v>1</v>
      </c>
      <c r="AN476" s="354" t="b">
        <f t="shared" si="181"/>
        <v>1</v>
      </c>
    </row>
    <row r="477" spans="1:40" s="354" customFormat="1">
      <c r="A477" s="354" t="str">
        <f t="shared" si="161"/>
        <v>CB29B01550045080</v>
      </c>
      <c r="B477" s="354">
        <f t="shared" si="162"/>
        <v>0</v>
      </c>
      <c r="C477" s="354">
        <f t="shared" si="163"/>
        <v>0</v>
      </c>
      <c r="D477" s="354" t="str">
        <f t="shared" si="164"/>
        <v>CB</v>
      </c>
      <c r="E477" s="354" t="str">
        <f t="shared" si="165"/>
        <v>29</v>
      </c>
      <c r="F477" s="354" t="str">
        <f t="shared" si="166"/>
        <v>B</v>
      </c>
      <c r="G477" s="355" t="str">
        <f t="shared" si="167"/>
        <v>01</v>
      </c>
      <c r="H477" s="232" t="s">
        <v>825</v>
      </c>
      <c r="I477" s="232">
        <v>12676449</v>
      </c>
      <c r="J477" s="233">
        <v>46217</v>
      </c>
      <c r="K477" s="233">
        <v>47666</v>
      </c>
      <c r="L477" s="234">
        <v>550045080</v>
      </c>
      <c r="M477" s="232" t="str">
        <f>IF(ISNA(VLOOKUP(L477,'MASTER DATA'!$A$1:$B$192,2,0)),"",VLOOKUP(L477,'MASTER DATA'!$A$1:$B$192,2,0))</f>
        <v>Tellus S2 MX 68_1*209L_A227</v>
      </c>
      <c r="N477" s="232">
        <v>4</v>
      </c>
      <c r="O477" s="232">
        <f t="shared" si="168"/>
        <v>1</v>
      </c>
      <c r="P477" s="232">
        <f t="shared" si="169"/>
        <v>0</v>
      </c>
      <c r="Q477" s="232">
        <f>VLOOKUP(L477,'MASTER DATA'!$A$1:$E$192,5,0)</f>
        <v>4</v>
      </c>
      <c r="R477" s="234">
        <f>SUMIF('picking of the day'!$H$4:$H$358,WMS!H477&amp;WMS!L477,'picking of the day'!$E$4:$E$358)</f>
        <v>0</v>
      </c>
      <c r="U477" s="114">
        <f>IF(ISNA(VLOOKUP(H477,'data putaway'!$A$1:$E$530,3,0)),0,VLOOKUP(H477,'data putaway'!$A$1:$E$530,3,0))</f>
        <v>0</v>
      </c>
      <c r="V477" s="354">
        <f t="shared" si="170"/>
        <v>4</v>
      </c>
      <c r="W477" s="114">
        <f>IF(ISNA(VLOOKUP(H477,'data putaway'!$A$1:$E$530,2,0)),0,VLOOKUP(H477,'data putaway'!$A$1:$E$530,2,0))</f>
        <v>0</v>
      </c>
      <c r="X477" s="354" t="b">
        <f t="shared" si="171"/>
        <v>0</v>
      </c>
      <c r="Y477" s="354">
        <f>IF(ISNA(VLOOKUP(H477,'data putaway'!$A$1:$E$530,4,0)),0,VLOOKUP(H477,'data putaway'!$A$1:$E$530,4,0))</f>
        <v>0</v>
      </c>
      <c r="Z477" s="113">
        <f>IF(ISNA(VLOOKUP(H477,'data putaway'!$A$1:$E$530,5,0)),0,VLOOKUP(H477,'data putaway'!$A$1:$E$530,5,0))</f>
        <v>0</v>
      </c>
      <c r="AA477" s="354" t="b">
        <f t="shared" si="172"/>
        <v>0</v>
      </c>
      <c r="AB477" s="354" t="b">
        <f t="shared" si="173"/>
        <v>0</v>
      </c>
      <c r="AC477" s="356" t="str">
        <f t="shared" ca="1" si="174"/>
        <v>2 Month,  4 Days</v>
      </c>
      <c r="AD477" s="114" t="str">
        <f t="shared" ca="1" si="182"/>
        <v>3 Year, 9 Month, 14 Days</v>
      </c>
      <c r="AE477" s="114">
        <f t="shared" si="175"/>
        <v>4</v>
      </c>
      <c r="AF477" s="114">
        <f t="shared" si="176"/>
        <v>1</v>
      </c>
      <c r="AG477" s="354" t="str">
        <f t="shared" si="177"/>
        <v>CB29</v>
      </c>
      <c r="AH477" s="114">
        <f>IF(ISNA(VLOOKUP(L477,'MASTER DATA'!$A$1:$F$192,6,0)),0,VLOOKUP(L477,'MASTER DATA'!$A$1:$F$192,6,0))*AE477</f>
        <v>836</v>
      </c>
      <c r="AI477" s="354" t="str">
        <f>VLOOKUP($D477,'warehouse mapping'!$AN$7:$AO$17,2,0)</f>
        <v>Aktif</v>
      </c>
      <c r="AJ477" s="114">
        <f t="shared" si="178"/>
        <v>0</v>
      </c>
      <c r="AK477" s="354" t="str">
        <f t="shared" si="179"/>
        <v/>
      </c>
      <c r="AL477" s="354" t="s">
        <v>3206</v>
      </c>
      <c r="AM477" s="354">
        <f t="shared" si="180"/>
        <v>1</v>
      </c>
      <c r="AN477" s="354" t="b">
        <f t="shared" si="181"/>
        <v>1</v>
      </c>
    </row>
    <row r="478" spans="1:40" s="354" customFormat="1">
      <c r="A478" s="354" t="str">
        <f t="shared" si="161"/>
        <v>CB29B02550045080</v>
      </c>
      <c r="B478" s="354">
        <f t="shared" si="162"/>
        <v>0</v>
      </c>
      <c r="C478" s="354">
        <f t="shared" si="163"/>
        <v>0</v>
      </c>
      <c r="D478" s="354" t="str">
        <f t="shared" si="164"/>
        <v>CB</v>
      </c>
      <c r="E478" s="354" t="str">
        <f t="shared" si="165"/>
        <v>29</v>
      </c>
      <c r="F478" s="354" t="str">
        <f t="shared" si="166"/>
        <v>B</v>
      </c>
      <c r="G478" s="355" t="str">
        <f t="shared" si="167"/>
        <v>02</v>
      </c>
      <c r="H478" s="232" t="s">
        <v>826</v>
      </c>
      <c r="I478" s="232" t="s">
        <v>3069</v>
      </c>
      <c r="J478" s="233">
        <v>46158</v>
      </c>
      <c r="K478" s="233">
        <v>47596</v>
      </c>
      <c r="L478" s="234">
        <v>550045080</v>
      </c>
      <c r="M478" s="232" t="str">
        <f>IF(ISNA(VLOOKUP(L478,'MASTER DATA'!$A$1:$B$192,2,0)),"",VLOOKUP(L478,'MASTER DATA'!$A$1:$B$192,2,0))</f>
        <v>Tellus S2 MX 68_1*209L_A227</v>
      </c>
      <c r="N478" s="232">
        <v>4</v>
      </c>
      <c r="O478" s="232">
        <f t="shared" si="168"/>
        <v>1</v>
      </c>
      <c r="P478" s="232">
        <f t="shared" si="169"/>
        <v>0</v>
      </c>
      <c r="Q478" s="232">
        <f>VLOOKUP(L478,'MASTER DATA'!$A$1:$E$192,5,0)</f>
        <v>4</v>
      </c>
      <c r="R478" s="234">
        <f>SUMIF('picking of the day'!$H$4:$H$358,WMS!H478&amp;WMS!L478,'picking of the day'!$E$4:$E$358)</f>
        <v>0</v>
      </c>
      <c r="U478" s="114">
        <f>IF(ISNA(VLOOKUP(H478,'data putaway'!$A$1:$E$530,3,0)),0,VLOOKUP(H478,'data putaway'!$A$1:$E$530,3,0))</f>
        <v>0</v>
      </c>
      <c r="V478" s="354">
        <f t="shared" si="170"/>
        <v>4</v>
      </c>
      <c r="W478" s="114">
        <f>IF(ISNA(VLOOKUP(H478,'data putaway'!$A$1:$E$530,2,0)),0,VLOOKUP(H478,'data putaway'!$A$1:$E$530,2,0))</f>
        <v>0</v>
      </c>
      <c r="X478" s="354" t="b">
        <f t="shared" si="171"/>
        <v>0</v>
      </c>
      <c r="Y478" s="354">
        <f>IF(ISNA(VLOOKUP(H478,'data putaway'!$A$1:$E$530,4,0)),0,VLOOKUP(H478,'data putaway'!$A$1:$E$530,4,0))</f>
        <v>0</v>
      </c>
      <c r="Z478" s="113">
        <f>IF(ISNA(VLOOKUP(H478,'data putaway'!$A$1:$E$530,5,0)),0,VLOOKUP(H478,'data putaway'!$A$1:$E$530,5,0))</f>
        <v>0</v>
      </c>
      <c r="AA478" s="354" t="b">
        <f t="shared" si="172"/>
        <v>0</v>
      </c>
      <c r="AB478" s="354" t="b">
        <f t="shared" si="173"/>
        <v>0</v>
      </c>
      <c r="AC478" s="356" t="str">
        <f t="shared" ca="1" si="174"/>
        <v>4 Month,  2 Days</v>
      </c>
      <c r="AD478" s="114" t="str">
        <f t="shared" ca="1" si="182"/>
        <v>3 Year, 7 Month, 5 Days</v>
      </c>
      <c r="AE478" s="114">
        <f t="shared" si="175"/>
        <v>4</v>
      </c>
      <c r="AF478" s="114">
        <f t="shared" si="176"/>
        <v>1</v>
      </c>
      <c r="AG478" s="354" t="str">
        <f t="shared" si="177"/>
        <v>CB29</v>
      </c>
      <c r="AH478" s="114">
        <f>IF(ISNA(VLOOKUP(L478,'MASTER DATA'!$A$1:$F$192,6,0)),0,VLOOKUP(L478,'MASTER DATA'!$A$1:$F$192,6,0))*AE478</f>
        <v>836</v>
      </c>
      <c r="AI478" s="354" t="str">
        <f>VLOOKUP($D478,'warehouse mapping'!$AN$7:$AO$17,2,0)</f>
        <v>Aktif</v>
      </c>
      <c r="AJ478" s="114">
        <f t="shared" si="178"/>
        <v>0</v>
      </c>
      <c r="AK478" s="354" t="str">
        <f t="shared" si="179"/>
        <v/>
      </c>
      <c r="AL478" s="354" t="s">
        <v>3206</v>
      </c>
      <c r="AM478" s="354">
        <f t="shared" si="180"/>
        <v>1</v>
      </c>
      <c r="AN478" s="354" t="b">
        <f t="shared" si="181"/>
        <v>1</v>
      </c>
    </row>
    <row r="479" spans="1:40" s="354" customFormat="1">
      <c r="A479" s="354" t="str">
        <f t="shared" si="161"/>
        <v>CB29C01550045080</v>
      </c>
      <c r="B479" s="354">
        <f t="shared" si="162"/>
        <v>0</v>
      </c>
      <c r="C479" s="354">
        <f t="shared" si="163"/>
        <v>0</v>
      </c>
      <c r="D479" s="354" t="str">
        <f t="shared" si="164"/>
        <v>CB</v>
      </c>
      <c r="E479" s="354" t="str">
        <f t="shared" si="165"/>
        <v>29</v>
      </c>
      <c r="F479" s="354" t="str">
        <f t="shared" si="166"/>
        <v>C</v>
      </c>
      <c r="G479" s="355" t="str">
        <f t="shared" si="167"/>
        <v>01</v>
      </c>
      <c r="H479" s="232" t="s">
        <v>827</v>
      </c>
      <c r="I479" s="232" t="s">
        <v>3069</v>
      </c>
      <c r="J479" s="233">
        <v>46158</v>
      </c>
      <c r="K479" s="233">
        <v>47596</v>
      </c>
      <c r="L479" s="234">
        <v>550045080</v>
      </c>
      <c r="M479" s="232" t="str">
        <f>IF(ISNA(VLOOKUP(L479,'MASTER DATA'!$A$1:$B$192,2,0)),"",VLOOKUP(L479,'MASTER DATA'!$A$1:$B$192,2,0))</f>
        <v>Tellus S2 MX 68_1*209L_A227</v>
      </c>
      <c r="N479" s="232">
        <v>4</v>
      </c>
      <c r="O479" s="232">
        <f t="shared" si="168"/>
        <v>1</v>
      </c>
      <c r="P479" s="232">
        <f t="shared" si="169"/>
        <v>0</v>
      </c>
      <c r="Q479" s="232">
        <f>VLOOKUP(L479,'MASTER DATA'!$A$1:$E$192,5,0)</f>
        <v>4</v>
      </c>
      <c r="R479" s="234">
        <f>SUMIF('picking of the day'!$H$4:$H$358,WMS!H479&amp;WMS!L479,'picking of the day'!$E$4:$E$358)</f>
        <v>0</v>
      </c>
      <c r="U479" s="114">
        <f>IF(ISNA(VLOOKUP(H479,'data putaway'!$A$1:$E$530,3,0)),0,VLOOKUP(H479,'data putaway'!$A$1:$E$530,3,0))</f>
        <v>0</v>
      </c>
      <c r="V479" s="354">
        <f t="shared" si="170"/>
        <v>4</v>
      </c>
      <c r="W479" s="114">
        <f>IF(ISNA(VLOOKUP(H479,'data putaway'!$A$1:$E$530,2,0)),0,VLOOKUP(H479,'data putaway'!$A$1:$E$530,2,0))</f>
        <v>0</v>
      </c>
      <c r="X479" s="354" t="b">
        <f t="shared" si="171"/>
        <v>0</v>
      </c>
      <c r="Y479" s="354">
        <f>IF(ISNA(VLOOKUP(H479,'data putaway'!$A$1:$E$530,4,0)),0,VLOOKUP(H479,'data putaway'!$A$1:$E$530,4,0))</f>
        <v>0</v>
      </c>
      <c r="Z479" s="113">
        <f>IF(ISNA(VLOOKUP(H479,'data putaway'!$A$1:$E$530,5,0)),0,VLOOKUP(H479,'data putaway'!$A$1:$E$530,5,0))</f>
        <v>0</v>
      </c>
      <c r="AA479" s="354" t="b">
        <f t="shared" si="172"/>
        <v>0</v>
      </c>
      <c r="AB479" s="354" t="b">
        <f t="shared" si="173"/>
        <v>0</v>
      </c>
      <c r="AC479" s="356" t="str">
        <f t="shared" ca="1" si="174"/>
        <v>4 Month,  2 Days</v>
      </c>
      <c r="AD479" s="114" t="str">
        <f t="shared" ca="1" si="182"/>
        <v>3 Year, 7 Month, 5 Days</v>
      </c>
      <c r="AE479" s="114">
        <f t="shared" si="175"/>
        <v>4</v>
      </c>
      <c r="AF479" s="114">
        <f t="shared" si="176"/>
        <v>1</v>
      </c>
      <c r="AG479" s="354" t="str">
        <f t="shared" si="177"/>
        <v>CB29</v>
      </c>
      <c r="AH479" s="114">
        <f>IF(ISNA(VLOOKUP(L479,'MASTER DATA'!$A$1:$F$192,6,0)),0,VLOOKUP(L479,'MASTER DATA'!$A$1:$F$192,6,0))*AE479</f>
        <v>836</v>
      </c>
      <c r="AI479" s="354" t="str">
        <f>VLOOKUP($D479,'warehouse mapping'!$AN$7:$AO$17,2,0)</f>
        <v>Aktif</v>
      </c>
      <c r="AJ479" s="114">
        <f t="shared" si="178"/>
        <v>0</v>
      </c>
      <c r="AK479" s="354" t="str">
        <f t="shared" si="179"/>
        <v/>
      </c>
      <c r="AL479" s="354" t="s">
        <v>3206</v>
      </c>
      <c r="AM479" s="354">
        <f t="shared" si="180"/>
        <v>1</v>
      </c>
      <c r="AN479" s="354" t="b">
        <f t="shared" si="181"/>
        <v>1</v>
      </c>
    </row>
    <row r="480" spans="1:40" s="354" customFormat="1">
      <c r="A480" s="354" t="str">
        <f t="shared" si="161"/>
        <v>CB29C02550045080</v>
      </c>
      <c r="B480" s="354">
        <f t="shared" si="162"/>
        <v>0</v>
      </c>
      <c r="C480" s="354">
        <f t="shared" si="163"/>
        <v>0</v>
      </c>
      <c r="D480" s="354" t="str">
        <f t="shared" si="164"/>
        <v>CB</v>
      </c>
      <c r="E480" s="354" t="str">
        <f t="shared" si="165"/>
        <v>29</v>
      </c>
      <c r="F480" s="354" t="str">
        <f t="shared" si="166"/>
        <v>C</v>
      </c>
      <c r="G480" s="355" t="str">
        <f t="shared" si="167"/>
        <v>02</v>
      </c>
      <c r="H480" s="232" t="s">
        <v>828</v>
      </c>
      <c r="I480" s="232" t="s">
        <v>3069</v>
      </c>
      <c r="J480" s="233">
        <v>46158</v>
      </c>
      <c r="K480" s="233">
        <v>47596</v>
      </c>
      <c r="L480" s="234">
        <v>550045080</v>
      </c>
      <c r="M480" s="232" t="str">
        <f>IF(ISNA(VLOOKUP(L480,'MASTER DATA'!$A$1:$B$192,2,0)),"",VLOOKUP(L480,'MASTER DATA'!$A$1:$B$192,2,0))</f>
        <v>Tellus S2 MX 68_1*209L_A227</v>
      </c>
      <c r="N480" s="232">
        <v>4</v>
      </c>
      <c r="O480" s="232">
        <f t="shared" si="168"/>
        <v>1</v>
      </c>
      <c r="P480" s="232">
        <f t="shared" si="169"/>
        <v>0</v>
      </c>
      <c r="Q480" s="232">
        <f>VLOOKUP(L480,'MASTER DATA'!$A$1:$E$192,5,0)</f>
        <v>4</v>
      </c>
      <c r="R480" s="234">
        <f>SUMIF('picking of the day'!$H$4:$H$358,WMS!H480&amp;WMS!L480,'picking of the day'!$E$4:$E$358)</f>
        <v>0</v>
      </c>
      <c r="U480" s="114">
        <f>IF(ISNA(VLOOKUP(H480,'data putaway'!$A$1:$E$530,3,0)),0,VLOOKUP(H480,'data putaway'!$A$1:$E$530,3,0))</f>
        <v>0</v>
      </c>
      <c r="V480" s="354">
        <f t="shared" si="170"/>
        <v>4</v>
      </c>
      <c r="W480" s="114">
        <f>IF(ISNA(VLOOKUP(H480,'data putaway'!$A$1:$E$530,2,0)),0,VLOOKUP(H480,'data putaway'!$A$1:$E$530,2,0))</f>
        <v>0</v>
      </c>
      <c r="X480" s="354" t="b">
        <f t="shared" si="171"/>
        <v>0</v>
      </c>
      <c r="Y480" s="354">
        <f>IF(ISNA(VLOOKUP(H480,'data putaway'!$A$1:$E$530,4,0)),0,VLOOKUP(H480,'data putaway'!$A$1:$E$530,4,0))</f>
        <v>0</v>
      </c>
      <c r="Z480" s="113">
        <f>IF(ISNA(VLOOKUP(H480,'data putaway'!$A$1:$E$530,5,0)),0,VLOOKUP(H480,'data putaway'!$A$1:$E$530,5,0))</f>
        <v>0</v>
      </c>
      <c r="AA480" s="354" t="b">
        <f t="shared" si="172"/>
        <v>0</v>
      </c>
      <c r="AB480" s="354" t="b">
        <f t="shared" si="173"/>
        <v>0</v>
      </c>
      <c r="AC480" s="356" t="str">
        <f t="shared" ca="1" si="174"/>
        <v>4 Month,  2 Days</v>
      </c>
      <c r="AD480" s="114" t="str">
        <f t="shared" ca="1" si="182"/>
        <v>3 Year, 7 Month, 5 Days</v>
      </c>
      <c r="AE480" s="114">
        <f t="shared" si="175"/>
        <v>4</v>
      </c>
      <c r="AF480" s="114">
        <f t="shared" si="176"/>
        <v>1</v>
      </c>
      <c r="AG480" s="354" t="str">
        <f t="shared" si="177"/>
        <v>CB29</v>
      </c>
      <c r="AH480" s="114">
        <f>IF(ISNA(VLOOKUP(L480,'MASTER DATA'!$A$1:$F$192,6,0)),0,VLOOKUP(L480,'MASTER DATA'!$A$1:$F$192,6,0))*AE480</f>
        <v>836</v>
      </c>
      <c r="AI480" s="354" t="str">
        <f>VLOOKUP($D480,'warehouse mapping'!$AN$7:$AO$17,2,0)</f>
        <v>Aktif</v>
      </c>
      <c r="AJ480" s="114">
        <f t="shared" si="178"/>
        <v>0</v>
      </c>
      <c r="AK480" s="354" t="str">
        <f t="shared" si="179"/>
        <v/>
      </c>
      <c r="AL480" s="354" t="s">
        <v>3206</v>
      </c>
      <c r="AM480" s="354">
        <f t="shared" si="180"/>
        <v>1</v>
      </c>
      <c r="AN480" s="354" t="b">
        <f t="shared" si="181"/>
        <v>1</v>
      </c>
    </row>
    <row r="481" spans="1:40" s="354" customFormat="1">
      <c r="A481" s="354" t="str">
        <f t="shared" si="161"/>
        <v>CB29D01550071397</v>
      </c>
      <c r="B481" s="354">
        <f t="shared" si="162"/>
        <v>0</v>
      </c>
      <c r="C481" s="354">
        <f t="shared" si="163"/>
        <v>0</v>
      </c>
      <c r="D481" s="354" t="str">
        <f t="shared" si="164"/>
        <v>CB</v>
      </c>
      <c r="E481" s="354" t="str">
        <f t="shared" si="165"/>
        <v>29</v>
      </c>
      <c r="F481" s="354" t="str">
        <f t="shared" si="166"/>
        <v>D</v>
      </c>
      <c r="G481" s="355" t="str">
        <f t="shared" si="167"/>
        <v>01</v>
      </c>
      <c r="H481" s="232" t="s">
        <v>829</v>
      </c>
      <c r="I481" s="232" t="s">
        <v>3514</v>
      </c>
      <c r="J481" s="233">
        <v>46272</v>
      </c>
      <c r="K481" s="233">
        <v>47727</v>
      </c>
      <c r="L481" s="234">
        <v>550071397</v>
      </c>
      <c r="M481" s="232" t="str">
        <f>IF(ISNA(VLOOKUP(L481,'MASTER DATA'!$A$1:$B$192,2,0)),"",VLOOKUP(L481,'MASTER DATA'!$A$1:$B$192,2,0))</f>
        <v>HelixHX515W40SNCF_4*4L_A04W</v>
      </c>
      <c r="N481" s="232">
        <v>0</v>
      </c>
      <c r="O481" s="232">
        <f t="shared" si="168"/>
        <v>0</v>
      </c>
      <c r="P481" s="232">
        <f t="shared" si="169"/>
        <v>0</v>
      </c>
      <c r="Q481" s="232">
        <f>VLOOKUP(L481,'MASTER DATA'!$A$1:$E$192,5,0)</f>
        <v>36</v>
      </c>
      <c r="R481" s="234">
        <f>SUMIF('picking of the day'!$H$4:$H$358,WMS!H481&amp;WMS!L481,'picking of the day'!$E$4:$E$358)</f>
        <v>0</v>
      </c>
      <c r="U481" s="114">
        <f>IF(ISNA(VLOOKUP(H481,'data putaway'!$A$1:$E$530,3,0)),0,VLOOKUP(H481,'data putaway'!$A$1:$E$530,3,0))</f>
        <v>0</v>
      </c>
      <c r="V481" s="354">
        <f t="shared" si="170"/>
        <v>0</v>
      </c>
      <c r="W481" s="114">
        <f>IF(ISNA(VLOOKUP(H481,'data putaway'!$A$1:$E$530,2,0)),0,VLOOKUP(H481,'data putaway'!$A$1:$E$530,2,0))</f>
        <v>0</v>
      </c>
      <c r="X481" s="354" t="b">
        <f t="shared" si="171"/>
        <v>0</v>
      </c>
      <c r="Y481" s="354">
        <f>IF(ISNA(VLOOKUP(H481,'data putaway'!$A$1:$E$530,4,0)),0,VLOOKUP(H481,'data putaway'!$A$1:$E$530,4,0))</f>
        <v>0</v>
      </c>
      <c r="Z481" s="113">
        <f>IF(ISNA(VLOOKUP(H481,'data putaway'!$A$1:$E$530,5,0)),0,VLOOKUP(H481,'data putaway'!$A$1:$E$530,5,0))</f>
        <v>0</v>
      </c>
      <c r="AA481" s="354" t="b">
        <f t="shared" si="172"/>
        <v>0</v>
      </c>
      <c r="AB481" s="354" t="b">
        <f t="shared" si="173"/>
        <v>0</v>
      </c>
      <c r="AC481" s="356" t="str">
        <f t="shared" ca="1" si="174"/>
        <v>0 Month,  11 Days</v>
      </c>
      <c r="AD481" s="114" t="str">
        <f t="shared" ca="1" si="182"/>
        <v>3 Year, 11 Month, 14 Days</v>
      </c>
      <c r="AE481" s="114">
        <f t="shared" si="175"/>
        <v>0</v>
      </c>
      <c r="AF481" s="114">
        <f t="shared" si="176"/>
        <v>0</v>
      </c>
      <c r="AG481" s="354" t="str">
        <f t="shared" si="177"/>
        <v>CB29</v>
      </c>
      <c r="AH481" s="114">
        <f>IF(ISNA(VLOOKUP(L481,'MASTER DATA'!$A$1:$F$192,6,0)),0,VLOOKUP(L481,'MASTER DATA'!$A$1:$F$192,6,0))*AE481</f>
        <v>0</v>
      </c>
      <c r="AI481" s="354" t="str">
        <f>VLOOKUP($D481,'warehouse mapping'!$AN$7:$AO$17,2,0)</f>
        <v>Aktif</v>
      </c>
      <c r="AJ481" s="114">
        <f t="shared" si="178"/>
        <v>1</v>
      </c>
      <c r="AK481" s="354" t="str">
        <f t="shared" si="179"/>
        <v>CB</v>
      </c>
      <c r="AL481" s="354" t="s">
        <v>170</v>
      </c>
      <c r="AM481" s="354">
        <f t="shared" si="180"/>
        <v>1</v>
      </c>
      <c r="AN481" s="354" t="b">
        <f t="shared" si="181"/>
        <v>1</v>
      </c>
    </row>
    <row r="482" spans="1:40" s="354" customFormat="1">
      <c r="A482" s="354" t="str">
        <f t="shared" si="161"/>
        <v>CB29D02550062464</v>
      </c>
      <c r="B482" s="354">
        <f t="shared" si="162"/>
        <v>0</v>
      </c>
      <c r="C482" s="354">
        <f t="shared" si="163"/>
        <v>0</v>
      </c>
      <c r="D482" s="354" t="str">
        <f t="shared" si="164"/>
        <v>CB</v>
      </c>
      <c r="E482" s="354" t="str">
        <f t="shared" si="165"/>
        <v>29</v>
      </c>
      <c r="F482" s="354" t="str">
        <f t="shared" si="166"/>
        <v>D</v>
      </c>
      <c r="G482" s="355" t="str">
        <f t="shared" si="167"/>
        <v>02</v>
      </c>
      <c r="H482" s="232" t="s">
        <v>830</v>
      </c>
      <c r="I482" s="232" t="s">
        <v>3310</v>
      </c>
      <c r="J482" s="233">
        <v>46262</v>
      </c>
      <c r="K482" s="233">
        <v>47712</v>
      </c>
      <c r="L482" s="234">
        <v>550062464</v>
      </c>
      <c r="M482" s="232" t="str">
        <f>IF(ISNA(VLOOKUP(L482,'MASTER DATA'!$A$1:$B$192,2,0)),"",VLOOKUP(L482,'MASTER DATA'!$A$1:$B$192,2,0))</f>
        <v>Adv4TAX7Sc10W30SNMB_12*0.8L_A04W</v>
      </c>
      <c r="N482" s="232">
        <v>48</v>
      </c>
      <c r="O482" s="232">
        <f t="shared" si="168"/>
        <v>1</v>
      </c>
      <c r="P482" s="232">
        <f t="shared" si="169"/>
        <v>0</v>
      </c>
      <c r="Q482" s="232">
        <f>VLOOKUP(L482,'MASTER DATA'!$A$1:$E$192,5,0)</f>
        <v>48</v>
      </c>
      <c r="R482" s="234">
        <f>SUMIF('picking of the day'!$H$4:$H$358,WMS!H482&amp;WMS!L482,'picking of the day'!$E$4:$E$358)</f>
        <v>0</v>
      </c>
      <c r="U482" s="114">
        <f>IF(ISNA(VLOOKUP(H482,'data putaway'!$A$1:$E$530,3,0)),0,VLOOKUP(H482,'data putaway'!$A$1:$E$530,3,0))</f>
        <v>0</v>
      </c>
      <c r="V482" s="354">
        <f t="shared" si="170"/>
        <v>48</v>
      </c>
      <c r="W482" s="114">
        <f>IF(ISNA(VLOOKUP(H482,'data putaway'!$A$1:$E$530,2,0)),0,VLOOKUP(H482,'data putaway'!$A$1:$E$530,2,0))</f>
        <v>0</v>
      </c>
      <c r="X482" s="354" t="b">
        <f t="shared" si="171"/>
        <v>0</v>
      </c>
      <c r="Y482" s="354">
        <f>IF(ISNA(VLOOKUP(H482,'data putaway'!$A$1:$E$530,4,0)),0,VLOOKUP(H482,'data putaway'!$A$1:$E$530,4,0))</f>
        <v>0</v>
      </c>
      <c r="Z482" s="113">
        <f>IF(ISNA(VLOOKUP(H482,'data putaway'!$A$1:$E$530,5,0)),0,VLOOKUP(H482,'data putaway'!$A$1:$E$530,5,0))</f>
        <v>0</v>
      </c>
      <c r="AA482" s="354" t="b">
        <f t="shared" si="172"/>
        <v>0</v>
      </c>
      <c r="AB482" s="354" t="b">
        <f t="shared" si="173"/>
        <v>0</v>
      </c>
      <c r="AC482" s="356" t="str">
        <f t="shared" ca="1" si="174"/>
        <v>0 Month,  21 Days</v>
      </c>
      <c r="AD482" s="114" t="str">
        <f t="shared" ca="1" si="182"/>
        <v>3 Year, 10 Month, 30 Days</v>
      </c>
      <c r="AE482" s="114">
        <f t="shared" si="175"/>
        <v>48</v>
      </c>
      <c r="AF482" s="114">
        <f t="shared" si="176"/>
        <v>1</v>
      </c>
      <c r="AG482" s="354" t="str">
        <f t="shared" si="177"/>
        <v>CB29</v>
      </c>
      <c r="AH482" s="114">
        <f>IF(ISNA(VLOOKUP(L482,'MASTER DATA'!$A$1:$F$192,6,0)),0,VLOOKUP(L482,'MASTER DATA'!$A$1:$F$192,6,0))*AE482</f>
        <v>460.80000000000007</v>
      </c>
      <c r="AI482" s="354" t="str">
        <f>VLOOKUP($D482,'warehouse mapping'!$AN$7:$AO$17,2,0)</f>
        <v>Aktif</v>
      </c>
      <c r="AJ482" s="114">
        <f t="shared" si="178"/>
        <v>0</v>
      </c>
      <c r="AK482" s="354" t="str">
        <f t="shared" si="179"/>
        <v/>
      </c>
      <c r="AL482" s="354" t="s">
        <v>170</v>
      </c>
      <c r="AM482" s="354">
        <f t="shared" si="180"/>
        <v>1</v>
      </c>
      <c r="AN482" s="354" t="b">
        <f t="shared" si="181"/>
        <v>1</v>
      </c>
    </row>
    <row r="483" spans="1:40" s="354" customFormat="1">
      <c r="A483" s="354" t="str">
        <f t="shared" si="161"/>
        <v>CB29E01550062464</v>
      </c>
      <c r="B483" s="354">
        <f t="shared" si="162"/>
        <v>0</v>
      </c>
      <c r="C483" s="354">
        <f t="shared" si="163"/>
        <v>0</v>
      </c>
      <c r="D483" s="354" t="str">
        <f t="shared" si="164"/>
        <v>CB</v>
      </c>
      <c r="E483" s="354" t="str">
        <f t="shared" si="165"/>
        <v>29</v>
      </c>
      <c r="F483" s="354" t="str">
        <f t="shared" si="166"/>
        <v>E</v>
      </c>
      <c r="G483" s="355" t="str">
        <f t="shared" si="167"/>
        <v>01</v>
      </c>
      <c r="H483" s="232" t="s">
        <v>831</v>
      </c>
      <c r="I483" s="232" t="s">
        <v>3310</v>
      </c>
      <c r="J483" s="233">
        <v>46262</v>
      </c>
      <c r="K483" s="233">
        <v>47712</v>
      </c>
      <c r="L483" s="234">
        <v>550062464</v>
      </c>
      <c r="M483" s="232" t="str">
        <f>IF(ISNA(VLOOKUP(L483,'MASTER DATA'!$A$1:$B$192,2,0)),"",VLOOKUP(L483,'MASTER DATA'!$A$1:$B$192,2,0))</f>
        <v>Adv4TAX7Sc10W30SNMB_12*0.8L_A04W</v>
      </c>
      <c r="N483" s="232">
        <v>48</v>
      </c>
      <c r="O483" s="232">
        <f t="shared" si="168"/>
        <v>1</v>
      </c>
      <c r="P483" s="232">
        <f t="shared" si="169"/>
        <v>0</v>
      </c>
      <c r="Q483" s="232">
        <f>VLOOKUP(L483,'MASTER DATA'!$A$1:$E$192,5,0)</f>
        <v>48</v>
      </c>
      <c r="R483" s="234">
        <f>SUMIF('picking of the day'!$H$4:$H$358,WMS!H483&amp;WMS!L483,'picking of the day'!$E$4:$E$358)</f>
        <v>0</v>
      </c>
      <c r="U483" s="114">
        <f>IF(ISNA(VLOOKUP(H483,'data putaway'!$A$1:$E$530,3,0)),0,VLOOKUP(H483,'data putaway'!$A$1:$E$530,3,0))</f>
        <v>0</v>
      </c>
      <c r="V483" s="354">
        <f t="shared" si="170"/>
        <v>48</v>
      </c>
      <c r="W483" s="114">
        <f>IF(ISNA(VLOOKUP(H483,'data putaway'!$A$1:$E$530,2,0)),0,VLOOKUP(H483,'data putaway'!$A$1:$E$530,2,0))</f>
        <v>0</v>
      </c>
      <c r="X483" s="354" t="b">
        <f t="shared" si="171"/>
        <v>0</v>
      </c>
      <c r="Y483" s="354">
        <f>IF(ISNA(VLOOKUP(H483,'data putaway'!$A$1:$E$530,4,0)),0,VLOOKUP(H483,'data putaway'!$A$1:$E$530,4,0))</f>
        <v>0</v>
      </c>
      <c r="Z483" s="113">
        <f>IF(ISNA(VLOOKUP(H483,'data putaway'!$A$1:$E$530,5,0)),0,VLOOKUP(H483,'data putaway'!$A$1:$E$530,5,0))</f>
        <v>0</v>
      </c>
      <c r="AA483" s="354" t="b">
        <f t="shared" si="172"/>
        <v>0</v>
      </c>
      <c r="AB483" s="354" t="b">
        <f t="shared" si="173"/>
        <v>0</v>
      </c>
      <c r="AC483" s="356" t="str">
        <f t="shared" ca="1" si="174"/>
        <v>0 Month,  21 Days</v>
      </c>
      <c r="AD483" s="114" t="str">
        <f t="shared" ca="1" si="182"/>
        <v>3 Year, 10 Month, 30 Days</v>
      </c>
      <c r="AE483" s="114">
        <f t="shared" si="175"/>
        <v>48</v>
      </c>
      <c r="AF483" s="114">
        <f t="shared" si="176"/>
        <v>1</v>
      </c>
      <c r="AG483" s="354" t="str">
        <f t="shared" si="177"/>
        <v>CB29</v>
      </c>
      <c r="AH483" s="114">
        <f>IF(ISNA(VLOOKUP(L483,'MASTER DATA'!$A$1:$F$192,6,0)),0,VLOOKUP(L483,'MASTER DATA'!$A$1:$F$192,6,0))*AE483</f>
        <v>460.80000000000007</v>
      </c>
      <c r="AI483" s="354" t="str">
        <f>VLOOKUP($D483,'warehouse mapping'!$AN$7:$AO$17,2,0)</f>
        <v>Aktif</v>
      </c>
      <c r="AJ483" s="114">
        <f t="shared" si="178"/>
        <v>0</v>
      </c>
      <c r="AK483" s="354" t="str">
        <f t="shared" si="179"/>
        <v/>
      </c>
      <c r="AL483" s="354" t="s">
        <v>170</v>
      </c>
      <c r="AM483" s="354">
        <f t="shared" si="180"/>
        <v>1</v>
      </c>
      <c r="AN483" s="354" t="b">
        <f t="shared" si="181"/>
        <v>1</v>
      </c>
    </row>
    <row r="484" spans="1:40" s="354" customFormat="1">
      <c r="A484" s="354" t="str">
        <f t="shared" si="161"/>
        <v>CB29E02550062464</v>
      </c>
      <c r="B484" s="354">
        <f t="shared" si="162"/>
        <v>0</v>
      </c>
      <c r="C484" s="354">
        <f t="shared" si="163"/>
        <v>0</v>
      </c>
      <c r="D484" s="354" t="str">
        <f t="shared" si="164"/>
        <v>CB</v>
      </c>
      <c r="E484" s="354" t="str">
        <f t="shared" si="165"/>
        <v>29</v>
      </c>
      <c r="F484" s="354" t="str">
        <f t="shared" si="166"/>
        <v>E</v>
      </c>
      <c r="G484" s="355" t="str">
        <f t="shared" si="167"/>
        <v>02</v>
      </c>
      <c r="H484" s="232" t="s">
        <v>832</v>
      </c>
      <c r="I484" s="232" t="s">
        <v>3310</v>
      </c>
      <c r="J484" s="233">
        <v>46262</v>
      </c>
      <c r="K484" s="233">
        <v>47712</v>
      </c>
      <c r="L484" s="234">
        <v>550062464</v>
      </c>
      <c r="M484" s="232" t="str">
        <f>IF(ISNA(VLOOKUP(L484,'MASTER DATA'!$A$1:$B$192,2,0)),"",VLOOKUP(L484,'MASTER DATA'!$A$1:$B$192,2,0))</f>
        <v>Adv4TAX7Sc10W30SNMB_12*0.8L_A04W</v>
      </c>
      <c r="N484" s="232">
        <v>48</v>
      </c>
      <c r="O484" s="232">
        <f t="shared" si="168"/>
        <v>1</v>
      </c>
      <c r="P484" s="232">
        <f t="shared" si="169"/>
        <v>0</v>
      </c>
      <c r="Q484" s="232">
        <f>VLOOKUP(L484,'MASTER DATA'!$A$1:$E$192,5,0)</f>
        <v>48</v>
      </c>
      <c r="R484" s="234">
        <f>SUMIF('picking of the day'!$H$4:$H$358,WMS!H484&amp;WMS!L484,'picking of the day'!$E$4:$E$358)</f>
        <v>0</v>
      </c>
      <c r="U484" s="114">
        <f>IF(ISNA(VLOOKUP(H484,'data putaway'!$A$1:$E$530,3,0)),0,VLOOKUP(H484,'data putaway'!$A$1:$E$530,3,0))</f>
        <v>0</v>
      </c>
      <c r="V484" s="354">
        <f t="shared" si="170"/>
        <v>48</v>
      </c>
      <c r="W484" s="114">
        <f>IF(ISNA(VLOOKUP(H484,'data putaway'!$A$1:$E$530,2,0)),0,VLOOKUP(H484,'data putaway'!$A$1:$E$530,2,0))</f>
        <v>0</v>
      </c>
      <c r="X484" s="354" t="b">
        <f t="shared" si="171"/>
        <v>0</v>
      </c>
      <c r="Y484" s="354">
        <f>IF(ISNA(VLOOKUP(H484,'data putaway'!$A$1:$E$530,4,0)),0,VLOOKUP(H484,'data putaway'!$A$1:$E$530,4,0))</f>
        <v>0</v>
      </c>
      <c r="Z484" s="113">
        <f>IF(ISNA(VLOOKUP(H484,'data putaway'!$A$1:$E$530,5,0)),0,VLOOKUP(H484,'data putaway'!$A$1:$E$530,5,0))</f>
        <v>0</v>
      </c>
      <c r="AA484" s="354" t="b">
        <f t="shared" si="172"/>
        <v>0</v>
      </c>
      <c r="AB484" s="354" t="b">
        <f t="shared" si="173"/>
        <v>0</v>
      </c>
      <c r="AC484" s="356" t="str">
        <f t="shared" ca="1" si="174"/>
        <v>0 Month,  21 Days</v>
      </c>
      <c r="AD484" s="114" t="str">
        <f t="shared" ca="1" si="182"/>
        <v>3 Year, 10 Month, 30 Days</v>
      </c>
      <c r="AE484" s="114">
        <f t="shared" si="175"/>
        <v>48</v>
      </c>
      <c r="AF484" s="114">
        <f t="shared" si="176"/>
        <v>1</v>
      </c>
      <c r="AG484" s="354" t="str">
        <f t="shared" si="177"/>
        <v>CB29</v>
      </c>
      <c r="AH484" s="114">
        <f>IF(ISNA(VLOOKUP(L484,'MASTER DATA'!$A$1:$F$192,6,0)),0,VLOOKUP(L484,'MASTER DATA'!$A$1:$F$192,6,0))*AE484</f>
        <v>460.80000000000007</v>
      </c>
      <c r="AI484" s="354" t="str">
        <f>VLOOKUP($D484,'warehouse mapping'!$AN$7:$AO$17,2,0)</f>
        <v>Aktif</v>
      </c>
      <c r="AJ484" s="114">
        <f t="shared" si="178"/>
        <v>0</v>
      </c>
      <c r="AK484" s="354" t="str">
        <f t="shared" si="179"/>
        <v/>
      </c>
      <c r="AL484" s="354" t="s">
        <v>170</v>
      </c>
      <c r="AM484" s="354">
        <f t="shared" si="180"/>
        <v>1</v>
      </c>
      <c r="AN484" s="354" t="b">
        <f t="shared" si="181"/>
        <v>1</v>
      </c>
    </row>
    <row r="485" spans="1:40" s="354" customFormat="1">
      <c r="A485" s="354" t="str">
        <f t="shared" si="161"/>
        <v>CB30A01550061081</v>
      </c>
      <c r="B485" s="354">
        <f t="shared" si="162"/>
        <v>0</v>
      </c>
      <c r="C485" s="354">
        <f t="shared" si="163"/>
        <v>0</v>
      </c>
      <c r="D485" s="354" t="str">
        <f t="shared" si="164"/>
        <v>CB</v>
      </c>
      <c r="E485" s="354" t="str">
        <f t="shared" si="165"/>
        <v>30</v>
      </c>
      <c r="F485" s="354" t="str">
        <f t="shared" si="166"/>
        <v>A</v>
      </c>
      <c r="G485" s="355" t="str">
        <f t="shared" si="167"/>
        <v>01</v>
      </c>
      <c r="H485" s="232" t="s">
        <v>833</v>
      </c>
      <c r="I485" s="232" t="s">
        <v>3086</v>
      </c>
      <c r="J485" s="233">
        <v>46144</v>
      </c>
      <c r="K485" s="233">
        <v>47533</v>
      </c>
      <c r="L485" s="234">
        <v>550061081</v>
      </c>
      <c r="M485" s="232" t="str">
        <f>IF(ISNA(VLOOKUP(L485,'MASTER DATA'!$A$1:$B$192,2,0)),"",VLOOKUP(L485,'MASTER DATA'!$A$1:$B$192,2,0))</f>
        <v>ShCoolLLPRTU3070GN_12*1L_A410</v>
      </c>
      <c r="N485" s="232">
        <v>0</v>
      </c>
      <c r="O485" s="232">
        <f t="shared" si="168"/>
        <v>0</v>
      </c>
      <c r="P485" s="232">
        <f t="shared" si="169"/>
        <v>0</v>
      </c>
      <c r="Q485" s="232">
        <f>VLOOKUP(L485,'MASTER DATA'!$A$1:$E$192,5,0)</f>
        <v>44</v>
      </c>
      <c r="R485" s="234">
        <f>SUMIF('picking of the day'!$H$4:$H$358,WMS!H485&amp;WMS!L485,'picking of the day'!$E$4:$E$358)</f>
        <v>0</v>
      </c>
      <c r="U485" s="114">
        <f>IF(ISNA(VLOOKUP(H485,'data putaway'!$A$1:$E$530,3,0)),0,VLOOKUP(H485,'data putaway'!$A$1:$E$530,3,0))</f>
        <v>0</v>
      </c>
      <c r="V485" s="354">
        <f t="shared" si="170"/>
        <v>0</v>
      </c>
      <c r="W485" s="114">
        <f>IF(ISNA(VLOOKUP(H485,'data putaway'!$A$1:$E$530,2,0)),0,VLOOKUP(H485,'data putaway'!$A$1:$E$530,2,0))</f>
        <v>0</v>
      </c>
      <c r="X485" s="354" t="b">
        <f t="shared" si="171"/>
        <v>0</v>
      </c>
      <c r="Y485" s="354">
        <f>IF(ISNA(VLOOKUP(H485,'data putaway'!$A$1:$E$530,4,0)),0,VLOOKUP(H485,'data putaway'!$A$1:$E$530,4,0))</f>
        <v>0</v>
      </c>
      <c r="Z485" s="113">
        <f>IF(ISNA(VLOOKUP(H485,'data putaway'!$A$1:$E$530,5,0)),0,VLOOKUP(H485,'data putaway'!$A$1:$E$530,5,0))</f>
        <v>0</v>
      </c>
      <c r="AA485" s="354" t="b">
        <f t="shared" si="172"/>
        <v>0</v>
      </c>
      <c r="AB485" s="354" t="b">
        <f t="shared" si="173"/>
        <v>0</v>
      </c>
      <c r="AC485" s="356" t="str">
        <f t="shared" ca="1" si="174"/>
        <v>4 Month,  16 Days</v>
      </c>
      <c r="AD485" s="114" t="str">
        <f t="shared" ca="1" si="182"/>
        <v>3 Year, 5 Month, 1 Days</v>
      </c>
      <c r="AE485" s="114">
        <f t="shared" si="175"/>
        <v>0</v>
      </c>
      <c r="AF485" s="114">
        <f t="shared" si="176"/>
        <v>0</v>
      </c>
      <c r="AG485" s="354" t="str">
        <f t="shared" si="177"/>
        <v>CB30</v>
      </c>
      <c r="AH485" s="114">
        <f>IF(ISNA(VLOOKUP(L485,'MASTER DATA'!$A$1:$F$192,6,0)),0,VLOOKUP(L485,'MASTER DATA'!$A$1:$F$192,6,0))*AE485</f>
        <v>0</v>
      </c>
      <c r="AI485" s="354" t="str">
        <f>VLOOKUP($D485,'warehouse mapping'!$AN$7:$AO$17,2,0)</f>
        <v>Aktif</v>
      </c>
      <c r="AJ485" s="114">
        <f t="shared" si="178"/>
        <v>1</v>
      </c>
      <c r="AK485" s="354" t="str">
        <f t="shared" si="179"/>
        <v>CB</v>
      </c>
      <c r="AL485" s="354" t="s">
        <v>3025</v>
      </c>
      <c r="AM485" s="354">
        <f t="shared" si="180"/>
        <v>1</v>
      </c>
      <c r="AN485" s="354" t="b">
        <f t="shared" si="181"/>
        <v>1</v>
      </c>
    </row>
    <row r="486" spans="1:40" s="354" customFormat="1">
      <c r="A486" s="354" t="str">
        <f t="shared" si="161"/>
        <v>CB30A02550047276</v>
      </c>
      <c r="B486" s="354">
        <f t="shared" si="162"/>
        <v>0</v>
      </c>
      <c r="C486" s="354">
        <f t="shared" si="163"/>
        <v>0</v>
      </c>
      <c r="D486" s="354" t="str">
        <f t="shared" si="164"/>
        <v>CB</v>
      </c>
      <c r="E486" s="354" t="str">
        <f t="shared" si="165"/>
        <v>30</v>
      </c>
      <c r="F486" s="354" t="str">
        <f t="shared" si="166"/>
        <v>A</v>
      </c>
      <c r="G486" s="355" t="str">
        <f t="shared" si="167"/>
        <v>02</v>
      </c>
      <c r="H486" s="232" t="s">
        <v>834</v>
      </c>
      <c r="I486" s="232" t="s">
        <v>3279</v>
      </c>
      <c r="J486" s="362">
        <v>46258</v>
      </c>
      <c r="K486" s="362">
        <v>47692</v>
      </c>
      <c r="L486" s="234">
        <v>550047276</v>
      </c>
      <c r="M486" s="232" t="str">
        <f>IF(ISNA(VLOOKUP(L486,'MASTER DATA'!$A$1:$B$192,2,0)),"",VLOOKUP(L486,'MASTER DATA'!$A$1:$B$192,2,0))</f>
        <v>Omala S4 GXV 320_1*1000L_A227</v>
      </c>
      <c r="N486" s="232">
        <v>1</v>
      </c>
      <c r="O486" s="232">
        <f t="shared" si="168"/>
        <v>1</v>
      </c>
      <c r="P486" s="232">
        <f t="shared" si="169"/>
        <v>0</v>
      </c>
      <c r="Q486" s="232">
        <f>VLOOKUP(L486,'MASTER DATA'!$A$1:$E$192,5,0)</f>
        <v>1</v>
      </c>
      <c r="R486" s="234">
        <f>SUMIF('picking of the day'!$H$4:$H$358,WMS!H486&amp;WMS!L486,'picking of the day'!$E$4:$E$358)</f>
        <v>0</v>
      </c>
      <c r="U486" s="114">
        <f>IF(ISNA(VLOOKUP(H486,'data putaway'!$A$1:$E$530,3,0)),0,VLOOKUP(H486,'data putaway'!$A$1:$E$530,3,0))</f>
        <v>0</v>
      </c>
      <c r="V486" s="354">
        <f t="shared" si="170"/>
        <v>1</v>
      </c>
      <c r="W486" s="114">
        <f>IF(ISNA(VLOOKUP(H486,'data putaway'!$A$1:$E$530,2,0)),0,VLOOKUP(H486,'data putaway'!$A$1:$E$530,2,0))</f>
        <v>0</v>
      </c>
      <c r="X486" s="354" t="b">
        <f t="shared" si="171"/>
        <v>0</v>
      </c>
      <c r="Y486" s="354">
        <f>IF(ISNA(VLOOKUP(H486,'data putaway'!$A$1:$E$530,4,0)),0,VLOOKUP(H486,'data putaway'!$A$1:$E$530,4,0))</f>
        <v>0</v>
      </c>
      <c r="Z486" s="113">
        <f>IF(ISNA(VLOOKUP(H486,'data putaway'!$A$1:$E$530,5,0)),0,VLOOKUP(H486,'data putaway'!$A$1:$E$530,5,0))</f>
        <v>0</v>
      </c>
      <c r="AA486" s="354" t="b">
        <f t="shared" si="172"/>
        <v>0</v>
      </c>
      <c r="AB486" s="354" t="b">
        <f t="shared" si="173"/>
        <v>0</v>
      </c>
      <c r="AC486" s="356" t="str">
        <f t="shared" ca="1" si="174"/>
        <v>0 Month,  25 Days</v>
      </c>
      <c r="AD486" s="114" t="str">
        <f t="shared" ca="1" si="182"/>
        <v>3 Year, 10 Month, 10 Days</v>
      </c>
      <c r="AE486" s="114">
        <f t="shared" si="175"/>
        <v>1</v>
      </c>
      <c r="AF486" s="114">
        <f t="shared" si="176"/>
        <v>1</v>
      </c>
      <c r="AG486" s="354" t="str">
        <f t="shared" si="177"/>
        <v>CB30</v>
      </c>
      <c r="AH486" s="114">
        <f>IF(ISNA(VLOOKUP(L486,'MASTER DATA'!$A$1:$F$192,6,0)),0,VLOOKUP(L486,'MASTER DATA'!$A$1:$F$192,6,0))*AE486</f>
        <v>1000</v>
      </c>
      <c r="AI486" s="354" t="str">
        <f>VLOOKUP($D486,'warehouse mapping'!$AN$7:$AO$17,2,0)</f>
        <v>Aktif</v>
      </c>
      <c r="AJ486" s="114">
        <f t="shared" si="178"/>
        <v>0</v>
      </c>
      <c r="AK486" s="354" t="str">
        <f t="shared" si="179"/>
        <v/>
      </c>
      <c r="AL486" s="354" t="s">
        <v>170</v>
      </c>
      <c r="AM486" s="354">
        <f t="shared" si="180"/>
        <v>1</v>
      </c>
      <c r="AN486" s="354" t="b">
        <f t="shared" si="181"/>
        <v>1</v>
      </c>
    </row>
    <row r="487" spans="1:40" s="354" customFormat="1">
      <c r="A487" s="354" t="str">
        <f t="shared" si="161"/>
        <v>CB30B01550062285</v>
      </c>
      <c r="B487" s="354">
        <f t="shared" si="162"/>
        <v>0</v>
      </c>
      <c r="C487" s="354">
        <f t="shared" si="163"/>
        <v>0</v>
      </c>
      <c r="D487" s="354" t="str">
        <f t="shared" si="164"/>
        <v>CB</v>
      </c>
      <c r="E487" s="354" t="str">
        <f t="shared" si="165"/>
        <v>30</v>
      </c>
      <c r="F487" s="354" t="str">
        <f t="shared" si="166"/>
        <v>B</v>
      </c>
      <c r="G487" s="355" t="str">
        <f t="shared" si="167"/>
        <v>01</v>
      </c>
      <c r="H487" s="232" t="s">
        <v>835</v>
      </c>
      <c r="I487" s="232" t="s">
        <v>3065</v>
      </c>
      <c r="J487" s="233">
        <v>46045</v>
      </c>
      <c r="K487" s="233">
        <v>47489</v>
      </c>
      <c r="L487" s="234">
        <v>550062285</v>
      </c>
      <c r="M487" s="232" t="str">
        <f>IF(ISNA(VLOOKUP(L487,'MASTER DATA'!$A$1:$B$192,2,0)),"",VLOOKUP(L487,'MASTER DATA'!$A$1:$B$192,2,0))</f>
        <v>Gadus S3 V460DM 2_1*770kg_A227</v>
      </c>
      <c r="N487" s="232">
        <v>1</v>
      </c>
      <c r="O487" s="232">
        <f t="shared" si="168"/>
        <v>1</v>
      </c>
      <c r="P487" s="232">
        <f t="shared" si="169"/>
        <v>0</v>
      </c>
      <c r="Q487" s="232">
        <f>VLOOKUP(L487,'MASTER DATA'!$A$1:$E$192,5,0)</f>
        <v>1</v>
      </c>
      <c r="R487" s="234">
        <f>SUMIF('picking of the day'!$H$4:$H$358,WMS!H487&amp;WMS!L487,'picking of the day'!$E$4:$E$358)</f>
        <v>0</v>
      </c>
      <c r="U487" s="114">
        <f>IF(ISNA(VLOOKUP(H487,'data putaway'!$A$1:$E$530,3,0)),0,VLOOKUP(H487,'data putaway'!$A$1:$E$530,3,0))</f>
        <v>0</v>
      </c>
      <c r="V487" s="354">
        <f t="shared" si="170"/>
        <v>1</v>
      </c>
      <c r="W487" s="114">
        <f>IF(ISNA(VLOOKUP(H487,'data putaway'!$A$1:$E$530,2,0)),0,VLOOKUP(H487,'data putaway'!$A$1:$E$530,2,0))</f>
        <v>0</v>
      </c>
      <c r="X487" s="354" t="b">
        <f t="shared" si="171"/>
        <v>0</v>
      </c>
      <c r="Y487" s="354">
        <f>IF(ISNA(VLOOKUP(H487,'data putaway'!$A$1:$E$530,4,0)),0,VLOOKUP(H487,'data putaway'!$A$1:$E$530,4,0))</f>
        <v>0</v>
      </c>
      <c r="Z487" s="113">
        <f>IF(ISNA(VLOOKUP(H487,'data putaway'!$A$1:$E$530,5,0)),0,VLOOKUP(H487,'data putaway'!$A$1:$E$530,5,0))</f>
        <v>0</v>
      </c>
      <c r="AA487" s="354" t="b">
        <f t="shared" si="172"/>
        <v>0</v>
      </c>
      <c r="AB487" s="354" t="b">
        <f t="shared" si="173"/>
        <v>0</v>
      </c>
      <c r="AC487" s="356" t="str">
        <f t="shared" ca="1" si="174"/>
        <v>7 Month,  26 Days</v>
      </c>
      <c r="AD487" s="114" t="str">
        <f t="shared" ca="1" si="182"/>
        <v>3 Year, 3 Month, 19 Days</v>
      </c>
      <c r="AE487" s="114">
        <f t="shared" si="175"/>
        <v>1</v>
      </c>
      <c r="AF487" s="114">
        <f t="shared" si="176"/>
        <v>1</v>
      </c>
      <c r="AG487" s="354" t="str">
        <f t="shared" si="177"/>
        <v>CB30</v>
      </c>
      <c r="AH487" s="114">
        <f>IF(ISNA(VLOOKUP(L487,'MASTER DATA'!$A$1:$F$192,6,0)),0,VLOOKUP(L487,'MASTER DATA'!$A$1:$F$192,6,0))*AE487</f>
        <v>770</v>
      </c>
      <c r="AI487" s="354" t="str">
        <f>VLOOKUP($D487,'warehouse mapping'!$AN$7:$AO$17,2,0)</f>
        <v>Aktif</v>
      </c>
      <c r="AJ487" s="114">
        <f t="shared" si="178"/>
        <v>0</v>
      </c>
      <c r="AK487" s="354" t="str">
        <f t="shared" si="179"/>
        <v/>
      </c>
      <c r="AL487" s="354" t="s">
        <v>3205</v>
      </c>
      <c r="AM487" s="354">
        <f t="shared" si="180"/>
        <v>1</v>
      </c>
      <c r="AN487" s="354" t="b">
        <f t="shared" si="181"/>
        <v>1</v>
      </c>
    </row>
    <row r="488" spans="1:40" s="354" customFormat="1">
      <c r="A488" s="354" t="str">
        <f t="shared" si="161"/>
        <v>CB30B02550062285</v>
      </c>
      <c r="B488" s="354">
        <f t="shared" si="162"/>
        <v>0</v>
      </c>
      <c r="C488" s="354">
        <f t="shared" si="163"/>
        <v>0</v>
      </c>
      <c r="D488" s="354" t="str">
        <f t="shared" si="164"/>
        <v>CB</v>
      </c>
      <c r="E488" s="354" t="str">
        <f t="shared" si="165"/>
        <v>30</v>
      </c>
      <c r="F488" s="354" t="str">
        <f t="shared" si="166"/>
        <v>B</v>
      </c>
      <c r="G488" s="355" t="str">
        <f t="shared" si="167"/>
        <v>02</v>
      </c>
      <c r="H488" s="232" t="s">
        <v>836</v>
      </c>
      <c r="I488" s="232" t="s">
        <v>3065</v>
      </c>
      <c r="J488" s="233">
        <v>46045</v>
      </c>
      <c r="K488" s="233">
        <v>47489</v>
      </c>
      <c r="L488" s="234">
        <v>550062285</v>
      </c>
      <c r="M488" s="232" t="str">
        <f>IF(ISNA(VLOOKUP(L488,'MASTER DATA'!$A$1:$B$192,2,0)),"",VLOOKUP(L488,'MASTER DATA'!$A$1:$B$192,2,0))</f>
        <v>Gadus S3 V460DM 2_1*770kg_A227</v>
      </c>
      <c r="N488" s="232">
        <v>1</v>
      </c>
      <c r="O488" s="232">
        <f t="shared" si="168"/>
        <v>1</v>
      </c>
      <c r="P488" s="232">
        <f t="shared" si="169"/>
        <v>0</v>
      </c>
      <c r="Q488" s="232">
        <f>VLOOKUP(L488,'MASTER DATA'!$A$1:$E$192,5,0)</f>
        <v>1</v>
      </c>
      <c r="R488" s="234">
        <f>SUMIF('picking of the day'!$H$4:$H$358,WMS!H488&amp;WMS!L488,'picking of the day'!$E$4:$E$358)</f>
        <v>0</v>
      </c>
      <c r="U488" s="114">
        <f>IF(ISNA(VLOOKUP(H488,'data putaway'!$A$1:$E$530,3,0)),0,VLOOKUP(H488,'data putaway'!$A$1:$E$530,3,0))</f>
        <v>0</v>
      </c>
      <c r="V488" s="354">
        <f t="shared" si="170"/>
        <v>1</v>
      </c>
      <c r="W488" s="114">
        <f>IF(ISNA(VLOOKUP(H488,'data putaway'!$A$1:$E$530,2,0)),0,VLOOKUP(H488,'data putaway'!$A$1:$E$530,2,0))</f>
        <v>0</v>
      </c>
      <c r="X488" s="354" t="b">
        <f t="shared" si="171"/>
        <v>0</v>
      </c>
      <c r="Y488" s="354">
        <f>IF(ISNA(VLOOKUP(H488,'data putaway'!$A$1:$E$530,4,0)),0,VLOOKUP(H488,'data putaway'!$A$1:$E$530,4,0))</f>
        <v>0</v>
      </c>
      <c r="Z488" s="113">
        <f>IF(ISNA(VLOOKUP(H488,'data putaway'!$A$1:$E$530,5,0)),0,VLOOKUP(H488,'data putaway'!$A$1:$E$530,5,0))</f>
        <v>0</v>
      </c>
      <c r="AA488" s="354" t="b">
        <f t="shared" si="172"/>
        <v>0</v>
      </c>
      <c r="AB488" s="354" t="b">
        <f t="shared" si="173"/>
        <v>0</v>
      </c>
      <c r="AC488" s="356" t="str">
        <f t="shared" ca="1" si="174"/>
        <v>7 Month,  26 Days</v>
      </c>
      <c r="AD488" s="114" t="str">
        <f t="shared" ca="1" si="182"/>
        <v>3 Year, 3 Month, 19 Days</v>
      </c>
      <c r="AE488" s="114">
        <f t="shared" si="175"/>
        <v>1</v>
      </c>
      <c r="AF488" s="114">
        <f t="shared" si="176"/>
        <v>1</v>
      </c>
      <c r="AG488" s="354" t="str">
        <f t="shared" si="177"/>
        <v>CB30</v>
      </c>
      <c r="AH488" s="114">
        <f>IF(ISNA(VLOOKUP(L488,'MASTER DATA'!$A$1:$F$192,6,0)),0,VLOOKUP(L488,'MASTER DATA'!$A$1:$F$192,6,0))*AE488</f>
        <v>770</v>
      </c>
      <c r="AI488" s="354" t="str">
        <f>VLOOKUP($D488,'warehouse mapping'!$AN$7:$AO$17,2,0)</f>
        <v>Aktif</v>
      </c>
      <c r="AJ488" s="114">
        <f t="shared" si="178"/>
        <v>0</v>
      </c>
      <c r="AK488" s="354" t="str">
        <f t="shared" si="179"/>
        <v/>
      </c>
      <c r="AL488" s="354" t="s">
        <v>3205</v>
      </c>
      <c r="AM488" s="354">
        <f t="shared" si="180"/>
        <v>1</v>
      </c>
      <c r="AN488" s="354" t="b">
        <f t="shared" si="181"/>
        <v>1</v>
      </c>
    </row>
    <row r="489" spans="1:40" s="354" customFormat="1">
      <c r="A489" s="354" t="str">
        <f t="shared" si="161"/>
        <v>CB30C01550045080</v>
      </c>
      <c r="B489" s="354">
        <f t="shared" si="162"/>
        <v>0</v>
      </c>
      <c r="C489" s="354">
        <f t="shared" si="163"/>
        <v>0</v>
      </c>
      <c r="D489" s="354" t="str">
        <f t="shared" si="164"/>
        <v>CB</v>
      </c>
      <c r="E489" s="354" t="str">
        <f t="shared" si="165"/>
        <v>30</v>
      </c>
      <c r="F489" s="354" t="str">
        <f t="shared" si="166"/>
        <v>C</v>
      </c>
      <c r="G489" s="355" t="str">
        <f t="shared" si="167"/>
        <v>01</v>
      </c>
      <c r="H489" s="232" t="s">
        <v>837</v>
      </c>
      <c r="I489" s="232" t="s">
        <v>3069</v>
      </c>
      <c r="J489" s="233">
        <v>46158</v>
      </c>
      <c r="K489" s="233">
        <v>47596</v>
      </c>
      <c r="L489" s="234">
        <v>550045080</v>
      </c>
      <c r="M489" s="232" t="str">
        <f>IF(ISNA(VLOOKUP(L489,'MASTER DATA'!$A$1:$B$192,2,0)),"",VLOOKUP(L489,'MASTER DATA'!$A$1:$B$192,2,0))</f>
        <v>Tellus S2 MX 68_1*209L_A227</v>
      </c>
      <c r="N489" s="232">
        <v>4</v>
      </c>
      <c r="O489" s="232">
        <f t="shared" si="168"/>
        <v>1</v>
      </c>
      <c r="P489" s="232">
        <f t="shared" si="169"/>
        <v>0</v>
      </c>
      <c r="Q489" s="232">
        <f>VLOOKUP(L489,'MASTER DATA'!$A$1:$E$192,5,0)</f>
        <v>4</v>
      </c>
      <c r="R489" s="234">
        <f>SUMIF('picking of the day'!$H$4:$H$358,WMS!H489&amp;WMS!L489,'picking of the day'!$E$4:$E$358)</f>
        <v>0</v>
      </c>
      <c r="U489" s="114">
        <f>IF(ISNA(VLOOKUP(H489,'data putaway'!$A$1:$E$530,3,0)),0,VLOOKUP(H489,'data putaway'!$A$1:$E$530,3,0))</f>
        <v>0</v>
      </c>
      <c r="V489" s="354">
        <f t="shared" si="170"/>
        <v>4</v>
      </c>
      <c r="W489" s="114">
        <f>IF(ISNA(VLOOKUP(H489,'data putaway'!$A$1:$E$530,2,0)),0,VLOOKUP(H489,'data putaway'!$A$1:$E$530,2,0))</f>
        <v>0</v>
      </c>
      <c r="X489" s="354" t="b">
        <f t="shared" si="171"/>
        <v>0</v>
      </c>
      <c r="Y489" s="354">
        <f>IF(ISNA(VLOOKUP(H489,'data putaway'!$A$1:$E$530,4,0)),0,VLOOKUP(H489,'data putaway'!$A$1:$E$530,4,0))</f>
        <v>0</v>
      </c>
      <c r="Z489" s="113">
        <f>IF(ISNA(VLOOKUP(H489,'data putaway'!$A$1:$E$530,5,0)),0,VLOOKUP(H489,'data putaway'!$A$1:$E$530,5,0))</f>
        <v>0</v>
      </c>
      <c r="AA489" s="354" t="b">
        <f t="shared" si="172"/>
        <v>0</v>
      </c>
      <c r="AB489" s="354" t="b">
        <f t="shared" si="173"/>
        <v>0</v>
      </c>
      <c r="AC489" s="356" t="str">
        <f t="shared" ca="1" si="174"/>
        <v>4 Month,  2 Days</v>
      </c>
      <c r="AD489" s="114" t="str">
        <f t="shared" ca="1" si="182"/>
        <v>3 Year, 7 Month, 5 Days</v>
      </c>
      <c r="AE489" s="114">
        <f t="shared" si="175"/>
        <v>4</v>
      </c>
      <c r="AF489" s="114">
        <f t="shared" si="176"/>
        <v>1</v>
      </c>
      <c r="AG489" s="354" t="str">
        <f t="shared" si="177"/>
        <v>CB30</v>
      </c>
      <c r="AH489" s="114">
        <f>IF(ISNA(VLOOKUP(L489,'MASTER DATA'!$A$1:$F$192,6,0)),0,VLOOKUP(L489,'MASTER DATA'!$A$1:$F$192,6,0))*AE489</f>
        <v>836</v>
      </c>
      <c r="AI489" s="354" t="str">
        <f>VLOOKUP($D489,'warehouse mapping'!$AN$7:$AO$17,2,0)</f>
        <v>Aktif</v>
      </c>
      <c r="AJ489" s="114">
        <f t="shared" si="178"/>
        <v>0</v>
      </c>
      <c r="AK489" s="354" t="str">
        <f t="shared" si="179"/>
        <v/>
      </c>
      <c r="AL489" s="354" t="s">
        <v>3206</v>
      </c>
      <c r="AM489" s="354">
        <f t="shared" si="180"/>
        <v>1</v>
      </c>
      <c r="AN489" s="354" t="b">
        <f t="shared" si="181"/>
        <v>1</v>
      </c>
    </row>
    <row r="490" spans="1:40" s="354" customFormat="1">
      <c r="A490" s="354" t="str">
        <f t="shared" si="161"/>
        <v>CB30C02550045080</v>
      </c>
      <c r="B490" s="354">
        <f t="shared" si="162"/>
        <v>0</v>
      </c>
      <c r="C490" s="354">
        <f t="shared" si="163"/>
        <v>0</v>
      </c>
      <c r="D490" s="354" t="str">
        <f t="shared" si="164"/>
        <v>CB</v>
      </c>
      <c r="E490" s="354" t="str">
        <f t="shared" si="165"/>
        <v>30</v>
      </c>
      <c r="F490" s="354" t="str">
        <f t="shared" si="166"/>
        <v>C</v>
      </c>
      <c r="G490" s="355" t="str">
        <f t="shared" si="167"/>
        <v>02</v>
      </c>
      <c r="H490" s="232" t="s">
        <v>838</v>
      </c>
      <c r="I490" s="232" t="s">
        <v>3069</v>
      </c>
      <c r="J490" s="233">
        <v>46158</v>
      </c>
      <c r="K490" s="233">
        <v>47596</v>
      </c>
      <c r="L490" s="234">
        <v>550045080</v>
      </c>
      <c r="M490" s="232" t="str">
        <f>IF(ISNA(VLOOKUP(L490,'MASTER DATA'!$A$1:$B$192,2,0)),"",VLOOKUP(L490,'MASTER DATA'!$A$1:$B$192,2,0))</f>
        <v>Tellus S2 MX 68_1*209L_A227</v>
      </c>
      <c r="N490" s="232">
        <v>4</v>
      </c>
      <c r="O490" s="232">
        <f t="shared" si="168"/>
        <v>1</v>
      </c>
      <c r="P490" s="232">
        <f t="shared" si="169"/>
        <v>0</v>
      </c>
      <c r="Q490" s="232">
        <f>VLOOKUP(L490,'MASTER DATA'!$A$1:$E$192,5,0)</f>
        <v>4</v>
      </c>
      <c r="R490" s="234">
        <f>SUMIF('picking of the day'!$H$4:$H$358,WMS!H490&amp;WMS!L490,'picking of the day'!$E$4:$E$358)</f>
        <v>0</v>
      </c>
      <c r="U490" s="114">
        <f>IF(ISNA(VLOOKUP(H490,'data putaway'!$A$1:$E$530,3,0)),0,VLOOKUP(H490,'data putaway'!$A$1:$E$530,3,0))</f>
        <v>0</v>
      </c>
      <c r="V490" s="354">
        <f t="shared" si="170"/>
        <v>4</v>
      </c>
      <c r="W490" s="114">
        <f>IF(ISNA(VLOOKUP(H490,'data putaway'!$A$1:$E$530,2,0)),0,VLOOKUP(H490,'data putaway'!$A$1:$E$530,2,0))</f>
        <v>0</v>
      </c>
      <c r="X490" s="354" t="b">
        <f t="shared" si="171"/>
        <v>0</v>
      </c>
      <c r="Y490" s="354">
        <f>IF(ISNA(VLOOKUP(H490,'data putaway'!$A$1:$E$530,4,0)),0,VLOOKUP(H490,'data putaway'!$A$1:$E$530,4,0))</f>
        <v>0</v>
      </c>
      <c r="Z490" s="113">
        <f>IF(ISNA(VLOOKUP(H490,'data putaway'!$A$1:$E$530,5,0)),0,VLOOKUP(H490,'data putaway'!$A$1:$E$530,5,0))</f>
        <v>0</v>
      </c>
      <c r="AA490" s="354" t="b">
        <f t="shared" si="172"/>
        <v>0</v>
      </c>
      <c r="AB490" s="354" t="b">
        <f t="shared" si="173"/>
        <v>0</v>
      </c>
      <c r="AC490" s="356" t="str">
        <f t="shared" ca="1" si="174"/>
        <v>4 Month,  2 Days</v>
      </c>
      <c r="AD490" s="114" t="str">
        <f t="shared" ca="1" si="182"/>
        <v>3 Year, 7 Month, 5 Days</v>
      </c>
      <c r="AE490" s="114">
        <f t="shared" si="175"/>
        <v>4</v>
      </c>
      <c r="AF490" s="114">
        <f t="shared" si="176"/>
        <v>1</v>
      </c>
      <c r="AG490" s="354" t="str">
        <f t="shared" si="177"/>
        <v>CB30</v>
      </c>
      <c r="AH490" s="114">
        <f>IF(ISNA(VLOOKUP(L490,'MASTER DATA'!$A$1:$F$192,6,0)),0,VLOOKUP(L490,'MASTER DATA'!$A$1:$F$192,6,0))*AE490</f>
        <v>836</v>
      </c>
      <c r="AI490" s="354" t="str">
        <f>VLOOKUP($D490,'warehouse mapping'!$AN$7:$AO$17,2,0)</f>
        <v>Aktif</v>
      </c>
      <c r="AJ490" s="114">
        <f t="shared" si="178"/>
        <v>0</v>
      </c>
      <c r="AK490" s="354" t="str">
        <f t="shared" si="179"/>
        <v/>
      </c>
      <c r="AL490" s="354" t="s">
        <v>3206</v>
      </c>
      <c r="AM490" s="354">
        <f t="shared" si="180"/>
        <v>1</v>
      </c>
      <c r="AN490" s="354" t="b">
        <f t="shared" si="181"/>
        <v>1</v>
      </c>
    </row>
    <row r="491" spans="1:40" s="354" customFormat="1">
      <c r="A491" s="354" t="str">
        <f t="shared" si="161"/>
        <v>CB30D01550062464</v>
      </c>
      <c r="B491" s="354">
        <f t="shared" si="162"/>
        <v>0</v>
      </c>
      <c r="C491" s="354">
        <f t="shared" si="163"/>
        <v>0</v>
      </c>
      <c r="D491" s="354" t="str">
        <f t="shared" si="164"/>
        <v>CB</v>
      </c>
      <c r="E491" s="354" t="str">
        <f t="shared" si="165"/>
        <v>30</v>
      </c>
      <c r="F491" s="354" t="str">
        <f t="shared" si="166"/>
        <v>D</v>
      </c>
      <c r="G491" s="355" t="str">
        <f t="shared" si="167"/>
        <v>01</v>
      </c>
      <c r="H491" s="232" t="s">
        <v>839</v>
      </c>
      <c r="I491" s="232" t="s">
        <v>3310</v>
      </c>
      <c r="J491" s="233">
        <v>46262</v>
      </c>
      <c r="K491" s="233">
        <v>47712</v>
      </c>
      <c r="L491" s="234">
        <v>550062464</v>
      </c>
      <c r="M491" s="232" t="str">
        <f>IF(ISNA(VLOOKUP(L491,'MASTER DATA'!$A$1:$B$192,2,0)),"",VLOOKUP(L491,'MASTER DATA'!$A$1:$B$192,2,0))</f>
        <v>Adv4TAX7Sc10W30SNMB_12*0.8L_A04W</v>
      </c>
      <c r="N491" s="232">
        <v>48</v>
      </c>
      <c r="O491" s="232">
        <f t="shared" si="168"/>
        <v>1</v>
      </c>
      <c r="P491" s="232">
        <f t="shared" si="169"/>
        <v>0</v>
      </c>
      <c r="Q491" s="232">
        <f>VLOOKUP(L491,'MASTER DATA'!$A$1:$E$192,5,0)</f>
        <v>48</v>
      </c>
      <c r="R491" s="234">
        <f>SUMIF('picking of the day'!$H$4:$H$358,WMS!H491&amp;WMS!L491,'picking of the day'!$E$4:$E$358)</f>
        <v>0</v>
      </c>
      <c r="U491" s="114">
        <f>IF(ISNA(VLOOKUP(H491,'data putaway'!$A$1:$E$530,3,0)),0,VLOOKUP(H491,'data putaway'!$A$1:$E$530,3,0))</f>
        <v>0</v>
      </c>
      <c r="V491" s="354">
        <f t="shared" si="170"/>
        <v>48</v>
      </c>
      <c r="W491" s="114">
        <f>IF(ISNA(VLOOKUP(H491,'data putaway'!$A$1:$E$530,2,0)),0,VLOOKUP(H491,'data putaway'!$A$1:$E$530,2,0))</f>
        <v>0</v>
      </c>
      <c r="X491" s="354" t="b">
        <f t="shared" si="171"/>
        <v>0</v>
      </c>
      <c r="Y491" s="354">
        <f>IF(ISNA(VLOOKUP(H491,'data putaway'!$A$1:$E$530,4,0)),0,VLOOKUP(H491,'data putaway'!$A$1:$E$530,4,0))</f>
        <v>0</v>
      </c>
      <c r="Z491" s="113">
        <f>IF(ISNA(VLOOKUP(H491,'data putaway'!$A$1:$E$530,5,0)),0,VLOOKUP(H491,'data putaway'!$A$1:$E$530,5,0))</f>
        <v>0</v>
      </c>
      <c r="AA491" s="354" t="b">
        <f t="shared" si="172"/>
        <v>0</v>
      </c>
      <c r="AB491" s="354" t="b">
        <f t="shared" si="173"/>
        <v>0</v>
      </c>
      <c r="AC491" s="356" t="str">
        <f t="shared" ca="1" si="174"/>
        <v>0 Month,  21 Days</v>
      </c>
      <c r="AD491" s="114" t="str">
        <f t="shared" ca="1" si="182"/>
        <v>3 Year, 10 Month, 30 Days</v>
      </c>
      <c r="AE491" s="114">
        <f t="shared" si="175"/>
        <v>48</v>
      </c>
      <c r="AF491" s="114">
        <f t="shared" si="176"/>
        <v>1</v>
      </c>
      <c r="AG491" s="354" t="str">
        <f t="shared" si="177"/>
        <v>CB30</v>
      </c>
      <c r="AH491" s="114">
        <f>IF(ISNA(VLOOKUP(L491,'MASTER DATA'!$A$1:$F$192,6,0)),0,VLOOKUP(L491,'MASTER DATA'!$A$1:$F$192,6,0))*AE491</f>
        <v>460.80000000000007</v>
      </c>
      <c r="AI491" s="354" t="str">
        <f>VLOOKUP($D491,'warehouse mapping'!$AN$7:$AO$17,2,0)</f>
        <v>Aktif</v>
      </c>
      <c r="AJ491" s="114">
        <f t="shared" si="178"/>
        <v>0</v>
      </c>
      <c r="AK491" s="354" t="str">
        <f t="shared" si="179"/>
        <v/>
      </c>
      <c r="AL491" s="354" t="s">
        <v>170</v>
      </c>
      <c r="AM491" s="354">
        <f t="shared" si="180"/>
        <v>1</v>
      </c>
      <c r="AN491" s="354" t="b">
        <f t="shared" si="181"/>
        <v>1</v>
      </c>
    </row>
    <row r="492" spans="1:40" s="354" customFormat="1">
      <c r="A492" s="354" t="str">
        <f t="shared" si="161"/>
        <v>CB30D02550062464</v>
      </c>
      <c r="B492" s="354">
        <f t="shared" si="162"/>
        <v>0</v>
      </c>
      <c r="C492" s="354">
        <f t="shared" si="163"/>
        <v>0</v>
      </c>
      <c r="D492" s="354" t="str">
        <f t="shared" si="164"/>
        <v>CB</v>
      </c>
      <c r="E492" s="354" t="str">
        <f t="shared" si="165"/>
        <v>30</v>
      </c>
      <c r="F492" s="354" t="str">
        <f t="shared" si="166"/>
        <v>D</v>
      </c>
      <c r="G492" s="355" t="str">
        <f t="shared" si="167"/>
        <v>02</v>
      </c>
      <c r="H492" s="232" t="s">
        <v>840</v>
      </c>
      <c r="I492" s="232" t="s">
        <v>3310</v>
      </c>
      <c r="J492" s="233">
        <v>46262</v>
      </c>
      <c r="K492" s="233">
        <v>47712</v>
      </c>
      <c r="L492" s="234">
        <v>550062464</v>
      </c>
      <c r="M492" s="232" t="str">
        <f>IF(ISNA(VLOOKUP(L492,'MASTER DATA'!$A$1:$B$192,2,0)),"",VLOOKUP(L492,'MASTER DATA'!$A$1:$B$192,2,0))</f>
        <v>Adv4TAX7Sc10W30SNMB_12*0.8L_A04W</v>
      </c>
      <c r="N492" s="232">
        <v>48</v>
      </c>
      <c r="O492" s="232">
        <f t="shared" si="168"/>
        <v>1</v>
      </c>
      <c r="P492" s="232">
        <f t="shared" si="169"/>
        <v>0</v>
      </c>
      <c r="Q492" s="232">
        <f>VLOOKUP(L492,'MASTER DATA'!$A$1:$E$192,5,0)</f>
        <v>48</v>
      </c>
      <c r="R492" s="234">
        <f>SUMIF('picking of the day'!$H$4:$H$358,WMS!H492&amp;WMS!L492,'picking of the day'!$E$4:$E$358)</f>
        <v>0</v>
      </c>
      <c r="U492" s="114">
        <f>IF(ISNA(VLOOKUP(H492,'data putaway'!$A$1:$E$530,3,0)),0,VLOOKUP(H492,'data putaway'!$A$1:$E$530,3,0))</f>
        <v>0</v>
      </c>
      <c r="V492" s="354">
        <f t="shared" si="170"/>
        <v>48</v>
      </c>
      <c r="W492" s="114">
        <f>IF(ISNA(VLOOKUP(H492,'data putaway'!$A$1:$E$530,2,0)),0,VLOOKUP(H492,'data putaway'!$A$1:$E$530,2,0))</f>
        <v>0</v>
      </c>
      <c r="X492" s="354" t="b">
        <f t="shared" si="171"/>
        <v>0</v>
      </c>
      <c r="Y492" s="354">
        <f>IF(ISNA(VLOOKUP(H492,'data putaway'!$A$1:$E$530,4,0)),0,VLOOKUP(H492,'data putaway'!$A$1:$E$530,4,0))</f>
        <v>0</v>
      </c>
      <c r="Z492" s="113">
        <f>IF(ISNA(VLOOKUP(H492,'data putaway'!$A$1:$E$530,5,0)),0,VLOOKUP(H492,'data putaway'!$A$1:$E$530,5,0))</f>
        <v>0</v>
      </c>
      <c r="AA492" s="354" t="b">
        <f t="shared" si="172"/>
        <v>0</v>
      </c>
      <c r="AB492" s="354" t="b">
        <f t="shared" si="173"/>
        <v>0</v>
      </c>
      <c r="AC492" s="356" t="str">
        <f t="shared" ca="1" si="174"/>
        <v>0 Month,  21 Days</v>
      </c>
      <c r="AD492" s="114" t="str">
        <f t="shared" ca="1" si="182"/>
        <v>3 Year, 10 Month, 30 Days</v>
      </c>
      <c r="AE492" s="114">
        <f t="shared" si="175"/>
        <v>48</v>
      </c>
      <c r="AF492" s="114">
        <f t="shared" si="176"/>
        <v>1</v>
      </c>
      <c r="AG492" s="354" t="str">
        <f t="shared" si="177"/>
        <v>CB30</v>
      </c>
      <c r="AH492" s="114">
        <f>IF(ISNA(VLOOKUP(L492,'MASTER DATA'!$A$1:$F$192,6,0)),0,VLOOKUP(L492,'MASTER DATA'!$A$1:$F$192,6,0))*AE492</f>
        <v>460.80000000000007</v>
      </c>
      <c r="AI492" s="354" t="str">
        <f>VLOOKUP($D492,'warehouse mapping'!$AN$7:$AO$17,2,0)</f>
        <v>Aktif</v>
      </c>
      <c r="AJ492" s="114">
        <f t="shared" si="178"/>
        <v>0</v>
      </c>
      <c r="AK492" s="354" t="str">
        <f t="shared" si="179"/>
        <v/>
      </c>
      <c r="AL492" s="354" t="s">
        <v>170</v>
      </c>
      <c r="AM492" s="354">
        <f t="shared" si="180"/>
        <v>1</v>
      </c>
      <c r="AN492" s="354" t="b">
        <f t="shared" si="181"/>
        <v>1</v>
      </c>
    </row>
    <row r="493" spans="1:40" s="354" customFormat="1">
      <c r="A493" s="354" t="str">
        <f t="shared" si="161"/>
        <v>CB30E01550062464</v>
      </c>
      <c r="B493" s="354">
        <f t="shared" si="162"/>
        <v>0</v>
      </c>
      <c r="C493" s="354">
        <f t="shared" si="163"/>
        <v>0</v>
      </c>
      <c r="D493" s="354" t="str">
        <f t="shared" si="164"/>
        <v>CB</v>
      </c>
      <c r="E493" s="354" t="str">
        <f t="shared" si="165"/>
        <v>30</v>
      </c>
      <c r="F493" s="354" t="str">
        <f t="shared" si="166"/>
        <v>E</v>
      </c>
      <c r="G493" s="355" t="str">
        <f t="shared" si="167"/>
        <v>01</v>
      </c>
      <c r="H493" s="232" t="s">
        <v>841</v>
      </c>
      <c r="I493" s="232" t="s">
        <v>3310</v>
      </c>
      <c r="J493" s="233">
        <v>46262</v>
      </c>
      <c r="K493" s="233">
        <v>47712</v>
      </c>
      <c r="L493" s="234">
        <v>550062464</v>
      </c>
      <c r="M493" s="232" t="str">
        <f>IF(ISNA(VLOOKUP(L493,'MASTER DATA'!$A$1:$B$192,2,0)),"",VLOOKUP(L493,'MASTER DATA'!$A$1:$B$192,2,0))</f>
        <v>Adv4TAX7Sc10W30SNMB_12*0.8L_A04W</v>
      </c>
      <c r="N493" s="232">
        <v>48</v>
      </c>
      <c r="O493" s="232">
        <f t="shared" si="168"/>
        <v>1</v>
      </c>
      <c r="P493" s="232">
        <f t="shared" si="169"/>
        <v>0</v>
      </c>
      <c r="Q493" s="232">
        <f>VLOOKUP(L493,'MASTER DATA'!$A$1:$E$192,5,0)</f>
        <v>48</v>
      </c>
      <c r="R493" s="234">
        <f>SUMIF('picking of the day'!$H$4:$H$358,WMS!H493&amp;WMS!L493,'picking of the day'!$E$4:$E$358)</f>
        <v>0</v>
      </c>
      <c r="U493" s="114">
        <f>IF(ISNA(VLOOKUP(H493,'data putaway'!$A$1:$E$530,3,0)),0,VLOOKUP(H493,'data putaway'!$A$1:$E$530,3,0))</f>
        <v>0</v>
      </c>
      <c r="V493" s="354">
        <f t="shared" si="170"/>
        <v>48</v>
      </c>
      <c r="W493" s="114">
        <f>IF(ISNA(VLOOKUP(H493,'data putaway'!$A$1:$E$530,2,0)),0,VLOOKUP(H493,'data putaway'!$A$1:$E$530,2,0))</f>
        <v>0</v>
      </c>
      <c r="X493" s="354" t="b">
        <f t="shared" si="171"/>
        <v>0</v>
      </c>
      <c r="Y493" s="354">
        <f>IF(ISNA(VLOOKUP(H493,'data putaway'!$A$1:$E$530,4,0)),0,VLOOKUP(H493,'data putaway'!$A$1:$E$530,4,0))</f>
        <v>0</v>
      </c>
      <c r="Z493" s="113">
        <f>IF(ISNA(VLOOKUP(H493,'data putaway'!$A$1:$E$530,5,0)),0,VLOOKUP(H493,'data putaway'!$A$1:$E$530,5,0))</f>
        <v>0</v>
      </c>
      <c r="AA493" s="354" t="b">
        <f t="shared" si="172"/>
        <v>0</v>
      </c>
      <c r="AB493" s="354" t="b">
        <f t="shared" si="173"/>
        <v>0</v>
      </c>
      <c r="AC493" s="356" t="str">
        <f t="shared" ca="1" si="174"/>
        <v>0 Month,  21 Days</v>
      </c>
      <c r="AD493" s="114" t="str">
        <f t="shared" ca="1" si="182"/>
        <v>3 Year, 10 Month, 30 Days</v>
      </c>
      <c r="AE493" s="114">
        <f t="shared" si="175"/>
        <v>48</v>
      </c>
      <c r="AF493" s="114">
        <f t="shared" si="176"/>
        <v>1</v>
      </c>
      <c r="AG493" s="354" t="str">
        <f t="shared" si="177"/>
        <v>CB30</v>
      </c>
      <c r="AH493" s="114">
        <f>IF(ISNA(VLOOKUP(L493,'MASTER DATA'!$A$1:$F$192,6,0)),0,VLOOKUP(L493,'MASTER DATA'!$A$1:$F$192,6,0))*AE493</f>
        <v>460.80000000000007</v>
      </c>
      <c r="AI493" s="354" t="str">
        <f>VLOOKUP($D493,'warehouse mapping'!$AN$7:$AO$17,2,0)</f>
        <v>Aktif</v>
      </c>
      <c r="AJ493" s="114">
        <f t="shared" si="178"/>
        <v>0</v>
      </c>
      <c r="AK493" s="354" t="str">
        <f t="shared" si="179"/>
        <v/>
      </c>
      <c r="AL493" s="354" t="s">
        <v>170</v>
      </c>
      <c r="AM493" s="354">
        <f t="shared" si="180"/>
        <v>1</v>
      </c>
      <c r="AN493" s="354" t="b">
        <f t="shared" si="181"/>
        <v>1</v>
      </c>
    </row>
    <row r="494" spans="1:40" s="354" customFormat="1">
      <c r="A494" s="354" t="str">
        <f t="shared" si="161"/>
        <v>CB30E02550062464</v>
      </c>
      <c r="B494" s="354">
        <f t="shared" si="162"/>
        <v>0</v>
      </c>
      <c r="C494" s="354">
        <f t="shared" si="163"/>
        <v>0</v>
      </c>
      <c r="D494" s="354" t="str">
        <f t="shared" si="164"/>
        <v>CB</v>
      </c>
      <c r="E494" s="354" t="str">
        <f t="shared" si="165"/>
        <v>30</v>
      </c>
      <c r="F494" s="354" t="str">
        <f t="shared" si="166"/>
        <v>E</v>
      </c>
      <c r="G494" s="355" t="str">
        <f t="shared" si="167"/>
        <v>02</v>
      </c>
      <c r="H494" s="232" t="s">
        <v>842</v>
      </c>
      <c r="I494" s="232" t="s">
        <v>3310</v>
      </c>
      <c r="J494" s="233">
        <v>46262</v>
      </c>
      <c r="K494" s="233">
        <v>47712</v>
      </c>
      <c r="L494" s="234">
        <v>550062464</v>
      </c>
      <c r="M494" s="232" t="str">
        <f>IF(ISNA(VLOOKUP(L494,'MASTER DATA'!$A$1:$B$192,2,0)),"",VLOOKUP(L494,'MASTER DATA'!$A$1:$B$192,2,0))</f>
        <v>Adv4TAX7Sc10W30SNMB_12*0.8L_A04W</v>
      </c>
      <c r="N494" s="232">
        <v>48</v>
      </c>
      <c r="O494" s="232">
        <f t="shared" si="168"/>
        <v>1</v>
      </c>
      <c r="P494" s="232">
        <f t="shared" si="169"/>
        <v>0</v>
      </c>
      <c r="Q494" s="232">
        <f>VLOOKUP(L494,'MASTER DATA'!$A$1:$E$192,5,0)</f>
        <v>48</v>
      </c>
      <c r="R494" s="234">
        <f>SUMIF('picking of the day'!$H$4:$H$358,WMS!H494&amp;WMS!L494,'picking of the day'!$E$4:$E$358)</f>
        <v>0</v>
      </c>
      <c r="U494" s="114">
        <f>IF(ISNA(VLOOKUP(H494,'data putaway'!$A$1:$E$530,3,0)),0,VLOOKUP(H494,'data putaway'!$A$1:$E$530,3,0))</f>
        <v>0</v>
      </c>
      <c r="V494" s="354">
        <f t="shared" si="170"/>
        <v>48</v>
      </c>
      <c r="W494" s="114">
        <f>IF(ISNA(VLOOKUP(H494,'data putaway'!$A$1:$E$530,2,0)),0,VLOOKUP(H494,'data putaway'!$A$1:$E$530,2,0))</f>
        <v>0</v>
      </c>
      <c r="X494" s="354" t="b">
        <f t="shared" si="171"/>
        <v>0</v>
      </c>
      <c r="Y494" s="354">
        <f>IF(ISNA(VLOOKUP(H494,'data putaway'!$A$1:$E$530,4,0)),0,VLOOKUP(H494,'data putaway'!$A$1:$E$530,4,0))</f>
        <v>0</v>
      </c>
      <c r="Z494" s="113">
        <f>IF(ISNA(VLOOKUP(H494,'data putaway'!$A$1:$E$530,5,0)),0,VLOOKUP(H494,'data putaway'!$A$1:$E$530,5,0))</f>
        <v>0</v>
      </c>
      <c r="AA494" s="354" t="b">
        <f t="shared" si="172"/>
        <v>0</v>
      </c>
      <c r="AB494" s="354" t="b">
        <f t="shared" si="173"/>
        <v>0</v>
      </c>
      <c r="AC494" s="356" t="str">
        <f t="shared" ca="1" si="174"/>
        <v>0 Month,  21 Days</v>
      </c>
      <c r="AD494" s="114" t="str">
        <f t="shared" ca="1" si="182"/>
        <v>3 Year, 10 Month, 30 Days</v>
      </c>
      <c r="AE494" s="114">
        <f t="shared" si="175"/>
        <v>48</v>
      </c>
      <c r="AF494" s="114">
        <f t="shared" si="176"/>
        <v>1</v>
      </c>
      <c r="AG494" s="354" t="str">
        <f t="shared" si="177"/>
        <v>CB30</v>
      </c>
      <c r="AH494" s="114">
        <f>IF(ISNA(VLOOKUP(L494,'MASTER DATA'!$A$1:$F$192,6,0)),0,VLOOKUP(L494,'MASTER DATA'!$A$1:$F$192,6,0))*AE494</f>
        <v>460.80000000000007</v>
      </c>
      <c r="AI494" s="354" t="str">
        <f>VLOOKUP($D494,'warehouse mapping'!$AN$7:$AO$17,2,0)</f>
        <v>Aktif</v>
      </c>
      <c r="AJ494" s="114">
        <f t="shared" si="178"/>
        <v>0</v>
      </c>
      <c r="AK494" s="354" t="str">
        <f t="shared" si="179"/>
        <v/>
      </c>
      <c r="AL494" s="354" t="s">
        <v>170</v>
      </c>
      <c r="AM494" s="354">
        <f t="shared" si="180"/>
        <v>1</v>
      </c>
      <c r="AN494" s="354" t="b">
        <f t="shared" si="181"/>
        <v>1</v>
      </c>
    </row>
    <row r="495" spans="1:40" s="354" customFormat="1">
      <c r="A495" s="354" t="str">
        <f t="shared" si="161"/>
        <v>CB31A01550047276</v>
      </c>
      <c r="B495" s="354">
        <f t="shared" si="162"/>
        <v>0</v>
      </c>
      <c r="C495" s="354">
        <f t="shared" si="163"/>
        <v>0</v>
      </c>
      <c r="D495" s="354" t="str">
        <f t="shared" si="164"/>
        <v>CB</v>
      </c>
      <c r="E495" s="354" t="str">
        <f t="shared" si="165"/>
        <v>31</v>
      </c>
      <c r="F495" s="354" t="str">
        <f t="shared" si="166"/>
        <v>A</v>
      </c>
      <c r="G495" s="355" t="str">
        <f t="shared" si="167"/>
        <v>01</v>
      </c>
      <c r="H495" s="232" t="s">
        <v>843</v>
      </c>
      <c r="I495" s="232" t="s">
        <v>3279</v>
      </c>
      <c r="J495" s="362">
        <v>46258</v>
      </c>
      <c r="K495" s="362">
        <v>47692</v>
      </c>
      <c r="L495" s="234">
        <v>550047276</v>
      </c>
      <c r="M495" s="232" t="str">
        <f>IF(ISNA(VLOOKUP(L495,'MASTER DATA'!$A$1:$B$192,2,0)),"",VLOOKUP(L495,'MASTER DATA'!$A$1:$B$192,2,0))</f>
        <v>Omala S4 GXV 320_1*1000L_A227</v>
      </c>
      <c r="N495" s="232">
        <v>1</v>
      </c>
      <c r="O495" s="232">
        <f t="shared" si="168"/>
        <v>1</v>
      </c>
      <c r="P495" s="232">
        <f t="shared" si="169"/>
        <v>0</v>
      </c>
      <c r="Q495" s="232">
        <f>VLOOKUP(L495,'MASTER DATA'!$A$1:$E$192,5,0)</f>
        <v>1</v>
      </c>
      <c r="R495" s="234">
        <f>SUMIF('picking of the day'!$H$4:$H$358,WMS!H495&amp;WMS!L495,'picking of the day'!$E$4:$E$358)</f>
        <v>0</v>
      </c>
      <c r="U495" s="114">
        <f>IF(ISNA(VLOOKUP(H495,'data putaway'!$A$1:$E$530,3,0)),0,VLOOKUP(H495,'data putaway'!$A$1:$E$530,3,0))</f>
        <v>0</v>
      </c>
      <c r="V495" s="354">
        <f t="shared" si="170"/>
        <v>1</v>
      </c>
      <c r="W495" s="114">
        <f>IF(ISNA(VLOOKUP(H495,'data putaway'!$A$1:$E$530,2,0)),0,VLOOKUP(H495,'data putaway'!$A$1:$E$530,2,0))</f>
        <v>0</v>
      </c>
      <c r="X495" s="354" t="b">
        <f t="shared" si="171"/>
        <v>0</v>
      </c>
      <c r="Y495" s="354">
        <f>IF(ISNA(VLOOKUP(H495,'data putaway'!$A$1:$E$530,4,0)),0,VLOOKUP(H495,'data putaway'!$A$1:$E$530,4,0))</f>
        <v>0</v>
      </c>
      <c r="Z495" s="113">
        <f>IF(ISNA(VLOOKUP(H495,'data putaway'!$A$1:$E$530,5,0)),0,VLOOKUP(H495,'data putaway'!$A$1:$E$530,5,0))</f>
        <v>0</v>
      </c>
      <c r="AA495" s="354" t="b">
        <f t="shared" si="172"/>
        <v>0</v>
      </c>
      <c r="AB495" s="354" t="b">
        <f t="shared" si="173"/>
        <v>0</v>
      </c>
      <c r="AC495" s="356" t="str">
        <f t="shared" ca="1" si="174"/>
        <v>0 Month,  25 Days</v>
      </c>
      <c r="AD495" s="114" t="str">
        <f t="shared" ca="1" si="182"/>
        <v>3 Year, 10 Month, 10 Days</v>
      </c>
      <c r="AE495" s="114">
        <f t="shared" si="175"/>
        <v>1</v>
      </c>
      <c r="AF495" s="114">
        <f t="shared" si="176"/>
        <v>1</v>
      </c>
      <c r="AG495" s="354" t="str">
        <f t="shared" si="177"/>
        <v>CB31</v>
      </c>
      <c r="AH495" s="114">
        <f>IF(ISNA(VLOOKUP(L495,'MASTER DATA'!$A$1:$F$192,6,0)),0,VLOOKUP(L495,'MASTER DATA'!$A$1:$F$192,6,0))*AE495</f>
        <v>1000</v>
      </c>
      <c r="AI495" s="354" t="str">
        <f>VLOOKUP($D495,'warehouse mapping'!$AN$7:$AO$17,2,0)</f>
        <v>Aktif</v>
      </c>
      <c r="AJ495" s="114">
        <f t="shared" si="178"/>
        <v>0</v>
      </c>
      <c r="AK495" s="354" t="str">
        <f t="shared" si="179"/>
        <v/>
      </c>
      <c r="AL495" s="354" t="s">
        <v>3025</v>
      </c>
      <c r="AM495" s="354">
        <f t="shared" si="180"/>
        <v>1</v>
      </c>
      <c r="AN495" s="354" t="b">
        <f t="shared" si="181"/>
        <v>1</v>
      </c>
    </row>
    <row r="496" spans="1:40" s="354" customFormat="1">
      <c r="A496" s="354" t="str">
        <f t="shared" si="161"/>
        <v>CB31A02550047276</v>
      </c>
      <c r="B496" s="354">
        <f t="shared" si="162"/>
        <v>0</v>
      </c>
      <c r="C496" s="354">
        <f t="shared" si="163"/>
        <v>0</v>
      </c>
      <c r="D496" s="354" t="str">
        <f t="shared" si="164"/>
        <v>CB</v>
      </c>
      <c r="E496" s="354" t="str">
        <f t="shared" si="165"/>
        <v>31</v>
      </c>
      <c r="F496" s="354" t="str">
        <f t="shared" si="166"/>
        <v>A</v>
      </c>
      <c r="G496" s="355" t="str">
        <f t="shared" si="167"/>
        <v>02</v>
      </c>
      <c r="H496" s="232" t="s">
        <v>844</v>
      </c>
      <c r="I496" s="232" t="s">
        <v>3279</v>
      </c>
      <c r="J496" s="362">
        <v>46258</v>
      </c>
      <c r="K496" s="362">
        <v>47692</v>
      </c>
      <c r="L496" s="234">
        <v>550047276</v>
      </c>
      <c r="M496" s="232" t="str">
        <f>IF(ISNA(VLOOKUP(L496,'MASTER DATA'!$A$1:$B$192,2,0)),"",VLOOKUP(L496,'MASTER DATA'!$A$1:$B$192,2,0))</f>
        <v>Omala S4 GXV 320_1*1000L_A227</v>
      </c>
      <c r="N496" s="232">
        <v>1</v>
      </c>
      <c r="O496" s="232">
        <f t="shared" si="168"/>
        <v>1</v>
      </c>
      <c r="P496" s="232">
        <f t="shared" si="169"/>
        <v>0</v>
      </c>
      <c r="Q496" s="232">
        <f>VLOOKUP(L496,'MASTER DATA'!$A$1:$E$192,5,0)</f>
        <v>1</v>
      </c>
      <c r="R496" s="234">
        <f>SUMIF('picking of the day'!$H$4:$H$358,WMS!H496&amp;WMS!L496,'picking of the day'!$E$4:$E$358)</f>
        <v>0</v>
      </c>
      <c r="U496" s="114">
        <f>IF(ISNA(VLOOKUP(H496,'data putaway'!$A$1:$E$530,3,0)),0,VLOOKUP(H496,'data putaway'!$A$1:$E$530,3,0))</f>
        <v>0</v>
      </c>
      <c r="V496" s="354">
        <f t="shared" si="170"/>
        <v>1</v>
      </c>
      <c r="W496" s="114">
        <f>IF(ISNA(VLOOKUP(H496,'data putaway'!$A$1:$E$530,2,0)),0,VLOOKUP(H496,'data putaway'!$A$1:$E$530,2,0))</f>
        <v>0</v>
      </c>
      <c r="X496" s="354" t="b">
        <f t="shared" si="171"/>
        <v>0</v>
      </c>
      <c r="Y496" s="354">
        <f>IF(ISNA(VLOOKUP(H496,'data putaway'!$A$1:$E$530,4,0)),0,VLOOKUP(H496,'data putaway'!$A$1:$E$530,4,0))</f>
        <v>0</v>
      </c>
      <c r="Z496" s="113">
        <f>IF(ISNA(VLOOKUP(H496,'data putaway'!$A$1:$E$530,5,0)),0,VLOOKUP(H496,'data putaway'!$A$1:$E$530,5,0))</f>
        <v>0</v>
      </c>
      <c r="AA496" s="354" t="b">
        <f t="shared" si="172"/>
        <v>0</v>
      </c>
      <c r="AB496" s="354" t="b">
        <f t="shared" si="173"/>
        <v>0</v>
      </c>
      <c r="AC496" s="356" t="str">
        <f t="shared" ca="1" si="174"/>
        <v>0 Month,  25 Days</v>
      </c>
      <c r="AD496" s="114" t="str">
        <f t="shared" ca="1" si="182"/>
        <v>3 Year, 10 Month, 10 Days</v>
      </c>
      <c r="AE496" s="114">
        <f t="shared" si="175"/>
        <v>1</v>
      </c>
      <c r="AF496" s="114">
        <f t="shared" si="176"/>
        <v>1</v>
      </c>
      <c r="AG496" s="354" t="str">
        <f t="shared" si="177"/>
        <v>CB31</v>
      </c>
      <c r="AH496" s="114">
        <f>IF(ISNA(VLOOKUP(L496,'MASTER DATA'!$A$1:$F$192,6,0)),0,VLOOKUP(L496,'MASTER DATA'!$A$1:$F$192,6,0))*AE496</f>
        <v>1000</v>
      </c>
      <c r="AI496" s="354" t="str">
        <f>VLOOKUP($D496,'warehouse mapping'!$AN$7:$AO$17,2,0)</f>
        <v>Aktif</v>
      </c>
      <c r="AJ496" s="114">
        <f t="shared" si="178"/>
        <v>0</v>
      </c>
      <c r="AK496" s="354" t="str">
        <f t="shared" si="179"/>
        <v/>
      </c>
      <c r="AL496" s="354" t="s">
        <v>3025</v>
      </c>
      <c r="AM496" s="354">
        <f t="shared" si="180"/>
        <v>1</v>
      </c>
      <c r="AN496" s="354" t="b">
        <f t="shared" si="181"/>
        <v>1</v>
      </c>
    </row>
    <row r="497" spans="1:40" s="354" customFormat="1">
      <c r="A497" s="354" t="str">
        <f t="shared" si="161"/>
        <v>CB31B01550062285</v>
      </c>
      <c r="B497" s="354">
        <f t="shared" si="162"/>
        <v>0</v>
      </c>
      <c r="C497" s="354">
        <f t="shared" si="163"/>
        <v>0</v>
      </c>
      <c r="D497" s="354" t="str">
        <f t="shared" si="164"/>
        <v>CB</v>
      </c>
      <c r="E497" s="354" t="str">
        <f t="shared" si="165"/>
        <v>31</v>
      </c>
      <c r="F497" s="354" t="str">
        <f t="shared" si="166"/>
        <v>B</v>
      </c>
      <c r="G497" s="355" t="str">
        <f t="shared" si="167"/>
        <v>01</v>
      </c>
      <c r="H497" s="232" t="s">
        <v>845</v>
      </c>
      <c r="I497" s="232" t="s">
        <v>3065</v>
      </c>
      <c r="J497" s="233">
        <v>46045</v>
      </c>
      <c r="K497" s="233">
        <v>47489</v>
      </c>
      <c r="L497" s="234">
        <v>550062285</v>
      </c>
      <c r="M497" s="232" t="str">
        <f>IF(ISNA(VLOOKUP(L497,'MASTER DATA'!$A$1:$B$192,2,0)),"",VLOOKUP(L497,'MASTER DATA'!$A$1:$B$192,2,0))</f>
        <v>Gadus S3 V460DM 2_1*770kg_A227</v>
      </c>
      <c r="N497" s="232">
        <v>1</v>
      </c>
      <c r="O497" s="232">
        <f t="shared" si="168"/>
        <v>1</v>
      </c>
      <c r="P497" s="232">
        <f t="shared" si="169"/>
        <v>0</v>
      </c>
      <c r="Q497" s="232">
        <f>VLOOKUP(L497,'MASTER DATA'!$A$1:$E$192,5,0)</f>
        <v>1</v>
      </c>
      <c r="R497" s="234">
        <f>SUMIF('picking of the day'!$H$4:$H$358,WMS!H497&amp;WMS!L497,'picking of the day'!$E$4:$E$358)</f>
        <v>0</v>
      </c>
      <c r="U497" s="114">
        <f>IF(ISNA(VLOOKUP(H497,'data putaway'!$A$1:$E$530,3,0)),0,VLOOKUP(H497,'data putaway'!$A$1:$E$530,3,0))</f>
        <v>0</v>
      </c>
      <c r="V497" s="354">
        <f t="shared" si="170"/>
        <v>1</v>
      </c>
      <c r="W497" s="114">
        <f>IF(ISNA(VLOOKUP(H497,'data putaway'!$A$1:$E$530,2,0)),0,VLOOKUP(H497,'data putaway'!$A$1:$E$530,2,0))</f>
        <v>0</v>
      </c>
      <c r="X497" s="354" t="b">
        <f t="shared" si="171"/>
        <v>0</v>
      </c>
      <c r="Y497" s="354">
        <f>IF(ISNA(VLOOKUP(H497,'data putaway'!$A$1:$E$530,4,0)),0,VLOOKUP(H497,'data putaway'!$A$1:$E$530,4,0))</f>
        <v>0</v>
      </c>
      <c r="Z497" s="113">
        <f>IF(ISNA(VLOOKUP(H497,'data putaway'!$A$1:$E$530,5,0)),0,VLOOKUP(H497,'data putaway'!$A$1:$E$530,5,0))</f>
        <v>0</v>
      </c>
      <c r="AA497" s="354" t="b">
        <f t="shared" si="172"/>
        <v>0</v>
      </c>
      <c r="AB497" s="354" t="b">
        <f t="shared" si="173"/>
        <v>0</v>
      </c>
      <c r="AC497" s="356" t="str">
        <f t="shared" ca="1" si="174"/>
        <v>7 Month,  26 Days</v>
      </c>
      <c r="AD497" s="114" t="str">
        <f t="shared" ca="1" si="182"/>
        <v>3 Year, 3 Month, 19 Days</v>
      </c>
      <c r="AE497" s="114">
        <f t="shared" si="175"/>
        <v>1</v>
      </c>
      <c r="AF497" s="114">
        <f t="shared" si="176"/>
        <v>1</v>
      </c>
      <c r="AG497" s="354" t="str">
        <f t="shared" si="177"/>
        <v>CB31</v>
      </c>
      <c r="AH497" s="114">
        <f>IF(ISNA(VLOOKUP(L497,'MASTER DATA'!$A$1:$F$192,6,0)),0,VLOOKUP(L497,'MASTER DATA'!$A$1:$F$192,6,0))*AE497</f>
        <v>770</v>
      </c>
      <c r="AI497" s="354" t="str">
        <f>VLOOKUP($D497,'warehouse mapping'!$AN$7:$AO$17,2,0)</f>
        <v>Aktif</v>
      </c>
      <c r="AJ497" s="114">
        <f t="shared" si="178"/>
        <v>0</v>
      </c>
      <c r="AK497" s="354" t="str">
        <f t="shared" si="179"/>
        <v/>
      </c>
      <c r="AL497" s="354" t="s">
        <v>3205</v>
      </c>
      <c r="AM497" s="354">
        <f t="shared" si="180"/>
        <v>1</v>
      </c>
      <c r="AN497" s="354" t="b">
        <f t="shared" si="181"/>
        <v>1</v>
      </c>
    </row>
    <row r="498" spans="1:40" s="354" customFormat="1">
      <c r="A498" s="354" t="str">
        <f t="shared" si="161"/>
        <v>CB31B02550062285</v>
      </c>
      <c r="B498" s="354">
        <f t="shared" si="162"/>
        <v>0</v>
      </c>
      <c r="C498" s="354">
        <f t="shared" si="163"/>
        <v>0</v>
      </c>
      <c r="D498" s="354" t="str">
        <f t="shared" si="164"/>
        <v>CB</v>
      </c>
      <c r="E498" s="354" t="str">
        <f t="shared" si="165"/>
        <v>31</v>
      </c>
      <c r="F498" s="354" t="str">
        <f t="shared" si="166"/>
        <v>B</v>
      </c>
      <c r="G498" s="355" t="str">
        <f t="shared" si="167"/>
        <v>02</v>
      </c>
      <c r="H498" s="232" t="s">
        <v>846</v>
      </c>
      <c r="I498" s="232" t="s">
        <v>3065</v>
      </c>
      <c r="J498" s="233">
        <v>46045</v>
      </c>
      <c r="K498" s="233">
        <v>47489</v>
      </c>
      <c r="L498" s="234">
        <v>550062285</v>
      </c>
      <c r="M498" s="232" t="str">
        <f>IF(ISNA(VLOOKUP(L498,'MASTER DATA'!$A$1:$B$192,2,0)),"",VLOOKUP(L498,'MASTER DATA'!$A$1:$B$192,2,0))</f>
        <v>Gadus S3 V460DM 2_1*770kg_A227</v>
      </c>
      <c r="N498" s="232">
        <v>1</v>
      </c>
      <c r="O498" s="232">
        <f t="shared" si="168"/>
        <v>1</v>
      </c>
      <c r="P498" s="232">
        <f t="shared" si="169"/>
        <v>0</v>
      </c>
      <c r="Q498" s="232">
        <f>VLOOKUP(L498,'MASTER DATA'!$A$1:$E$192,5,0)</f>
        <v>1</v>
      </c>
      <c r="R498" s="234">
        <f>SUMIF('picking of the day'!$H$4:$H$358,WMS!H498&amp;WMS!L498,'picking of the day'!$E$4:$E$358)</f>
        <v>0</v>
      </c>
      <c r="U498" s="114">
        <f>IF(ISNA(VLOOKUP(H498,'data putaway'!$A$1:$E$530,3,0)),0,VLOOKUP(H498,'data putaway'!$A$1:$E$530,3,0))</f>
        <v>0</v>
      </c>
      <c r="V498" s="354">
        <f t="shared" si="170"/>
        <v>1</v>
      </c>
      <c r="W498" s="114">
        <f>IF(ISNA(VLOOKUP(H498,'data putaway'!$A$1:$E$530,2,0)),0,VLOOKUP(H498,'data putaway'!$A$1:$E$530,2,0))</f>
        <v>0</v>
      </c>
      <c r="X498" s="354" t="b">
        <f t="shared" si="171"/>
        <v>0</v>
      </c>
      <c r="Y498" s="354">
        <f>IF(ISNA(VLOOKUP(H498,'data putaway'!$A$1:$E$530,4,0)),0,VLOOKUP(H498,'data putaway'!$A$1:$E$530,4,0))</f>
        <v>0</v>
      </c>
      <c r="Z498" s="113">
        <f>IF(ISNA(VLOOKUP(H498,'data putaway'!$A$1:$E$530,5,0)),0,VLOOKUP(H498,'data putaway'!$A$1:$E$530,5,0))</f>
        <v>0</v>
      </c>
      <c r="AA498" s="354" t="b">
        <f t="shared" si="172"/>
        <v>0</v>
      </c>
      <c r="AB498" s="354" t="b">
        <f t="shared" si="173"/>
        <v>0</v>
      </c>
      <c r="AC498" s="356" t="str">
        <f t="shared" ca="1" si="174"/>
        <v>7 Month,  26 Days</v>
      </c>
      <c r="AD498" s="114" t="str">
        <f t="shared" ca="1" si="182"/>
        <v>3 Year, 3 Month, 19 Days</v>
      </c>
      <c r="AE498" s="114">
        <f t="shared" si="175"/>
        <v>1</v>
      </c>
      <c r="AF498" s="114">
        <f t="shared" si="176"/>
        <v>1</v>
      </c>
      <c r="AG498" s="354" t="str">
        <f t="shared" si="177"/>
        <v>CB31</v>
      </c>
      <c r="AH498" s="114">
        <f>IF(ISNA(VLOOKUP(L498,'MASTER DATA'!$A$1:$F$192,6,0)),0,VLOOKUP(L498,'MASTER DATA'!$A$1:$F$192,6,0))*AE498</f>
        <v>770</v>
      </c>
      <c r="AI498" s="354" t="str">
        <f>VLOOKUP($D498,'warehouse mapping'!$AN$7:$AO$17,2,0)</f>
        <v>Aktif</v>
      </c>
      <c r="AJ498" s="114">
        <f t="shared" si="178"/>
        <v>0</v>
      </c>
      <c r="AK498" s="354" t="str">
        <f t="shared" si="179"/>
        <v/>
      </c>
      <c r="AL498" s="354" t="s">
        <v>3205</v>
      </c>
      <c r="AM498" s="354">
        <f t="shared" si="180"/>
        <v>1</v>
      </c>
      <c r="AN498" s="354" t="b">
        <f t="shared" si="181"/>
        <v>1</v>
      </c>
    </row>
    <row r="499" spans="1:40" s="354" customFormat="1">
      <c r="A499" s="354" t="str">
        <f t="shared" si="161"/>
        <v>CB31C01550070614</v>
      </c>
      <c r="B499" s="354">
        <f t="shared" si="162"/>
        <v>0</v>
      </c>
      <c r="C499" s="354">
        <f t="shared" si="163"/>
        <v>0</v>
      </c>
      <c r="D499" s="354" t="str">
        <f t="shared" si="164"/>
        <v>CB</v>
      </c>
      <c r="E499" s="354" t="str">
        <f t="shared" si="165"/>
        <v>31</v>
      </c>
      <c r="F499" s="354" t="str">
        <f t="shared" si="166"/>
        <v>C</v>
      </c>
      <c r="G499" s="355" t="str">
        <f t="shared" si="167"/>
        <v>01</v>
      </c>
      <c r="H499" s="232" t="s">
        <v>847</v>
      </c>
      <c r="I499" s="232" t="s">
        <v>3584</v>
      </c>
      <c r="J499" s="233">
        <v>46281</v>
      </c>
      <c r="K499" s="233">
        <v>47736</v>
      </c>
      <c r="L499" s="234">
        <v>550070614</v>
      </c>
      <c r="M499" s="232" t="str">
        <f>IF(ISNA(VLOOKUP(L499,'MASTER DATA'!$A$1:$B$192,2,0)),"",VLOOKUP(L499,'MASTER DATA'!$A$1:$B$192,2,0))</f>
        <v>HlxHX610W40SP_4*4L_A04W</v>
      </c>
      <c r="N499" s="232">
        <v>36</v>
      </c>
      <c r="O499" s="232">
        <f t="shared" si="168"/>
        <v>1</v>
      </c>
      <c r="P499" s="232">
        <f t="shared" si="169"/>
        <v>0</v>
      </c>
      <c r="Q499" s="232">
        <f>VLOOKUP(L499,'MASTER DATA'!$A$1:$E$192,5,0)</f>
        <v>36</v>
      </c>
      <c r="R499" s="234">
        <f>SUMIF('picking of the day'!$H$4:$H$358,WMS!H499&amp;WMS!L499,'picking of the day'!$E$4:$E$358)</f>
        <v>0</v>
      </c>
      <c r="U499" s="114">
        <f>IF(ISNA(VLOOKUP(H499,'data putaway'!$A$1:$E$530,3,0)),0,VLOOKUP(H499,'data putaway'!$A$1:$E$530,3,0))</f>
        <v>0</v>
      </c>
      <c r="V499" s="354">
        <f t="shared" si="170"/>
        <v>36</v>
      </c>
      <c r="W499" s="114">
        <f>IF(ISNA(VLOOKUP(H499,'data putaway'!$A$1:$E$530,2,0)),0,VLOOKUP(H499,'data putaway'!$A$1:$E$530,2,0))</f>
        <v>0</v>
      </c>
      <c r="X499" s="354" t="b">
        <f t="shared" si="171"/>
        <v>0</v>
      </c>
      <c r="Y499" s="354">
        <f>IF(ISNA(VLOOKUP(H499,'data putaway'!$A$1:$E$530,4,0)),0,VLOOKUP(H499,'data putaway'!$A$1:$E$530,4,0))</f>
        <v>0</v>
      </c>
      <c r="Z499" s="113">
        <f>IF(ISNA(VLOOKUP(H499,'data putaway'!$A$1:$E$530,5,0)),0,VLOOKUP(H499,'data putaway'!$A$1:$E$530,5,0))</f>
        <v>0</v>
      </c>
      <c r="AA499" s="354" t="b">
        <f t="shared" si="172"/>
        <v>0</v>
      </c>
      <c r="AB499" s="354" t="b">
        <f t="shared" si="173"/>
        <v>0</v>
      </c>
      <c r="AC499" s="356" t="str">
        <f t="shared" ca="1" si="174"/>
        <v>0 Month,  2 Days</v>
      </c>
      <c r="AD499" s="114" t="str">
        <f t="shared" ca="1" si="182"/>
        <v>3 Year, 11 Month, 23 Days</v>
      </c>
      <c r="AE499" s="114">
        <f t="shared" si="175"/>
        <v>36</v>
      </c>
      <c r="AF499" s="114">
        <f t="shared" si="176"/>
        <v>1</v>
      </c>
      <c r="AG499" s="354" t="str">
        <f t="shared" si="177"/>
        <v>CB31</v>
      </c>
      <c r="AH499" s="114">
        <f>IF(ISNA(VLOOKUP(L499,'MASTER DATA'!$A$1:$F$192,6,0)),0,VLOOKUP(L499,'MASTER DATA'!$A$1:$F$192,6,0))*AE499</f>
        <v>576</v>
      </c>
      <c r="AI499" s="354" t="str">
        <f>VLOOKUP($D499,'warehouse mapping'!$AN$7:$AO$17,2,0)</f>
        <v>Aktif</v>
      </c>
      <c r="AJ499" s="114">
        <f t="shared" si="178"/>
        <v>0</v>
      </c>
      <c r="AK499" s="354" t="str">
        <f t="shared" si="179"/>
        <v/>
      </c>
      <c r="AL499" s="354" t="s">
        <v>3206</v>
      </c>
      <c r="AM499" s="354">
        <f t="shared" si="180"/>
        <v>1</v>
      </c>
      <c r="AN499" s="354" t="b">
        <f t="shared" si="181"/>
        <v>1</v>
      </c>
    </row>
    <row r="500" spans="1:40" s="354" customFormat="1">
      <c r="A500" s="354" t="str">
        <f t="shared" si="161"/>
        <v>CB31C02550070614</v>
      </c>
      <c r="B500" s="354">
        <f t="shared" si="162"/>
        <v>0</v>
      </c>
      <c r="C500" s="354">
        <f t="shared" si="163"/>
        <v>0</v>
      </c>
      <c r="D500" s="354" t="str">
        <f t="shared" si="164"/>
        <v>CB</v>
      </c>
      <c r="E500" s="354" t="str">
        <f t="shared" si="165"/>
        <v>31</v>
      </c>
      <c r="F500" s="354" t="str">
        <f t="shared" si="166"/>
        <v>C</v>
      </c>
      <c r="G500" s="355" t="str">
        <f t="shared" si="167"/>
        <v>02</v>
      </c>
      <c r="H500" s="232" t="s">
        <v>848</v>
      </c>
      <c r="I500" s="232" t="s">
        <v>3584</v>
      </c>
      <c r="J500" s="233">
        <v>46281</v>
      </c>
      <c r="K500" s="233">
        <v>47736</v>
      </c>
      <c r="L500" s="234">
        <v>550070614</v>
      </c>
      <c r="M500" s="232" t="str">
        <f>IF(ISNA(VLOOKUP(L500,'MASTER DATA'!$A$1:$B$192,2,0)),"",VLOOKUP(L500,'MASTER DATA'!$A$1:$B$192,2,0))</f>
        <v>HlxHX610W40SP_4*4L_A04W</v>
      </c>
      <c r="N500" s="232">
        <v>36</v>
      </c>
      <c r="O500" s="232">
        <f t="shared" si="168"/>
        <v>1</v>
      </c>
      <c r="P500" s="232">
        <f t="shared" si="169"/>
        <v>0</v>
      </c>
      <c r="Q500" s="232">
        <f>VLOOKUP(L500,'MASTER DATA'!$A$1:$E$192,5,0)</f>
        <v>36</v>
      </c>
      <c r="R500" s="234">
        <f>SUMIF('picking of the day'!$H$4:$H$358,WMS!H500&amp;WMS!L500,'picking of the day'!$E$4:$E$358)</f>
        <v>0</v>
      </c>
      <c r="U500" s="114">
        <f>IF(ISNA(VLOOKUP(H500,'data putaway'!$A$1:$E$530,3,0)),0,VLOOKUP(H500,'data putaway'!$A$1:$E$530,3,0))</f>
        <v>0</v>
      </c>
      <c r="V500" s="354">
        <f t="shared" si="170"/>
        <v>36</v>
      </c>
      <c r="W500" s="114">
        <f>IF(ISNA(VLOOKUP(H500,'data putaway'!$A$1:$E$530,2,0)),0,VLOOKUP(H500,'data putaway'!$A$1:$E$530,2,0))</f>
        <v>0</v>
      </c>
      <c r="X500" s="354" t="b">
        <f t="shared" si="171"/>
        <v>0</v>
      </c>
      <c r="Y500" s="354">
        <f>IF(ISNA(VLOOKUP(H500,'data putaway'!$A$1:$E$530,4,0)),0,VLOOKUP(H500,'data putaway'!$A$1:$E$530,4,0))</f>
        <v>0</v>
      </c>
      <c r="Z500" s="113">
        <f>IF(ISNA(VLOOKUP(H500,'data putaway'!$A$1:$E$530,5,0)),0,VLOOKUP(H500,'data putaway'!$A$1:$E$530,5,0))</f>
        <v>0</v>
      </c>
      <c r="AA500" s="354" t="b">
        <f t="shared" si="172"/>
        <v>0</v>
      </c>
      <c r="AB500" s="354" t="b">
        <f t="shared" si="173"/>
        <v>0</v>
      </c>
      <c r="AC500" s="356" t="str">
        <f t="shared" ca="1" si="174"/>
        <v>0 Month,  2 Days</v>
      </c>
      <c r="AD500" s="114" t="str">
        <f t="shared" ca="1" si="182"/>
        <v>3 Year, 11 Month, 23 Days</v>
      </c>
      <c r="AE500" s="114">
        <f t="shared" si="175"/>
        <v>36</v>
      </c>
      <c r="AF500" s="114">
        <f t="shared" si="176"/>
        <v>1</v>
      </c>
      <c r="AG500" s="354" t="str">
        <f t="shared" si="177"/>
        <v>CB31</v>
      </c>
      <c r="AH500" s="114">
        <f>IF(ISNA(VLOOKUP(L500,'MASTER DATA'!$A$1:$F$192,6,0)),0,VLOOKUP(L500,'MASTER DATA'!$A$1:$F$192,6,0))*AE500</f>
        <v>576</v>
      </c>
      <c r="AI500" s="354" t="str">
        <f>VLOOKUP($D500,'warehouse mapping'!$AN$7:$AO$17,2,0)</f>
        <v>Aktif</v>
      </c>
      <c r="AJ500" s="114">
        <f t="shared" si="178"/>
        <v>0</v>
      </c>
      <c r="AK500" s="354" t="str">
        <f t="shared" si="179"/>
        <v/>
      </c>
      <c r="AL500" s="354" t="s">
        <v>3206</v>
      </c>
      <c r="AM500" s="354">
        <f t="shared" si="180"/>
        <v>1</v>
      </c>
      <c r="AN500" s="354" t="b">
        <f t="shared" si="181"/>
        <v>1</v>
      </c>
    </row>
    <row r="501" spans="1:40" s="354" customFormat="1">
      <c r="A501" s="354" t="str">
        <f t="shared" si="161"/>
        <v>CB31D01550071397</v>
      </c>
      <c r="B501" s="354">
        <f t="shared" si="162"/>
        <v>0</v>
      </c>
      <c r="C501" s="354">
        <f t="shared" si="163"/>
        <v>0</v>
      </c>
      <c r="D501" s="354" t="str">
        <f t="shared" si="164"/>
        <v>CB</v>
      </c>
      <c r="E501" s="354" t="str">
        <f t="shared" si="165"/>
        <v>31</v>
      </c>
      <c r="F501" s="354" t="str">
        <f t="shared" si="166"/>
        <v>D</v>
      </c>
      <c r="G501" s="355" t="str">
        <f t="shared" si="167"/>
        <v>01</v>
      </c>
      <c r="H501" s="232" t="s">
        <v>849</v>
      </c>
      <c r="I501" s="232" t="s">
        <v>3514</v>
      </c>
      <c r="J501" s="233">
        <v>46272</v>
      </c>
      <c r="K501" s="233">
        <v>47727</v>
      </c>
      <c r="L501" s="234">
        <v>550071397</v>
      </c>
      <c r="M501" s="232" t="str">
        <f>IF(ISNA(VLOOKUP(L501,'MASTER DATA'!$A$1:$B$192,2,0)),"",VLOOKUP(L501,'MASTER DATA'!$A$1:$B$192,2,0))</f>
        <v>HelixHX515W40SNCF_4*4L_A04W</v>
      </c>
      <c r="N501" s="232">
        <v>36</v>
      </c>
      <c r="O501" s="232">
        <f t="shared" si="168"/>
        <v>1</v>
      </c>
      <c r="P501" s="232">
        <f t="shared" si="169"/>
        <v>0</v>
      </c>
      <c r="Q501" s="232">
        <f>VLOOKUP(L501,'MASTER DATA'!$A$1:$E$192,5,0)</f>
        <v>36</v>
      </c>
      <c r="R501" s="234">
        <f>SUMIF('picking of the day'!$H$4:$H$358,WMS!H501&amp;WMS!L501,'picking of the day'!$E$4:$E$358)</f>
        <v>0</v>
      </c>
      <c r="U501" s="114">
        <f>IF(ISNA(VLOOKUP(H501,'data putaway'!$A$1:$E$530,3,0)),0,VLOOKUP(H501,'data putaway'!$A$1:$E$530,3,0))</f>
        <v>0</v>
      </c>
      <c r="V501" s="354">
        <f t="shared" si="170"/>
        <v>36</v>
      </c>
      <c r="W501" s="114">
        <f>IF(ISNA(VLOOKUP(H501,'data putaway'!$A$1:$E$530,2,0)),0,VLOOKUP(H501,'data putaway'!$A$1:$E$530,2,0))</f>
        <v>0</v>
      </c>
      <c r="X501" s="354" t="b">
        <f t="shared" si="171"/>
        <v>0</v>
      </c>
      <c r="Y501" s="354">
        <f>IF(ISNA(VLOOKUP(H501,'data putaway'!$A$1:$E$530,4,0)),0,VLOOKUP(H501,'data putaway'!$A$1:$E$530,4,0))</f>
        <v>0</v>
      </c>
      <c r="Z501" s="113">
        <f>IF(ISNA(VLOOKUP(H501,'data putaway'!$A$1:$E$530,5,0)),0,VLOOKUP(H501,'data putaway'!$A$1:$E$530,5,0))</f>
        <v>0</v>
      </c>
      <c r="AA501" s="354" t="b">
        <f t="shared" si="172"/>
        <v>0</v>
      </c>
      <c r="AB501" s="354" t="b">
        <f t="shared" si="173"/>
        <v>0</v>
      </c>
      <c r="AC501" s="356" t="str">
        <f t="shared" ca="1" si="174"/>
        <v>0 Month,  11 Days</v>
      </c>
      <c r="AD501" s="114" t="str">
        <f t="shared" ca="1" si="182"/>
        <v>3 Year, 11 Month, 14 Days</v>
      </c>
      <c r="AE501" s="114">
        <f t="shared" si="175"/>
        <v>36</v>
      </c>
      <c r="AF501" s="114">
        <f t="shared" si="176"/>
        <v>1</v>
      </c>
      <c r="AG501" s="354" t="str">
        <f t="shared" si="177"/>
        <v>CB31</v>
      </c>
      <c r="AH501" s="114">
        <f>IF(ISNA(VLOOKUP(L501,'MASTER DATA'!$A$1:$F$192,6,0)),0,VLOOKUP(L501,'MASTER DATA'!$A$1:$F$192,6,0))*AE501</f>
        <v>576</v>
      </c>
      <c r="AI501" s="354" t="str">
        <f>VLOOKUP($D501,'warehouse mapping'!$AN$7:$AO$17,2,0)</f>
        <v>Aktif</v>
      </c>
      <c r="AJ501" s="114">
        <f t="shared" si="178"/>
        <v>0</v>
      </c>
      <c r="AK501" s="354" t="str">
        <f t="shared" si="179"/>
        <v/>
      </c>
      <c r="AL501" s="354" t="s">
        <v>170</v>
      </c>
      <c r="AM501" s="354">
        <f t="shared" si="180"/>
        <v>1</v>
      </c>
      <c r="AN501" s="354" t="b">
        <f t="shared" si="181"/>
        <v>1</v>
      </c>
    </row>
    <row r="502" spans="1:40" s="354" customFormat="1">
      <c r="A502" s="354" t="str">
        <f t="shared" si="161"/>
        <v>CB31D02550071397</v>
      </c>
      <c r="B502" s="354">
        <f t="shared" si="162"/>
        <v>0</v>
      </c>
      <c r="C502" s="354">
        <f t="shared" si="163"/>
        <v>0</v>
      </c>
      <c r="D502" s="354" t="str">
        <f t="shared" si="164"/>
        <v>CB</v>
      </c>
      <c r="E502" s="354" t="str">
        <f t="shared" si="165"/>
        <v>31</v>
      </c>
      <c r="F502" s="354" t="str">
        <f t="shared" si="166"/>
        <v>D</v>
      </c>
      <c r="G502" s="355" t="str">
        <f t="shared" si="167"/>
        <v>02</v>
      </c>
      <c r="H502" s="232" t="s">
        <v>850</v>
      </c>
      <c r="I502" s="232" t="s">
        <v>3514</v>
      </c>
      <c r="J502" s="233">
        <v>46272</v>
      </c>
      <c r="K502" s="233">
        <v>47727</v>
      </c>
      <c r="L502" s="234">
        <v>550071397</v>
      </c>
      <c r="M502" s="232" t="str">
        <f>IF(ISNA(VLOOKUP(L502,'MASTER DATA'!$A$1:$B$192,2,0)),"",VLOOKUP(L502,'MASTER DATA'!$A$1:$B$192,2,0))</f>
        <v>HelixHX515W40SNCF_4*4L_A04W</v>
      </c>
      <c r="N502" s="232">
        <v>36</v>
      </c>
      <c r="O502" s="232">
        <f t="shared" si="168"/>
        <v>1</v>
      </c>
      <c r="P502" s="232">
        <f t="shared" si="169"/>
        <v>0</v>
      </c>
      <c r="Q502" s="232">
        <f>VLOOKUP(L502,'MASTER DATA'!$A$1:$E$192,5,0)</f>
        <v>36</v>
      </c>
      <c r="R502" s="234">
        <f>SUMIF('picking of the day'!$H$4:$H$358,WMS!H502&amp;WMS!L502,'picking of the day'!$E$4:$E$358)</f>
        <v>0</v>
      </c>
      <c r="U502" s="114">
        <f>IF(ISNA(VLOOKUP(H502,'data putaway'!$A$1:$E$530,3,0)),0,VLOOKUP(H502,'data putaway'!$A$1:$E$530,3,0))</f>
        <v>0</v>
      </c>
      <c r="V502" s="354">
        <f t="shared" si="170"/>
        <v>36</v>
      </c>
      <c r="W502" s="114">
        <f>IF(ISNA(VLOOKUP(H502,'data putaway'!$A$1:$E$530,2,0)),0,VLOOKUP(H502,'data putaway'!$A$1:$E$530,2,0))</f>
        <v>0</v>
      </c>
      <c r="X502" s="354" t="b">
        <f t="shared" si="171"/>
        <v>0</v>
      </c>
      <c r="Y502" s="354">
        <f>IF(ISNA(VLOOKUP(H502,'data putaway'!$A$1:$E$530,4,0)),0,VLOOKUP(H502,'data putaway'!$A$1:$E$530,4,0))</f>
        <v>0</v>
      </c>
      <c r="Z502" s="113">
        <f>IF(ISNA(VLOOKUP(H502,'data putaway'!$A$1:$E$530,5,0)),0,VLOOKUP(H502,'data putaway'!$A$1:$E$530,5,0))</f>
        <v>0</v>
      </c>
      <c r="AA502" s="354" t="b">
        <f t="shared" si="172"/>
        <v>0</v>
      </c>
      <c r="AB502" s="354" t="b">
        <f t="shared" si="173"/>
        <v>0</v>
      </c>
      <c r="AC502" s="356" t="str">
        <f t="shared" ca="1" si="174"/>
        <v>0 Month,  11 Days</v>
      </c>
      <c r="AD502" s="114" t="str">
        <f t="shared" ca="1" si="182"/>
        <v>3 Year, 11 Month, 14 Days</v>
      </c>
      <c r="AE502" s="114">
        <f t="shared" si="175"/>
        <v>36</v>
      </c>
      <c r="AF502" s="114">
        <f t="shared" si="176"/>
        <v>1</v>
      </c>
      <c r="AG502" s="354" t="str">
        <f t="shared" si="177"/>
        <v>CB31</v>
      </c>
      <c r="AH502" s="114">
        <f>IF(ISNA(VLOOKUP(L502,'MASTER DATA'!$A$1:$F$192,6,0)),0,VLOOKUP(L502,'MASTER DATA'!$A$1:$F$192,6,0))*AE502</f>
        <v>576</v>
      </c>
      <c r="AI502" s="354" t="str">
        <f>VLOOKUP($D502,'warehouse mapping'!$AN$7:$AO$17,2,0)</f>
        <v>Aktif</v>
      </c>
      <c r="AJ502" s="114">
        <f t="shared" si="178"/>
        <v>0</v>
      </c>
      <c r="AK502" s="354" t="str">
        <f t="shared" si="179"/>
        <v/>
      </c>
      <c r="AL502" s="354" t="s">
        <v>170</v>
      </c>
      <c r="AM502" s="354">
        <f t="shared" si="180"/>
        <v>1</v>
      </c>
      <c r="AN502" s="354" t="b">
        <f t="shared" si="181"/>
        <v>1</v>
      </c>
    </row>
    <row r="503" spans="1:40" s="354" customFormat="1">
      <c r="A503" s="354" t="str">
        <f t="shared" si="161"/>
        <v>CB31E01550071397</v>
      </c>
      <c r="B503" s="354">
        <f t="shared" si="162"/>
        <v>0</v>
      </c>
      <c r="C503" s="354">
        <f t="shared" si="163"/>
        <v>0</v>
      </c>
      <c r="D503" s="354" t="str">
        <f t="shared" si="164"/>
        <v>CB</v>
      </c>
      <c r="E503" s="354" t="str">
        <f t="shared" si="165"/>
        <v>31</v>
      </c>
      <c r="F503" s="354" t="str">
        <f t="shared" si="166"/>
        <v>E</v>
      </c>
      <c r="G503" s="355" t="str">
        <f t="shared" si="167"/>
        <v>01</v>
      </c>
      <c r="H503" s="232" t="s">
        <v>851</v>
      </c>
      <c r="I503" s="232" t="s">
        <v>3514</v>
      </c>
      <c r="J503" s="233">
        <v>46272</v>
      </c>
      <c r="K503" s="233">
        <v>47727</v>
      </c>
      <c r="L503" s="234">
        <v>550071397</v>
      </c>
      <c r="M503" s="232" t="str">
        <f>IF(ISNA(VLOOKUP(L503,'MASTER DATA'!$A$1:$B$192,2,0)),"",VLOOKUP(L503,'MASTER DATA'!$A$1:$B$192,2,0))</f>
        <v>HelixHX515W40SNCF_4*4L_A04W</v>
      </c>
      <c r="N503" s="232">
        <v>36</v>
      </c>
      <c r="O503" s="232">
        <f t="shared" si="168"/>
        <v>1</v>
      </c>
      <c r="P503" s="232">
        <f t="shared" si="169"/>
        <v>0</v>
      </c>
      <c r="Q503" s="232">
        <f>VLOOKUP(L503,'MASTER DATA'!$A$1:$E$192,5,0)</f>
        <v>36</v>
      </c>
      <c r="R503" s="234">
        <f>SUMIF('picking of the day'!$H$4:$H$358,WMS!H503&amp;WMS!L503,'picking of the day'!$E$4:$E$358)</f>
        <v>0</v>
      </c>
      <c r="U503" s="114">
        <f>IF(ISNA(VLOOKUP(H503,'data putaway'!$A$1:$E$530,3,0)),0,VLOOKUP(H503,'data putaway'!$A$1:$E$530,3,0))</f>
        <v>0</v>
      </c>
      <c r="V503" s="354">
        <f t="shared" si="170"/>
        <v>36</v>
      </c>
      <c r="W503" s="114">
        <f>IF(ISNA(VLOOKUP(H503,'data putaway'!$A$1:$E$530,2,0)),0,VLOOKUP(H503,'data putaway'!$A$1:$E$530,2,0))</f>
        <v>0</v>
      </c>
      <c r="X503" s="354" t="b">
        <f t="shared" si="171"/>
        <v>0</v>
      </c>
      <c r="Y503" s="354">
        <f>IF(ISNA(VLOOKUP(H503,'data putaway'!$A$1:$E$530,4,0)),0,VLOOKUP(H503,'data putaway'!$A$1:$E$530,4,0))</f>
        <v>0</v>
      </c>
      <c r="Z503" s="113">
        <f>IF(ISNA(VLOOKUP(H503,'data putaway'!$A$1:$E$530,5,0)),0,VLOOKUP(H503,'data putaway'!$A$1:$E$530,5,0))</f>
        <v>0</v>
      </c>
      <c r="AA503" s="354" t="b">
        <f t="shared" si="172"/>
        <v>0</v>
      </c>
      <c r="AB503" s="354" t="b">
        <f t="shared" si="173"/>
        <v>0</v>
      </c>
      <c r="AC503" s="356" t="str">
        <f t="shared" ca="1" si="174"/>
        <v>0 Month,  11 Days</v>
      </c>
      <c r="AD503" s="114" t="str">
        <f t="shared" ca="1" si="182"/>
        <v>3 Year, 11 Month, 14 Days</v>
      </c>
      <c r="AE503" s="114">
        <f t="shared" si="175"/>
        <v>36</v>
      </c>
      <c r="AF503" s="114">
        <f t="shared" si="176"/>
        <v>1</v>
      </c>
      <c r="AG503" s="354" t="str">
        <f t="shared" si="177"/>
        <v>CB31</v>
      </c>
      <c r="AH503" s="114">
        <f>IF(ISNA(VLOOKUP(L503,'MASTER DATA'!$A$1:$F$192,6,0)),0,VLOOKUP(L503,'MASTER DATA'!$A$1:$F$192,6,0))*AE503</f>
        <v>576</v>
      </c>
      <c r="AI503" s="354" t="str">
        <f>VLOOKUP($D503,'warehouse mapping'!$AN$7:$AO$17,2,0)</f>
        <v>Aktif</v>
      </c>
      <c r="AJ503" s="114">
        <f t="shared" si="178"/>
        <v>0</v>
      </c>
      <c r="AK503" s="354" t="str">
        <f t="shared" si="179"/>
        <v/>
      </c>
      <c r="AL503" s="354" t="s">
        <v>170</v>
      </c>
      <c r="AM503" s="354">
        <f t="shared" si="180"/>
        <v>1</v>
      </c>
      <c r="AN503" s="354" t="b">
        <f t="shared" si="181"/>
        <v>1</v>
      </c>
    </row>
    <row r="504" spans="1:40" s="354" customFormat="1">
      <c r="A504" s="354" t="str">
        <f t="shared" si="161"/>
        <v>CB31E02550071397</v>
      </c>
      <c r="B504" s="354">
        <f t="shared" si="162"/>
        <v>0</v>
      </c>
      <c r="C504" s="354">
        <f t="shared" si="163"/>
        <v>0</v>
      </c>
      <c r="D504" s="354" t="str">
        <f t="shared" si="164"/>
        <v>CB</v>
      </c>
      <c r="E504" s="354" t="str">
        <f t="shared" si="165"/>
        <v>31</v>
      </c>
      <c r="F504" s="354" t="str">
        <f t="shared" si="166"/>
        <v>E</v>
      </c>
      <c r="G504" s="355" t="str">
        <f t="shared" si="167"/>
        <v>02</v>
      </c>
      <c r="H504" s="232" t="s">
        <v>852</v>
      </c>
      <c r="I504" s="232" t="s">
        <v>3514</v>
      </c>
      <c r="J504" s="233">
        <v>46272</v>
      </c>
      <c r="K504" s="233">
        <v>47727</v>
      </c>
      <c r="L504" s="234">
        <v>550071397</v>
      </c>
      <c r="M504" s="232" t="str">
        <f>IF(ISNA(VLOOKUP(L504,'MASTER DATA'!$A$1:$B$192,2,0)),"",VLOOKUP(L504,'MASTER DATA'!$A$1:$B$192,2,0))</f>
        <v>HelixHX515W40SNCF_4*4L_A04W</v>
      </c>
      <c r="N504" s="232">
        <v>36</v>
      </c>
      <c r="O504" s="232">
        <f t="shared" si="168"/>
        <v>1</v>
      </c>
      <c r="P504" s="232">
        <f t="shared" si="169"/>
        <v>0</v>
      </c>
      <c r="Q504" s="232">
        <f>VLOOKUP(L504,'MASTER DATA'!$A$1:$E$192,5,0)</f>
        <v>36</v>
      </c>
      <c r="R504" s="234">
        <f>SUMIF('picking of the day'!$H$4:$H$358,WMS!H504&amp;WMS!L504,'picking of the day'!$E$4:$E$358)</f>
        <v>0</v>
      </c>
      <c r="U504" s="114">
        <f>IF(ISNA(VLOOKUP(H504,'data putaway'!$A$1:$E$530,3,0)),0,VLOOKUP(H504,'data putaway'!$A$1:$E$530,3,0))</f>
        <v>0</v>
      </c>
      <c r="V504" s="354">
        <f t="shared" si="170"/>
        <v>36</v>
      </c>
      <c r="W504" s="114">
        <f>IF(ISNA(VLOOKUP(H504,'data putaway'!$A$1:$E$530,2,0)),0,VLOOKUP(H504,'data putaway'!$A$1:$E$530,2,0))</f>
        <v>0</v>
      </c>
      <c r="X504" s="354" t="b">
        <f t="shared" si="171"/>
        <v>0</v>
      </c>
      <c r="Y504" s="354">
        <f>IF(ISNA(VLOOKUP(H504,'data putaway'!$A$1:$E$530,4,0)),0,VLOOKUP(H504,'data putaway'!$A$1:$E$530,4,0))</f>
        <v>0</v>
      </c>
      <c r="Z504" s="113">
        <f>IF(ISNA(VLOOKUP(H504,'data putaway'!$A$1:$E$530,5,0)),0,VLOOKUP(H504,'data putaway'!$A$1:$E$530,5,0))</f>
        <v>0</v>
      </c>
      <c r="AA504" s="354" t="b">
        <f t="shared" si="172"/>
        <v>0</v>
      </c>
      <c r="AB504" s="354" t="b">
        <f t="shared" si="173"/>
        <v>0</v>
      </c>
      <c r="AC504" s="356" t="str">
        <f t="shared" ca="1" si="174"/>
        <v>0 Month,  11 Days</v>
      </c>
      <c r="AD504" s="114" t="str">
        <f t="shared" ca="1" si="182"/>
        <v>3 Year, 11 Month, 14 Days</v>
      </c>
      <c r="AE504" s="114">
        <f t="shared" si="175"/>
        <v>36</v>
      </c>
      <c r="AF504" s="114">
        <f t="shared" si="176"/>
        <v>1</v>
      </c>
      <c r="AG504" s="354" t="str">
        <f t="shared" si="177"/>
        <v>CB31</v>
      </c>
      <c r="AH504" s="114">
        <f>IF(ISNA(VLOOKUP(L504,'MASTER DATA'!$A$1:$F$192,6,0)),0,VLOOKUP(L504,'MASTER DATA'!$A$1:$F$192,6,0))*AE504</f>
        <v>576</v>
      </c>
      <c r="AI504" s="354" t="str">
        <f>VLOOKUP($D504,'warehouse mapping'!$AN$7:$AO$17,2,0)</f>
        <v>Aktif</v>
      </c>
      <c r="AJ504" s="114">
        <f t="shared" si="178"/>
        <v>0</v>
      </c>
      <c r="AK504" s="354" t="str">
        <f t="shared" si="179"/>
        <v/>
      </c>
      <c r="AL504" s="354" t="s">
        <v>170</v>
      </c>
      <c r="AM504" s="354">
        <f t="shared" si="180"/>
        <v>1</v>
      </c>
      <c r="AN504" s="354" t="b">
        <f t="shared" si="181"/>
        <v>1</v>
      </c>
    </row>
    <row r="505" spans="1:40" s="354" customFormat="1">
      <c r="A505" s="354" t="str">
        <f t="shared" si="161"/>
        <v>CB32A01550047276</v>
      </c>
      <c r="B505" s="354">
        <f t="shared" si="162"/>
        <v>0</v>
      </c>
      <c r="C505" s="354">
        <f t="shared" si="163"/>
        <v>0</v>
      </c>
      <c r="D505" s="354" t="str">
        <f t="shared" si="164"/>
        <v>CB</v>
      </c>
      <c r="E505" s="354" t="str">
        <f t="shared" si="165"/>
        <v>32</v>
      </c>
      <c r="F505" s="354" t="str">
        <f t="shared" si="166"/>
        <v>A</v>
      </c>
      <c r="G505" s="355" t="str">
        <f t="shared" si="167"/>
        <v>01</v>
      </c>
      <c r="H505" s="232" t="s">
        <v>853</v>
      </c>
      <c r="I505" s="232" t="s">
        <v>3279</v>
      </c>
      <c r="J505" s="362">
        <v>46258</v>
      </c>
      <c r="K505" s="362">
        <v>47692</v>
      </c>
      <c r="L505" s="234">
        <v>550047276</v>
      </c>
      <c r="M505" s="232" t="str">
        <f>IF(ISNA(VLOOKUP(L505,'MASTER DATA'!$A$1:$B$192,2,0)),"",VLOOKUP(L505,'MASTER DATA'!$A$1:$B$192,2,0))</f>
        <v>Omala S4 GXV 320_1*1000L_A227</v>
      </c>
      <c r="N505" s="232">
        <v>1</v>
      </c>
      <c r="O505" s="232">
        <f t="shared" si="168"/>
        <v>1</v>
      </c>
      <c r="P505" s="232">
        <f t="shared" si="169"/>
        <v>0</v>
      </c>
      <c r="Q505" s="232">
        <f>VLOOKUP(L505,'MASTER DATA'!$A$1:$E$192,5,0)</f>
        <v>1</v>
      </c>
      <c r="R505" s="234">
        <f>SUMIF('picking of the day'!$H$4:$H$358,WMS!H505&amp;WMS!L505,'picking of the day'!$E$4:$E$358)</f>
        <v>0</v>
      </c>
      <c r="U505" s="114">
        <f>IF(ISNA(VLOOKUP(H505,'data putaway'!$A$1:$E$530,3,0)),0,VLOOKUP(H505,'data putaway'!$A$1:$E$530,3,0))</f>
        <v>0</v>
      </c>
      <c r="V505" s="354">
        <f t="shared" si="170"/>
        <v>1</v>
      </c>
      <c r="W505" s="114">
        <f>IF(ISNA(VLOOKUP(H505,'data putaway'!$A$1:$E$530,2,0)),0,VLOOKUP(H505,'data putaway'!$A$1:$E$530,2,0))</f>
        <v>0</v>
      </c>
      <c r="X505" s="354" t="b">
        <f t="shared" si="171"/>
        <v>0</v>
      </c>
      <c r="Y505" s="354">
        <f>IF(ISNA(VLOOKUP(H505,'data putaway'!$A$1:$E$530,4,0)),0,VLOOKUP(H505,'data putaway'!$A$1:$E$530,4,0))</f>
        <v>0</v>
      </c>
      <c r="Z505" s="113">
        <f>IF(ISNA(VLOOKUP(H505,'data putaway'!$A$1:$E$530,5,0)),0,VLOOKUP(H505,'data putaway'!$A$1:$E$530,5,0))</f>
        <v>0</v>
      </c>
      <c r="AA505" s="354" t="b">
        <f t="shared" si="172"/>
        <v>0</v>
      </c>
      <c r="AB505" s="354" t="b">
        <f t="shared" si="173"/>
        <v>0</v>
      </c>
      <c r="AC505" s="356" t="str">
        <f t="shared" ca="1" si="174"/>
        <v>0 Month,  25 Days</v>
      </c>
      <c r="AD505" s="114" t="str">
        <f t="shared" ca="1" si="182"/>
        <v>3 Year, 10 Month, 10 Days</v>
      </c>
      <c r="AE505" s="114">
        <f t="shared" si="175"/>
        <v>1</v>
      </c>
      <c r="AF505" s="114">
        <f t="shared" si="176"/>
        <v>1</v>
      </c>
      <c r="AG505" s="354" t="str">
        <f t="shared" si="177"/>
        <v>CB32</v>
      </c>
      <c r="AH505" s="114">
        <f>IF(ISNA(VLOOKUP(L505,'MASTER DATA'!$A$1:$F$192,6,0)),0,VLOOKUP(L505,'MASTER DATA'!$A$1:$F$192,6,0))*AE505</f>
        <v>1000</v>
      </c>
      <c r="AI505" s="354" t="str">
        <f>VLOOKUP($D505,'warehouse mapping'!$AN$7:$AO$17,2,0)</f>
        <v>Aktif</v>
      </c>
      <c r="AJ505" s="114">
        <f t="shared" si="178"/>
        <v>0</v>
      </c>
      <c r="AK505" s="354" t="str">
        <f t="shared" si="179"/>
        <v/>
      </c>
      <c r="AL505" s="354" t="s">
        <v>3025</v>
      </c>
      <c r="AM505" s="354">
        <f t="shared" si="180"/>
        <v>1</v>
      </c>
      <c r="AN505" s="354" t="b">
        <f t="shared" si="181"/>
        <v>1</v>
      </c>
    </row>
    <row r="506" spans="1:40" s="354" customFormat="1">
      <c r="A506" s="354" t="str">
        <f t="shared" si="161"/>
        <v>CB32A02550032917</v>
      </c>
      <c r="B506" s="354">
        <f t="shared" si="162"/>
        <v>0</v>
      </c>
      <c r="C506" s="354">
        <f t="shared" si="163"/>
        <v>0</v>
      </c>
      <c r="D506" s="354" t="str">
        <f t="shared" si="164"/>
        <v>CB</v>
      </c>
      <c r="E506" s="354" t="str">
        <f t="shared" si="165"/>
        <v>32</v>
      </c>
      <c r="F506" s="354" t="str">
        <f t="shared" si="166"/>
        <v>A</v>
      </c>
      <c r="G506" s="355" t="str">
        <f t="shared" si="167"/>
        <v>02</v>
      </c>
      <c r="H506" s="232" t="s">
        <v>854</v>
      </c>
      <c r="I506" s="232" t="s">
        <v>3068</v>
      </c>
      <c r="J506" s="233">
        <v>46162</v>
      </c>
      <c r="K506" s="233">
        <v>47595</v>
      </c>
      <c r="L506" s="234">
        <v>550032917</v>
      </c>
      <c r="M506" s="232" t="str">
        <f>IF(ISNA(VLOOKUP(L506,'MASTER DATA'!$A$1:$B$192,2,0)),"",VLOOKUP(L506,'MASTER DATA'!$A$1:$B$192,2,0))</f>
        <v>Turbo T 46_1*209L_A227</v>
      </c>
      <c r="N506" s="232">
        <v>2</v>
      </c>
      <c r="O506" s="232">
        <f t="shared" si="168"/>
        <v>0</v>
      </c>
      <c r="P506" s="232">
        <f t="shared" si="169"/>
        <v>2</v>
      </c>
      <c r="Q506" s="232">
        <f>VLOOKUP(L506,'MASTER DATA'!$A$1:$E$192,5,0)</f>
        <v>4</v>
      </c>
      <c r="R506" s="234">
        <f>SUMIF('picking of the day'!$H$4:$H$358,WMS!H506&amp;WMS!L506,'picking of the day'!$E$4:$E$358)</f>
        <v>0</v>
      </c>
      <c r="U506" s="114">
        <f>IF(ISNA(VLOOKUP(H506,'data putaway'!$A$1:$E$530,3,0)),0,VLOOKUP(H506,'data putaway'!$A$1:$E$530,3,0))</f>
        <v>0</v>
      </c>
      <c r="V506" s="354">
        <f t="shared" si="170"/>
        <v>2</v>
      </c>
      <c r="W506" s="114">
        <f>IF(ISNA(VLOOKUP(H506,'data putaway'!$A$1:$E$530,2,0)),0,VLOOKUP(H506,'data putaway'!$A$1:$E$530,2,0))</f>
        <v>0</v>
      </c>
      <c r="X506" s="354" t="b">
        <f t="shared" si="171"/>
        <v>0</v>
      </c>
      <c r="Y506" s="354">
        <f>IF(ISNA(VLOOKUP(H506,'data putaway'!$A$1:$E$530,4,0)),0,VLOOKUP(H506,'data putaway'!$A$1:$E$530,4,0))</f>
        <v>0</v>
      </c>
      <c r="Z506" s="113">
        <f>IF(ISNA(VLOOKUP(H506,'data putaway'!$A$1:$E$530,5,0)),0,VLOOKUP(H506,'data putaway'!$A$1:$E$530,5,0))</f>
        <v>0</v>
      </c>
      <c r="AA506" s="354" t="b">
        <f t="shared" si="172"/>
        <v>0</v>
      </c>
      <c r="AB506" s="354" t="b">
        <f t="shared" si="173"/>
        <v>0</v>
      </c>
      <c r="AC506" s="356" t="str">
        <f t="shared" ca="1" si="174"/>
        <v>3 Month,  29 Days</v>
      </c>
      <c r="AD506" s="114" t="str">
        <f t="shared" ca="1" si="182"/>
        <v>3 Year, 7 Month, 4 Days</v>
      </c>
      <c r="AE506" s="114">
        <f t="shared" si="175"/>
        <v>2</v>
      </c>
      <c r="AF506" s="114">
        <f t="shared" si="176"/>
        <v>1</v>
      </c>
      <c r="AG506" s="354" t="str">
        <f t="shared" si="177"/>
        <v>CB32</v>
      </c>
      <c r="AH506" s="114">
        <f>IF(ISNA(VLOOKUP(L506,'MASTER DATA'!$A$1:$F$192,6,0)),0,VLOOKUP(L506,'MASTER DATA'!$A$1:$F$192,6,0))*AE506</f>
        <v>418</v>
      </c>
      <c r="AI506" s="354" t="str">
        <f>VLOOKUP($D506,'warehouse mapping'!$AN$7:$AO$17,2,0)</f>
        <v>Aktif</v>
      </c>
      <c r="AJ506" s="114">
        <f t="shared" si="178"/>
        <v>0</v>
      </c>
      <c r="AK506" s="354" t="str">
        <f t="shared" si="179"/>
        <v/>
      </c>
      <c r="AL506" s="354" t="s">
        <v>3206</v>
      </c>
      <c r="AM506" s="354">
        <f t="shared" si="180"/>
        <v>1</v>
      </c>
      <c r="AN506" s="354" t="b">
        <f t="shared" si="181"/>
        <v>1</v>
      </c>
    </row>
    <row r="507" spans="1:40" s="354" customFormat="1">
      <c r="A507" s="354" t="str">
        <f t="shared" si="161"/>
        <v>CB32B01550054879</v>
      </c>
      <c r="B507" s="354">
        <f t="shared" si="162"/>
        <v>0</v>
      </c>
      <c r="C507" s="354">
        <f t="shared" si="163"/>
        <v>0</v>
      </c>
      <c r="D507" s="354" t="str">
        <f t="shared" si="164"/>
        <v>CB</v>
      </c>
      <c r="E507" s="354" t="str">
        <f t="shared" si="165"/>
        <v>32</v>
      </c>
      <c r="F507" s="354" t="str">
        <f t="shared" si="166"/>
        <v>B</v>
      </c>
      <c r="G507" s="355" t="str">
        <f t="shared" si="167"/>
        <v>01</v>
      </c>
      <c r="H507" s="232" t="s">
        <v>855</v>
      </c>
      <c r="I507" s="232" t="s">
        <v>3228</v>
      </c>
      <c r="J507" s="233">
        <v>46245</v>
      </c>
      <c r="K507" s="233">
        <v>47691</v>
      </c>
      <c r="L507" s="234">
        <v>550054879</v>
      </c>
      <c r="M507" s="232" t="str">
        <f>IF(ISNA(VLOOKUP(L507,'MASTER DATA'!$A$1:$B$192,2,0)),"",VLOOKUP(L507,'MASTER DATA'!$A$1:$B$192,2,0))</f>
        <v>SukuCTBerlian 15W-40_1*200L_A04W</v>
      </c>
      <c r="N507" s="232">
        <v>4</v>
      </c>
      <c r="O507" s="232">
        <f t="shared" si="168"/>
        <v>1</v>
      </c>
      <c r="P507" s="232">
        <f t="shared" si="169"/>
        <v>0</v>
      </c>
      <c r="Q507" s="232">
        <f>VLOOKUP(L507,'MASTER DATA'!$A$1:$E$192,5,0)</f>
        <v>4</v>
      </c>
      <c r="R507" s="234">
        <f>SUMIF('picking of the day'!$H$4:$H$358,WMS!H507&amp;WMS!L507,'picking of the day'!$E$4:$E$358)</f>
        <v>0</v>
      </c>
      <c r="U507" s="114">
        <f>IF(ISNA(VLOOKUP(H507,'data putaway'!$A$1:$E$530,3,0)),0,VLOOKUP(H507,'data putaway'!$A$1:$E$530,3,0))</f>
        <v>0</v>
      </c>
      <c r="V507" s="354">
        <f t="shared" si="170"/>
        <v>4</v>
      </c>
      <c r="W507" s="114">
        <f>IF(ISNA(VLOOKUP(H507,'data putaway'!$A$1:$E$530,2,0)),0,VLOOKUP(H507,'data putaway'!$A$1:$E$530,2,0))</f>
        <v>0</v>
      </c>
      <c r="X507" s="354" t="b">
        <f t="shared" si="171"/>
        <v>0</v>
      </c>
      <c r="Y507" s="354">
        <f>IF(ISNA(VLOOKUP(H507,'data putaway'!$A$1:$E$530,4,0)),0,VLOOKUP(H507,'data putaway'!$A$1:$E$530,4,0))</f>
        <v>0</v>
      </c>
      <c r="Z507" s="113">
        <f>IF(ISNA(VLOOKUP(H507,'data putaway'!$A$1:$E$530,5,0)),0,VLOOKUP(H507,'data putaway'!$A$1:$E$530,5,0))</f>
        <v>0</v>
      </c>
      <c r="AA507" s="354" t="b">
        <f t="shared" si="172"/>
        <v>0</v>
      </c>
      <c r="AB507" s="354" t="b">
        <f t="shared" si="173"/>
        <v>0</v>
      </c>
      <c r="AC507" s="356" t="str">
        <f t="shared" ca="1" si="174"/>
        <v>1 Month,  7 Days</v>
      </c>
      <c r="AD507" s="114" t="str">
        <f t="shared" ca="1" si="182"/>
        <v>3 Year, 10 Month, 9 Days</v>
      </c>
      <c r="AE507" s="114">
        <f t="shared" si="175"/>
        <v>4</v>
      </c>
      <c r="AF507" s="114">
        <f t="shared" si="176"/>
        <v>1</v>
      </c>
      <c r="AG507" s="354" t="str">
        <f t="shared" si="177"/>
        <v>CB32</v>
      </c>
      <c r="AH507" s="114">
        <f>IF(ISNA(VLOOKUP(L507,'MASTER DATA'!$A$1:$F$192,6,0)),0,VLOOKUP(L507,'MASTER DATA'!$A$1:$F$192,6,0))*AE507</f>
        <v>800</v>
      </c>
      <c r="AI507" s="354" t="str">
        <f>VLOOKUP($D507,'warehouse mapping'!$AN$7:$AO$17,2,0)</f>
        <v>Aktif</v>
      </c>
      <c r="AJ507" s="114">
        <f t="shared" si="178"/>
        <v>0</v>
      </c>
      <c r="AK507" s="354" t="str">
        <f t="shared" si="179"/>
        <v/>
      </c>
      <c r="AL507" s="354" t="s">
        <v>3206</v>
      </c>
      <c r="AM507" s="354">
        <f t="shared" si="180"/>
        <v>1</v>
      </c>
      <c r="AN507" s="354" t="b">
        <f t="shared" si="181"/>
        <v>1</v>
      </c>
    </row>
    <row r="508" spans="1:40" s="354" customFormat="1">
      <c r="A508" s="354" t="str">
        <f t="shared" si="161"/>
        <v>CB32B02550054879</v>
      </c>
      <c r="B508" s="354">
        <f t="shared" si="162"/>
        <v>0</v>
      </c>
      <c r="C508" s="354">
        <f t="shared" si="163"/>
        <v>0</v>
      </c>
      <c r="D508" s="354" t="str">
        <f t="shared" si="164"/>
        <v>CB</v>
      </c>
      <c r="E508" s="354" t="str">
        <f t="shared" si="165"/>
        <v>32</v>
      </c>
      <c r="F508" s="354" t="str">
        <f t="shared" si="166"/>
        <v>B</v>
      </c>
      <c r="G508" s="355" t="str">
        <f t="shared" si="167"/>
        <v>02</v>
      </c>
      <c r="H508" s="232" t="s">
        <v>856</v>
      </c>
      <c r="I508" s="232" t="s">
        <v>3228</v>
      </c>
      <c r="J508" s="233">
        <v>46245</v>
      </c>
      <c r="K508" s="233">
        <v>47691</v>
      </c>
      <c r="L508" s="234">
        <v>550054879</v>
      </c>
      <c r="M508" s="232" t="str">
        <f>IF(ISNA(VLOOKUP(L508,'MASTER DATA'!$A$1:$B$192,2,0)),"",VLOOKUP(L508,'MASTER DATA'!$A$1:$B$192,2,0))</f>
        <v>SukuCTBerlian 15W-40_1*200L_A04W</v>
      </c>
      <c r="N508" s="232">
        <v>4</v>
      </c>
      <c r="O508" s="232">
        <f t="shared" si="168"/>
        <v>1</v>
      </c>
      <c r="P508" s="232">
        <f t="shared" si="169"/>
        <v>0</v>
      </c>
      <c r="Q508" s="232">
        <f>VLOOKUP(L508,'MASTER DATA'!$A$1:$E$192,5,0)</f>
        <v>4</v>
      </c>
      <c r="R508" s="234">
        <f>SUMIF('picking of the day'!$H$4:$H$358,WMS!H508&amp;WMS!L508,'picking of the day'!$E$4:$E$358)</f>
        <v>0</v>
      </c>
      <c r="U508" s="114">
        <f>IF(ISNA(VLOOKUP(H508,'data putaway'!$A$1:$E$530,3,0)),0,VLOOKUP(H508,'data putaway'!$A$1:$E$530,3,0))</f>
        <v>0</v>
      </c>
      <c r="V508" s="354">
        <f t="shared" si="170"/>
        <v>4</v>
      </c>
      <c r="W508" s="114">
        <f>IF(ISNA(VLOOKUP(H508,'data putaway'!$A$1:$E$530,2,0)),0,VLOOKUP(H508,'data putaway'!$A$1:$E$530,2,0))</f>
        <v>0</v>
      </c>
      <c r="X508" s="354" t="b">
        <f t="shared" si="171"/>
        <v>0</v>
      </c>
      <c r="Y508" s="354">
        <f>IF(ISNA(VLOOKUP(H508,'data putaway'!$A$1:$E$530,4,0)),0,VLOOKUP(H508,'data putaway'!$A$1:$E$530,4,0))</f>
        <v>0</v>
      </c>
      <c r="Z508" s="113">
        <f>IF(ISNA(VLOOKUP(H508,'data putaway'!$A$1:$E$530,5,0)),0,VLOOKUP(H508,'data putaway'!$A$1:$E$530,5,0))</f>
        <v>0</v>
      </c>
      <c r="AA508" s="354" t="b">
        <f t="shared" si="172"/>
        <v>0</v>
      </c>
      <c r="AB508" s="354" t="b">
        <f t="shared" si="173"/>
        <v>0</v>
      </c>
      <c r="AC508" s="356" t="str">
        <f t="shared" ca="1" si="174"/>
        <v>1 Month,  7 Days</v>
      </c>
      <c r="AD508" s="114" t="str">
        <f t="shared" ca="1" si="182"/>
        <v>3 Year, 10 Month, 9 Days</v>
      </c>
      <c r="AE508" s="114">
        <f t="shared" si="175"/>
        <v>4</v>
      </c>
      <c r="AF508" s="114">
        <f t="shared" si="176"/>
        <v>1</v>
      </c>
      <c r="AG508" s="354" t="str">
        <f t="shared" si="177"/>
        <v>CB32</v>
      </c>
      <c r="AH508" s="114">
        <f>IF(ISNA(VLOOKUP(L508,'MASTER DATA'!$A$1:$F$192,6,0)),0,VLOOKUP(L508,'MASTER DATA'!$A$1:$F$192,6,0))*AE508</f>
        <v>800</v>
      </c>
      <c r="AI508" s="354" t="str">
        <f>VLOOKUP($D508,'warehouse mapping'!$AN$7:$AO$17,2,0)</f>
        <v>Aktif</v>
      </c>
      <c r="AJ508" s="114">
        <f t="shared" si="178"/>
        <v>0</v>
      </c>
      <c r="AK508" s="354" t="str">
        <f t="shared" si="179"/>
        <v/>
      </c>
      <c r="AL508" s="354" t="s">
        <v>170</v>
      </c>
      <c r="AM508" s="354">
        <f t="shared" si="180"/>
        <v>1</v>
      </c>
      <c r="AN508" s="354" t="b">
        <f t="shared" si="181"/>
        <v>1</v>
      </c>
    </row>
    <row r="509" spans="1:40" s="354" customFormat="1">
      <c r="A509" s="354" t="str">
        <f t="shared" si="161"/>
        <v>CB32C01550045080</v>
      </c>
      <c r="B509" s="354">
        <f t="shared" si="162"/>
        <v>0</v>
      </c>
      <c r="C509" s="354">
        <f t="shared" si="163"/>
        <v>0</v>
      </c>
      <c r="D509" s="354" t="str">
        <f t="shared" si="164"/>
        <v>CB</v>
      </c>
      <c r="E509" s="354" t="str">
        <f t="shared" si="165"/>
        <v>32</v>
      </c>
      <c r="F509" s="354" t="str">
        <f t="shared" si="166"/>
        <v>C</v>
      </c>
      <c r="G509" s="355" t="str">
        <f t="shared" si="167"/>
        <v>01</v>
      </c>
      <c r="H509" s="232" t="s">
        <v>857</v>
      </c>
      <c r="I509" s="232">
        <v>12676449</v>
      </c>
      <c r="J509" s="233">
        <v>46217</v>
      </c>
      <c r="K509" s="233">
        <v>47666</v>
      </c>
      <c r="L509" s="234">
        <v>550045080</v>
      </c>
      <c r="M509" s="232" t="str">
        <f>IF(ISNA(VLOOKUP(L509,'MASTER DATA'!$A$1:$B$192,2,0)),"",VLOOKUP(L509,'MASTER DATA'!$A$1:$B$192,2,0))</f>
        <v>Tellus S2 MX 68_1*209L_A227</v>
      </c>
      <c r="N509" s="232">
        <v>4</v>
      </c>
      <c r="O509" s="232">
        <f t="shared" si="168"/>
        <v>1</v>
      </c>
      <c r="P509" s="232">
        <f t="shared" si="169"/>
        <v>0</v>
      </c>
      <c r="Q509" s="232">
        <f>VLOOKUP(L509,'MASTER DATA'!$A$1:$E$192,5,0)</f>
        <v>4</v>
      </c>
      <c r="R509" s="234">
        <f>SUMIF('picking of the day'!$H$4:$H$358,WMS!H509&amp;WMS!L509,'picking of the day'!$E$4:$E$358)</f>
        <v>0</v>
      </c>
      <c r="U509" s="114">
        <f>IF(ISNA(VLOOKUP(H509,'data putaway'!$A$1:$E$530,3,0)),0,VLOOKUP(H509,'data putaway'!$A$1:$E$530,3,0))</f>
        <v>0</v>
      </c>
      <c r="V509" s="354">
        <f t="shared" si="170"/>
        <v>4</v>
      </c>
      <c r="W509" s="114">
        <f>IF(ISNA(VLOOKUP(H509,'data putaway'!$A$1:$E$530,2,0)),0,VLOOKUP(H509,'data putaway'!$A$1:$E$530,2,0))</f>
        <v>0</v>
      </c>
      <c r="X509" s="354" t="b">
        <f t="shared" si="171"/>
        <v>0</v>
      </c>
      <c r="Y509" s="354">
        <f>IF(ISNA(VLOOKUP(H509,'data putaway'!$A$1:$E$530,4,0)),0,VLOOKUP(H509,'data putaway'!$A$1:$E$530,4,0))</f>
        <v>0</v>
      </c>
      <c r="Z509" s="113">
        <f>IF(ISNA(VLOOKUP(H509,'data putaway'!$A$1:$E$530,5,0)),0,VLOOKUP(H509,'data putaway'!$A$1:$E$530,5,0))</f>
        <v>0</v>
      </c>
      <c r="AA509" s="354" t="b">
        <f t="shared" si="172"/>
        <v>0</v>
      </c>
      <c r="AB509" s="354" t="b">
        <f t="shared" si="173"/>
        <v>0</v>
      </c>
      <c r="AC509" s="356" t="str">
        <f t="shared" ca="1" si="174"/>
        <v>2 Month,  4 Days</v>
      </c>
      <c r="AD509" s="114" t="str">
        <f t="shared" ca="1" si="182"/>
        <v>3 Year, 9 Month, 14 Days</v>
      </c>
      <c r="AE509" s="114">
        <f t="shared" si="175"/>
        <v>4</v>
      </c>
      <c r="AF509" s="114">
        <f t="shared" si="176"/>
        <v>1</v>
      </c>
      <c r="AG509" s="354" t="str">
        <f t="shared" si="177"/>
        <v>CB32</v>
      </c>
      <c r="AH509" s="114">
        <f>IF(ISNA(VLOOKUP(L509,'MASTER DATA'!$A$1:$F$192,6,0)),0,VLOOKUP(L509,'MASTER DATA'!$A$1:$F$192,6,0))*AE509</f>
        <v>836</v>
      </c>
      <c r="AI509" s="354" t="str">
        <f>VLOOKUP($D509,'warehouse mapping'!$AN$7:$AO$17,2,0)</f>
        <v>Aktif</v>
      </c>
      <c r="AJ509" s="114">
        <f t="shared" si="178"/>
        <v>0</v>
      </c>
      <c r="AK509" s="354" t="str">
        <f t="shared" si="179"/>
        <v/>
      </c>
      <c r="AL509" s="354" t="s">
        <v>3206</v>
      </c>
      <c r="AM509" s="354">
        <f t="shared" si="180"/>
        <v>1</v>
      </c>
      <c r="AN509" s="354" t="b">
        <f t="shared" si="181"/>
        <v>1</v>
      </c>
    </row>
    <row r="510" spans="1:40" s="354" customFormat="1">
      <c r="A510" s="354" t="str">
        <f t="shared" si="161"/>
        <v>CB32C02550044580</v>
      </c>
      <c r="B510" s="354">
        <f t="shared" si="162"/>
        <v>0</v>
      </c>
      <c r="C510" s="354">
        <f t="shared" si="163"/>
        <v>0</v>
      </c>
      <c r="D510" s="354" t="str">
        <f t="shared" si="164"/>
        <v>CB</v>
      </c>
      <c r="E510" s="354" t="str">
        <f t="shared" si="165"/>
        <v>32</v>
      </c>
      <c r="F510" s="354" t="str">
        <f t="shared" si="166"/>
        <v>C</v>
      </c>
      <c r="G510" s="355" t="str">
        <f t="shared" si="167"/>
        <v>02</v>
      </c>
      <c r="H510" s="232" t="s">
        <v>858</v>
      </c>
      <c r="I510" s="232">
        <v>12657727</v>
      </c>
      <c r="J510" s="233">
        <v>46164</v>
      </c>
      <c r="K510" s="233">
        <v>47619</v>
      </c>
      <c r="L510" s="234">
        <v>550044580</v>
      </c>
      <c r="M510" s="232" t="str">
        <f>IF(ISNA(VLOOKUP(L510,'MASTER DATA'!$A$1:$B$192,2,0)),"",VLOOKUP(L510,'MASTER DATA'!$A$1:$B$192,2,0))</f>
        <v>RimR3MV15W40CI4_1*209L_A227</v>
      </c>
      <c r="N510" s="232">
        <v>4</v>
      </c>
      <c r="O510" s="232">
        <f t="shared" si="168"/>
        <v>1</v>
      </c>
      <c r="P510" s="232">
        <f t="shared" si="169"/>
        <v>0</v>
      </c>
      <c r="Q510" s="232">
        <f>VLOOKUP(L510,'MASTER DATA'!$A$1:$E$192,5,0)</f>
        <v>4</v>
      </c>
      <c r="R510" s="234">
        <f>SUMIF('picking of the day'!$H$4:$H$358,WMS!H510&amp;WMS!L510,'picking of the day'!$E$4:$E$358)</f>
        <v>0</v>
      </c>
      <c r="U510" s="114">
        <f>IF(ISNA(VLOOKUP(H510,'data putaway'!$A$1:$E$530,3,0)),0,VLOOKUP(H510,'data putaway'!$A$1:$E$530,3,0))</f>
        <v>0</v>
      </c>
      <c r="V510" s="354">
        <f t="shared" si="170"/>
        <v>4</v>
      </c>
      <c r="W510" s="114">
        <f>IF(ISNA(VLOOKUP(H510,'data putaway'!$A$1:$E$530,2,0)),0,VLOOKUP(H510,'data putaway'!$A$1:$E$530,2,0))</f>
        <v>0</v>
      </c>
      <c r="X510" s="354" t="b">
        <f t="shared" si="171"/>
        <v>0</v>
      </c>
      <c r="Y510" s="354">
        <f>IF(ISNA(VLOOKUP(H510,'data putaway'!$A$1:$E$530,4,0)),0,VLOOKUP(H510,'data putaway'!$A$1:$E$530,4,0))</f>
        <v>0</v>
      </c>
      <c r="Z510" s="113">
        <f>IF(ISNA(VLOOKUP(H510,'data putaway'!$A$1:$E$530,5,0)),0,VLOOKUP(H510,'data putaway'!$A$1:$E$530,5,0))</f>
        <v>0</v>
      </c>
      <c r="AA510" s="354" t="b">
        <f t="shared" si="172"/>
        <v>0</v>
      </c>
      <c r="AB510" s="354" t="b">
        <f t="shared" si="173"/>
        <v>0</v>
      </c>
      <c r="AC510" s="356" t="str">
        <f t="shared" ca="1" si="174"/>
        <v>3 Month,  27 Days</v>
      </c>
      <c r="AD510" s="114" t="str">
        <f t="shared" ca="1" si="182"/>
        <v>3 Year, 7 Month, 28 Days</v>
      </c>
      <c r="AE510" s="114">
        <f t="shared" si="175"/>
        <v>4</v>
      </c>
      <c r="AF510" s="114">
        <f t="shared" si="176"/>
        <v>1</v>
      </c>
      <c r="AG510" s="354" t="str">
        <f t="shared" si="177"/>
        <v>CB32</v>
      </c>
      <c r="AH510" s="114">
        <f>IF(ISNA(VLOOKUP(L510,'MASTER DATA'!$A$1:$F$192,6,0)),0,VLOOKUP(L510,'MASTER DATA'!$A$1:$F$192,6,0))*AE510</f>
        <v>836</v>
      </c>
      <c r="AI510" s="354" t="str">
        <f>VLOOKUP($D510,'warehouse mapping'!$AN$7:$AO$17,2,0)</f>
        <v>Aktif</v>
      </c>
      <c r="AJ510" s="114">
        <f t="shared" si="178"/>
        <v>0</v>
      </c>
      <c r="AK510" s="354" t="str">
        <f t="shared" si="179"/>
        <v/>
      </c>
      <c r="AL510" s="354" t="s">
        <v>3206</v>
      </c>
      <c r="AM510" s="354">
        <f t="shared" si="180"/>
        <v>1</v>
      </c>
      <c r="AN510" s="354" t="b">
        <f t="shared" si="181"/>
        <v>1</v>
      </c>
    </row>
    <row r="511" spans="1:40" s="354" customFormat="1">
      <c r="A511" s="354" t="str">
        <f t="shared" si="161"/>
        <v>CB32D01550071397</v>
      </c>
      <c r="B511" s="354">
        <f t="shared" si="162"/>
        <v>0</v>
      </c>
      <c r="C511" s="354">
        <f t="shared" si="163"/>
        <v>0</v>
      </c>
      <c r="D511" s="354" t="str">
        <f t="shared" si="164"/>
        <v>CB</v>
      </c>
      <c r="E511" s="354" t="str">
        <f t="shared" si="165"/>
        <v>32</v>
      </c>
      <c r="F511" s="354" t="str">
        <f t="shared" si="166"/>
        <v>D</v>
      </c>
      <c r="G511" s="355" t="str">
        <f t="shared" si="167"/>
        <v>01</v>
      </c>
      <c r="H511" s="232" t="s">
        <v>859</v>
      </c>
      <c r="I511" s="232" t="s">
        <v>3514</v>
      </c>
      <c r="J511" s="233">
        <v>46272</v>
      </c>
      <c r="K511" s="233">
        <v>47727</v>
      </c>
      <c r="L511" s="234">
        <v>550071397</v>
      </c>
      <c r="M511" s="232" t="str">
        <f>IF(ISNA(VLOOKUP(L511,'MASTER DATA'!$A$1:$B$192,2,0)),"",VLOOKUP(L511,'MASTER DATA'!$A$1:$B$192,2,0))</f>
        <v>HelixHX515W40SNCF_4*4L_A04W</v>
      </c>
      <c r="N511" s="232">
        <v>36</v>
      </c>
      <c r="O511" s="232">
        <f t="shared" si="168"/>
        <v>1</v>
      </c>
      <c r="P511" s="232">
        <f t="shared" si="169"/>
        <v>0</v>
      </c>
      <c r="Q511" s="232">
        <f>VLOOKUP(L511,'MASTER DATA'!$A$1:$E$192,5,0)</f>
        <v>36</v>
      </c>
      <c r="R511" s="234">
        <f>SUMIF('picking of the day'!$H$4:$H$358,WMS!H511&amp;WMS!L511,'picking of the day'!$E$4:$E$358)</f>
        <v>0</v>
      </c>
      <c r="U511" s="114">
        <f>IF(ISNA(VLOOKUP(H511,'data putaway'!$A$1:$E$530,3,0)),0,VLOOKUP(H511,'data putaway'!$A$1:$E$530,3,0))</f>
        <v>0</v>
      </c>
      <c r="V511" s="354">
        <f t="shared" si="170"/>
        <v>36</v>
      </c>
      <c r="W511" s="114">
        <f>IF(ISNA(VLOOKUP(H511,'data putaway'!$A$1:$E$530,2,0)),0,VLOOKUP(H511,'data putaway'!$A$1:$E$530,2,0))</f>
        <v>0</v>
      </c>
      <c r="X511" s="354" t="b">
        <f t="shared" si="171"/>
        <v>0</v>
      </c>
      <c r="Y511" s="354">
        <f>IF(ISNA(VLOOKUP(H511,'data putaway'!$A$1:$E$530,4,0)),0,VLOOKUP(H511,'data putaway'!$A$1:$E$530,4,0))</f>
        <v>0</v>
      </c>
      <c r="Z511" s="113">
        <f>IF(ISNA(VLOOKUP(H511,'data putaway'!$A$1:$E$530,5,0)),0,VLOOKUP(H511,'data putaway'!$A$1:$E$530,5,0))</f>
        <v>0</v>
      </c>
      <c r="AA511" s="354" t="b">
        <f t="shared" si="172"/>
        <v>0</v>
      </c>
      <c r="AB511" s="354" t="b">
        <f t="shared" si="173"/>
        <v>0</v>
      </c>
      <c r="AC511" s="356" t="str">
        <f t="shared" ca="1" si="174"/>
        <v>0 Month,  11 Days</v>
      </c>
      <c r="AD511" s="114" t="str">
        <f t="shared" ca="1" si="182"/>
        <v>3 Year, 11 Month, 14 Days</v>
      </c>
      <c r="AE511" s="114">
        <f t="shared" si="175"/>
        <v>36</v>
      </c>
      <c r="AF511" s="114">
        <f t="shared" si="176"/>
        <v>1</v>
      </c>
      <c r="AG511" s="354" t="str">
        <f t="shared" si="177"/>
        <v>CB32</v>
      </c>
      <c r="AH511" s="114">
        <f>IF(ISNA(VLOOKUP(L511,'MASTER DATA'!$A$1:$F$192,6,0)),0,VLOOKUP(L511,'MASTER DATA'!$A$1:$F$192,6,0))*AE511</f>
        <v>576</v>
      </c>
      <c r="AI511" s="354" t="str">
        <f>VLOOKUP($D511,'warehouse mapping'!$AN$7:$AO$17,2,0)</f>
        <v>Aktif</v>
      </c>
      <c r="AJ511" s="114">
        <f t="shared" si="178"/>
        <v>0</v>
      </c>
      <c r="AK511" s="354" t="str">
        <f t="shared" si="179"/>
        <v/>
      </c>
      <c r="AL511" s="354" t="s">
        <v>170</v>
      </c>
      <c r="AM511" s="354">
        <f t="shared" si="180"/>
        <v>1</v>
      </c>
      <c r="AN511" s="354" t="b">
        <f t="shared" si="181"/>
        <v>1</v>
      </c>
    </row>
    <row r="512" spans="1:40" s="354" customFormat="1">
      <c r="A512" s="354" t="str">
        <f t="shared" si="161"/>
        <v>CB32D02550071397</v>
      </c>
      <c r="B512" s="354">
        <f t="shared" si="162"/>
        <v>0</v>
      </c>
      <c r="C512" s="354">
        <f t="shared" si="163"/>
        <v>0</v>
      </c>
      <c r="D512" s="354" t="str">
        <f t="shared" si="164"/>
        <v>CB</v>
      </c>
      <c r="E512" s="354" t="str">
        <f t="shared" si="165"/>
        <v>32</v>
      </c>
      <c r="F512" s="354" t="str">
        <f t="shared" si="166"/>
        <v>D</v>
      </c>
      <c r="G512" s="355" t="str">
        <f t="shared" si="167"/>
        <v>02</v>
      </c>
      <c r="H512" s="232" t="s">
        <v>860</v>
      </c>
      <c r="I512" s="232" t="s">
        <v>3514</v>
      </c>
      <c r="J512" s="233">
        <v>46272</v>
      </c>
      <c r="K512" s="233">
        <v>47727</v>
      </c>
      <c r="L512" s="234">
        <v>550071397</v>
      </c>
      <c r="M512" s="232" t="str">
        <f>IF(ISNA(VLOOKUP(L512,'MASTER DATA'!$A$1:$B$192,2,0)),"",VLOOKUP(L512,'MASTER DATA'!$A$1:$B$192,2,0))</f>
        <v>HelixHX515W40SNCF_4*4L_A04W</v>
      </c>
      <c r="N512" s="232">
        <v>36</v>
      </c>
      <c r="O512" s="232">
        <f t="shared" si="168"/>
        <v>1</v>
      </c>
      <c r="P512" s="232">
        <f t="shared" si="169"/>
        <v>0</v>
      </c>
      <c r="Q512" s="232">
        <f>VLOOKUP(L512,'MASTER DATA'!$A$1:$E$192,5,0)</f>
        <v>36</v>
      </c>
      <c r="R512" s="234">
        <f>SUMIF('picking of the day'!$H$4:$H$358,WMS!H512&amp;WMS!L512,'picking of the day'!$E$4:$E$358)</f>
        <v>0</v>
      </c>
      <c r="U512" s="114">
        <f>IF(ISNA(VLOOKUP(H512,'data putaway'!$A$1:$E$530,3,0)),0,VLOOKUP(H512,'data putaway'!$A$1:$E$530,3,0))</f>
        <v>0</v>
      </c>
      <c r="V512" s="354">
        <f t="shared" si="170"/>
        <v>36</v>
      </c>
      <c r="W512" s="114">
        <f>IF(ISNA(VLOOKUP(H512,'data putaway'!$A$1:$E$530,2,0)),0,VLOOKUP(H512,'data putaway'!$A$1:$E$530,2,0))</f>
        <v>0</v>
      </c>
      <c r="X512" s="354" t="b">
        <f t="shared" si="171"/>
        <v>0</v>
      </c>
      <c r="Y512" s="354">
        <f>IF(ISNA(VLOOKUP(H512,'data putaway'!$A$1:$E$530,4,0)),0,VLOOKUP(H512,'data putaway'!$A$1:$E$530,4,0))</f>
        <v>0</v>
      </c>
      <c r="Z512" s="113">
        <f>IF(ISNA(VLOOKUP(H512,'data putaway'!$A$1:$E$530,5,0)),0,VLOOKUP(H512,'data putaway'!$A$1:$E$530,5,0))</f>
        <v>0</v>
      </c>
      <c r="AA512" s="354" t="b">
        <f t="shared" si="172"/>
        <v>0</v>
      </c>
      <c r="AB512" s="354" t="b">
        <f t="shared" si="173"/>
        <v>0</v>
      </c>
      <c r="AC512" s="356" t="str">
        <f t="shared" ca="1" si="174"/>
        <v>0 Month,  11 Days</v>
      </c>
      <c r="AD512" s="114" t="str">
        <f t="shared" ca="1" si="182"/>
        <v>3 Year, 11 Month, 14 Days</v>
      </c>
      <c r="AE512" s="114">
        <f t="shared" si="175"/>
        <v>36</v>
      </c>
      <c r="AF512" s="114">
        <f t="shared" si="176"/>
        <v>1</v>
      </c>
      <c r="AG512" s="354" t="str">
        <f t="shared" si="177"/>
        <v>CB32</v>
      </c>
      <c r="AH512" s="114">
        <f>IF(ISNA(VLOOKUP(L512,'MASTER DATA'!$A$1:$F$192,6,0)),0,VLOOKUP(L512,'MASTER DATA'!$A$1:$F$192,6,0))*AE512</f>
        <v>576</v>
      </c>
      <c r="AI512" s="354" t="str">
        <f>VLOOKUP($D512,'warehouse mapping'!$AN$7:$AO$17,2,0)</f>
        <v>Aktif</v>
      </c>
      <c r="AJ512" s="114">
        <f t="shared" si="178"/>
        <v>0</v>
      </c>
      <c r="AK512" s="354" t="str">
        <f t="shared" si="179"/>
        <v/>
      </c>
      <c r="AL512" s="354" t="s">
        <v>170</v>
      </c>
      <c r="AM512" s="354">
        <f t="shared" si="180"/>
        <v>1</v>
      </c>
      <c r="AN512" s="354" t="b">
        <f t="shared" si="181"/>
        <v>1</v>
      </c>
    </row>
    <row r="513" spans="1:40" s="354" customFormat="1">
      <c r="A513" s="354" t="str">
        <f t="shared" si="161"/>
        <v>CB32E01550071397</v>
      </c>
      <c r="B513" s="354">
        <f t="shared" si="162"/>
        <v>0</v>
      </c>
      <c r="C513" s="354">
        <f t="shared" si="163"/>
        <v>0</v>
      </c>
      <c r="D513" s="354" t="str">
        <f t="shared" si="164"/>
        <v>CB</v>
      </c>
      <c r="E513" s="354" t="str">
        <f t="shared" si="165"/>
        <v>32</v>
      </c>
      <c r="F513" s="354" t="str">
        <f t="shared" si="166"/>
        <v>E</v>
      </c>
      <c r="G513" s="355" t="str">
        <f t="shared" si="167"/>
        <v>01</v>
      </c>
      <c r="H513" s="232" t="s">
        <v>861</v>
      </c>
      <c r="I513" s="232" t="s">
        <v>3514</v>
      </c>
      <c r="J513" s="233">
        <v>46272</v>
      </c>
      <c r="K513" s="233">
        <v>47727</v>
      </c>
      <c r="L513" s="234">
        <v>550071397</v>
      </c>
      <c r="M513" s="232" t="str">
        <f>IF(ISNA(VLOOKUP(L513,'MASTER DATA'!$A$1:$B$192,2,0)),"",VLOOKUP(L513,'MASTER DATA'!$A$1:$B$192,2,0))</f>
        <v>HelixHX515W40SNCF_4*4L_A04W</v>
      </c>
      <c r="N513" s="232">
        <v>36</v>
      </c>
      <c r="O513" s="232">
        <f t="shared" si="168"/>
        <v>1</v>
      </c>
      <c r="P513" s="232">
        <f t="shared" si="169"/>
        <v>0</v>
      </c>
      <c r="Q513" s="232">
        <f>VLOOKUP(L513,'MASTER DATA'!$A$1:$E$192,5,0)</f>
        <v>36</v>
      </c>
      <c r="R513" s="234">
        <f>SUMIF('picking of the day'!$H$4:$H$358,WMS!H513&amp;WMS!L513,'picking of the day'!$E$4:$E$358)</f>
        <v>0</v>
      </c>
      <c r="U513" s="114">
        <f>IF(ISNA(VLOOKUP(H513,'data putaway'!$A$1:$E$530,3,0)),0,VLOOKUP(H513,'data putaway'!$A$1:$E$530,3,0))</f>
        <v>0</v>
      </c>
      <c r="V513" s="354">
        <f t="shared" si="170"/>
        <v>36</v>
      </c>
      <c r="W513" s="114">
        <f>IF(ISNA(VLOOKUP(H513,'data putaway'!$A$1:$E$530,2,0)),0,VLOOKUP(H513,'data putaway'!$A$1:$E$530,2,0))</f>
        <v>0</v>
      </c>
      <c r="X513" s="354" t="b">
        <f t="shared" si="171"/>
        <v>0</v>
      </c>
      <c r="Y513" s="354">
        <f>IF(ISNA(VLOOKUP(H513,'data putaway'!$A$1:$E$530,4,0)),0,VLOOKUP(H513,'data putaway'!$A$1:$E$530,4,0))</f>
        <v>0</v>
      </c>
      <c r="Z513" s="113">
        <f>IF(ISNA(VLOOKUP(H513,'data putaway'!$A$1:$E$530,5,0)),0,VLOOKUP(H513,'data putaway'!$A$1:$E$530,5,0))</f>
        <v>0</v>
      </c>
      <c r="AA513" s="354" t="b">
        <f t="shared" si="172"/>
        <v>0</v>
      </c>
      <c r="AB513" s="354" t="b">
        <f t="shared" si="173"/>
        <v>0</v>
      </c>
      <c r="AC513" s="356" t="str">
        <f t="shared" ca="1" si="174"/>
        <v>0 Month,  11 Days</v>
      </c>
      <c r="AD513" s="114" t="str">
        <f t="shared" ca="1" si="182"/>
        <v>3 Year, 11 Month, 14 Days</v>
      </c>
      <c r="AE513" s="114">
        <f t="shared" si="175"/>
        <v>36</v>
      </c>
      <c r="AF513" s="114">
        <f t="shared" si="176"/>
        <v>1</v>
      </c>
      <c r="AG513" s="354" t="str">
        <f t="shared" si="177"/>
        <v>CB32</v>
      </c>
      <c r="AH513" s="114">
        <f>IF(ISNA(VLOOKUP(L513,'MASTER DATA'!$A$1:$F$192,6,0)),0,VLOOKUP(L513,'MASTER DATA'!$A$1:$F$192,6,0))*AE513</f>
        <v>576</v>
      </c>
      <c r="AI513" s="354" t="str">
        <f>VLOOKUP($D513,'warehouse mapping'!$AN$7:$AO$17,2,0)</f>
        <v>Aktif</v>
      </c>
      <c r="AJ513" s="114">
        <f t="shared" si="178"/>
        <v>0</v>
      </c>
      <c r="AK513" s="354" t="str">
        <f t="shared" si="179"/>
        <v/>
      </c>
      <c r="AL513" s="354" t="s">
        <v>170</v>
      </c>
      <c r="AM513" s="354">
        <f t="shared" si="180"/>
        <v>1</v>
      </c>
      <c r="AN513" s="354" t="b">
        <f t="shared" si="181"/>
        <v>1</v>
      </c>
    </row>
    <row r="514" spans="1:40" s="354" customFormat="1">
      <c r="A514" s="354" t="str">
        <f t="shared" si="161"/>
        <v>CB32E02550071397</v>
      </c>
      <c r="B514" s="354">
        <f t="shared" si="162"/>
        <v>0</v>
      </c>
      <c r="C514" s="354">
        <f t="shared" si="163"/>
        <v>0</v>
      </c>
      <c r="D514" s="354" t="str">
        <f t="shared" si="164"/>
        <v>CB</v>
      </c>
      <c r="E514" s="354" t="str">
        <f t="shared" si="165"/>
        <v>32</v>
      </c>
      <c r="F514" s="354" t="str">
        <f t="shared" si="166"/>
        <v>E</v>
      </c>
      <c r="G514" s="355" t="str">
        <f t="shared" si="167"/>
        <v>02</v>
      </c>
      <c r="H514" s="232" t="s">
        <v>862</v>
      </c>
      <c r="I514" s="232" t="s">
        <v>3514</v>
      </c>
      <c r="J514" s="233">
        <v>46272</v>
      </c>
      <c r="K514" s="233">
        <v>47727</v>
      </c>
      <c r="L514" s="234">
        <v>550071397</v>
      </c>
      <c r="M514" s="232" t="str">
        <f>IF(ISNA(VLOOKUP(L514,'MASTER DATA'!$A$1:$B$192,2,0)),"",VLOOKUP(L514,'MASTER DATA'!$A$1:$B$192,2,0))</f>
        <v>HelixHX515W40SNCF_4*4L_A04W</v>
      </c>
      <c r="N514" s="232">
        <v>36</v>
      </c>
      <c r="O514" s="232">
        <f t="shared" si="168"/>
        <v>1</v>
      </c>
      <c r="P514" s="232">
        <f t="shared" si="169"/>
        <v>0</v>
      </c>
      <c r="Q514" s="232">
        <f>VLOOKUP(L514,'MASTER DATA'!$A$1:$E$192,5,0)</f>
        <v>36</v>
      </c>
      <c r="R514" s="234">
        <f>SUMIF('picking of the day'!$H$4:$H$358,WMS!H514&amp;WMS!L514,'picking of the day'!$E$4:$E$358)</f>
        <v>0</v>
      </c>
      <c r="U514" s="114">
        <f>IF(ISNA(VLOOKUP(H514,'data putaway'!$A$1:$E$530,3,0)),0,VLOOKUP(H514,'data putaway'!$A$1:$E$530,3,0))</f>
        <v>0</v>
      </c>
      <c r="V514" s="354">
        <f t="shared" si="170"/>
        <v>36</v>
      </c>
      <c r="W514" s="114">
        <f>IF(ISNA(VLOOKUP(H514,'data putaway'!$A$1:$E$530,2,0)),0,VLOOKUP(H514,'data putaway'!$A$1:$E$530,2,0))</f>
        <v>0</v>
      </c>
      <c r="X514" s="354" t="b">
        <f t="shared" si="171"/>
        <v>0</v>
      </c>
      <c r="Y514" s="354">
        <f>IF(ISNA(VLOOKUP(H514,'data putaway'!$A$1:$E$530,4,0)),0,VLOOKUP(H514,'data putaway'!$A$1:$E$530,4,0))</f>
        <v>0</v>
      </c>
      <c r="Z514" s="113">
        <f>IF(ISNA(VLOOKUP(H514,'data putaway'!$A$1:$E$530,5,0)),0,VLOOKUP(H514,'data putaway'!$A$1:$E$530,5,0))</f>
        <v>0</v>
      </c>
      <c r="AA514" s="354" t="b">
        <f t="shared" si="172"/>
        <v>0</v>
      </c>
      <c r="AB514" s="354" t="b">
        <f t="shared" si="173"/>
        <v>0</v>
      </c>
      <c r="AC514" s="356" t="str">
        <f t="shared" ca="1" si="174"/>
        <v>0 Month,  11 Days</v>
      </c>
      <c r="AD514" s="114" t="str">
        <f t="shared" ca="1" si="182"/>
        <v>3 Year, 11 Month, 14 Days</v>
      </c>
      <c r="AE514" s="114">
        <f t="shared" si="175"/>
        <v>36</v>
      </c>
      <c r="AF514" s="114">
        <f t="shared" si="176"/>
        <v>1</v>
      </c>
      <c r="AG514" s="354" t="str">
        <f t="shared" si="177"/>
        <v>CB32</v>
      </c>
      <c r="AH514" s="114">
        <f>IF(ISNA(VLOOKUP(L514,'MASTER DATA'!$A$1:$F$192,6,0)),0,VLOOKUP(L514,'MASTER DATA'!$A$1:$F$192,6,0))*AE514</f>
        <v>576</v>
      </c>
      <c r="AI514" s="354" t="str">
        <f>VLOOKUP($D514,'warehouse mapping'!$AN$7:$AO$17,2,0)</f>
        <v>Aktif</v>
      </c>
      <c r="AJ514" s="114">
        <f t="shared" si="178"/>
        <v>0</v>
      </c>
      <c r="AK514" s="354" t="str">
        <f t="shared" si="179"/>
        <v/>
      </c>
      <c r="AL514" s="354" t="s">
        <v>170</v>
      </c>
      <c r="AM514" s="354">
        <f t="shared" si="180"/>
        <v>1</v>
      </c>
      <c r="AN514" s="354" t="b">
        <f t="shared" si="181"/>
        <v>1</v>
      </c>
    </row>
    <row r="515" spans="1:40" s="354" customFormat="1">
      <c r="A515" s="354" t="str">
        <f t="shared" si="161"/>
        <v>CB33A01550047276</v>
      </c>
      <c r="B515" s="354">
        <f t="shared" si="162"/>
        <v>0</v>
      </c>
      <c r="C515" s="354">
        <f t="shared" si="163"/>
        <v>0</v>
      </c>
      <c r="D515" s="354" t="str">
        <f t="shared" si="164"/>
        <v>CB</v>
      </c>
      <c r="E515" s="354" t="str">
        <f t="shared" si="165"/>
        <v>33</v>
      </c>
      <c r="F515" s="354" t="str">
        <f t="shared" si="166"/>
        <v>A</v>
      </c>
      <c r="G515" s="355" t="str">
        <f t="shared" si="167"/>
        <v>01</v>
      </c>
      <c r="H515" s="232" t="s">
        <v>863</v>
      </c>
      <c r="I515" s="232" t="s">
        <v>3279</v>
      </c>
      <c r="J515" s="362">
        <v>46258</v>
      </c>
      <c r="K515" s="362">
        <v>47692</v>
      </c>
      <c r="L515" s="234">
        <v>550047276</v>
      </c>
      <c r="M515" s="232" t="str">
        <f>IF(ISNA(VLOOKUP(L515,'MASTER DATA'!$A$1:$B$192,2,0)),"",VLOOKUP(L515,'MASTER DATA'!$A$1:$B$192,2,0))</f>
        <v>Omala S4 GXV 320_1*1000L_A227</v>
      </c>
      <c r="N515" s="232">
        <v>1</v>
      </c>
      <c r="O515" s="232">
        <f t="shared" si="168"/>
        <v>1</v>
      </c>
      <c r="P515" s="232">
        <f t="shared" si="169"/>
        <v>0</v>
      </c>
      <c r="Q515" s="232">
        <f>VLOOKUP(L515,'MASTER DATA'!$A$1:$E$192,5,0)</f>
        <v>1</v>
      </c>
      <c r="R515" s="234">
        <f>SUMIF('picking of the day'!$H$4:$H$358,WMS!H515&amp;WMS!L515,'picking of the day'!$E$4:$E$358)</f>
        <v>0</v>
      </c>
      <c r="U515" s="114">
        <f>IF(ISNA(VLOOKUP(H515,'data putaway'!$A$1:$E$530,3,0)),0,VLOOKUP(H515,'data putaway'!$A$1:$E$530,3,0))</f>
        <v>0</v>
      </c>
      <c r="V515" s="354">
        <f t="shared" si="170"/>
        <v>1</v>
      </c>
      <c r="W515" s="114">
        <f>IF(ISNA(VLOOKUP(H515,'data putaway'!$A$1:$E$530,2,0)),0,VLOOKUP(H515,'data putaway'!$A$1:$E$530,2,0))</f>
        <v>0</v>
      </c>
      <c r="X515" s="354" t="b">
        <f t="shared" si="171"/>
        <v>0</v>
      </c>
      <c r="Y515" s="354">
        <f>IF(ISNA(VLOOKUP(H515,'data putaway'!$A$1:$E$530,4,0)),0,VLOOKUP(H515,'data putaway'!$A$1:$E$530,4,0))</f>
        <v>0</v>
      </c>
      <c r="Z515" s="113">
        <f>IF(ISNA(VLOOKUP(H515,'data putaway'!$A$1:$E$530,5,0)),0,VLOOKUP(H515,'data putaway'!$A$1:$E$530,5,0))</f>
        <v>0</v>
      </c>
      <c r="AA515" s="354" t="b">
        <f t="shared" si="172"/>
        <v>0</v>
      </c>
      <c r="AB515" s="354" t="b">
        <f t="shared" si="173"/>
        <v>0</v>
      </c>
      <c r="AC515" s="356" t="str">
        <f t="shared" ca="1" si="174"/>
        <v>0 Month,  25 Days</v>
      </c>
      <c r="AD515" s="114" t="str">
        <f t="shared" ca="1" si="182"/>
        <v>3 Year, 10 Month, 10 Days</v>
      </c>
      <c r="AE515" s="114">
        <f t="shared" si="175"/>
        <v>1</v>
      </c>
      <c r="AF515" s="114">
        <f t="shared" si="176"/>
        <v>1</v>
      </c>
      <c r="AG515" s="354" t="str">
        <f t="shared" si="177"/>
        <v>CB33</v>
      </c>
      <c r="AH515" s="114">
        <f>IF(ISNA(VLOOKUP(L515,'MASTER DATA'!$A$1:$F$192,6,0)),0,VLOOKUP(L515,'MASTER DATA'!$A$1:$F$192,6,0))*AE515</f>
        <v>1000</v>
      </c>
      <c r="AI515" s="354" t="str">
        <f>VLOOKUP($D515,'warehouse mapping'!$AN$7:$AO$17,2,0)</f>
        <v>Aktif</v>
      </c>
      <c r="AJ515" s="114">
        <f t="shared" si="178"/>
        <v>0</v>
      </c>
      <c r="AK515" s="354" t="str">
        <f t="shared" si="179"/>
        <v/>
      </c>
      <c r="AL515" s="354" t="s">
        <v>3025</v>
      </c>
      <c r="AM515" s="354">
        <f t="shared" si="180"/>
        <v>1</v>
      </c>
      <c r="AN515" s="354" t="b">
        <f t="shared" si="181"/>
        <v>1</v>
      </c>
    </row>
    <row r="516" spans="1:40" s="354" customFormat="1">
      <c r="A516" s="354" t="str">
        <f t="shared" si="161"/>
        <v>CB33A02550047276</v>
      </c>
      <c r="B516" s="354">
        <f t="shared" si="162"/>
        <v>0</v>
      </c>
      <c r="C516" s="354">
        <f t="shared" si="163"/>
        <v>0</v>
      </c>
      <c r="D516" s="354" t="str">
        <f t="shared" si="164"/>
        <v>CB</v>
      </c>
      <c r="E516" s="354" t="str">
        <f t="shared" si="165"/>
        <v>33</v>
      </c>
      <c r="F516" s="354" t="str">
        <f t="shared" si="166"/>
        <v>A</v>
      </c>
      <c r="G516" s="355" t="str">
        <f t="shared" si="167"/>
        <v>02</v>
      </c>
      <c r="H516" s="232" t="s">
        <v>864</v>
      </c>
      <c r="I516" s="232" t="s">
        <v>3279</v>
      </c>
      <c r="J516" s="362">
        <v>46258</v>
      </c>
      <c r="K516" s="362">
        <v>47692</v>
      </c>
      <c r="L516" s="234">
        <v>550047276</v>
      </c>
      <c r="M516" s="232" t="str">
        <f>IF(ISNA(VLOOKUP(L516,'MASTER DATA'!$A$1:$B$192,2,0)),"",VLOOKUP(L516,'MASTER DATA'!$A$1:$B$192,2,0))</f>
        <v>Omala S4 GXV 320_1*1000L_A227</v>
      </c>
      <c r="N516" s="232">
        <v>1</v>
      </c>
      <c r="O516" s="232">
        <f t="shared" si="168"/>
        <v>1</v>
      </c>
      <c r="P516" s="232">
        <f t="shared" si="169"/>
        <v>0</v>
      </c>
      <c r="Q516" s="232">
        <f>VLOOKUP(L516,'MASTER DATA'!$A$1:$E$192,5,0)</f>
        <v>1</v>
      </c>
      <c r="R516" s="234">
        <f>SUMIF('picking of the day'!$H$4:$H$358,WMS!H516&amp;WMS!L516,'picking of the day'!$E$4:$E$358)</f>
        <v>0</v>
      </c>
      <c r="U516" s="114">
        <f>IF(ISNA(VLOOKUP(H516,'data putaway'!$A$1:$E$530,3,0)),0,VLOOKUP(H516,'data putaway'!$A$1:$E$530,3,0))</f>
        <v>0</v>
      </c>
      <c r="V516" s="354">
        <f t="shared" si="170"/>
        <v>1</v>
      </c>
      <c r="W516" s="114">
        <f>IF(ISNA(VLOOKUP(H516,'data putaway'!$A$1:$E$530,2,0)),0,VLOOKUP(H516,'data putaway'!$A$1:$E$530,2,0))</f>
        <v>0</v>
      </c>
      <c r="X516" s="354" t="b">
        <f t="shared" si="171"/>
        <v>0</v>
      </c>
      <c r="Y516" s="354">
        <f>IF(ISNA(VLOOKUP(H516,'data putaway'!$A$1:$E$530,4,0)),0,VLOOKUP(H516,'data putaway'!$A$1:$E$530,4,0))</f>
        <v>0</v>
      </c>
      <c r="Z516" s="113">
        <f>IF(ISNA(VLOOKUP(H516,'data putaway'!$A$1:$E$530,5,0)),0,VLOOKUP(H516,'data putaway'!$A$1:$E$530,5,0))</f>
        <v>0</v>
      </c>
      <c r="AA516" s="354" t="b">
        <f t="shared" si="172"/>
        <v>0</v>
      </c>
      <c r="AB516" s="354" t="b">
        <f t="shared" si="173"/>
        <v>0</v>
      </c>
      <c r="AC516" s="356" t="str">
        <f t="shared" ca="1" si="174"/>
        <v>0 Month,  25 Days</v>
      </c>
      <c r="AD516" s="114" t="str">
        <f t="shared" ca="1" si="182"/>
        <v>3 Year, 10 Month, 10 Days</v>
      </c>
      <c r="AE516" s="114">
        <f t="shared" si="175"/>
        <v>1</v>
      </c>
      <c r="AF516" s="114">
        <f t="shared" si="176"/>
        <v>1</v>
      </c>
      <c r="AG516" s="354" t="str">
        <f t="shared" si="177"/>
        <v>CB33</v>
      </c>
      <c r="AH516" s="114">
        <f>IF(ISNA(VLOOKUP(L516,'MASTER DATA'!$A$1:$F$192,6,0)),0,VLOOKUP(L516,'MASTER DATA'!$A$1:$F$192,6,0))*AE516</f>
        <v>1000</v>
      </c>
      <c r="AI516" s="354" t="str">
        <f>VLOOKUP($D516,'warehouse mapping'!$AN$7:$AO$17,2,0)</f>
        <v>Aktif</v>
      </c>
      <c r="AJ516" s="114">
        <f t="shared" si="178"/>
        <v>0</v>
      </c>
      <c r="AK516" s="354" t="str">
        <f t="shared" si="179"/>
        <v/>
      </c>
      <c r="AL516" s="354" t="s">
        <v>170</v>
      </c>
      <c r="AM516" s="354">
        <f t="shared" si="180"/>
        <v>1</v>
      </c>
      <c r="AN516" s="354" t="b">
        <f t="shared" si="181"/>
        <v>1</v>
      </c>
    </row>
    <row r="517" spans="1:40" s="354" customFormat="1">
      <c r="A517" s="354" t="str">
        <f t="shared" ref="A517:A580" si="183">H517&amp;L517</f>
        <v>CB33B01550056228</v>
      </c>
      <c r="B517" s="354">
        <f t="shared" ref="B517:B580" si="184">R517+S517</f>
        <v>0</v>
      </c>
      <c r="C517" s="354">
        <f t="shared" ref="C517:C580" si="185">T517+U517</f>
        <v>0</v>
      </c>
      <c r="D517" s="354" t="str">
        <f t="shared" ref="D517:D580" si="186">LEFT(H517,2)</f>
        <v>CB</v>
      </c>
      <c r="E517" s="354" t="str">
        <f t="shared" ref="E517:E580" si="187">MID(H517,3,2)</f>
        <v>33</v>
      </c>
      <c r="F517" s="354" t="str">
        <f t="shared" ref="F517:F580" si="188">MID(H517,5,1)</f>
        <v>B</v>
      </c>
      <c r="G517" s="355" t="str">
        <f t="shared" ref="G517:G580" si="189">RIGHT(H517,2)</f>
        <v>01</v>
      </c>
      <c r="H517" s="232" t="s">
        <v>865</v>
      </c>
      <c r="I517" s="232">
        <v>12668651</v>
      </c>
      <c r="J517" s="233">
        <v>46217</v>
      </c>
      <c r="K517" s="233">
        <v>47652</v>
      </c>
      <c r="L517" s="234">
        <v>550056228</v>
      </c>
      <c r="M517" s="232" t="str">
        <f>IF(ISNA(VLOOKUP(L517,'MASTER DATA'!$A$1:$B$192,2,0)),"",VLOOKUP(L517,'MASTER DATA'!$A$1:$B$192,2,0))</f>
        <v>IAGO GO 140 GL5_1*209L_A423</v>
      </c>
      <c r="N517" s="232">
        <v>4</v>
      </c>
      <c r="O517" s="232">
        <f t="shared" ref="O517:O580" si="190">(V517-P517)/Q517</f>
        <v>1</v>
      </c>
      <c r="P517" s="232">
        <f t="shared" ref="P517:P580" si="191">MOD(V517,Q517)</f>
        <v>0</v>
      </c>
      <c r="Q517" s="232">
        <f>VLOOKUP(L517,'MASTER DATA'!$A$1:$E$192,5,0)</f>
        <v>4</v>
      </c>
      <c r="R517" s="234">
        <f>SUMIF('picking of the day'!$H$4:$H$358,WMS!H517&amp;WMS!L517,'picking of the day'!$E$4:$E$358)</f>
        <v>0</v>
      </c>
      <c r="U517" s="114">
        <f>IF(ISNA(VLOOKUP(H517,'data putaway'!$A$1:$E$530,3,0)),0,VLOOKUP(H517,'data putaway'!$A$1:$E$530,3,0))</f>
        <v>0</v>
      </c>
      <c r="V517" s="354">
        <f t="shared" ref="V517:V580" si="192">(N517+T517+U517)-(R517+S517)</f>
        <v>4</v>
      </c>
      <c r="W517" s="114">
        <f>IF(ISNA(VLOOKUP(H517,'data putaway'!$A$1:$E$530,2,0)),0,VLOOKUP(H517,'data putaway'!$A$1:$E$530,2,0))</f>
        <v>0</v>
      </c>
      <c r="X517" s="354" t="b">
        <f t="shared" ref="X517:X580" si="193">W517=L517</f>
        <v>0</v>
      </c>
      <c r="Y517" s="354">
        <f>IF(ISNA(VLOOKUP(H517,'data putaway'!$A$1:$E$530,4,0)),0,VLOOKUP(H517,'data putaway'!$A$1:$E$530,4,0))</f>
        <v>0</v>
      </c>
      <c r="Z517" s="113">
        <f>IF(ISNA(VLOOKUP(H517,'data putaway'!$A$1:$E$530,5,0)),0,VLOOKUP(H517,'data putaway'!$A$1:$E$530,5,0))</f>
        <v>0</v>
      </c>
      <c r="AA517" s="354" t="b">
        <f t="shared" ref="AA517:AA580" si="194">Y517=I517</f>
        <v>0</v>
      </c>
      <c r="AB517" s="354" t="b">
        <f t="shared" ref="AB517:AB580" si="195">Z517=K517</f>
        <v>0</v>
      </c>
      <c r="AC517" s="356" t="str">
        <f t="shared" ref="AC517:AC580" ca="1" si="196">IF(J517="","",DATEDIF(J517,NOW(),"ym")&amp;" Month"&amp;",  "&amp;DATEDIF(J517,NOW(),"md")&amp;" Days")</f>
        <v>2 Month,  4 Days</v>
      </c>
      <c r="AD517" s="114" t="str">
        <f t="shared" ca="1" si="182"/>
        <v>3 Year, 9 Month, 0 Days</v>
      </c>
      <c r="AE517" s="114">
        <f t="shared" ref="AE517:AE580" si="197">N517+U517</f>
        <v>4</v>
      </c>
      <c r="AF517" s="114">
        <f t="shared" ref="AF517:AF580" si="198">IF(V517&gt;0,1,0)</f>
        <v>1</v>
      </c>
      <c r="AG517" s="354" t="str">
        <f t="shared" ref="AG517:AG580" si="199">D517&amp;E517</f>
        <v>CB33</v>
      </c>
      <c r="AH517" s="114">
        <f>IF(ISNA(VLOOKUP(L517,'MASTER DATA'!$A$1:$F$192,6,0)),0,VLOOKUP(L517,'MASTER DATA'!$A$1:$F$192,6,0))*AE517</f>
        <v>836</v>
      </c>
      <c r="AI517" s="354" t="str">
        <f>VLOOKUP($D517,'warehouse mapping'!$AN$7:$AO$17,2,0)</f>
        <v>Aktif</v>
      </c>
      <c r="AJ517" s="114">
        <f t="shared" ref="AJ517:AJ580" si="200">IF(AF517=0,1,0)</f>
        <v>0</v>
      </c>
      <c r="AK517" s="354" t="str">
        <f t="shared" ref="AK517:AK580" si="201">IF(AND(AJ517=1,AI517="aktif"),D517,"")</f>
        <v/>
      </c>
      <c r="AL517" s="354" t="s">
        <v>3206</v>
      </c>
      <c r="AM517" s="354">
        <f t="shared" ref="AM517:AM580" si="202">COUNTIF($H$5:$H$2564,H517)</f>
        <v>1</v>
      </c>
      <c r="AN517" s="354" t="b">
        <f t="shared" si="181"/>
        <v>1</v>
      </c>
    </row>
    <row r="518" spans="1:40" s="354" customFormat="1">
      <c r="A518" s="354" t="str">
        <f t="shared" si="183"/>
        <v>CB33B02550056228</v>
      </c>
      <c r="B518" s="354">
        <f t="shared" si="184"/>
        <v>0</v>
      </c>
      <c r="C518" s="354">
        <f t="shared" si="185"/>
        <v>0</v>
      </c>
      <c r="D518" s="354" t="str">
        <f t="shared" si="186"/>
        <v>CB</v>
      </c>
      <c r="E518" s="354" t="str">
        <f t="shared" si="187"/>
        <v>33</v>
      </c>
      <c r="F518" s="354" t="str">
        <f t="shared" si="188"/>
        <v>B</v>
      </c>
      <c r="G518" s="355" t="str">
        <f t="shared" si="189"/>
        <v>02</v>
      </c>
      <c r="H518" s="232" t="s">
        <v>866</v>
      </c>
      <c r="I518" s="232">
        <v>12668651</v>
      </c>
      <c r="J518" s="233">
        <v>46217</v>
      </c>
      <c r="K518" s="233">
        <v>47652</v>
      </c>
      <c r="L518" s="234">
        <v>550056228</v>
      </c>
      <c r="M518" s="232" t="str">
        <f>IF(ISNA(VLOOKUP(L518,'MASTER DATA'!$A$1:$B$192,2,0)),"",VLOOKUP(L518,'MASTER DATA'!$A$1:$B$192,2,0))</f>
        <v>IAGO GO 140 GL5_1*209L_A423</v>
      </c>
      <c r="N518" s="232">
        <v>4</v>
      </c>
      <c r="O518" s="232">
        <f t="shared" si="190"/>
        <v>1</v>
      </c>
      <c r="P518" s="232">
        <f t="shared" si="191"/>
        <v>0</v>
      </c>
      <c r="Q518" s="232">
        <f>VLOOKUP(L518,'MASTER DATA'!$A$1:$E$192,5,0)</f>
        <v>4</v>
      </c>
      <c r="R518" s="234">
        <f>SUMIF('picking of the day'!$H$4:$H$358,WMS!H518&amp;WMS!L518,'picking of the day'!$E$4:$E$358)</f>
        <v>0</v>
      </c>
      <c r="U518" s="114">
        <f>IF(ISNA(VLOOKUP(H518,'data putaway'!$A$1:$E$530,3,0)),0,VLOOKUP(H518,'data putaway'!$A$1:$E$530,3,0))</f>
        <v>0</v>
      </c>
      <c r="V518" s="354">
        <f t="shared" si="192"/>
        <v>4</v>
      </c>
      <c r="W518" s="114">
        <f>IF(ISNA(VLOOKUP(H518,'data putaway'!$A$1:$E$530,2,0)),0,VLOOKUP(H518,'data putaway'!$A$1:$E$530,2,0))</f>
        <v>0</v>
      </c>
      <c r="X518" s="354" t="b">
        <f t="shared" si="193"/>
        <v>0</v>
      </c>
      <c r="Y518" s="354">
        <f>IF(ISNA(VLOOKUP(H518,'data putaway'!$A$1:$E$530,4,0)),0,VLOOKUP(H518,'data putaway'!$A$1:$E$530,4,0))</f>
        <v>0</v>
      </c>
      <c r="Z518" s="113">
        <f>IF(ISNA(VLOOKUP(H518,'data putaway'!$A$1:$E$530,5,0)),0,VLOOKUP(H518,'data putaway'!$A$1:$E$530,5,0))</f>
        <v>0</v>
      </c>
      <c r="AA518" s="354" t="b">
        <f t="shared" si="194"/>
        <v>0</v>
      </c>
      <c r="AB518" s="354" t="b">
        <f t="shared" si="195"/>
        <v>0</v>
      </c>
      <c r="AC518" s="356" t="str">
        <f t="shared" ca="1" si="196"/>
        <v>2 Month,  4 Days</v>
      </c>
      <c r="AD518" s="114" t="str">
        <f t="shared" ca="1" si="182"/>
        <v>3 Year, 9 Month, 0 Days</v>
      </c>
      <c r="AE518" s="114">
        <f t="shared" si="197"/>
        <v>4</v>
      </c>
      <c r="AF518" s="114">
        <f t="shared" si="198"/>
        <v>1</v>
      </c>
      <c r="AG518" s="354" t="str">
        <f t="shared" si="199"/>
        <v>CB33</v>
      </c>
      <c r="AH518" s="114">
        <f>IF(ISNA(VLOOKUP(L518,'MASTER DATA'!$A$1:$F$192,6,0)),0,VLOOKUP(L518,'MASTER DATA'!$A$1:$F$192,6,0))*AE518</f>
        <v>836</v>
      </c>
      <c r="AI518" s="354" t="str">
        <f>VLOOKUP($D518,'warehouse mapping'!$AN$7:$AO$17,2,0)</f>
        <v>Aktif</v>
      </c>
      <c r="AJ518" s="114">
        <f t="shared" si="200"/>
        <v>0</v>
      </c>
      <c r="AK518" s="354" t="str">
        <f t="shared" si="201"/>
        <v/>
      </c>
      <c r="AL518" s="354" t="s">
        <v>3206</v>
      </c>
      <c r="AM518" s="354">
        <f t="shared" si="202"/>
        <v>1</v>
      </c>
      <c r="AN518" s="354" t="b">
        <f t="shared" ref="AN518:AN581" si="203">ISNUMBER(V518)</f>
        <v>1</v>
      </c>
    </row>
    <row r="519" spans="1:40" s="354" customFormat="1">
      <c r="A519" s="354" t="str">
        <f t="shared" si="183"/>
        <v>CB33C01550071397</v>
      </c>
      <c r="B519" s="354">
        <f t="shared" si="184"/>
        <v>0</v>
      </c>
      <c r="C519" s="354">
        <f t="shared" si="185"/>
        <v>0</v>
      </c>
      <c r="D519" s="354" t="str">
        <f t="shared" si="186"/>
        <v>CB</v>
      </c>
      <c r="E519" s="354" t="str">
        <f t="shared" si="187"/>
        <v>33</v>
      </c>
      <c r="F519" s="354" t="str">
        <f t="shared" si="188"/>
        <v>C</v>
      </c>
      <c r="G519" s="355" t="str">
        <f t="shared" si="189"/>
        <v>01</v>
      </c>
      <c r="H519" s="232" t="s">
        <v>867</v>
      </c>
      <c r="I519" s="232" t="s">
        <v>3514</v>
      </c>
      <c r="J519" s="233">
        <v>46272</v>
      </c>
      <c r="K519" s="233">
        <v>47727</v>
      </c>
      <c r="L519" s="234">
        <v>550071397</v>
      </c>
      <c r="M519" s="232" t="str">
        <f>IF(ISNA(VLOOKUP(L519,'MASTER DATA'!$A$1:$B$192,2,0)),"",VLOOKUP(L519,'MASTER DATA'!$A$1:$B$192,2,0))</f>
        <v>HelixHX515W40SNCF_4*4L_A04W</v>
      </c>
      <c r="N519" s="232">
        <v>36</v>
      </c>
      <c r="O519" s="232">
        <f t="shared" si="190"/>
        <v>1</v>
      </c>
      <c r="P519" s="232">
        <f t="shared" si="191"/>
        <v>0</v>
      </c>
      <c r="Q519" s="232">
        <f>VLOOKUP(L519,'MASTER DATA'!$A$1:$E$192,5,0)</f>
        <v>36</v>
      </c>
      <c r="R519" s="234">
        <f>SUMIF('picking of the day'!$H$4:$H$358,WMS!H519&amp;WMS!L519,'picking of the day'!$E$4:$E$358)</f>
        <v>0</v>
      </c>
      <c r="U519" s="114">
        <f>IF(ISNA(VLOOKUP(H519,'data putaway'!$A$1:$E$530,3,0)),0,VLOOKUP(H519,'data putaway'!$A$1:$E$530,3,0))</f>
        <v>0</v>
      </c>
      <c r="V519" s="354">
        <f t="shared" si="192"/>
        <v>36</v>
      </c>
      <c r="W519" s="114">
        <f>IF(ISNA(VLOOKUP(H519,'data putaway'!$A$1:$E$530,2,0)),0,VLOOKUP(H519,'data putaway'!$A$1:$E$530,2,0))</f>
        <v>0</v>
      </c>
      <c r="X519" s="354" t="b">
        <f t="shared" si="193"/>
        <v>0</v>
      </c>
      <c r="Y519" s="354">
        <f>IF(ISNA(VLOOKUP(H519,'data putaway'!$A$1:$E$530,4,0)),0,VLOOKUP(H519,'data putaway'!$A$1:$E$530,4,0))</f>
        <v>0</v>
      </c>
      <c r="Z519" s="113">
        <f>IF(ISNA(VLOOKUP(H519,'data putaway'!$A$1:$E$530,5,0)),0,VLOOKUP(H519,'data putaway'!$A$1:$E$530,5,0))</f>
        <v>0</v>
      </c>
      <c r="AA519" s="354" t="b">
        <f t="shared" si="194"/>
        <v>0</v>
      </c>
      <c r="AB519" s="354" t="b">
        <f t="shared" si="195"/>
        <v>0</v>
      </c>
      <c r="AC519" s="356" t="str">
        <f t="shared" ca="1" si="196"/>
        <v>0 Month,  11 Days</v>
      </c>
      <c r="AD519" s="114" t="str">
        <f t="shared" ca="1" si="182"/>
        <v>3 Year, 11 Month, 14 Days</v>
      </c>
      <c r="AE519" s="114">
        <f t="shared" si="197"/>
        <v>36</v>
      </c>
      <c r="AF519" s="114">
        <f t="shared" si="198"/>
        <v>1</v>
      </c>
      <c r="AG519" s="354" t="str">
        <f t="shared" si="199"/>
        <v>CB33</v>
      </c>
      <c r="AH519" s="114">
        <f>IF(ISNA(VLOOKUP(L519,'MASTER DATA'!$A$1:$F$192,6,0)),0,VLOOKUP(L519,'MASTER DATA'!$A$1:$F$192,6,0))*AE519</f>
        <v>576</v>
      </c>
      <c r="AI519" s="354" t="str">
        <f>VLOOKUP($D519,'warehouse mapping'!$AN$7:$AO$17,2,0)</f>
        <v>Aktif</v>
      </c>
      <c r="AJ519" s="114">
        <f t="shared" si="200"/>
        <v>0</v>
      </c>
      <c r="AK519" s="354" t="str">
        <f t="shared" si="201"/>
        <v/>
      </c>
      <c r="AL519" s="354" t="s">
        <v>170</v>
      </c>
      <c r="AM519" s="354">
        <f t="shared" si="202"/>
        <v>1</v>
      </c>
      <c r="AN519" s="354" t="b">
        <f t="shared" si="203"/>
        <v>1</v>
      </c>
    </row>
    <row r="520" spans="1:40" s="354" customFormat="1">
      <c r="A520" s="354" t="str">
        <f t="shared" si="183"/>
        <v>CB33C02550071397</v>
      </c>
      <c r="B520" s="354">
        <f t="shared" si="184"/>
        <v>0</v>
      </c>
      <c r="C520" s="354">
        <f t="shared" si="185"/>
        <v>0</v>
      </c>
      <c r="D520" s="354" t="str">
        <f t="shared" si="186"/>
        <v>CB</v>
      </c>
      <c r="E520" s="354" t="str">
        <f t="shared" si="187"/>
        <v>33</v>
      </c>
      <c r="F520" s="354" t="str">
        <f t="shared" si="188"/>
        <v>C</v>
      </c>
      <c r="G520" s="355" t="str">
        <f t="shared" si="189"/>
        <v>02</v>
      </c>
      <c r="H520" s="232" t="s">
        <v>868</v>
      </c>
      <c r="I520" s="232" t="s">
        <v>3514</v>
      </c>
      <c r="J520" s="233">
        <v>46272</v>
      </c>
      <c r="K520" s="233">
        <v>47727</v>
      </c>
      <c r="L520" s="234">
        <v>550071397</v>
      </c>
      <c r="M520" s="232" t="str">
        <f>IF(ISNA(VLOOKUP(L520,'MASTER DATA'!$A$1:$B$192,2,0)),"",VLOOKUP(L520,'MASTER DATA'!$A$1:$B$192,2,0))</f>
        <v>HelixHX515W40SNCF_4*4L_A04W</v>
      </c>
      <c r="N520" s="232">
        <v>36</v>
      </c>
      <c r="O520" s="232">
        <f t="shared" si="190"/>
        <v>1</v>
      </c>
      <c r="P520" s="232">
        <f t="shared" si="191"/>
        <v>0</v>
      </c>
      <c r="Q520" s="232">
        <f>VLOOKUP(L520,'MASTER DATA'!$A$1:$E$192,5,0)</f>
        <v>36</v>
      </c>
      <c r="R520" s="234">
        <f>SUMIF('picking of the day'!$H$4:$H$358,WMS!H520&amp;WMS!L520,'picking of the day'!$E$4:$E$358)</f>
        <v>0</v>
      </c>
      <c r="U520" s="114">
        <f>IF(ISNA(VLOOKUP(H520,'data putaway'!$A$1:$E$530,3,0)),0,VLOOKUP(H520,'data putaway'!$A$1:$E$530,3,0))</f>
        <v>0</v>
      </c>
      <c r="V520" s="354">
        <f t="shared" si="192"/>
        <v>36</v>
      </c>
      <c r="W520" s="114">
        <f>IF(ISNA(VLOOKUP(H520,'data putaway'!$A$1:$E$530,2,0)),0,VLOOKUP(H520,'data putaway'!$A$1:$E$530,2,0))</f>
        <v>0</v>
      </c>
      <c r="X520" s="354" t="b">
        <f t="shared" si="193"/>
        <v>0</v>
      </c>
      <c r="Y520" s="354">
        <f>IF(ISNA(VLOOKUP(H520,'data putaway'!$A$1:$E$530,4,0)),0,VLOOKUP(H520,'data putaway'!$A$1:$E$530,4,0))</f>
        <v>0</v>
      </c>
      <c r="Z520" s="113">
        <f>IF(ISNA(VLOOKUP(H520,'data putaway'!$A$1:$E$530,5,0)),0,VLOOKUP(H520,'data putaway'!$A$1:$E$530,5,0))</f>
        <v>0</v>
      </c>
      <c r="AA520" s="354" t="b">
        <f t="shared" si="194"/>
        <v>0</v>
      </c>
      <c r="AB520" s="354" t="b">
        <f t="shared" si="195"/>
        <v>0</v>
      </c>
      <c r="AC520" s="356" t="str">
        <f t="shared" ca="1" si="196"/>
        <v>0 Month,  11 Days</v>
      </c>
      <c r="AD520" s="114" t="str">
        <f t="shared" ca="1" si="182"/>
        <v>3 Year, 11 Month, 14 Days</v>
      </c>
      <c r="AE520" s="114">
        <f t="shared" si="197"/>
        <v>36</v>
      </c>
      <c r="AF520" s="114">
        <f t="shared" si="198"/>
        <v>1</v>
      </c>
      <c r="AG520" s="354" t="str">
        <f t="shared" si="199"/>
        <v>CB33</v>
      </c>
      <c r="AH520" s="114">
        <f>IF(ISNA(VLOOKUP(L520,'MASTER DATA'!$A$1:$F$192,6,0)),0,VLOOKUP(L520,'MASTER DATA'!$A$1:$F$192,6,0))*AE520</f>
        <v>576</v>
      </c>
      <c r="AI520" s="354" t="str">
        <f>VLOOKUP($D520,'warehouse mapping'!$AN$7:$AO$17,2,0)</f>
        <v>Aktif</v>
      </c>
      <c r="AJ520" s="114">
        <f t="shared" si="200"/>
        <v>0</v>
      </c>
      <c r="AK520" s="354" t="str">
        <f t="shared" si="201"/>
        <v/>
      </c>
      <c r="AL520" s="354" t="s">
        <v>170</v>
      </c>
      <c r="AM520" s="354">
        <f t="shared" si="202"/>
        <v>1</v>
      </c>
      <c r="AN520" s="354" t="b">
        <f t="shared" si="203"/>
        <v>1</v>
      </c>
    </row>
    <row r="521" spans="1:40" s="354" customFormat="1">
      <c r="A521" s="354" t="str">
        <f t="shared" si="183"/>
        <v>CB33D01550071397</v>
      </c>
      <c r="B521" s="354">
        <f t="shared" si="184"/>
        <v>0</v>
      </c>
      <c r="C521" s="354">
        <f t="shared" si="185"/>
        <v>0</v>
      </c>
      <c r="D521" s="354" t="str">
        <f t="shared" si="186"/>
        <v>CB</v>
      </c>
      <c r="E521" s="354" t="str">
        <f t="shared" si="187"/>
        <v>33</v>
      </c>
      <c r="F521" s="354" t="str">
        <f t="shared" si="188"/>
        <v>D</v>
      </c>
      <c r="G521" s="355" t="str">
        <f t="shared" si="189"/>
        <v>01</v>
      </c>
      <c r="H521" s="232" t="s">
        <v>869</v>
      </c>
      <c r="I521" s="232" t="s">
        <v>3514</v>
      </c>
      <c r="J521" s="233">
        <v>46272</v>
      </c>
      <c r="K521" s="233">
        <v>47727</v>
      </c>
      <c r="L521" s="234">
        <v>550071397</v>
      </c>
      <c r="M521" s="232" t="str">
        <f>IF(ISNA(VLOOKUP(L521,'MASTER DATA'!$A$1:$B$192,2,0)),"",VLOOKUP(L521,'MASTER DATA'!$A$1:$B$192,2,0))</f>
        <v>HelixHX515W40SNCF_4*4L_A04W</v>
      </c>
      <c r="N521" s="232">
        <v>36</v>
      </c>
      <c r="O521" s="232">
        <f t="shared" si="190"/>
        <v>1</v>
      </c>
      <c r="P521" s="232">
        <f t="shared" si="191"/>
        <v>0</v>
      </c>
      <c r="Q521" s="232">
        <f>VLOOKUP(L521,'MASTER DATA'!$A$1:$E$192,5,0)</f>
        <v>36</v>
      </c>
      <c r="R521" s="234">
        <f>SUMIF('picking of the day'!$H$4:$H$358,WMS!H521&amp;WMS!L521,'picking of the day'!$E$4:$E$358)</f>
        <v>0</v>
      </c>
      <c r="U521" s="114">
        <f>IF(ISNA(VLOOKUP(H521,'data putaway'!$A$1:$E$530,3,0)),0,VLOOKUP(H521,'data putaway'!$A$1:$E$530,3,0))</f>
        <v>0</v>
      </c>
      <c r="V521" s="354">
        <f t="shared" si="192"/>
        <v>36</v>
      </c>
      <c r="W521" s="114">
        <f>IF(ISNA(VLOOKUP(H521,'data putaway'!$A$1:$E$530,2,0)),0,VLOOKUP(H521,'data putaway'!$A$1:$E$530,2,0))</f>
        <v>0</v>
      </c>
      <c r="X521" s="354" t="b">
        <f t="shared" si="193"/>
        <v>0</v>
      </c>
      <c r="Y521" s="354">
        <f>IF(ISNA(VLOOKUP(H521,'data putaway'!$A$1:$E$530,4,0)),0,VLOOKUP(H521,'data putaway'!$A$1:$E$530,4,0))</f>
        <v>0</v>
      </c>
      <c r="Z521" s="113">
        <f>IF(ISNA(VLOOKUP(H521,'data putaway'!$A$1:$E$530,5,0)),0,VLOOKUP(H521,'data putaway'!$A$1:$E$530,5,0))</f>
        <v>0</v>
      </c>
      <c r="AA521" s="354" t="b">
        <f t="shared" si="194"/>
        <v>0</v>
      </c>
      <c r="AB521" s="354" t="b">
        <f t="shared" si="195"/>
        <v>0</v>
      </c>
      <c r="AC521" s="356" t="str">
        <f t="shared" ca="1" si="196"/>
        <v>0 Month,  11 Days</v>
      </c>
      <c r="AD521" s="114" t="str">
        <f t="shared" ca="1" si="182"/>
        <v>3 Year, 11 Month, 14 Days</v>
      </c>
      <c r="AE521" s="114">
        <f t="shared" si="197"/>
        <v>36</v>
      </c>
      <c r="AF521" s="114">
        <f t="shared" si="198"/>
        <v>1</v>
      </c>
      <c r="AG521" s="354" t="str">
        <f t="shared" si="199"/>
        <v>CB33</v>
      </c>
      <c r="AH521" s="114">
        <f>IF(ISNA(VLOOKUP(L521,'MASTER DATA'!$A$1:$F$192,6,0)),0,VLOOKUP(L521,'MASTER DATA'!$A$1:$F$192,6,0))*AE521</f>
        <v>576</v>
      </c>
      <c r="AI521" s="354" t="str">
        <f>VLOOKUP($D521,'warehouse mapping'!$AN$7:$AO$17,2,0)</f>
        <v>Aktif</v>
      </c>
      <c r="AJ521" s="114">
        <f t="shared" si="200"/>
        <v>0</v>
      </c>
      <c r="AK521" s="354" t="str">
        <f t="shared" si="201"/>
        <v/>
      </c>
      <c r="AL521" s="354" t="s">
        <v>170</v>
      </c>
      <c r="AM521" s="354">
        <f t="shared" si="202"/>
        <v>1</v>
      </c>
      <c r="AN521" s="354" t="b">
        <f t="shared" si="203"/>
        <v>1</v>
      </c>
    </row>
    <row r="522" spans="1:40" s="354" customFormat="1">
      <c r="A522" s="354" t="str">
        <f t="shared" si="183"/>
        <v>CB33D02550071397</v>
      </c>
      <c r="B522" s="354">
        <f t="shared" si="184"/>
        <v>0</v>
      </c>
      <c r="C522" s="354">
        <f t="shared" si="185"/>
        <v>0</v>
      </c>
      <c r="D522" s="354" t="str">
        <f t="shared" si="186"/>
        <v>CB</v>
      </c>
      <c r="E522" s="354" t="str">
        <f t="shared" si="187"/>
        <v>33</v>
      </c>
      <c r="F522" s="354" t="str">
        <f t="shared" si="188"/>
        <v>D</v>
      </c>
      <c r="G522" s="355" t="str">
        <f t="shared" si="189"/>
        <v>02</v>
      </c>
      <c r="H522" s="232" t="s">
        <v>870</v>
      </c>
      <c r="I522" s="232" t="s">
        <v>3514</v>
      </c>
      <c r="J522" s="233">
        <v>46272</v>
      </c>
      <c r="K522" s="233">
        <v>47727</v>
      </c>
      <c r="L522" s="234">
        <v>550071397</v>
      </c>
      <c r="M522" s="232" t="str">
        <f>IF(ISNA(VLOOKUP(L522,'MASTER DATA'!$A$1:$B$192,2,0)),"",VLOOKUP(L522,'MASTER DATA'!$A$1:$B$192,2,0))</f>
        <v>HelixHX515W40SNCF_4*4L_A04W</v>
      </c>
      <c r="N522" s="232">
        <v>36</v>
      </c>
      <c r="O522" s="232">
        <f t="shared" si="190"/>
        <v>1</v>
      </c>
      <c r="P522" s="232">
        <f t="shared" si="191"/>
        <v>0</v>
      </c>
      <c r="Q522" s="232">
        <f>VLOOKUP(L522,'MASTER DATA'!$A$1:$E$192,5,0)</f>
        <v>36</v>
      </c>
      <c r="R522" s="234">
        <f>SUMIF('picking of the day'!$H$4:$H$358,WMS!H522&amp;WMS!L522,'picking of the day'!$E$4:$E$358)</f>
        <v>0</v>
      </c>
      <c r="U522" s="114">
        <f>IF(ISNA(VLOOKUP(H522,'data putaway'!$A$1:$E$530,3,0)),0,VLOOKUP(H522,'data putaway'!$A$1:$E$530,3,0))</f>
        <v>0</v>
      </c>
      <c r="V522" s="354">
        <f t="shared" si="192"/>
        <v>36</v>
      </c>
      <c r="W522" s="114">
        <f>IF(ISNA(VLOOKUP(H522,'data putaway'!$A$1:$E$530,2,0)),0,VLOOKUP(H522,'data putaway'!$A$1:$E$530,2,0))</f>
        <v>0</v>
      </c>
      <c r="X522" s="354" t="b">
        <f t="shared" si="193"/>
        <v>0</v>
      </c>
      <c r="Y522" s="354">
        <f>IF(ISNA(VLOOKUP(H522,'data putaway'!$A$1:$E$530,4,0)),0,VLOOKUP(H522,'data putaway'!$A$1:$E$530,4,0))</f>
        <v>0</v>
      </c>
      <c r="Z522" s="113">
        <f>IF(ISNA(VLOOKUP(H522,'data putaway'!$A$1:$E$530,5,0)),0,VLOOKUP(H522,'data putaway'!$A$1:$E$530,5,0))</f>
        <v>0</v>
      </c>
      <c r="AA522" s="354" t="b">
        <f t="shared" si="194"/>
        <v>0</v>
      </c>
      <c r="AB522" s="354" t="b">
        <f t="shared" si="195"/>
        <v>0</v>
      </c>
      <c r="AC522" s="356" t="str">
        <f t="shared" ca="1" si="196"/>
        <v>0 Month,  11 Days</v>
      </c>
      <c r="AD522" s="114" t="str">
        <f t="shared" ca="1" si="182"/>
        <v>3 Year, 11 Month, 14 Days</v>
      </c>
      <c r="AE522" s="114">
        <f t="shared" si="197"/>
        <v>36</v>
      </c>
      <c r="AF522" s="114">
        <f t="shared" si="198"/>
        <v>1</v>
      </c>
      <c r="AG522" s="354" t="str">
        <f t="shared" si="199"/>
        <v>CB33</v>
      </c>
      <c r="AH522" s="114">
        <f>IF(ISNA(VLOOKUP(L522,'MASTER DATA'!$A$1:$F$192,6,0)),0,VLOOKUP(L522,'MASTER DATA'!$A$1:$F$192,6,0))*AE522</f>
        <v>576</v>
      </c>
      <c r="AI522" s="354" t="str">
        <f>VLOOKUP($D522,'warehouse mapping'!$AN$7:$AO$17,2,0)</f>
        <v>Aktif</v>
      </c>
      <c r="AJ522" s="114">
        <f t="shared" si="200"/>
        <v>0</v>
      </c>
      <c r="AK522" s="354" t="str">
        <f t="shared" si="201"/>
        <v/>
      </c>
      <c r="AL522" s="354" t="s">
        <v>170</v>
      </c>
      <c r="AM522" s="354">
        <f t="shared" si="202"/>
        <v>1</v>
      </c>
      <c r="AN522" s="354" t="b">
        <f t="shared" si="203"/>
        <v>1</v>
      </c>
    </row>
    <row r="523" spans="1:40" s="222" customFormat="1">
      <c r="A523" s="354" t="str">
        <f t="shared" si="183"/>
        <v>CB33E01550062460</v>
      </c>
      <c r="B523" s="354">
        <f t="shared" si="184"/>
        <v>0</v>
      </c>
      <c r="C523" s="354">
        <f t="shared" si="185"/>
        <v>0</v>
      </c>
      <c r="D523" s="222" t="str">
        <f t="shared" si="186"/>
        <v>CB</v>
      </c>
      <c r="E523" s="222" t="str">
        <f t="shared" si="187"/>
        <v>33</v>
      </c>
      <c r="F523" s="222" t="str">
        <f t="shared" si="188"/>
        <v>E</v>
      </c>
      <c r="G523" s="355" t="str">
        <f t="shared" si="189"/>
        <v>01</v>
      </c>
      <c r="H523" s="357" t="s">
        <v>871</v>
      </c>
      <c r="I523" s="357" t="s">
        <v>3315</v>
      </c>
      <c r="J523" s="361">
        <v>46263</v>
      </c>
      <c r="K523" s="366">
        <v>47713</v>
      </c>
      <c r="L523" s="295">
        <v>550062460</v>
      </c>
      <c r="M523" s="357" t="str">
        <f>IF(ISNA(VLOOKUP(L523,'MASTER DATA'!$A$1:$B$192,2,0)),"",VLOOKUP(L523,'MASTER DATA'!$A$1:$B$192,2,0))</f>
        <v>Advan4TAX710W40SNMA2_12*1L_A04W</v>
      </c>
      <c r="N523" s="357">
        <v>44</v>
      </c>
      <c r="O523" s="232">
        <f t="shared" si="190"/>
        <v>1</v>
      </c>
      <c r="P523" s="232">
        <f t="shared" si="191"/>
        <v>0</v>
      </c>
      <c r="Q523" s="232">
        <f>VLOOKUP(L523,'MASTER DATA'!$A$1:$E$192,5,0)</f>
        <v>44</v>
      </c>
      <c r="R523" s="295">
        <f>SUMIF('picking of the day'!$H$4:$H$358,WMS!H523&amp;WMS!L523,'picking of the day'!$E$4:$E$358)</f>
        <v>0</v>
      </c>
      <c r="U523" s="358">
        <f>IF(ISNA(VLOOKUP(H523,'data putaway'!$A$1:$E$530,3,0)),0,VLOOKUP(H523,'data putaway'!$A$1:$E$530,3,0))</f>
        <v>0</v>
      </c>
      <c r="V523" s="222">
        <f t="shared" si="192"/>
        <v>44</v>
      </c>
      <c r="W523" s="358">
        <f>IF(ISNA(VLOOKUP(H523,'data putaway'!$A$1:$E$530,2,0)),0,VLOOKUP(H523,'data putaway'!$A$1:$E$530,2,0))</f>
        <v>0</v>
      </c>
      <c r="X523" s="222" t="b">
        <f t="shared" si="193"/>
        <v>0</v>
      </c>
      <c r="Y523" s="222">
        <f>IF(ISNA(VLOOKUP(H523,'data putaway'!$A$1:$E$530,4,0)),0,VLOOKUP(H523,'data putaway'!$A$1:$E$530,4,0))</f>
        <v>0</v>
      </c>
      <c r="Z523" s="359">
        <f>IF(ISNA(VLOOKUP(H523,'data putaway'!$A$1:$E$530,5,0)),0,VLOOKUP(H523,'data putaway'!$A$1:$E$530,5,0))</f>
        <v>0</v>
      </c>
      <c r="AA523" s="222" t="b">
        <f t="shared" si="194"/>
        <v>0</v>
      </c>
      <c r="AB523" s="222" t="b">
        <f t="shared" si="195"/>
        <v>0</v>
      </c>
      <c r="AC523" s="360" t="str">
        <f t="shared" ca="1" si="196"/>
        <v>0 Month,  20 Days</v>
      </c>
      <c r="AD523" s="358" t="str">
        <f t="shared" ca="1" si="182"/>
        <v>3 Year, 11 Month, 0 Days</v>
      </c>
      <c r="AE523" s="358">
        <f t="shared" si="197"/>
        <v>44</v>
      </c>
      <c r="AF523" s="358">
        <f t="shared" si="198"/>
        <v>1</v>
      </c>
      <c r="AG523" s="222" t="str">
        <f t="shared" si="199"/>
        <v>CB33</v>
      </c>
      <c r="AH523" s="358">
        <f>IF(ISNA(VLOOKUP(L523,'MASTER DATA'!$A$1:$F$192,6,0)),0,VLOOKUP(L523,'MASTER DATA'!$A$1:$F$192,6,0))*AE523</f>
        <v>528</v>
      </c>
      <c r="AI523" s="222" t="str">
        <f>VLOOKUP($D523,'warehouse mapping'!$AN$7:$AO$17,2,0)</f>
        <v>Aktif</v>
      </c>
      <c r="AJ523" s="358">
        <f t="shared" si="200"/>
        <v>0</v>
      </c>
      <c r="AK523" s="222" t="str">
        <f t="shared" si="201"/>
        <v/>
      </c>
      <c r="AL523" s="222" t="s">
        <v>170</v>
      </c>
      <c r="AM523" s="222">
        <f t="shared" si="202"/>
        <v>1</v>
      </c>
      <c r="AN523" s="222" t="b">
        <f t="shared" si="203"/>
        <v>1</v>
      </c>
    </row>
    <row r="524" spans="1:40" s="354" customFormat="1">
      <c r="A524" s="354" t="str">
        <f t="shared" si="183"/>
        <v>CB33E02550062463</v>
      </c>
      <c r="B524" s="354">
        <f t="shared" si="184"/>
        <v>0</v>
      </c>
      <c r="C524" s="354">
        <f t="shared" si="185"/>
        <v>0</v>
      </c>
      <c r="D524" s="354" t="str">
        <f t="shared" si="186"/>
        <v>CB</v>
      </c>
      <c r="E524" s="354" t="str">
        <f t="shared" si="187"/>
        <v>33</v>
      </c>
      <c r="F524" s="354" t="str">
        <f t="shared" si="188"/>
        <v>E</v>
      </c>
      <c r="G524" s="355" t="str">
        <f t="shared" si="189"/>
        <v>02</v>
      </c>
      <c r="H524" s="232" t="s">
        <v>872</v>
      </c>
      <c r="I524" s="232" t="s">
        <v>3496</v>
      </c>
      <c r="J524" s="233">
        <v>46267</v>
      </c>
      <c r="K524" s="233">
        <v>47718</v>
      </c>
      <c r="L524" s="234">
        <v>550062463</v>
      </c>
      <c r="M524" s="232" t="str">
        <f>IF(ISNA(VLOOKUP(L524,'MASTER DATA'!$A$1:$B$192,2,0)),"",VLOOKUP(L524,'MASTER DATA'!$A$1:$B$192,2,0))</f>
        <v>Adv4TAX7Sc10W40SNMB_12*0.8L_A04W</v>
      </c>
      <c r="N524" s="232">
        <v>0</v>
      </c>
      <c r="O524" s="232">
        <f t="shared" si="190"/>
        <v>0</v>
      </c>
      <c r="P524" s="232">
        <f t="shared" si="191"/>
        <v>0</v>
      </c>
      <c r="Q524" s="232">
        <f>VLOOKUP(L524,'MASTER DATA'!$A$1:$E$192,5,0)</f>
        <v>48</v>
      </c>
      <c r="R524" s="234">
        <f>SUMIF('picking of the day'!$H$4:$H$358,WMS!H524&amp;WMS!L524,'picking of the day'!$E$4:$E$358)</f>
        <v>0</v>
      </c>
      <c r="U524" s="114">
        <f>IF(ISNA(VLOOKUP(H524,'data putaway'!$A$1:$E$530,3,0)),0,VLOOKUP(H524,'data putaway'!$A$1:$E$530,3,0))</f>
        <v>0</v>
      </c>
      <c r="V524" s="354">
        <f t="shared" si="192"/>
        <v>0</v>
      </c>
      <c r="W524" s="114">
        <f>IF(ISNA(VLOOKUP(H524,'data putaway'!$A$1:$E$530,2,0)),0,VLOOKUP(H524,'data putaway'!$A$1:$E$530,2,0))</f>
        <v>0</v>
      </c>
      <c r="X524" s="354" t="b">
        <f t="shared" si="193"/>
        <v>0</v>
      </c>
      <c r="Y524" s="354">
        <f>IF(ISNA(VLOOKUP(H524,'data putaway'!$A$1:$E$530,4,0)),0,VLOOKUP(H524,'data putaway'!$A$1:$E$530,4,0))</f>
        <v>0</v>
      </c>
      <c r="Z524" s="113">
        <f>IF(ISNA(VLOOKUP(H524,'data putaway'!$A$1:$E$530,5,0)),0,VLOOKUP(H524,'data putaway'!$A$1:$E$530,5,0))</f>
        <v>0</v>
      </c>
      <c r="AA524" s="354" t="b">
        <f t="shared" si="194"/>
        <v>0</v>
      </c>
      <c r="AB524" s="354" t="b">
        <f t="shared" si="195"/>
        <v>0</v>
      </c>
      <c r="AC524" s="356" t="str">
        <f t="shared" ca="1" si="196"/>
        <v>0 Month,  16 Days</v>
      </c>
      <c r="AD524" s="114" t="str">
        <f t="shared" ca="1" si="182"/>
        <v>3 Year, 11 Month, 5 Days</v>
      </c>
      <c r="AE524" s="114">
        <f t="shared" si="197"/>
        <v>0</v>
      </c>
      <c r="AF524" s="114">
        <f t="shared" si="198"/>
        <v>0</v>
      </c>
      <c r="AG524" s="354" t="str">
        <f t="shared" si="199"/>
        <v>CB33</v>
      </c>
      <c r="AH524" s="114">
        <f>IF(ISNA(VLOOKUP(L524,'MASTER DATA'!$A$1:$F$192,6,0)),0,VLOOKUP(L524,'MASTER DATA'!$A$1:$F$192,6,0))*AE524</f>
        <v>0</v>
      </c>
      <c r="AI524" s="354" t="str">
        <f>VLOOKUP($D524,'warehouse mapping'!$AN$7:$AO$17,2,0)</f>
        <v>Aktif</v>
      </c>
      <c r="AJ524" s="114">
        <f t="shared" si="200"/>
        <v>1</v>
      </c>
      <c r="AK524" s="354" t="str">
        <f t="shared" si="201"/>
        <v>CB</v>
      </c>
      <c r="AL524" s="354" t="s">
        <v>170</v>
      </c>
      <c r="AM524" s="354">
        <f t="shared" si="202"/>
        <v>1</v>
      </c>
      <c r="AN524" s="354" t="b">
        <f t="shared" si="203"/>
        <v>1</v>
      </c>
    </row>
    <row r="525" spans="1:40" s="354" customFormat="1">
      <c r="A525" s="354" t="str">
        <f t="shared" si="183"/>
        <v>CB34A01550047276</v>
      </c>
      <c r="B525" s="354">
        <f t="shared" si="184"/>
        <v>0</v>
      </c>
      <c r="C525" s="354">
        <f t="shared" si="185"/>
        <v>0</v>
      </c>
      <c r="D525" s="354" t="str">
        <f t="shared" si="186"/>
        <v>CB</v>
      </c>
      <c r="E525" s="354" t="str">
        <f t="shared" si="187"/>
        <v>34</v>
      </c>
      <c r="F525" s="354" t="str">
        <f t="shared" si="188"/>
        <v>A</v>
      </c>
      <c r="G525" s="355" t="str">
        <f t="shared" si="189"/>
        <v>01</v>
      </c>
      <c r="H525" s="232" t="s">
        <v>873</v>
      </c>
      <c r="I525" s="232" t="s">
        <v>3279</v>
      </c>
      <c r="J525" s="362">
        <v>46258</v>
      </c>
      <c r="K525" s="362">
        <v>47692</v>
      </c>
      <c r="L525" s="234">
        <v>550047276</v>
      </c>
      <c r="M525" s="232" t="str">
        <f>IF(ISNA(VLOOKUP(L525,'MASTER DATA'!$A$1:$B$192,2,0)),"",VLOOKUP(L525,'MASTER DATA'!$A$1:$B$192,2,0))</f>
        <v>Omala S4 GXV 320_1*1000L_A227</v>
      </c>
      <c r="N525" s="232">
        <v>1</v>
      </c>
      <c r="O525" s="232">
        <f t="shared" si="190"/>
        <v>1</v>
      </c>
      <c r="P525" s="232">
        <f t="shared" si="191"/>
        <v>0</v>
      </c>
      <c r="Q525" s="232">
        <f>VLOOKUP(L525,'MASTER DATA'!$A$1:$E$192,5,0)</f>
        <v>1</v>
      </c>
      <c r="R525" s="234">
        <f>SUMIF('picking of the day'!$H$4:$H$358,WMS!H525&amp;WMS!L525,'picking of the day'!$E$4:$E$358)</f>
        <v>0</v>
      </c>
      <c r="U525" s="114">
        <f>IF(ISNA(VLOOKUP(H525,'data putaway'!$A$1:$E$530,3,0)),0,VLOOKUP(H525,'data putaway'!$A$1:$E$530,3,0))</f>
        <v>0</v>
      </c>
      <c r="V525" s="354">
        <f t="shared" si="192"/>
        <v>1</v>
      </c>
      <c r="W525" s="114">
        <f>IF(ISNA(VLOOKUP(H525,'data putaway'!$A$1:$E$530,2,0)),0,VLOOKUP(H525,'data putaway'!$A$1:$E$530,2,0))</f>
        <v>0</v>
      </c>
      <c r="X525" s="354" t="b">
        <f t="shared" si="193"/>
        <v>0</v>
      </c>
      <c r="Y525" s="354">
        <f>IF(ISNA(VLOOKUP(H525,'data putaway'!$A$1:$E$530,4,0)),0,VLOOKUP(H525,'data putaway'!$A$1:$E$530,4,0))</f>
        <v>0</v>
      </c>
      <c r="Z525" s="113">
        <f>IF(ISNA(VLOOKUP(H525,'data putaway'!$A$1:$E$530,5,0)),0,VLOOKUP(H525,'data putaway'!$A$1:$E$530,5,0))</f>
        <v>0</v>
      </c>
      <c r="AA525" s="354" t="b">
        <f t="shared" si="194"/>
        <v>0</v>
      </c>
      <c r="AB525" s="354" t="b">
        <f t="shared" si="195"/>
        <v>0</v>
      </c>
      <c r="AC525" s="356" t="str">
        <f t="shared" ca="1" si="196"/>
        <v>0 Month,  25 Days</v>
      </c>
      <c r="AD525" s="114" t="str">
        <f t="shared" ca="1" si="182"/>
        <v>3 Year, 10 Month, 10 Days</v>
      </c>
      <c r="AE525" s="114">
        <f t="shared" si="197"/>
        <v>1</v>
      </c>
      <c r="AF525" s="114">
        <f t="shared" si="198"/>
        <v>1</v>
      </c>
      <c r="AG525" s="354" t="str">
        <f t="shared" si="199"/>
        <v>CB34</v>
      </c>
      <c r="AH525" s="114">
        <f>IF(ISNA(VLOOKUP(L525,'MASTER DATA'!$A$1:$F$192,6,0)),0,VLOOKUP(L525,'MASTER DATA'!$A$1:$F$192,6,0))*AE525</f>
        <v>1000</v>
      </c>
      <c r="AI525" s="354" t="str">
        <f>VLOOKUP($D525,'warehouse mapping'!$AN$7:$AO$17,2,0)</f>
        <v>Aktif</v>
      </c>
      <c r="AJ525" s="114">
        <f t="shared" si="200"/>
        <v>0</v>
      </c>
      <c r="AK525" s="354" t="str">
        <f t="shared" si="201"/>
        <v/>
      </c>
      <c r="AL525" s="354" t="s">
        <v>3025</v>
      </c>
      <c r="AM525" s="354">
        <f t="shared" si="202"/>
        <v>1</v>
      </c>
      <c r="AN525" s="354" t="b">
        <f t="shared" si="203"/>
        <v>1</v>
      </c>
    </row>
    <row r="526" spans="1:40" s="354" customFormat="1">
      <c r="A526" s="354" t="str">
        <f t="shared" si="183"/>
        <v>CB34A02550047276</v>
      </c>
      <c r="B526" s="354">
        <f t="shared" si="184"/>
        <v>0</v>
      </c>
      <c r="C526" s="354">
        <f t="shared" si="185"/>
        <v>0</v>
      </c>
      <c r="D526" s="354" t="str">
        <f t="shared" si="186"/>
        <v>CB</v>
      </c>
      <c r="E526" s="354" t="str">
        <f t="shared" si="187"/>
        <v>34</v>
      </c>
      <c r="F526" s="354" t="str">
        <f t="shared" si="188"/>
        <v>A</v>
      </c>
      <c r="G526" s="355" t="str">
        <f t="shared" si="189"/>
        <v>02</v>
      </c>
      <c r="H526" s="232" t="s">
        <v>874</v>
      </c>
      <c r="I526" s="232" t="s">
        <v>3279</v>
      </c>
      <c r="J526" s="362">
        <v>46258</v>
      </c>
      <c r="K526" s="362">
        <v>47692</v>
      </c>
      <c r="L526" s="234">
        <v>550047276</v>
      </c>
      <c r="M526" s="232" t="str">
        <f>IF(ISNA(VLOOKUP(L526,'MASTER DATA'!$A$1:$B$192,2,0)),"",VLOOKUP(L526,'MASTER DATA'!$A$1:$B$192,2,0))</f>
        <v>Omala S4 GXV 320_1*1000L_A227</v>
      </c>
      <c r="N526" s="232">
        <v>1</v>
      </c>
      <c r="O526" s="232">
        <f t="shared" si="190"/>
        <v>1</v>
      </c>
      <c r="P526" s="232">
        <f t="shared" si="191"/>
        <v>0</v>
      </c>
      <c r="Q526" s="232">
        <f>VLOOKUP(L526,'MASTER DATA'!$A$1:$E$192,5,0)</f>
        <v>1</v>
      </c>
      <c r="R526" s="234">
        <f>SUMIF('picking of the day'!$H$4:$H$358,WMS!H526&amp;WMS!L526,'picking of the day'!$E$4:$E$358)</f>
        <v>0</v>
      </c>
      <c r="U526" s="114">
        <f>IF(ISNA(VLOOKUP(H526,'data putaway'!$A$1:$E$530,3,0)),0,VLOOKUP(H526,'data putaway'!$A$1:$E$530,3,0))</f>
        <v>0</v>
      </c>
      <c r="V526" s="354">
        <f t="shared" si="192"/>
        <v>1</v>
      </c>
      <c r="W526" s="114">
        <f>IF(ISNA(VLOOKUP(H526,'data putaway'!$A$1:$E$530,2,0)),0,VLOOKUP(H526,'data putaway'!$A$1:$E$530,2,0))</f>
        <v>0</v>
      </c>
      <c r="X526" s="354" t="b">
        <f t="shared" si="193"/>
        <v>0</v>
      </c>
      <c r="Y526" s="354">
        <f>IF(ISNA(VLOOKUP(H526,'data putaway'!$A$1:$E$530,4,0)),0,VLOOKUP(H526,'data putaway'!$A$1:$E$530,4,0))</f>
        <v>0</v>
      </c>
      <c r="Z526" s="113">
        <f>IF(ISNA(VLOOKUP(H526,'data putaway'!$A$1:$E$530,5,0)),0,VLOOKUP(H526,'data putaway'!$A$1:$E$530,5,0))</f>
        <v>0</v>
      </c>
      <c r="AA526" s="354" t="b">
        <f t="shared" si="194"/>
        <v>0</v>
      </c>
      <c r="AB526" s="354" t="b">
        <f t="shared" si="195"/>
        <v>0</v>
      </c>
      <c r="AC526" s="356" t="str">
        <f t="shared" ca="1" si="196"/>
        <v>0 Month,  25 Days</v>
      </c>
      <c r="AD526" s="114" t="str">
        <f t="shared" ca="1" si="182"/>
        <v>3 Year, 10 Month, 10 Days</v>
      </c>
      <c r="AE526" s="114">
        <f t="shared" si="197"/>
        <v>1</v>
      </c>
      <c r="AF526" s="114">
        <f t="shared" si="198"/>
        <v>1</v>
      </c>
      <c r="AG526" s="354" t="str">
        <f t="shared" si="199"/>
        <v>CB34</v>
      </c>
      <c r="AH526" s="114">
        <f>IF(ISNA(VLOOKUP(L526,'MASTER DATA'!$A$1:$F$192,6,0)),0,VLOOKUP(L526,'MASTER DATA'!$A$1:$F$192,6,0))*AE526</f>
        <v>1000</v>
      </c>
      <c r="AI526" s="354" t="str">
        <f>VLOOKUP($D526,'warehouse mapping'!$AN$7:$AO$17,2,0)</f>
        <v>Aktif</v>
      </c>
      <c r="AJ526" s="114">
        <f t="shared" si="200"/>
        <v>0</v>
      </c>
      <c r="AK526" s="354" t="str">
        <f t="shared" si="201"/>
        <v/>
      </c>
      <c r="AL526" s="354" t="s">
        <v>3025</v>
      </c>
      <c r="AM526" s="354">
        <f t="shared" si="202"/>
        <v>1</v>
      </c>
      <c r="AN526" s="354" t="b">
        <f t="shared" si="203"/>
        <v>1</v>
      </c>
    </row>
    <row r="527" spans="1:40" s="354" customFormat="1">
      <c r="A527" s="354" t="str">
        <f t="shared" si="183"/>
        <v>CB34B01550045080</v>
      </c>
      <c r="B527" s="354">
        <f t="shared" si="184"/>
        <v>0</v>
      </c>
      <c r="C527" s="354">
        <f t="shared" si="185"/>
        <v>0</v>
      </c>
      <c r="D527" s="354" t="str">
        <f t="shared" si="186"/>
        <v>CB</v>
      </c>
      <c r="E527" s="354" t="str">
        <f t="shared" si="187"/>
        <v>34</v>
      </c>
      <c r="F527" s="354" t="str">
        <f t="shared" si="188"/>
        <v>B</v>
      </c>
      <c r="G527" s="355" t="str">
        <f t="shared" si="189"/>
        <v>01</v>
      </c>
      <c r="H527" s="232" t="s">
        <v>875</v>
      </c>
      <c r="I527" s="232">
        <v>12676457</v>
      </c>
      <c r="J527" s="233">
        <v>46219</v>
      </c>
      <c r="K527" s="233">
        <v>47677</v>
      </c>
      <c r="L527" s="234">
        <v>550045080</v>
      </c>
      <c r="M527" s="232" t="str">
        <f>IF(ISNA(VLOOKUP(L527,'MASTER DATA'!$A$1:$B$192,2,0)),"",VLOOKUP(L527,'MASTER DATA'!$A$1:$B$192,2,0))</f>
        <v>Tellus S2 MX 68_1*209L_A227</v>
      </c>
      <c r="N527" s="232">
        <v>4</v>
      </c>
      <c r="O527" s="232">
        <f t="shared" si="190"/>
        <v>1</v>
      </c>
      <c r="P527" s="232">
        <f t="shared" si="191"/>
        <v>0</v>
      </c>
      <c r="Q527" s="232">
        <f>VLOOKUP(L527,'MASTER DATA'!$A$1:$E$192,5,0)</f>
        <v>4</v>
      </c>
      <c r="R527" s="234">
        <f>SUMIF('picking of the day'!$H$4:$H$358,WMS!H527&amp;WMS!L527,'picking of the day'!$E$4:$E$358)</f>
        <v>0</v>
      </c>
      <c r="U527" s="114">
        <f>IF(ISNA(VLOOKUP(H527,'data putaway'!$A$1:$E$530,3,0)),0,VLOOKUP(H527,'data putaway'!$A$1:$E$530,3,0))</f>
        <v>0</v>
      </c>
      <c r="V527" s="354">
        <f t="shared" si="192"/>
        <v>4</v>
      </c>
      <c r="W527" s="114">
        <f>IF(ISNA(VLOOKUP(H527,'data putaway'!$A$1:$E$530,2,0)),0,VLOOKUP(H527,'data putaway'!$A$1:$E$530,2,0))</f>
        <v>0</v>
      </c>
      <c r="X527" s="354" t="b">
        <f t="shared" si="193"/>
        <v>0</v>
      </c>
      <c r="Y527" s="354">
        <f>IF(ISNA(VLOOKUP(H527,'data putaway'!$A$1:$E$530,4,0)),0,VLOOKUP(H527,'data putaway'!$A$1:$E$530,4,0))</f>
        <v>0</v>
      </c>
      <c r="Z527" s="113">
        <f>IF(ISNA(VLOOKUP(H527,'data putaway'!$A$1:$E$530,5,0)),0,VLOOKUP(H527,'data putaway'!$A$1:$E$530,5,0))</f>
        <v>0</v>
      </c>
      <c r="AA527" s="354" t="b">
        <f t="shared" si="194"/>
        <v>0</v>
      </c>
      <c r="AB527" s="354" t="b">
        <f t="shared" si="195"/>
        <v>0</v>
      </c>
      <c r="AC527" s="356" t="str">
        <f t="shared" ca="1" si="196"/>
        <v>2 Month,  2 Days</v>
      </c>
      <c r="AD527" s="114" t="str">
        <f t="shared" ca="1" si="182"/>
        <v>3 Year, 9 Month, 25 Days</v>
      </c>
      <c r="AE527" s="114">
        <f t="shared" si="197"/>
        <v>4</v>
      </c>
      <c r="AF527" s="114">
        <f t="shared" si="198"/>
        <v>1</v>
      </c>
      <c r="AG527" s="354" t="str">
        <f t="shared" si="199"/>
        <v>CB34</v>
      </c>
      <c r="AH527" s="114">
        <f>IF(ISNA(VLOOKUP(L527,'MASTER DATA'!$A$1:$F$192,6,0)),0,VLOOKUP(L527,'MASTER DATA'!$A$1:$F$192,6,0))*AE527</f>
        <v>836</v>
      </c>
      <c r="AI527" s="354" t="str">
        <f>VLOOKUP($D527,'warehouse mapping'!$AN$7:$AO$17,2,0)</f>
        <v>Aktif</v>
      </c>
      <c r="AJ527" s="114">
        <f t="shared" si="200"/>
        <v>0</v>
      </c>
      <c r="AK527" s="354" t="str">
        <f t="shared" si="201"/>
        <v/>
      </c>
      <c r="AL527" s="354" t="s">
        <v>3206</v>
      </c>
      <c r="AM527" s="354">
        <f t="shared" si="202"/>
        <v>1</v>
      </c>
      <c r="AN527" s="354" t="b">
        <f t="shared" si="203"/>
        <v>1</v>
      </c>
    </row>
    <row r="528" spans="1:40" s="354" customFormat="1">
      <c r="A528" s="354" t="str">
        <f t="shared" si="183"/>
        <v>CB34B02550045080</v>
      </c>
      <c r="B528" s="354">
        <f t="shared" si="184"/>
        <v>0</v>
      </c>
      <c r="C528" s="354">
        <f t="shared" si="185"/>
        <v>0</v>
      </c>
      <c r="D528" s="354" t="str">
        <f t="shared" si="186"/>
        <v>CB</v>
      </c>
      <c r="E528" s="354" t="str">
        <f t="shared" si="187"/>
        <v>34</v>
      </c>
      <c r="F528" s="354" t="str">
        <f t="shared" si="188"/>
        <v>B</v>
      </c>
      <c r="G528" s="355" t="str">
        <f t="shared" si="189"/>
        <v>02</v>
      </c>
      <c r="H528" s="232" t="s">
        <v>876</v>
      </c>
      <c r="I528" s="232">
        <v>12676457</v>
      </c>
      <c r="J528" s="233">
        <v>46219</v>
      </c>
      <c r="K528" s="233">
        <v>47677</v>
      </c>
      <c r="L528" s="234">
        <v>550045080</v>
      </c>
      <c r="M528" s="232" t="str">
        <f>IF(ISNA(VLOOKUP(L528,'MASTER DATA'!$A$1:$B$192,2,0)),"",VLOOKUP(L528,'MASTER DATA'!$A$1:$B$192,2,0))</f>
        <v>Tellus S2 MX 68_1*209L_A227</v>
      </c>
      <c r="N528" s="232">
        <v>4</v>
      </c>
      <c r="O528" s="232">
        <f t="shared" si="190"/>
        <v>1</v>
      </c>
      <c r="P528" s="232">
        <f t="shared" si="191"/>
        <v>0</v>
      </c>
      <c r="Q528" s="232">
        <f>VLOOKUP(L528,'MASTER DATA'!$A$1:$E$192,5,0)</f>
        <v>4</v>
      </c>
      <c r="R528" s="234">
        <f>SUMIF('picking of the day'!$H$4:$H$358,WMS!H528&amp;WMS!L528,'picking of the day'!$E$4:$E$358)</f>
        <v>0</v>
      </c>
      <c r="U528" s="114">
        <f>IF(ISNA(VLOOKUP(H528,'data putaway'!$A$1:$E$530,3,0)),0,VLOOKUP(H528,'data putaway'!$A$1:$E$530,3,0))</f>
        <v>0</v>
      </c>
      <c r="V528" s="354">
        <f t="shared" si="192"/>
        <v>4</v>
      </c>
      <c r="W528" s="114">
        <f>IF(ISNA(VLOOKUP(H528,'data putaway'!$A$1:$E$530,2,0)),0,VLOOKUP(H528,'data putaway'!$A$1:$E$530,2,0))</f>
        <v>0</v>
      </c>
      <c r="X528" s="354" t="b">
        <f t="shared" si="193"/>
        <v>0</v>
      </c>
      <c r="Y528" s="354">
        <f>IF(ISNA(VLOOKUP(H528,'data putaway'!$A$1:$E$530,4,0)),0,VLOOKUP(H528,'data putaway'!$A$1:$E$530,4,0))</f>
        <v>0</v>
      </c>
      <c r="Z528" s="113">
        <f>IF(ISNA(VLOOKUP(H528,'data putaway'!$A$1:$E$530,5,0)),0,VLOOKUP(H528,'data putaway'!$A$1:$E$530,5,0))</f>
        <v>0</v>
      </c>
      <c r="AA528" s="354" t="b">
        <f t="shared" si="194"/>
        <v>0</v>
      </c>
      <c r="AB528" s="354" t="b">
        <f t="shared" si="195"/>
        <v>0</v>
      </c>
      <c r="AC528" s="356" t="str">
        <f t="shared" ca="1" si="196"/>
        <v>2 Month,  2 Days</v>
      </c>
      <c r="AD528" s="114" t="str">
        <f t="shared" ca="1" si="182"/>
        <v>3 Year, 9 Month, 25 Days</v>
      </c>
      <c r="AE528" s="114">
        <f t="shared" si="197"/>
        <v>4</v>
      </c>
      <c r="AF528" s="114">
        <f t="shared" si="198"/>
        <v>1</v>
      </c>
      <c r="AG528" s="354" t="str">
        <f t="shared" si="199"/>
        <v>CB34</v>
      </c>
      <c r="AH528" s="114">
        <f>IF(ISNA(VLOOKUP(L528,'MASTER DATA'!$A$1:$F$192,6,0)),0,VLOOKUP(L528,'MASTER DATA'!$A$1:$F$192,6,0))*AE528</f>
        <v>836</v>
      </c>
      <c r="AI528" s="354" t="str">
        <f>VLOOKUP($D528,'warehouse mapping'!$AN$7:$AO$17,2,0)</f>
        <v>Aktif</v>
      </c>
      <c r="AJ528" s="114">
        <f t="shared" si="200"/>
        <v>0</v>
      </c>
      <c r="AK528" s="354" t="str">
        <f t="shared" si="201"/>
        <v/>
      </c>
      <c r="AL528" s="354" t="s">
        <v>3206</v>
      </c>
      <c r="AM528" s="354">
        <f t="shared" si="202"/>
        <v>1</v>
      </c>
      <c r="AN528" s="354" t="b">
        <f t="shared" si="203"/>
        <v>1</v>
      </c>
    </row>
    <row r="529" spans="1:40" s="354" customFormat="1">
      <c r="A529" s="354" t="str">
        <f t="shared" si="183"/>
        <v>CB34C01550070614</v>
      </c>
      <c r="B529" s="354">
        <f t="shared" si="184"/>
        <v>0</v>
      </c>
      <c r="C529" s="354">
        <f t="shared" si="185"/>
        <v>0</v>
      </c>
      <c r="D529" s="354" t="str">
        <f t="shared" si="186"/>
        <v>CB</v>
      </c>
      <c r="E529" s="354" t="str">
        <f t="shared" si="187"/>
        <v>34</v>
      </c>
      <c r="F529" s="354" t="str">
        <f t="shared" si="188"/>
        <v>C</v>
      </c>
      <c r="G529" s="355" t="str">
        <f t="shared" si="189"/>
        <v>01</v>
      </c>
      <c r="H529" s="232" t="s">
        <v>877</v>
      </c>
      <c r="I529" s="232" t="s">
        <v>3584</v>
      </c>
      <c r="J529" s="233">
        <v>46281</v>
      </c>
      <c r="K529" s="233">
        <v>47736</v>
      </c>
      <c r="L529" s="234">
        <v>550070614</v>
      </c>
      <c r="M529" s="232" t="str">
        <f>IF(ISNA(VLOOKUP(L529,'MASTER DATA'!$A$1:$B$192,2,0)),"",VLOOKUP(L529,'MASTER DATA'!$A$1:$B$192,2,0))</f>
        <v>HlxHX610W40SP_4*4L_A04W</v>
      </c>
      <c r="N529" s="232">
        <v>36</v>
      </c>
      <c r="O529" s="232">
        <f t="shared" si="190"/>
        <v>1</v>
      </c>
      <c r="P529" s="232">
        <f t="shared" si="191"/>
        <v>0</v>
      </c>
      <c r="Q529" s="232">
        <f>VLOOKUP(L529,'MASTER DATA'!$A$1:$E$192,5,0)</f>
        <v>36</v>
      </c>
      <c r="R529" s="234">
        <f>SUMIF('picking of the day'!$H$4:$H$358,WMS!H529&amp;WMS!L529,'picking of the day'!$E$4:$E$358)</f>
        <v>0</v>
      </c>
      <c r="U529" s="114">
        <f>IF(ISNA(VLOOKUP(H529,'data putaway'!$A$1:$E$530,3,0)),0,VLOOKUP(H529,'data putaway'!$A$1:$E$530,3,0))</f>
        <v>0</v>
      </c>
      <c r="V529" s="354">
        <f t="shared" si="192"/>
        <v>36</v>
      </c>
      <c r="W529" s="114">
        <f>IF(ISNA(VLOOKUP(H529,'data putaway'!$A$1:$E$530,2,0)),0,VLOOKUP(H529,'data putaway'!$A$1:$E$530,2,0))</f>
        <v>0</v>
      </c>
      <c r="X529" s="354" t="b">
        <f t="shared" si="193"/>
        <v>0</v>
      </c>
      <c r="Y529" s="354">
        <f>IF(ISNA(VLOOKUP(H529,'data putaway'!$A$1:$E$530,4,0)),0,VLOOKUP(H529,'data putaway'!$A$1:$E$530,4,0))</f>
        <v>0</v>
      </c>
      <c r="Z529" s="113">
        <f>IF(ISNA(VLOOKUP(H529,'data putaway'!$A$1:$E$530,5,0)),0,VLOOKUP(H529,'data putaway'!$A$1:$E$530,5,0))</f>
        <v>0</v>
      </c>
      <c r="AA529" s="354" t="b">
        <f t="shared" si="194"/>
        <v>0</v>
      </c>
      <c r="AB529" s="354" t="b">
        <f t="shared" si="195"/>
        <v>0</v>
      </c>
      <c r="AC529" s="356" t="str">
        <f t="shared" ca="1" si="196"/>
        <v>0 Month,  2 Days</v>
      </c>
      <c r="AD529" s="114" t="str">
        <f t="shared" ca="1" si="182"/>
        <v>3 Year, 11 Month, 23 Days</v>
      </c>
      <c r="AE529" s="114">
        <f t="shared" si="197"/>
        <v>36</v>
      </c>
      <c r="AF529" s="114">
        <f t="shared" si="198"/>
        <v>1</v>
      </c>
      <c r="AG529" s="354" t="str">
        <f t="shared" si="199"/>
        <v>CB34</v>
      </c>
      <c r="AH529" s="114">
        <f>IF(ISNA(VLOOKUP(L529,'MASTER DATA'!$A$1:$F$192,6,0)),0,VLOOKUP(L529,'MASTER DATA'!$A$1:$F$192,6,0))*AE529</f>
        <v>576</v>
      </c>
      <c r="AI529" s="354" t="str">
        <f>VLOOKUP($D529,'warehouse mapping'!$AN$7:$AO$17,2,0)</f>
        <v>Aktif</v>
      </c>
      <c r="AJ529" s="114">
        <f t="shared" si="200"/>
        <v>0</v>
      </c>
      <c r="AK529" s="354" t="str">
        <f t="shared" si="201"/>
        <v/>
      </c>
      <c r="AL529" s="354" t="s">
        <v>170</v>
      </c>
      <c r="AM529" s="354">
        <f t="shared" si="202"/>
        <v>1</v>
      </c>
      <c r="AN529" s="354" t="b">
        <f t="shared" si="203"/>
        <v>1</v>
      </c>
    </row>
    <row r="530" spans="1:40" s="354" customFormat="1">
      <c r="A530" s="354" t="str">
        <f t="shared" si="183"/>
        <v>CB34C02550070614</v>
      </c>
      <c r="B530" s="354">
        <f t="shared" si="184"/>
        <v>0</v>
      </c>
      <c r="C530" s="354">
        <f t="shared" si="185"/>
        <v>0</v>
      </c>
      <c r="D530" s="354" t="str">
        <f t="shared" si="186"/>
        <v>CB</v>
      </c>
      <c r="E530" s="354" t="str">
        <f t="shared" si="187"/>
        <v>34</v>
      </c>
      <c r="F530" s="354" t="str">
        <f t="shared" si="188"/>
        <v>C</v>
      </c>
      <c r="G530" s="355" t="str">
        <f t="shared" si="189"/>
        <v>02</v>
      </c>
      <c r="H530" s="232" t="s">
        <v>878</v>
      </c>
      <c r="I530" s="232" t="s">
        <v>3584</v>
      </c>
      <c r="J530" s="233">
        <v>46281</v>
      </c>
      <c r="K530" s="233">
        <v>47736</v>
      </c>
      <c r="L530" s="234">
        <v>550070614</v>
      </c>
      <c r="M530" s="232" t="str">
        <f>IF(ISNA(VLOOKUP(L530,'MASTER DATA'!$A$1:$B$192,2,0)),"",VLOOKUP(L530,'MASTER DATA'!$A$1:$B$192,2,0))</f>
        <v>HlxHX610W40SP_4*4L_A04W</v>
      </c>
      <c r="N530" s="232">
        <v>36</v>
      </c>
      <c r="O530" s="232">
        <f t="shared" si="190"/>
        <v>1</v>
      </c>
      <c r="P530" s="232">
        <f t="shared" si="191"/>
        <v>0</v>
      </c>
      <c r="Q530" s="232">
        <f>VLOOKUP(L530,'MASTER DATA'!$A$1:$E$192,5,0)</f>
        <v>36</v>
      </c>
      <c r="R530" s="234">
        <f>SUMIF('picking of the day'!$H$4:$H$358,WMS!H530&amp;WMS!L530,'picking of the day'!$E$4:$E$358)</f>
        <v>0</v>
      </c>
      <c r="U530" s="114">
        <f>IF(ISNA(VLOOKUP(H530,'data putaway'!$A$1:$E$530,3,0)),0,VLOOKUP(H530,'data putaway'!$A$1:$E$530,3,0))</f>
        <v>0</v>
      </c>
      <c r="V530" s="354">
        <f t="shared" si="192"/>
        <v>36</v>
      </c>
      <c r="W530" s="114">
        <f>IF(ISNA(VLOOKUP(H530,'data putaway'!$A$1:$E$530,2,0)),0,VLOOKUP(H530,'data putaway'!$A$1:$E$530,2,0))</f>
        <v>0</v>
      </c>
      <c r="X530" s="354" t="b">
        <f t="shared" si="193"/>
        <v>0</v>
      </c>
      <c r="Y530" s="354">
        <f>IF(ISNA(VLOOKUP(H530,'data putaway'!$A$1:$E$530,4,0)),0,VLOOKUP(H530,'data putaway'!$A$1:$E$530,4,0))</f>
        <v>0</v>
      </c>
      <c r="Z530" s="113">
        <f>IF(ISNA(VLOOKUP(H530,'data putaway'!$A$1:$E$530,5,0)),0,VLOOKUP(H530,'data putaway'!$A$1:$E$530,5,0))</f>
        <v>0</v>
      </c>
      <c r="AA530" s="354" t="b">
        <f t="shared" si="194"/>
        <v>0</v>
      </c>
      <c r="AB530" s="354" t="b">
        <f t="shared" si="195"/>
        <v>0</v>
      </c>
      <c r="AC530" s="356" t="str">
        <f t="shared" ca="1" si="196"/>
        <v>0 Month,  2 Days</v>
      </c>
      <c r="AD530" s="114" t="str">
        <f t="shared" ca="1" si="182"/>
        <v>3 Year, 11 Month, 23 Days</v>
      </c>
      <c r="AE530" s="114">
        <f t="shared" si="197"/>
        <v>36</v>
      </c>
      <c r="AF530" s="114">
        <f t="shared" si="198"/>
        <v>1</v>
      </c>
      <c r="AG530" s="354" t="str">
        <f t="shared" si="199"/>
        <v>CB34</v>
      </c>
      <c r="AH530" s="114">
        <f>IF(ISNA(VLOOKUP(L530,'MASTER DATA'!$A$1:$F$192,6,0)),0,VLOOKUP(L530,'MASTER DATA'!$A$1:$F$192,6,0))*AE530</f>
        <v>576</v>
      </c>
      <c r="AI530" s="354" t="str">
        <f>VLOOKUP($D530,'warehouse mapping'!$AN$7:$AO$17,2,0)</f>
        <v>Aktif</v>
      </c>
      <c r="AJ530" s="114">
        <f t="shared" si="200"/>
        <v>0</v>
      </c>
      <c r="AK530" s="354" t="str">
        <f t="shared" si="201"/>
        <v/>
      </c>
      <c r="AL530" s="354" t="s">
        <v>170</v>
      </c>
      <c r="AM530" s="354">
        <f t="shared" si="202"/>
        <v>1</v>
      </c>
      <c r="AN530" s="354" t="b">
        <f t="shared" si="203"/>
        <v>1</v>
      </c>
    </row>
    <row r="531" spans="1:40" s="354" customFormat="1">
      <c r="A531" s="354" t="str">
        <f t="shared" si="183"/>
        <v>CB34D01550062463</v>
      </c>
      <c r="B531" s="354">
        <f t="shared" si="184"/>
        <v>0</v>
      </c>
      <c r="C531" s="354">
        <f t="shared" si="185"/>
        <v>0</v>
      </c>
      <c r="D531" s="354" t="str">
        <f t="shared" si="186"/>
        <v>CB</v>
      </c>
      <c r="E531" s="354" t="str">
        <f t="shared" si="187"/>
        <v>34</v>
      </c>
      <c r="F531" s="354" t="str">
        <f t="shared" si="188"/>
        <v>D</v>
      </c>
      <c r="G531" s="355" t="str">
        <f t="shared" si="189"/>
        <v>01</v>
      </c>
      <c r="H531" s="232" t="s">
        <v>879</v>
      </c>
      <c r="I531" s="232" t="s">
        <v>3496</v>
      </c>
      <c r="J531" s="233">
        <v>46267</v>
      </c>
      <c r="K531" s="233">
        <v>47718</v>
      </c>
      <c r="L531" s="234">
        <v>550062463</v>
      </c>
      <c r="M531" s="232" t="str">
        <f>IF(ISNA(VLOOKUP(L531,'MASTER DATA'!$A$1:$B$192,2,0)),"",VLOOKUP(L531,'MASTER DATA'!$A$1:$B$192,2,0))</f>
        <v>Adv4TAX7Sc10W40SNMB_12*0.8L_A04W</v>
      </c>
      <c r="N531" s="232">
        <v>0</v>
      </c>
      <c r="O531" s="232">
        <f t="shared" si="190"/>
        <v>0</v>
      </c>
      <c r="P531" s="232">
        <f t="shared" si="191"/>
        <v>0</v>
      </c>
      <c r="Q531" s="232">
        <f>VLOOKUP(L531,'MASTER DATA'!$A$1:$E$192,5,0)</f>
        <v>48</v>
      </c>
      <c r="R531" s="234">
        <f>SUMIF('picking of the day'!$H$4:$H$358,WMS!H531&amp;WMS!L531,'picking of the day'!$E$4:$E$358)</f>
        <v>0</v>
      </c>
      <c r="U531" s="114">
        <f>IF(ISNA(VLOOKUP(H531,'data putaway'!$A$1:$E$530,3,0)),0,VLOOKUP(H531,'data putaway'!$A$1:$E$530,3,0))</f>
        <v>0</v>
      </c>
      <c r="V531" s="354">
        <f t="shared" si="192"/>
        <v>0</v>
      </c>
      <c r="W531" s="114">
        <f>IF(ISNA(VLOOKUP(H531,'data putaway'!$A$1:$E$530,2,0)),0,VLOOKUP(H531,'data putaway'!$A$1:$E$530,2,0))</f>
        <v>0</v>
      </c>
      <c r="X531" s="354" t="b">
        <f t="shared" si="193"/>
        <v>0</v>
      </c>
      <c r="Y531" s="354">
        <f>IF(ISNA(VLOOKUP(H531,'data putaway'!$A$1:$E$530,4,0)),0,VLOOKUP(H531,'data putaway'!$A$1:$E$530,4,0))</f>
        <v>0</v>
      </c>
      <c r="Z531" s="113">
        <f>IF(ISNA(VLOOKUP(H531,'data putaway'!$A$1:$E$530,5,0)),0,VLOOKUP(H531,'data putaway'!$A$1:$E$530,5,0))</f>
        <v>0</v>
      </c>
      <c r="AA531" s="354" t="b">
        <f t="shared" si="194"/>
        <v>0</v>
      </c>
      <c r="AB531" s="354" t="b">
        <f t="shared" si="195"/>
        <v>0</v>
      </c>
      <c r="AC531" s="356" t="str">
        <f t="shared" ca="1" si="196"/>
        <v>0 Month,  16 Days</v>
      </c>
      <c r="AD531" s="114" t="str">
        <f t="shared" ca="1" si="182"/>
        <v>3 Year, 11 Month, 5 Days</v>
      </c>
      <c r="AE531" s="114">
        <f t="shared" si="197"/>
        <v>0</v>
      </c>
      <c r="AF531" s="114">
        <f t="shared" si="198"/>
        <v>0</v>
      </c>
      <c r="AG531" s="354" t="str">
        <f t="shared" si="199"/>
        <v>CB34</v>
      </c>
      <c r="AH531" s="114">
        <f>IF(ISNA(VLOOKUP(L531,'MASTER DATA'!$A$1:$F$192,6,0)),0,VLOOKUP(L531,'MASTER DATA'!$A$1:$F$192,6,0))*AE531</f>
        <v>0</v>
      </c>
      <c r="AI531" s="354" t="str">
        <f>VLOOKUP($D531,'warehouse mapping'!$AN$7:$AO$17,2,0)</f>
        <v>Aktif</v>
      </c>
      <c r="AJ531" s="114">
        <f t="shared" si="200"/>
        <v>1</v>
      </c>
      <c r="AK531" s="354" t="str">
        <f t="shared" si="201"/>
        <v>CB</v>
      </c>
      <c r="AL531" s="354" t="s">
        <v>170</v>
      </c>
      <c r="AM531" s="354">
        <f t="shared" si="202"/>
        <v>1</v>
      </c>
      <c r="AN531" s="354" t="b">
        <f t="shared" si="203"/>
        <v>1</v>
      </c>
    </row>
    <row r="532" spans="1:40" s="354" customFormat="1">
      <c r="A532" s="354" t="str">
        <f t="shared" si="183"/>
        <v>CB34D02550062463</v>
      </c>
      <c r="B532" s="354">
        <f t="shared" si="184"/>
        <v>0</v>
      </c>
      <c r="C532" s="354">
        <f t="shared" si="185"/>
        <v>0</v>
      </c>
      <c r="D532" s="354" t="str">
        <f t="shared" si="186"/>
        <v>CB</v>
      </c>
      <c r="E532" s="354" t="str">
        <f t="shared" si="187"/>
        <v>34</v>
      </c>
      <c r="F532" s="354" t="str">
        <f t="shared" si="188"/>
        <v>D</v>
      </c>
      <c r="G532" s="355" t="str">
        <f t="shared" si="189"/>
        <v>02</v>
      </c>
      <c r="H532" s="232" t="s">
        <v>880</v>
      </c>
      <c r="I532" s="232" t="s">
        <v>3496</v>
      </c>
      <c r="J532" s="233">
        <v>46267</v>
      </c>
      <c r="K532" s="233">
        <v>47718</v>
      </c>
      <c r="L532" s="234">
        <v>550062463</v>
      </c>
      <c r="M532" s="232" t="str">
        <f>IF(ISNA(VLOOKUP(L532,'MASTER DATA'!$A$1:$B$192,2,0)),"",VLOOKUP(L532,'MASTER DATA'!$A$1:$B$192,2,0))</f>
        <v>Adv4TAX7Sc10W40SNMB_12*0.8L_A04W</v>
      </c>
      <c r="N532" s="232">
        <v>0</v>
      </c>
      <c r="O532" s="232">
        <f t="shared" si="190"/>
        <v>0</v>
      </c>
      <c r="P532" s="232">
        <f t="shared" si="191"/>
        <v>0</v>
      </c>
      <c r="Q532" s="232">
        <f>VLOOKUP(L532,'MASTER DATA'!$A$1:$E$192,5,0)</f>
        <v>48</v>
      </c>
      <c r="R532" s="234">
        <f>SUMIF('picking of the day'!$H$4:$H$358,WMS!H532&amp;WMS!L532,'picking of the day'!$E$4:$E$358)</f>
        <v>0</v>
      </c>
      <c r="U532" s="114">
        <f>IF(ISNA(VLOOKUP(H532,'data putaway'!$A$1:$E$530,3,0)),0,VLOOKUP(H532,'data putaway'!$A$1:$E$530,3,0))</f>
        <v>0</v>
      </c>
      <c r="V532" s="354">
        <f t="shared" si="192"/>
        <v>0</v>
      </c>
      <c r="W532" s="114">
        <f>IF(ISNA(VLOOKUP(H532,'data putaway'!$A$1:$E$530,2,0)),0,VLOOKUP(H532,'data putaway'!$A$1:$E$530,2,0))</f>
        <v>0</v>
      </c>
      <c r="X532" s="354" t="b">
        <f t="shared" si="193"/>
        <v>0</v>
      </c>
      <c r="Y532" s="354">
        <f>IF(ISNA(VLOOKUP(H532,'data putaway'!$A$1:$E$530,4,0)),0,VLOOKUP(H532,'data putaway'!$A$1:$E$530,4,0))</f>
        <v>0</v>
      </c>
      <c r="Z532" s="113">
        <f>IF(ISNA(VLOOKUP(H532,'data putaway'!$A$1:$E$530,5,0)),0,VLOOKUP(H532,'data putaway'!$A$1:$E$530,5,0))</f>
        <v>0</v>
      </c>
      <c r="AA532" s="354" t="b">
        <f t="shared" si="194"/>
        <v>0</v>
      </c>
      <c r="AB532" s="354" t="b">
        <f t="shared" si="195"/>
        <v>0</v>
      </c>
      <c r="AC532" s="356" t="str">
        <f t="shared" ca="1" si="196"/>
        <v>0 Month,  16 Days</v>
      </c>
      <c r="AD532" s="114" t="str">
        <f t="shared" ca="1" si="182"/>
        <v>3 Year, 11 Month, 5 Days</v>
      </c>
      <c r="AE532" s="114">
        <f t="shared" si="197"/>
        <v>0</v>
      </c>
      <c r="AF532" s="114">
        <f t="shared" si="198"/>
        <v>0</v>
      </c>
      <c r="AG532" s="354" t="str">
        <f t="shared" si="199"/>
        <v>CB34</v>
      </c>
      <c r="AH532" s="114">
        <f>IF(ISNA(VLOOKUP(L532,'MASTER DATA'!$A$1:$F$192,6,0)),0,VLOOKUP(L532,'MASTER DATA'!$A$1:$F$192,6,0))*AE532</f>
        <v>0</v>
      </c>
      <c r="AI532" s="354" t="str">
        <f>VLOOKUP($D532,'warehouse mapping'!$AN$7:$AO$17,2,0)</f>
        <v>Aktif</v>
      </c>
      <c r="AJ532" s="114">
        <f t="shared" si="200"/>
        <v>1</v>
      </c>
      <c r="AK532" s="354" t="str">
        <f t="shared" si="201"/>
        <v>CB</v>
      </c>
      <c r="AL532" s="354" t="s">
        <v>170</v>
      </c>
      <c r="AM532" s="354">
        <f t="shared" si="202"/>
        <v>1</v>
      </c>
      <c r="AN532" s="354" t="b">
        <f t="shared" si="203"/>
        <v>1</v>
      </c>
    </row>
    <row r="533" spans="1:40" s="354" customFormat="1">
      <c r="A533" s="354" t="str">
        <f t="shared" si="183"/>
        <v>CB34E01550062463</v>
      </c>
      <c r="B533" s="354">
        <f t="shared" si="184"/>
        <v>0</v>
      </c>
      <c r="C533" s="354">
        <f t="shared" si="185"/>
        <v>0</v>
      </c>
      <c r="D533" s="354" t="str">
        <f t="shared" si="186"/>
        <v>CB</v>
      </c>
      <c r="E533" s="354" t="str">
        <f t="shared" si="187"/>
        <v>34</v>
      </c>
      <c r="F533" s="354" t="str">
        <f t="shared" si="188"/>
        <v>E</v>
      </c>
      <c r="G533" s="355" t="str">
        <f t="shared" si="189"/>
        <v>01</v>
      </c>
      <c r="H533" s="232" t="s">
        <v>881</v>
      </c>
      <c r="I533" s="232" t="s">
        <v>3496</v>
      </c>
      <c r="J533" s="233">
        <v>46267</v>
      </c>
      <c r="K533" s="233">
        <v>47718</v>
      </c>
      <c r="L533" s="234">
        <v>550062463</v>
      </c>
      <c r="M533" s="232" t="str">
        <f>IF(ISNA(VLOOKUP(L533,'MASTER DATA'!$A$1:$B$192,2,0)),"",VLOOKUP(L533,'MASTER DATA'!$A$1:$B$192,2,0))</f>
        <v>Adv4TAX7Sc10W40SNMB_12*0.8L_A04W</v>
      </c>
      <c r="N533" s="232">
        <v>0</v>
      </c>
      <c r="O533" s="232">
        <f t="shared" si="190"/>
        <v>0</v>
      </c>
      <c r="P533" s="232">
        <f t="shared" si="191"/>
        <v>0</v>
      </c>
      <c r="Q533" s="232">
        <f>VLOOKUP(L533,'MASTER DATA'!$A$1:$E$192,5,0)</f>
        <v>48</v>
      </c>
      <c r="R533" s="234">
        <f>SUMIF('picking of the day'!$H$4:$H$358,WMS!H533&amp;WMS!L533,'picking of the day'!$E$4:$E$358)</f>
        <v>0</v>
      </c>
      <c r="U533" s="114">
        <f>IF(ISNA(VLOOKUP(H533,'data putaway'!$A$1:$E$530,3,0)),0,VLOOKUP(H533,'data putaway'!$A$1:$E$530,3,0))</f>
        <v>0</v>
      </c>
      <c r="V533" s="354">
        <f t="shared" si="192"/>
        <v>0</v>
      </c>
      <c r="W533" s="114">
        <f>IF(ISNA(VLOOKUP(H533,'data putaway'!$A$1:$E$530,2,0)),0,VLOOKUP(H533,'data putaway'!$A$1:$E$530,2,0))</f>
        <v>0</v>
      </c>
      <c r="X533" s="354" t="b">
        <f t="shared" si="193"/>
        <v>0</v>
      </c>
      <c r="Y533" s="354">
        <f>IF(ISNA(VLOOKUP(H533,'data putaway'!$A$1:$E$530,4,0)),0,VLOOKUP(H533,'data putaway'!$A$1:$E$530,4,0))</f>
        <v>0</v>
      </c>
      <c r="Z533" s="113">
        <f>IF(ISNA(VLOOKUP(H533,'data putaway'!$A$1:$E$530,5,0)),0,VLOOKUP(H533,'data putaway'!$A$1:$E$530,5,0))</f>
        <v>0</v>
      </c>
      <c r="AA533" s="354" t="b">
        <f t="shared" si="194"/>
        <v>0</v>
      </c>
      <c r="AB533" s="354" t="b">
        <f t="shared" si="195"/>
        <v>0</v>
      </c>
      <c r="AC533" s="356" t="str">
        <f t="shared" ca="1" si="196"/>
        <v>0 Month,  16 Days</v>
      </c>
      <c r="AD533" s="114" t="str">
        <f t="shared" ca="1" si="182"/>
        <v>3 Year, 11 Month, 5 Days</v>
      </c>
      <c r="AE533" s="114">
        <f t="shared" si="197"/>
        <v>0</v>
      </c>
      <c r="AF533" s="114">
        <f t="shared" si="198"/>
        <v>0</v>
      </c>
      <c r="AG533" s="354" t="str">
        <f t="shared" si="199"/>
        <v>CB34</v>
      </c>
      <c r="AH533" s="114">
        <f>IF(ISNA(VLOOKUP(L533,'MASTER DATA'!$A$1:$F$192,6,0)),0,VLOOKUP(L533,'MASTER DATA'!$A$1:$F$192,6,0))*AE533</f>
        <v>0</v>
      </c>
      <c r="AI533" s="354" t="str">
        <f>VLOOKUP($D533,'warehouse mapping'!$AN$7:$AO$17,2,0)</f>
        <v>Aktif</v>
      </c>
      <c r="AJ533" s="114">
        <f t="shared" si="200"/>
        <v>1</v>
      </c>
      <c r="AK533" s="354" t="str">
        <f t="shared" si="201"/>
        <v>CB</v>
      </c>
      <c r="AL533" s="354" t="s">
        <v>170</v>
      </c>
      <c r="AM533" s="354">
        <f t="shared" si="202"/>
        <v>1</v>
      </c>
      <c r="AN533" s="354" t="b">
        <f t="shared" si="203"/>
        <v>1</v>
      </c>
    </row>
    <row r="534" spans="1:40" s="354" customFormat="1">
      <c r="A534" s="354" t="str">
        <f t="shared" si="183"/>
        <v>CB34E02550062463</v>
      </c>
      <c r="B534" s="354">
        <f t="shared" si="184"/>
        <v>0</v>
      </c>
      <c r="C534" s="354">
        <f t="shared" si="185"/>
        <v>0</v>
      </c>
      <c r="D534" s="354" t="str">
        <f t="shared" si="186"/>
        <v>CB</v>
      </c>
      <c r="E534" s="354" t="str">
        <f t="shared" si="187"/>
        <v>34</v>
      </c>
      <c r="F534" s="354" t="str">
        <f t="shared" si="188"/>
        <v>E</v>
      </c>
      <c r="G534" s="355" t="str">
        <f t="shared" si="189"/>
        <v>02</v>
      </c>
      <c r="H534" s="232" t="s">
        <v>882</v>
      </c>
      <c r="I534" s="232" t="s">
        <v>3496</v>
      </c>
      <c r="J534" s="233">
        <v>46267</v>
      </c>
      <c r="K534" s="233">
        <v>47718</v>
      </c>
      <c r="L534" s="234">
        <v>550062463</v>
      </c>
      <c r="M534" s="232" t="str">
        <f>IF(ISNA(VLOOKUP(L534,'MASTER DATA'!$A$1:$B$192,2,0)),"",VLOOKUP(L534,'MASTER DATA'!$A$1:$B$192,2,0))</f>
        <v>Adv4TAX7Sc10W40SNMB_12*0.8L_A04W</v>
      </c>
      <c r="N534" s="232">
        <v>0</v>
      </c>
      <c r="O534" s="232">
        <f t="shared" si="190"/>
        <v>0</v>
      </c>
      <c r="P534" s="232">
        <f t="shared" si="191"/>
        <v>0</v>
      </c>
      <c r="Q534" s="232">
        <f>VLOOKUP(L534,'MASTER DATA'!$A$1:$E$192,5,0)</f>
        <v>48</v>
      </c>
      <c r="R534" s="234">
        <f>SUMIF('picking of the day'!$H$4:$H$358,WMS!H534&amp;WMS!L534,'picking of the day'!$E$4:$E$358)</f>
        <v>0</v>
      </c>
      <c r="U534" s="114">
        <f>IF(ISNA(VLOOKUP(H534,'data putaway'!$A$1:$E$530,3,0)),0,VLOOKUP(H534,'data putaway'!$A$1:$E$530,3,0))</f>
        <v>0</v>
      </c>
      <c r="V534" s="354">
        <f t="shared" si="192"/>
        <v>0</v>
      </c>
      <c r="W534" s="114">
        <f>IF(ISNA(VLOOKUP(H534,'data putaway'!$A$1:$E$530,2,0)),0,VLOOKUP(H534,'data putaway'!$A$1:$E$530,2,0))</f>
        <v>0</v>
      </c>
      <c r="X534" s="354" t="b">
        <f t="shared" si="193"/>
        <v>0</v>
      </c>
      <c r="Y534" s="354">
        <f>IF(ISNA(VLOOKUP(H534,'data putaway'!$A$1:$E$530,4,0)),0,VLOOKUP(H534,'data putaway'!$A$1:$E$530,4,0))</f>
        <v>0</v>
      </c>
      <c r="Z534" s="113">
        <f>IF(ISNA(VLOOKUP(H534,'data putaway'!$A$1:$E$530,5,0)),0,VLOOKUP(H534,'data putaway'!$A$1:$E$530,5,0))</f>
        <v>0</v>
      </c>
      <c r="AA534" s="354" t="b">
        <f t="shared" si="194"/>
        <v>0</v>
      </c>
      <c r="AB534" s="354" t="b">
        <f t="shared" si="195"/>
        <v>0</v>
      </c>
      <c r="AC534" s="356" t="str">
        <f t="shared" ca="1" si="196"/>
        <v>0 Month,  16 Days</v>
      </c>
      <c r="AD534" s="114" t="str">
        <f t="shared" ca="1" si="182"/>
        <v>3 Year, 11 Month, 5 Days</v>
      </c>
      <c r="AE534" s="114">
        <f t="shared" si="197"/>
        <v>0</v>
      </c>
      <c r="AF534" s="114">
        <f t="shared" si="198"/>
        <v>0</v>
      </c>
      <c r="AG534" s="354" t="str">
        <f t="shared" si="199"/>
        <v>CB34</v>
      </c>
      <c r="AH534" s="114">
        <f>IF(ISNA(VLOOKUP(L534,'MASTER DATA'!$A$1:$F$192,6,0)),0,VLOOKUP(L534,'MASTER DATA'!$A$1:$F$192,6,0))*AE534</f>
        <v>0</v>
      </c>
      <c r="AI534" s="354" t="str">
        <f>VLOOKUP($D534,'warehouse mapping'!$AN$7:$AO$17,2,0)</f>
        <v>Aktif</v>
      </c>
      <c r="AJ534" s="114">
        <f t="shared" si="200"/>
        <v>1</v>
      </c>
      <c r="AK534" s="354" t="str">
        <f t="shared" si="201"/>
        <v>CB</v>
      </c>
      <c r="AL534" s="354" t="s">
        <v>170</v>
      </c>
      <c r="AM534" s="354">
        <f t="shared" si="202"/>
        <v>1</v>
      </c>
      <c r="AN534" s="354" t="b">
        <f t="shared" si="203"/>
        <v>1</v>
      </c>
    </row>
    <row r="535" spans="1:40" s="354" customFormat="1">
      <c r="A535" s="354" t="str">
        <f t="shared" si="183"/>
        <v>CB35A01550047276</v>
      </c>
      <c r="B535" s="354">
        <f t="shared" si="184"/>
        <v>0</v>
      </c>
      <c r="C535" s="354">
        <f t="shared" si="185"/>
        <v>0</v>
      </c>
      <c r="D535" s="354" t="str">
        <f t="shared" si="186"/>
        <v>CB</v>
      </c>
      <c r="E535" s="354" t="str">
        <f t="shared" si="187"/>
        <v>35</v>
      </c>
      <c r="F535" s="354" t="str">
        <f t="shared" si="188"/>
        <v>A</v>
      </c>
      <c r="G535" s="355" t="str">
        <f t="shared" si="189"/>
        <v>01</v>
      </c>
      <c r="H535" s="232" t="s">
        <v>883</v>
      </c>
      <c r="I535" s="232" t="s">
        <v>3279</v>
      </c>
      <c r="J535" s="362">
        <v>46258</v>
      </c>
      <c r="K535" s="362">
        <v>47692</v>
      </c>
      <c r="L535" s="234">
        <v>550047276</v>
      </c>
      <c r="M535" s="232" t="str">
        <f>IF(ISNA(VLOOKUP(L535,'MASTER DATA'!$A$1:$B$192,2,0)),"",VLOOKUP(L535,'MASTER DATA'!$A$1:$B$192,2,0))</f>
        <v>Omala S4 GXV 320_1*1000L_A227</v>
      </c>
      <c r="N535" s="232">
        <v>1</v>
      </c>
      <c r="O535" s="232">
        <f t="shared" si="190"/>
        <v>1</v>
      </c>
      <c r="P535" s="232">
        <f t="shared" si="191"/>
        <v>0</v>
      </c>
      <c r="Q535" s="232">
        <f>VLOOKUP(L535,'MASTER DATA'!$A$1:$E$192,5,0)</f>
        <v>1</v>
      </c>
      <c r="R535" s="234">
        <f>SUMIF('picking of the day'!$H$4:$H$358,WMS!H535&amp;WMS!L535,'picking of the day'!$E$4:$E$358)</f>
        <v>0</v>
      </c>
      <c r="U535" s="114">
        <f>IF(ISNA(VLOOKUP(H535,'data putaway'!$A$1:$E$530,3,0)),0,VLOOKUP(H535,'data putaway'!$A$1:$E$530,3,0))</f>
        <v>0</v>
      </c>
      <c r="V535" s="354">
        <f t="shared" si="192"/>
        <v>1</v>
      </c>
      <c r="W535" s="114">
        <f>IF(ISNA(VLOOKUP(H535,'data putaway'!$A$1:$E$530,2,0)),0,VLOOKUP(H535,'data putaway'!$A$1:$E$530,2,0))</f>
        <v>0</v>
      </c>
      <c r="X535" s="354" t="b">
        <f t="shared" si="193"/>
        <v>0</v>
      </c>
      <c r="Y535" s="354">
        <f>IF(ISNA(VLOOKUP(H535,'data putaway'!$A$1:$E$530,4,0)),0,VLOOKUP(H535,'data putaway'!$A$1:$E$530,4,0))</f>
        <v>0</v>
      </c>
      <c r="Z535" s="113">
        <f>IF(ISNA(VLOOKUP(H535,'data putaway'!$A$1:$E$530,5,0)),0,VLOOKUP(H535,'data putaway'!$A$1:$E$530,5,0))</f>
        <v>0</v>
      </c>
      <c r="AA535" s="354" t="b">
        <f t="shared" si="194"/>
        <v>0</v>
      </c>
      <c r="AB535" s="354" t="b">
        <f t="shared" si="195"/>
        <v>0</v>
      </c>
      <c r="AC535" s="356" t="str">
        <f t="shared" ca="1" si="196"/>
        <v>0 Month,  25 Days</v>
      </c>
      <c r="AD535" s="114" t="str">
        <f t="shared" ca="1" si="182"/>
        <v>3 Year, 10 Month, 10 Days</v>
      </c>
      <c r="AE535" s="114">
        <f t="shared" si="197"/>
        <v>1</v>
      </c>
      <c r="AF535" s="114">
        <f t="shared" si="198"/>
        <v>1</v>
      </c>
      <c r="AG535" s="354" t="str">
        <f t="shared" si="199"/>
        <v>CB35</v>
      </c>
      <c r="AH535" s="114">
        <f>IF(ISNA(VLOOKUP(L535,'MASTER DATA'!$A$1:$F$192,6,0)),0,VLOOKUP(L535,'MASTER DATA'!$A$1:$F$192,6,0))*AE535</f>
        <v>1000</v>
      </c>
      <c r="AI535" s="354" t="str">
        <f>VLOOKUP($D535,'warehouse mapping'!$AN$7:$AO$17,2,0)</f>
        <v>Aktif</v>
      </c>
      <c r="AJ535" s="114">
        <f t="shared" si="200"/>
        <v>0</v>
      </c>
      <c r="AK535" s="354" t="str">
        <f t="shared" si="201"/>
        <v/>
      </c>
      <c r="AL535" s="354" t="s">
        <v>3207</v>
      </c>
      <c r="AM535" s="354">
        <f t="shared" si="202"/>
        <v>1</v>
      </c>
      <c r="AN535" s="354" t="b">
        <f t="shared" si="203"/>
        <v>1</v>
      </c>
    </row>
    <row r="536" spans="1:40" s="354" customFormat="1">
      <c r="A536" s="354" t="str">
        <f t="shared" si="183"/>
        <v>CB35A02550047276</v>
      </c>
      <c r="B536" s="354">
        <f t="shared" si="184"/>
        <v>0</v>
      </c>
      <c r="C536" s="354">
        <f t="shared" si="185"/>
        <v>0</v>
      </c>
      <c r="D536" s="354" t="str">
        <f t="shared" si="186"/>
        <v>CB</v>
      </c>
      <c r="E536" s="354" t="str">
        <f t="shared" si="187"/>
        <v>35</v>
      </c>
      <c r="F536" s="354" t="str">
        <f t="shared" si="188"/>
        <v>A</v>
      </c>
      <c r="G536" s="355" t="str">
        <f t="shared" si="189"/>
        <v>02</v>
      </c>
      <c r="H536" s="232" t="s">
        <v>884</v>
      </c>
      <c r="I536" s="232" t="s">
        <v>3279</v>
      </c>
      <c r="J536" s="362">
        <v>46258</v>
      </c>
      <c r="K536" s="362">
        <v>47692</v>
      </c>
      <c r="L536" s="234">
        <v>550047276</v>
      </c>
      <c r="M536" s="232" t="str">
        <f>IF(ISNA(VLOOKUP(L536,'MASTER DATA'!$A$1:$B$192,2,0)),"",VLOOKUP(L536,'MASTER DATA'!$A$1:$B$192,2,0))</f>
        <v>Omala S4 GXV 320_1*1000L_A227</v>
      </c>
      <c r="N536" s="232">
        <v>1</v>
      </c>
      <c r="O536" s="232">
        <f t="shared" si="190"/>
        <v>1</v>
      </c>
      <c r="P536" s="232">
        <f t="shared" si="191"/>
        <v>0</v>
      </c>
      <c r="Q536" s="232">
        <f>VLOOKUP(L536,'MASTER DATA'!$A$1:$E$192,5,0)</f>
        <v>1</v>
      </c>
      <c r="R536" s="234">
        <f>SUMIF('picking of the day'!$H$4:$H$358,WMS!H536&amp;WMS!L536,'picking of the day'!$E$4:$E$358)</f>
        <v>0</v>
      </c>
      <c r="U536" s="114">
        <f>IF(ISNA(VLOOKUP(H536,'data putaway'!$A$1:$E$530,3,0)),0,VLOOKUP(H536,'data putaway'!$A$1:$E$530,3,0))</f>
        <v>0</v>
      </c>
      <c r="V536" s="354">
        <f t="shared" si="192"/>
        <v>1</v>
      </c>
      <c r="W536" s="114">
        <f>IF(ISNA(VLOOKUP(H536,'data putaway'!$A$1:$E$530,2,0)),0,VLOOKUP(H536,'data putaway'!$A$1:$E$530,2,0))</f>
        <v>0</v>
      </c>
      <c r="X536" s="354" t="b">
        <f t="shared" si="193"/>
        <v>0</v>
      </c>
      <c r="Y536" s="354">
        <f>IF(ISNA(VLOOKUP(H536,'data putaway'!$A$1:$E$530,4,0)),0,VLOOKUP(H536,'data putaway'!$A$1:$E$530,4,0))</f>
        <v>0</v>
      </c>
      <c r="Z536" s="113">
        <f>IF(ISNA(VLOOKUP(H536,'data putaway'!$A$1:$E$530,5,0)),0,VLOOKUP(H536,'data putaway'!$A$1:$E$530,5,0))</f>
        <v>0</v>
      </c>
      <c r="AA536" s="354" t="b">
        <f t="shared" si="194"/>
        <v>0</v>
      </c>
      <c r="AB536" s="354" t="b">
        <f t="shared" si="195"/>
        <v>0</v>
      </c>
      <c r="AC536" s="356" t="str">
        <f t="shared" ca="1" si="196"/>
        <v>0 Month,  25 Days</v>
      </c>
      <c r="AD536" s="114" t="str">
        <f t="shared" ca="1" si="182"/>
        <v>3 Year, 10 Month, 10 Days</v>
      </c>
      <c r="AE536" s="114">
        <f t="shared" si="197"/>
        <v>1</v>
      </c>
      <c r="AF536" s="114">
        <f t="shared" si="198"/>
        <v>1</v>
      </c>
      <c r="AG536" s="354" t="str">
        <f t="shared" si="199"/>
        <v>CB35</v>
      </c>
      <c r="AH536" s="114">
        <f>IF(ISNA(VLOOKUP(L536,'MASTER DATA'!$A$1:$F$192,6,0)),0,VLOOKUP(L536,'MASTER DATA'!$A$1:$F$192,6,0))*AE536</f>
        <v>1000</v>
      </c>
      <c r="AI536" s="354" t="str">
        <f>VLOOKUP($D536,'warehouse mapping'!$AN$7:$AO$17,2,0)</f>
        <v>Aktif</v>
      </c>
      <c r="AJ536" s="114">
        <f t="shared" si="200"/>
        <v>0</v>
      </c>
      <c r="AK536" s="354" t="str">
        <f t="shared" si="201"/>
        <v/>
      </c>
      <c r="AL536" s="354" t="s">
        <v>3025</v>
      </c>
      <c r="AM536" s="354">
        <f t="shared" si="202"/>
        <v>1</v>
      </c>
      <c r="AN536" s="354" t="b">
        <f t="shared" si="203"/>
        <v>1</v>
      </c>
    </row>
    <row r="537" spans="1:40" s="354" customFormat="1">
      <c r="A537" s="354" t="str">
        <f t="shared" si="183"/>
        <v>CB35B01550048593</v>
      </c>
      <c r="B537" s="354">
        <f t="shared" si="184"/>
        <v>0</v>
      </c>
      <c r="C537" s="354">
        <f t="shared" si="185"/>
        <v>0</v>
      </c>
      <c r="D537" s="354" t="str">
        <f t="shared" si="186"/>
        <v>CB</v>
      </c>
      <c r="E537" s="354" t="str">
        <f t="shared" si="187"/>
        <v>35</v>
      </c>
      <c r="F537" s="354" t="str">
        <f t="shared" si="188"/>
        <v>B</v>
      </c>
      <c r="G537" s="355" t="str">
        <f t="shared" si="189"/>
        <v>01</v>
      </c>
      <c r="H537" s="232" t="s">
        <v>885</v>
      </c>
      <c r="I537" s="232" t="s">
        <v>3488</v>
      </c>
      <c r="J537" s="233">
        <v>46267</v>
      </c>
      <c r="K537" s="233">
        <v>47717</v>
      </c>
      <c r="L537" s="234">
        <v>550048593</v>
      </c>
      <c r="M537" s="232" t="str">
        <f>IF(ISNA(VLOOKUP(L537,'MASTER DATA'!$A$1:$B$192,2,0)),"",VLOOKUP(L537,'MASTER DATA'!$A$1:$B$192,2,0))</f>
        <v>Adv4TAX5Sc20W40MB_12*0.8L_A04W</v>
      </c>
      <c r="N537" s="232">
        <v>48</v>
      </c>
      <c r="O537" s="232">
        <f t="shared" si="190"/>
        <v>1</v>
      </c>
      <c r="P537" s="232">
        <f t="shared" si="191"/>
        <v>0</v>
      </c>
      <c r="Q537" s="232">
        <f>VLOOKUP(L537,'MASTER DATA'!$A$1:$E$192,5,0)</f>
        <v>48</v>
      </c>
      <c r="R537" s="234">
        <f>SUMIF('picking of the day'!$H$4:$H$358,WMS!H537&amp;WMS!L537,'picking of the day'!$E$4:$E$358)</f>
        <v>0</v>
      </c>
      <c r="U537" s="114">
        <f>IF(ISNA(VLOOKUP(H537,'data putaway'!$A$1:$E$530,3,0)),0,VLOOKUP(H537,'data putaway'!$A$1:$E$530,3,0))</f>
        <v>0</v>
      </c>
      <c r="V537" s="354">
        <f t="shared" si="192"/>
        <v>48</v>
      </c>
      <c r="W537" s="114">
        <f>IF(ISNA(VLOOKUP(H537,'data putaway'!$A$1:$E$530,2,0)),0,VLOOKUP(H537,'data putaway'!$A$1:$E$530,2,0))</f>
        <v>0</v>
      </c>
      <c r="X537" s="354" t="b">
        <f t="shared" si="193"/>
        <v>0</v>
      </c>
      <c r="Y537" s="354">
        <f>IF(ISNA(VLOOKUP(H537,'data putaway'!$A$1:$E$530,4,0)),0,VLOOKUP(H537,'data putaway'!$A$1:$E$530,4,0))</f>
        <v>0</v>
      </c>
      <c r="Z537" s="113">
        <f>IF(ISNA(VLOOKUP(H537,'data putaway'!$A$1:$E$530,5,0)),0,VLOOKUP(H537,'data putaway'!$A$1:$E$530,5,0))</f>
        <v>0</v>
      </c>
      <c r="AA537" s="354" t="b">
        <f t="shared" si="194"/>
        <v>0</v>
      </c>
      <c r="AB537" s="354" t="b">
        <f t="shared" si="195"/>
        <v>0</v>
      </c>
      <c r="AC537" s="356" t="str">
        <f t="shared" ca="1" si="196"/>
        <v>0 Month,  16 Days</v>
      </c>
      <c r="AD537" s="114" t="str">
        <f t="shared" ca="1" si="182"/>
        <v>3 Year, 11 Month, 4 Days</v>
      </c>
      <c r="AE537" s="114">
        <f t="shared" si="197"/>
        <v>48</v>
      </c>
      <c r="AF537" s="114">
        <f t="shared" si="198"/>
        <v>1</v>
      </c>
      <c r="AG537" s="354" t="str">
        <f t="shared" si="199"/>
        <v>CB35</v>
      </c>
      <c r="AH537" s="114">
        <f>IF(ISNA(VLOOKUP(L537,'MASTER DATA'!$A$1:$F$192,6,0)),0,VLOOKUP(L537,'MASTER DATA'!$A$1:$F$192,6,0))*AE537</f>
        <v>460.79999999999995</v>
      </c>
      <c r="AI537" s="354" t="str">
        <f>VLOOKUP($D537,'warehouse mapping'!$AN$7:$AO$17,2,0)</f>
        <v>Aktif</v>
      </c>
      <c r="AJ537" s="114">
        <f t="shared" si="200"/>
        <v>0</v>
      </c>
      <c r="AK537" s="354" t="str">
        <f t="shared" si="201"/>
        <v/>
      </c>
      <c r="AL537" s="354" t="s">
        <v>3206</v>
      </c>
      <c r="AM537" s="354">
        <f t="shared" si="202"/>
        <v>1</v>
      </c>
      <c r="AN537" s="354" t="b">
        <f t="shared" si="203"/>
        <v>1</v>
      </c>
    </row>
    <row r="538" spans="1:40" s="354" customFormat="1">
      <c r="A538" s="354" t="str">
        <f t="shared" si="183"/>
        <v>CB35B02550045080</v>
      </c>
      <c r="B538" s="354">
        <f t="shared" si="184"/>
        <v>0</v>
      </c>
      <c r="C538" s="354">
        <f t="shared" si="185"/>
        <v>0</v>
      </c>
      <c r="D538" s="354" t="str">
        <f t="shared" si="186"/>
        <v>CB</v>
      </c>
      <c r="E538" s="354" t="str">
        <f t="shared" si="187"/>
        <v>35</v>
      </c>
      <c r="F538" s="354" t="str">
        <f t="shared" si="188"/>
        <v>B</v>
      </c>
      <c r="G538" s="355" t="str">
        <f t="shared" si="189"/>
        <v>02</v>
      </c>
      <c r="H538" s="232" t="s">
        <v>886</v>
      </c>
      <c r="I538" s="232">
        <v>12676457</v>
      </c>
      <c r="J538" s="233">
        <v>46219</v>
      </c>
      <c r="K538" s="233">
        <v>47677</v>
      </c>
      <c r="L538" s="234">
        <v>550045080</v>
      </c>
      <c r="M538" s="232" t="str">
        <f>IF(ISNA(VLOOKUP(L538,'MASTER DATA'!$A$1:$B$192,2,0)),"",VLOOKUP(L538,'MASTER DATA'!$A$1:$B$192,2,0))</f>
        <v>Tellus S2 MX 68_1*209L_A227</v>
      </c>
      <c r="N538" s="232">
        <v>4</v>
      </c>
      <c r="O538" s="232">
        <f t="shared" si="190"/>
        <v>1</v>
      </c>
      <c r="P538" s="232">
        <f t="shared" si="191"/>
        <v>0</v>
      </c>
      <c r="Q538" s="232">
        <f>VLOOKUP(L538,'MASTER DATA'!$A$1:$E$192,5,0)</f>
        <v>4</v>
      </c>
      <c r="R538" s="234">
        <f>SUMIF('picking of the day'!$H$4:$H$358,WMS!H538&amp;WMS!L538,'picking of the day'!$E$4:$E$358)</f>
        <v>0</v>
      </c>
      <c r="U538" s="114">
        <f>IF(ISNA(VLOOKUP(H538,'data putaway'!$A$1:$E$530,3,0)),0,VLOOKUP(H538,'data putaway'!$A$1:$E$530,3,0))</f>
        <v>0</v>
      </c>
      <c r="V538" s="354">
        <f t="shared" si="192"/>
        <v>4</v>
      </c>
      <c r="W538" s="114">
        <f>IF(ISNA(VLOOKUP(H538,'data putaway'!$A$1:$E$530,2,0)),0,VLOOKUP(H538,'data putaway'!$A$1:$E$530,2,0))</f>
        <v>0</v>
      </c>
      <c r="X538" s="354" t="b">
        <f t="shared" si="193"/>
        <v>0</v>
      </c>
      <c r="Y538" s="354">
        <f>IF(ISNA(VLOOKUP(H538,'data putaway'!$A$1:$E$530,4,0)),0,VLOOKUP(H538,'data putaway'!$A$1:$E$530,4,0))</f>
        <v>0</v>
      </c>
      <c r="Z538" s="113">
        <f>IF(ISNA(VLOOKUP(H538,'data putaway'!$A$1:$E$530,5,0)),0,VLOOKUP(H538,'data putaway'!$A$1:$E$530,5,0))</f>
        <v>0</v>
      </c>
      <c r="AA538" s="354" t="b">
        <f t="shared" si="194"/>
        <v>0</v>
      </c>
      <c r="AB538" s="354" t="b">
        <f t="shared" si="195"/>
        <v>0</v>
      </c>
      <c r="AC538" s="356" t="str">
        <f t="shared" ca="1" si="196"/>
        <v>2 Month,  2 Days</v>
      </c>
      <c r="AD538" s="114" t="str">
        <f t="shared" ref="AD538:AD601" ca="1" si="204">IF(K538="","",DATEDIF(NOW(),K538,"y")&amp;" Year"&amp;", "&amp;DATEDIF(NOW(),K538,"ym")&amp;" Month"&amp;", "&amp;DATEDIF(NOW(),K538,"md")&amp;" Days")</f>
        <v>3 Year, 9 Month, 25 Days</v>
      </c>
      <c r="AE538" s="114">
        <f t="shared" si="197"/>
        <v>4</v>
      </c>
      <c r="AF538" s="114">
        <f t="shared" si="198"/>
        <v>1</v>
      </c>
      <c r="AG538" s="354" t="str">
        <f t="shared" si="199"/>
        <v>CB35</v>
      </c>
      <c r="AH538" s="114">
        <f>IF(ISNA(VLOOKUP(L538,'MASTER DATA'!$A$1:$F$192,6,0)),0,VLOOKUP(L538,'MASTER DATA'!$A$1:$F$192,6,0))*AE538</f>
        <v>836</v>
      </c>
      <c r="AI538" s="354" t="str">
        <f>VLOOKUP($D538,'warehouse mapping'!$AN$7:$AO$17,2,0)</f>
        <v>Aktif</v>
      </c>
      <c r="AJ538" s="114">
        <f t="shared" si="200"/>
        <v>0</v>
      </c>
      <c r="AK538" s="354" t="str">
        <f t="shared" si="201"/>
        <v/>
      </c>
      <c r="AL538" s="354" t="s">
        <v>3206</v>
      </c>
      <c r="AM538" s="354">
        <f t="shared" si="202"/>
        <v>1</v>
      </c>
      <c r="AN538" s="354" t="b">
        <f t="shared" si="203"/>
        <v>1</v>
      </c>
    </row>
    <row r="539" spans="1:40" s="354" customFormat="1">
      <c r="A539" s="354" t="str">
        <f t="shared" si="183"/>
        <v>CB35C01550044580</v>
      </c>
      <c r="B539" s="354">
        <f t="shared" si="184"/>
        <v>0</v>
      </c>
      <c r="C539" s="354">
        <f t="shared" si="185"/>
        <v>0</v>
      </c>
      <c r="D539" s="354" t="str">
        <f t="shared" si="186"/>
        <v>CB</v>
      </c>
      <c r="E539" s="354" t="str">
        <f t="shared" si="187"/>
        <v>35</v>
      </c>
      <c r="F539" s="354" t="str">
        <f t="shared" si="188"/>
        <v>C</v>
      </c>
      <c r="G539" s="355" t="str">
        <f t="shared" si="189"/>
        <v>01</v>
      </c>
      <c r="H539" s="232" t="s">
        <v>887</v>
      </c>
      <c r="I539" s="232">
        <v>12657727</v>
      </c>
      <c r="J539" s="233">
        <v>46164</v>
      </c>
      <c r="K539" s="233">
        <v>47619</v>
      </c>
      <c r="L539" s="234">
        <v>550044580</v>
      </c>
      <c r="M539" s="232" t="str">
        <f>IF(ISNA(VLOOKUP(L539,'MASTER DATA'!$A$1:$B$192,2,0)),"",VLOOKUP(L539,'MASTER DATA'!$A$1:$B$192,2,0))</f>
        <v>RimR3MV15W40CI4_1*209L_A227</v>
      </c>
      <c r="N539" s="232">
        <v>4</v>
      </c>
      <c r="O539" s="232">
        <f t="shared" si="190"/>
        <v>1</v>
      </c>
      <c r="P539" s="232">
        <f t="shared" si="191"/>
        <v>0</v>
      </c>
      <c r="Q539" s="232">
        <f>VLOOKUP(L539,'MASTER DATA'!$A$1:$E$192,5,0)</f>
        <v>4</v>
      </c>
      <c r="R539" s="234">
        <f>SUMIF('picking of the day'!$H$4:$H$358,WMS!H539&amp;WMS!L539,'picking of the day'!$E$4:$E$358)</f>
        <v>0</v>
      </c>
      <c r="U539" s="114">
        <f>IF(ISNA(VLOOKUP(H539,'data putaway'!$A$1:$E$530,3,0)),0,VLOOKUP(H539,'data putaway'!$A$1:$E$530,3,0))</f>
        <v>0</v>
      </c>
      <c r="V539" s="354">
        <f t="shared" si="192"/>
        <v>4</v>
      </c>
      <c r="W539" s="114">
        <f>IF(ISNA(VLOOKUP(H539,'data putaway'!$A$1:$E$530,2,0)),0,VLOOKUP(H539,'data putaway'!$A$1:$E$530,2,0))</f>
        <v>0</v>
      </c>
      <c r="X539" s="354" t="b">
        <f t="shared" si="193"/>
        <v>0</v>
      </c>
      <c r="Y539" s="354">
        <f>IF(ISNA(VLOOKUP(H539,'data putaway'!$A$1:$E$530,4,0)),0,VLOOKUP(H539,'data putaway'!$A$1:$E$530,4,0))</f>
        <v>0</v>
      </c>
      <c r="Z539" s="113">
        <f>IF(ISNA(VLOOKUP(H539,'data putaway'!$A$1:$E$530,5,0)),0,VLOOKUP(H539,'data putaway'!$A$1:$E$530,5,0))</f>
        <v>0</v>
      </c>
      <c r="AA539" s="354" t="b">
        <f t="shared" si="194"/>
        <v>0</v>
      </c>
      <c r="AB539" s="354" t="b">
        <f t="shared" si="195"/>
        <v>0</v>
      </c>
      <c r="AC539" s="356" t="str">
        <f t="shared" ca="1" si="196"/>
        <v>3 Month,  27 Days</v>
      </c>
      <c r="AD539" s="114" t="str">
        <f t="shared" ca="1" si="204"/>
        <v>3 Year, 7 Month, 28 Days</v>
      </c>
      <c r="AE539" s="114">
        <f t="shared" si="197"/>
        <v>4</v>
      </c>
      <c r="AF539" s="114">
        <f t="shared" si="198"/>
        <v>1</v>
      </c>
      <c r="AG539" s="354" t="str">
        <f t="shared" si="199"/>
        <v>CB35</v>
      </c>
      <c r="AH539" s="114">
        <f>IF(ISNA(VLOOKUP(L539,'MASTER DATA'!$A$1:$F$192,6,0)),0,VLOOKUP(L539,'MASTER DATA'!$A$1:$F$192,6,0))*AE539</f>
        <v>836</v>
      </c>
      <c r="AI539" s="354" t="str">
        <f>VLOOKUP($D539,'warehouse mapping'!$AN$7:$AO$17,2,0)</f>
        <v>Aktif</v>
      </c>
      <c r="AJ539" s="114">
        <f t="shared" si="200"/>
        <v>0</v>
      </c>
      <c r="AK539" s="354" t="str">
        <f t="shared" si="201"/>
        <v/>
      </c>
      <c r="AL539" s="354" t="s">
        <v>3206</v>
      </c>
      <c r="AM539" s="354">
        <f t="shared" si="202"/>
        <v>1</v>
      </c>
      <c r="AN539" s="354" t="b">
        <f t="shared" si="203"/>
        <v>1</v>
      </c>
    </row>
    <row r="540" spans="1:40" s="354" customFormat="1">
      <c r="A540" s="354" t="str">
        <f t="shared" si="183"/>
        <v>CB35C02550048593</v>
      </c>
      <c r="B540" s="354">
        <f t="shared" si="184"/>
        <v>0</v>
      </c>
      <c r="C540" s="354">
        <f t="shared" si="185"/>
        <v>0</v>
      </c>
      <c r="D540" s="354" t="str">
        <f t="shared" si="186"/>
        <v>CB</v>
      </c>
      <c r="E540" s="354" t="str">
        <f t="shared" si="187"/>
        <v>35</v>
      </c>
      <c r="F540" s="354" t="str">
        <f t="shared" si="188"/>
        <v>C</v>
      </c>
      <c r="G540" s="355" t="str">
        <f t="shared" si="189"/>
        <v>02</v>
      </c>
      <c r="H540" s="232" t="s">
        <v>888</v>
      </c>
      <c r="I540" s="232" t="s">
        <v>3488</v>
      </c>
      <c r="J540" s="233">
        <v>46267</v>
      </c>
      <c r="K540" s="233">
        <v>47717</v>
      </c>
      <c r="L540" s="234">
        <v>550048593</v>
      </c>
      <c r="M540" s="232" t="str">
        <f>IF(ISNA(VLOOKUP(L540,'MASTER DATA'!$A$1:$B$192,2,0)),"",VLOOKUP(L540,'MASTER DATA'!$A$1:$B$192,2,0))</f>
        <v>Adv4TAX5Sc20W40MB_12*0.8L_A04W</v>
      </c>
      <c r="N540" s="232">
        <v>48</v>
      </c>
      <c r="O540" s="232">
        <f t="shared" si="190"/>
        <v>1</v>
      </c>
      <c r="P540" s="232">
        <f t="shared" si="191"/>
        <v>0</v>
      </c>
      <c r="Q540" s="232">
        <f>VLOOKUP(L540,'MASTER DATA'!$A$1:$E$192,5,0)</f>
        <v>48</v>
      </c>
      <c r="R540" s="234">
        <f>SUMIF('picking of the day'!$H$4:$H$358,WMS!H540&amp;WMS!L540,'picking of the day'!$E$4:$E$358)</f>
        <v>0</v>
      </c>
      <c r="U540" s="114">
        <f>IF(ISNA(VLOOKUP(H540,'data putaway'!$A$1:$E$530,3,0)),0,VLOOKUP(H540,'data putaway'!$A$1:$E$530,3,0))</f>
        <v>0</v>
      </c>
      <c r="V540" s="354">
        <f t="shared" si="192"/>
        <v>48</v>
      </c>
      <c r="W540" s="114">
        <f>IF(ISNA(VLOOKUP(H540,'data putaway'!$A$1:$E$530,2,0)),0,VLOOKUP(H540,'data putaway'!$A$1:$E$530,2,0))</f>
        <v>0</v>
      </c>
      <c r="X540" s="354" t="b">
        <f t="shared" si="193"/>
        <v>0</v>
      </c>
      <c r="Y540" s="354">
        <f>IF(ISNA(VLOOKUP(H540,'data putaway'!$A$1:$E$530,4,0)),0,VLOOKUP(H540,'data putaway'!$A$1:$E$530,4,0))</f>
        <v>0</v>
      </c>
      <c r="Z540" s="113">
        <f>IF(ISNA(VLOOKUP(H540,'data putaway'!$A$1:$E$530,5,0)),0,VLOOKUP(H540,'data putaway'!$A$1:$E$530,5,0))</f>
        <v>0</v>
      </c>
      <c r="AA540" s="354" t="b">
        <f t="shared" si="194"/>
        <v>0</v>
      </c>
      <c r="AB540" s="354" t="b">
        <f t="shared" si="195"/>
        <v>0</v>
      </c>
      <c r="AC540" s="356" t="str">
        <f t="shared" ca="1" si="196"/>
        <v>0 Month,  16 Days</v>
      </c>
      <c r="AD540" s="114" t="str">
        <f t="shared" ca="1" si="204"/>
        <v>3 Year, 11 Month, 4 Days</v>
      </c>
      <c r="AE540" s="114">
        <f t="shared" si="197"/>
        <v>48</v>
      </c>
      <c r="AF540" s="114">
        <f t="shared" si="198"/>
        <v>1</v>
      </c>
      <c r="AG540" s="354" t="str">
        <f t="shared" si="199"/>
        <v>CB35</v>
      </c>
      <c r="AH540" s="114">
        <f>IF(ISNA(VLOOKUP(L540,'MASTER DATA'!$A$1:$F$192,6,0)),0,VLOOKUP(L540,'MASTER DATA'!$A$1:$F$192,6,0))*AE540</f>
        <v>460.79999999999995</v>
      </c>
      <c r="AI540" s="354" t="str">
        <f>VLOOKUP($D540,'warehouse mapping'!$AN$7:$AO$17,2,0)</f>
        <v>Aktif</v>
      </c>
      <c r="AJ540" s="114">
        <f t="shared" si="200"/>
        <v>0</v>
      </c>
      <c r="AK540" s="354" t="str">
        <f t="shared" si="201"/>
        <v/>
      </c>
      <c r="AL540" s="354" t="s">
        <v>170</v>
      </c>
      <c r="AM540" s="354">
        <f t="shared" si="202"/>
        <v>1</v>
      </c>
      <c r="AN540" s="354" t="b">
        <f t="shared" si="203"/>
        <v>1</v>
      </c>
    </row>
    <row r="541" spans="1:40" s="354" customFormat="1">
      <c r="A541" s="354" t="str">
        <f t="shared" si="183"/>
        <v>CB35D01550048593</v>
      </c>
      <c r="B541" s="354">
        <f t="shared" si="184"/>
        <v>0</v>
      </c>
      <c r="C541" s="354">
        <f t="shared" si="185"/>
        <v>0</v>
      </c>
      <c r="D541" s="354" t="str">
        <f t="shared" si="186"/>
        <v>CB</v>
      </c>
      <c r="E541" s="354" t="str">
        <f t="shared" si="187"/>
        <v>35</v>
      </c>
      <c r="F541" s="354" t="str">
        <f t="shared" si="188"/>
        <v>D</v>
      </c>
      <c r="G541" s="355" t="str">
        <f t="shared" si="189"/>
        <v>01</v>
      </c>
      <c r="H541" s="232" t="s">
        <v>889</v>
      </c>
      <c r="I541" s="232" t="s">
        <v>3488</v>
      </c>
      <c r="J541" s="233">
        <v>46267</v>
      </c>
      <c r="K541" s="233">
        <v>47717</v>
      </c>
      <c r="L541" s="234">
        <v>550048593</v>
      </c>
      <c r="M541" s="232" t="str">
        <f>IF(ISNA(VLOOKUP(L541,'MASTER DATA'!$A$1:$B$192,2,0)),"",VLOOKUP(L541,'MASTER DATA'!$A$1:$B$192,2,0))</f>
        <v>Adv4TAX5Sc20W40MB_12*0.8L_A04W</v>
      </c>
      <c r="N541" s="232">
        <v>48</v>
      </c>
      <c r="O541" s="232">
        <f t="shared" si="190"/>
        <v>1</v>
      </c>
      <c r="P541" s="232">
        <f t="shared" si="191"/>
        <v>0</v>
      </c>
      <c r="Q541" s="232">
        <f>VLOOKUP(L541,'MASTER DATA'!$A$1:$E$192,5,0)</f>
        <v>48</v>
      </c>
      <c r="R541" s="234">
        <f>SUMIF('picking of the day'!$H$4:$H$358,WMS!H541&amp;WMS!L541,'picking of the day'!$E$4:$E$358)</f>
        <v>0</v>
      </c>
      <c r="U541" s="114">
        <f>IF(ISNA(VLOOKUP(H541,'data putaway'!$A$1:$E$530,3,0)),0,VLOOKUP(H541,'data putaway'!$A$1:$E$530,3,0))</f>
        <v>0</v>
      </c>
      <c r="V541" s="354">
        <f t="shared" si="192"/>
        <v>48</v>
      </c>
      <c r="W541" s="114">
        <f>IF(ISNA(VLOOKUP(H541,'data putaway'!$A$1:$E$530,2,0)),0,VLOOKUP(H541,'data putaway'!$A$1:$E$530,2,0))</f>
        <v>0</v>
      </c>
      <c r="X541" s="354" t="b">
        <f t="shared" si="193"/>
        <v>0</v>
      </c>
      <c r="Y541" s="354">
        <f>IF(ISNA(VLOOKUP(H541,'data putaway'!$A$1:$E$530,4,0)),0,VLOOKUP(H541,'data putaway'!$A$1:$E$530,4,0))</f>
        <v>0</v>
      </c>
      <c r="Z541" s="113">
        <f>IF(ISNA(VLOOKUP(H541,'data putaway'!$A$1:$E$530,5,0)),0,VLOOKUP(H541,'data putaway'!$A$1:$E$530,5,0))</f>
        <v>0</v>
      </c>
      <c r="AA541" s="354" t="b">
        <f t="shared" si="194"/>
        <v>0</v>
      </c>
      <c r="AB541" s="354" t="b">
        <f t="shared" si="195"/>
        <v>0</v>
      </c>
      <c r="AC541" s="356" t="str">
        <f t="shared" ca="1" si="196"/>
        <v>0 Month,  16 Days</v>
      </c>
      <c r="AD541" s="114" t="str">
        <f t="shared" ca="1" si="204"/>
        <v>3 Year, 11 Month, 4 Days</v>
      </c>
      <c r="AE541" s="114">
        <f t="shared" si="197"/>
        <v>48</v>
      </c>
      <c r="AF541" s="114">
        <f t="shared" si="198"/>
        <v>1</v>
      </c>
      <c r="AG541" s="354" t="str">
        <f t="shared" si="199"/>
        <v>CB35</v>
      </c>
      <c r="AH541" s="114">
        <f>IF(ISNA(VLOOKUP(L541,'MASTER DATA'!$A$1:$F$192,6,0)),0,VLOOKUP(L541,'MASTER DATA'!$A$1:$F$192,6,0))*AE541</f>
        <v>460.79999999999995</v>
      </c>
      <c r="AI541" s="354" t="str">
        <f>VLOOKUP($D541,'warehouse mapping'!$AN$7:$AO$17,2,0)</f>
        <v>Aktif</v>
      </c>
      <c r="AJ541" s="114">
        <f t="shared" si="200"/>
        <v>0</v>
      </c>
      <c r="AK541" s="354" t="str">
        <f t="shared" si="201"/>
        <v/>
      </c>
      <c r="AL541" s="354" t="s">
        <v>170</v>
      </c>
      <c r="AM541" s="354">
        <f t="shared" si="202"/>
        <v>1</v>
      </c>
      <c r="AN541" s="354" t="b">
        <f t="shared" si="203"/>
        <v>1</v>
      </c>
    </row>
    <row r="542" spans="1:40" s="354" customFormat="1">
      <c r="A542" s="354" t="str">
        <f t="shared" si="183"/>
        <v>CB35D02550048593</v>
      </c>
      <c r="B542" s="354">
        <f t="shared" si="184"/>
        <v>0</v>
      </c>
      <c r="C542" s="354">
        <f t="shared" si="185"/>
        <v>0</v>
      </c>
      <c r="D542" s="354" t="str">
        <f t="shared" si="186"/>
        <v>CB</v>
      </c>
      <c r="E542" s="354" t="str">
        <f t="shared" si="187"/>
        <v>35</v>
      </c>
      <c r="F542" s="354" t="str">
        <f t="shared" si="188"/>
        <v>D</v>
      </c>
      <c r="G542" s="355" t="str">
        <f t="shared" si="189"/>
        <v>02</v>
      </c>
      <c r="H542" s="232" t="s">
        <v>890</v>
      </c>
      <c r="I542" s="232" t="s">
        <v>3488</v>
      </c>
      <c r="J542" s="233">
        <v>46267</v>
      </c>
      <c r="K542" s="233">
        <v>47717</v>
      </c>
      <c r="L542" s="234">
        <v>550048593</v>
      </c>
      <c r="M542" s="232" t="str">
        <f>IF(ISNA(VLOOKUP(L542,'MASTER DATA'!$A$1:$B$192,2,0)),"",VLOOKUP(L542,'MASTER DATA'!$A$1:$B$192,2,0))</f>
        <v>Adv4TAX5Sc20W40MB_12*0.8L_A04W</v>
      </c>
      <c r="N542" s="232">
        <v>48</v>
      </c>
      <c r="O542" s="232">
        <f t="shared" si="190"/>
        <v>1</v>
      </c>
      <c r="P542" s="232">
        <f t="shared" si="191"/>
        <v>0</v>
      </c>
      <c r="Q542" s="232">
        <f>VLOOKUP(L542,'MASTER DATA'!$A$1:$E$192,5,0)</f>
        <v>48</v>
      </c>
      <c r="R542" s="234">
        <f>SUMIF('picking of the day'!$H$4:$H$358,WMS!H542&amp;WMS!L542,'picking of the day'!$E$4:$E$358)</f>
        <v>0</v>
      </c>
      <c r="U542" s="114">
        <f>IF(ISNA(VLOOKUP(H542,'data putaway'!$A$1:$E$530,3,0)),0,VLOOKUP(H542,'data putaway'!$A$1:$E$530,3,0))</f>
        <v>0</v>
      </c>
      <c r="V542" s="354">
        <f t="shared" si="192"/>
        <v>48</v>
      </c>
      <c r="W542" s="114">
        <f>IF(ISNA(VLOOKUP(H542,'data putaway'!$A$1:$E$530,2,0)),0,VLOOKUP(H542,'data putaway'!$A$1:$E$530,2,0))</f>
        <v>0</v>
      </c>
      <c r="X542" s="354" t="b">
        <f t="shared" si="193"/>
        <v>0</v>
      </c>
      <c r="Y542" s="354">
        <f>IF(ISNA(VLOOKUP(H542,'data putaway'!$A$1:$E$530,4,0)),0,VLOOKUP(H542,'data putaway'!$A$1:$E$530,4,0))</f>
        <v>0</v>
      </c>
      <c r="Z542" s="113">
        <f>IF(ISNA(VLOOKUP(H542,'data putaway'!$A$1:$E$530,5,0)),0,VLOOKUP(H542,'data putaway'!$A$1:$E$530,5,0))</f>
        <v>0</v>
      </c>
      <c r="AA542" s="354" t="b">
        <f t="shared" si="194"/>
        <v>0</v>
      </c>
      <c r="AB542" s="354" t="b">
        <f t="shared" si="195"/>
        <v>0</v>
      </c>
      <c r="AC542" s="356" t="str">
        <f t="shared" ca="1" si="196"/>
        <v>0 Month,  16 Days</v>
      </c>
      <c r="AD542" s="114" t="str">
        <f t="shared" ca="1" si="204"/>
        <v>3 Year, 11 Month, 4 Days</v>
      </c>
      <c r="AE542" s="114">
        <f t="shared" si="197"/>
        <v>48</v>
      </c>
      <c r="AF542" s="114">
        <f t="shared" si="198"/>
        <v>1</v>
      </c>
      <c r="AG542" s="354" t="str">
        <f t="shared" si="199"/>
        <v>CB35</v>
      </c>
      <c r="AH542" s="114">
        <f>IF(ISNA(VLOOKUP(L542,'MASTER DATA'!$A$1:$F$192,6,0)),0,VLOOKUP(L542,'MASTER DATA'!$A$1:$F$192,6,0))*AE542</f>
        <v>460.79999999999995</v>
      </c>
      <c r="AI542" s="354" t="str">
        <f>VLOOKUP($D542,'warehouse mapping'!$AN$7:$AO$17,2,0)</f>
        <v>Aktif</v>
      </c>
      <c r="AJ542" s="114">
        <f t="shared" si="200"/>
        <v>0</v>
      </c>
      <c r="AK542" s="354" t="str">
        <f t="shared" si="201"/>
        <v/>
      </c>
      <c r="AL542" s="354" t="s">
        <v>170</v>
      </c>
      <c r="AM542" s="354">
        <f t="shared" si="202"/>
        <v>1</v>
      </c>
      <c r="AN542" s="354" t="b">
        <f t="shared" si="203"/>
        <v>1</v>
      </c>
    </row>
    <row r="543" spans="1:40" s="354" customFormat="1">
      <c r="A543" s="354" t="str">
        <f t="shared" si="183"/>
        <v>CB35E01550070614</v>
      </c>
      <c r="B543" s="354">
        <f t="shared" si="184"/>
        <v>0</v>
      </c>
      <c r="C543" s="354">
        <f t="shared" si="185"/>
        <v>0</v>
      </c>
      <c r="D543" s="354" t="str">
        <f t="shared" si="186"/>
        <v>CB</v>
      </c>
      <c r="E543" s="354" t="str">
        <f t="shared" si="187"/>
        <v>35</v>
      </c>
      <c r="F543" s="354" t="str">
        <f t="shared" si="188"/>
        <v>E</v>
      </c>
      <c r="G543" s="355" t="str">
        <f t="shared" si="189"/>
        <v>01</v>
      </c>
      <c r="H543" s="232" t="s">
        <v>891</v>
      </c>
      <c r="I543" s="232" t="s">
        <v>3316</v>
      </c>
      <c r="J543" s="233">
        <v>46255</v>
      </c>
      <c r="K543" s="233">
        <v>47714</v>
      </c>
      <c r="L543" s="234">
        <v>550070614</v>
      </c>
      <c r="M543" s="232" t="str">
        <f>IF(ISNA(VLOOKUP(L543,'MASTER DATA'!$A$1:$B$192,2,0)),"",VLOOKUP(L543,'MASTER DATA'!$A$1:$B$192,2,0))</f>
        <v>HlxHX610W40SP_4*4L_A04W</v>
      </c>
      <c r="N543" s="234">
        <v>36</v>
      </c>
      <c r="O543" s="232">
        <f t="shared" si="190"/>
        <v>1</v>
      </c>
      <c r="P543" s="232">
        <f t="shared" si="191"/>
        <v>0</v>
      </c>
      <c r="Q543" s="232">
        <f>VLOOKUP(L543,'MASTER DATA'!$A$1:$E$192,5,0)</f>
        <v>36</v>
      </c>
      <c r="R543" s="234">
        <f>SUMIF('picking of the day'!$H$4:$H$358,WMS!H543&amp;WMS!L543,'picking of the day'!$E$4:$E$358)</f>
        <v>0</v>
      </c>
      <c r="U543" s="114">
        <f>IF(ISNA(VLOOKUP(H543,'data putaway'!$A$1:$E$530,3,0)),0,VLOOKUP(H543,'data putaway'!$A$1:$E$530,3,0))</f>
        <v>0</v>
      </c>
      <c r="V543" s="354">
        <f t="shared" si="192"/>
        <v>36</v>
      </c>
      <c r="W543" s="114">
        <f>IF(ISNA(VLOOKUP(H543,'data putaway'!$A$1:$E$530,2,0)),0,VLOOKUP(H543,'data putaway'!$A$1:$E$530,2,0))</f>
        <v>0</v>
      </c>
      <c r="X543" s="354" t="b">
        <f t="shared" si="193"/>
        <v>0</v>
      </c>
      <c r="Y543" s="354">
        <f>IF(ISNA(VLOOKUP(H543,'data putaway'!$A$1:$E$530,4,0)),0,VLOOKUP(H543,'data putaway'!$A$1:$E$530,4,0))</f>
        <v>0</v>
      </c>
      <c r="Z543" s="113">
        <f>IF(ISNA(VLOOKUP(H543,'data putaway'!$A$1:$E$530,5,0)),0,VLOOKUP(H543,'data putaway'!$A$1:$E$530,5,0))</f>
        <v>0</v>
      </c>
      <c r="AA543" s="354" t="b">
        <f t="shared" si="194"/>
        <v>0</v>
      </c>
      <c r="AB543" s="354" t="b">
        <f t="shared" si="195"/>
        <v>0</v>
      </c>
      <c r="AC543" s="356" t="str">
        <f t="shared" ca="1" si="196"/>
        <v>0 Month,  28 Days</v>
      </c>
      <c r="AD543" s="114" t="str">
        <f t="shared" ca="1" si="204"/>
        <v>3 Year, 11 Month, 1 Days</v>
      </c>
      <c r="AE543" s="114">
        <f t="shared" si="197"/>
        <v>36</v>
      </c>
      <c r="AF543" s="114">
        <f t="shared" si="198"/>
        <v>1</v>
      </c>
      <c r="AG543" s="354" t="str">
        <f t="shared" si="199"/>
        <v>CB35</v>
      </c>
      <c r="AH543" s="114">
        <f>IF(ISNA(VLOOKUP(L543,'MASTER DATA'!$A$1:$F$192,6,0)),0,VLOOKUP(L543,'MASTER DATA'!$A$1:$F$192,6,0))*AE543</f>
        <v>576</v>
      </c>
      <c r="AI543" s="354" t="str">
        <f>VLOOKUP($D543,'warehouse mapping'!$AN$7:$AO$17,2,0)</f>
        <v>Aktif</v>
      </c>
      <c r="AJ543" s="114">
        <f t="shared" si="200"/>
        <v>0</v>
      </c>
      <c r="AK543" s="354" t="str">
        <f t="shared" si="201"/>
        <v/>
      </c>
      <c r="AL543" s="354" t="s">
        <v>170</v>
      </c>
      <c r="AM543" s="354">
        <f t="shared" si="202"/>
        <v>1</v>
      </c>
      <c r="AN543" s="354" t="b">
        <f t="shared" si="203"/>
        <v>1</v>
      </c>
    </row>
    <row r="544" spans="1:40" s="354" customFormat="1">
      <c r="A544" s="354" t="str">
        <f t="shared" si="183"/>
        <v>CB35E02550070614</v>
      </c>
      <c r="B544" s="354">
        <f t="shared" si="184"/>
        <v>0</v>
      </c>
      <c r="C544" s="354">
        <f t="shared" si="185"/>
        <v>0</v>
      </c>
      <c r="D544" s="354" t="str">
        <f t="shared" si="186"/>
        <v>CB</v>
      </c>
      <c r="E544" s="354" t="str">
        <f t="shared" si="187"/>
        <v>35</v>
      </c>
      <c r="F544" s="354" t="str">
        <f t="shared" si="188"/>
        <v>E</v>
      </c>
      <c r="G544" s="355" t="str">
        <f t="shared" si="189"/>
        <v>02</v>
      </c>
      <c r="H544" s="232" t="s">
        <v>892</v>
      </c>
      <c r="I544" s="232" t="s">
        <v>3316</v>
      </c>
      <c r="J544" s="233">
        <v>46255</v>
      </c>
      <c r="K544" s="233">
        <v>47714</v>
      </c>
      <c r="L544" s="234">
        <v>550070614</v>
      </c>
      <c r="M544" s="232" t="str">
        <f>IF(ISNA(VLOOKUP(L544,'MASTER DATA'!$A$1:$B$192,2,0)),"",VLOOKUP(L544,'MASTER DATA'!$A$1:$B$192,2,0))</f>
        <v>HlxHX610W40SP_4*4L_A04W</v>
      </c>
      <c r="N544" s="234">
        <v>36</v>
      </c>
      <c r="O544" s="232">
        <f t="shared" si="190"/>
        <v>1</v>
      </c>
      <c r="P544" s="232">
        <f t="shared" si="191"/>
        <v>0</v>
      </c>
      <c r="Q544" s="232">
        <f>VLOOKUP(L544,'MASTER DATA'!$A$1:$E$192,5,0)</f>
        <v>36</v>
      </c>
      <c r="R544" s="234">
        <f>SUMIF('picking of the day'!$H$4:$H$358,WMS!H544&amp;WMS!L544,'picking of the day'!$E$4:$E$358)</f>
        <v>0</v>
      </c>
      <c r="U544" s="114">
        <f>IF(ISNA(VLOOKUP(H544,'data putaway'!$A$1:$E$530,3,0)),0,VLOOKUP(H544,'data putaway'!$A$1:$E$530,3,0))</f>
        <v>0</v>
      </c>
      <c r="V544" s="354">
        <f t="shared" si="192"/>
        <v>36</v>
      </c>
      <c r="W544" s="114">
        <f>IF(ISNA(VLOOKUP(H544,'data putaway'!$A$1:$E$530,2,0)),0,VLOOKUP(H544,'data putaway'!$A$1:$E$530,2,0))</f>
        <v>0</v>
      </c>
      <c r="X544" s="354" t="b">
        <f t="shared" si="193"/>
        <v>0</v>
      </c>
      <c r="Y544" s="354">
        <f>IF(ISNA(VLOOKUP(H544,'data putaway'!$A$1:$E$530,4,0)),0,VLOOKUP(H544,'data putaway'!$A$1:$E$530,4,0))</f>
        <v>0</v>
      </c>
      <c r="Z544" s="113">
        <f>IF(ISNA(VLOOKUP(H544,'data putaway'!$A$1:$E$530,5,0)),0,VLOOKUP(H544,'data putaway'!$A$1:$E$530,5,0))</f>
        <v>0</v>
      </c>
      <c r="AA544" s="354" t="b">
        <f t="shared" si="194"/>
        <v>0</v>
      </c>
      <c r="AB544" s="354" t="b">
        <f t="shared" si="195"/>
        <v>0</v>
      </c>
      <c r="AC544" s="356" t="str">
        <f t="shared" ca="1" si="196"/>
        <v>0 Month,  28 Days</v>
      </c>
      <c r="AD544" s="114" t="str">
        <f t="shared" ca="1" si="204"/>
        <v>3 Year, 11 Month, 1 Days</v>
      </c>
      <c r="AE544" s="114">
        <f t="shared" si="197"/>
        <v>36</v>
      </c>
      <c r="AF544" s="114">
        <f t="shared" si="198"/>
        <v>1</v>
      </c>
      <c r="AG544" s="354" t="str">
        <f t="shared" si="199"/>
        <v>CB35</v>
      </c>
      <c r="AH544" s="114">
        <f>IF(ISNA(VLOOKUP(L544,'MASTER DATA'!$A$1:$F$192,6,0)),0,VLOOKUP(L544,'MASTER DATA'!$A$1:$F$192,6,0))*AE544</f>
        <v>576</v>
      </c>
      <c r="AI544" s="354" t="str">
        <f>VLOOKUP($D544,'warehouse mapping'!$AN$7:$AO$17,2,0)</f>
        <v>Aktif</v>
      </c>
      <c r="AJ544" s="114">
        <f t="shared" si="200"/>
        <v>0</v>
      </c>
      <c r="AK544" s="354" t="str">
        <f t="shared" si="201"/>
        <v/>
      </c>
      <c r="AL544" s="354" t="s">
        <v>170</v>
      </c>
      <c r="AM544" s="354">
        <f t="shared" si="202"/>
        <v>1</v>
      </c>
      <c r="AN544" s="354" t="b">
        <f t="shared" si="203"/>
        <v>1</v>
      </c>
    </row>
    <row r="545" spans="1:40" s="354" customFormat="1">
      <c r="A545" s="354" t="str">
        <f t="shared" si="183"/>
        <v>CB36A01550047276</v>
      </c>
      <c r="B545" s="354">
        <f t="shared" si="184"/>
        <v>0</v>
      </c>
      <c r="C545" s="354">
        <f t="shared" si="185"/>
        <v>0</v>
      </c>
      <c r="D545" s="354" t="str">
        <f t="shared" si="186"/>
        <v>CB</v>
      </c>
      <c r="E545" s="354" t="str">
        <f t="shared" si="187"/>
        <v>36</v>
      </c>
      <c r="F545" s="354" t="str">
        <f t="shared" si="188"/>
        <v>A</v>
      </c>
      <c r="G545" s="355" t="str">
        <f t="shared" si="189"/>
        <v>01</v>
      </c>
      <c r="H545" s="232" t="s">
        <v>893</v>
      </c>
      <c r="I545" s="232" t="s">
        <v>3279</v>
      </c>
      <c r="J545" s="362">
        <v>46258</v>
      </c>
      <c r="K545" s="362">
        <v>47692</v>
      </c>
      <c r="L545" s="234">
        <v>550047276</v>
      </c>
      <c r="M545" s="232" t="str">
        <f>IF(ISNA(VLOOKUP(L545,'MASTER DATA'!$A$1:$B$192,2,0)),"",VLOOKUP(L545,'MASTER DATA'!$A$1:$B$192,2,0))</f>
        <v>Omala S4 GXV 320_1*1000L_A227</v>
      </c>
      <c r="N545" s="232">
        <v>1</v>
      </c>
      <c r="O545" s="232">
        <f t="shared" si="190"/>
        <v>1</v>
      </c>
      <c r="P545" s="232">
        <f t="shared" si="191"/>
        <v>0</v>
      </c>
      <c r="Q545" s="232">
        <f>VLOOKUP(L545,'MASTER DATA'!$A$1:$E$192,5,0)</f>
        <v>1</v>
      </c>
      <c r="R545" s="234">
        <f>SUMIF('picking of the day'!$H$4:$H$358,WMS!H545&amp;WMS!L545,'picking of the day'!$E$4:$E$358)</f>
        <v>0</v>
      </c>
      <c r="U545" s="114">
        <f>IF(ISNA(VLOOKUP(H545,'data putaway'!$A$1:$E$530,3,0)),0,VLOOKUP(H545,'data putaway'!$A$1:$E$530,3,0))</f>
        <v>0</v>
      </c>
      <c r="V545" s="354">
        <f t="shared" si="192"/>
        <v>1</v>
      </c>
      <c r="W545" s="114">
        <f>IF(ISNA(VLOOKUP(H545,'data putaway'!$A$1:$E$530,2,0)),0,VLOOKUP(H545,'data putaway'!$A$1:$E$530,2,0))</f>
        <v>0</v>
      </c>
      <c r="X545" s="354" t="b">
        <f t="shared" si="193"/>
        <v>0</v>
      </c>
      <c r="Y545" s="354">
        <f>IF(ISNA(VLOOKUP(H545,'data putaway'!$A$1:$E$530,4,0)),0,VLOOKUP(H545,'data putaway'!$A$1:$E$530,4,0))</f>
        <v>0</v>
      </c>
      <c r="Z545" s="113">
        <f>IF(ISNA(VLOOKUP(H545,'data putaway'!$A$1:$E$530,5,0)),0,VLOOKUP(H545,'data putaway'!$A$1:$E$530,5,0))</f>
        <v>0</v>
      </c>
      <c r="AA545" s="354" t="b">
        <f t="shared" si="194"/>
        <v>0</v>
      </c>
      <c r="AB545" s="354" t="b">
        <f t="shared" si="195"/>
        <v>0</v>
      </c>
      <c r="AC545" s="356" t="str">
        <f t="shared" ca="1" si="196"/>
        <v>0 Month,  25 Days</v>
      </c>
      <c r="AD545" s="114" t="str">
        <f t="shared" ca="1" si="204"/>
        <v>3 Year, 10 Month, 10 Days</v>
      </c>
      <c r="AE545" s="114">
        <f t="shared" si="197"/>
        <v>1</v>
      </c>
      <c r="AF545" s="114">
        <f t="shared" si="198"/>
        <v>1</v>
      </c>
      <c r="AG545" s="354" t="str">
        <f t="shared" si="199"/>
        <v>CB36</v>
      </c>
      <c r="AH545" s="114">
        <f>IF(ISNA(VLOOKUP(L545,'MASTER DATA'!$A$1:$F$192,6,0)),0,VLOOKUP(L545,'MASTER DATA'!$A$1:$F$192,6,0))*AE545</f>
        <v>1000</v>
      </c>
      <c r="AI545" s="354" t="str">
        <f>VLOOKUP($D545,'warehouse mapping'!$AN$7:$AO$17,2,0)</f>
        <v>Aktif</v>
      </c>
      <c r="AJ545" s="114">
        <f t="shared" si="200"/>
        <v>0</v>
      </c>
      <c r="AK545" s="354" t="str">
        <f t="shared" si="201"/>
        <v/>
      </c>
      <c r="AL545" s="354" t="s">
        <v>3025</v>
      </c>
      <c r="AM545" s="354">
        <f t="shared" si="202"/>
        <v>1</v>
      </c>
      <c r="AN545" s="354" t="b">
        <f t="shared" si="203"/>
        <v>1</v>
      </c>
    </row>
    <row r="546" spans="1:40" s="354" customFormat="1">
      <c r="A546" s="354" t="str">
        <f t="shared" si="183"/>
        <v>CB36A02550047276</v>
      </c>
      <c r="B546" s="354">
        <f t="shared" si="184"/>
        <v>0</v>
      </c>
      <c r="C546" s="354">
        <f t="shared" si="185"/>
        <v>0</v>
      </c>
      <c r="D546" s="354" t="str">
        <f t="shared" si="186"/>
        <v>CB</v>
      </c>
      <c r="E546" s="354" t="str">
        <f t="shared" si="187"/>
        <v>36</v>
      </c>
      <c r="F546" s="354" t="str">
        <f t="shared" si="188"/>
        <v>A</v>
      </c>
      <c r="G546" s="355" t="str">
        <f t="shared" si="189"/>
        <v>02</v>
      </c>
      <c r="H546" s="232" t="s">
        <v>894</v>
      </c>
      <c r="I546" s="232" t="s">
        <v>3279</v>
      </c>
      <c r="J546" s="362">
        <v>46258</v>
      </c>
      <c r="K546" s="362">
        <v>47692</v>
      </c>
      <c r="L546" s="234">
        <v>550047276</v>
      </c>
      <c r="M546" s="232" t="str">
        <f>IF(ISNA(VLOOKUP(L546,'MASTER DATA'!$A$1:$B$192,2,0)),"",VLOOKUP(L546,'MASTER DATA'!$A$1:$B$192,2,0))</f>
        <v>Omala S4 GXV 320_1*1000L_A227</v>
      </c>
      <c r="N546" s="232">
        <v>1</v>
      </c>
      <c r="O546" s="232">
        <f t="shared" si="190"/>
        <v>1</v>
      </c>
      <c r="P546" s="232">
        <f t="shared" si="191"/>
        <v>0</v>
      </c>
      <c r="Q546" s="232">
        <f>VLOOKUP(L546,'MASTER DATA'!$A$1:$E$192,5,0)</f>
        <v>1</v>
      </c>
      <c r="R546" s="234">
        <f>SUMIF('picking of the day'!$H$4:$H$358,WMS!H546&amp;WMS!L546,'picking of the day'!$E$4:$E$358)</f>
        <v>0</v>
      </c>
      <c r="U546" s="114">
        <f>IF(ISNA(VLOOKUP(H546,'data putaway'!$A$1:$E$530,3,0)),0,VLOOKUP(H546,'data putaway'!$A$1:$E$530,3,0))</f>
        <v>0</v>
      </c>
      <c r="V546" s="354">
        <f t="shared" si="192"/>
        <v>1</v>
      </c>
      <c r="W546" s="114">
        <f>IF(ISNA(VLOOKUP(H546,'data putaway'!$A$1:$E$530,2,0)),0,VLOOKUP(H546,'data putaway'!$A$1:$E$530,2,0))</f>
        <v>0</v>
      </c>
      <c r="X546" s="354" t="b">
        <f t="shared" si="193"/>
        <v>0</v>
      </c>
      <c r="Y546" s="354">
        <f>IF(ISNA(VLOOKUP(H546,'data putaway'!$A$1:$E$530,4,0)),0,VLOOKUP(H546,'data putaway'!$A$1:$E$530,4,0))</f>
        <v>0</v>
      </c>
      <c r="Z546" s="113">
        <f>IF(ISNA(VLOOKUP(H546,'data putaway'!$A$1:$E$530,5,0)),0,VLOOKUP(H546,'data putaway'!$A$1:$E$530,5,0))</f>
        <v>0</v>
      </c>
      <c r="AA546" s="354" t="b">
        <f t="shared" si="194"/>
        <v>0</v>
      </c>
      <c r="AB546" s="354" t="b">
        <f t="shared" si="195"/>
        <v>0</v>
      </c>
      <c r="AC546" s="356" t="str">
        <f t="shared" ca="1" si="196"/>
        <v>0 Month,  25 Days</v>
      </c>
      <c r="AD546" s="114" t="str">
        <f t="shared" ca="1" si="204"/>
        <v>3 Year, 10 Month, 10 Days</v>
      </c>
      <c r="AE546" s="114">
        <f t="shared" si="197"/>
        <v>1</v>
      </c>
      <c r="AF546" s="114">
        <f t="shared" si="198"/>
        <v>1</v>
      </c>
      <c r="AG546" s="354" t="str">
        <f t="shared" si="199"/>
        <v>CB36</v>
      </c>
      <c r="AH546" s="114">
        <f>IF(ISNA(VLOOKUP(L546,'MASTER DATA'!$A$1:$F$192,6,0)),0,VLOOKUP(L546,'MASTER DATA'!$A$1:$F$192,6,0))*AE546</f>
        <v>1000</v>
      </c>
      <c r="AI546" s="354" t="str">
        <f>VLOOKUP($D546,'warehouse mapping'!$AN$7:$AO$17,2,0)</f>
        <v>Aktif</v>
      </c>
      <c r="AJ546" s="114">
        <f t="shared" si="200"/>
        <v>0</v>
      </c>
      <c r="AK546" s="354" t="str">
        <f t="shared" si="201"/>
        <v/>
      </c>
      <c r="AL546" s="354" t="s">
        <v>3025</v>
      </c>
      <c r="AM546" s="354">
        <f t="shared" si="202"/>
        <v>1</v>
      </c>
      <c r="AN546" s="354" t="b">
        <f t="shared" si="203"/>
        <v>1</v>
      </c>
    </row>
    <row r="547" spans="1:40" s="354" customFormat="1">
      <c r="A547" s="354" t="str">
        <f t="shared" si="183"/>
        <v>CB36B01550048593</v>
      </c>
      <c r="B547" s="354">
        <f t="shared" si="184"/>
        <v>0</v>
      </c>
      <c r="C547" s="354">
        <f t="shared" si="185"/>
        <v>0</v>
      </c>
      <c r="D547" s="354" t="str">
        <f t="shared" si="186"/>
        <v>CB</v>
      </c>
      <c r="E547" s="354" t="str">
        <f t="shared" si="187"/>
        <v>36</v>
      </c>
      <c r="F547" s="354" t="str">
        <f t="shared" si="188"/>
        <v>B</v>
      </c>
      <c r="G547" s="355" t="str">
        <f t="shared" si="189"/>
        <v>01</v>
      </c>
      <c r="H547" s="232" t="s">
        <v>895</v>
      </c>
      <c r="I547" s="232" t="s">
        <v>3488</v>
      </c>
      <c r="J547" s="233">
        <v>46267</v>
      </c>
      <c r="K547" s="233">
        <v>47717</v>
      </c>
      <c r="L547" s="234">
        <v>550048593</v>
      </c>
      <c r="M547" s="232" t="str">
        <f>IF(ISNA(VLOOKUP(L547,'MASTER DATA'!$A$1:$B$192,2,0)),"",VLOOKUP(L547,'MASTER DATA'!$A$1:$B$192,2,0))</f>
        <v>Adv4TAX5Sc20W40MB_12*0.8L_A04W</v>
      </c>
      <c r="N547" s="232">
        <v>48</v>
      </c>
      <c r="O547" s="232">
        <f t="shared" si="190"/>
        <v>1</v>
      </c>
      <c r="P547" s="232">
        <f t="shared" si="191"/>
        <v>0</v>
      </c>
      <c r="Q547" s="232">
        <f>VLOOKUP(L547,'MASTER DATA'!$A$1:$E$192,5,0)</f>
        <v>48</v>
      </c>
      <c r="R547" s="234">
        <f>SUMIF('picking of the day'!$H$4:$H$358,WMS!H547&amp;WMS!L547,'picking of the day'!$E$4:$E$358)</f>
        <v>0</v>
      </c>
      <c r="U547" s="114">
        <f>IF(ISNA(VLOOKUP(H547,'data putaway'!$A$1:$E$530,3,0)),0,VLOOKUP(H547,'data putaway'!$A$1:$E$530,3,0))</f>
        <v>0</v>
      </c>
      <c r="V547" s="354">
        <f t="shared" si="192"/>
        <v>48</v>
      </c>
      <c r="W547" s="114">
        <f>IF(ISNA(VLOOKUP(H547,'data putaway'!$A$1:$E$530,2,0)),0,VLOOKUP(H547,'data putaway'!$A$1:$E$530,2,0))</f>
        <v>0</v>
      </c>
      <c r="X547" s="354" t="b">
        <f t="shared" si="193"/>
        <v>0</v>
      </c>
      <c r="Y547" s="354">
        <f>IF(ISNA(VLOOKUP(H547,'data putaway'!$A$1:$E$530,4,0)),0,VLOOKUP(H547,'data putaway'!$A$1:$E$530,4,0))</f>
        <v>0</v>
      </c>
      <c r="Z547" s="113">
        <f>IF(ISNA(VLOOKUP(H547,'data putaway'!$A$1:$E$530,5,0)),0,VLOOKUP(H547,'data putaway'!$A$1:$E$530,5,0))</f>
        <v>0</v>
      </c>
      <c r="AA547" s="354" t="b">
        <f t="shared" si="194"/>
        <v>0</v>
      </c>
      <c r="AB547" s="354" t="b">
        <f t="shared" si="195"/>
        <v>0</v>
      </c>
      <c r="AC547" s="356" t="str">
        <f t="shared" ca="1" si="196"/>
        <v>0 Month,  16 Days</v>
      </c>
      <c r="AD547" s="114" t="str">
        <f t="shared" ca="1" si="204"/>
        <v>3 Year, 11 Month, 4 Days</v>
      </c>
      <c r="AE547" s="114">
        <f t="shared" si="197"/>
        <v>48</v>
      </c>
      <c r="AF547" s="114">
        <f t="shared" si="198"/>
        <v>1</v>
      </c>
      <c r="AG547" s="354" t="str">
        <f t="shared" si="199"/>
        <v>CB36</v>
      </c>
      <c r="AH547" s="114">
        <f>IF(ISNA(VLOOKUP(L547,'MASTER DATA'!$A$1:$F$192,6,0)),0,VLOOKUP(L547,'MASTER DATA'!$A$1:$F$192,6,0))*AE547</f>
        <v>460.79999999999995</v>
      </c>
      <c r="AI547" s="354" t="str">
        <f>VLOOKUP($D547,'warehouse mapping'!$AN$7:$AO$17,2,0)</f>
        <v>Aktif</v>
      </c>
      <c r="AJ547" s="114">
        <f t="shared" si="200"/>
        <v>0</v>
      </c>
      <c r="AK547" s="354" t="str">
        <f t="shared" si="201"/>
        <v/>
      </c>
      <c r="AL547" s="354" t="s">
        <v>170</v>
      </c>
      <c r="AM547" s="354">
        <f t="shared" si="202"/>
        <v>1</v>
      </c>
      <c r="AN547" s="354" t="b">
        <f t="shared" si="203"/>
        <v>1</v>
      </c>
    </row>
    <row r="548" spans="1:40" s="354" customFormat="1">
      <c r="A548" s="354" t="str">
        <f t="shared" si="183"/>
        <v>CB36B02550071397</v>
      </c>
      <c r="B548" s="354">
        <f t="shared" si="184"/>
        <v>0</v>
      </c>
      <c r="C548" s="354">
        <f t="shared" si="185"/>
        <v>0</v>
      </c>
      <c r="D548" s="354" t="str">
        <f t="shared" si="186"/>
        <v>CB</v>
      </c>
      <c r="E548" s="354" t="str">
        <f t="shared" si="187"/>
        <v>36</v>
      </c>
      <c r="F548" s="354" t="str">
        <f t="shared" si="188"/>
        <v>B</v>
      </c>
      <c r="G548" s="355" t="str">
        <f t="shared" si="189"/>
        <v>02</v>
      </c>
      <c r="H548" s="232" t="s">
        <v>896</v>
      </c>
      <c r="I548" s="232" t="s">
        <v>3514</v>
      </c>
      <c r="J548" s="233">
        <v>46272</v>
      </c>
      <c r="K548" s="233">
        <v>47727</v>
      </c>
      <c r="L548" s="234">
        <v>550071397</v>
      </c>
      <c r="M548" s="232" t="str">
        <f>IF(ISNA(VLOOKUP(L548,'MASTER DATA'!$A$1:$B$192,2,0)),"",VLOOKUP(L548,'MASTER DATA'!$A$1:$B$192,2,0))</f>
        <v>HelixHX515W40SNCF_4*4L_A04W</v>
      </c>
      <c r="N548" s="232">
        <v>36</v>
      </c>
      <c r="O548" s="232">
        <f t="shared" si="190"/>
        <v>1</v>
      </c>
      <c r="P548" s="232">
        <f t="shared" si="191"/>
        <v>0</v>
      </c>
      <c r="Q548" s="232">
        <f>VLOOKUP(L548,'MASTER DATA'!$A$1:$E$192,5,0)</f>
        <v>36</v>
      </c>
      <c r="R548" s="234">
        <f>SUMIF('picking of the day'!$H$4:$H$358,WMS!H548&amp;WMS!L548,'picking of the day'!$E$4:$E$358)</f>
        <v>0</v>
      </c>
      <c r="U548" s="114">
        <f>IF(ISNA(VLOOKUP(H548,'data putaway'!$A$1:$E$530,3,0)),0,VLOOKUP(H548,'data putaway'!$A$1:$E$530,3,0))</f>
        <v>0</v>
      </c>
      <c r="V548" s="354">
        <f t="shared" si="192"/>
        <v>36</v>
      </c>
      <c r="W548" s="114">
        <f>IF(ISNA(VLOOKUP(H548,'data putaway'!$A$1:$E$530,2,0)),0,VLOOKUP(H548,'data putaway'!$A$1:$E$530,2,0))</f>
        <v>0</v>
      </c>
      <c r="X548" s="354" t="b">
        <f t="shared" si="193"/>
        <v>0</v>
      </c>
      <c r="Y548" s="354">
        <f>IF(ISNA(VLOOKUP(H548,'data putaway'!$A$1:$E$530,4,0)),0,VLOOKUP(H548,'data putaway'!$A$1:$E$530,4,0))</f>
        <v>0</v>
      </c>
      <c r="Z548" s="113">
        <f>IF(ISNA(VLOOKUP(H548,'data putaway'!$A$1:$E$530,5,0)),0,VLOOKUP(H548,'data putaway'!$A$1:$E$530,5,0))</f>
        <v>0</v>
      </c>
      <c r="AA548" s="354" t="b">
        <f t="shared" si="194"/>
        <v>0</v>
      </c>
      <c r="AB548" s="354" t="b">
        <f t="shared" si="195"/>
        <v>0</v>
      </c>
      <c r="AC548" s="356" t="str">
        <f t="shared" ca="1" si="196"/>
        <v>0 Month,  11 Days</v>
      </c>
      <c r="AD548" s="114" t="str">
        <f t="shared" ca="1" si="204"/>
        <v>3 Year, 11 Month, 14 Days</v>
      </c>
      <c r="AE548" s="114">
        <f t="shared" si="197"/>
        <v>36</v>
      </c>
      <c r="AF548" s="114">
        <f t="shared" si="198"/>
        <v>1</v>
      </c>
      <c r="AG548" s="354" t="str">
        <f t="shared" si="199"/>
        <v>CB36</v>
      </c>
      <c r="AH548" s="114">
        <f>IF(ISNA(VLOOKUP(L548,'MASTER DATA'!$A$1:$F$192,6,0)),0,VLOOKUP(L548,'MASTER DATA'!$A$1:$F$192,6,0))*AE548</f>
        <v>576</v>
      </c>
      <c r="AI548" s="354" t="str">
        <f>VLOOKUP($D548,'warehouse mapping'!$AN$7:$AO$17,2,0)</f>
        <v>Aktif</v>
      </c>
      <c r="AJ548" s="114">
        <f t="shared" si="200"/>
        <v>0</v>
      </c>
      <c r="AK548" s="354" t="str">
        <f t="shared" si="201"/>
        <v/>
      </c>
      <c r="AL548" s="354" t="s">
        <v>170</v>
      </c>
      <c r="AM548" s="354">
        <f t="shared" si="202"/>
        <v>1</v>
      </c>
      <c r="AN548" s="354" t="b">
        <f t="shared" si="203"/>
        <v>1</v>
      </c>
    </row>
    <row r="549" spans="1:40" s="354" customFormat="1">
      <c r="A549" s="354" t="str">
        <f t="shared" si="183"/>
        <v>CB36C01550071397</v>
      </c>
      <c r="B549" s="354">
        <f t="shared" si="184"/>
        <v>0</v>
      </c>
      <c r="C549" s="354">
        <f t="shared" si="185"/>
        <v>0</v>
      </c>
      <c r="D549" s="354" t="str">
        <f t="shared" si="186"/>
        <v>CB</v>
      </c>
      <c r="E549" s="354" t="str">
        <f t="shared" si="187"/>
        <v>36</v>
      </c>
      <c r="F549" s="354" t="str">
        <f t="shared" si="188"/>
        <v>C</v>
      </c>
      <c r="G549" s="355" t="str">
        <f t="shared" si="189"/>
        <v>01</v>
      </c>
      <c r="H549" s="232" t="s">
        <v>897</v>
      </c>
      <c r="I549" s="232" t="s">
        <v>3514</v>
      </c>
      <c r="J549" s="233">
        <v>46272</v>
      </c>
      <c r="K549" s="233">
        <v>47727</v>
      </c>
      <c r="L549" s="234">
        <v>550071397</v>
      </c>
      <c r="M549" s="232" t="str">
        <f>IF(ISNA(VLOOKUP(L549,'MASTER DATA'!$A$1:$B$192,2,0)),"",VLOOKUP(L549,'MASTER DATA'!$A$1:$B$192,2,0))</f>
        <v>HelixHX515W40SNCF_4*4L_A04W</v>
      </c>
      <c r="N549" s="232">
        <v>36</v>
      </c>
      <c r="O549" s="232">
        <f t="shared" si="190"/>
        <v>1</v>
      </c>
      <c r="P549" s="232">
        <f t="shared" si="191"/>
        <v>0</v>
      </c>
      <c r="Q549" s="232">
        <f>VLOOKUP(L549,'MASTER DATA'!$A$1:$E$192,5,0)</f>
        <v>36</v>
      </c>
      <c r="R549" s="234">
        <f>SUMIF('picking of the day'!$H$4:$H$358,WMS!H549&amp;WMS!L549,'picking of the day'!$E$4:$E$358)</f>
        <v>0</v>
      </c>
      <c r="U549" s="114">
        <f>IF(ISNA(VLOOKUP(H549,'data putaway'!$A$1:$E$530,3,0)),0,VLOOKUP(H549,'data putaway'!$A$1:$E$530,3,0))</f>
        <v>0</v>
      </c>
      <c r="V549" s="354">
        <f t="shared" si="192"/>
        <v>36</v>
      </c>
      <c r="W549" s="114">
        <f>IF(ISNA(VLOOKUP(H549,'data putaway'!$A$1:$E$530,2,0)),0,VLOOKUP(H549,'data putaway'!$A$1:$E$530,2,0))</f>
        <v>0</v>
      </c>
      <c r="X549" s="354" t="b">
        <f t="shared" si="193"/>
        <v>0</v>
      </c>
      <c r="Y549" s="354">
        <f>IF(ISNA(VLOOKUP(H549,'data putaway'!$A$1:$E$530,4,0)),0,VLOOKUP(H549,'data putaway'!$A$1:$E$530,4,0))</f>
        <v>0</v>
      </c>
      <c r="Z549" s="113">
        <f>IF(ISNA(VLOOKUP(H549,'data putaway'!$A$1:$E$530,5,0)),0,VLOOKUP(H549,'data putaway'!$A$1:$E$530,5,0))</f>
        <v>0</v>
      </c>
      <c r="AA549" s="354" t="b">
        <f t="shared" si="194"/>
        <v>0</v>
      </c>
      <c r="AB549" s="354" t="b">
        <f t="shared" si="195"/>
        <v>0</v>
      </c>
      <c r="AC549" s="356" t="str">
        <f t="shared" ca="1" si="196"/>
        <v>0 Month,  11 Days</v>
      </c>
      <c r="AD549" s="114" t="str">
        <f t="shared" ca="1" si="204"/>
        <v>3 Year, 11 Month, 14 Days</v>
      </c>
      <c r="AE549" s="114">
        <f t="shared" si="197"/>
        <v>36</v>
      </c>
      <c r="AF549" s="114">
        <f t="shared" si="198"/>
        <v>1</v>
      </c>
      <c r="AG549" s="354" t="str">
        <f t="shared" si="199"/>
        <v>CB36</v>
      </c>
      <c r="AH549" s="114">
        <f>IF(ISNA(VLOOKUP(L549,'MASTER DATA'!$A$1:$F$192,6,0)),0,VLOOKUP(L549,'MASTER DATA'!$A$1:$F$192,6,0))*AE549</f>
        <v>576</v>
      </c>
      <c r="AI549" s="354" t="str">
        <f>VLOOKUP($D549,'warehouse mapping'!$AN$7:$AO$17,2,0)</f>
        <v>Aktif</v>
      </c>
      <c r="AJ549" s="114">
        <f t="shared" si="200"/>
        <v>0</v>
      </c>
      <c r="AK549" s="354" t="str">
        <f t="shared" si="201"/>
        <v/>
      </c>
      <c r="AL549" s="354" t="s">
        <v>170</v>
      </c>
      <c r="AM549" s="354">
        <f t="shared" si="202"/>
        <v>1</v>
      </c>
      <c r="AN549" s="354" t="b">
        <f t="shared" si="203"/>
        <v>1</v>
      </c>
    </row>
    <row r="550" spans="1:40" s="354" customFormat="1">
      <c r="A550" s="354" t="str">
        <f t="shared" si="183"/>
        <v>CB36C02550071397</v>
      </c>
      <c r="B550" s="354">
        <f t="shared" si="184"/>
        <v>0</v>
      </c>
      <c r="C550" s="354">
        <f t="shared" si="185"/>
        <v>0</v>
      </c>
      <c r="D550" s="354" t="str">
        <f t="shared" si="186"/>
        <v>CB</v>
      </c>
      <c r="E550" s="354" t="str">
        <f t="shared" si="187"/>
        <v>36</v>
      </c>
      <c r="F550" s="354" t="str">
        <f t="shared" si="188"/>
        <v>C</v>
      </c>
      <c r="G550" s="355" t="str">
        <f t="shared" si="189"/>
        <v>02</v>
      </c>
      <c r="H550" s="232" t="s">
        <v>898</v>
      </c>
      <c r="I550" s="232" t="s">
        <v>3514</v>
      </c>
      <c r="J550" s="233">
        <v>46272</v>
      </c>
      <c r="K550" s="233">
        <v>47727</v>
      </c>
      <c r="L550" s="234">
        <v>550071397</v>
      </c>
      <c r="M550" s="232" t="str">
        <f>IF(ISNA(VLOOKUP(L550,'MASTER DATA'!$A$1:$B$192,2,0)),"",VLOOKUP(L550,'MASTER DATA'!$A$1:$B$192,2,0))</f>
        <v>HelixHX515W40SNCF_4*4L_A04W</v>
      </c>
      <c r="N550" s="232">
        <v>36</v>
      </c>
      <c r="O550" s="232">
        <f t="shared" si="190"/>
        <v>1</v>
      </c>
      <c r="P550" s="232">
        <f t="shared" si="191"/>
        <v>0</v>
      </c>
      <c r="Q550" s="232">
        <f>VLOOKUP(L550,'MASTER DATA'!$A$1:$E$192,5,0)</f>
        <v>36</v>
      </c>
      <c r="R550" s="234">
        <f>SUMIF('picking of the day'!$H$4:$H$358,WMS!H550&amp;WMS!L550,'picking of the day'!$E$4:$E$358)</f>
        <v>0</v>
      </c>
      <c r="U550" s="114">
        <f>IF(ISNA(VLOOKUP(H550,'data putaway'!$A$1:$E$530,3,0)),0,VLOOKUP(H550,'data putaway'!$A$1:$E$530,3,0))</f>
        <v>0</v>
      </c>
      <c r="V550" s="354">
        <f t="shared" si="192"/>
        <v>36</v>
      </c>
      <c r="W550" s="114">
        <f>IF(ISNA(VLOOKUP(H550,'data putaway'!$A$1:$E$530,2,0)),0,VLOOKUP(H550,'data putaway'!$A$1:$E$530,2,0))</f>
        <v>0</v>
      </c>
      <c r="X550" s="354" t="b">
        <f t="shared" si="193"/>
        <v>0</v>
      </c>
      <c r="Y550" s="354">
        <f>IF(ISNA(VLOOKUP(H550,'data putaway'!$A$1:$E$530,4,0)),0,VLOOKUP(H550,'data putaway'!$A$1:$E$530,4,0))</f>
        <v>0</v>
      </c>
      <c r="Z550" s="113">
        <f>IF(ISNA(VLOOKUP(H550,'data putaway'!$A$1:$E$530,5,0)),0,VLOOKUP(H550,'data putaway'!$A$1:$E$530,5,0))</f>
        <v>0</v>
      </c>
      <c r="AA550" s="354" t="b">
        <f t="shared" si="194"/>
        <v>0</v>
      </c>
      <c r="AB550" s="354" t="b">
        <f t="shared" si="195"/>
        <v>0</v>
      </c>
      <c r="AC550" s="356" t="str">
        <f t="shared" ca="1" si="196"/>
        <v>0 Month,  11 Days</v>
      </c>
      <c r="AD550" s="114" t="str">
        <f t="shared" ca="1" si="204"/>
        <v>3 Year, 11 Month, 14 Days</v>
      </c>
      <c r="AE550" s="114">
        <f t="shared" si="197"/>
        <v>36</v>
      </c>
      <c r="AF550" s="114">
        <f t="shared" si="198"/>
        <v>1</v>
      </c>
      <c r="AG550" s="354" t="str">
        <f t="shared" si="199"/>
        <v>CB36</v>
      </c>
      <c r="AH550" s="114">
        <f>IF(ISNA(VLOOKUP(L550,'MASTER DATA'!$A$1:$F$192,6,0)),0,VLOOKUP(L550,'MASTER DATA'!$A$1:$F$192,6,0))*AE550</f>
        <v>576</v>
      </c>
      <c r="AI550" s="354" t="str">
        <f>VLOOKUP($D550,'warehouse mapping'!$AN$7:$AO$17,2,0)</f>
        <v>Aktif</v>
      </c>
      <c r="AJ550" s="114">
        <f t="shared" si="200"/>
        <v>0</v>
      </c>
      <c r="AK550" s="354" t="str">
        <f t="shared" si="201"/>
        <v/>
      </c>
      <c r="AL550" s="354" t="s">
        <v>170</v>
      </c>
      <c r="AM550" s="354">
        <f t="shared" si="202"/>
        <v>1</v>
      </c>
      <c r="AN550" s="354" t="b">
        <f t="shared" si="203"/>
        <v>1</v>
      </c>
    </row>
    <row r="551" spans="1:40" s="354" customFormat="1">
      <c r="A551" s="354" t="str">
        <f t="shared" si="183"/>
        <v>CB36D01550070614</v>
      </c>
      <c r="B551" s="354">
        <f t="shared" si="184"/>
        <v>0</v>
      </c>
      <c r="C551" s="354">
        <f t="shared" si="185"/>
        <v>0</v>
      </c>
      <c r="D551" s="354" t="str">
        <f t="shared" si="186"/>
        <v>CB</v>
      </c>
      <c r="E551" s="354" t="str">
        <f t="shared" si="187"/>
        <v>36</v>
      </c>
      <c r="F551" s="354" t="str">
        <f t="shared" si="188"/>
        <v>D</v>
      </c>
      <c r="G551" s="355" t="str">
        <f t="shared" si="189"/>
        <v>01</v>
      </c>
      <c r="H551" s="232" t="s">
        <v>899</v>
      </c>
      <c r="I551" s="232" t="s">
        <v>3316</v>
      </c>
      <c r="J551" s="233">
        <v>46255</v>
      </c>
      <c r="K551" s="233">
        <v>47714</v>
      </c>
      <c r="L551" s="234">
        <v>550070614</v>
      </c>
      <c r="M551" s="232" t="str">
        <f>IF(ISNA(VLOOKUP(L551,'MASTER DATA'!$A$1:$B$192,2,0)),"",VLOOKUP(L551,'MASTER DATA'!$A$1:$B$192,2,0))</f>
        <v>HlxHX610W40SP_4*4L_A04W</v>
      </c>
      <c r="N551" s="234">
        <v>36</v>
      </c>
      <c r="O551" s="232">
        <f t="shared" si="190"/>
        <v>1</v>
      </c>
      <c r="P551" s="232">
        <f t="shared" si="191"/>
        <v>0</v>
      </c>
      <c r="Q551" s="232">
        <f>VLOOKUP(L551,'MASTER DATA'!$A$1:$E$192,5,0)</f>
        <v>36</v>
      </c>
      <c r="R551" s="234">
        <f>SUMIF('picking of the day'!$H$4:$H$358,WMS!H551&amp;WMS!L551,'picking of the day'!$E$4:$E$358)</f>
        <v>0</v>
      </c>
      <c r="U551" s="114">
        <f>IF(ISNA(VLOOKUP(H551,'data putaway'!$A$1:$E$530,3,0)),0,VLOOKUP(H551,'data putaway'!$A$1:$E$530,3,0))</f>
        <v>0</v>
      </c>
      <c r="V551" s="354">
        <f t="shared" si="192"/>
        <v>36</v>
      </c>
      <c r="W551" s="114">
        <f>IF(ISNA(VLOOKUP(H551,'data putaway'!$A$1:$E$530,2,0)),0,VLOOKUP(H551,'data putaway'!$A$1:$E$530,2,0))</f>
        <v>0</v>
      </c>
      <c r="X551" s="354" t="b">
        <f t="shared" si="193"/>
        <v>0</v>
      </c>
      <c r="Y551" s="354">
        <f>IF(ISNA(VLOOKUP(H551,'data putaway'!$A$1:$E$530,4,0)),0,VLOOKUP(H551,'data putaway'!$A$1:$E$530,4,0))</f>
        <v>0</v>
      </c>
      <c r="Z551" s="113">
        <f>IF(ISNA(VLOOKUP(H551,'data putaway'!$A$1:$E$530,5,0)),0,VLOOKUP(H551,'data putaway'!$A$1:$E$530,5,0))</f>
        <v>0</v>
      </c>
      <c r="AA551" s="354" t="b">
        <f t="shared" si="194"/>
        <v>0</v>
      </c>
      <c r="AB551" s="354" t="b">
        <f t="shared" si="195"/>
        <v>0</v>
      </c>
      <c r="AC551" s="356" t="str">
        <f t="shared" ca="1" si="196"/>
        <v>0 Month,  28 Days</v>
      </c>
      <c r="AD551" s="114" t="str">
        <f t="shared" ca="1" si="204"/>
        <v>3 Year, 11 Month, 1 Days</v>
      </c>
      <c r="AE551" s="114">
        <f t="shared" si="197"/>
        <v>36</v>
      </c>
      <c r="AF551" s="114">
        <f t="shared" si="198"/>
        <v>1</v>
      </c>
      <c r="AG551" s="354" t="str">
        <f t="shared" si="199"/>
        <v>CB36</v>
      </c>
      <c r="AH551" s="114">
        <f>IF(ISNA(VLOOKUP(L551,'MASTER DATA'!$A$1:$F$192,6,0)),0,VLOOKUP(L551,'MASTER DATA'!$A$1:$F$192,6,0))*AE551</f>
        <v>576</v>
      </c>
      <c r="AI551" s="354" t="str">
        <f>VLOOKUP($D551,'warehouse mapping'!$AN$7:$AO$17,2,0)</f>
        <v>Aktif</v>
      </c>
      <c r="AJ551" s="114">
        <f t="shared" si="200"/>
        <v>0</v>
      </c>
      <c r="AK551" s="354" t="str">
        <f t="shared" si="201"/>
        <v/>
      </c>
      <c r="AL551" s="354" t="s">
        <v>170</v>
      </c>
      <c r="AM551" s="354">
        <f t="shared" si="202"/>
        <v>1</v>
      </c>
      <c r="AN551" s="354" t="b">
        <f t="shared" si="203"/>
        <v>1</v>
      </c>
    </row>
    <row r="552" spans="1:40" s="354" customFormat="1">
      <c r="A552" s="354" t="str">
        <f t="shared" si="183"/>
        <v>CB36D02550070614</v>
      </c>
      <c r="B552" s="354">
        <f t="shared" si="184"/>
        <v>0</v>
      </c>
      <c r="C552" s="354">
        <f t="shared" si="185"/>
        <v>0</v>
      </c>
      <c r="D552" s="354" t="str">
        <f t="shared" si="186"/>
        <v>CB</v>
      </c>
      <c r="E552" s="354" t="str">
        <f t="shared" si="187"/>
        <v>36</v>
      </c>
      <c r="F552" s="354" t="str">
        <f t="shared" si="188"/>
        <v>D</v>
      </c>
      <c r="G552" s="355" t="str">
        <f t="shared" si="189"/>
        <v>02</v>
      </c>
      <c r="H552" s="232" t="s">
        <v>900</v>
      </c>
      <c r="I552" s="232" t="s">
        <v>3316</v>
      </c>
      <c r="J552" s="233">
        <v>46255</v>
      </c>
      <c r="K552" s="233">
        <v>47714</v>
      </c>
      <c r="L552" s="234">
        <v>550070614</v>
      </c>
      <c r="M552" s="232" t="str">
        <f>IF(ISNA(VLOOKUP(L552,'MASTER DATA'!$A$1:$B$192,2,0)),"",VLOOKUP(L552,'MASTER DATA'!$A$1:$B$192,2,0))</f>
        <v>HlxHX610W40SP_4*4L_A04W</v>
      </c>
      <c r="N552" s="234">
        <v>36</v>
      </c>
      <c r="O552" s="232">
        <f t="shared" si="190"/>
        <v>1</v>
      </c>
      <c r="P552" s="232">
        <f t="shared" si="191"/>
        <v>0</v>
      </c>
      <c r="Q552" s="232">
        <f>VLOOKUP(L552,'MASTER DATA'!$A$1:$E$192,5,0)</f>
        <v>36</v>
      </c>
      <c r="R552" s="234">
        <f>SUMIF('picking of the day'!$H$4:$H$358,WMS!H552&amp;WMS!L552,'picking of the day'!$E$4:$E$358)</f>
        <v>0</v>
      </c>
      <c r="U552" s="114">
        <f>IF(ISNA(VLOOKUP(H552,'data putaway'!$A$1:$E$530,3,0)),0,VLOOKUP(H552,'data putaway'!$A$1:$E$530,3,0))</f>
        <v>0</v>
      </c>
      <c r="V552" s="354">
        <f t="shared" si="192"/>
        <v>36</v>
      </c>
      <c r="W552" s="114">
        <f>IF(ISNA(VLOOKUP(H552,'data putaway'!$A$1:$E$530,2,0)),0,VLOOKUP(H552,'data putaway'!$A$1:$E$530,2,0))</f>
        <v>0</v>
      </c>
      <c r="X552" s="354" t="b">
        <f t="shared" si="193"/>
        <v>0</v>
      </c>
      <c r="Y552" s="354">
        <f>IF(ISNA(VLOOKUP(H552,'data putaway'!$A$1:$E$530,4,0)),0,VLOOKUP(H552,'data putaway'!$A$1:$E$530,4,0))</f>
        <v>0</v>
      </c>
      <c r="Z552" s="113">
        <f>IF(ISNA(VLOOKUP(H552,'data putaway'!$A$1:$E$530,5,0)),0,VLOOKUP(H552,'data putaway'!$A$1:$E$530,5,0))</f>
        <v>0</v>
      </c>
      <c r="AA552" s="354" t="b">
        <f t="shared" si="194"/>
        <v>0</v>
      </c>
      <c r="AB552" s="354" t="b">
        <f t="shared" si="195"/>
        <v>0</v>
      </c>
      <c r="AC552" s="356" t="str">
        <f t="shared" ca="1" si="196"/>
        <v>0 Month,  28 Days</v>
      </c>
      <c r="AD552" s="114" t="str">
        <f t="shared" ca="1" si="204"/>
        <v>3 Year, 11 Month, 1 Days</v>
      </c>
      <c r="AE552" s="114">
        <f t="shared" si="197"/>
        <v>36</v>
      </c>
      <c r="AF552" s="114">
        <f t="shared" si="198"/>
        <v>1</v>
      </c>
      <c r="AG552" s="354" t="str">
        <f t="shared" si="199"/>
        <v>CB36</v>
      </c>
      <c r="AH552" s="114">
        <f>IF(ISNA(VLOOKUP(L552,'MASTER DATA'!$A$1:$F$192,6,0)),0,VLOOKUP(L552,'MASTER DATA'!$A$1:$F$192,6,0))*AE552</f>
        <v>576</v>
      </c>
      <c r="AI552" s="354" t="str">
        <f>VLOOKUP($D552,'warehouse mapping'!$AN$7:$AO$17,2,0)</f>
        <v>Aktif</v>
      </c>
      <c r="AJ552" s="114">
        <f t="shared" si="200"/>
        <v>0</v>
      </c>
      <c r="AK552" s="354" t="str">
        <f t="shared" si="201"/>
        <v/>
      </c>
      <c r="AL552" s="354" t="s">
        <v>170</v>
      </c>
      <c r="AM552" s="354">
        <f t="shared" si="202"/>
        <v>1</v>
      </c>
      <c r="AN552" s="354" t="b">
        <f t="shared" si="203"/>
        <v>1</v>
      </c>
    </row>
    <row r="553" spans="1:40" s="354" customFormat="1">
      <c r="A553" s="354" t="str">
        <f t="shared" si="183"/>
        <v>CB36E01550070614</v>
      </c>
      <c r="B553" s="354">
        <f t="shared" si="184"/>
        <v>0</v>
      </c>
      <c r="C553" s="354">
        <f t="shared" si="185"/>
        <v>0</v>
      </c>
      <c r="D553" s="354" t="str">
        <f t="shared" si="186"/>
        <v>CB</v>
      </c>
      <c r="E553" s="354" t="str">
        <f t="shared" si="187"/>
        <v>36</v>
      </c>
      <c r="F553" s="354" t="str">
        <f t="shared" si="188"/>
        <v>E</v>
      </c>
      <c r="G553" s="355" t="str">
        <f t="shared" si="189"/>
        <v>01</v>
      </c>
      <c r="H553" s="232" t="s">
        <v>901</v>
      </c>
      <c r="I553" s="232" t="s">
        <v>3316</v>
      </c>
      <c r="J553" s="233">
        <v>46255</v>
      </c>
      <c r="K553" s="233">
        <v>47714</v>
      </c>
      <c r="L553" s="234">
        <v>550070614</v>
      </c>
      <c r="M553" s="232" t="str">
        <f>IF(ISNA(VLOOKUP(L553,'MASTER DATA'!$A$1:$B$192,2,0)),"",VLOOKUP(L553,'MASTER DATA'!$A$1:$B$192,2,0))</f>
        <v>HlxHX610W40SP_4*4L_A04W</v>
      </c>
      <c r="N553" s="234">
        <v>36</v>
      </c>
      <c r="O553" s="232">
        <f t="shared" si="190"/>
        <v>1</v>
      </c>
      <c r="P553" s="232">
        <f t="shared" si="191"/>
        <v>0</v>
      </c>
      <c r="Q553" s="232">
        <f>VLOOKUP(L553,'MASTER DATA'!$A$1:$E$192,5,0)</f>
        <v>36</v>
      </c>
      <c r="R553" s="234">
        <f>SUMIF('picking of the day'!$H$4:$H$358,WMS!H553&amp;WMS!L553,'picking of the day'!$E$4:$E$358)</f>
        <v>0</v>
      </c>
      <c r="U553" s="114">
        <f>IF(ISNA(VLOOKUP(H553,'data putaway'!$A$1:$E$530,3,0)),0,VLOOKUP(H553,'data putaway'!$A$1:$E$530,3,0))</f>
        <v>0</v>
      </c>
      <c r="V553" s="354">
        <f t="shared" si="192"/>
        <v>36</v>
      </c>
      <c r="W553" s="114">
        <f>IF(ISNA(VLOOKUP(H553,'data putaway'!$A$1:$E$530,2,0)),0,VLOOKUP(H553,'data putaway'!$A$1:$E$530,2,0))</f>
        <v>0</v>
      </c>
      <c r="X553" s="354" t="b">
        <f t="shared" si="193"/>
        <v>0</v>
      </c>
      <c r="Y553" s="354">
        <f>IF(ISNA(VLOOKUP(H553,'data putaway'!$A$1:$E$530,4,0)),0,VLOOKUP(H553,'data putaway'!$A$1:$E$530,4,0))</f>
        <v>0</v>
      </c>
      <c r="Z553" s="113">
        <f>IF(ISNA(VLOOKUP(H553,'data putaway'!$A$1:$E$530,5,0)),0,VLOOKUP(H553,'data putaway'!$A$1:$E$530,5,0))</f>
        <v>0</v>
      </c>
      <c r="AA553" s="354" t="b">
        <f t="shared" si="194"/>
        <v>0</v>
      </c>
      <c r="AB553" s="354" t="b">
        <f t="shared" si="195"/>
        <v>0</v>
      </c>
      <c r="AC553" s="356" t="str">
        <f t="shared" ca="1" si="196"/>
        <v>0 Month,  28 Days</v>
      </c>
      <c r="AD553" s="114" t="str">
        <f t="shared" ca="1" si="204"/>
        <v>3 Year, 11 Month, 1 Days</v>
      </c>
      <c r="AE553" s="114">
        <f t="shared" si="197"/>
        <v>36</v>
      </c>
      <c r="AF553" s="114">
        <f t="shared" si="198"/>
        <v>1</v>
      </c>
      <c r="AG553" s="354" t="str">
        <f t="shared" si="199"/>
        <v>CB36</v>
      </c>
      <c r="AH553" s="114">
        <f>IF(ISNA(VLOOKUP(L553,'MASTER DATA'!$A$1:$F$192,6,0)),0,VLOOKUP(L553,'MASTER DATA'!$A$1:$F$192,6,0))*AE553</f>
        <v>576</v>
      </c>
      <c r="AI553" s="354" t="str">
        <f>VLOOKUP($D553,'warehouse mapping'!$AN$7:$AO$17,2,0)</f>
        <v>Aktif</v>
      </c>
      <c r="AJ553" s="114">
        <f t="shared" si="200"/>
        <v>0</v>
      </c>
      <c r="AK553" s="354" t="str">
        <f t="shared" si="201"/>
        <v/>
      </c>
      <c r="AL553" s="354" t="s">
        <v>170</v>
      </c>
      <c r="AM553" s="354">
        <f t="shared" si="202"/>
        <v>1</v>
      </c>
      <c r="AN553" s="354" t="b">
        <f t="shared" si="203"/>
        <v>1</v>
      </c>
    </row>
    <row r="554" spans="1:40" s="222" customFormat="1">
      <c r="A554" s="354" t="str">
        <f t="shared" si="183"/>
        <v>CB36E02550062460</v>
      </c>
      <c r="B554" s="354">
        <f t="shared" si="184"/>
        <v>0</v>
      </c>
      <c r="C554" s="354">
        <f t="shared" si="185"/>
        <v>0</v>
      </c>
      <c r="D554" s="222" t="str">
        <f t="shared" si="186"/>
        <v>CB</v>
      </c>
      <c r="E554" s="222" t="str">
        <f t="shared" si="187"/>
        <v>36</v>
      </c>
      <c r="F554" s="222" t="str">
        <f t="shared" si="188"/>
        <v>E</v>
      </c>
      <c r="G554" s="355" t="str">
        <f t="shared" si="189"/>
        <v>02</v>
      </c>
      <c r="H554" s="357" t="s">
        <v>902</v>
      </c>
      <c r="I554" s="357" t="s">
        <v>3315</v>
      </c>
      <c r="J554" s="361">
        <v>46266</v>
      </c>
      <c r="K554" s="361">
        <v>47713</v>
      </c>
      <c r="L554" s="295">
        <v>550062460</v>
      </c>
      <c r="M554" s="357" t="str">
        <f>IF(ISNA(VLOOKUP(L554,'MASTER DATA'!$A$1:$B$192,2,0)),"",VLOOKUP(L554,'MASTER DATA'!$A$1:$B$192,2,0))</f>
        <v>Advan4TAX710W40SNMA2_12*1L_A04W</v>
      </c>
      <c r="N554" s="357">
        <v>44</v>
      </c>
      <c r="O554" s="232">
        <f t="shared" si="190"/>
        <v>1</v>
      </c>
      <c r="P554" s="232">
        <f t="shared" si="191"/>
        <v>0</v>
      </c>
      <c r="Q554" s="232">
        <f>VLOOKUP(L554,'MASTER DATA'!$A$1:$E$192,5,0)</f>
        <v>44</v>
      </c>
      <c r="R554" s="295">
        <f>SUMIF('picking of the day'!$H$4:$H$358,WMS!H554&amp;WMS!L554,'picking of the day'!$E$4:$E$358)</f>
        <v>0</v>
      </c>
      <c r="U554" s="358">
        <f>IF(ISNA(VLOOKUP(H554,'data putaway'!$A$1:$E$530,3,0)),0,VLOOKUP(H554,'data putaway'!$A$1:$E$530,3,0))</f>
        <v>0</v>
      </c>
      <c r="V554" s="222">
        <f t="shared" si="192"/>
        <v>44</v>
      </c>
      <c r="W554" s="358">
        <f>IF(ISNA(VLOOKUP(H554,'data putaway'!$A$1:$E$530,2,0)),0,VLOOKUP(H554,'data putaway'!$A$1:$E$530,2,0))</f>
        <v>0</v>
      </c>
      <c r="X554" s="222" t="b">
        <f t="shared" si="193"/>
        <v>0</v>
      </c>
      <c r="Y554" s="222">
        <f>IF(ISNA(VLOOKUP(H554,'data putaway'!$A$1:$E$530,4,0)),0,VLOOKUP(H554,'data putaway'!$A$1:$E$530,4,0))</f>
        <v>0</v>
      </c>
      <c r="Z554" s="359">
        <f>IF(ISNA(VLOOKUP(H554,'data putaway'!$A$1:$E$530,5,0)),0,VLOOKUP(H554,'data putaway'!$A$1:$E$530,5,0))</f>
        <v>0</v>
      </c>
      <c r="AA554" s="222" t="b">
        <f t="shared" si="194"/>
        <v>0</v>
      </c>
      <c r="AB554" s="222" t="b">
        <f t="shared" si="195"/>
        <v>0</v>
      </c>
      <c r="AC554" s="360" t="str">
        <f t="shared" ca="1" si="196"/>
        <v>0 Month,  17 Days</v>
      </c>
      <c r="AD554" s="358" t="str">
        <f t="shared" ca="1" si="204"/>
        <v>3 Year, 11 Month, 0 Days</v>
      </c>
      <c r="AE554" s="358">
        <f t="shared" si="197"/>
        <v>44</v>
      </c>
      <c r="AF554" s="358">
        <f t="shared" si="198"/>
        <v>1</v>
      </c>
      <c r="AG554" s="222" t="str">
        <f t="shared" si="199"/>
        <v>CB36</v>
      </c>
      <c r="AH554" s="358">
        <f>IF(ISNA(VLOOKUP(L554,'MASTER DATA'!$A$1:$F$192,6,0)),0,VLOOKUP(L554,'MASTER DATA'!$A$1:$F$192,6,0))*AE554</f>
        <v>528</v>
      </c>
      <c r="AI554" s="222" t="str">
        <f>VLOOKUP($D554,'warehouse mapping'!$AN$7:$AO$17,2,0)</f>
        <v>Aktif</v>
      </c>
      <c r="AJ554" s="358">
        <f t="shared" si="200"/>
        <v>0</v>
      </c>
      <c r="AK554" s="222" t="str">
        <f t="shared" si="201"/>
        <v/>
      </c>
      <c r="AL554" s="222" t="s">
        <v>170</v>
      </c>
      <c r="AM554" s="222">
        <f t="shared" si="202"/>
        <v>1</v>
      </c>
      <c r="AN554" s="222" t="b">
        <f t="shared" si="203"/>
        <v>1</v>
      </c>
    </row>
    <row r="555" spans="1:40" s="354" customFormat="1">
      <c r="A555" s="354" t="str">
        <f t="shared" si="183"/>
        <v>CB37A01550077345</v>
      </c>
      <c r="B555" s="354">
        <f t="shared" si="184"/>
        <v>0</v>
      </c>
      <c r="C555" s="354">
        <f t="shared" si="185"/>
        <v>0</v>
      </c>
      <c r="D555" s="354" t="str">
        <f t="shared" si="186"/>
        <v>CB</v>
      </c>
      <c r="E555" s="354" t="str">
        <f t="shared" si="187"/>
        <v>37</v>
      </c>
      <c r="F555" s="354" t="str">
        <f t="shared" si="188"/>
        <v>A</v>
      </c>
      <c r="G555" s="355" t="str">
        <f t="shared" si="189"/>
        <v>01</v>
      </c>
      <c r="H555" s="232" t="s">
        <v>903</v>
      </c>
      <c r="I555" s="232" t="s">
        <v>3182</v>
      </c>
      <c r="J555" s="233">
        <v>46228</v>
      </c>
      <c r="K555" s="233">
        <v>47682</v>
      </c>
      <c r="L555" s="234">
        <v>550077345</v>
      </c>
      <c r="M555" s="232" t="str">
        <f>IF(ISNA(VLOOKUP(L555,'MASTER DATA'!$A$1:$B$192,2,0)),"",VLOOKUP(L555,'MASTER DATA'!$A$1:$B$192,2,0))</f>
        <v>Adv4TAX520W40SLMA2_12*0.8L_A04W</v>
      </c>
      <c r="N555" s="232">
        <v>0</v>
      </c>
      <c r="O555" s="232">
        <f t="shared" si="190"/>
        <v>0</v>
      </c>
      <c r="P555" s="232">
        <f t="shared" si="191"/>
        <v>0</v>
      </c>
      <c r="Q555" s="232">
        <f>VLOOKUP(L555,'MASTER DATA'!$A$1:$E$192,5,0)</f>
        <v>48</v>
      </c>
      <c r="R555" s="234">
        <f>SUMIF('picking of the day'!$H$4:$H$358,WMS!H555&amp;WMS!L555,'picking of the day'!$E$4:$E$358)</f>
        <v>0</v>
      </c>
      <c r="U555" s="114">
        <f>IF(ISNA(VLOOKUP(H555,'data putaway'!$A$1:$E$530,3,0)),0,VLOOKUP(H555,'data putaway'!$A$1:$E$530,3,0))</f>
        <v>0</v>
      </c>
      <c r="V555" s="354">
        <f t="shared" si="192"/>
        <v>0</v>
      </c>
      <c r="W555" s="114">
        <f>IF(ISNA(VLOOKUP(H555,'data putaway'!$A$1:$E$530,2,0)),0,VLOOKUP(H555,'data putaway'!$A$1:$E$530,2,0))</f>
        <v>0</v>
      </c>
      <c r="X555" s="354" t="b">
        <f t="shared" si="193"/>
        <v>0</v>
      </c>
      <c r="Y555" s="354">
        <f>IF(ISNA(VLOOKUP(H555,'data putaway'!$A$1:$E$530,4,0)),0,VLOOKUP(H555,'data putaway'!$A$1:$E$530,4,0))</f>
        <v>0</v>
      </c>
      <c r="Z555" s="113">
        <f>IF(ISNA(VLOOKUP(H555,'data putaway'!$A$1:$E$530,5,0)),0,VLOOKUP(H555,'data putaway'!$A$1:$E$530,5,0))</f>
        <v>0</v>
      </c>
      <c r="AA555" s="354" t="b">
        <f t="shared" si="194"/>
        <v>0</v>
      </c>
      <c r="AB555" s="354" t="b">
        <f t="shared" si="195"/>
        <v>0</v>
      </c>
      <c r="AC555" s="356" t="str">
        <f t="shared" ca="1" si="196"/>
        <v>1 Month,  24 Days</v>
      </c>
      <c r="AD555" s="114" t="str">
        <f t="shared" ca="1" si="204"/>
        <v>3 Year, 10 Month, 0 Days</v>
      </c>
      <c r="AE555" s="114">
        <f t="shared" si="197"/>
        <v>0</v>
      </c>
      <c r="AF555" s="114">
        <f t="shared" si="198"/>
        <v>0</v>
      </c>
      <c r="AG555" s="354" t="str">
        <f t="shared" si="199"/>
        <v>CB37</v>
      </c>
      <c r="AH555" s="114">
        <f>IF(ISNA(VLOOKUP(L555,'MASTER DATA'!$A$1:$F$192,6,0)),0,VLOOKUP(L555,'MASTER DATA'!$A$1:$F$192,6,0))*AE555</f>
        <v>0</v>
      </c>
      <c r="AI555" s="354" t="str">
        <f>VLOOKUP($D555,'warehouse mapping'!$AN$7:$AO$17,2,0)</f>
        <v>Aktif</v>
      </c>
      <c r="AJ555" s="114">
        <f t="shared" si="200"/>
        <v>1</v>
      </c>
      <c r="AK555" s="354" t="str">
        <f t="shared" si="201"/>
        <v>CB</v>
      </c>
      <c r="AL555" s="354" t="s">
        <v>3025</v>
      </c>
      <c r="AM555" s="354">
        <f t="shared" si="202"/>
        <v>1</v>
      </c>
      <c r="AN555" s="354" t="b">
        <f t="shared" si="203"/>
        <v>1</v>
      </c>
    </row>
    <row r="556" spans="1:40" s="354" customFormat="1">
      <c r="A556" s="354" t="str">
        <f t="shared" si="183"/>
        <v>CB37A02550070613</v>
      </c>
      <c r="B556" s="354">
        <f t="shared" si="184"/>
        <v>0</v>
      </c>
      <c r="C556" s="354">
        <f t="shared" si="185"/>
        <v>0</v>
      </c>
      <c r="D556" s="354" t="str">
        <f t="shared" si="186"/>
        <v>CB</v>
      </c>
      <c r="E556" s="354" t="str">
        <f t="shared" si="187"/>
        <v>37</v>
      </c>
      <c r="F556" s="354" t="str">
        <f t="shared" si="188"/>
        <v>A</v>
      </c>
      <c r="G556" s="355" t="str">
        <f t="shared" si="189"/>
        <v>02</v>
      </c>
      <c r="H556" s="232" t="s">
        <v>904</v>
      </c>
      <c r="I556" s="232" t="s">
        <v>3072</v>
      </c>
      <c r="J556" s="233">
        <v>46176</v>
      </c>
      <c r="K556" s="233">
        <v>47623</v>
      </c>
      <c r="L556" s="234">
        <v>550070613</v>
      </c>
      <c r="M556" s="232" t="str">
        <f>IF(ISNA(VLOOKUP(L556,'MASTER DATA'!$A$1:$B$192,2,0)),"",VLOOKUP(L556,'MASTER DATA'!$A$1:$B$192,2,0))</f>
        <v>HlxHX610W40SP_12*1L_A734</v>
      </c>
      <c r="N556" s="234">
        <v>35</v>
      </c>
      <c r="O556" s="232">
        <f t="shared" si="190"/>
        <v>0</v>
      </c>
      <c r="P556" s="232">
        <f t="shared" si="191"/>
        <v>35</v>
      </c>
      <c r="Q556" s="232">
        <f>VLOOKUP(L556,'MASTER DATA'!$A$1:$E$192,5,0)</f>
        <v>44</v>
      </c>
      <c r="R556" s="234">
        <f>SUMIF('picking of the day'!$H$4:$H$358,WMS!H556&amp;WMS!L556,'picking of the day'!$E$4:$E$358)</f>
        <v>0</v>
      </c>
      <c r="U556" s="114">
        <f>IF(ISNA(VLOOKUP(H556,'data putaway'!$A$1:$E$530,3,0)),0,VLOOKUP(H556,'data putaway'!$A$1:$E$530,3,0))</f>
        <v>0</v>
      </c>
      <c r="V556" s="354">
        <f t="shared" si="192"/>
        <v>35</v>
      </c>
      <c r="W556" s="114">
        <f>IF(ISNA(VLOOKUP(H556,'data putaway'!$A$1:$E$530,2,0)),0,VLOOKUP(H556,'data putaway'!$A$1:$E$530,2,0))</f>
        <v>0</v>
      </c>
      <c r="X556" s="354" t="b">
        <f t="shared" si="193"/>
        <v>0</v>
      </c>
      <c r="Y556" s="354">
        <f>IF(ISNA(VLOOKUP(H556,'data putaway'!$A$1:$E$530,4,0)),0,VLOOKUP(H556,'data putaway'!$A$1:$E$530,4,0))</f>
        <v>0</v>
      </c>
      <c r="Z556" s="113">
        <f>IF(ISNA(VLOOKUP(H556,'data putaway'!$A$1:$E$530,5,0)),0,VLOOKUP(H556,'data putaway'!$A$1:$E$530,5,0))</f>
        <v>0</v>
      </c>
      <c r="AA556" s="354" t="b">
        <f t="shared" si="194"/>
        <v>0</v>
      </c>
      <c r="AB556" s="354" t="b">
        <f t="shared" si="195"/>
        <v>0</v>
      </c>
      <c r="AC556" s="356" t="str">
        <f t="shared" ca="1" si="196"/>
        <v>3 Month,  15 Days</v>
      </c>
      <c r="AD556" s="114" t="str">
        <f t="shared" ca="1" si="204"/>
        <v>3 Year, 8 Month, 2 Days</v>
      </c>
      <c r="AE556" s="114">
        <f t="shared" si="197"/>
        <v>35</v>
      </c>
      <c r="AF556" s="114">
        <f t="shared" si="198"/>
        <v>1</v>
      </c>
      <c r="AG556" s="354" t="str">
        <f t="shared" si="199"/>
        <v>CB37</v>
      </c>
      <c r="AH556" s="114">
        <f>IF(ISNA(VLOOKUP(L556,'MASTER DATA'!$A$1:$F$192,6,0)),0,VLOOKUP(L556,'MASTER DATA'!$A$1:$F$192,6,0))*AE556</f>
        <v>420</v>
      </c>
      <c r="AI556" s="354" t="str">
        <f>VLOOKUP($D556,'warehouse mapping'!$AN$7:$AO$17,2,0)</f>
        <v>Aktif</v>
      </c>
      <c r="AJ556" s="114">
        <f t="shared" si="200"/>
        <v>0</v>
      </c>
      <c r="AK556" s="354" t="str">
        <f t="shared" si="201"/>
        <v/>
      </c>
      <c r="AL556" s="354" t="s">
        <v>170</v>
      </c>
      <c r="AM556" s="354">
        <f t="shared" si="202"/>
        <v>1</v>
      </c>
      <c r="AN556" s="354" t="b">
        <f t="shared" si="203"/>
        <v>1</v>
      </c>
    </row>
    <row r="557" spans="1:40" s="354" customFormat="1">
      <c r="A557" s="354" t="str">
        <f t="shared" si="183"/>
        <v>CB37B01550058593</v>
      </c>
      <c r="B557" s="354">
        <f t="shared" si="184"/>
        <v>0</v>
      </c>
      <c r="C557" s="354">
        <f t="shared" si="185"/>
        <v>0</v>
      </c>
      <c r="D557" s="354" t="str">
        <f t="shared" si="186"/>
        <v>CB</v>
      </c>
      <c r="E557" s="354" t="str">
        <f t="shared" si="187"/>
        <v>37</v>
      </c>
      <c r="F557" s="354" t="str">
        <f t="shared" si="188"/>
        <v>B</v>
      </c>
      <c r="G557" s="355" t="str">
        <f t="shared" si="189"/>
        <v>01</v>
      </c>
      <c r="H557" s="232" t="s">
        <v>905</v>
      </c>
      <c r="I557" s="232" t="s">
        <v>3232</v>
      </c>
      <c r="J557" s="233">
        <v>46256</v>
      </c>
      <c r="K557" s="233">
        <v>47703</v>
      </c>
      <c r="L557" s="234">
        <v>550058593</v>
      </c>
      <c r="M557" s="232" t="str">
        <f>IF(ISNA(VLOOKUP(L557,'MASTER DATA'!$A$1:$B$192,2,0)),"",VLOOKUP(L557,'MASTER DATA'!$A$1:$B$192,2,0))</f>
        <v>Adv4TAX515W40SLMA2_12*0.8L_A04W</v>
      </c>
      <c r="N557" s="232">
        <v>0</v>
      </c>
      <c r="O557" s="232">
        <f t="shared" si="190"/>
        <v>0</v>
      </c>
      <c r="P557" s="232">
        <f t="shared" si="191"/>
        <v>0</v>
      </c>
      <c r="Q557" s="232">
        <f>VLOOKUP(L557,'MASTER DATA'!$A$1:$E$192,5,0)</f>
        <v>48</v>
      </c>
      <c r="R557" s="234">
        <f>SUMIF('picking of the day'!$H$4:$H$358,WMS!H557&amp;WMS!L557,'picking of the day'!$E$4:$E$358)</f>
        <v>0</v>
      </c>
      <c r="U557" s="114">
        <f>IF(ISNA(VLOOKUP(H557,'data putaway'!$A$1:$E$530,3,0)),0,VLOOKUP(H557,'data putaway'!$A$1:$E$530,3,0))</f>
        <v>0</v>
      </c>
      <c r="V557" s="354">
        <f t="shared" si="192"/>
        <v>0</v>
      </c>
      <c r="W557" s="114">
        <f>IF(ISNA(VLOOKUP(H557,'data putaway'!$A$1:$E$530,2,0)),0,VLOOKUP(H557,'data putaway'!$A$1:$E$530,2,0))</f>
        <v>0</v>
      </c>
      <c r="X557" s="354" t="b">
        <f t="shared" si="193"/>
        <v>0</v>
      </c>
      <c r="Y557" s="354">
        <f>IF(ISNA(VLOOKUP(H557,'data putaway'!$A$1:$E$530,4,0)),0,VLOOKUP(H557,'data putaway'!$A$1:$E$530,4,0))</f>
        <v>0</v>
      </c>
      <c r="Z557" s="113">
        <f>IF(ISNA(VLOOKUP(H557,'data putaway'!$A$1:$E$530,5,0)),0,VLOOKUP(H557,'data putaway'!$A$1:$E$530,5,0))</f>
        <v>0</v>
      </c>
      <c r="AA557" s="354" t="b">
        <f t="shared" si="194"/>
        <v>0</v>
      </c>
      <c r="AB557" s="354" t="b">
        <f t="shared" si="195"/>
        <v>0</v>
      </c>
      <c r="AC557" s="356" t="str">
        <f t="shared" ca="1" si="196"/>
        <v>0 Month,  27 Days</v>
      </c>
      <c r="AD557" s="114" t="str">
        <f t="shared" ca="1" si="204"/>
        <v>3 Year, 10 Month, 21 Days</v>
      </c>
      <c r="AE557" s="114">
        <f t="shared" si="197"/>
        <v>0</v>
      </c>
      <c r="AF557" s="114">
        <f t="shared" si="198"/>
        <v>0</v>
      </c>
      <c r="AG557" s="354" t="str">
        <f t="shared" si="199"/>
        <v>CB37</v>
      </c>
      <c r="AH557" s="114">
        <f>IF(ISNA(VLOOKUP(L557,'MASTER DATA'!$A$1:$F$192,6,0)),0,VLOOKUP(L557,'MASTER DATA'!$A$1:$F$192,6,0))*AE557</f>
        <v>0</v>
      </c>
      <c r="AI557" s="354" t="str">
        <f>VLOOKUP($D557,'warehouse mapping'!$AN$7:$AO$17,2,0)</f>
        <v>Aktif</v>
      </c>
      <c r="AJ557" s="114">
        <f t="shared" si="200"/>
        <v>1</v>
      </c>
      <c r="AK557" s="354" t="str">
        <f t="shared" si="201"/>
        <v>CB</v>
      </c>
      <c r="AL557" s="354" t="s">
        <v>170</v>
      </c>
      <c r="AM557" s="354">
        <f t="shared" si="202"/>
        <v>1</v>
      </c>
      <c r="AN557" s="354" t="b">
        <f t="shared" si="203"/>
        <v>1</v>
      </c>
    </row>
    <row r="558" spans="1:40" s="354" customFormat="1">
      <c r="A558" s="354" t="str">
        <f t="shared" si="183"/>
        <v>CB37B02550058593</v>
      </c>
      <c r="B558" s="354">
        <f t="shared" si="184"/>
        <v>0</v>
      </c>
      <c r="C558" s="354">
        <f t="shared" si="185"/>
        <v>0</v>
      </c>
      <c r="D558" s="354" t="str">
        <f t="shared" si="186"/>
        <v>CB</v>
      </c>
      <c r="E558" s="354" t="str">
        <f t="shared" si="187"/>
        <v>37</v>
      </c>
      <c r="F558" s="354" t="str">
        <f t="shared" si="188"/>
        <v>B</v>
      </c>
      <c r="G558" s="355" t="str">
        <f t="shared" si="189"/>
        <v>02</v>
      </c>
      <c r="H558" s="232" t="s">
        <v>906</v>
      </c>
      <c r="I558" s="232" t="s">
        <v>3232</v>
      </c>
      <c r="J558" s="233">
        <v>46256</v>
      </c>
      <c r="K558" s="233">
        <v>47703</v>
      </c>
      <c r="L558" s="234">
        <v>550058593</v>
      </c>
      <c r="M558" s="232" t="str">
        <f>IF(ISNA(VLOOKUP(L558,'MASTER DATA'!$A$1:$B$192,2,0)),"",VLOOKUP(L558,'MASTER DATA'!$A$1:$B$192,2,0))</f>
        <v>Adv4TAX515W40SLMA2_12*0.8L_A04W</v>
      </c>
      <c r="N558" s="232">
        <v>0</v>
      </c>
      <c r="O558" s="232">
        <f t="shared" si="190"/>
        <v>0</v>
      </c>
      <c r="P558" s="232">
        <f t="shared" si="191"/>
        <v>0</v>
      </c>
      <c r="Q558" s="232">
        <f>VLOOKUP(L558,'MASTER DATA'!$A$1:$E$192,5,0)</f>
        <v>48</v>
      </c>
      <c r="R558" s="234">
        <f>SUMIF('picking of the day'!$H$4:$H$358,WMS!H558&amp;WMS!L558,'picking of the day'!$E$4:$E$358)</f>
        <v>0</v>
      </c>
      <c r="U558" s="114">
        <f>IF(ISNA(VLOOKUP(H558,'data putaway'!$A$1:$E$530,3,0)),0,VLOOKUP(H558,'data putaway'!$A$1:$E$530,3,0))</f>
        <v>0</v>
      </c>
      <c r="V558" s="354">
        <f t="shared" si="192"/>
        <v>0</v>
      </c>
      <c r="W558" s="114">
        <f>IF(ISNA(VLOOKUP(H558,'data putaway'!$A$1:$E$530,2,0)),0,VLOOKUP(H558,'data putaway'!$A$1:$E$530,2,0))</f>
        <v>0</v>
      </c>
      <c r="X558" s="354" t="b">
        <f t="shared" si="193"/>
        <v>0</v>
      </c>
      <c r="Y558" s="354">
        <f>IF(ISNA(VLOOKUP(H558,'data putaway'!$A$1:$E$530,4,0)),0,VLOOKUP(H558,'data putaway'!$A$1:$E$530,4,0))</f>
        <v>0</v>
      </c>
      <c r="Z558" s="113">
        <f>IF(ISNA(VLOOKUP(H558,'data putaway'!$A$1:$E$530,5,0)),0,VLOOKUP(H558,'data putaway'!$A$1:$E$530,5,0))</f>
        <v>0</v>
      </c>
      <c r="AA558" s="354" t="b">
        <f t="shared" si="194"/>
        <v>0</v>
      </c>
      <c r="AB558" s="354" t="b">
        <f t="shared" si="195"/>
        <v>0</v>
      </c>
      <c r="AC558" s="356" t="str">
        <f t="shared" ca="1" si="196"/>
        <v>0 Month,  27 Days</v>
      </c>
      <c r="AD558" s="114" t="str">
        <f t="shared" ca="1" si="204"/>
        <v>3 Year, 10 Month, 21 Days</v>
      </c>
      <c r="AE558" s="114">
        <f t="shared" si="197"/>
        <v>0</v>
      </c>
      <c r="AF558" s="114">
        <f t="shared" si="198"/>
        <v>0</v>
      </c>
      <c r="AG558" s="354" t="str">
        <f t="shared" si="199"/>
        <v>CB37</v>
      </c>
      <c r="AH558" s="114">
        <f>IF(ISNA(VLOOKUP(L558,'MASTER DATA'!$A$1:$F$192,6,0)),0,VLOOKUP(L558,'MASTER DATA'!$A$1:$F$192,6,0))*AE558</f>
        <v>0</v>
      </c>
      <c r="AI558" s="354" t="str">
        <f>VLOOKUP($D558,'warehouse mapping'!$AN$7:$AO$17,2,0)</f>
        <v>Aktif</v>
      </c>
      <c r="AJ558" s="114">
        <f t="shared" si="200"/>
        <v>1</v>
      </c>
      <c r="AK558" s="354" t="str">
        <f t="shared" si="201"/>
        <v>CB</v>
      </c>
      <c r="AL558" s="354" t="s">
        <v>170</v>
      </c>
      <c r="AM558" s="354">
        <f t="shared" si="202"/>
        <v>1</v>
      </c>
      <c r="AN558" s="354" t="b">
        <f t="shared" si="203"/>
        <v>1</v>
      </c>
    </row>
    <row r="559" spans="1:40" s="354" customFormat="1">
      <c r="A559" s="354" t="str">
        <f t="shared" si="183"/>
        <v>CB37C01550058593</v>
      </c>
      <c r="B559" s="354">
        <f t="shared" si="184"/>
        <v>0</v>
      </c>
      <c r="C559" s="354">
        <f t="shared" si="185"/>
        <v>0</v>
      </c>
      <c r="D559" s="354" t="str">
        <f t="shared" si="186"/>
        <v>CB</v>
      </c>
      <c r="E559" s="354" t="str">
        <f t="shared" si="187"/>
        <v>37</v>
      </c>
      <c r="F559" s="354" t="str">
        <f t="shared" si="188"/>
        <v>C</v>
      </c>
      <c r="G559" s="355" t="str">
        <f t="shared" si="189"/>
        <v>01</v>
      </c>
      <c r="H559" s="232" t="s">
        <v>907</v>
      </c>
      <c r="I559" s="232" t="s">
        <v>3232</v>
      </c>
      <c r="J559" s="233">
        <v>46256</v>
      </c>
      <c r="K559" s="233">
        <v>47703</v>
      </c>
      <c r="L559" s="234">
        <v>550058593</v>
      </c>
      <c r="M559" s="232" t="str">
        <f>IF(ISNA(VLOOKUP(L559,'MASTER DATA'!$A$1:$B$192,2,0)),"",VLOOKUP(L559,'MASTER DATA'!$A$1:$B$192,2,0))</f>
        <v>Adv4TAX515W40SLMA2_12*0.8L_A04W</v>
      </c>
      <c r="N559" s="232">
        <v>0</v>
      </c>
      <c r="O559" s="232">
        <f t="shared" si="190"/>
        <v>0</v>
      </c>
      <c r="P559" s="232">
        <f t="shared" si="191"/>
        <v>0</v>
      </c>
      <c r="Q559" s="232">
        <f>VLOOKUP(L559,'MASTER DATA'!$A$1:$E$192,5,0)</f>
        <v>48</v>
      </c>
      <c r="R559" s="234">
        <f>SUMIF('picking of the day'!$H$4:$H$358,WMS!H559&amp;WMS!L559,'picking of the day'!$E$4:$E$358)</f>
        <v>0</v>
      </c>
      <c r="U559" s="114">
        <f>IF(ISNA(VLOOKUP(H559,'data putaway'!$A$1:$E$530,3,0)),0,VLOOKUP(H559,'data putaway'!$A$1:$E$530,3,0))</f>
        <v>0</v>
      </c>
      <c r="V559" s="354">
        <f t="shared" si="192"/>
        <v>0</v>
      </c>
      <c r="W559" s="114">
        <f>IF(ISNA(VLOOKUP(H559,'data putaway'!$A$1:$E$530,2,0)),0,VLOOKUP(H559,'data putaway'!$A$1:$E$530,2,0))</f>
        <v>0</v>
      </c>
      <c r="X559" s="354" t="b">
        <f t="shared" si="193"/>
        <v>0</v>
      </c>
      <c r="Y559" s="354">
        <f>IF(ISNA(VLOOKUP(H559,'data putaway'!$A$1:$E$530,4,0)),0,VLOOKUP(H559,'data putaway'!$A$1:$E$530,4,0))</f>
        <v>0</v>
      </c>
      <c r="Z559" s="113">
        <f>IF(ISNA(VLOOKUP(H559,'data putaway'!$A$1:$E$530,5,0)),0,VLOOKUP(H559,'data putaway'!$A$1:$E$530,5,0))</f>
        <v>0</v>
      </c>
      <c r="AA559" s="354" t="b">
        <f t="shared" si="194"/>
        <v>0</v>
      </c>
      <c r="AB559" s="354" t="b">
        <f t="shared" si="195"/>
        <v>0</v>
      </c>
      <c r="AC559" s="356" t="str">
        <f t="shared" ca="1" si="196"/>
        <v>0 Month,  27 Days</v>
      </c>
      <c r="AD559" s="114" t="str">
        <f t="shared" ca="1" si="204"/>
        <v>3 Year, 10 Month, 21 Days</v>
      </c>
      <c r="AE559" s="114">
        <f t="shared" si="197"/>
        <v>0</v>
      </c>
      <c r="AF559" s="114">
        <f t="shared" si="198"/>
        <v>0</v>
      </c>
      <c r="AG559" s="354" t="str">
        <f t="shared" si="199"/>
        <v>CB37</v>
      </c>
      <c r="AH559" s="114">
        <f>IF(ISNA(VLOOKUP(L559,'MASTER DATA'!$A$1:$F$192,6,0)),0,VLOOKUP(L559,'MASTER DATA'!$A$1:$F$192,6,0))*AE559</f>
        <v>0</v>
      </c>
      <c r="AI559" s="354" t="str">
        <f>VLOOKUP($D559,'warehouse mapping'!$AN$7:$AO$17,2,0)</f>
        <v>Aktif</v>
      </c>
      <c r="AJ559" s="114">
        <f t="shared" si="200"/>
        <v>1</v>
      </c>
      <c r="AK559" s="354" t="str">
        <f t="shared" si="201"/>
        <v>CB</v>
      </c>
      <c r="AL559" s="354" t="s">
        <v>170</v>
      </c>
      <c r="AM559" s="354">
        <f t="shared" si="202"/>
        <v>1</v>
      </c>
      <c r="AN559" s="354" t="b">
        <f t="shared" si="203"/>
        <v>1</v>
      </c>
    </row>
    <row r="560" spans="1:40" s="354" customFormat="1">
      <c r="A560" s="354" t="str">
        <f t="shared" si="183"/>
        <v>CB37C02550058593</v>
      </c>
      <c r="B560" s="354">
        <f t="shared" si="184"/>
        <v>0</v>
      </c>
      <c r="C560" s="354">
        <f t="shared" si="185"/>
        <v>0</v>
      </c>
      <c r="D560" s="354" t="str">
        <f t="shared" si="186"/>
        <v>CB</v>
      </c>
      <c r="E560" s="354" t="str">
        <f t="shared" si="187"/>
        <v>37</v>
      </c>
      <c r="F560" s="354" t="str">
        <f t="shared" si="188"/>
        <v>C</v>
      </c>
      <c r="G560" s="355" t="str">
        <f t="shared" si="189"/>
        <v>02</v>
      </c>
      <c r="H560" s="232" t="s">
        <v>908</v>
      </c>
      <c r="I560" s="232" t="s">
        <v>3232</v>
      </c>
      <c r="J560" s="233">
        <v>46256</v>
      </c>
      <c r="K560" s="233">
        <v>47703</v>
      </c>
      <c r="L560" s="234">
        <v>550058593</v>
      </c>
      <c r="M560" s="232" t="str">
        <f>IF(ISNA(VLOOKUP(L560,'MASTER DATA'!$A$1:$B$192,2,0)),"",VLOOKUP(L560,'MASTER DATA'!$A$1:$B$192,2,0))</f>
        <v>Adv4TAX515W40SLMA2_12*0.8L_A04W</v>
      </c>
      <c r="N560" s="232">
        <v>0</v>
      </c>
      <c r="O560" s="232">
        <f t="shared" si="190"/>
        <v>0</v>
      </c>
      <c r="P560" s="232">
        <f t="shared" si="191"/>
        <v>0</v>
      </c>
      <c r="Q560" s="232">
        <f>VLOOKUP(L560,'MASTER DATA'!$A$1:$E$192,5,0)</f>
        <v>48</v>
      </c>
      <c r="R560" s="234">
        <f>SUMIF('picking of the day'!$H$4:$H$358,WMS!H560&amp;WMS!L560,'picking of the day'!$E$4:$E$358)</f>
        <v>0</v>
      </c>
      <c r="U560" s="114">
        <f>IF(ISNA(VLOOKUP(H560,'data putaway'!$A$1:$E$530,3,0)),0,VLOOKUP(H560,'data putaway'!$A$1:$E$530,3,0))</f>
        <v>0</v>
      </c>
      <c r="V560" s="354">
        <f t="shared" si="192"/>
        <v>0</v>
      </c>
      <c r="W560" s="114">
        <f>IF(ISNA(VLOOKUP(H560,'data putaway'!$A$1:$E$530,2,0)),0,VLOOKUP(H560,'data putaway'!$A$1:$E$530,2,0))</f>
        <v>0</v>
      </c>
      <c r="X560" s="354" t="b">
        <f t="shared" si="193"/>
        <v>0</v>
      </c>
      <c r="Y560" s="354">
        <f>IF(ISNA(VLOOKUP(H560,'data putaway'!$A$1:$E$530,4,0)),0,VLOOKUP(H560,'data putaway'!$A$1:$E$530,4,0))</f>
        <v>0</v>
      </c>
      <c r="Z560" s="113">
        <f>IF(ISNA(VLOOKUP(H560,'data putaway'!$A$1:$E$530,5,0)),0,VLOOKUP(H560,'data putaway'!$A$1:$E$530,5,0))</f>
        <v>0</v>
      </c>
      <c r="AA560" s="354" t="b">
        <f t="shared" si="194"/>
        <v>0</v>
      </c>
      <c r="AB560" s="354" t="b">
        <f t="shared" si="195"/>
        <v>0</v>
      </c>
      <c r="AC560" s="356" t="str">
        <f t="shared" ca="1" si="196"/>
        <v>0 Month,  27 Days</v>
      </c>
      <c r="AD560" s="114" t="str">
        <f t="shared" ca="1" si="204"/>
        <v>3 Year, 10 Month, 21 Days</v>
      </c>
      <c r="AE560" s="114">
        <f t="shared" si="197"/>
        <v>0</v>
      </c>
      <c r="AF560" s="114">
        <f t="shared" si="198"/>
        <v>0</v>
      </c>
      <c r="AG560" s="354" t="str">
        <f t="shared" si="199"/>
        <v>CB37</v>
      </c>
      <c r="AH560" s="114">
        <f>IF(ISNA(VLOOKUP(L560,'MASTER DATA'!$A$1:$F$192,6,0)),0,VLOOKUP(L560,'MASTER DATA'!$A$1:$F$192,6,0))*AE560</f>
        <v>0</v>
      </c>
      <c r="AI560" s="354" t="str">
        <f>VLOOKUP($D560,'warehouse mapping'!$AN$7:$AO$17,2,0)</f>
        <v>Aktif</v>
      </c>
      <c r="AJ560" s="114">
        <f t="shared" si="200"/>
        <v>1</v>
      </c>
      <c r="AK560" s="354" t="str">
        <f t="shared" si="201"/>
        <v>CB</v>
      </c>
      <c r="AL560" s="354" t="s">
        <v>170</v>
      </c>
      <c r="AM560" s="354">
        <f t="shared" si="202"/>
        <v>1</v>
      </c>
      <c r="AN560" s="354" t="b">
        <f t="shared" si="203"/>
        <v>1</v>
      </c>
    </row>
    <row r="561" spans="1:40" s="354" customFormat="1">
      <c r="A561" s="354" t="str">
        <f t="shared" si="183"/>
        <v>CB37D01550070614</v>
      </c>
      <c r="B561" s="354">
        <f t="shared" si="184"/>
        <v>0</v>
      </c>
      <c r="C561" s="354">
        <f t="shared" si="185"/>
        <v>0</v>
      </c>
      <c r="D561" s="354" t="str">
        <f t="shared" si="186"/>
        <v>CB</v>
      </c>
      <c r="E561" s="354" t="str">
        <f t="shared" si="187"/>
        <v>37</v>
      </c>
      <c r="F561" s="354" t="str">
        <f t="shared" si="188"/>
        <v>D</v>
      </c>
      <c r="G561" s="355" t="str">
        <f t="shared" si="189"/>
        <v>01</v>
      </c>
      <c r="H561" s="232" t="s">
        <v>909</v>
      </c>
      <c r="I561" s="232" t="s">
        <v>3316</v>
      </c>
      <c r="J561" s="233">
        <v>46255</v>
      </c>
      <c r="K561" s="233">
        <v>47714</v>
      </c>
      <c r="L561" s="234">
        <v>550070614</v>
      </c>
      <c r="M561" s="232" t="str">
        <f>IF(ISNA(VLOOKUP(L561,'MASTER DATA'!$A$1:$B$192,2,0)),"",VLOOKUP(L561,'MASTER DATA'!$A$1:$B$192,2,0))</f>
        <v>HlxHX610W40SP_4*4L_A04W</v>
      </c>
      <c r="N561" s="234">
        <v>36</v>
      </c>
      <c r="O561" s="232">
        <f t="shared" si="190"/>
        <v>1</v>
      </c>
      <c r="P561" s="232">
        <f t="shared" si="191"/>
        <v>0</v>
      </c>
      <c r="Q561" s="232">
        <f>VLOOKUP(L561,'MASTER DATA'!$A$1:$E$192,5,0)</f>
        <v>36</v>
      </c>
      <c r="R561" s="234">
        <f>SUMIF('picking of the day'!$H$4:$H$358,WMS!H561&amp;WMS!L561,'picking of the day'!$E$4:$E$358)</f>
        <v>0</v>
      </c>
      <c r="U561" s="114">
        <f>IF(ISNA(VLOOKUP(H561,'data putaway'!$A$1:$E$530,3,0)),0,VLOOKUP(H561,'data putaway'!$A$1:$E$530,3,0))</f>
        <v>0</v>
      </c>
      <c r="V561" s="354">
        <f t="shared" si="192"/>
        <v>36</v>
      </c>
      <c r="W561" s="114">
        <f>IF(ISNA(VLOOKUP(H561,'data putaway'!$A$1:$E$530,2,0)),0,VLOOKUP(H561,'data putaway'!$A$1:$E$530,2,0))</f>
        <v>0</v>
      </c>
      <c r="X561" s="354" t="b">
        <f t="shared" si="193"/>
        <v>0</v>
      </c>
      <c r="Y561" s="354">
        <f>IF(ISNA(VLOOKUP(H561,'data putaway'!$A$1:$E$530,4,0)),0,VLOOKUP(H561,'data putaway'!$A$1:$E$530,4,0))</f>
        <v>0</v>
      </c>
      <c r="Z561" s="113">
        <f>IF(ISNA(VLOOKUP(H561,'data putaway'!$A$1:$E$530,5,0)),0,VLOOKUP(H561,'data putaway'!$A$1:$E$530,5,0))</f>
        <v>0</v>
      </c>
      <c r="AA561" s="354" t="b">
        <f t="shared" si="194"/>
        <v>0</v>
      </c>
      <c r="AB561" s="354" t="b">
        <f t="shared" si="195"/>
        <v>0</v>
      </c>
      <c r="AC561" s="356" t="str">
        <f t="shared" ca="1" si="196"/>
        <v>0 Month,  28 Days</v>
      </c>
      <c r="AD561" s="114" t="str">
        <f t="shared" ca="1" si="204"/>
        <v>3 Year, 11 Month, 1 Days</v>
      </c>
      <c r="AE561" s="114">
        <f t="shared" si="197"/>
        <v>36</v>
      </c>
      <c r="AF561" s="114">
        <f t="shared" si="198"/>
        <v>1</v>
      </c>
      <c r="AG561" s="354" t="str">
        <f t="shared" si="199"/>
        <v>CB37</v>
      </c>
      <c r="AH561" s="114">
        <f>IF(ISNA(VLOOKUP(L561,'MASTER DATA'!$A$1:$F$192,6,0)),0,VLOOKUP(L561,'MASTER DATA'!$A$1:$F$192,6,0))*AE561</f>
        <v>576</v>
      </c>
      <c r="AI561" s="354" t="str">
        <f>VLOOKUP($D561,'warehouse mapping'!$AN$7:$AO$17,2,0)</f>
        <v>Aktif</v>
      </c>
      <c r="AJ561" s="114">
        <f t="shared" si="200"/>
        <v>0</v>
      </c>
      <c r="AK561" s="354" t="str">
        <f t="shared" si="201"/>
        <v/>
      </c>
      <c r="AL561" s="354" t="s">
        <v>170</v>
      </c>
      <c r="AM561" s="354">
        <f t="shared" si="202"/>
        <v>1</v>
      </c>
      <c r="AN561" s="354" t="b">
        <f t="shared" si="203"/>
        <v>1</v>
      </c>
    </row>
    <row r="562" spans="1:40" s="222" customFormat="1">
      <c r="A562" s="354" t="str">
        <f t="shared" si="183"/>
        <v>CB37D02550062460</v>
      </c>
      <c r="B562" s="354">
        <f t="shared" si="184"/>
        <v>0</v>
      </c>
      <c r="C562" s="354">
        <f t="shared" si="185"/>
        <v>0</v>
      </c>
      <c r="D562" s="222" t="str">
        <f t="shared" si="186"/>
        <v>CB</v>
      </c>
      <c r="E562" s="222" t="str">
        <f t="shared" si="187"/>
        <v>37</v>
      </c>
      <c r="F562" s="222" t="str">
        <f t="shared" si="188"/>
        <v>D</v>
      </c>
      <c r="G562" s="355" t="str">
        <f t="shared" si="189"/>
        <v>02</v>
      </c>
      <c r="H562" s="357" t="s">
        <v>910</v>
      </c>
      <c r="I562" s="357" t="s">
        <v>3315</v>
      </c>
      <c r="J562" s="361">
        <v>46266</v>
      </c>
      <c r="K562" s="361">
        <v>47713</v>
      </c>
      <c r="L562" s="295">
        <v>550062460</v>
      </c>
      <c r="M562" s="357" t="str">
        <f>IF(ISNA(VLOOKUP(L562,'MASTER DATA'!$A$1:$B$192,2,0)),"",VLOOKUP(L562,'MASTER DATA'!$A$1:$B$192,2,0))</f>
        <v>Advan4TAX710W40SNMA2_12*1L_A04W</v>
      </c>
      <c r="N562" s="357">
        <v>44</v>
      </c>
      <c r="O562" s="232">
        <f t="shared" si="190"/>
        <v>1</v>
      </c>
      <c r="P562" s="232">
        <f t="shared" si="191"/>
        <v>0</v>
      </c>
      <c r="Q562" s="232">
        <f>VLOOKUP(L562,'MASTER DATA'!$A$1:$E$192,5,0)</f>
        <v>44</v>
      </c>
      <c r="R562" s="295">
        <f>SUMIF('picking of the day'!$H$4:$H$358,WMS!H562&amp;WMS!L562,'picking of the day'!$E$4:$E$358)</f>
        <v>0</v>
      </c>
      <c r="U562" s="358">
        <f>IF(ISNA(VLOOKUP(H562,'data putaway'!$A$1:$E$530,3,0)),0,VLOOKUP(H562,'data putaway'!$A$1:$E$530,3,0))</f>
        <v>0</v>
      </c>
      <c r="V562" s="222">
        <f t="shared" si="192"/>
        <v>44</v>
      </c>
      <c r="W562" s="358">
        <f>IF(ISNA(VLOOKUP(H562,'data putaway'!$A$1:$E$530,2,0)),0,VLOOKUP(H562,'data putaway'!$A$1:$E$530,2,0))</f>
        <v>0</v>
      </c>
      <c r="X562" s="222" t="b">
        <f t="shared" si="193"/>
        <v>0</v>
      </c>
      <c r="Y562" s="222">
        <f>IF(ISNA(VLOOKUP(H562,'data putaway'!$A$1:$E$530,4,0)),0,VLOOKUP(H562,'data putaway'!$A$1:$E$530,4,0))</f>
        <v>0</v>
      </c>
      <c r="Z562" s="359">
        <f>IF(ISNA(VLOOKUP(H562,'data putaway'!$A$1:$E$530,5,0)),0,VLOOKUP(H562,'data putaway'!$A$1:$E$530,5,0))</f>
        <v>0</v>
      </c>
      <c r="AA562" s="222" t="b">
        <f t="shared" si="194"/>
        <v>0</v>
      </c>
      <c r="AB562" s="222" t="b">
        <f t="shared" si="195"/>
        <v>0</v>
      </c>
      <c r="AC562" s="360" t="str">
        <f t="shared" ca="1" si="196"/>
        <v>0 Month,  17 Days</v>
      </c>
      <c r="AD562" s="358" t="str">
        <f t="shared" ca="1" si="204"/>
        <v>3 Year, 11 Month, 0 Days</v>
      </c>
      <c r="AE562" s="358">
        <f t="shared" si="197"/>
        <v>44</v>
      </c>
      <c r="AF562" s="358">
        <f t="shared" si="198"/>
        <v>1</v>
      </c>
      <c r="AG562" s="222" t="str">
        <f t="shared" si="199"/>
        <v>CB37</v>
      </c>
      <c r="AH562" s="358">
        <f>IF(ISNA(VLOOKUP(L562,'MASTER DATA'!$A$1:$F$192,6,0)),0,VLOOKUP(L562,'MASTER DATA'!$A$1:$F$192,6,0))*AE562</f>
        <v>528</v>
      </c>
      <c r="AI562" s="222" t="str">
        <f>VLOOKUP($D562,'warehouse mapping'!$AN$7:$AO$17,2,0)</f>
        <v>Aktif</v>
      </c>
      <c r="AJ562" s="358">
        <f t="shared" si="200"/>
        <v>0</v>
      </c>
      <c r="AK562" s="222" t="str">
        <f t="shared" si="201"/>
        <v/>
      </c>
      <c r="AL562" s="222" t="s">
        <v>170</v>
      </c>
      <c r="AM562" s="222">
        <f t="shared" si="202"/>
        <v>1</v>
      </c>
      <c r="AN562" s="222" t="b">
        <f t="shared" si="203"/>
        <v>1</v>
      </c>
    </row>
    <row r="563" spans="1:40" s="222" customFormat="1">
      <c r="A563" s="354" t="str">
        <f t="shared" si="183"/>
        <v>CB37E01550062460</v>
      </c>
      <c r="B563" s="354">
        <f t="shared" si="184"/>
        <v>0</v>
      </c>
      <c r="C563" s="354">
        <f t="shared" si="185"/>
        <v>0</v>
      </c>
      <c r="D563" s="222" t="str">
        <f t="shared" si="186"/>
        <v>CB</v>
      </c>
      <c r="E563" s="222" t="str">
        <f t="shared" si="187"/>
        <v>37</v>
      </c>
      <c r="F563" s="222" t="str">
        <f t="shared" si="188"/>
        <v>E</v>
      </c>
      <c r="G563" s="355" t="str">
        <f t="shared" si="189"/>
        <v>01</v>
      </c>
      <c r="H563" s="357" t="s">
        <v>911</v>
      </c>
      <c r="I563" s="357" t="s">
        <v>3315</v>
      </c>
      <c r="J563" s="361">
        <v>46266</v>
      </c>
      <c r="K563" s="361">
        <v>47713</v>
      </c>
      <c r="L563" s="295">
        <v>550062460</v>
      </c>
      <c r="M563" s="357" t="str">
        <f>IF(ISNA(VLOOKUP(L563,'MASTER DATA'!$A$1:$B$192,2,0)),"",VLOOKUP(L563,'MASTER DATA'!$A$1:$B$192,2,0))</f>
        <v>Advan4TAX710W40SNMA2_12*1L_A04W</v>
      </c>
      <c r="N563" s="357">
        <v>44</v>
      </c>
      <c r="O563" s="232">
        <f t="shared" si="190"/>
        <v>1</v>
      </c>
      <c r="P563" s="232">
        <f t="shared" si="191"/>
        <v>0</v>
      </c>
      <c r="Q563" s="232">
        <f>VLOOKUP(L563,'MASTER DATA'!$A$1:$E$192,5,0)</f>
        <v>44</v>
      </c>
      <c r="R563" s="295">
        <f>SUMIF('picking of the day'!$H$4:$H$358,WMS!H563&amp;WMS!L563,'picking of the day'!$E$4:$E$358)</f>
        <v>0</v>
      </c>
      <c r="U563" s="358">
        <f>IF(ISNA(VLOOKUP(H563,'data putaway'!$A$1:$E$530,3,0)),0,VLOOKUP(H563,'data putaway'!$A$1:$E$530,3,0))</f>
        <v>0</v>
      </c>
      <c r="V563" s="222">
        <f t="shared" si="192"/>
        <v>44</v>
      </c>
      <c r="W563" s="358">
        <f>IF(ISNA(VLOOKUP(H563,'data putaway'!$A$1:$E$530,2,0)),0,VLOOKUP(H563,'data putaway'!$A$1:$E$530,2,0))</f>
        <v>0</v>
      </c>
      <c r="X563" s="222" t="b">
        <f t="shared" si="193"/>
        <v>0</v>
      </c>
      <c r="Y563" s="222">
        <f>IF(ISNA(VLOOKUP(H563,'data putaway'!$A$1:$E$530,4,0)),0,VLOOKUP(H563,'data putaway'!$A$1:$E$530,4,0))</f>
        <v>0</v>
      </c>
      <c r="Z563" s="359">
        <f>IF(ISNA(VLOOKUP(H563,'data putaway'!$A$1:$E$530,5,0)),0,VLOOKUP(H563,'data putaway'!$A$1:$E$530,5,0))</f>
        <v>0</v>
      </c>
      <c r="AA563" s="222" t="b">
        <f t="shared" si="194"/>
        <v>0</v>
      </c>
      <c r="AB563" s="222" t="b">
        <f t="shared" si="195"/>
        <v>0</v>
      </c>
      <c r="AC563" s="360" t="str">
        <f t="shared" ca="1" si="196"/>
        <v>0 Month,  17 Days</v>
      </c>
      <c r="AD563" s="358" t="str">
        <f t="shared" ca="1" si="204"/>
        <v>3 Year, 11 Month, 0 Days</v>
      </c>
      <c r="AE563" s="358">
        <f t="shared" si="197"/>
        <v>44</v>
      </c>
      <c r="AF563" s="358">
        <f t="shared" si="198"/>
        <v>1</v>
      </c>
      <c r="AG563" s="222" t="str">
        <f t="shared" si="199"/>
        <v>CB37</v>
      </c>
      <c r="AH563" s="358">
        <f>IF(ISNA(VLOOKUP(L563,'MASTER DATA'!$A$1:$F$192,6,0)),0,VLOOKUP(L563,'MASTER DATA'!$A$1:$F$192,6,0))*AE563</f>
        <v>528</v>
      </c>
      <c r="AI563" s="222" t="str">
        <f>VLOOKUP($D563,'warehouse mapping'!$AN$7:$AO$17,2,0)</f>
        <v>Aktif</v>
      </c>
      <c r="AJ563" s="358">
        <f t="shared" si="200"/>
        <v>0</v>
      </c>
      <c r="AK563" s="222" t="str">
        <f t="shared" si="201"/>
        <v/>
      </c>
      <c r="AL563" s="222" t="s">
        <v>170</v>
      </c>
      <c r="AM563" s="222">
        <f t="shared" si="202"/>
        <v>1</v>
      </c>
      <c r="AN563" s="222" t="b">
        <f t="shared" si="203"/>
        <v>1</v>
      </c>
    </row>
    <row r="564" spans="1:40" s="354" customFormat="1">
      <c r="A564" s="354" t="str">
        <f t="shared" si="183"/>
        <v>CB37E02550070614</v>
      </c>
      <c r="B564" s="354">
        <f t="shared" si="184"/>
        <v>0</v>
      </c>
      <c r="C564" s="354">
        <f t="shared" si="185"/>
        <v>0</v>
      </c>
      <c r="D564" s="354" t="str">
        <f t="shared" si="186"/>
        <v>CB</v>
      </c>
      <c r="E564" s="354" t="str">
        <f t="shared" si="187"/>
        <v>37</v>
      </c>
      <c r="F564" s="354" t="str">
        <f t="shared" si="188"/>
        <v>E</v>
      </c>
      <c r="G564" s="355" t="str">
        <f t="shared" si="189"/>
        <v>02</v>
      </c>
      <c r="H564" s="232" t="s">
        <v>912</v>
      </c>
      <c r="I564" s="232" t="s">
        <v>3316</v>
      </c>
      <c r="J564" s="233">
        <v>46255</v>
      </c>
      <c r="K564" s="233">
        <v>47714</v>
      </c>
      <c r="L564" s="234">
        <v>550070614</v>
      </c>
      <c r="M564" s="232" t="str">
        <f>IF(ISNA(VLOOKUP(L564,'MASTER DATA'!$A$1:$B$192,2,0)),"",VLOOKUP(L564,'MASTER DATA'!$A$1:$B$192,2,0))</f>
        <v>HlxHX610W40SP_4*4L_A04W</v>
      </c>
      <c r="N564" s="234">
        <v>36</v>
      </c>
      <c r="O564" s="232">
        <f t="shared" si="190"/>
        <v>1</v>
      </c>
      <c r="P564" s="232">
        <f t="shared" si="191"/>
        <v>0</v>
      </c>
      <c r="Q564" s="232">
        <f>VLOOKUP(L564,'MASTER DATA'!$A$1:$E$192,5,0)</f>
        <v>36</v>
      </c>
      <c r="R564" s="234">
        <f>SUMIF('picking of the day'!$H$4:$H$358,WMS!H564&amp;WMS!L564,'picking of the day'!$E$4:$E$358)</f>
        <v>0</v>
      </c>
      <c r="U564" s="114">
        <f>IF(ISNA(VLOOKUP(H564,'data putaway'!$A$1:$E$530,3,0)),0,VLOOKUP(H564,'data putaway'!$A$1:$E$530,3,0))</f>
        <v>0</v>
      </c>
      <c r="V564" s="354">
        <f t="shared" si="192"/>
        <v>36</v>
      </c>
      <c r="W564" s="114">
        <f>IF(ISNA(VLOOKUP(H564,'data putaway'!$A$1:$E$530,2,0)),0,VLOOKUP(H564,'data putaway'!$A$1:$E$530,2,0))</f>
        <v>0</v>
      </c>
      <c r="X564" s="354" t="b">
        <f t="shared" si="193"/>
        <v>0</v>
      </c>
      <c r="Y564" s="354">
        <f>IF(ISNA(VLOOKUP(H564,'data putaway'!$A$1:$E$530,4,0)),0,VLOOKUP(H564,'data putaway'!$A$1:$E$530,4,0))</f>
        <v>0</v>
      </c>
      <c r="Z564" s="113">
        <f>IF(ISNA(VLOOKUP(H564,'data putaway'!$A$1:$E$530,5,0)),0,VLOOKUP(H564,'data putaway'!$A$1:$E$530,5,0))</f>
        <v>0</v>
      </c>
      <c r="AA564" s="354" t="b">
        <f t="shared" si="194"/>
        <v>0</v>
      </c>
      <c r="AB564" s="354" t="b">
        <f t="shared" si="195"/>
        <v>0</v>
      </c>
      <c r="AC564" s="356" t="str">
        <f t="shared" ca="1" si="196"/>
        <v>0 Month,  28 Days</v>
      </c>
      <c r="AD564" s="114" t="str">
        <f t="shared" ca="1" si="204"/>
        <v>3 Year, 11 Month, 1 Days</v>
      </c>
      <c r="AE564" s="114">
        <f t="shared" si="197"/>
        <v>36</v>
      </c>
      <c r="AF564" s="114">
        <f t="shared" si="198"/>
        <v>1</v>
      </c>
      <c r="AG564" s="354" t="str">
        <f t="shared" si="199"/>
        <v>CB37</v>
      </c>
      <c r="AH564" s="114">
        <f>IF(ISNA(VLOOKUP(L564,'MASTER DATA'!$A$1:$F$192,6,0)),0,VLOOKUP(L564,'MASTER DATA'!$A$1:$F$192,6,0))*AE564</f>
        <v>576</v>
      </c>
      <c r="AI564" s="354" t="str">
        <f>VLOOKUP($D564,'warehouse mapping'!$AN$7:$AO$17,2,0)</f>
        <v>Aktif</v>
      </c>
      <c r="AJ564" s="114">
        <f t="shared" si="200"/>
        <v>0</v>
      </c>
      <c r="AK564" s="354" t="str">
        <f t="shared" si="201"/>
        <v/>
      </c>
      <c r="AL564" s="354" t="s">
        <v>170</v>
      </c>
      <c r="AM564" s="354">
        <f t="shared" si="202"/>
        <v>1</v>
      </c>
      <c r="AN564" s="354" t="b">
        <f t="shared" si="203"/>
        <v>1</v>
      </c>
    </row>
    <row r="565" spans="1:40" s="354" customFormat="1">
      <c r="A565" s="354" t="str">
        <f t="shared" si="183"/>
        <v>CB38A01550077345</v>
      </c>
      <c r="B565" s="354">
        <f t="shared" si="184"/>
        <v>0</v>
      </c>
      <c r="C565" s="354">
        <f t="shared" si="185"/>
        <v>0</v>
      </c>
      <c r="D565" s="354" t="str">
        <f t="shared" si="186"/>
        <v>CB</v>
      </c>
      <c r="E565" s="354" t="str">
        <f t="shared" si="187"/>
        <v>38</v>
      </c>
      <c r="F565" s="354" t="str">
        <f t="shared" si="188"/>
        <v>A</v>
      </c>
      <c r="G565" s="355" t="str">
        <f t="shared" si="189"/>
        <v>01</v>
      </c>
      <c r="H565" s="232" t="s">
        <v>913</v>
      </c>
      <c r="I565" s="232" t="s">
        <v>3182</v>
      </c>
      <c r="J565" s="233">
        <v>46228</v>
      </c>
      <c r="K565" s="233">
        <v>47682</v>
      </c>
      <c r="L565" s="234">
        <v>550077345</v>
      </c>
      <c r="M565" s="232" t="str">
        <f>IF(ISNA(VLOOKUP(L565,'MASTER DATA'!$A$1:$B$192,2,0)),"",VLOOKUP(L565,'MASTER DATA'!$A$1:$B$192,2,0))</f>
        <v>Adv4TAX520W40SLMA2_12*0.8L_A04W</v>
      </c>
      <c r="N565" s="232">
        <v>35</v>
      </c>
      <c r="O565" s="232">
        <f t="shared" si="190"/>
        <v>0</v>
      </c>
      <c r="P565" s="232">
        <f t="shared" si="191"/>
        <v>35</v>
      </c>
      <c r="Q565" s="232">
        <f>VLOOKUP(L565,'MASTER DATA'!$A$1:$E$192,5,0)</f>
        <v>48</v>
      </c>
      <c r="R565" s="234">
        <f>SUMIF('picking of the day'!$H$4:$H$358,WMS!H565&amp;WMS!L565,'picking of the day'!$E$4:$E$358)</f>
        <v>0</v>
      </c>
      <c r="U565" s="114">
        <f>IF(ISNA(VLOOKUP(H565,'data putaway'!$A$1:$E$530,3,0)),0,VLOOKUP(H565,'data putaway'!$A$1:$E$530,3,0))</f>
        <v>0</v>
      </c>
      <c r="V565" s="354">
        <f t="shared" si="192"/>
        <v>35</v>
      </c>
      <c r="W565" s="114">
        <f>IF(ISNA(VLOOKUP(H565,'data putaway'!$A$1:$E$530,2,0)),0,VLOOKUP(H565,'data putaway'!$A$1:$E$530,2,0))</f>
        <v>0</v>
      </c>
      <c r="X565" s="354" t="b">
        <f t="shared" si="193"/>
        <v>0</v>
      </c>
      <c r="Y565" s="354">
        <f>IF(ISNA(VLOOKUP(H565,'data putaway'!$A$1:$E$530,4,0)),0,VLOOKUP(H565,'data putaway'!$A$1:$E$530,4,0))</f>
        <v>0</v>
      </c>
      <c r="Z565" s="113">
        <f>IF(ISNA(VLOOKUP(H565,'data putaway'!$A$1:$E$530,5,0)),0,VLOOKUP(H565,'data putaway'!$A$1:$E$530,5,0))</f>
        <v>0</v>
      </c>
      <c r="AA565" s="354" t="b">
        <f t="shared" si="194"/>
        <v>0</v>
      </c>
      <c r="AB565" s="354" t="b">
        <f t="shared" si="195"/>
        <v>0</v>
      </c>
      <c r="AC565" s="356" t="str">
        <f t="shared" ca="1" si="196"/>
        <v>1 Month,  24 Days</v>
      </c>
      <c r="AD565" s="114" t="str">
        <f t="shared" ca="1" si="204"/>
        <v>3 Year, 10 Month, 0 Days</v>
      </c>
      <c r="AE565" s="114">
        <f t="shared" si="197"/>
        <v>35</v>
      </c>
      <c r="AF565" s="114">
        <f t="shared" si="198"/>
        <v>1</v>
      </c>
      <c r="AG565" s="354" t="str">
        <f t="shared" si="199"/>
        <v>CB38</v>
      </c>
      <c r="AH565" s="114">
        <f>IF(ISNA(VLOOKUP(L565,'MASTER DATA'!$A$1:$F$192,6,0)),0,VLOOKUP(L565,'MASTER DATA'!$A$1:$F$192,6,0))*AE565</f>
        <v>336</v>
      </c>
      <c r="AI565" s="354" t="str">
        <f>VLOOKUP($D565,'warehouse mapping'!$AN$7:$AO$17,2,0)</f>
        <v>Aktif</v>
      </c>
      <c r="AJ565" s="114">
        <f t="shared" si="200"/>
        <v>0</v>
      </c>
      <c r="AK565" s="354" t="str">
        <f t="shared" si="201"/>
        <v/>
      </c>
      <c r="AL565" s="354" t="s">
        <v>170</v>
      </c>
      <c r="AM565" s="354">
        <f t="shared" si="202"/>
        <v>1</v>
      </c>
      <c r="AN565" s="354" t="b">
        <f t="shared" si="203"/>
        <v>1</v>
      </c>
    </row>
    <row r="566" spans="1:40" s="354" customFormat="1">
      <c r="A566" s="354" t="str">
        <f t="shared" si="183"/>
        <v>CB38A02550024947</v>
      </c>
      <c r="B566" s="354">
        <f t="shared" si="184"/>
        <v>0</v>
      </c>
      <c r="C566" s="354">
        <f t="shared" si="185"/>
        <v>0</v>
      </c>
      <c r="D566" s="354" t="str">
        <f t="shared" si="186"/>
        <v>CB</v>
      </c>
      <c r="E566" s="354" t="str">
        <f t="shared" si="187"/>
        <v>38</v>
      </c>
      <c r="F566" s="354" t="str">
        <f t="shared" si="188"/>
        <v>A</v>
      </c>
      <c r="G566" s="355" t="str">
        <f t="shared" si="189"/>
        <v>02</v>
      </c>
      <c r="H566" s="232" t="s">
        <v>914</v>
      </c>
      <c r="I566" s="232">
        <v>12666669</v>
      </c>
      <c r="J566" s="233">
        <v>46233</v>
      </c>
      <c r="K566" s="233">
        <v>47653</v>
      </c>
      <c r="L566" s="234">
        <v>550024947</v>
      </c>
      <c r="M566" s="232" t="str">
        <f>IF(ISNA(VLOOKUP(L566,'MASTER DATA'!$A$1:$B$192,2,0)),"",VLOOKUP(L566,'MASTER DATA'!$A$1:$B$192,2,0))</f>
        <v>Morlina S2 B 150_1*209L_A227</v>
      </c>
      <c r="N566" s="234">
        <v>3</v>
      </c>
      <c r="O566" s="232">
        <f t="shared" si="190"/>
        <v>0</v>
      </c>
      <c r="P566" s="232">
        <f t="shared" si="191"/>
        <v>3</v>
      </c>
      <c r="Q566" s="232">
        <f>VLOOKUP(L566,'MASTER DATA'!$A$1:$E$192,5,0)</f>
        <v>4</v>
      </c>
      <c r="R566" s="234">
        <f>SUMIF('picking of the day'!$H$4:$H$358,WMS!H566&amp;WMS!L566,'picking of the day'!$E$4:$E$358)</f>
        <v>0</v>
      </c>
      <c r="U566" s="114">
        <f>IF(ISNA(VLOOKUP(H566,'data putaway'!$A$1:$E$530,3,0)),0,VLOOKUP(H566,'data putaway'!$A$1:$E$530,3,0))</f>
        <v>0</v>
      </c>
      <c r="V566" s="354">
        <f t="shared" si="192"/>
        <v>3</v>
      </c>
      <c r="W566" s="114">
        <f>IF(ISNA(VLOOKUP(H566,'data putaway'!$A$1:$E$530,2,0)),0,VLOOKUP(H566,'data putaway'!$A$1:$E$530,2,0))</f>
        <v>0</v>
      </c>
      <c r="X566" s="354" t="b">
        <f t="shared" si="193"/>
        <v>0</v>
      </c>
      <c r="Y566" s="354">
        <f>IF(ISNA(VLOOKUP(H566,'data putaway'!$A$1:$E$530,4,0)),0,VLOOKUP(H566,'data putaway'!$A$1:$E$530,4,0))</f>
        <v>0</v>
      </c>
      <c r="Z566" s="113">
        <f>IF(ISNA(VLOOKUP(H566,'data putaway'!$A$1:$E$530,5,0)),0,VLOOKUP(H566,'data putaway'!$A$1:$E$530,5,0))</f>
        <v>0</v>
      </c>
      <c r="AA566" s="354" t="b">
        <f t="shared" si="194"/>
        <v>0</v>
      </c>
      <c r="AB566" s="354" t="b">
        <f t="shared" si="195"/>
        <v>0</v>
      </c>
      <c r="AC566" s="356" t="str">
        <f t="shared" ca="1" si="196"/>
        <v>1 Month,  19 Days</v>
      </c>
      <c r="AD566" s="114" t="str">
        <f t="shared" ca="1" si="204"/>
        <v>3 Year, 9 Month, 1 Days</v>
      </c>
      <c r="AE566" s="114">
        <f t="shared" si="197"/>
        <v>3</v>
      </c>
      <c r="AF566" s="114">
        <f t="shared" si="198"/>
        <v>1</v>
      </c>
      <c r="AG566" s="354" t="str">
        <f t="shared" si="199"/>
        <v>CB38</v>
      </c>
      <c r="AH566" s="114">
        <f>IF(ISNA(VLOOKUP(L566,'MASTER DATA'!$A$1:$F$192,6,0)),0,VLOOKUP(L566,'MASTER DATA'!$A$1:$F$192,6,0))*AE566</f>
        <v>627</v>
      </c>
      <c r="AI566" s="354" t="str">
        <f>VLOOKUP($D566,'warehouse mapping'!$AN$7:$AO$17,2,0)</f>
        <v>Aktif</v>
      </c>
      <c r="AJ566" s="114">
        <f t="shared" si="200"/>
        <v>0</v>
      </c>
      <c r="AK566" s="354" t="str">
        <f t="shared" si="201"/>
        <v/>
      </c>
      <c r="AL566" s="354" t="s">
        <v>170</v>
      </c>
      <c r="AM566" s="354">
        <f t="shared" si="202"/>
        <v>1</v>
      </c>
      <c r="AN566" s="354" t="b">
        <f t="shared" si="203"/>
        <v>1</v>
      </c>
    </row>
    <row r="567" spans="1:40" s="354" customFormat="1">
      <c r="A567" s="354" t="str">
        <f t="shared" si="183"/>
        <v>CB38B01550044580</v>
      </c>
      <c r="B567" s="354">
        <f t="shared" si="184"/>
        <v>0</v>
      </c>
      <c r="C567" s="354">
        <f t="shared" si="185"/>
        <v>0</v>
      </c>
      <c r="D567" s="354" t="str">
        <f t="shared" si="186"/>
        <v>CB</v>
      </c>
      <c r="E567" s="354" t="str">
        <f t="shared" si="187"/>
        <v>38</v>
      </c>
      <c r="F567" s="354" t="str">
        <f t="shared" si="188"/>
        <v>B</v>
      </c>
      <c r="G567" s="355" t="str">
        <f t="shared" si="189"/>
        <v>01</v>
      </c>
      <c r="H567" s="232" t="s">
        <v>915</v>
      </c>
      <c r="I567" s="232">
        <v>12657727</v>
      </c>
      <c r="J567" s="233">
        <v>46164</v>
      </c>
      <c r="K567" s="233">
        <v>47619</v>
      </c>
      <c r="L567" s="234">
        <v>550044580</v>
      </c>
      <c r="M567" s="232" t="str">
        <f>IF(ISNA(VLOOKUP(L567,'MASTER DATA'!$A$1:$B$192,2,0)),"",VLOOKUP(L567,'MASTER DATA'!$A$1:$B$192,2,0))</f>
        <v>RimR3MV15W40CI4_1*209L_A227</v>
      </c>
      <c r="N567" s="232">
        <v>4</v>
      </c>
      <c r="O567" s="232">
        <f t="shared" si="190"/>
        <v>1</v>
      </c>
      <c r="P567" s="232">
        <f t="shared" si="191"/>
        <v>0</v>
      </c>
      <c r="Q567" s="232">
        <f>VLOOKUP(L567,'MASTER DATA'!$A$1:$E$192,5,0)</f>
        <v>4</v>
      </c>
      <c r="R567" s="234">
        <f>SUMIF('picking of the day'!$H$4:$H$358,WMS!H567&amp;WMS!L567,'picking of the day'!$E$4:$E$358)</f>
        <v>0</v>
      </c>
      <c r="U567" s="114">
        <f>IF(ISNA(VLOOKUP(H567,'data putaway'!$A$1:$E$530,3,0)),0,VLOOKUP(H567,'data putaway'!$A$1:$E$530,3,0))</f>
        <v>0</v>
      </c>
      <c r="V567" s="354">
        <f t="shared" si="192"/>
        <v>4</v>
      </c>
      <c r="W567" s="114">
        <f>IF(ISNA(VLOOKUP(H567,'data putaway'!$A$1:$E$530,2,0)),0,VLOOKUP(H567,'data putaway'!$A$1:$E$530,2,0))</f>
        <v>0</v>
      </c>
      <c r="X567" s="354" t="b">
        <f t="shared" si="193"/>
        <v>0</v>
      </c>
      <c r="Y567" s="354">
        <f>IF(ISNA(VLOOKUP(H567,'data putaway'!$A$1:$E$530,4,0)),0,VLOOKUP(H567,'data putaway'!$A$1:$E$530,4,0))</f>
        <v>0</v>
      </c>
      <c r="Z567" s="113">
        <f>IF(ISNA(VLOOKUP(H567,'data putaway'!$A$1:$E$530,5,0)),0,VLOOKUP(H567,'data putaway'!$A$1:$E$530,5,0))</f>
        <v>0</v>
      </c>
      <c r="AA567" s="354" t="b">
        <f t="shared" si="194"/>
        <v>0</v>
      </c>
      <c r="AB567" s="354" t="b">
        <f t="shared" si="195"/>
        <v>0</v>
      </c>
      <c r="AC567" s="356" t="str">
        <f t="shared" ca="1" si="196"/>
        <v>3 Month,  27 Days</v>
      </c>
      <c r="AD567" s="114" t="str">
        <f t="shared" ca="1" si="204"/>
        <v>3 Year, 7 Month, 28 Days</v>
      </c>
      <c r="AE567" s="114">
        <f t="shared" si="197"/>
        <v>4</v>
      </c>
      <c r="AF567" s="114">
        <f t="shared" si="198"/>
        <v>1</v>
      </c>
      <c r="AG567" s="354" t="str">
        <f t="shared" si="199"/>
        <v>CB38</v>
      </c>
      <c r="AH567" s="114">
        <f>IF(ISNA(VLOOKUP(L567,'MASTER DATA'!$A$1:$F$192,6,0)),0,VLOOKUP(L567,'MASTER DATA'!$A$1:$F$192,6,0))*AE567</f>
        <v>836</v>
      </c>
      <c r="AI567" s="354" t="str">
        <f>VLOOKUP($D567,'warehouse mapping'!$AN$7:$AO$17,2,0)</f>
        <v>Aktif</v>
      </c>
      <c r="AJ567" s="114">
        <f t="shared" si="200"/>
        <v>0</v>
      </c>
      <c r="AK567" s="354" t="str">
        <f t="shared" si="201"/>
        <v/>
      </c>
      <c r="AL567" s="354" t="s">
        <v>3206</v>
      </c>
      <c r="AM567" s="354">
        <f t="shared" si="202"/>
        <v>1</v>
      </c>
      <c r="AN567" s="354" t="b">
        <f t="shared" si="203"/>
        <v>1</v>
      </c>
    </row>
    <row r="568" spans="1:40" s="354" customFormat="1">
      <c r="A568" s="354" t="str">
        <f t="shared" si="183"/>
        <v>CB38B02550044580</v>
      </c>
      <c r="B568" s="354">
        <f t="shared" si="184"/>
        <v>0</v>
      </c>
      <c r="C568" s="354">
        <f t="shared" si="185"/>
        <v>0</v>
      </c>
      <c r="D568" s="354" t="str">
        <f t="shared" si="186"/>
        <v>CB</v>
      </c>
      <c r="E568" s="354" t="str">
        <f t="shared" si="187"/>
        <v>38</v>
      </c>
      <c r="F568" s="354" t="str">
        <f t="shared" si="188"/>
        <v>B</v>
      </c>
      <c r="G568" s="355" t="str">
        <f t="shared" si="189"/>
        <v>02</v>
      </c>
      <c r="H568" s="232" t="s">
        <v>916</v>
      </c>
      <c r="I568" s="232">
        <v>12657727</v>
      </c>
      <c r="J568" s="233">
        <v>46164</v>
      </c>
      <c r="K568" s="233">
        <v>47619</v>
      </c>
      <c r="L568" s="234">
        <v>550044580</v>
      </c>
      <c r="M568" s="232" t="str">
        <f>IF(ISNA(VLOOKUP(L568,'MASTER DATA'!$A$1:$B$192,2,0)),"",VLOOKUP(L568,'MASTER DATA'!$A$1:$B$192,2,0))</f>
        <v>RimR3MV15W40CI4_1*209L_A227</v>
      </c>
      <c r="N568" s="232">
        <v>4</v>
      </c>
      <c r="O568" s="232">
        <f t="shared" si="190"/>
        <v>1</v>
      </c>
      <c r="P568" s="232">
        <f t="shared" si="191"/>
        <v>0</v>
      </c>
      <c r="Q568" s="232">
        <f>VLOOKUP(L568,'MASTER DATA'!$A$1:$E$192,5,0)</f>
        <v>4</v>
      </c>
      <c r="R568" s="234">
        <f>SUMIF('picking of the day'!$H$4:$H$358,WMS!H568&amp;WMS!L568,'picking of the day'!$E$4:$E$358)</f>
        <v>0</v>
      </c>
      <c r="U568" s="114">
        <f>IF(ISNA(VLOOKUP(H568,'data putaway'!$A$1:$E$530,3,0)),0,VLOOKUP(H568,'data putaway'!$A$1:$E$530,3,0))</f>
        <v>0</v>
      </c>
      <c r="V568" s="354">
        <f t="shared" si="192"/>
        <v>4</v>
      </c>
      <c r="W568" s="114">
        <f>IF(ISNA(VLOOKUP(H568,'data putaway'!$A$1:$E$530,2,0)),0,VLOOKUP(H568,'data putaway'!$A$1:$E$530,2,0))</f>
        <v>0</v>
      </c>
      <c r="X568" s="354" t="b">
        <f t="shared" si="193"/>
        <v>0</v>
      </c>
      <c r="Y568" s="354">
        <f>IF(ISNA(VLOOKUP(H568,'data putaway'!$A$1:$E$530,4,0)),0,VLOOKUP(H568,'data putaway'!$A$1:$E$530,4,0))</f>
        <v>0</v>
      </c>
      <c r="Z568" s="113">
        <f>IF(ISNA(VLOOKUP(H568,'data putaway'!$A$1:$E$530,5,0)),0,VLOOKUP(H568,'data putaway'!$A$1:$E$530,5,0))</f>
        <v>0</v>
      </c>
      <c r="AA568" s="354" t="b">
        <f t="shared" si="194"/>
        <v>0</v>
      </c>
      <c r="AB568" s="354" t="b">
        <f t="shared" si="195"/>
        <v>0</v>
      </c>
      <c r="AC568" s="356" t="str">
        <f t="shared" ca="1" si="196"/>
        <v>3 Month,  27 Days</v>
      </c>
      <c r="AD568" s="114" t="str">
        <f t="shared" ca="1" si="204"/>
        <v>3 Year, 7 Month, 28 Days</v>
      </c>
      <c r="AE568" s="114">
        <f t="shared" si="197"/>
        <v>4</v>
      </c>
      <c r="AF568" s="114">
        <f t="shared" si="198"/>
        <v>1</v>
      </c>
      <c r="AG568" s="354" t="str">
        <f t="shared" si="199"/>
        <v>CB38</v>
      </c>
      <c r="AH568" s="114">
        <f>IF(ISNA(VLOOKUP(L568,'MASTER DATA'!$A$1:$F$192,6,0)),0,VLOOKUP(L568,'MASTER DATA'!$A$1:$F$192,6,0))*AE568</f>
        <v>836</v>
      </c>
      <c r="AI568" s="354" t="str">
        <f>VLOOKUP($D568,'warehouse mapping'!$AN$7:$AO$17,2,0)</f>
        <v>Aktif</v>
      </c>
      <c r="AJ568" s="114">
        <f t="shared" si="200"/>
        <v>0</v>
      </c>
      <c r="AK568" s="354" t="str">
        <f t="shared" si="201"/>
        <v/>
      </c>
      <c r="AL568" s="354" t="s">
        <v>3206</v>
      </c>
      <c r="AM568" s="354">
        <f t="shared" si="202"/>
        <v>1</v>
      </c>
      <c r="AN568" s="354" t="b">
        <f t="shared" si="203"/>
        <v>1</v>
      </c>
    </row>
    <row r="569" spans="1:40" s="222" customFormat="1">
      <c r="A569" s="354" t="str">
        <f t="shared" si="183"/>
        <v>CB38C01550062460</v>
      </c>
      <c r="B569" s="354">
        <f t="shared" si="184"/>
        <v>0</v>
      </c>
      <c r="C569" s="354">
        <f t="shared" si="185"/>
        <v>0</v>
      </c>
      <c r="D569" s="222" t="str">
        <f t="shared" si="186"/>
        <v>CB</v>
      </c>
      <c r="E569" s="222" t="str">
        <f t="shared" si="187"/>
        <v>38</v>
      </c>
      <c r="F569" s="222" t="str">
        <f t="shared" si="188"/>
        <v>C</v>
      </c>
      <c r="G569" s="355" t="str">
        <f t="shared" si="189"/>
        <v>01</v>
      </c>
      <c r="H569" s="357" t="s">
        <v>917</v>
      </c>
      <c r="I569" s="357" t="s">
        <v>3315</v>
      </c>
      <c r="J569" s="361">
        <v>46263</v>
      </c>
      <c r="K569" s="366">
        <v>47713</v>
      </c>
      <c r="L569" s="295">
        <v>550062460</v>
      </c>
      <c r="M569" s="357" t="str">
        <f>IF(ISNA(VLOOKUP(L569,'MASTER DATA'!$A$1:$B$192,2,0)),"",VLOOKUP(L569,'MASTER DATA'!$A$1:$B$192,2,0))</f>
        <v>Advan4TAX710W40SNMA2_12*1L_A04W</v>
      </c>
      <c r="N569" s="357">
        <v>44</v>
      </c>
      <c r="O569" s="232">
        <f t="shared" si="190"/>
        <v>1</v>
      </c>
      <c r="P569" s="232">
        <f t="shared" si="191"/>
        <v>0</v>
      </c>
      <c r="Q569" s="232">
        <f>VLOOKUP(L569,'MASTER DATA'!$A$1:$E$192,5,0)</f>
        <v>44</v>
      </c>
      <c r="R569" s="295">
        <f>SUMIF('picking of the day'!$H$4:$H$358,WMS!H569&amp;WMS!L569,'picking of the day'!$E$4:$E$358)</f>
        <v>0</v>
      </c>
      <c r="U569" s="358">
        <f>IF(ISNA(VLOOKUP(H569,'data putaway'!$A$1:$E$530,3,0)),0,VLOOKUP(H569,'data putaway'!$A$1:$E$530,3,0))</f>
        <v>0</v>
      </c>
      <c r="V569" s="222">
        <f t="shared" si="192"/>
        <v>44</v>
      </c>
      <c r="W569" s="358">
        <f>IF(ISNA(VLOOKUP(H569,'data putaway'!$A$1:$E$530,2,0)),0,VLOOKUP(H569,'data putaway'!$A$1:$E$530,2,0))</f>
        <v>0</v>
      </c>
      <c r="X569" s="222" t="b">
        <f t="shared" si="193"/>
        <v>0</v>
      </c>
      <c r="Y569" s="222">
        <f>IF(ISNA(VLOOKUP(H569,'data putaway'!$A$1:$E$530,4,0)),0,VLOOKUP(H569,'data putaway'!$A$1:$E$530,4,0))</f>
        <v>0</v>
      </c>
      <c r="Z569" s="359">
        <f>IF(ISNA(VLOOKUP(H569,'data putaway'!$A$1:$E$530,5,0)),0,VLOOKUP(H569,'data putaway'!$A$1:$E$530,5,0))</f>
        <v>0</v>
      </c>
      <c r="AA569" s="222" t="b">
        <f t="shared" si="194"/>
        <v>0</v>
      </c>
      <c r="AB569" s="222" t="b">
        <f t="shared" si="195"/>
        <v>0</v>
      </c>
      <c r="AC569" s="360" t="str">
        <f t="shared" ca="1" si="196"/>
        <v>0 Month,  20 Days</v>
      </c>
      <c r="AD569" s="358" t="str">
        <f t="shared" ca="1" si="204"/>
        <v>3 Year, 11 Month, 0 Days</v>
      </c>
      <c r="AE569" s="358">
        <f t="shared" si="197"/>
        <v>44</v>
      </c>
      <c r="AF569" s="358">
        <f t="shared" si="198"/>
        <v>1</v>
      </c>
      <c r="AG569" s="222" t="str">
        <f t="shared" si="199"/>
        <v>CB38</v>
      </c>
      <c r="AH569" s="358">
        <f>IF(ISNA(VLOOKUP(L569,'MASTER DATA'!$A$1:$F$192,6,0)),0,VLOOKUP(L569,'MASTER DATA'!$A$1:$F$192,6,0))*AE569</f>
        <v>528</v>
      </c>
      <c r="AI569" s="222" t="str">
        <f>VLOOKUP($D569,'warehouse mapping'!$AN$7:$AO$17,2,0)</f>
        <v>Aktif</v>
      </c>
      <c r="AJ569" s="358">
        <f t="shared" si="200"/>
        <v>0</v>
      </c>
      <c r="AK569" s="222" t="str">
        <f t="shared" si="201"/>
        <v/>
      </c>
      <c r="AL569" s="222" t="s">
        <v>170</v>
      </c>
      <c r="AM569" s="222">
        <f t="shared" si="202"/>
        <v>1</v>
      </c>
      <c r="AN569" s="222" t="b">
        <f t="shared" si="203"/>
        <v>1</v>
      </c>
    </row>
    <row r="570" spans="1:40" s="222" customFormat="1">
      <c r="A570" s="354" t="str">
        <f t="shared" si="183"/>
        <v>CB38C02550062460</v>
      </c>
      <c r="B570" s="354">
        <f t="shared" si="184"/>
        <v>0</v>
      </c>
      <c r="C570" s="354">
        <f t="shared" si="185"/>
        <v>0</v>
      </c>
      <c r="D570" s="222" t="str">
        <f t="shared" si="186"/>
        <v>CB</v>
      </c>
      <c r="E570" s="222" t="str">
        <f t="shared" si="187"/>
        <v>38</v>
      </c>
      <c r="F570" s="222" t="str">
        <f t="shared" si="188"/>
        <v>C</v>
      </c>
      <c r="G570" s="355" t="str">
        <f t="shared" si="189"/>
        <v>02</v>
      </c>
      <c r="H570" s="357" t="s">
        <v>918</v>
      </c>
      <c r="I570" s="357" t="s">
        <v>3315</v>
      </c>
      <c r="J570" s="361">
        <v>46263</v>
      </c>
      <c r="K570" s="366">
        <v>47713</v>
      </c>
      <c r="L570" s="295">
        <v>550062460</v>
      </c>
      <c r="M570" s="357" t="str">
        <f>IF(ISNA(VLOOKUP(L570,'MASTER DATA'!$A$1:$B$192,2,0)),"",VLOOKUP(L570,'MASTER DATA'!$A$1:$B$192,2,0))</f>
        <v>Advan4TAX710W40SNMA2_12*1L_A04W</v>
      </c>
      <c r="N570" s="357">
        <v>44</v>
      </c>
      <c r="O570" s="232">
        <f t="shared" si="190"/>
        <v>1</v>
      </c>
      <c r="P570" s="232">
        <f t="shared" si="191"/>
        <v>0</v>
      </c>
      <c r="Q570" s="232">
        <f>VLOOKUP(L570,'MASTER DATA'!$A$1:$E$192,5,0)</f>
        <v>44</v>
      </c>
      <c r="R570" s="295">
        <f>SUMIF('picking of the day'!$H$4:$H$358,WMS!H570&amp;WMS!L570,'picking of the day'!$E$4:$E$358)</f>
        <v>0</v>
      </c>
      <c r="U570" s="358">
        <f>IF(ISNA(VLOOKUP(H570,'data putaway'!$A$1:$E$530,3,0)),0,VLOOKUP(H570,'data putaway'!$A$1:$E$530,3,0))</f>
        <v>0</v>
      </c>
      <c r="V570" s="222">
        <f t="shared" si="192"/>
        <v>44</v>
      </c>
      <c r="W570" s="358">
        <f>IF(ISNA(VLOOKUP(H570,'data putaway'!$A$1:$E$530,2,0)),0,VLOOKUP(H570,'data putaway'!$A$1:$E$530,2,0))</f>
        <v>0</v>
      </c>
      <c r="X570" s="222" t="b">
        <f t="shared" si="193"/>
        <v>0</v>
      </c>
      <c r="Y570" s="222">
        <f>IF(ISNA(VLOOKUP(H570,'data putaway'!$A$1:$E$530,4,0)),0,VLOOKUP(H570,'data putaway'!$A$1:$E$530,4,0))</f>
        <v>0</v>
      </c>
      <c r="Z570" s="359">
        <f>IF(ISNA(VLOOKUP(H570,'data putaway'!$A$1:$E$530,5,0)),0,VLOOKUP(H570,'data putaway'!$A$1:$E$530,5,0))</f>
        <v>0</v>
      </c>
      <c r="AA570" s="222" t="b">
        <f t="shared" si="194"/>
        <v>0</v>
      </c>
      <c r="AB570" s="222" t="b">
        <f t="shared" si="195"/>
        <v>0</v>
      </c>
      <c r="AC570" s="360" t="str">
        <f t="shared" ca="1" si="196"/>
        <v>0 Month,  20 Days</v>
      </c>
      <c r="AD570" s="358" t="str">
        <f t="shared" ca="1" si="204"/>
        <v>3 Year, 11 Month, 0 Days</v>
      </c>
      <c r="AE570" s="358">
        <f t="shared" si="197"/>
        <v>44</v>
      </c>
      <c r="AF570" s="358">
        <f t="shared" si="198"/>
        <v>1</v>
      </c>
      <c r="AG570" s="222" t="str">
        <f t="shared" si="199"/>
        <v>CB38</v>
      </c>
      <c r="AH570" s="358">
        <f>IF(ISNA(VLOOKUP(L570,'MASTER DATA'!$A$1:$F$192,6,0)),0,VLOOKUP(L570,'MASTER DATA'!$A$1:$F$192,6,0))*AE570</f>
        <v>528</v>
      </c>
      <c r="AI570" s="222" t="str">
        <f>VLOOKUP($D570,'warehouse mapping'!$AN$7:$AO$17,2,0)</f>
        <v>Aktif</v>
      </c>
      <c r="AJ570" s="358">
        <f t="shared" si="200"/>
        <v>0</v>
      </c>
      <c r="AK570" s="222" t="str">
        <f t="shared" si="201"/>
        <v/>
      </c>
      <c r="AL570" s="222" t="s">
        <v>170</v>
      </c>
      <c r="AM570" s="222">
        <f t="shared" si="202"/>
        <v>1</v>
      </c>
      <c r="AN570" s="222" t="b">
        <f t="shared" si="203"/>
        <v>1</v>
      </c>
    </row>
    <row r="571" spans="1:40" s="354" customFormat="1">
      <c r="A571" s="354" t="str">
        <f t="shared" si="183"/>
        <v>CB38D01550077345</v>
      </c>
      <c r="B571" s="354">
        <f t="shared" si="184"/>
        <v>0</v>
      </c>
      <c r="C571" s="354">
        <f t="shared" si="185"/>
        <v>0</v>
      </c>
      <c r="D571" s="354" t="str">
        <f t="shared" si="186"/>
        <v>CB</v>
      </c>
      <c r="E571" s="354" t="str">
        <f t="shared" si="187"/>
        <v>38</v>
      </c>
      <c r="F571" s="354" t="str">
        <f t="shared" si="188"/>
        <v>D</v>
      </c>
      <c r="G571" s="355" t="str">
        <f t="shared" si="189"/>
        <v>01</v>
      </c>
      <c r="H571" s="232" t="s">
        <v>919</v>
      </c>
      <c r="I571" s="232" t="s">
        <v>3182</v>
      </c>
      <c r="J571" s="233">
        <v>46228</v>
      </c>
      <c r="K571" s="233">
        <v>47682</v>
      </c>
      <c r="L571" s="234">
        <v>550077345</v>
      </c>
      <c r="M571" s="232" t="str">
        <f>IF(ISNA(VLOOKUP(L571,'MASTER DATA'!$A$1:$B$192,2,0)),"",VLOOKUP(L571,'MASTER DATA'!$A$1:$B$192,2,0))</f>
        <v>Adv4TAX520W40SLMA2_12*0.8L_A04W</v>
      </c>
      <c r="N571" s="232">
        <v>0</v>
      </c>
      <c r="O571" s="232">
        <f t="shared" si="190"/>
        <v>0</v>
      </c>
      <c r="P571" s="232">
        <f t="shared" si="191"/>
        <v>0</v>
      </c>
      <c r="Q571" s="232">
        <f>VLOOKUP(L571,'MASTER DATA'!$A$1:$E$192,5,0)</f>
        <v>48</v>
      </c>
      <c r="R571" s="234">
        <f>SUMIF('picking of the day'!$H$4:$H$358,WMS!H571&amp;WMS!L571,'picking of the day'!$E$4:$E$358)</f>
        <v>0</v>
      </c>
      <c r="U571" s="114">
        <f>IF(ISNA(VLOOKUP(H571,'data putaway'!$A$1:$E$530,3,0)),0,VLOOKUP(H571,'data putaway'!$A$1:$E$530,3,0))</f>
        <v>0</v>
      </c>
      <c r="V571" s="354">
        <f t="shared" si="192"/>
        <v>0</v>
      </c>
      <c r="W571" s="114">
        <f>IF(ISNA(VLOOKUP(H571,'data putaway'!$A$1:$E$530,2,0)),0,VLOOKUP(H571,'data putaway'!$A$1:$E$530,2,0))</f>
        <v>0</v>
      </c>
      <c r="X571" s="354" t="b">
        <f t="shared" si="193"/>
        <v>0</v>
      </c>
      <c r="Y571" s="354">
        <f>IF(ISNA(VLOOKUP(H571,'data putaway'!$A$1:$E$530,4,0)),0,VLOOKUP(H571,'data putaway'!$A$1:$E$530,4,0))</f>
        <v>0</v>
      </c>
      <c r="Z571" s="113">
        <f>IF(ISNA(VLOOKUP(H571,'data putaway'!$A$1:$E$530,5,0)),0,VLOOKUP(H571,'data putaway'!$A$1:$E$530,5,0))</f>
        <v>0</v>
      </c>
      <c r="AA571" s="354" t="b">
        <f t="shared" si="194"/>
        <v>0</v>
      </c>
      <c r="AB571" s="354" t="b">
        <f t="shared" si="195"/>
        <v>0</v>
      </c>
      <c r="AC571" s="356" t="str">
        <f t="shared" ca="1" si="196"/>
        <v>1 Month,  24 Days</v>
      </c>
      <c r="AD571" s="114" t="str">
        <f t="shared" ca="1" si="204"/>
        <v>3 Year, 10 Month, 0 Days</v>
      </c>
      <c r="AE571" s="114">
        <f t="shared" si="197"/>
        <v>0</v>
      </c>
      <c r="AF571" s="114">
        <f t="shared" si="198"/>
        <v>0</v>
      </c>
      <c r="AG571" s="354" t="str">
        <f t="shared" si="199"/>
        <v>CB38</v>
      </c>
      <c r="AH571" s="114">
        <f>IF(ISNA(VLOOKUP(L571,'MASTER DATA'!$A$1:$F$192,6,0)),0,VLOOKUP(L571,'MASTER DATA'!$A$1:$F$192,6,0))*AE571</f>
        <v>0</v>
      </c>
      <c r="AI571" s="354" t="str">
        <f>VLOOKUP($D571,'warehouse mapping'!$AN$7:$AO$17,2,0)</f>
        <v>Aktif</v>
      </c>
      <c r="AJ571" s="114">
        <f t="shared" si="200"/>
        <v>1</v>
      </c>
      <c r="AK571" s="354" t="str">
        <f t="shared" si="201"/>
        <v>CB</v>
      </c>
      <c r="AL571" s="354" t="s">
        <v>170</v>
      </c>
      <c r="AM571" s="354">
        <f t="shared" si="202"/>
        <v>1</v>
      </c>
      <c r="AN571" s="354" t="b">
        <f t="shared" si="203"/>
        <v>1</v>
      </c>
    </row>
    <row r="572" spans="1:40" s="354" customFormat="1">
      <c r="A572" s="354" t="str">
        <f t="shared" si="183"/>
        <v>CB38D02550077345</v>
      </c>
      <c r="B572" s="354">
        <f t="shared" si="184"/>
        <v>0</v>
      </c>
      <c r="C572" s="354">
        <f t="shared" si="185"/>
        <v>0</v>
      </c>
      <c r="D572" s="354" t="str">
        <f t="shared" si="186"/>
        <v>CB</v>
      </c>
      <c r="E572" s="354" t="str">
        <f t="shared" si="187"/>
        <v>38</v>
      </c>
      <c r="F572" s="354" t="str">
        <f t="shared" si="188"/>
        <v>D</v>
      </c>
      <c r="G572" s="355" t="str">
        <f t="shared" si="189"/>
        <v>02</v>
      </c>
      <c r="H572" s="232" t="s">
        <v>920</v>
      </c>
      <c r="I572" s="232" t="s">
        <v>3182</v>
      </c>
      <c r="J572" s="233">
        <v>46228</v>
      </c>
      <c r="K572" s="233">
        <v>47682</v>
      </c>
      <c r="L572" s="234">
        <v>550077345</v>
      </c>
      <c r="M572" s="232" t="str">
        <f>IF(ISNA(VLOOKUP(L572,'MASTER DATA'!$A$1:$B$192,2,0)),"",VLOOKUP(L572,'MASTER DATA'!$A$1:$B$192,2,0))</f>
        <v>Adv4TAX520W40SLMA2_12*0.8L_A04W</v>
      </c>
      <c r="N572" s="232">
        <v>48</v>
      </c>
      <c r="O572" s="232">
        <f t="shared" si="190"/>
        <v>1</v>
      </c>
      <c r="P572" s="232">
        <f t="shared" si="191"/>
        <v>0</v>
      </c>
      <c r="Q572" s="232">
        <f>VLOOKUP(L572,'MASTER DATA'!$A$1:$E$192,5,0)</f>
        <v>48</v>
      </c>
      <c r="R572" s="234">
        <f>SUMIF('picking of the day'!$H$4:$H$358,WMS!H572&amp;WMS!L572,'picking of the day'!$E$4:$E$358)</f>
        <v>0</v>
      </c>
      <c r="U572" s="114">
        <f>IF(ISNA(VLOOKUP(H572,'data putaway'!$A$1:$E$530,3,0)),0,VLOOKUP(H572,'data putaway'!$A$1:$E$530,3,0))</f>
        <v>0</v>
      </c>
      <c r="V572" s="354">
        <f t="shared" si="192"/>
        <v>48</v>
      </c>
      <c r="W572" s="114">
        <f>IF(ISNA(VLOOKUP(H572,'data putaway'!$A$1:$E$530,2,0)),0,VLOOKUP(H572,'data putaway'!$A$1:$E$530,2,0))</f>
        <v>0</v>
      </c>
      <c r="X572" s="354" t="b">
        <f t="shared" si="193"/>
        <v>0</v>
      </c>
      <c r="Y572" s="354">
        <f>IF(ISNA(VLOOKUP(H572,'data putaway'!$A$1:$E$530,4,0)),0,VLOOKUP(H572,'data putaway'!$A$1:$E$530,4,0))</f>
        <v>0</v>
      </c>
      <c r="Z572" s="113">
        <f>IF(ISNA(VLOOKUP(H572,'data putaway'!$A$1:$E$530,5,0)),0,VLOOKUP(H572,'data putaway'!$A$1:$E$530,5,0))</f>
        <v>0</v>
      </c>
      <c r="AA572" s="354" t="b">
        <f t="shared" si="194"/>
        <v>0</v>
      </c>
      <c r="AB572" s="354" t="b">
        <f t="shared" si="195"/>
        <v>0</v>
      </c>
      <c r="AC572" s="356" t="str">
        <f t="shared" ca="1" si="196"/>
        <v>1 Month,  24 Days</v>
      </c>
      <c r="AD572" s="114" t="str">
        <f t="shared" ca="1" si="204"/>
        <v>3 Year, 10 Month, 0 Days</v>
      </c>
      <c r="AE572" s="114">
        <f t="shared" si="197"/>
        <v>48</v>
      </c>
      <c r="AF572" s="114">
        <f t="shared" si="198"/>
        <v>1</v>
      </c>
      <c r="AG572" s="354" t="str">
        <f t="shared" si="199"/>
        <v>CB38</v>
      </c>
      <c r="AH572" s="114">
        <f>IF(ISNA(VLOOKUP(L572,'MASTER DATA'!$A$1:$F$192,6,0)),0,VLOOKUP(L572,'MASTER DATA'!$A$1:$F$192,6,0))*AE572</f>
        <v>460.79999999999995</v>
      </c>
      <c r="AI572" s="354" t="str">
        <f>VLOOKUP($D572,'warehouse mapping'!$AN$7:$AO$17,2,0)</f>
        <v>Aktif</v>
      </c>
      <c r="AJ572" s="114">
        <f t="shared" si="200"/>
        <v>0</v>
      </c>
      <c r="AK572" s="354" t="str">
        <f t="shared" si="201"/>
        <v/>
      </c>
      <c r="AL572" s="354" t="s">
        <v>170</v>
      </c>
      <c r="AM572" s="354">
        <f t="shared" si="202"/>
        <v>1</v>
      </c>
      <c r="AN572" s="354" t="b">
        <f t="shared" si="203"/>
        <v>1</v>
      </c>
    </row>
    <row r="573" spans="1:40" s="222" customFormat="1">
      <c r="A573" s="354" t="str">
        <f t="shared" si="183"/>
        <v>CB38E01550062460</v>
      </c>
      <c r="B573" s="354">
        <f t="shared" si="184"/>
        <v>0</v>
      </c>
      <c r="C573" s="354">
        <f t="shared" si="185"/>
        <v>0</v>
      </c>
      <c r="D573" s="222" t="str">
        <f t="shared" si="186"/>
        <v>CB</v>
      </c>
      <c r="E573" s="222" t="str">
        <f t="shared" si="187"/>
        <v>38</v>
      </c>
      <c r="F573" s="222" t="str">
        <f t="shared" si="188"/>
        <v>E</v>
      </c>
      <c r="G573" s="355" t="str">
        <f t="shared" si="189"/>
        <v>01</v>
      </c>
      <c r="H573" s="357" t="s">
        <v>921</v>
      </c>
      <c r="I573" s="357" t="s">
        <v>3095</v>
      </c>
      <c r="J573" s="361">
        <v>46191</v>
      </c>
      <c r="K573" s="361">
        <v>47732</v>
      </c>
      <c r="L573" s="295">
        <v>550062460</v>
      </c>
      <c r="M573" s="357" t="str">
        <f>IF(ISNA(VLOOKUP(L573,'MASTER DATA'!$A$1:$B$192,2,0)),"",VLOOKUP(L573,'MASTER DATA'!$A$1:$B$192,2,0))</f>
        <v>Advan4TAX710W40SNMA2_12*1L_A04W</v>
      </c>
      <c r="N573" s="295">
        <v>44</v>
      </c>
      <c r="O573" s="232">
        <f t="shared" si="190"/>
        <v>1</v>
      </c>
      <c r="P573" s="232">
        <f t="shared" si="191"/>
        <v>0</v>
      </c>
      <c r="Q573" s="232">
        <f>VLOOKUP(L573,'MASTER DATA'!$A$1:$E$192,5,0)</f>
        <v>44</v>
      </c>
      <c r="R573" s="295">
        <f>SUMIF('picking of the day'!$H$4:$H$358,WMS!H573&amp;WMS!L573,'picking of the day'!$E$4:$E$358)</f>
        <v>0</v>
      </c>
      <c r="U573" s="358">
        <f>IF(ISNA(VLOOKUP(H573,'data putaway'!$A$1:$E$530,3,0)),0,VLOOKUP(H573,'data putaway'!$A$1:$E$530,3,0))</f>
        <v>0</v>
      </c>
      <c r="V573" s="222">
        <f t="shared" si="192"/>
        <v>44</v>
      </c>
      <c r="W573" s="358">
        <f>IF(ISNA(VLOOKUP(H573,'data putaway'!$A$1:$E$530,2,0)),0,VLOOKUP(H573,'data putaway'!$A$1:$E$530,2,0))</f>
        <v>0</v>
      </c>
      <c r="X573" s="222" t="b">
        <f t="shared" si="193"/>
        <v>0</v>
      </c>
      <c r="Y573" s="222">
        <f>IF(ISNA(VLOOKUP(H573,'data putaway'!$A$1:$E$530,4,0)),0,VLOOKUP(H573,'data putaway'!$A$1:$E$530,4,0))</f>
        <v>0</v>
      </c>
      <c r="Z573" s="359">
        <f>IF(ISNA(VLOOKUP(H573,'data putaway'!$A$1:$E$530,5,0)),0,VLOOKUP(H573,'data putaway'!$A$1:$E$530,5,0))</f>
        <v>0</v>
      </c>
      <c r="AA573" s="222" t="b">
        <f t="shared" si="194"/>
        <v>0</v>
      </c>
      <c r="AB573" s="222" t="b">
        <f t="shared" si="195"/>
        <v>0</v>
      </c>
      <c r="AC573" s="360" t="str">
        <f t="shared" ca="1" si="196"/>
        <v>3 Month,  0 Days</v>
      </c>
      <c r="AD573" s="358" t="str">
        <f t="shared" ca="1" si="204"/>
        <v>3 Year, 11 Month, 19 Days</v>
      </c>
      <c r="AE573" s="358">
        <f t="shared" si="197"/>
        <v>44</v>
      </c>
      <c r="AF573" s="358">
        <f t="shared" si="198"/>
        <v>1</v>
      </c>
      <c r="AG573" s="222" t="str">
        <f t="shared" si="199"/>
        <v>CB38</v>
      </c>
      <c r="AH573" s="358">
        <f>IF(ISNA(VLOOKUP(L573,'MASTER DATA'!$A$1:$F$192,6,0)),0,VLOOKUP(L573,'MASTER DATA'!$A$1:$F$192,6,0))*AE573</f>
        <v>528</v>
      </c>
      <c r="AI573" s="222" t="str">
        <f>VLOOKUP($D573,'warehouse mapping'!$AN$7:$AO$17,2,0)</f>
        <v>Aktif</v>
      </c>
      <c r="AJ573" s="358">
        <f t="shared" si="200"/>
        <v>0</v>
      </c>
      <c r="AK573" s="222" t="str">
        <f t="shared" si="201"/>
        <v/>
      </c>
      <c r="AL573" s="222" t="s">
        <v>170</v>
      </c>
      <c r="AM573" s="222">
        <f t="shared" si="202"/>
        <v>1</v>
      </c>
      <c r="AN573" s="222" t="b">
        <f t="shared" si="203"/>
        <v>1</v>
      </c>
    </row>
    <row r="574" spans="1:40" s="222" customFormat="1">
      <c r="A574" s="354" t="str">
        <f t="shared" si="183"/>
        <v>CB38E02550062460</v>
      </c>
      <c r="B574" s="354">
        <f t="shared" si="184"/>
        <v>0</v>
      </c>
      <c r="C574" s="354">
        <f t="shared" si="185"/>
        <v>0</v>
      </c>
      <c r="D574" s="222" t="str">
        <f t="shared" si="186"/>
        <v>CB</v>
      </c>
      <c r="E574" s="222" t="str">
        <f t="shared" si="187"/>
        <v>38</v>
      </c>
      <c r="F574" s="222" t="str">
        <f t="shared" si="188"/>
        <v>E</v>
      </c>
      <c r="G574" s="355" t="str">
        <f t="shared" si="189"/>
        <v>02</v>
      </c>
      <c r="H574" s="357" t="s">
        <v>922</v>
      </c>
      <c r="I574" s="357" t="s">
        <v>3095</v>
      </c>
      <c r="J574" s="361">
        <v>46191</v>
      </c>
      <c r="K574" s="361">
        <v>47732</v>
      </c>
      <c r="L574" s="295">
        <v>550062460</v>
      </c>
      <c r="M574" s="357" t="str">
        <f>IF(ISNA(VLOOKUP(L574,'MASTER DATA'!$A$1:$B$192,2,0)),"",VLOOKUP(L574,'MASTER DATA'!$A$1:$B$192,2,0))</f>
        <v>Advan4TAX710W40SNMA2_12*1L_A04W</v>
      </c>
      <c r="N574" s="295">
        <v>44</v>
      </c>
      <c r="O574" s="232">
        <f t="shared" si="190"/>
        <v>1</v>
      </c>
      <c r="P574" s="232">
        <f t="shared" si="191"/>
        <v>0</v>
      </c>
      <c r="Q574" s="232">
        <f>VLOOKUP(L574,'MASTER DATA'!$A$1:$E$192,5,0)</f>
        <v>44</v>
      </c>
      <c r="R574" s="295">
        <f>SUMIF('picking of the day'!$H$4:$H$358,WMS!H574&amp;WMS!L574,'picking of the day'!$E$4:$E$358)</f>
        <v>0</v>
      </c>
      <c r="U574" s="358">
        <f>IF(ISNA(VLOOKUP(H574,'data putaway'!$A$1:$E$530,3,0)),0,VLOOKUP(H574,'data putaway'!$A$1:$E$530,3,0))</f>
        <v>0</v>
      </c>
      <c r="V574" s="222">
        <f t="shared" si="192"/>
        <v>44</v>
      </c>
      <c r="W574" s="358">
        <f>IF(ISNA(VLOOKUP(H574,'data putaway'!$A$1:$E$530,2,0)),0,VLOOKUP(H574,'data putaway'!$A$1:$E$530,2,0))</f>
        <v>0</v>
      </c>
      <c r="X574" s="222" t="b">
        <f t="shared" si="193"/>
        <v>0</v>
      </c>
      <c r="Y574" s="222">
        <f>IF(ISNA(VLOOKUP(H574,'data putaway'!$A$1:$E$530,4,0)),0,VLOOKUP(H574,'data putaway'!$A$1:$E$530,4,0))</f>
        <v>0</v>
      </c>
      <c r="Z574" s="359">
        <f>IF(ISNA(VLOOKUP(H574,'data putaway'!$A$1:$E$530,5,0)),0,VLOOKUP(H574,'data putaway'!$A$1:$E$530,5,0))</f>
        <v>0</v>
      </c>
      <c r="AA574" s="222" t="b">
        <f t="shared" si="194"/>
        <v>0</v>
      </c>
      <c r="AB574" s="222" t="b">
        <f t="shared" si="195"/>
        <v>0</v>
      </c>
      <c r="AC574" s="360" t="str">
        <f t="shared" ca="1" si="196"/>
        <v>3 Month,  0 Days</v>
      </c>
      <c r="AD574" s="358" t="str">
        <f t="shared" ca="1" si="204"/>
        <v>3 Year, 11 Month, 19 Days</v>
      </c>
      <c r="AE574" s="358">
        <f t="shared" si="197"/>
        <v>44</v>
      </c>
      <c r="AF574" s="358">
        <f t="shared" si="198"/>
        <v>1</v>
      </c>
      <c r="AG574" s="222" t="str">
        <f t="shared" si="199"/>
        <v>CB38</v>
      </c>
      <c r="AH574" s="358">
        <f>IF(ISNA(VLOOKUP(L574,'MASTER DATA'!$A$1:$F$192,6,0)),0,VLOOKUP(L574,'MASTER DATA'!$A$1:$F$192,6,0))*AE574</f>
        <v>528</v>
      </c>
      <c r="AI574" s="222" t="str">
        <f>VLOOKUP($D574,'warehouse mapping'!$AN$7:$AO$17,2,0)</f>
        <v>Aktif</v>
      </c>
      <c r="AJ574" s="358">
        <f t="shared" si="200"/>
        <v>0</v>
      </c>
      <c r="AK574" s="222" t="str">
        <f t="shared" si="201"/>
        <v/>
      </c>
      <c r="AL574" s="222" t="s">
        <v>170</v>
      </c>
      <c r="AM574" s="222">
        <f t="shared" si="202"/>
        <v>1</v>
      </c>
      <c r="AN574" s="222" t="b">
        <f t="shared" si="203"/>
        <v>1</v>
      </c>
    </row>
    <row r="575" spans="1:40" s="354" customFormat="1">
      <c r="A575" s="354" t="str">
        <f t="shared" si="183"/>
        <v>CB39A01550024929</v>
      </c>
      <c r="B575" s="354">
        <f t="shared" si="184"/>
        <v>0</v>
      </c>
      <c r="C575" s="354">
        <f t="shared" si="185"/>
        <v>0</v>
      </c>
      <c r="D575" s="354" t="str">
        <f t="shared" si="186"/>
        <v>CB</v>
      </c>
      <c r="E575" s="354" t="str">
        <f t="shared" si="187"/>
        <v>39</v>
      </c>
      <c r="F575" s="354" t="str">
        <f t="shared" si="188"/>
        <v>A</v>
      </c>
      <c r="G575" s="355" t="str">
        <f t="shared" si="189"/>
        <v>01</v>
      </c>
      <c r="H575" s="232" t="s">
        <v>923</v>
      </c>
      <c r="I575" s="232">
        <v>12633622</v>
      </c>
      <c r="J575" s="233">
        <v>46133</v>
      </c>
      <c r="K575" s="233">
        <v>47572</v>
      </c>
      <c r="L575" s="363">
        <v>550024929</v>
      </c>
      <c r="M575" s="232" t="str">
        <f>IF(ISNA(VLOOKUP(L575,'MASTER DATA'!$A$1:$B$192,2,0)),"",VLOOKUP(L575,'MASTER DATA'!$A$1:$B$192,2,0))</f>
        <v>Spirax S2 A 90_1*209L_A227</v>
      </c>
      <c r="N575" s="232">
        <v>2</v>
      </c>
      <c r="O575" s="232">
        <f t="shared" si="190"/>
        <v>0</v>
      </c>
      <c r="P575" s="232">
        <f t="shared" si="191"/>
        <v>2</v>
      </c>
      <c r="Q575" s="232">
        <f>VLOOKUP(L575,'MASTER DATA'!$A$1:$E$192,5,0)</f>
        <v>4</v>
      </c>
      <c r="R575" s="234">
        <f>SUMIF('picking of the day'!$H$4:$H$358,WMS!H575&amp;WMS!L575,'picking of the day'!$E$4:$E$358)</f>
        <v>0</v>
      </c>
      <c r="U575" s="114">
        <f>IF(ISNA(VLOOKUP(H575,'data putaway'!$A$1:$E$530,3,0)),0,VLOOKUP(H575,'data putaway'!$A$1:$E$530,3,0))</f>
        <v>0</v>
      </c>
      <c r="V575" s="354">
        <f t="shared" si="192"/>
        <v>2</v>
      </c>
      <c r="W575" s="114">
        <f>IF(ISNA(VLOOKUP(H575,'data putaway'!$A$1:$E$530,2,0)),0,VLOOKUP(H575,'data putaway'!$A$1:$E$530,2,0))</f>
        <v>0</v>
      </c>
      <c r="X575" s="354" t="b">
        <f t="shared" si="193"/>
        <v>0</v>
      </c>
      <c r="Y575" s="354">
        <f>IF(ISNA(VLOOKUP(H575,'data putaway'!$A$1:$E$530,4,0)),0,VLOOKUP(H575,'data putaway'!$A$1:$E$530,4,0))</f>
        <v>0</v>
      </c>
      <c r="Z575" s="113">
        <f>IF(ISNA(VLOOKUP(H575,'data putaway'!$A$1:$E$530,5,0)),0,VLOOKUP(H575,'data putaway'!$A$1:$E$530,5,0))</f>
        <v>0</v>
      </c>
      <c r="AA575" s="354" t="b">
        <f t="shared" si="194"/>
        <v>0</v>
      </c>
      <c r="AB575" s="354" t="b">
        <f t="shared" si="195"/>
        <v>0</v>
      </c>
      <c r="AC575" s="356" t="str">
        <f t="shared" ca="1" si="196"/>
        <v>4 Month,  28 Days</v>
      </c>
      <c r="AD575" s="114" t="str">
        <f t="shared" ca="1" si="204"/>
        <v>3 Year, 6 Month, 12 Days</v>
      </c>
      <c r="AE575" s="114">
        <f t="shared" si="197"/>
        <v>2</v>
      </c>
      <c r="AF575" s="114">
        <f t="shared" si="198"/>
        <v>1</v>
      </c>
      <c r="AG575" s="354" t="str">
        <f t="shared" si="199"/>
        <v>CB39</v>
      </c>
      <c r="AH575" s="114">
        <f>IF(ISNA(VLOOKUP(L575,'MASTER DATA'!$A$1:$F$192,6,0)),0,VLOOKUP(L575,'MASTER DATA'!$A$1:$F$192,6,0))*AE575</f>
        <v>418</v>
      </c>
      <c r="AI575" s="354" t="str">
        <f>VLOOKUP($D575,'warehouse mapping'!$AN$7:$AO$17,2,0)</f>
        <v>Aktif</v>
      </c>
      <c r="AJ575" s="114">
        <f t="shared" si="200"/>
        <v>0</v>
      </c>
      <c r="AK575" s="354" t="str">
        <f t="shared" si="201"/>
        <v/>
      </c>
      <c r="AL575" s="354" t="s">
        <v>3206</v>
      </c>
      <c r="AM575" s="354">
        <f t="shared" si="202"/>
        <v>1</v>
      </c>
      <c r="AN575" s="354" t="b">
        <f t="shared" si="203"/>
        <v>1</v>
      </c>
    </row>
    <row r="576" spans="1:40" s="354" customFormat="1">
      <c r="A576" s="354" t="str">
        <f t="shared" si="183"/>
        <v>CB39A02550070612</v>
      </c>
      <c r="B576" s="354">
        <f t="shared" si="184"/>
        <v>0</v>
      </c>
      <c r="C576" s="354">
        <f t="shared" si="185"/>
        <v>0</v>
      </c>
      <c r="D576" s="354" t="str">
        <f t="shared" si="186"/>
        <v>CB</v>
      </c>
      <c r="E576" s="354" t="str">
        <f t="shared" si="187"/>
        <v>39</v>
      </c>
      <c r="F576" s="354" t="str">
        <f t="shared" si="188"/>
        <v>A</v>
      </c>
      <c r="G576" s="355" t="str">
        <f t="shared" si="189"/>
        <v>02</v>
      </c>
      <c r="H576" s="232" t="s">
        <v>212</v>
      </c>
      <c r="I576" s="232" t="s">
        <v>3231</v>
      </c>
      <c r="J576" s="233">
        <v>46210</v>
      </c>
      <c r="K576" s="233">
        <v>47609</v>
      </c>
      <c r="L576" s="363">
        <v>550070612</v>
      </c>
      <c r="M576" s="232" t="str">
        <f>IF(ISNA(VLOOKUP(L576,'MASTER DATA'!$A$1:$B$192,2,0)),"",VLOOKUP(L576,'MASTER DATA'!$A$1:$B$192,2,0))</f>
        <v>HlxHX610W40SP_12*1L_A04W</v>
      </c>
      <c r="N576" s="232">
        <v>0</v>
      </c>
      <c r="O576" s="232">
        <f t="shared" si="190"/>
        <v>0</v>
      </c>
      <c r="P576" s="232">
        <f t="shared" si="191"/>
        <v>0</v>
      </c>
      <c r="Q576" s="232">
        <f>VLOOKUP(L576,'MASTER DATA'!$A$1:$E$192,5,0)</f>
        <v>44</v>
      </c>
      <c r="R576" s="234">
        <f>SUMIF('picking of the day'!$H$4:$H$358,WMS!H576&amp;WMS!L576,'picking of the day'!$E$4:$E$358)</f>
        <v>0</v>
      </c>
      <c r="U576" s="114">
        <f>IF(ISNA(VLOOKUP(H576,'data putaway'!$A$1:$E$530,3,0)),0,VLOOKUP(H576,'data putaway'!$A$1:$E$530,3,0))</f>
        <v>0</v>
      </c>
      <c r="V576" s="354">
        <f t="shared" si="192"/>
        <v>0</v>
      </c>
      <c r="W576" s="114">
        <f>IF(ISNA(VLOOKUP(H576,'data putaway'!$A$1:$E$530,2,0)),0,VLOOKUP(H576,'data putaway'!$A$1:$E$530,2,0))</f>
        <v>0</v>
      </c>
      <c r="X576" s="354" t="b">
        <f t="shared" si="193"/>
        <v>0</v>
      </c>
      <c r="Y576" s="354">
        <f>IF(ISNA(VLOOKUP(H576,'data putaway'!$A$1:$E$530,4,0)),0,VLOOKUP(H576,'data putaway'!$A$1:$E$530,4,0))</f>
        <v>0</v>
      </c>
      <c r="Z576" s="113">
        <f>IF(ISNA(VLOOKUP(H576,'data putaway'!$A$1:$E$530,5,0)),0,VLOOKUP(H576,'data putaway'!$A$1:$E$530,5,0))</f>
        <v>0</v>
      </c>
      <c r="AA576" s="354" t="b">
        <f t="shared" si="194"/>
        <v>0</v>
      </c>
      <c r="AB576" s="354" t="b">
        <f t="shared" si="195"/>
        <v>0</v>
      </c>
      <c r="AC576" s="356" t="str">
        <f t="shared" ca="1" si="196"/>
        <v>2 Month,  11 Days</v>
      </c>
      <c r="AD576" s="114" t="str">
        <f t="shared" ca="1" si="204"/>
        <v>3 Year, 7 Month, 18 Days</v>
      </c>
      <c r="AE576" s="114">
        <f t="shared" si="197"/>
        <v>0</v>
      </c>
      <c r="AF576" s="114">
        <f t="shared" si="198"/>
        <v>0</v>
      </c>
      <c r="AG576" s="354" t="str">
        <f t="shared" si="199"/>
        <v>CB39</v>
      </c>
      <c r="AH576" s="114">
        <f>IF(ISNA(VLOOKUP(L576,'MASTER DATA'!$A$1:$F$192,6,0)),0,VLOOKUP(L576,'MASTER DATA'!$A$1:$F$192,6,0))*AE576</f>
        <v>0</v>
      </c>
      <c r="AI576" s="354" t="str">
        <f>VLOOKUP($D576,'warehouse mapping'!$AN$7:$AO$17,2,0)</f>
        <v>Aktif</v>
      </c>
      <c r="AJ576" s="114">
        <f t="shared" si="200"/>
        <v>1</v>
      </c>
      <c r="AK576" s="354" t="str">
        <f t="shared" si="201"/>
        <v>CB</v>
      </c>
      <c r="AL576" s="354" t="s">
        <v>170</v>
      </c>
      <c r="AM576" s="354">
        <f t="shared" si="202"/>
        <v>1</v>
      </c>
      <c r="AN576" s="354" t="b">
        <f t="shared" si="203"/>
        <v>1</v>
      </c>
    </row>
    <row r="577" spans="1:40" s="354" customFormat="1">
      <c r="A577" s="354" t="str">
        <f t="shared" si="183"/>
        <v>CB39B01550077345</v>
      </c>
      <c r="B577" s="354">
        <f t="shared" si="184"/>
        <v>0</v>
      </c>
      <c r="C577" s="354">
        <f t="shared" si="185"/>
        <v>0</v>
      </c>
      <c r="D577" s="354" t="str">
        <f t="shared" si="186"/>
        <v>CB</v>
      </c>
      <c r="E577" s="354" t="str">
        <f t="shared" si="187"/>
        <v>39</v>
      </c>
      <c r="F577" s="354" t="str">
        <f t="shared" si="188"/>
        <v>B</v>
      </c>
      <c r="G577" s="355" t="str">
        <f t="shared" si="189"/>
        <v>01</v>
      </c>
      <c r="H577" s="232" t="s">
        <v>924</v>
      </c>
      <c r="I577" s="232" t="s">
        <v>3182</v>
      </c>
      <c r="J577" s="233">
        <v>46228</v>
      </c>
      <c r="K577" s="233">
        <v>47682</v>
      </c>
      <c r="L577" s="234">
        <v>550077345</v>
      </c>
      <c r="M577" s="232" t="str">
        <f>IF(ISNA(VLOOKUP(L577,'MASTER DATA'!$A$1:$B$192,2,0)),"",VLOOKUP(L577,'MASTER DATA'!$A$1:$B$192,2,0))</f>
        <v>Adv4TAX520W40SLMA2_12*0.8L_A04W</v>
      </c>
      <c r="N577" s="232">
        <v>48</v>
      </c>
      <c r="O577" s="232">
        <f t="shared" si="190"/>
        <v>1</v>
      </c>
      <c r="P577" s="232">
        <f t="shared" si="191"/>
        <v>0</v>
      </c>
      <c r="Q577" s="232">
        <f>VLOOKUP(L577,'MASTER DATA'!$A$1:$E$192,5,0)</f>
        <v>48</v>
      </c>
      <c r="R577" s="234">
        <f>SUMIF('picking of the day'!$H$4:$H$358,WMS!H577&amp;WMS!L577,'picking of the day'!$E$4:$E$358)</f>
        <v>0</v>
      </c>
      <c r="U577" s="114">
        <f>IF(ISNA(VLOOKUP(H577,'data putaway'!$A$1:$E$530,3,0)),0,VLOOKUP(H577,'data putaway'!$A$1:$E$530,3,0))</f>
        <v>0</v>
      </c>
      <c r="V577" s="354">
        <f t="shared" si="192"/>
        <v>48</v>
      </c>
      <c r="W577" s="114">
        <f>IF(ISNA(VLOOKUP(H577,'data putaway'!$A$1:$E$530,2,0)),0,VLOOKUP(H577,'data putaway'!$A$1:$E$530,2,0))</f>
        <v>0</v>
      </c>
      <c r="X577" s="354" t="b">
        <f t="shared" si="193"/>
        <v>0</v>
      </c>
      <c r="Y577" s="354">
        <f>IF(ISNA(VLOOKUP(H577,'data putaway'!$A$1:$E$530,4,0)),0,VLOOKUP(H577,'data putaway'!$A$1:$E$530,4,0))</f>
        <v>0</v>
      </c>
      <c r="Z577" s="113">
        <f>IF(ISNA(VLOOKUP(H577,'data putaway'!$A$1:$E$530,5,0)),0,VLOOKUP(H577,'data putaway'!$A$1:$E$530,5,0))</f>
        <v>0</v>
      </c>
      <c r="AA577" s="354" t="b">
        <f t="shared" si="194"/>
        <v>0</v>
      </c>
      <c r="AB577" s="354" t="b">
        <f t="shared" si="195"/>
        <v>0</v>
      </c>
      <c r="AC577" s="356" t="str">
        <f t="shared" ca="1" si="196"/>
        <v>1 Month,  24 Days</v>
      </c>
      <c r="AD577" s="114" t="str">
        <f t="shared" ca="1" si="204"/>
        <v>3 Year, 10 Month, 0 Days</v>
      </c>
      <c r="AE577" s="114">
        <f t="shared" si="197"/>
        <v>48</v>
      </c>
      <c r="AF577" s="114">
        <f t="shared" si="198"/>
        <v>1</v>
      </c>
      <c r="AG577" s="354" t="str">
        <f t="shared" si="199"/>
        <v>CB39</v>
      </c>
      <c r="AH577" s="114">
        <f>IF(ISNA(VLOOKUP(L577,'MASTER DATA'!$A$1:$F$192,6,0)),0,VLOOKUP(L577,'MASTER DATA'!$A$1:$F$192,6,0))*AE577</f>
        <v>460.79999999999995</v>
      </c>
      <c r="AI577" s="354" t="str">
        <f>VLOOKUP($D577,'warehouse mapping'!$AN$7:$AO$17,2,0)</f>
        <v>Aktif</v>
      </c>
      <c r="AJ577" s="114">
        <f t="shared" si="200"/>
        <v>0</v>
      </c>
      <c r="AK577" s="354" t="str">
        <f t="shared" si="201"/>
        <v/>
      </c>
      <c r="AL577" s="354" t="s">
        <v>170</v>
      </c>
      <c r="AM577" s="354">
        <f t="shared" si="202"/>
        <v>1</v>
      </c>
      <c r="AN577" s="354" t="b">
        <f t="shared" si="203"/>
        <v>1</v>
      </c>
    </row>
    <row r="578" spans="1:40" s="354" customFormat="1">
      <c r="A578" s="354" t="str">
        <f t="shared" si="183"/>
        <v>CB39B02550077345</v>
      </c>
      <c r="B578" s="354">
        <f t="shared" si="184"/>
        <v>0</v>
      </c>
      <c r="C578" s="354">
        <f t="shared" si="185"/>
        <v>0</v>
      </c>
      <c r="D578" s="354" t="str">
        <f t="shared" si="186"/>
        <v>CB</v>
      </c>
      <c r="E578" s="354" t="str">
        <f t="shared" si="187"/>
        <v>39</v>
      </c>
      <c r="F578" s="354" t="str">
        <f t="shared" si="188"/>
        <v>B</v>
      </c>
      <c r="G578" s="355" t="str">
        <f t="shared" si="189"/>
        <v>02</v>
      </c>
      <c r="H578" s="232" t="s">
        <v>925</v>
      </c>
      <c r="I578" s="232" t="s">
        <v>3182</v>
      </c>
      <c r="J578" s="233">
        <v>46228</v>
      </c>
      <c r="K578" s="233">
        <v>47682</v>
      </c>
      <c r="L578" s="234">
        <v>550077345</v>
      </c>
      <c r="M578" s="232" t="str">
        <f>IF(ISNA(VLOOKUP(L578,'MASTER DATA'!$A$1:$B$192,2,0)),"",VLOOKUP(L578,'MASTER DATA'!$A$1:$B$192,2,0))</f>
        <v>Adv4TAX520W40SLMA2_12*0.8L_A04W</v>
      </c>
      <c r="N578" s="232">
        <v>48</v>
      </c>
      <c r="O578" s="232">
        <f t="shared" si="190"/>
        <v>1</v>
      </c>
      <c r="P578" s="232">
        <f t="shared" si="191"/>
        <v>0</v>
      </c>
      <c r="Q578" s="232">
        <f>VLOOKUP(L578,'MASTER DATA'!$A$1:$E$192,5,0)</f>
        <v>48</v>
      </c>
      <c r="R578" s="234">
        <f>SUMIF('picking of the day'!$H$4:$H$358,WMS!H578&amp;WMS!L578,'picking of the day'!$E$4:$E$358)</f>
        <v>0</v>
      </c>
      <c r="U578" s="114">
        <f>IF(ISNA(VLOOKUP(H578,'data putaway'!$A$1:$E$530,3,0)),0,VLOOKUP(H578,'data putaway'!$A$1:$E$530,3,0))</f>
        <v>0</v>
      </c>
      <c r="V578" s="354">
        <f t="shared" si="192"/>
        <v>48</v>
      </c>
      <c r="W578" s="114">
        <f>IF(ISNA(VLOOKUP(H578,'data putaway'!$A$1:$E$530,2,0)),0,VLOOKUP(H578,'data putaway'!$A$1:$E$530,2,0))</f>
        <v>0</v>
      </c>
      <c r="X578" s="354" t="b">
        <f t="shared" si="193"/>
        <v>0</v>
      </c>
      <c r="Y578" s="354">
        <f>IF(ISNA(VLOOKUP(H578,'data putaway'!$A$1:$E$530,4,0)),0,VLOOKUP(H578,'data putaway'!$A$1:$E$530,4,0))</f>
        <v>0</v>
      </c>
      <c r="Z578" s="113">
        <f>IF(ISNA(VLOOKUP(H578,'data putaway'!$A$1:$E$530,5,0)),0,VLOOKUP(H578,'data putaway'!$A$1:$E$530,5,0))</f>
        <v>0</v>
      </c>
      <c r="AA578" s="354" t="b">
        <f t="shared" si="194"/>
        <v>0</v>
      </c>
      <c r="AB578" s="354" t="b">
        <f t="shared" si="195"/>
        <v>0</v>
      </c>
      <c r="AC578" s="356" t="str">
        <f t="shared" ca="1" si="196"/>
        <v>1 Month,  24 Days</v>
      </c>
      <c r="AD578" s="114" t="str">
        <f t="shared" ca="1" si="204"/>
        <v>3 Year, 10 Month, 0 Days</v>
      </c>
      <c r="AE578" s="114">
        <f t="shared" si="197"/>
        <v>48</v>
      </c>
      <c r="AF578" s="114">
        <f t="shared" si="198"/>
        <v>1</v>
      </c>
      <c r="AG578" s="354" t="str">
        <f t="shared" si="199"/>
        <v>CB39</v>
      </c>
      <c r="AH578" s="114">
        <f>IF(ISNA(VLOOKUP(L578,'MASTER DATA'!$A$1:$F$192,6,0)),0,VLOOKUP(L578,'MASTER DATA'!$A$1:$F$192,6,0))*AE578</f>
        <v>460.79999999999995</v>
      </c>
      <c r="AI578" s="354" t="str">
        <f>VLOOKUP($D578,'warehouse mapping'!$AN$7:$AO$17,2,0)</f>
        <v>Aktif</v>
      </c>
      <c r="AJ578" s="114">
        <f t="shared" si="200"/>
        <v>0</v>
      </c>
      <c r="AK578" s="354" t="str">
        <f t="shared" si="201"/>
        <v/>
      </c>
      <c r="AL578" s="354" t="s">
        <v>170</v>
      </c>
      <c r="AM578" s="354">
        <f t="shared" si="202"/>
        <v>1</v>
      </c>
      <c r="AN578" s="354" t="b">
        <f t="shared" si="203"/>
        <v>1</v>
      </c>
    </row>
    <row r="579" spans="1:40" s="354" customFormat="1">
      <c r="A579" s="354" t="str">
        <f t="shared" si="183"/>
        <v>CB39C01550070614</v>
      </c>
      <c r="B579" s="354">
        <f t="shared" si="184"/>
        <v>0</v>
      </c>
      <c r="C579" s="354">
        <f t="shared" si="185"/>
        <v>0</v>
      </c>
      <c r="D579" s="354" t="str">
        <f t="shared" si="186"/>
        <v>CB</v>
      </c>
      <c r="E579" s="354" t="str">
        <f t="shared" si="187"/>
        <v>39</v>
      </c>
      <c r="F579" s="354" t="str">
        <f t="shared" si="188"/>
        <v>C</v>
      </c>
      <c r="G579" s="355" t="str">
        <f t="shared" si="189"/>
        <v>01</v>
      </c>
      <c r="H579" s="232" t="s">
        <v>926</v>
      </c>
      <c r="I579" s="232" t="s">
        <v>3584</v>
      </c>
      <c r="J579" s="233">
        <v>46281</v>
      </c>
      <c r="K579" s="233">
        <v>47736</v>
      </c>
      <c r="L579" s="234">
        <v>550070614</v>
      </c>
      <c r="M579" s="232" t="str">
        <f>IF(ISNA(VLOOKUP(L579,'MASTER DATA'!$A$1:$B$192,2,0)),"",VLOOKUP(L579,'MASTER DATA'!$A$1:$B$192,2,0))</f>
        <v>HlxHX610W40SP_4*4L_A04W</v>
      </c>
      <c r="N579" s="232">
        <v>36</v>
      </c>
      <c r="O579" s="232">
        <f t="shared" si="190"/>
        <v>1</v>
      </c>
      <c r="P579" s="232">
        <f t="shared" si="191"/>
        <v>0</v>
      </c>
      <c r="Q579" s="232">
        <f>VLOOKUP(L579,'MASTER DATA'!$A$1:$E$192,5,0)</f>
        <v>36</v>
      </c>
      <c r="R579" s="234">
        <f>SUMIF('picking of the day'!$H$4:$H$358,WMS!H579&amp;WMS!L579,'picking of the day'!$E$4:$E$358)</f>
        <v>0</v>
      </c>
      <c r="U579" s="114">
        <f>IF(ISNA(VLOOKUP(H579,'data putaway'!$A$1:$E$530,3,0)),0,VLOOKUP(H579,'data putaway'!$A$1:$E$530,3,0))</f>
        <v>0</v>
      </c>
      <c r="V579" s="354">
        <f t="shared" si="192"/>
        <v>36</v>
      </c>
      <c r="W579" s="114">
        <f>IF(ISNA(VLOOKUP(H579,'data putaway'!$A$1:$E$530,2,0)),0,VLOOKUP(H579,'data putaway'!$A$1:$E$530,2,0))</f>
        <v>0</v>
      </c>
      <c r="X579" s="354" t="b">
        <f t="shared" si="193"/>
        <v>0</v>
      </c>
      <c r="Y579" s="354">
        <f>IF(ISNA(VLOOKUP(H579,'data putaway'!$A$1:$E$530,4,0)),0,VLOOKUP(H579,'data putaway'!$A$1:$E$530,4,0))</f>
        <v>0</v>
      </c>
      <c r="Z579" s="113">
        <f>IF(ISNA(VLOOKUP(H579,'data putaway'!$A$1:$E$530,5,0)),0,VLOOKUP(H579,'data putaway'!$A$1:$E$530,5,0))</f>
        <v>0</v>
      </c>
      <c r="AA579" s="354" t="b">
        <f t="shared" si="194"/>
        <v>0</v>
      </c>
      <c r="AB579" s="354" t="b">
        <f t="shared" si="195"/>
        <v>0</v>
      </c>
      <c r="AC579" s="356" t="str">
        <f t="shared" ca="1" si="196"/>
        <v>0 Month,  2 Days</v>
      </c>
      <c r="AD579" s="114" t="str">
        <f t="shared" ca="1" si="204"/>
        <v>3 Year, 11 Month, 23 Days</v>
      </c>
      <c r="AE579" s="114">
        <f t="shared" si="197"/>
        <v>36</v>
      </c>
      <c r="AF579" s="114">
        <f t="shared" si="198"/>
        <v>1</v>
      </c>
      <c r="AG579" s="354" t="str">
        <f t="shared" si="199"/>
        <v>CB39</v>
      </c>
      <c r="AH579" s="114">
        <f>IF(ISNA(VLOOKUP(L579,'MASTER DATA'!$A$1:$F$192,6,0)),0,VLOOKUP(L579,'MASTER DATA'!$A$1:$F$192,6,0))*AE579</f>
        <v>576</v>
      </c>
      <c r="AI579" s="354" t="str">
        <f>VLOOKUP($D579,'warehouse mapping'!$AN$7:$AO$17,2,0)</f>
        <v>Aktif</v>
      </c>
      <c r="AJ579" s="114">
        <f t="shared" si="200"/>
        <v>0</v>
      </c>
      <c r="AK579" s="354" t="str">
        <f t="shared" si="201"/>
        <v/>
      </c>
      <c r="AL579" s="354" t="s">
        <v>170</v>
      </c>
      <c r="AM579" s="354">
        <f t="shared" si="202"/>
        <v>1</v>
      </c>
      <c r="AN579" s="354" t="b">
        <f t="shared" si="203"/>
        <v>1</v>
      </c>
    </row>
    <row r="580" spans="1:40" s="354" customFormat="1">
      <c r="A580" s="354" t="str">
        <f t="shared" si="183"/>
        <v>CB39C02550070614</v>
      </c>
      <c r="B580" s="354">
        <f t="shared" si="184"/>
        <v>0</v>
      </c>
      <c r="C580" s="354">
        <f t="shared" si="185"/>
        <v>0</v>
      </c>
      <c r="D580" s="354" t="str">
        <f t="shared" si="186"/>
        <v>CB</v>
      </c>
      <c r="E580" s="354" t="str">
        <f t="shared" si="187"/>
        <v>39</v>
      </c>
      <c r="F580" s="354" t="str">
        <f t="shared" si="188"/>
        <v>C</v>
      </c>
      <c r="G580" s="355" t="str">
        <f t="shared" si="189"/>
        <v>02</v>
      </c>
      <c r="H580" s="232" t="s">
        <v>927</v>
      </c>
      <c r="I580" s="232" t="s">
        <v>3584</v>
      </c>
      <c r="J580" s="233">
        <v>46281</v>
      </c>
      <c r="K580" s="233">
        <v>47736</v>
      </c>
      <c r="L580" s="234">
        <v>550070614</v>
      </c>
      <c r="M580" s="232" t="str">
        <f>IF(ISNA(VLOOKUP(L580,'MASTER DATA'!$A$1:$B$192,2,0)),"",VLOOKUP(L580,'MASTER DATA'!$A$1:$B$192,2,0))</f>
        <v>HlxHX610W40SP_4*4L_A04W</v>
      </c>
      <c r="N580" s="232">
        <v>36</v>
      </c>
      <c r="O580" s="232">
        <f t="shared" si="190"/>
        <v>1</v>
      </c>
      <c r="P580" s="232">
        <f t="shared" si="191"/>
        <v>0</v>
      </c>
      <c r="Q580" s="232">
        <f>VLOOKUP(L580,'MASTER DATA'!$A$1:$E$192,5,0)</f>
        <v>36</v>
      </c>
      <c r="R580" s="234">
        <f>SUMIF('picking of the day'!$H$4:$H$358,WMS!H580&amp;WMS!L580,'picking of the day'!$E$4:$E$358)</f>
        <v>0</v>
      </c>
      <c r="U580" s="114">
        <f>IF(ISNA(VLOOKUP(H580,'data putaway'!$A$1:$E$530,3,0)),0,VLOOKUP(H580,'data putaway'!$A$1:$E$530,3,0))</f>
        <v>0</v>
      </c>
      <c r="V580" s="354">
        <f t="shared" si="192"/>
        <v>36</v>
      </c>
      <c r="W580" s="114">
        <f>IF(ISNA(VLOOKUP(H580,'data putaway'!$A$1:$E$530,2,0)),0,VLOOKUP(H580,'data putaway'!$A$1:$E$530,2,0))</f>
        <v>0</v>
      </c>
      <c r="X580" s="354" t="b">
        <f t="shared" si="193"/>
        <v>0</v>
      </c>
      <c r="Y580" s="354">
        <f>IF(ISNA(VLOOKUP(H580,'data putaway'!$A$1:$E$530,4,0)),0,VLOOKUP(H580,'data putaway'!$A$1:$E$530,4,0))</f>
        <v>0</v>
      </c>
      <c r="Z580" s="113">
        <f>IF(ISNA(VLOOKUP(H580,'data putaway'!$A$1:$E$530,5,0)),0,VLOOKUP(H580,'data putaway'!$A$1:$E$530,5,0))</f>
        <v>0</v>
      </c>
      <c r="AA580" s="354" t="b">
        <f t="shared" si="194"/>
        <v>0</v>
      </c>
      <c r="AB580" s="354" t="b">
        <f t="shared" si="195"/>
        <v>0</v>
      </c>
      <c r="AC580" s="356" t="str">
        <f t="shared" ca="1" si="196"/>
        <v>0 Month,  2 Days</v>
      </c>
      <c r="AD580" s="114" t="str">
        <f t="shared" ca="1" si="204"/>
        <v>3 Year, 11 Month, 23 Days</v>
      </c>
      <c r="AE580" s="114">
        <f t="shared" si="197"/>
        <v>36</v>
      </c>
      <c r="AF580" s="114">
        <f t="shared" si="198"/>
        <v>1</v>
      </c>
      <c r="AG580" s="354" t="str">
        <f t="shared" si="199"/>
        <v>CB39</v>
      </c>
      <c r="AH580" s="114">
        <f>IF(ISNA(VLOOKUP(L580,'MASTER DATA'!$A$1:$F$192,6,0)),0,VLOOKUP(L580,'MASTER DATA'!$A$1:$F$192,6,0))*AE580</f>
        <v>576</v>
      </c>
      <c r="AI580" s="354" t="str">
        <f>VLOOKUP($D580,'warehouse mapping'!$AN$7:$AO$17,2,0)</f>
        <v>Aktif</v>
      </c>
      <c r="AJ580" s="114">
        <f t="shared" si="200"/>
        <v>0</v>
      </c>
      <c r="AK580" s="354" t="str">
        <f t="shared" si="201"/>
        <v/>
      </c>
      <c r="AL580" s="354" t="s">
        <v>170</v>
      </c>
      <c r="AM580" s="354">
        <f t="shared" si="202"/>
        <v>1</v>
      </c>
      <c r="AN580" s="354" t="b">
        <f t="shared" si="203"/>
        <v>1</v>
      </c>
    </row>
    <row r="581" spans="1:40" s="354" customFormat="1">
      <c r="A581" s="354" t="str">
        <f t="shared" ref="A581:A644" si="205">H581&amp;L581</f>
        <v>CB39D01550077345</v>
      </c>
      <c r="B581" s="354">
        <f t="shared" ref="B581:B644" si="206">R581+S581</f>
        <v>0</v>
      </c>
      <c r="C581" s="354">
        <f t="shared" ref="C581:C644" si="207">T581+U581</f>
        <v>0</v>
      </c>
      <c r="D581" s="354" t="str">
        <f t="shared" ref="D581:D644" si="208">LEFT(H581,2)</f>
        <v>CB</v>
      </c>
      <c r="E581" s="354" t="str">
        <f t="shared" ref="E581:E644" si="209">MID(H581,3,2)</f>
        <v>39</v>
      </c>
      <c r="F581" s="354" t="str">
        <f t="shared" ref="F581:F644" si="210">MID(H581,5,1)</f>
        <v>D</v>
      </c>
      <c r="G581" s="355" t="str">
        <f t="shared" ref="G581:G644" si="211">RIGHT(H581,2)</f>
        <v>01</v>
      </c>
      <c r="H581" s="232" t="s">
        <v>928</v>
      </c>
      <c r="I581" s="232" t="s">
        <v>3182</v>
      </c>
      <c r="J581" s="233">
        <v>46228</v>
      </c>
      <c r="K581" s="233">
        <v>47682</v>
      </c>
      <c r="L581" s="234">
        <v>550077345</v>
      </c>
      <c r="M581" s="232" t="str">
        <f>IF(ISNA(VLOOKUP(L581,'MASTER DATA'!$A$1:$B$192,2,0)),"",VLOOKUP(L581,'MASTER DATA'!$A$1:$B$192,2,0))</f>
        <v>Adv4TAX520W40SLMA2_12*0.8L_A04W</v>
      </c>
      <c r="N581" s="232">
        <v>48</v>
      </c>
      <c r="O581" s="232">
        <f t="shared" ref="O581:O644" si="212">(V581-P581)/Q581</f>
        <v>1</v>
      </c>
      <c r="P581" s="232">
        <f t="shared" ref="P581:P644" si="213">MOD(V581,Q581)</f>
        <v>0</v>
      </c>
      <c r="Q581" s="232">
        <f>VLOOKUP(L581,'MASTER DATA'!$A$1:$E$192,5,0)</f>
        <v>48</v>
      </c>
      <c r="R581" s="234">
        <f>SUMIF('picking of the day'!$H$4:$H$358,WMS!H581&amp;WMS!L581,'picking of the day'!$E$4:$E$358)</f>
        <v>0</v>
      </c>
      <c r="U581" s="114">
        <f>IF(ISNA(VLOOKUP(H581,'data putaway'!$A$1:$E$530,3,0)),0,VLOOKUP(H581,'data putaway'!$A$1:$E$530,3,0))</f>
        <v>0</v>
      </c>
      <c r="V581" s="354">
        <f t="shared" ref="V581:V644" si="214">(N581+T581+U581)-(R581+S581)</f>
        <v>48</v>
      </c>
      <c r="W581" s="114">
        <f>IF(ISNA(VLOOKUP(H581,'data putaway'!$A$1:$E$530,2,0)),0,VLOOKUP(H581,'data putaway'!$A$1:$E$530,2,0))</f>
        <v>0</v>
      </c>
      <c r="X581" s="354" t="b">
        <f t="shared" ref="X581:X644" si="215">W581=L581</f>
        <v>0</v>
      </c>
      <c r="Y581" s="354">
        <f>IF(ISNA(VLOOKUP(H581,'data putaway'!$A$1:$E$530,4,0)),0,VLOOKUP(H581,'data putaway'!$A$1:$E$530,4,0))</f>
        <v>0</v>
      </c>
      <c r="Z581" s="113">
        <f>IF(ISNA(VLOOKUP(H581,'data putaway'!$A$1:$E$530,5,0)),0,VLOOKUP(H581,'data putaway'!$A$1:$E$530,5,0))</f>
        <v>0</v>
      </c>
      <c r="AA581" s="354" t="b">
        <f t="shared" ref="AA581:AA644" si="216">Y581=I581</f>
        <v>0</v>
      </c>
      <c r="AB581" s="354" t="b">
        <f t="shared" ref="AB581:AB644" si="217">Z581=K581</f>
        <v>0</v>
      </c>
      <c r="AC581" s="356" t="str">
        <f t="shared" ref="AC581:AC644" ca="1" si="218">IF(J581="","",DATEDIF(J581,NOW(),"ym")&amp;" Month"&amp;",  "&amp;DATEDIF(J581,NOW(),"md")&amp;" Days")</f>
        <v>1 Month,  24 Days</v>
      </c>
      <c r="AD581" s="114" t="str">
        <f t="shared" ca="1" si="204"/>
        <v>3 Year, 10 Month, 0 Days</v>
      </c>
      <c r="AE581" s="114">
        <f t="shared" ref="AE581:AE644" si="219">N581+U581</f>
        <v>48</v>
      </c>
      <c r="AF581" s="114">
        <f t="shared" ref="AF581:AF644" si="220">IF(V581&gt;0,1,0)</f>
        <v>1</v>
      </c>
      <c r="AG581" s="354" t="str">
        <f t="shared" ref="AG581:AG644" si="221">D581&amp;E581</f>
        <v>CB39</v>
      </c>
      <c r="AH581" s="114">
        <f>IF(ISNA(VLOOKUP(L581,'MASTER DATA'!$A$1:$F$192,6,0)),0,VLOOKUP(L581,'MASTER DATA'!$A$1:$F$192,6,0))*AE581</f>
        <v>460.79999999999995</v>
      </c>
      <c r="AI581" s="354" t="str">
        <f>VLOOKUP($D581,'warehouse mapping'!$AN$7:$AO$17,2,0)</f>
        <v>Aktif</v>
      </c>
      <c r="AJ581" s="114">
        <f t="shared" ref="AJ581:AJ644" si="222">IF(AF581=0,1,0)</f>
        <v>0</v>
      </c>
      <c r="AK581" s="354" t="str">
        <f t="shared" ref="AK581:AK644" si="223">IF(AND(AJ581=1,AI581="aktif"),D581,"")</f>
        <v/>
      </c>
      <c r="AL581" s="354" t="s">
        <v>170</v>
      </c>
      <c r="AM581" s="354">
        <f t="shared" ref="AM581:AM644" si="224">COUNTIF($H$5:$H$2564,H581)</f>
        <v>1</v>
      </c>
      <c r="AN581" s="354" t="b">
        <f t="shared" si="203"/>
        <v>1</v>
      </c>
    </row>
    <row r="582" spans="1:40" s="354" customFormat="1">
      <c r="A582" s="354" t="str">
        <f t="shared" si="205"/>
        <v>CB39D02550048593</v>
      </c>
      <c r="B582" s="354">
        <f t="shared" si="206"/>
        <v>0</v>
      </c>
      <c r="C582" s="354">
        <f t="shared" si="207"/>
        <v>0</v>
      </c>
      <c r="D582" s="354" t="str">
        <f t="shared" si="208"/>
        <v>CB</v>
      </c>
      <c r="E582" s="354" t="str">
        <f t="shared" si="209"/>
        <v>39</v>
      </c>
      <c r="F582" s="354" t="str">
        <f t="shared" si="210"/>
        <v>D</v>
      </c>
      <c r="G582" s="355" t="str">
        <f t="shared" si="211"/>
        <v>02</v>
      </c>
      <c r="H582" s="232" t="s">
        <v>929</v>
      </c>
      <c r="I582" s="232" t="s">
        <v>3488</v>
      </c>
      <c r="J582" s="233">
        <v>46267</v>
      </c>
      <c r="K582" s="233">
        <v>47717</v>
      </c>
      <c r="L582" s="234">
        <v>550048593</v>
      </c>
      <c r="M582" s="232" t="str">
        <f>IF(ISNA(VLOOKUP(L582,'MASTER DATA'!$A$1:$B$192,2,0)),"",VLOOKUP(L582,'MASTER DATA'!$A$1:$B$192,2,0))</f>
        <v>Adv4TAX5Sc20W40MB_12*0.8L_A04W</v>
      </c>
      <c r="N582" s="232">
        <v>48</v>
      </c>
      <c r="O582" s="232">
        <f t="shared" si="212"/>
        <v>1</v>
      </c>
      <c r="P582" s="232">
        <f t="shared" si="213"/>
        <v>0</v>
      </c>
      <c r="Q582" s="232">
        <f>VLOOKUP(L582,'MASTER DATA'!$A$1:$E$192,5,0)</f>
        <v>48</v>
      </c>
      <c r="R582" s="234">
        <f>SUMIF('picking of the day'!$H$4:$H$358,WMS!H582&amp;WMS!L582,'picking of the day'!$E$4:$E$358)</f>
        <v>0</v>
      </c>
      <c r="U582" s="114">
        <f>IF(ISNA(VLOOKUP(H582,'data putaway'!$A$1:$E$530,3,0)),0,VLOOKUP(H582,'data putaway'!$A$1:$E$530,3,0))</f>
        <v>0</v>
      </c>
      <c r="V582" s="354">
        <f t="shared" si="214"/>
        <v>48</v>
      </c>
      <c r="W582" s="114">
        <f>IF(ISNA(VLOOKUP(H582,'data putaway'!$A$1:$E$530,2,0)),0,VLOOKUP(H582,'data putaway'!$A$1:$E$530,2,0))</f>
        <v>0</v>
      </c>
      <c r="X582" s="354" t="b">
        <f t="shared" si="215"/>
        <v>0</v>
      </c>
      <c r="Y582" s="354">
        <f>IF(ISNA(VLOOKUP(H582,'data putaway'!$A$1:$E$530,4,0)),0,VLOOKUP(H582,'data putaway'!$A$1:$E$530,4,0))</f>
        <v>0</v>
      </c>
      <c r="Z582" s="113">
        <f>IF(ISNA(VLOOKUP(H582,'data putaway'!$A$1:$E$530,5,0)),0,VLOOKUP(H582,'data putaway'!$A$1:$E$530,5,0))</f>
        <v>0</v>
      </c>
      <c r="AA582" s="354" t="b">
        <f t="shared" si="216"/>
        <v>0</v>
      </c>
      <c r="AB582" s="354" t="b">
        <f t="shared" si="217"/>
        <v>0</v>
      </c>
      <c r="AC582" s="356" t="str">
        <f t="shared" ca="1" si="218"/>
        <v>0 Month,  16 Days</v>
      </c>
      <c r="AD582" s="114" t="str">
        <f t="shared" ca="1" si="204"/>
        <v>3 Year, 11 Month, 4 Days</v>
      </c>
      <c r="AE582" s="114">
        <f t="shared" si="219"/>
        <v>48</v>
      </c>
      <c r="AF582" s="114">
        <f t="shared" si="220"/>
        <v>1</v>
      </c>
      <c r="AG582" s="354" t="str">
        <f t="shared" si="221"/>
        <v>CB39</v>
      </c>
      <c r="AH582" s="114">
        <f>IF(ISNA(VLOOKUP(L582,'MASTER DATA'!$A$1:$F$192,6,0)),0,VLOOKUP(L582,'MASTER DATA'!$A$1:$F$192,6,0))*AE582</f>
        <v>460.79999999999995</v>
      </c>
      <c r="AI582" s="354" t="str">
        <f>VLOOKUP($D582,'warehouse mapping'!$AN$7:$AO$17,2,0)</f>
        <v>Aktif</v>
      </c>
      <c r="AJ582" s="114">
        <f t="shared" si="222"/>
        <v>0</v>
      </c>
      <c r="AK582" s="354" t="str">
        <f t="shared" si="223"/>
        <v/>
      </c>
      <c r="AL582" s="354" t="s">
        <v>170</v>
      </c>
      <c r="AM582" s="354">
        <f t="shared" si="224"/>
        <v>1</v>
      </c>
      <c r="AN582" s="354" t="b">
        <f t="shared" ref="AN582:AN645" si="225">ISNUMBER(V582)</f>
        <v>1</v>
      </c>
    </row>
    <row r="583" spans="1:40" s="222" customFormat="1">
      <c r="A583" s="222" t="str">
        <f t="shared" si="205"/>
        <v>CB39E01550062460</v>
      </c>
      <c r="B583" s="222">
        <f t="shared" si="206"/>
        <v>0</v>
      </c>
      <c r="C583" s="222">
        <f t="shared" si="207"/>
        <v>0</v>
      </c>
      <c r="D583" s="222" t="str">
        <f t="shared" si="208"/>
        <v>CB</v>
      </c>
      <c r="E583" s="222" t="str">
        <f t="shared" si="209"/>
        <v>39</v>
      </c>
      <c r="F583" s="222" t="str">
        <f t="shared" si="210"/>
        <v>E</v>
      </c>
      <c r="G583" s="355" t="str">
        <f t="shared" si="211"/>
        <v>01</v>
      </c>
      <c r="H583" s="357" t="s">
        <v>930</v>
      </c>
      <c r="I583" s="357" t="s">
        <v>3095</v>
      </c>
      <c r="J583" s="361">
        <v>46191</v>
      </c>
      <c r="K583" s="361">
        <v>47732</v>
      </c>
      <c r="L583" s="295">
        <v>550062460</v>
      </c>
      <c r="M583" s="357" t="str">
        <f>IF(ISNA(VLOOKUP(L583,'MASTER DATA'!$A$1:$B$192,2,0)),"",VLOOKUP(L583,'MASTER DATA'!$A$1:$B$192,2,0))</f>
        <v>Advan4TAX710W40SNMA2_12*1L_A04W</v>
      </c>
      <c r="N583" s="295">
        <v>44</v>
      </c>
      <c r="O583" s="357">
        <f t="shared" si="212"/>
        <v>1</v>
      </c>
      <c r="P583" s="357">
        <f t="shared" si="213"/>
        <v>0</v>
      </c>
      <c r="Q583" s="357">
        <f>VLOOKUP(L583,'MASTER DATA'!$A$1:$E$192,5,0)</f>
        <v>44</v>
      </c>
      <c r="R583" s="295">
        <f>SUMIF('picking of the day'!$H$4:$H$358,WMS!H583&amp;WMS!L583,'picking of the day'!$E$4:$E$358)</f>
        <v>0</v>
      </c>
      <c r="U583" s="358">
        <f>IF(ISNA(VLOOKUP(H583,'data putaway'!$A$1:$E$530,3,0)),0,VLOOKUP(H583,'data putaway'!$A$1:$E$530,3,0))</f>
        <v>0</v>
      </c>
      <c r="V583" s="222">
        <f t="shared" si="214"/>
        <v>44</v>
      </c>
      <c r="W583" s="358">
        <f>IF(ISNA(VLOOKUP(H583,'data putaway'!$A$1:$E$530,2,0)),0,VLOOKUP(H583,'data putaway'!$A$1:$E$530,2,0))</f>
        <v>0</v>
      </c>
      <c r="X583" s="222" t="b">
        <f t="shared" si="215"/>
        <v>0</v>
      </c>
      <c r="Y583" s="222">
        <f>IF(ISNA(VLOOKUP(H583,'data putaway'!$A$1:$E$530,4,0)),0,VLOOKUP(H583,'data putaway'!$A$1:$E$530,4,0))</f>
        <v>0</v>
      </c>
      <c r="Z583" s="359">
        <f>IF(ISNA(VLOOKUP(H583,'data putaway'!$A$1:$E$530,5,0)),0,VLOOKUP(H583,'data putaway'!$A$1:$E$530,5,0))</f>
        <v>0</v>
      </c>
      <c r="AA583" s="222" t="b">
        <f t="shared" si="216"/>
        <v>0</v>
      </c>
      <c r="AB583" s="222" t="b">
        <f t="shared" si="217"/>
        <v>0</v>
      </c>
      <c r="AC583" s="360" t="str">
        <f t="shared" ca="1" si="218"/>
        <v>3 Month,  0 Days</v>
      </c>
      <c r="AD583" s="358" t="str">
        <f t="shared" ca="1" si="204"/>
        <v>3 Year, 11 Month, 19 Days</v>
      </c>
      <c r="AE583" s="358">
        <f t="shared" si="219"/>
        <v>44</v>
      </c>
      <c r="AF583" s="358">
        <f t="shared" si="220"/>
        <v>1</v>
      </c>
      <c r="AG583" s="222" t="str">
        <f t="shared" si="221"/>
        <v>CB39</v>
      </c>
      <c r="AH583" s="358">
        <f>IF(ISNA(VLOOKUP(L583,'MASTER DATA'!$A$1:$F$192,6,0)),0,VLOOKUP(L583,'MASTER DATA'!$A$1:$F$192,6,0))*AE583</f>
        <v>528</v>
      </c>
      <c r="AI583" s="222" t="str">
        <f>VLOOKUP($D583,'warehouse mapping'!$AN$7:$AO$17,2,0)</f>
        <v>Aktif</v>
      </c>
      <c r="AJ583" s="358">
        <f t="shared" si="222"/>
        <v>0</v>
      </c>
      <c r="AK583" s="222" t="str">
        <f t="shared" si="223"/>
        <v/>
      </c>
      <c r="AL583" s="222" t="s">
        <v>170</v>
      </c>
      <c r="AM583" s="222">
        <f t="shared" si="224"/>
        <v>1</v>
      </c>
      <c r="AN583" s="222" t="b">
        <f t="shared" si="225"/>
        <v>1</v>
      </c>
    </row>
    <row r="584" spans="1:40" s="222" customFormat="1">
      <c r="A584" s="222" t="str">
        <f t="shared" si="205"/>
        <v>CB39E02550062460</v>
      </c>
      <c r="B584" s="222">
        <f t="shared" si="206"/>
        <v>0</v>
      </c>
      <c r="C584" s="222">
        <f t="shared" si="207"/>
        <v>0</v>
      </c>
      <c r="D584" s="222" t="str">
        <f t="shared" si="208"/>
        <v>CB</v>
      </c>
      <c r="E584" s="222" t="str">
        <f t="shared" si="209"/>
        <v>39</v>
      </c>
      <c r="F584" s="222" t="str">
        <f t="shared" si="210"/>
        <v>E</v>
      </c>
      <c r="G584" s="355" t="str">
        <f t="shared" si="211"/>
        <v>02</v>
      </c>
      <c r="H584" s="357" t="s">
        <v>931</v>
      </c>
      <c r="I584" s="357" t="s">
        <v>3095</v>
      </c>
      <c r="J584" s="361">
        <v>46191</v>
      </c>
      <c r="K584" s="361">
        <v>47732</v>
      </c>
      <c r="L584" s="295">
        <v>550062460</v>
      </c>
      <c r="M584" s="357" t="str">
        <f>IF(ISNA(VLOOKUP(L584,'MASTER DATA'!$A$1:$B$192,2,0)),"",VLOOKUP(L584,'MASTER DATA'!$A$1:$B$192,2,0))</f>
        <v>Advan4TAX710W40SNMA2_12*1L_A04W</v>
      </c>
      <c r="N584" s="295">
        <v>44</v>
      </c>
      <c r="O584" s="357">
        <f t="shared" si="212"/>
        <v>1</v>
      </c>
      <c r="P584" s="357">
        <f t="shared" si="213"/>
        <v>0</v>
      </c>
      <c r="Q584" s="357">
        <f>VLOOKUP(L584,'MASTER DATA'!$A$1:$E$192,5,0)</f>
        <v>44</v>
      </c>
      <c r="R584" s="295">
        <f>SUMIF('picking of the day'!$H$4:$H$358,WMS!H584&amp;WMS!L584,'picking of the day'!$E$4:$E$358)</f>
        <v>0</v>
      </c>
      <c r="U584" s="358">
        <f>IF(ISNA(VLOOKUP(H584,'data putaway'!$A$1:$E$530,3,0)),0,VLOOKUP(H584,'data putaway'!$A$1:$E$530,3,0))</f>
        <v>0</v>
      </c>
      <c r="V584" s="222">
        <f t="shared" si="214"/>
        <v>44</v>
      </c>
      <c r="W584" s="358">
        <f>IF(ISNA(VLOOKUP(H584,'data putaway'!$A$1:$E$530,2,0)),0,VLOOKUP(H584,'data putaway'!$A$1:$E$530,2,0))</f>
        <v>0</v>
      </c>
      <c r="X584" s="222" t="b">
        <f t="shared" si="215"/>
        <v>0</v>
      </c>
      <c r="Y584" s="222">
        <f>IF(ISNA(VLOOKUP(H584,'data putaway'!$A$1:$E$530,4,0)),0,VLOOKUP(H584,'data putaway'!$A$1:$E$530,4,0))</f>
        <v>0</v>
      </c>
      <c r="Z584" s="359">
        <f>IF(ISNA(VLOOKUP(H584,'data putaway'!$A$1:$E$530,5,0)),0,VLOOKUP(H584,'data putaway'!$A$1:$E$530,5,0))</f>
        <v>0</v>
      </c>
      <c r="AA584" s="222" t="b">
        <f t="shared" si="216"/>
        <v>0</v>
      </c>
      <c r="AB584" s="222" t="b">
        <f t="shared" si="217"/>
        <v>0</v>
      </c>
      <c r="AC584" s="360" t="str">
        <f t="shared" ca="1" si="218"/>
        <v>3 Month,  0 Days</v>
      </c>
      <c r="AD584" s="358" t="str">
        <f t="shared" ca="1" si="204"/>
        <v>3 Year, 11 Month, 19 Days</v>
      </c>
      <c r="AE584" s="358">
        <f t="shared" si="219"/>
        <v>44</v>
      </c>
      <c r="AF584" s="358">
        <f t="shared" si="220"/>
        <v>1</v>
      </c>
      <c r="AG584" s="222" t="str">
        <f t="shared" si="221"/>
        <v>CB39</v>
      </c>
      <c r="AH584" s="358">
        <f>IF(ISNA(VLOOKUP(L584,'MASTER DATA'!$A$1:$F$192,6,0)),0,VLOOKUP(L584,'MASTER DATA'!$A$1:$F$192,6,0))*AE584</f>
        <v>528</v>
      </c>
      <c r="AI584" s="222" t="str">
        <f>VLOOKUP($D584,'warehouse mapping'!$AN$7:$AO$17,2,0)</f>
        <v>Aktif</v>
      </c>
      <c r="AJ584" s="358">
        <f t="shared" si="222"/>
        <v>0</v>
      </c>
      <c r="AK584" s="222" t="str">
        <f t="shared" si="223"/>
        <v/>
      </c>
      <c r="AL584" s="222" t="s">
        <v>170</v>
      </c>
      <c r="AM584" s="222">
        <f t="shared" si="224"/>
        <v>1</v>
      </c>
      <c r="AN584" s="222" t="b">
        <f t="shared" si="225"/>
        <v>1</v>
      </c>
    </row>
    <row r="585" spans="1:40" s="354" customFormat="1">
      <c r="A585" s="354" t="str">
        <f t="shared" si="205"/>
        <v>CB40A01550062463</v>
      </c>
      <c r="B585" s="354">
        <f t="shared" si="206"/>
        <v>0</v>
      </c>
      <c r="C585" s="354">
        <f t="shared" si="207"/>
        <v>0</v>
      </c>
      <c r="D585" s="354" t="str">
        <f t="shared" si="208"/>
        <v>CB</v>
      </c>
      <c r="E585" s="354" t="str">
        <f t="shared" si="209"/>
        <v>40</v>
      </c>
      <c r="F585" s="354" t="str">
        <f t="shared" si="210"/>
        <v>A</v>
      </c>
      <c r="G585" s="355" t="str">
        <f t="shared" si="211"/>
        <v>01</v>
      </c>
      <c r="H585" s="232" t="s">
        <v>932</v>
      </c>
      <c r="I585" s="232" t="s">
        <v>3488</v>
      </c>
      <c r="J585" s="233">
        <v>46267</v>
      </c>
      <c r="K585" s="233">
        <v>47717</v>
      </c>
      <c r="L585" s="234">
        <v>550062463</v>
      </c>
      <c r="M585" s="232" t="str">
        <f>IF(ISNA(VLOOKUP(L585,'MASTER DATA'!$A$1:$B$192,2,0)),"",VLOOKUP(L585,'MASTER DATA'!$A$1:$B$192,2,0))</f>
        <v>Adv4TAX7Sc10W40SNMB_12*0.8L_A04W</v>
      </c>
      <c r="N585" s="232">
        <v>0</v>
      </c>
      <c r="O585" s="232">
        <f t="shared" si="212"/>
        <v>0</v>
      </c>
      <c r="P585" s="232">
        <f t="shared" si="213"/>
        <v>0</v>
      </c>
      <c r="Q585" s="232">
        <f>VLOOKUP(L585,'MASTER DATA'!$A$1:$E$192,5,0)</f>
        <v>48</v>
      </c>
      <c r="R585" s="234">
        <f>SUMIF('picking of the day'!$H$4:$H$358,WMS!H585&amp;WMS!L585,'picking of the day'!$E$4:$E$358)</f>
        <v>0</v>
      </c>
      <c r="U585" s="114">
        <f>IF(ISNA(VLOOKUP(H585,'data putaway'!$A$1:$E$530,3,0)),0,VLOOKUP(H585,'data putaway'!$A$1:$E$530,3,0))</f>
        <v>0</v>
      </c>
      <c r="V585" s="354">
        <f t="shared" si="214"/>
        <v>0</v>
      </c>
      <c r="W585" s="114">
        <f>IF(ISNA(VLOOKUP(H585,'data putaway'!$A$1:$E$530,2,0)),0,VLOOKUP(H585,'data putaway'!$A$1:$E$530,2,0))</f>
        <v>0</v>
      </c>
      <c r="X585" s="354" t="b">
        <f t="shared" si="215"/>
        <v>0</v>
      </c>
      <c r="Y585" s="354">
        <f>IF(ISNA(VLOOKUP(H585,'data putaway'!$A$1:$E$530,4,0)),0,VLOOKUP(H585,'data putaway'!$A$1:$E$530,4,0))</f>
        <v>0</v>
      </c>
      <c r="Z585" s="113">
        <f>IF(ISNA(VLOOKUP(H585,'data putaway'!$A$1:$E$530,5,0)),0,VLOOKUP(H585,'data putaway'!$A$1:$E$530,5,0))</f>
        <v>0</v>
      </c>
      <c r="AA585" s="354" t="b">
        <f t="shared" si="216"/>
        <v>0</v>
      </c>
      <c r="AB585" s="354" t="b">
        <f t="shared" si="217"/>
        <v>0</v>
      </c>
      <c r="AC585" s="356" t="str">
        <f t="shared" ca="1" si="218"/>
        <v>0 Month,  16 Days</v>
      </c>
      <c r="AD585" s="114" t="str">
        <f t="shared" ca="1" si="204"/>
        <v>3 Year, 11 Month, 4 Days</v>
      </c>
      <c r="AE585" s="114">
        <f t="shared" si="219"/>
        <v>0</v>
      </c>
      <c r="AF585" s="114">
        <f t="shared" si="220"/>
        <v>0</v>
      </c>
      <c r="AG585" s="354" t="str">
        <f t="shared" si="221"/>
        <v>CB40</v>
      </c>
      <c r="AH585" s="114">
        <f>IF(ISNA(VLOOKUP(L585,'MASTER DATA'!$A$1:$F$192,6,0)),0,VLOOKUP(L585,'MASTER DATA'!$A$1:$F$192,6,0))*AE585</f>
        <v>0</v>
      </c>
      <c r="AI585" s="354" t="str">
        <f>VLOOKUP($D585,'warehouse mapping'!$AN$7:$AO$17,2,0)</f>
        <v>Aktif</v>
      </c>
      <c r="AJ585" s="114">
        <f t="shared" si="222"/>
        <v>1</v>
      </c>
      <c r="AK585" s="354" t="str">
        <f t="shared" si="223"/>
        <v>CB</v>
      </c>
      <c r="AL585" s="354" t="s">
        <v>3206</v>
      </c>
      <c r="AM585" s="354">
        <f t="shared" si="224"/>
        <v>1</v>
      </c>
      <c r="AN585" s="354" t="b">
        <f t="shared" si="225"/>
        <v>1</v>
      </c>
    </row>
    <row r="586" spans="1:40" s="222" customFormat="1">
      <c r="A586" s="222" t="str">
        <f t="shared" si="205"/>
        <v>CB40A02550062463</v>
      </c>
      <c r="B586" s="222">
        <f t="shared" si="206"/>
        <v>0</v>
      </c>
      <c r="C586" s="222">
        <f t="shared" si="207"/>
        <v>0</v>
      </c>
      <c r="D586" s="222" t="str">
        <f t="shared" si="208"/>
        <v>CB</v>
      </c>
      <c r="E586" s="222" t="str">
        <f t="shared" si="209"/>
        <v>40</v>
      </c>
      <c r="F586" s="222" t="str">
        <f t="shared" si="210"/>
        <v>A</v>
      </c>
      <c r="G586" s="355" t="str">
        <f t="shared" si="211"/>
        <v>02</v>
      </c>
      <c r="H586" s="357" t="s">
        <v>933</v>
      </c>
      <c r="I586" s="357" t="s">
        <v>3488</v>
      </c>
      <c r="J586" s="361">
        <v>46267</v>
      </c>
      <c r="K586" s="361">
        <v>47717</v>
      </c>
      <c r="L586" s="295">
        <v>550062463</v>
      </c>
      <c r="M586" s="357" t="str">
        <f>IF(ISNA(VLOOKUP(L586,'MASTER DATA'!$A$1:$B$192,2,0)),"",VLOOKUP(L586,'MASTER DATA'!$A$1:$B$192,2,0))</f>
        <v>Adv4TAX7Sc10W40SNMB_12*0.8L_A04W</v>
      </c>
      <c r="N586" s="357">
        <v>0</v>
      </c>
      <c r="O586" s="357">
        <f t="shared" si="212"/>
        <v>0</v>
      </c>
      <c r="P586" s="357">
        <f t="shared" si="213"/>
        <v>0</v>
      </c>
      <c r="Q586" s="357">
        <f>VLOOKUP(L586,'MASTER DATA'!$A$1:$E$192,5,0)</f>
        <v>48</v>
      </c>
      <c r="R586" s="295">
        <f>SUMIF('picking of the day'!$H$4:$H$358,WMS!H586&amp;WMS!L586,'picking of the day'!$E$4:$E$358)</f>
        <v>0</v>
      </c>
      <c r="U586" s="358">
        <f>IF(ISNA(VLOOKUP(H586,'data putaway'!$A$1:$E$530,3,0)),0,VLOOKUP(H586,'data putaway'!$A$1:$E$530,3,0))</f>
        <v>0</v>
      </c>
      <c r="V586" s="222">
        <f t="shared" si="214"/>
        <v>0</v>
      </c>
      <c r="W586" s="358">
        <f>IF(ISNA(VLOOKUP(H586,'data putaway'!$A$1:$E$530,2,0)),0,VLOOKUP(H586,'data putaway'!$A$1:$E$530,2,0))</f>
        <v>0</v>
      </c>
      <c r="X586" s="222" t="b">
        <f t="shared" si="215"/>
        <v>0</v>
      </c>
      <c r="Y586" s="222">
        <f>IF(ISNA(VLOOKUP(H586,'data putaway'!$A$1:$E$530,4,0)),0,VLOOKUP(H586,'data putaway'!$A$1:$E$530,4,0))</f>
        <v>0</v>
      </c>
      <c r="Z586" s="359">
        <f>IF(ISNA(VLOOKUP(H586,'data putaway'!$A$1:$E$530,5,0)),0,VLOOKUP(H586,'data putaway'!$A$1:$E$530,5,0))</f>
        <v>0</v>
      </c>
      <c r="AA586" s="222" t="b">
        <f t="shared" si="216"/>
        <v>0</v>
      </c>
      <c r="AB586" s="222" t="b">
        <f t="shared" si="217"/>
        <v>0</v>
      </c>
      <c r="AC586" s="360" t="str">
        <f t="shared" ca="1" si="218"/>
        <v>0 Month,  16 Days</v>
      </c>
      <c r="AD586" s="358" t="str">
        <f t="shared" ca="1" si="204"/>
        <v>3 Year, 11 Month, 4 Days</v>
      </c>
      <c r="AE586" s="358">
        <f t="shared" si="219"/>
        <v>0</v>
      </c>
      <c r="AF586" s="358">
        <f t="shared" si="220"/>
        <v>0</v>
      </c>
      <c r="AG586" s="222" t="str">
        <f t="shared" si="221"/>
        <v>CB40</v>
      </c>
      <c r="AH586" s="358">
        <f>IF(ISNA(VLOOKUP(L586,'MASTER DATA'!$A$1:$F$192,6,0)),0,VLOOKUP(L586,'MASTER DATA'!$A$1:$F$192,6,0))*AE586</f>
        <v>0</v>
      </c>
      <c r="AI586" s="222" t="str">
        <f>VLOOKUP($D586,'warehouse mapping'!$AN$7:$AO$17,2,0)</f>
        <v>Aktif</v>
      </c>
      <c r="AJ586" s="358">
        <f t="shared" si="222"/>
        <v>1</v>
      </c>
      <c r="AK586" s="222" t="str">
        <f t="shared" si="223"/>
        <v>CB</v>
      </c>
      <c r="AL586" s="222" t="s">
        <v>3025</v>
      </c>
      <c r="AM586" s="222">
        <f t="shared" si="224"/>
        <v>1</v>
      </c>
      <c r="AN586" s="222" t="b">
        <f t="shared" si="225"/>
        <v>1</v>
      </c>
    </row>
    <row r="587" spans="1:40" s="354" customFormat="1">
      <c r="A587" s="354" t="str">
        <f t="shared" si="205"/>
        <v>CB40B01550077345</v>
      </c>
      <c r="B587" s="354">
        <f t="shared" si="206"/>
        <v>0</v>
      </c>
      <c r="C587" s="354">
        <f t="shared" si="207"/>
        <v>0</v>
      </c>
      <c r="D587" s="354" t="str">
        <f t="shared" si="208"/>
        <v>CB</v>
      </c>
      <c r="E587" s="354" t="str">
        <f t="shared" si="209"/>
        <v>40</v>
      </c>
      <c r="F587" s="354" t="str">
        <f t="shared" si="210"/>
        <v>B</v>
      </c>
      <c r="G587" s="355" t="str">
        <f t="shared" si="211"/>
        <v>01</v>
      </c>
      <c r="H587" s="232" t="s">
        <v>934</v>
      </c>
      <c r="I587" s="232" t="s">
        <v>3182</v>
      </c>
      <c r="J587" s="233">
        <v>46228</v>
      </c>
      <c r="K587" s="233">
        <v>47682</v>
      </c>
      <c r="L587" s="234">
        <v>550077345</v>
      </c>
      <c r="M587" s="232" t="str">
        <f>IF(ISNA(VLOOKUP(L587,'MASTER DATA'!$A$1:$B$192,2,0)),"",VLOOKUP(L587,'MASTER DATA'!$A$1:$B$192,2,0))</f>
        <v>Adv4TAX520W40SLMA2_12*0.8L_A04W</v>
      </c>
      <c r="N587" s="232">
        <v>48</v>
      </c>
      <c r="O587" s="232">
        <f t="shared" si="212"/>
        <v>1</v>
      </c>
      <c r="P587" s="232">
        <f t="shared" si="213"/>
        <v>0</v>
      </c>
      <c r="Q587" s="232">
        <f>VLOOKUP(L587,'MASTER DATA'!$A$1:$E$192,5,0)</f>
        <v>48</v>
      </c>
      <c r="R587" s="234">
        <f>SUMIF('picking of the day'!$H$4:$H$358,WMS!H587&amp;WMS!L587,'picking of the day'!$E$4:$E$358)</f>
        <v>0</v>
      </c>
      <c r="U587" s="114">
        <f>IF(ISNA(VLOOKUP(H587,'data putaway'!$A$1:$E$530,3,0)),0,VLOOKUP(H587,'data putaway'!$A$1:$E$530,3,0))</f>
        <v>0</v>
      </c>
      <c r="V587" s="354">
        <f t="shared" si="214"/>
        <v>48</v>
      </c>
      <c r="W587" s="114">
        <f>IF(ISNA(VLOOKUP(H587,'data putaway'!$A$1:$E$530,2,0)),0,VLOOKUP(H587,'data putaway'!$A$1:$E$530,2,0))</f>
        <v>0</v>
      </c>
      <c r="X587" s="354" t="b">
        <f t="shared" si="215"/>
        <v>0</v>
      </c>
      <c r="Y587" s="354">
        <f>IF(ISNA(VLOOKUP(H587,'data putaway'!$A$1:$E$530,4,0)),0,VLOOKUP(H587,'data putaway'!$A$1:$E$530,4,0))</f>
        <v>0</v>
      </c>
      <c r="Z587" s="113">
        <f>IF(ISNA(VLOOKUP(H587,'data putaway'!$A$1:$E$530,5,0)),0,VLOOKUP(H587,'data putaway'!$A$1:$E$530,5,0))</f>
        <v>0</v>
      </c>
      <c r="AA587" s="354" t="b">
        <f t="shared" si="216"/>
        <v>0</v>
      </c>
      <c r="AB587" s="354" t="b">
        <f t="shared" si="217"/>
        <v>0</v>
      </c>
      <c r="AC587" s="356" t="str">
        <f t="shared" ca="1" si="218"/>
        <v>1 Month,  24 Days</v>
      </c>
      <c r="AD587" s="114" t="str">
        <f t="shared" ca="1" si="204"/>
        <v>3 Year, 10 Month, 0 Days</v>
      </c>
      <c r="AE587" s="114">
        <f t="shared" si="219"/>
        <v>48</v>
      </c>
      <c r="AF587" s="114">
        <f t="shared" si="220"/>
        <v>1</v>
      </c>
      <c r="AG587" s="354" t="str">
        <f t="shared" si="221"/>
        <v>CB40</v>
      </c>
      <c r="AH587" s="114">
        <f>IF(ISNA(VLOOKUP(L587,'MASTER DATA'!$A$1:$F$192,6,0)),0,VLOOKUP(L587,'MASTER DATA'!$A$1:$F$192,6,0))*AE587</f>
        <v>460.79999999999995</v>
      </c>
      <c r="AI587" s="354" t="str">
        <f>VLOOKUP($D587,'warehouse mapping'!$AN$7:$AO$17,2,0)</f>
        <v>Aktif</v>
      </c>
      <c r="AJ587" s="114">
        <f t="shared" si="222"/>
        <v>0</v>
      </c>
      <c r="AK587" s="354" t="str">
        <f t="shared" si="223"/>
        <v/>
      </c>
      <c r="AL587" s="354" t="s">
        <v>170</v>
      </c>
      <c r="AM587" s="354">
        <f t="shared" si="224"/>
        <v>1</v>
      </c>
      <c r="AN587" s="354" t="b">
        <f t="shared" si="225"/>
        <v>1</v>
      </c>
    </row>
    <row r="588" spans="1:40" s="354" customFormat="1">
      <c r="A588" s="354" t="str">
        <f t="shared" si="205"/>
        <v>CB40B02550077345</v>
      </c>
      <c r="B588" s="354">
        <f t="shared" si="206"/>
        <v>0</v>
      </c>
      <c r="C588" s="354">
        <f t="shared" si="207"/>
        <v>0</v>
      </c>
      <c r="D588" s="354" t="str">
        <f t="shared" si="208"/>
        <v>CB</v>
      </c>
      <c r="E588" s="354" t="str">
        <f t="shared" si="209"/>
        <v>40</v>
      </c>
      <c r="F588" s="354" t="str">
        <f t="shared" si="210"/>
        <v>B</v>
      </c>
      <c r="G588" s="355" t="str">
        <f t="shared" si="211"/>
        <v>02</v>
      </c>
      <c r="H588" s="232" t="s">
        <v>935</v>
      </c>
      <c r="I588" s="232" t="s">
        <v>3182</v>
      </c>
      <c r="J588" s="233">
        <v>46228</v>
      </c>
      <c r="K588" s="233">
        <v>47682</v>
      </c>
      <c r="L588" s="234">
        <v>550077345</v>
      </c>
      <c r="M588" s="232" t="str">
        <f>IF(ISNA(VLOOKUP(L588,'MASTER DATA'!$A$1:$B$192,2,0)),"",VLOOKUP(L588,'MASTER DATA'!$A$1:$B$192,2,0))</f>
        <v>Adv4TAX520W40SLMA2_12*0.8L_A04W</v>
      </c>
      <c r="N588" s="232">
        <v>48</v>
      </c>
      <c r="O588" s="232">
        <f t="shared" si="212"/>
        <v>1</v>
      </c>
      <c r="P588" s="232">
        <f t="shared" si="213"/>
        <v>0</v>
      </c>
      <c r="Q588" s="232">
        <f>VLOOKUP(L588,'MASTER DATA'!$A$1:$E$192,5,0)</f>
        <v>48</v>
      </c>
      <c r="R588" s="234">
        <f>SUMIF('picking of the day'!$H$4:$H$358,WMS!H588&amp;WMS!L588,'picking of the day'!$E$4:$E$358)</f>
        <v>0</v>
      </c>
      <c r="U588" s="114">
        <f>IF(ISNA(VLOOKUP(H588,'data putaway'!$A$1:$E$530,3,0)),0,VLOOKUP(H588,'data putaway'!$A$1:$E$530,3,0))</f>
        <v>0</v>
      </c>
      <c r="V588" s="354">
        <f t="shared" si="214"/>
        <v>48</v>
      </c>
      <c r="W588" s="114">
        <f>IF(ISNA(VLOOKUP(H588,'data putaway'!$A$1:$E$530,2,0)),0,VLOOKUP(H588,'data putaway'!$A$1:$E$530,2,0))</f>
        <v>0</v>
      </c>
      <c r="X588" s="354" t="b">
        <f t="shared" si="215"/>
        <v>0</v>
      </c>
      <c r="Y588" s="354">
        <f>IF(ISNA(VLOOKUP(H588,'data putaway'!$A$1:$E$530,4,0)),0,VLOOKUP(H588,'data putaway'!$A$1:$E$530,4,0))</f>
        <v>0</v>
      </c>
      <c r="Z588" s="113">
        <f>IF(ISNA(VLOOKUP(H588,'data putaway'!$A$1:$E$530,5,0)),0,VLOOKUP(H588,'data putaway'!$A$1:$E$530,5,0))</f>
        <v>0</v>
      </c>
      <c r="AA588" s="354" t="b">
        <f t="shared" si="216"/>
        <v>0</v>
      </c>
      <c r="AB588" s="354" t="b">
        <f t="shared" si="217"/>
        <v>0</v>
      </c>
      <c r="AC588" s="356" t="str">
        <f t="shared" ca="1" si="218"/>
        <v>1 Month,  24 Days</v>
      </c>
      <c r="AD588" s="114" t="str">
        <f t="shared" ca="1" si="204"/>
        <v>3 Year, 10 Month, 0 Days</v>
      </c>
      <c r="AE588" s="114">
        <f t="shared" si="219"/>
        <v>48</v>
      </c>
      <c r="AF588" s="114">
        <f t="shared" si="220"/>
        <v>1</v>
      </c>
      <c r="AG588" s="354" t="str">
        <f t="shared" si="221"/>
        <v>CB40</v>
      </c>
      <c r="AH588" s="114">
        <f>IF(ISNA(VLOOKUP(L588,'MASTER DATA'!$A$1:$F$192,6,0)),0,VLOOKUP(L588,'MASTER DATA'!$A$1:$F$192,6,0))*AE588</f>
        <v>460.79999999999995</v>
      </c>
      <c r="AI588" s="354" t="str">
        <f>VLOOKUP($D588,'warehouse mapping'!$AN$7:$AO$17,2,0)</f>
        <v>Aktif</v>
      </c>
      <c r="AJ588" s="114">
        <f t="shared" si="222"/>
        <v>0</v>
      </c>
      <c r="AK588" s="354" t="str">
        <f t="shared" si="223"/>
        <v/>
      </c>
      <c r="AL588" s="354" t="s">
        <v>170</v>
      </c>
      <c r="AM588" s="354">
        <f t="shared" si="224"/>
        <v>1</v>
      </c>
      <c r="AN588" s="354" t="b">
        <f t="shared" si="225"/>
        <v>1</v>
      </c>
    </row>
    <row r="589" spans="1:40" s="354" customFormat="1">
      <c r="A589" s="354" t="str">
        <f t="shared" si="205"/>
        <v>CB40C01550070614</v>
      </c>
      <c r="B589" s="354">
        <f t="shared" si="206"/>
        <v>0</v>
      </c>
      <c r="C589" s="354">
        <f t="shared" si="207"/>
        <v>0</v>
      </c>
      <c r="D589" s="354" t="str">
        <f t="shared" si="208"/>
        <v>CB</v>
      </c>
      <c r="E589" s="354" t="str">
        <f t="shared" si="209"/>
        <v>40</v>
      </c>
      <c r="F589" s="354" t="str">
        <f t="shared" si="210"/>
        <v>C</v>
      </c>
      <c r="G589" s="355" t="str">
        <f t="shared" si="211"/>
        <v>01</v>
      </c>
      <c r="H589" s="232" t="s">
        <v>936</v>
      </c>
      <c r="I589" s="232" t="s">
        <v>3584</v>
      </c>
      <c r="J589" s="233">
        <v>46281</v>
      </c>
      <c r="K589" s="233">
        <v>47736</v>
      </c>
      <c r="L589" s="234">
        <v>550070614</v>
      </c>
      <c r="M589" s="232" t="str">
        <f>IF(ISNA(VLOOKUP(L589,'MASTER DATA'!$A$1:$B$192,2,0)),"",VLOOKUP(L589,'MASTER DATA'!$A$1:$B$192,2,0))</f>
        <v>HlxHX610W40SP_4*4L_A04W</v>
      </c>
      <c r="N589" s="232">
        <v>36</v>
      </c>
      <c r="O589" s="232">
        <f t="shared" si="212"/>
        <v>1</v>
      </c>
      <c r="P589" s="232">
        <f t="shared" si="213"/>
        <v>0</v>
      </c>
      <c r="Q589" s="232">
        <f>VLOOKUP(L589,'MASTER DATA'!$A$1:$E$192,5,0)</f>
        <v>36</v>
      </c>
      <c r="R589" s="234">
        <f>SUMIF('picking of the day'!$H$4:$H$358,WMS!H589&amp;WMS!L589,'picking of the day'!$E$4:$E$358)</f>
        <v>0</v>
      </c>
      <c r="U589" s="114">
        <f>IF(ISNA(VLOOKUP(H589,'data putaway'!$A$1:$E$530,3,0)),0,VLOOKUP(H589,'data putaway'!$A$1:$E$530,3,0))</f>
        <v>0</v>
      </c>
      <c r="V589" s="354">
        <f t="shared" si="214"/>
        <v>36</v>
      </c>
      <c r="W589" s="114">
        <f>IF(ISNA(VLOOKUP(H589,'data putaway'!$A$1:$E$530,2,0)),0,VLOOKUP(H589,'data putaway'!$A$1:$E$530,2,0))</f>
        <v>0</v>
      </c>
      <c r="X589" s="354" t="b">
        <f t="shared" si="215"/>
        <v>0</v>
      </c>
      <c r="Y589" s="354">
        <f>IF(ISNA(VLOOKUP(H589,'data putaway'!$A$1:$E$530,4,0)),0,VLOOKUP(H589,'data putaway'!$A$1:$E$530,4,0))</f>
        <v>0</v>
      </c>
      <c r="Z589" s="113">
        <f>IF(ISNA(VLOOKUP(H589,'data putaway'!$A$1:$E$530,5,0)),0,VLOOKUP(H589,'data putaway'!$A$1:$E$530,5,0))</f>
        <v>0</v>
      </c>
      <c r="AA589" s="354" t="b">
        <f t="shared" si="216"/>
        <v>0</v>
      </c>
      <c r="AB589" s="354" t="b">
        <f t="shared" si="217"/>
        <v>0</v>
      </c>
      <c r="AC589" s="356" t="str">
        <f t="shared" ca="1" si="218"/>
        <v>0 Month,  2 Days</v>
      </c>
      <c r="AD589" s="114" t="str">
        <f t="shared" ca="1" si="204"/>
        <v>3 Year, 11 Month, 23 Days</v>
      </c>
      <c r="AE589" s="114">
        <f t="shared" si="219"/>
        <v>36</v>
      </c>
      <c r="AF589" s="114">
        <f t="shared" si="220"/>
        <v>1</v>
      </c>
      <c r="AG589" s="354" t="str">
        <f t="shared" si="221"/>
        <v>CB40</v>
      </c>
      <c r="AH589" s="114">
        <f>IF(ISNA(VLOOKUP(L589,'MASTER DATA'!$A$1:$F$192,6,0)),0,VLOOKUP(L589,'MASTER DATA'!$A$1:$F$192,6,0))*AE589</f>
        <v>576</v>
      </c>
      <c r="AI589" s="354" t="str">
        <f>VLOOKUP($D589,'warehouse mapping'!$AN$7:$AO$17,2,0)</f>
        <v>Aktif</v>
      </c>
      <c r="AJ589" s="114">
        <f t="shared" si="222"/>
        <v>0</v>
      </c>
      <c r="AK589" s="354" t="str">
        <f t="shared" si="223"/>
        <v/>
      </c>
      <c r="AL589" s="354" t="s">
        <v>170</v>
      </c>
      <c r="AM589" s="354">
        <f t="shared" si="224"/>
        <v>1</v>
      </c>
      <c r="AN589" s="354" t="b">
        <f t="shared" si="225"/>
        <v>1</v>
      </c>
    </row>
    <row r="590" spans="1:40" s="354" customFormat="1">
      <c r="A590" s="354" t="str">
        <f t="shared" si="205"/>
        <v>CB40C02550070614</v>
      </c>
      <c r="B590" s="354">
        <f t="shared" si="206"/>
        <v>0</v>
      </c>
      <c r="C590" s="354">
        <f t="shared" si="207"/>
        <v>0</v>
      </c>
      <c r="D590" s="354" t="str">
        <f t="shared" si="208"/>
        <v>CB</v>
      </c>
      <c r="E590" s="354" t="str">
        <f t="shared" si="209"/>
        <v>40</v>
      </c>
      <c r="F590" s="354" t="str">
        <f t="shared" si="210"/>
        <v>C</v>
      </c>
      <c r="G590" s="355" t="str">
        <f t="shared" si="211"/>
        <v>02</v>
      </c>
      <c r="H590" s="232" t="s">
        <v>937</v>
      </c>
      <c r="I590" s="232" t="s">
        <v>3584</v>
      </c>
      <c r="J590" s="233">
        <v>46281</v>
      </c>
      <c r="K590" s="233">
        <v>47736</v>
      </c>
      <c r="L590" s="234">
        <v>550070614</v>
      </c>
      <c r="M590" s="232" t="str">
        <f>IF(ISNA(VLOOKUP(L590,'MASTER DATA'!$A$1:$B$192,2,0)),"",VLOOKUP(L590,'MASTER DATA'!$A$1:$B$192,2,0))</f>
        <v>HlxHX610W40SP_4*4L_A04W</v>
      </c>
      <c r="N590" s="232">
        <v>36</v>
      </c>
      <c r="O590" s="232">
        <f t="shared" si="212"/>
        <v>1</v>
      </c>
      <c r="P590" s="232">
        <f t="shared" si="213"/>
        <v>0</v>
      </c>
      <c r="Q590" s="232">
        <f>VLOOKUP(L590,'MASTER DATA'!$A$1:$E$192,5,0)</f>
        <v>36</v>
      </c>
      <c r="R590" s="234">
        <f>SUMIF('picking of the day'!$H$4:$H$358,WMS!H590&amp;WMS!L590,'picking of the day'!$E$4:$E$358)</f>
        <v>0</v>
      </c>
      <c r="U590" s="114">
        <f>IF(ISNA(VLOOKUP(H590,'data putaway'!$A$1:$E$530,3,0)),0,VLOOKUP(H590,'data putaway'!$A$1:$E$530,3,0))</f>
        <v>0</v>
      </c>
      <c r="V590" s="354">
        <f t="shared" si="214"/>
        <v>36</v>
      </c>
      <c r="W590" s="114">
        <f>IF(ISNA(VLOOKUP(H590,'data putaway'!$A$1:$E$530,2,0)),0,VLOOKUP(H590,'data putaway'!$A$1:$E$530,2,0))</f>
        <v>0</v>
      </c>
      <c r="X590" s="354" t="b">
        <f t="shared" si="215"/>
        <v>0</v>
      </c>
      <c r="Y590" s="354">
        <f>IF(ISNA(VLOOKUP(H590,'data putaway'!$A$1:$E$530,4,0)),0,VLOOKUP(H590,'data putaway'!$A$1:$E$530,4,0))</f>
        <v>0</v>
      </c>
      <c r="Z590" s="113">
        <f>IF(ISNA(VLOOKUP(H590,'data putaway'!$A$1:$E$530,5,0)),0,VLOOKUP(H590,'data putaway'!$A$1:$E$530,5,0))</f>
        <v>0</v>
      </c>
      <c r="AA590" s="354" t="b">
        <f t="shared" si="216"/>
        <v>0</v>
      </c>
      <c r="AB590" s="354" t="b">
        <f t="shared" si="217"/>
        <v>0</v>
      </c>
      <c r="AC590" s="356" t="str">
        <f t="shared" ca="1" si="218"/>
        <v>0 Month,  2 Days</v>
      </c>
      <c r="AD590" s="114" t="str">
        <f t="shared" ca="1" si="204"/>
        <v>3 Year, 11 Month, 23 Days</v>
      </c>
      <c r="AE590" s="114">
        <f t="shared" si="219"/>
        <v>36</v>
      </c>
      <c r="AF590" s="114">
        <f t="shared" si="220"/>
        <v>1</v>
      </c>
      <c r="AG590" s="354" t="str">
        <f t="shared" si="221"/>
        <v>CB40</v>
      </c>
      <c r="AH590" s="114">
        <f>IF(ISNA(VLOOKUP(L590,'MASTER DATA'!$A$1:$F$192,6,0)),0,VLOOKUP(L590,'MASTER DATA'!$A$1:$F$192,6,0))*AE590</f>
        <v>576</v>
      </c>
      <c r="AI590" s="354" t="str">
        <f>VLOOKUP($D590,'warehouse mapping'!$AN$7:$AO$17,2,0)</f>
        <v>Aktif</v>
      </c>
      <c r="AJ590" s="114">
        <f t="shared" si="222"/>
        <v>0</v>
      </c>
      <c r="AK590" s="354" t="str">
        <f t="shared" si="223"/>
        <v/>
      </c>
      <c r="AL590" s="354" t="s">
        <v>170</v>
      </c>
      <c r="AM590" s="354">
        <f t="shared" si="224"/>
        <v>1</v>
      </c>
      <c r="AN590" s="354" t="b">
        <f t="shared" si="225"/>
        <v>1</v>
      </c>
    </row>
    <row r="591" spans="1:40" s="354" customFormat="1">
      <c r="A591" s="354" t="str">
        <f t="shared" si="205"/>
        <v>CB40D01550048593</v>
      </c>
      <c r="B591" s="354">
        <f t="shared" si="206"/>
        <v>0</v>
      </c>
      <c r="C591" s="354">
        <f t="shared" si="207"/>
        <v>0</v>
      </c>
      <c r="D591" s="354" t="str">
        <f t="shared" si="208"/>
        <v>CB</v>
      </c>
      <c r="E591" s="354" t="str">
        <f t="shared" si="209"/>
        <v>40</v>
      </c>
      <c r="F591" s="354" t="str">
        <f t="shared" si="210"/>
        <v>D</v>
      </c>
      <c r="G591" s="355" t="str">
        <f t="shared" si="211"/>
        <v>01</v>
      </c>
      <c r="H591" s="232" t="s">
        <v>938</v>
      </c>
      <c r="I591" s="232" t="s">
        <v>3488</v>
      </c>
      <c r="J591" s="233">
        <v>46267</v>
      </c>
      <c r="K591" s="233">
        <v>47717</v>
      </c>
      <c r="L591" s="234">
        <v>550048593</v>
      </c>
      <c r="M591" s="232" t="str">
        <f>IF(ISNA(VLOOKUP(L591,'MASTER DATA'!$A$1:$B$192,2,0)),"",VLOOKUP(L591,'MASTER DATA'!$A$1:$B$192,2,0))</f>
        <v>Adv4TAX5Sc20W40MB_12*0.8L_A04W</v>
      </c>
      <c r="N591" s="232">
        <v>48</v>
      </c>
      <c r="O591" s="232">
        <f t="shared" si="212"/>
        <v>1</v>
      </c>
      <c r="P591" s="232">
        <f t="shared" si="213"/>
        <v>0</v>
      </c>
      <c r="Q591" s="232">
        <f>VLOOKUP(L591,'MASTER DATA'!$A$1:$E$192,5,0)</f>
        <v>48</v>
      </c>
      <c r="R591" s="234">
        <f>SUMIF('picking of the day'!$H$4:$H$358,WMS!H591&amp;WMS!L591,'picking of the day'!$E$4:$E$358)</f>
        <v>0</v>
      </c>
      <c r="U591" s="114">
        <f>IF(ISNA(VLOOKUP(H591,'data putaway'!$A$1:$E$530,3,0)),0,VLOOKUP(H591,'data putaway'!$A$1:$E$530,3,0))</f>
        <v>0</v>
      </c>
      <c r="V591" s="354">
        <f t="shared" si="214"/>
        <v>48</v>
      </c>
      <c r="W591" s="114">
        <f>IF(ISNA(VLOOKUP(H591,'data putaway'!$A$1:$E$530,2,0)),0,VLOOKUP(H591,'data putaway'!$A$1:$E$530,2,0))</f>
        <v>0</v>
      </c>
      <c r="X591" s="354" t="b">
        <f t="shared" si="215"/>
        <v>0</v>
      </c>
      <c r="Y591" s="354">
        <f>IF(ISNA(VLOOKUP(H591,'data putaway'!$A$1:$E$530,4,0)),0,VLOOKUP(H591,'data putaway'!$A$1:$E$530,4,0))</f>
        <v>0</v>
      </c>
      <c r="Z591" s="113">
        <f>IF(ISNA(VLOOKUP(H591,'data putaway'!$A$1:$E$530,5,0)),0,VLOOKUP(H591,'data putaway'!$A$1:$E$530,5,0))</f>
        <v>0</v>
      </c>
      <c r="AA591" s="354" t="b">
        <f t="shared" si="216"/>
        <v>0</v>
      </c>
      <c r="AB591" s="354" t="b">
        <f t="shared" si="217"/>
        <v>0</v>
      </c>
      <c r="AC591" s="356" t="str">
        <f t="shared" ca="1" si="218"/>
        <v>0 Month,  16 Days</v>
      </c>
      <c r="AD591" s="114" t="str">
        <f t="shared" ca="1" si="204"/>
        <v>3 Year, 11 Month, 4 Days</v>
      </c>
      <c r="AE591" s="114">
        <f t="shared" si="219"/>
        <v>48</v>
      </c>
      <c r="AF591" s="114">
        <f t="shared" si="220"/>
        <v>1</v>
      </c>
      <c r="AG591" s="354" t="str">
        <f t="shared" si="221"/>
        <v>CB40</v>
      </c>
      <c r="AH591" s="114">
        <f>IF(ISNA(VLOOKUP(L591,'MASTER DATA'!$A$1:$F$192,6,0)),0,VLOOKUP(L591,'MASTER DATA'!$A$1:$F$192,6,0))*AE591</f>
        <v>460.79999999999995</v>
      </c>
      <c r="AI591" s="354" t="str">
        <f>VLOOKUP($D591,'warehouse mapping'!$AN$7:$AO$17,2,0)</f>
        <v>Aktif</v>
      </c>
      <c r="AJ591" s="114">
        <f t="shared" si="222"/>
        <v>0</v>
      </c>
      <c r="AK591" s="354" t="str">
        <f t="shared" si="223"/>
        <v/>
      </c>
      <c r="AL591" s="354" t="s">
        <v>170</v>
      </c>
      <c r="AM591" s="354">
        <f t="shared" si="224"/>
        <v>1</v>
      </c>
      <c r="AN591" s="354" t="b">
        <f t="shared" si="225"/>
        <v>1</v>
      </c>
    </row>
    <row r="592" spans="1:40" s="354" customFormat="1">
      <c r="A592" s="354" t="str">
        <f t="shared" si="205"/>
        <v>CB40D02550071397</v>
      </c>
      <c r="B592" s="354">
        <f t="shared" si="206"/>
        <v>0</v>
      </c>
      <c r="C592" s="354">
        <f t="shared" si="207"/>
        <v>0</v>
      </c>
      <c r="D592" s="354" t="str">
        <f t="shared" si="208"/>
        <v>CB</v>
      </c>
      <c r="E592" s="354" t="str">
        <f t="shared" si="209"/>
        <v>40</v>
      </c>
      <c r="F592" s="354" t="str">
        <f t="shared" si="210"/>
        <v>D</v>
      </c>
      <c r="G592" s="355" t="str">
        <f t="shared" si="211"/>
        <v>02</v>
      </c>
      <c r="H592" s="232" t="s">
        <v>939</v>
      </c>
      <c r="I592" s="232" t="s">
        <v>3514</v>
      </c>
      <c r="J592" s="233">
        <v>46272</v>
      </c>
      <c r="K592" s="233">
        <v>47727</v>
      </c>
      <c r="L592" s="234">
        <v>550071397</v>
      </c>
      <c r="M592" s="232" t="str">
        <f>IF(ISNA(VLOOKUP(L592,'MASTER DATA'!$A$1:$B$192,2,0)),"",VLOOKUP(L592,'MASTER DATA'!$A$1:$B$192,2,0))</f>
        <v>HelixHX515W40SNCF_4*4L_A04W</v>
      </c>
      <c r="N592" s="232">
        <v>36</v>
      </c>
      <c r="O592" s="232">
        <f t="shared" si="212"/>
        <v>1</v>
      </c>
      <c r="P592" s="232">
        <f t="shared" si="213"/>
        <v>0</v>
      </c>
      <c r="Q592" s="232">
        <f>VLOOKUP(L592,'MASTER DATA'!$A$1:$E$192,5,0)</f>
        <v>36</v>
      </c>
      <c r="R592" s="234">
        <f>SUMIF('picking of the day'!$H$4:$H$358,WMS!H592&amp;WMS!L592,'picking of the day'!$E$4:$E$358)</f>
        <v>0</v>
      </c>
      <c r="U592" s="114">
        <f>IF(ISNA(VLOOKUP(H592,'data putaway'!$A$1:$E$530,3,0)),0,VLOOKUP(H592,'data putaway'!$A$1:$E$530,3,0))</f>
        <v>0</v>
      </c>
      <c r="V592" s="354">
        <f t="shared" si="214"/>
        <v>36</v>
      </c>
      <c r="W592" s="114">
        <f>IF(ISNA(VLOOKUP(H592,'data putaway'!$A$1:$E$530,2,0)),0,VLOOKUP(H592,'data putaway'!$A$1:$E$530,2,0))</f>
        <v>0</v>
      </c>
      <c r="X592" s="354" t="b">
        <f t="shared" si="215"/>
        <v>0</v>
      </c>
      <c r="Y592" s="354">
        <f>IF(ISNA(VLOOKUP(H592,'data putaway'!$A$1:$E$530,4,0)),0,VLOOKUP(H592,'data putaway'!$A$1:$E$530,4,0))</f>
        <v>0</v>
      </c>
      <c r="Z592" s="113">
        <f>IF(ISNA(VLOOKUP(H592,'data putaway'!$A$1:$E$530,5,0)),0,VLOOKUP(H592,'data putaway'!$A$1:$E$530,5,0))</f>
        <v>0</v>
      </c>
      <c r="AA592" s="354" t="b">
        <f t="shared" si="216"/>
        <v>0</v>
      </c>
      <c r="AB592" s="354" t="b">
        <f t="shared" si="217"/>
        <v>0</v>
      </c>
      <c r="AC592" s="356" t="str">
        <f t="shared" ca="1" si="218"/>
        <v>0 Month,  11 Days</v>
      </c>
      <c r="AD592" s="114" t="str">
        <f t="shared" ca="1" si="204"/>
        <v>3 Year, 11 Month, 14 Days</v>
      </c>
      <c r="AE592" s="114">
        <f t="shared" si="219"/>
        <v>36</v>
      </c>
      <c r="AF592" s="114">
        <f t="shared" si="220"/>
        <v>1</v>
      </c>
      <c r="AG592" s="354" t="str">
        <f t="shared" si="221"/>
        <v>CB40</v>
      </c>
      <c r="AH592" s="114">
        <f>IF(ISNA(VLOOKUP(L592,'MASTER DATA'!$A$1:$F$192,6,0)),0,VLOOKUP(L592,'MASTER DATA'!$A$1:$F$192,6,0))*AE592</f>
        <v>576</v>
      </c>
      <c r="AI592" s="354" t="str">
        <f>VLOOKUP($D592,'warehouse mapping'!$AN$7:$AO$17,2,0)</f>
        <v>Aktif</v>
      </c>
      <c r="AJ592" s="114">
        <f t="shared" si="222"/>
        <v>0</v>
      </c>
      <c r="AK592" s="354" t="str">
        <f t="shared" si="223"/>
        <v/>
      </c>
      <c r="AL592" s="354" t="s">
        <v>170</v>
      </c>
      <c r="AM592" s="354">
        <f t="shared" si="224"/>
        <v>1</v>
      </c>
      <c r="AN592" s="354" t="b">
        <f t="shared" si="225"/>
        <v>1</v>
      </c>
    </row>
    <row r="593" spans="1:40" s="354" customFormat="1">
      <c r="A593" s="354" t="str">
        <f t="shared" si="205"/>
        <v>CB40E01550070614</v>
      </c>
      <c r="B593" s="354">
        <f t="shared" si="206"/>
        <v>0</v>
      </c>
      <c r="C593" s="354">
        <f t="shared" si="207"/>
        <v>0</v>
      </c>
      <c r="D593" s="354" t="str">
        <f t="shared" si="208"/>
        <v>CB</v>
      </c>
      <c r="E593" s="354" t="str">
        <f t="shared" si="209"/>
        <v>40</v>
      </c>
      <c r="F593" s="354" t="str">
        <f t="shared" si="210"/>
        <v>E</v>
      </c>
      <c r="G593" s="355" t="str">
        <f t="shared" si="211"/>
        <v>01</v>
      </c>
      <c r="H593" s="232" t="s">
        <v>940</v>
      </c>
      <c r="I593" s="232" t="s">
        <v>3584</v>
      </c>
      <c r="J593" s="233">
        <v>46281</v>
      </c>
      <c r="K593" s="233">
        <v>47736</v>
      </c>
      <c r="L593" s="234">
        <v>550070614</v>
      </c>
      <c r="M593" s="232" t="str">
        <f>IF(ISNA(VLOOKUP(L593,'MASTER DATA'!$A$1:$B$192,2,0)),"",VLOOKUP(L593,'MASTER DATA'!$A$1:$B$192,2,0))</f>
        <v>HlxHX610W40SP_4*4L_A04W</v>
      </c>
      <c r="N593" s="232">
        <v>36</v>
      </c>
      <c r="O593" s="232">
        <f t="shared" si="212"/>
        <v>1</v>
      </c>
      <c r="P593" s="232">
        <f t="shared" si="213"/>
        <v>0</v>
      </c>
      <c r="Q593" s="232">
        <f>VLOOKUP(L593,'MASTER DATA'!$A$1:$E$192,5,0)</f>
        <v>36</v>
      </c>
      <c r="R593" s="234">
        <f>SUMIF('picking of the day'!$H$4:$H$358,WMS!H593&amp;WMS!L593,'picking of the day'!$E$4:$E$358)</f>
        <v>0</v>
      </c>
      <c r="U593" s="114">
        <f>IF(ISNA(VLOOKUP(H593,'data putaway'!$A$1:$E$530,3,0)),0,VLOOKUP(H593,'data putaway'!$A$1:$E$530,3,0))</f>
        <v>0</v>
      </c>
      <c r="V593" s="354">
        <f t="shared" si="214"/>
        <v>36</v>
      </c>
      <c r="W593" s="114">
        <f>IF(ISNA(VLOOKUP(H593,'data putaway'!$A$1:$E$530,2,0)),0,VLOOKUP(H593,'data putaway'!$A$1:$E$530,2,0))</f>
        <v>0</v>
      </c>
      <c r="X593" s="354" t="b">
        <f t="shared" si="215"/>
        <v>0</v>
      </c>
      <c r="Y593" s="354">
        <f>IF(ISNA(VLOOKUP(H593,'data putaway'!$A$1:$E$530,4,0)),0,VLOOKUP(H593,'data putaway'!$A$1:$E$530,4,0))</f>
        <v>0</v>
      </c>
      <c r="Z593" s="113">
        <f>IF(ISNA(VLOOKUP(H593,'data putaway'!$A$1:$E$530,5,0)),0,VLOOKUP(H593,'data putaway'!$A$1:$E$530,5,0))</f>
        <v>0</v>
      </c>
      <c r="AA593" s="354" t="b">
        <f t="shared" si="216"/>
        <v>0</v>
      </c>
      <c r="AB593" s="354" t="b">
        <f t="shared" si="217"/>
        <v>0</v>
      </c>
      <c r="AC593" s="356" t="str">
        <f t="shared" ca="1" si="218"/>
        <v>0 Month,  2 Days</v>
      </c>
      <c r="AD593" s="114" t="str">
        <f t="shared" ca="1" si="204"/>
        <v>3 Year, 11 Month, 23 Days</v>
      </c>
      <c r="AE593" s="114">
        <f t="shared" si="219"/>
        <v>36</v>
      </c>
      <c r="AF593" s="114">
        <f t="shared" si="220"/>
        <v>1</v>
      </c>
      <c r="AG593" s="354" t="str">
        <f t="shared" si="221"/>
        <v>CB40</v>
      </c>
      <c r="AH593" s="114">
        <f>IF(ISNA(VLOOKUP(L593,'MASTER DATA'!$A$1:$F$192,6,0)),0,VLOOKUP(L593,'MASTER DATA'!$A$1:$F$192,6,0))*AE593</f>
        <v>576</v>
      </c>
      <c r="AI593" s="354" t="str">
        <f>VLOOKUP($D593,'warehouse mapping'!$AN$7:$AO$17,2,0)</f>
        <v>Aktif</v>
      </c>
      <c r="AJ593" s="114">
        <f t="shared" si="222"/>
        <v>0</v>
      </c>
      <c r="AK593" s="354" t="str">
        <f t="shared" si="223"/>
        <v/>
      </c>
      <c r="AL593" s="354" t="s">
        <v>170</v>
      </c>
      <c r="AM593" s="354">
        <f t="shared" si="224"/>
        <v>1</v>
      </c>
      <c r="AN593" s="354" t="b">
        <f t="shared" si="225"/>
        <v>1</v>
      </c>
    </row>
    <row r="594" spans="1:40" s="354" customFormat="1">
      <c r="A594" s="354" t="str">
        <f t="shared" si="205"/>
        <v>CB40E02550070614</v>
      </c>
      <c r="B594" s="354">
        <f t="shared" si="206"/>
        <v>0</v>
      </c>
      <c r="C594" s="354">
        <f t="shared" si="207"/>
        <v>0</v>
      </c>
      <c r="D594" s="354" t="str">
        <f t="shared" si="208"/>
        <v>CB</v>
      </c>
      <c r="E594" s="354" t="str">
        <f t="shared" si="209"/>
        <v>40</v>
      </c>
      <c r="F594" s="354" t="str">
        <f t="shared" si="210"/>
        <v>E</v>
      </c>
      <c r="G594" s="355" t="str">
        <f t="shared" si="211"/>
        <v>02</v>
      </c>
      <c r="H594" s="232" t="s">
        <v>941</v>
      </c>
      <c r="I594" s="232" t="s">
        <v>3584</v>
      </c>
      <c r="J594" s="233">
        <v>46281</v>
      </c>
      <c r="K594" s="233">
        <v>47736</v>
      </c>
      <c r="L594" s="234">
        <v>550070614</v>
      </c>
      <c r="M594" s="232" t="str">
        <f>IF(ISNA(VLOOKUP(L594,'MASTER DATA'!$A$1:$B$192,2,0)),"",VLOOKUP(L594,'MASTER DATA'!$A$1:$B$192,2,0))</f>
        <v>HlxHX610W40SP_4*4L_A04W</v>
      </c>
      <c r="N594" s="232">
        <v>36</v>
      </c>
      <c r="O594" s="232">
        <f t="shared" si="212"/>
        <v>1</v>
      </c>
      <c r="P594" s="232">
        <f t="shared" si="213"/>
        <v>0</v>
      </c>
      <c r="Q594" s="232">
        <f>VLOOKUP(L594,'MASTER DATA'!$A$1:$E$192,5,0)</f>
        <v>36</v>
      </c>
      <c r="R594" s="234">
        <f>SUMIF('picking of the day'!$H$4:$H$358,WMS!H594&amp;WMS!L594,'picking of the day'!$E$4:$E$358)</f>
        <v>0</v>
      </c>
      <c r="U594" s="114">
        <f>IF(ISNA(VLOOKUP(H594,'data putaway'!$A$1:$E$530,3,0)),0,VLOOKUP(H594,'data putaway'!$A$1:$E$530,3,0))</f>
        <v>0</v>
      </c>
      <c r="V594" s="354">
        <f t="shared" si="214"/>
        <v>36</v>
      </c>
      <c r="W594" s="114">
        <f>IF(ISNA(VLOOKUP(H594,'data putaway'!$A$1:$E$530,2,0)),0,VLOOKUP(H594,'data putaway'!$A$1:$E$530,2,0))</f>
        <v>0</v>
      </c>
      <c r="X594" s="354" t="b">
        <f t="shared" si="215"/>
        <v>0</v>
      </c>
      <c r="Y594" s="354">
        <f>IF(ISNA(VLOOKUP(H594,'data putaway'!$A$1:$E$530,4,0)),0,VLOOKUP(H594,'data putaway'!$A$1:$E$530,4,0))</f>
        <v>0</v>
      </c>
      <c r="Z594" s="113">
        <f>IF(ISNA(VLOOKUP(H594,'data putaway'!$A$1:$E$530,5,0)),0,VLOOKUP(H594,'data putaway'!$A$1:$E$530,5,0))</f>
        <v>0</v>
      </c>
      <c r="AA594" s="354" t="b">
        <f t="shared" si="216"/>
        <v>0</v>
      </c>
      <c r="AB594" s="354" t="b">
        <f t="shared" si="217"/>
        <v>0</v>
      </c>
      <c r="AC594" s="356" t="str">
        <f t="shared" ca="1" si="218"/>
        <v>0 Month,  2 Days</v>
      </c>
      <c r="AD594" s="114" t="str">
        <f t="shared" ca="1" si="204"/>
        <v>3 Year, 11 Month, 23 Days</v>
      </c>
      <c r="AE594" s="114">
        <f t="shared" si="219"/>
        <v>36</v>
      </c>
      <c r="AF594" s="114">
        <f t="shared" si="220"/>
        <v>1</v>
      </c>
      <c r="AG594" s="354" t="str">
        <f t="shared" si="221"/>
        <v>CB40</v>
      </c>
      <c r="AH594" s="114">
        <f>IF(ISNA(VLOOKUP(L594,'MASTER DATA'!$A$1:$F$192,6,0)),0,VLOOKUP(L594,'MASTER DATA'!$A$1:$F$192,6,0))*AE594</f>
        <v>576</v>
      </c>
      <c r="AI594" s="354" t="str">
        <f>VLOOKUP($D594,'warehouse mapping'!$AN$7:$AO$17,2,0)</f>
        <v>Aktif</v>
      </c>
      <c r="AJ594" s="114">
        <f t="shared" si="222"/>
        <v>0</v>
      </c>
      <c r="AK594" s="354" t="str">
        <f t="shared" si="223"/>
        <v/>
      </c>
      <c r="AL594" s="354" t="s">
        <v>170</v>
      </c>
      <c r="AM594" s="354">
        <f t="shared" si="224"/>
        <v>1</v>
      </c>
      <c r="AN594" s="354" t="b">
        <f t="shared" si="225"/>
        <v>1</v>
      </c>
    </row>
    <row r="595" spans="1:40" s="354" customFormat="1">
      <c r="A595" s="354" t="str">
        <f t="shared" si="205"/>
        <v>CC01A01550024955</v>
      </c>
      <c r="B595" s="354">
        <f t="shared" si="206"/>
        <v>0</v>
      </c>
      <c r="C595" s="354">
        <f t="shared" si="207"/>
        <v>0</v>
      </c>
      <c r="D595" s="354" t="str">
        <f t="shared" si="208"/>
        <v>CC</v>
      </c>
      <c r="E595" s="354" t="str">
        <f t="shared" si="209"/>
        <v>01</v>
      </c>
      <c r="F595" s="354" t="str">
        <f t="shared" si="210"/>
        <v>A</v>
      </c>
      <c r="G595" s="355" t="str">
        <f t="shared" si="211"/>
        <v>01</v>
      </c>
      <c r="H595" s="232" t="s">
        <v>349</v>
      </c>
      <c r="I595" s="232" t="s">
        <v>3520</v>
      </c>
      <c r="J595" s="233">
        <v>46273</v>
      </c>
      <c r="K595" s="233">
        <v>47703</v>
      </c>
      <c r="L595" s="234">
        <v>550024955</v>
      </c>
      <c r="M595" s="232" t="str">
        <f>IF(ISNA(VLOOKUP(L595,'MASTER DATA'!$A$1:$B$192,2,0)),"",VLOOKUP(L595,'MASTER DATA'!$A$1:$B$192,2,0))</f>
        <v>Corena S4 R 46_1*20L_A227</v>
      </c>
      <c r="N595" s="232">
        <v>0</v>
      </c>
      <c r="O595" s="232">
        <f t="shared" si="212"/>
        <v>0</v>
      </c>
      <c r="P595" s="232">
        <f t="shared" si="213"/>
        <v>0</v>
      </c>
      <c r="Q595" s="232">
        <f>VLOOKUP(L595,'MASTER DATA'!$A$1:$E$192,5,0)</f>
        <v>24</v>
      </c>
      <c r="R595" s="234">
        <f>SUMIF('picking of the day'!$H$4:$H$358,WMS!H595&amp;WMS!L595,'picking of the day'!$E$4:$E$358)</f>
        <v>0</v>
      </c>
      <c r="U595" s="114">
        <f>IF(ISNA(VLOOKUP(H595,'data putaway'!$A$1:$E$530,3,0)),0,VLOOKUP(H595,'data putaway'!$A$1:$E$530,3,0))</f>
        <v>0</v>
      </c>
      <c r="V595" s="354">
        <f t="shared" si="214"/>
        <v>0</v>
      </c>
      <c r="W595" s="114">
        <f>IF(ISNA(VLOOKUP(H595,'data putaway'!$A$1:$E$530,2,0)),0,VLOOKUP(H595,'data putaway'!$A$1:$E$530,2,0))</f>
        <v>0</v>
      </c>
      <c r="X595" s="354" t="b">
        <f t="shared" si="215"/>
        <v>0</v>
      </c>
      <c r="Y595" s="354">
        <f>IF(ISNA(VLOOKUP(H595,'data putaway'!$A$1:$E$530,4,0)),0,VLOOKUP(H595,'data putaway'!$A$1:$E$530,4,0))</f>
        <v>0</v>
      </c>
      <c r="Z595" s="113">
        <f>IF(ISNA(VLOOKUP(H595,'data putaway'!$A$1:$E$530,5,0)),0,VLOOKUP(H595,'data putaway'!$A$1:$E$530,5,0))</f>
        <v>0</v>
      </c>
      <c r="AA595" s="354" t="b">
        <f t="shared" si="216"/>
        <v>0</v>
      </c>
      <c r="AB595" s="354" t="b">
        <f t="shared" si="217"/>
        <v>0</v>
      </c>
      <c r="AC595" s="356" t="str">
        <f t="shared" ca="1" si="218"/>
        <v>0 Month,  10 Days</v>
      </c>
      <c r="AD595" s="114" t="str">
        <f t="shared" ca="1" si="204"/>
        <v>3 Year, 10 Month, 21 Days</v>
      </c>
      <c r="AE595" s="114">
        <f t="shared" si="219"/>
        <v>0</v>
      </c>
      <c r="AF595" s="114">
        <f t="shared" si="220"/>
        <v>0</v>
      </c>
      <c r="AG595" s="354" t="str">
        <f t="shared" si="221"/>
        <v>CC01</v>
      </c>
      <c r="AH595" s="114">
        <f>IF(ISNA(VLOOKUP(L595,'MASTER DATA'!$A$1:$F$192,6,0)),0,VLOOKUP(L595,'MASTER DATA'!$A$1:$F$192,6,0))*AE595</f>
        <v>0</v>
      </c>
      <c r="AI595" s="354" t="str">
        <f>VLOOKUP($D595,'warehouse mapping'!$AN$7:$AO$17,2,0)</f>
        <v>Aktif</v>
      </c>
      <c r="AJ595" s="114">
        <f t="shared" si="222"/>
        <v>1</v>
      </c>
      <c r="AK595" s="354" t="str">
        <f t="shared" si="223"/>
        <v>CC</v>
      </c>
      <c r="AL595" s="354" t="s">
        <v>3025</v>
      </c>
      <c r="AM595" s="354">
        <f t="shared" si="224"/>
        <v>1</v>
      </c>
      <c r="AN595" s="354" t="b">
        <f t="shared" si="225"/>
        <v>1</v>
      </c>
    </row>
    <row r="596" spans="1:40" s="354" customFormat="1">
      <c r="A596" s="354" t="str">
        <f t="shared" si="205"/>
        <v>CC01A02550045080</v>
      </c>
      <c r="B596" s="354">
        <f t="shared" si="206"/>
        <v>0</v>
      </c>
      <c r="C596" s="354">
        <f t="shared" si="207"/>
        <v>0</v>
      </c>
      <c r="D596" s="354" t="str">
        <f t="shared" si="208"/>
        <v>CC</v>
      </c>
      <c r="E596" s="354" t="str">
        <f t="shared" si="209"/>
        <v>01</v>
      </c>
      <c r="F596" s="354" t="str">
        <f t="shared" si="210"/>
        <v>A</v>
      </c>
      <c r="G596" s="355" t="str">
        <f t="shared" si="211"/>
        <v>02</v>
      </c>
      <c r="H596" s="232" t="s">
        <v>942</v>
      </c>
      <c r="I596" s="232">
        <v>12676457</v>
      </c>
      <c r="J596" s="233">
        <v>46219</v>
      </c>
      <c r="K596" s="233">
        <v>47677</v>
      </c>
      <c r="L596" s="234">
        <v>550045080</v>
      </c>
      <c r="M596" s="232" t="str">
        <f>IF(ISNA(VLOOKUP(L596,'MASTER DATA'!$A$1:$B$192,2,0)),"",VLOOKUP(L596,'MASTER DATA'!$A$1:$B$192,2,0))</f>
        <v>Tellus S2 MX 68_1*209L_A227</v>
      </c>
      <c r="N596" s="232">
        <v>4</v>
      </c>
      <c r="O596" s="232">
        <f t="shared" si="212"/>
        <v>1</v>
      </c>
      <c r="P596" s="232">
        <f t="shared" si="213"/>
        <v>0</v>
      </c>
      <c r="Q596" s="232">
        <f>VLOOKUP(L596,'MASTER DATA'!$A$1:$E$192,5,0)</f>
        <v>4</v>
      </c>
      <c r="R596" s="234">
        <f>SUMIF('picking of the day'!$H$4:$H$358,WMS!H596&amp;WMS!L596,'picking of the day'!$E$4:$E$358)</f>
        <v>0</v>
      </c>
      <c r="U596" s="114">
        <f>IF(ISNA(VLOOKUP(H596,'data putaway'!$A$1:$E$530,3,0)),0,VLOOKUP(H596,'data putaway'!$A$1:$E$530,3,0))</f>
        <v>0</v>
      </c>
      <c r="V596" s="354">
        <f t="shared" si="214"/>
        <v>4</v>
      </c>
      <c r="W596" s="114">
        <f>IF(ISNA(VLOOKUP(H596,'data putaway'!$A$1:$E$530,2,0)),0,VLOOKUP(H596,'data putaway'!$A$1:$E$530,2,0))</f>
        <v>0</v>
      </c>
      <c r="X596" s="354" t="b">
        <f t="shared" si="215"/>
        <v>0</v>
      </c>
      <c r="Y596" s="354">
        <f>IF(ISNA(VLOOKUP(H596,'data putaway'!$A$1:$E$530,4,0)),0,VLOOKUP(H596,'data putaway'!$A$1:$E$530,4,0))</f>
        <v>0</v>
      </c>
      <c r="Z596" s="113">
        <f>IF(ISNA(VLOOKUP(H596,'data putaway'!$A$1:$E$530,5,0)),0,VLOOKUP(H596,'data putaway'!$A$1:$E$530,5,0))</f>
        <v>0</v>
      </c>
      <c r="AA596" s="354" t="b">
        <f t="shared" si="216"/>
        <v>0</v>
      </c>
      <c r="AB596" s="354" t="b">
        <f t="shared" si="217"/>
        <v>0</v>
      </c>
      <c r="AC596" s="356" t="str">
        <f t="shared" ca="1" si="218"/>
        <v>2 Month,  2 Days</v>
      </c>
      <c r="AD596" s="114" t="str">
        <f t="shared" ca="1" si="204"/>
        <v>3 Year, 9 Month, 25 Days</v>
      </c>
      <c r="AE596" s="114">
        <f t="shared" si="219"/>
        <v>4</v>
      </c>
      <c r="AF596" s="114">
        <f t="shared" si="220"/>
        <v>1</v>
      </c>
      <c r="AG596" s="354" t="str">
        <f t="shared" si="221"/>
        <v>CC01</v>
      </c>
      <c r="AH596" s="114">
        <f>IF(ISNA(VLOOKUP(L596,'MASTER DATA'!$A$1:$F$192,6,0)),0,VLOOKUP(L596,'MASTER DATA'!$A$1:$F$192,6,0))*AE596</f>
        <v>836</v>
      </c>
      <c r="AI596" s="354" t="str">
        <f>VLOOKUP($D596,'warehouse mapping'!$AN$7:$AO$17,2,0)</f>
        <v>Aktif</v>
      </c>
      <c r="AJ596" s="114">
        <f t="shared" si="222"/>
        <v>0</v>
      </c>
      <c r="AK596" s="354" t="str">
        <f t="shared" si="223"/>
        <v/>
      </c>
      <c r="AL596" s="354" t="s">
        <v>3206</v>
      </c>
      <c r="AM596" s="354">
        <f t="shared" si="224"/>
        <v>1</v>
      </c>
      <c r="AN596" s="354" t="b">
        <f t="shared" si="225"/>
        <v>1</v>
      </c>
    </row>
    <row r="597" spans="1:40" s="354" customFormat="1">
      <c r="A597" s="354" t="str">
        <f t="shared" si="205"/>
        <v>CC01B01550044580</v>
      </c>
      <c r="B597" s="354">
        <f t="shared" si="206"/>
        <v>0</v>
      </c>
      <c r="C597" s="354">
        <f t="shared" si="207"/>
        <v>0</v>
      </c>
      <c r="D597" s="354" t="str">
        <f t="shared" si="208"/>
        <v>CC</v>
      </c>
      <c r="E597" s="354" t="str">
        <f t="shared" si="209"/>
        <v>01</v>
      </c>
      <c r="F597" s="354" t="str">
        <f t="shared" si="210"/>
        <v>B</v>
      </c>
      <c r="G597" s="355" t="str">
        <f t="shared" si="211"/>
        <v>01</v>
      </c>
      <c r="H597" s="232" t="s">
        <v>943</v>
      </c>
      <c r="I597" s="232">
        <v>12657727</v>
      </c>
      <c r="J597" s="233">
        <v>46164</v>
      </c>
      <c r="K597" s="233">
        <v>47619</v>
      </c>
      <c r="L597" s="234">
        <v>550044580</v>
      </c>
      <c r="M597" s="232" t="str">
        <f>IF(ISNA(VLOOKUP(L597,'MASTER DATA'!$A$1:$B$192,2,0)),"",VLOOKUP(L597,'MASTER DATA'!$A$1:$B$192,2,0))</f>
        <v>RimR3MV15W40CI4_1*209L_A227</v>
      </c>
      <c r="N597" s="232">
        <v>4</v>
      </c>
      <c r="O597" s="232">
        <f t="shared" si="212"/>
        <v>1</v>
      </c>
      <c r="P597" s="232">
        <f t="shared" si="213"/>
        <v>0</v>
      </c>
      <c r="Q597" s="232">
        <f>VLOOKUP(L597,'MASTER DATA'!$A$1:$E$192,5,0)</f>
        <v>4</v>
      </c>
      <c r="R597" s="234">
        <f>SUMIF('picking of the day'!$H$4:$H$358,WMS!H597&amp;WMS!L597,'picking of the day'!$E$4:$E$358)</f>
        <v>0</v>
      </c>
      <c r="U597" s="114">
        <f>IF(ISNA(VLOOKUP(H597,'data putaway'!$A$1:$E$530,3,0)),0,VLOOKUP(H597,'data putaway'!$A$1:$E$530,3,0))</f>
        <v>0</v>
      </c>
      <c r="V597" s="354">
        <f t="shared" si="214"/>
        <v>4</v>
      </c>
      <c r="W597" s="114">
        <f>IF(ISNA(VLOOKUP(H597,'data putaway'!$A$1:$E$530,2,0)),0,VLOOKUP(H597,'data putaway'!$A$1:$E$530,2,0))</f>
        <v>0</v>
      </c>
      <c r="X597" s="354" t="b">
        <f t="shared" si="215"/>
        <v>0</v>
      </c>
      <c r="Y597" s="354">
        <f>IF(ISNA(VLOOKUP(H597,'data putaway'!$A$1:$E$530,4,0)),0,VLOOKUP(H597,'data putaway'!$A$1:$E$530,4,0))</f>
        <v>0</v>
      </c>
      <c r="Z597" s="113">
        <f>IF(ISNA(VLOOKUP(H597,'data putaway'!$A$1:$E$530,5,0)),0,VLOOKUP(H597,'data putaway'!$A$1:$E$530,5,0))</f>
        <v>0</v>
      </c>
      <c r="AA597" s="354" t="b">
        <f t="shared" si="216"/>
        <v>0</v>
      </c>
      <c r="AB597" s="354" t="b">
        <f t="shared" si="217"/>
        <v>0</v>
      </c>
      <c r="AC597" s="356" t="str">
        <f t="shared" ca="1" si="218"/>
        <v>3 Month,  27 Days</v>
      </c>
      <c r="AD597" s="114" t="str">
        <f t="shared" ca="1" si="204"/>
        <v>3 Year, 7 Month, 28 Days</v>
      </c>
      <c r="AE597" s="114">
        <f t="shared" si="219"/>
        <v>4</v>
      </c>
      <c r="AF597" s="114">
        <f t="shared" si="220"/>
        <v>1</v>
      </c>
      <c r="AG597" s="354" t="str">
        <f t="shared" si="221"/>
        <v>CC01</v>
      </c>
      <c r="AH597" s="114">
        <f>IF(ISNA(VLOOKUP(L597,'MASTER DATA'!$A$1:$F$192,6,0)),0,VLOOKUP(L597,'MASTER DATA'!$A$1:$F$192,6,0))*AE597</f>
        <v>836</v>
      </c>
      <c r="AI597" s="354" t="str">
        <f>VLOOKUP($D597,'warehouse mapping'!$AN$7:$AO$17,2,0)</f>
        <v>Aktif</v>
      </c>
      <c r="AJ597" s="114">
        <f t="shared" si="222"/>
        <v>0</v>
      </c>
      <c r="AK597" s="354" t="str">
        <f t="shared" si="223"/>
        <v/>
      </c>
      <c r="AL597" s="354" t="s">
        <v>3206</v>
      </c>
      <c r="AM597" s="354">
        <f t="shared" si="224"/>
        <v>1</v>
      </c>
      <c r="AN597" s="354" t="b">
        <f t="shared" si="225"/>
        <v>1</v>
      </c>
    </row>
    <row r="598" spans="1:40" s="354" customFormat="1">
      <c r="A598" s="354" t="str">
        <f t="shared" si="205"/>
        <v>CC01B02550044580</v>
      </c>
      <c r="B598" s="354">
        <f t="shared" si="206"/>
        <v>0</v>
      </c>
      <c r="C598" s="354">
        <f t="shared" si="207"/>
        <v>0</v>
      </c>
      <c r="D598" s="354" t="str">
        <f t="shared" si="208"/>
        <v>CC</v>
      </c>
      <c r="E598" s="354" t="str">
        <f t="shared" si="209"/>
        <v>01</v>
      </c>
      <c r="F598" s="354" t="str">
        <f t="shared" si="210"/>
        <v>B</v>
      </c>
      <c r="G598" s="355" t="str">
        <f t="shared" si="211"/>
        <v>02</v>
      </c>
      <c r="H598" s="232" t="s">
        <v>944</v>
      </c>
      <c r="I598" s="232">
        <v>12657727</v>
      </c>
      <c r="J598" s="233">
        <v>46164</v>
      </c>
      <c r="K598" s="233">
        <v>47619</v>
      </c>
      <c r="L598" s="234">
        <v>550044580</v>
      </c>
      <c r="M598" s="232" t="str">
        <f>IF(ISNA(VLOOKUP(L598,'MASTER DATA'!$A$1:$B$192,2,0)),"",VLOOKUP(L598,'MASTER DATA'!$A$1:$B$192,2,0))</f>
        <v>RimR3MV15W40CI4_1*209L_A227</v>
      </c>
      <c r="N598" s="232">
        <v>4</v>
      </c>
      <c r="O598" s="232">
        <f t="shared" si="212"/>
        <v>1</v>
      </c>
      <c r="P598" s="232">
        <f t="shared" si="213"/>
        <v>0</v>
      </c>
      <c r="Q598" s="232">
        <f>VLOOKUP(L598,'MASTER DATA'!$A$1:$E$192,5,0)</f>
        <v>4</v>
      </c>
      <c r="R598" s="234">
        <f>SUMIF('picking of the day'!$H$4:$H$358,WMS!H598&amp;WMS!L598,'picking of the day'!$E$4:$E$358)</f>
        <v>0</v>
      </c>
      <c r="U598" s="114">
        <f>IF(ISNA(VLOOKUP(H598,'data putaway'!$A$1:$E$530,3,0)),0,VLOOKUP(H598,'data putaway'!$A$1:$E$530,3,0))</f>
        <v>0</v>
      </c>
      <c r="V598" s="354">
        <f t="shared" si="214"/>
        <v>4</v>
      </c>
      <c r="W598" s="114">
        <f>IF(ISNA(VLOOKUP(H598,'data putaway'!$A$1:$E$530,2,0)),0,VLOOKUP(H598,'data putaway'!$A$1:$E$530,2,0))</f>
        <v>0</v>
      </c>
      <c r="X598" s="354" t="b">
        <f t="shared" si="215"/>
        <v>0</v>
      </c>
      <c r="Y598" s="354">
        <f>IF(ISNA(VLOOKUP(H598,'data putaway'!$A$1:$E$530,4,0)),0,VLOOKUP(H598,'data putaway'!$A$1:$E$530,4,0))</f>
        <v>0</v>
      </c>
      <c r="Z598" s="113">
        <f>IF(ISNA(VLOOKUP(H598,'data putaway'!$A$1:$E$530,5,0)),0,VLOOKUP(H598,'data putaway'!$A$1:$E$530,5,0))</f>
        <v>0</v>
      </c>
      <c r="AA598" s="354" t="b">
        <f t="shared" si="216"/>
        <v>0</v>
      </c>
      <c r="AB598" s="354" t="b">
        <f t="shared" si="217"/>
        <v>0</v>
      </c>
      <c r="AC598" s="356" t="str">
        <f t="shared" ca="1" si="218"/>
        <v>3 Month,  27 Days</v>
      </c>
      <c r="AD598" s="114" t="str">
        <f t="shared" ca="1" si="204"/>
        <v>3 Year, 7 Month, 28 Days</v>
      </c>
      <c r="AE598" s="114">
        <f t="shared" si="219"/>
        <v>4</v>
      </c>
      <c r="AF598" s="114">
        <f t="shared" si="220"/>
        <v>1</v>
      </c>
      <c r="AG598" s="354" t="str">
        <f t="shared" si="221"/>
        <v>CC01</v>
      </c>
      <c r="AH598" s="114">
        <f>IF(ISNA(VLOOKUP(L598,'MASTER DATA'!$A$1:$F$192,6,0)),0,VLOOKUP(L598,'MASTER DATA'!$A$1:$F$192,6,0))*AE598</f>
        <v>836</v>
      </c>
      <c r="AI598" s="354" t="str">
        <f>VLOOKUP($D598,'warehouse mapping'!$AN$7:$AO$17,2,0)</f>
        <v>Aktif</v>
      </c>
      <c r="AJ598" s="114">
        <f t="shared" si="222"/>
        <v>0</v>
      </c>
      <c r="AK598" s="354" t="str">
        <f t="shared" si="223"/>
        <v/>
      </c>
      <c r="AL598" s="354" t="s">
        <v>3206</v>
      </c>
      <c r="AM598" s="354">
        <f t="shared" si="224"/>
        <v>1</v>
      </c>
      <c r="AN598" s="354" t="b">
        <f t="shared" si="225"/>
        <v>1</v>
      </c>
    </row>
    <row r="599" spans="1:40" s="354" customFormat="1">
      <c r="A599" s="354" t="str">
        <f t="shared" si="205"/>
        <v>CC01C01550041492</v>
      </c>
      <c r="B599" s="354">
        <f t="shared" si="206"/>
        <v>0</v>
      </c>
      <c r="C599" s="354">
        <f t="shared" si="207"/>
        <v>0</v>
      </c>
      <c r="D599" s="354" t="str">
        <f t="shared" si="208"/>
        <v>CC</v>
      </c>
      <c r="E599" s="354" t="str">
        <f t="shared" si="209"/>
        <v>01</v>
      </c>
      <c r="F599" s="354" t="str">
        <f t="shared" si="210"/>
        <v>C</v>
      </c>
      <c r="G599" s="355" t="str">
        <f t="shared" si="211"/>
        <v>01</v>
      </c>
      <c r="H599" s="232" t="s">
        <v>945</v>
      </c>
      <c r="I599" s="232">
        <v>12664054</v>
      </c>
      <c r="J599" s="233">
        <v>46202</v>
      </c>
      <c r="K599" s="233">
        <v>47638</v>
      </c>
      <c r="L599" s="234">
        <v>550041492</v>
      </c>
      <c r="M599" s="232" t="str">
        <f>IF(ISNA(VLOOKUP(L599,'MASTER DATA'!$A$1:$B$192,2,0)),"",VLOOKUP(L599,'MASTER DATA'!$A$1:$B$192,2,0))</f>
        <v>Omala S2 GX 220_1*209L_A227</v>
      </c>
      <c r="N599" s="232">
        <v>0</v>
      </c>
      <c r="O599" s="232">
        <f t="shared" si="212"/>
        <v>0</v>
      </c>
      <c r="P599" s="232">
        <f t="shared" si="213"/>
        <v>0</v>
      </c>
      <c r="Q599" s="232">
        <f>VLOOKUP(L599,'MASTER DATA'!$A$1:$E$192,5,0)</f>
        <v>4</v>
      </c>
      <c r="R599" s="234">
        <f>SUMIF('picking of the day'!$H$4:$H$358,WMS!H599&amp;WMS!L599,'picking of the day'!$E$4:$E$358)</f>
        <v>0</v>
      </c>
      <c r="U599" s="114">
        <f>IF(ISNA(VLOOKUP(H599,'data putaway'!$A$1:$E$530,3,0)),0,VLOOKUP(H599,'data putaway'!$A$1:$E$530,3,0))</f>
        <v>0</v>
      </c>
      <c r="V599" s="354">
        <f t="shared" si="214"/>
        <v>0</v>
      </c>
      <c r="W599" s="114">
        <f>IF(ISNA(VLOOKUP(H599,'data putaway'!$A$1:$E$530,2,0)),0,VLOOKUP(H599,'data putaway'!$A$1:$E$530,2,0))</f>
        <v>0</v>
      </c>
      <c r="X599" s="354" t="b">
        <f t="shared" si="215"/>
        <v>0</v>
      </c>
      <c r="Y599" s="354">
        <f>IF(ISNA(VLOOKUP(H599,'data putaway'!$A$1:$E$530,4,0)),0,VLOOKUP(H599,'data putaway'!$A$1:$E$530,4,0))</f>
        <v>0</v>
      </c>
      <c r="Z599" s="113">
        <f>IF(ISNA(VLOOKUP(H599,'data putaway'!$A$1:$E$530,5,0)),0,VLOOKUP(H599,'data putaway'!$A$1:$E$530,5,0))</f>
        <v>0</v>
      </c>
      <c r="AA599" s="354" t="b">
        <f t="shared" si="216"/>
        <v>0</v>
      </c>
      <c r="AB599" s="354" t="b">
        <f t="shared" si="217"/>
        <v>0</v>
      </c>
      <c r="AC599" s="356" t="str">
        <f t="shared" ca="1" si="218"/>
        <v>2 Month,  20 Days</v>
      </c>
      <c r="AD599" s="114" t="str">
        <f t="shared" ca="1" si="204"/>
        <v>3 Year, 8 Month, 17 Days</v>
      </c>
      <c r="AE599" s="114">
        <f t="shared" si="219"/>
        <v>0</v>
      </c>
      <c r="AF599" s="114">
        <f t="shared" si="220"/>
        <v>0</v>
      </c>
      <c r="AG599" s="354" t="str">
        <f t="shared" si="221"/>
        <v>CC01</v>
      </c>
      <c r="AH599" s="114">
        <f>IF(ISNA(VLOOKUP(L599,'MASTER DATA'!$A$1:$F$192,6,0)),0,VLOOKUP(L599,'MASTER DATA'!$A$1:$F$192,6,0))*AE599</f>
        <v>0</v>
      </c>
      <c r="AI599" s="354" t="str">
        <f>VLOOKUP($D599,'warehouse mapping'!$AN$7:$AO$17,2,0)</f>
        <v>Aktif</v>
      </c>
      <c r="AJ599" s="114">
        <f t="shared" si="222"/>
        <v>1</v>
      </c>
      <c r="AK599" s="354" t="str">
        <f t="shared" si="223"/>
        <v>CC</v>
      </c>
      <c r="AL599" s="354" t="s">
        <v>3206</v>
      </c>
      <c r="AM599" s="354">
        <f t="shared" si="224"/>
        <v>1</v>
      </c>
      <c r="AN599" s="354" t="b">
        <f t="shared" si="225"/>
        <v>1</v>
      </c>
    </row>
    <row r="600" spans="1:40" s="354" customFormat="1">
      <c r="A600" s="354" t="str">
        <f t="shared" si="205"/>
        <v>CC01C02550041492</v>
      </c>
      <c r="B600" s="354">
        <f t="shared" si="206"/>
        <v>0</v>
      </c>
      <c r="C600" s="354">
        <f t="shared" si="207"/>
        <v>0</v>
      </c>
      <c r="D600" s="354" t="str">
        <f t="shared" si="208"/>
        <v>CC</v>
      </c>
      <c r="E600" s="354" t="str">
        <f t="shared" si="209"/>
        <v>01</v>
      </c>
      <c r="F600" s="354" t="str">
        <f t="shared" si="210"/>
        <v>C</v>
      </c>
      <c r="G600" s="355" t="str">
        <f t="shared" si="211"/>
        <v>02</v>
      </c>
      <c r="H600" s="232" t="s">
        <v>946</v>
      </c>
      <c r="I600" s="232">
        <v>12664054</v>
      </c>
      <c r="J600" s="233">
        <v>46202</v>
      </c>
      <c r="K600" s="233">
        <v>47638</v>
      </c>
      <c r="L600" s="234">
        <v>550041492</v>
      </c>
      <c r="M600" s="232" t="str">
        <f>IF(ISNA(VLOOKUP(L600,'MASTER DATA'!$A$1:$B$192,2,0)),"",VLOOKUP(L600,'MASTER DATA'!$A$1:$B$192,2,0))</f>
        <v>Omala S2 GX 220_1*209L_A227</v>
      </c>
      <c r="N600" s="232">
        <v>0</v>
      </c>
      <c r="O600" s="232">
        <f t="shared" si="212"/>
        <v>0</v>
      </c>
      <c r="P600" s="232">
        <f t="shared" si="213"/>
        <v>0</v>
      </c>
      <c r="Q600" s="232">
        <f>VLOOKUP(L600,'MASTER DATA'!$A$1:$E$192,5,0)</f>
        <v>4</v>
      </c>
      <c r="R600" s="234">
        <f>SUMIF('picking of the day'!$H$4:$H$358,WMS!H600&amp;WMS!L600,'picking of the day'!$E$4:$E$358)</f>
        <v>0</v>
      </c>
      <c r="U600" s="114">
        <f>IF(ISNA(VLOOKUP(H600,'data putaway'!$A$1:$E$530,3,0)),0,VLOOKUP(H600,'data putaway'!$A$1:$E$530,3,0))</f>
        <v>0</v>
      </c>
      <c r="V600" s="354">
        <f t="shared" si="214"/>
        <v>0</v>
      </c>
      <c r="W600" s="114">
        <f>IF(ISNA(VLOOKUP(H600,'data putaway'!$A$1:$E$530,2,0)),0,VLOOKUP(H600,'data putaway'!$A$1:$E$530,2,0))</f>
        <v>0</v>
      </c>
      <c r="X600" s="354" t="b">
        <f t="shared" si="215"/>
        <v>0</v>
      </c>
      <c r="Y600" s="354">
        <f>IF(ISNA(VLOOKUP(H600,'data putaway'!$A$1:$E$530,4,0)),0,VLOOKUP(H600,'data putaway'!$A$1:$E$530,4,0))</f>
        <v>0</v>
      </c>
      <c r="Z600" s="113">
        <f>IF(ISNA(VLOOKUP(H600,'data putaway'!$A$1:$E$530,5,0)),0,VLOOKUP(H600,'data putaway'!$A$1:$E$530,5,0))</f>
        <v>0</v>
      </c>
      <c r="AA600" s="354" t="b">
        <f t="shared" si="216"/>
        <v>0</v>
      </c>
      <c r="AB600" s="354" t="b">
        <f t="shared" si="217"/>
        <v>0</v>
      </c>
      <c r="AC600" s="356" t="str">
        <f t="shared" ca="1" si="218"/>
        <v>2 Month,  20 Days</v>
      </c>
      <c r="AD600" s="114" t="str">
        <f t="shared" ca="1" si="204"/>
        <v>3 Year, 8 Month, 17 Days</v>
      </c>
      <c r="AE600" s="114">
        <f t="shared" si="219"/>
        <v>0</v>
      </c>
      <c r="AF600" s="114">
        <f t="shared" si="220"/>
        <v>0</v>
      </c>
      <c r="AG600" s="354" t="str">
        <f t="shared" si="221"/>
        <v>CC01</v>
      </c>
      <c r="AH600" s="114">
        <f>IF(ISNA(VLOOKUP(L600,'MASTER DATA'!$A$1:$F$192,6,0)),0,VLOOKUP(L600,'MASTER DATA'!$A$1:$F$192,6,0))*AE600</f>
        <v>0</v>
      </c>
      <c r="AI600" s="354" t="str">
        <f>VLOOKUP($D600,'warehouse mapping'!$AN$7:$AO$17,2,0)</f>
        <v>Aktif</v>
      </c>
      <c r="AJ600" s="114">
        <f t="shared" si="222"/>
        <v>1</v>
      </c>
      <c r="AK600" s="354" t="str">
        <f t="shared" si="223"/>
        <v>CC</v>
      </c>
      <c r="AL600" s="354" t="s">
        <v>3206</v>
      </c>
      <c r="AM600" s="354">
        <f t="shared" si="224"/>
        <v>1</v>
      </c>
      <c r="AN600" s="354" t="b">
        <f t="shared" si="225"/>
        <v>1</v>
      </c>
    </row>
    <row r="601" spans="1:40" s="354" customFormat="1">
      <c r="A601" s="354" t="str">
        <f t="shared" si="205"/>
        <v>CC01D01550048593</v>
      </c>
      <c r="B601" s="354">
        <f t="shared" si="206"/>
        <v>0</v>
      </c>
      <c r="C601" s="354">
        <f t="shared" si="207"/>
        <v>0</v>
      </c>
      <c r="D601" s="354" t="str">
        <f t="shared" si="208"/>
        <v>CC</v>
      </c>
      <c r="E601" s="354" t="str">
        <f t="shared" si="209"/>
        <v>01</v>
      </c>
      <c r="F601" s="354" t="str">
        <f t="shared" si="210"/>
        <v>D</v>
      </c>
      <c r="G601" s="355" t="str">
        <f t="shared" si="211"/>
        <v>01</v>
      </c>
      <c r="H601" s="232" t="s">
        <v>947</v>
      </c>
      <c r="I601" s="232" t="s">
        <v>3530</v>
      </c>
      <c r="J601" s="233">
        <v>46275</v>
      </c>
      <c r="K601" s="233">
        <v>47731</v>
      </c>
      <c r="L601" s="234">
        <v>550048593</v>
      </c>
      <c r="M601" s="232" t="str">
        <f>IF(ISNA(VLOOKUP(L601,'MASTER DATA'!$A$1:$B$192,2,0)),"",VLOOKUP(L601,'MASTER DATA'!$A$1:$B$192,2,0))</f>
        <v>Adv4TAX5Sc20W40MB_12*0.8L_A04W</v>
      </c>
      <c r="N601" s="232">
        <v>48</v>
      </c>
      <c r="O601" s="232">
        <f t="shared" si="212"/>
        <v>1</v>
      </c>
      <c r="P601" s="232">
        <f t="shared" si="213"/>
        <v>0</v>
      </c>
      <c r="Q601" s="232">
        <f>VLOOKUP(L601,'MASTER DATA'!$A$1:$E$192,5,0)</f>
        <v>48</v>
      </c>
      <c r="R601" s="234">
        <f>SUMIF('picking of the day'!$H$4:$H$358,WMS!H601&amp;WMS!L601,'picking of the day'!$E$4:$E$358)</f>
        <v>0</v>
      </c>
      <c r="U601" s="114">
        <f>IF(ISNA(VLOOKUP(H601,'data putaway'!$A$1:$E$530,3,0)),0,VLOOKUP(H601,'data putaway'!$A$1:$E$530,3,0))</f>
        <v>0</v>
      </c>
      <c r="V601" s="354">
        <f t="shared" si="214"/>
        <v>48</v>
      </c>
      <c r="W601" s="114">
        <f>IF(ISNA(VLOOKUP(H601,'data putaway'!$A$1:$E$530,2,0)),0,VLOOKUP(H601,'data putaway'!$A$1:$E$530,2,0))</f>
        <v>0</v>
      </c>
      <c r="X601" s="354" t="b">
        <f t="shared" si="215"/>
        <v>0</v>
      </c>
      <c r="Y601" s="354">
        <f>IF(ISNA(VLOOKUP(H601,'data putaway'!$A$1:$E$530,4,0)),0,VLOOKUP(H601,'data putaway'!$A$1:$E$530,4,0))</f>
        <v>0</v>
      </c>
      <c r="Z601" s="113">
        <f>IF(ISNA(VLOOKUP(H601,'data putaway'!$A$1:$E$530,5,0)),0,VLOOKUP(H601,'data putaway'!$A$1:$E$530,5,0))</f>
        <v>0</v>
      </c>
      <c r="AA601" s="354" t="b">
        <f t="shared" si="216"/>
        <v>0</v>
      </c>
      <c r="AB601" s="354" t="b">
        <f t="shared" si="217"/>
        <v>0</v>
      </c>
      <c r="AC601" s="356" t="str">
        <f t="shared" ca="1" si="218"/>
        <v>0 Month,  8 Days</v>
      </c>
      <c r="AD601" s="114" t="str">
        <f t="shared" ca="1" si="204"/>
        <v>3 Year, 11 Month, 18 Days</v>
      </c>
      <c r="AE601" s="114">
        <f t="shared" si="219"/>
        <v>48</v>
      </c>
      <c r="AF601" s="114">
        <f t="shared" si="220"/>
        <v>1</v>
      </c>
      <c r="AG601" s="354" t="str">
        <f t="shared" si="221"/>
        <v>CC01</v>
      </c>
      <c r="AH601" s="114">
        <f>IF(ISNA(VLOOKUP(L601,'MASTER DATA'!$A$1:$F$192,6,0)),0,VLOOKUP(L601,'MASTER DATA'!$A$1:$F$192,6,0))*AE601</f>
        <v>460.79999999999995</v>
      </c>
      <c r="AI601" s="354" t="str">
        <f>VLOOKUP($D601,'warehouse mapping'!$AN$7:$AO$17,2,0)</f>
        <v>Aktif</v>
      </c>
      <c r="AJ601" s="114">
        <f t="shared" si="222"/>
        <v>0</v>
      </c>
      <c r="AK601" s="354" t="str">
        <f t="shared" si="223"/>
        <v/>
      </c>
      <c r="AL601" s="354" t="s">
        <v>170</v>
      </c>
      <c r="AM601" s="354">
        <f t="shared" si="224"/>
        <v>1</v>
      </c>
      <c r="AN601" s="354" t="b">
        <f t="shared" si="225"/>
        <v>1</v>
      </c>
    </row>
    <row r="602" spans="1:40" s="354" customFormat="1">
      <c r="A602" s="354" t="str">
        <f t="shared" si="205"/>
        <v>CC01D02550048593</v>
      </c>
      <c r="B602" s="354">
        <f t="shared" si="206"/>
        <v>0</v>
      </c>
      <c r="C602" s="354">
        <f t="shared" si="207"/>
        <v>0</v>
      </c>
      <c r="D602" s="354" t="str">
        <f t="shared" si="208"/>
        <v>CC</v>
      </c>
      <c r="E602" s="354" t="str">
        <f t="shared" si="209"/>
        <v>01</v>
      </c>
      <c r="F602" s="354" t="str">
        <f t="shared" si="210"/>
        <v>D</v>
      </c>
      <c r="G602" s="355" t="str">
        <f t="shared" si="211"/>
        <v>02</v>
      </c>
      <c r="H602" s="232" t="s">
        <v>948</v>
      </c>
      <c r="I602" s="232" t="s">
        <v>3530</v>
      </c>
      <c r="J602" s="233">
        <v>46275</v>
      </c>
      <c r="K602" s="233">
        <v>47731</v>
      </c>
      <c r="L602" s="234">
        <v>550048593</v>
      </c>
      <c r="M602" s="232" t="str">
        <f>IF(ISNA(VLOOKUP(L602,'MASTER DATA'!$A$1:$B$192,2,0)),"",VLOOKUP(L602,'MASTER DATA'!$A$1:$B$192,2,0))</f>
        <v>Adv4TAX5Sc20W40MB_12*0.8L_A04W</v>
      </c>
      <c r="N602" s="232">
        <v>48</v>
      </c>
      <c r="O602" s="232">
        <f t="shared" si="212"/>
        <v>1</v>
      </c>
      <c r="P602" s="232">
        <f t="shared" si="213"/>
        <v>0</v>
      </c>
      <c r="Q602" s="232">
        <f>VLOOKUP(L602,'MASTER DATA'!$A$1:$E$192,5,0)</f>
        <v>48</v>
      </c>
      <c r="R602" s="234">
        <f>SUMIF('picking of the day'!$H$4:$H$358,WMS!H602&amp;WMS!L602,'picking of the day'!$E$4:$E$358)</f>
        <v>0</v>
      </c>
      <c r="U602" s="114">
        <f>IF(ISNA(VLOOKUP(H602,'data putaway'!$A$1:$E$530,3,0)),0,VLOOKUP(H602,'data putaway'!$A$1:$E$530,3,0))</f>
        <v>0</v>
      </c>
      <c r="V602" s="354">
        <f t="shared" si="214"/>
        <v>48</v>
      </c>
      <c r="W602" s="114">
        <f>IF(ISNA(VLOOKUP(H602,'data putaway'!$A$1:$E$530,2,0)),0,VLOOKUP(H602,'data putaway'!$A$1:$E$530,2,0))</f>
        <v>0</v>
      </c>
      <c r="X602" s="354" t="b">
        <f t="shared" si="215"/>
        <v>0</v>
      </c>
      <c r="Y602" s="354">
        <f>IF(ISNA(VLOOKUP(H602,'data putaway'!$A$1:$E$530,4,0)),0,VLOOKUP(H602,'data putaway'!$A$1:$E$530,4,0))</f>
        <v>0</v>
      </c>
      <c r="Z602" s="113">
        <f>IF(ISNA(VLOOKUP(H602,'data putaway'!$A$1:$E$530,5,0)),0,VLOOKUP(H602,'data putaway'!$A$1:$E$530,5,0))</f>
        <v>0</v>
      </c>
      <c r="AA602" s="354" t="b">
        <f t="shared" si="216"/>
        <v>0</v>
      </c>
      <c r="AB602" s="354" t="b">
        <f t="shared" si="217"/>
        <v>0</v>
      </c>
      <c r="AC602" s="356" t="str">
        <f t="shared" ca="1" si="218"/>
        <v>0 Month,  8 Days</v>
      </c>
      <c r="AD602" s="114" t="str">
        <f t="shared" ref="AD602:AD665" ca="1" si="226">IF(K602="","",DATEDIF(NOW(),K602,"y")&amp;" Year"&amp;", "&amp;DATEDIF(NOW(),K602,"ym")&amp;" Month"&amp;", "&amp;DATEDIF(NOW(),K602,"md")&amp;" Days")</f>
        <v>3 Year, 11 Month, 18 Days</v>
      </c>
      <c r="AE602" s="114">
        <f t="shared" si="219"/>
        <v>48</v>
      </c>
      <c r="AF602" s="114">
        <f t="shared" si="220"/>
        <v>1</v>
      </c>
      <c r="AG602" s="354" t="str">
        <f t="shared" si="221"/>
        <v>CC01</v>
      </c>
      <c r="AH602" s="114">
        <f>IF(ISNA(VLOOKUP(L602,'MASTER DATA'!$A$1:$F$192,6,0)),0,VLOOKUP(L602,'MASTER DATA'!$A$1:$F$192,6,0))*AE602</f>
        <v>460.79999999999995</v>
      </c>
      <c r="AI602" s="354" t="str">
        <f>VLOOKUP($D602,'warehouse mapping'!$AN$7:$AO$17,2,0)</f>
        <v>Aktif</v>
      </c>
      <c r="AJ602" s="114">
        <f t="shared" si="222"/>
        <v>0</v>
      </c>
      <c r="AK602" s="354" t="str">
        <f t="shared" si="223"/>
        <v/>
      </c>
      <c r="AL602" s="354" t="s">
        <v>170</v>
      </c>
      <c r="AM602" s="354">
        <f t="shared" si="224"/>
        <v>1</v>
      </c>
      <c r="AN602" s="354" t="b">
        <f t="shared" si="225"/>
        <v>1</v>
      </c>
    </row>
    <row r="603" spans="1:40" s="354" customFormat="1">
      <c r="A603" s="354" t="str">
        <f t="shared" si="205"/>
        <v>CC01E01550070614</v>
      </c>
      <c r="B603" s="354">
        <f t="shared" si="206"/>
        <v>0</v>
      </c>
      <c r="C603" s="354">
        <f t="shared" si="207"/>
        <v>0</v>
      </c>
      <c r="D603" s="354" t="str">
        <f t="shared" si="208"/>
        <v>CC</v>
      </c>
      <c r="E603" s="354" t="str">
        <f t="shared" si="209"/>
        <v>01</v>
      </c>
      <c r="F603" s="354" t="str">
        <f t="shared" si="210"/>
        <v>E</v>
      </c>
      <c r="G603" s="355" t="str">
        <f t="shared" si="211"/>
        <v>01</v>
      </c>
      <c r="H603" s="232" t="s">
        <v>949</v>
      </c>
      <c r="I603" s="232" t="s">
        <v>3584</v>
      </c>
      <c r="J603" s="233">
        <v>46281</v>
      </c>
      <c r="K603" s="233">
        <v>47736</v>
      </c>
      <c r="L603" s="234">
        <v>550070614</v>
      </c>
      <c r="M603" s="232" t="str">
        <f>IF(ISNA(VLOOKUP(L603,'MASTER DATA'!$A$1:$B$192,2,0)),"",VLOOKUP(L603,'MASTER DATA'!$A$1:$B$192,2,0))</f>
        <v>HlxHX610W40SP_4*4L_A04W</v>
      </c>
      <c r="N603" s="232">
        <v>36</v>
      </c>
      <c r="O603" s="232">
        <f t="shared" si="212"/>
        <v>1</v>
      </c>
      <c r="P603" s="232">
        <f t="shared" si="213"/>
        <v>0</v>
      </c>
      <c r="Q603" s="232">
        <f>VLOOKUP(L603,'MASTER DATA'!$A$1:$E$192,5,0)</f>
        <v>36</v>
      </c>
      <c r="R603" s="234">
        <f>SUMIF('picking of the day'!$H$4:$H$358,WMS!H603&amp;WMS!L603,'picking of the day'!$E$4:$E$358)</f>
        <v>0</v>
      </c>
      <c r="U603" s="114">
        <f>IF(ISNA(VLOOKUP(H603,'data putaway'!$A$1:$E$530,3,0)),0,VLOOKUP(H603,'data putaway'!$A$1:$E$530,3,0))</f>
        <v>0</v>
      </c>
      <c r="V603" s="354">
        <f t="shared" si="214"/>
        <v>36</v>
      </c>
      <c r="W603" s="114">
        <f>IF(ISNA(VLOOKUP(H603,'data putaway'!$A$1:$E$530,2,0)),0,VLOOKUP(H603,'data putaway'!$A$1:$E$530,2,0))</f>
        <v>0</v>
      </c>
      <c r="X603" s="354" t="b">
        <f t="shared" si="215"/>
        <v>0</v>
      </c>
      <c r="Y603" s="354">
        <f>IF(ISNA(VLOOKUP(H603,'data putaway'!$A$1:$E$530,4,0)),0,VLOOKUP(H603,'data putaway'!$A$1:$E$530,4,0))</f>
        <v>0</v>
      </c>
      <c r="Z603" s="113">
        <f>IF(ISNA(VLOOKUP(H603,'data putaway'!$A$1:$E$530,5,0)),0,VLOOKUP(H603,'data putaway'!$A$1:$E$530,5,0))</f>
        <v>0</v>
      </c>
      <c r="AA603" s="354" t="b">
        <f t="shared" si="216"/>
        <v>0</v>
      </c>
      <c r="AB603" s="354" t="b">
        <f t="shared" si="217"/>
        <v>0</v>
      </c>
      <c r="AC603" s="356" t="str">
        <f t="shared" ca="1" si="218"/>
        <v>0 Month,  2 Days</v>
      </c>
      <c r="AD603" s="114" t="str">
        <f t="shared" ca="1" si="226"/>
        <v>3 Year, 11 Month, 23 Days</v>
      </c>
      <c r="AE603" s="114">
        <f t="shared" si="219"/>
        <v>36</v>
      </c>
      <c r="AF603" s="114">
        <f t="shared" si="220"/>
        <v>1</v>
      </c>
      <c r="AG603" s="354" t="str">
        <f t="shared" si="221"/>
        <v>CC01</v>
      </c>
      <c r="AH603" s="114">
        <f>IF(ISNA(VLOOKUP(L603,'MASTER DATA'!$A$1:$F$192,6,0)),0,VLOOKUP(L603,'MASTER DATA'!$A$1:$F$192,6,0))*AE603</f>
        <v>576</v>
      </c>
      <c r="AI603" s="354" t="str">
        <f>VLOOKUP($D603,'warehouse mapping'!$AN$7:$AO$17,2,0)</f>
        <v>Aktif</v>
      </c>
      <c r="AJ603" s="114">
        <f t="shared" si="222"/>
        <v>0</v>
      </c>
      <c r="AK603" s="354" t="str">
        <f t="shared" si="223"/>
        <v/>
      </c>
      <c r="AL603" s="354" t="s">
        <v>170</v>
      </c>
      <c r="AM603" s="354">
        <f t="shared" si="224"/>
        <v>1</v>
      </c>
      <c r="AN603" s="354" t="b">
        <f t="shared" si="225"/>
        <v>1</v>
      </c>
    </row>
    <row r="604" spans="1:40" s="354" customFormat="1">
      <c r="A604" s="354" t="str">
        <f t="shared" si="205"/>
        <v>CC01E02550070614</v>
      </c>
      <c r="B604" s="354">
        <f t="shared" si="206"/>
        <v>0</v>
      </c>
      <c r="C604" s="354">
        <f t="shared" si="207"/>
        <v>0</v>
      </c>
      <c r="D604" s="354" t="str">
        <f t="shared" si="208"/>
        <v>CC</v>
      </c>
      <c r="E604" s="354" t="str">
        <f t="shared" si="209"/>
        <v>01</v>
      </c>
      <c r="F604" s="354" t="str">
        <f t="shared" si="210"/>
        <v>E</v>
      </c>
      <c r="G604" s="355" t="str">
        <f t="shared" si="211"/>
        <v>02</v>
      </c>
      <c r="H604" s="232" t="s">
        <v>950</v>
      </c>
      <c r="I604" s="232" t="s">
        <v>3584</v>
      </c>
      <c r="J604" s="233">
        <v>46281</v>
      </c>
      <c r="K604" s="233">
        <v>47736</v>
      </c>
      <c r="L604" s="234">
        <v>550070614</v>
      </c>
      <c r="M604" s="232" t="str">
        <f>IF(ISNA(VLOOKUP(L604,'MASTER DATA'!$A$1:$B$192,2,0)),"",VLOOKUP(L604,'MASTER DATA'!$A$1:$B$192,2,0))</f>
        <v>HlxHX610W40SP_4*4L_A04W</v>
      </c>
      <c r="N604" s="232">
        <v>36</v>
      </c>
      <c r="O604" s="232">
        <f t="shared" si="212"/>
        <v>1</v>
      </c>
      <c r="P604" s="232">
        <f t="shared" si="213"/>
        <v>0</v>
      </c>
      <c r="Q604" s="232">
        <f>VLOOKUP(L604,'MASTER DATA'!$A$1:$E$192,5,0)</f>
        <v>36</v>
      </c>
      <c r="R604" s="234">
        <f>SUMIF('picking of the day'!$H$4:$H$358,WMS!H604&amp;WMS!L604,'picking of the day'!$E$4:$E$358)</f>
        <v>0</v>
      </c>
      <c r="U604" s="114">
        <f>IF(ISNA(VLOOKUP(H604,'data putaway'!$A$1:$E$530,3,0)),0,VLOOKUP(H604,'data putaway'!$A$1:$E$530,3,0))</f>
        <v>0</v>
      </c>
      <c r="V604" s="354">
        <f t="shared" si="214"/>
        <v>36</v>
      </c>
      <c r="W604" s="114">
        <f>IF(ISNA(VLOOKUP(H604,'data putaway'!$A$1:$E$530,2,0)),0,VLOOKUP(H604,'data putaway'!$A$1:$E$530,2,0))</f>
        <v>0</v>
      </c>
      <c r="X604" s="354" t="b">
        <f t="shared" si="215"/>
        <v>0</v>
      </c>
      <c r="Y604" s="354">
        <f>IF(ISNA(VLOOKUP(H604,'data putaway'!$A$1:$E$530,4,0)),0,VLOOKUP(H604,'data putaway'!$A$1:$E$530,4,0))</f>
        <v>0</v>
      </c>
      <c r="Z604" s="113">
        <f>IF(ISNA(VLOOKUP(H604,'data putaway'!$A$1:$E$530,5,0)),0,VLOOKUP(H604,'data putaway'!$A$1:$E$530,5,0))</f>
        <v>0</v>
      </c>
      <c r="AA604" s="354" t="b">
        <f t="shared" si="216"/>
        <v>0</v>
      </c>
      <c r="AB604" s="354" t="b">
        <f t="shared" si="217"/>
        <v>0</v>
      </c>
      <c r="AC604" s="356" t="str">
        <f t="shared" ca="1" si="218"/>
        <v>0 Month,  2 Days</v>
      </c>
      <c r="AD604" s="114" t="str">
        <f t="shared" ca="1" si="226"/>
        <v>3 Year, 11 Month, 23 Days</v>
      </c>
      <c r="AE604" s="114">
        <f t="shared" si="219"/>
        <v>36</v>
      </c>
      <c r="AF604" s="114">
        <f t="shared" si="220"/>
        <v>1</v>
      </c>
      <c r="AG604" s="354" t="str">
        <f t="shared" si="221"/>
        <v>CC01</v>
      </c>
      <c r="AH604" s="114">
        <f>IF(ISNA(VLOOKUP(L604,'MASTER DATA'!$A$1:$F$192,6,0)),0,VLOOKUP(L604,'MASTER DATA'!$A$1:$F$192,6,0))*AE604</f>
        <v>576</v>
      </c>
      <c r="AI604" s="354" t="str">
        <f>VLOOKUP($D604,'warehouse mapping'!$AN$7:$AO$17,2,0)</f>
        <v>Aktif</v>
      </c>
      <c r="AJ604" s="114">
        <f t="shared" si="222"/>
        <v>0</v>
      </c>
      <c r="AK604" s="354" t="str">
        <f t="shared" si="223"/>
        <v/>
      </c>
      <c r="AL604" s="354" t="s">
        <v>170</v>
      </c>
      <c r="AM604" s="354">
        <f t="shared" si="224"/>
        <v>1</v>
      </c>
      <c r="AN604" s="354" t="b">
        <f t="shared" si="225"/>
        <v>1</v>
      </c>
    </row>
    <row r="605" spans="1:40" s="354" customFormat="1">
      <c r="A605" s="354" t="str">
        <f t="shared" si="205"/>
        <v>CC02A01550077627</v>
      </c>
      <c r="B605" s="354">
        <f t="shared" si="206"/>
        <v>0</v>
      </c>
      <c r="C605" s="354">
        <f t="shared" si="207"/>
        <v>34</v>
      </c>
      <c r="D605" s="354" t="str">
        <f t="shared" si="208"/>
        <v>CC</v>
      </c>
      <c r="E605" s="354" t="str">
        <f t="shared" si="209"/>
        <v>02</v>
      </c>
      <c r="F605" s="354" t="str">
        <f t="shared" si="210"/>
        <v>A</v>
      </c>
      <c r="G605" s="355" t="str">
        <f t="shared" si="211"/>
        <v>01</v>
      </c>
      <c r="H605" s="232" t="s">
        <v>951</v>
      </c>
      <c r="I605" s="232" t="s">
        <v>3076</v>
      </c>
      <c r="J605" s="233">
        <v>46282</v>
      </c>
      <c r="K605" s="233">
        <v>47583</v>
      </c>
      <c r="L605" s="234">
        <v>550077627</v>
      </c>
      <c r="M605" s="232" t="str">
        <f>IF(ISNA(VLOOKUP(L605,'MASTER DATA'!$A$1:$B$192,2,0)),"",VLOOKUP(L605,'MASTER DATA'!$A$1:$B$192,2,0))</f>
        <v>HelixUltraECT5W30_12*1L_A04W</v>
      </c>
      <c r="N605" s="232">
        <v>0</v>
      </c>
      <c r="O605" s="232">
        <f t="shared" si="212"/>
        <v>0</v>
      </c>
      <c r="P605" s="232">
        <f t="shared" si="213"/>
        <v>34</v>
      </c>
      <c r="Q605" s="232">
        <f>VLOOKUP(L605,'MASTER DATA'!$A$1:$E$192,5,0)</f>
        <v>44</v>
      </c>
      <c r="R605" s="234">
        <f>SUMIF('picking of the day'!$H$4:$H$358,WMS!H605&amp;WMS!L605,'picking of the day'!$E$4:$E$358)</f>
        <v>0</v>
      </c>
      <c r="U605" s="114">
        <f>IF(ISNA(VLOOKUP(H605,'data putaway'!$A$1:$E$530,3,0)),0,VLOOKUP(H605,'data putaway'!$A$1:$E$530,3,0))</f>
        <v>34</v>
      </c>
      <c r="V605" s="354">
        <f t="shared" si="214"/>
        <v>34</v>
      </c>
      <c r="W605" s="114">
        <f>IF(ISNA(VLOOKUP(H605,'data putaway'!$A$1:$E$530,2,0)),0,VLOOKUP(H605,'data putaway'!$A$1:$E$530,2,0))</f>
        <v>550077627</v>
      </c>
      <c r="X605" s="354" t="b">
        <f t="shared" si="215"/>
        <v>1</v>
      </c>
      <c r="Y605" s="354" t="str">
        <f>IF(ISNA(VLOOKUP(H605,'data putaway'!$A$1:$E$530,4,0)),0,VLOOKUP(H605,'data putaway'!$A$1:$E$530,4,0))</f>
        <v>10D26JJ</v>
      </c>
      <c r="Z605" s="113">
        <f>IF(ISNA(VLOOKUP(H605,'data putaway'!$A$1:$E$530,5,0)),0,VLOOKUP(H605,'data putaway'!$A$1:$E$530,5,0))</f>
        <v>47583</v>
      </c>
      <c r="AA605" s="354" t="b">
        <f t="shared" si="216"/>
        <v>1</v>
      </c>
      <c r="AB605" s="354" t="b">
        <f t="shared" si="217"/>
        <v>1</v>
      </c>
      <c r="AC605" s="356" t="str">
        <f t="shared" ca="1" si="218"/>
        <v>0 Month,  1 Days</v>
      </c>
      <c r="AD605" s="114" t="str">
        <f t="shared" ca="1" si="226"/>
        <v>3 Year, 6 Month, 23 Days</v>
      </c>
      <c r="AE605" s="114">
        <f t="shared" si="219"/>
        <v>34</v>
      </c>
      <c r="AF605" s="114">
        <f t="shared" si="220"/>
        <v>1</v>
      </c>
      <c r="AG605" s="354" t="str">
        <f t="shared" si="221"/>
        <v>CC02</v>
      </c>
      <c r="AH605" s="114">
        <f>IF(ISNA(VLOOKUP(L605,'MASTER DATA'!$A$1:$F$192,6,0)),0,VLOOKUP(L605,'MASTER DATA'!$A$1:$F$192,6,0))*AE605</f>
        <v>408</v>
      </c>
      <c r="AI605" s="354" t="str">
        <f>VLOOKUP($D605,'warehouse mapping'!$AN$7:$AO$17,2,0)</f>
        <v>Aktif</v>
      </c>
      <c r="AJ605" s="114">
        <f t="shared" si="222"/>
        <v>0</v>
      </c>
      <c r="AK605" s="354" t="str">
        <f t="shared" si="223"/>
        <v/>
      </c>
      <c r="AL605" s="354" t="s">
        <v>170</v>
      </c>
      <c r="AM605" s="354">
        <f t="shared" si="224"/>
        <v>1</v>
      </c>
      <c r="AN605" s="354" t="b">
        <f t="shared" si="225"/>
        <v>1</v>
      </c>
    </row>
    <row r="606" spans="1:40" s="354" customFormat="1">
      <c r="A606" s="354" t="str">
        <f t="shared" si="205"/>
        <v>CC02A02550053104</v>
      </c>
      <c r="B606" s="354">
        <f t="shared" si="206"/>
        <v>0</v>
      </c>
      <c r="C606" s="354">
        <f t="shared" si="207"/>
        <v>25</v>
      </c>
      <c r="D606" s="354" t="str">
        <f t="shared" si="208"/>
        <v>CC</v>
      </c>
      <c r="E606" s="354" t="str">
        <f t="shared" si="209"/>
        <v>02</v>
      </c>
      <c r="F606" s="354" t="str">
        <f t="shared" si="210"/>
        <v>A</v>
      </c>
      <c r="G606" s="355" t="str">
        <f t="shared" si="211"/>
        <v>02</v>
      </c>
      <c r="H606" s="232" t="s">
        <v>952</v>
      </c>
      <c r="I606" s="232" t="s">
        <v>3496</v>
      </c>
      <c r="J606" s="233">
        <v>46282</v>
      </c>
      <c r="K606" s="233">
        <v>47718</v>
      </c>
      <c r="L606" s="234">
        <v>550053104</v>
      </c>
      <c r="M606" s="232" t="str">
        <f>IF(ISNA(VLOOKUP(L606,'MASTER DATA'!$A$1:$B$192,2,0)),"",VLOOKUP(L606,'MASTER DATA'!$A$1:$B$192,2,0))</f>
        <v>HelixAst5W30_SP_12*1L_A04W</v>
      </c>
      <c r="N606" s="234">
        <v>0</v>
      </c>
      <c r="O606" s="232">
        <f t="shared" si="212"/>
        <v>0</v>
      </c>
      <c r="P606" s="232">
        <f t="shared" si="213"/>
        <v>25</v>
      </c>
      <c r="Q606" s="232">
        <f>VLOOKUP(L606,'MASTER DATA'!$A$1:$E$192,5,0)</f>
        <v>44</v>
      </c>
      <c r="R606" s="234">
        <f>SUMIF('picking of the day'!$H$4:$H$358,WMS!H606&amp;WMS!L606,'picking of the day'!$E$4:$E$358)</f>
        <v>0</v>
      </c>
      <c r="U606" s="114">
        <f>IF(ISNA(VLOOKUP(H606,'data putaway'!$A$1:$E$530,3,0)),0,VLOOKUP(H606,'data putaway'!$A$1:$E$530,3,0))</f>
        <v>25</v>
      </c>
      <c r="V606" s="354">
        <f t="shared" si="214"/>
        <v>25</v>
      </c>
      <c r="W606" s="114">
        <f>IF(ISNA(VLOOKUP(H606,'data putaway'!$A$1:$E$530,2,0)),0,VLOOKUP(H606,'data putaway'!$A$1:$E$530,2,0))</f>
        <v>550053104</v>
      </c>
      <c r="X606" s="354" t="b">
        <f t="shared" si="215"/>
        <v>1</v>
      </c>
      <c r="Y606" s="354" t="str">
        <f>IF(ISNA(VLOOKUP(H606,'data putaway'!$A$1:$E$530,4,0)),0,VLOOKUP(H606,'data putaway'!$A$1:$E$530,4,0))</f>
        <v>23H26JJ</v>
      </c>
      <c r="Z606" s="113">
        <f>IF(ISNA(VLOOKUP(H606,'data putaway'!$A$1:$E$530,5,0)),0,VLOOKUP(H606,'data putaway'!$A$1:$E$530,5,0))</f>
        <v>47718</v>
      </c>
      <c r="AA606" s="354" t="b">
        <f t="shared" si="216"/>
        <v>1</v>
      </c>
      <c r="AB606" s="354" t="b">
        <f t="shared" si="217"/>
        <v>1</v>
      </c>
      <c r="AC606" s="356" t="str">
        <f t="shared" ca="1" si="218"/>
        <v>0 Month,  1 Days</v>
      </c>
      <c r="AD606" s="114" t="str">
        <f t="shared" ca="1" si="226"/>
        <v>3 Year, 11 Month, 5 Days</v>
      </c>
      <c r="AE606" s="114">
        <f t="shared" si="219"/>
        <v>25</v>
      </c>
      <c r="AF606" s="114">
        <f t="shared" si="220"/>
        <v>1</v>
      </c>
      <c r="AG606" s="354" t="str">
        <f t="shared" si="221"/>
        <v>CC02</v>
      </c>
      <c r="AH606" s="114">
        <f>IF(ISNA(VLOOKUP(L606,'MASTER DATA'!$A$1:$F$192,6,0)),0,VLOOKUP(L606,'MASTER DATA'!$A$1:$F$192,6,0))*AE606</f>
        <v>300</v>
      </c>
      <c r="AI606" s="354" t="str">
        <f>VLOOKUP($D606,'warehouse mapping'!$AN$7:$AO$17,2,0)</f>
        <v>Aktif</v>
      </c>
      <c r="AJ606" s="114">
        <f t="shared" si="222"/>
        <v>0</v>
      </c>
      <c r="AK606" s="354" t="str">
        <f t="shared" si="223"/>
        <v/>
      </c>
      <c r="AL606" s="354" t="s">
        <v>3025</v>
      </c>
      <c r="AM606" s="354">
        <f t="shared" si="224"/>
        <v>1</v>
      </c>
      <c r="AN606" s="354" t="b">
        <f t="shared" si="225"/>
        <v>1</v>
      </c>
    </row>
    <row r="607" spans="1:40" s="354" customFormat="1">
      <c r="A607" s="354" t="str">
        <f t="shared" si="205"/>
        <v>CC02B01550024953</v>
      </c>
      <c r="B607" s="354">
        <f t="shared" si="206"/>
        <v>0</v>
      </c>
      <c r="C607" s="354">
        <f t="shared" si="207"/>
        <v>0</v>
      </c>
      <c r="D607" s="354" t="str">
        <f t="shared" si="208"/>
        <v>CC</v>
      </c>
      <c r="E607" s="354" t="str">
        <f t="shared" si="209"/>
        <v>02</v>
      </c>
      <c r="F607" s="354" t="str">
        <f t="shared" si="210"/>
        <v>B</v>
      </c>
      <c r="G607" s="355" t="str">
        <f t="shared" si="211"/>
        <v>01</v>
      </c>
      <c r="H607" s="232" t="s">
        <v>953</v>
      </c>
      <c r="I607" s="232" t="s">
        <v>3066</v>
      </c>
      <c r="J607" s="233">
        <v>46162</v>
      </c>
      <c r="K607" s="233">
        <v>47560</v>
      </c>
      <c r="L607" s="234">
        <v>550024953</v>
      </c>
      <c r="M607" s="232" t="str">
        <f>IF(ISNA(VLOOKUP(L607,'MASTER DATA'!$A$1:$B$192,2,0)),"",VLOOKUP(L607,'MASTER DATA'!$A$1:$B$192,2,0))</f>
        <v>Corena S4 R 68_1*209L_A227</v>
      </c>
      <c r="N607" s="232">
        <v>4</v>
      </c>
      <c r="O607" s="232">
        <f t="shared" si="212"/>
        <v>1</v>
      </c>
      <c r="P607" s="232">
        <f t="shared" si="213"/>
        <v>0</v>
      </c>
      <c r="Q607" s="232">
        <f>VLOOKUP(L607,'MASTER DATA'!$A$1:$E$192,5,0)</f>
        <v>4</v>
      </c>
      <c r="R607" s="234">
        <f>SUMIF('picking of the day'!$H$4:$H$358,WMS!H607&amp;WMS!L607,'picking of the day'!$E$4:$E$358)</f>
        <v>0</v>
      </c>
      <c r="U607" s="114">
        <f>IF(ISNA(VLOOKUP(H607,'data putaway'!$A$1:$E$530,3,0)),0,VLOOKUP(H607,'data putaway'!$A$1:$E$530,3,0))</f>
        <v>0</v>
      </c>
      <c r="V607" s="354">
        <f t="shared" si="214"/>
        <v>4</v>
      </c>
      <c r="W607" s="114">
        <f>IF(ISNA(VLOOKUP(H607,'data putaway'!$A$1:$E$530,2,0)),0,VLOOKUP(H607,'data putaway'!$A$1:$E$530,2,0))</f>
        <v>0</v>
      </c>
      <c r="X607" s="354" t="b">
        <f t="shared" si="215"/>
        <v>0</v>
      </c>
      <c r="Y607" s="354">
        <f>IF(ISNA(VLOOKUP(H607,'data putaway'!$A$1:$E$530,4,0)),0,VLOOKUP(H607,'data putaway'!$A$1:$E$530,4,0))</f>
        <v>0</v>
      </c>
      <c r="Z607" s="113">
        <f>IF(ISNA(VLOOKUP(H607,'data putaway'!$A$1:$E$530,5,0)),0,VLOOKUP(H607,'data putaway'!$A$1:$E$530,5,0))</f>
        <v>0</v>
      </c>
      <c r="AA607" s="354" t="b">
        <f t="shared" si="216"/>
        <v>0</v>
      </c>
      <c r="AB607" s="354" t="b">
        <f t="shared" si="217"/>
        <v>0</v>
      </c>
      <c r="AC607" s="356" t="str">
        <f t="shared" ca="1" si="218"/>
        <v>3 Month,  29 Days</v>
      </c>
      <c r="AD607" s="114" t="str">
        <f t="shared" ca="1" si="226"/>
        <v>3 Year, 6 Month, 0 Days</v>
      </c>
      <c r="AE607" s="114">
        <f t="shared" si="219"/>
        <v>4</v>
      </c>
      <c r="AF607" s="114">
        <f t="shared" si="220"/>
        <v>1</v>
      </c>
      <c r="AG607" s="354" t="str">
        <f t="shared" si="221"/>
        <v>CC02</v>
      </c>
      <c r="AH607" s="114">
        <f>IF(ISNA(VLOOKUP(L607,'MASTER DATA'!$A$1:$F$192,6,0)),0,VLOOKUP(L607,'MASTER DATA'!$A$1:$F$192,6,0))*AE607</f>
        <v>836</v>
      </c>
      <c r="AI607" s="354" t="str">
        <f>VLOOKUP($D607,'warehouse mapping'!$AN$7:$AO$17,2,0)</f>
        <v>Aktif</v>
      </c>
      <c r="AJ607" s="114">
        <f t="shared" si="222"/>
        <v>0</v>
      </c>
      <c r="AK607" s="354" t="str">
        <f t="shared" si="223"/>
        <v/>
      </c>
      <c r="AL607" s="354" t="s">
        <v>3206</v>
      </c>
      <c r="AM607" s="354">
        <f t="shared" si="224"/>
        <v>1</v>
      </c>
      <c r="AN607" s="354" t="b">
        <f t="shared" si="225"/>
        <v>1</v>
      </c>
    </row>
    <row r="608" spans="1:40" s="354" customFormat="1">
      <c r="A608" s="354" t="str">
        <f t="shared" si="205"/>
        <v>CC02B02550045080</v>
      </c>
      <c r="B608" s="354">
        <f t="shared" si="206"/>
        <v>0</v>
      </c>
      <c r="C608" s="354">
        <f t="shared" si="207"/>
        <v>0</v>
      </c>
      <c r="D608" s="354" t="str">
        <f t="shared" si="208"/>
        <v>CC</v>
      </c>
      <c r="E608" s="354" t="str">
        <f t="shared" si="209"/>
        <v>02</v>
      </c>
      <c r="F608" s="354" t="str">
        <f t="shared" si="210"/>
        <v>B</v>
      </c>
      <c r="G608" s="355" t="str">
        <f t="shared" si="211"/>
        <v>02</v>
      </c>
      <c r="H608" s="232" t="s">
        <v>954</v>
      </c>
      <c r="I608" s="232">
        <v>12676457</v>
      </c>
      <c r="J608" s="233">
        <v>46219</v>
      </c>
      <c r="K608" s="233">
        <v>47677</v>
      </c>
      <c r="L608" s="234">
        <v>550045080</v>
      </c>
      <c r="M608" s="232" t="str">
        <f>IF(ISNA(VLOOKUP(L608,'MASTER DATA'!$A$1:$B$192,2,0)),"",VLOOKUP(L608,'MASTER DATA'!$A$1:$B$192,2,0))</f>
        <v>Tellus S2 MX 68_1*209L_A227</v>
      </c>
      <c r="N608" s="232">
        <v>4</v>
      </c>
      <c r="O608" s="232">
        <f t="shared" si="212"/>
        <v>1</v>
      </c>
      <c r="P608" s="232">
        <f t="shared" si="213"/>
        <v>0</v>
      </c>
      <c r="Q608" s="232">
        <f>VLOOKUP(L608,'MASTER DATA'!$A$1:$E$192,5,0)</f>
        <v>4</v>
      </c>
      <c r="R608" s="234">
        <f>SUMIF('picking of the day'!$H$4:$H$358,WMS!H608&amp;WMS!L608,'picking of the day'!$E$4:$E$358)</f>
        <v>0</v>
      </c>
      <c r="U608" s="114">
        <f>IF(ISNA(VLOOKUP(H608,'data putaway'!$A$1:$E$530,3,0)),0,VLOOKUP(H608,'data putaway'!$A$1:$E$530,3,0))</f>
        <v>0</v>
      </c>
      <c r="V608" s="354">
        <f t="shared" si="214"/>
        <v>4</v>
      </c>
      <c r="W608" s="114">
        <f>IF(ISNA(VLOOKUP(H608,'data putaway'!$A$1:$E$530,2,0)),0,VLOOKUP(H608,'data putaway'!$A$1:$E$530,2,0))</f>
        <v>0</v>
      </c>
      <c r="X608" s="354" t="b">
        <f t="shared" si="215"/>
        <v>0</v>
      </c>
      <c r="Y608" s="354">
        <f>IF(ISNA(VLOOKUP(H608,'data putaway'!$A$1:$E$530,4,0)),0,VLOOKUP(H608,'data putaway'!$A$1:$E$530,4,0))</f>
        <v>0</v>
      </c>
      <c r="Z608" s="113">
        <f>IF(ISNA(VLOOKUP(H608,'data putaway'!$A$1:$E$530,5,0)),0,VLOOKUP(H608,'data putaway'!$A$1:$E$530,5,0))</f>
        <v>0</v>
      </c>
      <c r="AA608" s="354" t="b">
        <f t="shared" si="216"/>
        <v>0</v>
      </c>
      <c r="AB608" s="354" t="b">
        <f t="shared" si="217"/>
        <v>0</v>
      </c>
      <c r="AC608" s="356" t="str">
        <f t="shared" ca="1" si="218"/>
        <v>2 Month,  2 Days</v>
      </c>
      <c r="AD608" s="114" t="str">
        <f t="shared" ca="1" si="226"/>
        <v>3 Year, 9 Month, 25 Days</v>
      </c>
      <c r="AE608" s="114">
        <f t="shared" si="219"/>
        <v>4</v>
      </c>
      <c r="AF608" s="114">
        <f t="shared" si="220"/>
        <v>1</v>
      </c>
      <c r="AG608" s="354" t="str">
        <f t="shared" si="221"/>
        <v>CC02</v>
      </c>
      <c r="AH608" s="114">
        <f>IF(ISNA(VLOOKUP(L608,'MASTER DATA'!$A$1:$F$192,6,0)),0,VLOOKUP(L608,'MASTER DATA'!$A$1:$F$192,6,0))*AE608</f>
        <v>836</v>
      </c>
      <c r="AI608" s="354" t="str">
        <f>VLOOKUP($D608,'warehouse mapping'!$AN$7:$AO$17,2,0)</f>
        <v>Aktif</v>
      </c>
      <c r="AJ608" s="114">
        <f t="shared" si="222"/>
        <v>0</v>
      </c>
      <c r="AK608" s="354" t="str">
        <f t="shared" si="223"/>
        <v/>
      </c>
      <c r="AL608" s="354" t="s">
        <v>3206</v>
      </c>
      <c r="AM608" s="354">
        <f t="shared" si="224"/>
        <v>1</v>
      </c>
      <c r="AN608" s="354" t="b">
        <f t="shared" si="225"/>
        <v>1</v>
      </c>
    </row>
    <row r="609" spans="1:40" s="354" customFormat="1">
      <c r="A609" s="354" t="str">
        <f t="shared" si="205"/>
        <v>CC02C01550070614</v>
      </c>
      <c r="B609" s="354">
        <f t="shared" si="206"/>
        <v>0</v>
      </c>
      <c r="C609" s="354">
        <f t="shared" si="207"/>
        <v>0</v>
      </c>
      <c r="D609" s="354" t="str">
        <f t="shared" si="208"/>
        <v>CC</v>
      </c>
      <c r="E609" s="354" t="str">
        <f t="shared" si="209"/>
        <v>02</v>
      </c>
      <c r="F609" s="354" t="str">
        <f t="shared" si="210"/>
        <v>C</v>
      </c>
      <c r="G609" s="355" t="str">
        <f t="shared" si="211"/>
        <v>01</v>
      </c>
      <c r="H609" s="232" t="s">
        <v>955</v>
      </c>
      <c r="I609" s="232" t="s">
        <v>3316</v>
      </c>
      <c r="J609" s="233">
        <v>46255</v>
      </c>
      <c r="K609" s="233">
        <v>47714</v>
      </c>
      <c r="L609" s="234">
        <v>550070614</v>
      </c>
      <c r="M609" s="232" t="str">
        <f>IF(ISNA(VLOOKUP(L609,'MASTER DATA'!$A$1:$B$192,2,0)),"",VLOOKUP(L609,'MASTER DATA'!$A$1:$B$192,2,0))</f>
        <v>HlxHX610W40SP_4*4L_A04W</v>
      </c>
      <c r="N609" s="234">
        <v>36</v>
      </c>
      <c r="O609" s="232">
        <f t="shared" si="212"/>
        <v>1</v>
      </c>
      <c r="P609" s="232">
        <f t="shared" si="213"/>
        <v>0</v>
      </c>
      <c r="Q609" s="232">
        <f>VLOOKUP(L609,'MASTER DATA'!$A$1:$E$192,5,0)</f>
        <v>36</v>
      </c>
      <c r="R609" s="234">
        <f>SUMIF('picking of the day'!$H$4:$H$358,WMS!H609&amp;WMS!L609,'picking of the day'!$E$4:$E$358)</f>
        <v>0</v>
      </c>
      <c r="U609" s="114">
        <f>IF(ISNA(VLOOKUP(H609,'data putaway'!$A$1:$E$530,3,0)),0,VLOOKUP(H609,'data putaway'!$A$1:$E$530,3,0))</f>
        <v>0</v>
      </c>
      <c r="V609" s="354">
        <f t="shared" si="214"/>
        <v>36</v>
      </c>
      <c r="W609" s="114">
        <f>IF(ISNA(VLOOKUP(H609,'data putaway'!$A$1:$E$530,2,0)),0,VLOOKUP(H609,'data putaway'!$A$1:$E$530,2,0))</f>
        <v>0</v>
      </c>
      <c r="X609" s="354" t="b">
        <f t="shared" si="215"/>
        <v>0</v>
      </c>
      <c r="Y609" s="354">
        <f>IF(ISNA(VLOOKUP(H609,'data putaway'!$A$1:$E$530,4,0)),0,VLOOKUP(H609,'data putaway'!$A$1:$E$530,4,0))</f>
        <v>0</v>
      </c>
      <c r="Z609" s="113">
        <f>IF(ISNA(VLOOKUP(H609,'data putaway'!$A$1:$E$530,5,0)),0,VLOOKUP(H609,'data putaway'!$A$1:$E$530,5,0))</f>
        <v>0</v>
      </c>
      <c r="AA609" s="354" t="b">
        <f t="shared" si="216"/>
        <v>0</v>
      </c>
      <c r="AB609" s="354" t="b">
        <f t="shared" si="217"/>
        <v>0</v>
      </c>
      <c r="AC609" s="356" t="str">
        <f t="shared" ca="1" si="218"/>
        <v>0 Month,  28 Days</v>
      </c>
      <c r="AD609" s="114" t="str">
        <f t="shared" ca="1" si="226"/>
        <v>3 Year, 11 Month, 1 Days</v>
      </c>
      <c r="AE609" s="114">
        <f t="shared" si="219"/>
        <v>36</v>
      </c>
      <c r="AF609" s="114">
        <f t="shared" si="220"/>
        <v>1</v>
      </c>
      <c r="AG609" s="354" t="str">
        <f t="shared" si="221"/>
        <v>CC02</v>
      </c>
      <c r="AH609" s="114">
        <f>IF(ISNA(VLOOKUP(L609,'MASTER DATA'!$A$1:$F$192,6,0)),0,VLOOKUP(L609,'MASTER DATA'!$A$1:$F$192,6,0))*AE609</f>
        <v>576</v>
      </c>
      <c r="AI609" s="354" t="str">
        <f>VLOOKUP($D609,'warehouse mapping'!$AN$7:$AO$17,2,0)</f>
        <v>Aktif</v>
      </c>
      <c r="AJ609" s="114">
        <f t="shared" si="222"/>
        <v>0</v>
      </c>
      <c r="AK609" s="354" t="str">
        <f t="shared" si="223"/>
        <v/>
      </c>
      <c r="AL609" s="354" t="s">
        <v>170</v>
      </c>
      <c r="AM609" s="354">
        <f t="shared" si="224"/>
        <v>1</v>
      </c>
      <c r="AN609" s="354" t="b">
        <f t="shared" si="225"/>
        <v>1</v>
      </c>
    </row>
    <row r="610" spans="1:40" s="354" customFormat="1">
      <c r="A610" s="354" t="str">
        <f t="shared" si="205"/>
        <v>CC02C02550070614</v>
      </c>
      <c r="B610" s="354">
        <f t="shared" si="206"/>
        <v>0</v>
      </c>
      <c r="C610" s="354">
        <f t="shared" si="207"/>
        <v>0</v>
      </c>
      <c r="D610" s="354" t="str">
        <f t="shared" si="208"/>
        <v>CC</v>
      </c>
      <c r="E610" s="354" t="str">
        <f t="shared" si="209"/>
        <v>02</v>
      </c>
      <c r="F610" s="354" t="str">
        <f t="shared" si="210"/>
        <v>C</v>
      </c>
      <c r="G610" s="355" t="str">
        <f t="shared" si="211"/>
        <v>02</v>
      </c>
      <c r="H610" s="232" t="s">
        <v>956</v>
      </c>
      <c r="I610" s="232" t="s">
        <v>3316</v>
      </c>
      <c r="J610" s="233">
        <v>46255</v>
      </c>
      <c r="K610" s="233">
        <v>47714</v>
      </c>
      <c r="L610" s="234">
        <v>550070614</v>
      </c>
      <c r="M610" s="232" t="str">
        <f>IF(ISNA(VLOOKUP(L610,'MASTER DATA'!$A$1:$B$192,2,0)),"",VLOOKUP(L610,'MASTER DATA'!$A$1:$B$192,2,0))</f>
        <v>HlxHX610W40SP_4*4L_A04W</v>
      </c>
      <c r="N610" s="234">
        <v>36</v>
      </c>
      <c r="O610" s="232">
        <f t="shared" si="212"/>
        <v>1</v>
      </c>
      <c r="P610" s="232">
        <f t="shared" si="213"/>
        <v>0</v>
      </c>
      <c r="Q610" s="232">
        <f>VLOOKUP(L610,'MASTER DATA'!$A$1:$E$192,5,0)</f>
        <v>36</v>
      </c>
      <c r="R610" s="234">
        <f>SUMIF('picking of the day'!$H$4:$H$358,WMS!H610&amp;WMS!L610,'picking of the day'!$E$4:$E$358)</f>
        <v>0</v>
      </c>
      <c r="U610" s="114">
        <f>IF(ISNA(VLOOKUP(H610,'data putaway'!$A$1:$E$530,3,0)),0,VLOOKUP(H610,'data putaway'!$A$1:$E$530,3,0))</f>
        <v>0</v>
      </c>
      <c r="V610" s="354">
        <f t="shared" si="214"/>
        <v>36</v>
      </c>
      <c r="W610" s="114">
        <f>IF(ISNA(VLOOKUP(H610,'data putaway'!$A$1:$E$530,2,0)),0,VLOOKUP(H610,'data putaway'!$A$1:$E$530,2,0))</f>
        <v>0</v>
      </c>
      <c r="X610" s="354" t="b">
        <f t="shared" si="215"/>
        <v>0</v>
      </c>
      <c r="Y610" s="354">
        <f>IF(ISNA(VLOOKUP(H610,'data putaway'!$A$1:$E$530,4,0)),0,VLOOKUP(H610,'data putaway'!$A$1:$E$530,4,0))</f>
        <v>0</v>
      </c>
      <c r="Z610" s="113">
        <f>IF(ISNA(VLOOKUP(H610,'data putaway'!$A$1:$E$530,5,0)),0,VLOOKUP(H610,'data putaway'!$A$1:$E$530,5,0))</f>
        <v>0</v>
      </c>
      <c r="AA610" s="354" t="b">
        <f t="shared" si="216"/>
        <v>0</v>
      </c>
      <c r="AB610" s="354" t="b">
        <f t="shared" si="217"/>
        <v>0</v>
      </c>
      <c r="AC610" s="356" t="str">
        <f t="shared" ca="1" si="218"/>
        <v>0 Month,  28 Days</v>
      </c>
      <c r="AD610" s="114" t="str">
        <f t="shared" ca="1" si="226"/>
        <v>3 Year, 11 Month, 1 Days</v>
      </c>
      <c r="AE610" s="114">
        <f t="shared" si="219"/>
        <v>36</v>
      </c>
      <c r="AF610" s="114">
        <f t="shared" si="220"/>
        <v>1</v>
      </c>
      <c r="AG610" s="354" t="str">
        <f t="shared" si="221"/>
        <v>CC02</v>
      </c>
      <c r="AH610" s="114">
        <f>IF(ISNA(VLOOKUP(L610,'MASTER DATA'!$A$1:$F$192,6,0)),0,VLOOKUP(L610,'MASTER DATA'!$A$1:$F$192,6,0))*AE610</f>
        <v>576</v>
      </c>
      <c r="AI610" s="354" t="str">
        <f>VLOOKUP($D610,'warehouse mapping'!$AN$7:$AO$17,2,0)</f>
        <v>Aktif</v>
      </c>
      <c r="AJ610" s="114">
        <f t="shared" si="222"/>
        <v>0</v>
      </c>
      <c r="AK610" s="354" t="str">
        <f t="shared" si="223"/>
        <v/>
      </c>
      <c r="AL610" s="354" t="s">
        <v>170</v>
      </c>
      <c r="AM610" s="354">
        <f t="shared" si="224"/>
        <v>1</v>
      </c>
      <c r="AN610" s="354" t="b">
        <f t="shared" si="225"/>
        <v>1</v>
      </c>
    </row>
    <row r="611" spans="1:40" s="354" customFormat="1">
      <c r="A611" s="354" t="str">
        <f t="shared" si="205"/>
        <v>CC02D01550062464</v>
      </c>
      <c r="B611" s="354">
        <f t="shared" si="206"/>
        <v>0</v>
      </c>
      <c r="C611" s="354">
        <f t="shared" si="207"/>
        <v>0</v>
      </c>
      <c r="D611" s="354" t="str">
        <f t="shared" si="208"/>
        <v>CC</v>
      </c>
      <c r="E611" s="354" t="str">
        <f t="shared" si="209"/>
        <v>02</v>
      </c>
      <c r="F611" s="354" t="str">
        <f t="shared" si="210"/>
        <v>D</v>
      </c>
      <c r="G611" s="355" t="str">
        <f t="shared" si="211"/>
        <v>01</v>
      </c>
      <c r="H611" s="232" t="s">
        <v>957</v>
      </c>
      <c r="I611" s="232" t="s">
        <v>3256</v>
      </c>
      <c r="J611" s="362">
        <v>46258</v>
      </c>
      <c r="K611" s="233">
        <v>47707</v>
      </c>
      <c r="L611" s="234">
        <v>550062464</v>
      </c>
      <c r="M611" s="232" t="str">
        <f>IF(ISNA(VLOOKUP(L611,'MASTER DATA'!$A$1:$B$192,2,0)),"",VLOOKUP(L611,'MASTER DATA'!$A$1:$B$192,2,0))</f>
        <v>Adv4TAX7Sc10W30SNMB_12*0.8L_A04W</v>
      </c>
      <c r="N611" s="232">
        <v>0</v>
      </c>
      <c r="O611" s="232">
        <f t="shared" si="212"/>
        <v>0</v>
      </c>
      <c r="P611" s="232">
        <f t="shared" si="213"/>
        <v>0</v>
      </c>
      <c r="Q611" s="232">
        <f>VLOOKUP(L611,'MASTER DATA'!$A$1:$E$192,5,0)</f>
        <v>48</v>
      </c>
      <c r="R611" s="234">
        <f>SUMIF('picking of the day'!$H$4:$H$358,WMS!H611&amp;WMS!L611,'picking of the day'!$E$4:$E$358)</f>
        <v>0</v>
      </c>
      <c r="U611" s="114">
        <f>IF(ISNA(VLOOKUP(H611,'data putaway'!$A$1:$E$530,3,0)),0,VLOOKUP(H611,'data putaway'!$A$1:$E$530,3,0))</f>
        <v>0</v>
      </c>
      <c r="V611" s="354">
        <f t="shared" si="214"/>
        <v>0</v>
      </c>
      <c r="W611" s="114">
        <f>IF(ISNA(VLOOKUP(H611,'data putaway'!$A$1:$E$530,2,0)),0,VLOOKUP(H611,'data putaway'!$A$1:$E$530,2,0))</f>
        <v>0</v>
      </c>
      <c r="X611" s="354" t="b">
        <f t="shared" si="215"/>
        <v>0</v>
      </c>
      <c r="Y611" s="354">
        <f>IF(ISNA(VLOOKUP(H611,'data putaway'!$A$1:$E$530,4,0)),0,VLOOKUP(H611,'data putaway'!$A$1:$E$530,4,0))</f>
        <v>0</v>
      </c>
      <c r="Z611" s="113">
        <f>IF(ISNA(VLOOKUP(H611,'data putaway'!$A$1:$E$530,5,0)),0,VLOOKUP(H611,'data putaway'!$A$1:$E$530,5,0))</f>
        <v>0</v>
      </c>
      <c r="AA611" s="354" t="b">
        <f t="shared" si="216"/>
        <v>0</v>
      </c>
      <c r="AB611" s="354" t="b">
        <f t="shared" si="217"/>
        <v>0</v>
      </c>
      <c r="AC611" s="356" t="str">
        <f t="shared" ca="1" si="218"/>
        <v>0 Month,  25 Days</v>
      </c>
      <c r="AD611" s="114" t="str">
        <f t="shared" ca="1" si="226"/>
        <v>3 Year, 10 Month, 25 Days</v>
      </c>
      <c r="AE611" s="114">
        <f t="shared" si="219"/>
        <v>0</v>
      </c>
      <c r="AF611" s="114">
        <f t="shared" si="220"/>
        <v>0</v>
      </c>
      <c r="AG611" s="354" t="str">
        <f t="shared" si="221"/>
        <v>CC02</v>
      </c>
      <c r="AH611" s="114">
        <f>IF(ISNA(VLOOKUP(L611,'MASTER DATA'!$A$1:$F$192,6,0)),0,VLOOKUP(L611,'MASTER DATA'!$A$1:$F$192,6,0))*AE611</f>
        <v>0</v>
      </c>
      <c r="AI611" s="354" t="str">
        <f>VLOOKUP($D611,'warehouse mapping'!$AN$7:$AO$17,2,0)</f>
        <v>Aktif</v>
      </c>
      <c r="AJ611" s="114">
        <f t="shared" si="222"/>
        <v>1</v>
      </c>
      <c r="AK611" s="354" t="str">
        <f t="shared" si="223"/>
        <v>CC</v>
      </c>
      <c r="AL611" s="354" t="s">
        <v>170</v>
      </c>
      <c r="AM611" s="354">
        <f t="shared" si="224"/>
        <v>1</v>
      </c>
      <c r="AN611" s="354" t="b">
        <f t="shared" si="225"/>
        <v>1</v>
      </c>
    </row>
    <row r="612" spans="1:40" s="354" customFormat="1">
      <c r="A612" s="354" t="str">
        <f t="shared" si="205"/>
        <v>CC02D02550077344</v>
      </c>
      <c r="B612" s="354">
        <f t="shared" si="206"/>
        <v>0</v>
      </c>
      <c r="C612" s="354">
        <f t="shared" si="207"/>
        <v>0</v>
      </c>
      <c r="D612" s="354" t="str">
        <f t="shared" si="208"/>
        <v>CC</v>
      </c>
      <c r="E612" s="354" t="str">
        <f t="shared" si="209"/>
        <v>02</v>
      </c>
      <c r="F612" s="354" t="str">
        <f t="shared" si="210"/>
        <v>D</v>
      </c>
      <c r="G612" s="355" t="str">
        <f t="shared" si="211"/>
        <v>02</v>
      </c>
      <c r="H612" s="232" t="s">
        <v>958</v>
      </c>
      <c r="I612" s="232" t="s">
        <v>3098</v>
      </c>
      <c r="J612" s="233">
        <v>46093</v>
      </c>
      <c r="K612" s="233">
        <v>47436</v>
      </c>
      <c r="L612" s="234">
        <v>550077344</v>
      </c>
      <c r="M612" s="232" t="str">
        <f>IF(ISNA(VLOOKUP(L612,'MASTER DATA'!$A$1:$B$192,2,0)),"",VLOOKUP(L612,'MASTER DATA'!$A$1:$B$192,2,0))</f>
        <v>Adv4TAX520W40SLMA2_12*1L_A04W</v>
      </c>
      <c r="N612" s="232">
        <v>44</v>
      </c>
      <c r="O612" s="232">
        <f t="shared" si="212"/>
        <v>1</v>
      </c>
      <c r="P612" s="232">
        <f t="shared" si="213"/>
        <v>0</v>
      </c>
      <c r="Q612" s="232">
        <f>VLOOKUP(L612,'MASTER DATA'!$A$1:$E$192,5,0)</f>
        <v>44</v>
      </c>
      <c r="R612" s="234">
        <f>SUMIF('picking of the day'!$H$4:$H$358,WMS!H612&amp;WMS!L612,'picking of the day'!$E$4:$E$358)</f>
        <v>0</v>
      </c>
      <c r="U612" s="114">
        <f>IF(ISNA(VLOOKUP(H612,'data putaway'!$A$1:$E$530,3,0)),0,VLOOKUP(H612,'data putaway'!$A$1:$E$530,3,0))</f>
        <v>0</v>
      </c>
      <c r="V612" s="354">
        <f t="shared" si="214"/>
        <v>44</v>
      </c>
      <c r="W612" s="114">
        <f>IF(ISNA(VLOOKUP(H612,'data putaway'!$A$1:$E$530,2,0)),0,VLOOKUP(H612,'data putaway'!$A$1:$E$530,2,0))</f>
        <v>0</v>
      </c>
      <c r="X612" s="354" t="b">
        <f t="shared" si="215"/>
        <v>0</v>
      </c>
      <c r="Y612" s="354">
        <f>IF(ISNA(VLOOKUP(H612,'data putaway'!$A$1:$E$530,4,0)),0,VLOOKUP(H612,'data putaway'!$A$1:$E$530,4,0))</f>
        <v>0</v>
      </c>
      <c r="Z612" s="113">
        <f>IF(ISNA(VLOOKUP(H612,'data putaway'!$A$1:$E$530,5,0)),0,VLOOKUP(H612,'data putaway'!$A$1:$E$530,5,0))</f>
        <v>0</v>
      </c>
      <c r="AA612" s="354" t="b">
        <f t="shared" si="216"/>
        <v>0</v>
      </c>
      <c r="AB612" s="354" t="b">
        <f t="shared" si="217"/>
        <v>0</v>
      </c>
      <c r="AC612" s="356" t="str">
        <f t="shared" ca="1" si="218"/>
        <v>6 Month,  6 Days</v>
      </c>
      <c r="AD612" s="114" t="str">
        <f t="shared" ca="1" si="226"/>
        <v>3 Year, 1 Month, 27 Days</v>
      </c>
      <c r="AE612" s="114">
        <f t="shared" si="219"/>
        <v>44</v>
      </c>
      <c r="AF612" s="114">
        <f t="shared" si="220"/>
        <v>1</v>
      </c>
      <c r="AG612" s="354" t="str">
        <f t="shared" si="221"/>
        <v>CC02</v>
      </c>
      <c r="AH612" s="114">
        <f>IF(ISNA(VLOOKUP(L612,'MASTER DATA'!$A$1:$F$192,6,0)),0,VLOOKUP(L612,'MASTER DATA'!$A$1:$F$192,6,0))*AE612</f>
        <v>528</v>
      </c>
      <c r="AI612" s="354" t="str">
        <f>VLOOKUP($D612,'warehouse mapping'!$AN$7:$AO$17,2,0)</f>
        <v>Aktif</v>
      </c>
      <c r="AJ612" s="114">
        <f t="shared" si="222"/>
        <v>0</v>
      </c>
      <c r="AK612" s="354" t="str">
        <f t="shared" si="223"/>
        <v/>
      </c>
      <c r="AL612" s="354" t="s">
        <v>170</v>
      </c>
      <c r="AM612" s="354">
        <f t="shared" si="224"/>
        <v>1</v>
      </c>
      <c r="AN612" s="354" t="b">
        <f t="shared" si="225"/>
        <v>1</v>
      </c>
    </row>
    <row r="613" spans="1:40" s="354" customFormat="1">
      <c r="A613" s="354" t="str">
        <f t="shared" si="205"/>
        <v>CC02E01550070614</v>
      </c>
      <c r="B613" s="354">
        <f t="shared" si="206"/>
        <v>0</v>
      </c>
      <c r="C613" s="354">
        <f t="shared" si="207"/>
        <v>0</v>
      </c>
      <c r="D613" s="354" t="str">
        <f t="shared" si="208"/>
        <v>CC</v>
      </c>
      <c r="E613" s="354" t="str">
        <f t="shared" si="209"/>
        <v>02</v>
      </c>
      <c r="F613" s="354" t="str">
        <f t="shared" si="210"/>
        <v>E</v>
      </c>
      <c r="G613" s="355" t="str">
        <f t="shared" si="211"/>
        <v>01</v>
      </c>
      <c r="H613" s="232" t="s">
        <v>959</v>
      </c>
      <c r="I613" s="232" t="s">
        <v>3584</v>
      </c>
      <c r="J613" s="233">
        <v>46281</v>
      </c>
      <c r="K613" s="233">
        <v>47736</v>
      </c>
      <c r="L613" s="234">
        <v>550070614</v>
      </c>
      <c r="M613" s="232" t="str">
        <f>IF(ISNA(VLOOKUP(L613,'MASTER DATA'!$A$1:$B$192,2,0)),"",VLOOKUP(L613,'MASTER DATA'!$A$1:$B$192,2,0))</f>
        <v>HlxHX610W40SP_4*4L_A04W</v>
      </c>
      <c r="N613" s="232">
        <v>36</v>
      </c>
      <c r="O613" s="232">
        <f t="shared" si="212"/>
        <v>1</v>
      </c>
      <c r="P613" s="232">
        <f t="shared" si="213"/>
        <v>0</v>
      </c>
      <c r="Q613" s="232">
        <f>VLOOKUP(L613,'MASTER DATA'!$A$1:$E$192,5,0)</f>
        <v>36</v>
      </c>
      <c r="R613" s="234">
        <f>SUMIF('picking of the day'!$H$4:$H$358,WMS!H613&amp;WMS!L613,'picking of the day'!$E$4:$E$358)</f>
        <v>0</v>
      </c>
      <c r="U613" s="114">
        <f>IF(ISNA(VLOOKUP(H613,'data putaway'!$A$1:$E$530,3,0)),0,VLOOKUP(H613,'data putaway'!$A$1:$E$530,3,0))</f>
        <v>0</v>
      </c>
      <c r="V613" s="354">
        <f t="shared" si="214"/>
        <v>36</v>
      </c>
      <c r="W613" s="114">
        <f>IF(ISNA(VLOOKUP(H613,'data putaway'!$A$1:$E$530,2,0)),0,VLOOKUP(H613,'data putaway'!$A$1:$E$530,2,0))</f>
        <v>0</v>
      </c>
      <c r="X613" s="354" t="b">
        <f t="shared" si="215"/>
        <v>0</v>
      </c>
      <c r="Y613" s="354">
        <f>IF(ISNA(VLOOKUP(H613,'data putaway'!$A$1:$E$530,4,0)),0,VLOOKUP(H613,'data putaway'!$A$1:$E$530,4,0))</f>
        <v>0</v>
      </c>
      <c r="Z613" s="113">
        <f>IF(ISNA(VLOOKUP(H613,'data putaway'!$A$1:$E$530,5,0)),0,VLOOKUP(H613,'data putaway'!$A$1:$E$530,5,0))</f>
        <v>0</v>
      </c>
      <c r="AA613" s="354" t="b">
        <f t="shared" si="216"/>
        <v>0</v>
      </c>
      <c r="AB613" s="354" t="b">
        <f t="shared" si="217"/>
        <v>0</v>
      </c>
      <c r="AC613" s="356" t="str">
        <f t="shared" ca="1" si="218"/>
        <v>0 Month,  2 Days</v>
      </c>
      <c r="AD613" s="114" t="str">
        <f t="shared" ca="1" si="226"/>
        <v>3 Year, 11 Month, 23 Days</v>
      </c>
      <c r="AE613" s="114">
        <f t="shared" si="219"/>
        <v>36</v>
      </c>
      <c r="AF613" s="114">
        <f t="shared" si="220"/>
        <v>1</v>
      </c>
      <c r="AG613" s="354" t="str">
        <f t="shared" si="221"/>
        <v>CC02</v>
      </c>
      <c r="AH613" s="114">
        <f>IF(ISNA(VLOOKUP(L613,'MASTER DATA'!$A$1:$F$192,6,0)),0,VLOOKUP(L613,'MASTER DATA'!$A$1:$F$192,6,0))*AE613</f>
        <v>576</v>
      </c>
      <c r="AI613" s="354" t="str">
        <f>VLOOKUP($D613,'warehouse mapping'!$AN$7:$AO$17,2,0)</f>
        <v>Aktif</v>
      </c>
      <c r="AJ613" s="114">
        <f t="shared" si="222"/>
        <v>0</v>
      </c>
      <c r="AK613" s="354" t="str">
        <f t="shared" si="223"/>
        <v/>
      </c>
      <c r="AL613" s="354" t="s">
        <v>170</v>
      </c>
      <c r="AM613" s="354">
        <f t="shared" si="224"/>
        <v>1</v>
      </c>
      <c r="AN613" s="354" t="b">
        <f t="shared" si="225"/>
        <v>1</v>
      </c>
    </row>
    <row r="614" spans="1:40" s="354" customFormat="1">
      <c r="A614" s="354" t="str">
        <f t="shared" si="205"/>
        <v>CC02E02550070614</v>
      </c>
      <c r="B614" s="354">
        <f t="shared" si="206"/>
        <v>0</v>
      </c>
      <c r="C614" s="354">
        <f t="shared" si="207"/>
        <v>0</v>
      </c>
      <c r="D614" s="354" t="str">
        <f t="shared" si="208"/>
        <v>CC</v>
      </c>
      <c r="E614" s="354" t="str">
        <f t="shared" si="209"/>
        <v>02</v>
      </c>
      <c r="F614" s="354" t="str">
        <f t="shared" si="210"/>
        <v>E</v>
      </c>
      <c r="G614" s="355" t="str">
        <f t="shared" si="211"/>
        <v>02</v>
      </c>
      <c r="H614" s="232" t="s">
        <v>960</v>
      </c>
      <c r="I614" s="232" t="s">
        <v>3584</v>
      </c>
      <c r="J614" s="233">
        <v>46281</v>
      </c>
      <c r="K614" s="233">
        <v>47736</v>
      </c>
      <c r="L614" s="234">
        <v>550070614</v>
      </c>
      <c r="M614" s="232" t="str">
        <f>IF(ISNA(VLOOKUP(L614,'MASTER DATA'!$A$1:$B$192,2,0)),"",VLOOKUP(L614,'MASTER DATA'!$A$1:$B$192,2,0))</f>
        <v>HlxHX610W40SP_4*4L_A04W</v>
      </c>
      <c r="N614" s="232">
        <v>36</v>
      </c>
      <c r="O614" s="232">
        <f t="shared" si="212"/>
        <v>1</v>
      </c>
      <c r="P614" s="232">
        <f t="shared" si="213"/>
        <v>0</v>
      </c>
      <c r="Q614" s="232">
        <f>VLOOKUP(L614,'MASTER DATA'!$A$1:$E$192,5,0)</f>
        <v>36</v>
      </c>
      <c r="R614" s="234">
        <f>SUMIF('picking of the day'!$H$4:$H$358,WMS!H614&amp;WMS!L614,'picking of the day'!$E$4:$E$358)</f>
        <v>0</v>
      </c>
      <c r="U614" s="114">
        <f>IF(ISNA(VLOOKUP(H614,'data putaway'!$A$1:$E$530,3,0)),0,VLOOKUP(H614,'data putaway'!$A$1:$E$530,3,0))</f>
        <v>0</v>
      </c>
      <c r="V614" s="354">
        <f t="shared" si="214"/>
        <v>36</v>
      </c>
      <c r="W614" s="114">
        <f>IF(ISNA(VLOOKUP(H614,'data putaway'!$A$1:$E$530,2,0)),0,VLOOKUP(H614,'data putaway'!$A$1:$E$530,2,0))</f>
        <v>0</v>
      </c>
      <c r="X614" s="354" t="b">
        <f t="shared" si="215"/>
        <v>0</v>
      </c>
      <c r="Y614" s="354">
        <f>IF(ISNA(VLOOKUP(H614,'data putaway'!$A$1:$E$530,4,0)),0,VLOOKUP(H614,'data putaway'!$A$1:$E$530,4,0))</f>
        <v>0</v>
      </c>
      <c r="Z614" s="113">
        <f>IF(ISNA(VLOOKUP(H614,'data putaway'!$A$1:$E$530,5,0)),0,VLOOKUP(H614,'data putaway'!$A$1:$E$530,5,0))</f>
        <v>0</v>
      </c>
      <c r="AA614" s="354" t="b">
        <f t="shared" si="216"/>
        <v>0</v>
      </c>
      <c r="AB614" s="354" t="b">
        <f t="shared" si="217"/>
        <v>0</v>
      </c>
      <c r="AC614" s="356" t="str">
        <f t="shared" ca="1" si="218"/>
        <v>0 Month,  2 Days</v>
      </c>
      <c r="AD614" s="114" t="str">
        <f t="shared" ca="1" si="226"/>
        <v>3 Year, 11 Month, 23 Days</v>
      </c>
      <c r="AE614" s="114">
        <f t="shared" si="219"/>
        <v>36</v>
      </c>
      <c r="AF614" s="114">
        <f t="shared" si="220"/>
        <v>1</v>
      </c>
      <c r="AG614" s="354" t="str">
        <f t="shared" si="221"/>
        <v>CC02</v>
      </c>
      <c r="AH614" s="114">
        <f>IF(ISNA(VLOOKUP(L614,'MASTER DATA'!$A$1:$F$192,6,0)),0,VLOOKUP(L614,'MASTER DATA'!$A$1:$F$192,6,0))*AE614</f>
        <v>576</v>
      </c>
      <c r="AI614" s="354" t="str">
        <f>VLOOKUP($D614,'warehouse mapping'!$AN$7:$AO$17,2,0)</f>
        <v>Aktif</v>
      </c>
      <c r="AJ614" s="114">
        <f t="shared" si="222"/>
        <v>0</v>
      </c>
      <c r="AK614" s="354" t="str">
        <f t="shared" si="223"/>
        <v/>
      </c>
      <c r="AL614" s="354" t="s">
        <v>170</v>
      </c>
      <c r="AM614" s="354">
        <f t="shared" si="224"/>
        <v>1</v>
      </c>
      <c r="AN614" s="354" t="b">
        <f t="shared" si="225"/>
        <v>1</v>
      </c>
    </row>
    <row r="615" spans="1:40" s="354" customFormat="1">
      <c r="A615" s="354" t="str">
        <f t="shared" si="205"/>
        <v>CC03A01550062464</v>
      </c>
      <c r="B615" s="354">
        <f t="shared" si="206"/>
        <v>0</v>
      </c>
      <c r="C615" s="354">
        <f t="shared" si="207"/>
        <v>0</v>
      </c>
      <c r="D615" s="354" t="str">
        <f t="shared" si="208"/>
        <v>CC</v>
      </c>
      <c r="E615" s="354" t="str">
        <f t="shared" si="209"/>
        <v>03</v>
      </c>
      <c r="F615" s="354" t="str">
        <f t="shared" si="210"/>
        <v>A</v>
      </c>
      <c r="G615" s="355" t="str">
        <f t="shared" si="211"/>
        <v>01</v>
      </c>
      <c r="H615" s="232" t="s">
        <v>961</v>
      </c>
      <c r="I615" s="232" t="s">
        <v>3256</v>
      </c>
      <c r="J615" s="362">
        <v>46258</v>
      </c>
      <c r="K615" s="233">
        <v>47707</v>
      </c>
      <c r="L615" s="234">
        <v>550062464</v>
      </c>
      <c r="M615" s="232" t="str">
        <f>IF(ISNA(VLOOKUP(L615,'MASTER DATA'!$A$1:$B$192,2,0)),"",VLOOKUP(L615,'MASTER DATA'!$A$1:$B$192,2,0))</f>
        <v>Adv4TAX7Sc10W30SNMB_12*0.8L_A04W</v>
      </c>
      <c r="N615" s="232">
        <v>17</v>
      </c>
      <c r="O615" s="232">
        <f t="shared" si="212"/>
        <v>0</v>
      </c>
      <c r="P615" s="232">
        <f t="shared" si="213"/>
        <v>17</v>
      </c>
      <c r="Q615" s="232">
        <f>VLOOKUP(L615,'MASTER DATA'!$A$1:$E$192,5,0)</f>
        <v>48</v>
      </c>
      <c r="R615" s="234">
        <f>SUMIF('picking of the day'!$H$4:$H$358,WMS!H615&amp;WMS!L615,'picking of the day'!$E$4:$E$358)</f>
        <v>0</v>
      </c>
      <c r="U615" s="114">
        <f>IF(ISNA(VLOOKUP(H615,'data putaway'!$A$1:$E$530,3,0)),0,VLOOKUP(H615,'data putaway'!$A$1:$E$530,3,0))</f>
        <v>0</v>
      </c>
      <c r="V615" s="354">
        <f t="shared" si="214"/>
        <v>17</v>
      </c>
      <c r="W615" s="114">
        <f>IF(ISNA(VLOOKUP(H615,'data putaway'!$A$1:$E$530,2,0)),0,VLOOKUP(H615,'data putaway'!$A$1:$E$530,2,0))</f>
        <v>0</v>
      </c>
      <c r="X615" s="354" t="b">
        <f t="shared" si="215"/>
        <v>0</v>
      </c>
      <c r="Y615" s="354">
        <f>IF(ISNA(VLOOKUP(H615,'data putaway'!$A$1:$E$530,4,0)),0,VLOOKUP(H615,'data putaway'!$A$1:$E$530,4,0))</f>
        <v>0</v>
      </c>
      <c r="Z615" s="113">
        <f>IF(ISNA(VLOOKUP(H615,'data putaway'!$A$1:$E$530,5,0)),0,VLOOKUP(H615,'data putaway'!$A$1:$E$530,5,0))</f>
        <v>0</v>
      </c>
      <c r="AA615" s="354" t="b">
        <f t="shared" si="216"/>
        <v>0</v>
      </c>
      <c r="AB615" s="354" t="b">
        <f t="shared" si="217"/>
        <v>0</v>
      </c>
      <c r="AC615" s="356" t="str">
        <f t="shared" ca="1" si="218"/>
        <v>0 Month,  25 Days</v>
      </c>
      <c r="AD615" s="114" t="str">
        <f t="shared" ca="1" si="226"/>
        <v>3 Year, 10 Month, 25 Days</v>
      </c>
      <c r="AE615" s="114">
        <f t="shared" si="219"/>
        <v>17</v>
      </c>
      <c r="AF615" s="114">
        <f t="shared" si="220"/>
        <v>1</v>
      </c>
      <c r="AG615" s="354" t="str">
        <f t="shared" si="221"/>
        <v>CC03</v>
      </c>
      <c r="AH615" s="114">
        <f>IF(ISNA(VLOOKUP(L615,'MASTER DATA'!$A$1:$F$192,6,0)),0,VLOOKUP(L615,'MASTER DATA'!$A$1:$F$192,6,0))*AE615</f>
        <v>163.20000000000002</v>
      </c>
      <c r="AI615" s="354" t="str">
        <f>VLOOKUP($D615,'warehouse mapping'!$AN$7:$AO$17,2,0)</f>
        <v>Aktif</v>
      </c>
      <c r="AJ615" s="114">
        <f t="shared" si="222"/>
        <v>0</v>
      </c>
      <c r="AK615" s="354" t="str">
        <f t="shared" si="223"/>
        <v/>
      </c>
      <c r="AL615" s="354" t="s">
        <v>3025</v>
      </c>
      <c r="AM615" s="354">
        <f t="shared" si="224"/>
        <v>1</v>
      </c>
      <c r="AN615" s="354" t="b">
        <f t="shared" si="225"/>
        <v>1</v>
      </c>
    </row>
    <row r="616" spans="1:40" s="354" customFormat="1">
      <c r="A616" s="354" t="str">
        <f t="shared" si="205"/>
        <v>CC03A02550053880</v>
      </c>
      <c r="B616" s="354">
        <f t="shared" si="206"/>
        <v>0</v>
      </c>
      <c r="C616" s="354">
        <f t="shared" si="207"/>
        <v>0</v>
      </c>
      <c r="D616" s="354" t="str">
        <f t="shared" si="208"/>
        <v>CC</v>
      </c>
      <c r="E616" s="354" t="str">
        <f t="shared" si="209"/>
        <v>03</v>
      </c>
      <c r="F616" s="354" t="str">
        <f t="shared" si="210"/>
        <v>A</v>
      </c>
      <c r="G616" s="355" t="str">
        <f t="shared" si="211"/>
        <v>02</v>
      </c>
      <c r="H616" s="232" t="s">
        <v>962</v>
      </c>
      <c r="I616" s="232" t="s">
        <v>3199</v>
      </c>
      <c r="J616" s="233">
        <v>46230</v>
      </c>
      <c r="K616" s="233">
        <v>47644</v>
      </c>
      <c r="L616" s="234">
        <v>550053880</v>
      </c>
      <c r="M616" s="232" t="str">
        <f>IF(ISNA(VLOOKUP(L616,'MASTER DATA'!$A$1:$B$192,2,0)),"",VLOOKUP(L616,'MASTER DATA'!$A$1:$B$192,2,0))</f>
        <v>Gadus S4OGClOil20000_1*180L_A1P5</v>
      </c>
      <c r="N616" s="232">
        <v>1</v>
      </c>
      <c r="O616" s="232">
        <f t="shared" si="212"/>
        <v>0</v>
      </c>
      <c r="P616" s="232">
        <f t="shared" si="213"/>
        <v>1</v>
      </c>
      <c r="Q616" s="232">
        <f>VLOOKUP(L616,'MASTER DATA'!$A$1:$E$192,5,0)</f>
        <v>4</v>
      </c>
      <c r="R616" s="234">
        <f>SUMIF('picking of the day'!$H$4:$H$358,WMS!H616&amp;WMS!L616,'picking of the day'!$E$4:$E$358)</f>
        <v>0</v>
      </c>
      <c r="U616" s="114">
        <f>IF(ISNA(VLOOKUP(H616,'data putaway'!$A$1:$E$530,3,0)),0,VLOOKUP(H616,'data putaway'!$A$1:$E$530,3,0))</f>
        <v>0</v>
      </c>
      <c r="V616" s="354">
        <f t="shared" si="214"/>
        <v>1</v>
      </c>
      <c r="W616" s="114">
        <f>IF(ISNA(VLOOKUP(H616,'data putaway'!$A$1:$E$530,2,0)),0,VLOOKUP(H616,'data putaway'!$A$1:$E$530,2,0))</f>
        <v>0</v>
      </c>
      <c r="X616" s="354" t="b">
        <f t="shared" si="215"/>
        <v>0</v>
      </c>
      <c r="Y616" s="354">
        <f>IF(ISNA(VLOOKUP(H616,'data putaway'!$A$1:$E$530,4,0)),0,VLOOKUP(H616,'data putaway'!$A$1:$E$530,4,0))</f>
        <v>0</v>
      </c>
      <c r="Z616" s="113">
        <f>IF(ISNA(VLOOKUP(H616,'data putaway'!$A$1:$E$530,5,0)),0,VLOOKUP(H616,'data putaway'!$A$1:$E$530,5,0))</f>
        <v>0</v>
      </c>
      <c r="AA616" s="354" t="b">
        <f t="shared" si="216"/>
        <v>0</v>
      </c>
      <c r="AB616" s="354" t="b">
        <f t="shared" si="217"/>
        <v>0</v>
      </c>
      <c r="AC616" s="356" t="str">
        <f t="shared" ca="1" si="218"/>
        <v>1 Month,  22 Days</v>
      </c>
      <c r="AD616" s="114" t="str">
        <f t="shared" ca="1" si="226"/>
        <v>3 Year, 8 Month, 23 Days</v>
      </c>
      <c r="AE616" s="114">
        <f t="shared" si="219"/>
        <v>1</v>
      </c>
      <c r="AF616" s="114">
        <f t="shared" si="220"/>
        <v>1</v>
      </c>
      <c r="AG616" s="354" t="str">
        <f t="shared" si="221"/>
        <v>CC03</v>
      </c>
      <c r="AH616" s="114">
        <f>IF(ISNA(VLOOKUP(L616,'MASTER DATA'!$A$1:$F$192,6,0)),0,VLOOKUP(L616,'MASTER DATA'!$A$1:$F$192,6,0))*AE616</f>
        <v>180</v>
      </c>
      <c r="AI616" s="354" t="str">
        <f>VLOOKUP($D616,'warehouse mapping'!$AN$7:$AO$17,2,0)</f>
        <v>Aktif</v>
      </c>
      <c r="AJ616" s="114">
        <f t="shared" si="222"/>
        <v>0</v>
      </c>
      <c r="AK616" s="354" t="str">
        <f t="shared" si="223"/>
        <v/>
      </c>
      <c r="AL616" s="354" t="s">
        <v>3206</v>
      </c>
      <c r="AM616" s="354">
        <f t="shared" si="224"/>
        <v>1</v>
      </c>
      <c r="AN616" s="354" t="b">
        <f t="shared" si="225"/>
        <v>1</v>
      </c>
    </row>
    <row r="617" spans="1:40" s="354" customFormat="1">
      <c r="A617" s="354" t="str">
        <f t="shared" si="205"/>
        <v>CC03B01550062461</v>
      </c>
      <c r="B617" s="354">
        <f t="shared" si="206"/>
        <v>0</v>
      </c>
      <c r="C617" s="354">
        <f t="shared" si="207"/>
        <v>0</v>
      </c>
      <c r="D617" s="354" t="str">
        <f t="shared" si="208"/>
        <v>CC</v>
      </c>
      <c r="E617" s="354" t="str">
        <f t="shared" si="209"/>
        <v>03</v>
      </c>
      <c r="F617" s="354" t="str">
        <f t="shared" si="210"/>
        <v>B</v>
      </c>
      <c r="G617" s="355" t="str">
        <f t="shared" si="211"/>
        <v>01</v>
      </c>
      <c r="H617" s="232" t="s">
        <v>963</v>
      </c>
      <c r="I617" s="232" t="s">
        <v>3505</v>
      </c>
      <c r="J617" s="233">
        <v>46268</v>
      </c>
      <c r="K617" s="233">
        <v>47719</v>
      </c>
      <c r="L617" s="234">
        <v>550062461</v>
      </c>
      <c r="M617" s="232" t="str">
        <f>IF(ISNA(VLOOKUP(L617,'MASTER DATA'!$A$1:$B$192,2,0)),"",VLOOKUP(L617,'MASTER DATA'!$A$1:$B$192,2,0))</f>
        <v>Advan4TAX710W40SNMA2_12*0.8L_A04W</v>
      </c>
      <c r="N617" s="232">
        <v>48</v>
      </c>
      <c r="O617" s="232">
        <f t="shared" si="212"/>
        <v>1</v>
      </c>
      <c r="P617" s="232">
        <f t="shared" si="213"/>
        <v>0</v>
      </c>
      <c r="Q617" s="232">
        <f>VLOOKUP(L617,'MASTER DATA'!$A$1:$E$192,5,0)</f>
        <v>48</v>
      </c>
      <c r="R617" s="234">
        <f>SUMIF('picking of the day'!$H$4:$H$358,WMS!H617&amp;WMS!L617,'picking of the day'!$E$4:$E$358)</f>
        <v>0</v>
      </c>
      <c r="U617" s="114">
        <f>IF(ISNA(VLOOKUP(H617,'data putaway'!$A$1:$E$530,3,0)),0,VLOOKUP(H617,'data putaway'!$A$1:$E$530,3,0))</f>
        <v>0</v>
      </c>
      <c r="V617" s="354">
        <f t="shared" si="214"/>
        <v>48</v>
      </c>
      <c r="W617" s="114">
        <f>IF(ISNA(VLOOKUP(H617,'data putaway'!$A$1:$E$530,2,0)),0,VLOOKUP(H617,'data putaway'!$A$1:$E$530,2,0))</f>
        <v>0</v>
      </c>
      <c r="X617" s="354" t="b">
        <f t="shared" si="215"/>
        <v>0</v>
      </c>
      <c r="Y617" s="354">
        <f>IF(ISNA(VLOOKUP(H617,'data putaway'!$A$1:$E$530,4,0)),0,VLOOKUP(H617,'data putaway'!$A$1:$E$530,4,0))</f>
        <v>0</v>
      </c>
      <c r="Z617" s="113">
        <f>IF(ISNA(VLOOKUP(H617,'data putaway'!$A$1:$E$530,5,0)),0,VLOOKUP(H617,'data putaway'!$A$1:$E$530,5,0))</f>
        <v>0</v>
      </c>
      <c r="AA617" s="354" t="b">
        <f t="shared" si="216"/>
        <v>0</v>
      </c>
      <c r="AB617" s="354" t="b">
        <f t="shared" si="217"/>
        <v>0</v>
      </c>
      <c r="AC617" s="356" t="str">
        <f t="shared" ca="1" si="218"/>
        <v>0 Month,  15 Days</v>
      </c>
      <c r="AD617" s="114" t="str">
        <f t="shared" ca="1" si="226"/>
        <v>3 Year, 11 Month, 6 Days</v>
      </c>
      <c r="AE617" s="114">
        <f t="shared" si="219"/>
        <v>48</v>
      </c>
      <c r="AF617" s="114">
        <f t="shared" si="220"/>
        <v>1</v>
      </c>
      <c r="AG617" s="354" t="str">
        <f t="shared" si="221"/>
        <v>CC03</v>
      </c>
      <c r="AH617" s="114">
        <f>IF(ISNA(VLOOKUP(L617,'MASTER DATA'!$A$1:$F$192,6,0)),0,VLOOKUP(L617,'MASTER DATA'!$A$1:$F$192,6,0))*AE617</f>
        <v>460.80000000000007</v>
      </c>
      <c r="AI617" s="354" t="str">
        <f>VLOOKUP($D617,'warehouse mapping'!$AN$7:$AO$17,2,0)</f>
        <v>Aktif</v>
      </c>
      <c r="AJ617" s="114">
        <f t="shared" si="222"/>
        <v>0</v>
      </c>
      <c r="AK617" s="354" t="str">
        <f t="shared" si="223"/>
        <v/>
      </c>
      <c r="AL617" s="354" t="s">
        <v>170</v>
      </c>
      <c r="AM617" s="354">
        <f t="shared" si="224"/>
        <v>1</v>
      </c>
      <c r="AN617" s="354" t="b">
        <f t="shared" si="225"/>
        <v>1</v>
      </c>
    </row>
    <row r="618" spans="1:40" s="354" customFormat="1">
      <c r="A618" s="354" t="str">
        <f t="shared" si="205"/>
        <v>CC03B02550062461</v>
      </c>
      <c r="B618" s="354">
        <f t="shared" si="206"/>
        <v>0</v>
      </c>
      <c r="C618" s="354">
        <f t="shared" si="207"/>
        <v>0</v>
      </c>
      <c r="D618" s="354" t="str">
        <f t="shared" si="208"/>
        <v>CC</v>
      </c>
      <c r="E618" s="354" t="str">
        <f t="shared" si="209"/>
        <v>03</v>
      </c>
      <c r="F618" s="354" t="str">
        <f t="shared" si="210"/>
        <v>B</v>
      </c>
      <c r="G618" s="355" t="str">
        <f t="shared" si="211"/>
        <v>02</v>
      </c>
      <c r="H618" s="232" t="s">
        <v>964</v>
      </c>
      <c r="I618" s="232" t="s">
        <v>3505</v>
      </c>
      <c r="J618" s="233">
        <v>46268</v>
      </c>
      <c r="K618" s="233">
        <v>47719</v>
      </c>
      <c r="L618" s="234">
        <v>550062461</v>
      </c>
      <c r="M618" s="232" t="str">
        <f>IF(ISNA(VLOOKUP(L618,'MASTER DATA'!$A$1:$B$192,2,0)),"",VLOOKUP(L618,'MASTER DATA'!$A$1:$B$192,2,0))</f>
        <v>Advan4TAX710W40SNMA2_12*0.8L_A04W</v>
      </c>
      <c r="N618" s="232">
        <v>48</v>
      </c>
      <c r="O618" s="232">
        <f t="shared" si="212"/>
        <v>1</v>
      </c>
      <c r="P618" s="232">
        <f t="shared" si="213"/>
        <v>0</v>
      </c>
      <c r="Q618" s="232">
        <f>VLOOKUP(L618,'MASTER DATA'!$A$1:$E$192,5,0)</f>
        <v>48</v>
      </c>
      <c r="R618" s="234">
        <f>SUMIF('picking of the day'!$H$4:$H$358,WMS!H618&amp;WMS!L618,'picking of the day'!$E$4:$E$358)</f>
        <v>0</v>
      </c>
      <c r="U618" s="114">
        <f>IF(ISNA(VLOOKUP(H618,'data putaway'!$A$1:$E$530,3,0)),0,VLOOKUP(H618,'data putaway'!$A$1:$E$530,3,0))</f>
        <v>0</v>
      </c>
      <c r="V618" s="354">
        <f t="shared" si="214"/>
        <v>48</v>
      </c>
      <c r="W618" s="114">
        <f>IF(ISNA(VLOOKUP(H618,'data putaway'!$A$1:$E$530,2,0)),0,VLOOKUP(H618,'data putaway'!$A$1:$E$530,2,0))</f>
        <v>0</v>
      </c>
      <c r="X618" s="354" t="b">
        <f t="shared" si="215"/>
        <v>0</v>
      </c>
      <c r="Y618" s="354">
        <f>IF(ISNA(VLOOKUP(H618,'data putaway'!$A$1:$E$530,4,0)),0,VLOOKUP(H618,'data putaway'!$A$1:$E$530,4,0))</f>
        <v>0</v>
      </c>
      <c r="Z618" s="113">
        <f>IF(ISNA(VLOOKUP(H618,'data putaway'!$A$1:$E$530,5,0)),0,VLOOKUP(H618,'data putaway'!$A$1:$E$530,5,0))</f>
        <v>0</v>
      </c>
      <c r="AA618" s="354" t="b">
        <f t="shared" si="216"/>
        <v>0</v>
      </c>
      <c r="AB618" s="354" t="b">
        <f t="shared" si="217"/>
        <v>0</v>
      </c>
      <c r="AC618" s="356" t="str">
        <f t="shared" ca="1" si="218"/>
        <v>0 Month,  15 Days</v>
      </c>
      <c r="AD618" s="114" t="str">
        <f t="shared" ca="1" si="226"/>
        <v>3 Year, 11 Month, 6 Days</v>
      </c>
      <c r="AE618" s="114">
        <f t="shared" si="219"/>
        <v>48</v>
      </c>
      <c r="AF618" s="114">
        <f t="shared" si="220"/>
        <v>1</v>
      </c>
      <c r="AG618" s="354" t="str">
        <f t="shared" si="221"/>
        <v>CC03</v>
      </c>
      <c r="AH618" s="114">
        <f>IF(ISNA(VLOOKUP(L618,'MASTER DATA'!$A$1:$F$192,6,0)),0,VLOOKUP(L618,'MASTER DATA'!$A$1:$F$192,6,0))*AE618</f>
        <v>460.80000000000007</v>
      </c>
      <c r="AI618" s="354" t="str">
        <f>VLOOKUP($D618,'warehouse mapping'!$AN$7:$AO$17,2,0)</f>
        <v>Aktif</v>
      </c>
      <c r="AJ618" s="114">
        <f t="shared" si="222"/>
        <v>0</v>
      </c>
      <c r="AK618" s="354" t="str">
        <f t="shared" si="223"/>
        <v/>
      </c>
      <c r="AL618" s="354" t="s">
        <v>170</v>
      </c>
      <c r="AM618" s="354">
        <f t="shared" si="224"/>
        <v>1</v>
      </c>
      <c r="AN618" s="354" t="b">
        <f t="shared" si="225"/>
        <v>1</v>
      </c>
    </row>
    <row r="619" spans="1:40" s="354" customFormat="1">
      <c r="A619" s="354" t="str">
        <f t="shared" si="205"/>
        <v>CC03C01550044580</v>
      </c>
      <c r="B619" s="354">
        <f t="shared" si="206"/>
        <v>0</v>
      </c>
      <c r="C619" s="354">
        <f t="shared" si="207"/>
        <v>0</v>
      </c>
      <c r="D619" s="354" t="str">
        <f t="shared" si="208"/>
        <v>CC</v>
      </c>
      <c r="E619" s="354" t="str">
        <f t="shared" si="209"/>
        <v>03</v>
      </c>
      <c r="F619" s="354" t="str">
        <f t="shared" si="210"/>
        <v>C</v>
      </c>
      <c r="G619" s="355" t="str">
        <f t="shared" si="211"/>
        <v>01</v>
      </c>
      <c r="H619" s="232" t="s">
        <v>965</v>
      </c>
      <c r="I619" s="232">
        <v>12657727</v>
      </c>
      <c r="J619" s="233">
        <v>46164</v>
      </c>
      <c r="K619" s="233">
        <v>47619</v>
      </c>
      <c r="L619" s="234">
        <v>550044580</v>
      </c>
      <c r="M619" s="232" t="str">
        <f>IF(ISNA(VLOOKUP(L619,'MASTER DATA'!$A$1:$B$192,2,0)),"",VLOOKUP(L619,'MASTER DATA'!$A$1:$B$192,2,0))</f>
        <v>RimR3MV15W40CI4_1*209L_A227</v>
      </c>
      <c r="N619" s="232">
        <v>4</v>
      </c>
      <c r="O619" s="232">
        <f t="shared" si="212"/>
        <v>1</v>
      </c>
      <c r="P619" s="232">
        <f t="shared" si="213"/>
        <v>0</v>
      </c>
      <c r="Q619" s="232">
        <f>VLOOKUP(L619,'MASTER DATA'!$A$1:$E$192,5,0)</f>
        <v>4</v>
      </c>
      <c r="R619" s="234">
        <f>SUMIF('picking of the day'!$H$4:$H$358,WMS!H619&amp;WMS!L619,'picking of the day'!$E$4:$E$358)</f>
        <v>0</v>
      </c>
      <c r="U619" s="114">
        <f>IF(ISNA(VLOOKUP(H619,'data putaway'!$A$1:$E$530,3,0)),0,VLOOKUP(H619,'data putaway'!$A$1:$E$530,3,0))</f>
        <v>0</v>
      </c>
      <c r="V619" s="354">
        <f t="shared" si="214"/>
        <v>4</v>
      </c>
      <c r="W619" s="114">
        <f>IF(ISNA(VLOOKUP(H619,'data putaway'!$A$1:$E$530,2,0)),0,VLOOKUP(H619,'data putaway'!$A$1:$E$530,2,0))</f>
        <v>0</v>
      </c>
      <c r="X619" s="354" t="b">
        <f t="shared" si="215"/>
        <v>0</v>
      </c>
      <c r="Y619" s="354">
        <f>IF(ISNA(VLOOKUP(H619,'data putaway'!$A$1:$E$530,4,0)),0,VLOOKUP(H619,'data putaway'!$A$1:$E$530,4,0))</f>
        <v>0</v>
      </c>
      <c r="Z619" s="113">
        <f>IF(ISNA(VLOOKUP(H619,'data putaway'!$A$1:$E$530,5,0)),0,VLOOKUP(H619,'data putaway'!$A$1:$E$530,5,0))</f>
        <v>0</v>
      </c>
      <c r="AA619" s="354" t="b">
        <f t="shared" si="216"/>
        <v>0</v>
      </c>
      <c r="AB619" s="354" t="b">
        <f t="shared" si="217"/>
        <v>0</v>
      </c>
      <c r="AC619" s="356" t="str">
        <f t="shared" ca="1" si="218"/>
        <v>3 Month,  27 Days</v>
      </c>
      <c r="AD619" s="114" t="str">
        <f t="shared" ca="1" si="226"/>
        <v>3 Year, 7 Month, 28 Days</v>
      </c>
      <c r="AE619" s="114">
        <f t="shared" si="219"/>
        <v>4</v>
      </c>
      <c r="AF619" s="114">
        <f t="shared" si="220"/>
        <v>1</v>
      </c>
      <c r="AG619" s="354" t="str">
        <f t="shared" si="221"/>
        <v>CC03</v>
      </c>
      <c r="AH619" s="114">
        <f>IF(ISNA(VLOOKUP(L619,'MASTER DATA'!$A$1:$F$192,6,0)),0,VLOOKUP(L619,'MASTER DATA'!$A$1:$F$192,6,0))*AE619</f>
        <v>836</v>
      </c>
      <c r="AI619" s="354" t="str">
        <f>VLOOKUP($D619,'warehouse mapping'!$AN$7:$AO$17,2,0)</f>
        <v>Aktif</v>
      </c>
      <c r="AJ619" s="114">
        <f t="shared" si="222"/>
        <v>0</v>
      </c>
      <c r="AK619" s="354" t="str">
        <f t="shared" si="223"/>
        <v/>
      </c>
      <c r="AL619" s="354" t="s">
        <v>3206</v>
      </c>
      <c r="AM619" s="354">
        <f t="shared" si="224"/>
        <v>1</v>
      </c>
      <c r="AN619" s="354" t="b">
        <f t="shared" si="225"/>
        <v>1</v>
      </c>
    </row>
    <row r="620" spans="1:40" s="354" customFormat="1">
      <c r="A620" s="354" t="str">
        <f t="shared" si="205"/>
        <v>CC03C02550044580</v>
      </c>
      <c r="B620" s="354">
        <f t="shared" si="206"/>
        <v>0</v>
      </c>
      <c r="C620" s="354">
        <f t="shared" si="207"/>
        <v>0</v>
      </c>
      <c r="D620" s="354" t="str">
        <f t="shared" si="208"/>
        <v>CC</v>
      </c>
      <c r="E620" s="354" t="str">
        <f t="shared" si="209"/>
        <v>03</v>
      </c>
      <c r="F620" s="354" t="str">
        <f t="shared" si="210"/>
        <v>C</v>
      </c>
      <c r="G620" s="355" t="str">
        <f t="shared" si="211"/>
        <v>02</v>
      </c>
      <c r="H620" s="232" t="s">
        <v>966</v>
      </c>
      <c r="I620" s="232">
        <v>12657727</v>
      </c>
      <c r="J620" s="233">
        <v>46164</v>
      </c>
      <c r="K620" s="233">
        <v>47619</v>
      </c>
      <c r="L620" s="234">
        <v>550044580</v>
      </c>
      <c r="M620" s="232" t="str">
        <f>IF(ISNA(VLOOKUP(L620,'MASTER DATA'!$A$1:$B$192,2,0)),"",VLOOKUP(L620,'MASTER DATA'!$A$1:$B$192,2,0))</f>
        <v>RimR3MV15W40CI4_1*209L_A227</v>
      </c>
      <c r="N620" s="232">
        <v>4</v>
      </c>
      <c r="O620" s="232">
        <f t="shared" si="212"/>
        <v>1</v>
      </c>
      <c r="P620" s="232">
        <f t="shared" si="213"/>
        <v>0</v>
      </c>
      <c r="Q620" s="232">
        <f>VLOOKUP(L620,'MASTER DATA'!$A$1:$E$192,5,0)</f>
        <v>4</v>
      </c>
      <c r="R620" s="234">
        <f>SUMIF('picking of the day'!$H$4:$H$358,WMS!H620&amp;WMS!L620,'picking of the day'!$E$4:$E$358)</f>
        <v>0</v>
      </c>
      <c r="U620" s="114">
        <f>IF(ISNA(VLOOKUP(H620,'data putaway'!$A$1:$E$530,3,0)),0,VLOOKUP(H620,'data putaway'!$A$1:$E$530,3,0))</f>
        <v>0</v>
      </c>
      <c r="V620" s="354">
        <f t="shared" si="214"/>
        <v>4</v>
      </c>
      <c r="W620" s="114">
        <f>IF(ISNA(VLOOKUP(H620,'data putaway'!$A$1:$E$530,2,0)),0,VLOOKUP(H620,'data putaway'!$A$1:$E$530,2,0))</f>
        <v>0</v>
      </c>
      <c r="X620" s="354" t="b">
        <f t="shared" si="215"/>
        <v>0</v>
      </c>
      <c r="Y620" s="354">
        <f>IF(ISNA(VLOOKUP(H620,'data putaway'!$A$1:$E$530,4,0)),0,VLOOKUP(H620,'data putaway'!$A$1:$E$530,4,0))</f>
        <v>0</v>
      </c>
      <c r="Z620" s="113">
        <f>IF(ISNA(VLOOKUP(H620,'data putaway'!$A$1:$E$530,5,0)),0,VLOOKUP(H620,'data putaway'!$A$1:$E$530,5,0))</f>
        <v>0</v>
      </c>
      <c r="AA620" s="354" t="b">
        <f t="shared" si="216"/>
        <v>0</v>
      </c>
      <c r="AB620" s="354" t="b">
        <f t="shared" si="217"/>
        <v>0</v>
      </c>
      <c r="AC620" s="356" t="str">
        <f t="shared" ca="1" si="218"/>
        <v>3 Month,  27 Days</v>
      </c>
      <c r="AD620" s="114" t="str">
        <f t="shared" ca="1" si="226"/>
        <v>3 Year, 7 Month, 28 Days</v>
      </c>
      <c r="AE620" s="114">
        <f t="shared" si="219"/>
        <v>4</v>
      </c>
      <c r="AF620" s="114">
        <f t="shared" si="220"/>
        <v>1</v>
      </c>
      <c r="AG620" s="354" t="str">
        <f t="shared" si="221"/>
        <v>CC03</v>
      </c>
      <c r="AH620" s="114">
        <f>IF(ISNA(VLOOKUP(L620,'MASTER DATA'!$A$1:$F$192,6,0)),0,VLOOKUP(L620,'MASTER DATA'!$A$1:$F$192,6,0))*AE620</f>
        <v>836</v>
      </c>
      <c r="AI620" s="354" t="str">
        <f>VLOOKUP($D620,'warehouse mapping'!$AN$7:$AO$17,2,0)</f>
        <v>Aktif</v>
      </c>
      <c r="AJ620" s="114">
        <f t="shared" si="222"/>
        <v>0</v>
      </c>
      <c r="AK620" s="354" t="str">
        <f t="shared" si="223"/>
        <v/>
      </c>
      <c r="AL620" s="354" t="s">
        <v>3206</v>
      </c>
      <c r="AM620" s="354">
        <f t="shared" si="224"/>
        <v>1</v>
      </c>
      <c r="AN620" s="354" t="b">
        <f t="shared" si="225"/>
        <v>1</v>
      </c>
    </row>
    <row r="621" spans="1:40" s="354" customFormat="1">
      <c r="A621" s="354" t="str">
        <f t="shared" si="205"/>
        <v>CC03D01550069888</v>
      </c>
      <c r="B621" s="354">
        <f t="shared" si="206"/>
        <v>0</v>
      </c>
      <c r="C621" s="354">
        <f t="shared" si="207"/>
        <v>36</v>
      </c>
      <c r="D621" s="354" t="str">
        <f t="shared" si="208"/>
        <v>CC</v>
      </c>
      <c r="E621" s="354" t="str">
        <f t="shared" si="209"/>
        <v>03</v>
      </c>
      <c r="F621" s="354" t="str">
        <f t="shared" si="210"/>
        <v>D</v>
      </c>
      <c r="G621" s="355" t="str">
        <f t="shared" si="211"/>
        <v>01</v>
      </c>
      <c r="H621" s="232" t="s">
        <v>967</v>
      </c>
      <c r="I621" s="232" t="s">
        <v>3633</v>
      </c>
      <c r="J621" s="233">
        <v>46282</v>
      </c>
      <c r="K621" s="362">
        <v>47738</v>
      </c>
      <c r="L621" s="234">
        <v>550069888</v>
      </c>
      <c r="M621" s="232" t="str">
        <f>IF(ISNA(VLOOKUP(L621,'MASTER DATA'!$A$1:$B$192,2,0)),"",VLOOKUP(L621,'MASTER DATA'!$A$1:$B$192,2,0))</f>
        <v>RimR4Plus15W40CI4E7_3*5L_A04W</v>
      </c>
      <c r="N621" s="232">
        <v>0</v>
      </c>
      <c r="O621" s="232">
        <f t="shared" si="212"/>
        <v>1</v>
      </c>
      <c r="P621" s="232">
        <f t="shared" si="213"/>
        <v>0</v>
      </c>
      <c r="Q621" s="232">
        <f>VLOOKUP(L621,'MASTER DATA'!$A$1:$E$192,5,0)</f>
        <v>36</v>
      </c>
      <c r="R621" s="234">
        <f>SUMIF('picking of the day'!$H$4:$H$358,WMS!H621&amp;WMS!L621,'picking of the day'!$E$4:$E$358)</f>
        <v>0</v>
      </c>
      <c r="U621" s="114">
        <f>IF(ISNA(VLOOKUP(H621,'data putaway'!$A$1:$E$530,3,0)),0,VLOOKUP(H621,'data putaway'!$A$1:$E$530,3,0))</f>
        <v>36</v>
      </c>
      <c r="V621" s="354">
        <f t="shared" si="214"/>
        <v>36</v>
      </c>
      <c r="W621" s="114">
        <f>IF(ISNA(VLOOKUP(H621,'data putaway'!$A$1:$E$530,2,0)),0,VLOOKUP(H621,'data putaway'!$A$1:$E$530,2,0))</f>
        <v>550069888</v>
      </c>
      <c r="X621" s="354" t="b">
        <f t="shared" si="215"/>
        <v>1</v>
      </c>
      <c r="Y621" s="354" t="str">
        <f>IF(ISNA(VLOOKUP(H621,'data putaway'!$A$1:$E$530,4,0)),0,VLOOKUP(H621,'data putaway'!$A$1:$E$530,4,0))</f>
        <v>12I26JJ</v>
      </c>
      <c r="Z621" s="113">
        <f>IF(ISNA(VLOOKUP(H621,'data putaway'!$A$1:$E$530,5,0)),0,VLOOKUP(H621,'data putaway'!$A$1:$E$530,5,0))</f>
        <v>47738</v>
      </c>
      <c r="AA621" s="354" t="b">
        <f t="shared" si="216"/>
        <v>1</v>
      </c>
      <c r="AB621" s="354" t="b">
        <f t="shared" si="217"/>
        <v>1</v>
      </c>
      <c r="AC621" s="356" t="str">
        <f t="shared" ca="1" si="218"/>
        <v>0 Month,  1 Days</v>
      </c>
      <c r="AD621" s="114" t="str">
        <f t="shared" ca="1" si="226"/>
        <v>3 Year, 11 Month, 25 Days</v>
      </c>
      <c r="AE621" s="114">
        <f t="shared" si="219"/>
        <v>36</v>
      </c>
      <c r="AF621" s="114">
        <f t="shared" si="220"/>
        <v>1</v>
      </c>
      <c r="AG621" s="354" t="str">
        <f t="shared" si="221"/>
        <v>CC03</v>
      </c>
      <c r="AH621" s="114">
        <f>IF(ISNA(VLOOKUP(L621,'MASTER DATA'!$A$1:$F$192,6,0)),0,VLOOKUP(L621,'MASTER DATA'!$A$1:$F$192,6,0))*AE621</f>
        <v>540</v>
      </c>
      <c r="AI621" s="354" t="str">
        <f>VLOOKUP($D621,'warehouse mapping'!$AN$7:$AO$17,2,0)</f>
        <v>Aktif</v>
      </c>
      <c r="AJ621" s="114">
        <f t="shared" si="222"/>
        <v>0</v>
      </c>
      <c r="AK621" s="354" t="str">
        <f t="shared" si="223"/>
        <v/>
      </c>
      <c r="AL621" s="354" t="s">
        <v>170</v>
      </c>
      <c r="AM621" s="354">
        <f t="shared" si="224"/>
        <v>1</v>
      </c>
      <c r="AN621" s="354" t="b">
        <f t="shared" si="225"/>
        <v>1</v>
      </c>
    </row>
    <row r="622" spans="1:40" s="354" customFormat="1">
      <c r="A622" s="354" t="str">
        <f t="shared" si="205"/>
        <v>CC03D02550069888</v>
      </c>
      <c r="B622" s="354">
        <f t="shared" si="206"/>
        <v>0</v>
      </c>
      <c r="C622" s="354">
        <f t="shared" si="207"/>
        <v>36</v>
      </c>
      <c r="D622" s="354" t="str">
        <f t="shared" si="208"/>
        <v>CC</v>
      </c>
      <c r="E622" s="354" t="str">
        <f t="shared" si="209"/>
        <v>03</v>
      </c>
      <c r="F622" s="354" t="str">
        <f t="shared" si="210"/>
        <v>D</v>
      </c>
      <c r="G622" s="355" t="str">
        <f t="shared" si="211"/>
        <v>02</v>
      </c>
      <c r="H622" s="232" t="s">
        <v>968</v>
      </c>
      <c r="I622" s="232" t="s">
        <v>3633</v>
      </c>
      <c r="J622" s="233">
        <v>46282</v>
      </c>
      <c r="K622" s="362">
        <v>47738</v>
      </c>
      <c r="L622" s="234">
        <v>550069888</v>
      </c>
      <c r="M622" s="232" t="str">
        <f>IF(ISNA(VLOOKUP(L622,'MASTER DATA'!$A$1:$B$192,2,0)),"",VLOOKUP(L622,'MASTER DATA'!$A$1:$B$192,2,0))</f>
        <v>RimR4Plus15W40CI4E7_3*5L_A04W</v>
      </c>
      <c r="N622" s="232">
        <v>0</v>
      </c>
      <c r="O622" s="232">
        <f t="shared" si="212"/>
        <v>1</v>
      </c>
      <c r="P622" s="232">
        <f t="shared" si="213"/>
        <v>0</v>
      </c>
      <c r="Q622" s="232">
        <f>VLOOKUP(L622,'MASTER DATA'!$A$1:$E$192,5,0)</f>
        <v>36</v>
      </c>
      <c r="R622" s="234">
        <f>SUMIF('picking of the day'!$H$4:$H$358,WMS!H622&amp;WMS!L622,'picking of the day'!$E$4:$E$358)</f>
        <v>0</v>
      </c>
      <c r="U622" s="114">
        <f>IF(ISNA(VLOOKUP(H622,'data putaway'!$A$1:$E$530,3,0)),0,VLOOKUP(H622,'data putaway'!$A$1:$E$530,3,0))</f>
        <v>36</v>
      </c>
      <c r="V622" s="354">
        <f t="shared" si="214"/>
        <v>36</v>
      </c>
      <c r="W622" s="114">
        <f>IF(ISNA(VLOOKUP(H622,'data putaway'!$A$1:$E$530,2,0)),0,VLOOKUP(H622,'data putaway'!$A$1:$E$530,2,0))</f>
        <v>550069888</v>
      </c>
      <c r="X622" s="354" t="b">
        <f t="shared" si="215"/>
        <v>1</v>
      </c>
      <c r="Y622" s="354" t="str">
        <f>IF(ISNA(VLOOKUP(H622,'data putaway'!$A$1:$E$530,4,0)),0,VLOOKUP(H622,'data putaway'!$A$1:$E$530,4,0))</f>
        <v>12I26JJ</v>
      </c>
      <c r="Z622" s="113">
        <f>IF(ISNA(VLOOKUP(H622,'data putaway'!$A$1:$E$530,5,0)),0,VLOOKUP(H622,'data putaway'!$A$1:$E$530,5,0))</f>
        <v>47738</v>
      </c>
      <c r="AA622" s="354" t="b">
        <f t="shared" si="216"/>
        <v>1</v>
      </c>
      <c r="AB622" s="354" t="b">
        <f t="shared" si="217"/>
        <v>1</v>
      </c>
      <c r="AC622" s="356" t="str">
        <f t="shared" ca="1" si="218"/>
        <v>0 Month,  1 Days</v>
      </c>
      <c r="AD622" s="114" t="str">
        <f t="shared" ca="1" si="226"/>
        <v>3 Year, 11 Month, 25 Days</v>
      </c>
      <c r="AE622" s="114">
        <f t="shared" si="219"/>
        <v>36</v>
      </c>
      <c r="AF622" s="114">
        <f t="shared" si="220"/>
        <v>1</v>
      </c>
      <c r="AG622" s="354" t="str">
        <f t="shared" si="221"/>
        <v>CC03</v>
      </c>
      <c r="AH622" s="114">
        <f>IF(ISNA(VLOOKUP(L622,'MASTER DATA'!$A$1:$F$192,6,0)),0,VLOOKUP(L622,'MASTER DATA'!$A$1:$F$192,6,0))*AE622</f>
        <v>540</v>
      </c>
      <c r="AI622" s="354" t="str">
        <f>VLOOKUP($D622,'warehouse mapping'!$AN$7:$AO$17,2,0)</f>
        <v>Aktif</v>
      </c>
      <c r="AJ622" s="114">
        <f t="shared" si="222"/>
        <v>0</v>
      </c>
      <c r="AK622" s="354" t="str">
        <f t="shared" si="223"/>
        <v/>
      </c>
      <c r="AL622" s="354" t="s">
        <v>170</v>
      </c>
      <c r="AM622" s="354">
        <f t="shared" si="224"/>
        <v>1</v>
      </c>
      <c r="AN622" s="354" t="b">
        <f t="shared" si="225"/>
        <v>1</v>
      </c>
    </row>
    <row r="623" spans="1:40" s="354" customFormat="1">
      <c r="A623" s="354" t="str">
        <f t="shared" si="205"/>
        <v>CC03E01550069888</v>
      </c>
      <c r="B623" s="354">
        <f t="shared" si="206"/>
        <v>0</v>
      </c>
      <c r="C623" s="354">
        <f t="shared" si="207"/>
        <v>36</v>
      </c>
      <c r="D623" s="354" t="str">
        <f t="shared" si="208"/>
        <v>CC</v>
      </c>
      <c r="E623" s="354" t="str">
        <f t="shared" si="209"/>
        <v>03</v>
      </c>
      <c r="F623" s="354" t="str">
        <f t="shared" si="210"/>
        <v>E</v>
      </c>
      <c r="G623" s="355" t="str">
        <f t="shared" si="211"/>
        <v>01</v>
      </c>
      <c r="H623" s="232" t="s">
        <v>969</v>
      </c>
      <c r="I623" s="232" t="s">
        <v>3633</v>
      </c>
      <c r="J623" s="233">
        <v>46282</v>
      </c>
      <c r="K623" s="362">
        <v>47738</v>
      </c>
      <c r="L623" s="234">
        <v>550069888</v>
      </c>
      <c r="M623" s="232" t="str">
        <f>IF(ISNA(VLOOKUP(L623,'MASTER DATA'!$A$1:$B$192,2,0)),"",VLOOKUP(L623,'MASTER DATA'!$A$1:$B$192,2,0))</f>
        <v>RimR4Plus15W40CI4E7_3*5L_A04W</v>
      </c>
      <c r="N623" s="232">
        <v>0</v>
      </c>
      <c r="O623" s="232">
        <f t="shared" si="212"/>
        <v>1</v>
      </c>
      <c r="P623" s="232">
        <f t="shared" si="213"/>
        <v>0</v>
      </c>
      <c r="Q623" s="232">
        <f>VLOOKUP(L623,'MASTER DATA'!$A$1:$E$192,5,0)</f>
        <v>36</v>
      </c>
      <c r="R623" s="234">
        <f>SUMIF('picking of the day'!$H$4:$H$358,WMS!H623&amp;WMS!L623,'picking of the day'!$E$4:$E$358)</f>
        <v>0</v>
      </c>
      <c r="U623" s="114">
        <f>IF(ISNA(VLOOKUP(H623,'data putaway'!$A$1:$E$530,3,0)),0,VLOOKUP(H623,'data putaway'!$A$1:$E$530,3,0))</f>
        <v>36</v>
      </c>
      <c r="V623" s="354">
        <f t="shared" si="214"/>
        <v>36</v>
      </c>
      <c r="W623" s="114">
        <f>IF(ISNA(VLOOKUP(H623,'data putaway'!$A$1:$E$530,2,0)),0,VLOOKUP(H623,'data putaway'!$A$1:$E$530,2,0))</f>
        <v>550069888</v>
      </c>
      <c r="X623" s="354" t="b">
        <f t="shared" si="215"/>
        <v>1</v>
      </c>
      <c r="Y623" s="354" t="str">
        <f>IF(ISNA(VLOOKUP(H623,'data putaway'!$A$1:$E$530,4,0)),0,VLOOKUP(H623,'data putaway'!$A$1:$E$530,4,0))</f>
        <v>12I26JJ</v>
      </c>
      <c r="Z623" s="113">
        <f>IF(ISNA(VLOOKUP(H623,'data putaway'!$A$1:$E$530,5,0)),0,VLOOKUP(H623,'data putaway'!$A$1:$E$530,5,0))</f>
        <v>47738</v>
      </c>
      <c r="AA623" s="354" t="b">
        <f t="shared" si="216"/>
        <v>1</v>
      </c>
      <c r="AB623" s="354" t="b">
        <f t="shared" si="217"/>
        <v>1</v>
      </c>
      <c r="AC623" s="356" t="str">
        <f t="shared" ca="1" si="218"/>
        <v>0 Month,  1 Days</v>
      </c>
      <c r="AD623" s="114" t="str">
        <f t="shared" ca="1" si="226"/>
        <v>3 Year, 11 Month, 25 Days</v>
      </c>
      <c r="AE623" s="114">
        <f t="shared" si="219"/>
        <v>36</v>
      </c>
      <c r="AF623" s="114">
        <f t="shared" si="220"/>
        <v>1</v>
      </c>
      <c r="AG623" s="354" t="str">
        <f t="shared" si="221"/>
        <v>CC03</v>
      </c>
      <c r="AH623" s="114">
        <f>IF(ISNA(VLOOKUP(L623,'MASTER DATA'!$A$1:$F$192,6,0)),0,VLOOKUP(L623,'MASTER DATA'!$A$1:$F$192,6,0))*AE623</f>
        <v>540</v>
      </c>
      <c r="AI623" s="354" t="str">
        <f>VLOOKUP($D623,'warehouse mapping'!$AN$7:$AO$17,2,0)</f>
        <v>Aktif</v>
      </c>
      <c r="AJ623" s="114">
        <f t="shared" si="222"/>
        <v>0</v>
      </c>
      <c r="AK623" s="354" t="str">
        <f t="shared" si="223"/>
        <v/>
      </c>
      <c r="AL623" s="354" t="s">
        <v>170</v>
      </c>
      <c r="AM623" s="354">
        <f t="shared" si="224"/>
        <v>1</v>
      </c>
      <c r="AN623" s="354" t="b">
        <f t="shared" si="225"/>
        <v>1</v>
      </c>
    </row>
    <row r="624" spans="1:40" s="354" customFormat="1">
      <c r="A624" s="354" t="str">
        <f t="shared" si="205"/>
        <v>CC03E02550069888</v>
      </c>
      <c r="B624" s="354">
        <f t="shared" si="206"/>
        <v>0</v>
      </c>
      <c r="C624" s="354">
        <f t="shared" si="207"/>
        <v>36</v>
      </c>
      <c r="D624" s="354" t="str">
        <f t="shared" si="208"/>
        <v>CC</v>
      </c>
      <c r="E624" s="354" t="str">
        <f t="shared" si="209"/>
        <v>03</v>
      </c>
      <c r="F624" s="354" t="str">
        <f t="shared" si="210"/>
        <v>E</v>
      </c>
      <c r="G624" s="355" t="str">
        <f t="shared" si="211"/>
        <v>02</v>
      </c>
      <c r="H624" s="232" t="s">
        <v>970</v>
      </c>
      <c r="I624" s="232" t="s">
        <v>3633</v>
      </c>
      <c r="J624" s="233">
        <v>46282</v>
      </c>
      <c r="K624" s="362">
        <v>47738</v>
      </c>
      <c r="L624" s="234">
        <v>550069888</v>
      </c>
      <c r="M624" s="232" t="str">
        <f>IF(ISNA(VLOOKUP(L624,'MASTER DATA'!$A$1:$B$192,2,0)),"",VLOOKUP(L624,'MASTER DATA'!$A$1:$B$192,2,0))</f>
        <v>RimR4Plus15W40CI4E7_3*5L_A04W</v>
      </c>
      <c r="N624" s="232">
        <v>0</v>
      </c>
      <c r="O624" s="232">
        <f t="shared" si="212"/>
        <v>1</v>
      </c>
      <c r="P624" s="232">
        <f t="shared" si="213"/>
        <v>0</v>
      </c>
      <c r="Q624" s="232">
        <f>VLOOKUP(L624,'MASTER DATA'!$A$1:$E$192,5,0)</f>
        <v>36</v>
      </c>
      <c r="R624" s="234">
        <f>SUMIF('picking of the day'!$H$4:$H$358,WMS!H624&amp;WMS!L624,'picking of the day'!$E$4:$E$358)</f>
        <v>0</v>
      </c>
      <c r="U624" s="114">
        <f>IF(ISNA(VLOOKUP(H624,'data putaway'!$A$1:$E$530,3,0)),0,VLOOKUP(H624,'data putaway'!$A$1:$E$530,3,0))</f>
        <v>36</v>
      </c>
      <c r="V624" s="354">
        <f t="shared" si="214"/>
        <v>36</v>
      </c>
      <c r="W624" s="114">
        <f>IF(ISNA(VLOOKUP(H624,'data putaway'!$A$1:$E$530,2,0)),0,VLOOKUP(H624,'data putaway'!$A$1:$E$530,2,0))</f>
        <v>550069888</v>
      </c>
      <c r="X624" s="354" t="b">
        <f t="shared" si="215"/>
        <v>1</v>
      </c>
      <c r="Y624" s="354" t="str">
        <f>IF(ISNA(VLOOKUP(H624,'data putaway'!$A$1:$E$530,4,0)),0,VLOOKUP(H624,'data putaway'!$A$1:$E$530,4,0))</f>
        <v>12I26JJ</v>
      </c>
      <c r="Z624" s="113">
        <f>IF(ISNA(VLOOKUP(H624,'data putaway'!$A$1:$E$530,5,0)),0,VLOOKUP(H624,'data putaway'!$A$1:$E$530,5,0))</f>
        <v>47738</v>
      </c>
      <c r="AA624" s="354" t="b">
        <f t="shared" si="216"/>
        <v>1</v>
      </c>
      <c r="AB624" s="354" t="b">
        <f t="shared" si="217"/>
        <v>1</v>
      </c>
      <c r="AC624" s="356" t="str">
        <f t="shared" ca="1" si="218"/>
        <v>0 Month,  1 Days</v>
      </c>
      <c r="AD624" s="114" t="str">
        <f t="shared" ca="1" si="226"/>
        <v>3 Year, 11 Month, 25 Days</v>
      </c>
      <c r="AE624" s="114">
        <f t="shared" si="219"/>
        <v>36</v>
      </c>
      <c r="AF624" s="114">
        <f t="shared" si="220"/>
        <v>1</v>
      </c>
      <c r="AG624" s="354" t="str">
        <f t="shared" si="221"/>
        <v>CC03</v>
      </c>
      <c r="AH624" s="114">
        <f>IF(ISNA(VLOOKUP(L624,'MASTER DATA'!$A$1:$F$192,6,0)),0,VLOOKUP(L624,'MASTER DATA'!$A$1:$F$192,6,0))*AE624</f>
        <v>540</v>
      </c>
      <c r="AI624" s="354" t="str">
        <f>VLOOKUP($D624,'warehouse mapping'!$AN$7:$AO$17,2,0)</f>
        <v>Aktif</v>
      </c>
      <c r="AJ624" s="114">
        <f t="shared" si="222"/>
        <v>0</v>
      </c>
      <c r="AK624" s="354" t="str">
        <f t="shared" si="223"/>
        <v/>
      </c>
      <c r="AL624" s="354" t="s">
        <v>170</v>
      </c>
      <c r="AM624" s="354">
        <f t="shared" si="224"/>
        <v>1</v>
      </c>
      <c r="AN624" s="354" t="b">
        <f t="shared" si="225"/>
        <v>1</v>
      </c>
    </row>
    <row r="625" spans="1:40" s="354" customFormat="1">
      <c r="A625" s="354" t="str">
        <f t="shared" si="205"/>
        <v>CC04A01550071397</v>
      </c>
      <c r="B625" s="354">
        <f t="shared" si="206"/>
        <v>0</v>
      </c>
      <c r="C625" s="354">
        <f t="shared" si="207"/>
        <v>0</v>
      </c>
      <c r="D625" s="354" t="str">
        <f t="shared" si="208"/>
        <v>CC</v>
      </c>
      <c r="E625" s="354" t="str">
        <f t="shared" si="209"/>
        <v>04</v>
      </c>
      <c r="F625" s="354" t="str">
        <f t="shared" si="210"/>
        <v>A</v>
      </c>
      <c r="G625" s="355" t="str">
        <f t="shared" si="211"/>
        <v>01</v>
      </c>
      <c r="H625" s="232" t="s">
        <v>971</v>
      </c>
      <c r="I625" s="232" t="s">
        <v>3514</v>
      </c>
      <c r="J625" s="233">
        <v>46272</v>
      </c>
      <c r="K625" s="233">
        <v>47727</v>
      </c>
      <c r="L625" s="234">
        <v>550071397</v>
      </c>
      <c r="M625" s="232" t="str">
        <f>IF(ISNA(VLOOKUP(L625,'MASTER DATA'!$A$1:$B$192,2,0)),"",VLOOKUP(L625,'MASTER DATA'!$A$1:$B$192,2,0))</f>
        <v>HelixHX515W40SNCF_4*4L_A04W</v>
      </c>
      <c r="N625" s="232">
        <v>17</v>
      </c>
      <c r="O625" s="232">
        <f t="shared" si="212"/>
        <v>0</v>
      </c>
      <c r="P625" s="232">
        <f t="shared" si="213"/>
        <v>17</v>
      </c>
      <c r="Q625" s="232">
        <f>VLOOKUP(L625,'MASTER DATA'!$A$1:$E$192,5,0)</f>
        <v>36</v>
      </c>
      <c r="R625" s="234">
        <f>SUMIF('picking of the day'!$H$4:$H$358,WMS!H625&amp;WMS!L625,'picking of the day'!$E$4:$E$358)</f>
        <v>0</v>
      </c>
      <c r="U625" s="114">
        <f>IF(ISNA(VLOOKUP(H625,'data putaway'!$A$1:$E$530,3,0)),0,VLOOKUP(H625,'data putaway'!$A$1:$E$530,3,0))</f>
        <v>0</v>
      </c>
      <c r="V625" s="354">
        <f t="shared" si="214"/>
        <v>17</v>
      </c>
      <c r="W625" s="114">
        <f>IF(ISNA(VLOOKUP(H625,'data putaway'!$A$1:$E$530,2,0)),0,VLOOKUP(H625,'data putaway'!$A$1:$E$530,2,0))</f>
        <v>0</v>
      </c>
      <c r="X625" s="354" t="b">
        <f t="shared" si="215"/>
        <v>0</v>
      </c>
      <c r="Y625" s="354">
        <f>IF(ISNA(VLOOKUP(H625,'data putaway'!$A$1:$E$530,4,0)),0,VLOOKUP(H625,'data putaway'!$A$1:$E$530,4,0))</f>
        <v>0</v>
      </c>
      <c r="Z625" s="113">
        <f>IF(ISNA(VLOOKUP(H625,'data putaway'!$A$1:$E$530,5,0)),0,VLOOKUP(H625,'data putaway'!$A$1:$E$530,5,0))</f>
        <v>0</v>
      </c>
      <c r="AA625" s="354" t="b">
        <f t="shared" si="216"/>
        <v>0</v>
      </c>
      <c r="AB625" s="354" t="b">
        <f t="shared" si="217"/>
        <v>0</v>
      </c>
      <c r="AC625" s="356" t="str">
        <f t="shared" ca="1" si="218"/>
        <v>0 Month,  11 Days</v>
      </c>
      <c r="AD625" s="114" t="str">
        <f t="shared" ca="1" si="226"/>
        <v>3 Year, 11 Month, 14 Days</v>
      </c>
      <c r="AE625" s="114">
        <f t="shared" si="219"/>
        <v>17</v>
      </c>
      <c r="AF625" s="114">
        <f t="shared" si="220"/>
        <v>1</v>
      </c>
      <c r="AG625" s="354" t="str">
        <f t="shared" si="221"/>
        <v>CC04</v>
      </c>
      <c r="AH625" s="114">
        <f>IF(ISNA(VLOOKUP(L625,'MASTER DATA'!$A$1:$F$192,6,0)),0,VLOOKUP(L625,'MASTER DATA'!$A$1:$F$192,6,0))*AE625</f>
        <v>272</v>
      </c>
      <c r="AI625" s="354" t="str">
        <f>VLOOKUP($D625,'warehouse mapping'!$AN$7:$AO$17,2,0)</f>
        <v>Aktif</v>
      </c>
      <c r="AJ625" s="114">
        <f t="shared" si="222"/>
        <v>0</v>
      </c>
      <c r="AK625" s="354" t="str">
        <f t="shared" si="223"/>
        <v/>
      </c>
      <c r="AL625" s="354" t="s">
        <v>170</v>
      </c>
      <c r="AM625" s="354">
        <f t="shared" si="224"/>
        <v>1</v>
      </c>
      <c r="AN625" s="354" t="b">
        <f t="shared" si="225"/>
        <v>1</v>
      </c>
    </row>
    <row r="626" spans="1:40" s="354" customFormat="1">
      <c r="A626" s="354" t="str">
        <f t="shared" si="205"/>
        <v>CC04A02550078475</v>
      </c>
      <c r="B626" s="354">
        <f t="shared" si="206"/>
        <v>0</v>
      </c>
      <c r="C626" s="354">
        <f t="shared" si="207"/>
        <v>0</v>
      </c>
      <c r="D626" s="354" t="str">
        <f t="shared" si="208"/>
        <v>CC</v>
      </c>
      <c r="E626" s="354" t="str">
        <f t="shared" si="209"/>
        <v>04</v>
      </c>
      <c r="F626" s="354" t="str">
        <f t="shared" si="210"/>
        <v>A</v>
      </c>
      <c r="G626" s="355" t="str">
        <f t="shared" si="211"/>
        <v>02</v>
      </c>
      <c r="H626" s="232" t="s">
        <v>972</v>
      </c>
      <c r="I626" s="232" t="s">
        <v>215</v>
      </c>
      <c r="J626" s="233">
        <v>46216</v>
      </c>
      <c r="K626" s="233">
        <v>47554</v>
      </c>
      <c r="L626" s="234">
        <v>550078475</v>
      </c>
      <c r="M626" s="232" t="str">
        <f>IF(ISNA(VLOOKUP(L626,'MASTER DATA'!$A$1:$B$192,2,0)),"",VLOOKUP(L626,'MASTER DATA'!$A$1:$B$192,2,0))</f>
        <v>Adv4TUlt10W40SPMA2_12*1L_A04W</v>
      </c>
      <c r="N626" s="232">
        <v>0</v>
      </c>
      <c r="O626" s="232">
        <f t="shared" si="212"/>
        <v>0</v>
      </c>
      <c r="P626" s="232">
        <f t="shared" si="213"/>
        <v>0</v>
      </c>
      <c r="Q626" s="232">
        <f>VLOOKUP(L626,'MASTER DATA'!$A$1:$E$192,5,0)</f>
        <v>44</v>
      </c>
      <c r="R626" s="234">
        <f>SUMIF('picking of the day'!$H$4:$H$358,WMS!H626&amp;WMS!L626,'picking of the day'!$E$4:$E$358)</f>
        <v>0</v>
      </c>
      <c r="U626" s="114">
        <f>IF(ISNA(VLOOKUP(H626,'data putaway'!$A$1:$E$530,3,0)),0,VLOOKUP(H626,'data putaway'!$A$1:$E$530,3,0))</f>
        <v>0</v>
      </c>
      <c r="V626" s="354">
        <f t="shared" si="214"/>
        <v>0</v>
      </c>
      <c r="W626" s="114">
        <f>IF(ISNA(VLOOKUP(H626,'data putaway'!$A$1:$E$530,2,0)),0,VLOOKUP(H626,'data putaway'!$A$1:$E$530,2,0))</f>
        <v>0</v>
      </c>
      <c r="X626" s="354" t="b">
        <f t="shared" si="215"/>
        <v>0</v>
      </c>
      <c r="Y626" s="354">
        <f>IF(ISNA(VLOOKUP(H626,'data putaway'!$A$1:$E$530,4,0)),0,VLOOKUP(H626,'data putaway'!$A$1:$E$530,4,0))</f>
        <v>0</v>
      </c>
      <c r="Z626" s="113">
        <f>IF(ISNA(VLOOKUP(H626,'data putaway'!$A$1:$E$530,5,0)),0,VLOOKUP(H626,'data putaway'!$A$1:$E$530,5,0))</f>
        <v>0</v>
      </c>
      <c r="AA626" s="354" t="b">
        <f t="shared" si="216"/>
        <v>0</v>
      </c>
      <c r="AB626" s="354" t="b">
        <f t="shared" si="217"/>
        <v>0</v>
      </c>
      <c r="AC626" s="356" t="str">
        <f t="shared" ca="1" si="218"/>
        <v>2 Month,  5 Days</v>
      </c>
      <c r="AD626" s="114" t="str">
        <f t="shared" ca="1" si="226"/>
        <v>3 Year, 5 Month, 22 Days</v>
      </c>
      <c r="AE626" s="114">
        <f t="shared" si="219"/>
        <v>0</v>
      </c>
      <c r="AF626" s="114">
        <f t="shared" si="220"/>
        <v>0</v>
      </c>
      <c r="AG626" s="354" t="str">
        <f t="shared" si="221"/>
        <v>CC04</v>
      </c>
      <c r="AH626" s="114">
        <f>IF(ISNA(VLOOKUP(L626,'MASTER DATA'!$A$1:$F$192,6,0)),0,VLOOKUP(L626,'MASTER DATA'!$A$1:$F$192,6,0))*AE626</f>
        <v>0</v>
      </c>
      <c r="AI626" s="354" t="str">
        <f>VLOOKUP($D626,'warehouse mapping'!$AN$7:$AO$17,2,0)</f>
        <v>Aktif</v>
      </c>
      <c r="AJ626" s="114">
        <f t="shared" si="222"/>
        <v>1</v>
      </c>
      <c r="AK626" s="354" t="str">
        <f t="shared" si="223"/>
        <v>CC</v>
      </c>
      <c r="AL626" s="354" t="s">
        <v>170</v>
      </c>
      <c r="AM626" s="354">
        <f t="shared" si="224"/>
        <v>1</v>
      </c>
      <c r="AN626" s="354" t="b">
        <f t="shared" si="225"/>
        <v>1</v>
      </c>
    </row>
    <row r="627" spans="1:40" s="354" customFormat="1">
      <c r="A627" s="354" t="str">
        <f t="shared" si="205"/>
        <v>CC04B01550070614</v>
      </c>
      <c r="B627" s="354">
        <f t="shared" si="206"/>
        <v>0</v>
      </c>
      <c r="C627" s="354">
        <f t="shared" si="207"/>
        <v>0</v>
      </c>
      <c r="D627" s="354" t="str">
        <f t="shared" si="208"/>
        <v>CC</v>
      </c>
      <c r="E627" s="354" t="str">
        <f t="shared" si="209"/>
        <v>04</v>
      </c>
      <c r="F627" s="354" t="str">
        <f t="shared" si="210"/>
        <v>B</v>
      </c>
      <c r="G627" s="355" t="str">
        <f t="shared" si="211"/>
        <v>01</v>
      </c>
      <c r="H627" s="232" t="s">
        <v>973</v>
      </c>
      <c r="I627" s="232" t="s">
        <v>3394</v>
      </c>
      <c r="J627" s="233">
        <v>46272</v>
      </c>
      <c r="K627" s="362">
        <v>47715</v>
      </c>
      <c r="L627" s="234">
        <v>550070614</v>
      </c>
      <c r="M627" s="232" t="str">
        <f>IF(ISNA(VLOOKUP(L627,'MASTER DATA'!$A$1:$B$192,2,0)),"",VLOOKUP(L627,'MASTER DATA'!$A$1:$B$192,2,0))</f>
        <v>HlxHX610W40SP_4*4L_A04W</v>
      </c>
      <c r="N627" s="234">
        <v>36</v>
      </c>
      <c r="O627" s="232">
        <f t="shared" si="212"/>
        <v>1</v>
      </c>
      <c r="P627" s="232">
        <f t="shared" si="213"/>
        <v>0</v>
      </c>
      <c r="Q627" s="232">
        <f>VLOOKUP(L627,'MASTER DATA'!$A$1:$E$192,5,0)</f>
        <v>36</v>
      </c>
      <c r="R627" s="234">
        <f>SUMIF('picking of the day'!$H$4:$H$358,WMS!H627&amp;WMS!L627,'picking of the day'!$E$4:$E$358)</f>
        <v>0</v>
      </c>
      <c r="U627" s="114">
        <f>IF(ISNA(VLOOKUP(H627,'data putaway'!$A$1:$E$530,3,0)),0,VLOOKUP(H627,'data putaway'!$A$1:$E$530,3,0))</f>
        <v>0</v>
      </c>
      <c r="V627" s="354">
        <f t="shared" si="214"/>
        <v>36</v>
      </c>
      <c r="W627" s="114">
        <f>IF(ISNA(VLOOKUP(H627,'data putaway'!$A$1:$E$530,2,0)),0,VLOOKUP(H627,'data putaway'!$A$1:$E$530,2,0))</f>
        <v>0</v>
      </c>
      <c r="X627" s="354" t="b">
        <f t="shared" si="215"/>
        <v>0</v>
      </c>
      <c r="Y627" s="354">
        <f>IF(ISNA(VLOOKUP(H627,'data putaway'!$A$1:$E$530,4,0)),0,VLOOKUP(H627,'data putaway'!$A$1:$E$530,4,0))</f>
        <v>0</v>
      </c>
      <c r="Z627" s="113">
        <f>IF(ISNA(VLOOKUP(H627,'data putaway'!$A$1:$E$530,5,0)),0,VLOOKUP(H627,'data putaway'!$A$1:$E$530,5,0))</f>
        <v>0</v>
      </c>
      <c r="AA627" s="354" t="b">
        <f t="shared" si="216"/>
        <v>0</v>
      </c>
      <c r="AB627" s="354" t="b">
        <f t="shared" si="217"/>
        <v>0</v>
      </c>
      <c r="AC627" s="356" t="str">
        <f t="shared" ca="1" si="218"/>
        <v>0 Month,  11 Days</v>
      </c>
      <c r="AD627" s="114" t="str">
        <f t="shared" ca="1" si="226"/>
        <v>3 Year, 11 Month, 2 Days</v>
      </c>
      <c r="AE627" s="114">
        <f t="shared" si="219"/>
        <v>36</v>
      </c>
      <c r="AF627" s="114">
        <f t="shared" si="220"/>
        <v>1</v>
      </c>
      <c r="AG627" s="354" t="str">
        <f t="shared" si="221"/>
        <v>CC04</v>
      </c>
      <c r="AH627" s="114">
        <f>IF(ISNA(VLOOKUP(L627,'MASTER DATA'!$A$1:$F$192,6,0)),0,VLOOKUP(L627,'MASTER DATA'!$A$1:$F$192,6,0))*AE627</f>
        <v>576</v>
      </c>
      <c r="AI627" s="354" t="str">
        <f>VLOOKUP($D627,'warehouse mapping'!$AN$7:$AO$17,2,0)</f>
        <v>Aktif</v>
      </c>
      <c r="AJ627" s="114">
        <f t="shared" si="222"/>
        <v>0</v>
      </c>
      <c r="AK627" s="354" t="str">
        <f t="shared" si="223"/>
        <v/>
      </c>
      <c r="AL627" s="354" t="s">
        <v>3206</v>
      </c>
      <c r="AM627" s="354">
        <f t="shared" si="224"/>
        <v>1</v>
      </c>
      <c r="AN627" s="354" t="b">
        <f t="shared" si="225"/>
        <v>1</v>
      </c>
    </row>
    <row r="628" spans="1:40" s="354" customFormat="1">
      <c r="A628" s="354" t="str">
        <f t="shared" si="205"/>
        <v>CC04B02550070614</v>
      </c>
      <c r="B628" s="354">
        <f t="shared" si="206"/>
        <v>0</v>
      </c>
      <c r="C628" s="354">
        <f t="shared" si="207"/>
        <v>0</v>
      </c>
      <c r="D628" s="354" t="str">
        <f t="shared" si="208"/>
        <v>CC</v>
      </c>
      <c r="E628" s="354" t="str">
        <f t="shared" si="209"/>
        <v>04</v>
      </c>
      <c r="F628" s="354" t="str">
        <f t="shared" si="210"/>
        <v>B</v>
      </c>
      <c r="G628" s="355" t="str">
        <f t="shared" si="211"/>
        <v>02</v>
      </c>
      <c r="H628" s="232" t="s">
        <v>974</v>
      </c>
      <c r="I628" s="232" t="s">
        <v>3394</v>
      </c>
      <c r="J628" s="233">
        <v>46272</v>
      </c>
      <c r="K628" s="362">
        <v>47715</v>
      </c>
      <c r="L628" s="234">
        <v>550070614</v>
      </c>
      <c r="M628" s="232" t="str">
        <f>IF(ISNA(VLOOKUP(L628,'MASTER DATA'!$A$1:$B$192,2,0)),"",VLOOKUP(L628,'MASTER DATA'!$A$1:$B$192,2,0))</f>
        <v>HlxHX610W40SP_4*4L_A04W</v>
      </c>
      <c r="N628" s="234">
        <v>36</v>
      </c>
      <c r="O628" s="232">
        <f t="shared" si="212"/>
        <v>1</v>
      </c>
      <c r="P628" s="232">
        <f t="shared" si="213"/>
        <v>0</v>
      </c>
      <c r="Q628" s="232">
        <f>VLOOKUP(L628,'MASTER DATA'!$A$1:$E$192,5,0)</f>
        <v>36</v>
      </c>
      <c r="R628" s="234">
        <f>SUMIF('picking of the day'!$H$4:$H$358,WMS!H628&amp;WMS!L628,'picking of the day'!$E$4:$E$358)</f>
        <v>0</v>
      </c>
      <c r="U628" s="114">
        <f>IF(ISNA(VLOOKUP(H628,'data putaway'!$A$1:$E$530,3,0)),0,VLOOKUP(H628,'data putaway'!$A$1:$E$530,3,0))</f>
        <v>0</v>
      </c>
      <c r="V628" s="354">
        <f t="shared" si="214"/>
        <v>36</v>
      </c>
      <c r="W628" s="114">
        <f>IF(ISNA(VLOOKUP(H628,'data putaway'!$A$1:$E$530,2,0)),0,VLOOKUP(H628,'data putaway'!$A$1:$E$530,2,0))</f>
        <v>0</v>
      </c>
      <c r="X628" s="354" t="b">
        <f t="shared" si="215"/>
        <v>0</v>
      </c>
      <c r="Y628" s="354">
        <f>IF(ISNA(VLOOKUP(H628,'data putaway'!$A$1:$E$530,4,0)),0,VLOOKUP(H628,'data putaway'!$A$1:$E$530,4,0))</f>
        <v>0</v>
      </c>
      <c r="Z628" s="113">
        <f>IF(ISNA(VLOOKUP(H628,'data putaway'!$A$1:$E$530,5,0)),0,VLOOKUP(H628,'data putaway'!$A$1:$E$530,5,0))</f>
        <v>0</v>
      </c>
      <c r="AA628" s="354" t="b">
        <f t="shared" si="216"/>
        <v>0</v>
      </c>
      <c r="AB628" s="354" t="b">
        <f t="shared" si="217"/>
        <v>0</v>
      </c>
      <c r="AC628" s="356" t="str">
        <f t="shared" ca="1" si="218"/>
        <v>0 Month,  11 Days</v>
      </c>
      <c r="AD628" s="114" t="str">
        <f t="shared" ca="1" si="226"/>
        <v>3 Year, 11 Month, 2 Days</v>
      </c>
      <c r="AE628" s="114">
        <f t="shared" si="219"/>
        <v>36</v>
      </c>
      <c r="AF628" s="114">
        <f t="shared" si="220"/>
        <v>1</v>
      </c>
      <c r="AG628" s="354" t="str">
        <f t="shared" si="221"/>
        <v>CC04</v>
      </c>
      <c r="AH628" s="114">
        <f>IF(ISNA(VLOOKUP(L628,'MASTER DATA'!$A$1:$F$192,6,0)),0,VLOOKUP(L628,'MASTER DATA'!$A$1:$F$192,6,0))*AE628</f>
        <v>576</v>
      </c>
      <c r="AI628" s="354" t="str">
        <f>VLOOKUP($D628,'warehouse mapping'!$AN$7:$AO$17,2,0)</f>
        <v>Aktif</v>
      </c>
      <c r="AJ628" s="114">
        <f t="shared" si="222"/>
        <v>0</v>
      </c>
      <c r="AK628" s="354" t="str">
        <f t="shared" si="223"/>
        <v/>
      </c>
      <c r="AL628" s="354" t="s">
        <v>170</v>
      </c>
      <c r="AM628" s="354">
        <f t="shared" si="224"/>
        <v>1</v>
      </c>
      <c r="AN628" s="354" t="b">
        <f t="shared" si="225"/>
        <v>1</v>
      </c>
    </row>
    <row r="629" spans="1:40" s="354" customFormat="1">
      <c r="A629" s="354" t="str">
        <f t="shared" si="205"/>
        <v>CC04C01550062461</v>
      </c>
      <c r="B629" s="354">
        <f t="shared" si="206"/>
        <v>0</v>
      </c>
      <c r="C629" s="354">
        <f t="shared" si="207"/>
        <v>0</v>
      </c>
      <c r="D629" s="354" t="str">
        <f t="shared" si="208"/>
        <v>CC</v>
      </c>
      <c r="E629" s="354" t="str">
        <f t="shared" si="209"/>
        <v>04</v>
      </c>
      <c r="F629" s="354" t="str">
        <f t="shared" si="210"/>
        <v>C</v>
      </c>
      <c r="G629" s="355" t="str">
        <f t="shared" si="211"/>
        <v>01</v>
      </c>
      <c r="H629" s="232" t="s">
        <v>975</v>
      </c>
      <c r="I629" s="232" t="s">
        <v>3505</v>
      </c>
      <c r="J629" s="233">
        <v>46268</v>
      </c>
      <c r="K629" s="233">
        <v>47719</v>
      </c>
      <c r="L629" s="234">
        <v>550062461</v>
      </c>
      <c r="M629" s="232" t="str">
        <f>IF(ISNA(VLOOKUP(L629,'MASTER DATA'!$A$1:$B$192,2,0)),"",VLOOKUP(L629,'MASTER DATA'!$A$1:$B$192,2,0))</f>
        <v>Advan4TAX710W40SNMA2_12*0.8L_A04W</v>
      </c>
      <c r="N629" s="232">
        <v>48</v>
      </c>
      <c r="O629" s="232">
        <f t="shared" si="212"/>
        <v>1</v>
      </c>
      <c r="P629" s="232">
        <f t="shared" si="213"/>
        <v>0</v>
      </c>
      <c r="Q629" s="232">
        <f>VLOOKUP(L629,'MASTER DATA'!$A$1:$E$192,5,0)</f>
        <v>48</v>
      </c>
      <c r="R629" s="234">
        <f>SUMIF('picking of the day'!$H$4:$H$358,WMS!H629&amp;WMS!L629,'picking of the day'!$E$4:$E$358)</f>
        <v>0</v>
      </c>
      <c r="U629" s="114">
        <f>IF(ISNA(VLOOKUP(H629,'data putaway'!$A$1:$E$530,3,0)),0,VLOOKUP(H629,'data putaway'!$A$1:$E$530,3,0))</f>
        <v>0</v>
      </c>
      <c r="V629" s="354">
        <f t="shared" si="214"/>
        <v>48</v>
      </c>
      <c r="W629" s="114">
        <f>IF(ISNA(VLOOKUP(H629,'data putaway'!$A$1:$E$530,2,0)),0,VLOOKUP(H629,'data putaway'!$A$1:$E$530,2,0))</f>
        <v>0</v>
      </c>
      <c r="X629" s="354" t="b">
        <f t="shared" si="215"/>
        <v>0</v>
      </c>
      <c r="Y629" s="354">
        <f>IF(ISNA(VLOOKUP(H629,'data putaway'!$A$1:$E$530,4,0)),0,VLOOKUP(H629,'data putaway'!$A$1:$E$530,4,0))</f>
        <v>0</v>
      </c>
      <c r="Z629" s="113">
        <f>IF(ISNA(VLOOKUP(H629,'data putaway'!$A$1:$E$530,5,0)),0,VLOOKUP(H629,'data putaway'!$A$1:$E$530,5,0))</f>
        <v>0</v>
      </c>
      <c r="AA629" s="354" t="b">
        <f t="shared" si="216"/>
        <v>0</v>
      </c>
      <c r="AB629" s="354" t="b">
        <f t="shared" si="217"/>
        <v>0</v>
      </c>
      <c r="AC629" s="356" t="str">
        <f t="shared" ca="1" si="218"/>
        <v>0 Month,  15 Days</v>
      </c>
      <c r="AD629" s="114" t="str">
        <f t="shared" ca="1" si="226"/>
        <v>3 Year, 11 Month, 6 Days</v>
      </c>
      <c r="AE629" s="114">
        <f t="shared" si="219"/>
        <v>48</v>
      </c>
      <c r="AF629" s="114">
        <f t="shared" si="220"/>
        <v>1</v>
      </c>
      <c r="AG629" s="354" t="str">
        <f t="shared" si="221"/>
        <v>CC04</v>
      </c>
      <c r="AH629" s="114">
        <f>IF(ISNA(VLOOKUP(L629,'MASTER DATA'!$A$1:$F$192,6,0)),0,VLOOKUP(L629,'MASTER DATA'!$A$1:$F$192,6,0))*AE629</f>
        <v>460.80000000000007</v>
      </c>
      <c r="AI629" s="354" t="str">
        <f>VLOOKUP($D629,'warehouse mapping'!$AN$7:$AO$17,2,0)</f>
        <v>Aktif</v>
      </c>
      <c r="AJ629" s="114">
        <f t="shared" si="222"/>
        <v>0</v>
      </c>
      <c r="AK629" s="354" t="str">
        <f t="shared" si="223"/>
        <v/>
      </c>
      <c r="AL629" s="354" t="s">
        <v>3206</v>
      </c>
      <c r="AM629" s="354">
        <f t="shared" si="224"/>
        <v>1</v>
      </c>
      <c r="AN629" s="354" t="b">
        <f t="shared" si="225"/>
        <v>1</v>
      </c>
    </row>
    <row r="630" spans="1:40" s="354" customFormat="1">
      <c r="A630" s="354" t="str">
        <f t="shared" si="205"/>
        <v>CC04C02550062461</v>
      </c>
      <c r="B630" s="354">
        <f t="shared" si="206"/>
        <v>0</v>
      </c>
      <c r="C630" s="354">
        <f t="shared" si="207"/>
        <v>0</v>
      </c>
      <c r="D630" s="354" t="str">
        <f t="shared" si="208"/>
        <v>CC</v>
      </c>
      <c r="E630" s="354" t="str">
        <f t="shared" si="209"/>
        <v>04</v>
      </c>
      <c r="F630" s="354" t="str">
        <f t="shared" si="210"/>
        <v>C</v>
      </c>
      <c r="G630" s="355" t="str">
        <f t="shared" si="211"/>
        <v>02</v>
      </c>
      <c r="H630" s="232" t="s">
        <v>976</v>
      </c>
      <c r="I630" s="232" t="s">
        <v>3505</v>
      </c>
      <c r="J630" s="233">
        <v>46268</v>
      </c>
      <c r="K630" s="233">
        <v>47719</v>
      </c>
      <c r="L630" s="234">
        <v>550062461</v>
      </c>
      <c r="M630" s="232" t="str">
        <f>IF(ISNA(VLOOKUP(L630,'MASTER DATA'!$A$1:$B$192,2,0)),"",VLOOKUP(L630,'MASTER DATA'!$A$1:$B$192,2,0))</f>
        <v>Advan4TAX710W40SNMA2_12*0.8L_A04W</v>
      </c>
      <c r="N630" s="232">
        <v>48</v>
      </c>
      <c r="O630" s="232">
        <f t="shared" si="212"/>
        <v>1</v>
      </c>
      <c r="P630" s="232">
        <f t="shared" si="213"/>
        <v>0</v>
      </c>
      <c r="Q630" s="232">
        <f>VLOOKUP(L630,'MASTER DATA'!$A$1:$E$192,5,0)</f>
        <v>48</v>
      </c>
      <c r="R630" s="234">
        <f>SUMIF('picking of the day'!$H$4:$H$358,WMS!H630&amp;WMS!L630,'picking of the day'!$E$4:$E$358)</f>
        <v>0</v>
      </c>
      <c r="U630" s="114">
        <f>IF(ISNA(VLOOKUP(H630,'data putaway'!$A$1:$E$530,3,0)),0,VLOOKUP(H630,'data putaway'!$A$1:$E$530,3,0))</f>
        <v>0</v>
      </c>
      <c r="V630" s="354">
        <f t="shared" si="214"/>
        <v>48</v>
      </c>
      <c r="W630" s="114">
        <f>IF(ISNA(VLOOKUP(H630,'data putaway'!$A$1:$E$530,2,0)),0,VLOOKUP(H630,'data putaway'!$A$1:$E$530,2,0))</f>
        <v>0</v>
      </c>
      <c r="X630" s="354" t="b">
        <f t="shared" si="215"/>
        <v>0</v>
      </c>
      <c r="Y630" s="354">
        <f>IF(ISNA(VLOOKUP(H630,'data putaway'!$A$1:$E$530,4,0)),0,VLOOKUP(H630,'data putaway'!$A$1:$E$530,4,0))</f>
        <v>0</v>
      </c>
      <c r="Z630" s="113">
        <f>IF(ISNA(VLOOKUP(H630,'data putaway'!$A$1:$E$530,5,0)),0,VLOOKUP(H630,'data putaway'!$A$1:$E$530,5,0))</f>
        <v>0</v>
      </c>
      <c r="AA630" s="354" t="b">
        <f t="shared" si="216"/>
        <v>0</v>
      </c>
      <c r="AB630" s="354" t="b">
        <f t="shared" si="217"/>
        <v>0</v>
      </c>
      <c r="AC630" s="356" t="str">
        <f t="shared" ca="1" si="218"/>
        <v>0 Month,  15 Days</v>
      </c>
      <c r="AD630" s="114" t="str">
        <f t="shared" ca="1" si="226"/>
        <v>3 Year, 11 Month, 6 Days</v>
      </c>
      <c r="AE630" s="114">
        <f t="shared" si="219"/>
        <v>48</v>
      </c>
      <c r="AF630" s="114">
        <f t="shared" si="220"/>
        <v>1</v>
      </c>
      <c r="AG630" s="354" t="str">
        <f t="shared" si="221"/>
        <v>CC04</v>
      </c>
      <c r="AH630" s="114">
        <f>IF(ISNA(VLOOKUP(L630,'MASTER DATA'!$A$1:$F$192,6,0)),0,VLOOKUP(L630,'MASTER DATA'!$A$1:$F$192,6,0))*AE630</f>
        <v>460.80000000000007</v>
      </c>
      <c r="AI630" s="354" t="str">
        <f>VLOOKUP($D630,'warehouse mapping'!$AN$7:$AO$17,2,0)</f>
        <v>Aktif</v>
      </c>
      <c r="AJ630" s="114">
        <f t="shared" si="222"/>
        <v>0</v>
      </c>
      <c r="AK630" s="354" t="str">
        <f t="shared" si="223"/>
        <v/>
      </c>
      <c r="AL630" s="354" t="s">
        <v>3206</v>
      </c>
      <c r="AM630" s="354">
        <f t="shared" si="224"/>
        <v>1</v>
      </c>
      <c r="AN630" s="354" t="b">
        <f t="shared" si="225"/>
        <v>1</v>
      </c>
    </row>
    <row r="631" spans="1:40" s="354" customFormat="1">
      <c r="A631" s="354" t="str">
        <f t="shared" si="205"/>
        <v>CC04D01550070614</v>
      </c>
      <c r="B631" s="354">
        <f t="shared" si="206"/>
        <v>0</v>
      </c>
      <c r="C631" s="354">
        <f t="shared" si="207"/>
        <v>0</v>
      </c>
      <c r="D631" s="354" t="str">
        <f t="shared" si="208"/>
        <v>CC</v>
      </c>
      <c r="E631" s="354" t="str">
        <f t="shared" si="209"/>
        <v>04</v>
      </c>
      <c r="F631" s="354" t="str">
        <f t="shared" si="210"/>
        <v>D</v>
      </c>
      <c r="G631" s="355" t="str">
        <f t="shared" si="211"/>
        <v>01</v>
      </c>
      <c r="H631" s="232" t="s">
        <v>977</v>
      </c>
      <c r="I631" s="232" t="s">
        <v>3394</v>
      </c>
      <c r="J631" s="233">
        <v>46272</v>
      </c>
      <c r="K631" s="362">
        <v>47715</v>
      </c>
      <c r="L631" s="234">
        <v>550070614</v>
      </c>
      <c r="M631" s="232" t="str">
        <f>IF(ISNA(VLOOKUP(L631,'MASTER DATA'!$A$1:$B$192,2,0)),"",VLOOKUP(L631,'MASTER DATA'!$A$1:$B$192,2,0))</f>
        <v>HlxHX610W40SP_4*4L_A04W</v>
      </c>
      <c r="N631" s="234">
        <v>36</v>
      </c>
      <c r="O631" s="232">
        <f t="shared" si="212"/>
        <v>1</v>
      </c>
      <c r="P631" s="232">
        <f t="shared" si="213"/>
        <v>0</v>
      </c>
      <c r="Q631" s="232">
        <f>VLOOKUP(L631,'MASTER DATA'!$A$1:$E$192,5,0)</f>
        <v>36</v>
      </c>
      <c r="R631" s="234">
        <f>SUMIF('picking of the day'!$H$4:$H$358,WMS!H631&amp;WMS!L631,'picking of the day'!$E$4:$E$358)</f>
        <v>0</v>
      </c>
      <c r="U631" s="114">
        <f>IF(ISNA(VLOOKUP(H631,'data putaway'!$A$1:$E$530,3,0)),0,VLOOKUP(H631,'data putaway'!$A$1:$E$530,3,0))</f>
        <v>0</v>
      </c>
      <c r="V631" s="354">
        <f t="shared" si="214"/>
        <v>36</v>
      </c>
      <c r="W631" s="114">
        <f>IF(ISNA(VLOOKUP(H631,'data putaway'!$A$1:$E$530,2,0)),0,VLOOKUP(H631,'data putaway'!$A$1:$E$530,2,0))</f>
        <v>0</v>
      </c>
      <c r="X631" s="354" t="b">
        <f t="shared" si="215"/>
        <v>0</v>
      </c>
      <c r="Y631" s="354">
        <f>IF(ISNA(VLOOKUP(H631,'data putaway'!$A$1:$E$530,4,0)),0,VLOOKUP(H631,'data putaway'!$A$1:$E$530,4,0))</f>
        <v>0</v>
      </c>
      <c r="Z631" s="113">
        <f>IF(ISNA(VLOOKUP(H631,'data putaway'!$A$1:$E$530,5,0)),0,VLOOKUP(H631,'data putaway'!$A$1:$E$530,5,0))</f>
        <v>0</v>
      </c>
      <c r="AA631" s="354" t="b">
        <f t="shared" si="216"/>
        <v>0</v>
      </c>
      <c r="AB631" s="354" t="b">
        <f t="shared" si="217"/>
        <v>0</v>
      </c>
      <c r="AC631" s="356" t="str">
        <f t="shared" ca="1" si="218"/>
        <v>0 Month,  11 Days</v>
      </c>
      <c r="AD631" s="114" t="str">
        <f t="shared" ca="1" si="226"/>
        <v>3 Year, 11 Month, 2 Days</v>
      </c>
      <c r="AE631" s="114">
        <f t="shared" si="219"/>
        <v>36</v>
      </c>
      <c r="AF631" s="114">
        <f t="shared" si="220"/>
        <v>1</v>
      </c>
      <c r="AG631" s="354" t="str">
        <f t="shared" si="221"/>
        <v>CC04</v>
      </c>
      <c r="AH631" s="114">
        <f>IF(ISNA(VLOOKUP(L631,'MASTER DATA'!$A$1:$F$192,6,0)),0,VLOOKUP(L631,'MASTER DATA'!$A$1:$F$192,6,0))*AE631</f>
        <v>576</v>
      </c>
      <c r="AI631" s="354" t="str">
        <f>VLOOKUP($D631,'warehouse mapping'!$AN$7:$AO$17,2,0)</f>
        <v>Aktif</v>
      </c>
      <c r="AJ631" s="114">
        <f t="shared" si="222"/>
        <v>0</v>
      </c>
      <c r="AK631" s="354" t="str">
        <f t="shared" si="223"/>
        <v/>
      </c>
      <c r="AL631" s="354" t="s">
        <v>170</v>
      </c>
      <c r="AM631" s="354">
        <f t="shared" si="224"/>
        <v>1</v>
      </c>
      <c r="AN631" s="354" t="b">
        <f t="shared" si="225"/>
        <v>1</v>
      </c>
    </row>
    <row r="632" spans="1:40" s="354" customFormat="1">
      <c r="A632" s="354" t="str">
        <f t="shared" si="205"/>
        <v>CC04D02550071397</v>
      </c>
      <c r="B632" s="354">
        <f t="shared" si="206"/>
        <v>0</v>
      </c>
      <c r="C632" s="354">
        <f t="shared" si="207"/>
        <v>0</v>
      </c>
      <c r="D632" s="354" t="str">
        <f t="shared" si="208"/>
        <v>CC</v>
      </c>
      <c r="E632" s="354" t="str">
        <f t="shared" si="209"/>
        <v>04</v>
      </c>
      <c r="F632" s="354" t="str">
        <f t="shared" si="210"/>
        <v>D</v>
      </c>
      <c r="G632" s="355" t="str">
        <f t="shared" si="211"/>
        <v>02</v>
      </c>
      <c r="H632" s="232" t="s">
        <v>978</v>
      </c>
      <c r="I632" s="232" t="s">
        <v>3310</v>
      </c>
      <c r="J632" s="233">
        <v>46261</v>
      </c>
      <c r="K632" s="233">
        <v>47712</v>
      </c>
      <c r="L632" s="234">
        <v>550071397</v>
      </c>
      <c r="M632" s="232" t="str">
        <f>IF(ISNA(VLOOKUP(L632,'MASTER DATA'!$A$1:$B$192,2,0)),"",VLOOKUP(L632,'MASTER DATA'!$A$1:$B$192,2,0))</f>
        <v>HelixHX515W40SNCF_4*4L_A04W</v>
      </c>
      <c r="N632" s="232">
        <v>0</v>
      </c>
      <c r="O632" s="232">
        <f t="shared" si="212"/>
        <v>0</v>
      </c>
      <c r="P632" s="232">
        <f t="shared" si="213"/>
        <v>0</v>
      </c>
      <c r="Q632" s="232">
        <f>VLOOKUP(L632,'MASTER DATA'!$A$1:$E$192,5,0)</f>
        <v>36</v>
      </c>
      <c r="R632" s="234">
        <f>SUMIF('picking of the day'!$H$4:$H$358,WMS!H632&amp;WMS!L632,'picking of the day'!$E$4:$E$358)</f>
        <v>0</v>
      </c>
      <c r="U632" s="114">
        <f>IF(ISNA(VLOOKUP(H632,'data putaway'!$A$1:$E$530,3,0)),0,VLOOKUP(H632,'data putaway'!$A$1:$E$530,3,0))</f>
        <v>0</v>
      </c>
      <c r="V632" s="354">
        <f t="shared" si="214"/>
        <v>0</v>
      </c>
      <c r="W632" s="114">
        <f>IF(ISNA(VLOOKUP(H632,'data putaway'!$A$1:$E$530,2,0)),0,VLOOKUP(H632,'data putaway'!$A$1:$E$530,2,0))</f>
        <v>0</v>
      </c>
      <c r="X632" s="354" t="b">
        <f t="shared" si="215"/>
        <v>0</v>
      </c>
      <c r="Y632" s="354">
        <f>IF(ISNA(VLOOKUP(H632,'data putaway'!$A$1:$E$530,4,0)),0,VLOOKUP(H632,'data putaway'!$A$1:$E$530,4,0))</f>
        <v>0</v>
      </c>
      <c r="Z632" s="113">
        <f>IF(ISNA(VLOOKUP(H632,'data putaway'!$A$1:$E$530,5,0)),0,VLOOKUP(H632,'data putaway'!$A$1:$E$530,5,0))</f>
        <v>0</v>
      </c>
      <c r="AA632" s="354" t="b">
        <f t="shared" si="216"/>
        <v>0</v>
      </c>
      <c r="AB632" s="354" t="b">
        <f t="shared" si="217"/>
        <v>0</v>
      </c>
      <c r="AC632" s="356" t="str">
        <f t="shared" ca="1" si="218"/>
        <v>0 Month,  22 Days</v>
      </c>
      <c r="AD632" s="114" t="str">
        <f t="shared" ca="1" si="226"/>
        <v>3 Year, 10 Month, 30 Days</v>
      </c>
      <c r="AE632" s="114">
        <f t="shared" si="219"/>
        <v>0</v>
      </c>
      <c r="AF632" s="114">
        <f t="shared" si="220"/>
        <v>0</v>
      </c>
      <c r="AG632" s="354" t="str">
        <f t="shared" si="221"/>
        <v>CC04</v>
      </c>
      <c r="AH632" s="114">
        <f>IF(ISNA(VLOOKUP(L632,'MASTER DATA'!$A$1:$F$192,6,0)),0,VLOOKUP(L632,'MASTER DATA'!$A$1:$F$192,6,0))*AE632</f>
        <v>0</v>
      </c>
      <c r="AI632" s="354" t="str">
        <f>VLOOKUP($D632,'warehouse mapping'!$AN$7:$AO$17,2,0)</f>
        <v>Aktif</v>
      </c>
      <c r="AJ632" s="114">
        <f t="shared" si="222"/>
        <v>1</v>
      </c>
      <c r="AK632" s="354" t="str">
        <f t="shared" si="223"/>
        <v>CC</v>
      </c>
      <c r="AL632" s="354" t="s">
        <v>170</v>
      </c>
      <c r="AM632" s="354">
        <f t="shared" si="224"/>
        <v>1</v>
      </c>
      <c r="AN632" s="354" t="b">
        <f t="shared" si="225"/>
        <v>1</v>
      </c>
    </row>
    <row r="633" spans="1:40" s="354" customFormat="1">
      <c r="A633" s="354" t="str">
        <f t="shared" si="205"/>
        <v>CC04E01550048593</v>
      </c>
      <c r="B633" s="354">
        <f t="shared" si="206"/>
        <v>0</v>
      </c>
      <c r="C633" s="354">
        <f t="shared" si="207"/>
        <v>0</v>
      </c>
      <c r="D633" s="354" t="str">
        <f t="shared" si="208"/>
        <v>CC</v>
      </c>
      <c r="E633" s="354" t="str">
        <f t="shared" si="209"/>
        <v>04</v>
      </c>
      <c r="F633" s="354" t="str">
        <f t="shared" si="210"/>
        <v>E</v>
      </c>
      <c r="G633" s="355" t="str">
        <f t="shared" si="211"/>
        <v>01</v>
      </c>
      <c r="H633" s="232" t="s">
        <v>979</v>
      </c>
      <c r="I633" s="232" t="s">
        <v>3530</v>
      </c>
      <c r="J633" s="233">
        <v>46275</v>
      </c>
      <c r="K633" s="233">
        <v>47731</v>
      </c>
      <c r="L633" s="234">
        <v>550048593</v>
      </c>
      <c r="M633" s="232" t="str">
        <f>IF(ISNA(VLOOKUP(L633,'MASTER DATA'!$A$1:$B$192,2,0)),"",VLOOKUP(L633,'MASTER DATA'!$A$1:$B$192,2,0))</f>
        <v>Adv4TAX5Sc20W40MB_12*0.8L_A04W</v>
      </c>
      <c r="N633" s="232">
        <v>48</v>
      </c>
      <c r="O633" s="232">
        <f t="shared" si="212"/>
        <v>1</v>
      </c>
      <c r="P633" s="232">
        <f t="shared" si="213"/>
        <v>0</v>
      </c>
      <c r="Q633" s="232">
        <f>VLOOKUP(L633,'MASTER DATA'!$A$1:$E$192,5,0)</f>
        <v>48</v>
      </c>
      <c r="R633" s="234">
        <f>SUMIF('picking of the day'!$H$4:$H$358,WMS!H633&amp;WMS!L633,'picking of the day'!$E$4:$E$358)</f>
        <v>0</v>
      </c>
      <c r="U633" s="114">
        <f>IF(ISNA(VLOOKUP(H633,'data putaway'!$A$1:$E$530,3,0)),0,VLOOKUP(H633,'data putaway'!$A$1:$E$530,3,0))</f>
        <v>0</v>
      </c>
      <c r="V633" s="354">
        <f t="shared" si="214"/>
        <v>48</v>
      </c>
      <c r="W633" s="114">
        <f>IF(ISNA(VLOOKUP(H633,'data putaway'!$A$1:$E$530,2,0)),0,VLOOKUP(H633,'data putaway'!$A$1:$E$530,2,0))</f>
        <v>0</v>
      </c>
      <c r="X633" s="354" t="b">
        <f t="shared" si="215"/>
        <v>0</v>
      </c>
      <c r="Y633" s="354">
        <f>IF(ISNA(VLOOKUP(H633,'data putaway'!$A$1:$E$530,4,0)),0,VLOOKUP(H633,'data putaway'!$A$1:$E$530,4,0))</f>
        <v>0</v>
      </c>
      <c r="Z633" s="113">
        <f>IF(ISNA(VLOOKUP(H633,'data putaway'!$A$1:$E$530,5,0)),0,VLOOKUP(H633,'data putaway'!$A$1:$E$530,5,0))</f>
        <v>0</v>
      </c>
      <c r="AA633" s="354" t="b">
        <f t="shared" si="216"/>
        <v>0</v>
      </c>
      <c r="AB633" s="354" t="b">
        <f t="shared" si="217"/>
        <v>0</v>
      </c>
      <c r="AC633" s="356" t="str">
        <f t="shared" ca="1" si="218"/>
        <v>0 Month,  8 Days</v>
      </c>
      <c r="AD633" s="114" t="str">
        <f t="shared" ca="1" si="226"/>
        <v>3 Year, 11 Month, 18 Days</v>
      </c>
      <c r="AE633" s="114">
        <f t="shared" si="219"/>
        <v>48</v>
      </c>
      <c r="AF633" s="114">
        <f t="shared" si="220"/>
        <v>1</v>
      </c>
      <c r="AG633" s="354" t="str">
        <f t="shared" si="221"/>
        <v>CC04</v>
      </c>
      <c r="AH633" s="114">
        <f>IF(ISNA(VLOOKUP(L633,'MASTER DATA'!$A$1:$F$192,6,0)),0,VLOOKUP(L633,'MASTER DATA'!$A$1:$F$192,6,0))*AE633</f>
        <v>460.79999999999995</v>
      </c>
      <c r="AI633" s="354" t="str">
        <f>VLOOKUP($D633,'warehouse mapping'!$AN$7:$AO$17,2,0)</f>
        <v>Aktif</v>
      </c>
      <c r="AJ633" s="114">
        <f t="shared" si="222"/>
        <v>0</v>
      </c>
      <c r="AK633" s="354" t="str">
        <f t="shared" si="223"/>
        <v/>
      </c>
      <c r="AL633" s="354" t="s">
        <v>170</v>
      </c>
      <c r="AM633" s="354">
        <f t="shared" si="224"/>
        <v>1</v>
      </c>
      <c r="AN633" s="354" t="b">
        <f t="shared" si="225"/>
        <v>1</v>
      </c>
    </row>
    <row r="634" spans="1:40" s="354" customFormat="1">
      <c r="A634" s="354" t="str">
        <f t="shared" si="205"/>
        <v>CC04E02550048593</v>
      </c>
      <c r="B634" s="354">
        <f t="shared" si="206"/>
        <v>0</v>
      </c>
      <c r="C634" s="354">
        <f t="shared" si="207"/>
        <v>0</v>
      </c>
      <c r="D634" s="354" t="str">
        <f t="shared" si="208"/>
        <v>CC</v>
      </c>
      <c r="E634" s="354" t="str">
        <f t="shared" si="209"/>
        <v>04</v>
      </c>
      <c r="F634" s="354" t="str">
        <f t="shared" si="210"/>
        <v>E</v>
      </c>
      <c r="G634" s="355" t="str">
        <f t="shared" si="211"/>
        <v>02</v>
      </c>
      <c r="H634" s="232" t="s">
        <v>980</v>
      </c>
      <c r="I634" s="232" t="s">
        <v>3530</v>
      </c>
      <c r="J634" s="233">
        <v>46275</v>
      </c>
      <c r="K634" s="233">
        <v>47731</v>
      </c>
      <c r="L634" s="234">
        <v>550048593</v>
      </c>
      <c r="M634" s="232" t="str">
        <f>IF(ISNA(VLOOKUP(L634,'MASTER DATA'!$A$1:$B$192,2,0)),"",VLOOKUP(L634,'MASTER DATA'!$A$1:$B$192,2,0))</f>
        <v>Adv4TAX5Sc20W40MB_12*0.8L_A04W</v>
      </c>
      <c r="N634" s="232">
        <v>48</v>
      </c>
      <c r="O634" s="232">
        <f t="shared" si="212"/>
        <v>1</v>
      </c>
      <c r="P634" s="232">
        <f t="shared" si="213"/>
        <v>0</v>
      </c>
      <c r="Q634" s="232">
        <f>VLOOKUP(L634,'MASTER DATA'!$A$1:$E$192,5,0)</f>
        <v>48</v>
      </c>
      <c r="R634" s="234">
        <f>SUMIF('picking of the day'!$H$4:$H$358,WMS!H634&amp;WMS!L634,'picking of the day'!$E$4:$E$358)</f>
        <v>0</v>
      </c>
      <c r="U634" s="114">
        <f>IF(ISNA(VLOOKUP(H634,'data putaway'!$A$1:$E$530,3,0)),0,VLOOKUP(H634,'data putaway'!$A$1:$E$530,3,0))</f>
        <v>0</v>
      </c>
      <c r="V634" s="354">
        <f t="shared" si="214"/>
        <v>48</v>
      </c>
      <c r="W634" s="114">
        <f>IF(ISNA(VLOOKUP(H634,'data putaway'!$A$1:$E$530,2,0)),0,VLOOKUP(H634,'data putaway'!$A$1:$E$530,2,0))</f>
        <v>0</v>
      </c>
      <c r="X634" s="354" t="b">
        <f t="shared" si="215"/>
        <v>0</v>
      </c>
      <c r="Y634" s="354">
        <f>IF(ISNA(VLOOKUP(H634,'data putaway'!$A$1:$E$530,4,0)),0,VLOOKUP(H634,'data putaway'!$A$1:$E$530,4,0))</f>
        <v>0</v>
      </c>
      <c r="Z634" s="113">
        <f>IF(ISNA(VLOOKUP(H634,'data putaway'!$A$1:$E$530,5,0)),0,VLOOKUP(H634,'data putaway'!$A$1:$E$530,5,0))</f>
        <v>0</v>
      </c>
      <c r="AA634" s="354" t="b">
        <f t="shared" si="216"/>
        <v>0</v>
      </c>
      <c r="AB634" s="354" t="b">
        <f t="shared" si="217"/>
        <v>0</v>
      </c>
      <c r="AC634" s="356" t="str">
        <f t="shared" ca="1" si="218"/>
        <v>0 Month,  8 Days</v>
      </c>
      <c r="AD634" s="114" t="str">
        <f t="shared" ca="1" si="226"/>
        <v>3 Year, 11 Month, 18 Days</v>
      </c>
      <c r="AE634" s="114">
        <f t="shared" si="219"/>
        <v>48</v>
      </c>
      <c r="AF634" s="114">
        <f t="shared" si="220"/>
        <v>1</v>
      </c>
      <c r="AG634" s="354" t="str">
        <f t="shared" si="221"/>
        <v>CC04</v>
      </c>
      <c r="AH634" s="114">
        <f>IF(ISNA(VLOOKUP(L634,'MASTER DATA'!$A$1:$F$192,6,0)),0,VLOOKUP(L634,'MASTER DATA'!$A$1:$F$192,6,0))*AE634</f>
        <v>460.79999999999995</v>
      </c>
      <c r="AI634" s="354" t="str">
        <f>VLOOKUP($D634,'warehouse mapping'!$AN$7:$AO$17,2,0)</f>
        <v>Aktif</v>
      </c>
      <c r="AJ634" s="114">
        <f t="shared" si="222"/>
        <v>0</v>
      </c>
      <c r="AK634" s="354" t="str">
        <f t="shared" si="223"/>
        <v/>
      </c>
      <c r="AL634" s="354" t="s">
        <v>170</v>
      </c>
      <c r="AM634" s="354">
        <f t="shared" si="224"/>
        <v>1</v>
      </c>
      <c r="AN634" s="354" t="b">
        <f t="shared" si="225"/>
        <v>1</v>
      </c>
    </row>
    <row r="635" spans="1:40" s="354" customFormat="1">
      <c r="A635" s="354" t="str">
        <f t="shared" si="205"/>
        <v>CC05A01550025024</v>
      </c>
      <c r="B635" s="354">
        <f t="shared" si="206"/>
        <v>0</v>
      </c>
      <c r="C635" s="354">
        <f t="shared" si="207"/>
        <v>0</v>
      </c>
      <c r="D635" s="354" t="str">
        <f t="shared" si="208"/>
        <v>CC</v>
      </c>
      <c r="E635" s="354" t="str">
        <f t="shared" si="209"/>
        <v>05</v>
      </c>
      <c r="F635" s="354" t="str">
        <f t="shared" si="210"/>
        <v>A</v>
      </c>
      <c r="G635" s="355" t="str">
        <f t="shared" si="211"/>
        <v>01</v>
      </c>
      <c r="H635" s="232" t="s">
        <v>981</v>
      </c>
      <c r="I635" s="232">
        <v>12658898</v>
      </c>
      <c r="J635" s="233">
        <v>46260</v>
      </c>
      <c r="K635" s="233">
        <v>47617</v>
      </c>
      <c r="L635" s="234">
        <v>550025024</v>
      </c>
      <c r="M635" s="232" t="str">
        <f>IF(ISNA(VLOOKUP(L635,'MASTER DATA'!$A$1:$B$192,2,0)),"",VLOOKUP(L635,'MASTER DATA'!$A$1:$B$192,2,0))</f>
        <v>Tellus S3 M 46_1*209L_A227</v>
      </c>
      <c r="N635" s="232">
        <v>0</v>
      </c>
      <c r="O635" s="232">
        <f t="shared" si="212"/>
        <v>0</v>
      </c>
      <c r="P635" s="232">
        <f t="shared" si="213"/>
        <v>0</v>
      </c>
      <c r="Q635" s="232">
        <f>VLOOKUP(L635,'MASTER DATA'!$A$1:$E$192,5,0)</f>
        <v>4</v>
      </c>
      <c r="R635" s="234">
        <f>SUMIF('picking of the day'!$H$4:$H$358,WMS!H635&amp;WMS!L635,'picking of the day'!$E$4:$E$358)</f>
        <v>0</v>
      </c>
      <c r="U635" s="114">
        <f>IF(ISNA(VLOOKUP(H635,'data putaway'!$A$1:$E$530,3,0)),0,VLOOKUP(H635,'data putaway'!$A$1:$E$530,3,0))</f>
        <v>0</v>
      </c>
      <c r="V635" s="354">
        <f t="shared" si="214"/>
        <v>0</v>
      </c>
      <c r="W635" s="114">
        <f>IF(ISNA(VLOOKUP(H635,'data putaway'!$A$1:$E$530,2,0)),0,VLOOKUP(H635,'data putaway'!$A$1:$E$530,2,0))</f>
        <v>0</v>
      </c>
      <c r="X635" s="354" t="b">
        <f t="shared" si="215"/>
        <v>0</v>
      </c>
      <c r="Y635" s="354">
        <f>IF(ISNA(VLOOKUP(H635,'data putaway'!$A$1:$E$530,4,0)),0,VLOOKUP(H635,'data putaway'!$A$1:$E$530,4,0))</f>
        <v>0</v>
      </c>
      <c r="Z635" s="113">
        <f>IF(ISNA(VLOOKUP(H635,'data putaway'!$A$1:$E$530,5,0)),0,VLOOKUP(H635,'data putaway'!$A$1:$E$530,5,0))</f>
        <v>0</v>
      </c>
      <c r="AA635" s="354" t="b">
        <f t="shared" si="216"/>
        <v>0</v>
      </c>
      <c r="AB635" s="354" t="b">
        <f t="shared" si="217"/>
        <v>0</v>
      </c>
      <c r="AC635" s="356" t="str">
        <f t="shared" ca="1" si="218"/>
        <v>0 Month,  23 Days</v>
      </c>
      <c r="AD635" s="114" t="str">
        <f t="shared" ca="1" si="226"/>
        <v>3 Year, 7 Month, 26 Days</v>
      </c>
      <c r="AE635" s="114">
        <f t="shared" si="219"/>
        <v>0</v>
      </c>
      <c r="AF635" s="114">
        <f t="shared" si="220"/>
        <v>0</v>
      </c>
      <c r="AG635" s="354" t="str">
        <f t="shared" si="221"/>
        <v>CC05</v>
      </c>
      <c r="AH635" s="114">
        <f>IF(ISNA(VLOOKUP(L635,'MASTER DATA'!$A$1:$F$192,6,0)),0,VLOOKUP(L635,'MASTER DATA'!$A$1:$F$192,6,0))*AE635</f>
        <v>0</v>
      </c>
      <c r="AI635" s="354" t="str">
        <f>VLOOKUP($D635,'warehouse mapping'!$AN$7:$AO$17,2,0)</f>
        <v>Aktif</v>
      </c>
      <c r="AJ635" s="114">
        <f t="shared" si="222"/>
        <v>1</v>
      </c>
      <c r="AK635" s="354" t="str">
        <f t="shared" si="223"/>
        <v>CC</v>
      </c>
      <c r="AL635" s="354" t="s">
        <v>3206</v>
      </c>
      <c r="AM635" s="354">
        <f t="shared" si="224"/>
        <v>1</v>
      </c>
      <c r="AN635" s="354" t="b">
        <f t="shared" si="225"/>
        <v>1</v>
      </c>
    </row>
    <row r="636" spans="1:40" s="354" customFormat="1">
      <c r="A636" s="354" t="str">
        <f t="shared" si="205"/>
        <v>CC05A02550025055</v>
      </c>
      <c r="B636" s="354">
        <f t="shared" si="206"/>
        <v>0</v>
      </c>
      <c r="C636" s="354">
        <f t="shared" si="207"/>
        <v>0</v>
      </c>
      <c r="D636" s="354" t="str">
        <f t="shared" si="208"/>
        <v>CC</v>
      </c>
      <c r="E636" s="354" t="str">
        <f t="shared" si="209"/>
        <v>05</v>
      </c>
      <c r="F636" s="354" t="str">
        <f t="shared" si="210"/>
        <v>A</v>
      </c>
      <c r="G636" s="355" t="str">
        <f t="shared" si="211"/>
        <v>02</v>
      </c>
      <c r="H636" s="232" t="s">
        <v>982</v>
      </c>
      <c r="I636" s="232">
        <v>12690343</v>
      </c>
      <c r="J636" s="233">
        <v>46260</v>
      </c>
      <c r="K636" s="233">
        <v>47709</v>
      </c>
      <c r="L636" s="234">
        <v>550025055</v>
      </c>
      <c r="M636" s="232" t="str">
        <f>IF(ISNA(VLOOKUP(L636,'MASTER DATA'!$A$1:$B$192,2,0)),"",VLOOKUP(L636,'MASTER DATA'!$A$1:$B$192,2,0))</f>
        <v>Spirax S4 TXM_1*209L_A227</v>
      </c>
      <c r="N636" s="232">
        <v>0</v>
      </c>
      <c r="O636" s="232">
        <f t="shared" si="212"/>
        <v>0</v>
      </c>
      <c r="P636" s="232">
        <f t="shared" si="213"/>
        <v>0</v>
      </c>
      <c r="Q636" s="232">
        <f>VLOOKUP(L636,'MASTER DATA'!$A$1:$E$192,5,0)</f>
        <v>4</v>
      </c>
      <c r="R636" s="234">
        <f>SUMIF('picking of the day'!$H$4:$H$358,WMS!H636&amp;WMS!L636,'picking of the day'!$E$4:$E$358)</f>
        <v>0</v>
      </c>
      <c r="U636" s="114">
        <f>IF(ISNA(VLOOKUP(H636,'data putaway'!$A$1:$E$530,3,0)),0,VLOOKUP(H636,'data putaway'!$A$1:$E$530,3,0))</f>
        <v>0</v>
      </c>
      <c r="V636" s="354">
        <f t="shared" si="214"/>
        <v>0</v>
      </c>
      <c r="W636" s="114">
        <f>IF(ISNA(VLOOKUP(H636,'data putaway'!$A$1:$E$530,2,0)),0,VLOOKUP(H636,'data putaway'!$A$1:$E$530,2,0))</f>
        <v>0</v>
      </c>
      <c r="X636" s="354" t="b">
        <f t="shared" si="215"/>
        <v>0</v>
      </c>
      <c r="Y636" s="354">
        <f>IF(ISNA(VLOOKUP(H636,'data putaway'!$A$1:$E$530,4,0)),0,VLOOKUP(H636,'data putaway'!$A$1:$E$530,4,0))</f>
        <v>0</v>
      </c>
      <c r="Z636" s="113">
        <f>IF(ISNA(VLOOKUP(H636,'data putaway'!$A$1:$E$530,5,0)),0,VLOOKUP(H636,'data putaway'!$A$1:$E$530,5,0))</f>
        <v>0</v>
      </c>
      <c r="AA636" s="354" t="b">
        <f t="shared" si="216"/>
        <v>0</v>
      </c>
      <c r="AB636" s="354" t="b">
        <f t="shared" si="217"/>
        <v>0</v>
      </c>
      <c r="AC636" s="356" t="str">
        <f t="shared" ca="1" si="218"/>
        <v>0 Month,  23 Days</v>
      </c>
      <c r="AD636" s="114" t="str">
        <f t="shared" ca="1" si="226"/>
        <v>3 Year, 10 Month, 27 Days</v>
      </c>
      <c r="AE636" s="114">
        <f t="shared" si="219"/>
        <v>0</v>
      </c>
      <c r="AF636" s="114">
        <f t="shared" si="220"/>
        <v>0</v>
      </c>
      <c r="AG636" s="354" t="str">
        <f t="shared" si="221"/>
        <v>CC05</v>
      </c>
      <c r="AH636" s="114">
        <f>IF(ISNA(VLOOKUP(L636,'MASTER DATA'!$A$1:$F$192,6,0)),0,VLOOKUP(L636,'MASTER DATA'!$A$1:$F$192,6,0))*AE636</f>
        <v>0</v>
      </c>
      <c r="AI636" s="354" t="str">
        <f>VLOOKUP($D636,'warehouse mapping'!$AN$7:$AO$17,2,0)</f>
        <v>Aktif</v>
      </c>
      <c r="AJ636" s="114">
        <f t="shared" si="222"/>
        <v>1</v>
      </c>
      <c r="AK636" s="354" t="str">
        <f t="shared" si="223"/>
        <v>CC</v>
      </c>
      <c r="AL636" s="354" t="s">
        <v>170</v>
      </c>
      <c r="AM636" s="354">
        <f t="shared" si="224"/>
        <v>1</v>
      </c>
      <c r="AN636" s="354" t="b">
        <f t="shared" si="225"/>
        <v>1</v>
      </c>
    </row>
    <row r="637" spans="1:40" s="354" customFormat="1">
      <c r="A637" s="354" t="str">
        <f t="shared" si="205"/>
        <v>CC05B01550070614</v>
      </c>
      <c r="B637" s="354">
        <f t="shared" si="206"/>
        <v>0</v>
      </c>
      <c r="C637" s="354">
        <f t="shared" si="207"/>
        <v>0</v>
      </c>
      <c r="D637" s="354" t="str">
        <f t="shared" si="208"/>
        <v>CC</v>
      </c>
      <c r="E637" s="354" t="str">
        <f t="shared" si="209"/>
        <v>05</v>
      </c>
      <c r="F637" s="354" t="str">
        <f t="shared" si="210"/>
        <v>B</v>
      </c>
      <c r="G637" s="355" t="str">
        <f t="shared" si="211"/>
        <v>01</v>
      </c>
      <c r="H637" s="232" t="s">
        <v>983</v>
      </c>
      <c r="I637" s="232" t="s">
        <v>3394</v>
      </c>
      <c r="J637" s="233">
        <v>46272</v>
      </c>
      <c r="K637" s="362">
        <v>47715</v>
      </c>
      <c r="L637" s="234">
        <v>550070614</v>
      </c>
      <c r="M637" s="232" t="str">
        <f>IF(ISNA(VLOOKUP(L637,'MASTER DATA'!$A$1:$B$192,2,0)),"",VLOOKUP(L637,'MASTER DATA'!$A$1:$B$192,2,0))</f>
        <v>HlxHX610W40SP_4*4L_A04W</v>
      </c>
      <c r="N637" s="234">
        <v>36</v>
      </c>
      <c r="O637" s="232">
        <f t="shared" si="212"/>
        <v>1</v>
      </c>
      <c r="P637" s="232">
        <f t="shared" si="213"/>
        <v>0</v>
      </c>
      <c r="Q637" s="232">
        <f>VLOOKUP(L637,'MASTER DATA'!$A$1:$E$192,5,0)</f>
        <v>36</v>
      </c>
      <c r="R637" s="234">
        <f>SUMIF('picking of the day'!$H$4:$H$358,WMS!H637&amp;WMS!L637,'picking of the day'!$E$4:$E$358)</f>
        <v>0</v>
      </c>
      <c r="U637" s="114">
        <f>IF(ISNA(VLOOKUP(H637,'data putaway'!$A$1:$E$530,3,0)),0,VLOOKUP(H637,'data putaway'!$A$1:$E$530,3,0))</f>
        <v>0</v>
      </c>
      <c r="V637" s="354">
        <f t="shared" si="214"/>
        <v>36</v>
      </c>
      <c r="W637" s="114">
        <f>IF(ISNA(VLOOKUP(H637,'data putaway'!$A$1:$E$530,2,0)),0,VLOOKUP(H637,'data putaway'!$A$1:$E$530,2,0))</f>
        <v>0</v>
      </c>
      <c r="X637" s="354" t="b">
        <f t="shared" si="215"/>
        <v>0</v>
      </c>
      <c r="Y637" s="354">
        <f>IF(ISNA(VLOOKUP(H637,'data putaway'!$A$1:$E$530,4,0)),0,VLOOKUP(H637,'data putaway'!$A$1:$E$530,4,0))</f>
        <v>0</v>
      </c>
      <c r="Z637" s="113">
        <f>IF(ISNA(VLOOKUP(H637,'data putaway'!$A$1:$E$530,5,0)),0,VLOOKUP(H637,'data putaway'!$A$1:$E$530,5,0))</f>
        <v>0</v>
      </c>
      <c r="AA637" s="354" t="b">
        <f t="shared" si="216"/>
        <v>0</v>
      </c>
      <c r="AB637" s="354" t="b">
        <f t="shared" si="217"/>
        <v>0</v>
      </c>
      <c r="AC637" s="356" t="str">
        <f t="shared" ca="1" si="218"/>
        <v>0 Month,  11 Days</v>
      </c>
      <c r="AD637" s="114" t="str">
        <f t="shared" ca="1" si="226"/>
        <v>3 Year, 11 Month, 2 Days</v>
      </c>
      <c r="AE637" s="114">
        <f t="shared" si="219"/>
        <v>36</v>
      </c>
      <c r="AF637" s="114">
        <f t="shared" si="220"/>
        <v>1</v>
      </c>
      <c r="AG637" s="354" t="str">
        <f t="shared" si="221"/>
        <v>CC05</v>
      </c>
      <c r="AH637" s="114">
        <f>IF(ISNA(VLOOKUP(L637,'MASTER DATA'!$A$1:$F$192,6,0)),0,VLOOKUP(L637,'MASTER DATA'!$A$1:$F$192,6,0))*AE637</f>
        <v>576</v>
      </c>
      <c r="AI637" s="354" t="str">
        <f>VLOOKUP($D637,'warehouse mapping'!$AN$7:$AO$17,2,0)</f>
        <v>Aktif</v>
      </c>
      <c r="AJ637" s="114">
        <f t="shared" si="222"/>
        <v>0</v>
      </c>
      <c r="AK637" s="354" t="str">
        <f t="shared" si="223"/>
        <v/>
      </c>
      <c r="AL637" s="354" t="s">
        <v>3206</v>
      </c>
      <c r="AM637" s="354">
        <f t="shared" si="224"/>
        <v>1</v>
      </c>
      <c r="AN637" s="354" t="b">
        <f t="shared" si="225"/>
        <v>1</v>
      </c>
    </row>
    <row r="638" spans="1:40" s="354" customFormat="1">
      <c r="A638" s="354" t="str">
        <f t="shared" si="205"/>
        <v>CC05B02550025024</v>
      </c>
      <c r="B638" s="354">
        <f t="shared" si="206"/>
        <v>0</v>
      </c>
      <c r="C638" s="354">
        <f t="shared" si="207"/>
        <v>0</v>
      </c>
      <c r="D638" s="354" t="str">
        <f t="shared" si="208"/>
        <v>CC</v>
      </c>
      <c r="E638" s="354" t="str">
        <f t="shared" si="209"/>
        <v>05</v>
      </c>
      <c r="F638" s="354" t="str">
        <f t="shared" si="210"/>
        <v>B</v>
      </c>
      <c r="G638" s="355" t="str">
        <f t="shared" si="211"/>
        <v>02</v>
      </c>
      <c r="H638" s="232" t="s">
        <v>984</v>
      </c>
      <c r="I638" s="232">
        <v>12658898</v>
      </c>
      <c r="J638" s="233">
        <v>46260</v>
      </c>
      <c r="K638" s="233">
        <v>47617</v>
      </c>
      <c r="L638" s="234">
        <v>550025024</v>
      </c>
      <c r="M638" s="232" t="str">
        <f>IF(ISNA(VLOOKUP(L638,'MASTER DATA'!$A$1:$B$192,2,0)),"",VLOOKUP(L638,'MASTER DATA'!$A$1:$B$192,2,0))</f>
        <v>Tellus S3 M 46_1*209L_A227</v>
      </c>
      <c r="N638" s="232">
        <v>0</v>
      </c>
      <c r="O638" s="232">
        <f t="shared" si="212"/>
        <v>0</v>
      </c>
      <c r="P638" s="232">
        <f t="shared" si="213"/>
        <v>0</v>
      </c>
      <c r="Q638" s="232">
        <f>VLOOKUP(L638,'MASTER DATA'!$A$1:$E$192,5,0)</f>
        <v>4</v>
      </c>
      <c r="R638" s="234">
        <f>SUMIF('picking of the day'!$H$4:$H$358,WMS!H638&amp;WMS!L638,'picking of the day'!$E$4:$E$358)</f>
        <v>0</v>
      </c>
      <c r="U638" s="114">
        <f>IF(ISNA(VLOOKUP(H638,'data putaway'!$A$1:$E$530,3,0)),0,VLOOKUP(H638,'data putaway'!$A$1:$E$530,3,0))</f>
        <v>0</v>
      </c>
      <c r="V638" s="354">
        <f t="shared" si="214"/>
        <v>0</v>
      </c>
      <c r="W638" s="114">
        <f>IF(ISNA(VLOOKUP(H638,'data putaway'!$A$1:$E$530,2,0)),0,VLOOKUP(H638,'data putaway'!$A$1:$E$530,2,0))</f>
        <v>0</v>
      </c>
      <c r="X638" s="354" t="b">
        <f t="shared" si="215"/>
        <v>0</v>
      </c>
      <c r="Y638" s="354">
        <f>IF(ISNA(VLOOKUP(H638,'data putaway'!$A$1:$E$530,4,0)),0,VLOOKUP(H638,'data putaway'!$A$1:$E$530,4,0))</f>
        <v>0</v>
      </c>
      <c r="Z638" s="113">
        <f>IF(ISNA(VLOOKUP(H638,'data putaway'!$A$1:$E$530,5,0)),0,VLOOKUP(H638,'data putaway'!$A$1:$E$530,5,0))</f>
        <v>0</v>
      </c>
      <c r="AA638" s="354" t="b">
        <f t="shared" si="216"/>
        <v>0</v>
      </c>
      <c r="AB638" s="354" t="b">
        <f t="shared" si="217"/>
        <v>0</v>
      </c>
      <c r="AC638" s="356" t="str">
        <f t="shared" ca="1" si="218"/>
        <v>0 Month,  23 Days</v>
      </c>
      <c r="AD638" s="114" t="str">
        <f t="shared" ca="1" si="226"/>
        <v>3 Year, 7 Month, 26 Days</v>
      </c>
      <c r="AE638" s="114">
        <f t="shared" si="219"/>
        <v>0</v>
      </c>
      <c r="AF638" s="114">
        <f t="shared" si="220"/>
        <v>0</v>
      </c>
      <c r="AG638" s="354" t="str">
        <f t="shared" si="221"/>
        <v>CC05</v>
      </c>
      <c r="AH638" s="114">
        <f>IF(ISNA(VLOOKUP(L638,'MASTER DATA'!$A$1:$F$192,6,0)),0,VLOOKUP(L638,'MASTER DATA'!$A$1:$F$192,6,0))*AE638</f>
        <v>0</v>
      </c>
      <c r="AI638" s="354" t="str">
        <f>VLOOKUP($D638,'warehouse mapping'!$AN$7:$AO$17,2,0)</f>
        <v>Aktif</v>
      </c>
      <c r="AJ638" s="114">
        <f t="shared" si="222"/>
        <v>1</v>
      </c>
      <c r="AK638" s="354" t="str">
        <f t="shared" si="223"/>
        <v>CC</v>
      </c>
      <c r="AL638" s="354" t="s">
        <v>3206</v>
      </c>
      <c r="AM638" s="354">
        <f t="shared" si="224"/>
        <v>1</v>
      </c>
      <c r="AN638" s="354" t="b">
        <f t="shared" si="225"/>
        <v>1</v>
      </c>
    </row>
    <row r="639" spans="1:40" s="354" customFormat="1">
      <c r="A639" s="354" t="str">
        <f t="shared" si="205"/>
        <v>CC05C01550070614</v>
      </c>
      <c r="B639" s="354">
        <f t="shared" si="206"/>
        <v>0</v>
      </c>
      <c r="C639" s="354">
        <f t="shared" si="207"/>
        <v>0</v>
      </c>
      <c r="D639" s="354" t="str">
        <f t="shared" si="208"/>
        <v>CC</v>
      </c>
      <c r="E639" s="354" t="str">
        <f t="shared" si="209"/>
        <v>05</v>
      </c>
      <c r="F639" s="354" t="str">
        <f t="shared" si="210"/>
        <v>C</v>
      </c>
      <c r="G639" s="355" t="str">
        <f t="shared" si="211"/>
        <v>01</v>
      </c>
      <c r="H639" s="232" t="s">
        <v>985</v>
      </c>
      <c r="I639" s="232" t="s">
        <v>3394</v>
      </c>
      <c r="J639" s="233">
        <v>46272</v>
      </c>
      <c r="K639" s="362">
        <v>47715</v>
      </c>
      <c r="L639" s="234">
        <v>550070614</v>
      </c>
      <c r="M639" s="232" t="str">
        <f>IF(ISNA(VLOOKUP(L639,'MASTER DATA'!$A$1:$B$192,2,0)),"",VLOOKUP(L639,'MASTER DATA'!$A$1:$B$192,2,0))</f>
        <v>HlxHX610W40SP_4*4L_A04W</v>
      </c>
      <c r="N639" s="234">
        <v>36</v>
      </c>
      <c r="O639" s="232">
        <f t="shared" si="212"/>
        <v>1</v>
      </c>
      <c r="P639" s="232">
        <f t="shared" si="213"/>
        <v>0</v>
      </c>
      <c r="Q639" s="232">
        <f>VLOOKUP(L639,'MASTER DATA'!$A$1:$E$192,5,0)</f>
        <v>36</v>
      </c>
      <c r="R639" s="234">
        <f>SUMIF('picking of the day'!$H$4:$H$358,WMS!H639&amp;WMS!L639,'picking of the day'!$E$4:$E$358)</f>
        <v>0</v>
      </c>
      <c r="U639" s="114">
        <f>IF(ISNA(VLOOKUP(H639,'data putaway'!$A$1:$E$530,3,0)),0,VLOOKUP(H639,'data putaway'!$A$1:$E$530,3,0))</f>
        <v>0</v>
      </c>
      <c r="V639" s="354">
        <f t="shared" si="214"/>
        <v>36</v>
      </c>
      <c r="W639" s="114">
        <f>IF(ISNA(VLOOKUP(H639,'data putaway'!$A$1:$E$530,2,0)),0,VLOOKUP(H639,'data putaway'!$A$1:$E$530,2,0))</f>
        <v>0</v>
      </c>
      <c r="X639" s="354" t="b">
        <f t="shared" si="215"/>
        <v>0</v>
      </c>
      <c r="Y639" s="354">
        <f>IF(ISNA(VLOOKUP(H639,'data putaway'!$A$1:$E$530,4,0)),0,VLOOKUP(H639,'data putaway'!$A$1:$E$530,4,0))</f>
        <v>0</v>
      </c>
      <c r="Z639" s="113">
        <f>IF(ISNA(VLOOKUP(H639,'data putaway'!$A$1:$E$530,5,0)),0,VLOOKUP(H639,'data putaway'!$A$1:$E$530,5,0))</f>
        <v>0</v>
      </c>
      <c r="AA639" s="354" t="b">
        <f t="shared" si="216"/>
        <v>0</v>
      </c>
      <c r="AB639" s="354" t="b">
        <f t="shared" si="217"/>
        <v>0</v>
      </c>
      <c r="AC639" s="356" t="str">
        <f t="shared" ca="1" si="218"/>
        <v>0 Month,  11 Days</v>
      </c>
      <c r="AD639" s="114" t="str">
        <f t="shared" ca="1" si="226"/>
        <v>3 Year, 11 Month, 2 Days</v>
      </c>
      <c r="AE639" s="114">
        <f t="shared" si="219"/>
        <v>36</v>
      </c>
      <c r="AF639" s="114">
        <f t="shared" si="220"/>
        <v>1</v>
      </c>
      <c r="AG639" s="354" t="str">
        <f t="shared" si="221"/>
        <v>CC05</v>
      </c>
      <c r="AH639" s="114">
        <f>IF(ISNA(VLOOKUP(L639,'MASTER DATA'!$A$1:$F$192,6,0)),0,VLOOKUP(L639,'MASTER DATA'!$A$1:$F$192,6,0))*AE639</f>
        <v>576</v>
      </c>
      <c r="AI639" s="354" t="str">
        <f>VLOOKUP($D639,'warehouse mapping'!$AN$7:$AO$17,2,0)</f>
        <v>Aktif</v>
      </c>
      <c r="AJ639" s="114">
        <f t="shared" si="222"/>
        <v>0</v>
      </c>
      <c r="AK639" s="354" t="str">
        <f t="shared" si="223"/>
        <v/>
      </c>
      <c r="AL639" s="354" t="s">
        <v>3206</v>
      </c>
      <c r="AM639" s="354">
        <f t="shared" si="224"/>
        <v>1</v>
      </c>
      <c r="AN639" s="354" t="b">
        <f t="shared" si="225"/>
        <v>1</v>
      </c>
    </row>
    <row r="640" spans="1:40" s="354" customFormat="1">
      <c r="A640" s="354" t="str">
        <f t="shared" si="205"/>
        <v>CC05C02550070614</v>
      </c>
      <c r="B640" s="354">
        <f t="shared" si="206"/>
        <v>0</v>
      </c>
      <c r="C640" s="354">
        <f t="shared" si="207"/>
        <v>0</v>
      </c>
      <c r="D640" s="354" t="str">
        <f t="shared" si="208"/>
        <v>CC</v>
      </c>
      <c r="E640" s="354" t="str">
        <f t="shared" si="209"/>
        <v>05</v>
      </c>
      <c r="F640" s="354" t="str">
        <f t="shared" si="210"/>
        <v>C</v>
      </c>
      <c r="G640" s="355" t="str">
        <f t="shared" si="211"/>
        <v>02</v>
      </c>
      <c r="H640" s="232" t="s">
        <v>986</v>
      </c>
      <c r="I640" s="232" t="s">
        <v>3316</v>
      </c>
      <c r="J640" s="233">
        <v>46255</v>
      </c>
      <c r="K640" s="233">
        <v>47714</v>
      </c>
      <c r="L640" s="234">
        <v>550070614</v>
      </c>
      <c r="M640" s="232" t="str">
        <f>IF(ISNA(VLOOKUP(L640,'MASTER DATA'!$A$1:$B$192,2,0)),"",VLOOKUP(L640,'MASTER DATA'!$A$1:$B$192,2,0))</f>
        <v>HlxHX610W40SP_4*4L_A04W</v>
      </c>
      <c r="N640" s="234">
        <v>36</v>
      </c>
      <c r="O640" s="232">
        <f t="shared" si="212"/>
        <v>1</v>
      </c>
      <c r="P640" s="232">
        <f t="shared" si="213"/>
        <v>0</v>
      </c>
      <c r="Q640" s="232">
        <f>VLOOKUP(L640,'MASTER DATA'!$A$1:$E$192,5,0)</f>
        <v>36</v>
      </c>
      <c r="R640" s="234">
        <f>SUMIF('picking of the day'!$H$4:$H$358,WMS!H640&amp;WMS!L640,'picking of the day'!$E$4:$E$358)</f>
        <v>0</v>
      </c>
      <c r="U640" s="114">
        <f>IF(ISNA(VLOOKUP(H640,'data putaway'!$A$1:$E$530,3,0)),0,VLOOKUP(H640,'data putaway'!$A$1:$E$530,3,0))</f>
        <v>0</v>
      </c>
      <c r="V640" s="354">
        <f t="shared" si="214"/>
        <v>36</v>
      </c>
      <c r="W640" s="114">
        <f>IF(ISNA(VLOOKUP(H640,'data putaway'!$A$1:$E$530,2,0)),0,VLOOKUP(H640,'data putaway'!$A$1:$E$530,2,0))</f>
        <v>0</v>
      </c>
      <c r="X640" s="354" t="b">
        <f t="shared" si="215"/>
        <v>0</v>
      </c>
      <c r="Y640" s="354">
        <f>IF(ISNA(VLOOKUP(H640,'data putaway'!$A$1:$E$530,4,0)),0,VLOOKUP(H640,'data putaway'!$A$1:$E$530,4,0))</f>
        <v>0</v>
      </c>
      <c r="Z640" s="113">
        <f>IF(ISNA(VLOOKUP(H640,'data putaway'!$A$1:$E$530,5,0)),0,VLOOKUP(H640,'data putaway'!$A$1:$E$530,5,0))</f>
        <v>0</v>
      </c>
      <c r="AA640" s="354" t="b">
        <f t="shared" si="216"/>
        <v>0</v>
      </c>
      <c r="AB640" s="354" t="b">
        <f t="shared" si="217"/>
        <v>0</v>
      </c>
      <c r="AC640" s="356" t="str">
        <f t="shared" ca="1" si="218"/>
        <v>0 Month,  28 Days</v>
      </c>
      <c r="AD640" s="114" t="str">
        <f t="shared" ca="1" si="226"/>
        <v>3 Year, 11 Month, 1 Days</v>
      </c>
      <c r="AE640" s="114">
        <f t="shared" si="219"/>
        <v>36</v>
      </c>
      <c r="AF640" s="114">
        <f t="shared" si="220"/>
        <v>1</v>
      </c>
      <c r="AG640" s="354" t="str">
        <f t="shared" si="221"/>
        <v>CC05</v>
      </c>
      <c r="AH640" s="114">
        <f>IF(ISNA(VLOOKUP(L640,'MASTER DATA'!$A$1:$F$192,6,0)),0,VLOOKUP(L640,'MASTER DATA'!$A$1:$F$192,6,0))*AE640</f>
        <v>576</v>
      </c>
      <c r="AI640" s="354" t="str">
        <f>VLOOKUP($D640,'warehouse mapping'!$AN$7:$AO$17,2,0)</f>
        <v>Aktif</v>
      </c>
      <c r="AJ640" s="114">
        <f t="shared" si="222"/>
        <v>0</v>
      </c>
      <c r="AK640" s="354" t="str">
        <f t="shared" si="223"/>
        <v/>
      </c>
      <c r="AL640" s="354" t="s">
        <v>3206</v>
      </c>
      <c r="AM640" s="354">
        <f t="shared" si="224"/>
        <v>1</v>
      </c>
      <c r="AN640" s="354" t="b">
        <f t="shared" si="225"/>
        <v>1</v>
      </c>
    </row>
    <row r="641" spans="1:40" s="354" customFormat="1">
      <c r="A641" s="354" t="str">
        <f t="shared" si="205"/>
        <v>CC05D01550048593</v>
      </c>
      <c r="B641" s="354">
        <f t="shared" si="206"/>
        <v>0</v>
      </c>
      <c r="C641" s="354">
        <f t="shared" si="207"/>
        <v>0</v>
      </c>
      <c r="D641" s="354" t="str">
        <f t="shared" si="208"/>
        <v>CC</v>
      </c>
      <c r="E641" s="354" t="str">
        <f t="shared" si="209"/>
        <v>05</v>
      </c>
      <c r="F641" s="354" t="str">
        <f t="shared" si="210"/>
        <v>D</v>
      </c>
      <c r="G641" s="355" t="str">
        <f t="shared" si="211"/>
        <v>01</v>
      </c>
      <c r="H641" s="232" t="s">
        <v>987</v>
      </c>
      <c r="I641" s="232" t="s">
        <v>3530</v>
      </c>
      <c r="J641" s="233">
        <v>46275</v>
      </c>
      <c r="K641" s="233">
        <v>47731</v>
      </c>
      <c r="L641" s="234">
        <v>550048593</v>
      </c>
      <c r="M641" s="232" t="str">
        <f>IF(ISNA(VLOOKUP(L641,'MASTER DATA'!$A$1:$B$192,2,0)),"",VLOOKUP(L641,'MASTER DATA'!$A$1:$B$192,2,0))</f>
        <v>Adv4TAX5Sc20W40MB_12*0.8L_A04W</v>
      </c>
      <c r="N641" s="232">
        <v>48</v>
      </c>
      <c r="O641" s="232">
        <f t="shared" si="212"/>
        <v>1</v>
      </c>
      <c r="P641" s="232">
        <f t="shared" si="213"/>
        <v>0</v>
      </c>
      <c r="Q641" s="232">
        <f>VLOOKUP(L641,'MASTER DATA'!$A$1:$E$192,5,0)</f>
        <v>48</v>
      </c>
      <c r="R641" s="234">
        <f>SUMIF('picking of the day'!$H$4:$H$358,WMS!H641&amp;WMS!L641,'picking of the day'!$E$4:$E$358)</f>
        <v>0</v>
      </c>
      <c r="U641" s="114">
        <f>IF(ISNA(VLOOKUP(H641,'data putaway'!$A$1:$E$530,3,0)),0,VLOOKUP(H641,'data putaway'!$A$1:$E$530,3,0))</f>
        <v>0</v>
      </c>
      <c r="V641" s="354">
        <f t="shared" si="214"/>
        <v>48</v>
      </c>
      <c r="W641" s="114">
        <f>IF(ISNA(VLOOKUP(H641,'data putaway'!$A$1:$E$530,2,0)),0,VLOOKUP(H641,'data putaway'!$A$1:$E$530,2,0))</f>
        <v>0</v>
      </c>
      <c r="X641" s="354" t="b">
        <f t="shared" si="215"/>
        <v>0</v>
      </c>
      <c r="Y641" s="354">
        <f>IF(ISNA(VLOOKUP(H641,'data putaway'!$A$1:$E$530,4,0)),0,VLOOKUP(H641,'data putaway'!$A$1:$E$530,4,0))</f>
        <v>0</v>
      </c>
      <c r="Z641" s="113">
        <f>IF(ISNA(VLOOKUP(H641,'data putaway'!$A$1:$E$530,5,0)),0,VLOOKUP(H641,'data putaway'!$A$1:$E$530,5,0))</f>
        <v>0</v>
      </c>
      <c r="AA641" s="354" t="b">
        <f t="shared" si="216"/>
        <v>0</v>
      </c>
      <c r="AB641" s="354" t="b">
        <f t="shared" si="217"/>
        <v>0</v>
      </c>
      <c r="AC641" s="356" t="str">
        <f t="shared" ca="1" si="218"/>
        <v>0 Month,  8 Days</v>
      </c>
      <c r="AD641" s="114" t="str">
        <f t="shared" ca="1" si="226"/>
        <v>3 Year, 11 Month, 18 Days</v>
      </c>
      <c r="AE641" s="114">
        <f t="shared" si="219"/>
        <v>48</v>
      </c>
      <c r="AF641" s="114">
        <f t="shared" si="220"/>
        <v>1</v>
      </c>
      <c r="AG641" s="354" t="str">
        <f t="shared" si="221"/>
        <v>CC05</v>
      </c>
      <c r="AH641" s="114">
        <f>IF(ISNA(VLOOKUP(L641,'MASTER DATA'!$A$1:$F$192,6,0)),0,VLOOKUP(L641,'MASTER DATA'!$A$1:$F$192,6,0))*AE641</f>
        <v>460.79999999999995</v>
      </c>
      <c r="AI641" s="354" t="str">
        <f>VLOOKUP($D641,'warehouse mapping'!$AN$7:$AO$17,2,0)</f>
        <v>Aktif</v>
      </c>
      <c r="AJ641" s="114">
        <f t="shared" si="222"/>
        <v>0</v>
      </c>
      <c r="AK641" s="354" t="str">
        <f t="shared" si="223"/>
        <v/>
      </c>
      <c r="AL641" s="354" t="s">
        <v>170</v>
      </c>
      <c r="AM641" s="354">
        <f t="shared" si="224"/>
        <v>1</v>
      </c>
      <c r="AN641" s="354" t="b">
        <f t="shared" si="225"/>
        <v>1</v>
      </c>
    </row>
    <row r="642" spans="1:40" s="354" customFormat="1">
      <c r="A642" s="354" t="str">
        <f t="shared" si="205"/>
        <v>CC05D02550048593</v>
      </c>
      <c r="B642" s="354">
        <f t="shared" si="206"/>
        <v>0</v>
      </c>
      <c r="C642" s="354">
        <f t="shared" si="207"/>
        <v>0</v>
      </c>
      <c r="D642" s="354" t="str">
        <f t="shared" si="208"/>
        <v>CC</v>
      </c>
      <c r="E642" s="354" t="str">
        <f t="shared" si="209"/>
        <v>05</v>
      </c>
      <c r="F642" s="354" t="str">
        <f t="shared" si="210"/>
        <v>D</v>
      </c>
      <c r="G642" s="355" t="str">
        <f t="shared" si="211"/>
        <v>02</v>
      </c>
      <c r="H642" s="232" t="s">
        <v>988</v>
      </c>
      <c r="I642" s="232" t="s">
        <v>3530</v>
      </c>
      <c r="J642" s="233">
        <v>46275</v>
      </c>
      <c r="K642" s="233">
        <v>47731</v>
      </c>
      <c r="L642" s="234">
        <v>550048593</v>
      </c>
      <c r="M642" s="232" t="str">
        <f>IF(ISNA(VLOOKUP(L642,'MASTER DATA'!$A$1:$B$192,2,0)),"",VLOOKUP(L642,'MASTER DATA'!$A$1:$B$192,2,0))</f>
        <v>Adv4TAX5Sc20W40MB_12*0.8L_A04W</v>
      </c>
      <c r="N642" s="232">
        <v>48</v>
      </c>
      <c r="O642" s="232">
        <f t="shared" si="212"/>
        <v>1</v>
      </c>
      <c r="P642" s="232">
        <f t="shared" si="213"/>
        <v>0</v>
      </c>
      <c r="Q642" s="232">
        <f>VLOOKUP(L642,'MASTER DATA'!$A$1:$E$192,5,0)</f>
        <v>48</v>
      </c>
      <c r="R642" s="234">
        <f>SUMIF('picking of the day'!$H$4:$H$358,WMS!H642&amp;WMS!L642,'picking of the day'!$E$4:$E$358)</f>
        <v>0</v>
      </c>
      <c r="U642" s="114">
        <f>IF(ISNA(VLOOKUP(H642,'data putaway'!$A$1:$E$530,3,0)),0,VLOOKUP(H642,'data putaway'!$A$1:$E$530,3,0))</f>
        <v>0</v>
      </c>
      <c r="V642" s="354">
        <f t="shared" si="214"/>
        <v>48</v>
      </c>
      <c r="W642" s="114">
        <f>IF(ISNA(VLOOKUP(H642,'data putaway'!$A$1:$E$530,2,0)),0,VLOOKUP(H642,'data putaway'!$A$1:$E$530,2,0))</f>
        <v>0</v>
      </c>
      <c r="X642" s="354" t="b">
        <f t="shared" si="215"/>
        <v>0</v>
      </c>
      <c r="Y642" s="354">
        <f>IF(ISNA(VLOOKUP(H642,'data putaway'!$A$1:$E$530,4,0)),0,VLOOKUP(H642,'data putaway'!$A$1:$E$530,4,0))</f>
        <v>0</v>
      </c>
      <c r="Z642" s="113">
        <f>IF(ISNA(VLOOKUP(H642,'data putaway'!$A$1:$E$530,5,0)),0,VLOOKUP(H642,'data putaway'!$A$1:$E$530,5,0))</f>
        <v>0</v>
      </c>
      <c r="AA642" s="354" t="b">
        <f t="shared" si="216"/>
        <v>0</v>
      </c>
      <c r="AB642" s="354" t="b">
        <f t="shared" si="217"/>
        <v>0</v>
      </c>
      <c r="AC642" s="356" t="str">
        <f t="shared" ca="1" si="218"/>
        <v>0 Month,  8 Days</v>
      </c>
      <c r="AD642" s="114" t="str">
        <f t="shared" ca="1" si="226"/>
        <v>3 Year, 11 Month, 18 Days</v>
      </c>
      <c r="AE642" s="114">
        <f t="shared" si="219"/>
        <v>48</v>
      </c>
      <c r="AF642" s="114">
        <f t="shared" si="220"/>
        <v>1</v>
      </c>
      <c r="AG642" s="354" t="str">
        <f t="shared" si="221"/>
        <v>CC05</v>
      </c>
      <c r="AH642" s="114">
        <f>IF(ISNA(VLOOKUP(L642,'MASTER DATA'!$A$1:$F$192,6,0)),0,VLOOKUP(L642,'MASTER DATA'!$A$1:$F$192,6,0))*AE642</f>
        <v>460.79999999999995</v>
      </c>
      <c r="AI642" s="354" t="str">
        <f>VLOOKUP($D642,'warehouse mapping'!$AN$7:$AO$17,2,0)</f>
        <v>Aktif</v>
      </c>
      <c r="AJ642" s="114">
        <f t="shared" si="222"/>
        <v>0</v>
      </c>
      <c r="AK642" s="354" t="str">
        <f t="shared" si="223"/>
        <v/>
      </c>
      <c r="AL642" s="354" t="s">
        <v>170</v>
      </c>
      <c r="AM642" s="354">
        <f t="shared" si="224"/>
        <v>1</v>
      </c>
      <c r="AN642" s="354" t="b">
        <f t="shared" si="225"/>
        <v>1</v>
      </c>
    </row>
    <row r="643" spans="1:40" s="354" customFormat="1">
      <c r="A643" s="354" t="str">
        <f t="shared" si="205"/>
        <v>CC05E01550048593</v>
      </c>
      <c r="B643" s="354">
        <f t="shared" si="206"/>
        <v>0</v>
      </c>
      <c r="C643" s="354">
        <f t="shared" si="207"/>
        <v>0</v>
      </c>
      <c r="D643" s="354" t="str">
        <f t="shared" si="208"/>
        <v>CC</v>
      </c>
      <c r="E643" s="354" t="str">
        <f t="shared" si="209"/>
        <v>05</v>
      </c>
      <c r="F643" s="354" t="str">
        <f t="shared" si="210"/>
        <v>E</v>
      </c>
      <c r="G643" s="355" t="str">
        <f t="shared" si="211"/>
        <v>01</v>
      </c>
      <c r="H643" s="232" t="s">
        <v>989</v>
      </c>
      <c r="I643" s="232" t="s">
        <v>3530</v>
      </c>
      <c r="J643" s="233">
        <v>46275</v>
      </c>
      <c r="K643" s="233">
        <v>47731</v>
      </c>
      <c r="L643" s="234">
        <v>550048593</v>
      </c>
      <c r="M643" s="232" t="str">
        <f>IF(ISNA(VLOOKUP(L643,'MASTER DATA'!$A$1:$B$192,2,0)),"",VLOOKUP(L643,'MASTER DATA'!$A$1:$B$192,2,0))</f>
        <v>Adv4TAX5Sc20W40MB_12*0.8L_A04W</v>
      </c>
      <c r="N643" s="232">
        <v>48</v>
      </c>
      <c r="O643" s="232">
        <f t="shared" si="212"/>
        <v>1</v>
      </c>
      <c r="P643" s="232">
        <f t="shared" si="213"/>
        <v>0</v>
      </c>
      <c r="Q643" s="232">
        <f>VLOOKUP(L643,'MASTER DATA'!$A$1:$E$192,5,0)</f>
        <v>48</v>
      </c>
      <c r="R643" s="234">
        <f>SUMIF('picking of the day'!$H$4:$H$358,WMS!H643&amp;WMS!L643,'picking of the day'!$E$4:$E$358)</f>
        <v>0</v>
      </c>
      <c r="U643" s="114">
        <f>IF(ISNA(VLOOKUP(H643,'data putaway'!$A$1:$E$530,3,0)),0,VLOOKUP(H643,'data putaway'!$A$1:$E$530,3,0))</f>
        <v>0</v>
      </c>
      <c r="V643" s="354">
        <f t="shared" si="214"/>
        <v>48</v>
      </c>
      <c r="W643" s="114">
        <f>IF(ISNA(VLOOKUP(H643,'data putaway'!$A$1:$E$530,2,0)),0,VLOOKUP(H643,'data putaway'!$A$1:$E$530,2,0))</f>
        <v>0</v>
      </c>
      <c r="X643" s="354" t="b">
        <f t="shared" si="215"/>
        <v>0</v>
      </c>
      <c r="Y643" s="354">
        <f>IF(ISNA(VLOOKUP(H643,'data putaway'!$A$1:$E$530,4,0)),0,VLOOKUP(H643,'data putaway'!$A$1:$E$530,4,0))</f>
        <v>0</v>
      </c>
      <c r="Z643" s="113">
        <f>IF(ISNA(VLOOKUP(H643,'data putaway'!$A$1:$E$530,5,0)),0,VLOOKUP(H643,'data putaway'!$A$1:$E$530,5,0))</f>
        <v>0</v>
      </c>
      <c r="AA643" s="354" t="b">
        <f t="shared" si="216"/>
        <v>0</v>
      </c>
      <c r="AB643" s="354" t="b">
        <f t="shared" si="217"/>
        <v>0</v>
      </c>
      <c r="AC643" s="356" t="str">
        <f t="shared" ca="1" si="218"/>
        <v>0 Month,  8 Days</v>
      </c>
      <c r="AD643" s="114" t="str">
        <f t="shared" ca="1" si="226"/>
        <v>3 Year, 11 Month, 18 Days</v>
      </c>
      <c r="AE643" s="114">
        <f t="shared" si="219"/>
        <v>48</v>
      </c>
      <c r="AF643" s="114">
        <f t="shared" si="220"/>
        <v>1</v>
      </c>
      <c r="AG643" s="354" t="str">
        <f t="shared" si="221"/>
        <v>CC05</v>
      </c>
      <c r="AH643" s="114">
        <f>IF(ISNA(VLOOKUP(L643,'MASTER DATA'!$A$1:$F$192,6,0)),0,VLOOKUP(L643,'MASTER DATA'!$A$1:$F$192,6,0))*AE643</f>
        <v>460.79999999999995</v>
      </c>
      <c r="AI643" s="354" t="str">
        <f>VLOOKUP($D643,'warehouse mapping'!$AN$7:$AO$17,2,0)</f>
        <v>Aktif</v>
      </c>
      <c r="AJ643" s="114">
        <f t="shared" si="222"/>
        <v>0</v>
      </c>
      <c r="AK643" s="354" t="str">
        <f t="shared" si="223"/>
        <v/>
      </c>
      <c r="AL643" s="354" t="s">
        <v>170</v>
      </c>
      <c r="AM643" s="354">
        <f t="shared" si="224"/>
        <v>1</v>
      </c>
      <c r="AN643" s="354" t="b">
        <f t="shared" si="225"/>
        <v>1</v>
      </c>
    </row>
    <row r="644" spans="1:40" s="354" customFormat="1">
      <c r="A644" s="354" t="str">
        <f t="shared" si="205"/>
        <v>CC05E02550048593</v>
      </c>
      <c r="B644" s="354">
        <f t="shared" si="206"/>
        <v>0</v>
      </c>
      <c r="C644" s="354">
        <f t="shared" si="207"/>
        <v>0</v>
      </c>
      <c r="D644" s="354" t="str">
        <f t="shared" si="208"/>
        <v>CC</v>
      </c>
      <c r="E644" s="354" t="str">
        <f t="shared" si="209"/>
        <v>05</v>
      </c>
      <c r="F644" s="354" t="str">
        <f t="shared" si="210"/>
        <v>E</v>
      </c>
      <c r="G644" s="355" t="str">
        <f t="shared" si="211"/>
        <v>02</v>
      </c>
      <c r="H644" s="232" t="s">
        <v>990</v>
      </c>
      <c r="I644" s="232" t="s">
        <v>3530</v>
      </c>
      <c r="J644" s="233">
        <v>46275</v>
      </c>
      <c r="K644" s="233">
        <v>47731</v>
      </c>
      <c r="L644" s="234">
        <v>550048593</v>
      </c>
      <c r="M644" s="232" t="str">
        <f>IF(ISNA(VLOOKUP(L644,'MASTER DATA'!$A$1:$B$192,2,0)),"",VLOOKUP(L644,'MASTER DATA'!$A$1:$B$192,2,0))</f>
        <v>Adv4TAX5Sc20W40MB_12*0.8L_A04W</v>
      </c>
      <c r="N644" s="232">
        <v>48</v>
      </c>
      <c r="O644" s="232">
        <f t="shared" si="212"/>
        <v>1</v>
      </c>
      <c r="P644" s="232">
        <f t="shared" si="213"/>
        <v>0</v>
      </c>
      <c r="Q644" s="232">
        <f>VLOOKUP(L644,'MASTER DATA'!$A$1:$E$192,5,0)</f>
        <v>48</v>
      </c>
      <c r="R644" s="234">
        <f>SUMIF('picking of the day'!$H$4:$H$358,WMS!H644&amp;WMS!L644,'picking of the day'!$E$4:$E$358)</f>
        <v>0</v>
      </c>
      <c r="U644" s="114">
        <f>IF(ISNA(VLOOKUP(H644,'data putaway'!$A$1:$E$530,3,0)),0,VLOOKUP(H644,'data putaway'!$A$1:$E$530,3,0))</f>
        <v>0</v>
      </c>
      <c r="V644" s="354">
        <f t="shared" si="214"/>
        <v>48</v>
      </c>
      <c r="W644" s="114">
        <f>IF(ISNA(VLOOKUP(H644,'data putaway'!$A$1:$E$530,2,0)),0,VLOOKUP(H644,'data putaway'!$A$1:$E$530,2,0))</f>
        <v>0</v>
      </c>
      <c r="X644" s="354" t="b">
        <f t="shared" si="215"/>
        <v>0</v>
      </c>
      <c r="Y644" s="354">
        <f>IF(ISNA(VLOOKUP(H644,'data putaway'!$A$1:$E$530,4,0)),0,VLOOKUP(H644,'data putaway'!$A$1:$E$530,4,0))</f>
        <v>0</v>
      </c>
      <c r="Z644" s="113">
        <f>IF(ISNA(VLOOKUP(H644,'data putaway'!$A$1:$E$530,5,0)),0,VLOOKUP(H644,'data putaway'!$A$1:$E$530,5,0))</f>
        <v>0</v>
      </c>
      <c r="AA644" s="354" t="b">
        <f t="shared" si="216"/>
        <v>0</v>
      </c>
      <c r="AB644" s="354" t="b">
        <f t="shared" si="217"/>
        <v>0</v>
      </c>
      <c r="AC644" s="356" t="str">
        <f t="shared" ca="1" si="218"/>
        <v>0 Month,  8 Days</v>
      </c>
      <c r="AD644" s="114" t="str">
        <f t="shared" ca="1" si="226"/>
        <v>3 Year, 11 Month, 18 Days</v>
      </c>
      <c r="AE644" s="114">
        <f t="shared" si="219"/>
        <v>48</v>
      </c>
      <c r="AF644" s="114">
        <f t="shared" si="220"/>
        <v>1</v>
      </c>
      <c r="AG644" s="354" t="str">
        <f t="shared" si="221"/>
        <v>CC05</v>
      </c>
      <c r="AH644" s="114">
        <f>IF(ISNA(VLOOKUP(L644,'MASTER DATA'!$A$1:$F$192,6,0)),0,VLOOKUP(L644,'MASTER DATA'!$A$1:$F$192,6,0))*AE644</f>
        <v>460.79999999999995</v>
      </c>
      <c r="AI644" s="354" t="str">
        <f>VLOOKUP($D644,'warehouse mapping'!$AN$7:$AO$17,2,0)</f>
        <v>Aktif</v>
      </c>
      <c r="AJ644" s="114">
        <f t="shared" si="222"/>
        <v>0</v>
      </c>
      <c r="AK644" s="354" t="str">
        <f t="shared" si="223"/>
        <v/>
      </c>
      <c r="AL644" s="354" t="s">
        <v>170</v>
      </c>
      <c r="AM644" s="354">
        <f t="shared" si="224"/>
        <v>1</v>
      </c>
      <c r="AN644" s="354" t="b">
        <f t="shared" si="225"/>
        <v>1</v>
      </c>
    </row>
    <row r="645" spans="1:40" s="354" customFormat="1">
      <c r="A645" s="354" t="str">
        <f t="shared" ref="A645:A708" si="227">H645&amp;L645</f>
        <v>CC06A01550069888</v>
      </c>
      <c r="B645" s="354">
        <f t="shared" ref="B645:B708" si="228">R645+S645</f>
        <v>0</v>
      </c>
      <c r="C645" s="354">
        <f t="shared" ref="C645:C708" si="229">T645+U645</f>
        <v>0</v>
      </c>
      <c r="D645" s="354" t="str">
        <f t="shared" ref="D645:D708" si="230">LEFT(H645,2)</f>
        <v>CC</v>
      </c>
      <c r="E645" s="354" t="str">
        <f t="shared" ref="E645:E708" si="231">MID(H645,3,2)</f>
        <v>06</v>
      </c>
      <c r="F645" s="354" t="str">
        <f t="shared" ref="F645:F708" si="232">MID(H645,5,1)</f>
        <v>A</v>
      </c>
      <c r="G645" s="355" t="str">
        <f t="shared" ref="G645:G708" si="233">RIGHT(H645,2)</f>
        <v>01</v>
      </c>
      <c r="H645" s="232" t="s">
        <v>991</v>
      </c>
      <c r="I645" s="232" t="s">
        <v>3238</v>
      </c>
      <c r="J645" s="233">
        <v>46253</v>
      </c>
      <c r="K645" s="233">
        <v>47705</v>
      </c>
      <c r="L645" s="234">
        <v>550069888</v>
      </c>
      <c r="M645" s="232" t="str">
        <f>IF(ISNA(VLOOKUP(L645,'MASTER DATA'!$A$1:$B$192,2,0)),"",VLOOKUP(L645,'MASTER DATA'!$A$1:$B$192,2,0))</f>
        <v>RimR4Plus15W40CI4E7_3*5L_A04W</v>
      </c>
      <c r="N645" s="232">
        <v>0</v>
      </c>
      <c r="O645" s="232">
        <f t="shared" ref="O645:O708" si="234">(V645-P645)/Q645</f>
        <v>0</v>
      </c>
      <c r="P645" s="232">
        <f t="shared" ref="P645:P708" si="235">MOD(V645,Q645)</f>
        <v>0</v>
      </c>
      <c r="Q645" s="232">
        <f>VLOOKUP(L645,'MASTER DATA'!$A$1:$E$192,5,0)</f>
        <v>36</v>
      </c>
      <c r="R645" s="234">
        <f>SUMIF('picking of the day'!$H$4:$H$358,WMS!H645&amp;WMS!L645,'picking of the day'!$E$4:$E$358)</f>
        <v>0</v>
      </c>
      <c r="U645" s="114">
        <f>IF(ISNA(VLOOKUP(H645,'data putaway'!$A$1:$E$530,3,0)),0,VLOOKUP(H645,'data putaway'!$A$1:$E$530,3,0))</f>
        <v>0</v>
      </c>
      <c r="V645" s="354">
        <f t="shared" ref="V645:V708" si="236">(N645+T645+U645)-(R645+S645)</f>
        <v>0</v>
      </c>
      <c r="W645" s="114">
        <f>IF(ISNA(VLOOKUP(H645,'data putaway'!$A$1:$E$530,2,0)),0,VLOOKUP(H645,'data putaway'!$A$1:$E$530,2,0))</f>
        <v>0</v>
      </c>
      <c r="X645" s="354" t="b">
        <f t="shared" ref="X645:X708" si="237">W645=L645</f>
        <v>0</v>
      </c>
      <c r="Y645" s="354">
        <f>IF(ISNA(VLOOKUP(H645,'data putaway'!$A$1:$E$530,4,0)),0,VLOOKUP(H645,'data putaway'!$A$1:$E$530,4,0))</f>
        <v>0</v>
      </c>
      <c r="Z645" s="113">
        <f>IF(ISNA(VLOOKUP(H645,'data putaway'!$A$1:$E$530,5,0)),0,VLOOKUP(H645,'data putaway'!$A$1:$E$530,5,0))</f>
        <v>0</v>
      </c>
      <c r="AA645" s="354" t="b">
        <f t="shared" ref="AA645:AA708" si="238">Y645=I645</f>
        <v>0</v>
      </c>
      <c r="AB645" s="354" t="b">
        <f t="shared" ref="AB645:AB708" si="239">Z645=K645</f>
        <v>0</v>
      </c>
      <c r="AC645" s="356" t="str">
        <f t="shared" ref="AC645:AC708" ca="1" si="240">IF(J645="","",DATEDIF(J645,NOW(),"ym")&amp;" Month"&amp;",  "&amp;DATEDIF(J645,NOW(),"md")&amp;" Days")</f>
        <v>0 Month,  30 Days</v>
      </c>
      <c r="AD645" s="114" t="str">
        <f t="shared" ca="1" si="226"/>
        <v>3 Year, 10 Month, 23 Days</v>
      </c>
      <c r="AE645" s="114">
        <f t="shared" ref="AE645:AE708" si="241">N645+U645</f>
        <v>0</v>
      </c>
      <c r="AF645" s="114">
        <f t="shared" ref="AF645:AF708" si="242">IF(V645&gt;0,1,0)</f>
        <v>0</v>
      </c>
      <c r="AG645" s="354" t="str">
        <f t="shared" ref="AG645:AG708" si="243">D645&amp;E645</f>
        <v>CC06</v>
      </c>
      <c r="AH645" s="114">
        <f>IF(ISNA(VLOOKUP(L645,'MASTER DATA'!$A$1:$F$192,6,0)),0,VLOOKUP(L645,'MASTER DATA'!$A$1:$F$192,6,0))*AE645</f>
        <v>0</v>
      </c>
      <c r="AI645" s="354" t="str">
        <f>VLOOKUP($D645,'warehouse mapping'!$AN$7:$AO$17,2,0)</f>
        <v>Aktif</v>
      </c>
      <c r="AJ645" s="114">
        <f t="shared" ref="AJ645:AJ708" si="244">IF(AF645=0,1,0)</f>
        <v>1</v>
      </c>
      <c r="AK645" s="354" t="str">
        <f t="shared" ref="AK645:AK708" si="245">IF(AND(AJ645=1,AI645="aktif"),D645,"")</f>
        <v>CC</v>
      </c>
      <c r="AL645" s="354" t="s">
        <v>3206</v>
      </c>
      <c r="AM645" s="354">
        <f t="shared" ref="AM645:AM708" si="246">COUNTIF($H$5:$H$2564,H645)</f>
        <v>1</v>
      </c>
      <c r="AN645" s="354" t="b">
        <f t="shared" si="225"/>
        <v>1</v>
      </c>
    </row>
    <row r="646" spans="1:40" s="354" customFormat="1">
      <c r="A646" s="354" t="str">
        <f t="shared" si="227"/>
        <v>CC06A02550062978</v>
      </c>
      <c r="B646" s="354">
        <f t="shared" si="228"/>
        <v>0</v>
      </c>
      <c r="C646" s="354">
        <f t="shared" si="229"/>
        <v>0</v>
      </c>
      <c r="D646" s="354" t="str">
        <f t="shared" si="230"/>
        <v>CC</v>
      </c>
      <c r="E646" s="354" t="str">
        <f t="shared" si="231"/>
        <v>06</v>
      </c>
      <c r="F646" s="354" t="str">
        <f t="shared" si="232"/>
        <v>A</v>
      </c>
      <c r="G646" s="355" t="str">
        <f t="shared" si="233"/>
        <v>02</v>
      </c>
      <c r="H646" s="232" t="s">
        <v>992</v>
      </c>
      <c r="I646" s="232">
        <v>12688169</v>
      </c>
      <c r="J646" s="233">
        <v>46260</v>
      </c>
      <c r="K646" s="233">
        <v>47709</v>
      </c>
      <c r="L646" s="234">
        <v>550062978</v>
      </c>
      <c r="M646" s="232" t="str">
        <f>IF(ISNA(VLOOKUP(L646,'MASTER DATA'!$A$1:$B$192,2,0)),"",VLOOKUP(L646,'MASTER DATA'!$A$1:$B$192,2,0))</f>
        <v>HOP Diff Oil 140W_1*200L_A04W</v>
      </c>
      <c r="N646" s="232">
        <v>0</v>
      </c>
      <c r="O646" s="232">
        <f t="shared" si="234"/>
        <v>0</v>
      </c>
      <c r="P646" s="232">
        <f t="shared" si="235"/>
        <v>0</v>
      </c>
      <c r="Q646" s="232">
        <f>VLOOKUP(L646,'MASTER DATA'!$A$1:$E$192,5,0)</f>
        <v>4</v>
      </c>
      <c r="R646" s="234">
        <f>SUMIF('picking of the day'!$H$4:$H$358,WMS!H646&amp;WMS!L646,'picking of the day'!$E$4:$E$358)</f>
        <v>0</v>
      </c>
      <c r="U646" s="114">
        <f>IF(ISNA(VLOOKUP(H646,'data putaway'!$A$1:$E$530,3,0)),0,VLOOKUP(H646,'data putaway'!$A$1:$E$530,3,0))</f>
        <v>0</v>
      </c>
      <c r="V646" s="354">
        <f t="shared" si="236"/>
        <v>0</v>
      </c>
      <c r="W646" s="114">
        <f>IF(ISNA(VLOOKUP(H646,'data putaway'!$A$1:$E$530,2,0)),0,VLOOKUP(H646,'data putaway'!$A$1:$E$530,2,0))</f>
        <v>0</v>
      </c>
      <c r="X646" s="354" t="b">
        <f t="shared" si="237"/>
        <v>0</v>
      </c>
      <c r="Y646" s="354">
        <f>IF(ISNA(VLOOKUP(H646,'data putaway'!$A$1:$E$530,4,0)),0,VLOOKUP(H646,'data putaway'!$A$1:$E$530,4,0))</f>
        <v>0</v>
      </c>
      <c r="Z646" s="113">
        <f>IF(ISNA(VLOOKUP(H646,'data putaway'!$A$1:$E$530,5,0)),0,VLOOKUP(H646,'data putaway'!$A$1:$E$530,5,0))</f>
        <v>0</v>
      </c>
      <c r="AA646" s="354" t="b">
        <f t="shared" si="238"/>
        <v>0</v>
      </c>
      <c r="AB646" s="354" t="b">
        <f t="shared" si="239"/>
        <v>0</v>
      </c>
      <c r="AC646" s="356" t="str">
        <f t="shared" ca="1" si="240"/>
        <v>0 Month,  23 Days</v>
      </c>
      <c r="AD646" s="114" t="str">
        <f t="shared" ca="1" si="226"/>
        <v>3 Year, 10 Month, 27 Days</v>
      </c>
      <c r="AE646" s="114">
        <f t="shared" si="241"/>
        <v>0</v>
      </c>
      <c r="AF646" s="114">
        <f t="shared" si="242"/>
        <v>0</v>
      </c>
      <c r="AG646" s="354" t="str">
        <f t="shared" si="243"/>
        <v>CC06</v>
      </c>
      <c r="AH646" s="114">
        <f>IF(ISNA(VLOOKUP(L646,'MASTER DATA'!$A$1:$F$192,6,0)),0,VLOOKUP(L646,'MASTER DATA'!$A$1:$F$192,6,0))*AE646</f>
        <v>0</v>
      </c>
      <c r="AI646" s="354" t="str">
        <f>VLOOKUP($D646,'warehouse mapping'!$AN$7:$AO$17,2,0)</f>
        <v>Aktif</v>
      </c>
      <c r="AJ646" s="114">
        <f t="shared" si="244"/>
        <v>1</v>
      </c>
      <c r="AK646" s="354" t="str">
        <f t="shared" si="245"/>
        <v>CC</v>
      </c>
      <c r="AL646" s="354" t="s">
        <v>3206</v>
      </c>
      <c r="AM646" s="354">
        <f t="shared" si="246"/>
        <v>1</v>
      </c>
      <c r="AN646" s="354" t="b">
        <f t="shared" ref="AN646:AN709" si="247">ISNUMBER(V646)</f>
        <v>1</v>
      </c>
    </row>
    <row r="647" spans="1:40" s="354" customFormat="1">
      <c r="A647" s="354" t="str">
        <f t="shared" si="227"/>
        <v>CC06B01550040071</v>
      </c>
      <c r="B647" s="354">
        <f t="shared" si="228"/>
        <v>0</v>
      </c>
      <c r="C647" s="354">
        <f t="shared" si="229"/>
        <v>0</v>
      </c>
      <c r="D647" s="354" t="str">
        <f t="shared" si="230"/>
        <v>CC</v>
      </c>
      <c r="E647" s="354" t="str">
        <f t="shared" si="231"/>
        <v>06</v>
      </c>
      <c r="F647" s="354" t="str">
        <f t="shared" si="232"/>
        <v>B</v>
      </c>
      <c r="G647" s="355" t="str">
        <f t="shared" si="233"/>
        <v>01</v>
      </c>
      <c r="H647" s="232" t="s">
        <v>993</v>
      </c>
      <c r="I647" s="232" t="s">
        <v>3229</v>
      </c>
      <c r="J647" s="233">
        <v>46245</v>
      </c>
      <c r="K647" s="233">
        <v>47567</v>
      </c>
      <c r="L647" s="234">
        <v>550040071</v>
      </c>
      <c r="M647" s="232" t="str">
        <f>IF(ISNA(VLOOKUP(L647,'MASTER DATA'!$A$1:$B$192,2,0)),"",VLOOKUP(L647,'MASTER DATA'!$A$1:$B$192,2,0))</f>
        <v>Diala S4 ZX-I_1*209L_A227</v>
      </c>
      <c r="N647" s="232">
        <v>4</v>
      </c>
      <c r="O647" s="232">
        <f t="shared" si="234"/>
        <v>1</v>
      </c>
      <c r="P647" s="232">
        <f t="shared" si="235"/>
        <v>0</v>
      </c>
      <c r="Q647" s="232">
        <f>VLOOKUP(L647,'MASTER DATA'!$A$1:$E$192,5,0)</f>
        <v>4</v>
      </c>
      <c r="R647" s="234">
        <f>SUMIF('picking of the day'!$H$4:$H$358,WMS!H647&amp;WMS!L647,'picking of the day'!$E$4:$E$358)</f>
        <v>0</v>
      </c>
      <c r="U647" s="114">
        <f>IF(ISNA(VLOOKUP(H647,'data putaway'!$A$1:$E$530,3,0)),0,VLOOKUP(H647,'data putaway'!$A$1:$E$530,3,0))</f>
        <v>0</v>
      </c>
      <c r="V647" s="354">
        <f t="shared" si="236"/>
        <v>4</v>
      </c>
      <c r="W647" s="114">
        <f>IF(ISNA(VLOOKUP(H647,'data putaway'!$A$1:$E$530,2,0)),0,VLOOKUP(H647,'data putaway'!$A$1:$E$530,2,0))</f>
        <v>0</v>
      </c>
      <c r="X647" s="354" t="b">
        <f t="shared" si="237"/>
        <v>0</v>
      </c>
      <c r="Y647" s="354">
        <f>IF(ISNA(VLOOKUP(H647,'data putaway'!$A$1:$E$530,4,0)),0,VLOOKUP(H647,'data putaway'!$A$1:$E$530,4,0))</f>
        <v>0</v>
      </c>
      <c r="Z647" s="113">
        <f>IF(ISNA(VLOOKUP(H647,'data putaway'!$A$1:$E$530,5,0)),0,VLOOKUP(H647,'data putaway'!$A$1:$E$530,5,0))</f>
        <v>0</v>
      </c>
      <c r="AA647" s="354" t="b">
        <f t="shared" si="238"/>
        <v>0</v>
      </c>
      <c r="AB647" s="354" t="b">
        <f t="shared" si="239"/>
        <v>0</v>
      </c>
      <c r="AC647" s="356" t="str">
        <f t="shared" ca="1" si="240"/>
        <v>1 Month,  7 Days</v>
      </c>
      <c r="AD647" s="114" t="str">
        <f t="shared" ca="1" si="226"/>
        <v>3 Year, 6 Month, 7 Days</v>
      </c>
      <c r="AE647" s="114">
        <f t="shared" si="241"/>
        <v>4</v>
      </c>
      <c r="AF647" s="114">
        <f t="shared" si="242"/>
        <v>1</v>
      </c>
      <c r="AG647" s="354" t="str">
        <f t="shared" si="243"/>
        <v>CC06</v>
      </c>
      <c r="AH647" s="114">
        <f>IF(ISNA(VLOOKUP(L647,'MASTER DATA'!$A$1:$F$192,6,0)),0,VLOOKUP(L647,'MASTER DATA'!$A$1:$F$192,6,0))*AE647</f>
        <v>836</v>
      </c>
      <c r="AI647" s="354" t="str">
        <f>VLOOKUP($D647,'warehouse mapping'!$AN$7:$AO$17,2,0)</f>
        <v>Aktif</v>
      </c>
      <c r="AJ647" s="114">
        <f t="shared" si="244"/>
        <v>0</v>
      </c>
      <c r="AK647" s="354" t="str">
        <f t="shared" si="245"/>
        <v/>
      </c>
      <c r="AL647" s="354" t="s">
        <v>3206</v>
      </c>
      <c r="AM647" s="354">
        <f t="shared" si="246"/>
        <v>1</v>
      </c>
      <c r="AN647" s="354" t="b">
        <f t="shared" si="247"/>
        <v>1</v>
      </c>
    </row>
    <row r="648" spans="1:40" s="354" customFormat="1">
      <c r="A648" s="354" t="str">
        <f t="shared" si="227"/>
        <v>CC06B02550040071</v>
      </c>
      <c r="B648" s="354">
        <f t="shared" si="228"/>
        <v>0</v>
      </c>
      <c r="C648" s="354">
        <f t="shared" si="229"/>
        <v>0</v>
      </c>
      <c r="D648" s="354" t="str">
        <f t="shared" si="230"/>
        <v>CC</v>
      </c>
      <c r="E648" s="354" t="str">
        <f t="shared" si="231"/>
        <v>06</v>
      </c>
      <c r="F648" s="354" t="str">
        <f t="shared" si="232"/>
        <v>B</v>
      </c>
      <c r="G648" s="355" t="str">
        <f t="shared" si="233"/>
        <v>02</v>
      </c>
      <c r="H648" s="232" t="s">
        <v>994</v>
      </c>
      <c r="I648" s="232" t="s">
        <v>3229</v>
      </c>
      <c r="J648" s="233">
        <v>46245</v>
      </c>
      <c r="K648" s="233">
        <v>47567</v>
      </c>
      <c r="L648" s="234">
        <v>550040071</v>
      </c>
      <c r="M648" s="232" t="str">
        <f>IF(ISNA(VLOOKUP(L648,'MASTER DATA'!$A$1:$B$192,2,0)),"",VLOOKUP(L648,'MASTER DATA'!$A$1:$B$192,2,0))</f>
        <v>Diala S4 ZX-I_1*209L_A227</v>
      </c>
      <c r="N648" s="232">
        <v>4</v>
      </c>
      <c r="O648" s="232">
        <f t="shared" si="234"/>
        <v>1</v>
      </c>
      <c r="P648" s="232">
        <f t="shared" si="235"/>
        <v>0</v>
      </c>
      <c r="Q648" s="232">
        <f>VLOOKUP(L648,'MASTER DATA'!$A$1:$E$192,5,0)</f>
        <v>4</v>
      </c>
      <c r="R648" s="234">
        <f>SUMIF('picking of the day'!$H$4:$H$358,WMS!H648&amp;WMS!L648,'picking of the day'!$E$4:$E$358)</f>
        <v>0</v>
      </c>
      <c r="U648" s="114">
        <f>IF(ISNA(VLOOKUP(H648,'data putaway'!$A$1:$E$530,3,0)),0,VLOOKUP(H648,'data putaway'!$A$1:$E$530,3,0))</f>
        <v>0</v>
      </c>
      <c r="V648" s="354">
        <f t="shared" si="236"/>
        <v>4</v>
      </c>
      <c r="W648" s="114">
        <f>IF(ISNA(VLOOKUP(H648,'data putaway'!$A$1:$E$530,2,0)),0,VLOOKUP(H648,'data putaway'!$A$1:$E$530,2,0))</f>
        <v>0</v>
      </c>
      <c r="X648" s="354" t="b">
        <f t="shared" si="237"/>
        <v>0</v>
      </c>
      <c r="Y648" s="354">
        <f>IF(ISNA(VLOOKUP(H648,'data putaway'!$A$1:$E$530,4,0)),0,VLOOKUP(H648,'data putaway'!$A$1:$E$530,4,0))</f>
        <v>0</v>
      </c>
      <c r="Z648" s="113">
        <f>IF(ISNA(VLOOKUP(H648,'data putaway'!$A$1:$E$530,5,0)),0,VLOOKUP(H648,'data putaway'!$A$1:$E$530,5,0))</f>
        <v>0</v>
      </c>
      <c r="AA648" s="354" t="b">
        <f t="shared" si="238"/>
        <v>0</v>
      </c>
      <c r="AB648" s="354" t="b">
        <f t="shared" si="239"/>
        <v>0</v>
      </c>
      <c r="AC648" s="356" t="str">
        <f t="shared" ca="1" si="240"/>
        <v>1 Month,  7 Days</v>
      </c>
      <c r="AD648" s="114" t="str">
        <f t="shared" ca="1" si="226"/>
        <v>3 Year, 6 Month, 7 Days</v>
      </c>
      <c r="AE648" s="114">
        <f t="shared" si="241"/>
        <v>4</v>
      </c>
      <c r="AF648" s="114">
        <f t="shared" si="242"/>
        <v>1</v>
      </c>
      <c r="AG648" s="354" t="str">
        <f t="shared" si="243"/>
        <v>CC06</v>
      </c>
      <c r="AH648" s="114">
        <f>IF(ISNA(VLOOKUP(L648,'MASTER DATA'!$A$1:$F$192,6,0)),0,VLOOKUP(L648,'MASTER DATA'!$A$1:$F$192,6,0))*AE648</f>
        <v>836</v>
      </c>
      <c r="AI648" s="354" t="str">
        <f>VLOOKUP($D648,'warehouse mapping'!$AN$7:$AO$17,2,0)</f>
        <v>Aktif</v>
      </c>
      <c r="AJ648" s="114">
        <f t="shared" si="244"/>
        <v>0</v>
      </c>
      <c r="AK648" s="354" t="str">
        <f t="shared" si="245"/>
        <v/>
      </c>
      <c r="AL648" s="354" t="s">
        <v>3206</v>
      </c>
      <c r="AM648" s="354">
        <f t="shared" si="246"/>
        <v>1</v>
      </c>
      <c r="AN648" s="354" t="b">
        <f t="shared" si="247"/>
        <v>1</v>
      </c>
    </row>
    <row r="649" spans="1:40" s="354" customFormat="1">
      <c r="A649" s="354" t="str">
        <f t="shared" si="227"/>
        <v>CC06C01550070614</v>
      </c>
      <c r="B649" s="354">
        <f t="shared" si="228"/>
        <v>0</v>
      </c>
      <c r="C649" s="354">
        <f t="shared" si="229"/>
        <v>0</v>
      </c>
      <c r="D649" s="354" t="str">
        <f t="shared" si="230"/>
        <v>CC</v>
      </c>
      <c r="E649" s="354" t="str">
        <f t="shared" si="231"/>
        <v>06</v>
      </c>
      <c r="F649" s="354" t="str">
        <f t="shared" si="232"/>
        <v>C</v>
      </c>
      <c r="G649" s="355" t="str">
        <f t="shared" si="233"/>
        <v>01</v>
      </c>
      <c r="H649" s="232" t="s">
        <v>995</v>
      </c>
      <c r="I649" s="232" t="s">
        <v>3394</v>
      </c>
      <c r="J649" s="233">
        <v>46272</v>
      </c>
      <c r="K649" s="362">
        <v>47715</v>
      </c>
      <c r="L649" s="234">
        <v>550070614</v>
      </c>
      <c r="M649" s="232" t="str">
        <f>IF(ISNA(VLOOKUP(L649,'MASTER DATA'!$A$1:$B$192,2,0)),"",VLOOKUP(L649,'MASTER DATA'!$A$1:$B$192,2,0))</f>
        <v>HlxHX610W40SP_4*4L_A04W</v>
      </c>
      <c r="N649" s="234">
        <v>36</v>
      </c>
      <c r="O649" s="232">
        <f t="shared" si="234"/>
        <v>1</v>
      </c>
      <c r="P649" s="232">
        <f t="shared" si="235"/>
        <v>0</v>
      </c>
      <c r="Q649" s="232">
        <f>VLOOKUP(L649,'MASTER DATA'!$A$1:$E$192,5,0)</f>
        <v>36</v>
      </c>
      <c r="R649" s="234">
        <f>SUMIF('picking of the day'!$H$4:$H$358,WMS!H649&amp;WMS!L649,'picking of the day'!$E$4:$E$358)</f>
        <v>0</v>
      </c>
      <c r="U649" s="114">
        <f>IF(ISNA(VLOOKUP(H649,'data putaway'!$A$1:$E$530,3,0)),0,VLOOKUP(H649,'data putaway'!$A$1:$E$530,3,0))</f>
        <v>0</v>
      </c>
      <c r="V649" s="354">
        <f t="shared" si="236"/>
        <v>36</v>
      </c>
      <c r="W649" s="114">
        <f>IF(ISNA(VLOOKUP(H649,'data putaway'!$A$1:$E$530,2,0)),0,VLOOKUP(H649,'data putaway'!$A$1:$E$530,2,0))</f>
        <v>0</v>
      </c>
      <c r="X649" s="354" t="b">
        <f t="shared" si="237"/>
        <v>0</v>
      </c>
      <c r="Y649" s="354">
        <f>IF(ISNA(VLOOKUP(H649,'data putaway'!$A$1:$E$530,4,0)),0,VLOOKUP(H649,'data putaway'!$A$1:$E$530,4,0))</f>
        <v>0</v>
      </c>
      <c r="Z649" s="113">
        <f>IF(ISNA(VLOOKUP(H649,'data putaway'!$A$1:$E$530,5,0)),0,VLOOKUP(H649,'data putaway'!$A$1:$E$530,5,0))</f>
        <v>0</v>
      </c>
      <c r="AA649" s="354" t="b">
        <f t="shared" si="238"/>
        <v>0</v>
      </c>
      <c r="AB649" s="354" t="b">
        <f t="shared" si="239"/>
        <v>0</v>
      </c>
      <c r="AC649" s="356" t="str">
        <f t="shared" ca="1" si="240"/>
        <v>0 Month,  11 Days</v>
      </c>
      <c r="AD649" s="114" t="str">
        <f t="shared" ca="1" si="226"/>
        <v>3 Year, 11 Month, 2 Days</v>
      </c>
      <c r="AE649" s="114">
        <f t="shared" si="241"/>
        <v>36</v>
      </c>
      <c r="AF649" s="114">
        <f t="shared" si="242"/>
        <v>1</v>
      </c>
      <c r="AG649" s="354" t="str">
        <f t="shared" si="243"/>
        <v>CC06</v>
      </c>
      <c r="AH649" s="114">
        <f>IF(ISNA(VLOOKUP(L649,'MASTER DATA'!$A$1:$F$192,6,0)),0,VLOOKUP(L649,'MASTER DATA'!$A$1:$F$192,6,0))*AE649</f>
        <v>576</v>
      </c>
      <c r="AI649" s="354" t="str">
        <f>VLOOKUP($D649,'warehouse mapping'!$AN$7:$AO$17,2,0)</f>
        <v>Aktif</v>
      </c>
      <c r="AJ649" s="114">
        <f t="shared" si="244"/>
        <v>0</v>
      </c>
      <c r="AK649" s="354" t="str">
        <f t="shared" si="245"/>
        <v/>
      </c>
      <c r="AL649" s="354" t="s">
        <v>3206</v>
      </c>
      <c r="AM649" s="354">
        <f t="shared" si="246"/>
        <v>1</v>
      </c>
      <c r="AN649" s="354" t="b">
        <f t="shared" si="247"/>
        <v>1</v>
      </c>
    </row>
    <row r="650" spans="1:40" s="354" customFormat="1">
      <c r="A650" s="354" t="str">
        <f t="shared" si="227"/>
        <v>CC06C02550070614</v>
      </c>
      <c r="B650" s="354">
        <f t="shared" si="228"/>
        <v>0</v>
      </c>
      <c r="C650" s="354">
        <f t="shared" si="229"/>
        <v>0</v>
      </c>
      <c r="D650" s="354" t="str">
        <f t="shared" si="230"/>
        <v>CC</v>
      </c>
      <c r="E650" s="354" t="str">
        <f t="shared" si="231"/>
        <v>06</v>
      </c>
      <c r="F650" s="354" t="str">
        <f t="shared" si="232"/>
        <v>C</v>
      </c>
      <c r="G650" s="355" t="str">
        <f t="shared" si="233"/>
        <v>02</v>
      </c>
      <c r="H650" s="232" t="s">
        <v>996</v>
      </c>
      <c r="I650" s="232" t="s">
        <v>3316</v>
      </c>
      <c r="J650" s="233">
        <v>46255</v>
      </c>
      <c r="K650" s="233">
        <v>47714</v>
      </c>
      <c r="L650" s="234">
        <v>550070614</v>
      </c>
      <c r="M650" s="232" t="str">
        <f>IF(ISNA(VLOOKUP(L650,'MASTER DATA'!$A$1:$B$192,2,0)),"",VLOOKUP(L650,'MASTER DATA'!$A$1:$B$192,2,0))</f>
        <v>HlxHX610W40SP_4*4L_A04W</v>
      </c>
      <c r="N650" s="234">
        <v>36</v>
      </c>
      <c r="O650" s="232">
        <f t="shared" si="234"/>
        <v>1</v>
      </c>
      <c r="P650" s="232">
        <f t="shared" si="235"/>
        <v>0</v>
      </c>
      <c r="Q650" s="232">
        <f>VLOOKUP(L650,'MASTER DATA'!$A$1:$E$192,5,0)</f>
        <v>36</v>
      </c>
      <c r="R650" s="234">
        <f>SUMIF('picking of the day'!$H$4:$H$358,WMS!H650&amp;WMS!L650,'picking of the day'!$E$4:$E$358)</f>
        <v>0</v>
      </c>
      <c r="U650" s="114">
        <f>IF(ISNA(VLOOKUP(H650,'data putaway'!$A$1:$E$530,3,0)),0,VLOOKUP(H650,'data putaway'!$A$1:$E$530,3,0))</f>
        <v>0</v>
      </c>
      <c r="V650" s="354">
        <f t="shared" si="236"/>
        <v>36</v>
      </c>
      <c r="W650" s="114">
        <f>IF(ISNA(VLOOKUP(H650,'data putaway'!$A$1:$E$530,2,0)),0,VLOOKUP(H650,'data putaway'!$A$1:$E$530,2,0))</f>
        <v>0</v>
      </c>
      <c r="X650" s="354" t="b">
        <f t="shared" si="237"/>
        <v>0</v>
      </c>
      <c r="Y650" s="354">
        <f>IF(ISNA(VLOOKUP(H650,'data putaway'!$A$1:$E$530,4,0)),0,VLOOKUP(H650,'data putaway'!$A$1:$E$530,4,0))</f>
        <v>0</v>
      </c>
      <c r="Z650" s="113">
        <f>IF(ISNA(VLOOKUP(H650,'data putaway'!$A$1:$E$530,5,0)),0,VLOOKUP(H650,'data putaway'!$A$1:$E$530,5,0))</f>
        <v>0</v>
      </c>
      <c r="AA650" s="354" t="b">
        <f t="shared" si="238"/>
        <v>0</v>
      </c>
      <c r="AB650" s="354" t="b">
        <f t="shared" si="239"/>
        <v>0</v>
      </c>
      <c r="AC650" s="356" t="str">
        <f t="shared" ca="1" si="240"/>
        <v>0 Month,  28 Days</v>
      </c>
      <c r="AD650" s="114" t="str">
        <f t="shared" ca="1" si="226"/>
        <v>3 Year, 11 Month, 1 Days</v>
      </c>
      <c r="AE650" s="114">
        <f t="shared" si="241"/>
        <v>36</v>
      </c>
      <c r="AF650" s="114">
        <f t="shared" si="242"/>
        <v>1</v>
      </c>
      <c r="AG650" s="354" t="str">
        <f t="shared" si="243"/>
        <v>CC06</v>
      </c>
      <c r="AH650" s="114">
        <f>IF(ISNA(VLOOKUP(L650,'MASTER DATA'!$A$1:$F$192,6,0)),0,VLOOKUP(L650,'MASTER DATA'!$A$1:$F$192,6,0))*AE650</f>
        <v>576</v>
      </c>
      <c r="AI650" s="354" t="str">
        <f>VLOOKUP($D650,'warehouse mapping'!$AN$7:$AO$17,2,0)</f>
        <v>Aktif</v>
      </c>
      <c r="AJ650" s="114">
        <f t="shared" si="244"/>
        <v>0</v>
      </c>
      <c r="AK650" s="354" t="str">
        <f t="shared" si="245"/>
        <v/>
      </c>
      <c r="AL650" s="354" t="s">
        <v>3206</v>
      </c>
      <c r="AM650" s="354">
        <f t="shared" si="246"/>
        <v>1</v>
      </c>
      <c r="AN650" s="354" t="b">
        <f t="shared" si="247"/>
        <v>1</v>
      </c>
    </row>
    <row r="651" spans="1:40" s="354" customFormat="1">
      <c r="A651" s="354" t="str">
        <f t="shared" si="227"/>
        <v>CC06D01550070614</v>
      </c>
      <c r="B651" s="354">
        <f t="shared" si="228"/>
        <v>0</v>
      </c>
      <c r="C651" s="354">
        <f t="shared" si="229"/>
        <v>0</v>
      </c>
      <c r="D651" s="354" t="str">
        <f t="shared" si="230"/>
        <v>CC</v>
      </c>
      <c r="E651" s="354" t="str">
        <f t="shared" si="231"/>
        <v>06</v>
      </c>
      <c r="F651" s="354" t="str">
        <f t="shared" si="232"/>
        <v>D</v>
      </c>
      <c r="G651" s="355" t="str">
        <f t="shared" si="233"/>
        <v>01</v>
      </c>
      <c r="H651" s="232" t="s">
        <v>997</v>
      </c>
      <c r="I651" s="232" t="s">
        <v>3394</v>
      </c>
      <c r="J651" s="233">
        <v>46272</v>
      </c>
      <c r="K651" s="362">
        <v>47715</v>
      </c>
      <c r="L651" s="234">
        <v>550070614</v>
      </c>
      <c r="M651" s="232" t="str">
        <f>IF(ISNA(VLOOKUP(L651,'MASTER DATA'!$A$1:$B$192,2,0)),"",VLOOKUP(L651,'MASTER DATA'!$A$1:$B$192,2,0))</f>
        <v>HlxHX610W40SP_4*4L_A04W</v>
      </c>
      <c r="N651" s="234">
        <v>36</v>
      </c>
      <c r="O651" s="232">
        <f t="shared" si="234"/>
        <v>1</v>
      </c>
      <c r="P651" s="232">
        <f t="shared" si="235"/>
        <v>0</v>
      </c>
      <c r="Q651" s="232">
        <f>VLOOKUP(L651,'MASTER DATA'!$A$1:$E$192,5,0)</f>
        <v>36</v>
      </c>
      <c r="R651" s="234">
        <f>SUMIF('picking of the day'!$H$4:$H$358,WMS!H651&amp;WMS!L651,'picking of the day'!$E$4:$E$358)</f>
        <v>0</v>
      </c>
      <c r="U651" s="114">
        <f>IF(ISNA(VLOOKUP(H651,'data putaway'!$A$1:$E$530,3,0)),0,VLOOKUP(H651,'data putaway'!$A$1:$E$530,3,0))</f>
        <v>0</v>
      </c>
      <c r="V651" s="354">
        <f t="shared" si="236"/>
        <v>36</v>
      </c>
      <c r="W651" s="114">
        <f>IF(ISNA(VLOOKUP(H651,'data putaway'!$A$1:$E$530,2,0)),0,VLOOKUP(H651,'data putaway'!$A$1:$E$530,2,0))</f>
        <v>0</v>
      </c>
      <c r="X651" s="354" t="b">
        <f t="shared" si="237"/>
        <v>0</v>
      </c>
      <c r="Y651" s="354">
        <f>IF(ISNA(VLOOKUP(H651,'data putaway'!$A$1:$E$530,4,0)),0,VLOOKUP(H651,'data putaway'!$A$1:$E$530,4,0))</f>
        <v>0</v>
      </c>
      <c r="Z651" s="113">
        <f>IF(ISNA(VLOOKUP(H651,'data putaway'!$A$1:$E$530,5,0)),0,VLOOKUP(H651,'data putaway'!$A$1:$E$530,5,0))</f>
        <v>0</v>
      </c>
      <c r="AA651" s="354" t="b">
        <f t="shared" si="238"/>
        <v>0</v>
      </c>
      <c r="AB651" s="354" t="b">
        <f t="shared" si="239"/>
        <v>0</v>
      </c>
      <c r="AC651" s="356" t="str">
        <f t="shared" ca="1" si="240"/>
        <v>0 Month,  11 Days</v>
      </c>
      <c r="AD651" s="114" t="str">
        <f t="shared" ca="1" si="226"/>
        <v>3 Year, 11 Month, 2 Days</v>
      </c>
      <c r="AE651" s="114">
        <f t="shared" si="241"/>
        <v>36</v>
      </c>
      <c r="AF651" s="114">
        <f t="shared" si="242"/>
        <v>1</v>
      </c>
      <c r="AG651" s="354" t="str">
        <f t="shared" si="243"/>
        <v>CC06</v>
      </c>
      <c r="AH651" s="114">
        <f>IF(ISNA(VLOOKUP(L651,'MASTER DATA'!$A$1:$F$192,6,0)),0,VLOOKUP(L651,'MASTER DATA'!$A$1:$F$192,6,0))*AE651</f>
        <v>576</v>
      </c>
      <c r="AI651" s="354" t="str">
        <f>VLOOKUP($D651,'warehouse mapping'!$AN$7:$AO$17,2,0)</f>
        <v>Aktif</v>
      </c>
      <c r="AJ651" s="114">
        <f t="shared" si="244"/>
        <v>0</v>
      </c>
      <c r="AK651" s="354" t="str">
        <f t="shared" si="245"/>
        <v/>
      </c>
      <c r="AL651" s="354" t="s">
        <v>170</v>
      </c>
      <c r="AM651" s="354">
        <f t="shared" si="246"/>
        <v>1</v>
      </c>
      <c r="AN651" s="354" t="b">
        <f t="shared" si="247"/>
        <v>1</v>
      </c>
    </row>
    <row r="652" spans="1:40" s="354" customFormat="1">
      <c r="A652" s="354" t="str">
        <f t="shared" si="227"/>
        <v>CC06D02550070614</v>
      </c>
      <c r="B652" s="354">
        <f t="shared" si="228"/>
        <v>0</v>
      </c>
      <c r="C652" s="354">
        <f t="shared" si="229"/>
        <v>0</v>
      </c>
      <c r="D652" s="354" t="str">
        <f t="shared" si="230"/>
        <v>CC</v>
      </c>
      <c r="E652" s="354" t="str">
        <f t="shared" si="231"/>
        <v>06</v>
      </c>
      <c r="F652" s="354" t="str">
        <f t="shared" si="232"/>
        <v>D</v>
      </c>
      <c r="G652" s="355" t="str">
        <f t="shared" si="233"/>
        <v>02</v>
      </c>
      <c r="H652" s="232" t="s">
        <v>998</v>
      </c>
      <c r="I652" s="232" t="s">
        <v>3394</v>
      </c>
      <c r="J652" s="233">
        <v>46272</v>
      </c>
      <c r="K652" s="362">
        <v>47715</v>
      </c>
      <c r="L652" s="234">
        <v>550070614</v>
      </c>
      <c r="M652" s="232" t="str">
        <f>IF(ISNA(VLOOKUP(L652,'MASTER DATA'!$A$1:$B$192,2,0)),"",VLOOKUP(L652,'MASTER DATA'!$A$1:$B$192,2,0))</f>
        <v>HlxHX610W40SP_4*4L_A04W</v>
      </c>
      <c r="N652" s="234">
        <v>36</v>
      </c>
      <c r="O652" s="232">
        <f t="shared" si="234"/>
        <v>1</v>
      </c>
      <c r="P652" s="232">
        <f t="shared" si="235"/>
        <v>0</v>
      </c>
      <c r="Q652" s="232">
        <f>VLOOKUP(L652,'MASTER DATA'!$A$1:$E$192,5,0)</f>
        <v>36</v>
      </c>
      <c r="R652" s="234">
        <f>SUMIF('picking of the day'!$H$4:$H$358,WMS!H652&amp;WMS!L652,'picking of the day'!$E$4:$E$358)</f>
        <v>0</v>
      </c>
      <c r="U652" s="114">
        <f>IF(ISNA(VLOOKUP(H652,'data putaway'!$A$1:$E$530,3,0)),0,VLOOKUP(H652,'data putaway'!$A$1:$E$530,3,0))</f>
        <v>0</v>
      </c>
      <c r="V652" s="354">
        <f t="shared" si="236"/>
        <v>36</v>
      </c>
      <c r="W652" s="114">
        <f>IF(ISNA(VLOOKUP(H652,'data putaway'!$A$1:$E$530,2,0)),0,VLOOKUP(H652,'data putaway'!$A$1:$E$530,2,0))</f>
        <v>0</v>
      </c>
      <c r="X652" s="354" t="b">
        <f t="shared" si="237"/>
        <v>0</v>
      </c>
      <c r="Y652" s="354">
        <f>IF(ISNA(VLOOKUP(H652,'data putaway'!$A$1:$E$530,4,0)),0,VLOOKUP(H652,'data putaway'!$A$1:$E$530,4,0))</f>
        <v>0</v>
      </c>
      <c r="Z652" s="113">
        <f>IF(ISNA(VLOOKUP(H652,'data putaway'!$A$1:$E$530,5,0)),0,VLOOKUP(H652,'data putaway'!$A$1:$E$530,5,0))</f>
        <v>0</v>
      </c>
      <c r="AA652" s="354" t="b">
        <f t="shared" si="238"/>
        <v>0</v>
      </c>
      <c r="AB652" s="354" t="b">
        <f t="shared" si="239"/>
        <v>0</v>
      </c>
      <c r="AC652" s="356" t="str">
        <f t="shared" ca="1" si="240"/>
        <v>0 Month,  11 Days</v>
      </c>
      <c r="AD652" s="114" t="str">
        <f t="shared" ca="1" si="226"/>
        <v>3 Year, 11 Month, 2 Days</v>
      </c>
      <c r="AE652" s="114">
        <f t="shared" si="241"/>
        <v>36</v>
      </c>
      <c r="AF652" s="114">
        <f t="shared" si="242"/>
        <v>1</v>
      </c>
      <c r="AG652" s="354" t="str">
        <f t="shared" si="243"/>
        <v>CC06</v>
      </c>
      <c r="AH652" s="114">
        <f>IF(ISNA(VLOOKUP(L652,'MASTER DATA'!$A$1:$F$192,6,0)),0,VLOOKUP(L652,'MASTER DATA'!$A$1:$F$192,6,0))*AE652</f>
        <v>576</v>
      </c>
      <c r="AI652" s="354" t="str">
        <f>VLOOKUP($D652,'warehouse mapping'!$AN$7:$AO$17,2,0)</f>
        <v>Aktif</v>
      </c>
      <c r="AJ652" s="114">
        <f t="shared" si="244"/>
        <v>0</v>
      </c>
      <c r="AK652" s="354" t="str">
        <f t="shared" si="245"/>
        <v/>
      </c>
      <c r="AL652" s="354" t="s">
        <v>170</v>
      </c>
      <c r="AM652" s="354">
        <f t="shared" si="246"/>
        <v>1</v>
      </c>
      <c r="AN652" s="354" t="b">
        <f t="shared" si="247"/>
        <v>1</v>
      </c>
    </row>
    <row r="653" spans="1:40" s="354" customFormat="1">
      <c r="A653" s="354" t="str">
        <f t="shared" si="227"/>
        <v>CC06E01550070614</v>
      </c>
      <c r="B653" s="354">
        <f t="shared" si="228"/>
        <v>0</v>
      </c>
      <c r="C653" s="354">
        <f t="shared" si="229"/>
        <v>0</v>
      </c>
      <c r="D653" s="354" t="str">
        <f t="shared" si="230"/>
        <v>CC</v>
      </c>
      <c r="E653" s="354" t="str">
        <f t="shared" si="231"/>
        <v>06</v>
      </c>
      <c r="F653" s="354" t="str">
        <f t="shared" si="232"/>
        <v>E</v>
      </c>
      <c r="G653" s="355" t="str">
        <f t="shared" si="233"/>
        <v>01</v>
      </c>
      <c r="H653" s="232" t="s">
        <v>999</v>
      </c>
      <c r="I653" s="232" t="s">
        <v>3394</v>
      </c>
      <c r="J653" s="233">
        <v>46272</v>
      </c>
      <c r="K653" s="362">
        <v>47715</v>
      </c>
      <c r="L653" s="234">
        <v>550070614</v>
      </c>
      <c r="M653" s="232" t="str">
        <f>IF(ISNA(VLOOKUP(L653,'MASTER DATA'!$A$1:$B$192,2,0)),"",VLOOKUP(L653,'MASTER DATA'!$A$1:$B$192,2,0))</f>
        <v>HlxHX610W40SP_4*4L_A04W</v>
      </c>
      <c r="N653" s="234">
        <v>36</v>
      </c>
      <c r="O653" s="232">
        <f t="shared" si="234"/>
        <v>1</v>
      </c>
      <c r="P653" s="232">
        <f t="shared" si="235"/>
        <v>0</v>
      </c>
      <c r="Q653" s="232">
        <f>VLOOKUP(L653,'MASTER DATA'!$A$1:$E$192,5,0)</f>
        <v>36</v>
      </c>
      <c r="R653" s="234">
        <f>SUMIF('picking of the day'!$H$4:$H$358,WMS!H653&amp;WMS!L653,'picking of the day'!$E$4:$E$358)</f>
        <v>0</v>
      </c>
      <c r="U653" s="114">
        <f>IF(ISNA(VLOOKUP(H653,'data putaway'!$A$1:$E$530,3,0)),0,VLOOKUP(H653,'data putaway'!$A$1:$E$530,3,0))</f>
        <v>0</v>
      </c>
      <c r="V653" s="354">
        <f t="shared" si="236"/>
        <v>36</v>
      </c>
      <c r="W653" s="114">
        <f>IF(ISNA(VLOOKUP(H653,'data putaway'!$A$1:$E$530,2,0)),0,VLOOKUP(H653,'data putaway'!$A$1:$E$530,2,0))</f>
        <v>0</v>
      </c>
      <c r="X653" s="354" t="b">
        <f t="shared" si="237"/>
        <v>0</v>
      </c>
      <c r="Y653" s="354">
        <f>IF(ISNA(VLOOKUP(H653,'data putaway'!$A$1:$E$530,4,0)),0,VLOOKUP(H653,'data putaway'!$A$1:$E$530,4,0))</f>
        <v>0</v>
      </c>
      <c r="Z653" s="113">
        <f>IF(ISNA(VLOOKUP(H653,'data putaway'!$A$1:$E$530,5,0)),0,VLOOKUP(H653,'data putaway'!$A$1:$E$530,5,0))</f>
        <v>0</v>
      </c>
      <c r="AA653" s="354" t="b">
        <f t="shared" si="238"/>
        <v>0</v>
      </c>
      <c r="AB653" s="354" t="b">
        <f t="shared" si="239"/>
        <v>0</v>
      </c>
      <c r="AC653" s="356" t="str">
        <f t="shared" ca="1" si="240"/>
        <v>0 Month,  11 Days</v>
      </c>
      <c r="AD653" s="114" t="str">
        <f t="shared" ca="1" si="226"/>
        <v>3 Year, 11 Month, 2 Days</v>
      </c>
      <c r="AE653" s="114">
        <f t="shared" si="241"/>
        <v>36</v>
      </c>
      <c r="AF653" s="114">
        <f t="shared" si="242"/>
        <v>1</v>
      </c>
      <c r="AG653" s="354" t="str">
        <f t="shared" si="243"/>
        <v>CC06</v>
      </c>
      <c r="AH653" s="114">
        <f>IF(ISNA(VLOOKUP(L653,'MASTER DATA'!$A$1:$F$192,6,0)),0,VLOOKUP(L653,'MASTER DATA'!$A$1:$F$192,6,0))*AE653</f>
        <v>576</v>
      </c>
      <c r="AI653" s="354" t="str">
        <f>VLOOKUP($D653,'warehouse mapping'!$AN$7:$AO$17,2,0)</f>
        <v>Aktif</v>
      </c>
      <c r="AJ653" s="114">
        <f t="shared" si="244"/>
        <v>0</v>
      </c>
      <c r="AK653" s="354" t="str">
        <f t="shared" si="245"/>
        <v/>
      </c>
      <c r="AL653" s="354" t="s">
        <v>170</v>
      </c>
      <c r="AM653" s="354">
        <f t="shared" si="246"/>
        <v>1</v>
      </c>
      <c r="AN653" s="354" t="b">
        <f t="shared" si="247"/>
        <v>1</v>
      </c>
    </row>
    <row r="654" spans="1:40" s="354" customFormat="1">
      <c r="A654" s="354" t="str">
        <f t="shared" si="227"/>
        <v>CC06E02550070614</v>
      </c>
      <c r="B654" s="354">
        <f t="shared" si="228"/>
        <v>0</v>
      </c>
      <c r="C654" s="354">
        <f t="shared" si="229"/>
        <v>0</v>
      </c>
      <c r="D654" s="354" t="str">
        <f t="shared" si="230"/>
        <v>CC</v>
      </c>
      <c r="E654" s="354" t="str">
        <f t="shared" si="231"/>
        <v>06</v>
      </c>
      <c r="F654" s="354" t="str">
        <f t="shared" si="232"/>
        <v>E</v>
      </c>
      <c r="G654" s="355" t="str">
        <f t="shared" si="233"/>
        <v>02</v>
      </c>
      <c r="H654" s="232" t="s">
        <v>1000</v>
      </c>
      <c r="I654" s="232" t="s">
        <v>3394</v>
      </c>
      <c r="J654" s="233">
        <v>46272</v>
      </c>
      <c r="K654" s="362">
        <v>47715</v>
      </c>
      <c r="L654" s="234">
        <v>550070614</v>
      </c>
      <c r="M654" s="232" t="str">
        <f>IF(ISNA(VLOOKUP(L654,'MASTER DATA'!$A$1:$B$192,2,0)),"",VLOOKUP(L654,'MASTER DATA'!$A$1:$B$192,2,0))</f>
        <v>HlxHX610W40SP_4*4L_A04W</v>
      </c>
      <c r="N654" s="234">
        <v>36</v>
      </c>
      <c r="O654" s="232">
        <f t="shared" si="234"/>
        <v>1</v>
      </c>
      <c r="P654" s="232">
        <f t="shared" si="235"/>
        <v>0</v>
      </c>
      <c r="Q654" s="232">
        <f>VLOOKUP(L654,'MASTER DATA'!$A$1:$E$192,5,0)</f>
        <v>36</v>
      </c>
      <c r="R654" s="234">
        <f>SUMIF('picking of the day'!$H$4:$H$358,WMS!H654&amp;WMS!L654,'picking of the day'!$E$4:$E$358)</f>
        <v>0</v>
      </c>
      <c r="U654" s="114">
        <f>IF(ISNA(VLOOKUP(H654,'data putaway'!$A$1:$E$530,3,0)),0,VLOOKUP(H654,'data putaway'!$A$1:$E$530,3,0))</f>
        <v>0</v>
      </c>
      <c r="V654" s="354">
        <f t="shared" si="236"/>
        <v>36</v>
      </c>
      <c r="W654" s="114">
        <f>IF(ISNA(VLOOKUP(H654,'data putaway'!$A$1:$E$530,2,0)),0,VLOOKUP(H654,'data putaway'!$A$1:$E$530,2,0))</f>
        <v>0</v>
      </c>
      <c r="X654" s="354" t="b">
        <f t="shared" si="237"/>
        <v>0</v>
      </c>
      <c r="Y654" s="354">
        <f>IF(ISNA(VLOOKUP(H654,'data putaway'!$A$1:$E$530,4,0)),0,VLOOKUP(H654,'data putaway'!$A$1:$E$530,4,0))</f>
        <v>0</v>
      </c>
      <c r="Z654" s="113">
        <f>IF(ISNA(VLOOKUP(H654,'data putaway'!$A$1:$E$530,5,0)),0,VLOOKUP(H654,'data putaway'!$A$1:$E$530,5,0))</f>
        <v>0</v>
      </c>
      <c r="AA654" s="354" t="b">
        <f t="shared" si="238"/>
        <v>0</v>
      </c>
      <c r="AB654" s="354" t="b">
        <f t="shared" si="239"/>
        <v>0</v>
      </c>
      <c r="AC654" s="356" t="str">
        <f t="shared" ca="1" si="240"/>
        <v>0 Month,  11 Days</v>
      </c>
      <c r="AD654" s="114" t="str">
        <f t="shared" ca="1" si="226"/>
        <v>3 Year, 11 Month, 2 Days</v>
      </c>
      <c r="AE654" s="114">
        <f t="shared" si="241"/>
        <v>36</v>
      </c>
      <c r="AF654" s="114">
        <f t="shared" si="242"/>
        <v>1</v>
      </c>
      <c r="AG654" s="354" t="str">
        <f t="shared" si="243"/>
        <v>CC06</v>
      </c>
      <c r="AH654" s="114">
        <f>IF(ISNA(VLOOKUP(L654,'MASTER DATA'!$A$1:$F$192,6,0)),0,VLOOKUP(L654,'MASTER DATA'!$A$1:$F$192,6,0))*AE654</f>
        <v>576</v>
      </c>
      <c r="AI654" s="354" t="str">
        <f>VLOOKUP($D654,'warehouse mapping'!$AN$7:$AO$17,2,0)</f>
        <v>Aktif</v>
      </c>
      <c r="AJ654" s="114">
        <f t="shared" si="244"/>
        <v>0</v>
      </c>
      <c r="AK654" s="354" t="str">
        <f t="shared" si="245"/>
        <v/>
      </c>
      <c r="AL654" s="354" t="s">
        <v>170</v>
      </c>
      <c r="AM654" s="354">
        <f t="shared" si="246"/>
        <v>1</v>
      </c>
      <c r="AN654" s="354" t="b">
        <f t="shared" si="247"/>
        <v>1</v>
      </c>
    </row>
    <row r="655" spans="1:40" s="354" customFormat="1">
      <c r="A655" s="354" t="str">
        <f t="shared" si="227"/>
        <v>CC07A01550063232</v>
      </c>
      <c r="B655" s="354">
        <f t="shared" si="228"/>
        <v>0</v>
      </c>
      <c r="C655" s="354">
        <f t="shared" si="229"/>
        <v>0</v>
      </c>
      <c r="D655" s="354" t="str">
        <f t="shared" si="230"/>
        <v>CC</v>
      </c>
      <c r="E655" s="354" t="str">
        <f t="shared" si="231"/>
        <v>07</v>
      </c>
      <c r="F655" s="354" t="str">
        <f t="shared" si="232"/>
        <v>A</v>
      </c>
      <c r="G655" s="355" t="str">
        <f t="shared" si="233"/>
        <v>01</v>
      </c>
      <c r="H655" s="232" t="s">
        <v>1001</v>
      </c>
      <c r="I655" s="232" t="s">
        <v>3223</v>
      </c>
      <c r="J655" s="233">
        <v>46244</v>
      </c>
      <c r="K655" s="233">
        <v>47632</v>
      </c>
      <c r="L655" s="234">
        <v>550063232</v>
      </c>
      <c r="M655" s="232" t="str">
        <f>IF(ISNA(VLOOKUP(L655,'MASTER DATA'!$A$1:$B$192,2,0)),"",VLOOKUP(L655,'MASTER DATA'!$A$1:$B$192,2,0))</f>
        <v>HOP Grease Chassis_1*15KG_A04W</v>
      </c>
      <c r="N655" s="232">
        <v>0</v>
      </c>
      <c r="O655" s="232">
        <f t="shared" si="234"/>
        <v>0</v>
      </c>
      <c r="P655" s="232">
        <f t="shared" si="235"/>
        <v>0</v>
      </c>
      <c r="Q655" s="232">
        <f>VLOOKUP(L655,'MASTER DATA'!$A$1:$E$192,5,0)</f>
        <v>24</v>
      </c>
      <c r="R655" s="234">
        <f>SUMIF('picking of the day'!$H$4:$H$358,WMS!H655&amp;WMS!L655,'picking of the day'!$E$4:$E$358)</f>
        <v>0</v>
      </c>
      <c r="U655" s="114">
        <f>IF(ISNA(VLOOKUP(H655,'data putaway'!$A$1:$E$530,3,0)),0,VLOOKUP(H655,'data putaway'!$A$1:$E$530,3,0))</f>
        <v>0</v>
      </c>
      <c r="V655" s="354">
        <f t="shared" si="236"/>
        <v>0</v>
      </c>
      <c r="W655" s="114">
        <f>IF(ISNA(VLOOKUP(H655,'data putaway'!$A$1:$E$530,2,0)),0,VLOOKUP(H655,'data putaway'!$A$1:$E$530,2,0))</f>
        <v>0</v>
      </c>
      <c r="X655" s="354" t="b">
        <f t="shared" si="237"/>
        <v>0</v>
      </c>
      <c r="Y655" s="354">
        <f>IF(ISNA(VLOOKUP(H655,'data putaway'!$A$1:$E$530,4,0)),0,VLOOKUP(H655,'data putaway'!$A$1:$E$530,4,0))</f>
        <v>0</v>
      </c>
      <c r="Z655" s="113">
        <f>IF(ISNA(VLOOKUP(H655,'data putaway'!$A$1:$E$530,5,0)),0,VLOOKUP(H655,'data putaway'!$A$1:$E$530,5,0))</f>
        <v>0</v>
      </c>
      <c r="AA655" s="354" t="b">
        <f t="shared" si="238"/>
        <v>0</v>
      </c>
      <c r="AB655" s="354" t="b">
        <f t="shared" si="239"/>
        <v>0</v>
      </c>
      <c r="AC655" s="356" t="str">
        <f t="shared" ca="1" si="240"/>
        <v>1 Month,  8 Days</v>
      </c>
      <c r="AD655" s="114" t="str">
        <f t="shared" ca="1" si="226"/>
        <v>3 Year, 8 Month, 11 Days</v>
      </c>
      <c r="AE655" s="114">
        <f t="shared" si="241"/>
        <v>0</v>
      </c>
      <c r="AF655" s="114">
        <f t="shared" si="242"/>
        <v>0</v>
      </c>
      <c r="AG655" s="354" t="str">
        <f t="shared" si="243"/>
        <v>CC07</v>
      </c>
      <c r="AH655" s="114">
        <f>IF(ISNA(VLOOKUP(L655,'MASTER DATA'!$A$1:$F$192,6,0)),0,VLOOKUP(L655,'MASTER DATA'!$A$1:$F$192,6,0))*AE655</f>
        <v>0</v>
      </c>
      <c r="AI655" s="354" t="str">
        <f>VLOOKUP($D655,'warehouse mapping'!$AN$7:$AO$17,2,0)</f>
        <v>Aktif</v>
      </c>
      <c r="AJ655" s="114">
        <f t="shared" si="244"/>
        <v>1</v>
      </c>
      <c r="AK655" s="354" t="str">
        <f t="shared" si="245"/>
        <v>CC</v>
      </c>
      <c r="AL655" s="354" t="s">
        <v>3206</v>
      </c>
      <c r="AM655" s="354">
        <f t="shared" si="246"/>
        <v>1</v>
      </c>
      <c r="AN655" s="354" t="b">
        <f t="shared" si="247"/>
        <v>1</v>
      </c>
    </row>
    <row r="656" spans="1:40" s="354" customFormat="1">
      <c r="A656" s="354" t="str">
        <f t="shared" si="227"/>
        <v>CC07A02550063232</v>
      </c>
      <c r="B656" s="354">
        <f t="shared" si="228"/>
        <v>0</v>
      </c>
      <c r="C656" s="354">
        <f t="shared" si="229"/>
        <v>0</v>
      </c>
      <c r="D656" s="354" t="str">
        <f t="shared" si="230"/>
        <v>CC</v>
      </c>
      <c r="E656" s="354" t="str">
        <f t="shared" si="231"/>
        <v>07</v>
      </c>
      <c r="F656" s="354" t="str">
        <f t="shared" si="232"/>
        <v>A</v>
      </c>
      <c r="G656" s="355" t="str">
        <f t="shared" si="233"/>
        <v>02</v>
      </c>
      <c r="H656" s="232" t="s">
        <v>1002</v>
      </c>
      <c r="I656" s="232" t="s">
        <v>3223</v>
      </c>
      <c r="J656" s="233">
        <v>46244</v>
      </c>
      <c r="K656" s="233">
        <v>47632</v>
      </c>
      <c r="L656" s="234">
        <v>550063232</v>
      </c>
      <c r="M656" s="232" t="str">
        <f>IF(ISNA(VLOOKUP(L656,'MASTER DATA'!$A$1:$B$192,2,0)),"",VLOOKUP(L656,'MASTER DATA'!$A$1:$B$192,2,0))</f>
        <v>HOP Grease Chassis_1*15KG_A04W</v>
      </c>
      <c r="N656" s="232">
        <v>0</v>
      </c>
      <c r="O656" s="232">
        <f t="shared" si="234"/>
        <v>0</v>
      </c>
      <c r="P656" s="232">
        <f t="shared" si="235"/>
        <v>0</v>
      </c>
      <c r="Q656" s="232">
        <f>VLOOKUP(L656,'MASTER DATA'!$A$1:$E$192,5,0)</f>
        <v>24</v>
      </c>
      <c r="R656" s="234">
        <f>SUMIF('picking of the day'!$H$4:$H$358,WMS!H656&amp;WMS!L656,'picking of the day'!$E$4:$E$358)</f>
        <v>0</v>
      </c>
      <c r="U656" s="114">
        <f>IF(ISNA(VLOOKUP(H656,'data putaway'!$A$1:$E$530,3,0)),0,VLOOKUP(H656,'data putaway'!$A$1:$E$530,3,0))</f>
        <v>0</v>
      </c>
      <c r="V656" s="354">
        <f t="shared" si="236"/>
        <v>0</v>
      </c>
      <c r="W656" s="114">
        <f>IF(ISNA(VLOOKUP(H656,'data putaway'!$A$1:$E$530,2,0)),0,VLOOKUP(H656,'data putaway'!$A$1:$E$530,2,0))</f>
        <v>0</v>
      </c>
      <c r="X656" s="354" t="b">
        <f t="shared" si="237"/>
        <v>0</v>
      </c>
      <c r="Y656" s="354">
        <f>IF(ISNA(VLOOKUP(H656,'data putaway'!$A$1:$E$530,4,0)),0,VLOOKUP(H656,'data putaway'!$A$1:$E$530,4,0))</f>
        <v>0</v>
      </c>
      <c r="Z656" s="113">
        <f>IF(ISNA(VLOOKUP(H656,'data putaway'!$A$1:$E$530,5,0)),0,VLOOKUP(H656,'data putaway'!$A$1:$E$530,5,0))</f>
        <v>0</v>
      </c>
      <c r="AA656" s="354" t="b">
        <f t="shared" si="238"/>
        <v>0</v>
      </c>
      <c r="AB656" s="354" t="b">
        <f t="shared" si="239"/>
        <v>0</v>
      </c>
      <c r="AC656" s="356" t="str">
        <f t="shared" ca="1" si="240"/>
        <v>1 Month,  8 Days</v>
      </c>
      <c r="AD656" s="114" t="str">
        <f t="shared" ca="1" si="226"/>
        <v>3 Year, 8 Month, 11 Days</v>
      </c>
      <c r="AE656" s="114">
        <f t="shared" si="241"/>
        <v>0</v>
      </c>
      <c r="AF656" s="114">
        <f t="shared" si="242"/>
        <v>0</v>
      </c>
      <c r="AG656" s="354" t="str">
        <f t="shared" si="243"/>
        <v>CC07</v>
      </c>
      <c r="AH656" s="114">
        <f>IF(ISNA(VLOOKUP(L656,'MASTER DATA'!$A$1:$F$192,6,0)),0,VLOOKUP(L656,'MASTER DATA'!$A$1:$F$192,6,0))*AE656</f>
        <v>0</v>
      </c>
      <c r="AI656" s="354" t="str">
        <f>VLOOKUP($D656,'warehouse mapping'!$AN$7:$AO$17,2,0)</f>
        <v>Aktif</v>
      </c>
      <c r="AJ656" s="114">
        <f t="shared" si="244"/>
        <v>1</v>
      </c>
      <c r="AK656" s="354" t="str">
        <f t="shared" si="245"/>
        <v>CC</v>
      </c>
      <c r="AL656" s="354" t="s">
        <v>170</v>
      </c>
      <c r="AM656" s="354">
        <f t="shared" si="246"/>
        <v>1</v>
      </c>
      <c r="AN656" s="354" t="b">
        <f t="shared" si="247"/>
        <v>1</v>
      </c>
    </row>
    <row r="657" spans="1:40" s="354" customFormat="1">
      <c r="A657" s="354" t="str">
        <f t="shared" si="227"/>
        <v>CC07B01550045080</v>
      </c>
      <c r="B657" s="354">
        <f t="shared" si="228"/>
        <v>0</v>
      </c>
      <c r="C657" s="354">
        <f t="shared" si="229"/>
        <v>0</v>
      </c>
      <c r="D657" s="354" t="str">
        <f t="shared" si="230"/>
        <v>CC</v>
      </c>
      <c r="E657" s="354" t="str">
        <f t="shared" si="231"/>
        <v>07</v>
      </c>
      <c r="F657" s="354" t="str">
        <f t="shared" si="232"/>
        <v>B</v>
      </c>
      <c r="G657" s="355" t="str">
        <f t="shared" si="233"/>
        <v>01</v>
      </c>
      <c r="H657" s="232" t="s">
        <v>1003</v>
      </c>
      <c r="I657" s="232" t="s">
        <v>3069</v>
      </c>
      <c r="J657" s="233">
        <v>46158</v>
      </c>
      <c r="K657" s="233">
        <v>47596</v>
      </c>
      <c r="L657" s="234">
        <v>550045080</v>
      </c>
      <c r="M657" s="232" t="str">
        <f>IF(ISNA(VLOOKUP(L657,'MASTER DATA'!$A$1:$B$192,2,0)),"",VLOOKUP(L657,'MASTER DATA'!$A$1:$B$192,2,0))</f>
        <v>Tellus S2 MX 68_1*209L_A227</v>
      </c>
      <c r="N657" s="232">
        <v>4</v>
      </c>
      <c r="O657" s="232">
        <f t="shared" si="234"/>
        <v>1</v>
      </c>
      <c r="P657" s="232">
        <f t="shared" si="235"/>
        <v>0</v>
      </c>
      <c r="Q657" s="232">
        <f>VLOOKUP(L657,'MASTER DATA'!$A$1:$E$192,5,0)</f>
        <v>4</v>
      </c>
      <c r="R657" s="234">
        <f>SUMIF('picking of the day'!$H$4:$H$358,WMS!H657&amp;WMS!L657,'picking of the day'!$E$4:$E$358)</f>
        <v>0</v>
      </c>
      <c r="U657" s="114">
        <f>IF(ISNA(VLOOKUP(H657,'data putaway'!$A$1:$E$530,3,0)),0,VLOOKUP(H657,'data putaway'!$A$1:$E$530,3,0))</f>
        <v>0</v>
      </c>
      <c r="V657" s="354">
        <f t="shared" si="236"/>
        <v>4</v>
      </c>
      <c r="W657" s="114">
        <f>IF(ISNA(VLOOKUP(H657,'data putaway'!$A$1:$E$530,2,0)),0,VLOOKUP(H657,'data putaway'!$A$1:$E$530,2,0))</f>
        <v>0</v>
      </c>
      <c r="X657" s="354" t="b">
        <f t="shared" si="237"/>
        <v>0</v>
      </c>
      <c r="Y657" s="354">
        <f>IF(ISNA(VLOOKUP(H657,'data putaway'!$A$1:$E$530,4,0)),0,VLOOKUP(H657,'data putaway'!$A$1:$E$530,4,0))</f>
        <v>0</v>
      </c>
      <c r="Z657" s="113">
        <f>IF(ISNA(VLOOKUP(H657,'data putaway'!$A$1:$E$530,5,0)),0,VLOOKUP(H657,'data putaway'!$A$1:$E$530,5,0))</f>
        <v>0</v>
      </c>
      <c r="AA657" s="354" t="b">
        <f t="shared" si="238"/>
        <v>0</v>
      </c>
      <c r="AB657" s="354" t="b">
        <f t="shared" si="239"/>
        <v>0</v>
      </c>
      <c r="AC657" s="356" t="str">
        <f t="shared" ca="1" si="240"/>
        <v>4 Month,  2 Days</v>
      </c>
      <c r="AD657" s="114" t="str">
        <f t="shared" ca="1" si="226"/>
        <v>3 Year, 7 Month, 5 Days</v>
      </c>
      <c r="AE657" s="114">
        <f t="shared" si="241"/>
        <v>4</v>
      </c>
      <c r="AF657" s="114">
        <f t="shared" si="242"/>
        <v>1</v>
      </c>
      <c r="AG657" s="354" t="str">
        <f t="shared" si="243"/>
        <v>CC07</v>
      </c>
      <c r="AH657" s="114">
        <f>IF(ISNA(VLOOKUP(L657,'MASTER DATA'!$A$1:$F$192,6,0)),0,VLOOKUP(L657,'MASTER DATA'!$A$1:$F$192,6,0))*AE657</f>
        <v>836</v>
      </c>
      <c r="AI657" s="354" t="str">
        <f>VLOOKUP($D657,'warehouse mapping'!$AN$7:$AO$17,2,0)</f>
        <v>Aktif</v>
      </c>
      <c r="AJ657" s="114">
        <f t="shared" si="244"/>
        <v>0</v>
      </c>
      <c r="AK657" s="354" t="str">
        <f t="shared" si="245"/>
        <v/>
      </c>
      <c r="AL657" s="354" t="s">
        <v>3206</v>
      </c>
      <c r="AM657" s="354">
        <f t="shared" si="246"/>
        <v>1</v>
      </c>
      <c r="AN657" s="354" t="b">
        <f t="shared" si="247"/>
        <v>1</v>
      </c>
    </row>
    <row r="658" spans="1:40" s="354" customFormat="1">
      <c r="A658" s="354" t="str">
        <f t="shared" si="227"/>
        <v>CC07B02550044580</v>
      </c>
      <c r="B658" s="354">
        <f t="shared" si="228"/>
        <v>0</v>
      </c>
      <c r="C658" s="354">
        <f t="shared" si="229"/>
        <v>0</v>
      </c>
      <c r="D658" s="354" t="str">
        <f t="shared" si="230"/>
        <v>CC</v>
      </c>
      <c r="E658" s="354" t="str">
        <f t="shared" si="231"/>
        <v>07</v>
      </c>
      <c r="F658" s="354" t="str">
        <f t="shared" si="232"/>
        <v>B</v>
      </c>
      <c r="G658" s="355" t="str">
        <f t="shared" si="233"/>
        <v>02</v>
      </c>
      <c r="H658" s="232" t="s">
        <v>1004</v>
      </c>
      <c r="I658" s="232">
        <v>12657727</v>
      </c>
      <c r="J658" s="233">
        <v>46164</v>
      </c>
      <c r="K658" s="233">
        <v>47619</v>
      </c>
      <c r="L658" s="234">
        <v>550044580</v>
      </c>
      <c r="M658" s="232" t="str">
        <f>IF(ISNA(VLOOKUP(L658,'MASTER DATA'!$A$1:$B$192,2,0)),"",VLOOKUP(L658,'MASTER DATA'!$A$1:$B$192,2,0))</f>
        <v>RimR3MV15W40CI4_1*209L_A227</v>
      </c>
      <c r="N658" s="232">
        <v>4</v>
      </c>
      <c r="O658" s="232">
        <f t="shared" si="234"/>
        <v>1</v>
      </c>
      <c r="P658" s="232">
        <f t="shared" si="235"/>
        <v>0</v>
      </c>
      <c r="Q658" s="232">
        <f>VLOOKUP(L658,'MASTER DATA'!$A$1:$E$192,5,0)</f>
        <v>4</v>
      </c>
      <c r="R658" s="234">
        <f>SUMIF('picking of the day'!$H$4:$H$358,WMS!H658&amp;WMS!L658,'picking of the day'!$E$4:$E$358)</f>
        <v>0</v>
      </c>
      <c r="U658" s="114">
        <f>IF(ISNA(VLOOKUP(H658,'data putaway'!$A$1:$E$530,3,0)),0,VLOOKUP(H658,'data putaway'!$A$1:$E$530,3,0))</f>
        <v>0</v>
      </c>
      <c r="V658" s="354">
        <f t="shared" si="236"/>
        <v>4</v>
      </c>
      <c r="W658" s="114">
        <f>IF(ISNA(VLOOKUP(H658,'data putaway'!$A$1:$E$530,2,0)),0,VLOOKUP(H658,'data putaway'!$A$1:$E$530,2,0))</f>
        <v>0</v>
      </c>
      <c r="X658" s="354" t="b">
        <f t="shared" si="237"/>
        <v>0</v>
      </c>
      <c r="Y658" s="354">
        <f>IF(ISNA(VLOOKUP(H658,'data putaway'!$A$1:$E$530,4,0)),0,VLOOKUP(H658,'data putaway'!$A$1:$E$530,4,0))</f>
        <v>0</v>
      </c>
      <c r="Z658" s="113">
        <f>IF(ISNA(VLOOKUP(H658,'data putaway'!$A$1:$E$530,5,0)),0,VLOOKUP(H658,'data putaway'!$A$1:$E$530,5,0))</f>
        <v>0</v>
      </c>
      <c r="AA658" s="354" t="b">
        <f t="shared" si="238"/>
        <v>0</v>
      </c>
      <c r="AB658" s="354" t="b">
        <f t="shared" si="239"/>
        <v>0</v>
      </c>
      <c r="AC658" s="356" t="str">
        <f t="shared" ca="1" si="240"/>
        <v>3 Month,  27 Days</v>
      </c>
      <c r="AD658" s="114" t="str">
        <f t="shared" ca="1" si="226"/>
        <v>3 Year, 7 Month, 28 Days</v>
      </c>
      <c r="AE658" s="114">
        <f t="shared" si="241"/>
        <v>4</v>
      </c>
      <c r="AF658" s="114">
        <f t="shared" si="242"/>
        <v>1</v>
      </c>
      <c r="AG658" s="354" t="str">
        <f t="shared" si="243"/>
        <v>CC07</v>
      </c>
      <c r="AH658" s="114">
        <f>IF(ISNA(VLOOKUP(L658,'MASTER DATA'!$A$1:$F$192,6,0)),0,VLOOKUP(L658,'MASTER DATA'!$A$1:$F$192,6,0))*AE658</f>
        <v>836</v>
      </c>
      <c r="AI658" s="354" t="str">
        <f>VLOOKUP($D658,'warehouse mapping'!$AN$7:$AO$17,2,0)</f>
        <v>Aktif</v>
      </c>
      <c r="AJ658" s="114">
        <f t="shared" si="244"/>
        <v>0</v>
      </c>
      <c r="AK658" s="354" t="str">
        <f t="shared" si="245"/>
        <v/>
      </c>
      <c r="AL658" s="354" t="s">
        <v>3206</v>
      </c>
      <c r="AM658" s="354">
        <f t="shared" si="246"/>
        <v>1</v>
      </c>
      <c r="AN658" s="354" t="b">
        <f t="shared" si="247"/>
        <v>1</v>
      </c>
    </row>
    <row r="659" spans="1:40" s="354" customFormat="1">
      <c r="A659" s="354" t="str">
        <f t="shared" si="227"/>
        <v>CC07C01550040071</v>
      </c>
      <c r="B659" s="354">
        <f t="shared" si="228"/>
        <v>0</v>
      </c>
      <c r="C659" s="354">
        <f t="shared" si="229"/>
        <v>0</v>
      </c>
      <c r="D659" s="354" t="str">
        <f t="shared" si="230"/>
        <v>CC</v>
      </c>
      <c r="E659" s="354" t="str">
        <f t="shared" si="231"/>
        <v>07</v>
      </c>
      <c r="F659" s="354" t="str">
        <f t="shared" si="232"/>
        <v>C</v>
      </c>
      <c r="G659" s="355" t="str">
        <f t="shared" si="233"/>
        <v>01</v>
      </c>
      <c r="H659" s="232" t="s">
        <v>1005</v>
      </c>
      <c r="I659" s="232" t="s">
        <v>3229</v>
      </c>
      <c r="J659" s="233">
        <v>46245</v>
      </c>
      <c r="K659" s="233">
        <v>47567</v>
      </c>
      <c r="L659" s="234">
        <v>550040071</v>
      </c>
      <c r="M659" s="232" t="str">
        <f>IF(ISNA(VLOOKUP(L659,'MASTER DATA'!$A$1:$B$192,2,0)),"",VLOOKUP(L659,'MASTER DATA'!$A$1:$B$192,2,0))</f>
        <v>Diala S4 ZX-I_1*209L_A227</v>
      </c>
      <c r="N659" s="232">
        <v>4</v>
      </c>
      <c r="O659" s="232">
        <f t="shared" si="234"/>
        <v>1</v>
      </c>
      <c r="P659" s="232">
        <f t="shared" si="235"/>
        <v>0</v>
      </c>
      <c r="Q659" s="232">
        <f>VLOOKUP(L659,'MASTER DATA'!$A$1:$E$192,5,0)</f>
        <v>4</v>
      </c>
      <c r="R659" s="234">
        <f>SUMIF('picking of the day'!$H$4:$H$358,WMS!H659&amp;WMS!L659,'picking of the day'!$E$4:$E$358)</f>
        <v>0</v>
      </c>
      <c r="U659" s="114">
        <f>IF(ISNA(VLOOKUP(H659,'data putaway'!$A$1:$E$530,3,0)),0,VLOOKUP(H659,'data putaway'!$A$1:$E$530,3,0))</f>
        <v>0</v>
      </c>
      <c r="V659" s="354">
        <f t="shared" si="236"/>
        <v>4</v>
      </c>
      <c r="W659" s="114">
        <f>IF(ISNA(VLOOKUP(H659,'data putaway'!$A$1:$E$530,2,0)),0,VLOOKUP(H659,'data putaway'!$A$1:$E$530,2,0))</f>
        <v>0</v>
      </c>
      <c r="X659" s="354" t="b">
        <f t="shared" si="237"/>
        <v>0</v>
      </c>
      <c r="Y659" s="354">
        <f>IF(ISNA(VLOOKUP(H659,'data putaway'!$A$1:$E$530,4,0)),0,VLOOKUP(H659,'data putaway'!$A$1:$E$530,4,0))</f>
        <v>0</v>
      </c>
      <c r="Z659" s="113">
        <f>IF(ISNA(VLOOKUP(H659,'data putaway'!$A$1:$E$530,5,0)),0,VLOOKUP(H659,'data putaway'!$A$1:$E$530,5,0))</f>
        <v>0</v>
      </c>
      <c r="AA659" s="354" t="b">
        <f t="shared" si="238"/>
        <v>0</v>
      </c>
      <c r="AB659" s="354" t="b">
        <f t="shared" si="239"/>
        <v>0</v>
      </c>
      <c r="AC659" s="356" t="str">
        <f t="shared" ca="1" si="240"/>
        <v>1 Month,  7 Days</v>
      </c>
      <c r="AD659" s="114" t="str">
        <f t="shared" ca="1" si="226"/>
        <v>3 Year, 6 Month, 7 Days</v>
      </c>
      <c r="AE659" s="114">
        <f t="shared" si="241"/>
        <v>4</v>
      </c>
      <c r="AF659" s="114">
        <f t="shared" si="242"/>
        <v>1</v>
      </c>
      <c r="AG659" s="354" t="str">
        <f t="shared" si="243"/>
        <v>CC07</v>
      </c>
      <c r="AH659" s="114">
        <f>IF(ISNA(VLOOKUP(L659,'MASTER DATA'!$A$1:$F$192,6,0)),0,VLOOKUP(L659,'MASTER DATA'!$A$1:$F$192,6,0))*AE659</f>
        <v>836</v>
      </c>
      <c r="AI659" s="354" t="str">
        <f>VLOOKUP($D659,'warehouse mapping'!$AN$7:$AO$17,2,0)</f>
        <v>Aktif</v>
      </c>
      <c r="AJ659" s="114">
        <f t="shared" si="244"/>
        <v>0</v>
      </c>
      <c r="AK659" s="354" t="str">
        <f t="shared" si="245"/>
        <v/>
      </c>
      <c r="AL659" s="354" t="s">
        <v>3206</v>
      </c>
      <c r="AM659" s="354">
        <f t="shared" si="246"/>
        <v>1</v>
      </c>
      <c r="AN659" s="354" t="b">
        <f t="shared" si="247"/>
        <v>1</v>
      </c>
    </row>
    <row r="660" spans="1:40" s="354" customFormat="1">
      <c r="A660" s="354" t="str">
        <f t="shared" si="227"/>
        <v>CC07C02550040071</v>
      </c>
      <c r="B660" s="354">
        <f t="shared" si="228"/>
        <v>0</v>
      </c>
      <c r="C660" s="354">
        <f t="shared" si="229"/>
        <v>0</v>
      </c>
      <c r="D660" s="354" t="str">
        <f t="shared" si="230"/>
        <v>CC</v>
      </c>
      <c r="E660" s="354" t="str">
        <f t="shared" si="231"/>
        <v>07</v>
      </c>
      <c r="F660" s="354" t="str">
        <f t="shared" si="232"/>
        <v>C</v>
      </c>
      <c r="G660" s="355" t="str">
        <f t="shared" si="233"/>
        <v>02</v>
      </c>
      <c r="H660" s="232" t="s">
        <v>1006</v>
      </c>
      <c r="I660" s="232" t="s">
        <v>3229</v>
      </c>
      <c r="J660" s="233">
        <v>46245</v>
      </c>
      <c r="K660" s="233">
        <v>47567</v>
      </c>
      <c r="L660" s="234">
        <v>550040071</v>
      </c>
      <c r="M660" s="232" t="str">
        <f>IF(ISNA(VLOOKUP(L660,'MASTER DATA'!$A$1:$B$192,2,0)),"",VLOOKUP(L660,'MASTER DATA'!$A$1:$B$192,2,0))</f>
        <v>Diala S4 ZX-I_1*209L_A227</v>
      </c>
      <c r="N660" s="232">
        <v>4</v>
      </c>
      <c r="O660" s="232">
        <f t="shared" si="234"/>
        <v>1</v>
      </c>
      <c r="P660" s="232">
        <f t="shared" si="235"/>
        <v>0</v>
      </c>
      <c r="Q660" s="232">
        <f>VLOOKUP(L660,'MASTER DATA'!$A$1:$E$192,5,0)</f>
        <v>4</v>
      </c>
      <c r="R660" s="234">
        <f>SUMIF('picking of the day'!$H$4:$H$358,WMS!H660&amp;WMS!L660,'picking of the day'!$E$4:$E$358)</f>
        <v>0</v>
      </c>
      <c r="U660" s="114">
        <f>IF(ISNA(VLOOKUP(H660,'data putaway'!$A$1:$E$530,3,0)),0,VLOOKUP(H660,'data putaway'!$A$1:$E$530,3,0))</f>
        <v>0</v>
      </c>
      <c r="V660" s="354">
        <f t="shared" si="236"/>
        <v>4</v>
      </c>
      <c r="W660" s="114">
        <f>IF(ISNA(VLOOKUP(H660,'data putaway'!$A$1:$E$530,2,0)),0,VLOOKUP(H660,'data putaway'!$A$1:$E$530,2,0))</f>
        <v>0</v>
      </c>
      <c r="X660" s="354" t="b">
        <f t="shared" si="237"/>
        <v>0</v>
      </c>
      <c r="Y660" s="354">
        <f>IF(ISNA(VLOOKUP(H660,'data putaway'!$A$1:$E$530,4,0)),0,VLOOKUP(H660,'data putaway'!$A$1:$E$530,4,0))</f>
        <v>0</v>
      </c>
      <c r="Z660" s="113">
        <f>IF(ISNA(VLOOKUP(H660,'data putaway'!$A$1:$E$530,5,0)),0,VLOOKUP(H660,'data putaway'!$A$1:$E$530,5,0))</f>
        <v>0</v>
      </c>
      <c r="AA660" s="354" t="b">
        <f t="shared" si="238"/>
        <v>0</v>
      </c>
      <c r="AB660" s="354" t="b">
        <f t="shared" si="239"/>
        <v>0</v>
      </c>
      <c r="AC660" s="356" t="str">
        <f t="shared" ca="1" si="240"/>
        <v>1 Month,  7 Days</v>
      </c>
      <c r="AD660" s="114" t="str">
        <f t="shared" ca="1" si="226"/>
        <v>3 Year, 6 Month, 7 Days</v>
      </c>
      <c r="AE660" s="114">
        <f t="shared" si="241"/>
        <v>4</v>
      </c>
      <c r="AF660" s="114">
        <f t="shared" si="242"/>
        <v>1</v>
      </c>
      <c r="AG660" s="354" t="str">
        <f t="shared" si="243"/>
        <v>CC07</v>
      </c>
      <c r="AH660" s="114">
        <f>IF(ISNA(VLOOKUP(L660,'MASTER DATA'!$A$1:$F$192,6,0)),0,VLOOKUP(L660,'MASTER DATA'!$A$1:$F$192,6,0))*AE660</f>
        <v>836</v>
      </c>
      <c r="AI660" s="354" t="str">
        <f>VLOOKUP($D660,'warehouse mapping'!$AN$7:$AO$17,2,0)</f>
        <v>Aktif</v>
      </c>
      <c r="AJ660" s="114">
        <f t="shared" si="244"/>
        <v>0</v>
      </c>
      <c r="AK660" s="354" t="str">
        <f t="shared" si="245"/>
        <v/>
      </c>
      <c r="AL660" s="354" t="s">
        <v>3206</v>
      </c>
      <c r="AM660" s="354">
        <f t="shared" si="246"/>
        <v>1</v>
      </c>
      <c r="AN660" s="354" t="b">
        <f t="shared" si="247"/>
        <v>1</v>
      </c>
    </row>
    <row r="661" spans="1:40" s="354" customFormat="1">
      <c r="A661" s="354" t="str">
        <f t="shared" si="227"/>
        <v>CC07D01550070614</v>
      </c>
      <c r="B661" s="354">
        <f t="shared" si="228"/>
        <v>0</v>
      </c>
      <c r="C661" s="354">
        <f t="shared" si="229"/>
        <v>0</v>
      </c>
      <c r="D661" s="354" t="str">
        <f t="shared" si="230"/>
        <v>CC</v>
      </c>
      <c r="E661" s="354" t="str">
        <f t="shared" si="231"/>
        <v>07</v>
      </c>
      <c r="F661" s="354" t="str">
        <f t="shared" si="232"/>
        <v>D</v>
      </c>
      <c r="G661" s="355" t="str">
        <f t="shared" si="233"/>
        <v>01</v>
      </c>
      <c r="H661" s="232" t="s">
        <v>1007</v>
      </c>
      <c r="I661" s="232" t="s">
        <v>3394</v>
      </c>
      <c r="J661" s="233">
        <v>46272</v>
      </c>
      <c r="K661" s="362">
        <v>47715</v>
      </c>
      <c r="L661" s="234">
        <v>550070614</v>
      </c>
      <c r="M661" s="232" t="str">
        <f>IF(ISNA(VLOOKUP(L661,'MASTER DATA'!$A$1:$B$192,2,0)),"",VLOOKUP(L661,'MASTER DATA'!$A$1:$B$192,2,0))</f>
        <v>HlxHX610W40SP_4*4L_A04W</v>
      </c>
      <c r="N661" s="234">
        <v>36</v>
      </c>
      <c r="O661" s="232">
        <f t="shared" si="234"/>
        <v>1</v>
      </c>
      <c r="P661" s="232">
        <f t="shared" si="235"/>
        <v>0</v>
      </c>
      <c r="Q661" s="232">
        <f>VLOOKUP(L661,'MASTER DATA'!$A$1:$E$192,5,0)</f>
        <v>36</v>
      </c>
      <c r="R661" s="234">
        <f>SUMIF('picking of the day'!$H$4:$H$358,WMS!H661&amp;WMS!L661,'picking of the day'!$E$4:$E$358)</f>
        <v>0</v>
      </c>
      <c r="U661" s="114">
        <f>IF(ISNA(VLOOKUP(H661,'data putaway'!$A$1:$E$530,3,0)),0,VLOOKUP(H661,'data putaway'!$A$1:$E$530,3,0))</f>
        <v>0</v>
      </c>
      <c r="V661" s="354">
        <f t="shared" si="236"/>
        <v>36</v>
      </c>
      <c r="W661" s="114">
        <f>IF(ISNA(VLOOKUP(H661,'data putaway'!$A$1:$E$530,2,0)),0,VLOOKUP(H661,'data putaway'!$A$1:$E$530,2,0))</f>
        <v>0</v>
      </c>
      <c r="X661" s="354" t="b">
        <f t="shared" si="237"/>
        <v>0</v>
      </c>
      <c r="Y661" s="354">
        <f>IF(ISNA(VLOOKUP(H661,'data putaway'!$A$1:$E$530,4,0)),0,VLOOKUP(H661,'data putaway'!$A$1:$E$530,4,0))</f>
        <v>0</v>
      </c>
      <c r="Z661" s="113">
        <f>IF(ISNA(VLOOKUP(H661,'data putaway'!$A$1:$E$530,5,0)),0,VLOOKUP(H661,'data putaway'!$A$1:$E$530,5,0))</f>
        <v>0</v>
      </c>
      <c r="AA661" s="354" t="b">
        <f t="shared" si="238"/>
        <v>0</v>
      </c>
      <c r="AB661" s="354" t="b">
        <f t="shared" si="239"/>
        <v>0</v>
      </c>
      <c r="AC661" s="356" t="str">
        <f t="shared" ca="1" si="240"/>
        <v>0 Month,  11 Days</v>
      </c>
      <c r="AD661" s="114" t="str">
        <f t="shared" ca="1" si="226"/>
        <v>3 Year, 11 Month, 2 Days</v>
      </c>
      <c r="AE661" s="114">
        <f t="shared" si="241"/>
        <v>36</v>
      </c>
      <c r="AF661" s="114">
        <f t="shared" si="242"/>
        <v>1</v>
      </c>
      <c r="AG661" s="354" t="str">
        <f t="shared" si="243"/>
        <v>CC07</v>
      </c>
      <c r="AH661" s="114">
        <f>IF(ISNA(VLOOKUP(L661,'MASTER DATA'!$A$1:$F$192,6,0)),0,VLOOKUP(L661,'MASTER DATA'!$A$1:$F$192,6,0))*AE661</f>
        <v>576</v>
      </c>
      <c r="AI661" s="354" t="str">
        <f>VLOOKUP($D661,'warehouse mapping'!$AN$7:$AO$17,2,0)</f>
        <v>Aktif</v>
      </c>
      <c r="AJ661" s="114">
        <f t="shared" si="244"/>
        <v>0</v>
      </c>
      <c r="AK661" s="354" t="str">
        <f t="shared" si="245"/>
        <v/>
      </c>
      <c r="AL661" s="354" t="s">
        <v>170</v>
      </c>
      <c r="AM661" s="354">
        <f t="shared" si="246"/>
        <v>1</v>
      </c>
      <c r="AN661" s="354" t="b">
        <f t="shared" si="247"/>
        <v>1</v>
      </c>
    </row>
    <row r="662" spans="1:40" s="354" customFormat="1">
      <c r="A662" s="354" t="str">
        <f t="shared" si="227"/>
        <v>CC07D02550070614</v>
      </c>
      <c r="B662" s="354">
        <f t="shared" si="228"/>
        <v>0</v>
      </c>
      <c r="C662" s="354">
        <f t="shared" si="229"/>
        <v>0</v>
      </c>
      <c r="D662" s="354" t="str">
        <f t="shared" si="230"/>
        <v>CC</v>
      </c>
      <c r="E662" s="354" t="str">
        <f t="shared" si="231"/>
        <v>07</v>
      </c>
      <c r="F662" s="354" t="str">
        <f t="shared" si="232"/>
        <v>D</v>
      </c>
      <c r="G662" s="355" t="str">
        <f t="shared" si="233"/>
        <v>02</v>
      </c>
      <c r="H662" s="232" t="s">
        <v>1008</v>
      </c>
      <c r="I662" s="232" t="s">
        <v>3315</v>
      </c>
      <c r="J662" s="233">
        <v>46262</v>
      </c>
      <c r="K662" s="233">
        <v>47713</v>
      </c>
      <c r="L662" s="234">
        <v>550070614</v>
      </c>
      <c r="M662" s="232" t="str">
        <f>IF(ISNA(VLOOKUP(L662,'MASTER DATA'!$A$1:$B$192,2,0)),"",VLOOKUP(L662,'MASTER DATA'!$A$1:$B$192,2,0))</f>
        <v>HlxHX610W40SP_4*4L_A04W</v>
      </c>
      <c r="N662" s="234">
        <v>0</v>
      </c>
      <c r="O662" s="232">
        <f t="shared" si="234"/>
        <v>0</v>
      </c>
      <c r="P662" s="232">
        <f t="shared" si="235"/>
        <v>0</v>
      </c>
      <c r="Q662" s="232">
        <f>VLOOKUP(L662,'MASTER DATA'!$A$1:$E$192,5,0)</f>
        <v>36</v>
      </c>
      <c r="R662" s="234">
        <f>SUMIF('picking of the day'!$H$4:$H$358,WMS!H662&amp;WMS!L662,'picking of the day'!$E$4:$E$358)</f>
        <v>0</v>
      </c>
      <c r="U662" s="114">
        <f>IF(ISNA(VLOOKUP(H662,'data putaway'!$A$1:$E$530,3,0)),0,VLOOKUP(H662,'data putaway'!$A$1:$E$530,3,0))</f>
        <v>0</v>
      </c>
      <c r="V662" s="354">
        <f t="shared" si="236"/>
        <v>0</v>
      </c>
      <c r="W662" s="114">
        <f>IF(ISNA(VLOOKUP(H662,'data putaway'!$A$1:$E$530,2,0)),0,VLOOKUP(H662,'data putaway'!$A$1:$E$530,2,0))</f>
        <v>0</v>
      </c>
      <c r="X662" s="354" t="b">
        <f t="shared" si="237"/>
        <v>0</v>
      </c>
      <c r="Y662" s="354">
        <f>IF(ISNA(VLOOKUP(H662,'data putaway'!$A$1:$E$530,4,0)),0,VLOOKUP(H662,'data putaway'!$A$1:$E$530,4,0))</f>
        <v>0</v>
      </c>
      <c r="Z662" s="113">
        <f>IF(ISNA(VLOOKUP(H662,'data putaway'!$A$1:$E$530,5,0)),0,VLOOKUP(H662,'data putaway'!$A$1:$E$530,5,0))</f>
        <v>0</v>
      </c>
      <c r="AA662" s="354" t="b">
        <f t="shared" si="238"/>
        <v>0</v>
      </c>
      <c r="AB662" s="354" t="b">
        <f t="shared" si="239"/>
        <v>0</v>
      </c>
      <c r="AC662" s="356" t="str">
        <f t="shared" ca="1" si="240"/>
        <v>0 Month,  21 Days</v>
      </c>
      <c r="AD662" s="114" t="str">
        <f t="shared" ca="1" si="226"/>
        <v>3 Year, 11 Month, 0 Days</v>
      </c>
      <c r="AE662" s="114">
        <f t="shared" si="241"/>
        <v>0</v>
      </c>
      <c r="AF662" s="114">
        <f t="shared" si="242"/>
        <v>0</v>
      </c>
      <c r="AG662" s="354" t="str">
        <f t="shared" si="243"/>
        <v>CC07</v>
      </c>
      <c r="AH662" s="114">
        <f>IF(ISNA(VLOOKUP(L662,'MASTER DATA'!$A$1:$F$192,6,0)),0,VLOOKUP(L662,'MASTER DATA'!$A$1:$F$192,6,0))*AE662</f>
        <v>0</v>
      </c>
      <c r="AI662" s="354" t="str">
        <f>VLOOKUP($D662,'warehouse mapping'!$AN$7:$AO$17,2,0)</f>
        <v>Aktif</v>
      </c>
      <c r="AJ662" s="114">
        <f t="shared" si="244"/>
        <v>1</v>
      </c>
      <c r="AK662" s="354" t="str">
        <f t="shared" si="245"/>
        <v>CC</v>
      </c>
      <c r="AL662" s="354" t="s">
        <v>170</v>
      </c>
      <c r="AM662" s="354">
        <f t="shared" si="246"/>
        <v>1</v>
      </c>
      <c r="AN662" s="354" t="b">
        <f t="shared" si="247"/>
        <v>1</v>
      </c>
    </row>
    <row r="663" spans="1:40" s="354" customFormat="1">
      <c r="A663" s="354" t="str">
        <f t="shared" si="227"/>
        <v>CC07E01550048593</v>
      </c>
      <c r="B663" s="354">
        <f t="shared" si="228"/>
        <v>0</v>
      </c>
      <c r="C663" s="354">
        <f t="shared" si="229"/>
        <v>0</v>
      </c>
      <c r="D663" s="354" t="str">
        <f t="shared" si="230"/>
        <v>CC</v>
      </c>
      <c r="E663" s="354" t="str">
        <f t="shared" si="231"/>
        <v>07</v>
      </c>
      <c r="F663" s="354" t="str">
        <f t="shared" si="232"/>
        <v>E</v>
      </c>
      <c r="G663" s="355" t="str">
        <f t="shared" si="233"/>
        <v>01</v>
      </c>
      <c r="H663" s="232" t="s">
        <v>1009</v>
      </c>
      <c r="I663" s="232" t="s">
        <v>3530</v>
      </c>
      <c r="J663" s="233">
        <v>46275</v>
      </c>
      <c r="K663" s="233">
        <v>47731</v>
      </c>
      <c r="L663" s="234">
        <v>550048593</v>
      </c>
      <c r="M663" s="232" t="str">
        <f>IF(ISNA(VLOOKUP(L663,'MASTER DATA'!$A$1:$B$192,2,0)),"",VLOOKUP(L663,'MASTER DATA'!$A$1:$B$192,2,0))</f>
        <v>Adv4TAX5Sc20W40MB_12*0.8L_A04W</v>
      </c>
      <c r="N663" s="232">
        <v>48</v>
      </c>
      <c r="O663" s="232">
        <f t="shared" si="234"/>
        <v>1</v>
      </c>
      <c r="P663" s="232">
        <f t="shared" si="235"/>
        <v>0</v>
      </c>
      <c r="Q663" s="232">
        <f>VLOOKUP(L663,'MASTER DATA'!$A$1:$E$192,5,0)</f>
        <v>48</v>
      </c>
      <c r="R663" s="234">
        <f>SUMIF('picking of the day'!$H$4:$H$358,WMS!H663&amp;WMS!L663,'picking of the day'!$E$4:$E$358)</f>
        <v>0</v>
      </c>
      <c r="U663" s="114">
        <f>IF(ISNA(VLOOKUP(H663,'data putaway'!$A$1:$E$530,3,0)),0,VLOOKUP(H663,'data putaway'!$A$1:$E$530,3,0))</f>
        <v>0</v>
      </c>
      <c r="V663" s="354">
        <f t="shared" si="236"/>
        <v>48</v>
      </c>
      <c r="W663" s="114">
        <f>IF(ISNA(VLOOKUP(H663,'data putaway'!$A$1:$E$530,2,0)),0,VLOOKUP(H663,'data putaway'!$A$1:$E$530,2,0))</f>
        <v>0</v>
      </c>
      <c r="X663" s="354" t="b">
        <f t="shared" si="237"/>
        <v>0</v>
      </c>
      <c r="Y663" s="354">
        <f>IF(ISNA(VLOOKUP(H663,'data putaway'!$A$1:$E$530,4,0)),0,VLOOKUP(H663,'data putaway'!$A$1:$E$530,4,0))</f>
        <v>0</v>
      </c>
      <c r="Z663" s="113">
        <f>IF(ISNA(VLOOKUP(H663,'data putaway'!$A$1:$E$530,5,0)),0,VLOOKUP(H663,'data putaway'!$A$1:$E$530,5,0))</f>
        <v>0</v>
      </c>
      <c r="AA663" s="354" t="b">
        <f t="shared" si="238"/>
        <v>0</v>
      </c>
      <c r="AB663" s="354" t="b">
        <f t="shared" si="239"/>
        <v>0</v>
      </c>
      <c r="AC663" s="356" t="str">
        <f t="shared" ca="1" si="240"/>
        <v>0 Month,  8 Days</v>
      </c>
      <c r="AD663" s="114" t="str">
        <f t="shared" ca="1" si="226"/>
        <v>3 Year, 11 Month, 18 Days</v>
      </c>
      <c r="AE663" s="114">
        <f t="shared" si="241"/>
        <v>48</v>
      </c>
      <c r="AF663" s="114">
        <f t="shared" si="242"/>
        <v>1</v>
      </c>
      <c r="AG663" s="354" t="str">
        <f t="shared" si="243"/>
        <v>CC07</v>
      </c>
      <c r="AH663" s="114">
        <f>IF(ISNA(VLOOKUP(L663,'MASTER DATA'!$A$1:$F$192,6,0)),0,VLOOKUP(L663,'MASTER DATA'!$A$1:$F$192,6,0))*AE663</f>
        <v>460.79999999999995</v>
      </c>
      <c r="AI663" s="354" t="str">
        <f>VLOOKUP($D663,'warehouse mapping'!$AN$7:$AO$17,2,0)</f>
        <v>Aktif</v>
      </c>
      <c r="AJ663" s="114">
        <f t="shared" si="244"/>
        <v>0</v>
      </c>
      <c r="AK663" s="354" t="str">
        <f t="shared" si="245"/>
        <v/>
      </c>
      <c r="AL663" s="354" t="s">
        <v>170</v>
      </c>
      <c r="AM663" s="354">
        <f t="shared" si="246"/>
        <v>1</v>
      </c>
      <c r="AN663" s="354" t="b">
        <f t="shared" si="247"/>
        <v>1</v>
      </c>
    </row>
    <row r="664" spans="1:40" s="354" customFormat="1">
      <c r="A664" s="354" t="str">
        <f t="shared" si="227"/>
        <v>CC07E02550048593</v>
      </c>
      <c r="B664" s="354">
        <f t="shared" si="228"/>
        <v>0</v>
      </c>
      <c r="C664" s="354">
        <f t="shared" si="229"/>
        <v>0</v>
      </c>
      <c r="D664" s="354" t="str">
        <f t="shared" si="230"/>
        <v>CC</v>
      </c>
      <c r="E664" s="354" t="str">
        <f t="shared" si="231"/>
        <v>07</v>
      </c>
      <c r="F664" s="354" t="str">
        <f t="shared" si="232"/>
        <v>E</v>
      </c>
      <c r="G664" s="355" t="str">
        <f t="shared" si="233"/>
        <v>02</v>
      </c>
      <c r="H664" s="232" t="s">
        <v>1010</v>
      </c>
      <c r="I664" s="232" t="s">
        <v>3530</v>
      </c>
      <c r="J664" s="233">
        <v>46275</v>
      </c>
      <c r="K664" s="233">
        <v>47731</v>
      </c>
      <c r="L664" s="234">
        <v>550048593</v>
      </c>
      <c r="M664" s="232" t="str">
        <f>IF(ISNA(VLOOKUP(L664,'MASTER DATA'!$A$1:$B$192,2,0)),"",VLOOKUP(L664,'MASTER DATA'!$A$1:$B$192,2,0))</f>
        <v>Adv4TAX5Sc20W40MB_12*0.8L_A04W</v>
      </c>
      <c r="N664" s="232">
        <v>48</v>
      </c>
      <c r="O664" s="232">
        <f t="shared" si="234"/>
        <v>1</v>
      </c>
      <c r="P664" s="232">
        <f t="shared" si="235"/>
        <v>0</v>
      </c>
      <c r="Q664" s="232">
        <f>VLOOKUP(L664,'MASTER DATA'!$A$1:$E$192,5,0)</f>
        <v>48</v>
      </c>
      <c r="R664" s="234">
        <f>SUMIF('picking of the day'!$H$4:$H$358,WMS!H664&amp;WMS!L664,'picking of the day'!$E$4:$E$358)</f>
        <v>0</v>
      </c>
      <c r="U664" s="114">
        <f>IF(ISNA(VLOOKUP(H664,'data putaway'!$A$1:$E$530,3,0)),0,VLOOKUP(H664,'data putaway'!$A$1:$E$530,3,0))</f>
        <v>0</v>
      </c>
      <c r="V664" s="354">
        <f t="shared" si="236"/>
        <v>48</v>
      </c>
      <c r="W664" s="114">
        <f>IF(ISNA(VLOOKUP(H664,'data putaway'!$A$1:$E$530,2,0)),0,VLOOKUP(H664,'data putaway'!$A$1:$E$530,2,0))</f>
        <v>0</v>
      </c>
      <c r="X664" s="354" t="b">
        <f t="shared" si="237"/>
        <v>0</v>
      </c>
      <c r="Y664" s="354">
        <f>IF(ISNA(VLOOKUP(H664,'data putaway'!$A$1:$E$530,4,0)),0,VLOOKUP(H664,'data putaway'!$A$1:$E$530,4,0))</f>
        <v>0</v>
      </c>
      <c r="Z664" s="113">
        <f>IF(ISNA(VLOOKUP(H664,'data putaway'!$A$1:$E$530,5,0)),0,VLOOKUP(H664,'data putaway'!$A$1:$E$530,5,0))</f>
        <v>0</v>
      </c>
      <c r="AA664" s="354" t="b">
        <f t="shared" si="238"/>
        <v>0</v>
      </c>
      <c r="AB664" s="354" t="b">
        <f t="shared" si="239"/>
        <v>0</v>
      </c>
      <c r="AC664" s="356" t="str">
        <f t="shared" ca="1" si="240"/>
        <v>0 Month,  8 Days</v>
      </c>
      <c r="AD664" s="114" t="str">
        <f t="shared" ca="1" si="226"/>
        <v>3 Year, 11 Month, 18 Days</v>
      </c>
      <c r="AE664" s="114">
        <f t="shared" si="241"/>
        <v>48</v>
      </c>
      <c r="AF664" s="114">
        <f t="shared" si="242"/>
        <v>1</v>
      </c>
      <c r="AG664" s="354" t="str">
        <f t="shared" si="243"/>
        <v>CC07</v>
      </c>
      <c r="AH664" s="114">
        <f>IF(ISNA(VLOOKUP(L664,'MASTER DATA'!$A$1:$F$192,6,0)),0,VLOOKUP(L664,'MASTER DATA'!$A$1:$F$192,6,0))*AE664</f>
        <v>460.79999999999995</v>
      </c>
      <c r="AI664" s="354" t="str">
        <f>VLOOKUP($D664,'warehouse mapping'!$AN$7:$AO$17,2,0)</f>
        <v>Aktif</v>
      </c>
      <c r="AJ664" s="114">
        <f t="shared" si="244"/>
        <v>0</v>
      </c>
      <c r="AK664" s="354" t="str">
        <f t="shared" si="245"/>
        <v/>
      </c>
      <c r="AL664" s="354" t="s">
        <v>170</v>
      </c>
      <c r="AM664" s="354">
        <f t="shared" si="246"/>
        <v>1</v>
      </c>
      <c r="AN664" s="354" t="b">
        <f t="shared" si="247"/>
        <v>1</v>
      </c>
    </row>
    <row r="665" spans="1:40" s="354" customFormat="1">
      <c r="A665" s="354" t="str">
        <f t="shared" si="227"/>
        <v>CC08A01550047459</v>
      </c>
      <c r="B665" s="354">
        <f t="shared" si="228"/>
        <v>0</v>
      </c>
      <c r="C665" s="354">
        <f t="shared" si="229"/>
        <v>0</v>
      </c>
      <c r="D665" s="354" t="str">
        <f t="shared" si="230"/>
        <v>CC</v>
      </c>
      <c r="E665" s="354" t="str">
        <f t="shared" si="231"/>
        <v>08</v>
      </c>
      <c r="F665" s="354" t="str">
        <f t="shared" si="232"/>
        <v>A</v>
      </c>
      <c r="G665" s="355" t="str">
        <f t="shared" si="233"/>
        <v>01</v>
      </c>
      <c r="H665" s="232" t="s">
        <v>348</v>
      </c>
      <c r="I665" s="232">
        <v>12681674</v>
      </c>
      <c r="J665" s="233">
        <v>46260</v>
      </c>
      <c r="K665" s="233">
        <v>47692</v>
      </c>
      <c r="L665" s="234">
        <v>550047459</v>
      </c>
      <c r="M665" s="232" t="str">
        <f>IF(ISNA(VLOOKUP(L665,'MASTER DATA'!$A$1:$B$192,2,0)),"",VLOOKUP(L665,'MASTER DATA'!$A$1:$B$192,2,0))</f>
        <v>Omala S4 GXV 220_1*209L_A227</v>
      </c>
      <c r="N665" s="234">
        <v>0</v>
      </c>
      <c r="O665" s="232">
        <f t="shared" si="234"/>
        <v>0</v>
      </c>
      <c r="P665" s="232">
        <f t="shared" si="235"/>
        <v>0</v>
      </c>
      <c r="Q665" s="232">
        <f>VLOOKUP(L665,'MASTER DATA'!$A$1:$E$192,5,0)</f>
        <v>4</v>
      </c>
      <c r="R665" s="234">
        <f>SUMIF('picking of the day'!$H$4:$H$358,WMS!H665&amp;WMS!L665,'picking of the day'!$E$4:$E$358)</f>
        <v>0</v>
      </c>
      <c r="U665" s="114">
        <f>IF(ISNA(VLOOKUP(H665,'data putaway'!$A$1:$E$530,3,0)),0,VLOOKUP(H665,'data putaway'!$A$1:$E$530,3,0))</f>
        <v>0</v>
      </c>
      <c r="V665" s="354">
        <f t="shared" si="236"/>
        <v>0</v>
      </c>
      <c r="W665" s="114">
        <f>IF(ISNA(VLOOKUP(H665,'data putaway'!$A$1:$E$530,2,0)),0,VLOOKUP(H665,'data putaway'!$A$1:$E$530,2,0))</f>
        <v>0</v>
      </c>
      <c r="X665" s="354" t="b">
        <f t="shared" si="237"/>
        <v>0</v>
      </c>
      <c r="Y665" s="354">
        <f>IF(ISNA(VLOOKUP(H665,'data putaway'!$A$1:$E$530,4,0)),0,VLOOKUP(H665,'data putaway'!$A$1:$E$530,4,0))</f>
        <v>0</v>
      </c>
      <c r="Z665" s="113">
        <f>IF(ISNA(VLOOKUP(H665,'data putaway'!$A$1:$E$530,5,0)),0,VLOOKUP(H665,'data putaway'!$A$1:$E$530,5,0))</f>
        <v>0</v>
      </c>
      <c r="AA665" s="354" t="b">
        <f t="shared" si="238"/>
        <v>0</v>
      </c>
      <c r="AB665" s="354" t="b">
        <f t="shared" si="239"/>
        <v>0</v>
      </c>
      <c r="AC665" s="356" t="str">
        <f t="shared" ca="1" si="240"/>
        <v>0 Month,  23 Days</v>
      </c>
      <c r="AD665" s="114" t="str">
        <f t="shared" ca="1" si="226"/>
        <v>3 Year, 10 Month, 10 Days</v>
      </c>
      <c r="AE665" s="114">
        <f t="shared" si="241"/>
        <v>0</v>
      </c>
      <c r="AF665" s="114">
        <f t="shared" si="242"/>
        <v>0</v>
      </c>
      <c r="AG665" s="354" t="str">
        <f t="shared" si="243"/>
        <v>CC08</v>
      </c>
      <c r="AH665" s="114">
        <f>IF(ISNA(VLOOKUP(L665,'MASTER DATA'!$A$1:$F$192,6,0)),0,VLOOKUP(L665,'MASTER DATA'!$A$1:$F$192,6,0))*AE665</f>
        <v>0</v>
      </c>
      <c r="AI665" s="354" t="str">
        <f>VLOOKUP($D665,'warehouse mapping'!$AN$7:$AO$17,2,0)</f>
        <v>Aktif</v>
      </c>
      <c r="AJ665" s="114">
        <f t="shared" si="244"/>
        <v>1</v>
      </c>
      <c r="AK665" s="354" t="str">
        <f t="shared" si="245"/>
        <v>CC</v>
      </c>
      <c r="AL665" s="354" t="s">
        <v>3025</v>
      </c>
      <c r="AM665" s="354">
        <f t="shared" si="246"/>
        <v>1</v>
      </c>
      <c r="AN665" s="354" t="b">
        <f t="shared" si="247"/>
        <v>1</v>
      </c>
    </row>
    <row r="666" spans="1:40" s="354" customFormat="1">
      <c r="A666" s="354" t="str">
        <f t="shared" si="227"/>
        <v>CC08A02550069888</v>
      </c>
      <c r="B666" s="354">
        <f t="shared" si="228"/>
        <v>0</v>
      </c>
      <c r="C666" s="354">
        <f t="shared" si="229"/>
        <v>0</v>
      </c>
      <c r="D666" s="354" t="str">
        <f t="shared" si="230"/>
        <v>CC</v>
      </c>
      <c r="E666" s="354" t="str">
        <f t="shared" si="231"/>
        <v>08</v>
      </c>
      <c r="F666" s="354" t="str">
        <f t="shared" si="232"/>
        <v>A</v>
      </c>
      <c r="G666" s="355" t="str">
        <f t="shared" si="233"/>
        <v>02</v>
      </c>
      <c r="H666" s="232" t="s">
        <v>1011</v>
      </c>
      <c r="I666" s="232" t="s">
        <v>3237</v>
      </c>
      <c r="J666" s="233">
        <v>46254</v>
      </c>
      <c r="K666" s="233">
        <v>47704</v>
      </c>
      <c r="L666" s="234">
        <v>550069888</v>
      </c>
      <c r="M666" s="232" t="str">
        <f>IF(ISNA(VLOOKUP(L666,'MASTER DATA'!$A$1:$B$192,2,0)),"",VLOOKUP(L666,'MASTER DATA'!$A$1:$B$192,2,0))</f>
        <v>RimR4Plus15W40CI4E7_3*5L_A04W</v>
      </c>
      <c r="N666" s="234">
        <v>0</v>
      </c>
      <c r="O666" s="232">
        <f t="shared" si="234"/>
        <v>0</v>
      </c>
      <c r="P666" s="232">
        <f t="shared" si="235"/>
        <v>0</v>
      </c>
      <c r="Q666" s="232">
        <f>VLOOKUP(L666,'MASTER DATA'!$A$1:$E$192,5,0)</f>
        <v>36</v>
      </c>
      <c r="R666" s="234">
        <f>SUMIF('picking of the day'!$H$4:$H$358,WMS!H666&amp;WMS!L666,'picking of the day'!$E$4:$E$358)</f>
        <v>0</v>
      </c>
      <c r="U666" s="114">
        <f>IF(ISNA(VLOOKUP(H666,'data putaway'!$A$1:$E$530,3,0)),0,VLOOKUP(H666,'data putaway'!$A$1:$E$530,3,0))</f>
        <v>0</v>
      </c>
      <c r="V666" s="354">
        <f t="shared" si="236"/>
        <v>0</v>
      </c>
      <c r="W666" s="114">
        <f>IF(ISNA(VLOOKUP(H666,'data putaway'!$A$1:$E$530,2,0)),0,VLOOKUP(H666,'data putaway'!$A$1:$E$530,2,0))</f>
        <v>0</v>
      </c>
      <c r="X666" s="354" t="b">
        <f t="shared" si="237"/>
        <v>0</v>
      </c>
      <c r="Y666" s="354">
        <f>IF(ISNA(VLOOKUP(H666,'data putaway'!$A$1:$E$530,4,0)),0,VLOOKUP(H666,'data putaway'!$A$1:$E$530,4,0))</f>
        <v>0</v>
      </c>
      <c r="Z666" s="113">
        <f>IF(ISNA(VLOOKUP(H666,'data putaway'!$A$1:$E$530,5,0)),0,VLOOKUP(H666,'data putaway'!$A$1:$E$530,5,0))</f>
        <v>0</v>
      </c>
      <c r="AA666" s="354" t="b">
        <f t="shared" si="238"/>
        <v>0</v>
      </c>
      <c r="AB666" s="354" t="b">
        <f t="shared" si="239"/>
        <v>0</v>
      </c>
      <c r="AC666" s="356" t="str">
        <f t="shared" ca="1" si="240"/>
        <v>0 Month,  29 Days</v>
      </c>
      <c r="AD666" s="114" t="str">
        <f t="shared" ref="AD666:AD729" ca="1" si="248">IF(K666="","",DATEDIF(NOW(),K666,"y")&amp;" Year"&amp;", "&amp;DATEDIF(NOW(),K666,"ym")&amp;" Month"&amp;", "&amp;DATEDIF(NOW(),K666,"md")&amp;" Days")</f>
        <v>3 Year, 10 Month, 22 Days</v>
      </c>
      <c r="AE666" s="114">
        <f t="shared" si="241"/>
        <v>0</v>
      </c>
      <c r="AF666" s="114">
        <f t="shared" si="242"/>
        <v>0</v>
      </c>
      <c r="AG666" s="354" t="str">
        <f t="shared" si="243"/>
        <v>CC08</v>
      </c>
      <c r="AH666" s="114">
        <f>IF(ISNA(VLOOKUP(L666,'MASTER DATA'!$A$1:$F$192,6,0)),0,VLOOKUP(L666,'MASTER DATA'!$A$1:$F$192,6,0))*AE666</f>
        <v>0</v>
      </c>
      <c r="AI666" s="354" t="str">
        <f>VLOOKUP($D666,'warehouse mapping'!$AN$7:$AO$17,2,0)</f>
        <v>Aktif</v>
      </c>
      <c r="AJ666" s="114">
        <f t="shared" si="244"/>
        <v>1</v>
      </c>
      <c r="AK666" s="354" t="str">
        <f t="shared" si="245"/>
        <v>CC</v>
      </c>
      <c r="AL666" s="354" t="s">
        <v>3206</v>
      </c>
      <c r="AM666" s="354">
        <f t="shared" si="246"/>
        <v>1</v>
      </c>
      <c r="AN666" s="354" t="b">
        <f t="shared" si="247"/>
        <v>1</v>
      </c>
    </row>
    <row r="667" spans="1:40" s="354" customFormat="1">
      <c r="A667" s="354" t="str">
        <f t="shared" si="227"/>
        <v>CC08B01550044580</v>
      </c>
      <c r="B667" s="354">
        <f t="shared" si="228"/>
        <v>0</v>
      </c>
      <c r="C667" s="354">
        <f t="shared" si="229"/>
        <v>0</v>
      </c>
      <c r="D667" s="354" t="str">
        <f t="shared" si="230"/>
        <v>CC</v>
      </c>
      <c r="E667" s="354" t="str">
        <f t="shared" si="231"/>
        <v>08</v>
      </c>
      <c r="F667" s="354" t="str">
        <f t="shared" si="232"/>
        <v>B</v>
      </c>
      <c r="G667" s="355" t="str">
        <f t="shared" si="233"/>
        <v>01</v>
      </c>
      <c r="H667" s="232" t="s">
        <v>1012</v>
      </c>
      <c r="I667" s="232">
        <v>12657727</v>
      </c>
      <c r="J667" s="233">
        <v>46164</v>
      </c>
      <c r="K667" s="233">
        <v>47619</v>
      </c>
      <c r="L667" s="234">
        <v>550044580</v>
      </c>
      <c r="M667" s="232" t="str">
        <f>IF(ISNA(VLOOKUP(L667,'MASTER DATA'!$A$1:$B$192,2,0)),"",VLOOKUP(L667,'MASTER DATA'!$A$1:$B$192,2,0))</f>
        <v>RimR3MV15W40CI4_1*209L_A227</v>
      </c>
      <c r="N667" s="232">
        <v>4</v>
      </c>
      <c r="O667" s="232">
        <f t="shared" si="234"/>
        <v>1</v>
      </c>
      <c r="P667" s="232">
        <f t="shared" si="235"/>
        <v>0</v>
      </c>
      <c r="Q667" s="232">
        <f>VLOOKUP(L667,'MASTER DATA'!$A$1:$E$192,5,0)</f>
        <v>4</v>
      </c>
      <c r="R667" s="234">
        <f>SUMIF('picking of the day'!$H$4:$H$358,WMS!H667&amp;WMS!L667,'picking of the day'!$E$4:$E$358)</f>
        <v>0</v>
      </c>
      <c r="U667" s="114">
        <f>IF(ISNA(VLOOKUP(H667,'data putaway'!$A$1:$E$530,3,0)),0,VLOOKUP(H667,'data putaway'!$A$1:$E$530,3,0))</f>
        <v>0</v>
      </c>
      <c r="V667" s="354">
        <f t="shared" si="236"/>
        <v>4</v>
      </c>
      <c r="W667" s="114">
        <f>IF(ISNA(VLOOKUP(H667,'data putaway'!$A$1:$E$530,2,0)),0,VLOOKUP(H667,'data putaway'!$A$1:$E$530,2,0))</f>
        <v>0</v>
      </c>
      <c r="X667" s="354" t="b">
        <f t="shared" si="237"/>
        <v>0</v>
      </c>
      <c r="Y667" s="354">
        <f>IF(ISNA(VLOOKUP(H667,'data putaway'!$A$1:$E$530,4,0)),0,VLOOKUP(H667,'data putaway'!$A$1:$E$530,4,0))</f>
        <v>0</v>
      </c>
      <c r="Z667" s="113">
        <f>IF(ISNA(VLOOKUP(H667,'data putaway'!$A$1:$E$530,5,0)),0,VLOOKUP(H667,'data putaway'!$A$1:$E$530,5,0))</f>
        <v>0</v>
      </c>
      <c r="AA667" s="354" t="b">
        <f t="shared" si="238"/>
        <v>0</v>
      </c>
      <c r="AB667" s="354" t="b">
        <f t="shared" si="239"/>
        <v>0</v>
      </c>
      <c r="AC667" s="356" t="str">
        <f t="shared" ca="1" si="240"/>
        <v>3 Month,  27 Days</v>
      </c>
      <c r="AD667" s="114" t="str">
        <f t="shared" ca="1" si="248"/>
        <v>3 Year, 7 Month, 28 Days</v>
      </c>
      <c r="AE667" s="114">
        <f t="shared" si="241"/>
        <v>4</v>
      </c>
      <c r="AF667" s="114">
        <f t="shared" si="242"/>
        <v>1</v>
      </c>
      <c r="AG667" s="354" t="str">
        <f t="shared" si="243"/>
        <v>CC08</v>
      </c>
      <c r="AH667" s="114">
        <f>IF(ISNA(VLOOKUP(L667,'MASTER DATA'!$A$1:$F$192,6,0)),0,VLOOKUP(L667,'MASTER DATA'!$A$1:$F$192,6,0))*AE667</f>
        <v>836</v>
      </c>
      <c r="AI667" s="354" t="str">
        <f>VLOOKUP($D667,'warehouse mapping'!$AN$7:$AO$17,2,0)</f>
        <v>Aktif</v>
      </c>
      <c r="AJ667" s="114">
        <f t="shared" si="244"/>
        <v>0</v>
      </c>
      <c r="AK667" s="354" t="str">
        <f t="shared" si="245"/>
        <v/>
      </c>
      <c r="AL667" s="354" t="s">
        <v>3206</v>
      </c>
      <c r="AM667" s="354">
        <f t="shared" si="246"/>
        <v>1</v>
      </c>
      <c r="AN667" s="354" t="b">
        <f t="shared" si="247"/>
        <v>1</v>
      </c>
    </row>
    <row r="668" spans="1:40" s="354" customFormat="1">
      <c r="A668" s="354" t="str">
        <f t="shared" si="227"/>
        <v>CC08B02550040071</v>
      </c>
      <c r="B668" s="354">
        <f t="shared" si="228"/>
        <v>0</v>
      </c>
      <c r="C668" s="354">
        <f t="shared" si="229"/>
        <v>0</v>
      </c>
      <c r="D668" s="354" t="str">
        <f t="shared" si="230"/>
        <v>CC</v>
      </c>
      <c r="E668" s="354" t="str">
        <f t="shared" si="231"/>
        <v>08</v>
      </c>
      <c r="F668" s="354" t="str">
        <f t="shared" si="232"/>
        <v>B</v>
      </c>
      <c r="G668" s="355" t="str">
        <f t="shared" si="233"/>
        <v>02</v>
      </c>
      <c r="H668" s="232" t="s">
        <v>1013</v>
      </c>
      <c r="I668" s="232" t="s">
        <v>3229</v>
      </c>
      <c r="J668" s="233">
        <v>46245</v>
      </c>
      <c r="K668" s="233">
        <v>47567</v>
      </c>
      <c r="L668" s="234">
        <v>550040071</v>
      </c>
      <c r="M668" s="232" t="str">
        <f>IF(ISNA(VLOOKUP(L668,'MASTER DATA'!$A$1:$B$192,2,0)),"",VLOOKUP(L668,'MASTER DATA'!$A$1:$B$192,2,0))</f>
        <v>Diala S4 ZX-I_1*209L_A227</v>
      </c>
      <c r="N668" s="232">
        <v>4</v>
      </c>
      <c r="O668" s="232">
        <f t="shared" si="234"/>
        <v>1</v>
      </c>
      <c r="P668" s="232">
        <f t="shared" si="235"/>
        <v>0</v>
      </c>
      <c r="Q668" s="232">
        <f>VLOOKUP(L668,'MASTER DATA'!$A$1:$E$192,5,0)</f>
        <v>4</v>
      </c>
      <c r="R668" s="234">
        <f>SUMIF('picking of the day'!$H$4:$H$358,WMS!H668&amp;WMS!L668,'picking of the day'!$E$4:$E$358)</f>
        <v>0</v>
      </c>
      <c r="U668" s="114">
        <f>IF(ISNA(VLOOKUP(H668,'data putaway'!$A$1:$E$530,3,0)),0,VLOOKUP(H668,'data putaway'!$A$1:$E$530,3,0))</f>
        <v>0</v>
      </c>
      <c r="V668" s="354">
        <f t="shared" si="236"/>
        <v>4</v>
      </c>
      <c r="W668" s="114">
        <f>IF(ISNA(VLOOKUP(H668,'data putaway'!$A$1:$E$530,2,0)),0,VLOOKUP(H668,'data putaway'!$A$1:$E$530,2,0))</f>
        <v>0</v>
      </c>
      <c r="X668" s="354" t="b">
        <f t="shared" si="237"/>
        <v>0</v>
      </c>
      <c r="Y668" s="354">
        <f>IF(ISNA(VLOOKUP(H668,'data putaway'!$A$1:$E$530,4,0)),0,VLOOKUP(H668,'data putaway'!$A$1:$E$530,4,0))</f>
        <v>0</v>
      </c>
      <c r="Z668" s="113">
        <f>IF(ISNA(VLOOKUP(H668,'data putaway'!$A$1:$E$530,5,0)),0,VLOOKUP(H668,'data putaway'!$A$1:$E$530,5,0))</f>
        <v>0</v>
      </c>
      <c r="AA668" s="354" t="b">
        <f t="shared" si="238"/>
        <v>0</v>
      </c>
      <c r="AB668" s="354" t="b">
        <f t="shared" si="239"/>
        <v>0</v>
      </c>
      <c r="AC668" s="356" t="str">
        <f t="shared" ca="1" si="240"/>
        <v>1 Month,  7 Days</v>
      </c>
      <c r="AD668" s="114" t="str">
        <f t="shared" ca="1" si="248"/>
        <v>3 Year, 6 Month, 7 Days</v>
      </c>
      <c r="AE668" s="114">
        <f t="shared" si="241"/>
        <v>4</v>
      </c>
      <c r="AF668" s="114">
        <f t="shared" si="242"/>
        <v>1</v>
      </c>
      <c r="AG668" s="354" t="str">
        <f t="shared" si="243"/>
        <v>CC08</v>
      </c>
      <c r="AH668" s="114">
        <f>IF(ISNA(VLOOKUP(L668,'MASTER DATA'!$A$1:$F$192,6,0)),0,VLOOKUP(L668,'MASTER DATA'!$A$1:$F$192,6,0))*AE668</f>
        <v>836</v>
      </c>
      <c r="AI668" s="354" t="str">
        <f>VLOOKUP($D668,'warehouse mapping'!$AN$7:$AO$17,2,0)</f>
        <v>Aktif</v>
      </c>
      <c r="AJ668" s="114">
        <f t="shared" si="244"/>
        <v>0</v>
      </c>
      <c r="AK668" s="354" t="str">
        <f t="shared" si="245"/>
        <v/>
      </c>
      <c r="AL668" s="354" t="s">
        <v>3206</v>
      </c>
      <c r="AM668" s="354">
        <f t="shared" si="246"/>
        <v>1</v>
      </c>
      <c r="AN668" s="354" t="b">
        <f t="shared" si="247"/>
        <v>1</v>
      </c>
    </row>
    <row r="669" spans="1:40" s="354" customFormat="1">
      <c r="A669" s="354" t="str">
        <f t="shared" si="227"/>
        <v>CC08C01550044580</v>
      </c>
      <c r="B669" s="354">
        <f t="shared" si="228"/>
        <v>0</v>
      </c>
      <c r="C669" s="354">
        <f t="shared" si="229"/>
        <v>0</v>
      </c>
      <c r="D669" s="354" t="str">
        <f t="shared" si="230"/>
        <v>CC</v>
      </c>
      <c r="E669" s="354" t="str">
        <f t="shared" si="231"/>
        <v>08</v>
      </c>
      <c r="F669" s="354" t="str">
        <f t="shared" si="232"/>
        <v>C</v>
      </c>
      <c r="G669" s="355" t="str">
        <f t="shared" si="233"/>
        <v>01</v>
      </c>
      <c r="H669" s="232" t="s">
        <v>1014</v>
      </c>
      <c r="I669" s="232">
        <v>12657727</v>
      </c>
      <c r="J669" s="233">
        <v>46164</v>
      </c>
      <c r="K669" s="233">
        <v>47619</v>
      </c>
      <c r="L669" s="234">
        <v>550044580</v>
      </c>
      <c r="M669" s="232" t="str">
        <f>IF(ISNA(VLOOKUP(L669,'MASTER DATA'!$A$1:$B$192,2,0)),"",VLOOKUP(L669,'MASTER DATA'!$A$1:$B$192,2,0))</f>
        <v>RimR3MV15W40CI4_1*209L_A227</v>
      </c>
      <c r="N669" s="232">
        <v>4</v>
      </c>
      <c r="O669" s="232">
        <f t="shared" si="234"/>
        <v>1</v>
      </c>
      <c r="P669" s="232">
        <f t="shared" si="235"/>
        <v>0</v>
      </c>
      <c r="Q669" s="232">
        <f>VLOOKUP(L669,'MASTER DATA'!$A$1:$E$192,5,0)</f>
        <v>4</v>
      </c>
      <c r="R669" s="234">
        <f>SUMIF('picking of the day'!$H$4:$H$358,WMS!H669&amp;WMS!L669,'picking of the day'!$E$4:$E$358)</f>
        <v>0</v>
      </c>
      <c r="U669" s="114">
        <f>IF(ISNA(VLOOKUP(H669,'data putaway'!$A$1:$E$530,3,0)),0,VLOOKUP(H669,'data putaway'!$A$1:$E$530,3,0))</f>
        <v>0</v>
      </c>
      <c r="V669" s="354">
        <f t="shared" si="236"/>
        <v>4</v>
      </c>
      <c r="W669" s="114">
        <f>IF(ISNA(VLOOKUP(H669,'data putaway'!$A$1:$E$530,2,0)),0,VLOOKUP(H669,'data putaway'!$A$1:$E$530,2,0))</f>
        <v>0</v>
      </c>
      <c r="X669" s="354" t="b">
        <f t="shared" si="237"/>
        <v>0</v>
      </c>
      <c r="Y669" s="354">
        <f>IF(ISNA(VLOOKUP(H669,'data putaway'!$A$1:$E$530,4,0)),0,VLOOKUP(H669,'data putaway'!$A$1:$E$530,4,0))</f>
        <v>0</v>
      </c>
      <c r="Z669" s="113">
        <f>IF(ISNA(VLOOKUP(H669,'data putaway'!$A$1:$E$530,5,0)),0,VLOOKUP(H669,'data putaway'!$A$1:$E$530,5,0))</f>
        <v>0</v>
      </c>
      <c r="AA669" s="354" t="b">
        <f t="shared" si="238"/>
        <v>0</v>
      </c>
      <c r="AB669" s="354" t="b">
        <f t="shared" si="239"/>
        <v>0</v>
      </c>
      <c r="AC669" s="356" t="str">
        <f t="shared" ca="1" si="240"/>
        <v>3 Month,  27 Days</v>
      </c>
      <c r="AD669" s="114" t="str">
        <f t="shared" ca="1" si="248"/>
        <v>3 Year, 7 Month, 28 Days</v>
      </c>
      <c r="AE669" s="114">
        <f t="shared" si="241"/>
        <v>4</v>
      </c>
      <c r="AF669" s="114">
        <f t="shared" si="242"/>
        <v>1</v>
      </c>
      <c r="AG669" s="354" t="str">
        <f t="shared" si="243"/>
        <v>CC08</v>
      </c>
      <c r="AH669" s="114">
        <f>IF(ISNA(VLOOKUP(L669,'MASTER DATA'!$A$1:$F$192,6,0)),0,VLOOKUP(L669,'MASTER DATA'!$A$1:$F$192,6,0))*AE669</f>
        <v>836</v>
      </c>
      <c r="AI669" s="354" t="str">
        <f>VLOOKUP($D669,'warehouse mapping'!$AN$7:$AO$17,2,0)</f>
        <v>Aktif</v>
      </c>
      <c r="AJ669" s="114">
        <f t="shared" si="244"/>
        <v>0</v>
      </c>
      <c r="AK669" s="354" t="str">
        <f t="shared" si="245"/>
        <v/>
      </c>
      <c r="AL669" s="354" t="s">
        <v>3206</v>
      </c>
      <c r="AM669" s="354">
        <f t="shared" si="246"/>
        <v>1</v>
      </c>
      <c r="AN669" s="354" t="b">
        <f t="shared" si="247"/>
        <v>1</v>
      </c>
    </row>
    <row r="670" spans="1:40" s="354" customFormat="1">
      <c r="A670" s="354" t="str">
        <f t="shared" si="227"/>
        <v>CC08C02550044580</v>
      </c>
      <c r="B670" s="354">
        <f t="shared" si="228"/>
        <v>0</v>
      </c>
      <c r="C670" s="354">
        <f t="shared" si="229"/>
        <v>0</v>
      </c>
      <c r="D670" s="354" t="str">
        <f t="shared" si="230"/>
        <v>CC</v>
      </c>
      <c r="E670" s="354" t="str">
        <f t="shared" si="231"/>
        <v>08</v>
      </c>
      <c r="F670" s="354" t="str">
        <f t="shared" si="232"/>
        <v>C</v>
      </c>
      <c r="G670" s="355" t="str">
        <f t="shared" si="233"/>
        <v>02</v>
      </c>
      <c r="H670" s="232" t="s">
        <v>1015</v>
      </c>
      <c r="I670" s="232">
        <v>12657727</v>
      </c>
      <c r="J670" s="233">
        <v>46164</v>
      </c>
      <c r="K670" s="233">
        <v>47619</v>
      </c>
      <c r="L670" s="234">
        <v>550044580</v>
      </c>
      <c r="M670" s="232" t="str">
        <f>IF(ISNA(VLOOKUP(L670,'MASTER DATA'!$A$1:$B$192,2,0)),"",VLOOKUP(L670,'MASTER DATA'!$A$1:$B$192,2,0))</f>
        <v>RimR3MV15W40CI4_1*209L_A227</v>
      </c>
      <c r="N670" s="232">
        <v>4</v>
      </c>
      <c r="O670" s="232">
        <f t="shared" si="234"/>
        <v>1</v>
      </c>
      <c r="P670" s="232">
        <f t="shared" si="235"/>
        <v>0</v>
      </c>
      <c r="Q670" s="232">
        <f>VLOOKUP(L670,'MASTER DATA'!$A$1:$E$192,5,0)</f>
        <v>4</v>
      </c>
      <c r="R670" s="234">
        <f>SUMIF('picking of the day'!$H$4:$H$358,WMS!H670&amp;WMS!L670,'picking of the day'!$E$4:$E$358)</f>
        <v>0</v>
      </c>
      <c r="U670" s="114">
        <f>IF(ISNA(VLOOKUP(H670,'data putaway'!$A$1:$E$530,3,0)),0,VLOOKUP(H670,'data putaway'!$A$1:$E$530,3,0))</f>
        <v>0</v>
      </c>
      <c r="V670" s="354">
        <f t="shared" si="236"/>
        <v>4</v>
      </c>
      <c r="W670" s="114">
        <f>IF(ISNA(VLOOKUP(H670,'data putaway'!$A$1:$E$530,2,0)),0,VLOOKUP(H670,'data putaway'!$A$1:$E$530,2,0))</f>
        <v>0</v>
      </c>
      <c r="X670" s="354" t="b">
        <f t="shared" si="237"/>
        <v>0</v>
      </c>
      <c r="Y670" s="354">
        <f>IF(ISNA(VLOOKUP(H670,'data putaway'!$A$1:$E$530,4,0)),0,VLOOKUP(H670,'data putaway'!$A$1:$E$530,4,0))</f>
        <v>0</v>
      </c>
      <c r="Z670" s="113">
        <f>IF(ISNA(VLOOKUP(H670,'data putaway'!$A$1:$E$530,5,0)),0,VLOOKUP(H670,'data putaway'!$A$1:$E$530,5,0))</f>
        <v>0</v>
      </c>
      <c r="AA670" s="354" t="b">
        <f t="shared" si="238"/>
        <v>0</v>
      </c>
      <c r="AB670" s="354" t="b">
        <f t="shared" si="239"/>
        <v>0</v>
      </c>
      <c r="AC670" s="356" t="str">
        <f t="shared" ca="1" si="240"/>
        <v>3 Month,  27 Days</v>
      </c>
      <c r="AD670" s="114" t="str">
        <f t="shared" ca="1" si="248"/>
        <v>3 Year, 7 Month, 28 Days</v>
      </c>
      <c r="AE670" s="114">
        <f t="shared" si="241"/>
        <v>4</v>
      </c>
      <c r="AF670" s="114">
        <f t="shared" si="242"/>
        <v>1</v>
      </c>
      <c r="AG670" s="354" t="str">
        <f t="shared" si="243"/>
        <v>CC08</v>
      </c>
      <c r="AH670" s="114">
        <f>IF(ISNA(VLOOKUP(L670,'MASTER DATA'!$A$1:$F$192,6,0)),0,VLOOKUP(L670,'MASTER DATA'!$A$1:$F$192,6,0))*AE670</f>
        <v>836</v>
      </c>
      <c r="AI670" s="354" t="str">
        <f>VLOOKUP($D670,'warehouse mapping'!$AN$7:$AO$17,2,0)</f>
        <v>Aktif</v>
      </c>
      <c r="AJ670" s="114">
        <f t="shared" si="244"/>
        <v>0</v>
      </c>
      <c r="AK670" s="354" t="str">
        <f t="shared" si="245"/>
        <v/>
      </c>
      <c r="AL670" s="354" t="s">
        <v>3206</v>
      </c>
      <c r="AM670" s="354">
        <f t="shared" si="246"/>
        <v>1</v>
      </c>
      <c r="AN670" s="354" t="b">
        <f t="shared" si="247"/>
        <v>1</v>
      </c>
    </row>
    <row r="671" spans="1:40" s="354" customFormat="1">
      <c r="A671" s="354" t="str">
        <f t="shared" si="227"/>
        <v>CC08D01550048593</v>
      </c>
      <c r="B671" s="354">
        <f t="shared" si="228"/>
        <v>0</v>
      </c>
      <c r="C671" s="354">
        <f t="shared" si="229"/>
        <v>0</v>
      </c>
      <c r="D671" s="354" t="str">
        <f t="shared" si="230"/>
        <v>CC</v>
      </c>
      <c r="E671" s="354" t="str">
        <f t="shared" si="231"/>
        <v>08</v>
      </c>
      <c r="F671" s="354" t="str">
        <f t="shared" si="232"/>
        <v>D</v>
      </c>
      <c r="G671" s="355" t="str">
        <f t="shared" si="233"/>
        <v>01</v>
      </c>
      <c r="H671" s="232" t="s">
        <v>1016</v>
      </c>
      <c r="I671" s="232" t="s">
        <v>3530</v>
      </c>
      <c r="J671" s="233">
        <v>46275</v>
      </c>
      <c r="K671" s="233">
        <v>47731</v>
      </c>
      <c r="L671" s="234">
        <v>550048593</v>
      </c>
      <c r="M671" s="232" t="str">
        <f>IF(ISNA(VLOOKUP(L671,'MASTER DATA'!$A$1:$B$192,2,0)),"",VLOOKUP(L671,'MASTER DATA'!$A$1:$B$192,2,0))</f>
        <v>Adv4TAX5Sc20W40MB_12*0.8L_A04W</v>
      </c>
      <c r="N671" s="232">
        <v>48</v>
      </c>
      <c r="O671" s="232">
        <f t="shared" si="234"/>
        <v>1</v>
      </c>
      <c r="P671" s="232">
        <f t="shared" si="235"/>
        <v>0</v>
      </c>
      <c r="Q671" s="232">
        <f>VLOOKUP(L671,'MASTER DATA'!$A$1:$E$192,5,0)</f>
        <v>48</v>
      </c>
      <c r="R671" s="234">
        <f>SUMIF('picking of the day'!$H$4:$H$358,WMS!H671&amp;WMS!L671,'picking of the day'!$E$4:$E$358)</f>
        <v>0</v>
      </c>
      <c r="U671" s="114">
        <f>IF(ISNA(VLOOKUP(H671,'data putaway'!$A$1:$E$530,3,0)),0,VLOOKUP(H671,'data putaway'!$A$1:$E$530,3,0))</f>
        <v>0</v>
      </c>
      <c r="V671" s="354">
        <f t="shared" si="236"/>
        <v>48</v>
      </c>
      <c r="W671" s="114">
        <f>IF(ISNA(VLOOKUP(H671,'data putaway'!$A$1:$E$530,2,0)),0,VLOOKUP(H671,'data putaway'!$A$1:$E$530,2,0))</f>
        <v>0</v>
      </c>
      <c r="X671" s="354" t="b">
        <f t="shared" si="237"/>
        <v>0</v>
      </c>
      <c r="Y671" s="354">
        <f>IF(ISNA(VLOOKUP(H671,'data putaway'!$A$1:$E$530,4,0)),0,VLOOKUP(H671,'data putaway'!$A$1:$E$530,4,0))</f>
        <v>0</v>
      </c>
      <c r="Z671" s="113">
        <f>IF(ISNA(VLOOKUP(H671,'data putaway'!$A$1:$E$530,5,0)),0,VLOOKUP(H671,'data putaway'!$A$1:$E$530,5,0))</f>
        <v>0</v>
      </c>
      <c r="AA671" s="354" t="b">
        <f t="shared" si="238"/>
        <v>0</v>
      </c>
      <c r="AB671" s="354" t="b">
        <f t="shared" si="239"/>
        <v>0</v>
      </c>
      <c r="AC671" s="356" t="str">
        <f t="shared" ca="1" si="240"/>
        <v>0 Month,  8 Days</v>
      </c>
      <c r="AD671" s="114" t="str">
        <f t="shared" ca="1" si="248"/>
        <v>3 Year, 11 Month, 18 Days</v>
      </c>
      <c r="AE671" s="114">
        <f t="shared" si="241"/>
        <v>48</v>
      </c>
      <c r="AF671" s="114">
        <f t="shared" si="242"/>
        <v>1</v>
      </c>
      <c r="AG671" s="354" t="str">
        <f t="shared" si="243"/>
        <v>CC08</v>
      </c>
      <c r="AH671" s="114">
        <f>IF(ISNA(VLOOKUP(L671,'MASTER DATA'!$A$1:$F$192,6,0)),0,VLOOKUP(L671,'MASTER DATA'!$A$1:$F$192,6,0))*AE671</f>
        <v>460.79999999999995</v>
      </c>
      <c r="AI671" s="354" t="str">
        <f>VLOOKUP($D671,'warehouse mapping'!$AN$7:$AO$17,2,0)</f>
        <v>Aktif</v>
      </c>
      <c r="AJ671" s="114">
        <f t="shared" si="244"/>
        <v>0</v>
      </c>
      <c r="AK671" s="354" t="str">
        <f t="shared" si="245"/>
        <v/>
      </c>
      <c r="AL671" s="354" t="s">
        <v>170</v>
      </c>
      <c r="AM671" s="354">
        <f t="shared" si="246"/>
        <v>1</v>
      </c>
      <c r="AN671" s="354" t="b">
        <f t="shared" si="247"/>
        <v>1</v>
      </c>
    </row>
    <row r="672" spans="1:40" s="354" customFormat="1">
      <c r="A672" s="354" t="str">
        <f t="shared" si="227"/>
        <v>CC08D02550048593</v>
      </c>
      <c r="B672" s="354">
        <f t="shared" si="228"/>
        <v>0</v>
      </c>
      <c r="C672" s="354">
        <f t="shared" si="229"/>
        <v>0</v>
      </c>
      <c r="D672" s="354" t="str">
        <f t="shared" si="230"/>
        <v>CC</v>
      </c>
      <c r="E672" s="354" t="str">
        <f t="shared" si="231"/>
        <v>08</v>
      </c>
      <c r="F672" s="354" t="str">
        <f t="shared" si="232"/>
        <v>D</v>
      </c>
      <c r="G672" s="355" t="str">
        <f t="shared" si="233"/>
        <v>02</v>
      </c>
      <c r="H672" s="232" t="s">
        <v>1017</v>
      </c>
      <c r="I672" s="232" t="s">
        <v>3530</v>
      </c>
      <c r="J672" s="233">
        <v>46275</v>
      </c>
      <c r="K672" s="233">
        <v>47731</v>
      </c>
      <c r="L672" s="234">
        <v>550048593</v>
      </c>
      <c r="M672" s="232" t="str">
        <f>IF(ISNA(VLOOKUP(L672,'MASTER DATA'!$A$1:$B$192,2,0)),"",VLOOKUP(L672,'MASTER DATA'!$A$1:$B$192,2,0))</f>
        <v>Adv4TAX5Sc20W40MB_12*0.8L_A04W</v>
      </c>
      <c r="N672" s="232">
        <v>48</v>
      </c>
      <c r="O672" s="232">
        <f t="shared" si="234"/>
        <v>1</v>
      </c>
      <c r="P672" s="232">
        <f t="shared" si="235"/>
        <v>0</v>
      </c>
      <c r="Q672" s="232">
        <f>VLOOKUP(L672,'MASTER DATA'!$A$1:$E$192,5,0)</f>
        <v>48</v>
      </c>
      <c r="R672" s="234">
        <f>SUMIF('picking of the day'!$H$4:$H$358,WMS!H672&amp;WMS!L672,'picking of the day'!$E$4:$E$358)</f>
        <v>0</v>
      </c>
      <c r="U672" s="114">
        <f>IF(ISNA(VLOOKUP(H672,'data putaway'!$A$1:$E$530,3,0)),0,VLOOKUP(H672,'data putaway'!$A$1:$E$530,3,0))</f>
        <v>0</v>
      </c>
      <c r="V672" s="354">
        <f t="shared" si="236"/>
        <v>48</v>
      </c>
      <c r="W672" s="114">
        <f>IF(ISNA(VLOOKUP(H672,'data putaway'!$A$1:$E$530,2,0)),0,VLOOKUP(H672,'data putaway'!$A$1:$E$530,2,0))</f>
        <v>0</v>
      </c>
      <c r="X672" s="354" t="b">
        <f t="shared" si="237"/>
        <v>0</v>
      </c>
      <c r="Y672" s="354">
        <f>IF(ISNA(VLOOKUP(H672,'data putaway'!$A$1:$E$530,4,0)),0,VLOOKUP(H672,'data putaway'!$A$1:$E$530,4,0))</f>
        <v>0</v>
      </c>
      <c r="Z672" s="113">
        <f>IF(ISNA(VLOOKUP(H672,'data putaway'!$A$1:$E$530,5,0)),0,VLOOKUP(H672,'data putaway'!$A$1:$E$530,5,0))</f>
        <v>0</v>
      </c>
      <c r="AA672" s="354" t="b">
        <f t="shared" si="238"/>
        <v>0</v>
      </c>
      <c r="AB672" s="354" t="b">
        <f t="shared" si="239"/>
        <v>0</v>
      </c>
      <c r="AC672" s="356" t="str">
        <f t="shared" ca="1" si="240"/>
        <v>0 Month,  8 Days</v>
      </c>
      <c r="AD672" s="114" t="str">
        <f t="shared" ca="1" si="248"/>
        <v>3 Year, 11 Month, 18 Days</v>
      </c>
      <c r="AE672" s="114">
        <f t="shared" si="241"/>
        <v>48</v>
      </c>
      <c r="AF672" s="114">
        <f t="shared" si="242"/>
        <v>1</v>
      </c>
      <c r="AG672" s="354" t="str">
        <f t="shared" si="243"/>
        <v>CC08</v>
      </c>
      <c r="AH672" s="114">
        <f>IF(ISNA(VLOOKUP(L672,'MASTER DATA'!$A$1:$F$192,6,0)),0,VLOOKUP(L672,'MASTER DATA'!$A$1:$F$192,6,0))*AE672</f>
        <v>460.79999999999995</v>
      </c>
      <c r="AI672" s="354" t="str">
        <f>VLOOKUP($D672,'warehouse mapping'!$AN$7:$AO$17,2,0)</f>
        <v>Aktif</v>
      </c>
      <c r="AJ672" s="114">
        <f t="shared" si="244"/>
        <v>0</v>
      </c>
      <c r="AK672" s="354" t="str">
        <f t="shared" si="245"/>
        <v/>
      </c>
      <c r="AL672" s="354" t="s">
        <v>170</v>
      </c>
      <c r="AM672" s="354">
        <f t="shared" si="246"/>
        <v>1</v>
      </c>
      <c r="AN672" s="354" t="b">
        <f t="shared" si="247"/>
        <v>1</v>
      </c>
    </row>
    <row r="673" spans="1:40" s="354" customFormat="1">
      <c r="A673" s="354" t="str">
        <f t="shared" si="227"/>
        <v>CC08E01550048593</v>
      </c>
      <c r="B673" s="354">
        <f t="shared" si="228"/>
        <v>0</v>
      </c>
      <c r="C673" s="354">
        <f t="shared" si="229"/>
        <v>0</v>
      </c>
      <c r="D673" s="354" t="str">
        <f t="shared" si="230"/>
        <v>CC</v>
      </c>
      <c r="E673" s="354" t="str">
        <f t="shared" si="231"/>
        <v>08</v>
      </c>
      <c r="F673" s="354" t="str">
        <f t="shared" si="232"/>
        <v>E</v>
      </c>
      <c r="G673" s="355" t="str">
        <f t="shared" si="233"/>
        <v>01</v>
      </c>
      <c r="H673" s="232" t="s">
        <v>1018</v>
      </c>
      <c r="I673" s="232" t="s">
        <v>3530</v>
      </c>
      <c r="J673" s="233">
        <v>46275</v>
      </c>
      <c r="K673" s="233">
        <v>47731</v>
      </c>
      <c r="L673" s="234">
        <v>550048593</v>
      </c>
      <c r="M673" s="232" t="str">
        <f>IF(ISNA(VLOOKUP(L673,'MASTER DATA'!$A$1:$B$192,2,0)),"",VLOOKUP(L673,'MASTER DATA'!$A$1:$B$192,2,0))</f>
        <v>Adv4TAX5Sc20W40MB_12*0.8L_A04W</v>
      </c>
      <c r="N673" s="232">
        <v>48</v>
      </c>
      <c r="O673" s="232">
        <f t="shared" si="234"/>
        <v>1</v>
      </c>
      <c r="P673" s="232">
        <f t="shared" si="235"/>
        <v>0</v>
      </c>
      <c r="Q673" s="232">
        <f>VLOOKUP(L673,'MASTER DATA'!$A$1:$E$192,5,0)</f>
        <v>48</v>
      </c>
      <c r="R673" s="234">
        <f>SUMIF('picking of the day'!$H$4:$H$358,WMS!H673&amp;WMS!L673,'picking of the day'!$E$4:$E$358)</f>
        <v>0</v>
      </c>
      <c r="U673" s="114">
        <f>IF(ISNA(VLOOKUP(H673,'data putaway'!$A$1:$E$530,3,0)),0,VLOOKUP(H673,'data putaway'!$A$1:$E$530,3,0))</f>
        <v>0</v>
      </c>
      <c r="V673" s="354">
        <f t="shared" si="236"/>
        <v>48</v>
      </c>
      <c r="W673" s="114">
        <f>IF(ISNA(VLOOKUP(H673,'data putaway'!$A$1:$E$530,2,0)),0,VLOOKUP(H673,'data putaway'!$A$1:$E$530,2,0))</f>
        <v>0</v>
      </c>
      <c r="X673" s="354" t="b">
        <f t="shared" si="237"/>
        <v>0</v>
      </c>
      <c r="Y673" s="354">
        <f>IF(ISNA(VLOOKUP(H673,'data putaway'!$A$1:$E$530,4,0)),0,VLOOKUP(H673,'data putaway'!$A$1:$E$530,4,0))</f>
        <v>0</v>
      </c>
      <c r="Z673" s="113">
        <f>IF(ISNA(VLOOKUP(H673,'data putaway'!$A$1:$E$530,5,0)),0,VLOOKUP(H673,'data putaway'!$A$1:$E$530,5,0))</f>
        <v>0</v>
      </c>
      <c r="AA673" s="354" t="b">
        <f t="shared" si="238"/>
        <v>0</v>
      </c>
      <c r="AB673" s="354" t="b">
        <f t="shared" si="239"/>
        <v>0</v>
      </c>
      <c r="AC673" s="356" t="str">
        <f t="shared" ca="1" si="240"/>
        <v>0 Month,  8 Days</v>
      </c>
      <c r="AD673" s="114" t="str">
        <f t="shared" ca="1" si="248"/>
        <v>3 Year, 11 Month, 18 Days</v>
      </c>
      <c r="AE673" s="114">
        <f t="shared" si="241"/>
        <v>48</v>
      </c>
      <c r="AF673" s="114">
        <f t="shared" si="242"/>
        <v>1</v>
      </c>
      <c r="AG673" s="354" t="str">
        <f t="shared" si="243"/>
        <v>CC08</v>
      </c>
      <c r="AH673" s="114">
        <f>IF(ISNA(VLOOKUP(L673,'MASTER DATA'!$A$1:$F$192,6,0)),0,VLOOKUP(L673,'MASTER DATA'!$A$1:$F$192,6,0))*AE673</f>
        <v>460.79999999999995</v>
      </c>
      <c r="AI673" s="354" t="str">
        <f>VLOOKUP($D673,'warehouse mapping'!$AN$7:$AO$17,2,0)</f>
        <v>Aktif</v>
      </c>
      <c r="AJ673" s="114">
        <f t="shared" si="244"/>
        <v>0</v>
      </c>
      <c r="AK673" s="354" t="str">
        <f t="shared" si="245"/>
        <v/>
      </c>
      <c r="AL673" s="354" t="s">
        <v>170</v>
      </c>
      <c r="AM673" s="354">
        <f t="shared" si="246"/>
        <v>1</v>
      </c>
      <c r="AN673" s="354" t="b">
        <f t="shared" si="247"/>
        <v>1</v>
      </c>
    </row>
    <row r="674" spans="1:40" s="354" customFormat="1">
      <c r="A674" s="354" t="str">
        <f t="shared" si="227"/>
        <v>CC08E02550048593</v>
      </c>
      <c r="B674" s="354">
        <f t="shared" si="228"/>
        <v>0</v>
      </c>
      <c r="C674" s="354">
        <f t="shared" si="229"/>
        <v>0</v>
      </c>
      <c r="D674" s="354" t="str">
        <f t="shared" si="230"/>
        <v>CC</v>
      </c>
      <c r="E674" s="354" t="str">
        <f t="shared" si="231"/>
        <v>08</v>
      </c>
      <c r="F674" s="354" t="str">
        <f t="shared" si="232"/>
        <v>E</v>
      </c>
      <c r="G674" s="355" t="str">
        <f t="shared" si="233"/>
        <v>02</v>
      </c>
      <c r="H674" s="232" t="s">
        <v>1019</v>
      </c>
      <c r="I674" s="232" t="s">
        <v>3530</v>
      </c>
      <c r="J674" s="233">
        <v>46275</v>
      </c>
      <c r="K674" s="233">
        <v>47731</v>
      </c>
      <c r="L674" s="234">
        <v>550048593</v>
      </c>
      <c r="M674" s="232" t="str">
        <f>IF(ISNA(VLOOKUP(L674,'MASTER DATA'!$A$1:$B$192,2,0)),"",VLOOKUP(L674,'MASTER DATA'!$A$1:$B$192,2,0))</f>
        <v>Adv4TAX5Sc20W40MB_12*0.8L_A04W</v>
      </c>
      <c r="N674" s="232">
        <v>48</v>
      </c>
      <c r="O674" s="232">
        <f t="shared" si="234"/>
        <v>1</v>
      </c>
      <c r="P674" s="232">
        <f t="shared" si="235"/>
        <v>0</v>
      </c>
      <c r="Q674" s="232">
        <f>VLOOKUP(L674,'MASTER DATA'!$A$1:$E$192,5,0)</f>
        <v>48</v>
      </c>
      <c r="R674" s="234">
        <f>SUMIF('picking of the day'!$H$4:$H$358,WMS!H674&amp;WMS!L674,'picking of the day'!$E$4:$E$358)</f>
        <v>0</v>
      </c>
      <c r="U674" s="114">
        <f>IF(ISNA(VLOOKUP(H674,'data putaway'!$A$1:$E$530,3,0)),0,VLOOKUP(H674,'data putaway'!$A$1:$E$530,3,0))</f>
        <v>0</v>
      </c>
      <c r="V674" s="354">
        <f t="shared" si="236"/>
        <v>48</v>
      </c>
      <c r="W674" s="114">
        <f>IF(ISNA(VLOOKUP(H674,'data putaway'!$A$1:$E$530,2,0)),0,VLOOKUP(H674,'data putaway'!$A$1:$E$530,2,0))</f>
        <v>0</v>
      </c>
      <c r="X674" s="354" t="b">
        <f t="shared" si="237"/>
        <v>0</v>
      </c>
      <c r="Y674" s="354">
        <f>IF(ISNA(VLOOKUP(H674,'data putaway'!$A$1:$E$530,4,0)),0,VLOOKUP(H674,'data putaway'!$A$1:$E$530,4,0))</f>
        <v>0</v>
      </c>
      <c r="Z674" s="113">
        <f>IF(ISNA(VLOOKUP(H674,'data putaway'!$A$1:$E$530,5,0)),0,VLOOKUP(H674,'data putaway'!$A$1:$E$530,5,0))</f>
        <v>0</v>
      </c>
      <c r="AA674" s="354" t="b">
        <f t="shared" si="238"/>
        <v>0</v>
      </c>
      <c r="AB674" s="354" t="b">
        <f t="shared" si="239"/>
        <v>0</v>
      </c>
      <c r="AC674" s="356" t="str">
        <f t="shared" ca="1" si="240"/>
        <v>0 Month,  8 Days</v>
      </c>
      <c r="AD674" s="114" t="str">
        <f t="shared" ca="1" si="248"/>
        <v>3 Year, 11 Month, 18 Days</v>
      </c>
      <c r="AE674" s="114">
        <f t="shared" si="241"/>
        <v>48</v>
      </c>
      <c r="AF674" s="114">
        <f t="shared" si="242"/>
        <v>1</v>
      </c>
      <c r="AG674" s="354" t="str">
        <f t="shared" si="243"/>
        <v>CC08</v>
      </c>
      <c r="AH674" s="114">
        <f>IF(ISNA(VLOOKUP(L674,'MASTER DATA'!$A$1:$F$192,6,0)),0,VLOOKUP(L674,'MASTER DATA'!$A$1:$F$192,6,0))*AE674</f>
        <v>460.79999999999995</v>
      </c>
      <c r="AI674" s="354" t="str">
        <f>VLOOKUP($D674,'warehouse mapping'!$AN$7:$AO$17,2,0)</f>
        <v>Aktif</v>
      </c>
      <c r="AJ674" s="114">
        <f t="shared" si="244"/>
        <v>0</v>
      </c>
      <c r="AK674" s="354" t="str">
        <f t="shared" si="245"/>
        <v/>
      </c>
      <c r="AL674" s="354" t="s">
        <v>170</v>
      </c>
      <c r="AM674" s="354">
        <f t="shared" si="246"/>
        <v>1</v>
      </c>
      <c r="AN674" s="354" t="b">
        <f t="shared" si="247"/>
        <v>1</v>
      </c>
    </row>
    <row r="675" spans="1:40" s="354" customFormat="1">
      <c r="A675" s="354" t="str">
        <f t="shared" si="227"/>
        <v>CC09A01550063232</v>
      </c>
      <c r="B675" s="354">
        <f t="shared" si="228"/>
        <v>0</v>
      </c>
      <c r="C675" s="354">
        <f t="shared" si="229"/>
        <v>0</v>
      </c>
      <c r="D675" s="354" t="str">
        <f t="shared" si="230"/>
        <v>CC</v>
      </c>
      <c r="E675" s="354" t="str">
        <f t="shared" si="231"/>
        <v>09</v>
      </c>
      <c r="F675" s="354" t="str">
        <f t="shared" si="232"/>
        <v>A</v>
      </c>
      <c r="G675" s="355" t="str">
        <f t="shared" si="233"/>
        <v>01</v>
      </c>
      <c r="H675" s="232" t="s">
        <v>1020</v>
      </c>
      <c r="I675" s="232" t="s">
        <v>3223</v>
      </c>
      <c r="J675" s="233">
        <v>46244</v>
      </c>
      <c r="K675" s="233">
        <v>47632</v>
      </c>
      <c r="L675" s="234">
        <v>550063232</v>
      </c>
      <c r="M675" s="232" t="str">
        <f>IF(ISNA(VLOOKUP(L675,'MASTER DATA'!$A$1:$B$192,2,0)),"",VLOOKUP(L675,'MASTER DATA'!$A$1:$B$192,2,0))</f>
        <v>HOP Grease Chassis_1*15KG_A04W</v>
      </c>
      <c r="N675" s="232">
        <v>0</v>
      </c>
      <c r="O675" s="232">
        <f t="shared" si="234"/>
        <v>0</v>
      </c>
      <c r="P675" s="232">
        <f t="shared" si="235"/>
        <v>0</v>
      </c>
      <c r="Q675" s="232">
        <f>VLOOKUP(L675,'MASTER DATA'!$A$1:$E$192,5,0)</f>
        <v>24</v>
      </c>
      <c r="R675" s="234">
        <f>SUMIF('picking of the day'!$H$4:$H$358,WMS!H675&amp;WMS!L675,'picking of the day'!$E$4:$E$358)</f>
        <v>0</v>
      </c>
      <c r="U675" s="114">
        <f>IF(ISNA(VLOOKUP(H675,'data putaway'!$A$1:$E$530,3,0)),0,VLOOKUP(H675,'data putaway'!$A$1:$E$530,3,0))</f>
        <v>0</v>
      </c>
      <c r="V675" s="354">
        <f t="shared" si="236"/>
        <v>0</v>
      </c>
      <c r="W675" s="114">
        <f>IF(ISNA(VLOOKUP(H675,'data putaway'!$A$1:$E$530,2,0)),0,VLOOKUP(H675,'data putaway'!$A$1:$E$530,2,0))</f>
        <v>0</v>
      </c>
      <c r="X675" s="354" t="b">
        <f t="shared" si="237"/>
        <v>0</v>
      </c>
      <c r="Y675" s="354">
        <f>IF(ISNA(VLOOKUP(H675,'data putaway'!$A$1:$E$530,4,0)),0,VLOOKUP(H675,'data putaway'!$A$1:$E$530,4,0))</f>
        <v>0</v>
      </c>
      <c r="Z675" s="113">
        <f>IF(ISNA(VLOOKUP(H675,'data putaway'!$A$1:$E$530,5,0)),0,VLOOKUP(H675,'data putaway'!$A$1:$E$530,5,0))</f>
        <v>0</v>
      </c>
      <c r="AA675" s="354" t="b">
        <f t="shared" si="238"/>
        <v>0</v>
      </c>
      <c r="AB675" s="354" t="b">
        <f t="shared" si="239"/>
        <v>0</v>
      </c>
      <c r="AC675" s="356" t="str">
        <f t="shared" ca="1" si="240"/>
        <v>1 Month,  8 Days</v>
      </c>
      <c r="AD675" s="114" t="str">
        <f t="shared" ca="1" si="248"/>
        <v>3 Year, 8 Month, 11 Days</v>
      </c>
      <c r="AE675" s="114">
        <f t="shared" si="241"/>
        <v>0</v>
      </c>
      <c r="AF675" s="114">
        <f t="shared" si="242"/>
        <v>0</v>
      </c>
      <c r="AG675" s="354" t="str">
        <f t="shared" si="243"/>
        <v>CC09</v>
      </c>
      <c r="AH675" s="114">
        <f>IF(ISNA(VLOOKUP(L675,'MASTER DATA'!$A$1:$F$192,6,0)),0,VLOOKUP(L675,'MASTER DATA'!$A$1:$F$192,6,0))*AE675</f>
        <v>0</v>
      </c>
      <c r="AI675" s="354" t="str">
        <f>VLOOKUP($D675,'warehouse mapping'!$AN$7:$AO$17,2,0)</f>
        <v>Aktif</v>
      </c>
      <c r="AJ675" s="114">
        <f t="shared" si="244"/>
        <v>1</v>
      </c>
      <c r="AK675" s="354" t="str">
        <f t="shared" si="245"/>
        <v>CC</v>
      </c>
      <c r="AL675" s="354" t="s">
        <v>170</v>
      </c>
      <c r="AM675" s="354">
        <f t="shared" si="246"/>
        <v>1</v>
      </c>
      <c r="AN675" s="354" t="b">
        <f t="shared" si="247"/>
        <v>1</v>
      </c>
    </row>
    <row r="676" spans="1:40" s="354" customFormat="1">
      <c r="A676" s="354" t="str">
        <f t="shared" si="227"/>
        <v>CC09A02550062460</v>
      </c>
      <c r="B676" s="354">
        <f t="shared" si="228"/>
        <v>0</v>
      </c>
      <c r="C676" s="354">
        <f t="shared" si="229"/>
        <v>0</v>
      </c>
      <c r="D676" s="354" t="str">
        <f t="shared" si="230"/>
        <v>CC</v>
      </c>
      <c r="E676" s="354" t="str">
        <f t="shared" si="231"/>
        <v>09</v>
      </c>
      <c r="F676" s="354" t="str">
        <f t="shared" si="232"/>
        <v>A</v>
      </c>
      <c r="G676" s="355" t="str">
        <f t="shared" si="233"/>
        <v>02</v>
      </c>
      <c r="H676" s="232" t="s">
        <v>1021</v>
      </c>
      <c r="I676" s="232" t="s">
        <v>3095</v>
      </c>
      <c r="J676" s="233">
        <v>46191</v>
      </c>
      <c r="K676" s="233">
        <v>47732</v>
      </c>
      <c r="L676" s="234">
        <v>550062460</v>
      </c>
      <c r="M676" s="232" t="str">
        <f>IF(ISNA(VLOOKUP(L676,'MASTER DATA'!$A$1:$B$192,2,0)),"",VLOOKUP(L676,'MASTER DATA'!$A$1:$B$192,2,0))</f>
        <v>Advan4TAX710W40SNMA2_12*1L_A04W</v>
      </c>
      <c r="N676" s="232">
        <v>0</v>
      </c>
      <c r="O676" s="232">
        <f t="shared" si="234"/>
        <v>0</v>
      </c>
      <c r="P676" s="232">
        <f t="shared" si="235"/>
        <v>0</v>
      </c>
      <c r="Q676" s="232">
        <f>VLOOKUP(L676,'MASTER DATA'!$A$1:$E$192,5,0)</f>
        <v>44</v>
      </c>
      <c r="R676" s="234">
        <f>SUMIF('picking of the day'!$H$4:$H$358,WMS!H676&amp;WMS!L676,'picking of the day'!$E$4:$E$358)</f>
        <v>0</v>
      </c>
      <c r="U676" s="114">
        <f>IF(ISNA(VLOOKUP(H676,'data putaway'!$A$1:$E$530,3,0)),0,VLOOKUP(H676,'data putaway'!$A$1:$E$530,3,0))</f>
        <v>0</v>
      </c>
      <c r="V676" s="354">
        <f t="shared" si="236"/>
        <v>0</v>
      </c>
      <c r="W676" s="114">
        <f>IF(ISNA(VLOOKUP(H676,'data putaway'!$A$1:$E$530,2,0)),0,VLOOKUP(H676,'data putaway'!$A$1:$E$530,2,0))</f>
        <v>0</v>
      </c>
      <c r="X676" s="354" t="b">
        <f t="shared" si="237"/>
        <v>0</v>
      </c>
      <c r="Y676" s="354">
        <f>IF(ISNA(VLOOKUP(H676,'data putaway'!$A$1:$E$530,4,0)),0,VLOOKUP(H676,'data putaway'!$A$1:$E$530,4,0))</f>
        <v>0</v>
      </c>
      <c r="Z676" s="113">
        <f>IF(ISNA(VLOOKUP(H676,'data putaway'!$A$1:$E$530,5,0)),0,VLOOKUP(H676,'data putaway'!$A$1:$E$530,5,0))</f>
        <v>0</v>
      </c>
      <c r="AA676" s="354" t="b">
        <f t="shared" si="238"/>
        <v>0</v>
      </c>
      <c r="AB676" s="354" t="b">
        <f t="shared" si="239"/>
        <v>0</v>
      </c>
      <c r="AC676" s="356" t="str">
        <f t="shared" ca="1" si="240"/>
        <v>3 Month,  0 Days</v>
      </c>
      <c r="AD676" s="114" t="str">
        <f t="shared" ca="1" si="248"/>
        <v>3 Year, 11 Month, 19 Days</v>
      </c>
      <c r="AE676" s="114">
        <f t="shared" si="241"/>
        <v>0</v>
      </c>
      <c r="AF676" s="114">
        <f t="shared" si="242"/>
        <v>0</v>
      </c>
      <c r="AG676" s="354" t="str">
        <f t="shared" si="243"/>
        <v>CC09</v>
      </c>
      <c r="AH676" s="114">
        <f>IF(ISNA(VLOOKUP(L676,'MASTER DATA'!$A$1:$F$192,6,0)),0,VLOOKUP(L676,'MASTER DATA'!$A$1:$F$192,6,0))*AE676</f>
        <v>0</v>
      </c>
      <c r="AI676" s="354" t="str">
        <f>VLOOKUP($D676,'warehouse mapping'!$AN$7:$AO$17,2,0)</f>
        <v>Aktif</v>
      </c>
      <c r="AJ676" s="114">
        <f t="shared" si="244"/>
        <v>1</v>
      </c>
      <c r="AK676" s="354" t="str">
        <f t="shared" si="245"/>
        <v>CC</v>
      </c>
      <c r="AL676" s="354" t="s">
        <v>3025</v>
      </c>
      <c r="AM676" s="354">
        <f t="shared" si="246"/>
        <v>1</v>
      </c>
      <c r="AN676" s="354" t="b">
        <f t="shared" si="247"/>
        <v>1</v>
      </c>
    </row>
    <row r="677" spans="1:40" s="354" customFormat="1">
      <c r="A677" s="354" t="str">
        <f t="shared" si="227"/>
        <v>CC09B01550040071</v>
      </c>
      <c r="B677" s="354">
        <f t="shared" si="228"/>
        <v>0</v>
      </c>
      <c r="C677" s="354">
        <f t="shared" si="229"/>
        <v>0</v>
      </c>
      <c r="D677" s="354" t="str">
        <f t="shared" si="230"/>
        <v>CC</v>
      </c>
      <c r="E677" s="354" t="str">
        <f t="shared" si="231"/>
        <v>09</v>
      </c>
      <c r="F677" s="354" t="str">
        <f t="shared" si="232"/>
        <v>B</v>
      </c>
      <c r="G677" s="355" t="str">
        <f t="shared" si="233"/>
        <v>01</v>
      </c>
      <c r="H677" s="232" t="s">
        <v>1022</v>
      </c>
      <c r="I677" s="232" t="s">
        <v>3229</v>
      </c>
      <c r="J677" s="233">
        <v>46245</v>
      </c>
      <c r="K677" s="233">
        <v>47567</v>
      </c>
      <c r="L677" s="234">
        <v>550040071</v>
      </c>
      <c r="M677" s="232" t="str">
        <f>IF(ISNA(VLOOKUP(L677,'MASTER DATA'!$A$1:$B$192,2,0)),"",VLOOKUP(L677,'MASTER DATA'!$A$1:$B$192,2,0))</f>
        <v>Diala S4 ZX-I_1*209L_A227</v>
      </c>
      <c r="N677" s="232">
        <v>4</v>
      </c>
      <c r="O677" s="232">
        <f t="shared" si="234"/>
        <v>1</v>
      </c>
      <c r="P677" s="232">
        <f t="shared" si="235"/>
        <v>0</v>
      </c>
      <c r="Q677" s="232">
        <f>VLOOKUP(L677,'MASTER DATA'!$A$1:$E$192,5,0)</f>
        <v>4</v>
      </c>
      <c r="R677" s="234">
        <f>SUMIF('picking of the day'!$H$4:$H$358,WMS!H677&amp;WMS!L677,'picking of the day'!$E$4:$E$358)</f>
        <v>0</v>
      </c>
      <c r="U677" s="114">
        <f>IF(ISNA(VLOOKUP(H677,'data putaway'!$A$1:$E$530,3,0)),0,VLOOKUP(H677,'data putaway'!$A$1:$E$530,3,0))</f>
        <v>0</v>
      </c>
      <c r="V677" s="354">
        <f t="shared" si="236"/>
        <v>4</v>
      </c>
      <c r="W677" s="114">
        <f>IF(ISNA(VLOOKUP(H677,'data putaway'!$A$1:$E$530,2,0)),0,VLOOKUP(H677,'data putaway'!$A$1:$E$530,2,0))</f>
        <v>0</v>
      </c>
      <c r="X677" s="354" t="b">
        <f t="shared" si="237"/>
        <v>0</v>
      </c>
      <c r="Y677" s="354">
        <f>IF(ISNA(VLOOKUP(H677,'data putaway'!$A$1:$E$530,4,0)),0,VLOOKUP(H677,'data putaway'!$A$1:$E$530,4,0))</f>
        <v>0</v>
      </c>
      <c r="Z677" s="113">
        <f>IF(ISNA(VLOOKUP(H677,'data putaway'!$A$1:$E$530,5,0)),0,VLOOKUP(H677,'data putaway'!$A$1:$E$530,5,0))</f>
        <v>0</v>
      </c>
      <c r="AA677" s="354" t="b">
        <f t="shared" si="238"/>
        <v>0</v>
      </c>
      <c r="AB677" s="354" t="b">
        <f t="shared" si="239"/>
        <v>0</v>
      </c>
      <c r="AC677" s="356" t="str">
        <f t="shared" ca="1" si="240"/>
        <v>1 Month,  7 Days</v>
      </c>
      <c r="AD677" s="114" t="str">
        <f t="shared" ca="1" si="248"/>
        <v>3 Year, 6 Month, 7 Days</v>
      </c>
      <c r="AE677" s="114">
        <f t="shared" si="241"/>
        <v>4</v>
      </c>
      <c r="AF677" s="114">
        <f t="shared" si="242"/>
        <v>1</v>
      </c>
      <c r="AG677" s="354" t="str">
        <f t="shared" si="243"/>
        <v>CC09</v>
      </c>
      <c r="AH677" s="114">
        <f>IF(ISNA(VLOOKUP(L677,'MASTER DATA'!$A$1:$F$192,6,0)),0,VLOOKUP(L677,'MASTER DATA'!$A$1:$F$192,6,0))*AE677</f>
        <v>836</v>
      </c>
      <c r="AI677" s="354" t="str">
        <f>VLOOKUP($D677,'warehouse mapping'!$AN$7:$AO$17,2,0)</f>
        <v>Aktif</v>
      </c>
      <c r="AJ677" s="114">
        <f t="shared" si="244"/>
        <v>0</v>
      </c>
      <c r="AK677" s="354" t="str">
        <f t="shared" si="245"/>
        <v/>
      </c>
      <c r="AL677" s="354" t="s">
        <v>3206</v>
      </c>
      <c r="AM677" s="354">
        <f t="shared" si="246"/>
        <v>1</v>
      </c>
      <c r="AN677" s="354" t="b">
        <f t="shared" si="247"/>
        <v>1</v>
      </c>
    </row>
    <row r="678" spans="1:40" s="354" customFormat="1">
      <c r="A678" s="354" t="str">
        <f t="shared" si="227"/>
        <v>CC09B02550040071</v>
      </c>
      <c r="B678" s="354">
        <f t="shared" si="228"/>
        <v>0</v>
      </c>
      <c r="C678" s="354">
        <f t="shared" si="229"/>
        <v>0</v>
      </c>
      <c r="D678" s="354" t="str">
        <f t="shared" si="230"/>
        <v>CC</v>
      </c>
      <c r="E678" s="354" t="str">
        <f t="shared" si="231"/>
        <v>09</v>
      </c>
      <c r="F678" s="354" t="str">
        <f t="shared" si="232"/>
        <v>B</v>
      </c>
      <c r="G678" s="355" t="str">
        <f t="shared" si="233"/>
        <v>02</v>
      </c>
      <c r="H678" s="232" t="s">
        <v>1023</v>
      </c>
      <c r="I678" s="232" t="s">
        <v>3229</v>
      </c>
      <c r="J678" s="233">
        <v>46245</v>
      </c>
      <c r="K678" s="233">
        <v>47567</v>
      </c>
      <c r="L678" s="234">
        <v>550040071</v>
      </c>
      <c r="M678" s="232" t="str">
        <f>IF(ISNA(VLOOKUP(L678,'MASTER DATA'!$A$1:$B$192,2,0)),"",VLOOKUP(L678,'MASTER DATA'!$A$1:$B$192,2,0))</f>
        <v>Diala S4 ZX-I_1*209L_A227</v>
      </c>
      <c r="N678" s="232">
        <v>4</v>
      </c>
      <c r="O678" s="232">
        <f t="shared" si="234"/>
        <v>1</v>
      </c>
      <c r="P678" s="232">
        <f t="shared" si="235"/>
        <v>0</v>
      </c>
      <c r="Q678" s="232">
        <f>VLOOKUP(L678,'MASTER DATA'!$A$1:$E$192,5,0)</f>
        <v>4</v>
      </c>
      <c r="R678" s="234">
        <f>SUMIF('picking of the day'!$H$4:$H$358,WMS!H678&amp;WMS!L678,'picking of the day'!$E$4:$E$358)</f>
        <v>0</v>
      </c>
      <c r="U678" s="114">
        <f>IF(ISNA(VLOOKUP(H678,'data putaway'!$A$1:$E$530,3,0)),0,VLOOKUP(H678,'data putaway'!$A$1:$E$530,3,0))</f>
        <v>0</v>
      </c>
      <c r="V678" s="354">
        <f t="shared" si="236"/>
        <v>4</v>
      </c>
      <c r="W678" s="114">
        <f>IF(ISNA(VLOOKUP(H678,'data putaway'!$A$1:$E$530,2,0)),0,VLOOKUP(H678,'data putaway'!$A$1:$E$530,2,0))</f>
        <v>0</v>
      </c>
      <c r="X678" s="354" t="b">
        <f t="shared" si="237"/>
        <v>0</v>
      </c>
      <c r="Y678" s="354">
        <f>IF(ISNA(VLOOKUP(H678,'data putaway'!$A$1:$E$530,4,0)),0,VLOOKUP(H678,'data putaway'!$A$1:$E$530,4,0))</f>
        <v>0</v>
      </c>
      <c r="Z678" s="113">
        <f>IF(ISNA(VLOOKUP(H678,'data putaway'!$A$1:$E$530,5,0)),0,VLOOKUP(H678,'data putaway'!$A$1:$E$530,5,0))</f>
        <v>0</v>
      </c>
      <c r="AA678" s="354" t="b">
        <f t="shared" si="238"/>
        <v>0</v>
      </c>
      <c r="AB678" s="354" t="b">
        <f t="shared" si="239"/>
        <v>0</v>
      </c>
      <c r="AC678" s="356" t="str">
        <f t="shared" ca="1" si="240"/>
        <v>1 Month,  7 Days</v>
      </c>
      <c r="AD678" s="114" t="str">
        <f t="shared" ca="1" si="248"/>
        <v>3 Year, 6 Month, 7 Days</v>
      </c>
      <c r="AE678" s="114">
        <f t="shared" si="241"/>
        <v>4</v>
      </c>
      <c r="AF678" s="114">
        <f t="shared" si="242"/>
        <v>1</v>
      </c>
      <c r="AG678" s="354" t="str">
        <f t="shared" si="243"/>
        <v>CC09</v>
      </c>
      <c r="AH678" s="114">
        <f>IF(ISNA(VLOOKUP(L678,'MASTER DATA'!$A$1:$F$192,6,0)),0,VLOOKUP(L678,'MASTER DATA'!$A$1:$F$192,6,0))*AE678</f>
        <v>836</v>
      </c>
      <c r="AI678" s="354" t="str">
        <f>VLOOKUP($D678,'warehouse mapping'!$AN$7:$AO$17,2,0)</f>
        <v>Aktif</v>
      </c>
      <c r="AJ678" s="114">
        <f t="shared" si="244"/>
        <v>0</v>
      </c>
      <c r="AK678" s="354" t="str">
        <f t="shared" si="245"/>
        <v/>
      </c>
      <c r="AL678" s="354" t="s">
        <v>3206</v>
      </c>
      <c r="AM678" s="354">
        <f t="shared" si="246"/>
        <v>1</v>
      </c>
      <c r="AN678" s="354" t="b">
        <f t="shared" si="247"/>
        <v>1</v>
      </c>
    </row>
    <row r="679" spans="1:40" s="354" customFormat="1">
      <c r="A679" s="354" t="str">
        <f t="shared" si="227"/>
        <v>CC09C01550044580</v>
      </c>
      <c r="B679" s="354">
        <f t="shared" si="228"/>
        <v>0</v>
      </c>
      <c r="C679" s="354">
        <f t="shared" si="229"/>
        <v>0</v>
      </c>
      <c r="D679" s="354" t="str">
        <f t="shared" si="230"/>
        <v>CC</v>
      </c>
      <c r="E679" s="354" t="str">
        <f t="shared" si="231"/>
        <v>09</v>
      </c>
      <c r="F679" s="354" t="str">
        <f t="shared" si="232"/>
        <v>C</v>
      </c>
      <c r="G679" s="355" t="str">
        <f t="shared" si="233"/>
        <v>01</v>
      </c>
      <c r="H679" s="232" t="s">
        <v>1024</v>
      </c>
      <c r="I679" s="232">
        <v>12657727</v>
      </c>
      <c r="J679" s="233">
        <v>46164</v>
      </c>
      <c r="K679" s="233">
        <v>47619</v>
      </c>
      <c r="L679" s="234">
        <v>550044580</v>
      </c>
      <c r="M679" s="232" t="str">
        <f>IF(ISNA(VLOOKUP(L679,'MASTER DATA'!$A$1:$B$192,2,0)),"",VLOOKUP(L679,'MASTER DATA'!$A$1:$B$192,2,0))</f>
        <v>RimR3MV15W40CI4_1*209L_A227</v>
      </c>
      <c r="N679" s="232">
        <v>4</v>
      </c>
      <c r="O679" s="232">
        <f t="shared" si="234"/>
        <v>1</v>
      </c>
      <c r="P679" s="232">
        <f t="shared" si="235"/>
        <v>0</v>
      </c>
      <c r="Q679" s="232">
        <f>VLOOKUP(L679,'MASTER DATA'!$A$1:$E$192,5,0)</f>
        <v>4</v>
      </c>
      <c r="R679" s="234">
        <f>SUMIF('picking of the day'!$H$4:$H$358,WMS!H679&amp;WMS!L679,'picking of the day'!$E$4:$E$358)</f>
        <v>0</v>
      </c>
      <c r="U679" s="114">
        <f>IF(ISNA(VLOOKUP(H679,'data putaway'!$A$1:$E$530,3,0)),0,VLOOKUP(H679,'data putaway'!$A$1:$E$530,3,0))</f>
        <v>0</v>
      </c>
      <c r="V679" s="354">
        <f t="shared" si="236"/>
        <v>4</v>
      </c>
      <c r="W679" s="114">
        <f>IF(ISNA(VLOOKUP(H679,'data putaway'!$A$1:$E$530,2,0)),0,VLOOKUP(H679,'data putaway'!$A$1:$E$530,2,0))</f>
        <v>0</v>
      </c>
      <c r="X679" s="354" t="b">
        <f t="shared" si="237"/>
        <v>0</v>
      </c>
      <c r="Y679" s="354">
        <f>IF(ISNA(VLOOKUP(H679,'data putaway'!$A$1:$E$530,4,0)),0,VLOOKUP(H679,'data putaway'!$A$1:$E$530,4,0))</f>
        <v>0</v>
      </c>
      <c r="Z679" s="113">
        <f>IF(ISNA(VLOOKUP(H679,'data putaway'!$A$1:$E$530,5,0)),0,VLOOKUP(H679,'data putaway'!$A$1:$E$530,5,0))</f>
        <v>0</v>
      </c>
      <c r="AA679" s="354" t="b">
        <f t="shared" si="238"/>
        <v>0</v>
      </c>
      <c r="AB679" s="354" t="b">
        <f t="shared" si="239"/>
        <v>0</v>
      </c>
      <c r="AC679" s="356" t="str">
        <f t="shared" ca="1" si="240"/>
        <v>3 Month,  27 Days</v>
      </c>
      <c r="AD679" s="114" t="str">
        <f t="shared" ca="1" si="248"/>
        <v>3 Year, 7 Month, 28 Days</v>
      </c>
      <c r="AE679" s="114">
        <f t="shared" si="241"/>
        <v>4</v>
      </c>
      <c r="AF679" s="114">
        <f t="shared" si="242"/>
        <v>1</v>
      </c>
      <c r="AG679" s="354" t="str">
        <f t="shared" si="243"/>
        <v>CC09</v>
      </c>
      <c r="AH679" s="114">
        <f>IF(ISNA(VLOOKUP(L679,'MASTER DATA'!$A$1:$F$192,6,0)),0,VLOOKUP(L679,'MASTER DATA'!$A$1:$F$192,6,0))*AE679</f>
        <v>836</v>
      </c>
      <c r="AI679" s="354" t="str">
        <f>VLOOKUP($D679,'warehouse mapping'!$AN$7:$AO$17,2,0)</f>
        <v>Aktif</v>
      </c>
      <c r="AJ679" s="114">
        <f t="shared" si="244"/>
        <v>0</v>
      </c>
      <c r="AK679" s="354" t="str">
        <f t="shared" si="245"/>
        <v/>
      </c>
      <c r="AL679" s="354" t="s">
        <v>3206</v>
      </c>
      <c r="AM679" s="354">
        <f t="shared" si="246"/>
        <v>1</v>
      </c>
      <c r="AN679" s="354" t="b">
        <f t="shared" si="247"/>
        <v>1</v>
      </c>
    </row>
    <row r="680" spans="1:40" s="354" customFormat="1">
      <c r="A680" s="354" t="str">
        <f t="shared" si="227"/>
        <v>CC09C02550040071</v>
      </c>
      <c r="B680" s="354">
        <f t="shared" si="228"/>
        <v>0</v>
      </c>
      <c r="C680" s="354">
        <f t="shared" si="229"/>
        <v>0</v>
      </c>
      <c r="D680" s="354" t="str">
        <f t="shared" si="230"/>
        <v>CC</v>
      </c>
      <c r="E680" s="354" t="str">
        <f t="shared" si="231"/>
        <v>09</v>
      </c>
      <c r="F680" s="354" t="str">
        <f t="shared" si="232"/>
        <v>C</v>
      </c>
      <c r="G680" s="355" t="str">
        <f t="shared" si="233"/>
        <v>02</v>
      </c>
      <c r="H680" s="232" t="s">
        <v>1025</v>
      </c>
      <c r="I680" s="232" t="s">
        <v>3229</v>
      </c>
      <c r="J680" s="233">
        <v>46245</v>
      </c>
      <c r="K680" s="233">
        <v>47567</v>
      </c>
      <c r="L680" s="234">
        <v>550040071</v>
      </c>
      <c r="M680" s="232" t="str">
        <f>IF(ISNA(VLOOKUP(L680,'MASTER DATA'!$A$1:$B$192,2,0)),"",VLOOKUP(L680,'MASTER DATA'!$A$1:$B$192,2,0))</f>
        <v>Diala S4 ZX-I_1*209L_A227</v>
      </c>
      <c r="N680" s="232">
        <v>4</v>
      </c>
      <c r="O680" s="232">
        <f t="shared" si="234"/>
        <v>1</v>
      </c>
      <c r="P680" s="232">
        <f t="shared" si="235"/>
        <v>0</v>
      </c>
      <c r="Q680" s="232">
        <f>VLOOKUP(L680,'MASTER DATA'!$A$1:$E$192,5,0)</f>
        <v>4</v>
      </c>
      <c r="R680" s="234">
        <f>SUMIF('picking of the day'!$H$4:$H$358,WMS!H680&amp;WMS!L680,'picking of the day'!$E$4:$E$358)</f>
        <v>0</v>
      </c>
      <c r="U680" s="114">
        <f>IF(ISNA(VLOOKUP(H680,'data putaway'!$A$1:$E$530,3,0)),0,VLOOKUP(H680,'data putaway'!$A$1:$E$530,3,0))</f>
        <v>0</v>
      </c>
      <c r="V680" s="354">
        <f t="shared" si="236"/>
        <v>4</v>
      </c>
      <c r="W680" s="114">
        <f>IF(ISNA(VLOOKUP(H680,'data putaway'!$A$1:$E$530,2,0)),0,VLOOKUP(H680,'data putaway'!$A$1:$E$530,2,0))</f>
        <v>0</v>
      </c>
      <c r="X680" s="354" t="b">
        <f t="shared" si="237"/>
        <v>0</v>
      </c>
      <c r="Y680" s="354">
        <f>IF(ISNA(VLOOKUP(H680,'data putaway'!$A$1:$E$530,4,0)),0,VLOOKUP(H680,'data putaway'!$A$1:$E$530,4,0))</f>
        <v>0</v>
      </c>
      <c r="Z680" s="113">
        <f>IF(ISNA(VLOOKUP(H680,'data putaway'!$A$1:$E$530,5,0)),0,VLOOKUP(H680,'data putaway'!$A$1:$E$530,5,0))</f>
        <v>0</v>
      </c>
      <c r="AA680" s="354" t="b">
        <f t="shared" si="238"/>
        <v>0</v>
      </c>
      <c r="AB680" s="354" t="b">
        <f t="shared" si="239"/>
        <v>0</v>
      </c>
      <c r="AC680" s="356" t="str">
        <f t="shared" ca="1" si="240"/>
        <v>1 Month,  7 Days</v>
      </c>
      <c r="AD680" s="114" t="str">
        <f t="shared" ca="1" si="248"/>
        <v>3 Year, 6 Month, 7 Days</v>
      </c>
      <c r="AE680" s="114">
        <f t="shared" si="241"/>
        <v>4</v>
      </c>
      <c r="AF680" s="114">
        <f t="shared" si="242"/>
        <v>1</v>
      </c>
      <c r="AG680" s="354" t="str">
        <f t="shared" si="243"/>
        <v>CC09</v>
      </c>
      <c r="AH680" s="114">
        <f>IF(ISNA(VLOOKUP(L680,'MASTER DATA'!$A$1:$F$192,6,0)),0,VLOOKUP(L680,'MASTER DATA'!$A$1:$F$192,6,0))*AE680</f>
        <v>836</v>
      </c>
      <c r="AI680" s="354" t="str">
        <f>VLOOKUP($D680,'warehouse mapping'!$AN$7:$AO$17,2,0)</f>
        <v>Aktif</v>
      </c>
      <c r="AJ680" s="114">
        <f t="shared" si="244"/>
        <v>0</v>
      </c>
      <c r="AK680" s="354" t="str">
        <f t="shared" si="245"/>
        <v/>
      </c>
      <c r="AL680" s="354" t="s">
        <v>3206</v>
      </c>
      <c r="AM680" s="354">
        <f t="shared" si="246"/>
        <v>1</v>
      </c>
      <c r="AN680" s="354" t="b">
        <f t="shared" si="247"/>
        <v>1</v>
      </c>
    </row>
    <row r="681" spans="1:40" s="354" customFormat="1">
      <c r="A681" s="354" t="str">
        <f t="shared" si="227"/>
        <v>CC09D01550048593</v>
      </c>
      <c r="B681" s="354">
        <f t="shared" si="228"/>
        <v>0</v>
      </c>
      <c r="C681" s="354">
        <f t="shared" si="229"/>
        <v>0</v>
      </c>
      <c r="D681" s="354" t="str">
        <f t="shared" si="230"/>
        <v>CC</v>
      </c>
      <c r="E681" s="354" t="str">
        <f t="shared" si="231"/>
        <v>09</v>
      </c>
      <c r="F681" s="354" t="str">
        <f t="shared" si="232"/>
        <v>D</v>
      </c>
      <c r="G681" s="355" t="str">
        <f t="shared" si="233"/>
        <v>01</v>
      </c>
      <c r="H681" s="232" t="s">
        <v>1026</v>
      </c>
      <c r="I681" s="232" t="s">
        <v>3530</v>
      </c>
      <c r="J681" s="233">
        <v>46275</v>
      </c>
      <c r="K681" s="233">
        <v>47731</v>
      </c>
      <c r="L681" s="234">
        <v>550048593</v>
      </c>
      <c r="M681" s="232" t="str">
        <f>IF(ISNA(VLOOKUP(L681,'MASTER DATA'!$A$1:$B$192,2,0)),"",VLOOKUP(L681,'MASTER DATA'!$A$1:$B$192,2,0))</f>
        <v>Adv4TAX5Sc20W40MB_12*0.8L_A04W</v>
      </c>
      <c r="N681" s="232">
        <v>48</v>
      </c>
      <c r="O681" s="232">
        <f t="shared" si="234"/>
        <v>1</v>
      </c>
      <c r="P681" s="232">
        <f t="shared" si="235"/>
        <v>0</v>
      </c>
      <c r="Q681" s="232">
        <f>VLOOKUP(L681,'MASTER DATA'!$A$1:$E$192,5,0)</f>
        <v>48</v>
      </c>
      <c r="R681" s="234">
        <f>SUMIF('picking of the day'!$H$4:$H$358,WMS!H681&amp;WMS!L681,'picking of the day'!$E$4:$E$358)</f>
        <v>0</v>
      </c>
      <c r="U681" s="114">
        <f>IF(ISNA(VLOOKUP(H681,'data putaway'!$A$1:$E$530,3,0)),0,VLOOKUP(H681,'data putaway'!$A$1:$E$530,3,0))</f>
        <v>0</v>
      </c>
      <c r="V681" s="354">
        <f t="shared" si="236"/>
        <v>48</v>
      </c>
      <c r="W681" s="114">
        <f>IF(ISNA(VLOOKUP(H681,'data putaway'!$A$1:$E$530,2,0)),0,VLOOKUP(H681,'data putaway'!$A$1:$E$530,2,0))</f>
        <v>0</v>
      </c>
      <c r="X681" s="354" t="b">
        <f t="shared" si="237"/>
        <v>0</v>
      </c>
      <c r="Y681" s="354">
        <f>IF(ISNA(VLOOKUP(H681,'data putaway'!$A$1:$E$530,4,0)),0,VLOOKUP(H681,'data putaway'!$A$1:$E$530,4,0))</f>
        <v>0</v>
      </c>
      <c r="Z681" s="113">
        <f>IF(ISNA(VLOOKUP(H681,'data putaway'!$A$1:$E$530,5,0)),0,VLOOKUP(H681,'data putaway'!$A$1:$E$530,5,0))</f>
        <v>0</v>
      </c>
      <c r="AA681" s="354" t="b">
        <f t="shared" si="238"/>
        <v>0</v>
      </c>
      <c r="AB681" s="354" t="b">
        <f t="shared" si="239"/>
        <v>0</v>
      </c>
      <c r="AC681" s="356" t="str">
        <f t="shared" ca="1" si="240"/>
        <v>0 Month,  8 Days</v>
      </c>
      <c r="AD681" s="114" t="str">
        <f t="shared" ca="1" si="248"/>
        <v>3 Year, 11 Month, 18 Days</v>
      </c>
      <c r="AE681" s="114">
        <f t="shared" si="241"/>
        <v>48</v>
      </c>
      <c r="AF681" s="114">
        <f t="shared" si="242"/>
        <v>1</v>
      </c>
      <c r="AG681" s="354" t="str">
        <f t="shared" si="243"/>
        <v>CC09</v>
      </c>
      <c r="AH681" s="114">
        <f>IF(ISNA(VLOOKUP(L681,'MASTER DATA'!$A$1:$F$192,6,0)),0,VLOOKUP(L681,'MASTER DATA'!$A$1:$F$192,6,0))*AE681</f>
        <v>460.79999999999995</v>
      </c>
      <c r="AI681" s="354" t="str">
        <f>VLOOKUP($D681,'warehouse mapping'!$AN$7:$AO$17,2,0)</f>
        <v>Aktif</v>
      </c>
      <c r="AJ681" s="114">
        <f t="shared" si="244"/>
        <v>0</v>
      </c>
      <c r="AK681" s="354" t="str">
        <f t="shared" si="245"/>
        <v/>
      </c>
      <c r="AL681" s="354" t="s">
        <v>170</v>
      </c>
      <c r="AM681" s="354">
        <f t="shared" si="246"/>
        <v>1</v>
      </c>
      <c r="AN681" s="354" t="b">
        <f t="shared" si="247"/>
        <v>1</v>
      </c>
    </row>
    <row r="682" spans="1:40" s="354" customFormat="1">
      <c r="A682" s="354" t="str">
        <f t="shared" si="227"/>
        <v>CC09D02550048593</v>
      </c>
      <c r="B682" s="354">
        <f t="shared" si="228"/>
        <v>0</v>
      </c>
      <c r="C682" s="354">
        <f t="shared" si="229"/>
        <v>0</v>
      </c>
      <c r="D682" s="354" t="str">
        <f t="shared" si="230"/>
        <v>CC</v>
      </c>
      <c r="E682" s="354" t="str">
        <f t="shared" si="231"/>
        <v>09</v>
      </c>
      <c r="F682" s="354" t="str">
        <f t="shared" si="232"/>
        <v>D</v>
      </c>
      <c r="G682" s="355" t="str">
        <f t="shared" si="233"/>
        <v>02</v>
      </c>
      <c r="H682" s="232" t="s">
        <v>1027</v>
      </c>
      <c r="I682" s="232" t="s">
        <v>3530</v>
      </c>
      <c r="J682" s="233">
        <v>46275</v>
      </c>
      <c r="K682" s="233">
        <v>47731</v>
      </c>
      <c r="L682" s="234">
        <v>550048593</v>
      </c>
      <c r="M682" s="232" t="str">
        <f>IF(ISNA(VLOOKUP(L682,'MASTER DATA'!$A$1:$B$192,2,0)),"",VLOOKUP(L682,'MASTER DATA'!$A$1:$B$192,2,0))</f>
        <v>Adv4TAX5Sc20W40MB_12*0.8L_A04W</v>
      </c>
      <c r="N682" s="232">
        <v>48</v>
      </c>
      <c r="O682" s="232">
        <f t="shared" si="234"/>
        <v>1</v>
      </c>
      <c r="P682" s="232">
        <f t="shared" si="235"/>
        <v>0</v>
      </c>
      <c r="Q682" s="232">
        <f>VLOOKUP(L682,'MASTER DATA'!$A$1:$E$192,5,0)</f>
        <v>48</v>
      </c>
      <c r="R682" s="234">
        <f>SUMIF('picking of the day'!$H$4:$H$358,WMS!H682&amp;WMS!L682,'picking of the day'!$E$4:$E$358)</f>
        <v>0</v>
      </c>
      <c r="U682" s="114">
        <f>IF(ISNA(VLOOKUP(H682,'data putaway'!$A$1:$E$530,3,0)),0,VLOOKUP(H682,'data putaway'!$A$1:$E$530,3,0))</f>
        <v>0</v>
      </c>
      <c r="V682" s="354">
        <f t="shared" si="236"/>
        <v>48</v>
      </c>
      <c r="W682" s="114">
        <f>IF(ISNA(VLOOKUP(H682,'data putaway'!$A$1:$E$530,2,0)),0,VLOOKUP(H682,'data putaway'!$A$1:$E$530,2,0))</f>
        <v>0</v>
      </c>
      <c r="X682" s="354" t="b">
        <f t="shared" si="237"/>
        <v>0</v>
      </c>
      <c r="Y682" s="354">
        <f>IF(ISNA(VLOOKUP(H682,'data putaway'!$A$1:$E$530,4,0)),0,VLOOKUP(H682,'data putaway'!$A$1:$E$530,4,0))</f>
        <v>0</v>
      </c>
      <c r="Z682" s="113">
        <f>IF(ISNA(VLOOKUP(H682,'data putaway'!$A$1:$E$530,5,0)),0,VLOOKUP(H682,'data putaway'!$A$1:$E$530,5,0))</f>
        <v>0</v>
      </c>
      <c r="AA682" s="354" t="b">
        <f t="shared" si="238"/>
        <v>0</v>
      </c>
      <c r="AB682" s="354" t="b">
        <f t="shared" si="239"/>
        <v>0</v>
      </c>
      <c r="AC682" s="356" t="str">
        <f t="shared" ca="1" si="240"/>
        <v>0 Month,  8 Days</v>
      </c>
      <c r="AD682" s="114" t="str">
        <f t="shared" ca="1" si="248"/>
        <v>3 Year, 11 Month, 18 Days</v>
      </c>
      <c r="AE682" s="114">
        <f t="shared" si="241"/>
        <v>48</v>
      </c>
      <c r="AF682" s="114">
        <f t="shared" si="242"/>
        <v>1</v>
      </c>
      <c r="AG682" s="354" t="str">
        <f t="shared" si="243"/>
        <v>CC09</v>
      </c>
      <c r="AH682" s="114">
        <f>IF(ISNA(VLOOKUP(L682,'MASTER DATA'!$A$1:$F$192,6,0)),0,VLOOKUP(L682,'MASTER DATA'!$A$1:$F$192,6,0))*AE682</f>
        <v>460.79999999999995</v>
      </c>
      <c r="AI682" s="354" t="str">
        <f>VLOOKUP($D682,'warehouse mapping'!$AN$7:$AO$17,2,0)</f>
        <v>Aktif</v>
      </c>
      <c r="AJ682" s="114">
        <f t="shared" si="244"/>
        <v>0</v>
      </c>
      <c r="AK682" s="354" t="str">
        <f t="shared" si="245"/>
        <v/>
      </c>
      <c r="AL682" s="354" t="s">
        <v>170</v>
      </c>
      <c r="AM682" s="354">
        <f t="shared" si="246"/>
        <v>1</v>
      </c>
      <c r="AN682" s="354" t="b">
        <f t="shared" si="247"/>
        <v>1</v>
      </c>
    </row>
    <row r="683" spans="1:40" s="354" customFormat="1">
      <c r="A683" s="354" t="str">
        <f t="shared" si="227"/>
        <v>CC09E01550048593</v>
      </c>
      <c r="B683" s="354">
        <f t="shared" si="228"/>
        <v>0</v>
      </c>
      <c r="C683" s="354">
        <f t="shared" si="229"/>
        <v>0</v>
      </c>
      <c r="D683" s="354" t="str">
        <f t="shared" si="230"/>
        <v>CC</v>
      </c>
      <c r="E683" s="354" t="str">
        <f t="shared" si="231"/>
        <v>09</v>
      </c>
      <c r="F683" s="354" t="str">
        <f t="shared" si="232"/>
        <v>E</v>
      </c>
      <c r="G683" s="355" t="str">
        <f t="shared" si="233"/>
        <v>01</v>
      </c>
      <c r="H683" s="232" t="s">
        <v>1028</v>
      </c>
      <c r="I683" s="232" t="s">
        <v>3530</v>
      </c>
      <c r="J683" s="233">
        <v>46275</v>
      </c>
      <c r="K683" s="233">
        <v>47731</v>
      </c>
      <c r="L683" s="234">
        <v>550048593</v>
      </c>
      <c r="M683" s="232" t="str">
        <f>IF(ISNA(VLOOKUP(L683,'MASTER DATA'!$A$1:$B$192,2,0)),"",VLOOKUP(L683,'MASTER DATA'!$A$1:$B$192,2,0))</f>
        <v>Adv4TAX5Sc20W40MB_12*0.8L_A04W</v>
      </c>
      <c r="N683" s="232">
        <v>48</v>
      </c>
      <c r="O683" s="232">
        <f t="shared" si="234"/>
        <v>1</v>
      </c>
      <c r="P683" s="232">
        <f t="shared" si="235"/>
        <v>0</v>
      </c>
      <c r="Q683" s="232">
        <f>VLOOKUP(L683,'MASTER DATA'!$A$1:$E$192,5,0)</f>
        <v>48</v>
      </c>
      <c r="R683" s="234">
        <f>SUMIF('picking of the day'!$H$4:$H$358,WMS!H683&amp;WMS!L683,'picking of the day'!$E$4:$E$358)</f>
        <v>0</v>
      </c>
      <c r="U683" s="114">
        <f>IF(ISNA(VLOOKUP(H683,'data putaway'!$A$1:$E$530,3,0)),0,VLOOKUP(H683,'data putaway'!$A$1:$E$530,3,0))</f>
        <v>0</v>
      </c>
      <c r="V683" s="354">
        <f t="shared" si="236"/>
        <v>48</v>
      </c>
      <c r="W683" s="114">
        <f>IF(ISNA(VLOOKUP(H683,'data putaway'!$A$1:$E$530,2,0)),0,VLOOKUP(H683,'data putaway'!$A$1:$E$530,2,0))</f>
        <v>0</v>
      </c>
      <c r="X683" s="354" t="b">
        <f t="shared" si="237"/>
        <v>0</v>
      </c>
      <c r="Y683" s="354">
        <f>IF(ISNA(VLOOKUP(H683,'data putaway'!$A$1:$E$530,4,0)),0,VLOOKUP(H683,'data putaway'!$A$1:$E$530,4,0))</f>
        <v>0</v>
      </c>
      <c r="Z683" s="113">
        <f>IF(ISNA(VLOOKUP(H683,'data putaway'!$A$1:$E$530,5,0)),0,VLOOKUP(H683,'data putaway'!$A$1:$E$530,5,0))</f>
        <v>0</v>
      </c>
      <c r="AA683" s="354" t="b">
        <f t="shared" si="238"/>
        <v>0</v>
      </c>
      <c r="AB683" s="354" t="b">
        <f t="shared" si="239"/>
        <v>0</v>
      </c>
      <c r="AC683" s="356" t="str">
        <f t="shared" ca="1" si="240"/>
        <v>0 Month,  8 Days</v>
      </c>
      <c r="AD683" s="114" t="str">
        <f t="shared" ca="1" si="248"/>
        <v>3 Year, 11 Month, 18 Days</v>
      </c>
      <c r="AE683" s="114">
        <f t="shared" si="241"/>
        <v>48</v>
      </c>
      <c r="AF683" s="114">
        <f t="shared" si="242"/>
        <v>1</v>
      </c>
      <c r="AG683" s="354" t="str">
        <f t="shared" si="243"/>
        <v>CC09</v>
      </c>
      <c r="AH683" s="114">
        <f>IF(ISNA(VLOOKUP(L683,'MASTER DATA'!$A$1:$F$192,6,0)),0,VLOOKUP(L683,'MASTER DATA'!$A$1:$F$192,6,0))*AE683</f>
        <v>460.79999999999995</v>
      </c>
      <c r="AI683" s="354" t="str">
        <f>VLOOKUP($D683,'warehouse mapping'!$AN$7:$AO$17,2,0)</f>
        <v>Aktif</v>
      </c>
      <c r="AJ683" s="114">
        <f t="shared" si="244"/>
        <v>0</v>
      </c>
      <c r="AK683" s="354" t="str">
        <f t="shared" si="245"/>
        <v/>
      </c>
      <c r="AL683" s="354" t="s">
        <v>170</v>
      </c>
      <c r="AM683" s="354">
        <f t="shared" si="246"/>
        <v>1</v>
      </c>
      <c r="AN683" s="354" t="b">
        <f t="shared" si="247"/>
        <v>1</v>
      </c>
    </row>
    <row r="684" spans="1:40" s="354" customFormat="1">
      <c r="A684" s="354" t="str">
        <f t="shared" si="227"/>
        <v>CC09E02550048593</v>
      </c>
      <c r="B684" s="354">
        <f t="shared" si="228"/>
        <v>0</v>
      </c>
      <c r="C684" s="354">
        <f t="shared" si="229"/>
        <v>0</v>
      </c>
      <c r="D684" s="354" t="str">
        <f t="shared" si="230"/>
        <v>CC</v>
      </c>
      <c r="E684" s="354" t="str">
        <f t="shared" si="231"/>
        <v>09</v>
      </c>
      <c r="F684" s="354" t="str">
        <f t="shared" si="232"/>
        <v>E</v>
      </c>
      <c r="G684" s="355" t="str">
        <f t="shared" si="233"/>
        <v>02</v>
      </c>
      <c r="H684" s="232" t="s">
        <v>1029</v>
      </c>
      <c r="I684" s="232" t="s">
        <v>3530</v>
      </c>
      <c r="J684" s="233">
        <v>46275</v>
      </c>
      <c r="K684" s="233">
        <v>47731</v>
      </c>
      <c r="L684" s="234">
        <v>550048593</v>
      </c>
      <c r="M684" s="232" t="str">
        <f>IF(ISNA(VLOOKUP(L684,'MASTER DATA'!$A$1:$B$192,2,0)),"",VLOOKUP(L684,'MASTER DATA'!$A$1:$B$192,2,0))</f>
        <v>Adv4TAX5Sc20W40MB_12*0.8L_A04W</v>
      </c>
      <c r="N684" s="232">
        <v>48</v>
      </c>
      <c r="O684" s="232">
        <f t="shared" si="234"/>
        <v>1</v>
      </c>
      <c r="P684" s="232">
        <f t="shared" si="235"/>
        <v>0</v>
      </c>
      <c r="Q684" s="232">
        <f>VLOOKUP(L684,'MASTER DATA'!$A$1:$E$192,5,0)</f>
        <v>48</v>
      </c>
      <c r="R684" s="234">
        <f>SUMIF('picking of the day'!$H$4:$H$358,WMS!H684&amp;WMS!L684,'picking of the day'!$E$4:$E$358)</f>
        <v>0</v>
      </c>
      <c r="U684" s="114">
        <f>IF(ISNA(VLOOKUP(H684,'data putaway'!$A$1:$E$530,3,0)),0,VLOOKUP(H684,'data putaway'!$A$1:$E$530,3,0))</f>
        <v>0</v>
      </c>
      <c r="V684" s="354">
        <f t="shared" si="236"/>
        <v>48</v>
      </c>
      <c r="W684" s="114">
        <f>IF(ISNA(VLOOKUP(H684,'data putaway'!$A$1:$E$530,2,0)),0,VLOOKUP(H684,'data putaway'!$A$1:$E$530,2,0))</f>
        <v>0</v>
      </c>
      <c r="X684" s="354" t="b">
        <f t="shared" si="237"/>
        <v>0</v>
      </c>
      <c r="Y684" s="354">
        <f>IF(ISNA(VLOOKUP(H684,'data putaway'!$A$1:$E$530,4,0)),0,VLOOKUP(H684,'data putaway'!$A$1:$E$530,4,0))</f>
        <v>0</v>
      </c>
      <c r="Z684" s="113">
        <f>IF(ISNA(VLOOKUP(H684,'data putaway'!$A$1:$E$530,5,0)),0,VLOOKUP(H684,'data putaway'!$A$1:$E$530,5,0))</f>
        <v>0</v>
      </c>
      <c r="AA684" s="354" t="b">
        <f t="shared" si="238"/>
        <v>0</v>
      </c>
      <c r="AB684" s="354" t="b">
        <f t="shared" si="239"/>
        <v>0</v>
      </c>
      <c r="AC684" s="356" t="str">
        <f t="shared" ca="1" si="240"/>
        <v>0 Month,  8 Days</v>
      </c>
      <c r="AD684" s="114" t="str">
        <f t="shared" ca="1" si="248"/>
        <v>3 Year, 11 Month, 18 Days</v>
      </c>
      <c r="AE684" s="114">
        <f t="shared" si="241"/>
        <v>48</v>
      </c>
      <c r="AF684" s="114">
        <f t="shared" si="242"/>
        <v>1</v>
      </c>
      <c r="AG684" s="354" t="str">
        <f t="shared" si="243"/>
        <v>CC09</v>
      </c>
      <c r="AH684" s="114">
        <f>IF(ISNA(VLOOKUP(L684,'MASTER DATA'!$A$1:$F$192,6,0)),0,VLOOKUP(L684,'MASTER DATA'!$A$1:$F$192,6,0))*AE684</f>
        <v>460.79999999999995</v>
      </c>
      <c r="AI684" s="354" t="str">
        <f>VLOOKUP($D684,'warehouse mapping'!$AN$7:$AO$17,2,0)</f>
        <v>Aktif</v>
      </c>
      <c r="AJ684" s="114">
        <f t="shared" si="244"/>
        <v>0</v>
      </c>
      <c r="AK684" s="354" t="str">
        <f t="shared" si="245"/>
        <v/>
      </c>
      <c r="AL684" s="354" t="s">
        <v>170</v>
      </c>
      <c r="AM684" s="354">
        <f t="shared" si="246"/>
        <v>1</v>
      </c>
      <c r="AN684" s="354" t="b">
        <f t="shared" si="247"/>
        <v>1</v>
      </c>
    </row>
    <row r="685" spans="1:40" s="354" customFormat="1">
      <c r="A685" s="354" t="str">
        <f t="shared" si="227"/>
        <v>CC10A01550070614</v>
      </c>
      <c r="B685" s="354">
        <f t="shared" si="228"/>
        <v>0</v>
      </c>
      <c r="C685" s="354">
        <f t="shared" si="229"/>
        <v>0</v>
      </c>
      <c r="D685" s="354" t="str">
        <f t="shared" si="230"/>
        <v>CC</v>
      </c>
      <c r="E685" s="354" t="str">
        <f t="shared" si="231"/>
        <v>10</v>
      </c>
      <c r="F685" s="354" t="str">
        <f t="shared" si="232"/>
        <v>A</v>
      </c>
      <c r="G685" s="355" t="str">
        <f t="shared" si="233"/>
        <v>01</v>
      </c>
      <c r="H685" s="232" t="s">
        <v>1030</v>
      </c>
      <c r="I685" s="232" t="s">
        <v>3250</v>
      </c>
      <c r="J685" s="233">
        <v>46255</v>
      </c>
      <c r="K685" s="233">
        <v>47706</v>
      </c>
      <c r="L685" s="234">
        <v>550070614</v>
      </c>
      <c r="M685" s="232" t="str">
        <f>IF(ISNA(VLOOKUP(L685,'MASTER DATA'!$A$1:$B$192,2,0)),"",VLOOKUP(L685,'MASTER DATA'!$A$1:$B$192,2,0))</f>
        <v>HlxHX610W40SP_4*4L_A04W</v>
      </c>
      <c r="N685" s="234">
        <v>0</v>
      </c>
      <c r="O685" s="232">
        <f t="shared" si="234"/>
        <v>0</v>
      </c>
      <c r="P685" s="232">
        <f t="shared" si="235"/>
        <v>0</v>
      </c>
      <c r="Q685" s="232">
        <f>VLOOKUP(L685,'MASTER DATA'!$A$1:$E$192,5,0)</f>
        <v>36</v>
      </c>
      <c r="R685" s="234">
        <f>SUMIF('picking of the day'!$H$4:$H$358,WMS!H685&amp;WMS!L685,'picking of the day'!$E$4:$E$358)</f>
        <v>0</v>
      </c>
      <c r="U685" s="114">
        <f>IF(ISNA(VLOOKUP(H685,'data putaway'!$A$1:$E$530,3,0)),0,VLOOKUP(H685,'data putaway'!$A$1:$E$530,3,0))</f>
        <v>0</v>
      </c>
      <c r="V685" s="354">
        <f t="shared" si="236"/>
        <v>0</v>
      </c>
      <c r="W685" s="114">
        <f>IF(ISNA(VLOOKUP(H685,'data putaway'!$A$1:$E$530,2,0)),0,VLOOKUP(H685,'data putaway'!$A$1:$E$530,2,0))</f>
        <v>0</v>
      </c>
      <c r="X685" s="354" t="b">
        <f t="shared" si="237"/>
        <v>0</v>
      </c>
      <c r="Y685" s="354">
        <f>IF(ISNA(VLOOKUP(H685,'data putaway'!$A$1:$E$530,4,0)),0,VLOOKUP(H685,'data putaway'!$A$1:$E$530,4,0))</f>
        <v>0</v>
      </c>
      <c r="Z685" s="113">
        <f>IF(ISNA(VLOOKUP(H685,'data putaway'!$A$1:$E$530,5,0)),0,VLOOKUP(H685,'data putaway'!$A$1:$E$530,5,0))</f>
        <v>0</v>
      </c>
      <c r="AA685" s="354" t="b">
        <f t="shared" si="238"/>
        <v>0</v>
      </c>
      <c r="AB685" s="354" t="b">
        <f t="shared" si="239"/>
        <v>0</v>
      </c>
      <c r="AC685" s="356" t="str">
        <f t="shared" ca="1" si="240"/>
        <v>0 Month,  28 Days</v>
      </c>
      <c r="AD685" s="114" t="str">
        <f t="shared" ca="1" si="248"/>
        <v>3 Year, 10 Month, 24 Days</v>
      </c>
      <c r="AE685" s="114">
        <f t="shared" si="241"/>
        <v>0</v>
      </c>
      <c r="AF685" s="114">
        <f t="shared" si="242"/>
        <v>0</v>
      </c>
      <c r="AG685" s="354" t="str">
        <f t="shared" si="243"/>
        <v>CC10</v>
      </c>
      <c r="AH685" s="114">
        <f>IF(ISNA(VLOOKUP(L685,'MASTER DATA'!$A$1:$F$192,6,0)),0,VLOOKUP(L685,'MASTER DATA'!$A$1:$F$192,6,0))*AE685</f>
        <v>0</v>
      </c>
      <c r="AI685" s="354" t="str">
        <f>VLOOKUP($D685,'warehouse mapping'!$AN$7:$AO$17,2,0)</f>
        <v>Aktif</v>
      </c>
      <c r="AJ685" s="114">
        <f t="shared" si="244"/>
        <v>1</v>
      </c>
      <c r="AK685" s="354" t="str">
        <f t="shared" si="245"/>
        <v>CC</v>
      </c>
      <c r="AL685" s="354" t="s">
        <v>3025</v>
      </c>
      <c r="AM685" s="354">
        <f t="shared" si="246"/>
        <v>1</v>
      </c>
      <c r="AN685" s="354" t="b">
        <f t="shared" si="247"/>
        <v>1</v>
      </c>
    </row>
    <row r="686" spans="1:40" s="354" customFormat="1">
      <c r="A686" s="354" t="str">
        <f t="shared" si="227"/>
        <v>CC10A02550046498</v>
      </c>
      <c r="B686" s="354">
        <f t="shared" si="228"/>
        <v>0</v>
      </c>
      <c r="C686" s="354">
        <f t="shared" si="229"/>
        <v>0</v>
      </c>
      <c r="D686" s="354" t="str">
        <f t="shared" si="230"/>
        <v>CC</v>
      </c>
      <c r="E686" s="354" t="str">
        <f t="shared" si="231"/>
        <v>10</v>
      </c>
      <c r="F686" s="354" t="str">
        <f t="shared" si="232"/>
        <v>A</v>
      </c>
      <c r="G686" s="355" t="str">
        <f t="shared" si="233"/>
        <v>02</v>
      </c>
      <c r="H686" s="232" t="s">
        <v>1031</v>
      </c>
      <c r="I686" s="232">
        <v>12687190</v>
      </c>
      <c r="J686" s="233">
        <v>46235</v>
      </c>
      <c r="K686" s="233">
        <v>47693</v>
      </c>
      <c r="L686" s="234">
        <v>550046498</v>
      </c>
      <c r="M686" s="232" t="str">
        <f>IF(ISNA(VLOOKUP(L686,'MASTER DATA'!$A$1:$B$192,2,0)),"",VLOOKUP(L686,'MASTER DATA'!$A$1:$B$192,2,0))</f>
        <v>Argina S4 40_1*209L_A227</v>
      </c>
      <c r="N686" s="232">
        <v>0</v>
      </c>
      <c r="O686" s="232">
        <f t="shared" si="234"/>
        <v>0</v>
      </c>
      <c r="P686" s="232">
        <f t="shared" si="235"/>
        <v>0</v>
      </c>
      <c r="Q686" s="232">
        <f>VLOOKUP(L686,'MASTER DATA'!$A$1:$E$192,5,0)</f>
        <v>4</v>
      </c>
      <c r="R686" s="234">
        <f>SUMIF('picking of the day'!$H$4:$H$358,WMS!H686&amp;WMS!L686,'picking of the day'!$E$4:$E$358)</f>
        <v>0</v>
      </c>
      <c r="U686" s="114">
        <f>IF(ISNA(VLOOKUP(H686,'data putaway'!$A$1:$E$530,3,0)),0,VLOOKUP(H686,'data putaway'!$A$1:$E$530,3,0))</f>
        <v>0</v>
      </c>
      <c r="V686" s="354">
        <f t="shared" si="236"/>
        <v>0</v>
      </c>
      <c r="W686" s="114">
        <f>IF(ISNA(VLOOKUP(H686,'data putaway'!$A$1:$E$530,2,0)),0,VLOOKUP(H686,'data putaway'!$A$1:$E$530,2,0))</f>
        <v>0</v>
      </c>
      <c r="X686" s="354" t="b">
        <f t="shared" si="237"/>
        <v>0</v>
      </c>
      <c r="Y686" s="354">
        <f>IF(ISNA(VLOOKUP(H686,'data putaway'!$A$1:$E$530,4,0)),0,VLOOKUP(H686,'data putaway'!$A$1:$E$530,4,0))</f>
        <v>0</v>
      </c>
      <c r="Z686" s="113">
        <f>IF(ISNA(VLOOKUP(H686,'data putaway'!$A$1:$E$530,5,0)),0,VLOOKUP(H686,'data putaway'!$A$1:$E$530,5,0))</f>
        <v>0</v>
      </c>
      <c r="AA686" s="354" t="b">
        <f t="shared" si="238"/>
        <v>0</v>
      </c>
      <c r="AB686" s="354" t="b">
        <f t="shared" si="239"/>
        <v>0</v>
      </c>
      <c r="AC686" s="356" t="str">
        <f t="shared" ca="1" si="240"/>
        <v>1 Month,  17 Days</v>
      </c>
      <c r="AD686" s="114" t="str">
        <f t="shared" ca="1" si="248"/>
        <v>3 Year, 10 Month, 11 Days</v>
      </c>
      <c r="AE686" s="114">
        <f t="shared" si="241"/>
        <v>0</v>
      </c>
      <c r="AF686" s="114">
        <f t="shared" si="242"/>
        <v>0</v>
      </c>
      <c r="AG686" s="354" t="str">
        <f t="shared" si="243"/>
        <v>CC10</v>
      </c>
      <c r="AH686" s="114">
        <f>IF(ISNA(VLOOKUP(L686,'MASTER DATA'!$A$1:$F$192,6,0)),0,VLOOKUP(L686,'MASTER DATA'!$A$1:$F$192,6,0))*AE686</f>
        <v>0</v>
      </c>
      <c r="AI686" s="354" t="str">
        <f>VLOOKUP($D686,'warehouse mapping'!$AN$7:$AO$17,2,0)</f>
        <v>Aktif</v>
      </c>
      <c r="AJ686" s="114">
        <f t="shared" si="244"/>
        <v>1</v>
      </c>
      <c r="AK686" s="354" t="str">
        <f t="shared" si="245"/>
        <v>CC</v>
      </c>
      <c r="AL686" s="354" t="s">
        <v>3025</v>
      </c>
      <c r="AM686" s="354">
        <f t="shared" si="246"/>
        <v>1</v>
      </c>
      <c r="AN686" s="354" t="b">
        <f t="shared" si="247"/>
        <v>1</v>
      </c>
    </row>
    <row r="687" spans="1:40" s="354" customFormat="1">
      <c r="A687" s="354" t="str">
        <f t="shared" si="227"/>
        <v>CC10B01550040071</v>
      </c>
      <c r="B687" s="354">
        <f t="shared" si="228"/>
        <v>0</v>
      </c>
      <c r="C687" s="354">
        <f t="shared" si="229"/>
        <v>0</v>
      </c>
      <c r="D687" s="354" t="str">
        <f t="shared" si="230"/>
        <v>CC</v>
      </c>
      <c r="E687" s="354" t="str">
        <f t="shared" si="231"/>
        <v>10</v>
      </c>
      <c r="F687" s="354" t="str">
        <f t="shared" si="232"/>
        <v>B</v>
      </c>
      <c r="G687" s="355" t="str">
        <f t="shared" si="233"/>
        <v>01</v>
      </c>
      <c r="H687" s="232" t="s">
        <v>1032</v>
      </c>
      <c r="I687" s="232" t="s">
        <v>3229</v>
      </c>
      <c r="J687" s="233">
        <v>46245</v>
      </c>
      <c r="K687" s="233">
        <v>47567</v>
      </c>
      <c r="L687" s="234">
        <v>550040071</v>
      </c>
      <c r="M687" s="232" t="str">
        <f>IF(ISNA(VLOOKUP(L687,'MASTER DATA'!$A$1:$B$192,2,0)),"",VLOOKUP(L687,'MASTER DATA'!$A$1:$B$192,2,0))</f>
        <v>Diala S4 ZX-I_1*209L_A227</v>
      </c>
      <c r="N687" s="232">
        <v>4</v>
      </c>
      <c r="O687" s="232">
        <f t="shared" si="234"/>
        <v>1</v>
      </c>
      <c r="P687" s="232">
        <f t="shared" si="235"/>
        <v>0</v>
      </c>
      <c r="Q687" s="232">
        <f>VLOOKUP(L687,'MASTER DATA'!$A$1:$E$192,5,0)</f>
        <v>4</v>
      </c>
      <c r="R687" s="234">
        <f>SUMIF('picking of the day'!$H$4:$H$358,WMS!H687&amp;WMS!L687,'picking of the day'!$E$4:$E$358)</f>
        <v>0</v>
      </c>
      <c r="U687" s="114">
        <f>IF(ISNA(VLOOKUP(H687,'data putaway'!$A$1:$E$530,3,0)),0,VLOOKUP(H687,'data putaway'!$A$1:$E$530,3,0))</f>
        <v>0</v>
      </c>
      <c r="V687" s="354">
        <f t="shared" si="236"/>
        <v>4</v>
      </c>
      <c r="W687" s="114">
        <f>IF(ISNA(VLOOKUP(H687,'data putaway'!$A$1:$E$530,2,0)),0,VLOOKUP(H687,'data putaway'!$A$1:$E$530,2,0))</f>
        <v>0</v>
      </c>
      <c r="X687" s="354" t="b">
        <f t="shared" si="237"/>
        <v>0</v>
      </c>
      <c r="Y687" s="354">
        <f>IF(ISNA(VLOOKUP(H687,'data putaway'!$A$1:$E$530,4,0)),0,VLOOKUP(H687,'data putaway'!$A$1:$E$530,4,0))</f>
        <v>0</v>
      </c>
      <c r="Z687" s="113">
        <f>IF(ISNA(VLOOKUP(H687,'data putaway'!$A$1:$E$530,5,0)),0,VLOOKUP(H687,'data putaway'!$A$1:$E$530,5,0))</f>
        <v>0</v>
      </c>
      <c r="AA687" s="354" t="b">
        <f t="shared" si="238"/>
        <v>0</v>
      </c>
      <c r="AB687" s="354" t="b">
        <f t="shared" si="239"/>
        <v>0</v>
      </c>
      <c r="AC687" s="356" t="str">
        <f t="shared" ca="1" si="240"/>
        <v>1 Month,  7 Days</v>
      </c>
      <c r="AD687" s="114" t="str">
        <f t="shared" ca="1" si="248"/>
        <v>3 Year, 6 Month, 7 Days</v>
      </c>
      <c r="AE687" s="114">
        <f t="shared" si="241"/>
        <v>4</v>
      </c>
      <c r="AF687" s="114">
        <f t="shared" si="242"/>
        <v>1</v>
      </c>
      <c r="AG687" s="354" t="str">
        <f t="shared" si="243"/>
        <v>CC10</v>
      </c>
      <c r="AH687" s="114">
        <f>IF(ISNA(VLOOKUP(L687,'MASTER DATA'!$A$1:$F$192,6,0)),0,VLOOKUP(L687,'MASTER DATA'!$A$1:$F$192,6,0))*AE687</f>
        <v>836</v>
      </c>
      <c r="AI687" s="354" t="str">
        <f>VLOOKUP($D687,'warehouse mapping'!$AN$7:$AO$17,2,0)</f>
        <v>Aktif</v>
      </c>
      <c r="AJ687" s="114">
        <f t="shared" si="244"/>
        <v>0</v>
      </c>
      <c r="AK687" s="354" t="str">
        <f t="shared" si="245"/>
        <v/>
      </c>
      <c r="AL687" s="354" t="s">
        <v>3206</v>
      </c>
      <c r="AM687" s="354">
        <f t="shared" si="246"/>
        <v>1</v>
      </c>
      <c r="AN687" s="354" t="b">
        <f t="shared" si="247"/>
        <v>1</v>
      </c>
    </row>
    <row r="688" spans="1:40" s="354" customFormat="1">
      <c r="A688" s="354" t="str">
        <f t="shared" si="227"/>
        <v>CC10B02550040071</v>
      </c>
      <c r="B688" s="354">
        <f t="shared" si="228"/>
        <v>0</v>
      </c>
      <c r="C688" s="354">
        <f t="shared" si="229"/>
        <v>0</v>
      </c>
      <c r="D688" s="354" t="str">
        <f t="shared" si="230"/>
        <v>CC</v>
      </c>
      <c r="E688" s="354" t="str">
        <f t="shared" si="231"/>
        <v>10</v>
      </c>
      <c r="F688" s="354" t="str">
        <f t="shared" si="232"/>
        <v>B</v>
      </c>
      <c r="G688" s="355" t="str">
        <f t="shared" si="233"/>
        <v>02</v>
      </c>
      <c r="H688" s="232" t="s">
        <v>1033</v>
      </c>
      <c r="I688" s="232" t="s">
        <v>3229</v>
      </c>
      <c r="J688" s="233">
        <v>46245</v>
      </c>
      <c r="K688" s="233">
        <v>47567</v>
      </c>
      <c r="L688" s="234">
        <v>550040071</v>
      </c>
      <c r="M688" s="232" t="str">
        <f>IF(ISNA(VLOOKUP(L688,'MASTER DATA'!$A$1:$B$192,2,0)),"",VLOOKUP(L688,'MASTER DATA'!$A$1:$B$192,2,0))</f>
        <v>Diala S4 ZX-I_1*209L_A227</v>
      </c>
      <c r="N688" s="232">
        <v>4</v>
      </c>
      <c r="O688" s="232">
        <f t="shared" si="234"/>
        <v>1</v>
      </c>
      <c r="P688" s="232">
        <f t="shared" si="235"/>
        <v>0</v>
      </c>
      <c r="Q688" s="232">
        <f>VLOOKUP(L688,'MASTER DATA'!$A$1:$E$192,5,0)</f>
        <v>4</v>
      </c>
      <c r="R688" s="234">
        <f>SUMIF('picking of the day'!$H$4:$H$358,WMS!H688&amp;WMS!L688,'picking of the day'!$E$4:$E$358)</f>
        <v>0</v>
      </c>
      <c r="U688" s="114">
        <f>IF(ISNA(VLOOKUP(H688,'data putaway'!$A$1:$E$530,3,0)),0,VLOOKUP(H688,'data putaway'!$A$1:$E$530,3,0))</f>
        <v>0</v>
      </c>
      <c r="V688" s="354">
        <f t="shared" si="236"/>
        <v>4</v>
      </c>
      <c r="W688" s="114">
        <f>IF(ISNA(VLOOKUP(H688,'data putaway'!$A$1:$E$530,2,0)),0,VLOOKUP(H688,'data putaway'!$A$1:$E$530,2,0))</f>
        <v>0</v>
      </c>
      <c r="X688" s="354" t="b">
        <f t="shared" si="237"/>
        <v>0</v>
      </c>
      <c r="Y688" s="354">
        <f>IF(ISNA(VLOOKUP(H688,'data putaway'!$A$1:$E$530,4,0)),0,VLOOKUP(H688,'data putaway'!$A$1:$E$530,4,0))</f>
        <v>0</v>
      </c>
      <c r="Z688" s="113">
        <f>IF(ISNA(VLOOKUP(H688,'data putaway'!$A$1:$E$530,5,0)),0,VLOOKUP(H688,'data putaway'!$A$1:$E$530,5,0))</f>
        <v>0</v>
      </c>
      <c r="AA688" s="354" t="b">
        <f t="shared" si="238"/>
        <v>0</v>
      </c>
      <c r="AB688" s="354" t="b">
        <f t="shared" si="239"/>
        <v>0</v>
      </c>
      <c r="AC688" s="356" t="str">
        <f t="shared" ca="1" si="240"/>
        <v>1 Month,  7 Days</v>
      </c>
      <c r="AD688" s="114" t="str">
        <f t="shared" ca="1" si="248"/>
        <v>3 Year, 6 Month, 7 Days</v>
      </c>
      <c r="AE688" s="114">
        <f t="shared" si="241"/>
        <v>4</v>
      </c>
      <c r="AF688" s="114">
        <f t="shared" si="242"/>
        <v>1</v>
      </c>
      <c r="AG688" s="354" t="str">
        <f t="shared" si="243"/>
        <v>CC10</v>
      </c>
      <c r="AH688" s="114">
        <f>IF(ISNA(VLOOKUP(L688,'MASTER DATA'!$A$1:$F$192,6,0)),0,VLOOKUP(L688,'MASTER DATA'!$A$1:$F$192,6,0))*AE688</f>
        <v>836</v>
      </c>
      <c r="AI688" s="354" t="str">
        <f>VLOOKUP($D688,'warehouse mapping'!$AN$7:$AO$17,2,0)</f>
        <v>Aktif</v>
      </c>
      <c r="AJ688" s="114">
        <f t="shared" si="244"/>
        <v>0</v>
      </c>
      <c r="AK688" s="354" t="str">
        <f t="shared" si="245"/>
        <v/>
      </c>
      <c r="AL688" s="354" t="s">
        <v>3206</v>
      </c>
      <c r="AM688" s="354">
        <f t="shared" si="246"/>
        <v>1</v>
      </c>
      <c r="AN688" s="354" t="b">
        <f t="shared" si="247"/>
        <v>1</v>
      </c>
    </row>
    <row r="689" spans="1:40" s="354" customFormat="1">
      <c r="A689" s="354" t="str">
        <f t="shared" si="227"/>
        <v>CC10C01550040071</v>
      </c>
      <c r="B689" s="354">
        <f t="shared" si="228"/>
        <v>0</v>
      </c>
      <c r="C689" s="354">
        <f t="shared" si="229"/>
        <v>0</v>
      </c>
      <c r="D689" s="354" t="str">
        <f t="shared" si="230"/>
        <v>CC</v>
      </c>
      <c r="E689" s="354" t="str">
        <f t="shared" si="231"/>
        <v>10</v>
      </c>
      <c r="F689" s="354" t="str">
        <f t="shared" si="232"/>
        <v>C</v>
      </c>
      <c r="G689" s="355" t="str">
        <f t="shared" si="233"/>
        <v>01</v>
      </c>
      <c r="H689" s="232" t="s">
        <v>1034</v>
      </c>
      <c r="I689" s="232" t="s">
        <v>3229</v>
      </c>
      <c r="J689" s="233">
        <v>46245</v>
      </c>
      <c r="K689" s="233">
        <v>47567</v>
      </c>
      <c r="L689" s="234">
        <v>550040071</v>
      </c>
      <c r="M689" s="232" t="str">
        <f>IF(ISNA(VLOOKUP(L689,'MASTER DATA'!$A$1:$B$192,2,0)),"",VLOOKUP(L689,'MASTER DATA'!$A$1:$B$192,2,0))</f>
        <v>Diala S4 ZX-I_1*209L_A227</v>
      </c>
      <c r="N689" s="232">
        <v>4</v>
      </c>
      <c r="O689" s="232">
        <f t="shared" si="234"/>
        <v>1</v>
      </c>
      <c r="P689" s="232">
        <f t="shared" si="235"/>
        <v>0</v>
      </c>
      <c r="Q689" s="232">
        <f>VLOOKUP(L689,'MASTER DATA'!$A$1:$E$192,5,0)</f>
        <v>4</v>
      </c>
      <c r="R689" s="234">
        <f>SUMIF('picking of the day'!$H$4:$H$358,WMS!H689&amp;WMS!L689,'picking of the day'!$E$4:$E$358)</f>
        <v>0</v>
      </c>
      <c r="U689" s="114">
        <f>IF(ISNA(VLOOKUP(H689,'data putaway'!$A$1:$E$530,3,0)),0,VLOOKUP(H689,'data putaway'!$A$1:$E$530,3,0))</f>
        <v>0</v>
      </c>
      <c r="V689" s="354">
        <f t="shared" si="236"/>
        <v>4</v>
      </c>
      <c r="W689" s="114">
        <f>IF(ISNA(VLOOKUP(H689,'data putaway'!$A$1:$E$530,2,0)),0,VLOOKUP(H689,'data putaway'!$A$1:$E$530,2,0))</f>
        <v>0</v>
      </c>
      <c r="X689" s="354" t="b">
        <f t="shared" si="237"/>
        <v>0</v>
      </c>
      <c r="Y689" s="354">
        <f>IF(ISNA(VLOOKUP(H689,'data putaway'!$A$1:$E$530,4,0)),0,VLOOKUP(H689,'data putaway'!$A$1:$E$530,4,0))</f>
        <v>0</v>
      </c>
      <c r="Z689" s="113">
        <f>IF(ISNA(VLOOKUP(H689,'data putaway'!$A$1:$E$530,5,0)),0,VLOOKUP(H689,'data putaway'!$A$1:$E$530,5,0))</f>
        <v>0</v>
      </c>
      <c r="AA689" s="354" t="b">
        <f t="shared" si="238"/>
        <v>0</v>
      </c>
      <c r="AB689" s="354" t="b">
        <f t="shared" si="239"/>
        <v>0</v>
      </c>
      <c r="AC689" s="356" t="str">
        <f t="shared" ca="1" si="240"/>
        <v>1 Month,  7 Days</v>
      </c>
      <c r="AD689" s="114" t="str">
        <f t="shared" ca="1" si="248"/>
        <v>3 Year, 6 Month, 7 Days</v>
      </c>
      <c r="AE689" s="114">
        <f t="shared" si="241"/>
        <v>4</v>
      </c>
      <c r="AF689" s="114">
        <f t="shared" si="242"/>
        <v>1</v>
      </c>
      <c r="AG689" s="354" t="str">
        <f t="shared" si="243"/>
        <v>CC10</v>
      </c>
      <c r="AH689" s="114">
        <f>IF(ISNA(VLOOKUP(L689,'MASTER DATA'!$A$1:$F$192,6,0)),0,VLOOKUP(L689,'MASTER DATA'!$A$1:$F$192,6,0))*AE689</f>
        <v>836</v>
      </c>
      <c r="AI689" s="354" t="str">
        <f>VLOOKUP($D689,'warehouse mapping'!$AN$7:$AO$17,2,0)</f>
        <v>Aktif</v>
      </c>
      <c r="AJ689" s="114">
        <f t="shared" si="244"/>
        <v>0</v>
      </c>
      <c r="AK689" s="354" t="str">
        <f t="shared" si="245"/>
        <v/>
      </c>
      <c r="AL689" s="354" t="s">
        <v>170</v>
      </c>
      <c r="AM689" s="354">
        <f t="shared" si="246"/>
        <v>1</v>
      </c>
      <c r="AN689" s="354" t="b">
        <f t="shared" si="247"/>
        <v>1</v>
      </c>
    </row>
    <row r="690" spans="1:40" s="222" customFormat="1">
      <c r="A690" s="354" t="str">
        <f t="shared" si="227"/>
        <v>CC10C02550062460</v>
      </c>
      <c r="B690" s="354">
        <f t="shared" si="228"/>
        <v>0</v>
      </c>
      <c r="C690" s="354">
        <f t="shared" si="229"/>
        <v>0</v>
      </c>
      <c r="D690" s="222" t="str">
        <f t="shared" si="230"/>
        <v>CC</v>
      </c>
      <c r="E690" s="222" t="str">
        <f t="shared" si="231"/>
        <v>10</v>
      </c>
      <c r="F690" s="222" t="str">
        <f t="shared" si="232"/>
        <v>C</v>
      </c>
      <c r="G690" s="355" t="str">
        <f t="shared" si="233"/>
        <v>02</v>
      </c>
      <c r="H690" s="357" t="s">
        <v>1035</v>
      </c>
      <c r="I690" s="357" t="s">
        <v>3095</v>
      </c>
      <c r="J690" s="361">
        <v>46191</v>
      </c>
      <c r="K690" s="361">
        <v>47732</v>
      </c>
      <c r="L690" s="295">
        <v>550062460</v>
      </c>
      <c r="M690" s="357" t="str">
        <f>IF(ISNA(VLOOKUP(L690,'MASTER DATA'!$A$1:$B$192,2,0)),"",VLOOKUP(L690,'MASTER DATA'!$A$1:$B$192,2,0))</f>
        <v>Advan4TAX710W40SNMA2_12*1L_A04W</v>
      </c>
      <c r="N690" s="357">
        <v>44</v>
      </c>
      <c r="O690" s="232">
        <f t="shared" si="234"/>
        <v>1</v>
      </c>
      <c r="P690" s="232">
        <f t="shared" si="235"/>
        <v>0</v>
      </c>
      <c r="Q690" s="232">
        <f>VLOOKUP(L690,'MASTER DATA'!$A$1:$E$192,5,0)</f>
        <v>44</v>
      </c>
      <c r="R690" s="295">
        <f>SUMIF('picking of the day'!$H$4:$H$358,WMS!H690&amp;WMS!L690,'picking of the day'!$E$4:$E$358)</f>
        <v>0</v>
      </c>
      <c r="U690" s="358">
        <f>IF(ISNA(VLOOKUP(H690,'data putaway'!$A$1:$E$530,3,0)),0,VLOOKUP(H690,'data putaway'!$A$1:$E$530,3,0))</f>
        <v>0</v>
      </c>
      <c r="V690" s="222">
        <f t="shared" si="236"/>
        <v>44</v>
      </c>
      <c r="W690" s="358">
        <f>IF(ISNA(VLOOKUP(H690,'data putaway'!$A$1:$E$530,2,0)),0,VLOOKUP(H690,'data putaway'!$A$1:$E$530,2,0))</f>
        <v>0</v>
      </c>
      <c r="X690" s="222" t="b">
        <f t="shared" si="237"/>
        <v>0</v>
      </c>
      <c r="Y690" s="222">
        <f>IF(ISNA(VLOOKUP(H690,'data putaway'!$A$1:$E$530,4,0)),0,VLOOKUP(H690,'data putaway'!$A$1:$E$530,4,0))</f>
        <v>0</v>
      </c>
      <c r="Z690" s="359">
        <f>IF(ISNA(VLOOKUP(H690,'data putaway'!$A$1:$E$530,5,0)),0,VLOOKUP(H690,'data putaway'!$A$1:$E$530,5,0))</f>
        <v>0</v>
      </c>
      <c r="AA690" s="222" t="b">
        <f t="shared" si="238"/>
        <v>0</v>
      </c>
      <c r="AB690" s="222" t="b">
        <f t="shared" si="239"/>
        <v>0</v>
      </c>
      <c r="AC690" s="360" t="str">
        <f t="shared" ca="1" si="240"/>
        <v>3 Month,  0 Days</v>
      </c>
      <c r="AD690" s="358" t="str">
        <f t="shared" ca="1" si="248"/>
        <v>3 Year, 11 Month, 19 Days</v>
      </c>
      <c r="AE690" s="358">
        <f t="shared" si="241"/>
        <v>44</v>
      </c>
      <c r="AF690" s="358">
        <f t="shared" si="242"/>
        <v>1</v>
      </c>
      <c r="AG690" s="222" t="str">
        <f t="shared" si="243"/>
        <v>CC10</v>
      </c>
      <c r="AH690" s="358">
        <f>IF(ISNA(VLOOKUP(L690,'MASTER DATA'!$A$1:$F$192,6,0)),0,VLOOKUP(L690,'MASTER DATA'!$A$1:$F$192,6,0))*AE690</f>
        <v>528</v>
      </c>
      <c r="AI690" s="222" t="str">
        <f>VLOOKUP($D690,'warehouse mapping'!$AN$7:$AO$17,2,0)</f>
        <v>Aktif</v>
      </c>
      <c r="AJ690" s="358">
        <f t="shared" si="244"/>
        <v>0</v>
      </c>
      <c r="AK690" s="222" t="str">
        <f t="shared" si="245"/>
        <v/>
      </c>
      <c r="AL690" s="222" t="s">
        <v>170</v>
      </c>
      <c r="AM690" s="222">
        <f t="shared" si="246"/>
        <v>1</v>
      </c>
      <c r="AN690" s="222" t="b">
        <f t="shared" si="247"/>
        <v>1</v>
      </c>
    </row>
    <row r="691" spans="1:40" s="354" customFormat="1">
      <c r="A691" s="354" t="str">
        <f t="shared" si="227"/>
        <v>CC10D01550062461</v>
      </c>
      <c r="B691" s="354">
        <f t="shared" si="228"/>
        <v>0</v>
      </c>
      <c r="C691" s="354">
        <f t="shared" si="229"/>
        <v>0</v>
      </c>
      <c r="D691" s="354" t="str">
        <f t="shared" si="230"/>
        <v>CC</v>
      </c>
      <c r="E691" s="354" t="str">
        <f t="shared" si="231"/>
        <v>10</v>
      </c>
      <c r="F691" s="354" t="str">
        <f t="shared" si="232"/>
        <v>D</v>
      </c>
      <c r="G691" s="355" t="str">
        <f t="shared" si="233"/>
        <v>01</v>
      </c>
      <c r="H691" s="232" t="s">
        <v>1036</v>
      </c>
      <c r="I691" s="232" t="s">
        <v>3505</v>
      </c>
      <c r="J691" s="233">
        <v>46268</v>
      </c>
      <c r="K691" s="233">
        <v>47719</v>
      </c>
      <c r="L691" s="234">
        <v>550062461</v>
      </c>
      <c r="M691" s="232" t="str">
        <f>IF(ISNA(VLOOKUP(L691,'MASTER DATA'!$A$1:$B$192,2,0)),"",VLOOKUP(L691,'MASTER DATA'!$A$1:$B$192,2,0))</f>
        <v>Advan4TAX710W40SNMA2_12*0.8L_A04W</v>
      </c>
      <c r="N691" s="232">
        <v>48</v>
      </c>
      <c r="O691" s="232">
        <f t="shared" si="234"/>
        <v>1</v>
      </c>
      <c r="P691" s="232">
        <f t="shared" si="235"/>
        <v>0</v>
      </c>
      <c r="Q691" s="232">
        <f>VLOOKUP(L691,'MASTER DATA'!$A$1:$E$192,5,0)</f>
        <v>48</v>
      </c>
      <c r="R691" s="234">
        <f>SUMIF('picking of the day'!$H$4:$H$358,WMS!H691&amp;WMS!L691,'picking of the day'!$E$4:$E$358)</f>
        <v>0</v>
      </c>
      <c r="U691" s="114">
        <f>IF(ISNA(VLOOKUP(H691,'data putaway'!$A$1:$E$530,3,0)),0,VLOOKUP(H691,'data putaway'!$A$1:$E$530,3,0))</f>
        <v>0</v>
      </c>
      <c r="V691" s="354">
        <f t="shared" si="236"/>
        <v>48</v>
      </c>
      <c r="W691" s="114">
        <f>IF(ISNA(VLOOKUP(H691,'data putaway'!$A$1:$E$530,2,0)),0,VLOOKUP(H691,'data putaway'!$A$1:$E$530,2,0))</f>
        <v>0</v>
      </c>
      <c r="X691" s="354" t="b">
        <f t="shared" si="237"/>
        <v>0</v>
      </c>
      <c r="Y691" s="354">
        <f>IF(ISNA(VLOOKUP(H691,'data putaway'!$A$1:$E$530,4,0)),0,VLOOKUP(H691,'data putaway'!$A$1:$E$530,4,0))</f>
        <v>0</v>
      </c>
      <c r="Z691" s="113">
        <f>IF(ISNA(VLOOKUP(H691,'data putaway'!$A$1:$E$530,5,0)),0,VLOOKUP(H691,'data putaway'!$A$1:$E$530,5,0))</f>
        <v>0</v>
      </c>
      <c r="AA691" s="354" t="b">
        <f t="shared" si="238"/>
        <v>0</v>
      </c>
      <c r="AB691" s="354" t="b">
        <f t="shared" si="239"/>
        <v>0</v>
      </c>
      <c r="AC691" s="356" t="str">
        <f t="shared" ca="1" si="240"/>
        <v>0 Month,  15 Days</v>
      </c>
      <c r="AD691" s="114" t="str">
        <f t="shared" ca="1" si="248"/>
        <v>3 Year, 11 Month, 6 Days</v>
      </c>
      <c r="AE691" s="114">
        <f t="shared" si="241"/>
        <v>48</v>
      </c>
      <c r="AF691" s="114">
        <f t="shared" si="242"/>
        <v>1</v>
      </c>
      <c r="AG691" s="354" t="str">
        <f t="shared" si="243"/>
        <v>CC10</v>
      </c>
      <c r="AH691" s="114">
        <f>IF(ISNA(VLOOKUP(L691,'MASTER DATA'!$A$1:$F$192,6,0)),0,VLOOKUP(L691,'MASTER DATA'!$A$1:$F$192,6,0))*AE691</f>
        <v>460.80000000000007</v>
      </c>
      <c r="AI691" s="354" t="str">
        <f>VLOOKUP($D691,'warehouse mapping'!$AN$7:$AO$17,2,0)</f>
        <v>Aktif</v>
      </c>
      <c r="AJ691" s="114">
        <f t="shared" si="244"/>
        <v>0</v>
      </c>
      <c r="AK691" s="354" t="str">
        <f t="shared" si="245"/>
        <v/>
      </c>
      <c r="AL691" s="354" t="s">
        <v>170</v>
      </c>
      <c r="AM691" s="354">
        <f t="shared" si="246"/>
        <v>1</v>
      </c>
      <c r="AN691" s="354" t="b">
        <f t="shared" si="247"/>
        <v>1</v>
      </c>
    </row>
    <row r="692" spans="1:40" s="354" customFormat="1">
      <c r="A692" s="354" t="str">
        <f t="shared" si="227"/>
        <v>CC10D02550062461</v>
      </c>
      <c r="B692" s="354">
        <f t="shared" si="228"/>
        <v>0</v>
      </c>
      <c r="C692" s="354">
        <f t="shared" si="229"/>
        <v>0</v>
      </c>
      <c r="D692" s="354" t="str">
        <f t="shared" si="230"/>
        <v>CC</v>
      </c>
      <c r="E692" s="354" t="str">
        <f t="shared" si="231"/>
        <v>10</v>
      </c>
      <c r="F692" s="354" t="str">
        <f t="shared" si="232"/>
        <v>D</v>
      </c>
      <c r="G692" s="355" t="str">
        <f t="shared" si="233"/>
        <v>02</v>
      </c>
      <c r="H692" s="232" t="s">
        <v>1037</v>
      </c>
      <c r="I692" s="232" t="s">
        <v>3505</v>
      </c>
      <c r="J692" s="233">
        <v>46268</v>
      </c>
      <c r="K692" s="233">
        <v>47719</v>
      </c>
      <c r="L692" s="234">
        <v>550062461</v>
      </c>
      <c r="M692" s="232" t="str">
        <f>IF(ISNA(VLOOKUP(L692,'MASTER DATA'!$A$1:$B$192,2,0)),"",VLOOKUP(L692,'MASTER DATA'!$A$1:$B$192,2,0))</f>
        <v>Advan4TAX710W40SNMA2_12*0.8L_A04W</v>
      </c>
      <c r="N692" s="232">
        <v>48</v>
      </c>
      <c r="O692" s="232">
        <f t="shared" si="234"/>
        <v>1</v>
      </c>
      <c r="P692" s="232">
        <f t="shared" si="235"/>
        <v>0</v>
      </c>
      <c r="Q692" s="232">
        <f>VLOOKUP(L692,'MASTER DATA'!$A$1:$E$192,5,0)</f>
        <v>48</v>
      </c>
      <c r="R692" s="234">
        <f>SUMIF('picking of the day'!$H$4:$H$358,WMS!H692&amp;WMS!L692,'picking of the day'!$E$4:$E$358)</f>
        <v>0</v>
      </c>
      <c r="U692" s="114">
        <f>IF(ISNA(VLOOKUP(H692,'data putaway'!$A$1:$E$530,3,0)),0,VLOOKUP(H692,'data putaway'!$A$1:$E$530,3,0))</f>
        <v>0</v>
      </c>
      <c r="V692" s="354">
        <f t="shared" si="236"/>
        <v>48</v>
      </c>
      <c r="W692" s="114">
        <f>IF(ISNA(VLOOKUP(H692,'data putaway'!$A$1:$E$530,2,0)),0,VLOOKUP(H692,'data putaway'!$A$1:$E$530,2,0))</f>
        <v>0</v>
      </c>
      <c r="X692" s="354" t="b">
        <f t="shared" si="237"/>
        <v>0</v>
      </c>
      <c r="Y692" s="354">
        <f>IF(ISNA(VLOOKUP(H692,'data putaway'!$A$1:$E$530,4,0)),0,VLOOKUP(H692,'data putaway'!$A$1:$E$530,4,0))</f>
        <v>0</v>
      </c>
      <c r="Z692" s="113">
        <f>IF(ISNA(VLOOKUP(H692,'data putaway'!$A$1:$E$530,5,0)),0,VLOOKUP(H692,'data putaway'!$A$1:$E$530,5,0))</f>
        <v>0</v>
      </c>
      <c r="AA692" s="354" t="b">
        <f t="shared" si="238"/>
        <v>0</v>
      </c>
      <c r="AB692" s="354" t="b">
        <f t="shared" si="239"/>
        <v>0</v>
      </c>
      <c r="AC692" s="356" t="str">
        <f t="shared" ca="1" si="240"/>
        <v>0 Month,  15 Days</v>
      </c>
      <c r="AD692" s="114" t="str">
        <f t="shared" ca="1" si="248"/>
        <v>3 Year, 11 Month, 6 Days</v>
      </c>
      <c r="AE692" s="114">
        <f t="shared" si="241"/>
        <v>48</v>
      </c>
      <c r="AF692" s="114">
        <f t="shared" si="242"/>
        <v>1</v>
      </c>
      <c r="AG692" s="354" t="str">
        <f t="shared" si="243"/>
        <v>CC10</v>
      </c>
      <c r="AH692" s="114">
        <f>IF(ISNA(VLOOKUP(L692,'MASTER DATA'!$A$1:$F$192,6,0)),0,VLOOKUP(L692,'MASTER DATA'!$A$1:$F$192,6,0))*AE692</f>
        <v>460.80000000000007</v>
      </c>
      <c r="AI692" s="354" t="str">
        <f>VLOOKUP($D692,'warehouse mapping'!$AN$7:$AO$17,2,0)</f>
        <v>Aktif</v>
      </c>
      <c r="AJ692" s="114">
        <f t="shared" si="244"/>
        <v>0</v>
      </c>
      <c r="AK692" s="354" t="str">
        <f t="shared" si="245"/>
        <v/>
      </c>
      <c r="AL692" s="354" t="s">
        <v>170</v>
      </c>
      <c r="AM692" s="354">
        <f t="shared" si="246"/>
        <v>1</v>
      </c>
      <c r="AN692" s="354" t="b">
        <f t="shared" si="247"/>
        <v>1</v>
      </c>
    </row>
    <row r="693" spans="1:40" s="354" customFormat="1">
      <c r="A693" s="354" t="str">
        <f t="shared" si="227"/>
        <v>CC10E01550062461</v>
      </c>
      <c r="B693" s="354">
        <f t="shared" si="228"/>
        <v>0</v>
      </c>
      <c r="C693" s="354">
        <f t="shared" si="229"/>
        <v>0</v>
      </c>
      <c r="D693" s="354" t="str">
        <f t="shared" si="230"/>
        <v>CC</v>
      </c>
      <c r="E693" s="354" t="str">
        <f t="shared" si="231"/>
        <v>10</v>
      </c>
      <c r="F693" s="354" t="str">
        <f t="shared" si="232"/>
        <v>E</v>
      </c>
      <c r="G693" s="355" t="str">
        <f t="shared" si="233"/>
        <v>01</v>
      </c>
      <c r="H693" s="232" t="s">
        <v>1038</v>
      </c>
      <c r="I693" s="232" t="s">
        <v>3505</v>
      </c>
      <c r="J693" s="233">
        <v>46268</v>
      </c>
      <c r="K693" s="233">
        <v>47719</v>
      </c>
      <c r="L693" s="234">
        <v>550062461</v>
      </c>
      <c r="M693" s="232" t="str">
        <f>IF(ISNA(VLOOKUP(L693,'MASTER DATA'!$A$1:$B$192,2,0)),"",VLOOKUP(L693,'MASTER DATA'!$A$1:$B$192,2,0))</f>
        <v>Advan4TAX710W40SNMA2_12*0.8L_A04W</v>
      </c>
      <c r="N693" s="234">
        <v>48</v>
      </c>
      <c r="O693" s="232">
        <f t="shared" si="234"/>
        <v>1</v>
      </c>
      <c r="P693" s="232">
        <f t="shared" si="235"/>
        <v>0</v>
      </c>
      <c r="Q693" s="232">
        <f>VLOOKUP(L693,'MASTER DATA'!$A$1:$E$192,5,0)</f>
        <v>48</v>
      </c>
      <c r="R693" s="234">
        <f>SUMIF('picking of the day'!$H$4:$H$358,WMS!H693&amp;WMS!L693,'picking of the day'!$E$4:$E$358)</f>
        <v>0</v>
      </c>
      <c r="U693" s="114">
        <f>IF(ISNA(VLOOKUP(H693,'data putaway'!$A$1:$E$530,3,0)),0,VLOOKUP(H693,'data putaway'!$A$1:$E$530,3,0))</f>
        <v>0</v>
      </c>
      <c r="V693" s="354">
        <f t="shared" si="236"/>
        <v>48</v>
      </c>
      <c r="W693" s="114">
        <f>IF(ISNA(VLOOKUP(H693,'data putaway'!$A$1:$E$530,2,0)),0,VLOOKUP(H693,'data putaway'!$A$1:$E$530,2,0))</f>
        <v>0</v>
      </c>
      <c r="X693" s="354" t="b">
        <f t="shared" si="237"/>
        <v>0</v>
      </c>
      <c r="Y693" s="354">
        <f>IF(ISNA(VLOOKUP(H693,'data putaway'!$A$1:$E$530,4,0)),0,VLOOKUP(H693,'data putaway'!$A$1:$E$530,4,0))</f>
        <v>0</v>
      </c>
      <c r="Z693" s="113">
        <f>IF(ISNA(VLOOKUP(H693,'data putaway'!$A$1:$E$530,5,0)),0,VLOOKUP(H693,'data putaway'!$A$1:$E$530,5,0))</f>
        <v>0</v>
      </c>
      <c r="AA693" s="354" t="b">
        <f t="shared" si="238"/>
        <v>0</v>
      </c>
      <c r="AB693" s="354" t="b">
        <f t="shared" si="239"/>
        <v>0</v>
      </c>
      <c r="AC693" s="356" t="str">
        <f t="shared" ca="1" si="240"/>
        <v>0 Month,  15 Days</v>
      </c>
      <c r="AD693" s="114" t="str">
        <f t="shared" ca="1" si="248"/>
        <v>3 Year, 11 Month, 6 Days</v>
      </c>
      <c r="AE693" s="114">
        <f t="shared" si="241"/>
        <v>48</v>
      </c>
      <c r="AF693" s="114">
        <f t="shared" si="242"/>
        <v>1</v>
      </c>
      <c r="AG693" s="354" t="str">
        <f t="shared" si="243"/>
        <v>CC10</v>
      </c>
      <c r="AH693" s="114">
        <f>IF(ISNA(VLOOKUP(L693,'MASTER DATA'!$A$1:$F$192,6,0)),0,VLOOKUP(L693,'MASTER DATA'!$A$1:$F$192,6,0))*AE693</f>
        <v>460.80000000000007</v>
      </c>
      <c r="AI693" s="354" t="str">
        <f>VLOOKUP($D693,'warehouse mapping'!$AN$7:$AO$17,2,0)</f>
        <v>Aktif</v>
      </c>
      <c r="AJ693" s="114">
        <f t="shared" si="244"/>
        <v>0</v>
      </c>
      <c r="AK693" s="354" t="str">
        <f t="shared" si="245"/>
        <v/>
      </c>
      <c r="AL693" s="354" t="s">
        <v>170</v>
      </c>
      <c r="AM693" s="354">
        <f t="shared" si="246"/>
        <v>1</v>
      </c>
      <c r="AN693" s="354" t="b">
        <f t="shared" si="247"/>
        <v>1</v>
      </c>
    </row>
    <row r="694" spans="1:40" s="354" customFormat="1">
      <c r="A694" s="354" t="str">
        <f t="shared" si="227"/>
        <v>CC10E02550062461</v>
      </c>
      <c r="B694" s="354">
        <f t="shared" si="228"/>
        <v>0</v>
      </c>
      <c r="C694" s="354">
        <f t="shared" si="229"/>
        <v>0</v>
      </c>
      <c r="D694" s="354" t="str">
        <f t="shared" si="230"/>
        <v>CC</v>
      </c>
      <c r="E694" s="354" t="str">
        <f t="shared" si="231"/>
        <v>10</v>
      </c>
      <c r="F694" s="354" t="str">
        <f t="shared" si="232"/>
        <v>E</v>
      </c>
      <c r="G694" s="355" t="str">
        <f t="shared" si="233"/>
        <v>02</v>
      </c>
      <c r="H694" s="232" t="s">
        <v>1039</v>
      </c>
      <c r="I694" s="232" t="s">
        <v>3505</v>
      </c>
      <c r="J694" s="233">
        <v>46268</v>
      </c>
      <c r="K694" s="233">
        <v>47719</v>
      </c>
      <c r="L694" s="234">
        <v>550062461</v>
      </c>
      <c r="M694" s="232" t="str">
        <f>IF(ISNA(VLOOKUP(L694,'MASTER DATA'!$A$1:$B$192,2,0)),"",VLOOKUP(L694,'MASTER DATA'!$A$1:$B$192,2,0))</f>
        <v>Advan4TAX710W40SNMA2_12*0.8L_A04W</v>
      </c>
      <c r="N694" s="234">
        <v>48</v>
      </c>
      <c r="O694" s="232">
        <f t="shared" si="234"/>
        <v>1</v>
      </c>
      <c r="P694" s="232">
        <f t="shared" si="235"/>
        <v>0</v>
      </c>
      <c r="Q694" s="232">
        <f>VLOOKUP(L694,'MASTER DATA'!$A$1:$E$192,5,0)</f>
        <v>48</v>
      </c>
      <c r="R694" s="234">
        <f>SUMIF('picking of the day'!$H$4:$H$358,WMS!H694&amp;WMS!L694,'picking of the day'!$E$4:$E$358)</f>
        <v>0</v>
      </c>
      <c r="U694" s="114">
        <f>IF(ISNA(VLOOKUP(H694,'data putaway'!$A$1:$E$530,3,0)),0,VLOOKUP(H694,'data putaway'!$A$1:$E$530,3,0))</f>
        <v>0</v>
      </c>
      <c r="V694" s="354">
        <f t="shared" si="236"/>
        <v>48</v>
      </c>
      <c r="W694" s="114">
        <f>IF(ISNA(VLOOKUP(H694,'data putaway'!$A$1:$E$530,2,0)),0,VLOOKUP(H694,'data putaway'!$A$1:$E$530,2,0))</f>
        <v>0</v>
      </c>
      <c r="X694" s="354" t="b">
        <f t="shared" si="237"/>
        <v>0</v>
      </c>
      <c r="Y694" s="354">
        <f>IF(ISNA(VLOOKUP(H694,'data putaway'!$A$1:$E$530,4,0)),0,VLOOKUP(H694,'data putaway'!$A$1:$E$530,4,0))</f>
        <v>0</v>
      </c>
      <c r="Z694" s="113">
        <f>IF(ISNA(VLOOKUP(H694,'data putaway'!$A$1:$E$530,5,0)),0,VLOOKUP(H694,'data putaway'!$A$1:$E$530,5,0))</f>
        <v>0</v>
      </c>
      <c r="AA694" s="354" t="b">
        <f t="shared" si="238"/>
        <v>0</v>
      </c>
      <c r="AB694" s="354" t="b">
        <f t="shared" si="239"/>
        <v>0</v>
      </c>
      <c r="AC694" s="356" t="str">
        <f t="shared" ca="1" si="240"/>
        <v>0 Month,  15 Days</v>
      </c>
      <c r="AD694" s="114" t="str">
        <f t="shared" ca="1" si="248"/>
        <v>3 Year, 11 Month, 6 Days</v>
      </c>
      <c r="AE694" s="114">
        <f t="shared" si="241"/>
        <v>48</v>
      </c>
      <c r="AF694" s="114">
        <f t="shared" si="242"/>
        <v>1</v>
      </c>
      <c r="AG694" s="354" t="str">
        <f t="shared" si="243"/>
        <v>CC10</v>
      </c>
      <c r="AH694" s="114">
        <f>IF(ISNA(VLOOKUP(L694,'MASTER DATA'!$A$1:$F$192,6,0)),0,VLOOKUP(L694,'MASTER DATA'!$A$1:$F$192,6,0))*AE694</f>
        <v>460.80000000000007</v>
      </c>
      <c r="AI694" s="354" t="str">
        <f>VLOOKUP($D694,'warehouse mapping'!$AN$7:$AO$17,2,0)</f>
        <v>Aktif</v>
      </c>
      <c r="AJ694" s="114">
        <f t="shared" si="244"/>
        <v>0</v>
      </c>
      <c r="AK694" s="354" t="str">
        <f t="shared" si="245"/>
        <v/>
      </c>
      <c r="AL694" s="354" t="s">
        <v>170</v>
      </c>
      <c r="AM694" s="354">
        <f t="shared" si="246"/>
        <v>1</v>
      </c>
      <c r="AN694" s="354" t="b">
        <f t="shared" si="247"/>
        <v>1</v>
      </c>
    </row>
    <row r="695" spans="1:40" s="354" customFormat="1">
      <c r="A695" s="354" t="str">
        <f t="shared" si="227"/>
        <v>CC11A01550046498</v>
      </c>
      <c r="B695" s="354">
        <f t="shared" si="228"/>
        <v>0</v>
      </c>
      <c r="C695" s="354">
        <f t="shared" si="229"/>
        <v>0</v>
      </c>
      <c r="D695" s="354" t="str">
        <f t="shared" si="230"/>
        <v>CC</v>
      </c>
      <c r="E695" s="354" t="str">
        <f t="shared" si="231"/>
        <v>11</v>
      </c>
      <c r="F695" s="354" t="str">
        <f t="shared" si="232"/>
        <v>A</v>
      </c>
      <c r="G695" s="355" t="str">
        <f t="shared" si="233"/>
        <v>01</v>
      </c>
      <c r="H695" s="232" t="s">
        <v>1040</v>
      </c>
      <c r="I695" s="232">
        <v>12687190</v>
      </c>
      <c r="J695" s="233">
        <v>46235</v>
      </c>
      <c r="K695" s="233">
        <v>47693</v>
      </c>
      <c r="L695" s="234">
        <v>550046498</v>
      </c>
      <c r="M695" s="232" t="str">
        <f>IF(ISNA(VLOOKUP(L695,'MASTER DATA'!$A$1:$B$192,2,0)),"",VLOOKUP(L695,'MASTER DATA'!$A$1:$B$192,2,0))</f>
        <v>Argina S4 40_1*209L_A227</v>
      </c>
      <c r="N695" s="234">
        <v>0</v>
      </c>
      <c r="O695" s="232">
        <f t="shared" si="234"/>
        <v>0</v>
      </c>
      <c r="P695" s="232">
        <f t="shared" si="235"/>
        <v>0</v>
      </c>
      <c r="Q695" s="232">
        <f>VLOOKUP(L695,'MASTER DATA'!$A$1:$E$192,5,0)</f>
        <v>4</v>
      </c>
      <c r="R695" s="234">
        <f>SUMIF('picking of the day'!$H$4:$H$358,WMS!H695&amp;WMS!L695,'picking of the day'!$E$4:$E$358)</f>
        <v>0</v>
      </c>
      <c r="U695" s="114">
        <f>IF(ISNA(VLOOKUP(H695,'data putaway'!$A$1:$E$530,3,0)),0,VLOOKUP(H695,'data putaway'!$A$1:$E$530,3,0))</f>
        <v>0</v>
      </c>
      <c r="V695" s="354">
        <f t="shared" si="236"/>
        <v>0</v>
      </c>
      <c r="W695" s="114">
        <f>IF(ISNA(VLOOKUP(H695,'data putaway'!$A$1:$E$530,2,0)),0,VLOOKUP(H695,'data putaway'!$A$1:$E$530,2,0))</f>
        <v>0</v>
      </c>
      <c r="X695" s="354" t="b">
        <f t="shared" si="237"/>
        <v>0</v>
      </c>
      <c r="Y695" s="354">
        <f>IF(ISNA(VLOOKUP(H695,'data putaway'!$A$1:$E$530,4,0)),0,VLOOKUP(H695,'data putaway'!$A$1:$E$530,4,0))</f>
        <v>0</v>
      </c>
      <c r="Z695" s="113">
        <f>IF(ISNA(VLOOKUP(H695,'data putaway'!$A$1:$E$530,5,0)),0,VLOOKUP(H695,'data putaway'!$A$1:$E$530,5,0))</f>
        <v>0</v>
      </c>
      <c r="AA695" s="354" t="b">
        <f t="shared" si="238"/>
        <v>0</v>
      </c>
      <c r="AB695" s="354" t="b">
        <f t="shared" si="239"/>
        <v>0</v>
      </c>
      <c r="AC695" s="356" t="str">
        <f t="shared" ca="1" si="240"/>
        <v>1 Month,  17 Days</v>
      </c>
      <c r="AD695" s="114" t="str">
        <f t="shared" ca="1" si="248"/>
        <v>3 Year, 10 Month, 11 Days</v>
      </c>
      <c r="AE695" s="114">
        <f t="shared" si="241"/>
        <v>0</v>
      </c>
      <c r="AF695" s="114">
        <f t="shared" si="242"/>
        <v>0</v>
      </c>
      <c r="AG695" s="354" t="str">
        <f t="shared" si="243"/>
        <v>CC11</v>
      </c>
      <c r="AH695" s="114">
        <f>IF(ISNA(VLOOKUP(L695,'MASTER DATA'!$A$1:$F$192,6,0)),0,VLOOKUP(L695,'MASTER DATA'!$A$1:$F$192,6,0))*AE695</f>
        <v>0</v>
      </c>
      <c r="AI695" s="354" t="str">
        <f>VLOOKUP($D695,'warehouse mapping'!$AN$7:$AO$17,2,0)</f>
        <v>Aktif</v>
      </c>
      <c r="AJ695" s="114">
        <f t="shared" si="244"/>
        <v>1</v>
      </c>
      <c r="AK695" s="354" t="str">
        <f t="shared" si="245"/>
        <v>CC</v>
      </c>
      <c r="AL695" s="354" t="s">
        <v>3025</v>
      </c>
      <c r="AM695" s="354">
        <f t="shared" si="246"/>
        <v>1</v>
      </c>
      <c r="AN695" s="354" t="b">
        <f t="shared" si="247"/>
        <v>1</v>
      </c>
    </row>
    <row r="696" spans="1:40" s="354" customFormat="1">
      <c r="A696" s="354" t="str">
        <f t="shared" si="227"/>
        <v>CC11A02550046498</v>
      </c>
      <c r="B696" s="354">
        <f t="shared" si="228"/>
        <v>0</v>
      </c>
      <c r="C696" s="354">
        <f t="shared" si="229"/>
        <v>0</v>
      </c>
      <c r="D696" s="354" t="str">
        <f t="shared" si="230"/>
        <v>CC</v>
      </c>
      <c r="E696" s="354" t="str">
        <f t="shared" si="231"/>
        <v>11</v>
      </c>
      <c r="F696" s="354" t="str">
        <f t="shared" si="232"/>
        <v>A</v>
      </c>
      <c r="G696" s="355" t="str">
        <f t="shared" si="233"/>
        <v>02</v>
      </c>
      <c r="H696" s="232" t="s">
        <v>219</v>
      </c>
      <c r="I696" s="232">
        <v>12687190</v>
      </c>
      <c r="J696" s="233">
        <v>46235</v>
      </c>
      <c r="K696" s="233">
        <v>47693</v>
      </c>
      <c r="L696" s="234">
        <v>550046498</v>
      </c>
      <c r="M696" s="232" t="str">
        <f>IF(ISNA(VLOOKUP(L696,'MASTER DATA'!$A$1:$B$192,2,0)),"",VLOOKUP(L696,'MASTER DATA'!$A$1:$B$192,2,0))</f>
        <v>Argina S4 40_1*209L_A227</v>
      </c>
      <c r="N696" s="232">
        <v>0</v>
      </c>
      <c r="O696" s="232">
        <f t="shared" si="234"/>
        <v>0</v>
      </c>
      <c r="P696" s="232">
        <f t="shared" si="235"/>
        <v>0</v>
      </c>
      <c r="Q696" s="232">
        <f>VLOOKUP(L696,'MASTER DATA'!$A$1:$E$192,5,0)</f>
        <v>4</v>
      </c>
      <c r="R696" s="234">
        <f>SUMIF('picking of the day'!$H$4:$H$358,WMS!H696&amp;WMS!L696,'picking of the day'!$E$4:$E$358)</f>
        <v>0</v>
      </c>
      <c r="U696" s="114">
        <f>IF(ISNA(VLOOKUP(H696,'data putaway'!$A$1:$E$530,3,0)),0,VLOOKUP(H696,'data putaway'!$A$1:$E$530,3,0))</f>
        <v>0</v>
      </c>
      <c r="V696" s="354">
        <f t="shared" si="236"/>
        <v>0</v>
      </c>
      <c r="W696" s="114">
        <f>IF(ISNA(VLOOKUP(H696,'data putaway'!$A$1:$E$530,2,0)),0,VLOOKUP(H696,'data putaway'!$A$1:$E$530,2,0))</f>
        <v>0</v>
      </c>
      <c r="X696" s="354" t="b">
        <f t="shared" si="237"/>
        <v>0</v>
      </c>
      <c r="Y696" s="354">
        <f>IF(ISNA(VLOOKUP(H696,'data putaway'!$A$1:$E$530,4,0)),0,VLOOKUP(H696,'data putaway'!$A$1:$E$530,4,0))</f>
        <v>0</v>
      </c>
      <c r="Z696" s="113">
        <f>IF(ISNA(VLOOKUP(H696,'data putaway'!$A$1:$E$530,5,0)),0,VLOOKUP(H696,'data putaway'!$A$1:$E$530,5,0))</f>
        <v>0</v>
      </c>
      <c r="AA696" s="354" t="b">
        <f t="shared" si="238"/>
        <v>0</v>
      </c>
      <c r="AB696" s="354" t="b">
        <f t="shared" si="239"/>
        <v>0</v>
      </c>
      <c r="AC696" s="356" t="str">
        <f t="shared" ca="1" si="240"/>
        <v>1 Month,  17 Days</v>
      </c>
      <c r="AD696" s="114" t="str">
        <f t="shared" ca="1" si="248"/>
        <v>3 Year, 10 Month, 11 Days</v>
      </c>
      <c r="AE696" s="114">
        <f t="shared" si="241"/>
        <v>0</v>
      </c>
      <c r="AF696" s="114">
        <f t="shared" si="242"/>
        <v>0</v>
      </c>
      <c r="AG696" s="354" t="str">
        <f t="shared" si="243"/>
        <v>CC11</v>
      </c>
      <c r="AH696" s="114">
        <f>IF(ISNA(VLOOKUP(L696,'MASTER DATA'!$A$1:$F$192,6,0)),0,VLOOKUP(L696,'MASTER DATA'!$A$1:$F$192,6,0))*AE696</f>
        <v>0</v>
      </c>
      <c r="AI696" s="354" t="str">
        <f>VLOOKUP($D696,'warehouse mapping'!$AN$7:$AO$17,2,0)</f>
        <v>Aktif</v>
      </c>
      <c r="AJ696" s="114">
        <f t="shared" si="244"/>
        <v>1</v>
      </c>
      <c r="AK696" s="354" t="str">
        <f t="shared" si="245"/>
        <v>CC</v>
      </c>
      <c r="AL696" s="354" t="s">
        <v>3025</v>
      </c>
      <c r="AM696" s="354">
        <f t="shared" si="246"/>
        <v>1</v>
      </c>
      <c r="AN696" s="354" t="b">
        <f t="shared" si="247"/>
        <v>1</v>
      </c>
    </row>
    <row r="697" spans="1:40" s="354" customFormat="1">
      <c r="A697" s="354" t="str">
        <f t="shared" si="227"/>
        <v>CC11B01550040071</v>
      </c>
      <c r="B697" s="354">
        <f t="shared" si="228"/>
        <v>0</v>
      </c>
      <c r="C697" s="354">
        <f t="shared" si="229"/>
        <v>0</v>
      </c>
      <c r="D697" s="354" t="str">
        <f t="shared" si="230"/>
        <v>CC</v>
      </c>
      <c r="E697" s="354" t="str">
        <f t="shared" si="231"/>
        <v>11</v>
      </c>
      <c r="F697" s="354" t="str">
        <f t="shared" si="232"/>
        <v>B</v>
      </c>
      <c r="G697" s="355" t="str">
        <f t="shared" si="233"/>
        <v>01</v>
      </c>
      <c r="H697" s="232" t="s">
        <v>1041</v>
      </c>
      <c r="I697" s="232" t="s">
        <v>3229</v>
      </c>
      <c r="J697" s="233">
        <v>46245</v>
      </c>
      <c r="K697" s="233">
        <v>47567</v>
      </c>
      <c r="L697" s="234">
        <v>550040071</v>
      </c>
      <c r="M697" s="232" t="str">
        <f>IF(ISNA(VLOOKUP(L697,'MASTER DATA'!$A$1:$B$192,2,0)),"",VLOOKUP(L697,'MASTER DATA'!$A$1:$B$192,2,0))</f>
        <v>Diala S4 ZX-I_1*209L_A227</v>
      </c>
      <c r="N697" s="232">
        <v>4</v>
      </c>
      <c r="O697" s="232">
        <f t="shared" si="234"/>
        <v>1</v>
      </c>
      <c r="P697" s="232">
        <f t="shared" si="235"/>
        <v>0</v>
      </c>
      <c r="Q697" s="232">
        <f>VLOOKUP(L697,'MASTER DATA'!$A$1:$E$192,5,0)</f>
        <v>4</v>
      </c>
      <c r="R697" s="234">
        <f>SUMIF('picking of the day'!$H$4:$H$358,WMS!H697&amp;WMS!L697,'picking of the day'!$E$4:$E$358)</f>
        <v>0</v>
      </c>
      <c r="U697" s="114">
        <f>IF(ISNA(VLOOKUP(H697,'data putaway'!$A$1:$E$530,3,0)),0,VLOOKUP(H697,'data putaway'!$A$1:$E$530,3,0))</f>
        <v>0</v>
      </c>
      <c r="V697" s="354">
        <f t="shared" si="236"/>
        <v>4</v>
      </c>
      <c r="W697" s="114">
        <f>IF(ISNA(VLOOKUP(H697,'data putaway'!$A$1:$E$530,2,0)),0,VLOOKUP(H697,'data putaway'!$A$1:$E$530,2,0))</f>
        <v>0</v>
      </c>
      <c r="X697" s="354" t="b">
        <f t="shared" si="237"/>
        <v>0</v>
      </c>
      <c r="Y697" s="354">
        <f>IF(ISNA(VLOOKUP(H697,'data putaway'!$A$1:$E$530,4,0)),0,VLOOKUP(H697,'data putaway'!$A$1:$E$530,4,0))</f>
        <v>0</v>
      </c>
      <c r="Z697" s="113">
        <f>IF(ISNA(VLOOKUP(H697,'data putaway'!$A$1:$E$530,5,0)),0,VLOOKUP(H697,'data putaway'!$A$1:$E$530,5,0))</f>
        <v>0</v>
      </c>
      <c r="AA697" s="354" t="b">
        <f t="shared" si="238"/>
        <v>0</v>
      </c>
      <c r="AB697" s="354" t="b">
        <f t="shared" si="239"/>
        <v>0</v>
      </c>
      <c r="AC697" s="356" t="str">
        <f t="shared" ca="1" si="240"/>
        <v>1 Month,  7 Days</v>
      </c>
      <c r="AD697" s="114" t="str">
        <f t="shared" ca="1" si="248"/>
        <v>3 Year, 6 Month, 7 Days</v>
      </c>
      <c r="AE697" s="114">
        <f t="shared" si="241"/>
        <v>4</v>
      </c>
      <c r="AF697" s="114">
        <f t="shared" si="242"/>
        <v>1</v>
      </c>
      <c r="AG697" s="354" t="str">
        <f t="shared" si="243"/>
        <v>CC11</v>
      </c>
      <c r="AH697" s="114">
        <f>IF(ISNA(VLOOKUP(L697,'MASTER DATA'!$A$1:$F$192,6,0)),0,VLOOKUP(L697,'MASTER DATA'!$A$1:$F$192,6,0))*AE697</f>
        <v>836</v>
      </c>
      <c r="AI697" s="354" t="str">
        <f>VLOOKUP($D697,'warehouse mapping'!$AN$7:$AO$17,2,0)</f>
        <v>Aktif</v>
      </c>
      <c r="AJ697" s="114">
        <f t="shared" si="244"/>
        <v>0</v>
      </c>
      <c r="AK697" s="354" t="str">
        <f t="shared" si="245"/>
        <v/>
      </c>
      <c r="AL697" s="354" t="s">
        <v>3206</v>
      </c>
      <c r="AM697" s="354">
        <f t="shared" si="246"/>
        <v>1</v>
      </c>
      <c r="AN697" s="354" t="b">
        <f t="shared" si="247"/>
        <v>1</v>
      </c>
    </row>
    <row r="698" spans="1:40" s="354" customFormat="1">
      <c r="A698" s="354" t="str">
        <f t="shared" si="227"/>
        <v>CC11B02550040071</v>
      </c>
      <c r="B698" s="354">
        <f t="shared" si="228"/>
        <v>0</v>
      </c>
      <c r="C698" s="354">
        <f t="shared" si="229"/>
        <v>0</v>
      </c>
      <c r="D698" s="354" t="str">
        <f t="shared" si="230"/>
        <v>CC</v>
      </c>
      <c r="E698" s="354" t="str">
        <f t="shared" si="231"/>
        <v>11</v>
      </c>
      <c r="F698" s="354" t="str">
        <f t="shared" si="232"/>
        <v>B</v>
      </c>
      <c r="G698" s="355" t="str">
        <f t="shared" si="233"/>
        <v>02</v>
      </c>
      <c r="H698" s="232" t="s">
        <v>1042</v>
      </c>
      <c r="I698" s="232" t="s">
        <v>3229</v>
      </c>
      <c r="J698" s="233">
        <v>46245</v>
      </c>
      <c r="K698" s="233">
        <v>47567</v>
      </c>
      <c r="L698" s="234">
        <v>550040071</v>
      </c>
      <c r="M698" s="232" t="str">
        <f>IF(ISNA(VLOOKUP(L698,'MASTER DATA'!$A$1:$B$192,2,0)),"",VLOOKUP(L698,'MASTER DATA'!$A$1:$B$192,2,0))</f>
        <v>Diala S4 ZX-I_1*209L_A227</v>
      </c>
      <c r="N698" s="234">
        <v>4</v>
      </c>
      <c r="O698" s="232">
        <f t="shared" si="234"/>
        <v>1</v>
      </c>
      <c r="P698" s="232">
        <f t="shared" si="235"/>
        <v>0</v>
      </c>
      <c r="Q698" s="232">
        <f>VLOOKUP(L698,'MASTER DATA'!$A$1:$E$192,5,0)</f>
        <v>4</v>
      </c>
      <c r="R698" s="234">
        <f>SUMIF('picking of the day'!$H$4:$H$358,WMS!H698&amp;WMS!L698,'picking of the day'!$E$4:$E$358)</f>
        <v>0</v>
      </c>
      <c r="U698" s="114">
        <f>IF(ISNA(VLOOKUP(H698,'data putaway'!$A$1:$E$530,3,0)),0,VLOOKUP(H698,'data putaway'!$A$1:$E$530,3,0))</f>
        <v>0</v>
      </c>
      <c r="V698" s="354">
        <f t="shared" si="236"/>
        <v>4</v>
      </c>
      <c r="W698" s="114">
        <f>IF(ISNA(VLOOKUP(H698,'data putaway'!$A$1:$E$530,2,0)),0,VLOOKUP(H698,'data putaway'!$A$1:$E$530,2,0))</f>
        <v>0</v>
      </c>
      <c r="X698" s="354" t="b">
        <f t="shared" si="237"/>
        <v>0</v>
      </c>
      <c r="Y698" s="354">
        <f>IF(ISNA(VLOOKUP(H698,'data putaway'!$A$1:$E$530,4,0)),0,VLOOKUP(H698,'data putaway'!$A$1:$E$530,4,0))</f>
        <v>0</v>
      </c>
      <c r="Z698" s="113">
        <f>IF(ISNA(VLOOKUP(H698,'data putaway'!$A$1:$E$530,5,0)),0,VLOOKUP(H698,'data putaway'!$A$1:$E$530,5,0))</f>
        <v>0</v>
      </c>
      <c r="AA698" s="354" t="b">
        <f t="shared" si="238"/>
        <v>0</v>
      </c>
      <c r="AB698" s="354" t="b">
        <f t="shared" si="239"/>
        <v>0</v>
      </c>
      <c r="AC698" s="356" t="str">
        <f t="shared" ca="1" si="240"/>
        <v>1 Month,  7 Days</v>
      </c>
      <c r="AD698" s="114" t="str">
        <f t="shared" ca="1" si="248"/>
        <v>3 Year, 6 Month, 7 Days</v>
      </c>
      <c r="AE698" s="114">
        <f t="shared" si="241"/>
        <v>4</v>
      </c>
      <c r="AF698" s="114">
        <f t="shared" si="242"/>
        <v>1</v>
      </c>
      <c r="AG698" s="354" t="str">
        <f t="shared" si="243"/>
        <v>CC11</v>
      </c>
      <c r="AH698" s="114">
        <f>IF(ISNA(VLOOKUP(L698,'MASTER DATA'!$A$1:$F$192,6,0)),0,VLOOKUP(L698,'MASTER DATA'!$A$1:$F$192,6,0))*AE698</f>
        <v>836</v>
      </c>
      <c r="AI698" s="354" t="str">
        <f>VLOOKUP($D698,'warehouse mapping'!$AN$7:$AO$17,2,0)</f>
        <v>Aktif</v>
      </c>
      <c r="AJ698" s="114">
        <f t="shared" si="244"/>
        <v>0</v>
      </c>
      <c r="AK698" s="354" t="str">
        <f t="shared" si="245"/>
        <v/>
      </c>
      <c r="AL698" s="354" t="s">
        <v>170</v>
      </c>
      <c r="AM698" s="354">
        <f t="shared" si="246"/>
        <v>1</v>
      </c>
      <c r="AN698" s="354" t="b">
        <f t="shared" si="247"/>
        <v>1</v>
      </c>
    </row>
    <row r="699" spans="1:40" s="222" customFormat="1">
      <c r="A699" s="354" t="str">
        <f t="shared" si="227"/>
        <v>CC11C01550062460</v>
      </c>
      <c r="B699" s="354">
        <f t="shared" si="228"/>
        <v>0</v>
      </c>
      <c r="C699" s="354">
        <f t="shared" si="229"/>
        <v>0</v>
      </c>
      <c r="D699" s="222" t="str">
        <f t="shared" si="230"/>
        <v>CC</v>
      </c>
      <c r="E699" s="222" t="str">
        <f t="shared" si="231"/>
        <v>11</v>
      </c>
      <c r="F699" s="222" t="str">
        <f t="shared" si="232"/>
        <v>C</v>
      </c>
      <c r="G699" s="355" t="str">
        <f t="shared" si="233"/>
        <v>01</v>
      </c>
      <c r="H699" s="357" t="s">
        <v>1043</v>
      </c>
      <c r="I699" s="357" t="s">
        <v>3095</v>
      </c>
      <c r="J699" s="361">
        <v>46191</v>
      </c>
      <c r="K699" s="361">
        <v>47732</v>
      </c>
      <c r="L699" s="295">
        <v>550062460</v>
      </c>
      <c r="M699" s="357" t="str">
        <f>IF(ISNA(VLOOKUP(L699,'MASTER DATA'!$A$1:$B$192,2,0)),"",VLOOKUP(L699,'MASTER DATA'!$A$1:$B$192,2,0))</f>
        <v>Advan4TAX710W40SNMA2_12*1L_A04W</v>
      </c>
      <c r="N699" s="295">
        <v>44</v>
      </c>
      <c r="O699" s="232">
        <f t="shared" si="234"/>
        <v>1</v>
      </c>
      <c r="P699" s="232">
        <f t="shared" si="235"/>
        <v>0</v>
      </c>
      <c r="Q699" s="232">
        <f>VLOOKUP(L699,'MASTER DATA'!$A$1:$E$192,5,0)</f>
        <v>44</v>
      </c>
      <c r="R699" s="295">
        <f>SUMIF('picking of the day'!$H$4:$H$358,WMS!H699&amp;WMS!L699,'picking of the day'!$E$4:$E$358)</f>
        <v>0</v>
      </c>
      <c r="U699" s="358">
        <f>IF(ISNA(VLOOKUP(H699,'data putaway'!$A$1:$E$530,3,0)),0,VLOOKUP(H699,'data putaway'!$A$1:$E$530,3,0))</f>
        <v>0</v>
      </c>
      <c r="V699" s="222">
        <f t="shared" si="236"/>
        <v>44</v>
      </c>
      <c r="W699" s="358">
        <f>IF(ISNA(VLOOKUP(H699,'data putaway'!$A$1:$E$530,2,0)),0,VLOOKUP(H699,'data putaway'!$A$1:$E$530,2,0))</f>
        <v>0</v>
      </c>
      <c r="X699" s="222" t="b">
        <f t="shared" si="237"/>
        <v>0</v>
      </c>
      <c r="Y699" s="222">
        <f>IF(ISNA(VLOOKUP(H699,'data putaway'!$A$1:$E$530,4,0)),0,VLOOKUP(H699,'data putaway'!$A$1:$E$530,4,0))</f>
        <v>0</v>
      </c>
      <c r="Z699" s="359">
        <f>IF(ISNA(VLOOKUP(H699,'data putaway'!$A$1:$E$530,5,0)),0,VLOOKUP(H699,'data putaway'!$A$1:$E$530,5,0))</f>
        <v>0</v>
      </c>
      <c r="AA699" s="222" t="b">
        <f t="shared" si="238"/>
        <v>0</v>
      </c>
      <c r="AB699" s="222" t="b">
        <f t="shared" si="239"/>
        <v>0</v>
      </c>
      <c r="AC699" s="360" t="str">
        <f t="shared" ca="1" si="240"/>
        <v>3 Month,  0 Days</v>
      </c>
      <c r="AD699" s="358" t="str">
        <f t="shared" ca="1" si="248"/>
        <v>3 Year, 11 Month, 19 Days</v>
      </c>
      <c r="AE699" s="358">
        <f t="shared" si="241"/>
        <v>44</v>
      </c>
      <c r="AF699" s="358">
        <f t="shared" si="242"/>
        <v>1</v>
      </c>
      <c r="AG699" s="222" t="str">
        <f t="shared" si="243"/>
        <v>CC11</v>
      </c>
      <c r="AH699" s="358">
        <f>IF(ISNA(VLOOKUP(L699,'MASTER DATA'!$A$1:$F$192,6,0)),0,VLOOKUP(L699,'MASTER DATA'!$A$1:$F$192,6,0))*AE699</f>
        <v>528</v>
      </c>
      <c r="AI699" s="222" t="str">
        <f>VLOOKUP($D699,'warehouse mapping'!$AN$7:$AO$17,2,0)</f>
        <v>Aktif</v>
      </c>
      <c r="AJ699" s="358">
        <f t="shared" si="244"/>
        <v>0</v>
      </c>
      <c r="AK699" s="222" t="str">
        <f t="shared" si="245"/>
        <v/>
      </c>
      <c r="AL699" s="222" t="s">
        <v>170</v>
      </c>
      <c r="AM699" s="222">
        <f t="shared" si="246"/>
        <v>1</v>
      </c>
      <c r="AN699" s="222" t="b">
        <f t="shared" si="247"/>
        <v>1</v>
      </c>
    </row>
    <row r="700" spans="1:40" s="222" customFormat="1">
      <c r="A700" s="354" t="str">
        <f t="shared" si="227"/>
        <v>CC11C02550062460</v>
      </c>
      <c r="B700" s="354">
        <f t="shared" si="228"/>
        <v>0</v>
      </c>
      <c r="C700" s="354">
        <f t="shared" si="229"/>
        <v>0</v>
      </c>
      <c r="D700" s="222" t="str">
        <f t="shared" si="230"/>
        <v>CC</v>
      </c>
      <c r="E700" s="222" t="str">
        <f t="shared" si="231"/>
        <v>11</v>
      </c>
      <c r="F700" s="222" t="str">
        <f t="shared" si="232"/>
        <v>C</v>
      </c>
      <c r="G700" s="355" t="str">
        <f t="shared" si="233"/>
        <v>02</v>
      </c>
      <c r="H700" s="357" t="s">
        <v>1044</v>
      </c>
      <c r="I700" s="357" t="s">
        <v>3095</v>
      </c>
      <c r="J700" s="361">
        <v>46191</v>
      </c>
      <c r="K700" s="361">
        <v>47732</v>
      </c>
      <c r="L700" s="295">
        <v>550062460</v>
      </c>
      <c r="M700" s="357" t="str">
        <f>IF(ISNA(VLOOKUP(L700,'MASTER DATA'!$A$1:$B$192,2,0)),"",VLOOKUP(L700,'MASTER DATA'!$A$1:$B$192,2,0))</f>
        <v>Advan4TAX710W40SNMA2_12*1L_A04W</v>
      </c>
      <c r="N700" s="295">
        <v>44</v>
      </c>
      <c r="O700" s="232">
        <f t="shared" si="234"/>
        <v>1</v>
      </c>
      <c r="P700" s="232">
        <f t="shared" si="235"/>
        <v>0</v>
      </c>
      <c r="Q700" s="232">
        <f>VLOOKUP(L700,'MASTER DATA'!$A$1:$E$192,5,0)</f>
        <v>44</v>
      </c>
      <c r="R700" s="295">
        <f>SUMIF('picking of the day'!$H$4:$H$358,WMS!H700&amp;WMS!L700,'picking of the day'!$E$4:$E$358)</f>
        <v>0</v>
      </c>
      <c r="U700" s="358">
        <f>IF(ISNA(VLOOKUP(H700,'data putaway'!$A$1:$E$530,3,0)),0,VLOOKUP(H700,'data putaway'!$A$1:$E$530,3,0))</f>
        <v>0</v>
      </c>
      <c r="V700" s="222">
        <f t="shared" si="236"/>
        <v>44</v>
      </c>
      <c r="W700" s="358">
        <f>IF(ISNA(VLOOKUP(H700,'data putaway'!$A$1:$E$530,2,0)),0,VLOOKUP(H700,'data putaway'!$A$1:$E$530,2,0))</f>
        <v>0</v>
      </c>
      <c r="X700" s="222" t="b">
        <f t="shared" si="237"/>
        <v>0</v>
      </c>
      <c r="Y700" s="222">
        <f>IF(ISNA(VLOOKUP(H700,'data putaway'!$A$1:$E$530,4,0)),0,VLOOKUP(H700,'data putaway'!$A$1:$E$530,4,0))</f>
        <v>0</v>
      </c>
      <c r="Z700" s="359">
        <f>IF(ISNA(VLOOKUP(H700,'data putaway'!$A$1:$E$530,5,0)),0,VLOOKUP(H700,'data putaway'!$A$1:$E$530,5,0))</f>
        <v>0</v>
      </c>
      <c r="AA700" s="222" t="b">
        <f t="shared" si="238"/>
        <v>0</v>
      </c>
      <c r="AB700" s="222" t="b">
        <f t="shared" si="239"/>
        <v>0</v>
      </c>
      <c r="AC700" s="360" t="str">
        <f t="shared" ca="1" si="240"/>
        <v>3 Month,  0 Days</v>
      </c>
      <c r="AD700" s="358" t="str">
        <f t="shared" ca="1" si="248"/>
        <v>3 Year, 11 Month, 19 Days</v>
      </c>
      <c r="AE700" s="358">
        <f t="shared" si="241"/>
        <v>44</v>
      </c>
      <c r="AF700" s="358">
        <f t="shared" si="242"/>
        <v>1</v>
      </c>
      <c r="AG700" s="222" t="str">
        <f t="shared" si="243"/>
        <v>CC11</v>
      </c>
      <c r="AH700" s="358">
        <f>IF(ISNA(VLOOKUP(L700,'MASTER DATA'!$A$1:$F$192,6,0)),0,VLOOKUP(L700,'MASTER DATA'!$A$1:$F$192,6,0))*AE700</f>
        <v>528</v>
      </c>
      <c r="AI700" s="222" t="str">
        <f>VLOOKUP($D700,'warehouse mapping'!$AN$7:$AO$17,2,0)</f>
        <v>Aktif</v>
      </c>
      <c r="AJ700" s="358">
        <f t="shared" si="244"/>
        <v>0</v>
      </c>
      <c r="AK700" s="222" t="str">
        <f t="shared" si="245"/>
        <v/>
      </c>
      <c r="AL700" s="222" t="s">
        <v>170</v>
      </c>
      <c r="AM700" s="222">
        <f t="shared" si="246"/>
        <v>1</v>
      </c>
      <c r="AN700" s="222" t="b">
        <f t="shared" si="247"/>
        <v>1</v>
      </c>
    </row>
    <row r="701" spans="1:40" s="354" customFormat="1">
      <c r="A701" s="354" t="str">
        <f t="shared" si="227"/>
        <v>CC11D01550062461</v>
      </c>
      <c r="B701" s="354">
        <f t="shared" si="228"/>
        <v>0</v>
      </c>
      <c r="C701" s="354">
        <f t="shared" si="229"/>
        <v>0</v>
      </c>
      <c r="D701" s="354" t="str">
        <f t="shared" si="230"/>
        <v>CC</v>
      </c>
      <c r="E701" s="354" t="str">
        <f t="shared" si="231"/>
        <v>11</v>
      </c>
      <c r="F701" s="354" t="str">
        <f t="shared" si="232"/>
        <v>D</v>
      </c>
      <c r="G701" s="355" t="str">
        <f t="shared" si="233"/>
        <v>01</v>
      </c>
      <c r="H701" s="232" t="s">
        <v>1045</v>
      </c>
      <c r="I701" s="232" t="s">
        <v>3505</v>
      </c>
      <c r="J701" s="233">
        <v>46268</v>
      </c>
      <c r="K701" s="233">
        <v>47719</v>
      </c>
      <c r="L701" s="234">
        <v>550062461</v>
      </c>
      <c r="M701" s="232" t="str">
        <f>IF(ISNA(VLOOKUP(L701,'MASTER DATA'!$A$1:$B$192,2,0)),"",VLOOKUP(L701,'MASTER DATA'!$A$1:$B$192,2,0))</f>
        <v>Advan4TAX710W40SNMA2_12*0.8L_A04W</v>
      </c>
      <c r="N701" s="232">
        <v>48</v>
      </c>
      <c r="O701" s="232">
        <f t="shared" si="234"/>
        <v>1</v>
      </c>
      <c r="P701" s="232">
        <f t="shared" si="235"/>
        <v>0</v>
      </c>
      <c r="Q701" s="232">
        <f>VLOOKUP(L701,'MASTER DATA'!$A$1:$E$192,5,0)</f>
        <v>48</v>
      </c>
      <c r="R701" s="234">
        <f>SUMIF('picking of the day'!$H$4:$H$358,WMS!H701&amp;WMS!L701,'picking of the day'!$E$4:$E$358)</f>
        <v>0</v>
      </c>
      <c r="U701" s="114">
        <f>IF(ISNA(VLOOKUP(H701,'data putaway'!$A$1:$E$530,3,0)),0,VLOOKUP(H701,'data putaway'!$A$1:$E$530,3,0))</f>
        <v>0</v>
      </c>
      <c r="V701" s="354">
        <f t="shared" si="236"/>
        <v>48</v>
      </c>
      <c r="W701" s="114">
        <f>IF(ISNA(VLOOKUP(H701,'data putaway'!$A$1:$E$530,2,0)),0,VLOOKUP(H701,'data putaway'!$A$1:$E$530,2,0))</f>
        <v>0</v>
      </c>
      <c r="X701" s="354" t="b">
        <f t="shared" si="237"/>
        <v>0</v>
      </c>
      <c r="Y701" s="354">
        <f>IF(ISNA(VLOOKUP(H701,'data putaway'!$A$1:$E$530,4,0)),0,VLOOKUP(H701,'data putaway'!$A$1:$E$530,4,0))</f>
        <v>0</v>
      </c>
      <c r="Z701" s="113">
        <f>IF(ISNA(VLOOKUP(H701,'data putaway'!$A$1:$E$530,5,0)),0,VLOOKUP(H701,'data putaway'!$A$1:$E$530,5,0))</f>
        <v>0</v>
      </c>
      <c r="AA701" s="354" t="b">
        <f t="shared" si="238"/>
        <v>0</v>
      </c>
      <c r="AB701" s="354" t="b">
        <f t="shared" si="239"/>
        <v>0</v>
      </c>
      <c r="AC701" s="356" t="str">
        <f t="shared" ca="1" si="240"/>
        <v>0 Month,  15 Days</v>
      </c>
      <c r="AD701" s="114" t="str">
        <f t="shared" ca="1" si="248"/>
        <v>3 Year, 11 Month, 6 Days</v>
      </c>
      <c r="AE701" s="114">
        <f t="shared" si="241"/>
        <v>48</v>
      </c>
      <c r="AF701" s="114">
        <f t="shared" si="242"/>
        <v>1</v>
      </c>
      <c r="AG701" s="354" t="str">
        <f t="shared" si="243"/>
        <v>CC11</v>
      </c>
      <c r="AH701" s="114">
        <f>IF(ISNA(VLOOKUP(L701,'MASTER DATA'!$A$1:$F$192,6,0)),0,VLOOKUP(L701,'MASTER DATA'!$A$1:$F$192,6,0))*AE701</f>
        <v>460.80000000000007</v>
      </c>
      <c r="AI701" s="354" t="str">
        <f>VLOOKUP($D701,'warehouse mapping'!$AN$7:$AO$17,2,0)</f>
        <v>Aktif</v>
      </c>
      <c r="AJ701" s="114">
        <f t="shared" si="244"/>
        <v>0</v>
      </c>
      <c r="AK701" s="354" t="str">
        <f t="shared" si="245"/>
        <v/>
      </c>
      <c r="AL701" s="354" t="s">
        <v>170</v>
      </c>
      <c r="AM701" s="354">
        <f t="shared" si="246"/>
        <v>1</v>
      </c>
      <c r="AN701" s="354" t="b">
        <f t="shared" si="247"/>
        <v>1</v>
      </c>
    </row>
    <row r="702" spans="1:40" s="354" customFormat="1">
      <c r="A702" s="354" t="str">
        <f t="shared" si="227"/>
        <v>CC11D02550062461</v>
      </c>
      <c r="B702" s="354">
        <f t="shared" si="228"/>
        <v>0</v>
      </c>
      <c r="C702" s="354">
        <f t="shared" si="229"/>
        <v>0</v>
      </c>
      <c r="D702" s="354" t="str">
        <f t="shared" si="230"/>
        <v>CC</v>
      </c>
      <c r="E702" s="354" t="str">
        <f t="shared" si="231"/>
        <v>11</v>
      </c>
      <c r="F702" s="354" t="str">
        <f t="shared" si="232"/>
        <v>D</v>
      </c>
      <c r="G702" s="355" t="str">
        <f t="shared" si="233"/>
        <v>02</v>
      </c>
      <c r="H702" s="232" t="s">
        <v>1046</v>
      </c>
      <c r="I702" s="232" t="s">
        <v>3505</v>
      </c>
      <c r="J702" s="233">
        <v>46268</v>
      </c>
      <c r="K702" s="233">
        <v>47719</v>
      </c>
      <c r="L702" s="234">
        <v>550062461</v>
      </c>
      <c r="M702" s="232" t="str">
        <f>IF(ISNA(VLOOKUP(L702,'MASTER DATA'!$A$1:$B$192,2,0)),"",VLOOKUP(L702,'MASTER DATA'!$A$1:$B$192,2,0))</f>
        <v>Advan4TAX710W40SNMA2_12*0.8L_A04W</v>
      </c>
      <c r="N702" s="232">
        <v>48</v>
      </c>
      <c r="O702" s="232">
        <f t="shared" si="234"/>
        <v>1</v>
      </c>
      <c r="P702" s="232">
        <f t="shared" si="235"/>
        <v>0</v>
      </c>
      <c r="Q702" s="232">
        <f>VLOOKUP(L702,'MASTER DATA'!$A$1:$E$192,5,0)</f>
        <v>48</v>
      </c>
      <c r="R702" s="234">
        <f>SUMIF('picking of the day'!$H$4:$H$358,WMS!H702&amp;WMS!L702,'picking of the day'!$E$4:$E$358)</f>
        <v>0</v>
      </c>
      <c r="U702" s="114">
        <f>IF(ISNA(VLOOKUP(H702,'data putaway'!$A$1:$E$530,3,0)),0,VLOOKUP(H702,'data putaway'!$A$1:$E$530,3,0))</f>
        <v>0</v>
      </c>
      <c r="V702" s="354">
        <f t="shared" si="236"/>
        <v>48</v>
      </c>
      <c r="W702" s="114">
        <f>IF(ISNA(VLOOKUP(H702,'data putaway'!$A$1:$E$530,2,0)),0,VLOOKUP(H702,'data putaway'!$A$1:$E$530,2,0))</f>
        <v>0</v>
      </c>
      <c r="X702" s="354" t="b">
        <f t="shared" si="237"/>
        <v>0</v>
      </c>
      <c r="Y702" s="354">
        <f>IF(ISNA(VLOOKUP(H702,'data putaway'!$A$1:$E$530,4,0)),0,VLOOKUP(H702,'data putaway'!$A$1:$E$530,4,0))</f>
        <v>0</v>
      </c>
      <c r="Z702" s="113">
        <f>IF(ISNA(VLOOKUP(H702,'data putaway'!$A$1:$E$530,5,0)),0,VLOOKUP(H702,'data putaway'!$A$1:$E$530,5,0))</f>
        <v>0</v>
      </c>
      <c r="AA702" s="354" t="b">
        <f t="shared" si="238"/>
        <v>0</v>
      </c>
      <c r="AB702" s="354" t="b">
        <f t="shared" si="239"/>
        <v>0</v>
      </c>
      <c r="AC702" s="356" t="str">
        <f t="shared" ca="1" si="240"/>
        <v>0 Month,  15 Days</v>
      </c>
      <c r="AD702" s="114" t="str">
        <f t="shared" ca="1" si="248"/>
        <v>3 Year, 11 Month, 6 Days</v>
      </c>
      <c r="AE702" s="114">
        <f t="shared" si="241"/>
        <v>48</v>
      </c>
      <c r="AF702" s="114">
        <f t="shared" si="242"/>
        <v>1</v>
      </c>
      <c r="AG702" s="354" t="str">
        <f t="shared" si="243"/>
        <v>CC11</v>
      </c>
      <c r="AH702" s="114">
        <f>IF(ISNA(VLOOKUP(L702,'MASTER DATA'!$A$1:$F$192,6,0)),0,VLOOKUP(L702,'MASTER DATA'!$A$1:$F$192,6,0))*AE702</f>
        <v>460.80000000000007</v>
      </c>
      <c r="AI702" s="354" t="str">
        <f>VLOOKUP($D702,'warehouse mapping'!$AN$7:$AO$17,2,0)</f>
        <v>Aktif</v>
      </c>
      <c r="AJ702" s="114">
        <f t="shared" si="244"/>
        <v>0</v>
      </c>
      <c r="AK702" s="354" t="str">
        <f t="shared" si="245"/>
        <v/>
      </c>
      <c r="AL702" s="354" t="s">
        <v>170</v>
      </c>
      <c r="AM702" s="354">
        <f t="shared" si="246"/>
        <v>1</v>
      </c>
      <c r="AN702" s="354" t="b">
        <f t="shared" si="247"/>
        <v>1</v>
      </c>
    </row>
    <row r="703" spans="1:40" s="354" customFormat="1">
      <c r="A703" s="354" t="str">
        <f t="shared" si="227"/>
        <v>CC11E01550070613</v>
      </c>
      <c r="B703" s="354">
        <f t="shared" si="228"/>
        <v>0</v>
      </c>
      <c r="C703" s="354">
        <f t="shared" si="229"/>
        <v>0</v>
      </c>
      <c r="D703" s="354" t="str">
        <f t="shared" si="230"/>
        <v>CC</v>
      </c>
      <c r="E703" s="354" t="str">
        <f t="shared" si="231"/>
        <v>11</v>
      </c>
      <c r="F703" s="354" t="str">
        <f t="shared" si="232"/>
        <v>E</v>
      </c>
      <c r="G703" s="355" t="str">
        <f t="shared" si="233"/>
        <v>01</v>
      </c>
      <c r="H703" s="232" t="s">
        <v>1047</v>
      </c>
      <c r="I703" s="232" t="s">
        <v>3072</v>
      </c>
      <c r="J703" s="233">
        <v>46176</v>
      </c>
      <c r="K703" s="233">
        <v>47623</v>
      </c>
      <c r="L703" s="234">
        <v>550070613</v>
      </c>
      <c r="M703" s="232" t="str">
        <f>IF(ISNA(VLOOKUP(L703,'MASTER DATA'!$A$1:$B$192,2,0)),"",VLOOKUP(L703,'MASTER DATA'!$A$1:$B$192,2,0))</f>
        <v>HlxHX610W40SP_12*1L_A734</v>
      </c>
      <c r="N703" s="234">
        <v>44</v>
      </c>
      <c r="O703" s="232">
        <f t="shared" si="234"/>
        <v>1</v>
      </c>
      <c r="P703" s="232">
        <f t="shared" si="235"/>
        <v>0</v>
      </c>
      <c r="Q703" s="232">
        <f>VLOOKUP(L703,'MASTER DATA'!$A$1:$E$192,5,0)</f>
        <v>44</v>
      </c>
      <c r="R703" s="234">
        <f>SUMIF('picking of the day'!$H$4:$H$358,WMS!H703&amp;WMS!L703,'picking of the day'!$E$4:$E$358)</f>
        <v>0</v>
      </c>
      <c r="U703" s="114">
        <f>IF(ISNA(VLOOKUP(H703,'data putaway'!$A$1:$E$530,3,0)),0,VLOOKUP(H703,'data putaway'!$A$1:$E$530,3,0))</f>
        <v>0</v>
      </c>
      <c r="V703" s="354">
        <f t="shared" si="236"/>
        <v>44</v>
      </c>
      <c r="W703" s="114">
        <f>IF(ISNA(VLOOKUP(H703,'data putaway'!$A$1:$E$530,2,0)),0,VLOOKUP(H703,'data putaway'!$A$1:$E$530,2,0))</f>
        <v>0</v>
      </c>
      <c r="X703" s="354" t="b">
        <f t="shared" si="237"/>
        <v>0</v>
      </c>
      <c r="Y703" s="354">
        <f>IF(ISNA(VLOOKUP(H703,'data putaway'!$A$1:$E$530,4,0)),0,VLOOKUP(H703,'data putaway'!$A$1:$E$530,4,0))</f>
        <v>0</v>
      </c>
      <c r="Z703" s="113">
        <f>IF(ISNA(VLOOKUP(H703,'data putaway'!$A$1:$E$530,5,0)),0,VLOOKUP(H703,'data putaway'!$A$1:$E$530,5,0))</f>
        <v>0</v>
      </c>
      <c r="AA703" s="354" t="b">
        <f t="shared" si="238"/>
        <v>0</v>
      </c>
      <c r="AB703" s="354" t="b">
        <f t="shared" si="239"/>
        <v>0</v>
      </c>
      <c r="AC703" s="356" t="str">
        <f t="shared" ca="1" si="240"/>
        <v>3 Month,  15 Days</v>
      </c>
      <c r="AD703" s="114" t="str">
        <f t="shared" ca="1" si="248"/>
        <v>3 Year, 8 Month, 2 Days</v>
      </c>
      <c r="AE703" s="114">
        <f t="shared" si="241"/>
        <v>44</v>
      </c>
      <c r="AF703" s="114">
        <f t="shared" si="242"/>
        <v>1</v>
      </c>
      <c r="AG703" s="354" t="str">
        <f t="shared" si="243"/>
        <v>CC11</v>
      </c>
      <c r="AH703" s="114">
        <f>IF(ISNA(VLOOKUP(L703,'MASTER DATA'!$A$1:$F$192,6,0)),0,VLOOKUP(L703,'MASTER DATA'!$A$1:$F$192,6,0))*AE703</f>
        <v>528</v>
      </c>
      <c r="AI703" s="354" t="str">
        <f>VLOOKUP($D703,'warehouse mapping'!$AN$7:$AO$17,2,0)</f>
        <v>Aktif</v>
      </c>
      <c r="AJ703" s="114">
        <f t="shared" si="244"/>
        <v>0</v>
      </c>
      <c r="AK703" s="354" t="str">
        <f t="shared" si="245"/>
        <v/>
      </c>
      <c r="AL703" s="354" t="s">
        <v>170</v>
      </c>
      <c r="AM703" s="354">
        <f t="shared" si="246"/>
        <v>1</v>
      </c>
      <c r="AN703" s="354" t="b">
        <f t="shared" si="247"/>
        <v>1</v>
      </c>
    </row>
    <row r="704" spans="1:40" s="354" customFormat="1">
      <c r="A704" s="354" t="str">
        <f t="shared" si="227"/>
        <v>CC11E02550070613</v>
      </c>
      <c r="B704" s="354">
        <f t="shared" si="228"/>
        <v>0</v>
      </c>
      <c r="C704" s="354">
        <f t="shared" si="229"/>
        <v>0</v>
      </c>
      <c r="D704" s="354" t="str">
        <f t="shared" si="230"/>
        <v>CC</v>
      </c>
      <c r="E704" s="354" t="str">
        <f t="shared" si="231"/>
        <v>11</v>
      </c>
      <c r="F704" s="354" t="str">
        <f t="shared" si="232"/>
        <v>E</v>
      </c>
      <c r="G704" s="355" t="str">
        <f t="shared" si="233"/>
        <v>02</v>
      </c>
      <c r="H704" s="232" t="s">
        <v>1048</v>
      </c>
      <c r="I704" s="232" t="s">
        <v>3072</v>
      </c>
      <c r="J704" s="233">
        <v>46176</v>
      </c>
      <c r="K704" s="233">
        <v>47623</v>
      </c>
      <c r="L704" s="234">
        <v>550070613</v>
      </c>
      <c r="M704" s="232" t="str">
        <f>IF(ISNA(VLOOKUP(L704,'MASTER DATA'!$A$1:$B$192,2,0)),"",VLOOKUP(L704,'MASTER DATA'!$A$1:$B$192,2,0))</f>
        <v>HlxHX610W40SP_12*1L_A734</v>
      </c>
      <c r="N704" s="234">
        <v>44</v>
      </c>
      <c r="O704" s="232">
        <f t="shared" si="234"/>
        <v>1</v>
      </c>
      <c r="P704" s="232">
        <f t="shared" si="235"/>
        <v>0</v>
      </c>
      <c r="Q704" s="232">
        <f>VLOOKUP(L704,'MASTER DATA'!$A$1:$E$192,5,0)</f>
        <v>44</v>
      </c>
      <c r="R704" s="234">
        <f>SUMIF('picking of the day'!$H$4:$H$358,WMS!H704&amp;WMS!L704,'picking of the day'!$E$4:$E$358)</f>
        <v>0</v>
      </c>
      <c r="U704" s="114">
        <f>IF(ISNA(VLOOKUP(H704,'data putaway'!$A$1:$E$530,3,0)),0,VLOOKUP(H704,'data putaway'!$A$1:$E$530,3,0))</f>
        <v>0</v>
      </c>
      <c r="V704" s="354">
        <f t="shared" si="236"/>
        <v>44</v>
      </c>
      <c r="W704" s="114">
        <f>IF(ISNA(VLOOKUP(H704,'data putaway'!$A$1:$E$530,2,0)),0,VLOOKUP(H704,'data putaway'!$A$1:$E$530,2,0))</f>
        <v>0</v>
      </c>
      <c r="X704" s="354" t="b">
        <f t="shared" si="237"/>
        <v>0</v>
      </c>
      <c r="Y704" s="354">
        <f>IF(ISNA(VLOOKUP(H704,'data putaway'!$A$1:$E$530,4,0)),0,VLOOKUP(H704,'data putaway'!$A$1:$E$530,4,0))</f>
        <v>0</v>
      </c>
      <c r="Z704" s="113">
        <f>IF(ISNA(VLOOKUP(H704,'data putaway'!$A$1:$E$530,5,0)),0,VLOOKUP(H704,'data putaway'!$A$1:$E$530,5,0))</f>
        <v>0</v>
      </c>
      <c r="AA704" s="354" t="b">
        <f t="shared" si="238"/>
        <v>0</v>
      </c>
      <c r="AB704" s="354" t="b">
        <f t="shared" si="239"/>
        <v>0</v>
      </c>
      <c r="AC704" s="356" t="str">
        <f t="shared" ca="1" si="240"/>
        <v>3 Month,  15 Days</v>
      </c>
      <c r="AD704" s="114" t="str">
        <f t="shared" ca="1" si="248"/>
        <v>3 Year, 8 Month, 2 Days</v>
      </c>
      <c r="AE704" s="114">
        <f t="shared" si="241"/>
        <v>44</v>
      </c>
      <c r="AF704" s="114">
        <f t="shared" si="242"/>
        <v>1</v>
      </c>
      <c r="AG704" s="354" t="str">
        <f t="shared" si="243"/>
        <v>CC11</v>
      </c>
      <c r="AH704" s="114">
        <f>IF(ISNA(VLOOKUP(L704,'MASTER DATA'!$A$1:$F$192,6,0)),0,VLOOKUP(L704,'MASTER DATA'!$A$1:$F$192,6,0))*AE704</f>
        <v>528</v>
      </c>
      <c r="AI704" s="354" t="str">
        <f>VLOOKUP($D704,'warehouse mapping'!$AN$7:$AO$17,2,0)</f>
        <v>Aktif</v>
      </c>
      <c r="AJ704" s="114">
        <f t="shared" si="244"/>
        <v>0</v>
      </c>
      <c r="AK704" s="354" t="str">
        <f t="shared" si="245"/>
        <v/>
      </c>
      <c r="AL704" s="354" t="s">
        <v>170</v>
      </c>
      <c r="AM704" s="354">
        <f t="shared" si="246"/>
        <v>1</v>
      </c>
      <c r="AN704" s="354" t="b">
        <f t="shared" si="247"/>
        <v>1</v>
      </c>
    </row>
    <row r="705" spans="1:40" s="354" customFormat="1">
      <c r="A705" s="354" t="str">
        <f t="shared" si="227"/>
        <v>CC12A01550062463</v>
      </c>
      <c r="B705" s="354">
        <f t="shared" si="228"/>
        <v>0</v>
      </c>
      <c r="C705" s="354">
        <f t="shared" si="229"/>
        <v>0</v>
      </c>
      <c r="D705" s="354" t="str">
        <f t="shared" si="230"/>
        <v>CC</v>
      </c>
      <c r="E705" s="354" t="str">
        <f t="shared" si="231"/>
        <v>12</v>
      </c>
      <c r="F705" s="354" t="str">
        <f t="shared" si="232"/>
        <v>A</v>
      </c>
      <c r="G705" s="355" t="str">
        <f t="shared" si="233"/>
        <v>01</v>
      </c>
      <c r="H705" s="232" t="s">
        <v>1049</v>
      </c>
      <c r="I705" s="232" t="s">
        <v>3496</v>
      </c>
      <c r="J705" s="233">
        <v>46267</v>
      </c>
      <c r="K705" s="233">
        <v>47718</v>
      </c>
      <c r="L705" s="234">
        <v>550062463</v>
      </c>
      <c r="M705" s="232" t="str">
        <f>IF(ISNA(VLOOKUP(L705,'MASTER DATA'!$A$1:$B$192,2,0)),"",VLOOKUP(L705,'MASTER DATA'!$A$1:$B$192,2,0))</f>
        <v>Adv4TAX7Sc10W40SNMB_12*0.8L_A04W</v>
      </c>
      <c r="N705" s="234">
        <v>0</v>
      </c>
      <c r="O705" s="232">
        <f t="shared" si="234"/>
        <v>0</v>
      </c>
      <c r="P705" s="232">
        <f t="shared" si="235"/>
        <v>0</v>
      </c>
      <c r="Q705" s="232">
        <f>VLOOKUP(L705,'MASTER DATA'!$A$1:$E$192,5,0)</f>
        <v>48</v>
      </c>
      <c r="R705" s="234">
        <f>SUMIF('picking of the day'!$H$4:$H$358,WMS!H705&amp;WMS!L705,'picking of the day'!$E$4:$E$358)</f>
        <v>0</v>
      </c>
      <c r="U705" s="114">
        <f>IF(ISNA(VLOOKUP(H705,'data putaway'!$A$1:$E$530,3,0)),0,VLOOKUP(H705,'data putaway'!$A$1:$E$530,3,0))</f>
        <v>0</v>
      </c>
      <c r="V705" s="354">
        <f t="shared" si="236"/>
        <v>0</v>
      </c>
      <c r="W705" s="114">
        <f>IF(ISNA(VLOOKUP(H705,'data putaway'!$A$1:$E$530,2,0)),0,VLOOKUP(H705,'data putaway'!$A$1:$E$530,2,0))</f>
        <v>0</v>
      </c>
      <c r="X705" s="354" t="b">
        <f t="shared" si="237"/>
        <v>0</v>
      </c>
      <c r="Y705" s="354">
        <f>IF(ISNA(VLOOKUP(H705,'data putaway'!$A$1:$E$530,4,0)),0,VLOOKUP(H705,'data putaway'!$A$1:$E$530,4,0))</f>
        <v>0</v>
      </c>
      <c r="Z705" s="113">
        <f>IF(ISNA(VLOOKUP(H705,'data putaway'!$A$1:$E$530,5,0)),0,VLOOKUP(H705,'data putaway'!$A$1:$E$530,5,0))</f>
        <v>0</v>
      </c>
      <c r="AA705" s="354" t="b">
        <f t="shared" si="238"/>
        <v>0</v>
      </c>
      <c r="AB705" s="354" t="b">
        <f t="shared" si="239"/>
        <v>0</v>
      </c>
      <c r="AC705" s="356" t="str">
        <f t="shared" ca="1" si="240"/>
        <v>0 Month,  16 Days</v>
      </c>
      <c r="AD705" s="114" t="str">
        <f t="shared" ca="1" si="248"/>
        <v>3 Year, 11 Month, 5 Days</v>
      </c>
      <c r="AE705" s="114">
        <f t="shared" si="241"/>
        <v>0</v>
      </c>
      <c r="AF705" s="114">
        <f t="shared" si="242"/>
        <v>0</v>
      </c>
      <c r="AG705" s="354" t="str">
        <f t="shared" si="243"/>
        <v>CC12</v>
      </c>
      <c r="AH705" s="114">
        <f>IF(ISNA(VLOOKUP(L705,'MASTER DATA'!$A$1:$F$192,6,0)),0,VLOOKUP(L705,'MASTER DATA'!$A$1:$F$192,6,0))*AE705</f>
        <v>0</v>
      </c>
      <c r="AI705" s="354" t="str">
        <f>VLOOKUP($D705,'warehouse mapping'!$AN$7:$AO$17,2,0)</f>
        <v>Aktif</v>
      </c>
      <c r="AJ705" s="114">
        <f t="shared" si="244"/>
        <v>1</v>
      </c>
      <c r="AK705" s="354" t="str">
        <f t="shared" si="245"/>
        <v>CC</v>
      </c>
      <c r="AL705" s="354" t="s">
        <v>3025</v>
      </c>
      <c r="AM705" s="354">
        <f t="shared" si="246"/>
        <v>1</v>
      </c>
      <c r="AN705" s="354" t="b">
        <f t="shared" si="247"/>
        <v>1</v>
      </c>
    </row>
    <row r="706" spans="1:40" s="354" customFormat="1">
      <c r="A706" s="354" t="str">
        <f t="shared" si="227"/>
        <v>CC12A02550062463</v>
      </c>
      <c r="B706" s="354">
        <f t="shared" si="228"/>
        <v>0</v>
      </c>
      <c r="C706" s="354">
        <f t="shared" si="229"/>
        <v>0</v>
      </c>
      <c r="D706" s="354" t="str">
        <f t="shared" si="230"/>
        <v>CC</v>
      </c>
      <c r="E706" s="354" t="str">
        <f t="shared" si="231"/>
        <v>12</v>
      </c>
      <c r="F706" s="354" t="str">
        <f t="shared" si="232"/>
        <v>A</v>
      </c>
      <c r="G706" s="355" t="str">
        <f t="shared" si="233"/>
        <v>02</v>
      </c>
      <c r="H706" s="232" t="s">
        <v>1050</v>
      </c>
      <c r="I706" s="232" t="s">
        <v>3496</v>
      </c>
      <c r="J706" s="233">
        <v>46267</v>
      </c>
      <c r="K706" s="233">
        <v>47718</v>
      </c>
      <c r="L706" s="234">
        <v>550062463</v>
      </c>
      <c r="M706" s="232" t="str">
        <f>IF(ISNA(VLOOKUP(L706,'MASTER DATA'!$A$1:$B$192,2,0)),"",VLOOKUP(L706,'MASTER DATA'!$A$1:$B$192,2,0))</f>
        <v>Adv4TAX7Sc10W40SNMB_12*0.8L_A04W</v>
      </c>
      <c r="N706" s="234">
        <v>0</v>
      </c>
      <c r="O706" s="232">
        <f t="shared" si="234"/>
        <v>0</v>
      </c>
      <c r="P706" s="232">
        <f t="shared" si="235"/>
        <v>0</v>
      </c>
      <c r="Q706" s="232">
        <f>VLOOKUP(L706,'MASTER DATA'!$A$1:$E$192,5,0)</f>
        <v>48</v>
      </c>
      <c r="R706" s="234">
        <f>SUMIF('picking of the day'!$H$4:$H$358,WMS!H706&amp;WMS!L706,'picking of the day'!$E$4:$E$358)</f>
        <v>0</v>
      </c>
      <c r="U706" s="114">
        <f>IF(ISNA(VLOOKUP(H706,'data putaway'!$A$1:$E$530,3,0)),0,VLOOKUP(H706,'data putaway'!$A$1:$E$530,3,0))</f>
        <v>0</v>
      </c>
      <c r="V706" s="354">
        <f t="shared" si="236"/>
        <v>0</v>
      </c>
      <c r="W706" s="114">
        <f>IF(ISNA(VLOOKUP(H706,'data putaway'!$A$1:$E$530,2,0)),0,VLOOKUP(H706,'data putaway'!$A$1:$E$530,2,0))</f>
        <v>0</v>
      </c>
      <c r="X706" s="354" t="b">
        <f t="shared" si="237"/>
        <v>0</v>
      </c>
      <c r="Y706" s="354">
        <f>IF(ISNA(VLOOKUP(H706,'data putaway'!$A$1:$E$530,4,0)),0,VLOOKUP(H706,'data putaway'!$A$1:$E$530,4,0))</f>
        <v>0</v>
      </c>
      <c r="Z706" s="113">
        <f>IF(ISNA(VLOOKUP(H706,'data putaway'!$A$1:$E$530,5,0)),0,VLOOKUP(H706,'data putaway'!$A$1:$E$530,5,0))</f>
        <v>0</v>
      </c>
      <c r="AA706" s="354" t="b">
        <f t="shared" si="238"/>
        <v>0</v>
      </c>
      <c r="AB706" s="354" t="b">
        <f t="shared" si="239"/>
        <v>0</v>
      </c>
      <c r="AC706" s="356" t="str">
        <f t="shared" ca="1" si="240"/>
        <v>0 Month,  16 Days</v>
      </c>
      <c r="AD706" s="114" t="str">
        <f t="shared" ca="1" si="248"/>
        <v>3 Year, 11 Month, 5 Days</v>
      </c>
      <c r="AE706" s="114">
        <f t="shared" si="241"/>
        <v>0</v>
      </c>
      <c r="AF706" s="114">
        <f t="shared" si="242"/>
        <v>0</v>
      </c>
      <c r="AG706" s="354" t="str">
        <f t="shared" si="243"/>
        <v>CC12</v>
      </c>
      <c r="AH706" s="114">
        <f>IF(ISNA(VLOOKUP(L706,'MASTER DATA'!$A$1:$F$192,6,0)),0,VLOOKUP(L706,'MASTER DATA'!$A$1:$F$192,6,0))*AE706</f>
        <v>0</v>
      </c>
      <c r="AI706" s="354" t="str">
        <f>VLOOKUP($D706,'warehouse mapping'!$AN$7:$AO$17,2,0)</f>
        <v>Aktif</v>
      </c>
      <c r="AJ706" s="114">
        <f t="shared" si="244"/>
        <v>1</v>
      </c>
      <c r="AK706" s="354" t="str">
        <f t="shared" si="245"/>
        <v>CC</v>
      </c>
      <c r="AL706" s="354" t="s">
        <v>3025</v>
      </c>
      <c r="AM706" s="354">
        <f t="shared" si="246"/>
        <v>1</v>
      </c>
      <c r="AN706" s="354" t="b">
        <f t="shared" si="247"/>
        <v>1</v>
      </c>
    </row>
    <row r="707" spans="1:40" s="354" customFormat="1">
      <c r="A707" s="354" t="str">
        <f t="shared" si="227"/>
        <v>CC12B01550040071</v>
      </c>
      <c r="B707" s="354">
        <f t="shared" si="228"/>
        <v>0</v>
      </c>
      <c r="C707" s="354">
        <f t="shared" si="229"/>
        <v>0</v>
      </c>
      <c r="D707" s="354" t="str">
        <f t="shared" si="230"/>
        <v>CC</v>
      </c>
      <c r="E707" s="354" t="str">
        <f t="shared" si="231"/>
        <v>12</v>
      </c>
      <c r="F707" s="354" t="str">
        <f t="shared" si="232"/>
        <v>B</v>
      </c>
      <c r="G707" s="355" t="str">
        <f t="shared" si="233"/>
        <v>01</v>
      </c>
      <c r="H707" s="232" t="s">
        <v>1051</v>
      </c>
      <c r="I707" s="232" t="s">
        <v>3229</v>
      </c>
      <c r="J707" s="233">
        <v>46245</v>
      </c>
      <c r="K707" s="233">
        <v>47567</v>
      </c>
      <c r="L707" s="234">
        <v>550040071</v>
      </c>
      <c r="M707" s="232" t="str">
        <f>IF(ISNA(VLOOKUP(L707,'MASTER DATA'!$A$1:$B$192,2,0)),"",VLOOKUP(L707,'MASTER DATA'!$A$1:$B$192,2,0))</f>
        <v>Diala S4 ZX-I_1*209L_A227</v>
      </c>
      <c r="N707" s="234">
        <v>4</v>
      </c>
      <c r="O707" s="232">
        <f t="shared" si="234"/>
        <v>1</v>
      </c>
      <c r="P707" s="232">
        <f t="shared" si="235"/>
        <v>0</v>
      </c>
      <c r="Q707" s="232">
        <f>VLOOKUP(L707,'MASTER DATA'!$A$1:$E$192,5,0)</f>
        <v>4</v>
      </c>
      <c r="R707" s="234">
        <f>SUMIF('picking of the day'!$H$4:$H$358,WMS!H707&amp;WMS!L707,'picking of the day'!$E$4:$E$358)</f>
        <v>0</v>
      </c>
      <c r="U707" s="114">
        <f>IF(ISNA(VLOOKUP(H707,'data putaway'!$A$1:$E$530,3,0)),0,VLOOKUP(H707,'data putaway'!$A$1:$E$530,3,0))</f>
        <v>0</v>
      </c>
      <c r="V707" s="354">
        <f t="shared" si="236"/>
        <v>4</v>
      </c>
      <c r="W707" s="114">
        <f>IF(ISNA(VLOOKUP(H707,'data putaway'!$A$1:$E$530,2,0)),0,VLOOKUP(H707,'data putaway'!$A$1:$E$530,2,0))</f>
        <v>0</v>
      </c>
      <c r="X707" s="354" t="b">
        <f t="shared" si="237"/>
        <v>0</v>
      </c>
      <c r="Y707" s="354">
        <f>IF(ISNA(VLOOKUP(H707,'data putaway'!$A$1:$E$530,4,0)),0,VLOOKUP(H707,'data putaway'!$A$1:$E$530,4,0))</f>
        <v>0</v>
      </c>
      <c r="Z707" s="113">
        <f>IF(ISNA(VLOOKUP(H707,'data putaway'!$A$1:$E$530,5,0)),0,VLOOKUP(H707,'data putaway'!$A$1:$E$530,5,0))</f>
        <v>0</v>
      </c>
      <c r="AA707" s="354" t="b">
        <f t="shared" si="238"/>
        <v>0</v>
      </c>
      <c r="AB707" s="354" t="b">
        <f t="shared" si="239"/>
        <v>0</v>
      </c>
      <c r="AC707" s="356" t="str">
        <f t="shared" ca="1" si="240"/>
        <v>1 Month,  7 Days</v>
      </c>
      <c r="AD707" s="114" t="str">
        <f t="shared" ca="1" si="248"/>
        <v>3 Year, 6 Month, 7 Days</v>
      </c>
      <c r="AE707" s="114">
        <f t="shared" si="241"/>
        <v>4</v>
      </c>
      <c r="AF707" s="114">
        <f t="shared" si="242"/>
        <v>1</v>
      </c>
      <c r="AG707" s="354" t="str">
        <f t="shared" si="243"/>
        <v>CC12</v>
      </c>
      <c r="AH707" s="114">
        <f>IF(ISNA(VLOOKUP(L707,'MASTER DATA'!$A$1:$F$192,6,0)),0,VLOOKUP(L707,'MASTER DATA'!$A$1:$F$192,6,0))*AE707</f>
        <v>836</v>
      </c>
      <c r="AI707" s="354" t="str">
        <f>VLOOKUP($D707,'warehouse mapping'!$AN$7:$AO$17,2,0)</f>
        <v>Aktif</v>
      </c>
      <c r="AJ707" s="114">
        <f t="shared" si="244"/>
        <v>0</v>
      </c>
      <c r="AK707" s="354" t="str">
        <f t="shared" si="245"/>
        <v/>
      </c>
      <c r="AL707" s="354" t="s">
        <v>3206</v>
      </c>
      <c r="AM707" s="354">
        <f t="shared" si="246"/>
        <v>1</v>
      </c>
      <c r="AN707" s="354" t="b">
        <f t="shared" si="247"/>
        <v>1</v>
      </c>
    </row>
    <row r="708" spans="1:40" s="354" customFormat="1">
      <c r="A708" s="354" t="str">
        <f t="shared" si="227"/>
        <v>CC12B02550040071</v>
      </c>
      <c r="B708" s="354">
        <f t="shared" si="228"/>
        <v>0</v>
      </c>
      <c r="C708" s="354">
        <f t="shared" si="229"/>
        <v>0</v>
      </c>
      <c r="D708" s="354" t="str">
        <f t="shared" si="230"/>
        <v>CC</v>
      </c>
      <c r="E708" s="354" t="str">
        <f t="shared" si="231"/>
        <v>12</v>
      </c>
      <c r="F708" s="354" t="str">
        <f t="shared" si="232"/>
        <v>B</v>
      </c>
      <c r="G708" s="355" t="str">
        <f t="shared" si="233"/>
        <v>02</v>
      </c>
      <c r="H708" s="232" t="s">
        <v>1052</v>
      </c>
      <c r="I708" s="232" t="s">
        <v>3229</v>
      </c>
      <c r="J708" s="233">
        <v>46245</v>
      </c>
      <c r="K708" s="233">
        <v>47567</v>
      </c>
      <c r="L708" s="234">
        <v>550040071</v>
      </c>
      <c r="M708" s="232" t="str">
        <f>IF(ISNA(VLOOKUP(L708,'MASTER DATA'!$A$1:$B$192,2,0)),"",VLOOKUP(L708,'MASTER DATA'!$A$1:$B$192,2,0))</f>
        <v>Diala S4 ZX-I_1*209L_A227</v>
      </c>
      <c r="N708" s="234">
        <v>4</v>
      </c>
      <c r="O708" s="232">
        <f t="shared" si="234"/>
        <v>1</v>
      </c>
      <c r="P708" s="232">
        <f t="shared" si="235"/>
        <v>0</v>
      </c>
      <c r="Q708" s="232">
        <f>VLOOKUP(L708,'MASTER DATA'!$A$1:$E$192,5,0)</f>
        <v>4</v>
      </c>
      <c r="R708" s="234">
        <f>SUMIF('picking of the day'!$H$4:$H$358,WMS!H708&amp;WMS!L708,'picking of the day'!$E$4:$E$358)</f>
        <v>0</v>
      </c>
      <c r="U708" s="114">
        <f>IF(ISNA(VLOOKUP(H708,'data putaway'!$A$1:$E$530,3,0)),0,VLOOKUP(H708,'data putaway'!$A$1:$E$530,3,0))</f>
        <v>0</v>
      </c>
      <c r="V708" s="354">
        <f t="shared" si="236"/>
        <v>4</v>
      </c>
      <c r="W708" s="114">
        <f>IF(ISNA(VLOOKUP(H708,'data putaway'!$A$1:$E$530,2,0)),0,VLOOKUP(H708,'data putaway'!$A$1:$E$530,2,0))</f>
        <v>0</v>
      </c>
      <c r="X708" s="354" t="b">
        <f t="shared" si="237"/>
        <v>0</v>
      </c>
      <c r="Y708" s="354">
        <f>IF(ISNA(VLOOKUP(H708,'data putaway'!$A$1:$E$530,4,0)),0,VLOOKUP(H708,'data putaway'!$A$1:$E$530,4,0))</f>
        <v>0</v>
      </c>
      <c r="Z708" s="113">
        <f>IF(ISNA(VLOOKUP(H708,'data putaway'!$A$1:$E$530,5,0)),0,VLOOKUP(H708,'data putaway'!$A$1:$E$530,5,0))</f>
        <v>0</v>
      </c>
      <c r="AA708" s="354" t="b">
        <f t="shared" si="238"/>
        <v>0</v>
      </c>
      <c r="AB708" s="354" t="b">
        <f t="shared" si="239"/>
        <v>0</v>
      </c>
      <c r="AC708" s="356" t="str">
        <f t="shared" ca="1" si="240"/>
        <v>1 Month,  7 Days</v>
      </c>
      <c r="AD708" s="114" t="str">
        <f t="shared" ca="1" si="248"/>
        <v>3 Year, 6 Month, 7 Days</v>
      </c>
      <c r="AE708" s="114">
        <f t="shared" si="241"/>
        <v>4</v>
      </c>
      <c r="AF708" s="114">
        <f t="shared" si="242"/>
        <v>1</v>
      </c>
      <c r="AG708" s="354" t="str">
        <f t="shared" si="243"/>
        <v>CC12</v>
      </c>
      <c r="AH708" s="114">
        <f>IF(ISNA(VLOOKUP(L708,'MASTER DATA'!$A$1:$F$192,6,0)),0,VLOOKUP(L708,'MASTER DATA'!$A$1:$F$192,6,0))*AE708</f>
        <v>836</v>
      </c>
      <c r="AI708" s="354" t="str">
        <f>VLOOKUP($D708,'warehouse mapping'!$AN$7:$AO$17,2,0)</f>
        <v>Aktif</v>
      </c>
      <c r="AJ708" s="114">
        <f t="shared" si="244"/>
        <v>0</v>
      </c>
      <c r="AK708" s="354" t="str">
        <f t="shared" si="245"/>
        <v/>
      </c>
      <c r="AL708" s="354" t="s">
        <v>170</v>
      </c>
      <c r="AM708" s="354">
        <f t="shared" si="246"/>
        <v>1</v>
      </c>
      <c r="AN708" s="354" t="b">
        <f t="shared" si="247"/>
        <v>1</v>
      </c>
    </row>
    <row r="709" spans="1:40" s="354" customFormat="1">
      <c r="A709" s="354" t="str">
        <f t="shared" ref="A709:A772" si="249">H709&amp;L709</f>
        <v>CC12C01550040071</v>
      </c>
      <c r="B709" s="354">
        <f t="shared" ref="B709:B772" si="250">R709+S709</f>
        <v>0</v>
      </c>
      <c r="C709" s="354">
        <f t="shared" ref="C709:C772" si="251">T709+U709</f>
        <v>0</v>
      </c>
      <c r="D709" s="354" t="str">
        <f t="shared" ref="D709:D772" si="252">LEFT(H709,2)</f>
        <v>CC</v>
      </c>
      <c r="E709" s="354" t="str">
        <f t="shared" ref="E709:E772" si="253">MID(H709,3,2)</f>
        <v>12</v>
      </c>
      <c r="F709" s="354" t="str">
        <f t="shared" ref="F709:F772" si="254">MID(H709,5,1)</f>
        <v>C</v>
      </c>
      <c r="G709" s="355" t="str">
        <f t="shared" ref="G709:G772" si="255">RIGHT(H709,2)</f>
        <v>01</v>
      </c>
      <c r="H709" s="232" t="s">
        <v>220</v>
      </c>
      <c r="I709" s="232" t="s">
        <v>3229</v>
      </c>
      <c r="J709" s="233">
        <v>46245</v>
      </c>
      <c r="K709" s="233">
        <v>47567</v>
      </c>
      <c r="L709" s="234">
        <v>550040071</v>
      </c>
      <c r="M709" s="232" t="str">
        <f>IF(ISNA(VLOOKUP(L709,'MASTER DATA'!$A$1:$B$192,2,0)),"",VLOOKUP(L709,'MASTER DATA'!$A$1:$B$192,2,0))</f>
        <v>Diala S4 ZX-I_1*209L_A227</v>
      </c>
      <c r="N709" s="234">
        <v>4</v>
      </c>
      <c r="O709" s="232">
        <f t="shared" ref="O709:O772" si="256">(V709-P709)/Q709</f>
        <v>1</v>
      </c>
      <c r="P709" s="232">
        <f t="shared" ref="P709:P772" si="257">MOD(V709,Q709)</f>
        <v>0</v>
      </c>
      <c r="Q709" s="232">
        <f>VLOOKUP(L709,'MASTER DATA'!$A$1:$E$192,5,0)</f>
        <v>4</v>
      </c>
      <c r="R709" s="234">
        <f>SUMIF('picking of the day'!$H$4:$H$358,WMS!H709&amp;WMS!L709,'picking of the day'!$E$4:$E$358)</f>
        <v>0</v>
      </c>
      <c r="U709" s="114">
        <f>IF(ISNA(VLOOKUP(H709,'data putaway'!$A$1:$E$530,3,0)),0,VLOOKUP(H709,'data putaway'!$A$1:$E$530,3,0))</f>
        <v>0</v>
      </c>
      <c r="V709" s="354">
        <f t="shared" ref="V709:V772" si="258">(N709+T709+U709)-(R709+S709)</f>
        <v>4</v>
      </c>
      <c r="W709" s="114">
        <f>IF(ISNA(VLOOKUP(H709,'data putaway'!$A$1:$E$530,2,0)),0,VLOOKUP(H709,'data putaway'!$A$1:$E$530,2,0))</f>
        <v>0</v>
      </c>
      <c r="X709" s="354" t="b">
        <f t="shared" ref="X709:X772" si="259">W709=L709</f>
        <v>0</v>
      </c>
      <c r="Y709" s="354">
        <f>IF(ISNA(VLOOKUP(H709,'data putaway'!$A$1:$E$530,4,0)),0,VLOOKUP(H709,'data putaway'!$A$1:$E$530,4,0))</f>
        <v>0</v>
      </c>
      <c r="Z709" s="113">
        <f>IF(ISNA(VLOOKUP(H709,'data putaway'!$A$1:$E$530,5,0)),0,VLOOKUP(H709,'data putaway'!$A$1:$E$530,5,0))</f>
        <v>0</v>
      </c>
      <c r="AA709" s="354" t="b">
        <f t="shared" ref="AA709:AA772" si="260">Y709=I709</f>
        <v>0</v>
      </c>
      <c r="AB709" s="354" t="b">
        <f t="shared" ref="AB709:AB772" si="261">Z709=K709</f>
        <v>0</v>
      </c>
      <c r="AC709" s="356" t="str">
        <f t="shared" ref="AC709:AC772" ca="1" si="262">IF(J709="","",DATEDIF(J709,NOW(),"ym")&amp;" Month"&amp;",  "&amp;DATEDIF(J709,NOW(),"md")&amp;" Days")</f>
        <v>1 Month,  7 Days</v>
      </c>
      <c r="AD709" s="114" t="str">
        <f t="shared" ca="1" si="248"/>
        <v>3 Year, 6 Month, 7 Days</v>
      </c>
      <c r="AE709" s="114">
        <f t="shared" ref="AE709:AE772" si="263">N709+U709</f>
        <v>4</v>
      </c>
      <c r="AF709" s="114">
        <f t="shared" ref="AF709:AF772" si="264">IF(V709&gt;0,1,0)</f>
        <v>1</v>
      </c>
      <c r="AG709" s="354" t="str">
        <f t="shared" ref="AG709:AG772" si="265">D709&amp;E709</f>
        <v>CC12</v>
      </c>
      <c r="AH709" s="114">
        <f>IF(ISNA(VLOOKUP(L709,'MASTER DATA'!$A$1:$F$192,6,0)),0,VLOOKUP(L709,'MASTER DATA'!$A$1:$F$192,6,0))*AE709</f>
        <v>836</v>
      </c>
      <c r="AI709" s="354" t="str">
        <f>VLOOKUP($D709,'warehouse mapping'!$AN$7:$AO$17,2,0)</f>
        <v>Aktif</v>
      </c>
      <c r="AJ709" s="114">
        <f t="shared" ref="AJ709:AJ772" si="266">IF(AF709=0,1,0)</f>
        <v>0</v>
      </c>
      <c r="AK709" s="354" t="str">
        <f t="shared" ref="AK709:AK772" si="267">IF(AND(AJ709=1,AI709="aktif"),D709,"")</f>
        <v/>
      </c>
      <c r="AL709" s="354" t="s">
        <v>170</v>
      </c>
      <c r="AM709" s="354">
        <f t="shared" ref="AM709:AM772" si="268">COUNTIF($H$5:$H$2564,H709)</f>
        <v>1</v>
      </c>
      <c r="AN709" s="354" t="b">
        <f t="shared" si="247"/>
        <v>1</v>
      </c>
    </row>
    <row r="710" spans="1:40" s="354" customFormat="1">
      <c r="A710" s="354" t="str">
        <f t="shared" si="249"/>
        <v>CC12C02550070614</v>
      </c>
      <c r="B710" s="354">
        <f t="shared" si="250"/>
        <v>0</v>
      </c>
      <c r="C710" s="354">
        <f t="shared" si="251"/>
        <v>0</v>
      </c>
      <c r="D710" s="354" t="str">
        <f t="shared" si="252"/>
        <v>CC</v>
      </c>
      <c r="E710" s="354" t="str">
        <f t="shared" si="253"/>
        <v>12</v>
      </c>
      <c r="F710" s="354" t="str">
        <f t="shared" si="254"/>
        <v>C</v>
      </c>
      <c r="G710" s="355" t="str">
        <f t="shared" si="255"/>
        <v>02</v>
      </c>
      <c r="H710" s="232" t="s">
        <v>221</v>
      </c>
      <c r="I710" s="232" t="s">
        <v>3394</v>
      </c>
      <c r="J710" s="233">
        <v>46272</v>
      </c>
      <c r="K710" s="362">
        <v>47715</v>
      </c>
      <c r="L710" s="234">
        <v>550070614</v>
      </c>
      <c r="M710" s="232" t="str">
        <f>IF(ISNA(VLOOKUP(L710,'MASTER DATA'!$A$1:$B$192,2,0)),"",VLOOKUP(L710,'MASTER DATA'!$A$1:$B$192,2,0))</f>
        <v>HlxHX610W40SP_4*4L_A04W</v>
      </c>
      <c r="N710" s="234">
        <v>36</v>
      </c>
      <c r="O710" s="232">
        <f t="shared" si="256"/>
        <v>1</v>
      </c>
      <c r="P710" s="232">
        <f t="shared" si="257"/>
        <v>0</v>
      </c>
      <c r="Q710" s="232">
        <f>VLOOKUP(L710,'MASTER DATA'!$A$1:$E$192,5,0)</f>
        <v>36</v>
      </c>
      <c r="R710" s="234">
        <f>SUMIF('picking of the day'!$H$4:$H$358,WMS!H710&amp;WMS!L710,'picking of the day'!$E$4:$E$358)</f>
        <v>0</v>
      </c>
      <c r="U710" s="114">
        <f>IF(ISNA(VLOOKUP(H710,'data putaway'!$A$1:$E$530,3,0)),0,VLOOKUP(H710,'data putaway'!$A$1:$E$530,3,0))</f>
        <v>0</v>
      </c>
      <c r="V710" s="354">
        <f t="shared" si="258"/>
        <v>36</v>
      </c>
      <c r="W710" s="114">
        <f>IF(ISNA(VLOOKUP(H710,'data putaway'!$A$1:$E$530,2,0)),0,VLOOKUP(H710,'data putaway'!$A$1:$E$530,2,0))</f>
        <v>0</v>
      </c>
      <c r="X710" s="354" t="b">
        <f t="shared" si="259"/>
        <v>0</v>
      </c>
      <c r="Y710" s="354">
        <f>IF(ISNA(VLOOKUP(H710,'data putaway'!$A$1:$E$530,4,0)),0,VLOOKUP(H710,'data putaway'!$A$1:$E$530,4,0))</f>
        <v>0</v>
      </c>
      <c r="Z710" s="113">
        <f>IF(ISNA(VLOOKUP(H710,'data putaway'!$A$1:$E$530,5,0)),0,VLOOKUP(H710,'data putaway'!$A$1:$E$530,5,0))</f>
        <v>0</v>
      </c>
      <c r="AA710" s="354" t="b">
        <f t="shared" si="260"/>
        <v>0</v>
      </c>
      <c r="AB710" s="354" t="b">
        <f t="shared" si="261"/>
        <v>0</v>
      </c>
      <c r="AC710" s="356" t="str">
        <f t="shared" ca="1" si="262"/>
        <v>0 Month,  11 Days</v>
      </c>
      <c r="AD710" s="114" t="str">
        <f t="shared" ca="1" si="248"/>
        <v>3 Year, 11 Month, 2 Days</v>
      </c>
      <c r="AE710" s="114">
        <f t="shared" si="263"/>
        <v>36</v>
      </c>
      <c r="AF710" s="114">
        <f t="shared" si="264"/>
        <v>1</v>
      </c>
      <c r="AG710" s="354" t="str">
        <f t="shared" si="265"/>
        <v>CC12</v>
      </c>
      <c r="AH710" s="114">
        <f>IF(ISNA(VLOOKUP(L710,'MASTER DATA'!$A$1:$F$192,6,0)),0,VLOOKUP(L710,'MASTER DATA'!$A$1:$F$192,6,0))*AE710</f>
        <v>576</v>
      </c>
      <c r="AI710" s="354" t="str">
        <f>VLOOKUP($D710,'warehouse mapping'!$AN$7:$AO$17,2,0)</f>
        <v>Aktif</v>
      </c>
      <c r="AJ710" s="114">
        <f t="shared" si="266"/>
        <v>0</v>
      </c>
      <c r="AK710" s="354" t="str">
        <f t="shared" si="267"/>
        <v/>
      </c>
      <c r="AL710" s="354" t="s">
        <v>170</v>
      </c>
      <c r="AM710" s="354">
        <f t="shared" si="268"/>
        <v>1</v>
      </c>
      <c r="AN710" s="354" t="b">
        <f t="shared" ref="AN710:AN773" si="269">ISNUMBER(V710)</f>
        <v>1</v>
      </c>
    </row>
    <row r="711" spans="1:40" s="354" customFormat="1">
      <c r="A711" s="354" t="str">
        <f t="shared" si="249"/>
        <v>CC12D01550069888</v>
      </c>
      <c r="B711" s="354">
        <f t="shared" si="250"/>
        <v>0</v>
      </c>
      <c r="C711" s="354">
        <f t="shared" si="251"/>
        <v>36</v>
      </c>
      <c r="D711" s="354" t="str">
        <f t="shared" si="252"/>
        <v>CC</v>
      </c>
      <c r="E711" s="354" t="str">
        <f t="shared" si="253"/>
        <v>12</v>
      </c>
      <c r="F711" s="354" t="str">
        <f t="shared" si="254"/>
        <v>D</v>
      </c>
      <c r="G711" s="355" t="str">
        <f t="shared" si="255"/>
        <v>01</v>
      </c>
      <c r="H711" s="232" t="s">
        <v>1053</v>
      </c>
      <c r="I711" s="232" t="s">
        <v>3633</v>
      </c>
      <c r="J711" s="233">
        <v>46282</v>
      </c>
      <c r="K711" s="362">
        <v>47738</v>
      </c>
      <c r="L711" s="234">
        <v>550069888</v>
      </c>
      <c r="M711" s="232" t="str">
        <f>IF(ISNA(VLOOKUP(L711,'MASTER DATA'!$A$1:$B$192,2,0)),"",VLOOKUP(L711,'MASTER DATA'!$A$1:$B$192,2,0))</f>
        <v>RimR4Plus15W40CI4E7_3*5L_A04W</v>
      </c>
      <c r="N711" s="234">
        <v>0</v>
      </c>
      <c r="O711" s="232">
        <f t="shared" si="256"/>
        <v>1</v>
      </c>
      <c r="P711" s="232">
        <f t="shared" si="257"/>
        <v>0</v>
      </c>
      <c r="Q711" s="232">
        <f>VLOOKUP(L711,'MASTER DATA'!$A$1:$E$192,5,0)</f>
        <v>36</v>
      </c>
      <c r="R711" s="234">
        <f>SUMIF('picking of the day'!$H$4:$H$358,WMS!H711&amp;WMS!L711,'picking of the day'!$E$4:$E$358)</f>
        <v>0</v>
      </c>
      <c r="U711" s="114">
        <f>IF(ISNA(VLOOKUP(H711,'data putaway'!$A$1:$E$530,3,0)),0,VLOOKUP(H711,'data putaway'!$A$1:$E$530,3,0))</f>
        <v>36</v>
      </c>
      <c r="V711" s="354">
        <f t="shared" si="258"/>
        <v>36</v>
      </c>
      <c r="W711" s="114">
        <f>IF(ISNA(VLOOKUP(H711,'data putaway'!$A$1:$E$530,2,0)),0,VLOOKUP(H711,'data putaway'!$A$1:$E$530,2,0))</f>
        <v>550069888</v>
      </c>
      <c r="X711" s="354" t="b">
        <f t="shared" si="259"/>
        <v>1</v>
      </c>
      <c r="Y711" s="354" t="str">
        <f>IF(ISNA(VLOOKUP(H711,'data putaway'!$A$1:$E$530,4,0)),0,VLOOKUP(H711,'data putaway'!$A$1:$E$530,4,0))</f>
        <v>12I26JJ</v>
      </c>
      <c r="Z711" s="113">
        <f>IF(ISNA(VLOOKUP(H711,'data putaway'!$A$1:$E$530,5,0)),0,VLOOKUP(H711,'data putaway'!$A$1:$E$530,5,0))</f>
        <v>47738</v>
      </c>
      <c r="AA711" s="354" t="b">
        <f t="shared" si="260"/>
        <v>1</v>
      </c>
      <c r="AB711" s="354" t="b">
        <f t="shared" si="261"/>
        <v>1</v>
      </c>
      <c r="AC711" s="356" t="str">
        <f t="shared" ca="1" si="262"/>
        <v>0 Month,  1 Days</v>
      </c>
      <c r="AD711" s="114" t="str">
        <f t="shared" ca="1" si="248"/>
        <v>3 Year, 11 Month, 25 Days</v>
      </c>
      <c r="AE711" s="114">
        <f t="shared" si="263"/>
        <v>36</v>
      </c>
      <c r="AF711" s="114">
        <f t="shared" si="264"/>
        <v>1</v>
      </c>
      <c r="AG711" s="354" t="str">
        <f t="shared" si="265"/>
        <v>CC12</v>
      </c>
      <c r="AH711" s="114">
        <f>IF(ISNA(VLOOKUP(L711,'MASTER DATA'!$A$1:$F$192,6,0)),0,VLOOKUP(L711,'MASTER DATA'!$A$1:$F$192,6,0))*AE711</f>
        <v>540</v>
      </c>
      <c r="AI711" s="354" t="str">
        <f>VLOOKUP($D711,'warehouse mapping'!$AN$7:$AO$17,2,0)</f>
        <v>Aktif</v>
      </c>
      <c r="AJ711" s="114">
        <f t="shared" si="266"/>
        <v>0</v>
      </c>
      <c r="AK711" s="354" t="str">
        <f t="shared" si="267"/>
        <v/>
      </c>
      <c r="AL711" s="354" t="s">
        <v>170</v>
      </c>
      <c r="AM711" s="354">
        <f t="shared" si="268"/>
        <v>1</v>
      </c>
      <c r="AN711" s="354" t="b">
        <f t="shared" si="269"/>
        <v>1</v>
      </c>
    </row>
    <row r="712" spans="1:40" s="354" customFormat="1">
      <c r="A712" s="354" t="str">
        <f t="shared" si="249"/>
        <v>CC12D02550069888</v>
      </c>
      <c r="B712" s="354">
        <f t="shared" si="250"/>
        <v>0</v>
      </c>
      <c r="C712" s="354">
        <f t="shared" si="251"/>
        <v>36</v>
      </c>
      <c r="D712" s="354" t="str">
        <f t="shared" si="252"/>
        <v>CC</v>
      </c>
      <c r="E712" s="354" t="str">
        <f t="shared" si="253"/>
        <v>12</v>
      </c>
      <c r="F712" s="354" t="str">
        <f t="shared" si="254"/>
        <v>D</v>
      </c>
      <c r="G712" s="355" t="str">
        <f t="shared" si="255"/>
        <v>02</v>
      </c>
      <c r="H712" s="232" t="s">
        <v>1054</v>
      </c>
      <c r="I712" s="232" t="s">
        <v>3633</v>
      </c>
      <c r="J712" s="233">
        <v>46282</v>
      </c>
      <c r="K712" s="362">
        <v>47738</v>
      </c>
      <c r="L712" s="234">
        <v>550069888</v>
      </c>
      <c r="M712" s="232" t="str">
        <f>IF(ISNA(VLOOKUP(L712,'MASTER DATA'!$A$1:$B$192,2,0)),"",VLOOKUP(L712,'MASTER DATA'!$A$1:$B$192,2,0))</f>
        <v>RimR4Plus15W40CI4E7_3*5L_A04W</v>
      </c>
      <c r="N712" s="234">
        <v>0</v>
      </c>
      <c r="O712" s="232">
        <f t="shared" si="256"/>
        <v>1</v>
      </c>
      <c r="P712" s="232">
        <f t="shared" si="257"/>
        <v>0</v>
      </c>
      <c r="Q712" s="232">
        <f>VLOOKUP(L712,'MASTER DATA'!$A$1:$E$192,5,0)</f>
        <v>36</v>
      </c>
      <c r="R712" s="234">
        <f>SUMIF('picking of the day'!$H$4:$H$358,WMS!H712&amp;WMS!L712,'picking of the day'!$E$4:$E$358)</f>
        <v>0</v>
      </c>
      <c r="U712" s="114">
        <f>IF(ISNA(VLOOKUP(H712,'data putaway'!$A$1:$E$530,3,0)),0,VLOOKUP(H712,'data putaway'!$A$1:$E$530,3,0))</f>
        <v>36</v>
      </c>
      <c r="V712" s="354">
        <f t="shared" si="258"/>
        <v>36</v>
      </c>
      <c r="W712" s="114">
        <f>IF(ISNA(VLOOKUP(H712,'data putaway'!$A$1:$E$530,2,0)),0,VLOOKUP(H712,'data putaway'!$A$1:$E$530,2,0))</f>
        <v>550069888</v>
      </c>
      <c r="X712" s="354" t="b">
        <f t="shared" si="259"/>
        <v>1</v>
      </c>
      <c r="Y712" s="354" t="str">
        <f>IF(ISNA(VLOOKUP(H712,'data putaway'!$A$1:$E$530,4,0)),0,VLOOKUP(H712,'data putaway'!$A$1:$E$530,4,0))</f>
        <v>12I26JJ</v>
      </c>
      <c r="Z712" s="113">
        <f>IF(ISNA(VLOOKUP(H712,'data putaway'!$A$1:$E$530,5,0)),0,VLOOKUP(H712,'data putaway'!$A$1:$E$530,5,0))</f>
        <v>47738</v>
      </c>
      <c r="AA712" s="354" t="b">
        <f t="shared" si="260"/>
        <v>1</v>
      </c>
      <c r="AB712" s="354" t="b">
        <f t="shared" si="261"/>
        <v>1</v>
      </c>
      <c r="AC712" s="356" t="str">
        <f t="shared" ca="1" si="262"/>
        <v>0 Month,  1 Days</v>
      </c>
      <c r="AD712" s="114" t="str">
        <f t="shared" ca="1" si="248"/>
        <v>3 Year, 11 Month, 25 Days</v>
      </c>
      <c r="AE712" s="114">
        <f t="shared" si="263"/>
        <v>36</v>
      </c>
      <c r="AF712" s="114">
        <f t="shared" si="264"/>
        <v>1</v>
      </c>
      <c r="AG712" s="354" t="str">
        <f t="shared" si="265"/>
        <v>CC12</v>
      </c>
      <c r="AH712" s="114">
        <f>IF(ISNA(VLOOKUP(L712,'MASTER DATA'!$A$1:$F$192,6,0)),0,VLOOKUP(L712,'MASTER DATA'!$A$1:$F$192,6,0))*AE712</f>
        <v>540</v>
      </c>
      <c r="AI712" s="354" t="str">
        <f>VLOOKUP($D712,'warehouse mapping'!$AN$7:$AO$17,2,0)</f>
        <v>Aktif</v>
      </c>
      <c r="AJ712" s="114">
        <f t="shared" si="266"/>
        <v>0</v>
      </c>
      <c r="AK712" s="354" t="str">
        <f t="shared" si="267"/>
        <v/>
      </c>
      <c r="AL712" s="354" t="s">
        <v>170</v>
      </c>
      <c r="AM712" s="354">
        <f t="shared" si="268"/>
        <v>1</v>
      </c>
      <c r="AN712" s="354" t="b">
        <f t="shared" si="269"/>
        <v>1</v>
      </c>
    </row>
    <row r="713" spans="1:40" s="354" customFormat="1">
      <c r="A713" s="354" t="str">
        <f t="shared" si="249"/>
        <v>CC12E01550069888</v>
      </c>
      <c r="B713" s="354">
        <f t="shared" si="250"/>
        <v>0</v>
      </c>
      <c r="C713" s="354">
        <f t="shared" si="251"/>
        <v>36</v>
      </c>
      <c r="D713" s="354" t="str">
        <f t="shared" si="252"/>
        <v>CC</v>
      </c>
      <c r="E713" s="354" t="str">
        <f t="shared" si="253"/>
        <v>12</v>
      </c>
      <c r="F713" s="354" t="str">
        <f t="shared" si="254"/>
        <v>E</v>
      </c>
      <c r="G713" s="355" t="str">
        <f t="shared" si="255"/>
        <v>01</v>
      </c>
      <c r="H713" s="232" t="s">
        <v>1055</v>
      </c>
      <c r="I713" s="232" t="s">
        <v>3633</v>
      </c>
      <c r="J713" s="233">
        <v>46282</v>
      </c>
      <c r="K713" s="362">
        <v>47738</v>
      </c>
      <c r="L713" s="234">
        <v>550069888</v>
      </c>
      <c r="M713" s="232" t="str">
        <f>IF(ISNA(VLOOKUP(L713,'MASTER DATA'!$A$1:$B$192,2,0)),"",VLOOKUP(L713,'MASTER DATA'!$A$1:$B$192,2,0))</f>
        <v>RimR4Plus15W40CI4E7_3*5L_A04W</v>
      </c>
      <c r="N713" s="234">
        <v>0</v>
      </c>
      <c r="O713" s="232">
        <f t="shared" si="256"/>
        <v>1</v>
      </c>
      <c r="P713" s="232">
        <f t="shared" si="257"/>
        <v>0</v>
      </c>
      <c r="Q713" s="232">
        <f>VLOOKUP(L713,'MASTER DATA'!$A$1:$E$192,5,0)</f>
        <v>36</v>
      </c>
      <c r="R713" s="234">
        <f>SUMIF('picking of the day'!$H$4:$H$358,WMS!H713&amp;WMS!L713,'picking of the day'!$E$4:$E$358)</f>
        <v>0</v>
      </c>
      <c r="U713" s="114">
        <f>IF(ISNA(VLOOKUP(H713,'data putaway'!$A$1:$E$530,3,0)),0,VLOOKUP(H713,'data putaway'!$A$1:$E$530,3,0))</f>
        <v>36</v>
      </c>
      <c r="V713" s="354">
        <f t="shared" si="258"/>
        <v>36</v>
      </c>
      <c r="W713" s="114">
        <f>IF(ISNA(VLOOKUP(H713,'data putaway'!$A$1:$E$530,2,0)),0,VLOOKUP(H713,'data putaway'!$A$1:$E$530,2,0))</f>
        <v>550069888</v>
      </c>
      <c r="X713" s="354" t="b">
        <f t="shared" si="259"/>
        <v>1</v>
      </c>
      <c r="Y713" s="354" t="str">
        <f>IF(ISNA(VLOOKUP(H713,'data putaway'!$A$1:$E$530,4,0)),0,VLOOKUP(H713,'data putaway'!$A$1:$E$530,4,0))</f>
        <v>12I26JJ</v>
      </c>
      <c r="Z713" s="113">
        <f>IF(ISNA(VLOOKUP(H713,'data putaway'!$A$1:$E$530,5,0)),0,VLOOKUP(H713,'data putaway'!$A$1:$E$530,5,0))</f>
        <v>47738</v>
      </c>
      <c r="AA713" s="354" t="b">
        <f t="shared" si="260"/>
        <v>1</v>
      </c>
      <c r="AB713" s="354" t="b">
        <f t="shared" si="261"/>
        <v>1</v>
      </c>
      <c r="AC713" s="356" t="str">
        <f t="shared" ca="1" si="262"/>
        <v>0 Month,  1 Days</v>
      </c>
      <c r="AD713" s="114" t="str">
        <f t="shared" ca="1" si="248"/>
        <v>3 Year, 11 Month, 25 Days</v>
      </c>
      <c r="AE713" s="114">
        <f t="shared" si="263"/>
        <v>36</v>
      </c>
      <c r="AF713" s="114">
        <f t="shared" si="264"/>
        <v>1</v>
      </c>
      <c r="AG713" s="354" t="str">
        <f t="shared" si="265"/>
        <v>CC12</v>
      </c>
      <c r="AH713" s="114">
        <f>IF(ISNA(VLOOKUP(L713,'MASTER DATA'!$A$1:$F$192,6,0)),0,VLOOKUP(L713,'MASTER DATA'!$A$1:$F$192,6,0))*AE713</f>
        <v>540</v>
      </c>
      <c r="AI713" s="354" t="str">
        <f>VLOOKUP($D713,'warehouse mapping'!$AN$7:$AO$17,2,0)</f>
        <v>Aktif</v>
      </c>
      <c r="AJ713" s="114">
        <f t="shared" si="266"/>
        <v>0</v>
      </c>
      <c r="AK713" s="354" t="str">
        <f t="shared" si="267"/>
        <v/>
      </c>
      <c r="AL713" s="354" t="s">
        <v>170</v>
      </c>
      <c r="AM713" s="354">
        <f t="shared" si="268"/>
        <v>1</v>
      </c>
      <c r="AN713" s="354" t="b">
        <f t="shared" si="269"/>
        <v>1</v>
      </c>
    </row>
    <row r="714" spans="1:40" s="354" customFormat="1">
      <c r="A714" s="354" t="str">
        <f t="shared" si="249"/>
        <v>CC12E02550069888</v>
      </c>
      <c r="B714" s="354">
        <f t="shared" si="250"/>
        <v>0</v>
      </c>
      <c r="C714" s="354">
        <f t="shared" si="251"/>
        <v>36</v>
      </c>
      <c r="D714" s="354" t="str">
        <f t="shared" si="252"/>
        <v>CC</v>
      </c>
      <c r="E714" s="354" t="str">
        <f t="shared" si="253"/>
        <v>12</v>
      </c>
      <c r="F714" s="354" t="str">
        <f t="shared" si="254"/>
        <v>E</v>
      </c>
      <c r="G714" s="355" t="str">
        <f t="shared" si="255"/>
        <v>02</v>
      </c>
      <c r="H714" s="232" t="s">
        <v>1056</v>
      </c>
      <c r="I714" s="232" t="s">
        <v>3633</v>
      </c>
      <c r="J714" s="233">
        <v>46282</v>
      </c>
      <c r="K714" s="362">
        <v>47738</v>
      </c>
      <c r="L714" s="234">
        <v>550069888</v>
      </c>
      <c r="M714" s="232" t="str">
        <f>IF(ISNA(VLOOKUP(L714,'MASTER DATA'!$A$1:$B$192,2,0)),"",VLOOKUP(L714,'MASTER DATA'!$A$1:$B$192,2,0))</f>
        <v>RimR4Plus15W40CI4E7_3*5L_A04W</v>
      </c>
      <c r="N714" s="234">
        <v>0</v>
      </c>
      <c r="O714" s="232">
        <f t="shared" si="256"/>
        <v>1</v>
      </c>
      <c r="P714" s="232">
        <f t="shared" si="257"/>
        <v>0</v>
      </c>
      <c r="Q714" s="232">
        <f>VLOOKUP(L714,'MASTER DATA'!$A$1:$E$192,5,0)</f>
        <v>36</v>
      </c>
      <c r="R714" s="234">
        <f>SUMIF('picking of the day'!$H$4:$H$358,WMS!H714&amp;WMS!L714,'picking of the day'!$E$4:$E$358)</f>
        <v>0</v>
      </c>
      <c r="U714" s="114">
        <f>IF(ISNA(VLOOKUP(H714,'data putaway'!$A$1:$E$530,3,0)),0,VLOOKUP(H714,'data putaway'!$A$1:$E$530,3,0))</f>
        <v>36</v>
      </c>
      <c r="V714" s="354">
        <f t="shared" si="258"/>
        <v>36</v>
      </c>
      <c r="W714" s="114">
        <f>IF(ISNA(VLOOKUP(H714,'data putaway'!$A$1:$E$530,2,0)),0,VLOOKUP(H714,'data putaway'!$A$1:$E$530,2,0))</f>
        <v>550069888</v>
      </c>
      <c r="X714" s="354" t="b">
        <f t="shared" si="259"/>
        <v>1</v>
      </c>
      <c r="Y714" s="354" t="str">
        <f>IF(ISNA(VLOOKUP(H714,'data putaway'!$A$1:$E$530,4,0)),0,VLOOKUP(H714,'data putaway'!$A$1:$E$530,4,0))</f>
        <v>12I26JJ</v>
      </c>
      <c r="Z714" s="113">
        <f>IF(ISNA(VLOOKUP(H714,'data putaway'!$A$1:$E$530,5,0)),0,VLOOKUP(H714,'data putaway'!$A$1:$E$530,5,0))</f>
        <v>47738</v>
      </c>
      <c r="AA714" s="354" t="b">
        <f t="shared" si="260"/>
        <v>1</v>
      </c>
      <c r="AB714" s="354" t="b">
        <f t="shared" si="261"/>
        <v>1</v>
      </c>
      <c r="AC714" s="356" t="str">
        <f t="shared" ca="1" si="262"/>
        <v>0 Month,  1 Days</v>
      </c>
      <c r="AD714" s="114" t="str">
        <f t="shared" ca="1" si="248"/>
        <v>3 Year, 11 Month, 25 Days</v>
      </c>
      <c r="AE714" s="114">
        <f t="shared" si="263"/>
        <v>36</v>
      </c>
      <c r="AF714" s="114">
        <f t="shared" si="264"/>
        <v>1</v>
      </c>
      <c r="AG714" s="354" t="str">
        <f t="shared" si="265"/>
        <v>CC12</v>
      </c>
      <c r="AH714" s="114">
        <f>IF(ISNA(VLOOKUP(L714,'MASTER DATA'!$A$1:$F$192,6,0)),0,VLOOKUP(L714,'MASTER DATA'!$A$1:$F$192,6,0))*AE714</f>
        <v>540</v>
      </c>
      <c r="AI714" s="354" t="str">
        <f>VLOOKUP($D714,'warehouse mapping'!$AN$7:$AO$17,2,0)</f>
        <v>Aktif</v>
      </c>
      <c r="AJ714" s="114">
        <f t="shared" si="266"/>
        <v>0</v>
      </c>
      <c r="AK714" s="354" t="str">
        <f t="shared" si="267"/>
        <v/>
      </c>
      <c r="AL714" s="354" t="s">
        <v>170</v>
      </c>
      <c r="AM714" s="354">
        <f t="shared" si="268"/>
        <v>1</v>
      </c>
      <c r="AN714" s="354" t="b">
        <f t="shared" si="269"/>
        <v>1</v>
      </c>
    </row>
    <row r="715" spans="1:40" s="354" customFormat="1">
      <c r="A715" s="354" t="str">
        <f t="shared" si="249"/>
        <v>CC13A01550058593</v>
      </c>
      <c r="B715" s="354">
        <f t="shared" si="250"/>
        <v>0</v>
      </c>
      <c r="C715" s="354">
        <f t="shared" si="251"/>
        <v>0</v>
      </c>
      <c r="D715" s="354" t="str">
        <f t="shared" si="252"/>
        <v>CC</v>
      </c>
      <c r="E715" s="354" t="str">
        <f t="shared" si="253"/>
        <v>13</v>
      </c>
      <c r="F715" s="354" t="str">
        <f t="shared" si="254"/>
        <v>A</v>
      </c>
      <c r="G715" s="355" t="str">
        <f t="shared" si="255"/>
        <v>01</v>
      </c>
      <c r="H715" s="232" t="s">
        <v>1057</v>
      </c>
      <c r="I715" s="232" t="s">
        <v>3232</v>
      </c>
      <c r="J715" s="233">
        <v>46256</v>
      </c>
      <c r="K715" s="233">
        <v>47703</v>
      </c>
      <c r="L715" s="234">
        <v>550058593</v>
      </c>
      <c r="M715" s="232" t="str">
        <f>IF(ISNA(VLOOKUP(L715,'MASTER DATA'!$A$1:$B$192,2,0)),"",VLOOKUP(L715,'MASTER DATA'!$A$1:$B$192,2,0))</f>
        <v>Adv4TAX515W40SLMA2_12*0.8L_A04W</v>
      </c>
      <c r="N715" s="232">
        <v>0</v>
      </c>
      <c r="O715" s="232">
        <f t="shared" si="256"/>
        <v>0</v>
      </c>
      <c r="P715" s="232">
        <f t="shared" si="257"/>
        <v>0</v>
      </c>
      <c r="Q715" s="232">
        <f>VLOOKUP(L715,'MASTER DATA'!$A$1:$E$192,5,0)</f>
        <v>48</v>
      </c>
      <c r="R715" s="234">
        <f>SUMIF('picking of the day'!$H$4:$H$358,WMS!H715&amp;WMS!L715,'picking of the day'!$E$4:$E$358)</f>
        <v>0</v>
      </c>
      <c r="U715" s="114">
        <f>IF(ISNA(VLOOKUP(H715,'data putaway'!$A$1:$E$530,3,0)),0,VLOOKUP(H715,'data putaway'!$A$1:$E$530,3,0))</f>
        <v>0</v>
      </c>
      <c r="V715" s="354">
        <f t="shared" si="258"/>
        <v>0</v>
      </c>
      <c r="W715" s="114">
        <f>IF(ISNA(VLOOKUP(H715,'data putaway'!$A$1:$E$530,2,0)),0,VLOOKUP(H715,'data putaway'!$A$1:$E$530,2,0))</f>
        <v>0</v>
      </c>
      <c r="X715" s="354" t="b">
        <f t="shared" si="259"/>
        <v>0</v>
      </c>
      <c r="Y715" s="354">
        <f>IF(ISNA(VLOOKUP(H715,'data putaway'!$A$1:$E$530,4,0)),0,VLOOKUP(H715,'data putaway'!$A$1:$E$530,4,0))</f>
        <v>0</v>
      </c>
      <c r="Z715" s="113">
        <f>IF(ISNA(VLOOKUP(H715,'data putaway'!$A$1:$E$530,5,0)),0,VLOOKUP(H715,'data putaway'!$A$1:$E$530,5,0))</f>
        <v>0</v>
      </c>
      <c r="AA715" s="354" t="b">
        <f t="shared" si="260"/>
        <v>0</v>
      </c>
      <c r="AB715" s="354" t="b">
        <f t="shared" si="261"/>
        <v>0</v>
      </c>
      <c r="AC715" s="356" t="str">
        <f t="shared" ca="1" si="262"/>
        <v>0 Month,  27 Days</v>
      </c>
      <c r="AD715" s="114" t="str">
        <f t="shared" ca="1" si="248"/>
        <v>3 Year, 10 Month, 21 Days</v>
      </c>
      <c r="AE715" s="114">
        <f t="shared" si="263"/>
        <v>0</v>
      </c>
      <c r="AF715" s="114">
        <f t="shared" si="264"/>
        <v>0</v>
      </c>
      <c r="AG715" s="354" t="str">
        <f t="shared" si="265"/>
        <v>CC13</v>
      </c>
      <c r="AH715" s="114">
        <f>IF(ISNA(VLOOKUP(L715,'MASTER DATA'!$A$1:$F$192,6,0)),0,VLOOKUP(L715,'MASTER DATA'!$A$1:$F$192,6,0))*AE715</f>
        <v>0</v>
      </c>
      <c r="AI715" s="354" t="str">
        <f>VLOOKUP($D715,'warehouse mapping'!$AN$7:$AO$17,2,0)</f>
        <v>Aktif</v>
      </c>
      <c r="AJ715" s="114">
        <f t="shared" si="266"/>
        <v>1</v>
      </c>
      <c r="AK715" s="354" t="str">
        <f t="shared" si="267"/>
        <v>CC</v>
      </c>
      <c r="AL715" s="354" t="s">
        <v>3025</v>
      </c>
      <c r="AM715" s="354">
        <f t="shared" si="268"/>
        <v>1</v>
      </c>
      <c r="AN715" s="354" t="b">
        <f t="shared" si="269"/>
        <v>1</v>
      </c>
    </row>
    <row r="716" spans="1:40" s="354" customFormat="1">
      <c r="A716" s="354" t="str">
        <f t="shared" si="249"/>
        <v>CC13A02550076426</v>
      </c>
      <c r="B716" s="354">
        <f t="shared" si="250"/>
        <v>0</v>
      </c>
      <c r="C716" s="354">
        <f t="shared" si="251"/>
        <v>0</v>
      </c>
      <c r="D716" s="354" t="str">
        <f t="shared" si="252"/>
        <v>CC</v>
      </c>
      <c r="E716" s="354" t="str">
        <f t="shared" si="253"/>
        <v>13</v>
      </c>
      <c r="F716" s="354" t="str">
        <f t="shared" si="254"/>
        <v>A</v>
      </c>
      <c r="G716" s="355" t="str">
        <f t="shared" si="255"/>
        <v>02</v>
      </c>
      <c r="H716" s="232" t="s">
        <v>1058</v>
      </c>
      <c r="I716" s="232">
        <v>12592276</v>
      </c>
      <c r="J716" s="233">
        <v>46235</v>
      </c>
      <c r="K716" s="233">
        <v>47475</v>
      </c>
      <c r="L716" s="234">
        <v>550076426</v>
      </c>
      <c r="M716" s="232" t="str">
        <f>IF(ISNA(VLOOKUP(L716,'MASTER DATA'!$A$1:$B$192,2,0)),"",VLOOKUP(L716,'MASTER DATA'!$A$1:$B$192,2,0))</f>
        <v>MIDEL 7131_1*1000L_A1P5</v>
      </c>
      <c r="N716" s="232">
        <v>0</v>
      </c>
      <c r="O716" s="232">
        <f t="shared" si="256"/>
        <v>0</v>
      </c>
      <c r="P716" s="232">
        <f t="shared" si="257"/>
        <v>0</v>
      </c>
      <c r="Q716" s="232">
        <f>VLOOKUP(L716,'MASTER DATA'!$A$1:$E$192,5,0)</f>
        <v>1</v>
      </c>
      <c r="R716" s="234">
        <f>SUMIF('picking of the day'!$H$4:$H$358,WMS!H716&amp;WMS!L716,'picking of the day'!$E$4:$E$358)</f>
        <v>0</v>
      </c>
      <c r="U716" s="114">
        <f>IF(ISNA(VLOOKUP(H716,'data putaway'!$A$1:$E$530,3,0)),0,VLOOKUP(H716,'data putaway'!$A$1:$E$530,3,0))</f>
        <v>0</v>
      </c>
      <c r="V716" s="354">
        <f t="shared" si="258"/>
        <v>0</v>
      </c>
      <c r="W716" s="114">
        <f>IF(ISNA(VLOOKUP(H716,'data putaway'!$A$1:$E$530,2,0)),0,VLOOKUP(H716,'data putaway'!$A$1:$E$530,2,0))</f>
        <v>0</v>
      </c>
      <c r="X716" s="354" t="b">
        <f t="shared" si="259"/>
        <v>0</v>
      </c>
      <c r="Y716" s="354">
        <f>IF(ISNA(VLOOKUP(H716,'data putaway'!$A$1:$E$530,4,0)),0,VLOOKUP(H716,'data putaway'!$A$1:$E$530,4,0))</f>
        <v>0</v>
      </c>
      <c r="Z716" s="113">
        <f>IF(ISNA(VLOOKUP(H716,'data putaway'!$A$1:$E$530,5,0)),0,VLOOKUP(H716,'data putaway'!$A$1:$E$530,5,0))</f>
        <v>0</v>
      </c>
      <c r="AA716" s="354" t="b">
        <f t="shared" si="260"/>
        <v>0</v>
      </c>
      <c r="AB716" s="354" t="b">
        <f t="shared" si="261"/>
        <v>0</v>
      </c>
      <c r="AC716" s="356" t="str">
        <f t="shared" ca="1" si="262"/>
        <v>1 Month,  17 Days</v>
      </c>
      <c r="AD716" s="114" t="str">
        <f t="shared" ca="1" si="248"/>
        <v>3 Year, 3 Month, 5 Days</v>
      </c>
      <c r="AE716" s="114">
        <f t="shared" si="263"/>
        <v>0</v>
      </c>
      <c r="AF716" s="114">
        <f t="shared" si="264"/>
        <v>0</v>
      </c>
      <c r="AG716" s="354" t="str">
        <f t="shared" si="265"/>
        <v>CC13</v>
      </c>
      <c r="AH716" s="114">
        <f>IF(ISNA(VLOOKUP(L716,'MASTER DATA'!$A$1:$F$192,6,0)),0,VLOOKUP(L716,'MASTER DATA'!$A$1:$F$192,6,0))*AE716</f>
        <v>0</v>
      </c>
      <c r="AI716" s="354" t="str">
        <f>VLOOKUP($D716,'warehouse mapping'!$AN$7:$AO$17,2,0)</f>
        <v>Aktif</v>
      </c>
      <c r="AJ716" s="114">
        <f t="shared" si="266"/>
        <v>1</v>
      </c>
      <c r="AK716" s="354" t="str">
        <f t="shared" si="267"/>
        <v>CC</v>
      </c>
      <c r="AL716" s="354" t="s">
        <v>3025</v>
      </c>
      <c r="AM716" s="354">
        <f t="shared" si="268"/>
        <v>1</v>
      </c>
      <c r="AN716" s="354" t="b">
        <f t="shared" si="269"/>
        <v>1</v>
      </c>
    </row>
    <row r="717" spans="1:40" s="354" customFormat="1">
      <c r="A717" s="354" t="str">
        <f t="shared" si="249"/>
        <v>CC13B01550070614</v>
      </c>
      <c r="B717" s="354">
        <f t="shared" si="250"/>
        <v>0</v>
      </c>
      <c r="C717" s="354">
        <f t="shared" si="251"/>
        <v>0</v>
      </c>
      <c r="D717" s="354" t="str">
        <f t="shared" si="252"/>
        <v>CC</v>
      </c>
      <c r="E717" s="354" t="str">
        <f t="shared" si="253"/>
        <v>13</v>
      </c>
      <c r="F717" s="354" t="str">
        <f t="shared" si="254"/>
        <v>B</v>
      </c>
      <c r="G717" s="355" t="str">
        <f t="shared" si="255"/>
        <v>01</v>
      </c>
      <c r="H717" s="232" t="s">
        <v>223</v>
      </c>
      <c r="I717" s="232" t="s">
        <v>3394</v>
      </c>
      <c r="J717" s="233">
        <v>46272</v>
      </c>
      <c r="K717" s="362">
        <v>47715</v>
      </c>
      <c r="L717" s="234">
        <v>550070614</v>
      </c>
      <c r="M717" s="232" t="str">
        <f>IF(ISNA(VLOOKUP(L717,'MASTER DATA'!$A$1:$B$192,2,0)),"",VLOOKUP(L717,'MASTER DATA'!$A$1:$B$192,2,0))</f>
        <v>HlxHX610W40SP_4*4L_A04W</v>
      </c>
      <c r="N717" s="234">
        <v>36</v>
      </c>
      <c r="O717" s="232">
        <f t="shared" si="256"/>
        <v>1</v>
      </c>
      <c r="P717" s="232">
        <f t="shared" si="257"/>
        <v>0</v>
      </c>
      <c r="Q717" s="232">
        <f>VLOOKUP(L717,'MASTER DATA'!$A$1:$E$192,5,0)</f>
        <v>36</v>
      </c>
      <c r="R717" s="234">
        <f>SUMIF('picking of the day'!$H$4:$H$358,WMS!H717&amp;WMS!L717,'picking of the day'!$E$4:$E$358)</f>
        <v>0</v>
      </c>
      <c r="U717" s="114">
        <f>IF(ISNA(VLOOKUP(H717,'data putaway'!$A$1:$E$530,3,0)),0,VLOOKUP(H717,'data putaway'!$A$1:$E$530,3,0))</f>
        <v>0</v>
      </c>
      <c r="V717" s="354">
        <f t="shared" si="258"/>
        <v>36</v>
      </c>
      <c r="W717" s="114">
        <f>IF(ISNA(VLOOKUP(H717,'data putaway'!$A$1:$E$530,2,0)),0,VLOOKUP(H717,'data putaway'!$A$1:$E$530,2,0))</f>
        <v>0</v>
      </c>
      <c r="X717" s="354" t="b">
        <f t="shared" si="259"/>
        <v>0</v>
      </c>
      <c r="Y717" s="354">
        <f>IF(ISNA(VLOOKUP(H717,'data putaway'!$A$1:$E$530,4,0)),0,VLOOKUP(H717,'data putaway'!$A$1:$E$530,4,0))</f>
        <v>0</v>
      </c>
      <c r="Z717" s="113">
        <f>IF(ISNA(VLOOKUP(H717,'data putaway'!$A$1:$E$530,5,0)),0,VLOOKUP(H717,'data putaway'!$A$1:$E$530,5,0))</f>
        <v>0</v>
      </c>
      <c r="AA717" s="354" t="b">
        <f t="shared" si="260"/>
        <v>0</v>
      </c>
      <c r="AB717" s="354" t="b">
        <f t="shared" si="261"/>
        <v>0</v>
      </c>
      <c r="AC717" s="356" t="str">
        <f t="shared" ca="1" si="262"/>
        <v>0 Month,  11 Days</v>
      </c>
      <c r="AD717" s="114" t="str">
        <f t="shared" ca="1" si="248"/>
        <v>3 Year, 11 Month, 2 Days</v>
      </c>
      <c r="AE717" s="114">
        <f t="shared" si="263"/>
        <v>36</v>
      </c>
      <c r="AF717" s="114">
        <f t="shared" si="264"/>
        <v>1</v>
      </c>
      <c r="AG717" s="354" t="str">
        <f t="shared" si="265"/>
        <v>CC13</v>
      </c>
      <c r="AH717" s="114">
        <f>IF(ISNA(VLOOKUP(L717,'MASTER DATA'!$A$1:$F$192,6,0)),0,VLOOKUP(L717,'MASTER DATA'!$A$1:$F$192,6,0))*AE717</f>
        <v>576</v>
      </c>
      <c r="AI717" s="354" t="str">
        <f>VLOOKUP($D717,'warehouse mapping'!$AN$7:$AO$17,2,0)</f>
        <v>Aktif</v>
      </c>
      <c r="AJ717" s="114">
        <f t="shared" si="266"/>
        <v>0</v>
      </c>
      <c r="AK717" s="354" t="str">
        <f t="shared" si="267"/>
        <v/>
      </c>
      <c r="AL717" s="354" t="s">
        <v>170</v>
      </c>
      <c r="AM717" s="354">
        <f t="shared" si="268"/>
        <v>1</v>
      </c>
      <c r="AN717" s="354" t="b">
        <f t="shared" si="269"/>
        <v>1</v>
      </c>
    </row>
    <row r="718" spans="1:40" s="354" customFormat="1">
      <c r="A718" s="354" t="str">
        <f t="shared" si="249"/>
        <v>CC13B02550044580</v>
      </c>
      <c r="B718" s="354">
        <f t="shared" si="250"/>
        <v>0</v>
      </c>
      <c r="C718" s="354">
        <f t="shared" si="251"/>
        <v>0</v>
      </c>
      <c r="D718" s="354" t="str">
        <f t="shared" si="252"/>
        <v>CC</v>
      </c>
      <c r="E718" s="354" t="str">
        <f t="shared" si="253"/>
        <v>13</v>
      </c>
      <c r="F718" s="354" t="str">
        <f t="shared" si="254"/>
        <v>B</v>
      </c>
      <c r="G718" s="355" t="str">
        <f t="shared" si="255"/>
        <v>02</v>
      </c>
      <c r="H718" s="232" t="s">
        <v>224</v>
      </c>
      <c r="I718" s="232">
        <v>12657727</v>
      </c>
      <c r="J718" s="233">
        <v>46164</v>
      </c>
      <c r="K718" s="233">
        <v>47619</v>
      </c>
      <c r="L718" s="234">
        <v>550044580</v>
      </c>
      <c r="M718" s="232" t="str">
        <f>IF(ISNA(VLOOKUP(L718,'MASTER DATA'!$A$1:$B$192,2,0)),"",VLOOKUP(L718,'MASTER DATA'!$A$1:$B$192,2,0))</f>
        <v>RimR3MV15W40CI4_1*209L_A227</v>
      </c>
      <c r="N718" s="232">
        <v>4</v>
      </c>
      <c r="O718" s="232">
        <f t="shared" si="256"/>
        <v>1</v>
      </c>
      <c r="P718" s="232">
        <f t="shared" si="257"/>
        <v>0</v>
      </c>
      <c r="Q718" s="232">
        <f>VLOOKUP(L718,'MASTER DATA'!$A$1:$E$192,5,0)</f>
        <v>4</v>
      </c>
      <c r="R718" s="234">
        <f>SUMIF('picking of the day'!$H$4:$H$358,WMS!H718&amp;WMS!L718,'picking of the day'!$E$4:$E$358)</f>
        <v>0</v>
      </c>
      <c r="U718" s="114">
        <f>IF(ISNA(VLOOKUP(H718,'data putaway'!$A$1:$E$530,3,0)),0,VLOOKUP(H718,'data putaway'!$A$1:$E$530,3,0))</f>
        <v>0</v>
      </c>
      <c r="V718" s="354">
        <f t="shared" si="258"/>
        <v>4</v>
      </c>
      <c r="W718" s="114">
        <f>IF(ISNA(VLOOKUP(H718,'data putaway'!$A$1:$E$530,2,0)),0,VLOOKUP(H718,'data putaway'!$A$1:$E$530,2,0))</f>
        <v>0</v>
      </c>
      <c r="X718" s="354" t="b">
        <f t="shared" si="259"/>
        <v>0</v>
      </c>
      <c r="Y718" s="354">
        <f>IF(ISNA(VLOOKUP(H718,'data putaway'!$A$1:$E$530,4,0)),0,VLOOKUP(H718,'data putaway'!$A$1:$E$530,4,0))</f>
        <v>0</v>
      </c>
      <c r="Z718" s="113">
        <f>IF(ISNA(VLOOKUP(H718,'data putaway'!$A$1:$E$530,5,0)),0,VLOOKUP(H718,'data putaway'!$A$1:$E$530,5,0))</f>
        <v>0</v>
      </c>
      <c r="AA718" s="354" t="b">
        <f t="shared" si="260"/>
        <v>0</v>
      </c>
      <c r="AB718" s="354" t="b">
        <f t="shared" si="261"/>
        <v>0</v>
      </c>
      <c r="AC718" s="356" t="str">
        <f t="shared" ca="1" si="262"/>
        <v>3 Month,  27 Days</v>
      </c>
      <c r="AD718" s="114" t="str">
        <f t="shared" ca="1" si="248"/>
        <v>3 Year, 7 Month, 28 Days</v>
      </c>
      <c r="AE718" s="114">
        <f t="shared" si="263"/>
        <v>4</v>
      </c>
      <c r="AF718" s="114">
        <f t="shared" si="264"/>
        <v>1</v>
      </c>
      <c r="AG718" s="354" t="str">
        <f t="shared" si="265"/>
        <v>CC13</v>
      </c>
      <c r="AH718" s="114">
        <f>IF(ISNA(VLOOKUP(L718,'MASTER DATA'!$A$1:$F$192,6,0)),0,VLOOKUP(L718,'MASTER DATA'!$A$1:$F$192,6,0))*AE718</f>
        <v>836</v>
      </c>
      <c r="AI718" s="354" t="str">
        <f>VLOOKUP($D718,'warehouse mapping'!$AN$7:$AO$17,2,0)</f>
        <v>Aktif</v>
      </c>
      <c r="AJ718" s="114">
        <f t="shared" si="266"/>
        <v>0</v>
      </c>
      <c r="AK718" s="354" t="str">
        <f t="shared" si="267"/>
        <v/>
      </c>
      <c r="AL718" s="354" t="s">
        <v>3206</v>
      </c>
      <c r="AM718" s="354">
        <f t="shared" si="268"/>
        <v>1</v>
      </c>
      <c r="AN718" s="354" t="b">
        <f t="shared" si="269"/>
        <v>1</v>
      </c>
    </row>
    <row r="719" spans="1:40" s="354" customFormat="1">
      <c r="A719" s="354" t="str">
        <f t="shared" si="249"/>
        <v>CC13C01550071397</v>
      </c>
      <c r="B719" s="354">
        <f t="shared" si="250"/>
        <v>0</v>
      </c>
      <c r="C719" s="354">
        <f t="shared" si="251"/>
        <v>0</v>
      </c>
      <c r="D719" s="354" t="str">
        <f t="shared" si="252"/>
        <v>CC</v>
      </c>
      <c r="E719" s="354" t="str">
        <f t="shared" si="253"/>
        <v>13</v>
      </c>
      <c r="F719" s="354" t="str">
        <f t="shared" si="254"/>
        <v>C</v>
      </c>
      <c r="G719" s="355" t="str">
        <f t="shared" si="255"/>
        <v>01</v>
      </c>
      <c r="H719" s="232" t="s">
        <v>1059</v>
      </c>
      <c r="I719" s="232" t="s">
        <v>3514</v>
      </c>
      <c r="J719" s="233">
        <v>46272</v>
      </c>
      <c r="K719" s="233">
        <v>47727</v>
      </c>
      <c r="L719" s="234">
        <v>550071397</v>
      </c>
      <c r="M719" s="232" t="str">
        <f>IF(ISNA(VLOOKUP(L719,'MASTER DATA'!$A$1:$B$192,2,0)),"",VLOOKUP(L719,'MASTER DATA'!$A$1:$B$192,2,0))</f>
        <v>HelixHX515W40SNCF_4*4L_A04W</v>
      </c>
      <c r="N719" s="234">
        <v>36</v>
      </c>
      <c r="O719" s="232">
        <f t="shared" si="256"/>
        <v>1</v>
      </c>
      <c r="P719" s="232">
        <f t="shared" si="257"/>
        <v>0</v>
      </c>
      <c r="Q719" s="232">
        <f>VLOOKUP(L719,'MASTER DATA'!$A$1:$E$192,5,0)</f>
        <v>36</v>
      </c>
      <c r="R719" s="234">
        <f>SUMIF('picking of the day'!$H$4:$H$358,WMS!H719&amp;WMS!L719,'picking of the day'!$E$4:$E$358)</f>
        <v>0</v>
      </c>
      <c r="U719" s="114">
        <f>IF(ISNA(VLOOKUP(H719,'data putaway'!$A$1:$E$530,3,0)),0,VLOOKUP(H719,'data putaway'!$A$1:$E$530,3,0))</f>
        <v>0</v>
      </c>
      <c r="V719" s="354">
        <f t="shared" si="258"/>
        <v>36</v>
      </c>
      <c r="W719" s="114">
        <f>IF(ISNA(VLOOKUP(H719,'data putaway'!$A$1:$E$530,2,0)),0,VLOOKUP(H719,'data putaway'!$A$1:$E$530,2,0))</f>
        <v>0</v>
      </c>
      <c r="X719" s="354" t="b">
        <f t="shared" si="259"/>
        <v>0</v>
      </c>
      <c r="Y719" s="354">
        <f>IF(ISNA(VLOOKUP(H719,'data putaway'!$A$1:$E$530,4,0)),0,VLOOKUP(H719,'data putaway'!$A$1:$E$530,4,0))</f>
        <v>0</v>
      </c>
      <c r="Z719" s="113">
        <f>IF(ISNA(VLOOKUP(H719,'data putaway'!$A$1:$E$530,5,0)),0,VLOOKUP(H719,'data putaway'!$A$1:$E$530,5,0))</f>
        <v>0</v>
      </c>
      <c r="AA719" s="354" t="b">
        <f t="shared" si="260"/>
        <v>0</v>
      </c>
      <c r="AB719" s="354" t="b">
        <f t="shared" si="261"/>
        <v>0</v>
      </c>
      <c r="AC719" s="356" t="str">
        <f t="shared" ca="1" si="262"/>
        <v>0 Month,  11 Days</v>
      </c>
      <c r="AD719" s="114" t="str">
        <f t="shared" ca="1" si="248"/>
        <v>3 Year, 11 Month, 14 Days</v>
      </c>
      <c r="AE719" s="114">
        <f t="shared" si="263"/>
        <v>36</v>
      </c>
      <c r="AF719" s="114">
        <f t="shared" si="264"/>
        <v>1</v>
      </c>
      <c r="AG719" s="354" t="str">
        <f t="shared" si="265"/>
        <v>CC13</v>
      </c>
      <c r="AH719" s="114">
        <f>IF(ISNA(VLOOKUP(L719,'MASTER DATA'!$A$1:$F$192,6,0)),0,VLOOKUP(L719,'MASTER DATA'!$A$1:$F$192,6,0))*AE719</f>
        <v>576</v>
      </c>
      <c r="AI719" s="354" t="str">
        <f>VLOOKUP($D719,'warehouse mapping'!$AN$7:$AO$17,2,0)</f>
        <v>Aktif</v>
      </c>
      <c r="AJ719" s="114">
        <f t="shared" si="266"/>
        <v>0</v>
      </c>
      <c r="AK719" s="354" t="str">
        <f t="shared" si="267"/>
        <v/>
      </c>
      <c r="AL719" s="354" t="s">
        <v>170</v>
      </c>
      <c r="AM719" s="354">
        <f t="shared" si="268"/>
        <v>1</v>
      </c>
      <c r="AN719" s="354" t="b">
        <f t="shared" si="269"/>
        <v>1</v>
      </c>
    </row>
    <row r="720" spans="1:40" s="354" customFormat="1">
      <c r="A720" s="354" t="str">
        <f t="shared" si="249"/>
        <v>CC13C02550071397</v>
      </c>
      <c r="B720" s="354">
        <f t="shared" si="250"/>
        <v>0</v>
      </c>
      <c r="C720" s="354">
        <f t="shared" si="251"/>
        <v>0</v>
      </c>
      <c r="D720" s="354" t="str">
        <f t="shared" si="252"/>
        <v>CC</v>
      </c>
      <c r="E720" s="354" t="str">
        <f t="shared" si="253"/>
        <v>13</v>
      </c>
      <c r="F720" s="354" t="str">
        <f t="shared" si="254"/>
        <v>C</v>
      </c>
      <c r="G720" s="355" t="str">
        <f t="shared" si="255"/>
        <v>02</v>
      </c>
      <c r="H720" s="232" t="s">
        <v>1060</v>
      </c>
      <c r="I720" s="232" t="s">
        <v>3514</v>
      </c>
      <c r="J720" s="233">
        <v>46272</v>
      </c>
      <c r="K720" s="233">
        <v>47727</v>
      </c>
      <c r="L720" s="234">
        <v>550071397</v>
      </c>
      <c r="M720" s="232" t="str">
        <f>IF(ISNA(VLOOKUP(L720,'MASTER DATA'!$A$1:$B$192,2,0)),"",VLOOKUP(L720,'MASTER DATA'!$A$1:$B$192,2,0))</f>
        <v>HelixHX515W40SNCF_4*4L_A04W</v>
      </c>
      <c r="N720" s="234">
        <v>36</v>
      </c>
      <c r="O720" s="232">
        <f t="shared" si="256"/>
        <v>1</v>
      </c>
      <c r="P720" s="232">
        <f t="shared" si="257"/>
        <v>0</v>
      </c>
      <c r="Q720" s="232">
        <f>VLOOKUP(L720,'MASTER DATA'!$A$1:$E$192,5,0)</f>
        <v>36</v>
      </c>
      <c r="R720" s="234">
        <f>SUMIF('picking of the day'!$H$4:$H$358,WMS!H720&amp;WMS!L720,'picking of the day'!$E$4:$E$358)</f>
        <v>0</v>
      </c>
      <c r="U720" s="114">
        <f>IF(ISNA(VLOOKUP(H720,'data putaway'!$A$1:$E$530,3,0)),0,VLOOKUP(H720,'data putaway'!$A$1:$E$530,3,0))</f>
        <v>0</v>
      </c>
      <c r="V720" s="354">
        <f t="shared" si="258"/>
        <v>36</v>
      </c>
      <c r="W720" s="114">
        <f>IF(ISNA(VLOOKUP(H720,'data putaway'!$A$1:$E$530,2,0)),0,VLOOKUP(H720,'data putaway'!$A$1:$E$530,2,0))</f>
        <v>0</v>
      </c>
      <c r="X720" s="354" t="b">
        <f t="shared" si="259"/>
        <v>0</v>
      </c>
      <c r="Y720" s="354">
        <f>IF(ISNA(VLOOKUP(H720,'data putaway'!$A$1:$E$530,4,0)),0,VLOOKUP(H720,'data putaway'!$A$1:$E$530,4,0))</f>
        <v>0</v>
      </c>
      <c r="Z720" s="113">
        <f>IF(ISNA(VLOOKUP(H720,'data putaway'!$A$1:$E$530,5,0)),0,VLOOKUP(H720,'data putaway'!$A$1:$E$530,5,0))</f>
        <v>0</v>
      </c>
      <c r="AA720" s="354" t="b">
        <f t="shared" si="260"/>
        <v>0</v>
      </c>
      <c r="AB720" s="354" t="b">
        <f t="shared" si="261"/>
        <v>0</v>
      </c>
      <c r="AC720" s="356" t="str">
        <f t="shared" ca="1" si="262"/>
        <v>0 Month,  11 Days</v>
      </c>
      <c r="AD720" s="114" t="str">
        <f t="shared" ca="1" si="248"/>
        <v>3 Year, 11 Month, 14 Days</v>
      </c>
      <c r="AE720" s="114">
        <f t="shared" si="263"/>
        <v>36</v>
      </c>
      <c r="AF720" s="114">
        <f t="shared" si="264"/>
        <v>1</v>
      </c>
      <c r="AG720" s="354" t="str">
        <f t="shared" si="265"/>
        <v>CC13</v>
      </c>
      <c r="AH720" s="114">
        <f>IF(ISNA(VLOOKUP(L720,'MASTER DATA'!$A$1:$F$192,6,0)),0,VLOOKUP(L720,'MASTER DATA'!$A$1:$F$192,6,0))*AE720</f>
        <v>576</v>
      </c>
      <c r="AI720" s="354" t="str">
        <f>VLOOKUP($D720,'warehouse mapping'!$AN$7:$AO$17,2,0)</f>
        <v>Aktif</v>
      </c>
      <c r="AJ720" s="114">
        <f t="shared" si="266"/>
        <v>0</v>
      </c>
      <c r="AK720" s="354" t="str">
        <f t="shared" si="267"/>
        <v/>
      </c>
      <c r="AL720" s="354" t="s">
        <v>170</v>
      </c>
      <c r="AM720" s="354">
        <f t="shared" si="268"/>
        <v>1</v>
      </c>
      <c r="AN720" s="354" t="b">
        <f t="shared" si="269"/>
        <v>1</v>
      </c>
    </row>
    <row r="721" spans="1:40" s="354" customFormat="1">
      <c r="A721" s="354" t="str">
        <f t="shared" si="249"/>
        <v>CC13D01550069888</v>
      </c>
      <c r="B721" s="354">
        <f t="shared" si="250"/>
        <v>0</v>
      </c>
      <c r="C721" s="354">
        <f t="shared" si="251"/>
        <v>36</v>
      </c>
      <c r="D721" s="354" t="str">
        <f t="shared" si="252"/>
        <v>CC</v>
      </c>
      <c r="E721" s="354" t="str">
        <f t="shared" si="253"/>
        <v>13</v>
      </c>
      <c r="F721" s="354" t="str">
        <f t="shared" si="254"/>
        <v>D</v>
      </c>
      <c r="G721" s="355" t="str">
        <f t="shared" si="255"/>
        <v>01</v>
      </c>
      <c r="H721" s="232" t="s">
        <v>1061</v>
      </c>
      <c r="I721" s="232" t="s">
        <v>3633</v>
      </c>
      <c r="J721" s="233">
        <v>46282</v>
      </c>
      <c r="K721" s="362">
        <v>47738</v>
      </c>
      <c r="L721" s="234">
        <v>550069888</v>
      </c>
      <c r="M721" s="232" t="str">
        <f>IF(ISNA(VLOOKUP(L721,'MASTER DATA'!$A$1:$B$192,2,0)),"",VLOOKUP(L721,'MASTER DATA'!$A$1:$B$192,2,0))</f>
        <v>RimR4Plus15W40CI4E7_3*5L_A04W</v>
      </c>
      <c r="N721" s="232">
        <v>0</v>
      </c>
      <c r="O721" s="232">
        <f t="shared" si="256"/>
        <v>1</v>
      </c>
      <c r="P721" s="232">
        <f t="shared" si="257"/>
        <v>0</v>
      </c>
      <c r="Q721" s="232">
        <f>VLOOKUP(L721,'MASTER DATA'!$A$1:$E$192,5,0)</f>
        <v>36</v>
      </c>
      <c r="R721" s="234">
        <f>SUMIF('picking of the day'!$H$4:$H$358,WMS!H721&amp;WMS!L721,'picking of the day'!$E$4:$E$358)</f>
        <v>0</v>
      </c>
      <c r="U721" s="114">
        <f>IF(ISNA(VLOOKUP(H721,'data putaway'!$A$1:$E$530,3,0)),0,VLOOKUP(H721,'data putaway'!$A$1:$E$530,3,0))</f>
        <v>36</v>
      </c>
      <c r="V721" s="354">
        <f t="shared" si="258"/>
        <v>36</v>
      </c>
      <c r="W721" s="114">
        <f>IF(ISNA(VLOOKUP(H721,'data putaway'!$A$1:$E$530,2,0)),0,VLOOKUP(H721,'data putaway'!$A$1:$E$530,2,0))</f>
        <v>550069888</v>
      </c>
      <c r="X721" s="354" t="b">
        <f t="shared" si="259"/>
        <v>1</v>
      </c>
      <c r="Y721" s="354" t="str">
        <f>IF(ISNA(VLOOKUP(H721,'data putaway'!$A$1:$E$530,4,0)),0,VLOOKUP(H721,'data putaway'!$A$1:$E$530,4,0))</f>
        <v>12I26JJ</v>
      </c>
      <c r="Z721" s="113">
        <f>IF(ISNA(VLOOKUP(H721,'data putaway'!$A$1:$E$530,5,0)),0,VLOOKUP(H721,'data putaway'!$A$1:$E$530,5,0))</f>
        <v>47738</v>
      </c>
      <c r="AA721" s="354" t="b">
        <f t="shared" si="260"/>
        <v>1</v>
      </c>
      <c r="AB721" s="354" t="b">
        <f t="shared" si="261"/>
        <v>1</v>
      </c>
      <c r="AC721" s="356" t="str">
        <f t="shared" ca="1" si="262"/>
        <v>0 Month,  1 Days</v>
      </c>
      <c r="AD721" s="114" t="str">
        <f t="shared" ca="1" si="248"/>
        <v>3 Year, 11 Month, 25 Days</v>
      </c>
      <c r="AE721" s="114">
        <f t="shared" si="263"/>
        <v>36</v>
      </c>
      <c r="AF721" s="114">
        <f t="shared" si="264"/>
        <v>1</v>
      </c>
      <c r="AG721" s="354" t="str">
        <f t="shared" si="265"/>
        <v>CC13</v>
      </c>
      <c r="AH721" s="114">
        <f>IF(ISNA(VLOOKUP(L721,'MASTER DATA'!$A$1:$F$192,6,0)),0,VLOOKUP(L721,'MASTER DATA'!$A$1:$F$192,6,0))*AE721</f>
        <v>540</v>
      </c>
      <c r="AI721" s="354" t="str">
        <f>VLOOKUP($D721,'warehouse mapping'!$AN$7:$AO$17,2,0)</f>
        <v>Aktif</v>
      </c>
      <c r="AJ721" s="114">
        <f t="shared" si="266"/>
        <v>0</v>
      </c>
      <c r="AK721" s="354" t="str">
        <f t="shared" si="267"/>
        <v/>
      </c>
      <c r="AL721" s="354" t="s">
        <v>170</v>
      </c>
      <c r="AM721" s="354">
        <f t="shared" si="268"/>
        <v>1</v>
      </c>
      <c r="AN721" s="354" t="b">
        <f t="shared" si="269"/>
        <v>1</v>
      </c>
    </row>
    <row r="722" spans="1:40" s="354" customFormat="1">
      <c r="A722" s="354" t="str">
        <f t="shared" si="249"/>
        <v>CC13D02550069888</v>
      </c>
      <c r="B722" s="354">
        <f t="shared" si="250"/>
        <v>0</v>
      </c>
      <c r="C722" s="354">
        <f t="shared" si="251"/>
        <v>36</v>
      </c>
      <c r="D722" s="354" t="str">
        <f t="shared" si="252"/>
        <v>CC</v>
      </c>
      <c r="E722" s="354" t="str">
        <f t="shared" si="253"/>
        <v>13</v>
      </c>
      <c r="F722" s="354" t="str">
        <f t="shared" si="254"/>
        <v>D</v>
      </c>
      <c r="G722" s="355" t="str">
        <f t="shared" si="255"/>
        <v>02</v>
      </c>
      <c r="H722" s="232" t="s">
        <v>1062</v>
      </c>
      <c r="I722" s="232" t="s">
        <v>3633</v>
      </c>
      <c r="J722" s="233">
        <v>46282</v>
      </c>
      <c r="K722" s="362">
        <v>47738</v>
      </c>
      <c r="L722" s="234">
        <v>550069888</v>
      </c>
      <c r="M722" s="232" t="str">
        <f>IF(ISNA(VLOOKUP(L722,'MASTER DATA'!$A$1:$B$192,2,0)),"",VLOOKUP(L722,'MASTER DATA'!$A$1:$B$192,2,0))</f>
        <v>RimR4Plus15W40CI4E7_3*5L_A04W</v>
      </c>
      <c r="N722" s="232">
        <v>0</v>
      </c>
      <c r="O722" s="232">
        <f t="shared" si="256"/>
        <v>1</v>
      </c>
      <c r="P722" s="232">
        <f t="shared" si="257"/>
        <v>0</v>
      </c>
      <c r="Q722" s="232">
        <f>VLOOKUP(L722,'MASTER DATA'!$A$1:$E$192,5,0)</f>
        <v>36</v>
      </c>
      <c r="R722" s="234">
        <f>SUMIF('picking of the day'!$H$4:$H$358,WMS!H722&amp;WMS!L722,'picking of the day'!$E$4:$E$358)</f>
        <v>0</v>
      </c>
      <c r="U722" s="114">
        <f>IF(ISNA(VLOOKUP(H722,'data putaway'!$A$1:$E$530,3,0)),0,VLOOKUP(H722,'data putaway'!$A$1:$E$530,3,0))</f>
        <v>36</v>
      </c>
      <c r="V722" s="354">
        <f t="shared" si="258"/>
        <v>36</v>
      </c>
      <c r="W722" s="114">
        <f>IF(ISNA(VLOOKUP(H722,'data putaway'!$A$1:$E$530,2,0)),0,VLOOKUP(H722,'data putaway'!$A$1:$E$530,2,0))</f>
        <v>550069888</v>
      </c>
      <c r="X722" s="354" t="b">
        <f t="shared" si="259"/>
        <v>1</v>
      </c>
      <c r="Y722" s="354" t="str">
        <f>IF(ISNA(VLOOKUP(H722,'data putaway'!$A$1:$E$530,4,0)),0,VLOOKUP(H722,'data putaway'!$A$1:$E$530,4,0))</f>
        <v>12I26JJ</v>
      </c>
      <c r="Z722" s="113">
        <f>IF(ISNA(VLOOKUP(H722,'data putaway'!$A$1:$E$530,5,0)),0,VLOOKUP(H722,'data putaway'!$A$1:$E$530,5,0))</f>
        <v>47738</v>
      </c>
      <c r="AA722" s="354" t="b">
        <f t="shared" si="260"/>
        <v>1</v>
      </c>
      <c r="AB722" s="354" t="b">
        <f t="shared" si="261"/>
        <v>1</v>
      </c>
      <c r="AC722" s="356" t="str">
        <f t="shared" ca="1" si="262"/>
        <v>0 Month,  1 Days</v>
      </c>
      <c r="AD722" s="114" t="str">
        <f t="shared" ca="1" si="248"/>
        <v>3 Year, 11 Month, 25 Days</v>
      </c>
      <c r="AE722" s="114">
        <f t="shared" si="263"/>
        <v>36</v>
      </c>
      <c r="AF722" s="114">
        <f t="shared" si="264"/>
        <v>1</v>
      </c>
      <c r="AG722" s="354" t="str">
        <f t="shared" si="265"/>
        <v>CC13</v>
      </c>
      <c r="AH722" s="114">
        <f>IF(ISNA(VLOOKUP(L722,'MASTER DATA'!$A$1:$F$192,6,0)),0,VLOOKUP(L722,'MASTER DATA'!$A$1:$F$192,6,0))*AE722</f>
        <v>540</v>
      </c>
      <c r="AI722" s="354" t="str">
        <f>VLOOKUP($D722,'warehouse mapping'!$AN$7:$AO$17,2,0)</f>
        <v>Aktif</v>
      </c>
      <c r="AJ722" s="114">
        <f t="shared" si="266"/>
        <v>0</v>
      </c>
      <c r="AK722" s="354" t="str">
        <f t="shared" si="267"/>
        <v/>
      </c>
      <c r="AL722" s="354" t="s">
        <v>170</v>
      </c>
      <c r="AM722" s="354">
        <f t="shared" si="268"/>
        <v>1</v>
      </c>
      <c r="AN722" s="354" t="b">
        <f t="shared" si="269"/>
        <v>1</v>
      </c>
    </row>
    <row r="723" spans="1:40" s="354" customFormat="1">
      <c r="A723" s="354" t="str">
        <f t="shared" si="249"/>
        <v>CC13E01550069888</v>
      </c>
      <c r="B723" s="354">
        <f t="shared" si="250"/>
        <v>0</v>
      </c>
      <c r="C723" s="354">
        <f t="shared" si="251"/>
        <v>36</v>
      </c>
      <c r="D723" s="354" t="str">
        <f t="shared" si="252"/>
        <v>CC</v>
      </c>
      <c r="E723" s="354" t="str">
        <f t="shared" si="253"/>
        <v>13</v>
      </c>
      <c r="F723" s="354" t="str">
        <f t="shared" si="254"/>
        <v>E</v>
      </c>
      <c r="G723" s="355" t="str">
        <f t="shared" si="255"/>
        <v>01</v>
      </c>
      <c r="H723" s="232" t="s">
        <v>1063</v>
      </c>
      <c r="I723" s="232" t="s">
        <v>3633</v>
      </c>
      <c r="J723" s="233">
        <v>46282</v>
      </c>
      <c r="K723" s="362">
        <v>47738</v>
      </c>
      <c r="L723" s="234">
        <v>550069888</v>
      </c>
      <c r="M723" s="232" t="str">
        <f>IF(ISNA(VLOOKUP(L723,'MASTER DATA'!$A$1:$B$192,2,0)),"",VLOOKUP(L723,'MASTER DATA'!$A$1:$B$192,2,0))</f>
        <v>RimR4Plus15W40CI4E7_3*5L_A04W</v>
      </c>
      <c r="N723" s="232">
        <v>0</v>
      </c>
      <c r="O723" s="232">
        <f t="shared" si="256"/>
        <v>1</v>
      </c>
      <c r="P723" s="232">
        <f t="shared" si="257"/>
        <v>0</v>
      </c>
      <c r="Q723" s="232">
        <f>VLOOKUP(L723,'MASTER DATA'!$A$1:$E$192,5,0)</f>
        <v>36</v>
      </c>
      <c r="R723" s="234">
        <f>SUMIF('picking of the day'!$H$4:$H$358,WMS!H723&amp;WMS!L723,'picking of the day'!$E$4:$E$358)</f>
        <v>0</v>
      </c>
      <c r="U723" s="114">
        <f>IF(ISNA(VLOOKUP(H723,'data putaway'!$A$1:$E$530,3,0)),0,VLOOKUP(H723,'data putaway'!$A$1:$E$530,3,0))</f>
        <v>36</v>
      </c>
      <c r="V723" s="354">
        <f t="shared" si="258"/>
        <v>36</v>
      </c>
      <c r="W723" s="114">
        <f>IF(ISNA(VLOOKUP(H723,'data putaway'!$A$1:$E$530,2,0)),0,VLOOKUP(H723,'data putaway'!$A$1:$E$530,2,0))</f>
        <v>550069888</v>
      </c>
      <c r="X723" s="354" t="b">
        <f t="shared" si="259"/>
        <v>1</v>
      </c>
      <c r="Y723" s="354" t="str">
        <f>IF(ISNA(VLOOKUP(H723,'data putaway'!$A$1:$E$530,4,0)),0,VLOOKUP(H723,'data putaway'!$A$1:$E$530,4,0))</f>
        <v>12I26JJ</v>
      </c>
      <c r="Z723" s="113">
        <f>IF(ISNA(VLOOKUP(H723,'data putaway'!$A$1:$E$530,5,0)),0,VLOOKUP(H723,'data putaway'!$A$1:$E$530,5,0))</f>
        <v>47738</v>
      </c>
      <c r="AA723" s="354" t="b">
        <f t="shared" si="260"/>
        <v>1</v>
      </c>
      <c r="AB723" s="354" t="b">
        <f t="shared" si="261"/>
        <v>1</v>
      </c>
      <c r="AC723" s="356" t="str">
        <f t="shared" ca="1" si="262"/>
        <v>0 Month,  1 Days</v>
      </c>
      <c r="AD723" s="114" t="str">
        <f t="shared" ca="1" si="248"/>
        <v>3 Year, 11 Month, 25 Days</v>
      </c>
      <c r="AE723" s="114">
        <f t="shared" si="263"/>
        <v>36</v>
      </c>
      <c r="AF723" s="114">
        <f t="shared" si="264"/>
        <v>1</v>
      </c>
      <c r="AG723" s="354" t="str">
        <f t="shared" si="265"/>
        <v>CC13</v>
      </c>
      <c r="AH723" s="114">
        <f>IF(ISNA(VLOOKUP(L723,'MASTER DATA'!$A$1:$F$192,6,0)),0,VLOOKUP(L723,'MASTER DATA'!$A$1:$F$192,6,0))*AE723</f>
        <v>540</v>
      </c>
      <c r="AI723" s="354" t="str">
        <f>VLOOKUP($D723,'warehouse mapping'!$AN$7:$AO$17,2,0)</f>
        <v>Aktif</v>
      </c>
      <c r="AJ723" s="114">
        <f t="shared" si="266"/>
        <v>0</v>
      </c>
      <c r="AK723" s="354" t="str">
        <f t="shared" si="267"/>
        <v/>
      </c>
      <c r="AL723" s="354" t="s">
        <v>170</v>
      </c>
      <c r="AM723" s="354">
        <f t="shared" si="268"/>
        <v>1</v>
      </c>
      <c r="AN723" s="354" t="b">
        <f t="shared" si="269"/>
        <v>1</v>
      </c>
    </row>
    <row r="724" spans="1:40" s="354" customFormat="1">
      <c r="A724" s="354" t="str">
        <f t="shared" si="249"/>
        <v>CC13E02550069888</v>
      </c>
      <c r="B724" s="354">
        <f t="shared" si="250"/>
        <v>0</v>
      </c>
      <c r="C724" s="354">
        <f t="shared" si="251"/>
        <v>36</v>
      </c>
      <c r="D724" s="354" t="str">
        <f t="shared" si="252"/>
        <v>CC</v>
      </c>
      <c r="E724" s="354" t="str">
        <f t="shared" si="253"/>
        <v>13</v>
      </c>
      <c r="F724" s="354" t="str">
        <f t="shared" si="254"/>
        <v>E</v>
      </c>
      <c r="G724" s="355" t="str">
        <f t="shared" si="255"/>
        <v>02</v>
      </c>
      <c r="H724" s="232" t="s">
        <v>1064</v>
      </c>
      <c r="I724" s="232" t="s">
        <v>3633</v>
      </c>
      <c r="J724" s="233">
        <v>46282</v>
      </c>
      <c r="K724" s="362">
        <v>47738</v>
      </c>
      <c r="L724" s="234">
        <v>550069888</v>
      </c>
      <c r="M724" s="232" t="str">
        <f>IF(ISNA(VLOOKUP(L724,'MASTER DATA'!$A$1:$B$192,2,0)),"",VLOOKUP(L724,'MASTER DATA'!$A$1:$B$192,2,0))</f>
        <v>RimR4Plus15W40CI4E7_3*5L_A04W</v>
      </c>
      <c r="N724" s="232">
        <v>0</v>
      </c>
      <c r="O724" s="232">
        <f t="shared" si="256"/>
        <v>1</v>
      </c>
      <c r="P724" s="232">
        <f t="shared" si="257"/>
        <v>0</v>
      </c>
      <c r="Q724" s="232">
        <f>VLOOKUP(L724,'MASTER DATA'!$A$1:$E$192,5,0)</f>
        <v>36</v>
      </c>
      <c r="R724" s="234">
        <f>SUMIF('picking of the day'!$H$4:$H$358,WMS!H724&amp;WMS!L724,'picking of the day'!$E$4:$E$358)</f>
        <v>0</v>
      </c>
      <c r="U724" s="114">
        <f>IF(ISNA(VLOOKUP(H724,'data putaway'!$A$1:$E$530,3,0)),0,VLOOKUP(H724,'data putaway'!$A$1:$E$530,3,0))</f>
        <v>36</v>
      </c>
      <c r="V724" s="354">
        <f t="shared" si="258"/>
        <v>36</v>
      </c>
      <c r="W724" s="114">
        <f>IF(ISNA(VLOOKUP(H724,'data putaway'!$A$1:$E$530,2,0)),0,VLOOKUP(H724,'data putaway'!$A$1:$E$530,2,0))</f>
        <v>550069888</v>
      </c>
      <c r="X724" s="354" t="b">
        <f t="shared" si="259"/>
        <v>1</v>
      </c>
      <c r="Y724" s="354" t="str">
        <f>IF(ISNA(VLOOKUP(H724,'data putaway'!$A$1:$E$530,4,0)),0,VLOOKUP(H724,'data putaway'!$A$1:$E$530,4,0))</f>
        <v>12I26JJ</v>
      </c>
      <c r="Z724" s="113">
        <f>IF(ISNA(VLOOKUP(H724,'data putaway'!$A$1:$E$530,5,0)),0,VLOOKUP(H724,'data putaway'!$A$1:$E$530,5,0))</f>
        <v>47738</v>
      </c>
      <c r="AA724" s="354" t="b">
        <f t="shared" si="260"/>
        <v>1</v>
      </c>
      <c r="AB724" s="354" t="b">
        <f t="shared" si="261"/>
        <v>1</v>
      </c>
      <c r="AC724" s="356" t="str">
        <f t="shared" ca="1" si="262"/>
        <v>0 Month,  1 Days</v>
      </c>
      <c r="AD724" s="114" t="str">
        <f t="shared" ca="1" si="248"/>
        <v>3 Year, 11 Month, 25 Days</v>
      </c>
      <c r="AE724" s="114">
        <f t="shared" si="263"/>
        <v>36</v>
      </c>
      <c r="AF724" s="114">
        <f t="shared" si="264"/>
        <v>1</v>
      </c>
      <c r="AG724" s="354" t="str">
        <f t="shared" si="265"/>
        <v>CC13</v>
      </c>
      <c r="AH724" s="114">
        <f>IF(ISNA(VLOOKUP(L724,'MASTER DATA'!$A$1:$F$192,6,0)),0,VLOOKUP(L724,'MASTER DATA'!$A$1:$F$192,6,0))*AE724</f>
        <v>540</v>
      </c>
      <c r="AI724" s="354" t="str">
        <f>VLOOKUP($D724,'warehouse mapping'!$AN$7:$AO$17,2,0)</f>
        <v>Aktif</v>
      </c>
      <c r="AJ724" s="114">
        <f t="shared" si="266"/>
        <v>0</v>
      </c>
      <c r="AK724" s="354" t="str">
        <f t="shared" si="267"/>
        <v/>
      </c>
      <c r="AL724" s="354" t="s">
        <v>170</v>
      </c>
      <c r="AM724" s="354">
        <f t="shared" si="268"/>
        <v>1</v>
      </c>
      <c r="AN724" s="354" t="b">
        <f t="shared" si="269"/>
        <v>1</v>
      </c>
    </row>
    <row r="725" spans="1:40" s="354" customFormat="1">
      <c r="A725" s="354" t="str">
        <f t="shared" si="249"/>
        <v>CC14A01550058593</v>
      </c>
      <c r="B725" s="354">
        <f t="shared" si="250"/>
        <v>0</v>
      </c>
      <c r="C725" s="354">
        <f t="shared" si="251"/>
        <v>0</v>
      </c>
      <c r="D725" s="354" t="str">
        <f t="shared" si="252"/>
        <v>CC</v>
      </c>
      <c r="E725" s="354" t="str">
        <f t="shared" si="253"/>
        <v>14</v>
      </c>
      <c r="F725" s="354" t="str">
        <f t="shared" si="254"/>
        <v>A</v>
      </c>
      <c r="G725" s="355" t="str">
        <f t="shared" si="255"/>
        <v>01</v>
      </c>
      <c r="H725" s="232" t="s">
        <v>1065</v>
      </c>
      <c r="I725" s="232" t="s">
        <v>3232</v>
      </c>
      <c r="J725" s="233">
        <v>46256</v>
      </c>
      <c r="K725" s="233">
        <v>47703</v>
      </c>
      <c r="L725" s="234">
        <v>550058593</v>
      </c>
      <c r="M725" s="232" t="str">
        <f>IF(ISNA(VLOOKUP(L725,'MASTER DATA'!$A$1:$B$192,2,0)),"",VLOOKUP(L725,'MASTER DATA'!$A$1:$B$192,2,0))</f>
        <v>Adv4TAX515W40SLMA2_12*0.8L_A04W</v>
      </c>
      <c r="N725" s="232">
        <v>0</v>
      </c>
      <c r="O725" s="232">
        <f t="shared" si="256"/>
        <v>0</v>
      </c>
      <c r="P725" s="232">
        <f t="shared" si="257"/>
        <v>0</v>
      </c>
      <c r="Q725" s="232">
        <f>VLOOKUP(L725,'MASTER DATA'!$A$1:$E$192,5,0)</f>
        <v>48</v>
      </c>
      <c r="R725" s="234">
        <f>SUMIF('picking of the day'!$H$4:$H$358,WMS!H725&amp;WMS!L725,'picking of the day'!$E$4:$E$358)</f>
        <v>0</v>
      </c>
      <c r="U725" s="114">
        <f>IF(ISNA(VLOOKUP(H725,'data putaway'!$A$1:$E$530,3,0)),0,VLOOKUP(H725,'data putaway'!$A$1:$E$530,3,0))</f>
        <v>0</v>
      </c>
      <c r="V725" s="354">
        <f t="shared" si="258"/>
        <v>0</v>
      </c>
      <c r="W725" s="114">
        <f>IF(ISNA(VLOOKUP(H725,'data putaway'!$A$1:$E$530,2,0)),0,VLOOKUP(H725,'data putaway'!$A$1:$E$530,2,0))</f>
        <v>0</v>
      </c>
      <c r="X725" s="354" t="b">
        <f t="shared" si="259"/>
        <v>0</v>
      </c>
      <c r="Y725" s="354">
        <f>IF(ISNA(VLOOKUP(H725,'data putaway'!$A$1:$E$530,4,0)),0,VLOOKUP(H725,'data putaway'!$A$1:$E$530,4,0))</f>
        <v>0</v>
      </c>
      <c r="Z725" s="113">
        <f>IF(ISNA(VLOOKUP(H725,'data putaway'!$A$1:$E$530,5,0)),0,VLOOKUP(H725,'data putaway'!$A$1:$E$530,5,0))</f>
        <v>0</v>
      </c>
      <c r="AA725" s="354" t="b">
        <f t="shared" si="260"/>
        <v>0</v>
      </c>
      <c r="AB725" s="354" t="b">
        <f t="shared" si="261"/>
        <v>0</v>
      </c>
      <c r="AC725" s="356" t="str">
        <f t="shared" ca="1" si="262"/>
        <v>0 Month,  27 Days</v>
      </c>
      <c r="AD725" s="114" t="str">
        <f t="shared" ca="1" si="248"/>
        <v>3 Year, 10 Month, 21 Days</v>
      </c>
      <c r="AE725" s="114">
        <f t="shared" si="263"/>
        <v>0</v>
      </c>
      <c r="AF725" s="114">
        <f t="shared" si="264"/>
        <v>0</v>
      </c>
      <c r="AG725" s="354" t="str">
        <f t="shared" si="265"/>
        <v>CC14</v>
      </c>
      <c r="AH725" s="114">
        <f>IF(ISNA(VLOOKUP(L725,'MASTER DATA'!$A$1:$F$192,6,0)),0,VLOOKUP(L725,'MASTER DATA'!$A$1:$F$192,6,0))*AE725</f>
        <v>0</v>
      </c>
      <c r="AI725" s="354" t="str">
        <f>VLOOKUP($D725,'warehouse mapping'!$AN$7:$AO$17,2,0)</f>
        <v>Aktif</v>
      </c>
      <c r="AJ725" s="114">
        <f t="shared" si="266"/>
        <v>1</v>
      </c>
      <c r="AK725" s="354" t="str">
        <f t="shared" si="267"/>
        <v>CC</v>
      </c>
      <c r="AL725" s="354" t="s">
        <v>3025</v>
      </c>
      <c r="AM725" s="354">
        <f t="shared" si="268"/>
        <v>1</v>
      </c>
      <c r="AN725" s="354" t="b">
        <f t="shared" si="269"/>
        <v>1</v>
      </c>
    </row>
    <row r="726" spans="1:40" s="354" customFormat="1">
      <c r="A726" s="354" t="str">
        <f t="shared" si="249"/>
        <v>CC14A02550044360</v>
      </c>
      <c r="B726" s="354">
        <f t="shared" si="250"/>
        <v>0</v>
      </c>
      <c r="C726" s="354">
        <f t="shared" si="251"/>
        <v>0</v>
      </c>
      <c r="D726" s="354" t="str">
        <f t="shared" si="252"/>
        <v>CC</v>
      </c>
      <c r="E726" s="354" t="str">
        <f t="shared" si="253"/>
        <v>14</v>
      </c>
      <c r="F726" s="354" t="str">
        <f t="shared" si="254"/>
        <v>A</v>
      </c>
      <c r="G726" s="355" t="str">
        <f t="shared" si="255"/>
        <v>02</v>
      </c>
      <c r="H726" s="232" t="s">
        <v>1066</v>
      </c>
      <c r="I726" s="232" t="s">
        <v>3278</v>
      </c>
      <c r="J726" s="362">
        <v>46258</v>
      </c>
      <c r="K726" s="362">
        <v>47703</v>
      </c>
      <c r="L726" s="234">
        <v>550044360</v>
      </c>
      <c r="M726" s="232" t="str">
        <f>IF(ISNA(VLOOKUP(L726,'MASTER DATA'!$A$1:$B$192,2,0)),"",VLOOKUP(L726,'MASTER DATA'!$A$1:$B$192,2,0))</f>
        <v>RimR4X15W40CI4E7DH1_1*209L_A227</v>
      </c>
      <c r="N726" s="232">
        <v>0</v>
      </c>
      <c r="O726" s="232">
        <f t="shared" si="256"/>
        <v>0</v>
      </c>
      <c r="P726" s="232">
        <f t="shared" si="257"/>
        <v>0</v>
      </c>
      <c r="Q726" s="232">
        <f>VLOOKUP(L726,'MASTER DATA'!$A$1:$E$192,5,0)</f>
        <v>4</v>
      </c>
      <c r="R726" s="234">
        <f>SUMIF('picking of the day'!$H$4:$H$358,WMS!H726&amp;WMS!L726,'picking of the day'!$E$4:$E$358)</f>
        <v>0</v>
      </c>
      <c r="U726" s="114">
        <f>IF(ISNA(VLOOKUP(H726,'data putaway'!$A$1:$E$530,3,0)),0,VLOOKUP(H726,'data putaway'!$A$1:$E$530,3,0))</f>
        <v>0</v>
      </c>
      <c r="V726" s="354">
        <f t="shared" si="258"/>
        <v>0</v>
      </c>
      <c r="W726" s="114">
        <f>IF(ISNA(VLOOKUP(H726,'data putaway'!$A$1:$E$530,2,0)),0,VLOOKUP(H726,'data putaway'!$A$1:$E$530,2,0))</f>
        <v>0</v>
      </c>
      <c r="X726" s="354" t="b">
        <f t="shared" si="259"/>
        <v>0</v>
      </c>
      <c r="Y726" s="354">
        <f>IF(ISNA(VLOOKUP(H726,'data putaway'!$A$1:$E$530,4,0)),0,VLOOKUP(H726,'data putaway'!$A$1:$E$530,4,0))</f>
        <v>0</v>
      </c>
      <c r="Z726" s="113">
        <f>IF(ISNA(VLOOKUP(H726,'data putaway'!$A$1:$E$530,5,0)),0,VLOOKUP(H726,'data putaway'!$A$1:$E$530,5,0))</f>
        <v>0</v>
      </c>
      <c r="AA726" s="354" t="b">
        <f t="shared" si="260"/>
        <v>0</v>
      </c>
      <c r="AB726" s="354" t="b">
        <f t="shared" si="261"/>
        <v>0</v>
      </c>
      <c r="AC726" s="356" t="str">
        <f t="shared" ca="1" si="262"/>
        <v>0 Month,  25 Days</v>
      </c>
      <c r="AD726" s="114" t="str">
        <f t="shared" ca="1" si="248"/>
        <v>3 Year, 10 Month, 21 Days</v>
      </c>
      <c r="AE726" s="114">
        <f t="shared" si="263"/>
        <v>0</v>
      </c>
      <c r="AF726" s="114">
        <f t="shared" si="264"/>
        <v>0</v>
      </c>
      <c r="AG726" s="354" t="str">
        <f t="shared" si="265"/>
        <v>CC14</v>
      </c>
      <c r="AH726" s="114">
        <f>IF(ISNA(VLOOKUP(L726,'MASTER DATA'!$A$1:$F$192,6,0)),0,VLOOKUP(L726,'MASTER DATA'!$A$1:$F$192,6,0))*AE726</f>
        <v>0</v>
      </c>
      <c r="AI726" s="354" t="str">
        <f>VLOOKUP($D726,'warehouse mapping'!$AN$7:$AO$17,2,0)</f>
        <v>Aktif</v>
      </c>
      <c r="AJ726" s="114">
        <f t="shared" si="266"/>
        <v>1</v>
      </c>
      <c r="AK726" s="354" t="str">
        <f t="shared" si="267"/>
        <v>CC</v>
      </c>
      <c r="AL726" s="354" t="s">
        <v>170</v>
      </c>
      <c r="AM726" s="354">
        <f t="shared" si="268"/>
        <v>1</v>
      </c>
      <c r="AN726" s="354" t="b">
        <f t="shared" si="269"/>
        <v>1</v>
      </c>
    </row>
    <row r="727" spans="1:40" s="354" customFormat="1">
      <c r="A727" s="354" t="str">
        <f t="shared" si="249"/>
        <v>CC14B01550071397</v>
      </c>
      <c r="B727" s="354">
        <f t="shared" si="250"/>
        <v>0</v>
      </c>
      <c r="C727" s="354">
        <f t="shared" si="251"/>
        <v>0</v>
      </c>
      <c r="D727" s="354" t="str">
        <f t="shared" si="252"/>
        <v>CC</v>
      </c>
      <c r="E727" s="354" t="str">
        <f t="shared" si="253"/>
        <v>14</v>
      </c>
      <c r="F727" s="354" t="str">
        <f t="shared" si="254"/>
        <v>B</v>
      </c>
      <c r="G727" s="355" t="str">
        <f t="shared" si="255"/>
        <v>01</v>
      </c>
      <c r="H727" s="232" t="s">
        <v>1067</v>
      </c>
      <c r="I727" s="232" t="s">
        <v>3514</v>
      </c>
      <c r="J727" s="233">
        <v>46272</v>
      </c>
      <c r="K727" s="233">
        <v>47727</v>
      </c>
      <c r="L727" s="234">
        <v>550071397</v>
      </c>
      <c r="M727" s="232" t="str">
        <f>IF(ISNA(VLOOKUP(L727,'MASTER DATA'!$A$1:$B$192,2,0)),"",VLOOKUP(L727,'MASTER DATA'!$A$1:$B$192,2,0))</f>
        <v>HelixHX515W40SNCF_4*4L_A04W</v>
      </c>
      <c r="N727" s="234">
        <v>36</v>
      </c>
      <c r="O727" s="232">
        <f t="shared" si="256"/>
        <v>1</v>
      </c>
      <c r="P727" s="232">
        <f t="shared" si="257"/>
        <v>0</v>
      </c>
      <c r="Q727" s="232">
        <f>VLOOKUP(L727,'MASTER DATA'!$A$1:$E$192,5,0)</f>
        <v>36</v>
      </c>
      <c r="R727" s="234">
        <f>SUMIF('picking of the day'!$H$4:$H$358,WMS!H727&amp;WMS!L727,'picking of the day'!$E$4:$E$358)</f>
        <v>0</v>
      </c>
      <c r="U727" s="114">
        <f>IF(ISNA(VLOOKUP(H727,'data putaway'!$A$1:$E$530,3,0)),0,VLOOKUP(H727,'data putaway'!$A$1:$E$530,3,0))</f>
        <v>0</v>
      </c>
      <c r="V727" s="354">
        <f t="shared" si="258"/>
        <v>36</v>
      </c>
      <c r="W727" s="114">
        <f>IF(ISNA(VLOOKUP(H727,'data putaway'!$A$1:$E$530,2,0)),0,VLOOKUP(H727,'data putaway'!$A$1:$E$530,2,0))</f>
        <v>0</v>
      </c>
      <c r="X727" s="354" t="b">
        <f t="shared" si="259"/>
        <v>0</v>
      </c>
      <c r="Y727" s="354">
        <f>IF(ISNA(VLOOKUP(H727,'data putaway'!$A$1:$E$530,4,0)),0,VLOOKUP(H727,'data putaway'!$A$1:$E$530,4,0))</f>
        <v>0</v>
      </c>
      <c r="Z727" s="113">
        <f>IF(ISNA(VLOOKUP(H727,'data putaway'!$A$1:$E$530,5,0)),0,VLOOKUP(H727,'data putaway'!$A$1:$E$530,5,0))</f>
        <v>0</v>
      </c>
      <c r="AA727" s="354" t="b">
        <f t="shared" si="260"/>
        <v>0</v>
      </c>
      <c r="AB727" s="354" t="b">
        <f t="shared" si="261"/>
        <v>0</v>
      </c>
      <c r="AC727" s="356" t="str">
        <f t="shared" ca="1" si="262"/>
        <v>0 Month,  11 Days</v>
      </c>
      <c r="AD727" s="114" t="str">
        <f t="shared" ca="1" si="248"/>
        <v>3 Year, 11 Month, 14 Days</v>
      </c>
      <c r="AE727" s="114">
        <f t="shared" si="263"/>
        <v>36</v>
      </c>
      <c r="AF727" s="114">
        <f t="shared" si="264"/>
        <v>1</v>
      </c>
      <c r="AG727" s="354" t="str">
        <f t="shared" si="265"/>
        <v>CC14</v>
      </c>
      <c r="AH727" s="114">
        <f>IF(ISNA(VLOOKUP(L727,'MASTER DATA'!$A$1:$F$192,6,0)),0,VLOOKUP(L727,'MASTER DATA'!$A$1:$F$192,6,0))*AE727</f>
        <v>576</v>
      </c>
      <c r="AI727" s="354" t="str">
        <f>VLOOKUP($D727,'warehouse mapping'!$AN$7:$AO$17,2,0)</f>
        <v>Aktif</v>
      </c>
      <c r="AJ727" s="114">
        <f t="shared" si="266"/>
        <v>0</v>
      </c>
      <c r="AK727" s="354" t="str">
        <f t="shared" si="267"/>
        <v/>
      </c>
      <c r="AL727" s="354" t="s">
        <v>170</v>
      </c>
      <c r="AM727" s="354">
        <f t="shared" si="268"/>
        <v>1</v>
      </c>
      <c r="AN727" s="354" t="b">
        <f t="shared" si="269"/>
        <v>1</v>
      </c>
    </row>
    <row r="728" spans="1:40" s="354" customFormat="1">
      <c r="A728" s="354" t="str">
        <f t="shared" si="249"/>
        <v>CC14B02550071397</v>
      </c>
      <c r="B728" s="354">
        <f t="shared" si="250"/>
        <v>0</v>
      </c>
      <c r="C728" s="354">
        <f t="shared" si="251"/>
        <v>0</v>
      </c>
      <c r="D728" s="354" t="str">
        <f t="shared" si="252"/>
        <v>CC</v>
      </c>
      <c r="E728" s="354" t="str">
        <f t="shared" si="253"/>
        <v>14</v>
      </c>
      <c r="F728" s="354" t="str">
        <f t="shared" si="254"/>
        <v>B</v>
      </c>
      <c r="G728" s="355" t="str">
        <f t="shared" si="255"/>
        <v>02</v>
      </c>
      <c r="H728" s="232" t="s">
        <v>1068</v>
      </c>
      <c r="I728" s="232" t="s">
        <v>3514</v>
      </c>
      <c r="J728" s="233">
        <v>46272</v>
      </c>
      <c r="K728" s="233">
        <v>47727</v>
      </c>
      <c r="L728" s="234">
        <v>550071397</v>
      </c>
      <c r="M728" s="232" t="str">
        <f>IF(ISNA(VLOOKUP(L728,'MASTER DATA'!$A$1:$B$192,2,0)),"",VLOOKUP(L728,'MASTER DATA'!$A$1:$B$192,2,0))</f>
        <v>HelixHX515W40SNCF_4*4L_A04W</v>
      </c>
      <c r="N728" s="234">
        <v>36</v>
      </c>
      <c r="O728" s="232">
        <f t="shared" si="256"/>
        <v>1</v>
      </c>
      <c r="P728" s="232">
        <f t="shared" si="257"/>
        <v>0</v>
      </c>
      <c r="Q728" s="232">
        <f>VLOOKUP(L728,'MASTER DATA'!$A$1:$E$192,5,0)</f>
        <v>36</v>
      </c>
      <c r="R728" s="234">
        <f>SUMIF('picking of the day'!$H$4:$H$358,WMS!H728&amp;WMS!L728,'picking of the day'!$E$4:$E$358)</f>
        <v>0</v>
      </c>
      <c r="U728" s="114">
        <f>IF(ISNA(VLOOKUP(H728,'data putaway'!$A$1:$E$530,3,0)),0,VLOOKUP(H728,'data putaway'!$A$1:$E$530,3,0))</f>
        <v>0</v>
      </c>
      <c r="V728" s="354">
        <f t="shared" si="258"/>
        <v>36</v>
      </c>
      <c r="W728" s="114">
        <f>IF(ISNA(VLOOKUP(H728,'data putaway'!$A$1:$E$530,2,0)),0,VLOOKUP(H728,'data putaway'!$A$1:$E$530,2,0))</f>
        <v>0</v>
      </c>
      <c r="X728" s="354" t="b">
        <f t="shared" si="259"/>
        <v>0</v>
      </c>
      <c r="Y728" s="354">
        <f>IF(ISNA(VLOOKUP(H728,'data putaway'!$A$1:$E$530,4,0)),0,VLOOKUP(H728,'data putaway'!$A$1:$E$530,4,0))</f>
        <v>0</v>
      </c>
      <c r="Z728" s="113">
        <f>IF(ISNA(VLOOKUP(H728,'data putaway'!$A$1:$E$530,5,0)),0,VLOOKUP(H728,'data putaway'!$A$1:$E$530,5,0))</f>
        <v>0</v>
      </c>
      <c r="AA728" s="354" t="b">
        <f t="shared" si="260"/>
        <v>0</v>
      </c>
      <c r="AB728" s="354" t="b">
        <f t="shared" si="261"/>
        <v>0</v>
      </c>
      <c r="AC728" s="356" t="str">
        <f t="shared" ca="1" si="262"/>
        <v>0 Month,  11 Days</v>
      </c>
      <c r="AD728" s="114" t="str">
        <f t="shared" ca="1" si="248"/>
        <v>3 Year, 11 Month, 14 Days</v>
      </c>
      <c r="AE728" s="114">
        <f t="shared" si="263"/>
        <v>36</v>
      </c>
      <c r="AF728" s="114">
        <f t="shared" si="264"/>
        <v>1</v>
      </c>
      <c r="AG728" s="354" t="str">
        <f t="shared" si="265"/>
        <v>CC14</v>
      </c>
      <c r="AH728" s="114">
        <f>IF(ISNA(VLOOKUP(L728,'MASTER DATA'!$A$1:$F$192,6,0)),0,VLOOKUP(L728,'MASTER DATA'!$A$1:$F$192,6,0))*AE728</f>
        <v>576</v>
      </c>
      <c r="AI728" s="354" t="str">
        <f>VLOOKUP($D728,'warehouse mapping'!$AN$7:$AO$17,2,0)</f>
        <v>Aktif</v>
      </c>
      <c r="AJ728" s="114">
        <f t="shared" si="266"/>
        <v>0</v>
      </c>
      <c r="AK728" s="354" t="str">
        <f t="shared" si="267"/>
        <v/>
      </c>
      <c r="AL728" s="354" t="s">
        <v>170</v>
      </c>
      <c r="AM728" s="354">
        <f t="shared" si="268"/>
        <v>1</v>
      </c>
      <c r="AN728" s="354" t="b">
        <f t="shared" si="269"/>
        <v>1</v>
      </c>
    </row>
    <row r="729" spans="1:40" s="354" customFormat="1">
      <c r="A729" s="354" t="str">
        <f t="shared" si="249"/>
        <v>CC14C01550071397</v>
      </c>
      <c r="B729" s="354">
        <f t="shared" si="250"/>
        <v>0</v>
      </c>
      <c r="C729" s="354">
        <f t="shared" si="251"/>
        <v>0</v>
      </c>
      <c r="D729" s="354" t="str">
        <f t="shared" si="252"/>
        <v>CC</v>
      </c>
      <c r="E729" s="354" t="str">
        <f t="shared" si="253"/>
        <v>14</v>
      </c>
      <c r="F729" s="354" t="str">
        <f t="shared" si="254"/>
        <v>C</v>
      </c>
      <c r="G729" s="355" t="str">
        <f t="shared" si="255"/>
        <v>01</v>
      </c>
      <c r="H729" s="232" t="s">
        <v>1069</v>
      </c>
      <c r="I729" s="232" t="s">
        <v>3514</v>
      </c>
      <c r="J729" s="233">
        <v>46272</v>
      </c>
      <c r="K729" s="233">
        <v>47727</v>
      </c>
      <c r="L729" s="234">
        <v>550071397</v>
      </c>
      <c r="M729" s="232" t="str">
        <f>IF(ISNA(VLOOKUP(L729,'MASTER DATA'!$A$1:$B$192,2,0)),"",VLOOKUP(L729,'MASTER DATA'!$A$1:$B$192,2,0))</f>
        <v>HelixHX515W40SNCF_4*4L_A04W</v>
      </c>
      <c r="N729" s="232">
        <v>36</v>
      </c>
      <c r="O729" s="232">
        <f t="shared" si="256"/>
        <v>1</v>
      </c>
      <c r="P729" s="232">
        <f t="shared" si="257"/>
        <v>0</v>
      </c>
      <c r="Q729" s="232">
        <f>VLOOKUP(L729,'MASTER DATA'!$A$1:$E$192,5,0)</f>
        <v>36</v>
      </c>
      <c r="R729" s="234">
        <f>SUMIF('picking of the day'!$H$4:$H$358,WMS!H729&amp;WMS!L729,'picking of the day'!$E$4:$E$358)</f>
        <v>0</v>
      </c>
      <c r="U729" s="114">
        <f>IF(ISNA(VLOOKUP(H729,'data putaway'!$A$1:$E$530,3,0)),0,VLOOKUP(H729,'data putaway'!$A$1:$E$530,3,0))</f>
        <v>0</v>
      </c>
      <c r="V729" s="354">
        <f t="shared" si="258"/>
        <v>36</v>
      </c>
      <c r="W729" s="114">
        <f>IF(ISNA(VLOOKUP(H729,'data putaway'!$A$1:$E$530,2,0)),0,VLOOKUP(H729,'data putaway'!$A$1:$E$530,2,0))</f>
        <v>0</v>
      </c>
      <c r="X729" s="354" t="b">
        <f t="shared" si="259"/>
        <v>0</v>
      </c>
      <c r="Y729" s="354">
        <f>IF(ISNA(VLOOKUP(H729,'data putaway'!$A$1:$E$530,4,0)),0,VLOOKUP(H729,'data putaway'!$A$1:$E$530,4,0))</f>
        <v>0</v>
      </c>
      <c r="Z729" s="113">
        <f>IF(ISNA(VLOOKUP(H729,'data putaway'!$A$1:$E$530,5,0)),0,VLOOKUP(H729,'data putaway'!$A$1:$E$530,5,0))</f>
        <v>0</v>
      </c>
      <c r="AA729" s="354" t="b">
        <f t="shared" si="260"/>
        <v>0</v>
      </c>
      <c r="AB729" s="354" t="b">
        <f t="shared" si="261"/>
        <v>0</v>
      </c>
      <c r="AC729" s="356" t="str">
        <f t="shared" ca="1" si="262"/>
        <v>0 Month,  11 Days</v>
      </c>
      <c r="AD729" s="114" t="str">
        <f t="shared" ca="1" si="248"/>
        <v>3 Year, 11 Month, 14 Days</v>
      </c>
      <c r="AE729" s="114">
        <f t="shared" si="263"/>
        <v>36</v>
      </c>
      <c r="AF729" s="114">
        <f t="shared" si="264"/>
        <v>1</v>
      </c>
      <c r="AG729" s="354" t="str">
        <f t="shared" si="265"/>
        <v>CC14</v>
      </c>
      <c r="AH729" s="114">
        <f>IF(ISNA(VLOOKUP(L729,'MASTER DATA'!$A$1:$F$192,6,0)),0,VLOOKUP(L729,'MASTER DATA'!$A$1:$F$192,6,0))*AE729</f>
        <v>576</v>
      </c>
      <c r="AI729" s="354" t="str">
        <f>VLOOKUP($D729,'warehouse mapping'!$AN$7:$AO$17,2,0)</f>
        <v>Aktif</v>
      </c>
      <c r="AJ729" s="114">
        <f t="shared" si="266"/>
        <v>0</v>
      </c>
      <c r="AK729" s="354" t="str">
        <f t="shared" si="267"/>
        <v/>
      </c>
      <c r="AL729" s="354" t="s">
        <v>3025</v>
      </c>
      <c r="AM729" s="354">
        <f t="shared" si="268"/>
        <v>1</v>
      </c>
      <c r="AN729" s="354" t="b">
        <f t="shared" si="269"/>
        <v>1</v>
      </c>
    </row>
    <row r="730" spans="1:40" s="354" customFormat="1">
      <c r="A730" s="354" t="str">
        <f t="shared" si="249"/>
        <v>CC14C02550071397</v>
      </c>
      <c r="B730" s="354">
        <f t="shared" si="250"/>
        <v>0</v>
      </c>
      <c r="C730" s="354">
        <f t="shared" si="251"/>
        <v>0</v>
      </c>
      <c r="D730" s="354" t="str">
        <f t="shared" si="252"/>
        <v>CC</v>
      </c>
      <c r="E730" s="354" t="str">
        <f t="shared" si="253"/>
        <v>14</v>
      </c>
      <c r="F730" s="354" t="str">
        <f t="shared" si="254"/>
        <v>C</v>
      </c>
      <c r="G730" s="355" t="str">
        <f t="shared" si="255"/>
        <v>02</v>
      </c>
      <c r="H730" s="232" t="s">
        <v>1070</v>
      </c>
      <c r="I730" s="232" t="s">
        <v>3514</v>
      </c>
      <c r="J730" s="233">
        <v>46272</v>
      </c>
      <c r="K730" s="233">
        <v>47727</v>
      </c>
      <c r="L730" s="234">
        <v>550071397</v>
      </c>
      <c r="M730" s="232" t="str">
        <f>IF(ISNA(VLOOKUP(L730,'MASTER DATA'!$A$1:$B$192,2,0)),"",VLOOKUP(L730,'MASTER DATA'!$A$1:$B$192,2,0))</f>
        <v>HelixHX515W40SNCF_4*4L_A04W</v>
      </c>
      <c r="N730" s="232">
        <v>36</v>
      </c>
      <c r="O730" s="232">
        <f t="shared" si="256"/>
        <v>1</v>
      </c>
      <c r="P730" s="232">
        <f t="shared" si="257"/>
        <v>0</v>
      </c>
      <c r="Q730" s="232">
        <f>VLOOKUP(L730,'MASTER DATA'!$A$1:$E$192,5,0)</f>
        <v>36</v>
      </c>
      <c r="R730" s="234">
        <f>SUMIF('picking of the day'!$H$4:$H$358,WMS!H730&amp;WMS!L730,'picking of the day'!$E$4:$E$358)</f>
        <v>0</v>
      </c>
      <c r="U730" s="114">
        <f>IF(ISNA(VLOOKUP(H730,'data putaway'!$A$1:$E$530,3,0)),0,VLOOKUP(H730,'data putaway'!$A$1:$E$530,3,0))</f>
        <v>0</v>
      </c>
      <c r="V730" s="354">
        <f t="shared" si="258"/>
        <v>36</v>
      </c>
      <c r="W730" s="114">
        <f>IF(ISNA(VLOOKUP(H730,'data putaway'!$A$1:$E$530,2,0)),0,VLOOKUP(H730,'data putaway'!$A$1:$E$530,2,0))</f>
        <v>0</v>
      </c>
      <c r="X730" s="354" t="b">
        <f t="shared" si="259"/>
        <v>0</v>
      </c>
      <c r="Y730" s="354">
        <f>IF(ISNA(VLOOKUP(H730,'data putaway'!$A$1:$E$530,4,0)),0,VLOOKUP(H730,'data putaway'!$A$1:$E$530,4,0))</f>
        <v>0</v>
      </c>
      <c r="Z730" s="113">
        <f>IF(ISNA(VLOOKUP(H730,'data putaway'!$A$1:$E$530,5,0)),0,VLOOKUP(H730,'data putaway'!$A$1:$E$530,5,0))</f>
        <v>0</v>
      </c>
      <c r="AA730" s="354" t="b">
        <f t="shared" si="260"/>
        <v>0</v>
      </c>
      <c r="AB730" s="354" t="b">
        <f t="shared" si="261"/>
        <v>0</v>
      </c>
      <c r="AC730" s="356" t="str">
        <f t="shared" ca="1" si="262"/>
        <v>0 Month,  11 Days</v>
      </c>
      <c r="AD730" s="114" t="str">
        <f t="shared" ref="AD730:AD793" ca="1" si="270">IF(K730="","",DATEDIF(NOW(),K730,"y")&amp;" Year"&amp;", "&amp;DATEDIF(NOW(),K730,"ym")&amp;" Month"&amp;", "&amp;DATEDIF(NOW(),K730,"md")&amp;" Days")</f>
        <v>3 Year, 11 Month, 14 Days</v>
      </c>
      <c r="AE730" s="114">
        <f t="shared" si="263"/>
        <v>36</v>
      </c>
      <c r="AF730" s="114">
        <f t="shared" si="264"/>
        <v>1</v>
      </c>
      <c r="AG730" s="354" t="str">
        <f t="shared" si="265"/>
        <v>CC14</v>
      </c>
      <c r="AH730" s="114">
        <f>IF(ISNA(VLOOKUP(L730,'MASTER DATA'!$A$1:$F$192,6,0)),0,VLOOKUP(L730,'MASTER DATA'!$A$1:$F$192,6,0))*AE730</f>
        <v>576</v>
      </c>
      <c r="AI730" s="354" t="str">
        <f>VLOOKUP($D730,'warehouse mapping'!$AN$7:$AO$17,2,0)</f>
        <v>Aktif</v>
      </c>
      <c r="AJ730" s="114">
        <f t="shared" si="266"/>
        <v>0</v>
      </c>
      <c r="AK730" s="354" t="str">
        <f t="shared" si="267"/>
        <v/>
      </c>
      <c r="AL730" s="354" t="s">
        <v>3025</v>
      </c>
      <c r="AM730" s="354">
        <f t="shared" si="268"/>
        <v>1</v>
      </c>
      <c r="AN730" s="354" t="b">
        <f t="shared" si="269"/>
        <v>1</v>
      </c>
    </row>
    <row r="731" spans="1:40" s="354" customFormat="1">
      <c r="A731" s="354" t="str">
        <f t="shared" si="249"/>
        <v>CC14D01550069888</v>
      </c>
      <c r="B731" s="354">
        <f t="shared" si="250"/>
        <v>0</v>
      </c>
      <c r="C731" s="354">
        <f t="shared" si="251"/>
        <v>36</v>
      </c>
      <c r="D731" s="354" t="str">
        <f t="shared" si="252"/>
        <v>CC</v>
      </c>
      <c r="E731" s="354" t="str">
        <f t="shared" si="253"/>
        <v>14</v>
      </c>
      <c r="F731" s="354" t="str">
        <f t="shared" si="254"/>
        <v>D</v>
      </c>
      <c r="G731" s="355" t="str">
        <f t="shared" si="255"/>
        <v>01</v>
      </c>
      <c r="H731" s="232" t="s">
        <v>1071</v>
      </c>
      <c r="I731" s="232" t="s">
        <v>3633</v>
      </c>
      <c r="J731" s="233">
        <v>46282</v>
      </c>
      <c r="K731" s="362">
        <v>47738</v>
      </c>
      <c r="L731" s="234">
        <v>550069888</v>
      </c>
      <c r="M731" s="232" t="str">
        <f>IF(ISNA(VLOOKUP(L731,'MASTER DATA'!$A$1:$B$192,2,0)),"",VLOOKUP(L731,'MASTER DATA'!$A$1:$B$192,2,0))</f>
        <v>RimR4Plus15W40CI4E7_3*5L_A04W</v>
      </c>
      <c r="N731" s="232">
        <v>0</v>
      </c>
      <c r="O731" s="232">
        <f t="shared" si="256"/>
        <v>1</v>
      </c>
      <c r="P731" s="232">
        <f t="shared" si="257"/>
        <v>0</v>
      </c>
      <c r="Q731" s="232">
        <f>VLOOKUP(L731,'MASTER DATA'!$A$1:$E$192,5,0)</f>
        <v>36</v>
      </c>
      <c r="R731" s="234">
        <f>SUMIF('picking of the day'!$H$4:$H$358,WMS!H731&amp;WMS!L731,'picking of the day'!$E$4:$E$358)</f>
        <v>0</v>
      </c>
      <c r="U731" s="114">
        <f>IF(ISNA(VLOOKUP(H731,'data putaway'!$A$1:$E$530,3,0)),0,VLOOKUP(H731,'data putaway'!$A$1:$E$530,3,0))</f>
        <v>36</v>
      </c>
      <c r="V731" s="354">
        <f t="shared" si="258"/>
        <v>36</v>
      </c>
      <c r="W731" s="114">
        <f>IF(ISNA(VLOOKUP(H731,'data putaway'!$A$1:$E$530,2,0)),0,VLOOKUP(H731,'data putaway'!$A$1:$E$530,2,0))</f>
        <v>550069888</v>
      </c>
      <c r="X731" s="354" t="b">
        <f t="shared" si="259"/>
        <v>1</v>
      </c>
      <c r="Y731" s="354" t="str">
        <f>IF(ISNA(VLOOKUP(H731,'data putaway'!$A$1:$E$530,4,0)),0,VLOOKUP(H731,'data putaway'!$A$1:$E$530,4,0))</f>
        <v>12I26JJ</v>
      </c>
      <c r="Z731" s="113">
        <f>IF(ISNA(VLOOKUP(H731,'data putaway'!$A$1:$E$530,5,0)),0,VLOOKUP(H731,'data putaway'!$A$1:$E$530,5,0))</f>
        <v>47738</v>
      </c>
      <c r="AA731" s="354" t="b">
        <f t="shared" si="260"/>
        <v>1</v>
      </c>
      <c r="AB731" s="354" t="b">
        <f t="shared" si="261"/>
        <v>1</v>
      </c>
      <c r="AC731" s="356" t="str">
        <f t="shared" ca="1" si="262"/>
        <v>0 Month,  1 Days</v>
      </c>
      <c r="AD731" s="114" t="str">
        <f t="shared" ca="1" si="270"/>
        <v>3 Year, 11 Month, 25 Days</v>
      </c>
      <c r="AE731" s="114">
        <f t="shared" si="263"/>
        <v>36</v>
      </c>
      <c r="AF731" s="114">
        <f t="shared" si="264"/>
        <v>1</v>
      </c>
      <c r="AG731" s="354" t="str">
        <f t="shared" si="265"/>
        <v>CC14</v>
      </c>
      <c r="AH731" s="114">
        <f>IF(ISNA(VLOOKUP(L731,'MASTER DATA'!$A$1:$F$192,6,0)),0,VLOOKUP(L731,'MASTER DATA'!$A$1:$F$192,6,0))*AE731</f>
        <v>540</v>
      </c>
      <c r="AI731" s="354" t="str">
        <f>VLOOKUP($D731,'warehouse mapping'!$AN$7:$AO$17,2,0)</f>
        <v>Aktif</v>
      </c>
      <c r="AJ731" s="114">
        <f t="shared" si="266"/>
        <v>0</v>
      </c>
      <c r="AK731" s="354" t="str">
        <f t="shared" si="267"/>
        <v/>
      </c>
      <c r="AL731" s="354" t="s">
        <v>170</v>
      </c>
      <c r="AM731" s="354">
        <f t="shared" si="268"/>
        <v>1</v>
      </c>
      <c r="AN731" s="354" t="b">
        <f t="shared" si="269"/>
        <v>1</v>
      </c>
    </row>
    <row r="732" spans="1:40" s="354" customFormat="1">
      <c r="A732" s="354" t="str">
        <f t="shared" si="249"/>
        <v>CC14D02550069888</v>
      </c>
      <c r="B732" s="354">
        <f t="shared" si="250"/>
        <v>0</v>
      </c>
      <c r="C732" s="354">
        <f t="shared" si="251"/>
        <v>36</v>
      </c>
      <c r="D732" s="354" t="str">
        <f t="shared" si="252"/>
        <v>CC</v>
      </c>
      <c r="E732" s="354" t="str">
        <f t="shared" si="253"/>
        <v>14</v>
      </c>
      <c r="F732" s="354" t="str">
        <f t="shared" si="254"/>
        <v>D</v>
      </c>
      <c r="G732" s="355" t="str">
        <f t="shared" si="255"/>
        <v>02</v>
      </c>
      <c r="H732" s="232" t="s">
        <v>1072</v>
      </c>
      <c r="I732" s="232" t="s">
        <v>3633</v>
      </c>
      <c r="J732" s="233">
        <v>46282</v>
      </c>
      <c r="K732" s="362">
        <v>47738</v>
      </c>
      <c r="L732" s="234">
        <v>550069888</v>
      </c>
      <c r="M732" s="232" t="str">
        <f>IF(ISNA(VLOOKUP(L732,'MASTER DATA'!$A$1:$B$192,2,0)),"",VLOOKUP(L732,'MASTER DATA'!$A$1:$B$192,2,0))</f>
        <v>RimR4Plus15W40CI4E7_3*5L_A04W</v>
      </c>
      <c r="N732" s="232">
        <v>0</v>
      </c>
      <c r="O732" s="232">
        <f t="shared" si="256"/>
        <v>1</v>
      </c>
      <c r="P732" s="232">
        <f t="shared" si="257"/>
        <v>0</v>
      </c>
      <c r="Q732" s="232">
        <f>VLOOKUP(L732,'MASTER DATA'!$A$1:$E$192,5,0)</f>
        <v>36</v>
      </c>
      <c r="R732" s="234">
        <f>SUMIF('picking of the day'!$H$4:$H$358,WMS!H732&amp;WMS!L732,'picking of the day'!$E$4:$E$358)</f>
        <v>0</v>
      </c>
      <c r="U732" s="114">
        <f>IF(ISNA(VLOOKUP(H732,'data putaway'!$A$1:$E$530,3,0)),0,VLOOKUP(H732,'data putaway'!$A$1:$E$530,3,0))</f>
        <v>36</v>
      </c>
      <c r="V732" s="354">
        <f t="shared" si="258"/>
        <v>36</v>
      </c>
      <c r="W732" s="114">
        <f>IF(ISNA(VLOOKUP(H732,'data putaway'!$A$1:$E$530,2,0)),0,VLOOKUP(H732,'data putaway'!$A$1:$E$530,2,0))</f>
        <v>550069888</v>
      </c>
      <c r="X732" s="354" t="b">
        <f t="shared" si="259"/>
        <v>1</v>
      </c>
      <c r="Y732" s="354" t="str">
        <f>IF(ISNA(VLOOKUP(H732,'data putaway'!$A$1:$E$530,4,0)),0,VLOOKUP(H732,'data putaway'!$A$1:$E$530,4,0))</f>
        <v>12I26JJ</v>
      </c>
      <c r="Z732" s="113">
        <f>IF(ISNA(VLOOKUP(H732,'data putaway'!$A$1:$E$530,5,0)),0,VLOOKUP(H732,'data putaway'!$A$1:$E$530,5,0))</f>
        <v>47738</v>
      </c>
      <c r="AA732" s="354" t="b">
        <f t="shared" si="260"/>
        <v>1</v>
      </c>
      <c r="AB732" s="354" t="b">
        <f t="shared" si="261"/>
        <v>1</v>
      </c>
      <c r="AC732" s="356" t="str">
        <f t="shared" ca="1" si="262"/>
        <v>0 Month,  1 Days</v>
      </c>
      <c r="AD732" s="114" t="str">
        <f t="shared" ca="1" si="270"/>
        <v>3 Year, 11 Month, 25 Days</v>
      </c>
      <c r="AE732" s="114">
        <f t="shared" si="263"/>
        <v>36</v>
      </c>
      <c r="AF732" s="114">
        <f t="shared" si="264"/>
        <v>1</v>
      </c>
      <c r="AG732" s="354" t="str">
        <f t="shared" si="265"/>
        <v>CC14</v>
      </c>
      <c r="AH732" s="114">
        <f>IF(ISNA(VLOOKUP(L732,'MASTER DATA'!$A$1:$F$192,6,0)),0,VLOOKUP(L732,'MASTER DATA'!$A$1:$F$192,6,0))*AE732</f>
        <v>540</v>
      </c>
      <c r="AI732" s="354" t="str">
        <f>VLOOKUP($D732,'warehouse mapping'!$AN$7:$AO$17,2,0)</f>
        <v>Aktif</v>
      </c>
      <c r="AJ732" s="114">
        <f t="shared" si="266"/>
        <v>0</v>
      </c>
      <c r="AK732" s="354" t="str">
        <f t="shared" si="267"/>
        <v/>
      </c>
      <c r="AL732" s="354" t="s">
        <v>170</v>
      </c>
      <c r="AM732" s="354">
        <f t="shared" si="268"/>
        <v>1</v>
      </c>
      <c r="AN732" s="354" t="b">
        <f t="shared" si="269"/>
        <v>1</v>
      </c>
    </row>
    <row r="733" spans="1:40" s="354" customFormat="1">
      <c r="A733" s="354" t="str">
        <f t="shared" si="249"/>
        <v>CC14E01550069888</v>
      </c>
      <c r="B733" s="354">
        <f t="shared" si="250"/>
        <v>0</v>
      </c>
      <c r="C733" s="354">
        <f t="shared" si="251"/>
        <v>36</v>
      </c>
      <c r="D733" s="354" t="str">
        <f t="shared" si="252"/>
        <v>CC</v>
      </c>
      <c r="E733" s="354" t="str">
        <f t="shared" si="253"/>
        <v>14</v>
      </c>
      <c r="F733" s="354" t="str">
        <f t="shared" si="254"/>
        <v>E</v>
      </c>
      <c r="G733" s="355" t="str">
        <f t="shared" si="255"/>
        <v>01</v>
      </c>
      <c r="H733" s="232" t="s">
        <v>1073</v>
      </c>
      <c r="I733" s="232" t="s">
        <v>3633</v>
      </c>
      <c r="J733" s="233">
        <v>46282</v>
      </c>
      <c r="K733" s="362">
        <v>47738</v>
      </c>
      <c r="L733" s="234">
        <v>550069888</v>
      </c>
      <c r="M733" s="232" t="str">
        <f>IF(ISNA(VLOOKUP(L733,'MASTER DATA'!$A$1:$B$192,2,0)),"",VLOOKUP(L733,'MASTER DATA'!$A$1:$B$192,2,0))</f>
        <v>RimR4Plus15W40CI4E7_3*5L_A04W</v>
      </c>
      <c r="N733" s="232">
        <v>0</v>
      </c>
      <c r="O733" s="232">
        <f t="shared" si="256"/>
        <v>1</v>
      </c>
      <c r="P733" s="232">
        <f t="shared" si="257"/>
        <v>0</v>
      </c>
      <c r="Q733" s="232">
        <f>VLOOKUP(L733,'MASTER DATA'!$A$1:$E$192,5,0)</f>
        <v>36</v>
      </c>
      <c r="R733" s="234">
        <f>SUMIF('picking of the day'!$H$4:$H$358,WMS!H733&amp;WMS!L733,'picking of the day'!$E$4:$E$358)</f>
        <v>0</v>
      </c>
      <c r="U733" s="114">
        <f>IF(ISNA(VLOOKUP(H733,'data putaway'!$A$1:$E$530,3,0)),0,VLOOKUP(H733,'data putaway'!$A$1:$E$530,3,0))</f>
        <v>36</v>
      </c>
      <c r="V733" s="354">
        <f t="shared" si="258"/>
        <v>36</v>
      </c>
      <c r="W733" s="114">
        <f>IF(ISNA(VLOOKUP(H733,'data putaway'!$A$1:$E$530,2,0)),0,VLOOKUP(H733,'data putaway'!$A$1:$E$530,2,0))</f>
        <v>550069888</v>
      </c>
      <c r="X733" s="354" t="b">
        <f t="shared" si="259"/>
        <v>1</v>
      </c>
      <c r="Y733" s="354" t="str">
        <f>IF(ISNA(VLOOKUP(H733,'data putaway'!$A$1:$E$530,4,0)),0,VLOOKUP(H733,'data putaway'!$A$1:$E$530,4,0))</f>
        <v>12I26JJ</v>
      </c>
      <c r="Z733" s="113">
        <f>IF(ISNA(VLOOKUP(H733,'data putaway'!$A$1:$E$530,5,0)),0,VLOOKUP(H733,'data putaway'!$A$1:$E$530,5,0))</f>
        <v>47738</v>
      </c>
      <c r="AA733" s="354" t="b">
        <f t="shared" si="260"/>
        <v>1</v>
      </c>
      <c r="AB733" s="354" t="b">
        <f t="shared" si="261"/>
        <v>1</v>
      </c>
      <c r="AC733" s="356" t="str">
        <f t="shared" ca="1" si="262"/>
        <v>0 Month,  1 Days</v>
      </c>
      <c r="AD733" s="114" t="str">
        <f t="shared" ca="1" si="270"/>
        <v>3 Year, 11 Month, 25 Days</v>
      </c>
      <c r="AE733" s="114">
        <f t="shared" si="263"/>
        <v>36</v>
      </c>
      <c r="AF733" s="114">
        <f t="shared" si="264"/>
        <v>1</v>
      </c>
      <c r="AG733" s="354" t="str">
        <f t="shared" si="265"/>
        <v>CC14</v>
      </c>
      <c r="AH733" s="114">
        <f>IF(ISNA(VLOOKUP(L733,'MASTER DATA'!$A$1:$F$192,6,0)),0,VLOOKUP(L733,'MASTER DATA'!$A$1:$F$192,6,0))*AE733</f>
        <v>540</v>
      </c>
      <c r="AI733" s="354" t="str">
        <f>VLOOKUP($D733,'warehouse mapping'!$AN$7:$AO$17,2,0)</f>
        <v>Aktif</v>
      </c>
      <c r="AJ733" s="114">
        <f t="shared" si="266"/>
        <v>0</v>
      </c>
      <c r="AK733" s="354" t="str">
        <f t="shared" si="267"/>
        <v/>
      </c>
      <c r="AL733" s="354" t="s">
        <v>170</v>
      </c>
      <c r="AM733" s="354">
        <f t="shared" si="268"/>
        <v>1</v>
      </c>
      <c r="AN733" s="354" t="b">
        <f t="shared" si="269"/>
        <v>1</v>
      </c>
    </row>
    <row r="734" spans="1:40" s="354" customFormat="1">
      <c r="A734" s="354" t="str">
        <f t="shared" si="249"/>
        <v>CC14E02550069888</v>
      </c>
      <c r="B734" s="354">
        <f t="shared" si="250"/>
        <v>0</v>
      </c>
      <c r="C734" s="354">
        <f t="shared" si="251"/>
        <v>36</v>
      </c>
      <c r="D734" s="354" t="str">
        <f t="shared" si="252"/>
        <v>CC</v>
      </c>
      <c r="E734" s="354" t="str">
        <f t="shared" si="253"/>
        <v>14</v>
      </c>
      <c r="F734" s="354" t="str">
        <f t="shared" si="254"/>
        <v>E</v>
      </c>
      <c r="G734" s="355" t="str">
        <f t="shared" si="255"/>
        <v>02</v>
      </c>
      <c r="H734" s="232" t="s">
        <v>1074</v>
      </c>
      <c r="I734" s="232" t="s">
        <v>3633</v>
      </c>
      <c r="J734" s="233">
        <v>46282</v>
      </c>
      <c r="K734" s="362">
        <v>47738</v>
      </c>
      <c r="L734" s="234">
        <v>550069888</v>
      </c>
      <c r="M734" s="232" t="str">
        <f>IF(ISNA(VLOOKUP(L734,'MASTER DATA'!$A$1:$B$192,2,0)),"",VLOOKUP(L734,'MASTER DATA'!$A$1:$B$192,2,0))</f>
        <v>RimR4Plus15W40CI4E7_3*5L_A04W</v>
      </c>
      <c r="N734" s="232">
        <v>0</v>
      </c>
      <c r="O734" s="232">
        <f t="shared" si="256"/>
        <v>1</v>
      </c>
      <c r="P734" s="232">
        <f t="shared" si="257"/>
        <v>0</v>
      </c>
      <c r="Q734" s="232">
        <f>VLOOKUP(L734,'MASTER DATA'!$A$1:$E$192,5,0)</f>
        <v>36</v>
      </c>
      <c r="R734" s="234">
        <f>SUMIF('picking of the day'!$H$4:$H$358,WMS!H734&amp;WMS!L734,'picking of the day'!$E$4:$E$358)</f>
        <v>0</v>
      </c>
      <c r="U734" s="114">
        <f>IF(ISNA(VLOOKUP(H734,'data putaway'!$A$1:$E$530,3,0)),0,VLOOKUP(H734,'data putaway'!$A$1:$E$530,3,0))</f>
        <v>36</v>
      </c>
      <c r="V734" s="354">
        <f t="shared" si="258"/>
        <v>36</v>
      </c>
      <c r="W734" s="114">
        <f>IF(ISNA(VLOOKUP(H734,'data putaway'!$A$1:$E$530,2,0)),0,VLOOKUP(H734,'data putaway'!$A$1:$E$530,2,0))</f>
        <v>550069888</v>
      </c>
      <c r="X734" s="354" t="b">
        <f t="shared" si="259"/>
        <v>1</v>
      </c>
      <c r="Y734" s="354" t="str">
        <f>IF(ISNA(VLOOKUP(H734,'data putaway'!$A$1:$E$530,4,0)),0,VLOOKUP(H734,'data putaway'!$A$1:$E$530,4,0))</f>
        <v>12I26JJ</v>
      </c>
      <c r="Z734" s="113">
        <f>IF(ISNA(VLOOKUP(H734,'data putaway'!$A$1:$E$530,5,0)),0,VLOOKUP(H734,'data putaway'!$A$1:$E$530,5,0))</f>
        <v>47738</v>
      </c>
      <c r="AA734" s="354" t="b">
        <f t="shared" si="260"/>
        <v>1</v>
      </c>
      <c r="AB734" s="354" t="b">
        <f t="shared" si="261"/>
        <v>1</v>
      </c>
      <c r="AC734" s="356" t="str">
        <f t="shared" ca="1" si="262"/>
        <v>0 Month,  1 Days</v>
      </c>
      <c r="AD734" s="114" t="str">
        <f t="shared" ca="1" si="270"/>
        <v>3 Year, 11 Month, 25 Days</v>
      </c>
      <c r="AE734" s="114">
        <f t="shared" si="263"/>
        <v>36</v>
      </c>
      <c r="AF734" s="114">
        <f t="shared" si="264"/>
        <v>1</v>
      </c>
      <c r="AG734" s="354" t="str">
        <f t="shared" si="265"/>
        <v>CC14</v>
      </c>
      <c r="AH734" s="114">
        <f>IF(ISNA(VLOOKUP(L734,'MASTER DATA'!$A$1:$F$192,6,0)),0,VLOOKUP(L734,'MASTER DATA'!$A$1:$F$192,6,0))*AE734</f>
        <v>540</v>
      </c>
      <c r="AI734" s="354" t="str">
        <f>VLOOKUP($D734,'warehouse mapping'!$AN$7:$AO$17,2,0)</f>
        <v>Aktif</v>
      </c>
      <c r="AJ734" s="114">
        <f t="shared" si="266"/>
        <v>0</v>
      </c>
      <c r="AK734" s="354" t="str">
        <f t="shared" si="267"/>
        <v/>
      </c>
      <c r="AL734" s="354" t="s">
        <v>170</v>
      </c>
      <c r="AM734" s="354">
        <f t="shared" si="268"/>
        <v>1</v>
      </c>
      <c r="AN734" s="354" t="b">
        <f t="shared" si="269"/>
        <v>1</v>
      </c>
    </row>
    <row r="735" spans="1:40" s="354" customFormat="1">
      <c r="A735" s="354" t="str">
        <f t="shared" si="249"/>
        <v>CC15A01550076253</v>
      </c>
      <c r="B735" s="354">
        <f t="shared" si="250"/>
        <v>0</v>
      </c>
      <c r="C735" s="354">
        <f t="shared" si="251"/>
        <v>0</v>
      </c>
      <c r="D735" s="354" t="str">
        <f t="shared" si="252"/>
        <v>CC</v>
      </c>
      <c r="E735" s="354" t="str">
        <f t="shared" si="253"/>
        <v>15</v>
      </c>
      <c r="F735" s="354" t="str">
        <f t="shared" si="254"/>
        <v>A</v>
      </c>
      <c r="G735" s="355" t="str">
        <f t="shared" si="255"/>
        <v>01</v>
      </c>
      <c r="H735" s="232" t="s">
        <v>222</v>
      </c>
      <c r="I735" s="232" t="s">
        <v>3502</v>
      </c>
      <c r="J735" s="233">
        <v>46268</v>
      </c>
      <c r="K735" s="233">
        <v>47709</v>
      </c>
      <c r="L735" s="234">
        <v>550076253</v>
      </c>
      <c r="M735" s="232" t="str">
        <f>IF(ISNA(VLOOKUP(L735,'MASTER DATA'!$A$1:$B$192,2,0)),"",VLOOKUP(L735,'MASTER DATA'!$A$1:$B$192,2,0))</f>
        <v>AdvScooterGearOil_24*0.12L_A04W</v>
      </c>
      <c r="N735" s="232">
        <v>0</v>
      </c>
      <c r="O735" s="232">
        <f t="shared" si="256"/>
        <v>0</v>
      </c>
      <c r="P735" s="232">
        <f t="shared" si="257"/>
        <v>0</v>
      </c>
      <c r="Q735" s="232">
        <f>VLOOKUP(L735,'MASTER DATA'!$A$1:$E$192,5,0)</f>
        <v>80</v>
      </c>
      <c r="R735" s="234">
        <f>SUMIF('picking of the day'!$H$4:$H$358,WMS!H735&amp;WMS!L735,'picking of the day'!$E$4:$E$358)</f>
        <v>0</v>
      </c>
      <c r="U735" s="114">
        <f>IF(ISNA(VLOOKUP(H735,'data putaway'!$A$1:$E$530,3,0)),0,VLOOKUP(H735,'data putaway'!$A$1:$E$530,3,0))</f>
        <v>0</v>
      </c>
      <c r="V735" s="354">
        <f t="shared" si="258"/>
        <v>0</v>
      </c>
      <c r="W735" s="114">
        <f>IF(ISNA(VLOOKUP(H735,'data putaway'!$A$1:$E$530,2,0)),0,VLOOKUP(H735,'data putaway'!$A$1:$E$530,2,0))</f>
        <v>0</v>
      </c>
      <c r="X735" s="354" t="b">
        <f t="shared" si="259"/>
        <v>0</v>
      </c>
      <c r="Y735" s="354">
        <f>IF(ISNA(VLOOKUP(H735,'data putaway'!$A$1:$E$530,4,0)),0,VLOOKUP(H735,'data putaway'!$A$1:$E$530,4,0))</f>
        <v>0</v>
      </c>
      <c r="Z735" s="113">
        <f>IF(ISNA(VLOOKUP(H735,'data putaway'!$A$1:$E$530,5,0)),0,VLOOKUP(H735,'data putaway'!$A$1:$E$530,5,0))</f>
        <v>0</v>
      </c>
      <c r="AA735" s="354" t="b">
        <f t="shared" si="260"/>
        <v>0</v>
      </c>
      <c r="AB735" s="354" t="b">
        <f t="shared" si="261"/>
        <v>0</v>
      </c>
      <c r="AC735" s="356" t="str">
        <f t="shared" ca="1" si="262"/>
        <v>0 Month,  15 Days</v>
      </c>
      <c r="AD735" s="114" t="str">
        <f t="shared" ca="1" si="270"/>
        <v>3 Year, 10 Month, 27 Days</v>
      </c>
      <c r="AE735" s="114">
        <f t="shared" si="263"/>
        <v>0</v>
      </c>
      <c r="AF735" s="114">
        <f t="shared" si="264"/>
        <v>0</v>
      </c>
      <c r="AG735" s="354" t="str">
        <f t="shared" si="265"/>
        <v>CC15</v>
      </c>
      <c r="AH735" s="114">
        <f>IF(ISNA(VLOOKUP(L735,'MASTER DATA'!$A$1:$F$192,6,0)),0,VLOOKUP(L735,'MASTER DATA'!$A$1:$F$192,6,0))*AE735</f>
        <v>0</v>
      </c>
      <c r="AI735" s="354" t="str">
        <f>VLOOKUP($D735,'warehouse mapping'!$AN$7:$AO$17,2,0)</f>
        <v>Aktif</v>
      </c>
      <c r="AJ735" s="114">
        <f t="shared" si="266"/>
        <v>1</v>
      </c>
      <c r="AK735" s="354" t="str">
        <f t="shared" si="267"/>
        <v>CC</v>
      </c>
      <c r="AL735" s="354" t="s">
        <v>170</v>
      </c>
      <c r="AM735" s="354">
        <f t="shared" si="268"/>
        <v>1</v>
      </c>
      <c r="AN735" s="354" t="b">
        <f t="shared" si="269"/>
        <v>1</v>
      </c>
    </row>
    <row r="736" spans="1:40" s="354" customFormat="1">
      <c r="A736" s="354" t="str">
        <f t="shared" si="249"/>
        <v>CC15A02550044845</v>
      </c>
      <c r="B736" s="354">
        <f t="shared" si="250"/>
        <v>0</v>
      </c>
      <c r="C736" s="354">
        <f t="shared" si="251"/>
        <v>0</v>
      </c>
      <c r="D736" s="354" t="str">
        <f t="shared" si="252"/>
        <v>CC</v>
      </c>
      <c r="E736" s="354" t="str">
        <f t="shared" si="253"/>
        <v>15</v>
      </c>
      <c r="F736" s="354" t="str">
        <f t="shared" si="254"/>
        <v>A</v>
      </c>
      <c r="G736" s="355" t="str">
        <f t="shared" si="255"/>
        <v>02</v>
      </c>
      <c r="H736" s="232" t="s">
        <v>1075</v>
      </c>
      <c r="I736" s="232" t="s">
        <v>3503</v>
      </c>
      <c r="J736" s="233">
        <v>46268</v>
      </c>
      <c r="K736" s="233">
        <v>47659</v>
      </c>
      <c r="L736" s="234">
        <v>550044845</v>
      </c>
      <c r="M736" s="232" t="str">
        <f>IF(ISNA(VLOOKUP(L736,'MASTER DATA'!$A$1:$B$192,2,0)),"",VLOOKUP(L736,'MASTER DATA'!$A$1:$B$192,2,0))</f>
        <v>Spirax S2 G 80W-90_12*1L_A04W</v>
      </c>
      <c r="N736" s="234">
        <v>24</v>
      </c>
      <c r="O736" s="232">
        <f t="shared" si="256"/>
        <v>0</v>
      </c>
      <c r="P736" s="232">
        <f t="shared" si="257"/>
        <v>24</v>
      </c>
      <c r="Q736" s="232">
        <f>VLOOKUP(L736,'MASTER DATA'!$A$1:$E$192,5,0)</f>
        <v>44</v>
      </c>
      <c r="R736" s="234">
        <f>SUMIF('picking of the day'!$H$4:$H$358,WMS!H736&amp;WMS!L736,'picking of the day'!$E$4:$E$358)</f>
        <v>0</v>
      </c>
      <c r="U736" s="114">
        <f>IF(ISNA(VLOOKUP(H736,'data putaway'!$A$1:$E$530,3,0)),0,VLOOKUP(H736,'data putaway'!$A$1:$E$530,3,0))</f>
        <v>0</v>
      </c>
      <c r="V736" s="354">
        <f t="shared" si="258"/>
        <v>24</v>
      </c>
      <c r="W736" s="114">
        <f>IF(ISNA(VLOOKUP(H736,'data putaway'!$A$1:$E$530,2,0)),0,VLOOKUP(H736,'data putaway'!$A$1:$E$530,2,0))</f>
        <v>0</v>
      </c>
      <c r="X736" s="354" t="b">
        <f t="shared" si="259"/>
        <v>0</v>
      </c>
      <c r="Y736" s="354">
        <f>IF(ISNA(VLOOKUP(H736,'data putaway'!$A$1:$E$530,4,0)),0,VLOOKUP(H736,'data putaway'!$A$1:$E$530,4,0))</f>
        <v>0</v>
      </c>
      <c r="Z736" s="113">
        <f>IF(ISNA(VLOOKUP(H736,'data putaway'!$A$1:$E$530,5,0)),0,VLOOKUP(H736,'data putaway'!$A$1:$E$530,5,0))</f>
        <v>0</v>
      </c>
      <c r="AA736" s="354" t="b">
        <f t="shared" si="260"/>
        <v>0</v>
      </c>
      <c r="AB736" s="354" t="b">
        <f t="shared" si="261"/>
        <v>0</v>
      </c>
      <c r="AC736" s="356" t="str">
        <f t="shared" ca="1" si="262"/>
        <v>0 Month,  15 Days</v>
      </c>
      <c r="AD736" s="114" t="str">
        <f t="shared" ca="1" si="270"/>
        <v>3 Year, 9 Month, 7 Days</v>
      </c>
      <c r="AE736" s="114">
        <f t="shared" si="263"/>
        <v>24</v>
      </c>
      <c r="AF736" s="114">
        <f t="shared" si="264"/>
        <v>1</v>
      </c>
      <c r="AG736" s="354" t="str">
        <f t="shared" si="265"/>
        <v>CC15</v>
      </c>
      <c r="AH736" s="114">
        <f>IF(ISNA(VLOOKUP(L736,'MASTER DATA'!$A$1:$F$192,6,0)),0,VLOOKUP(L736,'MASTER DATA'!$A$1:$F$192,6,0))*AE736</f>
        <v>288</v>
      </c>
      <c r="AI736" s="354" t="str">
        <f>VLOOKUP($D736,'warehouse mapping'!$AN$7:$AO$17,2,0)</f>
        <v>Aktif</v>
      </c>
      <c r="AJ736" s="114">
        <f t="shared" si="266"/>
        <v>0</v>
      </c>
      <c r="AK736" s="354" t="str">
        <f t="shared" si="267"/>
        <v/>
      </c>
      <c r="AL736" s="354" t="s">
        <v>3206</v>
      </c>
      <c r="AM736" s="354">
        <f t="shared" si="268"/>
        <v>1</v>
      </c>
      <c r="AN736" s="354" t="b">
        <f t="shared" si="269"/>
        <v>1</v>
      </c>
    </row>
    <row r="737" spans="1:40" s="354" customFormat="1">
      <c r="A737" s="354" t="str">
        <f t="shared" si="249"/>
        <v>CC15B01550044580</v>
      </c>
      <c r="B737" s="354">
        <f t="shared" si="250"/>
        <v>0</v>
      </c>
      <c r="C737" s="354">
        <f t="shared" si="251"/>
        <v>0</v>
      </c>
      <c r="D737" s="354" t="str">
        <f t="shared" si="252"/>
        <v>CC</v>
      </c>
      <c r="E737" s="354" t="str">
        <f t="shared" si="253"/>
        <v>15</v>
      </c>
      <c r="F737" s="354" t="str">
        <f t="shared" si="254"/>
        <v>B</v>
      </c>
      <c r="G737" s="355" t="str">
        <f t="shared" si="255"/>
        <v>01</v>
      </c>
      <c r="H737" s="232" t="s">
        <v>1076</v>
      </c>
      <c r="I737" s="232">
        <v>12657727</v>
      </c>
      <c r="J737" s="233">
        <v>46164</v>
      </c>
      <c r="K737" s="233">
        <v>47619</v>
      </c>
      <c r="L737" s="234">
        <v>550044580</v>
      </c>
      <c r="M737" s="232" t="str">
        <f>IF(ISNA(VLOOKUP(L737,'MASTER DATA'!$A$1:$B$192,2,0)),"",VLOOKUP(L737,'MASTER DATA'!$A$1:$B$192,2,0))</f>
        <v>RimR3MV15W40CI4_1*209L_A227</v>
      </c>
      <c r="N737" s="232">
        <v>4</v>
      </c>
      <c r="O737" s="232">
        <f t="shared" si="256"/>
        <v>1</v>
      </c>
      <c r="P737" s="232">
        <f t="shared" si="257"/>
        <v>0</v>
      </c>
      <c r="Q737" s="232">
        <f>VLOOKUP(L737,'MASTER DATA'!$A$1:$E$192,5,0)</f>
        <v>4</v>
      </c>
      <c r="R737" s="234">
        <f>SUMIF('picking of the day'!$H$4:$H$358,WMS!H737&amp;WMS!L737,'picking of the day'!$E$4:$E$358)</f>
        <v>0</v>
      </c>
      <c r="U737" s="114">
        <f>IF(ISNA(VLOOKUP(H737,'data putaway'!$A$1:$E$530,3,0)),0,VLOOKUP(H737,'data putaway'!$A$1:$E$530,3,0))</f>
        <v>0</v>
      </c>
      <c r="V737" s="354">
        <f t="shared" si="258"/>
        <v>4</v>
      </c>
      <c r="W737" s="114">
        <f>IF(ISNA(VLOOKUP(H737,'data putaway'!$A$1:$E$530,2,0)),0,VLOOKUP(H737,'data putaway'!$A$1:$E$530,2,0))</f>
        <v>0</v>
      </c>
      <c r="X737" s="354" t="b">
        <f t="shared" si="259"/>
        <v>0</v>
      </c>
      <c r="Y737" s="354">
        <f>IF(ISNA(VLOOKUP(H737,'data putaway'!$A$1:$E$530,4,0)),0,VLOOKUP(H737,'data putaway'!$A$1:$E$530,4,0))</f>
        <v>0</v>
      </c>
      <c r="Z737" s="113">
        <f>IF(ISNA(VLOOKUP(H737,'data putaway'!$A$1:$E$530,5,0)),0,VLOOKUP(H737,'data putaway'!$A$1:$E$530,5,0))</f>
        <v>0</v>
      </c>
      <c r="AA737" s="354" t="b">
        <f t="shared" si="260"/>
        <v>0</v>
      </c>
      <c r="AB737" s="354" t="b">
        <f t="shared" si="261"/>
        <v>0</v>
      </c>
      <c r="AC737" s="356" t="str">
        <f t="shared" ca="1" si="262"/>
        <v>3 Month,  27 Days</v>
      </c>
      <c r="AD737" s="114" t="str">
        <f t="shared" ca="1" si="270"/>
        <v>3 Year, 7 Month, 28 Days</v>
      </c>
      <c r="AE737" s="114">
        <f t="shared" si="263"/>
        <v>4</v>
      </c>
      <c r="AF737" s="114">
        <f t="shared" si="264"/>
        <v>1</v>
      </c>
      <c r="AG737" s="354" t="str">
        <f t="shared" si="265"/>
        <v>CC15</v>
      </c>
      <c r="AH737" s="114">
        <f>IF(ISNA(VLOOKUP(L737,'MASTER DATA'!$A$1:$F$192,6,0)),0,VLOOKUP(L737,'MASTER DATA'!$A$1:$F$192,6,0))*AE737</f>
        <v>836</v>
      </c>
      <c r="AI737" s="354" t="str">
        <f>VLOOKUP($D737,'warehouse mapping'!$AN$7:$AO$17,2,0)</f>
        <v>Aktif</v>
      </c>
      <c r="AJ737" s="114">
        <f t="shared" si="266"/>
        <v>0</v>
      </c>
      <c r="AK737" s="354" t="str">
        <f t="shared" si="267"/>
        <v/>
      </c>
      <c r="AL737" s="354" t="s">
        <v>3206</v>
      </c>
      <c r="AM737" s="354">
        <f t="shared" si="268"/>
        <v>1</v>
      </c>
      <c r="AN737" s="354" t="b">
        <f t="shared" si="269"/>
        <v>1</v>
      </c>
    </row>
    <row r="738" spans="1:40" s="354" customFormat="1">
      <c r="A738" s="354" t="str">
        <f t="shared" si="249"/>
        <v>CC15B02550044580</v>
      </c>
      <c r="B738" s="354">
        <f t="shared" si="250"/>
        <v>0</v>
      </c>
      <c r="C738" s="354">
        <f t="shared" si="251"/>
        <v>0</v>
      </c>
      <c r="D738" s="354" t="str">
        <f t="shared" si="252"/>
        <v>CC</v>
      </c>
      <c r="E738" s="354" t="str">
        <f t="shared" si="253"/>
        <v>15</v>
      </c>
      <c r="F738" s="354" t="str">
        <f t="shared" si="254"/>
        <v>B</v>
      </c>
      <c r="G738" s="355" t="str">
        <f t="shared" si="255"/>
        <v>02</v>
      </c>
      <c r="H738" s="232" t="s">
        <v>1077</v>
      </c>
      <c r="I738" s="232">
        <v>12657727</v>
      </c>
      <c r="J738" s="233">
        <v>46164</v>
      </c>
      <c r="K738" s="233">
        <v>47619</v>
      </c>
      <c r="L738" s="234">
        <v>550044580</v>
      </c>
      <c r="M738" s="232" t="str">
        <f>IF(ISNA(VLOOKUP(L738,'MASTER DATA'!$A$1:$B$192,2,0)),"",VLOOKUP(L738,'MASTER DATA'!$A$1:$B$192,2,0))</f>
        <v>RimR3MV15W40CI4_1*209L_A227</v>
      </c>
      <c r="N738" s="232">
        <v>4</v>
      </c>
      <c r="O738" s="232">
        <f t="shared" si="256"/>
        <v>1</v>
      </c>
      <c r="P738" s="232">
        <f t="shared" si="257"/>
        <v>0</v>
      </c>
      <c r="Q738" s="232">
        <f>VLOOKUP(L738,'MASTER DATA'!$A$1:$E$192,5,0)</f>
        <v>4</v>
      </c>
      <c r="R738" s="234">
        <f>SUMIF('picking of the day'!$H$4:$H$358,WMS!H738&amp;WMS!L738,'picking of the day'!$E$4:$E$358)</f>
        <v>0</v>
      </c>
      <c r="U738" s="114">
        <f>IF(ISNA(VLOOKUP(H738,'data putaway'!$A$1:$E$530,3,0)),0,VLOOKUP(H738,'data putaway'!$A$1:$E$530,3,0))</f>
        <v>0</v>
      </c>
      <c r="V738" s="354">
        <f t="shared" si="258"/>
        <v>4</v>
      </c>
      <c r="W738" s="114">
        <f>IF(ISNA(VLOOKUP(H738,'data putaway'!$A$1:$E$530,2,0)),0,VLOOKUP(H738,'data putaway'!$A$1:$E$530,2,0))</f>
        <v>0</v>
      </c>
      <c r="X738" s="354" t="b">
        <f t="shared" si="259"/>
        <v>0</v>
      </c>
      <c r="Y738" s="354">
        <f>IF(ISNA(VLOOKUP(H738,'data putaway'!$A$1:$E$530,4,0)),0,VLOOKUP(H738,'data putaway'!$A$1:$E$530,4,0))</f>
        <v>0</v>
      </c>
      <c r="Z738" s="113">
        <f>IF(ISNA(VLOOKUP(H738,'data putaway'!$A$1:$E$530,5,0)),0,VLOOKUP(H738,'data putaway'!$A$1:$E$530,5,0))</f>
        <v>0</v>
      </c>
      <c r="AA738" s="354" t="b">
        <f t="shared" si="260"/>
        <v>0</v>
      </c>
      <c r="AB738" s="354" t="b">
        <f t="shared" si="261"/>
        <v>0</v>
      </c>
      <c r="AC738" s="356" t="str">
        <f t="shared" ca="1" si="262"/>
        <v>3 Month,  27 Days</v>
      </c>
      <c r="AD738" s="114" t="str">
        <f t="shared" ca="1" si="270"/>
        <v>3 Year, 7 Month, 28 Days</v>
      </c>
      <c r="AE738" s="114">
        <f t="shared" si="263"/>
        <v>4</v>
      </c>
      <c r="AF738" s="114">
        <f t="shared" si="264"/>
        <v>1</v>
      </c>
      <c r="AG738" s="354" t="str">
        <f t="shared" si="265"/>
        <v>CC15</v>
      </c>
      <c r="AH738" s="114">
        <f>IF(ISNA(VLOOKUP(L738,'MASTER DATA'!$A$1:$F$192,6,0)),0,VLOOKUP(L738,'MASTER DATA'!$A$1:$F$192,6,0))*AE738</f>
        <v>836</v>
      </c>
      <c r="AI738" s="354" t="str">
        <f>VLOOKUP($D738,'warehouse mapping'!$AN$7:$AO$17,2,0)</f>
        <v>Aktif</v>
      </c>
      <c r="AJ738" s="114">
        <f t="shared" si="266"/>
        <v>0</v>
      </c>
      <c r="AK738" s="354" t="str">
        <f t="shared" si="267"/>
        <v/>
      </c>
      <c r="AL738" s="354" t="s">
        <v>3206</v>
      </c>
      <c r="AM738" s="354">
        <f t="shared" si="268"/>
        <v>1</v>
      </c>
      <c r="AN738" s="354" t="b">
        <f t="shared" si="269"/>
        <v>1</v>
      </c>
    </row>
    <row r="739" spans="1:40" s="354" customFormat="1">
      <c r="A739" s="354" t="str">
        <f t="shared" si="249"/>
        <v>CC15C01550071397</v>
      </c>
      <c r="B739" s="354">
        <f t="shared" si="250"/>
        <v>0</v>
      </c>
      <c r="C739" s="354">
        <f t="shared" si="251"/>
        <v>0</v>
      </c>
      <c r="D739" s="354" t="str">
        <f t="shared" si="252"/>
        <v>CC</v>
      </c>
      <c r="E739" s="354" t="str">
        <f t="shared" si="253"/>
        <v>15</v>
      </c>
      <c r="F739" s="354" t="str">
        <f t="shared" si="254"/>
        <v>C</v>
      </c>
      <c r="G739" s="355" t="str">
        <f t="shared" si="255"/>
        <v>01</v>
      </c>
      <c r="H739" s="232" t="s">
        <v>1078</v>
      </c>
      <c r="I739" s="232" t="s">
        <v>3514</v>
      </c>
      <c r="J739" s="233">
        <v>46272</v>
      </c>
      <c r="K739" s="233">
        <v>47727</v>
      </c>
      <c r="L739" s="234">
        <v>550071397</v>
      </c>
      <c r="M739" s="232" t="str">
        <f>IF(ISNA(VLOOKUP(L739,'MASTER DATA'!$A$1:$B$192,2,0)),"",VLOOKUP(L739,'MASTER DATA'!$A$1:$B$192,2,0))</f>
        <v>HelixHX515W40SNCF_4*4L_A04W</v>
      </c>
      <c r="N739" s="232">
        <v>36</v>
      </c>
      <c r="O739" s="232">
        <f t="shared" si="256"/>
        <v>1</v>
      </c>
      <c r="P739" s="232">
        <f t="shared" si="257"/>
        <v>0</v>
      </c>
      <c r="Q739" s="232">
        <f>VLOOKUP(L739,'MASTER DATA'!$A$1:$E$192,5,0)</f>
        <v>36</v>
      </c>
      <c r="R739" s="234">
        <f>SUMIF('picking of the day'!$H$4:$H$358,WMS!H739&amp;WMS!L739,'picking of the day'!$E$4:$E$358)</f>
        <v>0</v>
      </c>
      <c r="U739" s="114">
        <f>IF(ISNA(VLOOKUP(H739,'data putaway'!$A$1:$E$530,3,0)),0,VLOOKUP(H739,'data putaway'!$A$1:$E$530,3,0))</f>
        <v>0</v>
      </c>
      <c r="V739" s="354">
        <f t="shared" si="258"/>
        <v>36</v>
      </c>
      <c r="W739" s="114">
        <f>IF(ISNA(VLOOKUP(H739,'data putaway'!$A$1:$E$530,2,0)),0,VLOOKUP(H739,'data putaway'!$A$1:$E$530,2,0))</f>
        <v>0</v>
      </c>
      <c r="X739" s="354" t="b">
        <f t="shared" si="259"/>
        <v>0</v>
      </c>
      <c r="Y739" s="354">
        <f>IF(ISNA(VLOOKUP(H739,'data putaway'!$A$1:$E$530,4,0)),0,VLOOKUP(H739,'data putaway'!$A$1:$E$530,4,0))</f>
        <v>0</v>
      </c>
      <c r="Z739" s="113">
        <f>IF(ISNA(VLOOKUP(H739,'data putaway'!$A$1:$E$530,5,0)),0,VLOOKUP(H739,'data putaway'!$A$1:$E$530,5,0))</f>
        <v>0</v>
      </c>
      <c r="AA739" s="354" t="b">
        <f t="shared" si="260"/>
        <v>0</v>
      </c>
      <c r="AB739" s="354" t="b">
        <f t="shared" si="261"/>
        <v>0</v>
      </c>
      <c r="AC739" s="356" t="str">
        <f t="shared" ca="1" si="262"/>
        <v>0 Month,  11 Days</v>
      </c>
      <c r="AD739" s="114" t="str">
        <f t="shared" ca="1" si="270"/>
        <v>3 Year, 11 Month, 14 Days</v>
      </c>
      <c r="AE739" s="114">
        <f t="shared" si="263"/>
        <v>36</v>
      </c>
      <c r="AF739" s="114">
        <f t="shared" si="264"/>
        <v>1</v>
      </c>
      <c r="AG739" s="354" t="str">
        <f t="shared" si="265"/>
        <v>CC15</v>
      </c>
      <c r="AH739" s="114">
        <f>IF(ISNA(VLOOKUP(L739,'MASTER DATA'!$A$1:$F$192,6,0)),0,VLOOKUP(L739,'MASTER DATA'!$A$1:$F$192,6,0))*AE739</f>
        <v>576</v>
      </c>
      <c r="AI739" s="354" t="str">
        <f>VLOOKUP($D739,'warehouse mapping'!$AN$7:$AO$17,2,0)</f>
        <v>Aktif</v>
      </c>
      <c r="AJ739" s="114">
        <f t="shared" si="266"/>
        <v>0</v>
      </c>
      <c r="AK739" s="354" t="str">
        <f t="shared" si="267"/>
        <v/>
      </c>
      <c r="AL739" s="354" t="s">
        <v>170</v>
      </c>
      <c r="AM739" s="354">
        <f t="shared" si="268"/>
        <v>1</v>
      </c>
      <c r="AN739" s="354" t="b">
        <f t="shared" si="269"/>
        <v>1</v>
      </c>
    </row>
    <row r="740" spans="1:40" s="354" customFormat="1">
      <c r="A740" s="354" t="str">
        <f t="shared" si="249"/>
        <v>CC15C02550045080</v>
      </c>
      <c r="B740" s="354">
        <f t="shared" si="250"/>
        <v>0</v>
      </c>
      <c r="C740" s="354">
        <f t="shared" si="251"/>
        <v>0</v>
      </c>
      <c r="D740" s="354" t="str">
        <f t="shared" si="252"/>
        <v>CC</v>
      </c>
      <c r="E740" s="354" t="str">
        <f t="shared" si="253"/>
        <v>15</v>
      </c>
      <c r="F740" s="354" t="str">
        <f t="shared" si="254"/>
        <v>C</v>
      </c>
      <c r="G740" s="355" t="str">
        <f t="shared" si="255"/>
        <v>02</v>
      </c>
      <c r="H740" s="232" t="s">
        <v>1079</v>
      </c>
      <c r="I740" s="232">
        <v>12676457</v>
      </c>
      <c r="J740" s="233">
        <v>46219</v>
      </c>
      <c r="K740" s="233">
        <v>47677</v>
      </c>
      <c r="L740" s="234">
        <v>550045080</v>
      </c>
      <c r="M740" s="232" t="str">
        <f>IF(ISNA(VLOOKUP(L740,'MASTER DATA'!$A$1:$B$192,2,0)),"",VLOOKUP(L740,'MASTER DATA'!$A$1:$B$192,2,0))</f>
        <v>Tellus S2 MX 68_1*209L_A227</v>
      </c>
      <c r="N740" s="232">
        <v>4</v>
      </c>
      <c r="O740" s="232">
        <f t="shared" si="256"/>
        <v>1</v>
      </c>
      <c r="P740" s="232">
        <f t="shared" si="257"/>
        <v>0</v>
      </c>
      <c r="Q740" s="232">
        <f>VLOOKUP(L740,'MASTER DATA'!$A$1:$E$192,5,0)</f>
        <v>4</v>
      </c>
      <c r="R740" s="234">
        <f>SUMIF('picking of the day'!$H$4:$H$358,WMS!H740&amp;WMS!L740,'picking of the day'!$E$4:$E$358)</f>
        <v>0</v>
      </c>
      <c r="U740" s="114">
        <f>IF(ISNA(VLOOKUP(H740,'data putaway'!$A$1:$E$530,3,0)),0,VLOOKUP(H740,'data putaway'!$A$1:$E$530,3,0))</f>
        <v>0</v>
      </c>
      <c r="V740" s="354">
        <f t="shared" si="258"/>
        <v>4</v>
      </c>
      <c r="W740" s="114">
        <f>IF(ISNA(VLOOKUP(H740,'data putaway'!$A$1:$E$530,2,0)),0,VLOOKUP(H740,'data putaway'!$A$1:$E$530,2,0))</f>
        <v>0</v>
      </c>
      <c r="X740" s="354" t="b">
        <f t="shared" si="259"/>
        <v>0</v>
      </c>
      <c r="Y740" s="354">
        <f>IF(ISNA(VLOOKUP(H740,'data putaway'!$A$1:$E$530,4,0)),0,VLOOKUP(H740,'data putaway'!$A$1:$E$530,4,0))</f>
        <v>0</v>
      </c>
      <c r="Z740" s="113">
        <f>IF(ISNA(VLOOKUP(H740,'data putaway'!$A$1:$E$530,5,0)),0,VLOOKUP(H740,'data putaway'!$A$1:$E$530,5,0))</f>
        <v>0</v>
      </c>
      <c r="AA740" s="354" t="b">
        <f t="shared" si="260"/>
        <v>0</v>
      </c>
      <c r="AB740" s="354" t="b">
        <f t="shared" si="261"/>
        <v>0</v>
      </c>
      <c r="AC740" s="356" t="str">
        <f t="shared" ca="1" si="262"/>
        <v>2 Month,  2 Days</v>
      </c>
      <c r="AD740" s="114" t="str">
        <f t="shared" ca="1" si="270"/>
        <v>3 Year, 9 Month, 25 Days</v>
      </c>
      <c r="AE740" s="114">
        <f t="shared" si="263"/>
        <v>4</v>
      </c>
      <c r="AF740" s="114">
        <f t="shared" si="264"/>
        <v>1</v>
      </c>
      <c r="AG740" s="354" t="str">
        <f t="shared" si="265"/>
        <v>CC15</v>
      </c>
      <c r="AH740" s="114">
        <f>IF(ISNA(VLOOKUP(L740,'MASTER DATA'!$A$1:$F$192,6,0)),0,VLOOKUP(L740,'MASTER DATA'!$A$1:$F$192,6,0))*AE740</f>
        <v>836</v>
      </c>
      <c r="AI740" s="354" t="str">
        <f>VLOOKUP($D740,'warehouse mapping'!$AN$7:$AO$17,2,0)</f>
        <v>Aktif</v>
      </c>
      <c r="AJ740" s="114">
        <f t="shared" si="266"/>
        <v>0</v>
      </c>
      <c r="AK740" s="354" t="str">
        <f t="shared" si="267"/>
        <v/>
      </c>
      <c r="AL740" s="354" t="s">
        <v>3206</v>
      </c>
      <c r="AM740" s="354">
        <f t="shared" si="268"/>
        <v>1</v>
      </c>
      <c r="AN740" s="354" t="b">
        <f t="shared" si="269"/>
        <v>1</v>
      </c>
    </row>
    <row r="741" spans="1:40" s="354" customFormat="1">
      <c r="A741" s="354" t="str">
        <f t="shared" si="249"/>
        <v>CC15D01550070614</v>
      </c>
      <c r="B741" s="354">
        <f t="shared" si="250"/>
        <v>0</v>
      </c>
      <c r="C741" s="354">
        <f t="shared" si="251"/>
        <v>0</v>
      </c>
      <c r="D741" s="354" t="str">
        <f t="shared" si="252"/>
        <v>CC</v>
      </c>
      <c r="E741" s="354" t="str">
        <f t="shared" si="253"/>
        <v>15</v>
      </c>
      <c r="F741" s="354" t="str">
        <f t="shared" si="254"/>
        <v>D</v>
      </c>
      <c r="G741" s="355" t="str">
        <f t="shared" si="255"/>
        <v>01</v>
      </c>
      <c r="H741" s="232" t="s">
        <v>1080</v>
      </c>
      <c r="I741" s="232" t="s">
        <v>3584</v>
      </c>
      <c r="J741" s="233">
        <v>46281</v>
      </c>
      <c r="K741" s="233">
        <v>47736</v>
      </c>
      <c r="L741" s="234">
        <v>550070614</v>
      </c>
      <c r="M741" s="232" t="str">
        <f>IF(ISNA(VLOOKUP(L741,'MASTER DATA'!$A$1:$B$192,2,0)),"",VLOOKUP(L741,'MASTER DATA'!$A$1:$B$192,2,0))</f>
        <v>HlxHX610W40SP_4*4L_A04W</v>
      </c>
      <c r="N741" s="234">
        <v>36</v>
      </c>
      <c r="O741" s="232">
        <f t="shared" si="256"/>
        <v>1</v>
      </c>
      <c r="P741" s="232">
        <f t="shared" si="257"/>
        <v>0</v>
      </c>
      <c r="Q741" s="232">
        <f>VLOOKUP(L741,'MASTER DATA'!$A$1:$E$192,5,0)</f>
        <v>36</v>
      </c>
      <c r="R741" s="234">
        <f>SUMIF('picking of the day'!$H$4:$H$358,WMS!H741&amp;WMS!L741,'picking of the day'!$E$4:$E$358)</f>
        <v>0</v>
      </c>
      <c r="U741" s="114">
        <f>IF(ISNA(VLOOKUP(H741,'data putaway'!$A$1:$E$530,3,0)),0,VLOOKUP(H741,'data putaway'!$A$1:$E$530,3,0))</f>
        <v>0</v>
      </c>
      <c r="V741" s="354">
        <f t="shared" si="258"/>
        <v>36</v>
      </c>
      <c r="W741" s="114">
        <f>IF(ISNA(VLOOKUP(H741,'data putaway'!$A$1:$E$530,2,0)),0,VLOOKUP(H741,'data putaway'!$A$1:$E$530,2,0))</f>
        <v>0</v>
      </c>
      <c r="X741" s="354" t="b">
        <f t="shared" si="259"/>
        <v>0</v>
      </c>
      <c r="Y741" s="354">
        <f>IF(ISNA(VLOOKUP(H741,'data putaway'!$A$1:$E$530,4,0)),0,VLOOKUP(H741,'data putaway'!$A$1:$E$530,4,0))</f>
        <v>0</v>
      </c>
      <c r="Z741" s="113">
        <f>IF(ISNA(VLOOKUP(H741,'data putaway'!$A$1:$E$530,5,0)),0,VLOOKUP(H741,'data putaway'!$A$1:$E$530,5,0))</f>
        <v>0</v>
      </c>
      <c r="AA741" s="354" t="b">
        <f t="shared" si="260"/>
        <v>0</v>
      </c>
      <c r="AB741" s="354" t="b">
        <f t="shared" si="261"/>
        <v>0</v>
      </c>
      <c r="AC741" s="356" t="str">
        <f t="shared" ca="1" si="262"/>
        <v>0 Month,  2 Days</v>
      </c>
      <c r="AD741" s="114" t="str">
        <f t="shared" ca="1" si="270"/>
        <v>3 Year, 11 Month, 23 Days</v>
      </c>
      <c r="AE741" s="114">
        <f t="shared" si="263"/>
        <v>36</v>
      </c>
      <c r="AF741" s="114">
        <f t="shared" si="264"/>
        <v>1</v>
      </c>
      <c r="AG741" s="354" t="str">
        <f t="shared" si="265"/>
        <v>CC15</v>
      </c>
      <c r="AH741" s="114">
        <f>IF(ISNA(VLOOKUP(L741,'MASTER DATA'!$A$1:$F$192,6,0)),0,VLOOKUP(L741,'MASTER DATA'!$A$1:$F$192,6,0))*AE741</f>
        <v>576</v>
      </c>
      <c r="AI741" s="354" t="str">
        <f>VLOOKUP($D741,'warehouse mapping'!$AN$7:$AO$17,2,0)</f>
        <v>Aktif</v>
      </c>
      <c r="AJ741" s="114">
        <f t="shared" si="266"/>
        <v>0</v>
      </c>
      <c r="AK741" s="354" t="str">
        <f t="shared" si="267"/>
        <v/>
      </c>
      <c r="AL741" s="354" t="s">
        <v>170</v>
      </c>
      <c r="AM741" s="354">
        <f t="shared" si="268"/>
        <v>1</v>
      </c>
      <c r="AN741" s="354" t="b">
        <f t="shared" si="269"/>
        <v>1</v>
      </c>
    </row>
    <row r="742" spans="1:40" s="354" customFormat="1">
      <c r="A742" s="354" t="str">
        <f t="shared" si="249"/>
        <v>CC15D02550070614</v>
      </c>
      <c r="B742" s="354">
        <f t="shared" si="250"/>
        <v>0</v>
      </c>
      <c r="C742" s="354">
        <f t="shared" si="251"/>
        <v>0</v>
      </c>
      <c r="D742" s="354" t="str">
        <f t="shared" si="252"/>
        <v>CC</v>
      </c>
      <c r="E742" s="354" t="str">
        <f t="shared" si="253"/>
        <v>15</v>
      </c>
      <c r="F742" s="354" t="str">
        <f t="shared" si="254"/>
        <v>D</v>
      </c>
      <c r="G742" s="355" t="str">
        <f t="shared" si="255"/>
        <v>02</v>
      </c>
      <c r="H742" s="232" t="s">
        <v>1081</v>
      </c>
      <c r="I742" s="232" t="s">
        <v>3584</v>
      </c>
      <c r="J742" s="233">
        <v>46281</v>
      </c>
      <c r="K742" s="233">
        <v>47736</v>
      </c>
      <c r="L742" s="234">
        <v>550070614</v>
      </c>
      <c r="M742" s="232" t="str">
        <f>IF(ISNA(VLOOKUP(L742,'MASTER DATA'!$A$1:$B$192,2,0)),"",VLOOKUP(L742,'MASTER DATA'!$A$1:$B$192,2,0))</f>
        <v>HlxHX610W40SP_4*4L_A04W</v>
      </c>
      <c r="N742" s="234">
        <v>36</v>
      </c>
      <c r="O742" s="232">
        <f t="shared" si="256"/>
        <v>1</v>
      </c>
      <c r="P742" s="232">
        <f t="shared" si="257"/>
        <v>0</v>
      </c>
      <c r="Q742" s="232">
        <f>VLOOKUP(L742,'MASTER DATA'!$A$1:$E$192,5,0)</f>
        <v>36</v>
      </c>
      <c r="R742" s="234">
        <f>SUMIF('picking of the day'!$H$4:$H$358,WMS!H742&amp;WMS!L742,'picking of the day'!$E$4:$E$358)</f>
        <v>0</v>
      </c>
      <c r="U742" s="114">
        <f>IF(ISNA(VLOOKUP(H742,'data putaway'!$A$1:$E$530,3,0)),0,VLOOKUP(H742,'data putaway'!$A$1:$E$530,3,0))</f>
        <v>0</v>
      </c>
      <c r="V742" s="354">
        <f t="shared" si="258"/>
        <v>36</v>
      </c>
      <c r="W742" s="114">
        <f>IF(ISNA(VLOOKUP(H742,'data putaway'!$A$1:$E$530,2,0)),0,VLOOKUP(H742,'data putaway'!$A$1:$E$530,2,0))</f>
        <v>0</v>
      </c>
      <c r="X742" s="354" t="b">
        <f t="shared" si="259"/>
        <v>0</v>
      </c>
      <c r="Y742" s="354">
        <f>IF(ISNA(VLOOKUP(H742,'data putaway'!$A$1:$E$530,4,0)),0,VLOOKUP(H742,'data putaway'!$A$1:$E$530,4,0))</f>
        <v>0</v>
      </c>
      <c r="Z742" s="113">
        <f>IF(ISNA(VLOOKUP(H742,'data putaway'!$A$1:$E$530,5,0)),0,VLOOKUP(H742,'data putaway'!$A$1:$E$530,5,0))</f>
        <v>0</v>
      </c>
      <c r="AA742" s="354" t="b">
        <f t="shared" si="260"/>
        <v>0</v>
      </c>
      <c r="AB742" s="354" t="b">
        <f t="shared" si="261"/>
        <v>0</v>
      </c>
      <c r="AC742" s="356" t="str">
        <f t="shared" ca="1" si="262"/>
        <v>0 Month,  2 Days</v>
      </c>
      <c r="AD742" s="114" t="str">
        <f t="shared" ca="1" si="270"/>
        <v>3 Year, 11 Month, 23 Days</v>
      </c>
      <c r="AE742" s="114">
        <f t="shared" si="263"/>
        <v>36</v>
      </c>
      <c r="AF742" s="114">
        <f t="shared" si="264"/>
        <v>1</v>
      </c>
      <c r="AG742" s="354" t="str">
        <f t="shared" si="265"/>
        <v>CC15</v>
      </c>
      <c r="AH742" s="114">
        <f>IF(ISNA(VLOOKUP(L742,'MASTER DATA'!$A$1:$F$192,6,0)),0,VLOOKUP(L742,'MASTER DATA'!$A$1:$F$192,6,0))*AE742</f>
        <v>576</v>
      </c>
      <c r="AI742" s="354" t="str">
        <f>VLOOKUP($D742,'warehouse mapping'!$AN$7:$AO$17,2,0)</f>
        <v>Aktif</v>
      </c>
      <c r="AJ742" s="114">
        <f t="shared" si="266"/>
        <v>0</v>
      </c>
      <c r="AK742" s="354" t="str">
        <f t="shared" si="267"/>
        <v/>
      </c>
      <c r="AL742" s="354" t="s">
        <v>170</v>
      </c>
      <c r="AM742" s="354">
        <f t="shared" si="268"/>
        <v>1</v>
      </c>
      <c r="AN742" s="354" t="b">
        <f t="shared" si="269"/>
        <v>1</v>
      </c>
    </row>
    <row r="743" spans="1:40" s="354" customFormat="1">
      <c r="A743" s="354" t="str">
        <f t="shared" si="249"/>
        <v>CC15E01550069888</v>
      </c>
      <c r="B743" s="354">
        <f t="shared" si="250"/>
        <v>0</v>
      </c>
      <c r="C743" s="354">
        <f t="shared" si="251"/>
        <v>36</v>
      </c>
      <c r="D743" s="354" t="str">
        <f t="shared" si="252"/>
        <v>CC</v>
      </c>
      <c r="E743" s="354" t="str">
        <f t="shared" si="253"/>
        <v>15</v>
      </c>
      <c r="F743" s="354" t="str">
        <f t="shared" si="254"/>
        <v>E</v>
      </c>
      <c r="G743" s="355" t="str">
        <f t="shared" si="255"/>
        <v>01</v>
      </c>
      <c r="H743" s="232" t="s">
        <v>1082</v>
      </c>
      <c r="I743" s="232" t="s">
        <v>3633</v>
      </c>
      <c r="J743" s="233">
        <v>46282</v>
      </c>
      <c r="K743" s="362">
        <v>47738</v>
      </c>
      <c r="L743" s="234">
        <v>550069888</v>
      </c>
      <c r="M743" s="232" t="str">
        <f>IF(ISNA(VLOOKUP(L743,'MASTER DATA'!$A$1:$B$192,2,0)),"",VLOOKUP(L743,'MASTER DATA'!$A$1:$B$192,2,0))</f>
        <v>RimR4Plus15W40CI4E7_3*5L_A04W</v>
      </c>
      <c r="N743" s="234">
        <v>0</v>
      </c>
      <c r="O743" s="232">
        <f t="shared" si="256"/>
        <v>1</v>
      </c>
      <c r="P743" s="232">
        <f t="shared" si="257"/>
        <v>0</v>
      </c>
      <c r="Q743" s="232">
        <f>VLOOKUP(L743,'MASTER DATA'!$A$1:$E$192,5,0)</f>
        <v>36</v>
      </c>
      <c r="R743" s="234">
        <f>SUMIF('picking of the day'!$H$4:$H$358,WMS!H743&amp;WMS!L743,'picking of the day'!$E$4:$E$358)</f>
        <v>0</v>
      </c>
      <c r="U743" s="114">
        <f>IF(ISNA(VLOOKUP(H743,'data putaway'!$A$1:$E$530,3,0)),0,VLOOKUP(H743,'data putaway'!$A$1:$E$530,3,0))</f>
        <v>36</v>
      </c>
      <c r="V743" s="354">
        <f t="shared" si="258"/>
        <v>36</v>
      </c>
      <c r="W743" s="114">
        <f>IF(ISNA(VLOOKUP(H743,'data putaway'!$A$1:$E$530,2,0)),0,VLOOKUP(H743,'data putaway'!$A$1:$E$530,2,0))</f>
        <v>550069888</v>
      </c>
      <c r="X743" s="354" t="b">
        <f t="shared" si="259"/>
        <v>1</v>
      </c>
      <c r="Y743" s="354" t="str">
        <f>IF(ISNA(VLOOKUP(H743,'data putaway'!$A$1:$E$530,4,0)),0,VLOOKUP(H743,'data putaway'!$A$1:$E$530,4,0))</f>
        <v>12I26JJ</v>
      </c>
      <c r="Z743" s="113">
        <f>IF(ISNA(VLOOKUP(H743,'data putaway'!$A$1:$E$530,5,0)),0,VLOOKUP(H743,'data putaway'!$A$1:$E$530,5,0))</f>
        <v>47738</v>
      </c>
      <c r="AA743" s="354" t="b">
        <f t="shared" si="260"/>
        <v>1</v>
      </c>
      <c r="AB743" s="354" t="b">
        <f t="shared" si="261"/>
        <v>1</v>
      </c>
      <c r="AC743" s="356" t="str">
        <f t="shared" ca="1" si="262"/>
        <v>0 Month,  1 Days</v>
      </c>
      <c r="AD743" s="114" t="str">
        <f t="shared" ca="1" si="270"/>
        <v>3 Year, 11 Month, 25 Days</v>
      </c>
      <c r="AE743" s="114">
        <f t="shared" si="263"/>
        <v>36</v>
      </c>
      <c r="AF743" s="114">
        <f t="shared" si="264"/>
        <v>1</v>
      </c>
      <c r="AG743" s="354" t="str">
        <f t="shared" si="265"/>
        <v>CC15</v>
      </c>
      <c r="AH743" s="114">
        <f>IF(ISNA(VLOOKUP(L743,'MASTER DATA'!$A$1:$F$192,6,0)),0,VLOOKUP(L743,'MASTER DATA'!$A$1:$F$192,6,0))*AE743</f>
        <v>540</v>
      </c>
      <c r="AI743" s="354" t="str">
        <f>VLOOKUP($D743,'warehouse mapping'!$AN$7:$AO$17,2,0)</f>
        <v>Aktif</v>
      </c>
      <c r="AJ743" s="114">
        <f t="shared" si="266"/>
        <v>0</v>
      </c>
      <c r="AK743" s="354" t="str">
        <f t="shared" si="267"/>
        <v/>
      </c>
      <c r="AL743" s="354" t="s">
        <v>170</v>
      </c>
      <c r="AM743" s="354">
        <f t="shared" si="268"/>
        <v>1</v>
      </c>
      <c r="AN743" s="354" t="b">
        <f t="shared" si="269"/>
        <v>1</v>
      </c>
    </row>
    <row r="744" spans="1:40" s="354" customFormat="1">
      <c r="A744" s="354" t="str">
        <f t="shared" si="249"/>
        <v>CC15E02550069888</v>
      </c>
      <c r="B744" s="354">
        <f t="shared" si="250"/>
        <v>0</v>
      </c>
      <c r="C744" s="354">
        <f t="shared" si="251"/>
        <v>36</v>
      </c>
      <c r="D744" s="354" t="str">
        <f t="shared" si="252"/>
        <v>CC</v>
      </c>
      <c r="E744" s="354" t="str">
        <f t="shared" si="253"/>
        <v>15</v>
      </c>
      <c r="F744" s="354" t="str">
        <f t="shared" si="254"/>
        <v>E</v>
      </c>
      <c r="G744" s="355" t="str">
        <f t="shared" si="255"/>
        <v>02</v>
      </c>
      <c r="H744" s="232" t="s">
        <v>1083</v>
      </c>
      <c r="I744" s="232" t="s">
        <v>3633</v>
      </c>
      <c r="J744" s="233">
        <v>46282</v>
      </c>
      <c r="K744" s="362">
        <v>47738</v>
      </c>
      <c r="L744" s="234">
        <v>550069888</v>
      </c>
      <c r="M744" s="232" t="str">
        <f>IF(ISNA(VLOOKUP(L744,'MASTER DATA'!$A$1:$B$192,2,0)),"",VLOOKUP(L744,'MASTER DATA'!$A$1:$B$192,2,0))</f>
        <v>RimR4Plus15W40CI4E7_3*5L_A04W</v>
      </c>
      <c r="N744" s="234">
        <v>0</v>
      </c>
      <c r="O744" s="232">
        <f t="shared" si="256"/>
        <v>1</v>
      </c>
      <c r="P744" s="232">
        <f t="shared" si="257"/>
        <v>0</v>
      </c>
      <c r="Q744" s="232">
        <f>VLOOKUP(L744,'MASTER DATA'!$A$1:$E$192,5,0)</f>
        <v>36</v>
      </c>
      <c r="R744" s="234">
        <f>SUMIF('picking of the day'!$H$4:$H$358,WMS!H744&amp;WMS!L744,'picking of the day'!$E$4:$E$358)</f>
        <v>0</v>
      </c>
      <c r="U744" s="114">
        <f>IF(ISNA(VLOOKUP(H744,'data putaway'!$A$1:$E$530,3,0)),0,VLOOKUP(H744,'data putaway'!$A$1:$E$530,3,0))</f>
        <v>36</v>
      </c>
      <c r="V744" s="354">
        <f t="shared" si="258"/>
        <v>36</v>
      </c>
      <c r="W744" s="114">
        <f>IF(ISNA(VLOOKUP(H744,'data putaway'!$A$1:$E$530,2,0)),0,VLOOKUP(H744,'data putaway'!$A$1:$E$530,2,0))</f>
        <v>550069888</v>
      </c>
      <c r="X744" s="354" t="b">
        <f t="shared" si="259"/>
        <v>1</v>
      </c>
      <c r="Y744" s="354" t="str">
        <f>IF(ISNA(VLOOKUP(H744,'data putaway'!$A$1:$E$530,4,0)),0,VLOOKUP(H744,'data putaway'!$A$1:$E$530,4,0))</f>
        <v>12I26JJ</v>
      </c>
      <c r="Z744" s="113">
        <f>IF(ISNA(VLOOKUP(H744,'data putaway'!$A$1:$E$530,5,0)),0,VLOOKUP(H744,'data putaway'!$A$1:$E$530,5,0))</f>
        <v>47738</v>
      </c>
      <c r="AA744" s="354" t="b">
        <f t="shared" si="260"/>
        <v>1</v>
      </c>
      <c r="AB744" s="354" t="b">
        <f t="shared" si="261"/>
        <v>1</v>
      </c>
      <c r="AC744" s="356" t="str">
        <f t="shared" ca="1" si="262"/>
        <v>0 Month,  1 Days</v>
      </c>
      <c r="AD744" s="114" t="str">
        <f t="shared" ca="1" si="270"/>
        <v>3 Year, 11 Month, 25 Days</v>
      </c>
      <c r="AE744" s="114">
        <f t="shared" si="263"/>
        <v>36</v>
      </c>
      <c r="AF744" s="114">
        <f t="shared" si="264"/>
        <v>1</v>
      </c>
      <c r="AG744" s="354" t="str">
        <f t="shared" si="265"/>
        <v>CC15</v>
      </c>
      <c r="AH744" s="114">
        <f>IF(ISNA(VLOOKUP(L744,'MASTER DATA'!$A$1:$F$192,6,0)),0,VLOOKUP(L744,'MASTER DATA'!$A$1:$F$192,6,0))*AE744</f>
        <v>540</v>
      </c>
      <c r="AI744" s="354" t="str">
        <f>VLOOKUP($D744,'warehouse mapping'!$AN$7:$AO$17,2,0)</f>
        <v>Aktif</v>
      </c>
      <c r="AJ744" s="114">
        <f t="shared" si="266"/>
        <v>0</v>
      </c>
      <c r="AK744" s="354" t="str">
        <f t="shared" si="267"/>
        <v/>
      </c>
      <c r="AL744" s="354" t="s">
        <v>170</v>
      </c>
      <c r="AM744" s="354">
        <f t="shared" si="268"/>
        <v>1</v>
      </c>
      <c r="AN744" s="354" t="b">
        <f t="shared" si="269"/>
        <v>1</v>
      </c>
    </row>
    <row r="745" spans="1:40" s="354" customFormat="1">
      <c r="A745" s="354" t="str">
        <f t="shared" si="249"/>
        <v>CC16A01550048593</v>
      </c>
      <c r="B745" s="354">
        <f t="shared" si="250"/>
        <v>0</v>
      </c>
      <c r="C745" s="354">
        <f t="shared" si="251"/>
        <v>0</v>
      </c>
      <c r="D745" s="354" t="str">
        <f t="shared" si="252"/>
        <v>CC</v>
      </c>
      <c r="E745" s="354" t="str">
        <f t="shared" si="253"/>
        <v>16</v>
      </c>
      <c r="F745" s="354" t="str">
        <f t="shared" si="254"/>
        <v>A</v>
      </c>
      <c r="G745" s="355" t="str">
        <f t="shared" si="255"/>
        <v>01</v>
      </c>
      <c r="H745" s="232" t="s">
        <v>3174</v>
      </c>
      <c r="I745" s="232" t="s">
        <v>3182</v>
      </c>
      <c r="J745" s="233">
        <v>46226</v>
      </c>
      <c r="K745" s="233">
        <v>47682</v>
      </c>
      <c r="L745" s="234">
        <v>550048593</v>
      </c>
      <c r="M745" s="232" t="str">
        <f>IF(ISNA(VLOOKUP(L745,'MASTER DATA'!$A$1:$B$192,2,0)),"",VLOOKUP(L745,'MASTER DATA'!$A$1:$B$192,2,0))</f>
        <v>Adv4TAX5Sc20W40MB_12*0.8L_A04W</v>
      </c>
      <c r="N745" s="232">
        <v>0</v>
      </c>
      <c r="O745" s="232">
        <f t="shared" si="256"/>
        <v>0</v>
      </c>
      <c r="P745" s="232">
        <f t="shared" si="257"/>
        <v>0</v>
      </c>
      <c r="Q745" s="232">
        <f>VLOOKUP(L745,'MASTER DATA'!$A$1:$E$192,5,0)</f>
        <v>48</v>
      </c>
      <c r="R745" s="234">
        <f>SUMIF('picking of the day'!$H$4:$H$358,WMS!H745&amp;WMS!L745,'picking of the day'!$E$4:$E$358)</f>
        <v>0</v>
      </c>
      <c r="U745" s="114">
        <f>IF(ISNA(VLOOKUP(H745,'data putaway'!$A$1:$E$530,3,0)),0,VLOOKUP(H745,'data putaway'!$A$1:$E$530,3,0))</f>
        <v>0</v>
      </c>
      <c r="V745" s="354">
        <f t="shared" si="258"/>
        <v>0</v>
      </c>
      <c r="W745" s="114">
        <f>IF(ISNA(VLOOKUP(H745,'data putaway'!$A$1:$E$530,2,0)),0,VLOOKUP(H745,'data putaway'!$A$1:$E$530,2,0))</f>
        <v>0</v>
      </c>
      <c r="X745" s="354" t="b">
        <f t="shared" si="259"/>
        <v>0</v>
      </c>
      <c r="Y745" s="354">
        <f>IF(ISNA(VLOOKUP(H745,'data putaway'!$A$1:$E$530,4,0)),0,VLOOKUP(H745,'data putaway'!$A$1:$E$530,4,0))</f>
        <v>0</v>
      </c>
      <c r="Z745" s="113">
        <f>IF(ISNA(VLOOKUP(H745,'data putaway'!$A$1:$E$530,5,0)),0,VLOOKUP(H745,'data putaway'!$A$1:$E$530,5,0))</f>
        <v>0</v>
      </c>
      <c r="AA745" s="354" t="b">
        <f t="shared" si="260"/>
        <v>0</v>
      </c>
      <c r="AB745" s="354" t="b">
        <f t="shared" si="261"/>
        <v>0</v>
      </c>
      <c r="AC745" s="356" t="str">
        <f t="shared" ca="1" si="262"/>
        <v>1 Month,  26 Days</v>
      </c>
      <c r="AD745" s="114" t="str">
        <f t="shared" ca="1" si="270"/>
        <v>3 Year, 10 Month, 0 Days</v>
      </c>
      <c r="AE745" s="114">
        <f t="shared" si="263"/>
        <v>0</v>
      </c>
      <c r="AF745" s="114">
        <f t="shared" si="264"/>
        <v>0</v>
      </c>
      <c r="AG745" s="354" t="str">
        <f t="shared" si="265"/>
        <v>CC16</v>
      </c>
      <c r="AH745" s="114">
        <f>IF(ISNA(VLOOKUP(L745,'MASTER DATA'!$A$1:$F$192,6,0)),0,VLOOKUP(L745,'MASTER DATA'!$A$1:$F$192,6,0))*AE745</f>
        <v>0</v>
      </c>
      <c r="AI745" s="354" t="str">
        <f>VLOOKUP($D745,'warehouse mapping'!$AN$7:$AO$17,2,0)</f>
        <v>Aktif</v>
      </c>
      <c r="AJ745" s="114">
        <f t="shared" si="266"/>
        <v>1</v>
      </c>
      <c r="AK745" s="354" t="str">
        <f t="shared" si="267"/>
        <v>CC</v>
      </c>
      <c r="AL745" s="354" t="s">
        <v>3025</v>
      </c>
      <c r="AM745" s="354">
        <f t="shared" si="268"/>
        <v>1</v>
      </c>
      <c r="AN745" s="354" t="b">
        <f t="shared" si="269"/>
        <v>1</v>
      </c>
    </row>
    <row r="746" spans="1:40" s="354" customFormat="1">
      <c r="A746" s="354" t="str">
        <f t="shared" si="249"/>
        <v>CC16A02550044580</v>
      </c>
      <c r="B746" s="354">
        <f t="shared" si="250"/>
        <v>0</v>
      </c>
      <c r="C746" s="354">
        <f t="shared" si="251"/>
        <v>0</v>
      </c>
      <c r="D746" s="354" t="str">
        <f t="shared" si="252"/>
        <v>CC</v>
      </c>
      <c r="E746" s="354" t="str">
        <f t="shared" si="253"/>
        <v>16</v>
      </c>
      <c r="F746" s="354" t="str">
        <f t="shared" si="254"/>
        <v>A</v>
      </c>
      <c r="G746" s="355" t="str">
        <f t="shared" si="255"/>
        <v>02</v>
      </c>
      <c r="H746" s="232" t="s">
        <v>1084</v>
      </c>
      <c r="I746" s="232" t="s">
        <v>3067</v>
      </c>
      <c r="J746" s="233">
        <v>46148</v>
      </c>
      <c r="K746" s="233">
        <v>47587</v>
      </c>
      <c r="L746" s="234">
        <v>550044580</v>
      </c>
      <c r="M746" s="232" t="str">
        <f>IF(ISNA(VLOOKUP(L746,'MASTER DATA'!$A$1:$B$192,2,0)),"",VLOOKUP(L746,'MASTER DATA'!$A$1:$B$192,2,0))</f>
        <v>RimR3MV15W40CI4_1*209L_A227</v>
      </c>
      <c r="N746" s="232">
        <v>1</v>
      </c>
      <c r="O746" s="232">
        <f t="shared" si="256"/>
        <v>0</v>
      </c>
      <c r="P746" s="232">
        <f t="shared" si="257"/>
        <v>1</v>
      </c>
      <c r="Q746" s="232">
        <f>VLOOKUP(L746,'MASTER DATA'!$A$1:$E$192,5,0)</f>
        <v>4</v>
      </c>
      <c r="R746" s="234">
        <f>SUMIF('picking of the day'!$H$4:$H$358,WMS!H746&amp;WMS!L746,'picking of the day'!$E$4:$E$358)</f>
        <v>0</v>
      </c>
      <c r="U746" s="114">
        <f>IF(ISNA(VLOOKUP(H746,'data putaway'!$A$1:$E$530,3,0)),0,VLOOKUP(H746,'data putaway'!$A$1:$E$530,3,0))</f>
        <v>0</v>
      </c>
      <c r="V746" s="354">
        <f t="shared" si="258"/>
        <v>1</v>
      </c>
      <c r="W746" s="114">
        <f>IF(ISNA(VLOOKUP(H746,'data putaway'!$A$1:$E$530,2,0)),0,VLOOKUP(H746,'data putaway'!$A$1:$E$530,2,0))</f>
        <v>0</v>
      </c>
      <c r="X746" s="354" t="b">
        <f t="shared" si="259"/>
        <v>0</v>
      </c>
      <c r="Y746" s="354">
        <f>IF(ISNA(VLOOKUP(H746,'data putaway'!$A$1:$E$530,4,0)),0,VLOOKUP(H746,'data putaway'!$A$1:$E$530,4,0))</f>
        <v>0</v>
      </c>
      <c r="Z746" s="113">
        <f>IF(ISNA(VLOOKUP(H746,'data putaway'!$A$1:$E$530,5,0)),0,VLOOKUP(H746,'data putaway'!$A$1:$E$530,5,0))</f>
        <v>0</v>
      </c>
      <c r="AA746" s="354" t="b">
        <f t="shared" si="260"/>
        <v>0</v>
      </c>
      <c r="AB746" s="354" t="b">
        <f t="shared" si="261"/>
        <v>0</v>
      </c>
      <c r="AC746" s="356" t="str">
        <f t="shared" ca="1" si="262"/>
        <v>4 Month,  12 Days</v>
      </c>
      <c r="AD746" s="114" t="str">
        <f t="shared" ca="1" si="270"/>
        <v>3 Year, 6 Month, 27 Days</v>
      </c>
      <c r="AE746" s="114">
        <f t="shared" si="263"/>
        <v>1</v>
      </c>
      <c r="AF746" s="114">
        <f t="shared" si="264"/>
        <v>1</v>
      </c>
      <c r="AG746" s="354" t="str">
        <f t="shared" si="265"/>
        <v>CC16</v>
      </c>
      <c r="AH746" s="114">
        <f>IF(ISNA(VLOOKUP(L746,'MASTER DATA'!$A$1:$F$192,6,0)),0,VLOOKUP(L746,'MASTER DATA'!$A$1:$F$192,6,0))*AE746</f>
        <v>209</v>
      </c>
      <c r="AI746" s="354" t="str">
        <f>VLOOKUP($D746,'warehouse mapping'!$AN$7:$AO$17,2,0)</f>
        <v>Aktif</v>
      </c>
      <c r="AJ746" s="114">
        <f t="shared" si="266"/>
        <v>0</v>
      </c>
      <c r="AK746" s="354" t="str">
        <f t="shared" si="267"/>
        <v/>
      </c>
      <c r="AL746" s="354" t="s">
        <v>3206</v>
      </c>
      <c r="AM746" s="354">
        <f t="shared" si="268"/>
        <v>1</v>
      </c>
      <c r="AN746" s="354" t="b">
        <f t="shared" si="269"/>
        <v>1</v>
      </c>
    </row>
    <row r="747" spans="1:40" s="354" customFormat="1">
      <c r="A747" s="354" t="str">
        <f t="shared" si="249"/>
        <v>CC16B01550045080</v>
      </c>
      <c r="B747" s="354">
        <f t="shared" si="250"/>
        <v>0</v>
      </c>
      <c r="C747" s="354">
        <f t="shared" si="251"/>
        <v>0</v>
      </c>
      <c r="D747" s="354" t="str">
        <f t="shared" si="252"/>
        <v>CC</v>
      </c>
      <c r="E747" s="354" t="str">
        <f t="shared" si="253"/>
        <v>16</v>
      </c>
      <c r="F747" s="354" t="str">
        <f t="shared" si="254"/>
        <v>B</v>
      </c>
      <c r="G747" s="355" t="str">
        <f t="shared" si="255"/>
        <v>01</v>
      </c>
      <c r="H747" s="232" t="s">
        <v>1085</v>
      </c>
      <c r="I747" s="232">
        <v>12676457</v>
      </c>
      <c r="J747" s="233">
        <v>46219</v>
      </c>
      <c r="K747" s="233">
        <v>47677</v>
      </c>
      <c r="L747" s="234">
        <v>550045080</v>
      </c>
      <c r="M747" s="232" t="str">
        <f>IF(ISNA(VLOOKUP(L747,'MASTER DATA'!$A$1:$B$192,2,0)),"",VLOOKUP(L747,'MASTER DATA'!$A$1:$B$192,2,0))</f>
        <v>Tellus S2 MX 68_1*209L_A227</v>
      </c>
      <c r="N747" s="232">
        <v>4</v>
      </c>
      <c r="O747" s="232">
        <f t="shared" si="256"/>
        <v>1</v>
      </c>
      <c r="P747" s="232">
        <f t="shared" si="257"/>
        <v>0</v>
      </c>
      <c r="Q747" s="232">
        <f>VLOOKUP(L747,'MASTER DATA'!$A$1:$E$192,5,0)</f>
        <v>4</v>
      </c>
      <c r="R747" s="234">
        <f>SUMIF('picking of the day'!$H$4:$H$358,WMS!H747&amp;WMS!L747,'picking of the day'!$E$4:$E$358)</f>
        <v>0</v>
      </c>
      <c r="U747" s="114">
        <f>IF(ISNA(VLOOKUP(H747,'data putaway'!$A$1:$E$530,3,0)),0,VLOOKUP(H747,'data putaway'!$A$1:$E$530,3,0))</f>
        <v>0</v>
      </c>
      <c r="V747" s="354">
        <f t="shared" si="258"/>
        <v>4</v>
      </c>
      <c r="W747" s="114">
        <f>IF(ISNA(VLOOKUP(H747,'data putaway'!$A$1:$E$530,2,0)),0,VLOOKUP(H747,'data putaway'!$A$1:$E$530,2,0))</f>
        <v>0</v>
      </c>
      <c r="X747" s="354" t="b">
        <f t="shared" si="259"/>
        <v>0</v>
      </c>
      <c r="Y747" s="354">
        <f>IF(ISNA(VLOOKUP(H747,'data putaway'!$A$1:$E$530,4,0)),0,VLOOKUP(H747,'data putaway'!$A$1:$E$530,4,0))</f>
        <v>0</v>
      </c>
      <c r="Z747" s="113">
        <f>IF(ISNA(VLOOKUP(H747,'data putaway'!$A$1:$E$530,5,0)),0,VLOOKUP(H747,'data putaway'!$A$1:$E$530,5,0))</f>
        <v>0</v>
      </c>
      <c r="AA747" s="354" t="b">
        <f t="shared" si="260"/>
        <v>0</v>
      </c>
      <c r="AB747" s="354" t="b">
        <f t="shared" si="261"/>
        <v>0</v>
      </c>
      <c r="AC747" s="356" t="str">
        <f t="shared" ca="1" si="262"/>
        <v>2 Month,  2 Days</v>
      </c>
      <c r="AD747" s="114" t="str">
        <f t="shared" ca="1" si="270"/>
        <v>3 Year, 9 Month, 25 Days</v>
      </c>
      <c r="AE747" s="114">
        <f t="shared" si="263"/>
        <v>4</v>
      </c>
      <c r="AF747" s="114">
        <f t="shared" si="264"/>
        <v>1</v>
      </c>
      <c r="AG747" s="354" t="str">
        <f t="shared" si="265"/>
        <v>CC16</v>
      </c>
      <c r="AH747" s="114">
        <f>IF(ISNA(VLOOKUP(L747,'MASTER DATA'!$A$1:$F$192,6,0)),0,VLOOKUP(L747,'MASTER DATA'!$A$1:$F$192,6,0))*AE747</f>
        <v>836</v>
      </c>
      <c r="AI747" s="354" t="str">
        <f>VLOOKUP($D747,'warehouse mapping'!$AN$7:$AO$17,2,0)</f>
        <v>Aktif</v>
      </c>
      <c r="AJ747" s="114">
        <f t="shared" si="266"/>
        <v>0</v>
      </c>
      <c r="AK747" s="354" t="str">
        <f t="shared" si="267"/>
        <v/>
      </c>
      <c r="AL747" s="354" t="s">
        <v>3206</v>
      </c>
      <c r="AM747" s="354">
        <f t="shared" si="268"/>
        <v>1</v>
      </c>
      <c r="AN747" s="354" t="b">
        <f t="shared" si="269"/>
        <v>1</v>
      </c>
    </row>
    <row r="748" spans="1:40" s="354" customFormat="1">
      <c r="A748" s="354" t="str">
        <f t="shared" si="249"/>
        <v>CC16B02550045080</v>
      </c>
      <c r="B748" s="354">
        <f t="shared" si="250"/>
        <v>0</v>
      </c>
      <c r="C748" s="354">
        <f t="shared" si="251"/>
        <v>0</v>
      </c>
      <c r="D748" s="354" t="str">
        <f t="shared" si="252"/>
        <v>CC</v>
      </c>
      <c r="E748" s="354" t="str">
        <f t="shared" si="253"/>
        <v>16</v>
      </c>
      <c r="F748" s="354" t="str">
        <f t="shared" si="254"/>
        <v>B</v>
      </c>
      <c r="G748" s="355" t="str">
        <f t="shared" si="255"/>
        <v>02</v>
      </c>
      <c r="H748" s="232" t="s">
        <v>1086</v>
      </c>
      <c r="I748" s="232">
        <v>12676457</v>
      </c>
      <c r="J748" s="233">
        <v>46219</v>
      </c>
      <c r="K748" s="233">
        <v>47677</v>
      </c>
      <c r="L748" s="234">
        <v>550045080</v>
      </c>
      <c r="M748" s="232" t="str">
        <f>IF(ISNA(VLOOKUP(L748,'MASTER DATA'!$A$1:$B$192,2,0)),"",VLOOKUP(L748,'MASTER DATA'!$A$1:$B$192,2,0))</f>
        <v>Tellus S2 MX 68_1*209L_A227</v>
      </c>
      <c r="N748" s="232">
        <v>4</v>
      </c>
      <c r="O748" s="232">
        <f t="shared" si="256"/>
        <v>1</v>
      </c>
      <c r="P748" s="232">
        <f t="shared" si="257"/>
        <v>0</v>
      </c>
      <c r="Q748" s="232">
        <f>VLOOKUP(L748,'MASTER DATA'!$A$1:$E$192,5,0)</f>
        <v>4</v>
      </c>
      <c r="R748" s="234">
        <f>SUMIF('picking of the day'!$H$4:$H$358,WMS!H748&amp;WMS!L748,'picking of the day'!$E$4:$E$358)</f>
        <v>0</v>
      </c>
      <c r="U748" s="114">
        <f>IF(ISNA(VLOOKUP(H748,'data putaway'!$A$1:$E$530,3,0)),0,VLOOKUP(H748,'data putaway'!$A$1:$E$530,3,0))</f>
        <v>0</v>
      </c>
      <c r="V748" s="354">
        <f t="shared" si="258"/>
        <v>4</v>
      </c>
      <c r="W748" s="114">
        <f>IF(ISNA(VLOOKUP(H748,'data putaway'!$A$1:$E$530,2,0)),0,VLOOKUP(H748,'data putaway'!$A$1:$E$530,2,0))</f>
        <v>0</v>
      </c>
      <c r="X748" s="354" t="b">
        <f t="shared" si="259"/>
        <v>0</v>
      </c>
      <c r="Y748" s="354">
        <f>IF(ISNA(VLOOKUP(H748,'data putaway'!$A$1:$E$530,4,0)),0,VLOOKUP(H748,'data putaway'!$A$1:$E$530,4,0))</f>
        <v>0</v>
      </c>
      <c r="Z748" s="113">
        <f>IF(ISNA(VLOOKUP(H748,'data putaway'!$A$1:$E$530,5,0)),0,VLOOKUP(H748,'data putaway'!$A$1:$E$530,5,0))</f>
        <v>0</v>
      </c>
      <c r="AA748" s="354" t="b">
        <f t="shared" si="260"/>
        <v>0</v>
      </c>
      <c r="AB748" s="354" t="b">
        <f t="shared" si="261"/>
        <v>0</v>
      </c>
      <c r="AC748" s="356" t="str">
        <f t="shared" ca="1" si="262"/>
        <v>2 Month,  2 Days</v>
      </c>
      <c r="AD748" s="114" t="str">
        <f t="shared" ca="1" si="270"/>
        <v>3 Year, 9 Month, 25 Days</v>
      </c>
      <c r="AE748" s="114">
        <f t="shared" si="263"/>
        <v>4</v>
      </c>
      <c r="AF748" s="114">
        <f t="shared" si="264"/>
        <v>1</v>
      </c>
      <c r="AG748" s="354" t="str">
        <f t="shared" si="265"/>
        <v>CC16</v>
      </c>
      <c r="AH748" s="114">
        <f>IF(ISNA(VLOOKUP(L748,'MASTER DATA'!$A$1:$F$192,6,0)),0,VLOOKUP(L748,'MASTER DATA'!$A$1:$F$192,6,0))*AE748</f>
        <v>836</v>
      </c>
      <c r="AI748" s="354" t="str">
        <f>VLOOKUP($D748,'warehouse mapping'!$AN$7:$AO$17,2,0)</f>
        <v>Aktif</v>
      </c>
      <c r="AJ748" s="114">
        <f t="shared" si="266"/>
        <v>0</v>
      </c>
      <c r="AK748" s="354" t="str">
        <f t="shared" si="267"/>
        <v/>
      </c>
      <c r="AL748" s="354" t="s">
        <v>3206</v>
      </c>
      <c r="AM748" s="354">
        <f t="shared" si="268"/>
        <v>1</v>
      </c>
      <c r="AN748" s="354" t="b">
        <f t="shared" si="269"/>
        <v>1</v>
      </c>
    </row>
    <row r="749" spans="1:40" s="354" customFormat="1">
      <c r="A749" s="354" t="str">
        <f t="shared" si="249"/>
        <v>CC16C01550045080</v>
      </c>
      <c r="B749" s="354">
        <f t="shared" si="250"/>
        <v>0</v>
      </c>
      <c r="C749" s="354">
        <f t="shared" si="251"/>
        <v>0</v>
      </c>
      <c r="D749" s="354" t="str">
        <f t="shared" si="252"/>
        <v>CC</v>
      </c>
      <c r="E749" s="354" t="str">
        <f t="shared" si="253"/>
        <v>16</v>
      </c>
      <c r="F749" s="354" t="str">
        <f t="shared" si="254"/>
        <v>C</v>
      </c>
      <c r="G749" s="355" t="str">
        <f t="shared" si="255"/>
        <v>01</v>
      </c>
      <c r="H749" s="232" t="s">
        <v>1087</v>
      </c>
      <c r="I749" s="232">
        <v>12676457</v>
      </c>
      <c r="J749" s="233">
        <v>46219</v>
      </c>
      <c r="K749" s="233">
        <v>47677</v>
      </c>
      <c r="L749" s="234">
        <v>550045080</v>
      </c>
      <c r="M749" s="232" t="str">
        <f>IF(ISNA(VLOOKUP(L749,'MASTER DATA'!$A$1:$B$192,2,0)),"",VLOOKUP(L749,'MASTER DATA'!$A$1:$B$192,2,0))</f>
        <v>Tellus S2 MX 68_1*209L_A227</v>
      </c>
      <c r="N749" s="232">
        <v>4</v>
      </c>
      <c r="O749" s="232">
        <f t="shared" si="256"/>
        <v>1</v>
      </c>
      <c r="P749" s="232">
        <f t="shared" si="257"/>
        <v>0</v>
      </c>
      <c r="Q749" s="232">
        <f>VLOOKUP(L749,'MASTER DATA'!$A$1:$E$192,5,0)</f>
        <v>4</v>
      </c>
      <c r="R749" s="234">
        <f>SUMIF('picking of the day'!$H$4:$H$358,WMS!H749&amp;WMS!L749,'picking of the day'!$E$4:$E$358)</f>
        <v>0</v>
      </c>
      <c r="U749" s="114">
        <f>IF(ISNA(VLOOKUP(H749,'data putaway'!$A$1:$E$530,3,0)),0,VLOOKUP(H749,'data putaway'!$A$1:$E$530,3,0))</f>
        <v>0</v>
      </c>
      <c r="V749" s="354">
        <f t="shared" si="258"/>
        <v>4</v>
      </c>
      <c r="W749" s="114">
        <f>IF(ISNA(VLOOKUP(H749,'data putaway'!$A$1:$E$530,2,0)),0,VLOOKUP(H749,'data putaway'!$A$1:$E$530,2,0))</f>
        <v>0</v>
      </c>
      <c r="X749" s="354" t="b">
        <f t="shared" si="259"/>
        <v>0</v>
      </c>
      <c r="Y749" s="354">
        <f>IF(ISNA(VLOOKUP(H749,'data putaway'!$A$1:$E$530,4,0)),0,VLOOKUP(H749,'data putaway'!$A$1:$E$530,4,0))</f>
        <v>0</v>
      </c>
      <c r="Z749" s="113">
        <f>IF(ISNA(VLOOKUP(H749,'data putaway'!$A$1:$E$530,5,0)),0,VLOOKUP(H749,'data putaway'!$A$1:$E$530,5,0))</f>
        <v>0</v>
      </c>
      <c r="AA749" s="354" t="b">
        <f t="shared" si="260"/>
        <v>0</v>
      </c>
      <c r="AB749" s="354" t="b">
        <f t="shared" si="261"/>
        <v>0</v>
      </c>
      <c r="AC749" s="356" t="str">
        <f t="shared" ca="1" si="262"/>
        <v>2 Month,  2 Days</v>
      </c>
      <c r="AD749" s="114" t="str">
        <f t="shared" ca="1" si="270"/>
        <v>3 Year, 9 Month, 25 Days</v>
      </c>
      <c r="AE749" s="114">
        <f t="shared" si="263"/>
        <v>4</v>
      </c>
      <c r="AF749" s="114">
        <f t="shared" si="264"/>
        <v>1</v>
      </c>
      <c r="AG749" s="354" t="str">
        <f t="shared" si="265"/>
        <v>CC16</v>
      </c>
      <c r="AH749" s="114">
        <f>IF(ISNA(VLOOKUP(L749,'MASTER DATA'!$A$1:$F$192,6,0)),0,VLOOKUP(L749,'MASTER DATA'!$A$1:$F$192,6,0))*AE749</f>
        <v>836</v>
      </c>
      <c r="AI749" s="354" t="str">
        <f>VLOOKUP($D749,'warehouse mapping'!$AN$7:$AO$17,2,0)</f>
        <v>Aktif</v>
      </c>
      <c r="AJ749" s="114">
        <f t="shared" si="266"/>
        <v>0</v>
      </c>
      <c r="AK749" s="354" t="str">
        <f t="shared" si="267"/>
        <v/>
      </c>
      <c r="AL749" s="354" t="s">
        <v>3206</v>
      </c>
      <c r="AM749" s="354">
        <f t="shared" si="268"/>
        <v>1</v>
      </c>
      <c r="AN749" s="354" t="b">
        <f t="shared" si="269"/>
        <v>1</v>
      </c>
    </row>
    <row r="750" spans="1:40" s="354" customFormat="1">
      <c r="A750" s="354" t="str">
        <f t="shared" si="249"/>
        <v>CC16C02550045080</v>
      </c>
      <c r="B750" s="354">
        <f t="shared" si="250"/>
        <v>0</v>
      </c>
      <c r="C750" s="354">
        <f t="shared" si="251"/>
        <v>0</v>
      </c>
      <c r="D750" s="354" t="str">
        <f t="shared" si="252"/>
        <v>CC</v>
      </c>
      <c r="E750" s="354" t="str">
        <f t="shared" si="253"/>
        <v>16</v>
      </c>
      <c r="F750" s="354" t="str">
        <f t="shared" si="254"/>
        <v>C</v>
      </c>
      <c r="G750" s="355" t="str">
        <f t="shared" si="255"/>
        <v>02</v>
      </c>
      <c r="H750" s="232" t="s">
        <v>1088</v>
      </c>
      <c r="I750" s="232">
        <v>12676457</v>
      </c>
      <c r="J750" s="233">
        <v>46219</v>
      </c>
      <c r="K750" s="233">
        <v>47677</v>
      </c>
      <c r="L750" s="234">
        <v>550045080</v>
      </c>
      <c r="M750" s="232" t="str">
        <f>IF(ISNA(VLOOKUP(L750,'MASTER DATA'!$A$1:$B$192,2,0)),"",VLOOKUP(L750,'MASTER DATA'!$A$1:$B$192,2,0))</f>
        <v>Tellus S2 MX 68_1*209L_A227</v>
      </c>
      <c r="N750" s="232">
        <v>4</v>
      </c>
      <c r="O750" s="232">
        <f t="shared" si="256"/>
        <v>1</v>
      </c>
      <c r="P750" s="232">
        <f t="shared" si="257"/>
        <v>0</v>
      </c>
      <c r="Q750" s="232">
        <f>VLOOKUP(L750,'MASTER DATA'!$A$1:$E$192,5,0)</f>
        <v>4</v>
      </c>
      <c r="R750" s="234">
        <f>SUMIF('picking of the day'!$H$4:$H$358,WMS!H750&amp;WMS!L750,'picking of the day'!$E$4:$E$358)</f>
        <v>0</v>
      </c>
      <c r="U750" s="114">
        <f>IF(ISNA(VLOOKUP(H750,'data putaway'!$A$1:$E$530,3,0)),0,VLOOKUP(H750,'data putaway'!$A$1:$E$530,3,0))</f>
        <v>0</v>
      </c>
      <c r="V750" s="354">
        <f t="shared" si="258"/>
        <v>4</v>
      </c>
      <c r="W750" s="114">
        <f>IF(ISNA(VLOOKUP(H750,'data putaway'!$A$1:$E$530,2,0)),0,VLOOKUP(H750,'data putaway'!$A$1:$E$530,2,0))</f>
        <v>0</v>
      </c>
      <c r="X750" s="354" t="b">
        <f t="shared" si="259"/>
        <v>0</v>
      </c>
      <c r="Y750" s="354">
        <f>IF(ISNA(VLOOKUP(H750,'data putaway'!$A$1:$E$530,4,0)),0,VLOOKUP(H750,'data putaway'!$A$1:$E$530,4,0))</f>
        <v>0</v>
      </c>
      <c r="Z750" s="113">
        <f>IF(ISNA(VLOOKUP(H750,'data putaway'!$A$1:$E$530,5,0)),0,VLOOKUP(H750,'data putaway'!$A$1:$E$530,5,0))</f>
        <v>0</v>
      </c>
      <c r="AA750" s="354" t="b">
        <f t="shared" si="260"/>
        <v>0</v>
      </c>
      <c r="AB750" s="354" t="b">
        <f t="shared" si="261"/>
        <v>0</v>
      </c>
      <c r="AC750" s="356" t="str">
        <f t="shared" ca="1" si="262"/>
        <v>2 Month,  2 Days</v>
      </c>
      <c r="AD750" s="114" t="str">
        <f t="shared" ca="1" si="270"/>
        <v>3 Year, 9 Month, 25 Days</v>
      </c>
      <c r="AE750" s="114">
        <f t="shared" si="263"/>
        <v>4</v>
      </c>
      <c r="AF750" s="114">
        <f t="shared" si="264"/>
        <v>1</v>
      </c>
      <c r="AG750" s="354" t="str">
        <f t="shared" si="265"/>
        <v>CC16</v>
      </c>
      <c r="AH750" s="114">
        <f>IF(ISNA(VLOOKUP(L750,'MASTER DATA'!$A$1:$F$192,6,0)),0,VLOOKUP(L750,'MASTER DATA'!$A$1:$F$192,6,0))*AE750</f>
        <v>836</v>
      </c>
      <c r="AI750" s="354" t="str">
        <f>VLOOKUP($D750,'warehouse mapping'!$AN$7:$AO$17,2,0)</f>
        <v>Aktif</v>
      </c>
      <c r="AJ750" s="114">
        <f t="shared" si="266"/>
        <v>0</v>
      </c>
      <c r="AK750" s="354" t="str">
        <f t="shared" si="267"/>
        <v/>
      </c>
      <c r="AL750" s="354" t="s">
        <v>3206</v>
      </c>
      <c r="AM750" s="354">
        <f t="shared" si="268"/>
        <v>1</v>
      </c>
      <c r="AN750" s="354" t="b">
        <f t="shared" si="269"/>
        <v>1</v>
      </c>
    </row>
    <row r="751" spans="1:40" s="354" customFormat="1">
      <c r="A751" s="354" t="str">
        <f t="shared" si="249"/>
        <v>CC16D01550044845</v>
      </c>
      <c r="B751" s="354">
        <f t="shared" si="250"/>
        <v>0</v>
      </c>
      <c r="C751" s="354">
        <f t="shared" si="251"/>
        <v>0</v>
      </c>
      <c r="D751" s="354" t="str">
        <f t="shared" si="252"/>
        <v>CC</v>
      </c>
      <c r="E751" s="354" t="str">
        <f t="shared" si="253"/>
        <v>16</v>
      </c>
      <c r="F751" s="354" t="str">
        <f t="shared" si="254"/>
        <v>D</v>
      </c>
      <c r="G751" s="355" t="str">
        <f t="shared" si="255"/>
        <v>01</v>
      </c>
      <c r="H751" s="232" t="s">
        <v>1089</v>
      </c>
      <c r="I751" s="232" t="s">
        <v>3503</v>
      </c>
      <c r="J751" s="233">
        <v>46268</v>
      </c>
      <c r="K751" s="233">
        <v>47659</v>
      </c>
      <c r="L751" s="234">
        <v>550044845</v>
      </c>
      <c r="M751" s="232" t="str">
        <f>IF(ISNA(VLOOKUP(L751,'MASTER DATA'!$A$1:$B$192,2,0)),"",VLOOKUP(L751,'MASTER DATA'!$A$1:$B$192,2,0))</f>
        <v>Spirax S2 G 80W-90_12*1L_A04W</v>
      </c>
      <c r="N751" s="232">
        <v>44</v>
      </c>
      <c r="O751" s="232">
        <f t="shared" si="256"/>
        <v>1</v>
      </c>
      <c r="P751" s="232">
        <f t="shared" si="257"/>
        <v>0</v>
      </c>
      <c r="Q751" s="232">
        <f>VLOOKUP(L751,'MASTER DATA'!$A$1:$E$192,5,0)</f>
        <v>44</v>
      </c>
      <c r="R751" s="234">
        <f>SUMIF('picking of the day'!$H$4:$H$358,WMS!H751&amp;WMS!L751,'picking of the day'!$E$4:$E$358)</f>
        <v>0</v>
      </c>
      <c r="U751" s="114">
        <f>IF(ISNA(VLOOKUP(H751,'data putaway'!$A$1:$E$530,3,0)),0,VLOOKUP(H751,'data putaway'!$A$1:$E$530,3,0))</f>
        <v>0</v>
      </c>
      <c r="V751" s="354">
        <f t="shared" si="258"/>
        <v>44</v>
      </c>
      <c r="W751" s="114">
        <f>IF(ISNA(VLOOKUP(H751,'data putaway'!$A$1:$E$530,2,0)),0,VLOOKUP(H751,'data putaway'!$A$1:$E$530,2,0))</f>
        <v>0</v>
      </c>
      <c r="X751" s="354" t="b">
        <f t="shared" si="259"/>
        <v>0</v>
      </c>
      <c r="Y751" s="354">
        <f>IF(ISNA(VLOOKUP(H751,'data putaway'!$A$1:$E$530,4,0)),0,VLOOKUP(H751,'data putaway'!$A$1:$E$530,4,0))</f>
        <v>0</v>
      </c>
      <c r="Z751" s="113">
        <f>IF(ISNA(VLOOKUP(H751,'data putaway'!$A$1:$E$530,5,0)),0,VLOOKUP(H751,'data putaway'!$A$1:$E$530,5,0))</f>
        <v>0</v>
      </c>
      <c r="AA751" s="354" t="b">
        <f t="shared" si="260"/>
        <v>0</v>
      </c>
      <c r="AB751" s="354" t="b">
        <f t="shared" si="261"/>
        <v>0</v>
      </c>
      <c r="AC751" s="356" t="str">
        <f t="shared" ca="1" si="262"/>
        <v>0 Month,  15 Days</v>
      </c>
      <c r="AD751" s="114" t="str">
        <f t="shared" ca="1" si="270"/>
        <v>3 Year, 9 Month, 7 Days</v>
      </c>
      <c r="AE751" s="114">
        <f t="shared" si="263"/>
        <v>44</v>
      </c>
      <c r="AF751" s="114">
        <f t="shared" si="264"/>
        <v>1</v>
      </c>
      <c r="AG751" s="354" t="str">
        <f t="shared" si="265"/>
        <v>CC16</v>
      </c>
      <c r="AH751" s="114">
        <f>IF(ISNA(VLOOKUP(L751,'MASTER DATA'!$A$1:$F$192,6,0)),0,VLOOKUP(L751,'MASTER DATA'!$A$1:$F$192,6,0))*AE751</f>
        <v>528</v>
      </c>
      <c r="AI751" s="354" t="str">
        <f>VLOOKUP($D751,'warehouse mapping'!$AN$7:$AO$17,2,0)</f>
        <v>Aktif</v>
      </c>
      <c r="AJ751" s="114">
        <f t="shared" si="266"/>
        <v>0</v>
      </c>
      <c r="AK751" s="354" t="str">
        <f t="shared" si="267"/>
        <v/>
      </c>
      <c r="AL751" s="354" t="s">
        <v>170</v>
      </c>
      <c r="AM751" s="354">
        <f t="shared" si="268"/>
        <v>1</v>
      </c>
      <c r="AN751" s="354" t="b">
        <f t="shared" si="269"/>
        <v>1</v>
      </c>
    </row>
    <row r="752" spans="1:40" s="354" customFormat="1">
      <c r="A752" s="354" t="str">
        <f t="shared" si="249"/>
        <v>CC16D02550044845</v>
      </c>
      <c r="B752" s="354">
        <f t="shared" si="250"/>
        <v>0</v>
      </c>
      <c r="C752" s="354">
        <f t="shared" si="251"/>
        <v>0</v>
      </c>
      <c r="D752" s="354" t="str">
        <f t="shared" si="252"/>
        <v>CC</v>
      </c>
      <c r="E752" s="354" t="str">
        <f t="shared" si="253"/>
        <v>16</v>
      </c>
      <c r="F752" s="354" t="str">
        <f t="shared" si="254"/>
        <v>D</v>
      </c>
      <c r="G752" s="355" t="str">
        <f t="shared" si="255"/>
        <v>02</v>
      </c>
      <c r="H752" s="232" t="s">
        <v>1090</v>
      </c>
      <c r="I752" s="232" t="s">
        <v>3503</v>
      </c>
      <c r="J752" s="233">
        <v>46268</v>
      </c>
      <c r="K752" s="233">
        <v>47659</v>
      </c>
      <c r="L752" s="234">
        <v>550044845</v>
      </c>
      <c r="M752" s="232" t="str">
        <f>IF(ISNA(VLOOKUP(L752,'MASTER DATA'!$A$1:$B$192,2,0)),"",VLOOKUP(L752,'MASTER DATA'!$A$1:$B$192,2,0))</f>
        <v>Spirax S2 G 80W-90_12*1L_A04W</v>
      </c>
      <c r="N752" s="232">
        <v>44</v>
      </c>
      <c r="O752" s="232">
        <f t="shared" si="256"/>
        <v>1</v>
      </c>
      <c r="P752" s="232">
        <f t="shared" si="257"/>
        <v>0</v>
      </c>
      <c r="Q752" s="232">
        <f>VLOOKUP(L752,'MASTER DATA'!$A$1:$E$192,5,0)</f>
        <v>44</v>
      </c>
      <c r="R752" s="234">
        <f>SUMIF('picking of the day'!$H$4:$H$358,WMS!H752&amp;WMS!L752,'picking of the day'!$E$4:$E$358)</f>
        <v>0</v>
      </c>
      <c r="U752" s="114">
        <f>IF(ISNA(VLOOKUP(H752,'data putaway'!$A$1:$E$530,3,0)),0,VLOOKUP(H752,'data putaway'!$A$1:$E$530,3,0))</f>
        <v>0</v>
      </c>
      <c r="V752" s="354">
        <f t="shared" si="258"/>
        <v>44</v>
      </c>
      <c r="W752" s="114">
        <f>IF(ISNA(VLOOKUP(H752,'data putaway'!$A$1:$E$530,2,0)),0,VLOOKUP(H752,'data putaway'!$A$1:$E$530,2,0))</f>
        <v>0</v>
      </c>
      <c r="X752" s="354" t="b">
        <f t="shared" si="259"/>
        <v>0</v>
      </c>
      <c r="Y752" s="354">
        <f>IF(ISNA(VLOOKUP(H752,'data putaway'!$A$1:$E$530,4,0)),0,VLOOKUP(H752,'data putaway'!$A$1:$E$530,4,0))</f>
        <v>0</v>
      </c>
      <c r="Z752" s="113">
        <f>IF(ISNA(VLOOKUP(H752,'data putaway'!$A$1:$E$530,5,0)),0,VLOOKUP(H752,'data putaway'!$A$1:$E$530,5,0))</f>
        <v>0</v>
      </c>
      <c r="AA752" s="354" t="b">
        <f t="shared" si="260"/>
        <v>0</v>
      </c>
      <c r="AB752" s="354" t="b">
        <f t="shared" si="261"/>
        <v>0</v>
      </c>
      <c r="AC752" s="356" t="str">
        <f t="shared" ca="1" si="262"/>
        <v>0 Month,  15 Days</v>
      </c>
      <c r="AD752" s="114" t="str">
        <f t="shared" ca="1" si="270"/>
        <v>3 Year, 9 Month, 7 Days</v>
      </c>
      <c r="AE752" s="114">
        <f t="shared" si="263"/>
        <v>44</v>
      </c>
      <c r="AF752" s="114">
        <f t="shared" si="264"/>
        <v>1</v>
      </c>
      <c r="AG752" s="354" t="str">
        <f t="shared" si="265"/>
        <v>CC16</v>
      </c>
      <c r="AH752" s="114">
        <f>IF(ISNA(VLOOKUP(L752,'MASTER DATA'!$A$1:$F$192,6,0)),0,VLOOKUP(L752,'MASTER DATA'!$A$1:$F$192,6,0))*AE752</f>
        <v>528</v>
      </c>
      <c r="AI752" s="354" t="str">
        <f>VLOOKUP($D752,'warehouse mapping'!$AN$7:$AO$17,2,0)</f>
        <v>Aktif</v>
      </c>
      <c r="AJ752" s="114">
        <f t="shared" si="266"/>
        <v>0</v>
      </c>
      <c r="AK752" s="354" t="str">
        <f t="shared" si="267"/>
        <v/>
      </c>
      <c r="AL752" s="354" t="s">
        <v>170</v>
      </c>
      <c r="AM752" s="354">
        <f t="shared" si="268"/>
        <v>1</v>
      </c>
      <c r="AN752" s="354" t="b">
        <f t="shared" si="269"/>
        <v>1</v>
      </c>
    </row>
    <row r="753" spans="1:40" s="354" customFormat="1">
      <c r="A753" s="354" t="str">
        <f t="shared" si="249"/>
        <v>CC16E01550044845</v>
      </c>
      <c r="B753" s="354">
        <f t="shared" si="250"/>
        <v>0</v>
      </c>
      <c r="C753" s="354">
        <f t="shared" si="251"/>
        <v>0</v>
      </c>
      <c r="D753" s="354" t="str">
        <f t="shared" si="252"/>
        <v>CC</v>
      </c>
      <c r="E753" s="354" t="str">
        <f t="shared" si="253"/>
        <v>16</v>
      </c>
      <c r="F753" s="354" t="str">
        <f t="shared" si="254"/>
        <v>E</v>
      </c>
      <c r="G753" s="355" t="str">
        <f t="shared" si="255"/>
        <v>01</v>
      </c>
      <c r="H753" s="232" t="s">
        <v>1091</v>
      </c>
      <c r="I753" s="232" t="s">
        <v>3503</v>
      </c>
      <c r="J753" s="233">
        <v>46268</v>
      </c>
      <c r="K753" s="233">
        <v>47659</v>
      </c>
      <c r="L753" s="234">
        <v>550044845</v>
      </c>
      <c r="M753" s="232" t="str">
        <f>IF(ISNA(VLOOKUP(L753,'MASTER DATA'!$A$1:$B$192,2,0)),"",VLOOKUP(L753,'MASTER DATA'!$A$1:$B$192,2,0))</f>
        <v>Spirax S2 G 80W-90_12*1L_A04W</v>
      </c>
      <c r="N753" s="232">
        <v>44</v>
      </c>
      <c r="O753" s="232">
        <f t="shared" si="256"/>
        <v>1</v>
      </c>
      <c r="P753" s="232">
        <f t="shared" si="257"/>
        <v>0</v>
      </c>
      <c r="Q753" s="232">
        <f>VLOOKUP(L753,'MASTER DATA'!$A$1:$E$192,5,0)</f>
        <v>44</v>
      </c>
      <c r="R753" s="234">
        <f>SUMIF('picking of the day'!$H$4:$H$358,WMS!H753&amp;WMS!L753,'picking of the day'!$E$4:$E$358)</f>
        <v>0</v>
      </c>
      <c r="U753" s="114">
        <f>IF(ISNA(VLOOKUP(H753,'data putaway'!$A$1:$E$530,3,0)),0,VLOOKUP(H753,'data putaway'!$A$1:$E$530,3,0))</f>
        <v>0</v>
      </c>
      <c r="V753" s="354">
        <f t="shared" si="258"/>
        <v>44</v>
      </c>
      <c r="W753" s="114">
        <f>IF(ISNA(VLOOKUP(H753,'data putaway'!$A$1:$E$530,2,0)),0,VLOOKUP(H753,'data putaway'!$A$1:$E$530,2,0))</f>
        <v>0</v>
      </c>
      <c r="X753" s="354" t="b">
        <f t="shared" si="259"/>
        <v>0</v>
      </c>
      <c r="Y753" s="354">
        <f>IF(ISNA(VLOOKUP(H753,'data putaway'!$A$1:$E$530,4,0)),0,VLOOKUP(H753,'data putaway'!$A$1:$E$530,4,0))</f>
        <v>0</v>
      </c>
      <c r="Z753" s="113">
        <f>IF(ISNA(VLOOKUP(H753,'data putaway'!$A$1:$E$530,5,0)),0,VLOOKUP(H753,'data putaway'!$A$1:$E$530,5,0))</f>
        <v>0</v>
      </c>
      <c r="AA753" s="354" t="b">
        <f t="shared" si="260"/>
        <v>0</v>
      </c>
      <c r="AB753" s="354" t="b">
        <f t="shared" si="261"/>
        <v>0</v>
      </c>
      <c r="AC753" s="356" t="str">
        <f t="shared" ca="1" si="262"/>
        <v>0 Month,  15 Days</v>
      </c>
      <c r="AD753" s="114" t="str">
        <f t="shared" ca="1" si="270"/>
        <v>3 Year, 9 Month, 7 Days</v>
      </c>
      <c r="AE753" s="114">
        <f t="shared" si="263"/>
        <v>44</v>
      </c>
      <c r="AF753" s="114">
        <f t="shared" si="264"/>
        <v>1</v>
      </c>
      <c r="AG753" s="354" t="str">
        <f t="shared" si="265"/>
        <v>CC16</v>
      </c>
      <c r="AH753" s="114">
        <f>IF(ISNA(VLOOKUP(L753,'MASTER DATA'!$A$1:$F$192,6,0)),0,VLOOKUP(L753,'MASTER DATA'!$A$1:$F$192,6,0))*AE753</f>
        <v>528</v>
      </c>
      <c r="AI753" s="354" t="str">
        <f>VLOOKUP($D753,'warehouse mapping'!$AN$7:$AO$17,2,0)</f>
        <v>Aktif</v>
      </c>
      <c r="AJ753" s="114">
        <f t="shared" si="266"/>
        <v>0</v>
      </c>
      <c r="AK753" s="354" t="str">
        <f t="shared" si="267"/>
        <v/>
      </c>
      <c r="AL753" s="354" t="s">
        <v>170</v>
      </c>
      <c r="AM753" s="354">
        <f t="shared" si="268"/>
        <v>1</v>
      </c>
      <c r="AN753" s="354" t="b">
        <f t="shared" si="269"/>
        <v>1</v>
      </c>
    </row>
    <row r="754" spans="1:40" s="354" customFormat="1">
      <c r="A754" s="354" t="str">
        <f t="shared" si="249"/>
        <v>CC16E02550044845</v>
      </c>
      <c r="B754" s="354">
        <f t="shared" si="250"/>
        <v>0</v>
      </c>
      <c r="C754" s="354">
        <f t="shared" si="251"/>
        <v>0</v>
      </c>
      <c r="D754" s="354" t="str">
        <f t="shared" si="252"/>
        <v>CC</v>
      </c>
      <c r="E754" s="354" t="str">
        <f t="shared" si="253"/>
        <v>16</v>
      </c>
      <c r="F754" s="354" t="str">
        <f t="shared" si="254"/>
        <v>E</v>
      </c>
      <c r="G754" s="355" t="str">
        <f t="shared" si="255"/>
        <v>02</v>
      </c>
      <c r="H754" s="232" t="s">
        <v>1092</v>
      </c>
      <c r="I754" s="232" t="s">
        <v>3503</v>
      </c>
      <c r="J754" s="233">
        <v>46268</v>
      </c>
      <c r="K754" s="233">
        <v>47659</v>
      </c>
      <c r="L754" s="234">
        <v>550044845</v>
      </c>
      <c r="M754" s="232" t="str">
        <f>IF(ISNA(VLOOKUP(L754,'MASTER DATA'!$A$1:$B$192,2,0)),"",VLOOKUP(L754,'MASTER DATA'!$A$1:$B$192,2,0))</f>
        <v>Spirax S2 G 80W-90_12*1L_A04W</v>
      </c>
      <c r="N754" s="234">
        <v>44</v>
      </c>
      <c r="O754" s="232">
        <f t="shared" si="256"/>
        <v>1</v>
      </c>
      <c r="P754" s="232">
        <f t="shared" si="257"/>
        <v>0</v>
      </c>
      <c r="Q754" s="232">
        <f>VLOOKUP(L754,'MASTER DATA'!$A$1:$E$192,5,0)</f>
        <v>44</v>
      </c>
      <c r="R754" s="234">
        <f>SUMIF('picking of the day'!$H$4:$H$358,WMS!H754&amp;WMS!L754,'picking of the day'!$E$4:$E$358)</f>
        <v>0</v>
      </c>
      <c r="U754" s="114">
        <f>IF(ISNA(VLOOKUP(H754,'data putaway'!$A$1:$E$530,3,0)),0,VLOOKUP(H754,'data putaway'!$A$1:$E$530,3,0))</f>
        <v>0</v>
      </c>
      <c r="V754" s="354">
        <f t="shared" si="258"/>
        <v>44</v>
      </c>
      <c r="W754" s="114">
        <f>IF(ISNA(VLOOKUP(H754,'data putaway'!$A$1:$E$530,2,0)),0,VLOOKUP(H754,'data putaway'!$A$1:$E$530,2,0))</f>
        <v>0</v>
      </c>
      <c r="X754" s="354" t="b">
        <f t="shared" si="259"/>
        <v>0</v>
      </c>
      <c r="Y754" s="354">
        <f>IF(ISNA(VLOOKUP(H754,'data putaway'!$A$1:$E$530,4,0)),0,VLOOKUP(H754,'data putaway'!$A$1:$E$530,4,0))</f>
        <v>0</v>
      </c>
      <c r="Z754" s="113">
        <f>IF(ISNA(VLOOKUP(H754,'data putaway'!$A$1:$E$530,5,0)),0,VLOOKUP(H754,'data putaway'!$A$1:$E$530,5,0))</f>
        <v>0</v>
      </c>
      <c r="AA754" s="354" t="b">
        <f t="shared" si="260"/>
        <v>0</v>
      </c>
      <c r="AB754" s="354" t="b">
        <f t="shared" si="261"/>
        <v>0</v>
      </c>
      <c r="AC754" s="356" t="str">
        <f t="shared" ca="1" si="262"/>
        <v>0 Month,  15 Days</v>
      </c>
      <c r="AD754" s="114" t="str">
        <f t="shared" ca="1" si="270"/>
        <v>3 Year, 9 Month, 7 Days</v>
      </c>
      <c r="AE754" s="114">
        <f t="shared" si="263"/>
        <v>44</v>
      </c>
      <c r="AF754" s="114">
        <f t="shared" si="264"/>
        <v>1</v>
      </c>
      <c r="AG754" s="354" t="str">
        <f t="shared" si="265"/>
        <v>CC16</v>
      </c>
      <c r="AH754" s="114">
        <f>IF(ISNA(VLOOKUP(L754,'MASTER DATA'!$A$1:$F$192,6,0)),0,VLOOKUP(L754,'MASTER DATA'!$A$1:$F$192,6,0))*AE754</f>
        <v>528</v>
      </c>
      <c r="AI754" s="354" t="str">
        <f>VLOOKUP($D754,'warehouse mapping'!$AN$7:$AO$17,2,0)</f>
        <v>Aktif</v>
      </c>
      <c r="AJ754" s="114">
        <f t="shared" si="266"/>
        <v>0</v>
      </c>
      <c r="AK754" s="354" t="str">
        <f t="shared" si="267"/>
        <v/>
      </c>
      <c r="AL754" s="354" t="s">
        <v>170</v>
      </c>
      <c r="AM754" s="354">
        <f t="shared" si="268"/>
        <v>1</v>
      </c>
      <c r="AN754" s="354" t="b">
        <f t="shared" si="269"/>
        <v>1</v>
      </c>
    </row>
    <row r="755" spans="1:40" s="354" customFormat="1">
      <c r="A755" s="354" t="str">
        <f t="shared" si="249"/>
        <v>CC17A01550071397</v>
      </c>
      <c r="B755" s="354">
        <f t="shared" si="250"/>
        <v>0</v>
      </c>
      <c r="C755" s="354">
        <f t="shared" si="251"/>
        <v>0</v>
      </c>
      <c r="D755" s="354" t="str">
        <f t="shared" si="252"/>
        <v>CC</v>
      </c>
      <c r="E755" s="354" t="str">
        <f t="shared" si="253"/>
        <v>17</v>
      </c>
      <c r="F755" s="354" t="str">
        <f t="shared" si="254"/>
        <v>A</v>
      </c>
      <c r="G755" s="355" t="str">
        <f t="shared" si="255"/>
        <v>01</v>
      </c>
      <c r="H755" s="232" t="s">
        <v>1093</v>
      </c>
      <c r="I755" s="232" t="s">
        <v>3227</v>
      </c>
      <c r="J755" s="233">
        <v>46248</v>
      </c>
      <c r="K755" s="233">
        <v>47700</v>
      </c>
      <c r="L755" s="234">
        <v>550071397</v>
      </c>
      <c r="M755" s="232" t="str">
        <f>IF(ISNA(VLOOKUP(L755,'MASTER DATA'!$A$1:$B$192,2,0)),"",VLOOKUP(L755,'MASTER DATA'!$A$1:$B$192,2,0))</f>
        <v>HelixHX515W40SNCF_4*4L_A04W</v>
      </c>
      <c r="N755" s="232">
        <v>0</v>
      </c>
      <c r="O755" s="232">
        <f t="shared" si="256"/>
        <v>0</v>
      </c>
      <c r="P755" s="232">
        <f t="shared" si="257"/>
        <v>0</v>
      </c>
      <c r="Q755" s="232">
        <f>VLOOKUP(L755,'MASTER DATA'!$A$1:$E$192,5,0)</f>
        <v>36</v>
      </c>
      <c r="R755" s="234">
        <f>SUMIF('picking of the day'!$H$4:$H$358,WMS!H755&amp;WMS!L755,'picking of the day'!$E$4:$E$358)</f>
        <v>0</v>
      </c>
      <c r="U755" s="114">
        <f>IF(ISNA(VLOOKUP(H755,'data putaway'!$A$1:$E$530,3,0)),0,VLOOKUP(H755,'data putaway'!$A$1:$E$530,3,0))</f>
        <v>0</v>
      </c>
      <c r="V755" s="354">
        <f t="shared" si="258"/>
        <v>0</v>
      </c>
      <c r="W755" s="114">
        <f>IF(ISNA(VLOOKUP(H755,'data putaway'!$A$1:$E$530,2,0)),0,VLOOKUP(H755,'data putaway'!$A$1:$E$530,2,0))</f>
        <v>0</v>
      </c>
      <c r="X755" s="354" t="b">
        <f t="shared" si="259"/>
        <v>0</v>
      </c>
      <c r="Y755" s="354">
        <f>IF(ISNA(VLOOKUP(H755,'data putaway'!$A$1:$E$530,4,0)),0,VLOOKUP(H755,'data putaway'!$A$1:$E$530,4,0))</f>
        <v>0</v>
      </c>
      <c r="Z755" s="113">
        <f>IF(ISNA(VLOOKUP(H755,'data putaway'!$A$1:$E$530,5,0)),0,VLOOKUP(H755,'data putaway'!$A$1:$E$530,5,0))</f>
        <v>0</v>
      </c>
      <c r="AA755" s="354" t="b">
        <f t="shared" si="260"/>
        <v>0</v>
      </c>
      <c r="AB755" s="354" t="b">
        <f t="shared" si="261"/>
        <v>0</v>
      </c>
      <c r="AC755" s="356" t="str">
        <f t="shared" ca="1" si="262"/>
        <v>1 Month,  4 Days</v>
      </c>
      <c r="AD755" s="114" t="str">
        <f t="shared" ca="1" si="270"/>
        <v>3 Year, 10 Month, 18 Days</v>
      </c>
      <c r="AE755" s="114">
        <f t="shared" si="263"/>
        <v>0</v>
      </c>
      <c r="AF755" s="114">
        <f t="shared" si="264"/>
        <v>0</v>
      </c>
      <c r="AG755" s="354" t="str">
        <f t="shared" si="265"/>
        <v>CC17</v>
      </c>
      <c r="AH755" s="114">
        <f>IF(ISNA(VLOOKUP(L755,'MASTER DATA'!$A$1:$F$192,6,0)),0,VLOOKUP(L755,'MASTER DATA'!$A$1:$F$192,6,0))*AE755</f>
        <v>0</v>
      </c>
      <c r="AI755" s="354" t="str">
        <f>VLOOKUP($D755,'warehouse mapping'!$AN$7:$AO$17,2,0)</f>
        <v>Aktif</v>
      </c>
      <c r="AJ755" s="114">
        <f t="shared" si="266"/>
        <v>1</v>
      </c>
      <c r="AK755" s="354" t="str">
        <f t="shared" si="267"/>
        <v>CC</v>
      </c>
      <c r="AL755" s="354" t="s">
        <v>170</v>
      </c>
      <c r="AM755" s="354">
        <f t="shared" si="268"/>
        <v>1</v>
      </c>
      <c r="AN755" s="354" t="b">
        <f t="shared" si="269"/>
        <v>1</v>
      </c>
    </row>
    <row r="756" spans="1:40" s="354" customFormat="1">
      <c r="A756" s="354" t="str">
        <f t="shared" si="249"/>
        <v>CC17A02550077345</v>
      </c>
      <c r="B756" s="354">
        <f t="shared" si="250"/>
        <v>0</v>
      </c>
      <c r="C756" s="354">
        <f t="shared" si="251"/>
        <v>0</v>
      </c>
      <c r="D756" s="354" t="str">
        <f t="shared" si="252"/>
        <v>CC</v>
      </c>
      <c r="E756" s="354" t="str">
        <f t="shared" si="253"/>
        <v>17</v>
      </c>
      <c r="F756" s="354" t="str">
        <f t="shared" si="254"/>
        <v>A</v>
      </c>
      <c r="G756" s="355" t="str">
        <f t="shared" si="255"/>
        <v>02</v>
      </c>
      <c r="H756" s="232" t="s">
        <v>1094</v>
      </c>
      <c r="I756" s="232" t="s">
        <v>3182</v>
      </c>
      <c r="J756" s="233">
        <v>46228</v>
      </c>
      <c r="K756" s="233">
        <v>47682</v>
      </c>
      <c r="L756" s="234">
        <v>550077345</v>
      </c>
      <c r="M756" s="232" t="str">
        <f>IF(ISNA(VLOOKUP(L756,'MASTER DATA'!$A$1:$B$192,2,0)),"",VLOOKUP(L756,'MASTER DATA'!$A$1:$B$192,2,0))</f>
        <v>Adv4TAX520W40SLMA2_12*0.8L_A04W</v>
      </c>
      <c r="N756" s="232">
        <v>0</v>
      </c>
      <c r="O756" s="232">
        <f t="shared" si="256"/>
        <v>0</v>
      </c>
      <c r="P756" s="232">
        <f t="shared" si="257"/>
        <v>0</v>
      </c>
      <c r="Q756" s="232">
        <f>VLOOKUP(L756,'MASTER DATA'!$A$1:$E$192,5,0)</f>
        <v>48</v>
      </c>
      <c r="R756" s="234">
        <f>SUMIF('picking of the day'!$H$4:$H$358,WMS!H756&amp;WMS!L756,'picking of the day'!$E$4:$E$358)</f>
        <v>0</v>
      </c>
      <c r="U756" s="114">
        <f>IF(ISNA(VLOOKUP(H756,'data putaway'!$A$1:$E$530,3,0)),0,VLOOKUP(H756,'data putaway'!$A$1:$E$530,3,0))</f>
        <v>0</v>
      </c>
      <c r="V756" s="354">
        <f t="shared" si="258"/>
        <v>0</v>
      </c>
      <c r="W756" s="114">
        <f>IF(ISNA(VLOOKUP(H756,'data putaway'!$A$1:$E$530,2,0)),0,VLOOKUP(H756,'data putaway'!$A$1:$E$530,2,0))</f>
        <v>0</v>
      </c>
      <c r="X756" s="354" t="b">
        <f t="shared" si="259"/>
        <v>0</v>
      </c>
      <c r="Y756" s="354">
        <f>IF(ISNA(VLOOKUP(H756,'data putaway'!$A$1:$E$530,4,0)),0,VLOOKUP(H756,'data putaway'!$A$1:$E$530,4,0))</f>
        <v>0</v>
      </c>
      <c r="Z756" s="113">
        <f>IF(ISNA(VLOOKUP(H756,'data putaway'!$A$1:$E$530,5,0)),0,VLOOKUP(H756,'data putaway'!$A$1:$E$530,5,0))</f>
        <v>0</v>
      </c>
      <c r="AA756" s="354" t="b">
        <f t="shared" si="260"/>
        <v>0</v>
      </c>
      <c r="AB756" s="354" t="b">
        <f t="shared" si="261"/>
        <v>0</v>
      </c>
      <c r="AC756" s="356" t="str">
        <f t="shared" ca="1" si="262"/>
        <v>1 Month,  24 Days</v>
      </c>
      <c r="AD756" s="114" t="str">
        <f t="shared" ca="1" si="270"/>
        <v>3 Year, 10 Month, 0 Days</v>
      </c>
      <c r="AE756" s="114">
        <f t="shared" si="263"/>
        <v>0</v>
      </c>
      <c r="AF756" s="114">
        <f t="shared" si="264"/>
        <v>0</v>
      </c>
      <c r="AG756" s="354" t="str">
        <f t="shared" si="265"/>
        <v>CC17</v>
      </c>
      <c r="AH756" s="114">
        <f>IF(ISNA(VLOOKUP(L756,'MASTER DATA'!$A$1:$F$192,6,0)),0,VLOOKUP(L756,'MASTER DATA'!$A$1:$F$192,6,0))*AE756</f>
        <v>0</v>
      </c>
      <c r="AI756" s="354" t="str">
        <f>VLOOKUP($D756,'warehouse mapping'!$AN$7:$AO$17,2,0)</f>
        <v>Aktif</v>
      </c>
      <c r="AJ756" s="114">
        <f t="shared" si="266"/>
        <v>1</v>
      </c>
      <c r="AK756" s="354" t="str">
        <f t="shared" si="267"/>
        <v>CC</v>
      </c>
      <c r="AL756" s="354" t="s">
        <v>3025</v>
      </c>
      <c r="AM756" s="354">
        <f t="shared" si="268"/>
        <v>1</v>
      </c>
      <c r="AN756" s="354" t="b">
        <f t="shared" si="269"/>
        <v>1</v>
      </c>
    </row>
    <row r="757" spans="1:40" s="354" customFormat="1">
      <c r="A757" s="354" t="str">
        <f t="shared" si="249"/>
        <v>CC17B01550071397</v>
      </c>
      <c r="B757" s="354">
        <f t="shared" si="250"/>
        <v>0</v>
      </c>
      <c r="C757" s="354">
        <f t="shared" si="251"/>
        <v>0</v>
      </c>
      <c r="D757" s="354" t="str">
        <f t="shared" si="252"/>
        <v>CC</v>
      </c>
      <c r="E757" s="354" t="str">
        <f t="shared" si="253"/>
        <v>17</v>
      </c>
      <c r="F757" s="354" t="str">
        <f t="shared" si="254"/>
        <v>B</v>
      </c>
      <c r="G757" s="355" t="str">
        <f t="shared" si="255"/>
        <v>01</v>
      </c>
      <c r="H757" s="232" t="s">
        <v>1095</v>
      </c>
      <c r="I757" s="232" t="s">
        <v>3514</v>
      </c>
      <c r="J757" s="233">
        <v>46272</v>
      </c>
      <c r="K757" s="233">
        <v>47727</v>
      </c>
      <c r="L757" s="234">
        <v>550071397</v>
      </c>
      <c r="M757" s="232" t="str">
        <f>IF(ISNA(VLOOKUP(L757,'MASTER DATA'!$A$1:$B$192,2,0)),"",VLOOKUP(L757,'MASTER DATA'!$A$1:$B$192,2,0))</f>
        <v>HelixHX515W40SNCF_4*4L_A04W</v>
      </c>
      <c r="N757" s="234">
        <v>36</v>
      </c>
      <c r="O757" s="232">
        <f t="shared" si="256"/>
        <v>1</v>
      </c>
      <c r="P757" s="232">
        <f t="shared" si="257"/>
        <v>0</v>
      </c>
      <c r="Q757" s="232">
        <f>VLOOKUP(L757,'MASTER DATA'!$A$1:$E$192,5,0)</f>
        <v>36</v>
      </c>
      <c r="R757" s="234">
        <f>SUMIF('picking of the day'!$H$4:$H$358,WMS!H757&amp;WMS!L757,'picking of the day'!$E$4:$E$358)</f>
        <v>0</v>
      </c>
      <c r="U757" s="114">
        <f>IF(ISNA(VLOOKUP(H757,'data putaway'!$A$1:$E$530,3,0)),0,VLOOKUP(H757,'data putaway'!$A$1:$E$530,3,0))</f>
        <v>0</v>
      </c>
      <c r="V757" s="354">
        <f t="shared" si="258"/>
        <v>36</v>
      </c>
      <c r="W757" s="114">
        <f>IF(ISNA(VLOOKUP(H757,'data putaway'!$A$1:$E$530,2,0)),0,VLOOKUP(H757,'data putaway'!$A$1:$E$530,2,0))</f>
        <v>0</v>
      </c>
      <c r="X757" s="354" t="b">
        <f t="shared" si="259"/>
        <v>0</v>
      </c>
      <c r="Y757" s="354">
        <f>IF(ISNA(VLOOKUP(H757,'data putaway'!$A$1:$E$530,4,0)),0,VLOOKUP(H757,'data putaway'!$A$1:$E$530,4,0))</f>
        <v>0</v>
      </c>
      <c r="Z757" s="113">
        <f>IF(ISNA(VLOOKUP(H757,'data putaway'!$A$1:$E$530,5,0)),0,VLOOKUP(H757,'data putaway'!$A$1:$E$530,5,0))</f>
        <v>0</v>
      </c>
      <c r="AA757" s="354" t="b">
        <f t="shared" si="260"/>
        <v>0</v>
      </c>
      <c r="AB757" s="354" t="b">
        <f t="shared" si="261"/>
        <v>0</v>
      </c>
      <c r="AC757" s="356" t="str">
        <f t="shared" ca="1" si="262"/>
        <v>0 Month,  11 Days</v>
      </c>
      <c r="AD757" s="114" t="str">
        <f t="shared" ca="1" si="270"/>
        <v>3 Year, 11 Month, 14 Days</v>
      </c>
      <c r="AE757" s="114">
        <f t="shared" si="263"/>
        <v>36</v>
      </c>
      <c r="AF757" s="114">
        <f t="shared" si="264"/>
        <v>1</v>
      </c>
      <c r="AG757" s="354" t="str">
        <f t="shared" si="265"/>
        <v>CC17</v>
      </c>
      <c r="AH757" s="114">
        <f>IF(ISNA(VLOOKUP(L757,'MASTER DATA'!$A$1:$F$192,6,0)),0,VLOOKUP(L757,'MASTER DATA'!$A$1:$F$192,6,0))*AE757</f>
        <v>576</v>
      </c>
      <c r="AI757" s="354" t="str">
        <f>VLOOKUP($D757,'warehouse mapping'!$AN$7:$AO$17,2,0)</f>
        <v>Aktif</v>
      </c>
      <c r="AJ757" s="114">
        <f t="shared" si="266"/>
        <v>0</v>
      </c>
      <c r="AK757" s="354" t="str">
        <f t="shared" si="267"/>
        <v/>
      </c>
      <c r="AL757" s="354" t="s">
        <v>170</v>
      </c>
      <c r="AM757" s="354">
        <f t="shared" si="268"/>
        <v>1</v>
      </c>
      <c r="AN757" s="354" t="b">
        <f t="shared" si="269"/>
        <v>1</v>
      </c>
    </row>
    <row r="758" spans="1:40" s="354" customFormat="1">
      <c r="A758" s="354" t="str">
        <f t="shared" si="249"/>
        <v>CC17B02550071397</v>
      </c>
      <c r="B758" s="354">
        <f t="shared" si="250"/>
        <v>0</v>
      </c>
      <c r="C758" s="354">
        <f t="shared" si="251"/>
        <v>0</v>
      </c>
      <c r="D758" s="354" t="str">
        <f t="shared" si="252"/>
        <v>CC</v>
      </c>
      <c r="E758" s="354" t="str">
        <f t="shared" si="253"/>
        <v>17</v>
      </c>
      <c r="F758" s="354" t="str">
        <f t="shared" si="254"/>
        <v>B</v>
      </c>
      <c r="G758" s="355" t="str">
        <f t="shared" si="255"/>
        <v>02</v>
      </c>
      <c r="H758" s="232" t="s">
        <v>1096</v>
      </c>
      <c r="I758" s="232" t="s">
        <v>3514</v>
      </c>
      <c r="J758" s="233">
        <v>46272</v>
      </c>
      <c r="K758" s="233">
        <v>47727</v>
      </c>
      <c r="L758" s="234">
        <v>550071397</v>
      </c>
      <c r="M758" s="232" t="str">
        <f>IF(ISNA(VLOOKUP(L758,'MASTER DATA'!$A$1:$B$192,2,0)),"",VLOOKUP(L758,'MASTER DATA'!$A$1:$B$192,2,0))</f>
        <v>HelixHX515W40SNCF_4*4L_A04W</v>
      </c>
      <c r="N758" s="234">
        <v>36</v>
      </c>
      <c r="O758" s="232">
        <f t="shared" si="256"/>
        <v>1</v>
      </c>
      <c r="P758" s="232">
        <f t="shared" si="257"/>
        <v>0</v>
      </c>
      <c r="Q758" s="232">
        <f>VLOOKUP(L758,'MASTER DATA'!$A$1:$E$192,5,0)</f>
        <v>36</v>
      </c>
      <c r="R758" s="234">
        <f>SUMIF('picking of the day'!$H$4:$H$358,WMS!H758&amp;WMS!L758,'picking of the day'!$E$4:$E$358)</f>
        <v>0</v>
      </c>
      <c r="U758" s="114">
        <f>IF(ISNA(VLOOKUP(H758,'data putaway'!$A$1:$E$530,3,0)),0,VLOOKUP(H758,'data putaway'!$A$1:$E$530,3,0))</f>
        <v>0</v>
      </c>
      <c r="V758" s="354">
        <f t="shared" si="258"/>
        <v>36</v>
      </c>
      <c r="W758" s="114">
        <f>IF(ISNA(VLOOKUP(H758,'data putaway'!$A$1:$E$530,2,0)),0,VLOOKUP(H758,'data putaway'!$A$1:$E$530,2,0))</f>
        <v>0</v>
      </c>
      <c r="X758" s="354" t="b">
        <f t="shared" si="259"/>
        <v>0</v>
      </c>
      <c r="Y758" s="354">
        <f>IF(ISNA(VLOOKUP(H758,'data putaway'!$A$1:$E$530,4,0)),0,VLOOKUP(H758,'data putaway'!$A$1:$E$530,4,0))</f>
        <v>0</v>
      </c>
      <c r="Z758" s="113">
        <f>IF(ISNA(VLOOKUP(H758,'data putaway'!$A$1:$E$530,5,0)),0,VLOOKUP(H758,'data putaway'!$A$1:$E$530,5,0))</f>
        <v>0</v>
      </c>
      <c r="AA758" s="354" t="b">
        <f t="shared" si="260"/>
        <v>0</v>
      </c>
      <c r="AB758" s="354" t="b">
        <f t="shared" si="261"/>
        <v>0</v>
      </c>
      <c r="AC758" s="356" t="str">
        <f t="shared" ca="1" si="262"/>
        <v>0 Month,  11 Days</v>
      </c>
      <c r="AD758" s="114" t="str">
        <f t="shared" ca="1" si="270"/>
        <v>3 Year, 11 Month, 14 Days</v>
      </c>
      <c r="AE758" s="114">
        <f t="shared" si="263"/>
        <v>36</v>
      </c>
      <c r="AF758" s="114">
        <f t="shared" si="264"/>
        <v>1</v>
      </c>
      <c r="AG758" s="354" t="str">
        <f t="shared" si="265"/>
        <v>CC17</v>
      </c>
      <c r="AH758" s="114">
        <f>IF(ISNA(VLOOKUP(L758,'MASTER DATA'!$A$1:$F$192,6,0)),0,VLOOKUP(L758,'MASTER DATA'!$A$1:$F$192,6,0))*AE758</f>
        <v>576</v>
      </c>
      <c r="AI758" s="354" t="str">
        <f>VLOOKUP($D758,'warehouse mapping'!$AN$7:$AO$17,2,0)</f>
        <v>Aktif</v>
      </c>
      <c r="AJ758" s="114">
        <f t="shared" si="266"/>
        <v>0</v>
      </c>
      <c r="AK758" s="354" t="str">
        <f t="shared" si="267"/>
        <v/>
      </c>
      <c r="AL758" s="354" t="s">
        <v>170</v>
      </c>
      <c r="AM758" s="354">
        <f t="shared" si="268"/>
        <v>1</v>
      </c>
      <c r="AN758" s="354" t="b">
        <f t="shared" si="269"/>
        <v>1</v>
      </c>
    </row>
    <row r="759" spans="1:40" s="222" customFormat="1">
      <c r="A759" s="222" t="str">
        <f t="shared" si="249"/>
        <v>CC17C01550062460</v>
      </c>
      <c r="B759" s="222">
        <f t="shared" si="250"/>
        <v>0</v>
      </c>
      <c r="C759" s="222">
        <f t="shared" si="251"/>
        <v>0</v>
      </c>
      <c r="D759" s="222" t="str">
        <f t="shared" si="252"/>
        <v>CC</v>
      </c>
      <c r="E759" s="222" t="str">
        <f t="shared" si="253"/>
        <v>17</v>
      </c>
      <c r="F759" s="222" t="str">
        <f t="shared" si="254"/>
        <v>C</v>
      </c>
      <c r="G759" s="355" t="str">
        <f t="shared" si="255"/>
        <v>01</v>
      </c>
      <c r="H759" s="357" t="s">
        <v>1097</v>
      </c>
      <c r="I759" s="357" t="s">
        <v>3315</v>
      </c>
      <c r="J759" s="361">
        <v>46263</v>
      </c>
      <c r="K759" s="366">
        <v>47713</v>
      </c>
      <c r="L759" s="295">
        <v>550062460</v>
      </c>
      <c r="M759" s="357" t="str">
        <f>IF(ISNA(VLOOKUP(L759,'MASTER DATA'!$A$1:$B$192,2,0)),"",VLOOKUP(L759,'MASTER DATA'!$A$1:$B$192,2,0))</f>
        <v>Advan4TAX710W40SNMA2_12*1L_A04W</v>
      </c>
      <c r="N759" s="357">
        <v>44</v>
      </c>
      <c r="O759" s="357">
        <f t="shared" si="256"/>
        <v>1</v>
      </c>
      <c r="P759" s="357">
        <f t="shared" si="257"/>
        <v>0</v>
      </c>
      <c r="Q759" s="357">
        <f>VLOOKUP(L759,'MASTER DATA'!$A$1:$E$192,5,0)</f>
        <v>44</v>
      </c>
      <c r="R759" s="295">
        <f>SUMIF('picking of the day'!$H$4:$H$358,WMS!H759&amp;WMS!L759,'picking of the day'!$E$4:$E$358)</f>
        <v>0</v>
      </c>
      <c r="U759" s="358">
        <f>IF(ISNA(VLOOKUP(H759,'data putaway'!$A$1:$E$530,3,0)),0,VLOOKUP(H759,'data putaway'!$A$1:$E$530,3,0))</f>
        <v>0</v>
      </c>
      <c r="V759" s="222">
        <f t="shared" si="258"/>
        <v>44</v>
      </c>
      <c r="W759" s="358">
        <f>IF(ISNA(VLOOKUP(H759,'data putaway'!$A$1:$E$530,2,0)),0,VLOOKUP(H759,'data putaway'!$A$1:$E$530,2,0))</f>
        <v>0</v>
      </c>
      <c r="X759" s="222" t="b">
        <f t="shared" si="259"/>
        <v>0</v>
      </c>
      <c r="Y759" s="222">
        <f>IF(ISNA(VLOOKUP(H759,'data putaway'!$A$1:$E$530,4,0)),0,VLOOKUP(H759,'data putaway'!$A$1:$E$530,4,0))</f>
        <v>0</v>
      </c>
      <c r="Z759" s="359">
        <f>IF(ISNA(VLOOKUP(H759,'data putaway'!$A$1:$E$530,5,0)),0,VLOOKUP(H759,'data putaway'!$A$1:$E$530,5,0))</f>
        <v>0</v>
      </c>
      <c r="AA759" s="222" t="b">
        <f t="shared" si="260"/>
        <v>0</v>
      </c>
      <c r="AB759" s="222" t="b">
        <f t="shared" si="261"/>
        <v>0</v>
      </c>
      <c r="AC759" s="360" t="str">
        <f t="shared" ca="1" si="262"/>
        <v>0 Month,  20 Days</v>
      </c>
      <c r="AD759" s="358" t="str">
        <f t="shared" ca="1" si="270"/>
        <v>3 Year, 11 Month, 0 Days</v>
      </c>
      <c r="AE759" s="358">
        <f t="shared" si="263"/>
        <v>44</v>
      </c>
      <c r="AF759" s="358">
        <f t="shared" si="264"/>
        <v>1</v>
      </c>
      <c r="AG759" s="222" t="str">
        <f t="shared" si="265"/>
        <v>CC17</v>
      </c>
      <c r="AH759" s="358">
        <f>IF(ISNA(VLOOKUP(L759,'MASTER DATA'!$A$1:$F$192,6,0)),0,VLOOKUP(L759,'MASTER DATA'!$A$1:$F$192,6,0))*AE759</f>
        <v>528</v>
      </c>
      <c r="AI759" s="222" t="str">
        <f>VLOOKUP($D759,'warehouse mapping'!$AN$7:$AO$17,2,0)</f>
        <v>Aktif</v>
      </c>
      <c r="AJ759" s="358">
        <f t="shared" si="266"/>
        <v>0</v>
      </c>
      <c r="AK759" s="222" t="str">
        <f t="shared" si="267"/>
        <v/>
      </c>
      <c r="AL759" s="222" t="s">
        <v>3025</v>
      </c>
      <c r="AM759" s="222">
        <f t="shared" si="268"/>
        <v>1</v>
      </c>
      <c r="AN759" s="222" t="b">
        <f t="shared" si="269"/>
        <v>1</v>
      </c>
    </row>
    <row r="760" spans="1:40" s="222" customFormat="1">
      <c r="A760" s="222" t="str">
        <f t="shared" si="249"/>
        <v>CC17C02550062460</v>
      </c>
      <c r="B760" s="222">
        <f t="shared" si="250"/>
        <v>0</v>
      </c>
      <c r="C760" s="222">
        <f t="shared" si="251"/>
        <v>0</v>
      </c>
      <c r="D760" s="222" t="str">
        <f t="shared" si="252"/>
        <v>CC</v>
      </c>
      <c r="E760" s="222" t="str">
        <f t="shared" si="253"/>
        <v>17</v>
      </c>
      <c r="F760" s="222" t="str">
        <f t="shared" si="254"/>
        <v>C</v>
      </c>
      <c r="G760" s="355" t="str">
        <f t="shared" si="255"/>
        <v>02</v>
      </c>
      <c r="H760" s="357" t="s">
        <v>1098</v>
      </c>
      <c r="I760" s="357" t="s">
        <v>3315</v>
      </c>
      <c r="J760" s="361">
        <v>46263</v>
      </c>
      <c r="K760" s="366">
        <v>47713</v>
      </c>
      <c r="L760" s="295">
        <v>550062460</v>
      </c>
      <c r="M760" s="357" t="str">
        <f>IF(ISNA(VLOOKUP(L760,'MASTER DATA'!$A$1:$B$192,2,0)),"",VLOOKUP(L760,'MASTER DATA'!$A$1:$B$192,2,0))</f>
        <v>Advan4TAX710W40SNMA2_12*1L_A04W</v>
      </c>
      <c r="N760" s="357">
        <v>44</v>
      </c>
      <c r="O760" s="357">
        <f t="shared" si="256"/>
        <v>1</v>
      </c>
      <c r="P760" s="357">
        <f t="shared" si="257"/>
        <v>0</v>
      </c>
      <c r="Q760" s="357">
        <f>VLOOKUP(L760,'MASTER DATA'!$A$1:$E$192,5,0)</f>
        <v>44</v>
      </c>
      <c r="R760" s="295">
        <f>SUMIF('picking of the day'!$H$4:$H$358,WMS!H760&amp;WMS!L760,'picking of the day'!$E$4:$E$358)</f>
        <v>0</v>
      </c>
      <c r="U760" s="358">
        <f>IF(ISNA(VLOOKUP(H760,'data putaway'!$A$1:$E$530,3,0)),0,VLOOKUP(H760,'data putaway'!$A$1:$E$530,3,0))</f>
        <v>0</v>
      </c>
      <c r="V760" s="222">
        <f t="shared" si="258"/>
        <v>44</v>
      </c>
      <c r="W760" s="358">
        <f>IF(ISNA(VLOOKUP(H760,'data putaway'!$A$1:$E$530,2,0)),0,VLOOKUP(H760,'data putaway'!$A$1:$E$530,2,0))</f>
        <v>0</v>
      </c>
      <c r="X760" s="222" t="b">
        <f t="shared" si="259"/>
        <v>0</v>
      </c>
      <c r="Y760" s="222">
        <f>IF(ISNA(VLOOKUP(H760,'data putaway'!$A$1:$E$530,4,0)),0,VLOOKUP(H760,'data putaway'!$A$1:$E$530,4,0))</f>
        <v>0</v>
      </c>
      <c r="Z760" s="359">
        <f>IF(ISNA(VLOOKUP(H760,'data putaway'!$A$1:$E$530,5,0)),0,VLOOKUP(H760,'data putaway'!$A$1:$E$530,5,0))</f>
        <v>0</v>
      </c>
      <c r="AA760" s="222" t="b">
        <f t="shared" si="260"/>
        <v>0</v>
      </c>
      <c r="AB760" s="222" t="b">
        <f t="shared" si="261"/>
        <v>0</v>
      </c>
      <c r="AC760" s="360" t="str">
        <f t="shared" ca="1" si="262"/>
        <v>0 Month,  20 Days</v>
      </c>
      <c r="AD760" s="358" t="str">
        <f t="shared" ca="1" si="270"/>
        <v>3 Year, 11 Month, 0 Days</v>
      </c>
      <c r="AE760" s="358">
        <f t="shared" si="263"/>
        <v>44</v>
      </c>
      <c r="AF760" s="358">
        <f t="shared" si="264"/>
        <v>1</v>
      </c>
      <c r="AG760" s="222" t="str">
        <f t="shared" si="265"/>
        <v>CC17</v>
      </c>
      <c r="AH760" s="358">
        <f>IF(ISNA(VLOOKUP(L760,'MASTER DATA'!$A$1:$F$192,6,0)),0,VLOOKUP(L760,'MASTER DATA'!$A$1:$F$192,6,0))*AE760</f>
        <v>528</v>
      </c>
      <c r="AI760" s="222" t="str">
        <f>VLOOKUP($D760,'warehouse mapping'!$AN$7:$AO$17,2,0)</f>
        <v>Aktif</v>
      </c>
      <c r="AJ760" s="358">
        <f t="shared" si="266"/>
        <v>0</v>
      </c>
      <c r="AK760" s="222" t="str">
        <f t="shared" si="267"/>
        <v/>
      </c>
      <c r="AL760" s="222" t="s">
        <v>3206</v>
      </c>
      <c r="AM760" s="222">
        <f t="shared" si="268"/>
        <v>1</v>
      </c>
      <c r="AN760" s="222" t="b">
        <f t="shared" si="269"/>
        <v>1</v>
      </c>
    </row>
    <row r="761" spans="1:40" s="354" customFormat="1">
      <c r="A761" s="354" t="str">
        <f t="shared" si="249"/>
        <v>CC17D01550077345</v>
      </c>
      <c r="B761" s="354">
        <f t="shared" si="250"/>
        <v>0</v>
      </c>
      <c r="C761" s="354">
        <f t="shared" si="251"/>
        <v>0</v>
      </c>
      <c r="D761" s="354" t="str">
        <f t="shared" si="252"/>
        <v>CC</v>
      </c>
      <c r="E761" s="354" t="str">
        <f t="shared" si="253"/>
        <v>17</v>
      </c>
      <c r="F761" s="354" t="str">
        <f t="shared" si="254"/>
        <v>D</v>
      </c>
      <c r="G761" s="355" t="str">
        <f t="shared" si="255"/>
        <v>01</v>
      </c>
      <c r="H761" s="232" t="s">
        <v>1099</v>
      </c>
      <c r="I761" s="232" t="s">
        <v>3182</v>
      </c>
      <c r="J761" s="233">
        <v>46228</v>
      </c>
      <c r="K761" s="233">
        <v>47682</v>
      </c>
      <c r="L761" s="234">
        <v>550077345</v>
      </c>
      <c r="M761" s="232" t="str">
        <f>IF(ISNA(VLOOKUP(L761,'MASTER DATA'!$A$1:$B$192,2,0)),"",VLOOKUP(L761,'MASTER DATA'!$A$1:$B$192,2,0))</f>
        <v>Adv4TAX520W40SLMA2_12*0.8L_A04W</v>
      </c>
      <c r="N761" s="232">
        <v>48</v>
      </c>
      <c r="O761" s="232">
        <f t="shared" si="256"/>
        <v>1</v>
      </c>
      <c r="P761" s="232">
        <f t="shared" si="257"/>
        <v>0</v>
      </c>
      <c r="Q761" s="232">
        <f>VLOOKUP(L761,'MASTER DATA'!$A$1:$E$192,5,0)</f>
        <v>48</v>
      </c>
      <c r="R761" s="234">
        <f>SUMIF('picking of the day'!$H$4:$H$358,WMS!H761&amp;WMS!L761,'picking of the day'!$E$4:$E$358)</f>
        <v>0</v>
      </c>
      <c r="U761" s="114">
        <f>IF(ISNA(VLOOKUP(H761,'data putaway'!$A$1:$E$530,3,0)),0,VLOOKUP(H761,'data putaway'!$A$1:$E$530,3,0))</f>
        <v>0</v>
      </c>
      <c r="V761" s="354">
        <f t="shared" si="258"/>
        <v>48</v>
      </c>
      <c r="W761" s="114">
        <f>IF(ISNA(VLOOKUP(H761,'data putaway'!$A$1:$E$530,2,0)),0,VLOOKUP(H761,'data putaway'!$A$1:$E$530,2,0))</f>
        <v>0</v>
      </c>
      <c r="X761" s="354" t="b">
        <f t="shared" si="259"/>
        <v>0</v>
      </c>
      <c r="Y761" s="354">
        <f>IF(ISNA(VLOOKUP(H761,'data putaway'!$A$1:$E$530,4,0)),0,VLOOKUP(H761,'data putaway'!$A$1:$E$530,4,0))</f>
        <v>0</v>
      </c>
      <c r="Z761" s="113">
        <f>IF(ISNA(VLOOKUP(H761,'data putaway'!$A$1:$E$530,5,0)),0,VLOOKUP(H761,'data putaway'!$A$1:$E$530,5,0))</f>
        <v>0</v>
      </c>
      <c r="AA761" s="354" t="b">
        <f t="shared" si="260"/>
        <v>0</v>
      </c>
      <c r="AB761" s="354" t="b">
        <f t="shared" si="261"/>
        <v>0</v>
      </c>
      <c r="AC761" s="356" t="str">
        <f t="shared" ca="1" si="262"/>
        <v>1 Month,  24 Days</v>
      </c>
      <c r="AD761" s="114" t="str">
        <f t="shared" ca="1" si="270"/>
        <v>3 Year, 10 Month, 0 Days</v>
      </c>
      <c r="AE761" s="114">
        <f t="shared" si="263"/>
        <v>48</v>
      </c>
      <c r="AF761" s="114">
        <f t="shared" si="264"/>
        <v>1</v>
      </c>
      <c r="AG761" s="354" t="str">
        <f t="shared" si="265"/>
        <v>CC17</v>
      </c>
      <c r="AH761" s="114">
        <f>IF(ISNA(VLOOKUP(L761,'MASTER DATA'!$A$1:$F$192,6,0)),0,VLOOKUP(L761,'MASTER DATA'!$A$1:$F$192,6,0))*AE761</f>
        <v>460.79999999999995</v>
      </c>
      <c r="AI761" s="354" t="str">
        <f>VLOOKUP($D761,'warehouse mapping'!$AN$7:$AO$17,2,0)</f>
        <v>Aktif</v>
      </c>
      <c r="AJ761" s="114">
        <f t="shared" si="266"/>
        <v>0</v>
      </c>
      <c r="AK761" s="354" t="str">
        <f t="shared" si="267"/>
        <v/>
      </c>
      <c r="AL761" s="354" t="s">
        <v>170</v>
      </c>
      <c r="AM761" s="354">
        <f t="shared" si="268"/>
        <v>1</v>
      </c>
      <c r="AN761" s="354" t="b">
        <f t="shared" si="269"/>
        <v>1</v>
      </c>
    </row>
    <row r="762" spans="1:40" s="354" customFormat="1">
      <c r="A762" s="354" t="str">
        <f t="shared" si="249"/>
        <v>CC17D02550062464</v>
      </c>
      <c r="B762" s="354">
        <f t="shared" si="250"/>
        <v>0</v>
      </c>
      <c r="C762" s="354">
        <f t="shared" si="251"/>
        <v>0</v>
      </c>
      <c r="D762" s="354" t="str">
        <f t="shared" si="252"/>
        <v>CC</v>
      </c>
      <c r="E762" s="354" t="str">
        <f t="shared" si="253"/>
        <v>17</v>
      </c>
      <c r="F762" s="354" t="str">
        <f t="shared" si="254"/>
        <v>D</v>
      </c>
      <c r="G762" s="355" t="str">
        <f t="shared" si="255"/>
        <v>02</v>
      </c>
      <c r="H762" s="232" t="s">
        <v>1100</v>
      </c>
      <c r="I762" s="232" t="s">
        <v>3256</v>
      </c>
      <c r="J762" s="362">
        <v>46258</v>
      </c>
      <c r="K762" s="233">
        <v>47707</v>
      </c>
      <c r="L762" s="234">
        <v>550062464</v>
      </c>
      <c r="M762" s="232" t="str">
        <f>IF(ISNA(VLOOKUP(L762,'MASTER DATA'!$A$1:$B$192,2,0)),"",VLOOKUP(L762,'MASTER DATA'!$A$1:$B$192,2,0))</f>
        <v>Adv4TAX7Sc10W30SNMB_12*0.8L_A04W</v>
      </c>
      <c r="N762" s="232">
        <v>0</v>
      </c>
      <c r="O762" s="232">
        <f t="shared" si="256"/>
        <v>0</v>
      </c>
      <c r="P762" s="232">
        <f t="shared" si="257"/>
        <v>0</v>
      </c>
      <c r="Q762" s="232">
        <f>VLOOKUP(L762,'MASTER DATA'!$A$1:$E$192,5,0)</f>
        <v>48</v>
      </c>
      <c r="R762" s="234">
        <f>SUMIF('picking of the day'!$H$4:$H$358,WMS!H762&amp;WMS!L762,'picking of the day'!$E$4:$E$358)</f>
        <v>0</v>
      </c>
      <c r="U762" s="114">
        <f>IF(ISNA(VLOOKUP(H762,'data putaway'!$A$1:$E$530,3,0)),0,VLOOKUP(H762,'data putaway'!$A$1:$E$530,3,0))</f>
        <v>0</v>
      </c>
      <c r="V762" s="354">
        <f t="shared" si="258"/>
        <v>0</v>
      </c>
      <c r="W762" s="114">
        <f>IF(ISNA(VLOOKUP(H762,'data putaway'!$A$1:$E$530,2,0)),0,VLOOKUP(H762,'data putaway'!$A$1:$E$530,2,0))</f>
        <v>0</v>
      </c>
      <c r="X762" s="354" t="b">
        <f t="shared" si="259"/>
        <v>0</v>
      </c>
      <c r="Y762" s="354">
        <f>IF(ISNA(VLOOKUP(H762,'data putaway'!$A$1:$E$530,4,0)),0,VLOOKUP(H762,'data putaway'!$A$1:$E$530,4,0))</f>
        <v>0</v>
      </c>
      <c r="Z762" s="113">
        <f>IF(ISNA(VLOOKUP(H762,'data putaway'!$A$1:$E$530,5,0)),0,VLOOKUP(H762,'data putaway'!$A$1:$E$530,5,0))</f>
        <v>0</v>
      </c>
      <c r="AA762" s="354" t="b">
        <f t="shared" si="260"/>
        <v>0</v>
      </c>
      <c r="AB762" s="354" t="b">
        <f t="shared" si="261"/>
        <v>0</v>
      </c>
      <c r="AC762" s="356" t="str">
        <f t="shared" ca="1" si="262"/>
        <v>0 Month,  25 Days</v>
      </c>
      <c r="AD762" s="114" t="str">
        <f t="shared" ca="1" si="270"/>
        <v>3 Year, 10 Month, 25 Days</v>
      </c>
      <c r="AE762" s="114">
        <f t="shared" si="263"/>
        <v>0</v>
      </c>
      <c r="AF762" s="114">
        <f t="shared" si="264"/>
        <v>0</v>
      </c>
      <c r="AG762" s="354" t="str">
        <f t="shared" si="265"/>
        <v>CC17</v>
      </c>
      <c r="AH762" s="114">
        <f>IF(ISNA(VLOOKUP(L762,'MASTER DATA'!$A$1:$F$192,6,0)),0,VLOOKUP(L762,'MASTER DATA'!$A$1:$F$192,6,0))*AE762</f>
        <v>0</v>
      </c>
      <c r="AI762" s="354" t="str">
        <f>VLOOKUP($D762,'warehouse mapping'!$AN$7:$AO$17,2,0)</f>
        <v>Aktif</v>
      </c>
      <c r="AJ762" s="114">
        <f t="shared" si="266"/>
        <v>1</v>
      </c>
      <c r="AK762" s="354" t="str">
        <f t="shared" si="267"/>
        <v>CC</v>
      </c>
      <c r="AL762" s="354" t="s">
        <v>170</v>
      </c>
      <c r="AM762" s="354">
        <f t="shared" si="268"/>
        <v>1</v>
      </c>
      <c r="AN762" s="354" t="b">
        <f t="shared" si="269"/>
        <v>1</v>
      </c>
    </row>
    <row r="763" spans="1:40" s="354" customFormat="1">
      <c r="A763" s="354" t="str">
        <f t="shared" si="249"/>
        <v>CC17E01550069888</v>
      </c>
      <c r="B763" s="354">
        <f t="shared" si="250"/>
        <v>0</v>
      </c>
      <c r="C763" s="354">
        <f t="shared" si="251"/>
        <v>36</v>
      </c>
      <c r="D763" s="354" t="str">
        <f t="shared" si="252"/>
        <v>CC</v>
      </c>
      <c r="E763" s="354" t="str">
        <f t="shared" si="253"/>
        <v>17</v>
      </c>
      <c r="F763" s="354" t="str">
        <f t="shared" si="254"/>
        <v>E</v>
      </c>
      <c r="G763" s="355" t="str">
        <f t="shared" si="255"/>
        <v>01</v>
      </c>
      <c r="H763" s="232" t="s">
        <v>1101</v>
      </c>
      <c r="I763" s="232" t="s">
        <v>3633</v>
      </c>
      <c r="J763" s="233">
        <v>46282</v>
      </c>
      <c r="K763" s="362">
        <v>47738</v>
      </c>
      <c r="L763" s="234">
        <v>550069888</v>
      </c>
      <c r="M763" s="232" t="str">
        <f>IF(ISNA(VLOOKUP(L763,'MASTER DATA'!$A$1:$B$192,2,0)),"",VLOOKUP(L763,'MASTER DATA'!$A$1:$B$192,2,0))</f>
        <v>RimR4Plus15W40CI4E7_3*5L_A04W</v>
      </c>
      <c r="N763" s="232">
        <v>0</v>
      </c>
      <c r="O763" s="232">
        <f t="shared" si="256"/>
        <v>1</v>
      </c>
      <c r="P763" s="232">
        <f t="shared" si="257"/>
        <v>0</v>
      </c>
      <c r="Q763" s="232">
        <f>VLOOKUP(L763,'MASTER DATA'!$A$1:$E$192,5,0)</f>
        <v>36</v>
      </c>
      <c r="R763" s="234">
        <f>SUMIF('picking of the day'!$H$4:$H$358,WMS!H763&amp;WMS!L763,'picking of the day'!$E$4:$E$358)</f>
        <v>0</v>
      </c>
      <c r="U763" s="114">
        <f>IF(ISNA(VLOOKUP(H763,'data putaway'!$A$1:$E$530,3,0)),0,VLOOKUP(H763,'data putaway'!$A$1:$E$530,3,0))</f>
        <v>36</v>
      </c>
      <c r="V763" s="354">
        <f t="shared" si="258"/>
        <v>36</v>
      </c>
      <c r="W763" s="114">
        <f>IF(ISNA(VLOOKUP(H763,'data putaway'!$A$1:$E$530,2,0)),0,VLOOKUP(H763,'data putaway'!$A$1:$E$530,2,0))</f>
        <v>550069888</v>
      </c>
      <c r="X763" s="354" t="b">
        <f t="shared" si="259"/>
        <v>1</v>
      </c>
      <c r="Y763" s="354" t="str">
        <f>IF(ISNA(VLOOKUP(H763,'data putaway'!$A$1:$E$530,4,0)),0,VLOOKUP(H763,'data putaway'!$A$1:$E$530,4,0))</f>
        <v>12I26JJ</v>
      </c>
      <c r="Z763" s="113">
        <f>IF(ISNA(VLOOKUP(H763,'data putaway'!$A$1:$E$530,5,0)),0,VLOOKUP(H763,'data putaway'!$A$1:$E$530,5,0))</f>
        <v>47738</v>
      </c>
      <c r="AA763" s="354" t="b">
        <f t="shared" si="260"/>
        <v>1</v>
      </c>
      <c r="AB763" s="354" t="b">
        <f t="shared" si="261"/>
        <v>1</v>
      </c>
      <c r="AC763" s="356" t="str">
        <f t="shared" ca="1" si="262"/>
        <v>0 Month,  1 Days</v>
      </c>
      <c r="AD763" s="114" t="str">
        <f t="shared" ca="1" si="270"/>
        <v>3 Year, 11 Month, 25 Days</v>
      </c>
      <c r="AE763" s="114">
        <f t="shared" si="263"/>
        <v>36</v>
      </c>
      <c r="AF763" s="114">
        <f t="shared" si="264"/>
        <v>1</v>
      </c>
      <c r="AG763" s="354" t="str">
        <f t="shared" si="265"/>
        <v>CC17</v>
      </c>
      <c r="AH763" s="114">
        <f>IF(ISNA(VLOOKUP(L763,'MASTER DATA'!$A$1:$F$192,6,0)),0,VLOOKUP(L763,'MASTER DATA'!$A$1:$F$192,6,0))*AE763</f>
        <v>540</v>
      </c>
      <c r="AI763" s="354" t="str">
        <f>VLOOKUP($D763,'warehouse mapping'!$AN$7:$AO$17,2,0)</f>
        <v>Aktif</v>
      </c>
      <c r="AJ763" s="114">
        <f t="shared" si="266"/>
        <v>0</v>
      </c>
      <c r="AK763" s="354" t="str">
        <f t="shared" si="267"/>
        <v/>
      </c>
      <c r="AL763" s="354" t="s">
        <v>3025</v>
      </c>
      <c r="AM763" s="354">
        <f t="shared" si="268"/>
        <v>1</v>
      </c>
      <c r="AN763" s="354" t="b">
        <f t="shared" si="269"/>
        <v>1</v>
      </c>
    </row>
    <row r="764" spans="1:40" s="354" customFormat="1">
      <c r="A764" s="354" t="str">
        <f t="shared" si="249"/>
        <v>CC17E02550069888</v>
      </c>
      <c r="B764" s="354">
        <f t="shared" si="250"/>
        <v>0</v>
      </c>
      <c r="C764" s="354">
        <f t="shared" si="251"/>
        <v>36</v>
      </c>
      <c r="D764" s="354" t="str">
        <f t="shared" si="252"/>
        <v>CC</v>
      </c>
      <c r="E764" s="354" t="str">
        <f t="shared" si="253"/>
        <v>17</v>
      </c>
      <c r="F764" s="354" t="str">
        <f t="shared" si="254"/>
        <v>E</v>
      </c>
      <c r="G764" s="355" t="str">
        <f t="shared" si="255"/>
        <v>02</v>
      </c>
      <c r="H764" s="232" t="s">
        <v>1102</v>
      </c>
      <c r="I764" s="232" t="s">
        <v>3633</v>
      </c>
      <c r="J764" s="233">
        <v>46282</v>
      </c>
      <c r="K764" s="362">
        <v>47738</v>
      </c>
      <c r="L764" s="234">
        <v>550069888</v>
      </c>
      <c r="M764" s="232" t="str">
        <f>IF(ISNA(VLOOKUP(L764,'MASTER DATA'!$A$1:$B$192,2,0)),"",VLOOKUP(L764,'MASTER DATA'!$A$1:$B$192,2,0))</f>
        <v>RimR4Plus15W40CI4E7_3*5L_A04W</v>
      </c>
      <c r="N764" s="232">
        <v>0</v>
      </c>
      <c r="O764" s="232">
        <f t="shared" si="256"/>
        <v>1</v>
      </c>
      <c r="P764" s="232">
        <f t="shared" si="257"/>
        <v>0</v>
      </c>
      <c r="Q764" s="232">
        <f>VLOOKUP(L764,'MASTER DATA'!$A$1:$E$192,5,0)</f>
        <v>36</v>
      </c>
      <c r="R764" s="234">
        <f>SUMIF('picking of the day'!$H$4:$H$358,WMS!H764&amp;WMS!L764,'picking of the day'!$E$4:$E$358)</f>
        <v>0</v>
      </c>
      <c r="U764" s="114">
        <f>IF(ISNA(VLOOKUP(H764,'data putaway'!$A$1:$E$530,3,0)),0,VLOOKUP(H764,'data putaway'!$A$1:$E$530,3,0))</f>
        <v>36</v>
      </c>
      <c r="V764" s="354">
        <f t="shared" si="258"/>
        <v>36</v>
      </c>
      <c r="W764" s="114">
        <f>IF(ISNA(VLOOKUP(H764,'data putaway'!$A$1:$E$530,2,0)),0,VLOOKUP(H764,'data putaway'!$A$1:$E$530,2,0))</f>
        <v>550069888</v>
      </c>
      <c r="X764" s="354" t="b">
        <f t="shared" si="259"/>
        <v>1</v>
      </c>
      <c r="Y764" s="354" t="str">
        <f>IF(ISNA(VLOOKUP(H764,'data putaway'!$A$1:$E$530,4,0)),0,VLOOKUP(H764,'data putaway'!$A$1:$E$530,4,0))</f>
        <v>12I26JJ</v>
      </c>
      <c r="Z764" s="113">
        <f>IF(ISNA(VLOOKUP(H764,'data putaway'!$A$1:$E$530,5,0)),0,VLOOKUP(H764,'data putaway'!$A$1:$E$530,5,0))</f>
        <v>47738</v>
      </c>
      <c r="AA764" s="354" t="b">
        <f t="shared" si="260"/>
        <v>1</v>
      </c>
      <c r="AB764" s="354" t="b">
        <f t="shared" si="261"/>
        <v>1</v>
      </c>
      <c r="AC764" s="356" t="str">
        <f t="shared" ca="1" si="262"/>
        <v>0 Month,  1 Days</v>
      </c>
      <c r="AD764" s="114" t="str">
        <f t="shared" ca="1" si="270"/>
        <v>3 Year, 11 Month, 25 Days</v>
      </c>
      <c r="AE764" s="114">
        <f t="shared" si="263"/>
        <v>36</v>
      </c>
      <c r="AF764" s="114">
        <f t="shared" si="264"/>
        <v>1</v>
      </c>
      <c r="AG764" s="354" t="str">
        <f t="shared" si="265"/>
        <v>CC17</v>
      </c>
      <c r="AH764" s="114">
        <f>IF(ISNA(VLOOKUP(L764,'MASTER DATA'!$A$1:$F$192,6,0)),0,VLOOKUP(L764,'MASTER DATA'!$A$1:$F$192,6,0))*AE764</f>
        <v>540</v>
      </c>
      <c r="AI764" s="354" t="str">
        <f>VLOOKUP($D764,'warehouse mapping'!$AN$7:$AO$17,2,0)</f>
        <v>Aktif</v>
      </c>
      <c r="AJ764" s="114">
        <f t="shared" si="266"/>
        <v>0</v>
      </c>
      <c r="AK764" s="354" t="str">
        <f t="shared" si="267"/>
        <v/>
      </c>
      <c r="AL764" s="354" t="s">
        <v>3025</v>
      </c>
      <c r="AM764" s="354">
        <f t="shared" si="268"/>
        <v>1</v>
      </c>
      <c r="AN764" s="354" t="b">
        <f t="shared" si="269"/>
        <v>1</v>
      </c>
    </row>
    <row r="765" spans="1:40" s="354" customFormat="1">
      <c r="A765" s="354" t="str">
        <f t="shared" si="249"/>
        <v>CC18A01550069887</v>
      </c>
      <c r="B765" s="354">
        <f t="shared" si="250"/>
        <v>0</v>
      </c>
      <c r="C765" s="354">
        <f t="shared" si="251"/>
        <v>0</v>
      </c>
      <c r="D765" s="354" t="str">
        <f t="shared" si="252"/>
        <v>CC</v>
      </c>
      <c r="E765" s="354" t="str">
        <f t="shared" si="253"/>
        <v>18</v>
      </c>
      <c r="F765" s="354" t="str">
        <f t="shared" si="254"/>
        <v>A</v>
      </c>
      <c r="G765" s="355" t="str">
        <f t="shared" si="255"/>
        <v>01</v>
      </c>
      <c r="H765" s="232" t="s">
        <v>1103</v>
      </c>
      <c r="I765" s="232" t="s">
        <v>3394</v>
      </c>
      <c r="J765" s="233">
        <v>46268</v>
      </c>
      <c r="K765" s="233">
        <v>47715</v>
      </c>
      <c r="L765" s="234">
        <v>550069887</v>
      </c>
      <c r="M765" s="232" t="str">
        <f>IF(ISNA(VLOOKUP(L765,'MASTER DATA'!$A$1:$B$192,2,0)),"",VLOOKUP(L765,'MASTER DATA'!$A$1:$B$192,2,0))</f>
        <v>RimR4Plus15W40CI4E7_12*1L_A04W</v>
      </c>
      <c r="N765" s="232">
        <v>0</v>
      </c>
      <c r="O765" s="232">
        <f t="shared" si="256"/>
        <v>0</v>
      </c>
      <c r="P765" s="232">
        <f t="shared" si="257"/>
        <v>0</v>
      </c>
      <c r="Q765" s="232">
        <f>VLOOKUP(L765,'MASTER DATA'!$A$1:$E$192,5,0)</f>
        <v>44</v>
      </c>
      <c r="R765" s="234">
        <f>SUMIF('picking of the day'!$H$4:$H$358,WMS!H765&amp;WMS!L765,'picking of the day'!$E$4:$E$358)</f>
        <v>0</v>
      </c>
      <c r="U765" s="114">
        <f>IF(ISNA(VLOOKUP(H765,'data putaway'!$A$1:$E$530,3,0)),0,VLOOKUP(H765,'data putaway'!$A$1:$E$530,3,0))</f>
        <v>0</v>
      </c>
      <c r="V765" s="354">
        <f t="shared" si="258"/>
        <v>0</v>
      </c>
      <c r="W765" s="114">
        <f>IF(ISNA(VLOOKUP(H765,'data putaway'!$A$1:$E$530,2,0)),0,VLOOKUP(H765,'data putaway'!$A$1:$E$530,2,0))</f>
        <v>0</v>
      </c>
      <c r="X765" s="354" t="b">
        <f t="shared" si="259"/>
        <v>0</v>
      </c>
      <c r="Y765" s="354">
        <f>IF(ISNA(VLOOKUP(H765,'data putaway'!$A$1:$E$530,4,0)),0,VLOOKUP(H765,'data putaway'!$A$1:$E$530,4,0))</f>
        <v>0</v>
      </c>
      <c r="Z765" s="113">
        <f>IF(ISNA(VLOOKUP(H765,'data putaway'!$A$1:$E$530,5,0)),0,VLOOKUP(H765,'data putaway'!$A$1:$E$530,5,0))</f>
        <v>0</v>
      </c>
      <c r="AA765" s="354" t="b">
        <f t="shared" si="260"/>
        <v>0</v>
      </c>
      <c r="AB765" s="354" t="b">
        <f t="shared" si="261"/>
        <v>0</v>
      </c>
      <c r="AC765" s="356" t="str">
        <f t="shared" ca="1" si="262"/>
        <v>0 Month,  15 Days</v>
      </c>
      <c r="AD765" s="114" t="str">
        <f t="shared" ca="1" si="270"/>
        <v>3 Year, 11 Month, 2 Days</v>
      </c>
      <c r="AE765" s="114">
        <f t="shared" si="263"/>
        <v>0</v>
      </c>
      <c r="AF765" s="114">
        <f t="shared" si="264"/>
        <v>0</v>
      </c>
      <c r="AG765" s="354" t="str">
        <f t="shared" si="265"/>
        <v>CC18</v>
      </c>
      <c r="AH765" s="114">
        <f>IF(ISNA(VLOOKUP(L765,'MASTER DATA'!$A$1:$F$192,6,0)),0,VLOOKUP(L765,'MASTER DATA'!$A$1:$F$192,6,0))*AE765</f>
        <v>0</v>
      </c>
      <c r="AI765" s="354" t="str">
        <f>VLOOKUP($D765,'warehouse mapping'!$AN$7:$AO$17,2,0)</f>
        <v>Aktif</v>
      </c>
      <c r="AJ765" s="114">
        <f t="shared" si="266"/>
        <v>1</v>
      </c>
      <c r="AK765" s="354" t="str">
        <f t="shared" si="267"/>
        <v>CC</v>
      </c>
      <c r="AL765" s="354" t="s">
        <v>170</v>
      </c>
      <c r="AM765" s="354">
        <f t="shared" si="268"/>
        <v>1</v>
      </c>
      <c r="AN765" s="354" t="b">
        <f t="shared" si="269"/>
        <v>1</v>
      </c>
    </row>
    <row r="766" spans="1:40" s="354" customFormat="1">
      <c r="A766" s="354" t="str">
        <f t="shared" si="249"/>
        <v>CC18A02550062464</v>
      </c>
      <c r="B766" s="354">
        <f t="shared" si="250"/>
        <v>0</v>
      </c>
      <c r="C766" s="354">
        <f t="shared" si="251"/>
        <v>0</v>
      </c>
      <c r="D766" s="354" t="str">
        <f t="shared" si="252"/>
        <v>CC</v>
      </c>
      <c r="E766" s="354" t="str">
        <f t="shared" si="253"/>
        <v>18</v>
      </c>
      <c r="F766" s="354" t="str">
        <f t="shared" si="254"/>
        <v>A</v>
      </c>
      <c r="G766" s="355" t="str">
        <f t="shared" si="255"/>
        <v>02</v>
      </c>
      <c r="H766" s="232" t="s">
        <v>1104</v>
      </c>
      <c r="I766" s="232" t="s">
        <v>3221</v>
      </c>
      <c r="J766" s="233">
        <v>46242</v>
      </c>
      <c r="K766" s="233">
        <v>47699</v>
      </c>
      <c r="L766" s="234">
        <v>550062464</v>
      </c>
      <c r="M766" s="232" t="str">
        <f>IF(ISNA(VLOOKUP(L766,'MASTER DATA'!$A$1:$B$192,2,0)),"",VLOOKUP(L766,'MASTER DATA'!$A$1:$B$192,2,0))</f>
        <v>Adv4TAX7Sc10W30SNMB_12*0.8L_A04W</v>
      </c>
      <c r="N766" s="232">
        <v>0</v>
      </c>
      <c r="O766" s="232">
        <f t="shared" si="256"/>
        <v>0</v>
      </c>
      <c r="P766" s="232">
        <f t="shared" si="257"/>
        <v>0</v>
      </c>
      <c r="Q766" s="232">
        <f>VLOOKUP(L766,'MASTER DATA'!$A$1:$E$192,5,0)</f>
        <v>48</v>
      </c>
      <c r="R766" s="234">
        <f>SUMIF('picking of the day'!$H$4:$H$358,WMS!H766&amp;WMS!L766,'picking of the day'!$E$4:$E$358)</f>
        <v>0</v>
      </c>
      <c r="U766" s="114">
        <f>IF(ISNA(VLOOKUP(H766,'data putaway'!$A$1:$E$530,3,0)),0,VLOOKUP(H766,'data putaway'!$A$1:$E$530,3,0))</f>
        <v>0</v>
      </c>
      <c r="V766" s="354">
        <f t="shared" si="258"/>
        <v>0</v>
      </c>
      <c r="W766" s="114">
        <f>IF(ISNA(VLOOKUP(H766,'data putaway'!$A$1:$E$530,2,0)),0,VLOOKUP(H766,'data putaway'!$A$1:$E$530,2,0))</f>
        <v>0</v>
      </c>
      <c r="X766" s="354" t="b">
        <f t="shared" si="259"/>
        <v>0</v>
      </c>
      <c r="Y766" s="354">
        <f>IF(ISNA(VLOOKUP(H766,'data putaway'!$A$1:$E$530,4,0)),0,VLOOKUP(H766,'data putaway'!$A$1:$E$530,4,0))</f>
        <v>0</v>
      </c>
      <c r="Z766" s="113">
        <f>IF(ISNA(VLOOKUP(H766,'data putaway'!$A$1:$E$530,5,0)),0,VLOOKUP(H766,'data putaway'!$A$1:$E$530,5,0))</f>
        <v>0</v>
      </c>
      <c r="AA766" s="354" t="b">
        <f t="shared" si="260"/>
        <v>0</v>
      </c>
      <c r="AB766" s="354" t="b">
        <f t="shared" si="261"/>
        <v>0</v>
      </c>
      <c r="AC766" s="356" t="str">
        <f t="shared" ca="1" si="262"/>
        <v>1 Month,  10 Days</v>
      </c>
      <c r="AD766" s="114" t="str">
        <f t="shared" ca="1" si="270"/>
        <v>3 Year, 10 Month, 17 Days</v>
      </c>
      <c r="AE766" s="114">
        <f t="shared" si="263"/>
        <v>0</v>
      </c>
      <c r="AF766" s="114">
        <f t="shared" si="264"/>
        <v>0</v>
      </c>
      <c r="AG766" s="354" t="str">
        <f t="shared" si="265"/>
        <v>CC18</v>
      </c>
      <c r="AH766" s="114">
        <f>IF(ISNA(VLOOKUP(L766,'MASTER DATA'!$A$1:$F$192,6,0)),0,VLOOKUP(L766,'MASTER DATA'!$A$1:$F$192,6,0))*AE766</f>
        <v>0</v>
      </c>
      <c r="AI766" s="354" t="str">
        <f>VLOOKUP($D766,'warehouse mapping'!$AN$7:$AO$17,2,0)</f>
        <v>Aktif</v>
      </c>
      <c r="AJ766" s="114">
        <f t="shared" si="266"/>
        <v>1</v>
      </c>
      <c r="AK766" s="354" t="str">
        <f t="shared" si="267"/>
        <v>CC</v>
      </c>
      <c r="AL766" s="354" t="s">
        <v>3025</v>
      </c>
      <c r="AM766" s="354">
        <f t="shared" si="268"/>
        <v>1</v>
      </c>
      <c r="AN766" s="354" t="b">
        <f t="shared" si="269"/>
        <v>1</v>
      </c>
    </row>
    <row r="767" spans="1:40" s="354" customFormat="1">
      <c r="A767" s="354" t="str">
        <f t="shared" si="249"/>
        <v>CC18B01550062464</v>
      </c>
      <c r="B767" s="354">
        <f t="shared" si="250"/>
        <v>0</v>
      </c>
      <c r="C767" s="354">
        <f t="shared" si="251"/>
        <v>0</v>
      </c>
      <c r="D767" s="354" t="str">
        <f t="shared" si="252"/>
        <v>CC</v>
      </c>
      <c r="E767" s="354" t="str">
        <f t="shared" si="253"/>
        <v>18</v>
      </c>
      <c r="F767" s="354" t="str">
        <f t="shared" si="254"/>
        <v>B</v>
      </c>
      <c r="G767" s="355" t="str">
        <f t="shared" si="255"/>
        <v>01</v>
      </c>
      <c r="H767" s="232" t="s">
        <v>1105</v>
      </c>
      <c r="I767" s="232" t="s">
        <v>3256</v>
      </c>
      <c r="J767" s="362">
        <v>46258</v>
      </c>
      <c r="K767" s="233">
        <v>47707</v>
      </c>
      <c r="L767" s="234">
        <v>550062464</v>
      </c>
      <c r="M767" s="232" t="str">
        <f>IF(ISNA(VLOOKUP(L767,'MASTER DATA'!$A$1:$B$192,2,0)),"",VLOOKUP(L767,'MASTER DATA'!$A$1:$B$192,2,0))</f>
        <v>Adv4TAX7Sc10W30SNMB_12*0.8L_A04W</v>
      </c>
      <c r="N767" s="232">
        <v>0</v>
      </c>
      <c r="O767" s="232">
        <f t="shared" si="256"/>
        <v>0</v>
      </c>
      <c r="P767" s="232">
        <f t="shared" si="257"/>
        <v>0</v>
      </c>
      <c r="Q767" s="232">
        <f>VLOOKUP(L767,'MASTER DATA'!$A$1:$E$192,5,0)</f>
        <v>48</v>
      </c>
      <c r="R767" s="234">
        <f>SUMIF('picking of the day'!$H$4:$H$358,WMS!H767&amp;WMS!L767,'picking of the day'!$E$4:$E$358)</f>
        <v>0</v>
      </c>
      <c r="U767" s="114">
        <f>IF(ISNA(VLOOKUP(H767,'data putaway'!$A$1:$E$530,3,0)),0,VLOOKUP(H767,'data putaway'!$A$1:$E$530,3,0))</f>
        <v>0</v>
      </c>
      <c r="V767" s="354">
        <f t="shared" si="258"/>
        <v>0</v>
      </c>
      <c r="W767" s="114">
        <f>IF(ISNA(VLOOKUP(H767,'data putaway'!$A$1:$E$530,2,0)),0,VLOOKUP(H767,'data putaway'!$A$1:$E$530,2,0))</f>
        <v>0</v>
      </c>
      <c r="X767" s="354" t="b">
        <f t="shared" si="259"/>
        <v>0</v>
      </c>
      <c r="Y767" s="354">
        <f>IF(ISNA(VLOOKUP(H767,'data putaway'!$A$1:$E$530,4,0)),0,VLOOKUP(H767,'data putaway'!$A$1:$E$530,4,0))</f>
        <v>0</v>
      </c>
      <c r="Z767" s="113">
        <f>IF(ISNA(VLOOKUP(H767,'data putaway'!$A$1:$E$530,5,0)),0,VLOOKUP(H767,'data putaway'!$A$1:$E$530,5,0))</f>
        <v>0</v>
      </c>
      <c r="AA767" s="354" t="b">
        <f t="shared" si="260"/>
        <v>0</v>
      </c>
      <c r="AB767" s="354" t="b">
        <f t="shared" si="261"/>
        <v>0</v>
      </c>
      <c r="AC767" s="356" t="str">
        <f t="shared" ca="1" si="262"/>
        <v>0 Month,  25 Days</v>
      </c>
      <c r="AD767" s="114" t="str">
        <f t="shared" ca="1" si="270"/>
        <v>3 Year, 10 Month, 25 Days</v>
      </c>
      <c r="AE767" s="114">
        <f t="shared" si="263"/>
        <v>0</v>
      </c>
      <c r="AF767" s="114">
        <f t="shared" si="264"/>
        <v>0</v>
      </c>
      <c r="AG767" s="354" t="str">
        <f t="shared" si="265"/>
        <v>CC18</v>
      </c>
      <c r="AH767" s="114">
        <f>IF(ISNA(VLOOKUP(L767,'MASTER DATA'!$A$1:$F$192,6,0)),0,VLOOKUP(L767,'MASTER DATA'!$A$1:$F$192,6,0))*AE767</f>
        <v>0</v>
      </c>
      <c r="AI767" s="354" t="str">
        <f>VLOOKUP($D767,'warehouse mapping'!$AN$7:$AO$17,2,0)</f>
        <v>Aktif</v>
      </c>
      <c r="AJ767" s="114">
        <f t="shared" si="266"/>
        <v>1</v>
      </c>
      <c r="AK767" s="354" t="str">
        <f t="shared" si="267"/>
        <v>CC</v>
      </c>
      <c r="AL767" s="354" t="s">
        <v>170</v>
      </c>
      <c r="AM767" s="354">
        <f t="shared" si="268"/>
        <v>1</v>
      </c>
      <c r="AN767" s="354" t="b">
        <f t="shared" si="269"/>
        <v>1</v>
      </c>
    </row>
    <row r="768" spans="1:40" s="354" customFormat="1">
      <c r="A768" s="354" t="str">
        <f t="shared" si="249"/>
        <v>CC18B02550048593</v>
      </c>
      <c r="B768" s="354">
        <f t="shared" si="250"/>
        <v>0</v>
      </c>
      <c r="C768" s="354">
        <f t="shared" si="251"/>
        <v>0</v>
      </c>
      <c r="D768" s="354" t="str">
        <f t="shared" si="252"/>
        <v>CC</v>
      </c>
      <c r="E768" s="354" t="str">
        <f t="shared" si="253"/>
        <v>18</v>
      </c>
      <c r="F768" s="354" t="str">
        <f t="shared" si="254"/>
        <v>B</v>
      </c>
      <c r="G768" s="355" t="str">
        <f t="shared" si="255"/>
        <v>02</v>
      </c>
      <c r="H768" s="232" t="s">
        <v>1106</v>
      </c>
      <c r="I768" s="232" t="s">
        <v>3488</v>
      </c>
      <c r="J768" s="233">
        <v>46267</v>
      </c>
      <c r="K768" s="233">
        <v>47717</v>
      </c>
      <c r="L768" s="234">
        <v>550048593</v>
      </c>
      <c r="M768" s="232" t="str">
        <f>IF(ISNA(VLOOKUP(L768,'MASTER DATA'!$A$1:$B$192,2,0)),"",VLOOKUP(L768,'MASTER DATA'!$A$1:$B$192,2,0))</f>
        <v>Adv4TAX5Sc20W40MB_12*0.8L_A04W</v>
      </c>
      <c r="N768" s="232">
        <v>48</v>
      </c>
      <c r="O768" s="232">
        <f t="shared" si="256"/>
        <v>1</v>
      </c>
      <c r="P768" s="232">
        <f t="shared" si="257"/>
        <v>0</v>
      </c>
      <c r="Q768" s="232">
        <f>VLOOKUP(L768,'MASTER DATA'!$A$1:$E$192,5,0)</f>
        <v>48</v>
      </c>
      <c r="R768" s="234">
        <f>SUMIF('picking of the day'!$H$4:$H$358,WMS!H768&amp;WMS!L768,'picking of the day'!$E$4:$E$358)</f>
        <v>0</v>
      </c>
      <c r="U768" s="114">
        <f>IF(ISNA(VLOOKUP(H768,'data putaway'!$A$1:$E$530,3,0)),0,VLOOKUP(H768,'data putaway'!$A$1:$E$530,3,0))</f>
        <v>0</v>
      </c>
      <c r="V768" s="354">
        <f t="shared" si="258"/>
        <v>48</v>
      </c>
      <c r="W768" s="114">
        <f>IF(ISNA(VLOOKUP(H768,'data putaway'!$A$1:$E$530,2,0)),0,VLOOKUP(H768,'data putaway'!$A$1:$E$530,2,0))</f>
        <v>0</v>
      </c>
      <c r="X768" s="354" t="b">
        <f t="shared" si="259"/>
        <v>0</v>
      </c>
      <c r="Y768" s="354">
        <f>IF(ISNA(VLOOKUP(H768,'data putaway'!$A$1:$E$530,4,0)),0,VLOOKUP(H768,'data putaway'!$A$1:$E$530,4,0))</f>
        <v>0</v>
      </c>
      <c r="Z768" s="113">
        <f>IF(ISNA(VLOOKUP(H768,'data putaway'!$A$1:$E$530,5,0)),0,VLOOKUP(H768,'data putaway'!$A$1:$E$530,5,0))</f>
        <v>0</v>
      </c>
      <c r="AA768" s="354" t="b">
        <f t="shared" si="260"/>
        <v>0</v>
      </c>
      <c r="AB768" s="354" t="b">
        <f t="shared" si="261"/>
        <v>0</v>
      </c>
      <c r="AC768" s="356" t="str">
        <f t="shared" ca="1" si="262"/>
        <v>0 Month,  16 Days</v>
      </c>
      <c r="AD768" s="114" t="str">
        <f t="shared" ca="1" si="270"/>
        <v>3 Year, 11 Month, 4 Days</v>
      </c>
      <c r="AE768" s="114">
        <f t="shared" si="263"/>
        <v>48</v>
      </c>
      <c r="AF768" s="114">
        <f t="shared" si="264"/>
        <v>1</v>
      </c>
      <c r="AG768" s="354" t="str">
        <f t="shared" si="265"/>
        <v>CC18</v>
      </c>
      <c r="AH768" s="114">
        <f>IF(ISNA(VLOOKUP(L768,'MASTER DATA'!$A$1:$F$192,6,0)),0,VLOOKUP(L768,'MASTER DATA'!$A$1:$F$192,6,0))*AE768</f>
        <v>460.79999999999995</v>
      </c>
      <c r="AI768" s="354" t="str">
        <f>VLOOKUP($D768,'warehouse mapping'!$AN$7:$AO$17,2,0)</f>
        <v>Aktif</v>
      </c>
      <c r="AJ768" s="114">
        <f t="shared" si="266"/>
        <v>0</v>
      </c>
      <c r="AK768" s="354" t="str">
        <f t="shared" si="267"/>
        <v/>
      </c>
      <c r="AL768" s="354" t="s">
        <v>3206</v>
      </c>
      <c r="AM768" s="354">
        <f t="shared" si="268"/>
        <v>1</v>
      </c>
      <c r="AN768" s="354" t="b">
        <f t="shared" si="269"/>
        <v>1</v>
      </c>
    </row>
    <row r="769" spans="1:41" s="222" customFormat="1">
      <c r="A769" s="222" t="str">
        <f t="shared" si="249"/>
        <v>CC18C01550062460</v>
      </c>
      <c r="B769" s="222">
        <f t="shared" si="250"/>
        <v>0</v>
      </c>
      <c r="C769" s="222">
        <f t="shared" si="251"/>
        <v>0</v>
      </c>
      <c r="D769" s="222" t="str">
        <f t="shared" si="252"/>
        <v>CC</v>
      </c>
      <c r="E769" s="222" t="str">
        <f t="shared" si="253"/>
        <v>18</v>
      </c>
      <c r="F769" s="222" t="str">
        <f t="shared" si="254"/>
        <v>C</v>
      </c>
      <c r="G769" s="355" t="str">
        <f t="shared" si="255"/>
        <v>01</v>
      </c>
      <c r="H769" s="357" t="s">
        <v>1107</v>
      </c>
      <c r="I769" s="357" t="s">
        <v>3315</v>
      </c>
      <c r="J769" s="361">
        <v>46263</v>
      </c>
      <c r="K769" s="366">
        <v>47713</v>
      </c>
      <c r="L769" s="295">
        <v>550062460</v>
      </c>
      <c r="M769" s="357" t="str">
        <f>IF(ISNA(VLOOKUP(L769,'MASTER DATA'!$A$1:$B$192,2,0)),"",VLOOKUP(L769,'MASTER DATA'!$A$1:$B$192,2,0))</f>
        <v>Advan4TAX710W40SNMA2_12*1L_A04W</v>
      </c>
      <c r="N769" s="357">
        <v>44</v>
      </c>
      <c r="O769" s="357">
        <f t="shared" si="256"/>
        <v>1</v>
      </c>
      <c r="P769" s="357">
        <f t="shared" si="257"/>
        <v>0</v>
      </c>
      <c r="Q769" s="357">
        <f>VLOOKUP(L769,'MASTER DATA'!$A$1:$E$192,5,0)</f>
        <v>44</v>
      </c>
      <c r="R769" s="295">
        <f>SUMIF('picking of the day'!$H$4:$H$358,WMS!H769&amp;WMS!L769,'picking of the day'!$E$4:$E$358)</f>
        <v>0</v>
      </c>
      <c r="U769" s="358">
        <f>IF(ISNA(VLOOKUP(H769,'data putaway'!$A$1:$E$530,3,0)),0,VLOOKUP(H769,'data putaway'!$A$1:$E$530,3,0))</f>
        <v>0</v>
      </c>
      <c r="V769" s="222">
        <f t="shared" si="258"/>
        <v>44</v>
      </c>
      <c r="W769" s="358">
        <f>IF(ISNA(VLOOKUP(H769,'data putaway'!$A$1:$E$530,2,0)),0,VLOOKUP(H769,'data putaway'!$A$1:$E$530,2,0))</f>
        <v>0</v>
      </c>
      <c r="X769" s="222" t="b">
        <f t="shared" si="259"/>
        <v>0</v>
      </c>
      <c r="Y769" s="222">
        <f>IF(ISNA(VLOOKUP(H769,'data putaway'!$A$1:$E$530,4,0)),0,VLOOKUP(H769,'data putaway'!$A$1:$E$530,4,0))</f>
        <v>0</v>
      </c>
      <c r="Z769" s="359">
        <f>IF(ISNA(VLOOKUP(H769,'data putaway'!$A$1:$E$530,5,0)),0,VLOOKUP(H769,'data putaway'!$A$1:$E$530,5,0))</f>
        <v>0</v>
      </c>
      <c r="AA769" s="222" t="b">
        <f t="shared" si="260"/>
        <v>0</v>
      </c>
      <c r="AB769" s="222" t="b">
        <f t="shared" si="261"/>
        <v>0</v>
      </c>
      <c r="AC769" s="360" t="str">
        <f t="shared" ca="1" si="262"/>
        <v>0 Month,  20 Days</v>
      </c>
      <c r="AD769" s="358" t="str">
        <f t="shared" ca="1" si="270"/>
        <v>3 Year, 11 Month, 0 Days</v>
      </c>
      <c r="AE769" s="358">
        <f t="shared" si="263"/>
        <v>44</v>
      </c>
      <c r="AF769" s="358">
        <f t="shared" si="264"/>
        <v>1</v>
      </c>
      <c r="AG769" s="222" t="str">
        <f t="shared" si="265"/>
        <v>CC18</v>
      </c>
      <c r="AH769" s="358">
        <f>IF(ISNA(VLOOKUP(L769,'MASTER DATA'!$A$1:$F$192,6,0)),0,VLOOKUP(L769,'MASTER DATA'!$A$1:$F$192,6,0))*AE769</f>
        <v>528</v>
      </c>
      <c r="AI769" s="222" t="str">
        <f>VLOOKUP($D769,'warehouse mapping'!$AN$7:$AO$17,2,0)</f>
        <v>Aktif</v>
      </c>
      <c r="AJ769" s="358">
        <f t="shared" si="266"/>
        <v>0</v>
      </c>
      <c r="AK769" s="222" t="str">
        <f t="shared" si="267"/>
        <v/>
      </c>
      <c r="AL769" s="222" t="s">
        <v>3206</v>
      </c>
      <c r="AM769" s="222">
        <f t="shared" si="268"/>
        <v>1</v>
      </c>
      <c r="AN769" s="222" t="b">
        <f t="shared" si="269"/>
        <v>1</v>
      </c>
    </row>
    <row r="770" spans="1:41" s="222" customFormat="1">
      <c r="A770" s="222" t="str">
        <f t="shared" si="249"/>
        <v>CC18C02550062460</v>
      </c>
      <c r="B770" s="222">
        <f t="shared" si="250"/>
        <v>0</v>
      </c>
      <c r="C770" s="222">
        <f t="shared" si="251"/>
        <v>0</v>
      </c>
      <c r="D770" s="222" t="str">
        <f t="shared" si="252"/>
        <v>CC</v>
      </c>
      <c r="E770" s="222" t="str">
        <f t="shared" si="253"/>
        <v>18</v>
      </c>
      <c r="F770" s="222" t="str">
        <f t="shared" si="254"/>
        <v>C</v>
      </c>
      <c r="G770" s="355" t="str">
        <f t="shared" si="255"/>
        <v>02</v>
      </c>
      <c r="H770" s="357" t="s">
        <v>1108</v>
      </c>
      <c r="I770" s="357" t="s">
        <v>3315</v>
      </c>
      <c r="J770" s="361">
        <v>46263</v>
      </c>
      <c r="K770" s="366">
        <v>47713</v>
      </c>
      <c r="L770" s="295">
        <v>550062460</v>
      </c>
      <c r="M770" s="357" t="str">
        <f>IF(ISNA(VLOOKUP(L770,'MASTER DATA'!$A$1:$B$192,2,0)),"",VLOOKUP(L770,'MASTER DATA'!$A$1:$B$192,2,0))</f>
        <v>Advan4TAX710W40SNMA2_12*1L_A04W</v>
      </c>
      <c r="N770" s="357">
        <v>44</v>
      </c>
      <c r="O770" s="357">
        <f t="shared" si="256"/>
        <v>1</v>
      </c>
      <c r="P770" s="357">
        <f t="shared" si="257"/>
        <v>0</v>
      </c>
      <c r="Q770" s="357">
        <f>VLOOKUP(L770,'MASTER DATA'!$A$1:$E$192,5,0)</f>
        <v>44</v>
      </c>
      <c r="R770" s="295">
        <f>SUMIF('picking of the day'!$H$4:$H$358,WMS!H770&amp;WMS!L770,'picking of the day'!$E$4:$E$358)</f>
        <v>0</v>
      </c>
      <c r="U770" s="358">
        <f>IF(ISNA(VLOOKUP(H770,'data putaway'!$A$1:$E$530,3,0)),0,VLOOKUP(H770,'data putaway'!$A$1:$E$530,3,0))</f>
        <v>0</v>
      </c>
      <c r="V770" s="222">
        <f t="shared" si="258"/>
        <v>44</v>
      </c>
      <c r="W770" s="358">
        <f>IF(ISNA(VLOOKUP(H770,'data putaway'!$A$1:$E$530,2,0)),0,VLOOKUP(H770,'data putaway'!$A$1:$E$530,2,0))</f>
        <v>0</v>
      </c>
      <c r="X770" s="222" t="b">
        <f t="shared" si="259"/>
        <v>0</v>
      </c>
      <c r="Y770" s="222">
        <f>IF(ISNA(VLOOKUP(H770,'data putaway'!$A$1:$E$530,4,0)),0,VLOOKUP(H770,'data putaway'!$A$1:$E$530,4,0))</f>
        <v>0</v>
      </c>
      <c r="Z770" s="359">
        <f>IF(ISNA(VLOOKUP(H770,'data putaway'!$A$1:$E$530,5,0)),0,VLOOKUP(H770,'data putaway'!$A$1:$E$530,5,0))</f>
        <v>0</v>
      </c>
      <c r="AA770" s="222" t="b">
        <f t="shared" si="260"/>
        <v>0</v>
      </c>
      <c r="AB770" s="222" t="b">
        <f t="shared" si="261"/>
        <v>0</v>
      </c>
      <c r="AC770" s="360" t="str">
        <f t="shared" ca="1" si="262"/>
        <v>0 Month,  20 Days</v>
      </c>
      <c r="AD770" s="358" t="str">
        <f t="shared" ca="1" si="270"/>
        <v>3 Year, 11 Month, 0 Days</v>
      </c>
      <c r="AE770" s="358">
        <f t="shared" si="263"/>
        <v>44</v>
      </c>
      <c r="AF770" s="358">
        <f t="shared" si="264"/>
        <v>1</v>
      </c>
      <c r="AG770" s="222" t="str">
        <f t="shared" si="265"/>
        <v>CC18</v>
      </c>
      <c r="AH770" s="358">
        <f>IF(ISNA(VLOOKUP(L770,'MASTER DATA'!$A$1:$F$192,6,0)),0,VLOOKUP(L770,'MASTER DATA'!$A$1:$F$192,6,0))*AE770</f>
        <v>528</v>
      </c>
      <c r="AI770" s="222" t="str">
        <f>VLOOKUP($D770,'warehouse mapping'!$AN$7:$AO$17,2,0)</f>
        <v>Aktif</v>
      </c>
      <c r="AJ770" s="358">
        <f t="shared" si="266"/>
        <v>0</v>
      </c>
      <c r="AK770" s="222" t="str">
        <f t="shared" si="267"/>
        <v/>
      </c>
      <c r="AL770" s="222" t="s">
        <v>3206</v>
      </c>
      <c r="AM770" s="222">
        <f t="shared" si="268"/>
        <v>1</v>
      </c>
      <c r="AN770" s="222" t="b">
        <f t="shared" si="269"/>
        <v>1</v>
      </c>
    </row>
    <row r="771" spans="1:41" s="354" customFormat="1">
      <c r="A771" s="354" t="str">
        <f t="shared" si="249"/>
        <v>CC18D01550071397</v>
      </c>
      <c r="B771" s="354">
        <f t="shared" si="250"/>
        <v>0</v>
      </c>
      <c r="C771" s="354">
        <f t="shared" si="251"/>
        <v>0</v>
      </c>
      <c r="D771" s="354" t="str">
        <f t="shared" si="252"/>
        <v>CC</v>
      </c>
      <c r="E771" s="354" t="str">
        <f t="shared" si="253"/>
        <v>18</v>
      </c>
      <c r="F771" s="354" t="str">
        <f t="shared" si="254"/>
        <v>D</v>
      </c>
      <c r="G771" s="355" t="str">
        <f t="shared" si="255"/>
        <v>01</v>
      </c>
      <c r="H771" s="232" t="s">
        <v>1109</v>
      </c>
      <c r="I771" s="232" t="s">
        <v>3514</v>
      </c>
      <c r="J771" s="233">
        <v>46272</v>
      </c>
      <c r="K771" s="233">
        <v>47727</v>
      </c>
      <c r="L771" s="234">
        <v>550071397</v>
      </c>
      <c r="M771" s="232" t="str">
        <f>IF(ISNA(VLOOKUP(L771,'MASTER DATA'!$A$1:$B$192,2,0)),"",VLOOKUP(L771,'MASTER DATA'!$A$1:$B$192,2,0))</f>
        <v>HelixHX515W40SNCF_4*4L_A04W</v>
      </c>
      <c r="N771" s="232">
        <v>36</v>
      </c>
      <c r="O771" s="232">
        <f t="shared" si="256"/>
        <v>1</v>
      </c>
      <c r="P771" s="232">
        <f t="shared" si="257"/>
        <v>0</v>
      </c>
      <c r="Q771" s="232">
        <f>VLOOKUP(L771,'MASTER DATA'!$A$1:$E$192,5,0)</f>
        <v>36</v>
      </c>
      <c r="R771" s="234">
        <f>SUMIF('picking of the day'!$H$4:$H$358,WMS!H771&amp;WMS!L771,'picking of the day'!$E$4:$E$358)</f>
        <v>0</v>
      </c>
      <c r="U771" s="114">
        <f>IF(ISNA(VLOOKUP(H771,'data putaway'!$A$1:$E$530,3,0)),0,VLOOKUP(H771,'data putaway'!$A$1:$E$530,3,0))</f>
        <v>0</v>
      </c>
      <c r="V771" s="354">
        <f t="shared" si="258"/>
        <v>36</v>
      </c>
      <c r="W771" s="114">
        <f>IF(ISNA(VLOOKUP(H771,'data putaway'!$A$1:$E$530,2,0)),0,VLOOKUP(H771,'data putaway'!$A$1:$E$530,2,0))</f>
        <v>0</v>
      </c>
      <c r="X771" s="354" t="b">
        <f t="shared" si="259"/>
        <v>0</v>
      </c>
      <c r="Y771" s="354">
        <f>IF(ISNA(VLOOKUP(H771,'data putaway'!$A$1:$E$530,4,0)),0,VLOOKUP(H771,'data putaway'!$A$1:$E$530,4,0))</f>
        <v>0</v>
      </c>
      <c r="Z771" s="113">
        <f>IF(ISNA(VLOOKUP(H771,'data putaway'!$A$1:$E$530,5,0)),0,VLOOKUP(H771,'data putaway'!$A$1:$E$530,5,0))</f>
        <v>0</v>
      </c>
      <c r="AA771" s="354" t="b">
        <f t="shared" si="260"/>
        <v>0</v>
      </c>
      <c r="AB771" s="354" t="b">
        <f t="shared" si="261"/>
        <v>0</v>
      </c>
      <c r="AC771" s="356" t="str">
        <f t="shared" ca="1" si="262"/>
        <v>0 Month,  11 Days</v>
      </c>
      <c r="AD771" s="114" t="str">
        <f t="shared" ca="1" si="270"/>
        <v>3 Year, 11 Month, 14 Days</v>
      </c>
      <c r="AE771" s="114">
        <f t="shared" si="263"/>
        <v>36</v>
      </c>
      <c r="AF771" s="114">
        <f t="shared" si="264"/>
        <v>1</v>
      </c>
      <c r="AG771" s="354" t="str">
        <f t="shared" si="265"/>
        <v>CC18</v>
      </c>
      <c r="AH771" s="114">
        <f>IF(ISNA(VLOOKUP(L771,'MASTER DATA'!$A$1:$F$192,6,0)),0,VLOOKUP(L771,'MASTER DATA'!$A$1:$F$192,6,0))*AE771</f>
        <v>576</v>
      </c>
      <c r="AI771" s="354" t="str">
        <f>VLOOKUP($D771,'warehouse mapping'!$AN$7:$AO$17,2,0)</f>
        <v>Aktif</v>
      </c>
      <c r="AJ771" s="114">
        <f t="shared" si="266"/>
        <v>0</v>
      </c>
      <c r="AK771" s="354" t="str">
        <f t="shared" si="267"/>
        <v/>
      </c>
      <c r="AL771" s="354" t="s">
        <v>170</v>
      </c>
      <c r="AM771" s="354">
        <f t="shared" si="268"/>
        <v>1</v>
      </c>
      <c r="AN771" s="354" t="b">
        <f t="shared" si="269"/>
        <v>1</v>
      </c>
    </row>
    <row r="772" spans="1:41" s="354" customFormat="1">
      <c r="A772" s="354" t="str">
        <f t="shared" si="249"/>
        <v>CC18D02550071397</v>
      </c>
      <c r="B772" s="354">
        <f t="shared" si="250"/>
        <v>0</v>
      </c>
      <c r="C772" s="354">
        <f t="shared" si="251"/>
        <v>0</v>
      </c>
      <c r="D772" s="354" t="str">
        <f t="shared" si="252"/>
        <v>CC</v>
      </c>
      <c r="E772" s="354" t="str">
        <f t="shared" si="253"/>
        <v>18</v>
      </c>
      <c r="F772" s="354" t="str">
        <f t="shared" si="254"/>
        <v>D</v>
      </c>
      <c r="G772" s="355" t="str">
        <f t="shared" si="255"/>
        <v>02</v>
      </c>
      <c r="H772" s="232" t="s">
        <v>1110</v>
      </c>
      <c r="I772" s="232" t="s">
        <v>3514</v>
      </c>
      <c r="J772" s="233">
        <v>46272</v>
      </c>
      <c r="K772" s="233">
        <v>47727</v>
      </c>
      <c r="L772" s="234">
        <v>550071397</v>
      </c>
      <c r="M772" s="232" t="str">
        <f>IF(ISNA(VLOOKUP(L772,'MASTER DATA'!$A$1:$B$192,2,0)),"",VLOOKUP(L772,'MASTER DATA'!$A$1:$B$192,2,0))</f>
        <v>HelixHX515W40SNCF_4*4L_A04W</v>
      </c>
      <c r="N772" s="232">
        <v>36</v>
      </c>
      <c r="O772" s="232">
        <f t="shared" si="256"/>
        <v>1</v>
      </c>
      <c r="P772" s="232">
        <f t="shared" si="257"/>
        <v>0</v>
      </c>
      <c r="Q772" s="232">
        <f>VLOOKUP(L772,'MASTER DATA'!$A$1:$E$192,5,0)</f>
        <v>36</v>
      </c>
      <c r="R772" s="234">
        <f>SUMIF('picking of the day'!$H$4:$H$358,WMS!H772&amp;WMS!L772,'picking of the day'!$E$4:$E$358)</f>
        <v>0</v>
      </c>
      <c r="U772" s="114">
        <f>IF(ISNA(VLOOKUP(H772,'data putaway'!$A$1:$E$530,3,0)),0,VLOOKUP(H772,'data putaway'!$A$1:$E$530,3,0))</f>
        <v>0</v>
      </c>
      <c r="V772" s="354">
        <f t="shared" si="258"/>
        <v>36</v>
      </c>
      <c r="W772" s="114">
        <f>IF(ISNA(VLOOKUP(H772,'data putaway'!$A$1:$E$530,2,0)),0,VLOOKUP(H772,'data putaway'!$A$1:$E$530,2,0))</f>
        <v>0</v>
      </c>
      <c r="X772" s="354" t="b">
        <f t="shared" si="259"/>
        <v>0</v>
      </c>
      <c r="Y772" s="354">
        <f>IF(ISNA(VLOOKUP(H772,'data putaway'!$A$1:$E$530,4,0)),0,VLOOKUP(H772,'data putaway'!$A$1:$E$530,4,0))</f>
        <v>0</v>
      </c>
      <c r="Z772" s="113">
        <f>IF(ISNA(VLOOKUP(H772,'data putaway'!$A$1:$E$530,5,0)),0,VLOOKUP(H772,'data putaway'!$A$1:$E$530,5,0))</f>
        <v>0</v>
      </c>
      <c r="AA772" s="354" t="b">
        <f t="shared" si="260"/>
        <v>0</v>
      </c>
      <c r="AB772" s="354" t="b">
        <f t="shared" si="261"/>
        <v>0</v>
      </c>
      <c r="AC772" s="356" t="str">
        <f t="shared" ca="1" si="262"/>
        <v>0 Month,  11 Days</v>
      </c>
      <c r="AD772" s="114" t="str">
        <f t="shared" ca="1" si="270"/>
        <v>3 Year, 11 Month, 14 Days</v>
      </c>
      <c r="AE772" s="114">
        <f t="shared" si="263"/>
        <v>36</v>
      </c>
      <c r="AF772" s="114">
        <f t="shared" si="264"/>
        <v>1</v>
      </c>
      <c r="AG772" s="354" t="str">
        <f t="shared" si="265"/>
        <v>CC18</v>
      </c>
      <c r="AH772" s="114">
        <f>IF(ISNA(VLOOKUP(L772,'MASTER DATA'!$A$1:$F$192,6,0)),0,VLOOKUP(L772,'MASTER DATA'!$A$1:$F$192,6,0))*AE772</f>
        <v>576</v>
      </c>
      <c r="AI772" s="354" t="str">
        <f>VLOOKUP($D772,'warehouse mapping'!$AN$7:$AO$17,2,0)</f>
        <v>Aktif</v>
      </c>
      <c r="AJ772" s="114">
        <f t="shared" si="266"/>
        <v>0</v>
      </c>
      <c r="AK772" s="354" t="str">
        <f t="shared" si="267"/>
        <v/>
      </c>
      <c r="AL772" s="354" t="s">
        <v>170</v>
      </c>
      <c r="AM772" s="354">
        <f t="shared" si="268"/>
        <v>1</v>
      </c>
      <c r="AN772" s="354" t="b">
        <f t="shared" si="269"/>
        <v>1</v>
      </c>
    </row>
    <row r="773" spans="1:41" s="354" customFormat="1">
      <c r="A773" s="354" t="str">
        <f t="shared" ref="A773:A816" si="271">H773&amp;L773</f>
        <v>CC18E01550069887</v>
      </c>
      <c r="B773" s="354">
        <f t="shared" ref="B773:B816" si="272">R773+S773</f>
        <v>0</v>
      </c>
      <c r="C773" s="354">
        <f t="shared" ref="C773:C816" si="273">T773+U773</f>
        <v>0</v>
      </c>
      <c r="D773" s="354" t="str">
        <f t="shared" ref="D773:D836" si="274">LEFT(H773,2)</f>
        <v>CC</v>
      </c>
      <c r="E773" s="354" t="str">
        <f t="shared" ref="E773:E836" si="275">MID(H773,3,2)</f>
        <v>18</v>
      </c>
      <c r="F773" s="354" t="str">
        <f t="shared" ref="F773:F836" si="276">MID(H773,5,1)</f>
        <v>E</v>
      </c>
      <c r="G773" s="355" t="str">
        <f t="shared" ref="G773:G836" si="277">RIGHT(H773,2)</f>
        <v>01</v>
      </c>
      <c r="H773" s="232" t="s">
        <v>1111</v>
      </c>
      <c r="I773" s="232" t="s">
        <v>3394</v>
      </c>
      <c r="J773" s="233">
        <v>46268</v>
      </c>
      <c r="K773" s="233">
        <v>47715</v>
      </c>
      <c r="L773" s="234">
        <v>550069887</v>
      </c>
      <c r="M773" s="232" t="str">
        <f>IF(ISNA(VLOOKUP(L773,'MASTER DATA'!$A$1:$B$192,2,0)),"",VLOOKUP(L773,'MASTER DATA'!$A$1:$B$192,2,0))</f>
        <v>RimR4Plus15W40CI4E7_12*1L_A04W</v>
      </c>
      <c r="N773" s="232">
        <v>0</v>
      </c>
      <c r="O773" s="232">
        <f t="shared" ref="O773:O836" si="278">(V773-P773)/Q773</f>
        <v>0</v>
      </c>
      <c r="P773" s="232">
        <f t="shared" ref="P773:P836" si="279">MOD(V773,Q773)</f>
        <v>0</v>
      </c>
      <c r="Q773" s="232">
        <f>VLOOKUP(L773,'MASTER DATA'!$A$1:$E$192,5,0)</f>
        <v>44</v>
      </c>
      <c r="R773" s="234">
        <f>SUMIF('picking of the day'!$H$4:$H$358,WMS!H773&amp;WMS!L773,'picking of the day'!$E$4:$E$358)</f>
        <v>0</v>
      </c>
      <c r="U773" s="114">
        <f>IF(ISNA(VLOOKUP(H773,'data putaway'!$A$1:$E$530,3,0)),0,VLOOKUP(H773,'data putaway'!$A$1:$E$530,3,0))</f>
        <v>0</v>
      </c>
      <c r="V773" s="354">
        <f t="shared" ref="V773:V836" si="280">(N773+T773+U773)-(R773+S773)</f>
        <v>0</v>
      </c>
      <c r="W773" s="114">
        <f>IF(ISNA(VLOOKUP(H773,'data putaway'!$A$1:$E$530,2,0)),0,VLOOKUP(H773,'data putaway'!$A$1:$E$530,2,0))</f>
        <v>0</v>
      </c>
      <c r="X773" s="354" t="b">
        <f t="shared" ref="X773:X836" si="281">W773=L773</f>
        <v>0</v>
      </c>
      <c r="Y773" s="354">
        <f>IF(ISNA(VLOOKUP(H773,'data putaway'!$A$1:$E$530,4,0)),0,VLOOKUP(H773,'data putaway'!$A$1:$E$530,4,0))</f>
        <v>0</v>
      </c>
      <c r="Z773" s="113">
        <f>IF(ISNA(VLOOKUP(H773,'data putaway'!$A$1:$E$530,5,0)),0,VLOOKUP(H773,'data putaway'!$A$1:$E$530,5,0))</f>
        <v>0</v>
      </c>
      <c r="AA773" s="354" t="b">
        <f t="shared" ref="AA773:AA836" si="282">Y773=I773</f>
        <v>0</v>
      </c>
      <c r="AB773" s="354" t="b">
        <f t="shared" ref="AB773:AB836" si="283">Z773=K773</f>
        <v>0</v>
      </c>
      <c r="AC773" s="356" t="str">
        <f t="shared" ref="AC773:AC836" ca="1" si="284">IF(J773="","",DATEDIF(J773,NOW(),"ym")&amp;" Month"&amp;",  "&amp;DATEDIF(J773,NOW(),"md")&amp;" Days")</f>
        <v>0 Month,  15 Days</v>
      </c>
      <c r="AD773" s="114" t="str">
        <f t="shared" ca="1" si="270"/>
        <v>3 Year, 11 Month, 2 Days</v>
      </c>
      <c r="AE773" s="114">
        <f t="shared" ref="AE773:AE836" si="285">N773+U773</f>
        <v>0</v>
      </c>
      <c r="AF773" s="114">
        <f t="shared" ref="AF773:AF836" si="286">IF(V773&gt;0,1,0)</f>
        <v>0</v>
      </c>
      <c r="AG773" s="354" t="str">
        <f t="shared" ref="AG773:AG836" si="287">D773&amp;E773</f>
        <v>CC18</v>
      </c>
      <c r="AH773" s="114">
        <f>IF(ISNA(VLOOKUP(L773,'MASTER DATA'!$A$1:$F$192,6,0)),0,VLOOKUP(L773,'MASTER DATA'!$A$1:$F$192,6,0))*AE773</f>
        <v>0</v>
      </c>
      <c r="AI773" s="354" t="str">
        <f>VLOOKUP($D773,'warehouse mapping'!$AN$7:$AO$17,2,0)</f>
        <v>Aktif</v>
      </c>
      <c r="AJ773" s="114">
        <f t="shared" ref="AJ773:AJ836" si="288">IF(AF773=0,1,0)</f>
        <v>1</v>
      </c>
      <c r="AK773" s="354" t="str">
        <f t="shared" ref="AK773:AK836" si="289">IF(AND(AJ773=1,AI773="aktif"),D773,"")</f>
        <v>CC</v>
      </c>
      <c r="AL773" s="354" t="s">
        <v>170</v>
      </c>
      <c r="AM773" s="354">
        <f t="shared" ref="AM773:AM836" si="290">COUNTIF($H$5:$H$2564,H773)</f>
        <v>1</v>
      </c>
      <c r="AN773" s="354" t="b">
        <f t="shared" si="269"/>
        <v>1</v>
      </c>
    </row>
    <row r="774" spans="1:41" s="354" customFormat="1">
      <c r="A774" s="354" t="str">
        <f t="shared" si="271"/>
        <v>CC18E02550071397</v>
      </c>
      <c r="B774" s="354">
        <f t="shared" si="272"/>
        <v>0</v>
      </c>
      <c r="C774" s="354">
        <f t="shared" si="273"/>
        <v>0</v>
      </c>
      <c r="D774" s="354" t="str">
        <f t="shared" si="274"/>
        <v>CC</v>
      </c>
      <c r="E774" s="354" t="str">
        <f t="shared" si="275"/>
        <v>18</v>
      </c>
      <c r="F774" s="354" t="str">
        <f t="shared" si="276"/>
        <v>E</v>
      </c>
      <c r="G774" s="355" t="str">
        <f t="shared" si="277"/>
        <v>02</v>
      </c>
      <c r="H774" s="232" t="s">
        <v>1112</v>
      </c>
      <c r="I774" s="232" t="s">
        <v>3514</v>
      </c>
      <c r="J774" s="233">
        <v>46272</v>
      </c>
      <c r="K774" s="233">
        <v>47727</v>
      </c>
      <c r="L774" s="234">
        <v>550071397</v>
      </c>
      <c r="M774" s="232" t="str">
        <f>IF(ISNA(VLOOKUP(L774,'MASTER DATA'!$A$1:$B$192,2,0)),"",VLOOKUP(L774,'MASTER DATA'!$A$1:$B$192,2,0))</f>
        <v>HelixHX515W40SNCF_4*4L_A04W</v>
      </c>
      <c r="N774" s="232">
        <v>36</v>
      </c>
      <c r="O774" s="232">
        <f t="shared" si="278"/>
        <v>1</v>
      </c>
      <c r="P774" s="232">
        <f t="shared" si="279"/>
        <v>0</v>
      </c>
      <c r="Q774" s="232">
        <f>VLOOKUP(L774,'MASTER DATA'!$A$1:$E$192,5,0)</f>
        <v>36</v>
      </c>
      <c r="R774" s="234">
        <f>SUMIF('picking of the day'!$H$4:$H$358,WMS!H774&amp;WMS!L774,'picking of the day'!$E$4:$E$358)</f>
        <v>0</v>
      </c>
      <c r="U774" s="114">
        <f>IF(ISNA(VLOOKUP(H774,'data putaway'!$A$1:$E$530,3,0)),0,VLOOKUP(H774,'data putaway'!$A$1:$E$530,3,0))</f>
        <v>0</v>
      </c>
      <c r="V774" s="354">
        <f t="shared" si="280"/>
        <v>36</v>
      </c>
      <c r="W774" s="114">
        <f>IF(ISNA(VLOOKUP(H774,'data putaway'!$A$1:$E$530,2,0)),0,VLOOKUP(H774,'data putaway'!$A$1:$E$530,2,0))</f>
        <v>0</v>
      </c>
      <c r="X774" s="354" t="b">
        <f t="shared" si="281"/>
        <v>0</v>
      </c>
      <c r="Y774" s="354">
        <f>IF(ISNA(VLOOKUP(H774,'data putaway'!$A$1:$E$530,4,0)),0,VLOOKUP(H774,'data putaway'!$A$1:$E$530,4,0))</f>
        <v>0</v>
      </c>
      <c r="Z774" s="113">
        <f>IF(ISNA(VLOOKUP(H774,'data putaway'!$A$1:$E$530,5,0)),0,VLOOKUP(H774,'data putaway'!$A$1:$E$530,5,0))</f>
        <v>0</v>
      </c>
      <c r="AA774" s="354" t="b">
        <f t="shared" si="282"/>
        <v>0</v>
      </c>
      <c r="AB774" s="354" t="b">
        <f t="shared" si="283"/>
        <v>0</v>
      </c>
      <c r="AC774" s="356" t="str">
        <f t="shared" ca="1" si="284"/>
        <v>0 Month,  11 Days</v>
      </c>
      <c r="AD774" s="114" t="str">
        <f t="shared" ca="1" si="270"/>
        <v>3 Year, 11 Month, 14 Days</v>
      </c>
      <c r="AE774" s="114">
        <f t="shared" si="285"/>
        <v>36</v>
      </c>
      <c r="AF774" s="114">
        <f t="shared" si="286"/>
        <v>1</v>
      </c>
      <c r="AG774" s="354" t="str">
        <f t="shared" si="287"/>
        <v>CC18</v>
      </c>
      <c r="AH774" s="114">
        <f>IF(ISNA(VLOOKUP(L774,'MASTER DATA'!$A$1:$F$192,6,0)),0,VLOOKUP(L774,'MASTER DATA'!$A$1:$F$192,6,0))*AE774</f>
        <v>576</v>
      </c>
      <c r="AI774" s="354" t="str">
        <f>VLOOKUP($D774,'warehouse mapping'!$AN$7:$AO$17,2,0)</f>
        <v>Aktif</v>
      </c>
      <c r="AJ774" s="114">
        <f t="shared" si="288"/>
        <v>0</v>
      </c>
      <c r="AK774" s="354" t="str">
        <f t="shared" si="289"/>
        <v/>
      </c>
      <c r="AL774" s="354" t="s">
        <v>170</v>
      </c>
      <c r="AM774" s="354">
        <f t="shared" si="290"/>
        <v>1</v>
      </c>
      <c r="AN774" s="354" t="b">
        <f t="shared" ref="AN774:AN837" si="291">ISNUMBER(V774)</f>
        <v>1</v>
      </c>
    </row>
    <row r="775" spans="1:41" s="354" customFormat="1">
      <c r="A775" s="354" t="str">
        <f t="shared" si="271"/>
        <v>CC21A01550054878</v>
      </c>
      <c r="B775" s="354">
        <f t="shared" si="272"/>
        <v>0</v>
      </c>
      <c r="C775" s="354">
        <f t="shared" si="273"/>
        <v>0</v>
      </c>
      <c r="D775" s="354" t="str">
        <f t="shared" si="274"/>
        <v>CC</v>
      </c>
      <c r="E775" s="354" t="str">
        <f t="shared" si="275"/>
        <v>21</v>
      </c>
      <c r="F775" s="354" t="str">
        <f t="shared" si="276"/>
        <v>A</v>
      </c>
      <c r="G775" s="355" t="str">
        <f t="shared" si="277"/>
        <v>01</v>
      </c>
      <c r="H775" s="232" t="s">
        <v>1113</v>
      </c>
      <c r="I775" s="232" t="s">
        <v>3519</v>
      </c>
      <c r="J775" s="233">
        <v>46273</v>
      </c>
      <c r="K775" s="233">
        <v>47724</v>
      </c>
      <c r="L775" s="234">
        <v>550054878</v>
      </c>
      <c r="M775" s="232" t="str">
        <f>IF(ISNA(VLOOKUP(L775,'MASTER DATA'!$A$1:$B$192,2,0)),"",VLOOKUP(L775,'MASTER DATA'!$A$1:$B$192,2,0))</f>
        <v>SukuCTBerlian CF 40_1*200L_A04W</v>
      </c>
      <c r="N775" s="232">
        <v>2</v>
      </c>
      <c r="O775" s="232">
        <f t="shared" si="278"/>
        <v>0</v>
      </c>
      <c r="P775" s="232">
        <f t="shared" si="279"/>
        <v>2</v>
      </c>
      <c r="Q775" s="232">
        <f>VLOOKUP(L775,'MASTER DATA'!$A$1:$E$192,5,0)</f>
        <v>4</v>
      </c>
      <c r="R775" s="234">
        <f>SUMIF('picking of the day'!$H$4:$H$358,WMS!H775&amp;WMS!L775,'picking of the day'!$E$4:$E$358)</f>
        <v>0</v>
      </c>
      <c r="U775" s="114">
        <f>IF(ISNA(VLOOKUP(H775,'data putaway'!$A$1:$E$530,3,0)),0,VLOOKUP(H775,'data putaway'!$A$1:$E$530,3,0))</f>
        <v>0</v>
      </c>
      <c r="V775" s="354">
        <f t="shared" si="280"/>
        <v>2</v>
      </c>
      <c r="W775" s="114">
        <f>IF(ISNA(VLOOKUP(H775,'data putaway'!$A$1:$E$530,2,0)),0,VLOOKUP(H775,'data putaway'!$A$1:$E$530,2,0))</f>
        <v>0</v>
      </c>
      <c r="X775" s="354" t="b">
        <f t="shared" si="281"/>
        <v>0</v>
      </c>
      <c r="Y775" s="354">
        <f>IF(ISNA(VLOOKUP(H775,'data putaway'!$A$1:$E$530,4,0)),0,VLOOKUP(H775,'data putaway'!$A$1:$E$530,4,0))</f>
        <v>0</v>
      </c>
      <c r="Z775" s="113">
        <f>IF(ISNA(VLOOKUP(H775,'data putaway'!$A$1:$E$530,5,0)),0,VLOOKUP(H775,'data putaway'!$A$1:$E$530,5,0))</f>
        <v>0</v>
      </c>
      <c r="AA775" s="354" t="b">
        <f t="shared" si="282"/>
        <v>0</v>
      </c>
      <c r="AB775" s="354" t="b">
        <f t="shared" si="283"/>
        <v>0</v>
      </c>
      <c r="AC775" s="356" t="str">
        <f t="shared" ca="1" si="284"/>
        <v>0 Month,  10 Days</v>
      </c>
      <c r="AD775" s="114" t="str">
        <f t="shared" ca="1" si="270"/>
        <v>3 Year, 11 Month, 11 Days</v>
      </c>
      <c r="AE775" s="114">
        <f t="shared" si="285"/>
        <v>2</v>
      </c>
      <c r="AF775" s="114">
        <f t="shared" si="286"/>
        <v>1</v>
      </c>
      <c r="AG775" s="354" t="str">
        <f t="shared" si="287"/>
        <v>CC21</v>
      </c>
      <c r="AH775" s="114">
        <f>IF(ISNA(VLOOKUP(L775,'MASTER DATA'!$A$1:$F$192,6,0)),0,VLOOKUP(L775,'MASTER DATA'!$A$1:$F$192,6,0))*AE775</f>
        <v>400</v>
      </c>
      <c r="AI775" s="354" t="str">
        <f>VLOOKUP($D775,'warehouse mapping'!$AN$7:$AO$17,2,0)</f>
        <v>Aktif</v>
      </c>
      <c r="AJ775" s="114">
        <f t="shared" si="288"/>
        <v>0</v>
      </c>
      <c r="AK775" s="354" t="str">
        <f t="shared" si="289"/>
        <v/>
      </c>
      <c r="AL775" s="354" t="s">
        <v>170</v>
      </c>
      <c r="AM775" s="354">
        <f t="shared" si="290"/>
        <v>1</v>
      </c>
      <c r="AN775" s="354" t="b">
        <f t="shared" si="291"/>
        <v>1</v>
      </c>
    </row>
    <row r="776" spans="1:41" s="354" customFormat="1">
      <c r="A776" s="354" t="str">
        <f t="shared" si="271"/>
        <v>CC21A02550076636</v>
      </c>
      <c r="B776" s="354">
        <f t="shared" si="272"/>
        <v>0</v>
      </c>
      <c r="C776" s="354">
        <f t="shared" si="273"/>
        <v>0</v>
      </c>
      <c r="D776" s="354" t="str">
        <f t="shared" si="274"/>
        <v>CC</v>
      </c>
      <c r="E776" s="354" t="str">
        <f t="shared" si="275"/>
        <v>21</v>
      </c>
      <c r="F776" s="354" t="str">
        <f t="shared" si="276"/>
        <v>A</v>
      </c>
      <c r="G776" s="355" t="str">
        <f t="shared" si="277"/>
        <v>02</v>
      </c>
      <c r="H776" s="232" t="s">
        <v>1114</v>
      </c>
      <c r="I776" s="232" t="s">
        <v>3530</v>
      </c>
      <c r="J776" s="233">
        <v>47731</v>
      </c>
      <c r="K776" s="233">
        <v>47731</v>
      </c>
      <c r="L776" s="234">
        <v>550076636</v>
      </c>
      <c r="M776" s="232" t="str">
        <f>IF(ISNA(VLOOKUP(L776,'MASTER DATA'!$A$1:$B$192,2,0)),"",VLOOKUP(L776,'MASTER DATA'!$A$1:$B$192,2,0))</f>
        <v>Helix Eco Plus 5W-30_12*0.5L_A04W</v>
      </c>
      <c r="N776" s="232">
        <v>8</v>
      </c>
      <c r="O776" s="232">
        <f t="shared" si="278"/>
        <v>0</v>
      </c>
      <c r="P776" s="232">
        <f t="shared" si="279"/>
        <v>8</v>
      </c>
      <c r="Q776" s="232">
        <f>VLOOKUP(L776,'MASTER DATA'!$A$1:$E$192,5,0)</f>
        <v>48</v>
      </c>
      <c r="R776" s="234">
        <f>SUMIF('picking of the day'!$H$4:$H$358,WMS!H776&amp;WMS!L776,'picking of the day'!$E$4:$E$358)</f>
        <v>0</v>
      </c>
      <c r="U776" s="114">
        <f>IF(ISNA(VLOOKUP(H776,'data putaway'!$A$1:$E$530,3,0)),0,VLOOKUP(H776,'data putaway'!$A$1:$E$530,3,0))</f>
        <v>0</v>
      </c>
      <c r="V776" s="354">
        <f t="shared" si="280"/>
        <v>8</v>
      </c>
      <c r="W776" s="114">
        <f>IF(ISNA(VLOOKUP(H776,'data putaway'!$A$1:$E$530,2,0)),0,VLOOKUP(H776,'data putaway'!$A$1:$E$530,2,0))</f>
        <v>0</v>
      </c>
      <c r="X776" s="354" t="b">
        <f t="shared" si="281"/>
        <v>0</v>
      </c>
      <c r="Y776" s="354">
        <f>IF(ISNA(VLOOKUP(H776,'data putaway'!$A$1:$E$530,4,0)),0,VLOOKUP(H776,'data putaway'!$A$1:$E$530,4,0))</f>
        <v>0</v>
      </c>
      <c r="Z776" s="113">
        <f>IF(ISNA(VLOOKUP(H776,'data putaway'!$A$1:$E$530,5,0)),0,VLOOKUP(H776,'data putaway'!$A$1:$E$530,5,0))</f>
        <v>0</v>
      </c>
      <c r="AA776" s="354" t="b">
        <f t="shared" si="282"/>
        <v>0</v>
      </c>
      <c r="AB776" s="354" t="b">
        <f t="shared" si="283"/>
        <v>0</v>
      </c>
      <c r="AC776" s="356" t="e">
        <f t="shared" ca="1" si="284"/>
        <v>#NUM!</v>
      </c>
      <c r="AD776" s="114" t="str">
        <f t="shared" ca="1" si="270"/>
        <v>3 Year, 11 Month, 18 Days</v>
      </c>
      <c r="AE776" s="114">
        <f t="shared" si="285"/>
        <v>8</v>
      </c>
      <c r="AF776" s="114">
        <f t="shared" si="286"/>
        <v>1</v>
      </c>
      <c r="AG776" s="354" t="str">
        <f t="shared" si="287"/>
        <v>CC21</v>
      </c>
      <c r="AH776" s="114">
        <f>IF(ISNA(VLOOKUP(L776,'MASTER DATA'!$A$1:$F$192,6,0)),0,VLOOKUP(L776,'MASTER DATA'!$A$1:$F$192,6,0))*AE776</f>
        <v>48</v>
      </c>
      <c r="AI776" s="354" t="str">
        <f>VLOOKUP($D776,'warehouse mapping'!$AN$7:$AO$17,2,0)</f>
        <v>Aktif</v>
      </c>
      <c r="AJ776" s="114">
        <f t="shared" si="288"/>
        <v>0</v>
      </c>
      <c r="AK776" s="354" t="str">
        <f t="shared" si="289"/>
        <v/>
      </c>
      <c r="AL776" s="354" t="s">
        <v>3025</v>
      </c>
      <c r="AM776" s="354">
        <f t="shared" si="290"/>
        <v>1</v>
      </c>
      <c r="AN776" s="354" t="b">
        <f t="shared" si="291"/>
        <v>1</v>
      </c>
      <c r="AO776" s="354">
        <v>19</v>
      </c>
    </row>
    <row r="777" spans="1:41" s="354" customFormat="1">
      <c r="A777" s="354" t="str">
        <f t="shared" si="271"/>
        <v>CC21B01550054596</v>
      </c>
      <c r="B777" s="354">
        <f t="shared" si="272"/>
        <v>0</v>
      </c>
      <c r="C777" s="354">
        <f t="shared" si="273"/>
        <v>0</v>
      </c>
      <c r="D777" s="354" t="str">
        <f t="shared" si="274"/>
        <v>CC</v>
      </c>
      <c r="E777" s="354" t="str">
        <f t="shared" si="275"/>
        <v>21</v>
      </c>
      <c r="F777" s="354" t="str">
        <f t="shared" si="276"/>
        <v>B</v>
      </c>
      <c r="G777" s="355" t="str">
        <f t="shared" si="277"/>
        <v>01</v>
      </c>
      <c r="H777" s="232" t="s">
        <v>1115</v>
      </c>
      <c r="I777" s="232" t="s">
        <v>3236</v>
      </c>
      <c r="J777" s="233">
        <v>46252</v>
      </c>
      <c r="K777" s="233">
        <v>47700</v>
      </c>
      <c r="L777" s="234">
        <v>550054596</v>
      </c>
      <c r="M777" s="232" t="str">
        <f>IF(ISNA(VLOOKUP(L777,'MASTER DATA'!$A$1:$B$192,2,0)),"",VLOOKUP(L777,'MASTER DATA'!$A$1:$B$192,2,0))</f>
        <v>HinoGEO15W40CI4DH1_1*200L_A04W</v>
      </c>
      <c r="N777" s="232">
        <v>4</v>
      </c>
      <c r="O777" s="232">
        <f t="shared" si="278"/>
        <v>1</v>
      </c>
      <c r="P777" s="232">
        <f t="shared" si="279"/>
        <v>0</v>
      </c>
      <c r="Q777" s="232">
        <f>VLOOKUP(L777,'MASTER DATA'!$A$1:$E$192,5,0)</f>
        <v>4</v>
      </c>
      <c r="R777" s="234">
        <f>SUMIF('picking of the day'!$H$4:$H$358,WMS!H777&amp;WMS!L777,'picking of the day'!$E$4:$E$358)</f>
        <v>0</v>
      </c>
      <c r="U777" s="114">
        <f>IF(ISNA(VLOOKUP(H777,'data putaway'!$A$1:$E$530,3,0)),0,VLOOKUP(H777,'data putaway'!$A$1:$E$530,3,0))</f>
        <v>0</v>
      </c>
      <c r="V777" s="354">
        <f t="shared" si="280"/>
        <v>4</v>
      </c>
      <c r="W777" s="114">
        <f>IF(ISNA(VLOOKUP(H777,'data putaway'!$A$1:$E$530,2,0)),0,VLOOKUP(H777,'data putaway'!$A$1:$E$530,2,0))</f>
        <v>0</v>
      </c>
      <c r="X777" s="354" t="b">
        <f t="shared" si="281"/>
        <v>0</v>
      </c>
      <c r="Y777" s="354">
        <f>IF(ISNA(VLOOKUP(H777,'data putaway'!$A$1:$E$530,4,0)),0,VLOOKUP(H777,'data putaway'!$A$1:$E$530,4,0))</f>
        <v>0</v>
      </c>
      <c r="Z777" s="113">
        <f>IF(ISNA(VLOOKUP(H777,'data putaway'!$A$1:$E$530,5,0)),0,VLOOKUP(H777,'data putaway'!$A$1:$E$530,5,0))</f>
        <v>0</v>
      </c>
      <c r="AA777" s="354" t="b">
        <f t="shared" si="282"/>
        <v>0</v>
      </c>
      <c r="AB777" s="354" t="b">
        <f t="shared" si="283"/>
        <v>0</v>
      </c>
      <c r="AC777" s="356" t="str">
        <f t="shared" ca="1" si="284"/>
        <v>1 Month,  0 Days</v>
      </c>
      <c r="AD777" s="114" t="str">
        <f t="shared" ca="1" si="270"/>
        <v>3 Year, 10 Month, 18 Days</v>
      </c>
      <c r="AE777" s="114">
        <f t="shared" si="285"/>
        <v>4</v>
      </c>
      <c r="AF777" s="114">
        <f t="shared" si="286"/>
        <v>1</v>
      </c>
      <c r="AG777" s="354" t="str">
        <f t="shared" si="287"/>
        <v>CC21</v>
      </c>
      <c r="AH777" s="114">
        <f>IF(ISNA(VLOOKUP(L777,'MASTER DATA'!$A$1:$F$192,6,0)),0,VLOOKUP(L777,'MASTER DATA'!$A$1:$F$192,6,0))*AE777</f>
        <v>800</v>
      </c>
      <c r="AI777" s="354" t="str">
        <f>VLOOKUP($D777,'warehouse mapping'!$AN$7:$AO$17,2,0)</f>
        <v>Aktif</v>
      </c>
      <c r="AJ777" s="114">
        <f t="shared" si="288"/>
        <v>0</v>
      </c>
      <c r="AK777" s="354" t="str">
        <f t="shared" si="289"/>
        <v/>
      </c>
      <c r="AL777" s="354" t="s">
        <v>170</v>
      </c>
      <c r="AM777" s="354">
        <f t="shared" si="290"/>
        <v>1</v>
      </c>
      <c r="AN777" s="354" t="b">
        <f t="shared" si="291"/>
        <v>1</v>
      </c>
    </row>
    <row r="778" spans="1:41" s="354" customFormat="1">
      <c r="A778" s="354" t="str">
        <f t="shared" si="271"/>
        <v>CC21B02550044580</v>
      </c>
      <c r="B778" s="354">
        <f t="shared" si="272"/>
        <v>0</v>
      </c>
      <c r="C778" s="354">
        <f t="shared" si="273"/>
        <v>0</v>
      </c>
      <c r="D778" s="354" t="str">
        <f t="shared" si="274"/>
        <v>CC</v>
      </c>
      <c r="E778" s="354" t="str">
        <f t="shared" si="275"/>
        <v>21</v>
      </c>
      <c r="F778" s="354" t="str">
        <f t="shared" si="276"/>
        <v>B</v>
      </c>
      <c r="G778" s="355" t="str">
        <f t="shared" si="277"/>
        <v>02</v>
      </c>
      <c r="H778" s="232" t="s">
        <v>1116</v>
      </c>
      <c r="I778" s="232">
        <v>12657727</v>
      </c>
      <c r="J778" s="233">
        <v>46164</v>
      </c>
      <c r="K778" s="233">
        <v>47619</v>
      </c>
      <c r="L778" s="234">
        <v>550044580</v>
      </c>
      <c r="M778" s="232" t="str">
        <f>IF(ISNA(VLOOKUP(L778,'MASTER DATA'!$A$1:$B$192,2,0)),"",VLOOKUP(L778,'MASTER DATA'!$A$1:$B$192,2,0))</f>
        <v>RimR3MV15W40CI4_1*209L_A227</v>
      </c>
      <c r="N778" s="232">
        <v>4</v>
      </c>
      <c r="O778" s="232">
        <f t="shared" si="278"/>
        <v>1</v>
      </c>
      <c r="P778" s="232">
        <f t="shared" si="279"/>
        <v>0</v>
      </c>
      <c r="Q778" s="232">
        <f>VLOOKUP(L778,'MASTER DATA'!$A$1:$E$192,5,0)</f>
        <v>4</v>
      </c>
      <c r="R778" s="234">
        <f>SUMIF('picking of the day'!$H$4:$H$358,WMS!H778&amp;WMS!L778,'picking of the day'!$E$4:$E$358)</f>
        <v>0</v>
      </c>
      <c r="U778" s="114">
        <f>IF(ISNA(VLOOKUP(H778,'data putaway'!$A$1:$E$530,3,0)),0,VLOOKUP(H778,'data putaway'!$A$1:$E$530,3,0))</f>
        <v>0</v>
      </c>
      <c r="V778" s="354">
        <f t="shared" si="280"/>
        <v>4</v>
      </c>
      <c r="W778" s="114">
        <f>IF(ISNA(VLOOKUP(H778,'data putaway'!$A$1:$E$530,2,0)),0,VLOOKUP(H778,'data putaway'!$A$1:$E$530,2,0))</f>
        <v>0</v>
      </c>
      <c r="X778" s="354" t="b">
        <f t="shared" si="281"/>
        <v>0</v>
      </c>
      <c r="Y778" s="354">
        <f>IF(ISNA(VLOOKUP(H778,'data putaway'!$A$1:$E$530,4,0)),0,VLOOKUP(H778,'data putaway'!$A$1:$E$530,4,0))</f>
        <v>0</v>
      </c>
      <c r="Z778" s="113">
        <f>IF(ISNA(VLOOKUP(H778,'data putaway'!$A$1:$E$530,5,0)),0,VLOOKUP(H778,'data putaway'!$A$1:$E$530,5,0))</f>
        <v>0</v>
      </c>
      <c r="AA778" s="354" t="b">
        <f t="shared" si="282"/>
        <v>0</v>
      </c>
      <c r="AB778" s="354" t="b">
        <f t="shared" si="283"/>
        <v>0</v>
      </c>
      <c r="AC778" s="356" t="str">
        <f t="shared" ca="1" si="284"/>
        <v>3 Month,  27 Days</v>
      </c>
      <c r="AD778" s="114" t="str">
        <f t="shared" ca="1" si="270"/>
        <v>3 Year, 7 Month, 28 Days</v>
      </c>
      <c r="AE778" s="114">
        <f t="shared" si="285"/>
        <v>4</v>
      </c>
      <c r="AF778" s="114">
        <f t="shared" si="286"/>
        <v>1</v>
      </c>
      <c r="AG778" s="354" t="str">
        <f t="shared" si="287"/>
        <v>CC21</v>
      </c>
      <c r="AH778" s="114">
        <f>IF(ISNA(VLOOKUP(L778,'MASTER DATA'!$A$1:$F$192,6,0)),0,VLOOKUP(L778,'MASTER DATA'!$A$1:$F$192,6,0))*AE778</f>
        <v>836</v>
      </c>
      <c r="AI778" s="354" t="str">
        <f>VLOOKUP($D778,'warehouse mapping'!$AN$7:$AO$17,2,0)</f>
        <v>Aktif</v>
      </c>
      <c r="AJ778" s="114">
        <f t="shared" si="288"/>
        <v>0</v>
      </c>
      <c r="AK778" s="354" t="str">
        <f t="shared" si="289"/>
        <v/>
      </c>
      <c r="AL778" s="354" t="s">
        <v>3206</v>
      </c>
      <c r="AM778" s="354">
        <f t="shared" si="290"/>
        <v>1</v>
      </c>
      <c r="AN778" s="354" t="b">
        <f t="shared" si="291"/>
        <v>1</v>
      </c>
    </row>
    <row r="779" spans="1:41" s="354" customFormat="1">
      <c r="A779" s="354" t="str">
        <f t="shared" si="271"/>
        <v>CC21C01550054596</v>
      </c>
      <c r="B779" s="354">
        <f t="shared" si="272"/>
        <v>0</v>
      </c>
      <c r="C779" s="354">
        <f t="shared" si="273"/>
        <v>0</v>
      </c>
      <c r="D779" s="354" t="str">
        <f t="shared" si="274"/>
        <v>CC</v>
      </c>
      <c r="E779" s="354" t="str">
        <f t="shared" si="275"/>
        <v>21</v>
      </c>
      <c r="F779" s="354" t="str">
        <f t="shared" si="276"/>
        <v>C</v>
      </c>
      <c r="G779" s="355" t="str">
        <f t="shared" si="277"/>
        <v>01</v>
      </c>
      <c r="H779" s="232" t="s">
        <v>1117</v>
      </c>
      <c r="I779" s="232" t="s">
        <v>3236</v>
      </c>
      <c r="J779" s="233">
        <v>46252</v>
      </c>
      <c r="K779" s="233">
        <v>47700</v>
      </c>
      <c r="L779" s="234">
        <v>550054596</v>
      </c>
      <c r="M779" s="232" t="str">
        <f>IF(ISNA(VLOOKUP(L779,'MASTER DATA'!$A$1:$B$192,2,0)),"",VLOOKUP(L779,'MASTER DATA'!$A$1:$B$192,2,0))</f>
        <v>HinoGEO15W40CI4DH1_1*200L_A04W</v>
      </c>
      <c r="N779" s="232">
        <v>4</v>
      </c>
      <c r="O779" s="232">
        <f t="shared" si="278"/>
        <v>1</v>
      </c>
      <c r="P779" s="232">
        <f t="shared" si="279"/>
        <v>0</v>
      </c>
      <c r="Q779" s="232">
        <f>VLOOKUP(L779,'MASTER DATA'!$A$1:$E$192,5,0)</f>
        <v>4</v>
      </c>
      <c r="R779" s="234">
        <f>SUMIF('picking of the day'!$H$4:$H$358,WMS!H779&amp;WMS!L779,'picking of the day'!$E$4:$E$358)</f>
        <v>0</v>
      </c>
      <c r="U779" s="114">
        <f>IF(ISNA(VLOOKUP(H779,'data putaway'!$A$1:$E$530,3,0)),0,VLOOKUP(H779,'data putaway'!$A$1:$E$530,3,0))</f>
        <v>0</v>
      </c>
      <c r="V779" s="354">
        <f t="shared" si="280"/>
        <v>4</v>
      </c>
      <c r="W779" s="114">
        <f>IF(ISNA(VLOOKUP(H779,'data putaway'!$A$1:$E$530,2,0)),0,VLOOKUP(H779,'data putaway'!$A$1:$E$530,2,0))</f>
        <v>0</v>
      </c>
      <c r="X779" s="354" t="b">
        <f t="shared" si="281"/>
        <v>0</v>
      </c>
      <c r="Y779" s="354">
        <f>IF(ISNA(VLOOKUP(H779,'data putaway'!$A$1:$E$530,4,0)),0,VLOOKUP(H779,'data putaway'!$A$1:$E$530,4,0))</f>
        <v>0</v>
      </c>
      <c r="Z779" s="113">
        <f>IF(ISNA(VLOOKUP(H779,'data putaway'!$A$1:$E$530,5,0)),0,VLOOKUP(H779,'data putaway'!$A$1:$E$530,5,0))</f>
        <v>0</v>
      </c>
      <c r="AA779" s="354" t="b">
        <f t="shared" si="282"/>
        <v>0</v>
      </c>
      <c r="AB779" s="354" t="b">
        <f t="shared" si="283"/>
        <v>0</v>
      </c>
      <c r="AC779" s="356" t="str">
        <f t="shared" ca="1" si="284"/>
        <v>1 Month,  0 Days</v>
      </c>
      <c r="AD779" s="114" t="str">
        <f t="shared" ca="1" si="270"/>
        <v>3 Year, 10 Month, 18 Days</v>
      </c>
      <c r="AE779" s="114">
        <f t="shared" si="285"/>
        <v>4</v>
      </c>
      <c r="AF779" s="114">
        <f t="shared" si="286"/>
        <v>1</v>
      </c>
      <c r="AG779" s="354" t="str">
        <f t="shared" si="287"/>
        <v>CC21</v>
      </c>
      <c r="AH779" s="114">
        <f>IF(ISNA(VLOOKUP(L779,'MASTER DATA'!$A$1:$F$192,6,0)),0,VLOOKUP(L779,'MASTER DATA'!$A$1:$F$192,6,0))*AE779</f>
        <v>800</v>
      </c>
      <c r="AI779" s="354" t="str">
        <f>VLOOKUP($D779,'warehouse mapping'!$AN$7:$AO$17,2,0)</f>
        <v>Aktif</v>
      </c>
      <c r="AJ779" s="114">
        <f t="shared" si="288"/>
        <v>0</v>
      </c>
      <c r="AK779" s="354" t="str">
        <f t="shared" si="289"/>
        <v/>
      </c>
      <c r="AL779" s="354" t="s">
        <v>170</v>
      </c>
      <c r="AM779" s="354">
        <f t="shared" si="290"/>
        <v>1</v>
      </c>
      <c r="AN779" s="354" t="b">
        <f t="shared" si="291"/>
        <v>1</v>
      </c>
    </row>
    <row r="780" spans="1:41" s="354" customFormat="1">
      <c r="A780" s="354" t="str">
        <f t="shared" si="271"/>
        <v>CC21C02550070614</v>
      </c>
      <c r="B780" s="354">
        <f t="shared" si="272"/>
        <v>0</v>
      </c>
      <c r="C780" s="354">
        <f t="shared" si="273"/>
        <v>0</v>
      </c>
      <c r="D780" s="354" t="str">
        <f t="shared" si="274"/>
        <v>CC</v>
      </c>
      <c r="E780" s="354" t="str">
        <f t="shared" si="275"/>
        <v>21</v>
      </c>
      <c r="F780" s="354" t="str">
        <f t="shared" si="276"/>
        <v>C</v>
      </c>
      <c r="G780" s="355" t="str">
        <f t="shared" si="277"/>
        <v>02</v>
      </c>
      <c r="H780" s="232" t="s">
        <v>1118</v>
      </c>
      <c r="I780" s="232" t="s">
        <v>3316</v>
      </c>
      <c r="J780" s="233">
        <v>46255</v>
      </c>
      <c r="K780" s="233">
        <v>47714</v>
      </c>
      <c r="L780" s="234">
        <v>550070614</v>
      </c>
      <c r="M780" s="232" t="str">
        <f>IF(ISNA(VLOOKUP(L780,'MASTER DATA'!$A$1:$B$192,2,0)),"",VLOOKUP(L780,'MASTER DATA'!$A$1:$B$192,2,0))</f>
        <v>HlxHX610W40SP_4*4L_A04W</v>
      </c>
      <c r="N780" s="234">
        <v>36</v>
      </c>
      <c r="O780" s="232">
        <f t="shared" si="278"/>
        <v>1</v>
      </c>
      <c r="P780" s="232">
        <f t="shared" si="279"/>
        <v>0</v>
      </c>
      <c r="Q780" s="232">
        <f>VLOOKUP(L780,'MASTER DATA'!$A$1:$E$192,5,0)</f>
        <v>36</v>
      </c>
      <c r="R780" s="234">
        <f>SUMIF('picking of the day'!$H$4:$H$358,WMS!H780&amp;WMS!L780,'picking of the day'!$E$4:$E$358)</f>
        <v>0</v>
      </c>
      <c r="U780" s="114">
        <f>IF(ISNA(VLOOKUP(H780,'data putaway'!$A$1:$E$530,3,0)),0,VLOOKUP(H780,'data putaway'!$A$1:$E$530,3,0))</f>
        <v>0</v>
      </c>
      <c r="V780" s="354">
        <f t="shared" si="280"/>
        <v>36</v>
      </c>
      <c r="W780" s="114">
        <f>IF(ISNA(VLOOKUP(H780,'data putaway'!$A$1:$E$530,2,0)),0,VLOOKUP(H780,'data putaway'!$A$1:$E$530,2,0))</f>
        <v>0</v>
      </c>
      <c r="X780" s="354" t="b">
        <f t="shared" si="281"/>
        <v>0</v>
      </c>
      <c r="Y780" s="354">
        <f>IF(ISNA(VLOOKUP(H780,'data putaway'!$A$1:$E$530,4,0)),0,VLOOKUP(H780,'data putaway'!$A$1:$E$530,4,0))</f>
        <v>0</v>
      </c>
      <c r="Z780" s="113">
        <f>IF(ISNA(VLOOKUP(H780,'data putaway'!$A$1:$E$530,5,0)),0,VLOOKUP(H780,'data putaway'!$A$1:$E$530,5,0))</f>
        <v>0</v>
      </c>
      <c r="AA780" s="354" t="b">
        <f t="shared" si="282"/>
        <v>0</v>
      </c>
      <c r="AB780" s="354" t="b">
        <f t="shared" si="283"/>
        <v>0</v>
      </c>
      <c r="AC780" s="356" t="str">
        <f t="shared" ca="1" si="284"/>
        <v>0 Month,  28 Days</v>
      </c>
      <c r="AD780" s="114" t="str">
        <f t="shared" ca="1" si="270"/>
        <v>3 Year, 11 Month, 1 Days</v>
      </c>
      <c r="AE780" s="114">
        <f t="shared" si="285"/>
        <v>36</v>
      </c>
      <c r="AF780" s="114">
        <f t="shared" si="286"/>
        <v>1</v>
      </c>
      <c r="AG780" s="354" t="str">
        <f t="shared" si="287"/>
        <v>CC21</v>
      </c>
      <c r="AH780" s="114">
        <f>IF(ISNA(VLOOKUP(L780,'MASTER DATA'!$A$1:$F$192,6,0)),0,VLOOKUP(L780,'MASTER DATA'!$A$1:$F$192,6,0))*AE780</f>
        <v>576</v>
      </c>
      <c r="AI780" s="354" t="str">
        <f>VLOOKUP($D780,'warehouse mapping'!$AN$7:$AO$17,2,0)</f>
        <v>Aktif</v>
      </c>
      <c r="AJ780" s="114">
        <f t="shared" si="288"/>
        <v>0</v>
      </c>
      <c r="AK780" s="354" t="str">
        <f t="shared" si="289"/>
        <v/>
      </c>
      <c r="AL780" s="354" t="s">
        <v>3206</v>
      </c>
      <c r="AM780" s="354">
        <f t="shared" si="290"/>
        <v>1</v>
      </c>
      <c r="AN780" s="354" t="b">
        <f t="shared" si="291"/>
        <v>1</v>
      </c>
    </row>
    <row r="781" spans="1:41" s="354" customFormat="1">
      <c r="A781" s="354" t="str">
        <f t="shared" si="271"/>
        <v>CC21D01550071397</v>
      </c>
      <c r="B781" s="354">
        <f t="shared" si="272"/>
        <v>0</v>
      </c>
      <c r="C781" s="354">
        <f t="shared" si="273"/>
        <v>0</v>
      </c>
      <c r="D781" s="354" t="str">
        <f t="shared" si="274"/>
        <v>CC</v>
      </c>
      <c r="E781" s="354" t="str">
        <f t="shared" si="275"/>
        <v>21</v>
      </c>
      <c r="F781" s="354" t="str">
        <f t="shared" si="276"/>
        <v>D</v>
      </c>
      <c r="G781" s="355" t="str">
        <f t="shared" si="277"/>
        <v>01</v>
      </c>
      <c r="H781" s="232" t="s">
        <v>1119</v>
      </c>
      <c r="I781" s="232" t="s">
        <v>3514</v>
      </c>
      <c r="J781" s="233">
        <v>46274</v>
      </c>
      <c r="K781" s="233">
        <v>47727</v>
      </c>
      <c r="L781" s="234">
        <v>550071397</v>
      </c>
      <c r="M781" s="232" t="str">
        <f>IF(ISNA(VLOOKUP(L781,'MASTER DATA'!$A$1:$B$192,2,0)),"",VLOOKUP(L781,'MASTER DATA'!$A$1:$B$192,2,0))</f>
        <v>HelixHX515W40SNCF_4*4L_A04W</v>
      </c>
      <c r="N781" s="232">
        <v>36</v>
      </c>
      <c r="O781" s="232">
        <f t="shared" si="278"/>
        <v>1</v>
      </c>
      <c r="P781" s="232">
        <f t="shared" si="279"/>
        <v>0</v>
      </c>
      <c r="Q781" s="232">
        <f>VLOOKUP(L781,'MASTER DATA'!$A$1:$E$192,5,0)</f>
        <v>36</v>
      </c>
      <c r="R781" s="234">
        <f>SUMIF('picking of the day'!$H$4:$H$358,WMS!H781&amp;WMS!L781,'picking of the day'!$E$4:$E$358)</f>
        <v>0</v>
      </c>
      <c r="U781" s="114">
        <f>IF(ISNA(VLOOKUP(H781,'data putaway'!$A$1:$E$530,3,0)),0,VLOOKUP(H781,'data putaway'!$A$1:$E$530,3,0))</f>
        <v>0</v>
      </c>
      <c r="V781" s="354">
        <f t="shared" si="280"/>
        <v>36</v>
      </c>
      <c r="W781" s="114">
        <f>IF(ISNA(VLOOKUP(H781,'data putaway'!$A$1:$E$530,2,0)),0,VLOOKUP(H781,'data putaway'!$A$1:$E$530,2,0))</f>
        <v>0</v>
      </c>
      <c r="X781" s="354" t="b">
        <f t="shared" si="281"/>
        <v>0</v>
      </c>
      <c r="Y781" s="354">
        <f>IF(ISNA(VLOOKUP(H781,'data putaway'!$A$1:$E$530,4,0)),0,VLOOKUP(H781,'data putaway'!$A$1:$E$530,4,0))</f>
        <v>0</v>
      </c>
      <c r="Z781" s="113">
        <f>IF(ISNA(VLOOKUP(H781,'data putaway'!$A$1:$E$530,5,0)),0,VLOOKUP(H781,'data putaway'!$A$1:$E$530,5,0))</f>
        <v>0</v>
      </c>
      <c r="AA781" s="354" t="b">
        <f t="shared" si="282"/>
        <v>0</v>
      </c>
      <c r="AB781" s="354" t="b">
        <f t="shared" si="283"/>
        <v>0</v>
      </c>
      <c r="AC781" s="356" t="str">
        <f t="shared" ca="1" si="284"/>
        <v>0 Month,  9 Days</v>
      </c>
      <c r="AD781" s="114" t="str">
        <f t="shared" ca="1" si="270"/>
        <v>3 Year, 11 Month, 14 Days</v>
      </c>
      <c r="AE781" s="114">
        <f t="shared" si="285"/>
        <v>36</v>
      </c>
      <c r="AF781" s="114">
        <f t="shared" si="286"/>
        <v>1</v>
      </c>
      <c r="AG781" s="354" t="str">
        <f t="shared" si="287"/>
        <v>CC21</v>
      </c>
      <c r="AH781" s="114">
        <f>IF(ISNA(VLOOKUP(L781,'MASTER DATA'!$A$1:$F$192,6,0)),0,VLOOKUP(L781,'MASTER DATA'!$A$1:$F$192,6,0))*AE781</f>
        <v>576</v>
      </c>
      <c r="AI781" s="354" t="str">
        <f>VLOOKUP($D781,'warehouse mapping'!$AN$7:$AO$17,2,0)</f>
        <v>Aktif</v>
      </c>
      <c r="AJ781" s="114">
        <f t="shared" si="288"/>
        <v>0</v>
      </c>
      <c r="AK781" s="354" t="str">
        <f t="shared" si="289"/>
        <v/>
      </c>
      <c r="AL781" s="354" t="s">
        <v>170</v>
      </c>
      <c r="AM781" s="354">
        <f t="shared" si="290"/>
        <v>1</v>
      </c>
      <c r="AN781" s="354" t="b">
        <f t="shared" si="291"/>
        <v>1</v>
      </c>
    </row>
    <row r="782" spans="1:41" s="354" customFormat="1">
      <c r="A782" s="354" t="str">
        <f t="shared" si="271"/>
        <v>CC21D02550071397</v>
      </c>
      <c r="B782" s="354">
        <f t="shared" si="272"/>
        <v>0</v>
      </c>
      <c r="C782" s="354">
        <f t="shared" si="273"/>
        <v>0</v>
      </c>
      <c r="D782" s="354" t="str">
        <f t="shared" si="274"/>
        <v>CC</v>
      </c>
      <c r="E782" s="354" t="str">
        <f t="shared" si="275"/>
        <v>21</v>
      </c>
      <c r="F782" s="354" t="str">
        <f t="shared" si="276"/>
        <v>D</v>
      </c>
      <c r="G782" s="355" t="str">
        <f t="shared" si="277"/>
        <v>02</v>
      </c>
      <c r="H782" s="232" t="s">
        <v>1120</v>
      </c>
      <c r="I782" s="232" t="s">
        <v>3514</v>
      </c>
      <c r="J782" s="233">
        <v>46274</v>
      </c>
      <c r="K782" s="233">
        <v>47727</v>
      </c>
      <c r="L782" s="234">
        <v>550071397</v>
      </c>
      <c r="M782" s="232" t="str">
        <f>IF(ISNA(VLOOKUP(L782,'MASTER DATA'!$A$1:$B$192,2,0)),"",VLOOKUP(L782,'MASTER DATA'!$A$1:$B$192,2,0))</f>
        <v>HelixHX515W40SNCF_4*4L_A04W</v>
      </c>
      <c r="N782" s="232">
        <v>36</v>
      </c>
      <c r="O782" s="232">
        <f t="shared" si="278"/>
        <v>1</v>
      </c>
      <c r="P782" s="232">
        <f t="shared" si="279"/>
        <v>0</v>
      </c>
      <c r="Q782" s="232">
        <f>VLOOKUP(L782,'MASTER DATA'!$A$1:$E$192,5,0)</f>
        <v>36</v>
      </c>
      <c r="R782" s="234">
        <f>SUMIF('picking of the day'!$H$4:$H$358,WMS!H782&amp;WMS!L782,'picking of the day'!$E$4:$E$358)</f>
        <v>0</v>
      </c>
      <c r="U782" s="114">
        <f>IF(ISNA(VLOOKUP(H782,'data putaway'!$A$1:$E$530,3,0)),0,VLOOKUP(H782,'data putaway'!$A$1:$E$530,3,0))</f>
        <v>0</v>
      </c>
      <c r="V782" s="354">
        <f t="shared" si="280"/>
        <v>36</v>
      </c>
      <c r="W782" s="114">
        <f>IF(ISNA(VLOOKUP(H782,'data putaway'!$A$1:$E$530,2,0)),0,VLOOKUP(H782,'data putaway'!$A$1:$E$530,2,0))</f>
        <v>0</v>
      </c>
      <c r="X782" s="354" t="b">
        <f t="shared" si="281"/>
        <v>0</v>
      </c>
      <c r="Y782" s="354">
        <f>IF(ISNA(VLOOKUP(H782,'data putaway'!$A$1:$E$530,4,0)),0,VLOOKUP(H782,'data putaway'!$A$1:$E$530,4,0))</f>
        <v>0</v>
      </c>
      <c r="Z782" s="113">
        <f>IF(ISNA(VLOOKUP(H782,'data putaway'!$A$1:$E$530,5,0)),0,VLOOKUP(H782,'data putaway'!$A$1:$E$530,5,0))</f>
        <v>0</v>
      </c>
      <c r="AA782" s="354" t="b">
        <f t="shared" si="282"/>
        <v>0</v>
      </c>
      <c r="AB782" s="354" t="b">
        <f t="shared" si="283"/>
        <v>0</v>
      </c>
      <c r="AC782" s="356" t="str">
        <f t="shared" ca="1" si="284"/>
        <v>0 Month,  9 Days</v>
      </c>
      <c r="AD782" s="114" t="str">
        <f t="shared" ca="1" si="270"/>
        <v>3 Year, 11 Month, 14 Days</v>
      </c>
      <c r="AE782" s="114">
        <f t="shared" si="285"/>
        <v>36</v>
      </c>
      <c r="AF782" s="114">
        <f t="shared" si="286"/>
        <v>1</v>
      </c>
      <c r="AG782" s="354" t="str">
        <f t="shared" si="287"/>
        <v>CC21</v>
      </c>
      <c r="AH782" s="114">
        <f>IF(ISNA(VLOOKUP(L782,'MASTER DATA'!$A$1:$F$192,6,0)),0,VLOOKUP(L782,'MASTER DATA'!$A$1:$F$192,6,0))*AE782</f>
        <v>576</v>
      </c>
      <c r="AI782" s="354" t="str">
        <f>VLOOKUP($D782,'warehouse mapping'!$AN$7:$AO$17,2,0)</f>
        <v>Aktif</v>
      </c>
      <c r="AJ782" s="114">
        <f t="shared" si="288"/>
        <v>0</v>
      </c>
      <c r="AK782" s="354" t="str">
        <f t="shared" si="289"/>
        <v/>
      </c>
      <c r="AL782" s="354" t="s">
        <v>170</v>
      </c>
      <c r="AM782" s="354">
        <f t="shared" si="290"/>
        <v>1</v>
      </c>
      <c r="AN782" s="354" t="b">
        <f t="shared" si="291"/>
        <v>1</v>
      </c>
    </row>
    <row r="783" spans="1:41" s="354" customFormat="1">
      <c r="A783" s="354" t="str">
        <f t="shared" si="271"/>
        <v>CC21E01550071397</v>
      </c>
      <c r="B783" s="354">
        <f t="shared" si="272"/>
        <v>0</v>
      </c>
      <c r="C783" s="354">
        <f t="shared" si="273"/>
        <v>0</v>
      </c>
      <c r="D783" s="354" t="str">
        <f t="shared" si="274"/>
        <v>CC</v>
      </c>
      <c r="E783" s="354" t="str">
        <f t="shared" si="275"/>
        <v>21</v>
      </c>
      <c r="F783" s="354" t="str">
        <f t="shared" si="276"/>
        <v>E</v>
      </c>
      <c r="G783" s="355" t="str">
        <f t="shared" si="277"/>
        <v>01</v>
      </c>
      <c r="H783" s="232" t="s">
        <v>1121</v>
      </c>
      <c r="I783" s="232" t="s">
        <v>3514</v>
      </c>
      <c r="J783" s="233">
        <v>46274</v>
      </c>
      <c r="K783" s="233">
        <v>47727</v>
      </c>
      <c r="L783" s="234">
        <v>550071397</v>
      </c>
      <c r="M783" s="232" t="str">
        <f>IF(ISNA(VLOOKUP(L783,'MASTER DATA'!$A$1:$B$192,2,0)),"",VLOOKUP(L783,'MASTER DATA'!$A$1:$B$192,2,0))</f>
        <v>HelixHX515W40SNCF_4*4L_A04W</v>
      </c>
      <c r="N783" s="232">
        <v>36</v>
      </c>
      <c r="O783" s="232">
        <f t="shared" si="278"/>
        <v>1</v>
      </c>
      <c r="P783" s="232">
        <f t="shared" si="279"/>
        <v>0</v>
      </c>
      <c r="Q783" s="232">
        <f>VLOOKUP(L783,'MASTER DATA'!$A$1:$E$192,5,0)</f>
        <v>36</v>
      </c>
      <c r="R783" s="234">
        <f>SUMIF('picking of the day'!$H$4:$H$358,WMS!H783&amp;WMS!L783,'picking of the day'!$E$4:$E$358)</f>
        <v>0</v>
      </c>
      <c r="U783" s="114">
        <f>IF(ISNA(VLOOKUP(H783,'data putaway'!$A$1:$E$530,3,0)),0,VLOOKUP(H783,'data putaway'!$A$1:$E$530,3,0))</f>
        <v>0</v>
      </c>
      <c r="V783" s="354">
        <f t="shared" si="280"/>
        <v>36</v>
      </c>
      <c r="W783" s="114">
        <f>IF(ISNA(VLOOKUP(H783,'data putaway'!$A$1:$E$530,2,0)),0,VLOOKUP(H783,'data putaway'!$A$1:$E$530,2,0))</f>
        <v>0</v>
      </c>
      <c r="X783" s="354" t="b">
        <f t="shared" si="281"/>
        <v>0</v>
      </c>
      <c r="Y783" s="354">
        <f>IF(ISNA(VLOOKUP(H783,'data putaway'!$A$1:$E$530,4,0)),0,VLOOKUP(H783,'data putaway'!$A$1:$E$530,4,0))</f>
        <v>0</v>
      </c>
      <c r="Z783" s="113">
        <f>IF(ISNA(VLOOKUP(H783,'data putaway'!$A$1:$E$530,5,0)),0,VLOOKUP(H783,'data putaway'!$A$1:$E$530,5,0))</f>
        <v>0</v>
      </c>
      <c r="AA783" s="354" t="b">
        <f t="shared" si="282"/>
        <v>0</v>
      </c>
      <c r="AB783" s="354" t="b">
        <f t="shared" si="283"/>
        <v>0</v>
      </c>
      <c r="AC783" s="356" t="str">
        <f t="shared" ca="1" si="284"/>
        <v>0 Month,  9 Days</v>
      </c>
      <c r="AD783" s="114" t="str">
        <f t="shared" ca="1" si="270"/>
        <v>3 Year, 11 Month, 14 Days</v>
      </c>
      <c r="AE783" s="114">
        <f t="shared" si="285"/>
        <v>36</v>
      </c>
      <c r="AF783" s="114">
        <f t="shared" si="286"/>
        <v>1</v>
      </c>
      <c r="AG783" s="354" t="str">
        <f t="shared" si="287"/>
        <v>CC21</v>
      </c>
      <c r="AH783" s="114">
        <f>IF(ISNA(VLOOKUP(L783,'MASTER DATA'!$A$1:$F$192,6,0)),0,VLOOKUP(L783,'MASTER DATA'!$A$1:$F$192,6,0))*AE783</f>
        <v>576</v>
      </c>
      <c r="AI783" s="354" t="str">
        <f>VLOOKUP($D783,'warehouse mapping'!$AN$7:$AO$17,2,0)</f>
        <v>Aktif</v>
      </c>
      <c r="AJ783" s="114">
        <f t="shared" si="288"/>
        <v>0</v>
      </c>
      <c r="AK783" s="354" t="str">
        <f t="shared" si="289"/>
        <v/>
      </c>
      <c r="AL783" s="354" t="s">
        <v>170</v>
      </c>
      <c r="AM783" s="354">
        <f t="shared" si="290"/>
        <v>1</v>
      </c>
      <c r="AN783" s="354" t="b">
        <f t="shared" si="291"/>
        <v>1</v>
      </c>
    </row>
    <row r="784" spans="1:41" s="354" customFormat="1">
      <c r="A784" s="354" t="str">
        <f t="shared" si="271"/>
        <v>CC21E02550071397</v>
      </c>
      <c r="B784" s="354">
        <f t="shared" si="272"/>
        <v>0</v>
      </c>
      <c r="C784" s="354">
        <f t="shared" si="273"/>
        <v>0</v>
      </c>
      <c r="D784" s="354" t="str">
        <f t="shared" si="274"/>
        <v>CC</v>
      </c>
      <c r="E784" s="354" t="str">
        <f t="shared" si="275"/>
        <v>21</v>
      </c>
      <c r="F784" s="354" t="str">
        <f t="shared" si="276"/>
        <v>E</v>
      </c>
      <c r="G784" s="355" t="str">
        <f t="shared" si="277"/>
        <v>02</v>
      </c>
      <c r="H784" s="232" t="s">
        <v>1122</v>
      </c>
      <c r="I784" s="232" t="s">
        <v>3514</v>
      </c>
      <c r="J784" s="233">
        <v>46274</v>
      </c>
      <c r="K784" s="233">
        <v>47727</v>
      </c>
      <c r="L784" s="234">
        <v>550071397</v>
      </c>
      <c r="M784" s="232" t="str">
        <f>IF(ISNA(VLOOKUP(L784,'MASTER DATA'!$A$1:$B$192,2,0)),"",VLOOKUP(L784,'MASTER DATA'!$A$1:$B$192,2,0))</f>
        <v>HelixHX515W40SNCF_4*4L_A04W</v>
      </c>
      <c r="N784" s="232">
        <v>36</v>
      </c>
      <c r="O784" s="232">
        <f t="shared" si="278"/>
        <v>1</v>
      </c>
      <c r="P784" s="232">
        <f t="shared" si="279"/>
        <v>0</v>
      </c>
      <c r="Q784" s="232">
        <f>VLOOKUP(L784,'MASTER DATA'!$A$1:$E$192,5,0)</f>
        <v>36</v>
      </c>
      <c r="R784" s="234">
        <f>SUMIF('picking of the day'!$H$4:$H$358,WMS!H784&amp;WMS!L784,'picking of the day'!$E$4:$E$358)</f>
        <v>0</v>
      </c>
      <c r="U784" s="114">
        <f>IF(ISNA(VLOOKUP(H784,'data putaway'!$A$1:$E$530,3,0)),0,VLOOKUP(H784,'data putaway'!$A$1:$E$530,3,0))</f>
        <v>0</v>
      </c>
      <c r="V784" s="354">
        <f t="shared" si="280"/>
        <v>36</v>
      </c>
      <c r="W784" s="114">
        <f>IF(ISNA(VLOOKUP(H784,'data putaway'!$A$1:$E$530,2,0)),0,VLOOKUP(H784,'data putaway'!$A$1:$E$530,2,0))</f>
        <v>0</v>
      </c>
      <c r="X784" s="354" t="b">
        <f t="shared" si="281"/>
        <v>0</v>
      </c>
      <c r="Y784" s="354">
        <f>IF(ISNA(VLOOKUP(H784,'data putaway'!$A$1:$E$530,4,0)),0,VLOOKUP(H784,'data putaway'!$A$1:$E$530,4,0))</f>
        <v>0</v>
      </c>
      <c r="Z784" s="113">
        <f>IF(ISNA(VLOOKUP(H784,'data putaway'!$A$1:$E$530,5,0)),0,VLOOKUP(H784,'data putaway'!$A$1:$E$530,5,0))</f>
        <v>0</v>
      </c>
      <c r="AA784" s="354" t="b">
        <f t="shared" si="282"/>
        <v>0</v>
      </c>
      <c r="AB784" s="354" t="b">
        <f t="shared" si="283"/>
        <v>0</v>
      </c>
      <c r="AC784" s="356" t="str">
        <f t="shared" ca="1" si="284"/>
        <v>0 Month,  9 Days</v>
      </c>
      <c r="AD784" s="114" t="str">
        <f t="shared" ca="1" si="270"/>
        <v>3 Year, 11 Month, 14 Days</v>
      </c>
      <c r="AE784" s="114">
        <f t="shared" si="285"/>
        <v>36</v>
      </c>
      <c r="AF784" s="114">
        <f t="shared" si="286"/>
        <v>1</v>
      </c>
      <c r="AG784" s="354" t="str">
        <f t="shared" si="287"/>
        <v>CC21</v>
      </c>
      <c r="AH784" s="114">
        <f>IF(ISNA(VLOOKUP(L784,'MASTER DATA'!$A$1:$F$192,6,0)),0,VLOOKUP(L784,'MASTER DATA'!$A$1:$F$192,6,0))*AE784</f>
        <v>576</v>
      </c>
      <c r="AI784" s="354" t="str">
        <f>VLOOKUP($D784,'warehouse mapping'!$AN$7:$AO$17,2,0)</f>
        <v>Aktif</v>
      </c>
      <c r="AJ784" s="114">
        <f t="shared" si="288"/>
        <v>0</v>
      </c>
      <c r="AK784" s="354" t="str">
        <f t="shared" si="289"/>
        <v/>
      </c>
      <c r="AL784" s="354" t="s">
        <v>170</v>
      </c>
      <c r="AM784" s="354">
        <f t="shared" si="290"/>
        <v>1</v>
      </c>
      <c r="AN784" s="354" t="b">
        <f t="shared" si="291"/>
        <v>1</v>
      </c>
    </row>
    <row r="785" spans="1:41" s="354" customFormat="1">
      <c r="A785" s="354" t="str">
        <f t="shared" si="271"/>
        <v>CC22A01550070614</v>
      </c>
      <c r="B785" s="354">
        <f t="shared" si="272"/>
        <v>0</v>
      </c>
      <c r="C785" s="354">
        <f t="shared" si="273"/>
        <v>0</v>
      </c>
      <c r="D785" s="354" t="str">
        <f t="shared" si="274"/>
        <v>CC</v>
      </c>
      <c r="E785" s="354" t="str">
        <f t="shared" si="275"/>
        <v>22</v>
      </c>
      <c r="F785" s="354" t="str">
        <f t="shared" si="276"/>
        <v>A</v>
      </c>
      <c r="G785" s="355" t="str">
        <f t="shared" si="277"/>
        <v>01</v>
      </c>
      <c r="H785" s="232" t="s">
        <v>1123</v>
      </c>
      <c r="I785" s="232" t="s">
        <v>3316</v>
      </c>
      <c r="J785" s="233">
        <v>46270</v>
      </c>
      <c r="K785" s="233">
        <v>47714</v>
      </c>
      <c r="L785" s="234">
        <v>550070614</v>
      </c>
      <c r="M785" s="232" t="str">
        <f>IF(ISNA(VLOOKUP(L785,'MASTER DATA'!$A$1:$B$192,2,0)),"",VLOOKUP(L785,'MASTER DATA'!$A$1:$B$192,2,0))</f>
        <v>HlxHX610W40SP_4*4L_A04W</v>
      </c>
      <c r="N785" s="234">
        <v>38</v>
      </c>
      <c r="O785" s="232">
        <f t="shared" si="278"/>
        <v>1</v>
      </c>
      <c r="P785" s="232">
        <f t="shared" si="279"/>
        <v>2</v>
      </c>
      <c r="Q785" s="232">
        <f>VLOOKUP(L785,'MASTER DATA'!$A$1:$E$192,5,0)</f>
        <v>36</v>
      </c>
      <c r="R785" s="234">
        <f>SUMIF('picking of the day'!$H$4:$H$358,WMS!H785&amp;WMS!L785,'picking of the day'!$E$4:$E$358)</f>
        <v>0</v>
      </c>
      <c r="U785" s="114">
        <f>IF(ISNA(VLOOKUP(H785,'data putaway'!$A$1:$E$530,3,0)),0,VLOOKUP(H785,'data putaway'!$A$1:$E$530,3,0))</f>
        <v>0</v>
      </c>
      <c r="V785" s="354">
        <f t="shared" si="280"/>
        <v>38</v>
      </c>
      <c r="W785" s="114">
        <f>IF(ISNA(VLOOKUP(H785,'data putaway'!$A$1:$E$530,2,0)),0,VLOOKUP(H785,'data putaway'!$A$1:$E$530,2,0))</f>
        <v>0</v>
      </c>
      <c r="X785" s="354" t="b">
        <f t="shared" si="281"/>
        <v>0</v>
      </c>
      <c r="Y785" s="354">
        <f>IF(ISNA(VLOOKUP(H785,'data putaway'!$A$1:$E$530,4,0)),0,VLOOKUP(H785,'data putaway'!$A$1:$E$530,4,0))</f>
        <v>0</v>
      </c>
      <c r="Z785" s="113">
        <f>IF(ISNA(VLOOKUP(H785,'data putaway'!$A$1:$E$530,5,0)),0,VLOOKUP(H785,'data putaway'!$A$1:$E$530,5,0))</f>
        <v>0</v>
      </c>
      <c r="AA785" s="354" t="b">
        <f t="shared" si="282"/>
        <v>0</v>
      </c>
      <c r="AB785" s="354" t="b">
        <f t="shared" si="283"/>
        <v>0</v>
      </c>
      <c r="AC785" s="356" t="str">
        <f t="shared" ca="1" si="284"/>
        <v>0 Month,  13 Days</v>
      </c>
      <c r="AD785" s="114" t="str">
        <f t="shared" ca="1" si="270"/>
        <v>3 Year, 11 Month, 1 Days</v>
      </c>
      <c r="AE785" s="114">
        <f t="shared" si="285"/>
        <v>38</v>
      </c>
      <c r="AF785" s="114">
        <f t="shared" si="286"/>
        <v>1</v>
      </c>
      <c r="AG785" s="354" t="str">
        <f t="shared" si="287"/>
        <v>CC22</v>
      </c>
      <c r="AH785" s="114">
        <f>IF(ISNA(VLOOKUP(L785,'MASTER DATA'!$A$1:$F$192,6,0)),0,VLOOKUP(L785,'MASTER DATA'!$A$1:$F$192,6,0))*AE785</f>
        <v>608</v>
      </c>
      <c r="AI785" s="354" t="str">
        <f>VLOOKUP($D785,'warehouse mapping'!$AN$7:$AO$17,2,0)</f>
        <v>Aktif</v>
      </c>
      <c r="AJ785" s="114">
        <f t="shared" si="288"/>
        <v>0</v>
      </c>
      <c r="AK785" s="354" t="str">
        <f t="shared" si="289"/>
        <v/>
      </c>
      <c r="AL785" s="354" t="s">
        <v>170</v>
      </c>
      <c r="AM785" s="354">
        <f t="shared" si="290"/>
        <v>1</v>
      </c>
      <c r="AN785" s="354" t="b">
        <f t="shared" si="291"/>
        <v>1</v>
      </c>
    </row>
    <row r="786" spans="1:41" s="354" customFormat="1">
      <c r="A786" s="354" t="str">
        <f t="shared" si="271"/>
        <v>CC22A02550074727</v>
      </c>
      <c r="B786" s="354">
        <f t="shared" si="272"/>
        <v>0</v>
      </c>
      <c r="C786" s="354">
        <f t="shared" si="273"/>
        <v>0</v>
      </c>
      <c r="D786" s="354" t="str">
        <f t="shared" si="274"/>
        <v>CC</v>
      </c>
      <c r="E786" s="354" t="str">
        <f t="shared" si="275"/>
        <v>22</v>
      </c>
      <c r="F786" s="354" t="str">
        <f t="shared" si="276"/>
        <v>A</v>
      </c>
      <c r="G786" s="355" t="str">
        <f t="shared" si="277"/>
        <v>02</v>
      </c>
      <c r="H786" s="232" t="s">
        <v>1124</v>
      </c>
      <c r="I786" s="232" t="s">
        <v>3226</v>
      </c>
      <c r="J786" s="233">
        <v>46245</v>
      </c>
      <c r="K786" s="233">
        <v>46984</v>
      </c>
      <c r="L786" s="234">
        <v>550074727</v>
      </c>
      <c r="M786" s="232" t="str">
        <f>IF(ISNA(VLOOKUP(L786,'MASTER DATA'!$A$1:$B$192,2,0)),"",VLOOKUP(L786,'MASTER DATA'!$A$1:$B$192,2,0))</f>
        <v>IAGO CF E2_1*209L_A423</v>
      </c>
      <c r="N786" s="232">
        <v>3</v>
      </c>
      <c r="O786" s="232">
        <f t="shared" si="278"/>
        <v>0</v>
      </c>
      <c r="P786" s="232">
        <f t="shared" si="279"/>
        <v>3</v>
      </c>
      <c r="Q786" s="232">
        <f>VLOOKUP(L786,'MASTER DATA'!$A$1:$E$192,5,0)</f>
        <v>4</v>
      </c>
      <c r="R786" s="234">
        <f>SUMIF('picking of the day'!$H$4:$H$358,WMS!H786&amp;WMS!L786,'picking of the day'!$E$4:$E$358)</f>
        <v>0</v>
      </c>
      <c r="U786" s="114">
        <f>IF(ISNA(VLOOKUP(H786,'data putaway'!$A$1:$E$530,3,0)),0,VLOOKUP(H786,'data putaway'!$A$1:$E$530,3,0))</f>
        <v>0</v>
      </c>
      <c r="V786" s="354">
        <f t="shared" si="280"/>
        <v>3</v>
      </c>
      <c r="W786" s="114">
        <f>IF(ISNA(VLOOKUP(H786,'data putaway'!$A$1:$E$530,2,0)),0,VLOOKUP(H786,'data putaway'!$A$1:$E$530,2,0))</f>
        <v>0</v>
      </c>
      <c r="X786" s="354" t="b">
        <f t="shared" si="281"/>
        <v>0</v>
      </c>
      <c r="Y786" s="354">
        <f>IF(ISNA(VLOOKUP(H786,'data putaway'!$A$1:$E$530,4,0)),0,VLOOKUP(H786,'data putaway'!$A$1:$E$530,4,0))</f>
        <v>0</v>
      </c>
      <c r="Z786" s="113">
        <f>IF(ISNA(VLOOKUP(H786,'data putaway'!$A$1:$E$530,5,0)),0,VLOOKUP(H786,'data putaway'!$A$1:$E$530,5,0))</f>
        <v>0</v>
      </c>
      <c r="AA786" s="354" t="b">
        <f t="shared" si="282"/>
        <v>0</v>
      </c>
      <c r="AB786" s="354" t="b">
        <f t="shared" si="283"/>
        <v>0</v>
      </c>
      <c r="AC786" s="356" t="str">
        <f t="shared" ca="1" si="284"/>
        <v>1 Month,  7 Days</v>
      </c>
      <c r="AD786" s="114" t="str">
        <f t="shared" ca="1" si="270"/>
        <v>1 Year, 11 Month, 1 Days</v>
      </c>
      <c r="AE786" s="114">
        <f t="shared" si="285"/>
        <v>3</v>
      </c>
      <c r="AF786" s="114">
        <f t="shared" si="286"/>
        <v>1</v>
      </c>
      <c r="AG786" s="354" t="str">
        <f t="shared" si="287"/>
        <v>CC22</v>
      </c>
      <c r="AH786" s="114">
        <f>IF(ISNA(VLOOKUP(L786,'MASTER DATA'!$A$1:$F$192,6,0)),0,VLOOKUP(L786,'MASTER DATA'!$A$1:$F$192,6,0))*AE786</f>
        <v>627</v>
      </c>
      <c r="AI786" s="354" t="str">
        <f>VLOOKUP($D786,'warehouse mapping'!$AN$7:$AO$17,2,0)</f>
        <v>Aktif</v>
      </c>
      <c r="AJ786" s="114">
        <f t="shared" si="288"/>
        <v>0</v>
      </c>
      <c r="AK786" s="354" t="str">
        <f t="shared" si="289"/>
        <v/>
      </c>
      <c r="AL786" s="354" t="s">
        <v>3207</v>
      </c>
      <c r="AM786" s="354">
        <f t="shared" si="290"/>
        <v>1</v>
      </c>
      <c r="AN786" s="354" t="b">
        <f t="shared" si="291"/>
        <v>1</v>
      </c>
    </row>
    <row r="787" spans="1:41" s="354" customFormat="1">
      <c r="A787" s="354" t="str">
        <f t="shared" si="271"/>
        <v>CC22B01550054596</v>
      </c>
      <c r="B787" s="354">
        <f t="shared" si="272"/>
        <v>0</v>
      </c>
      <c r="C787" s="354">
        <f t="shared" si="273"/>
        <v>0</v>
      </c>
      <c r="D787" s="354" t="str">
        <f t="shared" si="274"/>
        <v>CC</v>
      </c>
      <c r="E787" s="354" t="str">
        <f t="shared" si="275"/>
        <v>22</v>
      </c>
      <c r="F787" s="354" t="str">
        <f t="shared" si="276"/>
        <v>B</v>
      </c>
      <c r="G787" s="355" t="str">
        <f t="shared" si="277"/>
        <v>01</v>
      </c>
      <c r="H787" s="232" t="s">
        <v>1125</v>
      </c>
      <c r="I787" s="232" t="s">
        <v>3236</v>
      </c>
      <c r="J787" s="233">
        <v>46252</v>
      </c>
      <c r="K787" s="233">
        <v>47700</v>
      </c>
      <c r="L787" s="234">
        <v>550054596</v>
      </c>
      <c r="M787" s="232" t="str">
        <f>IF(ISNA(VLOOKUP(L787,'MASTER DATA'!$A$1:$B$192,2,0)),"",VLOOKUP(L787,'MASTER DATA'!$A$1:$B$192,2,0))</f>
        <v>HinoGEO15W40CI4DH1_1*200L_A04W</v>
      </c>
      <c r="N787" s="232">
        <v>4</v>
      </c>
      <c r="O787" s="232">
        <f t="shared" si="278"/>
        <v>1</v>
      </c>
      <c r="P787" s="232">
        <f t="shared" si="279"/>
        <v>0</v>
      </c>
      <c r="Q787" s="232">
        <f>VLOOKUP(L787,'MASTER DATA'!$A$1:$E$192,5,0)</f>
        <v>4</v>
      </c>
      <c r="R787" s="234">
        <f>SUMIF('picking of the day'!$H$4:$H$358,WMS!H787&amp;WMS!L787,'picking of the day'!$E$4:$E$358)</f>
        <v>0</v>
      </c>
      <c r="U787" s="114">
        <f>IF(ISNA(VLOOKUP(H787,'data putaway'!$A$1:$E$530,3,0)),0,VLOOKUP(H787,'data putaway'!$A$1:$E$530,3,0))</f>
        <v>0</v>
      </c>
      <c r="V787" s="354">
        <f t="shared" si="280"/>
        <v>4</v>
      </c>
      <c r="W787" s="114">
        <f>IF(ISNA(VLOOKUP(H787,'data putaway'!$A$1:$E$530,2,0)),0,VLOOKUP(H787,'data putaway'!$A$1:$E$530,2,0))</f>
        <v>0</v>
      </c>
      <c r="X787" s="354" t="b">
        <f t="shared" si="281"/>
        <v>0</v>
      </c>
      <c r="Y787" s="354">
        <f>IF(ISNA(VLOOKUP(H787,'data putaway'!$A$1:$E$530,4,0)),0,VLOOKUP(H787,'data putaway'!$A$1:$E$530,4,0))</f>
        <v>0</v>
      </c>
      <c r="Z787" s="113">
        <f>IF(ISNA(VLOOKUP(H787,'data putaway'!$A$1:$E$530,5,0)),0,VLOOKUP(H787,'data putaway'!$A$1:$E$530,5,0))</f>
        <v>0</v>
      </c>
      <c r="AA787" s="354" t="b">
        <f t="shared" si="282"/>
        <v>0</v>
      </c>
      <c r="AB787" s="354" t="b">
        <f t="shared" si="283"/>
        <v>0</v>
      </c>
      <c r="AC787" s="356" t="str">
        <f t="shared" ca="1" si="284"/>
        <v>1 Month,  0 Days</v>
      </c>
      <c r="AD787" s="114" t="str">
        <f t="shared" ca="1" si="270"/>
        <v>3 Year, 10 Month, 18 Days</v>
      </c>
      <c r="AE787" s="114">
        <f t="shared" si="285"/>
        <v>4</v>
      </c>
      <c r="AF787" s="114">
        <f t="shared" si="286"/>
        <v>1</v>
      </c>
      <c r="AG787" s="354" t="str">
        <f t="shared" si="287"/>
        <v>CC22</v>
      </c>
      <c r="AH787" s="114">
        <f>IF(ISNA(VLOOKUP(L787,'MASTER DATA'!$A$1:$F$192,6,0)),0,VLOOKUP(L787,'MASTER DATA'!$A$1:$F$192,6,0))*AE787</f>
        <v>800</v>
      </c>
      <c r="AI787" s="354" t="str">
        <f>VLOOKUP($D787,'warehouse mapping'!$AN$7:$AO$17,2,0)</f>
        <v>Aktif</v>
      </c>
      <c r="AJ787" s="114">
        <f t="shared" si="288"/>
        <v>0</v>
      </c>
      <c r="AK787" s="354" t="str">
        <f t="shared" si="289"/>
        <v/>
      </c>
      <c r="AL787" s="354" t="s">
        <v>3206</v>
      </c>
      <c r="AM787" s="354">
        <f t="shared" si="290"/>
        <v>1</v>
      </c>
      <c r="AN787" s="354" t="b">
        <f t="shared" si="291"/>
        <v>1</v>
      </c>
    </row>
    <row r="788" spans="1:41" s="354" customFormat="1">
      <c r="A788" s="354" t="str">
        <f t="shared" si="271"/>
        <v>CC22B02550054596</v>
      </c>
      <c r="B788" s="354">
        <f t="shared" si="272"/>
        <v>0</v>
      </c>
      <c r="C788" s="354">
        <f t="shared" si="273"/>
        <v>0</v>
      </c>
      <c r="D788" s="354" t="str">
        <f t="shared" si="274"/>
        <v>CC</v>
      </c>
      <c r="E788" s="354" t="str">
        <f t="shared" si="275"/>
        <v>22</v>
      </c>
      <c r="F788" s="354" t="str">
        <f t="shared" si="276"/>
        <v>B</v>
      </c>
      <c r="G788" s="355" t="str">
        <f t="shared" si="277"/>
        <v>02</v>
      </c>
      <c r="H788" s="232" t="s">
        <v>1126</v>
      </c>
      <c r="I788" s="232" t="s">
        <v>3236</v>
      </c>
      <c r="J788" s="233">
        <v>46252</v>
      </c>
      <c r="K788" s="233">
        <v>47700</v>
      </c>
      <c r="L788" s="234">
        <v>550054596</v>
      </c>
      <c r="M788" s="232" t="str">
        <f>IF(ISNA(VLOOKUP(L788,'MASTER DATA'!$A$1:$B$192,2,0)),"",VLOOKUP(L788,'MASTER DATA'!$A$1:$B$192,2,0))</f>
        <v>HinoGEO15W40CI4DH1_1*200L_A04W</v>
      </c>
      <c r="N788" s="232">
        <v>4</v>
      </c>
      <c r="O788" s="232">
        <f t="shared" si="278"/>
        <v>1</v>
      </c>
      <c r="P788" s="232">
        <f t="shared" si="279"/>
        <v>0</v>
      </c>
      <c r="Q788" s="232">
        <f>VLOOKUP(L788,'MASTER DATA'!$A$1:$E$192,5,0)</f>
        <v>4</v>
      </c>
      <c r="R788" s="234">
        <f>SUMIF('picking of the day'!$H$4:$H$358,WMS!H788&amp;WMS!L788,'picking of the day'!$E$4:$E$358)</f>
        <v>0</v>
      </c>
      <c r="U788" s="114">
        <f>IF(ISNA(VLOOKUP(H788,'data putaway'!$A$1:$E$530,3,0)),0,VLOOKUP(H788,'data putaway'!$A$1:$E$530,3,0))</f>
        <v>0</v>
      </c>
      <c r="V788" s="354">
        <f t="shared" si="280"/>
        <v>4</v>
      </c>
      <c r="W788" s="114">
        <f>IF(ISNA(VLOOKUP(H788,'data putaway'!$A$1:$E$530,2,0)),0,VLOOKUP(H788,'data putaway'!$A$1:$E$530,2,0))</f>
        <v>0</v>
      </c>
      <c r="X788" s="354" t="b">
        <f t="shared" si="281"/>
        <v>0</v>
      </c>
      <c r="Y788" s="354">
        <f>IF(ISNA(VLOOKUP(H788,'data putaway'!$A$1:$E$530,4,0)),0,VLOOKUP(H788,'data putaway'!$A$1:$E$530,4,0))</f>
        <v>0</v>
      </c>
      <c r="Z788" s="113">
        <f>IF(ISNA(VLOOKUP(H788,'data putaway'!$A$1:$E$530,5,0)),0,VLOOKUP(H788,'data putaway'!$A$1:$E$530,5,0))</f>
        <v>0</v>
      </c>
      <c r="AA788" s="354" t="b">
        <f t="shared" si="282"/>
        <v>0</v>
      </c>
      <c r="AB788" s="354" t="b">
        <f t="shared" si="283"/>
        <v>0</v>
      </c>
      <c r="AC788" s="356" t="str">
        <f t="shared" ca="1" si="284"/>
        <v>1 Month,  0 Days</v>
      </c>
      <c r="AD788" s="114" t="str">
        <f t="shared" ca="1" si="270"/>
        <v>3 Year, 10 Month, 18 Days</v>
      </c>
      <c r="AE788" s="114">
        <f t="shared" si="285"/>
        <v>4</v>
      </c>
      <c r="AF788" s="114">
        <f t="shared" si="286"/>
        <v>1</v>
      </c>
      <c r="AG788" s="354" t="str">
        <f t="shared" si="287"/>
        <v>CC22</v>
      </c>
      <c r="AH788" s="114">
        <f>IF(ISNA(VLOOKUP(L788,'MASTER DATA'!$A$1:$F$192,6,0)),0,VLOOKUP(L788,'MASTER DATA'!$A$1:$F$192,6,0))*AE788</f>
        <v>800</v>
      </c>
      <c r="AI788" s="354" t="str">
        <f>VLOOKUP($D788,'warehouse mapping'!$AN$7:$AO$17,2,0)</f>
        <v>Aktif</v>
      </c>
      <c r="AJ788" s="114">
        <f t="shared" si="288"/>
        <v>0</v>
      </c>
      <c r="AK788" s="354" t="str">
        <f t="shared" si="289"/>
        <v/>
      </c>
      <c r="AL788" s="354" t="s">
        <v>170</v>
      </c>
      <c r="AM788" s="354">
        <f t="shared" si="290"/>
        <v>1</v>
      </c>
      <c r="AN788" s="354" t="b">
        <f t="shared" si="291"/>
        <v>1</v>
      </c>
    </row>
    <row r="789" spans="1:41" s="354" customFormat="1">
      <c r="A789" s="354" t="str">
        <f t="shared" si="271"/>
        <v>CC22C01550053104</v>
      </c>
      <c r="B789" s="354">
        <f t="shared" si="272"/>
        <v>0</v>
      </c>
      <c r="C789" s="354">
        <f t="shared" si="273"/>
        <v>44</v>
      </c>
      <c r="D789" s="354" t="str">
        <f t="shared" si="274"/>
        <v>CC</v>
      </c>
      <c r="E789" s="354" t="str">
        <f t="shared" si="275"/>
        <v>22</v>
      </c>
      <c r="F789" s="354" t="str">
        <f t="shared" si="276"/>
        <v>C</v>
      </c>
      <c r="G789" s="355" t="str">
        <f t="shared" si="277"/>
        <v>01</v>
      </c>
      <c r="H789" s="232" t="s">
        <v>1127</v>
      </c>
      <c r="I789" s="232" t="s">
        <v>3496</v>
      </c>
      <c r="J789" s="233">
        <v>46282</v>
      </c>
      <c r="K789" s="233">
        <v>47718</v>
      </c>
      <c r="L789" s="234">
        <v>550053104</v>
      </c>
      <c r="M789" s="232" t="str">
        <f>IF(ISNA(VLOOKUP(L789,'MASTER DATA'!$A$1:$B$192,2,0)),"",VLOOKUP(L789,'MASTER DATA'!$A$1:$B$192,2,0))</f>
        <v>HelixAst5W30_SP_12*1L_A04W</v>
      </c>
      <c r="N789" s="232">
        <v>0</v>
      </c>
      <c r="O789" s="232">
        <f t="shared" si="278"/>
        <v>1</v>
      </c>
      <c r="P789" s="232">
        <f t="shared" si="279"/>
        <v>0</v>
      </c>
      <c r="Q789" s="232">
        <f>VLOOKUP(L789,'MASTER DATA'!$A$1:$E$192,5,0)</f>
        <v>44</v>
      </c>
      <c r="R789" s="234">
        <f>SUMIF('picking of the day'!$H$4:$H$358,WMS!H789&amp;WMS!L789,'picking of the day'!$E$4:$E$358)</f>
        <v>0</v>
      </c>
      <c r="U789" s="114">
        <f>IF(ISNA(VLOOKUP(H789,'data putaway'!$A$1:$E$530,3,0)),0,VLOOKUP(H789,'data putaway'!$A$1:$E$530,3,0))</f>
        <v>44</v>
      </c>
      <c r="V789" s="354">
        <f t="shared" si="280"/>
        <v>44</v>
      </c>
      <c r="W789" s="114">
        <f>IF(ISNA(VLOOKUP(H789,'data putaway'!$A$1:$E$530,2,0)),0,VLOOKUP(H789,'data putaway'!$A$1:$E$530,2,0))</f>
        <v>550053104</v>
      </c>
      <c r="X789" s="354" t="b">
        <f t="shared" si="281"/>
        <v>1</v>
      </c>
      <c r="Y789" s="354" t="str">
        <f>IF(ISNA(VLOOKUP(H789,'data putaway'!$A$1:$E$530,4,0)),0,VLOOKUP(H789,'data putaway'!$A$1:$E$530,4,0))</f>
        <v>23H26JJ</v>
      </c>
      <c r="Z789" s="113">
        <f>IF(ISNA(VLOOKUP(H789,'data putaway'!$A$1:$E$530,5,0)),0,VLOOKUP(H789,'data putaway'!$A$1:$E$530,5,0))</f>
        <v>47718</v>
      </c>
      <c r="AA789" s="354" t="b">
        <f t="shared" si="282"/>
        <v>1</v>
      </c>
      <c r="AB789" s="354" t="b">
        <f t="shared" si="283"/>
        <v>1</v>
      </c>
      <c r="AC789" s="356" t="str">
        <f t="shared" ca="1" si="284"/>
        <v>0 Month,  1 Days</v>
      </c>
      <c r="AD789" s="114" t="str">
        <f t="shared" ca="1" si="270"/>
        <v>3 Year, 11 Month, 5 Days</v>
      </c>
      <c r="AE789" s="114">
        <f t="shared" si="285"/>
        <v>44</v>
      </c>
      <c r="AF789" s="114">
        <f t="shared" si="286"/>
        <v>1</v>
      </c>
      <c r="AG789" s="354" t="str">
        <f t="shared" si="287"/>
        <v>CC22</v>
      </c>
      <c r="AH789" s="114">
        <f>IF(ISNA(VLOOKUP(L789,'MASTER DATA'!$A$1:$F$192,6,0)),0,VLOOKUP(L789,'MASTER DATA'!$A$1:$F$192,6,0))*AE789</f>
        <v>528</v>
      </c>
      <c r="AI789" s="354" t="str">
        <f>VLOOKUP($D789,'warehouse mapping'!$AN$7:$AO$17,2,0)</f>
        <v>Aktif</v>
      </c>
      <c r="AJ789" s="114">
        <f t="shared" si="288"/>
        <v>0</v>
      </c>
      <c r="AK789" s="354" t="str">
        <f t="shared" si="289"/>
        <v/>
      </c>
      <c r="AL789" s="354" t="s">
        <v>170</v>
      </c>
      <c r="AM789" s="354">
        <f t="shared" si="290"/>
        <v>1</v>
      </c>
      <c r="AN789" s="354" t="b">
        <f t="shared" si="291"/>
        <v>1</v>
      </c>
    </row>
    <row r="790" spans="1:41" s="354" customFormat="1">
      <c r="A790" s="354" t="str">
        <f t="shared" si="271"/>
        <v>CC22C02550053104</v>
      </c>
      <c r="B790" s="354">
        <f t="shared" si="272"/>
        <v>0</v>
      </c>
      <c r="C790" s="354">
        <f t="shared" si="273"/>
        <v>44</v>
      </c>
      <c r="D790" s="354" t="str">
        <f t="shared" si="274"/>
        <v>CC</v>
      </c>
      <c r="E790" s="354" t="str">
        <f t="shared" si="275"/>
        <v>22</v>
      </c>
      <c r="F790" s="354" t="str">
        <f t="shared" si="276"/>
        <v>C</v>
      </c>
      <c r="G790" s="355" t="str">
        <f t="shared" si="277"/>
        <v>02</v>
      </c>
      <c r="H790" s="232" t="s">
        <v>1128</v>
      </c>
      <c r="I790" s="232" t="s">
        <v>3496</v>
      </c>
      <c r="J790" s="233">
        <v>46282</v>
      </c>
      <c r="K790" s="233">
        <v>47718</v>
      </c>
      <c r="L790" s="234">
        <v>550053104</v>
      </c>
      <c r="M790" s="232" t="str">
        <f>IF(ISNA(VLOOKUP(L790,'MASTER DATA'!$A$1:$B$192,2,0)),"",VLOOKUP(L790,'MASTER DATA'!$A$1:$B$192,2,0))</f>
        <v>HelixAst5W30_SP_12*1L_A04W</v>
      </c>
      <c r="N790" s="232">
        <v>0</v>
      </c>
      <c r="O790" s="232">
        <f t="shared" si="278"/>
        <v>1</v>
      </c>
      <c r="P790" s="232">
        <f t="shared" si="279"/>
        <v>0</v>
      </c>
      <c r="Q790" s="232">
        <f>VLOOKUP(L790,'MASTER DATA'!$A$1:$E$192,5,0)</f>
        <v>44</v>
      </c>
      <c r="R790" s="234">
        <f>SUMIF('picking of the day'!$H$4:$H$358,WMS!H790&amp;WMS!L790,'picking of the day'!$E$4:$E$358)</f>
        <v>0</v>
      </c>
      <c r="U790" s="114">
        <f>IF(ISNA(VLOOKUP(H790,'data putaway'!$A$1:$E$530,3,0)),0,VLOOKUP(H790,'data putaway'!$A$1:$E$530,3,0))</f>
        <v>44</v>
      </c>
      <c r="V790" s="354">
        <f t="shared" si="280"/>
        <v>44</v>
      </c>
      <c r="W790" s="114">
        <f>IF(ISNA(VLOOKUP(H790,'data putaway'!$A$1:$E$530,2,0)),0,VLOOKUP(H790,'data putaway'!$A$1:$E$530,2,0))</f>
        <v>550053104</v>
      </c>
      <c r="X790" s="354" t="b">
        <f t="shared" si="281"/>
        <v>1</v>
      </c>
      <c r="Y790" s="354" t="str">
        <f>IF(ISNA(VLOOKUP(H790,'data putaway'!$A$1:$E$530,4,0)),0,VLOOKUP(H790,'data putaway'!$A$1:$E$530,4,0))</f>
        <v>23H26JJ</v>
      </c>
      <c r="Z790" s="113">
        <f>IF(ISNA(VLOOKUP(H790,'data putaway'!$A$1:$E$530,5,0)),0,VLOOKUP(H790,'data putaway'!$A$1:$E$530,5,0))</f>
        <v>47718</v>
      </c>
      <c r="AA790" s="354" t="b">
        <f t="shared" si="282"/>
        <v>1</v>
      </c>
      <c r="AB790" s="354" t="b">
        <f t="shared" si="283"/>
        <v>1</v>
      </c>
      <c r="AC790" s="356" t="str">
        <f t="shared" ca="1" si="284"/>
        <v>0 Month,  1 Days</v>
      </c>
      <c r="AD790" s="114" t="str">
        <f t="shared" ca="1" si="270"/>
        <v>3 Year, 11 Month, 5 Days</v>
      </c>
      <c r="AE790" s="114">
        <f t="shared" si="285"/>
        <v>44</v>
      </c>
      <c r="AF790" s="114">
        <f t="shared" si="286"/>
        <v>1</v>
      </c>
      <c r="AG790" s="354" t="str">
        <f t="shared" si="287"/>
        <v>CC22</v>
      </c>
      <c r="AH790" s="114">
        <f>IF(ISNA(VLOOKUP(L790,'MASTER DATA'!$A$1:$F$192,6,0)),0,VLOOKUP(L790,'MASTER DATA'!$A$1:$F$192,6,0))*AE790</f>
        <v>528</v>
      </c>
      <c r="AI790" s="354" t="str">
        <f>VLOOKUP($D790,'warehouse mapping'!$AN$7:$AO$17,2,0)</f>
        <v>Aktif</v>
      </c>
      <c r="AJ790" s="114">
        <f t="shared" si="288"/>
        <v>0</v>
      </c>
      <c r="AK790" s="354" t="str">
        <f t="shared" si="289"/>
        <v/>
      </c>
      <c r="AL790" s="354" t="s">
        <v>170</v>
      </c>
      <c r="AM790" s="354">
        <f t="shared" si="290"/>
        <v>1</v>
      </c>
      <c r="AN790" s="354" t="b">
        <f t="shared" si="291"/>
        <v>1</v>
      </c>
    </row>
    <row r="791" spans="1:41" s="354" customFormat="1">
      <c r="A791" s="354" t="str">
        <f t="shared" si="271"/>
        <v>CC22D01550071397</v>
      </c>
      <c r="B791" s="354">
        <f t="shared" si="272"/>
        <v>0</v>
      </c>
      <c r="C791" s="354">
        <f t="shared" si="273"/>
        <v>0</v>
      </c>
      <c r="D791" s="354" t="str">
        <f t="shared" si="274"/>
        <v>CC</v>
      </c>
      <c r="E791" s="354" t="str">
        <f t="shared" si="275"/>
        <v>22</v>
      </c>
      <c r="F791" s="354" t="str">
        <f t="shared" si="276"/>
        <v>D</v>
      </c>
      <c r="G791" s="355" t="str">
        <f t="shared" si="277"/>
        <v>01</v>
      </c>
      <c r="H791" s="232" t="s">
        <v>1129</v>
      </c>
      <c r="I791" s="232" t="s">
        <v>3514</v>
      </c>
      <c r="J791" s="233">
        <v>46274</v>
      </c>
      <c r="K791" s="233">
        <v>47727</v>
      </c>
      <c r="L791" s="234">
        <v>550071397</v>
      </c>
      <c r="M791" s="232" t="str">
        <f>IF(ISNA(VLOOKUP(L791,'MASTER DATA'!$A$1:$B$192,2,0)),"",VLOOKUP(L791,'MASTER DATA'!$A$1:$B$192,2,0))</f>
        <v>HelixHX515W40SNCF_4*4L_A04W</v>
      </c>
      <c r="N791" s="232">
        <v>36</v>
      </c>
      <c r="O791" s="232">
        <f t="shared" si="278"/>
        <v>1</v>
      </c>
      <c r="P791" s="232">
        <f t="shared" si="279"/>
        <v>0</v>
      </c>
      <c r="Q791" s="232">
        <f>VLOOKUP(L791,'MASTER DATA'!$A$1:$E$192,5,0)</f>
        <v>36</v>
      </c>
      <c r="R791" s="234">
        <f>SUMIF('picking of the day'!$H$4:$H$358,WMS!H791&amp;WMS!L791,'picking of the day'!$E$4:$E$358)</f>
        <v>0</v>
      </c>
      <c r="U791" s="114">
        <f>IF(ISNA(VLOOKUP(H791,'data putaway'!$A$1:$E$530,3,0)),0,VLOOKUP(H791,'data putaway'!$A$1:$E$530,3,0))</f>
        <v>0</v>
      </c>
      <c r="V791" s="354">
        <f t="shared" si="280"/>
        <v>36</v>
      </c>
      <c r="W791" s="114">
        <f>IF(ISNA(VLOOKUP(H791,'data putaway'!$A$1:$E$530,2,0)),0,VLOOKUP(H791,'data putaway'!$A$1:$E$530,2,0))</f>
        <v>0</v>
      </c>
      <c r="X791" s="354" t="b">
        <f t="shared" si="281"/>
        <v>0</v>
      </c>
      <c r="Y791" s="354">
        <f>IF(ISNA(VLOOKUP(H791,'data putaway'!$A$1:$E$530,4,0)),0,VLOOKUP(H791,'data putaway'!$A$1:$E$530,4,0))</f>
        <v>0</v>
      </c>
      <c r="Z791" s="113">
        <f>IF(ISNA(VLOOKUP(H791,'data putaway'!$A$1:$E$530,5,0)),0,VLOOKUP(H791,'data putaway'!$A$1:$E$530,5,0))</f>
        <v>0</v>
      </c>
      <c r="AA791" s="354" t="b">
        <f t="shared" si="282"/>
        <v>0</v>
      </c>
      <c r="AB791" s="354" t="b">
        <f t="shared" si="283"/>
        <v>0</v>
      </c>
      <c r="AC791" s="356" t="str">
        <f t="shared" ca="1" si="284"/>
        <v>0 Month,  9 Days</v>
      </c>
      <c r="AD791" s="114" t="str">
        <f t="shared" ca="1" si="270"/>
        <v>3 Year, 11 Month, 14 Days</v>
      </c>
      <c r="AE791" s="114">
        <f t="shared" si="285"/>
        <v>36</v>
      </c>
      <c r="AF791" s="114">
        <f t="shared" si="286"/>
        <v>1</v>
      </c>
      <c r="AG791" s="354" t="str">
        <f t="shared" si="287"/>
        <v>CC22</v>
      </c>
      <c r="AH791" s="114">
        <f>IF(ISNA(VLOOKUP(L791,'MASTER DATA'!$A$1:$F$192,6,0)),0,VLOOKUP(L791,'MASTER DATA'!$A$1:$F$192,6,0))*AE791</f>
        <v>576</v>
      </c>
      <c r="AI791" s="354" t="str">
        <f>VLOOKUP($D791,'warehouse mapping'!$AN$7:$AO$17,2,0)</f>
        <v>Aktif</v>
      </c>
      <c r="AJ791" s="114">
        <f t="shared" si="288"/>
        <v>0</v>
      </c>
      <c r="AK791" s="354" t="str">
        <f t="shared" si="289"/>
        <v/>
      </c>
      <c r="AL791" s="354" t="s">
        <v>170</v>
      </c>
      <c r="AM791" s="354">
        <f t="shared" si="290"/>
        <v>1</v>
      </c>
      <c r="AN791" s="354" t="b">
        <f t="shared" si="291"/>
        <v>1</v>
      </c>
    </row>
    <row r="792" spans="1:41" s="354" customFormat="1">
      <c r="A792" s="354" t="str">
        <f t="shared" si="271"/>
        <v>CC22D02550071397</v>
      </c>
      <c r="B792" s="354">
        <f t="shared" si="272"/>
        <v>0</v>
      </c>
      <c r="C792" s="354">
        <f t="shared" si="273"/>
        <v>0</v>
      </c>
      <c r="D792" s="354" t="str">
        <f t="shared" si="274"/>
        <v>CC</v>
      </c>
      <c r="E792" s="354" t="str">
        <f t="shared" si="275"/>
        <v>22</v>
      </c>
      <c r="F792" s="354" t="str">
        <f t="shared" si="276"/>
        <v>D</v>
      </c>
      <c r="G792" s="355" t="str">
        <f t="shared" si="277"/>
        <v>02</v>
      </c>
      <c r="H792" s="232" t="s">
        <v>1130</v>
      </c>
      <c r="I792" s="232" t="s">
        <v>3514</v>
      </c>
      <c r="J792" s="233">
        <v>46274</v>
      </c>
      <c r="K792" s="233">
        <v>47727</v>
      </c>
      <c r="L792" s="234">
        <v>550071397</v>
      </c>
      <c r="M792" s="232" t="str">
        <f>IF(ISNA(VLOOKUP(L792,'MASTER DATA'!$A$1:$B$192,2,0)),"",VLOOKUP(L792,'MASTER DATA'!$A$1:$B$192,2,0))</f>
        <v>HelixHX515W40SNCF_4*4L_A04W</v>
      </c>
      <c r="N792" s="232">
        <v>36</v>
      </c>
      <c r="O792" s="232">
        <f t="shared" si="278"/>
        <v>1</v>
      </c>
      <c r="P792" s="232">
        <f t="shared" si="279"/>
        <v>0</v>
      </c>
      <c r="Q792" s="232">
        <f>VLOOKUP(L792,'MASTER DATA'!$A$1:$E$192,5,0)</f>
        <v>36</v>
      </c>
      <c r="R792" s="234">
        <f>SUMIF('picking of the day'!$H$4:$H$358,WMS!H792&amp;WMS!L792,'picking of the day'!$E$4:$E$358)</f>
        <v>0</v>
      </c>
      <c r="U792" s="114">
        <f>IF(ISNA(VLOOKUP(H792,'data putaway'!$A$1:$E$530,3,0)),0,VLOOKUP(H792,'data putaway'!$A$1:$E$530,3,0))</f>
        <v>0</v>
      </c>
      <c r="V792" s="354">
        <f t="shared" si="280"/>
        <v>36</v>
      </c>
      <c r="W792" s="114">
        <f>IF(ISNA(VLOOKUP(H792,'data putaway'!$A$1:$E$530,2,0)),0,VLOOKUP(H792,'data putaway'!$A$1:$E$530,2,0))</f>
        <v>0</v>
      </c>
      <c r="X792" s="354" t="b">
        <f t="shared" si="281"/>
        <v>0</v>
      </c>
      <c r="Y792" s="354">
        <f>IF(ISNA(VLOOKUP(H792,'data putaway'!$A$1:$E$530,4,0)),0,VLOOKUP(H792,'data putaway'!$A$1:$E$530,4,0))</f>
        <v>0</v>
      </c>
      <c r="Z792" s="113">
        <f>IF(ISNA(VLOOKUP(H792,'data putaway'!$A$1:$E$530,5,0)),0,VLOOKUP(H792,'data putaway'!$A$1:$E$530,5,0))</f>
        <v>0</v>
      </c>
      <c r="AA792" s="354" t="b">
        <f t="shared" si="282"/>
        <v>0</v>
      </c>
      <c r="AB792" s="354" t="b">
        <f t="shared" si="283"/>
        <v>0</v>
      </c>
      <c r="AC792" s="356" t="str">
        <f t="shared" ca="1" si="284"/>
        <v>0 Month,  9 Days</v>
      </c>
      <c r="AD792" s="114" t="str">
        <f t="shared" ca="1" si="270"/>
        <v>3 Year, 11 Month, 14 Days</v>
      </c>
      <c r="AE792" s="114">
        <f t="shared" si="285"/>
        <v>36</v>
      </c>
      <c r="AF792" s="114">
        <f t="shared" si="286"/>
        <v>1</v>
      </c>
      <c r="AG792" s="354" t="str">
        <f t="shared" si="287"/>
        <v>CC22</v>
      </c>
      <c r="AH792" s="114">
        <f>IF(ISNA(VLOOKUP(L792,'MASTER DATA'!$A$1:$F$192,6,0)),0,VLOOKUP(L792,'MASTER DATA'!$A$1:$F$192,6,0))*AE792</f>
        <v>576</v>
      </c>
      <c r="AI792" s="354" t="str">
        <f>VLOOKUP($D792,'warehouse mapping'!$AN$7:$AO$17,2,0)</f>
        <v>Aktif</v>
      </c>
      <c r="AJ792" s="114">
        <f t="shared" si="288"/>
        <v>0</v>
      </c>
      <c r="AK792" s="354" t="str">
        <f t="shared" si="289"/>
        <v/>
      </c>
      <c r="AL792" s="354" t="s">
        <v>170</v>
      </c>
      <c r="AM792" s="354">
        <f t="shared" si="290"/>
        <v>1</v>
      </c>
      <c r="AN792" s="354" t="b">
        <f t="shared" si="291"/>
        <v>1</v>
      </c>
    </row>
    <row r="793" spans="1:41" s="354" customFormat="1">
      <c r="A793" s="354" t="str">
        <f t="shared" si="271"/>
        <v>CC22E01550071397</v>
      </c>
      <c r="B793" s="354">
        <f t="shared" si="272"/>
        <v>0</v>
      </c>
      <c r="C793" s="354">
        <f t="shared" si="273"/>
        <v>0</v>
      </c>
      <c r="D793" s="354" t="str">
        <f t="shared" si="274"/>
        <v>CC</v>
      </c>
      <c r="E793" s="354" t="str">
        <f t="shared" si="275"/>
        <v>22</v>
      </c>
      <c r="F793" s="354" t="str">
        <f t="shared" si="276"/>
        <v>E</v>
      </c>
      <c r="G793" s="355" t="str">
        <f t="shared" si="277"/>
        <v>01</v>
      </c>
      <c r="H793" s="232" t="s">
        <v>1131</v>
      </c>
      <c r="I793" s="232" t="s">
        <v>3514</v>
      </c>
      <c r="J793" s="233">
        <v>46274</v>
      </c>
      <c r="K793" s="233">
        <v>47727</v>
      </c>
      <c r="L793" s="234">
        <v>550071397</v>
      </c>
      <c r="M793" s="232" t="str">
        <f>IF(ISNA(VLOOKUP(L793,'MASTER DATA'!$A$1:$B$192,2,0)),"",VLOOKUP(L793,'MASTER DATA'!$A$1:$B$192,2,0))</f>
        <v>HelixHX515W40SNCF_4*4L_A04W</v>
      </c>
      <c r="N793" s="232">
        <v>36</v>
      </c>
      <c r="O793" s="232">
        <f t="shared" si="278"/>
        <v>1</v>
      </c>
      <c r="P793" s="232">
        <f t="shared" si="279"/>
        <v>0</v>
      </c>
      <c r="Q793" s="232">
        <f>VLOOKUP(L793,'MASTER DATA'!$A$1:$E$192,5,0)</f>
        <v>36</v>
      </c>
      <c r="R793" s="234">
        <f>SUMIF('picking of the day'!$H$4:$H$358,WMS!H793&amp;WMS!L793,'picking of the day'!$E$4:$E$358)</f>
        <v>0</v>
      </c>
      <c r="U793" s="114">
        <f>IF(ISNA(VLOOKUP(H793,'data putaway'!$A$1:$E$530,3,0)),0,VLOOKUP(H793,'data putaway'!$A$1:$E$530,3,0))</f>
        <v>0</v>
      </c>
      <c r="V793" s="354">
        <f t="shared" si="280"/>
        <v>36</v>
      </c>
      <c r="W793" s="114">
        <f>IF(ISNA(VLOOKUP(H793,'data putaway'!$A$1:$E$530,2,0)),0,VLOOKUP(H793,'data putaway'!$A$1:$E$530,2,0))</f>
        <v>0</v>
      </c>
      <c r="X793" s="354" t="b">
        <f t="shared" si="281"/>
        <v>0</v>
      </c>
      <c r="Y793" s="354">
        <f>IF(ISNA(VLOOKUP(H793,'data putaway'!$A$1:$E$530,4,0)),0,VLOOKUP(H793,'data putaway'!$A$1:$E$530,4,0))</f>
        <v>0</v>
      </c>
      <c r="Z793" s="113">
        <f>IF(ISNA(VLOOKUP(H793,'data putaway'!$A$1:$E$530,5,0)),0,VLOOKUP(H793,'data putaway'!$A$1:$E$530,5,0))</f>
        <v>0</v>
      </c>
      <c r="AA793" s="354" t="b">
        <f t="shared" si="282"/>
        <v>0</v>
      </c>
      <c r="AB793" s="354" t="b">
        <f t="shared" si="283"/>
        <v>0</v>
      </c>
      <c r="AC793" s="356" t="str">
        <f t="shared" ca="1" si="284"/>
        <v>0 Month,  9 Days</v>
      </c>
      <c r="AD793" s="114" t="str">
        <f t="shared" ca="1" si="270"/>
        <v>3 Year, 11 Month, 14 Days</v>
      </c>
      <c r="AE793" s="114">
        <f t="shared" si="285"/>
        <v>36</v>
      </c>
      <c r="AF793" s="114">
        <f t="shared" si="286"/>
        <v>1</v>
      </c>
      <c r="AG793" s="354" t="str">
        <f t="shared" si="287"/>
        <v>CC22</v>
      </c>
      <c r="AH793" s="114">
        <f>IF(ISNA(VLOOKUP(L793,'MASTER DATA'!$A$1:$F$192,6,0)),0,VLOOKUP(L793,'MASTER DATA'!$A$1:$F$192,6,0))*AE793</f>
        <v>576</v>
      </c>
      <c r="AI793" s="354" t="str">
        <f>VLOOKUP($D793,'warehouse mapping'!$AN$7:$AO$17,2,0)</f>
        <v>Aktif</v>
      </c>
      <c r="AJ793" s="114">
        <f t="shared" si="288"/>
        <v>0</v>
      </c>
      <c r="AK793" s="354" t="str">
        <f t="shared" si="289"/>
        <v/>
      </c>
      <c r="AL793" s="354" t="s">
        <v>170</v>
      </c>
      <c r="AM793" s="354">
        <f t="shared" si="290"/>
        <v>1</v>
      </c>
      <c r="AN793" s="354" t="b">
        <f t="shared" si="291"/>
        <v>1</v>
      </c>
    </row>
    <row r="794" spans="1:41" s="354" customFormat="1">
      <c r="A794" s="354" t="str">
        <f t="shared" si="271"/>
        <v>CC22E02550071397</v>
      </c>
      <c r="B794" s="354">
        <f t="shared" si="272"/>
        <v>0</v>
      </c>
      <c r="C794" s="354">
        <f t="shared" si="273"/>
        <v>0</v>
      </c>
      <c r="D794" s="354" t="str">
        <f t="shared" si="274"/>
        <v>CC</v>
      </c>
      <c r="E794" s="354" t="str">
        <f t="shared" si="275"/>
        <v>22</v>
      </c>
      <c r="F794" s="354" t="str">
        <f t="shared" si="276"/>
        <v>E</v>
      </c>
      <c r="G794" s="355" t="str">
        <f t="shared" si="277"/>
        <v>02</v>
      </c>
      <c r="H794" s="232" t="s">
        <v>1132</v>
      </c>
      <c r="I794" s="232" t="s">
        <v>3514</v>
      </c>
      <c r="J794" s="233">
        <v>46274</v>
      </c>
      <c r="K794" s="233">
        <v>47727</v>
      </c>
      <c r="L794" s="234">
        <v>550071397</v>
      </c>
      <c r="M794" s="232" t="str">
        <f>IF(ISNA(VLOOKUP(L794,'MASTER DATA'!$A$1:$B$192,2,0)),"",VLOOKUP(L794,'MASTER DATA'!$A$1:$B$192,2,0))</f>
        <v>HelixHX515W40SNCF_4*4L_A04W</v>
      </c>
      <c r="N794" s="232">
        <v>36</v>
      </c>
      <c r="O794" s="232">
        <f t="shared" si="278"/>
        <v>1</v>
      </c>
      <c r="P794" s="232">
        <f t="shared" si="279"/>
        <v>0</v>
      </c>
      <c r="Q794" s="232">
        <f>VLOOKUP(L794,'MASTER DATA'!$A$1:$E$192,5,0)</f>
        <v>36</v>
      </c>
      <c r="R794" s="234">
        <f>SUMIF('picking of the day'!$H$4:$H$358,WMS!H794&amp;WMS!L794,'picking of the day'!$E$4:$E$358)</f>
        <v>0</v>
      </c>
      <c r="U794" s="114">
        <f>IF(ISNA(VLOOKUP(H794,'data putaway'!$A$1:$E$530,3,0)),0,VLOOKUP(H794,'data putaway'!$A$1:$E$530,3,0))</f>
        <v>0</v>
      </c>
      <c r="V794" s="354">
        <f t="shared" si="280"/>
        <v>36</v>
      </c>
      <c r="W794" s="114">
        <f>IF(ISNA(VLOOKUP(H794,'data putaway'!$A$1:$E$530,2,0)),0,VLOOKUP(H794,'data putaway'!$A$1:$E$530,2,0))</f>
        <v>0</v>
      </c>
      <c r="X794" s="354" t="b">
        <f t="shared" si="281"/>
        <v>0</v>
      </c>
      <c r="Y794" s="354">
        <f>IF(ISNA(VLOOKUP(H794,'data putaway'!$A$1:$E$530,4,0)),0,VLOOKUP(H794,'data putaway'!$A$1:$E$530,4,0))</f>
        <v>0</v>
      </c>
      <c r="Z794" s="113">
        <f>IF(ISNA(VLOOKUP(H794,'data putaway'!$A$1:$E$530,5,0)),0,VLOOKUP(H794,'data putaway'!$A$1:$E$530,5,0))</f>
        <v>0</v>
      </c>
      <c r="AA794" s="354" t="b">
        <f t="shared" si="282"/>
        <v>0</v>
      </c>
      <c r="AB794" s="354" t="b">
        <f t="shared" si="283"/>
        <v>0</v>
      </c>
      <c r="AC794" s="356" t="str">
        <f t="shared" ca="1" si="284"/>
        <v>0 Month,  9 Days</v>
      </c>
      <c r="AD794" s="114" t="str">
        <f t="shared" ref="AD794:AD857" ca="1" si="292">IF(K794="","",DATEDIF(NOW(),K794,"y")&amp;" Year"&amp;", "&amp;DATEDIF(NOW(),K794,"ym")&amp;" Month"&amp;", "&amp;DATEDIF(NOW(),K794,"md")&amp;" Days")</f>
        <v>3 Year, 11 Month, 14 Days</v>
      </c>
      <c r="AE794" s="114">
        <f t="shared" si="285"/>
        <v>36</v>
      </c>
      <c r="AF794" s="114">
        <f t="shared" si="286"/>
        <v>1</v>
      </c>
      <c r="AG794" s="354" t="str">
        <f t="shared" si="287"/>
        <v>CC22</v>
      </c>
      <c r="AH794" s="114">
        <f>IF(ISNA(VLOOKUP(L794,'MASTER DATA'!$A$1:$F$192,6,0)),0,VLOOKUP(L794,'MASTER DATA'!$A$1:$F$192,6,0))*AE794</f>
        <v>576</v>
      </c>
      <c r="AI794" s="354" t="str">
        <f>VLOOKUP($D794,'warehouse mapping'!$AN$7:$AO$17,2,0)</f>
        <v>Aktif</v>
      </c>
      <c r="AJ794" s="114">
        <f t="shared" si="288"/>
        <v>0</v>
      </c>
      <c r="AK794" s="354" t="str">
        <f t="shared" si="289"/>
        <v/>
      </c>
      <c r="AL794" s="354" t="s">
        <v>170</v>
      </c>
      <c r="AM794" s="354">
        <f t="shared" si="290"/>
        <v>1</v>
      </c>
      <c r="AN794" s="354" t="b">
        <f t="shared" si="291"/>
        <v>1</v>
      </c>
    </row>
    <row r="795" spans="1:41" s="222" customFormat="1">
      <c r="A795" s="354" t="str">
        <f t="shared" si="271"/>
        <v>CC23A01550062460</v>
      </c>
      <c r="B795" s="354">
        <f t="shared" si="272"/>
        <v>0</v>
      </c>
      <c r="C795" s="354">
        <f t="shared" si="273"/>
        <v>0</v>
      </c>
      <c r="D795" s="222" t="str">
        <f t="shared" si="274"/>
        <v>CC</v>
      </c>
      <c r="E795" s="222" t="str">
        <f t="shared" si="275"/>
        <v>23</v>
      </c>
      <c r="F795" s="222" t="str">
        <f t="shared" si="276"/>
        <v>A</v>
      </c>
      <c r="G795" s="355" t="str">
        <f t="shared" si="277"/>
        <v>01</v>
      </c>
      <c r="H795" s="357" t="s">
        <v>1133</v>
      </c>
      <c r="I795" s="357" t="s">
        <v>3315</v>
      </c>
      <c r="J795" s="361">
        <v>46266</v>
      </c>
      <c r="K795" s="361">
        <v>47713</v>
      </c>
      <c r="L795" s="295">
        <v>550062460</v>
      </c>
      <c r="M795" s="357" t="str">
        <f>IF(ISNA(VLOOKUP(L795,'MASTER DATA'!$A$1:$B$192,2,0)),"",VLOOKUP(L795,'MASTER DATA'!$A$1:$B$192,2,0))</f>
        <v>Advan4TAX710W40SNMA2_12*1L_A04W</v>
      </c>
      <c r="N795" s="357">
        <v>44</v>
      </c>
      <c r="O795" s="232">
        <f t="shared" si="278"/>
        <v>1</v>
      </c>
      <c r="P795" s="232">
        <f t="shared" si="279"/>
        <v>0</v>
      </c>
      <c r="Q795" s="232">
        <f>VLOOKUP(L795,'MASTER DATA'!$A$1:$E$192,5,0)</f>
        <v>44</v>
      </c>
      <c r="R795" s="295">
        <f>SUMIF('picking of the day'!$H$4:$H$358,WMS!H795&amp;WMS!L795,'picking of the day'!$E$4:$E$358)</f>
        <v>0</v>
      </c>
      <c r="U795" s="358">
        <f>IF(ISNA(VLOOKUP(H795,'data putaway'!$A$1:$E$530,3,0)),0,VLOOKUP(H795,'data putaway'!$A$1:$E$530,3,0))</f>
        <v>0</v>
      </c>
      <c r="V795" s="222">
        <f t="shared" si="280"/>
        <v>44</v>
      </c>
      <c r="W795" s="358">
        <f>IF(ISNA(VLOOKUP(H795,'data putaway'!$A$1:$E$530,2,0)),0,VLOOKUP(H795,'data putaway'!$A$1:$E$530,2,0))</f>
        <v>0</v>
      </c>
      <c r="X795" s="222" t="b">
        <f t="shared" si="281"/>
        <v>0</v>
      </c>
      <c r="Y795" s="222">
        <f>IF(ISNA(VLOOKUP(H795,'data putaway'!$A$1:$E$530,4,0)),0,VLOOKUP(H795,'data putaway'!$A$1:$E$530,4,0))</f>
        <v>0</v>
      </c>
      <c r="Z795" s="359">
        <f>IF(ISNA(VLOOKUP(H795,'data putaway'!$A$1:$E$530,5,0)),0,VLOOKUP(H795,'data putaway'!$A$1:$E$530,5,0))</f>
        <v>0</v>
      </c>
      <c r="AA795" s="222" t="b">
        <f t="shared" si="282"/>
        <v>0</v>
      </c>
      <c r="AB795" s="222" t="b">
        <f t="shared" si="283"/>
        <v>0</v>
      </c>
      <c r="AC795" s="360" t="str">
        <f t="shared" ca="1" si="284"/>
        <v>0 Month,  17 Days</v>
      </c>
      <c r="AD795" s="358" t="str">
        <f t="shared" ca="1" si="292"/>
        <v>3 Year, 11 Month, 0 Days</v>
      </c>
      <c r="AE795" s="358">
        <f t="shared" si="285"/>
        <v>44</v>
      </c>
      <c r="AF795" s="358">
        <f t="shared" si="286"/>
        <v>1</v>
      </c>
      <c r="AG795" s="222" t="str">
        <f t="shared" si="287"/>
        <v>CC23</v>
      </c>
      <c r="AH795" s="358">
        <f>IF(ISNA(VLOOKUP(L795,'MASTER DATA'!$A$1:$F$192,6,0)),0,VLOOKUP(L795,'MASTER DATA'!$A$1:$F$192,6,0))*AE795</f>
        <v>528</v>
      </c>
      <c r="AI795" s="222" t="str">
        <f>VLOOKUP($D795,'warehouse mapping'!$AN$7:$AO$17,2,0)</f>
        <v>Aktif</v>
      </c>
      <c r="AJ795" s="358">
        <f t="shared" si="288"/>
        <v>0</v>
      </c>
      <c r="AK795" s="222" t="str">
        <f t="shared" si="289"/>
        <v/>
      </c>
      <c r="AL795" s="222" t="s">
        <v>170</v>
      </c>
      <c r="AM795" s="222">
        <f t="shared" si="290"/>
        <v>1</v>
      </c>
      <c r="AN795" s="222" t="b">
        <f t="shared" si="291"/>
        <v>1</v>
      </c>
    </row>
    <row r="796" spans="1:41" s="354" customFormat="1">
      <c r="A796" s="354" t="str">
        <f t="shared" si="271"/>
        <v>CC23A02550076636</v>
      </c>
      <c r="B796" s="354">
        <f t="shared" si="272"/>
        <v>0</v>
      </c>
      <c r="C796" s="354">
        <f t="shared" si="273"/>
        <v>0</v>
      </c>
      <c r="D796" s="354" t="str">
        <f t="shared" si="274"/>
        <v>CC</v>
      </c>
      <c r="E796" s="354" t="str">
        <f t="shared" si="275"/>
        <v>23</v>
      </c>
      <c r="F796" s="354" t="str">
        <f t="shared" si="276"/>
        <v>A</v>
      </c>
      <c r="G796" s="355" t="str">
        <f t="shared" si="277"/>
        <v>02</v>
      </c>
      <c r="H796" s="232" t="s">
        <v>1134</v>
      </c>
      <c r="I796" s="232" t="s">
        <v>3530</v>
      </c>
      <c r="J796" s="233">
        <v>47731</v>
      </c>
      <c r="K796" s="233">
        <v>47731</v>
      </c>
      <c r="L796" s="234">
        <v>550076636</v>
      </c>
      <c r="M796" s="232" t="str">
        <f>IF(ISNA(VLOOKUP(L796,'MASTER DATA'!$A$1:$B$192,2,0)),"",VLOOKUP(L796,'MASTER DATA'!$A$1:$B$192,2,0))</f>
        <v>Helix Eco Plus 5W-30_12*0.5L_A04W</v>
      </c>
      <c r="N796" s="232">
        <v>10</v>
      </c>
      <c r="O796" s="232">
        <f t="shared" si="278"/>
        <v>0</v>
      </c>
      <c r="P796" s="232">
        <f t="shared" si="279"/>
        <v>10</v>
      </c>
      <c r="Q796" s="232">
        <f>VLOOKUP(L796,'MASTER DATA'!$A$1:$E$192,5,0)</f>
        <v>48</v>
      </c>
      <c r="R796" s="234">
        <f>SUMIF('picking of the day'!$H$4:$H$358,WMS!H796&amp;WMS!L796,'picking of the day'!$E$4:$E$358)</f>
        <v>0</v>
      </c>
      <c r="U796" s="114">
        <f>IF(ISNA(VLOOKUP(H796,'data putaway'!$A$1:$E$530,3,0)),0,VLOOKUP(H796,'data putaway'!$A$1:$E$530,3,0))</f>
        <v>0</v>
      </c>
      <c r="V796" s="354">
        <f t="shared" si="280"/>
        <v>10</v>
      </c>
      <c r="W796" s="114">
        <f>IF(ISNA(VLOOKUP(H796,'data putaway'!$A$1:$E$530,2,0)),0,VLOOKUP(H796,'data putaway'!$A$1:$E$530,2,0))</f>
        <v>0</v>
      </c>
      <c r="X796" s="354" t="b">
        <f t="shared" si="281"/>
        <v>0</v>
      </c>
      <c r="Y796" s="354">
        <f>IF(ISNA(VLOOKUP(H796,'data putaway'!$A$1:$E$530,4,0)),0,VLOOKUP(H796,'data putaway'!$A$1:$E$530,4,0))</f>
        <v>0</v>
      </c>
      <c r="Z796" s="113">
        <f>IF(ISNA(VLOOKUP(H796,'data putaway'!$A$1:$E$530,5,0)),0,VLOOKUP(H796,'data putaway'!$A$1:$E$530,5,0))</f>
        <v>0</v>
      </c>
      <c r="AA796" s="354" t="b">
        <f t="shared" si="282"/>
        <v>0</v>
      </c>
      <c r="AB796" s="354" t="b">
        <f t="shared" si="283"/>
        <v>0</v>
      </c>
      <c r="AC796" s="356" t="e">
        <f t="shared" ca="1" si="284"/>
        <v>#NUM!</v>
      </c>
      <c r="AD796" s="114" t="str">
        <f t="shared" ca="1" si="292"/>
        <v>3 Year, 11 Month, 18 Days</v>
      </c>
      <c r="AE796" s="114">
        <f t="shared" si="285"/>
        <v>10</v>
      </c>
      <c r="AF796" s="114">
        <f t="shared" si="286"/>
        <v>1</v>
      </c>
      <c r="AG796" s="354" t="str">
        <f t="shared" si="287"/>
        <v>CC23</v>
      </c>
      <c r="AH796" s="114">
        <f>IF(ISNA(VLOOKUP(L796,'MASTER DATA'!$A$1:$F$192,6,0)),0,VLOOKUP(L796,'MASTER DATA'!$A$1:$F$192,6,0))*AE796</f>
        <v>60</v>
      </c>
      <c r="AI796" s="354" t="str">
        <f>VLOOKUP($D796,'warehouse mapping'!$AN$7:$AO$17,2,0)</f>
        <v>Aktif</v>
      </c>
      <c r="AJ796" s="114">
        <f t="shared" si="288"/>
        <v>0</v>
      </c>
      <c r="AK796" s="354" t="str">
        <f t="shared" si="289"/>
        <v/>
      </c>
      <c r="AL796" s="354" t="s">
        <v>3025</v>
      </c>
      <c r="AM796" s="354">
        <f t="shared" si="290"/>
        <v>1</v>
      </c>
      <c r="AN796" s="354" t="b">
        <f t="shared" si="291"/>
        <v>1</v>
      </c>
      <c r="AO796" s="354">
        <v>10</v>
      </c>
    </row>
    <row r="797" spans="1:41" s="354" customFormat="1">
      <c r="A797" s="354" t="str">
        <f t="shared" si="271"/>
        <v>CC23B01550024953</v>
      </c>
      <c r="B797" s="354">
        <f t="shared" si="272"/>
        <v>0</v>
      </c>
      <c r="C797" s="354">
        <f t="shared" si="273"/>
        <v>0</v>
      </c>
      <c r="D797" s="354" t="str">
        <f t="shared" si="274"/>
        <v>CC</v>
      </c>
      <c r="E797" s="354" t="str">
        <f t="shared" si="275"/>
        <v>23</v>
      </c>
      <c r="F797" s="354" t="str">
        <f t="shared" si="276"/>
        <v>B</v>
      </c>
      <c r="G797" s="355" t="str">
        <f t="shared" si="277"/>
        <v>01</v>
      </c>
      <c r="H797" s="232" t="s">
        <v>1135</v>
      </c>
      <c r="I797" s="234" t="s">
        <v>3276</v>
      </c>
      <c r="J797" s="362">
        <v>46258</v>
      </c>
      <c r="K797" s="362">
        <v>47628</v>
      </c>
      <c r="L797" s="234">
        <v>550024953</v>
      </c>
      <c r="M797" s="232" t="str">
        <f>IF(ISNA(VLOOKUP(L797,'MASTER DATA'!$A$1:$B$192,2,0)),"",VLOOKUP(L797,'MASTER DATA'!$A$1:$B$192,2,0))</f>
        <v>Corena S4 R 68_1*209L_A227</v>
      </c>
      <c r="N797" s="232">
        <v>4</v>
      </c>
      <c r="O797" s="232">
        <f t="shared" si="278"/>
        <v>1</v>
      </c>
      <c r="P797" s="232">
        <f t="shared" si="279"/>
        <v>0</v>
      </c>
      <c r="Q797" s="232">
        <f>VLOOKUP(L797,'MASTER DATA'!$A$1:$E$192,5,0)</f>
        <v>4</v>
      </c>
      <c r="R797" s="234">
        <f>SUMIF('picking of the day'!$H$4:$H$358,WMS!H797&amp;WMS!L797,'picking of the day'!$E$4:$E$358)</f>
        <v>0</v>
      </c>
      <c r="U797" s="114">
        <f>IF(ISNA(VLOOKUP(H797,'data putaway'!$A$1:$E$530,3,0)),0,VLOOKUP(H797,'data putaway'!$A$1:$E$530,3,0))</f>
        <v>0</v>
      </c>
      <c r="V797" s="354">
        <f t="shared" si="280"/>
        <v>4</v>
      </c>
      <c r="W797" s="114">
        <f>IF(ISNA(VLOOKUP(H797,'data putaway'!$A$1:$E$530,2,0)),0,VLOOKUP(H797,'data putaway'!$A$1:$E$530,2,0))</f>
        <v>0</v>
      </c>
      <c r="X797" s="354" t="b">
        <f t="shared" si="281"/>
        <v>0</v>
      </c>
      <c r="Y797" s="354">
        <f>IF(ISNA(VLOOKUP(H797,'data putaway'!$A$1:$E$530,4,0)),0,VLOOKUP(H797,'data putaway'!$A$1:$E$530,4,0))</f>
        <v>0</v>
      </c>
      <c r="Z797" s="113">
        <f>IF(ISNA(VLOOKUP(H797,'data putaway'!$A$1:$E$530,5,0)),0,VLOOKUP(H797,'data putaway'!$A$1:$E$530,5,0))</f>
        <v>0</v>
      </c>
      <c r="AA797" s="354" t="b">
        <f t="shared" si="282"/>
        <v>0</v>
      </c>
      <c r="AB797" s="354" t="b">
        <f t="shared" si="283"/>
        <v>0</v>
      </c>
      <c r="AC797" s="356" t="str">
        <f t="shared" ca="1" si="284"/>
        <v>0 Month,  25 Days</v>
      </c>
      <c r="AD797" s="114" t="str">
        <f t="shared" ca="1" si="292"/>
        <v>3 Year, 8 Month, 7 Days</v>
      </c>
      <c r="AE797" s="114">
        <f t="shared" si="285"/>
        <v>4</v>
      </c>
      <c r="AF797" s="114">
        <f t="shared" si="286"/>
        <v>1</v>
      </c>
      <c r="AG797" s="354" t="str">
        <f t="shared" si="287"/>
        <v>CC23</v>
      </c>
      <c r="AH797" s="114">
        <f>IF(ISNA(VLOOKUP(L797,'MASTER DATA'!$A$1:$F$192,6,0)),0,VLOOKUP(L797,'MASTER DATA'!$A$1:$F$192,6,0))*AE797</f>
        <v>836</v>
      </c>
      <c r="AI797" s="354" t="str">
        <f>VLOOKUP($D797,'warehouse mapping'!$AN$7:$AO$17,2,0)</f>
        <v>Aktif</v>
      </c>
      <c r="AJ797" s="114">
        <f t="shared" si="288"/>
        <v>0</v>
      </c>
      <c r="AK797" s="354" t="str">
        <f t="shared" si="289"/>
        <v/>
      </c>
      <c r="AL797" s="354" t="s">
        <v>3206</v>
      </c>
      <c r="AM797" s="354">
        <f t="shared" si="290"/>
        <v>1</v>
      </c>
      <c r="AN797" s="354" t="b">
        <f t="shared" si="291"/>
        <v>1</v>
      </c>
    </row>
    <row r="798" spans="1:41" s="354" customFormat="1">
      <c r="A798" s="354" t="str">
        <f t="shared" si="271"/>
        <v>CC23B02550054596</v>
      </c>
      <c r="B798" s="354">
        <f t="shared" si="272"/>
        <v>0</v>
      </c>
      <c r="C798" s="354">
        <f t="shared" si="273"/>
        <v>0</v>
      </c>
      <c r="D798" s="354" t="str">
        <f t="shared" si="274"/>
        <v>CC</v>
      </c>
      <c r="E798" s="354" t="str">
        <f t="shared" si="275"/>
        <v>23</v>
      </c>
      <c r="F798" s="354" t="str">
        <f t="shared" si="276"/>
        <v>B</v>
      </c>
      <c r="G798" s="355" t="str">
        <f t="shared" si="277"/>
        <v>02</v>
      </c>
      <c r="H798" s="232" t="s">
        <v>1136</v>
      </c>
      <c r="I798" s="232" t="s">
        <v>3236</v>
      </c>
      <c r="J798" s="233">
        <v>46252</v>
      </c>
      <c r="K798" s="233">
        <v>47700</v>
      </c>
      <c r="L798" s="234">
        <v>550054596</v>
      </c>
      <c r="M798" s="232" t="str">
        <f>IF(ISNA(VLOOKUP(L798,'MASTER DATA'!$A$1:$B$192,2,0)),"",VLOOKUP(L798,'MASTER DATA'!$A$1:$B$192,2,0))</f>
        <v>HinoGEO15W40CI4DH1_1*200L_A04W</v>
      </c>
      <c r="N798" s="232">
        <v>4</v>
      </c>
      <c r="O798" s="232">
        <f t="shared" si="278"/>
        <v>1</v>
      </c>
      <c r="P798" s="232">
        <f t="shared" si="279"/>
        <v>0</v>
      </c>
      <c r="Q798" s="232">
        <f>VLOOKUP(L798,'MASTER DATA'!$A$1:$E$192,5,0)</f>
        <v>4</v>
      </c>
      <c r="R798" s="234">
        <f>SUMIF('picking of the day'!$H$4:$H$358,WMS!H798&amp;WMS!L798,'picking of the day'!$E$4:$E$358)</f>
        <v>0</v>
      </c>
      <c r="U798" s="114">
        <f>IF(ISNA(VLOOKUP(H798,'data putaway'!$A$1:$E$530,3,0)),0,VLOOKUP(H798,'data putaway'!$A$1:$E$530,3,0))</f>
        <v>0</v>
      </c>
      <c r="V798" s="354">
        <f t="shared" si="280"/>
        <v>4</v>
      </c>
      <c r="W798" s="114">
        <f>IF(ISNA(VLOOKUP(H798,'data putaway'!$A$1:$E$530,2,0)),0,VLOOKUP(H798,'data putaway'!$A$1:$E$530,2,0))</f>
        <v>0</v>
      </c>
      <c r="X798" s="354" t="b">
        <f t="shared" si="281"/>
        <v>0</v>
      </c>
      <c r="Y798" s="354">
        <f>IF(ISNA(VLOOKUP(H798,'data putaway'!$A$1:$E$530,4,0)),0,VLOOKUP(H798,'data putaway'!$A$1:$E$530,4,0))</f>
        <v>0</v>
      </c>
      <c r="Z798" s="113">
        <f>IF(ISNA(VLOOKUP(H798,'data putaway'!$A$1:$E$530,5,0)),0,VLOOKUP(H798,'data putaway'!$A$1:$E$530,5,0))</f>
        <v>0</v>
      </c>
      <c r="AA798" s="354" t="b">
        <f t="shared" si="282"/>
        <v>0</v>
      </c>
      <c r="AB798" s="354" t="b">
        <f t="shared" si="283"/>
        <v>0</v>
      </c>
      <c r="AC798" s="356" t="str">
        <f t="shared" ca="1" si="284"/>
        <v>1 Month,  0 Days</v>
      </c>
      <c r="AD798" s="114" t="str">
        <f t="shared" ca="1" si="292"/>
        <v>3 Year, 10 Month, 18 Days</v>
      </c>
      <c r="AE798" s="114">
        <f t="shared" si="285"/>
        <v>4</v>
      </c>
      <c r="AF798" s="114">
        <f t="shared" si="286"/>
        <v>1</v>
      </c>
      <c r="AG798" s="354" t="str">
        <f t="shared" si="287"/>
        <v>CC23</v>
      </c>
      <c r="AH798" s="114">
        <f>IF(ISNA(VLOOKUP(L798,'MASTER DATA'!$A$1:$F$192,6,0)),0,VLOOKUP(L798,'MASTER DATA'!$A$1:$F$192,6,0))*AE798</f>
        <v>800</v>
      </c>
      <c r="AI798" s="354" t="str">
        <f>VLOOKUP($D798,'warehouse mapping'!$AN$7:$AO$17,2,0)</f>
        <v>Aktif</v>
      </c>
      <c r="AJ798" s="114">
        <f t="shared" si="288"/>
        <v>0</v>
      </c>
      <c r="AK798" s="354" t="str">
        <f t="shared" si="289"/>
        <v/>
      </c>
      <c r="AL798" s="354" t="s">
        <v>3206</v>
      </c>
      <c r="AM798" s="354">
        <f t="shared" si="290"/>
        <v>1</v>
      </c>
      <c r="AN798" s="354" t="b">
        <f t="shared" si="291"/>
        <v>1</v>
      </c>
    </row>
    <row r="799" spans="1:41" s="354" customFormat="1">
      <c r="A799" s="354" t="str">
        <f t="shared" si="271"/>
        <v>CC23C01550058593</v>
      </c>
      <c r="B799" s="354">
        <f t="shared" si="272"/>
        <v>0</v>
      </c>
      <c r="C799" s="354">
        <f t="shared" si="273"/>
        <v>0</v>
      </c>
      <c r="D799" s="354" t="str">
        <f t="shared" si="274"/>
        <v>CC</v>
      </c>
      <c r="E799" s="354" t="str">
        <f t="shared" si="275"/>
        <v>23</v>
      </c>
      <c r="F799" s="354" t="str">
        <f t="shared" si="276"/>
        <v>C</v>
      </c>
      <c r="G799" s="355" t="str">
        <f t="shared" si="277"/>
        <v>01</v>
      </c>
      <c r="H799" s="232" t="s">
        <v>1137</v>
      </c>
      <c r="I799" s="232" t="s">
        <v>3584</v>
      </c>
      <c r="J799" s="233">
        <v>47731</v>
      </c>
      <c r="K799" s="233">
        <v>47736</v>
      </c>
      <c r="L799" s="234">
        <v>550058593</v>
      </c>
      <c r="M799" s="232" t="str">
        <f>IF(ISNA(VLOOKUP(L799,'MASTER DATA'!$A$1:$B$192,2,0)),"",VLOOKUP(L799,'MASTER DATA'!$A$1:$B$192,2,0))</f>
        <v>Adv4TAX515W40SLMA2_12*0.8L_A04W</v>
      </c>
      <c r="N799" s="232">
        <v>48</v>
      </c>
      <c r="O799" s="232">
        <f t="shared" si="278"/>
        <v>1</v>
      </c>
      <c r="P799" s="232">
        <f t="shared" si="279"/>
        <v>0</v>
      </c>
      <c r="Q799" s="232">
        <f>VLOOKUP(L799,'MASTER DATA'!$A$1:$E$192,5,0)</f>
        <v>48</v>
      </c>
      <c r="R799" s="234">
        <f>SUMIF('picking of the day'!$H$4:$H$358,WMS!H799&amp;WMS!L799,'picking of the day'!$E$4:$E$358)</f>
        <v>0</v>
      </c>
      <c r="U799" s="114">
        <f>IF(ISNA(VLOOKUP(H799,'data putaway'!$A$1:$E$530,3,0)),0,VLOOKUP(H799,'data putaway'!$A$1:$E$530,3,0))</f>
        <v>0</v>
      </c>
      <c r="V799" s="354">
        <f t="shared" si="280"/>
        <v>48</v>
      </c>
      <c r="W799" s="114">
        <f>IF(ISNA(VLOOKUP(H799,'data putaway'!$A$1:$E$530,2,0)),0,VLOOKUP(H799,'data putaway'!$A$1:$E$530,2,0))</f>
        <v>0</v>
      </c>
      <c r="X799" s="354" t="b">
        <f t="shared" si="281"/>
        <v>0</v>
      </c>
      <c r="Y799" s="354">
        <f>IF(ISNA(VLOOKUP(H799,'data putaway'!$A$1:$E$530,4,0)),0,VLOOKUP(H799,'data putaway'!$A$1:$E$530,4,0))</f>
        <v>0</v>
      </c>
      <c r="Z799" s="113">
        <f>IF(ISNA(VLOOKUP(H799,'data putaway'!$A$1:$E$530,5,0)),0,VLOOKUP(H799,'data putaway'!$A$1:$E$530,5,0))</f>
        <v>0</v>
      </c>
      <c r="AA799" s="354" t="b">
        <f t="shared" si="282"/>
        <v>0</v>
      </c>
      <c r="AB799" s="354" t="b">
        <f t="shared" si="283"/>
        <v>0</v>
      </c>
      <c r="AC799" s="356" t="e">
        <f t="shared" ca="1" si="284"/>
        <v>#NUM!</v>
      </c>
      <c r="AD799" s="114" t="str">
        <f t="shared" ca="1" si="292"/>
        <v>3 Year, 11 Month, 23 Days</v>
      </c>
      <c r="AE799" s="114">
        <f t="shared" si="285"/>
        <v>48</v>
      </c>
      <c r="AF799" s="114">
        <f t="shared" si="286"/>
        <v>1</v>
      </c>
      <c r="AG799" s="354" t="str">
        <f t="shared" si="287"/>
        <v>CC23</v>
      </c>
      <c r="AH799" s="114">
        <f>IF(ISNA(VLOOKUP(L799,'MASTER DATA'!$A$1:$F$192,6,0)),0,VLOOKUP(L799,'MASTER DATA'!$A$1:$F$192,6,0))*AE799</f>
        <v>460.79999999999995</v>
      </c>
      <c r="AI799" s="354" t="str">
        <f>VLOOKUP($D799,'warehouse mapping'!$AN$7:$AO$17,2,0)</f>
        <v>Aktif</v>
      </c>
      <c r="AJ799" s="114">
        <f t="shared" si="288"/>
        <v>0</v>
      </c>
      <c r="AK799" s="354" t="str">
        <f t="shared" si="289"/>
        <v/>
      </c>
      <c r="AL799" s="354" t="s">
        <v>170</v>
      </c>
      <c r="AM799" s="354">
        <f t="shared" si="290"/>
        <v>1</v>
      </c>
      <c r="AN799" s="354" t="b">
        <f t="shared" si="291"/>
        <v>1</v>
      </c>
    </row>
    <row r="800" spans="1:41" s="354" customFormat="1">
      <c r="A800" s="354" t="str">
        <f t="shared" si="271"/>
        <v>CC23C02550058593</v>
      </c>
      <c r="B800" s="354">
        <f t="shared" si="272"/>
        <v>0</v>
      </c>
      <c r="C800" s="354">
        <f t="shared" si="273"/>
        <v>0</v>
      </c>
      <c r="D800" s="354" t="str">
        <f t="shared" si="274"/>
        <v>CC</v>
      </c>
      <c r="E800" s="354" t="str">
        <f t="shared" si="275"/>
        <v>23</v>
      </c>
      <c r="F800" s="354" t="str">
        <f t="shared" si="276"/>
        <v>C</v>
      </c>
      <c r="G800" s="355" t="str">
        <f t="shared" si="277"/>
        <v>02</v>
      </c>
      <c r="H800" s="232" t="s">
        <v>1138</v>
      </c>
      <c r="I800" s="232" t="s">
        <v>3584</v>
      </c>
      <c r="J800" s="233">
        <v>47731</v>
      </c>
      <c r="K800" s="233">
        <v>47736</v>
      </c>
      <c r="L800" s="234">
        <v>550058593</v>
      </c>
      <c r="M800" s="232" t="str">
        <f>IF(ISNA(VLOOKUP(L800,'MASTER DATA'!$A$1:$B$192,2,0)),"",VLOOKUP(L800,'MASTER DATA'!$A$1:$B$192,2,0))</f>
        <v>Adv4TAX515W40SLMA2_12*0.8L_A04W</v>
      </c>
      <c r="N800" s="232">
        <v>48</v>
      </c>
      <c r="O800" s="232">
        <f t="shared" si="278"/>
        <v>1</v>
      </c>
      <c r="P800" s="232">
        <f t="shared" si="279"/>
        <v>0</v>
      </c>
      <c r="Q800" s="232">
        <f>VLOOKUP(L800,'MASTER DATA'!$A$1:$E$192,5,0)</f>
        <v>48</v>
      </c>
      <c r="R800" s="234">
        <f>SUMIF('picking of the day'!$H$4:$H$358,WMS!H800&amp;WMS!L800,'picking of the day'!$E$4:$E$358)</f>
        <v>0</v>
      </c>
      <c r="U800" s="114">
        <f>IF(ISNA(VLOOKUP(H800,'data putaway'!$A$1:$E$530,3,0)),0,VLOOKUP(H800,'data putaway'!$A$1:$E$530,3,0))</f>
        <v>0</v>
      </c>
      <c r="V800" s="354">
        <f t="shared" si="280"/>
        <v>48</v>
      </c>
      <c r="W800" s="114">
        <f>IF(ISNA(VLOOKUP(H800,'data putaway'!$A$1:$E$530,2,0)),0,VLOOKUP(H800,'data putaway'!$A$1:$E$530,2,0))</f>
        <v>0</v>
      </c>
      <c r="X800" s="354" t="b">
        <f t="shared" si="281"/>
        <v>0</v>
      </c>
      <c r="Y800" s="354">
        <f>IF(ISNA(VLOOKUP(H800,'data putaway'!$A$1:$E$530,4,0)),0,VLOOKUP(H800,'data putaway'!$A$1:$E$530,4,0))</f>
        <v>0</v>
      </c>
      <c r="Z800" s="113">
        <f>IF(ISNA(VLOOKUP(H800,'data putaway'!$A$1:$E$530,5,0)),0,VLOOKUP(H800,'data putaway'!$A$1:$E$530,5,0))</f>
        <v>0</v>
      </c>
      <c r="AA800" s="354" t="b">
        <f t="shared" si="282"/>
        <v>0</v>
      </c>
      <c r="AB800" s="354" t="b">
        <f t="shared" si="283"/>
        <v>0</v>
      </c>
      <c r="AC800" s="356" t="e">
        <f t="shared" ca="1" si="284"/>
        <v>#NUM!</v>
      </c>
      <c r="AD800" s="114" t="str">
        <f t="shared" ca="1" si="292"/>
        <v>3 Year, 11 Month, 23 Days</v>
      </c>
      <c r="AE800" s="114">
        <f t="shared" si="285"/>
        <v>48</v>
      </c>
      <c r="AF800" s="114">
        <f t="shared" si="286"/>
        <v>1</v>
      </c>
      <c r="AG800" s="354" t="str">
        <f t="shared" si="287"/>
        <v>CC23</v>
      </c>
      <c r="AH800" s="114">
        <f>IF(ISNA(VLOOKUP(L800,'MASTER DATA'!$A$1:$F$192,6,0)),0,VLOOKUP(L800,'MASTER DATA'!$A$1:$F$192,6,0))*AE800</f>
        <v>460.79999999999995</v>
      </c>
      <c r="AI800" s="354" t="str">
        <f>VLOOKUP($D800,'warehouse mapping'!$AN$7:$AO$17,2,0)</f>
        <v>Aktif</v>
      </c>
      <c r="AJ800" s="114">
        <f t="shared" si="288"/>
        <v>0</v>
      </c>
      <c r="AK800" s="354" t="str">
        <f t="shared" si="289"/>
        <v/>
      </c>
      <c r="AL800" s="354" t="s">
        <v>3206</v>
      </c>
      <c r="AM800" s="354">
        <f t="shared" si="290"/>
        <v>1</v>
      </c>
      <c r="AN800" s="354" t="b">
        <f t="shared" si="291"/>
        <v>1</v>
      </c>
    </row>
    <row r="801" spans="1:40" s="354" customFormat="1">
      <c r="A801" s="354" t="str">
        <f t="shared" si="271"/>
        <v>CC23D01550071397</v>
      </c>
      <c r="B801" s="354">
        <f t="shared" si="272"/>
        <v>0</v>
      </c>
      <c r="C801" s="354">
        <f t="shared" si="273"/>
        <v>0</v>
      </c>
      <c r="D801" s="354" t="str">
        <f t="shared" si="274"/>
        <v>CC</v>
      </c>
      <c r="E801" s="354" t="str">
        <f t="shared" si="275"/>
        <v>23</v>
      </c>
      <c r="F801" s="354" t="str">
        <f t="shared" si="276"/>
        <v>D</v>
      </c>
      <c r="G801" s="355" t="str">
        <f t="shared" si="277"/>
        <v>01</v>
      </c>
      <c r="H801" s="232" t="s">
        <v>1139</v>
      </c>
      <c r="I801" s="232" t="s">
        <v>3514</v>
      </c>
      <c r="J801" s="233">
        <v>46274</v>
      </c>
      <c r="K801" s="233">
        <v>47727</v>
      </c>
      <c r="L801" s="234">
        <v>550071397</v>
      </c>
      <c r="M801" s="232" t="str">
        <f>IF(ISNA(VLOOKUP(L801,'MASTER DATA'!$A$1:$B$192,2,0)),"",VLOOKUP(L801,'MASTER DATA'!$A$1:$B$192,2,0))</f>
        <v>HelixHX515W40SNCF_4*4L_A04W</v>
      </c>
      <c r="N801" s="232">
        <v>36</v>
      </c>
      <c r="O801" s="232">
        <f t="shared" si="278"/>
        <v>1</v>
      </c>
      <c r="P801" s="232">
        <f t="shared" si="279"/>
        <v>0</v>
      </c>
      <c r="Q801" s="232">
        <f>VLOOKUP(L801,'MASTER DATA'!$A$1:$E$192,5,0)</f>
        <v>36</v>
      </c>
      <c r="R801" s="234">
        <f>SUMIF('picking of the day'!$H$4:$H$358,WMS!H801&amp;WMS!L801,'picking of the day'!$E$4:$E$358)</f>
        <v>0</v>
      </c>
      <c r="U801" s="114">
        <f>IF(ISNA(VLOOKUP(H801,'data putaway'!$A$1:$E$530,3,0)),0,VLOOKUP(H801,'data putaway'!$A$1:$E$530,3,0))</f>
        <v>0</v>
      </c>
      <c r="V801" s="354">
        <f t="shared" si="280"/>
        <v>36</v>
      </c>
      <c r="W801" s="114">
        <f>IF(ISNA(VLOOKUP(H801,'data putaway'!$A$1:$E$530,2,0)),0,VLOOKUP(H801,'data putaway'!$A$1:$E$530,2,0))</f>
        <v>0</v>
      </c>
      <c r="X801" s="354" t="b">
        <f t="shared" si="281"/>
        <v>0</v>
      </c>
      <c r="Y801" s="354">
        <f>IF(ISNA(VLOOKUP(H801,'data putaway'!$A$1:$E$530,4,0)),0,VLOOKUP(H801,'data putaway'!$A$1:$E$530,4,0))</f>
        <v>0</v>
      </c>
      <c r="Z801" s="113">
        <f>IF(ISNA(VLOOKUP(H801,'data putaway'!$A$1:$E$530,5,0)),0,VLOOKUP(H801,'data putaway'!$A$1:$E$530,5,0))</f>
        <v>0</v>
      </c>
      <c r="AA801" s="354" t="b">
        <f t="shared" si="282"/>
        <v>0</v>
      </c>
      <c r="AB801" s="354" t="b">
        <f t="shared" si="283"/>
        <v>0</v>
      </c>
      <c r="AC801" s="356" t="str">
        <f t="shared" ca="1" si="284"/>
        <v>0 Month,  9 Days</v>
      </c>
      <c r="AD801" s="114" t="str">
        <f t="shared" ca="1" si="292"/>
        <v>3 Year, 11 Month, 14 Days</v>
      </c>
      <c r="AE801" s="114">
        <f t="shared" si="285"/>
        <v>36</v>
      </c>
      <c r="AF801" s="114">
        <f t="shared" si="286"/>
        <v>1</v>
      </c>
      <c r="AG801" s="354" t="str">
        <f t="shared" si="287"/>
        <v>CC23</v>
      </c>
      <c r="AH801" s="114">
        <f>IF(ISNA(VLOOKUP(L801,'MASTER DATA'!$A$1:$F$192,6,0)),0,VLOOKUP(L801,'MASTER DATA'!$A$1:$F$192,6,0))*AE801</f>
        <v>576</v>
      </c>
      <c r="AI801" s="354" t="str">
        <f>VLOOKUP($D801,'warehouse mapping'!$AN$7:$AO$17,2,0)</f>
        <v>Aktif</v>
      </c>
      <c r="AJ801" s="114">
        <f t="shared" si="288"/>
        <v>0</v>
      </c>
      <c r="AK801" s="354" t="str">
        <f t="shared" si="289"/>
        <v/>
      </c>
      <c r="AL801" s="354" t="s">
        <v>170</v>
      </c>
      <c r="AM801" s="354">
        <f t="shared" si="290"/>
        <v>1</v>
      </c>
      <c r="AN801" s="354" t="b">
        <f t="shared" si="291"/>
        <v>1</v>
      </c>
    </row>
    <row r="802" spans="1:40" s="354" customFormat="1">
      <c r="A802" s="354" t="str">
        <f t="shared" si="271"/>
        <v>CC23D02550071397</v>
      </c>
      <c r="B802" s="354">
        <f t="shared" si="272"/>
        <v>0</v>
      </c>
      <c r="C802" s="354">
        <f t="shared" si="273"/>
        <v>0</v>
      </c>
      <c r="D802" s="354" t="str">
        <f t="shared" si="274"/>
        <v>CC</v>
      </c>
      <c r="E802" s="354" t="str">
        <f t="shared" si="275"/>
        <v>23</v>
      </c>
      <c r="F802" s="354" t="str">
        <f t="shared" si="276"/>
        <v>D</v>
      </c>
      <c r="G802" s="355" t="str">
        <f t="shared" si="277"/>
        <v>02</v>
      </c>
      <c r="H802" s="232" t="s">
        <v>1140</v>
      </c>
      <c r="I802" s="232" t="s">
        <v>3514</v>
      </c>
      <c r="J802" s="233">
        <v>46274</v>
      </c>
      <c r="K802" s="233">
        <v>47727</v>
      </c>
      <c r="L802" s="234">
        <v>550071397</v>
      </c>
      <c r="M802" s="232" t="str">
        <f>IF(ISNA(VLOOKUP(L802,'MASTER DATA'!$A$1:$B$192,2,0)),"",VLOOKUP(L802,'MASTER DATA'!$A$1:$B$192,2,0))</f>
        <v>HelixHX515W40SNCF_4*4L_A04W</v>
      </c>
      <c r="N802" s="232">
        <v>36</v>
      </c>
      <c r="O802" s="232">
        <f t="shared" si="278"/>
        <v>1</v>
      </c>
      <c r="P802" s="232">
        <f t="shared" si="279"/>
        <v>0</v>
      </c>
      <c r="Q802" s="232">
        <f>VLOOKUP(L802,'MASTER DATA'!$A$1:$E$192,5,0)</f>
        <v>36</v>
      </c>
      <c r="R802" s="234">
        <f>SUMIF('picking of the day'!$H$4:$H$358,WMS!H802&amp;WMS!L802,'picking of the day'!$E$4:$E$358)</f>
        <v>0</v>
      </c>
      <c r="U802" s="114">
        <f>IF(ISNA(VLOOKUP(H802,'data putaway'!$A$1:$E$530,3,0)),0,VLOOKUP(H802,'data putaway'!$A$1:$E$530,3,0))</f>
        <v>0</v>
      </c>
      <c r="V802" s="354">
        <f t="shared" si="280"/>
        <v>36</v>
      </c>
      <c r="W802" s="114">
        <f>IF(ISNA(VLOOKUP(H802,'data putaway'!$A$1:$E$530,2,0)),0,VLOOKUP(H802,'data putaway'!$A$1:$E$530,2,0))</f>
        <v>0</v>
      </c>
      <c r="X802" s="354" t="b">
        <f t="shared" si="281"/>
        <v>0</v>
      </c>
      <c r="Y802" s="354">
        <f>IF(ISNA(VLOOKUP(H802,'data putaway'!$A$1:$E$530,4,0)),0,VLOOKUP(H802,'data putaway'!$A$1:$E$530,4,0))</f>
        <v>0</v>
      </c>
      <c r="Z802" s="113">
        <f>IF(ISNA(VLOOKUP(H802,'data putaway'!$A$1:$E$530,5,0)),0,VLOOKUP(H802,'data putaway'!$A$1:$E$530,5,0))</f>
        <v>0</v>
      </c>
      <c r="AA802" s="354" t="b">
        <f t="shared" si="282"/>
        <v>0</v>
      </c>
      <c r="AB802" s="354" t="b">
        <f t="shared" si="283"/>
        <v>0</v>
      </c>
      <c r="AC802" s="356" t="str">
        <f t="shared" ca="1" si="284"/>
        <v>0 Month,  9 Days</v>
      </c>
      <c r="AD802" s="114" t="str">
        <f t="shared" ca="1" si="292"/>
        <v>3 Year, 11 Month, 14 Days</v>
      </c>
      <c r="AE802" s="114">
        <f t="shared" si="285"/>
        <v>36</v>
      </c>
      <c r="AF802" s="114">
        <f t="shared" si="286"/>
        <v>1</v>
      </c>
      <c r="AG802" s="354" t="str">
        <f t="shared" si="287"/>
        <v>CC23</v>
      </c>
      <c r="AH802" s="114">
        <f>IF(ISNA(VLOOKUP(L802,'MASTER DATA'!$A$1:$F$192,6,0)),0,VLOOKUP(L802,'MASTER DATA'!$A$1:$F$192,6,0))*AE802</f>
        <v>576</v>
      </c>
      <c r="AI802" s="354" t="str">
        <f>VLOOKUP($D802,'warehouse mapping'!$AN$7:$AO$17,2,0)</f>
        <v>Aktif</v>
      </c>
      <c r="AJ802" s="114">
        <f t="shared" si="288"/>
        <v>0</v>
      </c>
      <c r="AK802" s="354" t="str">
        <f t="shared" si="289"/>
        <v/>
      </c>
      <c r="AL802" s="354" t="s">
        <v>170</v>
      </c>
      <c r="AM802" s="354">
        <f t="shared" si="290"/>
        <v>1</v>
      </c>
      <c r="AN802" s="354" t="b">
        <f t="shared" si="291"/>
        <v>1</v>
      </c>
    </row>
    <row r="803" spans="1:40" s="354" customFormat="1">
      <c r="A803" s="354" t="str">
        <f t="shared" si="271"/>
        <v>CC23E01550071397</v>
      </c>
      <c r="B803" s="354">
        <f t="shared" si="272"/>
        <v>0</v>
      </c>
      <c r="C803" s="354">
        <f t="shared" si="273"/>
        <v>0</v>
      </c>
      <c r="D803" s="354" t="str">
        <f t="shared" si="274"/>
        <v>CC</v>
      </c>
      <c r="E803" s="354" t="str">
        <f t="shared" si="275"/>
        <v>23</v>
      </c>
      <c r="F803" s="354" t="str">
        <f t="shared" si="276"/>
        <v>E</v>
      </c>
      <c r="G803" s="355" t="str">
        <f t="shared" si="277"/>
        <v>01</v>
      </c>
      <c r="H803" s="232" t="s">
        <v>1141</v>
      </c>
      <c r="I803" s="232" t="s">
        <v>3514</v>
      </c>
      <c r="J803" s="233">
        <v>46274</v>
      </c>
      <c r="K803" s="233">
        <v>47727</v>
      </c>
      <c r="L803" s="234">
        <v>550071397</v>
      </c>
      <c r="M803" s="232" t="str">
        <f>IF(ISNA(VLOOKUP(L803,'MASTER DATA'!$A$1:$B$192,2,0)),"",VLOOKUP(L803,'MASTER DATA'!$A$1:$B$192,2,0))</f>
        <v>HelixHX515W40SNCF_4*4L_A04W</v>
      </c>
      <c r="N803" s="232">
        <v>36</v>
      </c>
      <c r="O803" s="232">
        <f t="shared" si="278"/>
        <v>1</v>
      </c>
      <c r="P803" s="232">
        <f t="shared" si="279"/>
        <v>0</v>
      </c>
      <c r="Q803" s="232">
        <f>VLOOKUP(L803,'MASTER DATA'!$A$1:$E$192,5,0)</f>
        <v>36</v>
      </c>
      <c r="R803" s="234">
        <f>SUMIF('picking of the day'!$H$4:$H$358,WMS!H803&amp;WMS!L803,'picking of the day'!$E$4:$E$358)</f>
        <v>0</v>
      </c>
      <c r="U803" s="114">
        <f>IF(ISNA(VLOOKUP(H803,'data putaway'!$A$1:$E$530,3,0)),0,VLOOKUP(H803,'data putaway'!$A$1:$E$530,3,0))</f>
        <v>0</v>
      </c>
      <c r="V803" s="354">
        <f t="shared" si="280"/>
        <v>36</v>
      </c>
      <c r="W803" s="114">
        <f>IF(ISNA(VLOOKUP(H803,'data putaway'!$A$1:$E$530,2,0)),0,VLOOKUP(H803,'data putaway'!$A$1:$E$530,2,0))</f>
        <v>0</v>
      </c>
      <c r="X803" s="354" t="b">
        <f t="shared" si="281"/>
        <v>0</v>
      </c>
      <c r="Y803" s="354">
        <f>IF(ISNA(VLOOKUP(H803,'data putaway'!$A$1:$E$530,4,0)),0,VLOOKUP(H803,'data putaway'!$A$1:$E$530,4,0))</f>
        <v>0</v>
      </c>
      <c r="Z803" s="113">
        <f>IF(ISNA(VLOOKUP(H803,'data putaway'!$A$1:$E$530,5,0)),0,VLOOKUP(H803,'data putaway'!$A$1:$E$530,5,0))</f>
        <v>0</v>
      </c>
      <c r="AA803" s="354" t="b">
        <f t="shared" si="282"/>
        <v>0</v>
      </c>
      <c r="AB803" s="354" t="b">
        <f t="shared" si="283"/>
        <v>0</v>
      </c>
      <c r="AC803" s="356" t="str">
        <f t="shared" ca="1" si="284"/>
        <v>0 Month,  9 Days</v>
      </c>
      <c r="AD803" s="114" t="str">
        <f t="shared" ca="1" si="292"/>
        <v>3 Year, 11 Month, 14 Days</v>
      </c>
      <c r="AE803" s="114">
        <f t="shared" si="285"/>
        <v>36</v>
      </c>
      <c r="AF803" s="114">
        <f t="shared" si="286"/>
        <v>1</v>
      </c>
      <c r="AG803" s="354" t="str">
        <f t="shared" si="287"/>
        <v>CC23</v>
      </c>
      <c r="AH803" s="114">
        <f>IF(ISNA(VLOOKUP(L803,'MASTER DATA'!$A$1:$F$192,6,0)),0,VLOOKUP(L803,'MASTER DATA'!$A$1:$F$192,6,0))*AE803</f>
        <v>576</v>
      </c>
      <c r="AI803" s="354" t="str">
        <f>VLOOKUP($D803,'warehouse mapping'!$AN$7:$AO$17,2,0)</f>
        <v>Aktif</v>
      </c>
      <c r="AJ803" s="114">
        <f t="shared" si="288"/>
        <v>0</v>
      </c>
      <c r="AK803" s="354" t="str">
        <f t="shared" si="289"/>
        <v/>
      </c>
      <c r="AL803" s="354" t="s">
        <v>170</v>
      </c>
      <c r="AM803" s="354">
        <f t="shared" si="290"/>
        <v>1</v>
      </c>
      <c r="AN803" s="354" t="b">
        <f t="shared" si="291"/>
        <v>1</v>
      </c>
    </row>
    <row r="804" spans="1:40" s="354" customFormat="1">
      <c r="A804" s="354" t="str">
        <f t="shared" si="271"/>
        <v>CC23E02550071397</v>
      </c>
      <c r="B804" s="354">
        <f t="shared" si="272"/>
        <v>0</v>
      </c>
      <c r="C804" s="354">
        <f t="shared" si="273"/>
        <v>0</v>
      </c>
      <c r="D804" s="354" t="str">
        <f t="shared" si="274"/>
        <v>CC</v>
      </c>
      <c r="E804" s="354" t="str">
        <f t="shared" si="275"/>
        <v>23</v>
      </c>
      <c r="F804" s="354" t="str">
        <f t="shared" si="276"/>
        <v>E</v>
      </c>
      <c r="G804" s="355" t="str">
        <f t="shared" si="277"/>
        <v>02</v>
      </c>
      <c r="H804" s="232" t="s">
        <v>1142</v>
      </c>
      <c r="I804" s="232" t="s">
        <v>3514</v>
      </c>
      <c r="J804" s="233">
        <v>46274</v>
      </c>
      <c r="K804" s="233">
        <v>47727</v>
      </c>
      <c r="L804" s="234">
        <v>550071397</v>
      </c>
      <c r="M804" s="232" t="str">
        <f>IF(ISNA(VLOOKUP(L804,'MASTER DATA'!$A$1:$B$192,2,0)),"",VLOOKUP(L804,'MASTER DATA'!$A$1:$B$192,2,0))</f>
        <v>HelixHX515W40SNCF_4*4L_A04W</v>
      </c>
      <c r="N804" s="232">
        <v>36</v>
      </c>
      <c r="O804" s="232">
        <f t="shared" si="278"/>
        <v>1</v>
      </c>
      <c r="P804" s="232">
        <f t="shared" si="279"/>
        <v>0</v>
      </c>
      <c r="Q804" s="232">
        <f>VLOOKUP(L804,'MASTER DATA'!$A$1:$E$192,5,0)</f>
        <v>36</v>
      </c>
      <c r="R804" s="234">
        <f>SUMIF('picking of the day'!$H$4:$H$358,WMS!H804&amp;WMS!L804,'picking of the day'!$E$4:$E$358)</f>
        <v>0</v>
      </c>
      <c r="U804" s="114">
        <f>IF(ISNA(VLOOKUP(H804,'data putaway'!$A$1:$E$530,3,0)),0,VLOOKUP(H804,'data putaway'!$A$1:$E$530,3,0))</f>
        <v>0</v>
      </c>
      <c r="V804" s="354">
        <f t="shared" si="280"/>
        <v>36</v>
      </c>
      <c r="W804" s="114">
        <f>IF(ISNA(VLOOKUP(H804,'data putaway'!$A$1:$E$530,2,0)),0,VLOOKUP(H804,'data putaway'!$A$1:$E$530,2,0))</f>
        <v>0</v>
      </c>
      <c r="X804" s="354" t="b">
        <f t="shared" si="281"/>
        <v>0</v>
      </c>
      <c r="Y804" s="354">
        <f>IF(ISNA(VLOOKUP(H804,'data putaway'!$A$1:$E$530,4,0)),0,VLOOKUP(H804,'data putaway'!$A$1:$E$530,4,0))</f>
        <v>0</v>
      </c>
      <c r="Z804" s="113">
        <f>IF(ISNA(VLOOKUP(H804,'data putaway'!$A$1:$E$530,5,0)),0,VLOOKUP(H804,'data putaway'!$A$1:$E$530,5,0))</f>
        <v>0</v>
      </c>
      <c r="AA804" s="354" t="b">
        <f t="shared" si="282"/>
        <v>0</v>
      </c>
      <c r="AB804" s="354" t="b">
        <f t="shared" si="283"/>
        <v>0</v>
      </c>
      <c r="AC804" s="356" t="str">
        <f t="shared" ca="1" si="284"/>
        <v>0 Month,  9 Days</v>
      </c>
      <c r="AD804" s="114" t="str">
        <f t="shared" ca="1" si="292"/>
        <v>3 Year, 11 Month, 14 Days</v>
      </c>
      <c r="AE804" s="114">
        <f t="shared" si="285"/>
        <v>36</v>
      </c>
      <c r="AF804" s="114">
        <f t="shared" si="286"/>
        <v>1</v>
      </c>
      <c r="AG804" s="354" t="str">
        <f t="shared" si="287"/>
        <v>CC23</v>
      </c>
      <c r="AH804" s="114">
        <f>IF(ISNA(VLOOKUP(L804,'MASTER DATA'!$A$1:$F$192,6,0)),0,VLOOKUP(L804,'MASTER DATA'!$A$1:$F$192,6,0))*AE804</f>
        <v>576</v>
      </c>
      <c r="AI804" s="354" t="str">
        <f>VLOOKUP($D804,'warehouse mapping'!$AN$7:$AO$17,2,0)</f>
        <v>Aktif</v>
      </c>
      <c r="AJ804" s="114">
        <f t="shared" si="288"/>
        <v>0</v>
      </c>
      <c r="AK804" s="354" t="str">
        <f t="shared" si="289"/>
        <v/>
      </c>
      <c r="AL804" s="354" t="s">
        <v>170</v>
      </c>
      <c r="AM804" s="354">
        <f t="shared" si="290"/>
        <v>1</v>
      </c>
      <c r="AN804" s="354" t="b">
        <f t="shared" si="291"/>
        <v>1</v>
      </c>
    </row>
    <row r="805" spans="1:40" s="354" customFormat="1">
      <c r="A805" s="354" t="str">
        <f t="shared" si="271"/>
        <v>CC24A01550058593</v>
      </c>
      <c r="B805" s="354">
        <f t="shared" si="272"/>
        <v>0</v>
      </c>
      <c r="C805" s="354">
        <f t="shared" si="273"/>
        <v>0</v>
      </c>
      <c r="D805" s="354" t="str">
        <f t="shared" si="274"/>
        <v>CC</v>
      </c>
      <c r="E805" s="354" t="str">
        <f t="shared" si="275"/>
        <v>24</v>
      </c>
      <c r="F805" s="354" t="str">
        <f t="shared" si="276"/>
        <v>A</v>
      </c>
      <c r="G805" s="355" t="str">
        <f t="shared" si="277"/>
        <v>01</v>
      </c>
      <c r="H805" s="232" t="s">
        <v>1143</v>
      </c>
      <c r="I805" s="232" t="s">
        <v>3232</v>
      </c>
      <c r="J805" s="233">
        <v>46253</v>
      </c>
      <c r="K805" s="233">
        <v>47703</v>
      </c>
      <c r="L805" s="234">
        <v>550058593</v>
      </c>
      <c r="M805" s="232" t="str">
        <f>IF(ISNA(VLOOKUP(L805,'MASTER DATA'!$A$1:$B$192,2,0)),"",VLOOKUP(L805,'MASTER DATA'!$A$1:$B$192,2,0))</f>
        <v>Adv4TAX515W40SLMA2_12*0.8L_A04W</v>
      </c>
      <c r="N805" s="232">
        <v>26</v>
      </c>
      <c r="O805" s="232">
        <f t="shared" si="278"/>
        <v>0</v>
      </c>
      <c r="P805" s="232">
        <f t="shared" si="279"/>
        <v>26</v>
      </c>
      <c r="Q805" s="232">
        <f>VLOOKUP(L805,'MASTER DATA'!$A$1:$E$192,5,0)</f>
        <v>48</v>
      </c>
      <c r="R805" s="234">
        <f>SUMIF('picking of the day'!$H$4:$H$358,WMS!H805&amp;WMS!L805,'picking of the day'!$E$4:$E$358)</f>
        <v>0</v>
      </c>
      <c r="U805" s="114">
        <f>IF(ISNA(VLOOKUP(H805,'data putaway'!$A$1:$E$530,3,0)),0,VLOOKUP(H805,'data putaway'!$A$1:$E$530,3,0))</f>
        <v>0</v>
      </c>
      <c r="V805" s="354">
        <f t="shared" si="280"/>
        <v>26</v>
      </c>
      <c r="W805" s="114">
        <f>IF(ISNA(VLOOKUP(H805,'data putaway'!$A$1:$E$530,2,0)),0,VLOOKUP(H805,'data putaway'!$A$1:$E$530,2,0))</f>
        <v>0</v>
      </c>
      <c r="X805" s="354" t="b">
        <f t="shared" si="281"/>
        <v>0</v>
      </c>
      <c r="Y805" s="354">
        <f>IF(ISNA(VLOOKUP(H805,'data putaway'!$A$1:$E$530,4,0)),0,VLOOKUP(H805,'data putaway'!$A$1:$E$530,4,0))</f>
        <v>0</v>
      </c>
      <c r="Z805" s="113">
        <f>IF(ISNA(VLOOKUP(H805,'data putaway'!$A$1:$E$530,5,0)),0,VLOOKUP(H805,'data putaway'!$A$1:$E$530,5,0))</f>
        <v>0</v>
      </c>
      <c r="AA805" s="354" t="b">
        <f t="shared" si="282"/>
        <v>0</v>
      </c>
      <c r="AB805" s="354" t="b">
        <f t="shared" si="283"/>
        <v>0</v>
      </c>
      <c r="AC805" s="356" t="str">
        <f t="shared" ca="1" si="284"/>
        <v>0 Month,  30 Days</v>
      </c>
      <c r="AD805" s="114" t="str">
        <f t="shared" ca="1" si="292"/>
        <v>3 Year, 10 Month, 21 Days</v>
      </c>
      <c r="AE805" s="114">
        <f t="shared" si="285"/>
        <v>26</v>
      </c>
      <c r="AF805" s="114">
        <f t="shared" si="286"/>
        <v>1</v>
      </c>
      <c r="AG805" s="354" t="str">
        <f t="shared" si="287"/>
        <v>CC24</v>
      </c>
      <c r="AH805" s="114">
        <f>IF(ISNA(VLOOKUP(L805,'MASTER DATA'!$A$1:$F$192,6,0)),0,VLOOKUP(L805,'MASTER DATA'!$A$1:$F$192,6,0))*AE805</f>
        <v>249.6</v>
      </c>
      <c r="AI805" s="354" t="str">
        <f>VLOOKUP($D805,'warehouse mapping'!$AN$7:$AO$17,2,0)</f>
        <v>Aktif</v>
      </c>
      <c r="AJ805" s="114">
        <f t="shared" si="288"/>
        <v>0</v>
      </c>
      <c r="AK805" s="354" t="str">
        <f t="shared" si="289"/>
        <v/>
      </c>
      <c r="AL805" s="354" t="s">
        <v>3025</v>
      </c>
      <c r="AM805" s="354">
        <f t="shared" si="290"/>
        <v>1</v>
      </c>
      <c r="AN805" s="354" t="b">
        <f t="shared" si="291"/>
        <v>1</v>
      </c>
    </row>
    <row r="806" spans="1:40" s="354" customFormat="1">
      <c r="A806" s="354" t="str">
        <f t="shared" si="271"/>
        <v>CC24A02550024919</v>
      </c>
      <c r="B806" s="354">
        <f t="shared" si="272"/>
        <v>0</v>
      </c>
      <c r="C806" s="354">
        <f t="shared" si="273"/>
        <v>0</v>
      </c>
      <c r="D806" s="354" t="str">
        <f t="shared" si="274"/>
        <v>CC</v>
      </c>
      <c r="E806" s="354" t="str">
        <f t="shared" si="275"/>
        <v>24</v>
      </c>
      <c r="F806" s="354" t="str">
        <f t="shared" si="276"/>
        <v>A</v>
      </c>
      <c r="G806" s="355" t="str">
        <f t="shared" si="277"/>
        <v>02</v>
      </c>
      <c r="H806" s="232" t="s">
        <v>1144</v>
      </c>
      <c r="I806" s="232" t="s">
        <v>3314</v>
      </c>
      <c r="J806" s="233">
        <v>46262</v>
      </c>
      <c r="K806" s="233">
        <v>47693</v>
      </c>
      <c r="L806" s="234">
        <v>550024919</v>
      </c>
      <c r="M806" s="232" t="str">
        <f>IF(ISNA(VLOOKUP(L806,'MASTER DATA'!$A$1:$B$192,2,0)),"",VLOOKUP(L806,'MASTER DATA'!$A$1:$B$192,2,0))</f>
        <v>Spirax S4 CX 50_1*209L_A227</v>
      </c>
      <c r="N806" s="232">
        <v>1</v>
      </c>
      <c r="O806" s="232">
        <f t="shared" si="278"/>
        <v>0</v>
      </c>
      <c r="P806" s="232">
        <f t="shared" si="279"/>
        <v>1</v>
      </c>
      <c r="Q806" s="232">
        <f>VLOOKUP(L806,'MASTER DATA'!$A$1:$E$192,5,0)</f>
        <v>4</v>
      </c>
      <c r="R806" s="234">
        <f>SUMIF('picking of the day'!$H$4:$H$358,WMS!H806&amp;WMS!L806,'picking of the day'!$E$4:$E$358)</f>
        <v>0</v>
      </c>
      <c r="U806" s="114">
        <f>IF(ISNA(VLOOKUP(H806,'data putaway'!$A$1:$E$530,3,0)),0,VLOOKUP(H806,'data putaway'!$A$1:$E$530,3,0))</f>
        <v>0</v>
      </c>
      <c r="V806" s="354">
        <f t="shared" si="280"/>
        <v>1</v>
      </c>
      <c r="W806" s="114">
        <f>IF(ISNA(VLOOKUP(H806,'data putaway'!$A$1:$E$530,2,0)),0,VLOOKUP(H806,'data putaway'!$A$1:$E$530,2,0))</f>
        <v>0</v>
      </c>
      <c r="X806" s="354" t="b">
        <f t="shared" si="281"/>
        <v>0</v>
      </c>
      <c r="Y806" s="354">
        <f>IF(ISNA(VLOOKUP(H806,'data putaway'!$A$1:$E$530,4,0)),0,VLOOKUP(H806,'data putaway'!$A$1:$E$530,4,0))</f>
        <v>0</v>
      </c>
      <c r="Z806" s="113">
        <f>IF(ISNA(VLOOKUP(H806,'data putaway'!$A$1:$E$530,5,0)),0,VLOOKUP(H806,'data putaway'!$A$1:$E$530,5,0))</f>
        <v>0</v>
      </c>
      <c r="AA806" s="354" t="b">
        <f t="shared" si="282"/>
        <v>0</v>
      </c>
      <c r="AB806" s="354" t="b">
        <f t="shared" si="283"/>
        <v>0</v>
      </c>
      <c r="AC806" s="356" t="str">
        <f t="shared" ca="1" si="284"/>
        <v>0 Month,  21 Days</v>
      </c>
      <c r="AD806" s="114" t="str">
        <f t="shared" ca="1" si="292"/>
        <v>3 Year, 10 Month, 11 Days</v>
      </c>
      <c r="AE806" s="114">
        <f t="shared" si="285"/>
        <v>1</v>
      </c>
      <c r="AF806" s="114">
        <f t="shared" si="286"/>
        <v>1</v>
      </c>
      <c r="AG806" s="354" t="str">
        <f t="shared" si="287"/>
        <v>CC24</v>
      </c>
      <c r="AH806" s="114">
        <f>IF(ISNA(VLOOKUP(L806,'MASTER DATA'!$A$1:$F$192,6,0)),0,VLOOKUP(L806,'MASTER DATA'!$A$1:$F$192,6,0))*AE806</f>
        <v>209</v>
      </c>
      <c r="AI806" s="354" t="str">
        <f>VLOOKUP($D806,'warehouse mapping'!$AN$7:$AO$17,2,0)</f>
        <v>Aktif</v>
      </c>
      <c r="AJ806" s="114">
        <f t="shared" si="288"/>
        <v>0</v>
      </c>
      <c r="AK806" s="354" t="str">
        <f t="shared" si="289"/>
        <v/>
      </c>
      <c r="AL806" s="354" t="s">
        <v>170</v>
      </c>
      <c r="AM806" s="354">
        <f t="shared" si="290"/>
        <v>1</v>
      </c>
      <c r="AN806" s="354" t="b">
        <f t="shared" si="291"/>
        <v>1</v>
      </c>
    </row>
    <row r="807" spans="1:40" s="354" customFormat="1">
      <c r="A807" s="354" t="str">
        <f t="shared" si="271"/>
        <v>CC24B01550025669</v>
      </c>
      <c r="B807" s="354">
        <f t="shared" si="272"/>
        <v>0</v>
      </c>
      <c r="C807" s="354">
        <f t="shared" si="273"/>
        <v>0</v>
      </c>
      <c r="D807" s="354" t="str">
        <f t="shared" si="274"/>
        <v>CC</v>
      </c>
      <c r="E807" s="354" t="str">
        <f t="shared" si="275"/>
        <v>24</v>
      </c>
      <c r="F807" s="354" t="str">
        <f t="shared" si="276"/>
        <v>B</v>
      </c>
      <c r="G807" s="355" t="str">
        <f t="shared" si="277"/>
        <v>01</v>
      </c>
      <c r="H807" s="232" t="s">
        <v>1145</v>
      </c>
      <c r="I807" s="232" t="s">
        <v>3523</v>
      </c>
      <c r="J807" s="233">
        <v>46273</v>
      </c>
      <c r="K807" s="233">
        <v>47688</v>
      </c>
      <c r="L807" s="234">
        <v>550025669</v>
      </c>
      <c r="M807" s="232" t="str">
        <f>IF(ISNA(VLOOKUP(L807,'MASTER DATA'!$A$1:$B$192,2,0)),"",VLOOKUP(L807,'MASTER DATA'!$A$1:$B$192,2,0))</f>
        <v>Gadus S2 V220 2_1*180kg_A227</v>
      </c>
      <c r="N807" s="232">
        <v>4</v>
      </c>
      <c r="O807" s="232">
        <f t="shared" si="278"/>
        <v>1</v>
      </c>
      <c r="P807" s="232">
        <f t="shared" si="279"/>
        <v>0</v>
      </c>
      <c r="Q807" s="232">
        <f>VLOOKUP(L807,'MASTER DATA'!$A$1:$E$192,5,0)</f>
        <v>4</v>
      </c>
      <c r="R807" s="234">
        <f>SUMIF('picking of the day'!$H$4:$H$358,WMS!H807&amp;WMS!L807,'picking of the day'!$E$4:$E$358)</f>
        <v>0</v>
      </c>
      <c r="U807" s="114">
        <f>IF(ISNA(VLOOKUP(H807,'data putaway'!$A$1:$E$530,3,0)),0,VLOOKUP(H807,'data putaway'!$A$1:$E$530,3,0))</f>
        <v>0</v>
      </c>
      <c r="V807" s="354">
        <f t="shared" si="280"/>
        <v>4</v>
      </c>
      <c r="W807" s="114">
        <f>IF(ISNA(VLOOKUP(H807,'data putaway'!$A$1:$E$530,2,0)),0,VLOOKUP(H807,'data putaway'!$A$1:$E$530,2,0))</f>
        <v>0</v>
      </c>
      <c r="X807" s="354" t="b">
        <f t="shared" si="281"/>
        <v>0</v>
      </c>
      <c r="Y807" s="354">
        <f>IF(ISNA(VLOOKUP(H807,'data putaway'!$A$1:$E$530,4,0)),0,VLOOKUP(H807,'data putaway'!$A$1:$E$530,4,0))</f>
        <v>0</v>
      </c>
      <c r="Z807" s="113">
        <f>IF(ISNA(VLOOKUP(H807,'data putaway'!$A$1:$E$530,5,0)),0,VLOOKUP(H807,'data putaway'!$A$1:$E$530,5,0))</f>
        <v>0</v>
      </c>
      <c r="AA807" s="354" t="b">
        <f t="shared" si="282"/>
        <v>0</v>
      </c>
      <c r="AB807" s="354" t="b">
        <f t="shared" si="283"/>
        <v>0</v>
      </c>
      <c r="AC807" s="356" t="str">
        <f t="shared" ca="1" si="284"/>
        <v>0 Month,  10 Days</v>
      </c>
      <c r="AD807" s="114" t="str">
        <f t="shared" ca="1" si="292"/>
        <v>3 Year, 10 Month, 6 Days</v>
      </c>
      <c r="AE807" s="114">
        <f t="shared" si="285"/>
        <v>4</v>
      </c>
      <c r="AF807" s="114">
        <f t="shared" si="286"/>
        <v>1</v>
      </c>
      <c r="AG807" s="354" t="str">
        <f t="shared" si="287"/>
        <v>CC24</v>
      </c>
      <c r="AH807" s="114">
        <f>IF(ISNA(VLOOKUP(L807,'MASTER DATA'!$A$1:$F$192,6,0)),0,VLOOKUP(L807,'MASTER DATA'!$A$1:$F$192,6,0))*AE807</f>
        <v>720</v>
      </c>
      <c r="AI807" s="354" t="str">
        <f>VLOOKUP($D807,'warehouse mapping'!$AN$7:$AO$17,2,0)</f>
        <v>Aktif</v>
      </c>
      <c r="AJ807" s="114">
        <f t="shared" si="288"/>
        <v>0</v>
      </c>
      <c r="AK807" s="354" t="str">
        <f t="shared" si="289"/>
        <v/>
      </c>
      <c r="AL807" s="354" t="s">
        <v>170</v>
      </c>
      <c r="AM807" s="354">
        <f t="shared" si="290"/>
        <v>1</v>
      </c>
      <c r="AN807" s="354" t="b">
        <f t="shared" si="291"/>
        <v>1</v>
      </c>
    </row>
    <row r="808" spans="1:40" s="354" customFormat="1">
      <c r="A808" s="354" t="str">
        <f t="shared" si="271"/>
        <v>CC24B02550025669</v>
      </c>
      <c r="B808" s="354">
        <f t="shared" si="272"/>
        <v>0</v>
      </c>
      <c r="C808" s="354">
        <f t="shared" si="273"/>
        <v>0</v>
      </c>
      <c r="D808" s="354" t="str">
        <f t="shared" si="274"/>
        <v>CC</v>
      </c>
      <c r="E808" s="354" t="str">
        <f t="shared" si="275"/>
        <v>24</v>
      </c>
      <c r="F808" s="354" t="str">
        <f t="shared" si="276"/>
        <v>B</v>
      </c>
      <c r="G808" s="355" t="str">
        <f t="shared" si="277"/>
        <v>02</v>
      </c>
      <c r="H808" s="232" t="s">
        <v>1146</v>
      </c>
      <c r="I808" s="232" t="s">
        <v>3523</v>
      </c>
      <c r="J808" s="233">
        <v>46273</v>
      </c>
      <c r="K808" s="233">
        <v>47688</v>
      </c>
      <c r="L808" s="234">
        <v>550025669</v>
      </c>
      <c r="M808" s="232" t="str">
        <f>IF(ISNA(VLOOKUP(L808,'MASTER DATA'!$A$1:$B$192,2,0)),"",VLOOKUP(L808,'MASTER DATA'!$A$1:$B$192,2,0))</f>
        <v>Gadus S2 V220 2_1*180kg_A227</v>
      </c>
      <c r="N808" s="232">
        <v>4</v>
      </c>
      <c r="O808" s="232">
        <f t="shared" si="278"/>
        <v>1</v>
      </c>
      <c r="P808" s="232">
        <f t="shared" si="279"/>
        <v>0</v>
      </c>
      <c r="Q808" s="232">
        <f>VLOOKUP(L808,'MASTER DATA'!$A$1:$E$192,5,0)</f>
        <v>4</v>
      </c>
      <c r="R808" s="234">
        <f>SUMIF('picking of the day'!$H$4:$H$358,WMS!H808&amp;WMS!L808,'picking of the day'!$E$4:$E$358)</f>
        <v>0</v>
      </c>
      <c r="U808" s="114">
        <f>IF(ISNA(VLOOKUP(H808,'data putaway'!$A$1:$E$530,3,0)),0,VLOOKUP(H808,'data putaway'!$A$1:$E$530,3,0))</f>
        <v>0</v>
      </c>
      <c r="V808" s="354">
        <f t="shared" si="280"/>
        <v>4</v>
      </c>
      <c r="W808" s="114">
        <f>IF(ISNA(VLOOKUP(H808,'data putaway'!$A$1:$E$530,2,0)),0,VLOOKUP(H808,'data putaway'!$A$1:$E$530,2,0))</f>
        <v>0</v>
      </c>
      <c r="X808" s="354" t="b">
        <f t="shared" si="281"/>
        <v>0</v>
      </c>
      <c r="Y808" s="354">
        <f>IF(ISNA(VLOOKUP(H808,'data putaway'!$A$1:$E$530,4,0)),0,VLOOKUP(H808,'data putaway'!$A$1:$E$530,4,0))</f>
        <v>0</v>
      </c>
      <c r="Z808" s="113">
        <f>IF(ISNA(VLOOKUP(H808,'data putaway'!$A$1:$E$530,5,0)),0,VLOOKUP(H808,'data putaway'!$A$1:$E$530,5,0))</f>
        <v>0</v>
      </c>
      <c r="AA808" s="354" t="b">
        <f t="shared" si="282"/>
        <v>0</v>
      </c>
      <c r="AB808" s="354" t="b">
        <f t="shared" si="283"/>
        <v>0</v>
      </c>
      <c r="AC808" s="356" t="str">
        <f t="shared" ca="1" si="284"/>
        <v>0 Month,  10 Days</v>
      </c>
      <c r="AD808" s="114" t="str">
        <f t="shared" ca="1" si="292"/>
        <v>3 Year, 10 Month, 6 Days</v>
      </c>
      <c r="AE808" s="114">
        <f t="shared" si="285"/>
        <v>4</v>
      </c>
      <c r="AF808" s="114">
        <f t="shared" si="286"/>
        <v>1</v>
      </c>
      <c r="AG808" s="354" t="str">
        <f t="shared" si="287"/>
        <v>CC24</v>
      </c>
      <c r="AH808" s="114">
        <f>IF(ISNA(VLOOKUP(L808,'MASTER DATA'!$A$1:$F$192,6,0)),0,VLOOKUP(L808,'MASTER DATA'!$A$1:$F$192,6,0))*AE808</f>
        <v>720</v>
      </c>
      <c r="AI808" s="354" t="str">
        <f>VLOOKUP($D808,'warehouse mapping'!$AN$7:$AO$17,2,0)</f>
        <v>Aktif</v>
      </c>
      <c r="AJ808" s="114">
        <f t="shared" si="288"/>
        <v>0</v>
      </c>
      <c r="AK808" s="354" t="str">
        <f t="shared" si="289"/>
        <v/>
      </c>
      <c r="AL808" s="354" t="s">
        <v>170</v>
      </c>
      <c r="AM808" s="354">
        <f t="shared" si="290"/>
        <v>1</v>
      </c>
      <c r="AN808" s="354" t="b">
        <f t="shared" si="291"/>
        <v>1</v>
      </c>
    </row>
    <row r="809" spans="1:40" s="354" customFormat="1">
      <c r="A809" s="354" t="str">
        <f t="shared" si="271"/>
        <v>CC24C01550076636</v>
      </c>
      <c r="B809" s="354">
        <f t="shared" si="272"/>
        <v>0</v>
      </c>
      <c r="C809" s="354">
        <f t="shared" si="273"/>
        <v>0</v>
      </c>
      <c r="D809" s="354" t="str">
        <f t="shared" si="274"/>
        <v>CC</v>
      </c>
      <c r="E809" s="354" t="str">
        <f t="shared" si="275"/>
        <v>24</v>
      </c>
      <c r="F809" s="354" t="str">
        <f t="shared" si="276"/>
        <v>C</v>
      </c>
      <c r="G809" s="355" t="str">
        <f t="shared" si="277"/>
        <v>01</v>
      </c>
      <c r="H809" s="232" t="s">
        <v>1147</v>
      </c>
      <c r="I809" s="232" t="s">
        <v>3530</v>
      </c>
      <c r="J809" s="233">
        <v>47731</v>
      </c>
      <c r="K809" s="233">
        <v>47731</v>
      </c>
      <c r="L809" s="234">
        <v>550076636</v>
      </c>
      <c r="M809" s="232" t="str">
        <f>IF(ISNA(VLOOKUP(L809,'MASTER DATA'!$A$1:$B$192,2,0)),"",VLOOKUP(L809,'MASTER DATA'!$A$1:$B$192,2,0))</f>
        <v>Helix Eco Plus 5W-30_12*0.5L_A04W</v>
      </c>
      <c r="N809" s="232">
        <v>0</v>
      </c>
      <c r="O809" s="232">
        <f t="shared" si="278"/>
        <v>0</v>
      </c>
      <c r="P809" s="232">
        <f t="shared" si="279"/>
        <v>0</v>
      </c>
      <c r="Q809" s="232">
        <f>VLOOKUP(L809,'MASTER DATA'!$A$1:$E$192,5,0)</f>
        <v>48</v>
      </c>
      <c r="R809" s="234">
        <f>SUMIF('picking of the day'!$H$4:$H$358,WMS!H809&amp;WMS!L809,'picking of the day'!$E$4:$E$358)</f>
        <v>0</v>
      </c>
      <c r="U809" s="114">
        <f>IF(ISNA(VLOOKUP(H809,'data putaway'!$A$1:$E$530,3,0)),0,VLOOKUP(H809,'data putaway'!$A$1:$E$530,3,0))</f>
        <v>0</v>
      </c>
      <c r="V809" s="354">
        <f t="shared" si="280"/>
        <v>0</v>
      </c>
      <c r="W809" s="114">
        <f>IF(ISNA(VLOOKUP(H809,'data putaway'!$A$1:$E$530,2,0)),0,VLOOKUP(H809,'data putaway'!$A$1:$E$530,2,0))</f>
        <v>0</v>
      </c>
      <c r="X809" s="354" t="b">
        <f t="shared" si="281"/>
        <v>0</v>
      </c>
      <c r="Y809" s="354">
        <f>IF(ISNA(VLOOKUP(H809,'data putaway'!$A$1:$E$530,4,0)),0,VLOOKUP(H809,'data putaway'!$A$1:$E$530,4,0))</f>
        <v>0</v>
      </c>
      <c r="Z809" s="113">
        <f>IF(ISNA(VLOOKUP(H809,'data putaway'!$A$1:$E$530,5,0)),0,VLOOKUP(H809,'data putaway'!$A$1:$E$530,5,0))</f>
        <v>0</v>
      </c>
      <c r="AA809" s="354" t="b">
        <f t="shared" si="282"/>
        <v>0</v>
      </c>
      <c r="AB809" s="354" t="b">
        <f t="shared" si="283"/>
        <v>0</v>
      </c>
      <c r="AC809" s="356" t="e">
        <f t="shared" ca="1" si="284"/>
        <v>#NUM!</v>
      </c>
      <c r="AD809" s="114" t="str">
        <f t="shared" ca="1" si="292"/>
        <v>3 Year, 11 Month, 18 Days</v>
      </c>
      <c r="AE809" s="114">
        <f t="shared" si="285"/>
        <v>0</v>
      </c>
      <c r="AF809" s="114">
        <f t="shared" si="286"/>
        <v>0</v>
      </c>
      <c r="AG809" s="354" t="str">
        <f t="shared" si="287"/>
        <v>CC24</v>
      </c>
      <c r="AH809" s="114">
        <f>IF(ISNA(VLOOKUP(L809,'MASTER DATA'!$A$1:$F$192,6,0)),0,VLOOKUP(L809,'MASTER DATA'!$A$1:$F$192,6,0))*AE809</f>
        <v>0</v>
      </c>
      <c r="AI809" s="354" t="str">
        <f>VLOOKUP($D809,'warehouse mapping'!$AN$7:$AO$17,2,0)</f>
        <v>Aktif</v>
      </c>
      <c r="AJ809" s="114">
        <f t="shared" si="288"/>
        <v>1</v>
      </c>
      <c r="AK809" s="354" t="str">
        <f t="shared" si="289"/>
        <v>CC</v>
      </c>
      <c r="AL809" s="354" t="s">
        <v>3206</v>
      </c>
      <c r="AM809" s="354">
        <f t="shared" si="290"/>
        <v>1</v>
      </c>
      <c r="AN809" s="354" t="b">
        <f t="shared" si="291"/>
        <v>1</v>
      </c>
    </row>
    <row r="810" spans="1:40" s="354" customFormat="1">
      <c r="A810" s="354" t="str">
        <f t="shared" si="271"/>
        <v>CC24C02550076636</v>
      </c>
      <c r="B810" s="354">
        <f t="shared" si="272"/>
        <v>0</v>
      </c>
      <c r="C810" s="354">
        <f t="shared" si="273"/>
        <v>0</v>
      </c>
      <c r="D810" s="354" t="str">
        <f t="shared" si="274"/>
        <v>CC</v>
      </c>
      <c r="E810" s="354" t="str">
        <f t="shared" si="275"/>
        <v>24</v>
      </c>
      <c r="F810" s="354" t="str">
        <f t="shared" si="276"/>
        <v>C</v>
      </c>
      <c r="G810" s="355" t="str">
        <f t="shared" si="277"/>
        <v>02</v>
      </c>
      <c r="H810" s="232" t="s">
        <v>1148</v>
      </c>
      <c r="I810" s="232" t="s">
        <v>3530</v>
      </c>
      <c r="J810" s="233">
        <v>47731</v>
      </c>
      <c r="K810" s="233">
        <v>47731</v>
      </c>
      <c r="L810" s="234">
        <v>550076636</v>
      </c>
      <c r="M810" s="232" t="str">
        <f>IF(ISNA(VLOOKUP(L810,'MASTER DATA'!$A$1:$B$192,2,0)),"",VLOOKUP(L810,'MASTER DATA'!$A$1:$B$192,2,0))</f>
        <v>Helix Eco Plus 5W-30_12*0.5L_A04W</v>
      </c>
      <c r="N810" s="232">
        <v>0</v>
      </c>
      <c r="O810" s="232">
        <f t="shared" si="278"/>
        <v>0</v>
      </c>
      <c r="P810" s="232">
        <f t="shared" si="279"/>
        <v>0</v>
      </c>
      <c r="Q810" s="232">
        <f>VLOOKUP(L810,'MASTER DATA'!$A$1:$E$192,5,0)</f>
        <v>48</v>
      </c>
      <c r="R810" s="234">
        <f>SUMIF('picking of the day'!$H$4:$H$358,WMS!H810&amp;WMS!L810,'picking of the day'!$E$4:$E$358)</f>
        <v>0</v>
      </c>
      <c r="U810" s="114">
        <f>IF(ISNA(VLOOKUP(H810,'data putaway'!$A$1:$E$530,3,0)),0,VLOOKUP(H810,'data putaway'!$A$1:$E$530,3,0))</f>
        <v>0</v>
      </c>
      <c r="V810" s="354">
        <f t="shared" si="280"/>
        <v>0</v>
      </c>
      <c r="W810" s="114">
        <f>IF(ISNA(VLOOKUP(H810,'data putaway'!$A$1:$E$530,2,0)),0,VLOOKUP(H810,'data putaway'!$A$1:$E$530,2,0))</f>
        <v>0</v>
      </c>
      <c r="X810" s="354" t="b">
        <f t="shared" si="281"/>
        <v>0</v>
      </c>
      <c r="Y810" s="354">
        <f>IF(ISNA(VLOOKUP(H810,'data putaway'!$A$1:$E$530,4,0)),0,VLOOKUP(H810,'data putaway'!$A$1:$E$530,4,0))</f>
        <v>0</v>
      </c>
      <c r="Z810" s="113">
        <f>IF(ISNA(VLOOKUP(H810,'data putaway'!$A$1:$E$530,5,0)),0,VLOOKUP(H810,'data putaway'!$A$1:$E$530,5,0))</f>
        <v>0</v>
      </c>
      <c r="AA810" s="354" t="b">
        <f t="shared" si="282"/>
        <v>0</v>
      </c>
      <c r="AB810" s="354" t="b">
        <f t="shared" si="283"/>
        <v>0</v>
      </c>
      <c r="AC810" s="356" t="e">
        <f t="shared" ca="1" si="284"/>
        <v>#NUM!</v>
      </c>
      <c r="AD810" s="114" t="str">
        <f t="shared" ca="1" si="292"/>
        <v>3 Year, 11 Month, 18 Days</v>
      </c>
      <c r="AE810" s="114">
        <f t="shared" si="285"/>
        <v>0</v>
      </c>
      <c r="AF810" s="114">
        <f t="shared" si="286"/>
        <v>0</v>
      </c>
      <c r="AG810" s="354" t="str">
        <f t="shared" si="287"/>
        <v>CC24</v>
      </c>
      <c r="AH810" s="114">
        <f>IF(ISNA(VLOOKUP(L810,'MASTER DATA'!$A$1:$F$192,6,0)),0,VLOOKUP(L810,'MASTER DATA'!$A$1:$F$192,6,0))*AE810</f>
        <v>0</v>
      </c>
      <c r="AI810" s="354" t="str">
        <f>VLOOKUP($D810,'warehouse mapping'!$AN$7:$AO$17,2,0)</f>
        <v>Aktif</v>
      </c>
      <c r="AJ810" s="114">
        <f t="shared" si="288"/>
        <v>1</v>
      </c>
      <c r="AK810" s="354" t="str">
        <f t="shared" si="289"/>
        <v>CC</v>
      </c>
      <c r="AL810" s="354" t="s">
        <v>170</v>
      </c>
      <c r="AM810" s="354">
        <f t="shared" si="290"/>
        <v>1</v>
      </c>
      <c r="AN810" s="354" t="b">
        <f t="shared" si="291"/>
        <v>1</v>
      </c>
    </row>
    <row r="811" spans="1:40" s="354" customFormat="1">
      <c r="A811" s="354" t="str">
        <f t="shared" si="271"/>
        <v>CC24D01550058593</v>
      </c>
      <c r="B811" s="354">
        <f t="shared" si="272"/>
        <v>0</v>
      </c>
      <c r="C811" s="354">
        <f t="shared" si="273"/>
        <v>0</v>
      </c>
      <c r="D811" s="354" t="str">
        <f t="shared" si="274"/>
        <v>CC</v>
      </c>
      <c r="E811" s="354" t="str">
        <f t="shared" si="275"/>
        <v>24</v>
      </c>
      <c r="F811" s="354" t="str">
        <f t="shared" si="276"/>
        <v>D</v>
      </c>
      <c r="G811" s="355" t="str">
        <f t="shared" si="277"/>
        <v>01</v>
      </c>
      <c r="H811" s="232" t="s">
        <v>1149</v>
      </c>
      <c r="I811" s="232" t="s">
        <v>3584</v>
      </c>
      <c r="J811" s="233">
        <v>47731</v>
      </c>
      <c r="K811" s="233">
        <v>47736</v>
      </c>
      <c r="L811" s="234">
        <v>550058593</v>
      </c>
      <c r="M811" s="232" t="str">
        <f>IF(ISNA(VLOOKUP(L811,'MASTER DATA'!$A$1:$B$192,2,0)),"",VLOOKUP(L811,'MASTER DATA'!$A$1:$B$192,2,0))</f>
        <v>Adv4TAX515W40SLMA2_12*0.8L_A04W</v>
      </c>
      <c r="N811" s="232">
        <v>48</v>
      </c>
      <c r="O811" s="232">
        <f t="shared" si="278"/>
        <v>1</v>
      </c>
      <c r="P811" s="232">
        <f t="shared" si="279"/>
        <v>0</v>
      </c>
      <c r="Q811" s="232">
        <f>VLOOKUP(L811,'MASTER DATA'!$A$1:$E$192,5,0)</f>
        <v>48</v>
      </c>
      <c r="R811" s="234">
        <f>SUMIF('picking of the day'!$H$4:$H$358,WMS!H811&amp;WMS!L811,'picking of the day'!$E$4:$E$358)</f>
        <v>0</v>
      </c>
      <c r="U811" s="114">
        <f>IF(ISNA(VLOOKUP(H811,'data putaway'!$A$1:$E$530,3,0)),0,VLOOKUP(H811,'data putaway'!$A$1:$E$530,3,0))</f>
        <v>0</v>
      </c>
      <c r="V811" s="354">
        <f t="shared" si="280"/>
        <v>48</v>
      </c>
      <c r="W811" s="114">
        <f>IF(ISNA(VLOOKUP(H811,'data putaway'!$A$1:$E$530,2,0)),0,VLOOKUP(H811,'data putaway'!$A$1:$E$530,2,0))</f>
        <v>0</v>
      </c>
      <c r="X811" s="354" t="b">
        <f t="shared" si="281"/>
        <v>0</v>
      </c>
      <c r="Y811" s="354">
        <f>IF(ISNA(VLOOKUP(H811,'data putaway'!$A$1:$E$530,4,0)),0,VLOOKUP(H811,'data putaway'!$A$1:$E$530,4,0))</f>
        <v>0</v>
      </c>
      <c r="Z811" s="113">
        <f>IF(ISNA(VLOOKUP(H811,'data putaway'!$A$1:$E$530,5,0)),0,VLOOKUP(H811,'data putaway'!$A$1:$E$530,5,0))</f>
        <v>0</v>
      </c>
      <c r="AA811" s="354" t="b">
        <f t="shared" si="282"/>
        <v>0</v>
      </c>
      <c r="AB811" s="354" t="b">
        <f t="shared" si="283"/>
        <v>0</v>
      </c>
      <c r="AC811" s="356" t="e">
        <f t="shared" ca="1" si="284"/>
        <v>#NUM!</v>
      </c>
      <c r="AD811" s="114" t="str">
        <f t="shared" ca="1" si="292"/>
        <v>3 Year, 11 Month, 23 Days</v>
      </c>
      <c r="AE811" s="114">
        <f t="shared" si="285"/>
        <v>48</v>
      </c>
      <c r="AF811" s="114">
        <f t="shared" si="286"/>
        <v>1</v>
      </c>
      <c r="AG811" s="354" t="str">
        <f t="shared" si="287"/>
        <v>CC24</v>
      </c>
      <c r="AH811" s="114">
        <f>IF(ISNA(VLOOKUP(L811,'MASTER DATA'!$A$1:$F$192,6,0)),0,VLOOKUP(L811,'MASTER DATA'!$A$1:$F$192,6,0))*AE811</f>
        <v>460.79999999999995</v>
      </c>
      <c r="AI811" s="354" t="str">
        <f>VLOOKUP($D811,'warehouse mapping'!$AN$7:$AO$17,2,0)</f>
        <v>Aktif</v>
      </c>
      <c r="AJ811" s="114">
        <f t="shared" si="288"/>
        <v>0</v>
      </c>
      <c r="AK811" s="354" t="str">
        <f t="shared" si="289"/>
        <v/>
      </c>
      <c r="AL811" s="354" t="s">
        <v>170</v>
      </c>
      <c r="AM811" s="354">
        <f t="shared" si="290"/>
        <v>1</v>
      </c>
      <c r="AN811" s="354" t="b">
        <f t="shared" si="291"/>
        <v>1</v>
      </c>
    </row>
    <row r="812" spans="1:40" s="354" customFormat="1">
      <c r="A812" s="354" t="str">
        <f t="shared" si="271"/>
        <v>CC24D02550058593</v>
      </c>
      <c r="B812" s="354">
        <f t="shared" si="272"/>
        <v>0</v>
      </c>
      <c r="C812" s="354">
        <f t="shared" si="273"/>
        <v>0</v>
      </c>
      <c r="D812" s="354" t="str">
        <f t="shared" si="274"/>
        <v>CC</v>
      </c>
      <c r="E812" s="354" t="str">
        <f t="shared" si="275"/>
        <v>24</v>
      </c>
      <c r="F812" s="354" t="str">
        <f t="shared" si="276"/>
        <v>D</v>
      </c>
      <c r="G812" s="355" t="str">
        <f t="shared" si="277"/>
        <v>02</v>
      </c>
      <c r="H812" s="232" t="s">
        <v>1150</v>
      </c>
      <c r="I812" s="232" t="s">
        <v>3584</v>
      </c>
      <c r="J812" s="233">
        <v>47731</v>
      </c>
      <c r="K812" s="233">
        <v>47736</v>
      </c>
      <c r="L812" s="234">
        <v>550058593</v>
      </c>
      <c r="M812" s="232" t="str">
        <f>IF(ISNA(VLOOKUP(L812,'MASTER DATA'!$A$1:$B$192,2,0)),"",VLOOKUP(L812,'MASTER DATA'!$A$1:$B$192,2,0))</f>
        <v>Adv4TAX515W40SLMA2_12*0.8L_A04W</v>
      </c>
      <c r="N812" s="232">
        <v>48</v>
      </c>
      <c r="O812" s="232">
        <f t="shared" si="278"/>
        <v>1</v>
      </c>
      <c r="P812" s="232">
        <f t="shared" si="279"/>
        <v>0</v>
      </c>
      <c r="Q812" s="232">
        <f>VLOOKUP(L812,'MASTER DATA'!$A$1:$E$192,5,0)</f>
        <v>48</v>
      </c>
      <c r="R812" s="234">
        <f>SUMIF('picking of the day'!$H$4:$H$358,WMS!H812&amp;WMS!L812,'picking of the day'!$E$4:$E$358)</f>
        <v>0</v>
      </c>
      <c r="U812" s="114">
        <f>IF(ISNA(VLOOKUP(H812,'data putaway'!$A$1:$E$530,3,0)),0,VLOOKUP(H812,'data putaway'!$A$1:$E$530,3,0))</f>
        <v>0</v>
      </c>
      <c r="V812" s="354">
        <f t="shared" si="280"/>
        <v>48</v>
      </c>
      <c r="W812" s="114">
        <f>IF(ISNA(VLOOKUP(H812,'data putaway'!$A$1:$E$530,2,0)),0,VLOOKUP(H812,'data putaway'!$A$1:$E$530,2,0))</f>
        <v>0</v>
      </c>
      <c r="X812" s="354" t="b">
        <f t="shared" si="281"/>
        <v>0</v>
      </c>
      <c r="Y812" s="354">
        <f>IF(ISNA(VLOOKUP(H812,'data putaway'!$A$1:$E$530,4,0)),0,VLOOKUP(H812,'data putaway'!$A$1:$E$530,4,0))</f>
        <v>0</v>
      </c>
      <c r="Z812" s="113">
        <f>IF(ISNA(VLOOKUP(H812,'data putaway'!$A$1:$E$530,5,0)),0,VLOOKUP(H812,'data putaway'!$A$1:$E$530,5,0))</f>
        <v>0</v>
      </c>
      <c r="AA812" s="354" t="b">
        <f t="shared" si="282"/>
        <v>0</v>
      </c>
      <c r="AB812" s="354" t="b">
        <f t="shared" si="283"/>
        <v>0</v>
      </c>
      <c r="AC812" s="356" t="e">
        <f t="shared" ca="1" si="284"/>
        <v>#NUM!</v>
      </c>
      <c r="AD812" s="114" t="str">
        <f t="shared" ca="1" si="292"/>
        <v>3 Year, 11 Month, 23 Days</v>
      </c>
      <c r="AE812" s="114">
        <f t="shared" si="285"/>
        <v>48</v>
      </c>
      <c r="AF812" s="114">
        <f t="shared" si="286"/>
        <v>1</v>
      </c>
      <c r="AG812" s="354" t="str">
        <f t="shared" si="287"/>
        <v>CC24</v>
      </c>
      <c r="AH812" s="114">
        <f>IF(ISNA(VLOOKUP(L812,'MASTER DATA'!$A$1:$F$192,6,0)),0,VLOOKUP(L812,'MASTER DATA'!$A$1:$F$192,6,0))*AE812</f>
        <v>460.79999999999995</v>
      </c>
      <c r="AI812" s="354" t="str">
        <f>VLOOKUP($D812,'warehouse mapping'!$AN$7:$AO$17,2,0)</f>
        <v>Aktif</v>
      </c>
      <c r="AJ812" s="114">
        <f t="shared" si="288"/>
        <v>0</v>
      </c>
      <c r="AK812" s="354" t="str">
        <f t="shared" si="289"/>
        <v/>
      </c>
      <c r="AL812" s="354" t="s">
        <v>170</v>
      </c>
      <c r="AM812" s="354">
        <f t="shared" si="290"/>
        <v>1</v>
      </c>
      <c r="AN812" s="354" t="b">
        <f t="shared" si="291"/>
        <v>1</v>
      </c>
    </row>
    <row r="813" spans="1:40" s="354" customFormat="1">
      <c r="A813" s="354" t="str">
        <f t="shared" si="271"/>
        <v>CC24E01550058593</v>
      </c>
      <c r="B813" s="354">
        <f t="shared" si="272"/>
        <v>0</v>
      </c>
      <c r="C813" s="354">
        <f t="shared" si="273"/>
        <v>0</v>
      </c>
      <c r="D813" s="354" t="str">
        <f t="shared" si="274"/>
        <v>CC</v>
      </c>
      <c r="E813" s="354" t="str">
        <f t="shared" si="275"/>
        <v>24</v>
      </c>
      <c r="F813" s="354" t="str">
        <f t="shared" si="276"/>
        <v>E</v>
      </c>
      <c r="G813" s="355" t="str">
        <f t="shared" si="277"/>
        <v>01</v>
      </c>
      <c r="H813" s="232" t="s">
        <v>1151</v>
      </c>
      <c r="I813" s="232" t="s">
        <v>3584</v>
      </c>
      <c r="J813" s="233">
        <v>47731</v>
      </c>
      <c r="K813" s="233">
        <v>47736</v>
      </c>
      <c r="L813" s="234">
        <v>550058593</v>
      </c>
      <c r="M813" s="232" t="str">
        <f>IF(ISNA(VLOOKUP(L813,'MASTER DATA'!$A$1:$B$192,2,0)),"",VLOOKUP(L813,'MASTER DATA'!$A$1:$B$192,2,0))</f>
        <v>Adv4TAX515W40SLMA2_12*0.8L_A04W</v>
      </c>
      <c r="N813" s="232">
        <v>48</v>
      </c>
      <c r="O813" s="232">
        <f t="shared" si="278"/>
        <v>1</v>
      </c>
      <c r="P813" s="232">
        <f t="shared" si="279"/>
        <v>0</v>
      </c>
      <c r="Q813" s="232">
        <f>VLOOKUP(L813,'MASTER DATA'!$A$1:$E$192,5,0)</f>
        <v>48</v>
      </c>
      <c r="R813" s="234">
        <f>SUMIF('picking of the day'!$H$4:$H$358,WMS!H813&amp;WMS!L813,'picking of the day'!$E$4:$E$358)</f>
        <v>0</v>
      </c>
      <c r="U813" s="114">
        <f>IF(ISNA(VLOOKUP(H813,'data putaway'!$A$1:$E$530,3,0)),0,VLOOKUP(H813,'data putaway'!$A$1:$E$530,3,0))</f>
        <v>0</v>
      </c>
      <c r="V813" s="354">
        <f t="shared" si="280"/>
        <v>48</v>
      </c>
      <c r="W813" s="114">
        <f>IF(ISNA(VLOOKUP(H813,'data putaway'!$A$1:$E$530,2,0)),0,VLOOKUP(H813,'data putaway'!$A$1:$E$530,2,0))</f>
        <v>0</v>
      </c>
      <c r="X813" s="354" t="b">
        <f t="shared" si="281"/>
        <v>0</v>
      </c>
      <c r="Y813" s="354">
        <f>IF(ISNA(VLOOKUP(H813,'data putaway'!$A$1:$E$530,4,0)),0,VLOOKUP(H813,'data putaway'!$A$1:$E$530,4,0))</f>
        <v>0</v>
      </c>
      <c r="Z813" s="113">
        <f>IF(ISNA(VLOOKUP(H813,'data putaway'!$A$1:$E$530,5,0)),0,VLOOKUP(H813,'data putaway'!$A$1:$E$530,5,0))</f>
        <v>0</v>
      </c>
      <c r="AA813" s="354" t="b">
        <f t="shared" si="282"/>
        <v>0</v>
      </c>
      <c r="AB813" s="354" t="b">
        <f t="shared" si="283"/>
        <v>0</v>
      </c>
      <c r="AC813" s="356" t="e">
        <f t="shared" ca="1" si="284"/>
        <v>#NUM!</v>
      </c>
      <c r="AD813" s="114" t="str">
        <f t="shared" ca="1" si="292"/>
        <v>3 Year, 11 Month, 23 Days</v>
      </c>
      <c r="AE813" s="114">
        <f t="shared" si="285"/>
        <v>48</v>
      </c>
      <c r="AF813" s="114">
        <f t="shared" si="286"/>
        <v>1</v>
      </c>
      <c r="AG813" s="354" t="str">
        <f t="shared" si="287"/>
        <v>CC24</v>
      </c>
      <c r="AH813" s="114">
        <f>IF(ISNA(VLOOKUP(L813,'MASTER DATA'!$A$1:$F$192,6,0)),0,VLOOKUP(L813,'MASTER DATA'!$A$1:$F$192,6,0))*AE813</f>
        <v>460.79999999999995</v>
      </c>
      <c r="AI813" s="354" t="str">
        <f>VLOOKUP($D813,'warehouse mapping'!$AN$7:$AO$17,2,0)</f>
        <v>Aktif</v>
      </c>
      <c r="AJ813" s="114">
        <f t="shared" si="288"/>
        <v>0</v>
      </c>
      <c r="AK813" s="354" t="str">
        <f t="shared" si="289"/>
        <v/>
      </c>
      <c r="AL813" s="354" t="s">
        <v>170</v>
      </c>
      <c r="AM813" s="354">
        <f t="shared" si="290"/>
        <v>1</v>
      </c>
      <c r="AN813" s="354" t="b">
        <f t="shared" si="291"/>
        <v>1</v>
      </c>
    </row>
    <row r="814" spans="1:40" s="354" customFormat="1">
      <c r="A814" s="354" t="str">
        <f t="shared" si="271"/>
        <v>CC24E02550058593</v>
      </c>
      <c r="B814" s="354">
        <f t="shared" si="272"/>
        <v>0</v>
      </c>
      <c r="C814" s="354">
        <f t="shared" si="273"/>
        <v>0</v>
      </c>
      <c r="D814" s="354" t="str">
        <f t="shared" si="274"/>
        <v>CC</v>
      </c>
      <c r="E814" s="354" t="str">
        <f t="shared" si="275"/>
        <v>24</v>
      </c>
      <c r="F814" s="354" t="str">
        <f t="shared" si="276"/>
        <v>E</v>
      </c>
      <c r="G814" s="355" t="str">
        <f t="shared" si="277"/>
        <v>02</v>
      </c>
      <c r="H814" s="232" t="s">
        <v>1152</v>
      </c>
      <c r="I814" s="232" t="s">
        <v>3584</v>
      </c>
      <c r="J814" s="233">
        <v>47731</v>
      </c>
      <c r="K814" s="233">
        <v>47736</v>
      </c>
      <c r="L814" s="234">
        <v>550058593</v>
      </c>
      <c r="M814" s="232" t="str">
        <f>IF(ISNA(VLOOKUP(L814,'MASTER DATA'!$A$1:$B$192,2,0)),"",VLOOKUP(L814,'MASTER DATA'!$A$1:$B$192,2,0))</f>
        <v>Adv4TAX515W40SLMA2_12*0.8L_A04W</v>
      </c>
      <c r="N814" s="232">
        <v>48</v>
      </c>
      <c r="O814" s="232">
        <f t="shared" si="278"/>
        <v>1</v>
      </c>
      <c r="P814" s="232">
        <f t="shared" si="279"/>
        <v>0</v>
      </c>
      <c r="Q814" s="232">
        <f>VLOOKUP(L814,'MASTER DATA'!$A$1:$E$192,5,0)</f>
        <v>48</v>
      </c>
      <c r="R814" s="234">
        <f>SUMIF('picking of the day'!$H$4:$H$358,WMS!H814&amp;WMS!L814,'picking of the day'!$E$4:$E$358)</f>
        <v>0</v>
      </c>
      <c r="U814" s="114">
        <f>IF(ISNA(VLOOKUP(H814,'data putaway'!$A$1:$E$530,3,0)),0,VLOOKUP(H814,'data putaway'!$A$1:$E$530,3,0))</f>
        <v>0</v>
      </c>
      <c r="V814" s="354">
        <f t="shared" si="280"/>
        <v>48</v>
      </c>
      <c r="W814" s="114">
        <f>IF(ISNA(VLOOKUP(H814,'data putaway'!$A$1:$E$530,2,0)),0,VLOOKUP(H814,'data putaway'!$A$1:$E$530,2,0))</f>
        <v>0</v>
      </c>
      <c r="X814" s="354" t="b">
        <f t="shared" si="281"/>
        <v>0</v>
      </c>
      <c r="Y814" s="354">
        <f>IF(ISNA(VLOOKUP(H814,'data putaway'!$A$1:$E$530,4,0)),0,VLOOKUP(H814,'data putaway'!$A$1:$E$530,4,0))</f>
        <v>0</v>
      </c>
      <c r="Z814" s="113">
        <f>IF(ISNA(VLOOKUP(H814,'data putaway'!$A$1:$E$530,5,0)),0,VLOOKUP(H814,'data putaway'!$A$1:$E$530,5,0))</f>
        <v>0</v>
      </c>
      <c r="AA814" s="354" t="b">
        <f t="shared" si="282"/>
        <v>0</v>
      </c>
      <c r="AB814" s="354" t="b">
        <f t="shared" si="283"/>
        <v>0</v>
      </c>
      <c r="AC814" s="356" t="e">
        <f t="shared" ca="1" si="284"/>
        <v>#NUM!</v>
      </c>
      <c r="AD814" s="114" t="str">
        <f t="shared" ca="1" si="292"/>
        <v>3 Year, 11 Month, 23 Days</v>
      </c>
      <c r="AE814" s="114">
        <f t="shared" si="285"/>
        <v>48</v>
      </c>
      <c r="AF814" s="114">
        <f t="shared" si="286"/>
        <v>1</v>
      </c>
      <c r="AG814" s="354" t="str">
        <f t="shared" si="287"/>
        <v>CC24</v>
      </c>
      <c r="AH814" s="114">
        <f>IF(ISNA(VLOOKUP(L814,'MASTER DATA'!$A$1:$F$192,6,0)),0,VLOOKUP(L814,'MASTER DATA'!$A$1:$F$192,6,0))*AE814</f>
        <v>460.79999999999995</v>
      </c>
      <c r="AI814" s="354" t="str">
        <f>VLOOKUP($D814,'warehouse mapping'!$AN$7:$AO$17,2,0)</f>
        <v>Aktif</v>
      </c>
      <c r="AJ814" s="114">
        <f t="shared" si="288"/>
        <v>0</v>
      </c>
      <c r="AK814" s="354" t="str">
        <f t="shared" si="289"/>
        <v/>
      </c>
      <c r="AL814" s="354" t="s">
        <v>170</v>
      </c>
      <c r="AM814" s="354">
        <f t="shared" si="290"/>
        <v>1</v>
      </c>
      <c r="AN814" s="354" t="b">
        <f t="shared" si="291"/>
        <v>1</v>
      </c>
    </row>
    <row r="815" spans="1:40" s="354" customFormat="1">
      <c r="A815" s="354" t="str">
        <f t="shared" si="271"/>
        <v>CC25A01550058593</v>
      </c>
      <c r="B815" s="354">
        <f t="shared" si="272"/>
        <v>0</v>
      </c>
      <c r="C815" s="354">
        <f t="shared" si="273"/>
        <v>0</v>
      </c>
      <c r="D815" s="354" t="str">
        <f t="shared" si="274"/>
        <v>CC</v>
      </c>
      <c r="E815" s="354" t="str">
        <f t="shared" si="275"/>
        <v>25</v>
      </c>
      <c r="F815" s="354" t="str">
        <f t="shared" si="276"/>
        <v>A</v>
      </c>
      <c r="G815" s="355" t="str">
        <f t="shared" si="277"/>
        <v>01</v>
      </c>
      <c r="H815" s="232" t="s">
        <v>1153</v>
      </c>
      <c r="I815" s="232" t="s">
        <v>3232</v>
      </c>
      <c r="J815" s="233">
        <v>46253</v>
      </c>
      <c r="K815" s="233">
        <v>47703</v>
      </c>
      <c r="L815" s="234">
        <v>550058593</v>
      </c>
      <c r="M815" s="232" t="str">
        <f>IF(ISNA(VLOOKUP(L815,'MASTER DATA'!$A$1:$B$192,2,0)),"",VLOOKUP(L815,'MASTER DATA'!$A$1:$B$192,2,0))</f>
        <v>Adv4TAX515W40SLMA2_12*0.8L_A04W</v>
      </c>
      <c r="N815" s="232">
        <v>45</v>
      </c>
      <c r="O815" s="232">
        <f t="shared" si="278"/>
        <v>0</v>
      </c>
      <c r="P815" s="232">
        <f t="shared" si="279"/>
        <v>45</v>
      </c>
      <c r="Q815" s="232">
        <f>VLOOKUP(L815,'MASTER DATA'!$A$1:$E$192,5,0)</f>
        <v>48</v>
      </c>
      <c r="R815" s="234">
        <f>SUMIF('picking of the day'!$H$4:$H$358,WMS!H815&amp;WMS!L815,'picking of the day'!$E$4:$E$358)</f>
        <v>0</v>
      </c>
      <c r="U815" s="114">
        <f>IF(ISNA(VLOOKUP(H815,'data putaway'!$A$1:$E$530,3,0)),0,VLOOKUP(H815,'data putaway'!$A$1:$E$530,3,0))</f>
        <v>0</v>
      </c>
      <c r="V815" s="354">
        <f t="shared" si="280"/>
        <v>45</v>
      </c>
      <c r="W815" s="114">
        <f>IF(ISNA(VLOOKUP(H815,'data putaway'!$A$1:$E$530,2,0)),0,VLOOKUP(H815,'data putaway'!$A$1:$E$530,2,0))</f>
        <v>0</v>
      </c>
      <c r="X815" s="354" t="b">
        <f t="shared" si="281"/>
        <v>0</v>
      </c>
      <c r="Y815" s="354">
        <f>IF(ISNA(VLOOKUP(H815,'data putaway'!$A$1:$E$530,4,0)),0,VLOOKUP(H815,'data putaway'!$A$1:$E$530,4,0))</f>
        <v>0</v>
      </c>
      <c r="Z815" s="113">
        <f>IF(ISNA(VLOOKUP(H815,'data putaway'!$A$1:$E$530,5,0)),0,VLOOKUP(H815,'data putaway'!$A$1:$E$530,5,0))</f>
        <v>0</v>
      </c>
      <c r="AA815" s="354" t="b">
        <f t="shared" si="282"/>
        <v>0</v>
      </c>
      <c r="AB815" s="354" t="b">
        <f t="shared" si="283"/>
        <v>0</v>
      </c>
      <c r="AC815" s="356" t="str">
        <f t="shared" ca="1" si="284"/>
        <v>0 Month,  30 Days</v>
      </c>
      <c r="AD815" s="114" t="str">
        <f t="shared" ca="1" si="292"/>
        <v>3 Year, 10 Month, 21 Days</v>
      </c>
      <c r="AE815" s="114">
        <f t="shared" si="285"/>
        <v>45</v>
      </c>
      <c r="AF815" s="114">
        <f t="shared" si="286"/>
        <v>1</v>
      </c>
      <c r="AG815" s="354" t="str">
        <f t="shared" si="287"/>
        <v>CC25</v>
      </c>
      <c r="AH815" s="114">
        <f>IF(ISNA(VLOOKUP(L815,'MASTER DATA'!$A$1:$F$192,6,0)),0,VLOOKUP(L815,'MASTER DATA'!$A$1:$F$192,6,0))*AE815</f>
        <v>432</v>
      </c>
      <c r="AI815" s="354" t="str">
        <f>VLOOKUP($D815,'warehouse mapping'!$AN$7:$AO$17,2,0)</f>
        <v>Aktif</v>
      </c>
      <c r="AJ815" s="114">
        <f t="shared" si="288"/>
        <v>0</v>
      </c>
      <c r="AK815" s="354" t="str">
        <f t="shared" si="289"/>
        <v/>
      </c>
      <c r="AL815" s="354" t="s">
        <v>170</v>
      </c>
      <c r="AM815" s="354">
        <f t="shared" si="290"/>
        <v>1</v>
      </c>
      <c r="AN815" s="354" t="b">
        <f t="shared" si="291"/>
        <v>1</v>
      </c>
    </row>
    <row r="816" spans="1:40" s="354" customFormat="1">
      <c r="A816" s="354" t="str">
        <f t="shared" si="271"/>
        <v>CC25A02550062460</v>
      </c>
      <c r="B816" s="354">
        <f t="shared" si="272"/>
        <v>0</v>
      </c>
      <c r="C816" s="354">
        <f t="shared" si="273"/>
        <v>0</v>
      </c>
      <c r="D816" s="354" t="str">
        <f t="shared" si="274"/>
        <v>CC</v>
      </c>
      <c r="E816" s="354" t="str">
        <f t="shared" si="275"/>
        <v>25</v>
      </c>
      <c r="F816" s="354" t="str">
        <f t="shared" si="276"/>
        <v>A</v>
      </c>
      <c r="G816" s="355" t="str">
        <f t="shared" si="277"/>
        <v>02</v>
      </c>
      <c r="H816" s="232" t="s">
        <v>1154</v>
      </c>
      <c r="I816" s="232" t="s">
        <v>3315</v>
      </c>
      <c r="J816" s="233">
        <v>46248</v>
      </c>
      <c r="K816" s="233">
        <v>47713</v>
      </c>
      <c r="L816" s="234">
        <v>550062460</v>
      </c>
      <c r="M816" s="232" t="str">
        <f>IF(ISNA(VLOOKUP(L816,'MASTER DATA'!$A$1:$B$192,2,0)),"",VLOOKUP(L816,'MASTER DATA'!$A$1:$B$192,2,0))</f>
        <v>Advan4TAX710W40SNMA2_12*1L_A04W</v>
      </c>
      <c r="N816" s="232">
        <v>0</v>
      </c>
      <c r="O816" s="232">
        <f t="shared" si="278"/>
        <v>0</v>
      </c>
      <c r="P816" s="232">
        <f t="shared" si="279"/>
        <v>0</v>
      </c>
      <c r="Q816" s="232">
        <f>VLOOKUP(L816,'MASTER DATA'!$A$1:$E$192,5,0)</f>
        <v>44</v>
      </c>
      <c r="R816" s="234">
        <f>SUMIF('picking of the day'!$H$4:$H$358,WMS!H816&amp;WMS!L816,'picking of the day'!$E$4:$E$358)</f>
        <v>0</v>
      </c>
      <c r="U816" s="114">
        <f>IF(ISNA(VLOOKUP(H816,'data putaway'!$A$1:$E$530,3,0)),0,VLOOKUP(H816,'data putaway'!$A$1:$E$530,3,0))</f>
        <v>0</v>
      </c>
      <c r="V816" s="354">
        <f t="shared" si="280"/>
        <v>0</v>
      </c>
      <c r="W816" s="114">
        <f>IF(ISNA(VLOOKUP(H816,'data putaway'!$A$1:$E$530,2,0)),0,VLOOKUP(H816,'data putaway'!$A$1:$E$530,2,0))</f>
        <v>0</v>
      </c>
      <c r="X816" s="354" t="b">
        <f t="shared" si="281"/>
        <v>0</v>
      </c>
      <c r="Y816" s="354">
        <f>IF(ISNA(VLOOKUP(H816,'data putaway'!$A$1:$E$530,4,0)),0,VLOOKUP(H816,'data putaway'!$A$1:$E$530,4,0))</f>
        <v>0</v>
      </c>
      <c r="Z816" s="113">
        <f>IF(ISNA(VLOOKUP(H816,'data putaway'!$A$1:$E$530,5,0)),0,VLOOKUP(H816,'data putaway'!$A$1:$E$530,5,0))</f>
        <v>0</v>
      </c>
      <c r="AA816" s="354" t="b">
        <f t="shared" si="282"/>
        <v>0</v>
      </c>
      <c r="AB816" s="354" t="b">
        <f t="shared" si="283"/>
        <v>0</v>
      </c>
      <c r="AC816" s="356" t="str">
        <f t="shared" ca="1" si="284"/>
        <v>1 Month,  4 Days</v>
      </c>
      <c r="AD816" s="114" t="str">
        <f t="shared" ca="1" si="292"/>
        <v>3 Year, 11 Month, 0 Days</v>
      </c>
      <c r="AE816" s="114">
        <f t="shared" si="285"/>
        <v>0</v>
      </c>
      <c r="AF816" s="114">
        <f t="shared" si="286"/>
        <v>0</v>
      </c>
      <c r="AG816" s="354" t="str">
        <f t="shared" si="287"/>
        <v>CC25</v>
      </c>
      <c r="AH816" s="114">
        <f>IF(ISNA(VLOOKUP(L816,'MASTER DATA'!$A$1:$F$192,6,0)),0,VLOOKUP(L816,'MASTER DATA'!$A$1:$F$192,6,0))*AE816</f>
        <v>0</v>
      </c>
      <c r="AI816" s="354" t="str">
        <f>VLOOKUP($D816,'warehouse mapping'!$AN$7:$AO$17,2,0)</f>
        <v>Aktif</v>
      </c>
      <c r="AJ816" s="114">
        <f t="shared" si="288"/>
        <v>1</v>
      </c>
      <c r="AK816" s="354" t="str">
        <f t="shared" si="289"/>
        <v>CC</v>
      </c>
      <c r="AL816" s="354" t="s">
        <v>3025</v>
      </c>
      <c r="AM816" s="354">
        <f t="shared" si="290"/>
        <v>1</v>
      </c>
      <c r="AN816" s="354" t="b">
        <f t="shared" si="291"/>
        <v>1</v>
      </c>
    </row>
    <row r="817" spans="1:40" s="354" customFormat="1">
      <c r="A817" s="354" t="str">
        <f t="shared" ref="A817:A880" si="293">H817&amp;L817</f>
        <v>CC25B01550054596</v>
      </c>
      <c r="B817" s="354">
        <f t="shared" ref="B817:B880" si="294">R817+S817</f>
        <v>0</v>
      </c>
      <c r="C817" s="354">
        <f t="shared" ref="C817:C880" si="295">T817+U817</f>
        <v>0</v>
      </c>
      <c r="D817" s="354" t="str">
        <f t="shared" si="274"/>
        <v>CC</v>
      </c>
      <c r="E817" s="354" t="str">
        <f t="shared" si="275"/>
        <v>25</v>
      </c>
      <c r="F817" s="354" t="str">
        <f t="shared" si="276"/>
        <v>B</v>
      </c>
      <c r="G817" s="355" t="str">
        <f t="shared" si="277"/>
        <v>01</v>
      </c>
      <c r="H817" s="232" t="s">
        <v>1155</v>
      </c>
      <c r="I817" s="232" t="s">
        <v>3236</v>
      </c>
      <c r="J817" s="233">
        <v>46252</v>
      </c>
      <c r="K817" s="233">
        <v>47700</v>
      </c>
      <c r="L817" s="234">
        <v>550054596</v>
      </c>
      <c r="M817" s="232" t="str">
        <f>IF(ISNA(VLOOKUP(L817,'MASTER DATA'!$A$1:$B$192,2,0)),"",VLOOKUP(L817,'MASTER DATA'!$A$1:$B$192,2,0))</f>
        <v>HinoGEO15W40CI4DH1_1*200L_A04W</v>
      </c>
      <c r="N817" s="232">
        <v>4</v>
      </c>
      <c r="O817" s="232">
        <f t="shared" si="278"/>
        <v>1</v>
      </c>
      <c r="P817" s="232">
        <f t="shared" si="279"/>
        <v>0</v>
      </c>
      <c r="Q817" s="232">
        <f>VLOOKUP(L817,'MASTER DATA'!$A$1:$E$192,5,0)</f>
        <v>4</v>
      </c>
      <c r="R817" s="234">
        <f>SUMIF('picking of the day'!$H$4:$H$358,WMS!H817&amp;WMS!L817,'picking of the day'!$E$4:$E$358)</f>
        <v>0</v>
      </c>
      <c r="U817" s="114">
        <f>IF(ISNA(VLOOKUP(H817,'data putaway'!$A$1:$E$530,3,0)),0,VLOOKUP(H817,'data putaway'!$A$1:$E$530,3,0))</f>
        <v>0</v>
      </c>
      <c r="V817" s="354">
        <f t="shared" si="280"/>
        <v>4</v>
      </c>
      <c r="W817" s="114">
        <f>IF(ISNA(VLOOKUP(H817,'data putaway'!$A$1:$E$530,2,0)),0,VLOOKUP(H817,'data putaway'!$A$1:$E$530,2,0))</f>
        <v>0</v>
      </c>
      <c r="X817" s="354" t="b">
        <f t="shared" si="281"/>
        <v>0</v>
      </c>
      <c r="Y817" s="354">
        <f>IF(ISNA(VLOOKUP(H817,'data putaway'!$A$1:$E$530,4,0)),0,VLOOKUP(H817,'data putaway'!$A$1:$E$530,4,0))</f>
        <v>0</v>
      </c>
      <c r="Z817" s="113">
        <f>IF(ISNA(VLOOKUP(H817,'data putaway'!$A$1:$E$530,5,0)),0,VLOOKUP(H817,'data putaway'!$A$1:$E$530,5,0))</f>
        <v>0</v>
      </c>
      <c r="AA817" s="354" t="b">
        <f t="shared" si="282"/>
        <v>0</v>
      </c>
      <c r="AB817" s="354" t="b">
        <f t="shared" si="283"/>
        <v>0</v>
      </c>
      <c r="AC817" s="356" t="str">
        <f t="shared" ca="1" si="284"/>
        <v>1 Month,  0 Days</v>
      </c>
      <c r="AD817" s="114" t="str">
        <f t="shared" ca="1" si="292"/>
        <v>3 Year, 10 Month, 18 Days</v>
      </c>
      <c r="AE817" s="114">
        <f t="shared" si="285"/>
        <v>4</v>
      </c>
      <c r="AF817" s="114">
        <f t="shared" si="286"/>
        <v>1</v>
      </c>
      <c r="AG817" s="354" t="str">
        <f t="shared" si="287"/>
        <v>CC25</v>
      </c>
      <c r="AH817" s="114">
        <f>IF(ISNA(VLOOKUP(L817,'MASTER DATA'!$A$1:$F$192,6,0)),0,VLOOKUP(L817,'MASTER DATA'!$A$1:$F$192,6,0))*AE817</f>
        <v>800</v>
      </c>
      <c r="AI817" s="354" t="str">
        <f>VLOOKUP($D817,'warehouse mapping'!$AN$7:$AO$17,2,0)</f>
        <v>Aktif</v>
      </c>
      <c r="AJ817" s="114">
        <f t="shared" si="288"/>
        <v>0</v>
      </c>
      <c r="AK817" s="354" t="str">
        <f t="shared" si="289"/>
        <v/>
      </c>
      <c r="AL817" s="354" t="s">
        <v>170</v>
      </c>
      <c r="AM817" s="354">
        <f t="shared" si="290"/>
        <v>1</v>
      </c>
      <c r="AN817" s="354" t="b">
        <f t="shared" si="291"/>
        <v>1</v>
      </c>
    </row>
    <row r="818" spans="1:40" s="354" customFormat="1">
      <c r="A818" s="354" t="str">
        <f t="shared" si="293"/>
        <v>CC25B02550054596</v>
      </c>
      <c r="B818" s="354">
        <f t="shared" si="294"/>
        <v>0</v>
      </c>
      <c r="C818" s="354">
        <f t="shared" si="295"/>
        <v>0</v>
      </c>
      <c r="D818" s="354" t="str">
        <f t="shared" si="274"/>
        <v>CC</v>
      </c>
      <c r="E818" s="354" t="str">
        <f t="shared" si="275"/>
        <v>25</v>
      </c>
      <c r="F818" s="354" t="str">
        <f t="shared" si="276"/>
        <v>B</v>
      </c>
      <c r="G818" s="355" t="str">
        <f t="shared" si="277"/>
        <v>02</v>
      </c>
      <c r="H818" s="232" t="s">
        <v>1156</v>
      </c>
      <c r="I818" s="232" t="s">
        <v>3236</v>
      </c>
      <c r="J818" s="233">
        <v>46252</v>
      </c>
      <c r="K818" s="233">
        <v>47700</v>
      </c>
      <c r="L818" s="234">
        <v>550054596</v>
      </c>
      <c r="M818" s="232" t="str">
        <f>IF(ISNA(VLOOKUP(L818,'MASTER DATA'!$A$1:$B$192,2,0)),"",VLOOKUP(L818,'MASTER DATA'!$A$1:$B$192,2,0))</f>
        <v>HinoGEO15W40CI4DH1_1*200L_A04W</v>
      </c>
      <c r="N818" s="232">
        <v>4</v>
      </c>
      <c r="O818" s="232">
        <f t="shared" si="278"/>
        <v>1</v>
      </c>
      <c r="P818" s="232">
        <f t="shared" si="279"/>
        <v>0</v>
      </c>
      <c r="Q818" s="232">
        <f>VLOOKUP(L818,'MASTER DATA'!$A$1:$E$192,5,0)</f>
        <v>4</v>
      </c>
      <c r="R818" s="234">
        <f>SUMIF('picking of the day'!$H$4:$H$358,WMS!H818&amp;WMS!L818,'picking of the day'!$E$4:$E$358)</f>
        <v>0</v>
      </c>
      <c r="U818" s="114">
        <f>IF(ISNA(VLOOKUP(H818,'data putaway'!$A$1:$E$530,3,0)),0,VLOOKUP(H818,'data putaway'!$A$1:$E$530,3,0))</f>
        <v>0</v>
      </c>
      <c r="V818" s="354">
        <f t="shared" si="280"/>
        <v>4</v>
      </c>
      <c r="W818" s="114">
        <f>IF(ISNA(VLOOKUP(H818,'data putaway'!$A$1:$E$530,2,0)),0,VLOOKUP(H818,'data putaway'!$A$1:$E$530,2,0))</f>
        <v>0</v>
      </c>
      <c r="X818" s="354" t="b">
        <f t="shared" si="281"/>
        <v>0</v>
      </c>
      <c r="Y818" s="354">
        <f>IF(ISNA(VLOOKUP(H818,'data putaway'!$A$1:$E$530,4,0)),0,VLOOKUP(H818,'data putaway'!$A$1:$E$530,4,0))</f>
        <v>0</v>
      </c>
      <c r="Z818" s="113">
        <f>IF(ISNA(VLOOKUP(H818,'data putaway'!$A$1:$E$530,5,0)),0,VLOOKUP(H818,'data putaway'!$A$1:$E$530,5,0))</f>
        <v>0</v>
      </c>
      <c r="AA818" s="354" t="b">
        <f t="shared" si="282"/>
        <v>0</v>
      </c>
      <c r="AB818" s="354" t="b">
        <f t="shared" si="283"/>
        <v>0</v>
      </c>
      <c r="AC818" s="356" t="str">
        <f t="shared" ca="1" si="284"/>
        <v>1 Month,  0 Days</v>
      </c>
      <c r="AD818" s="114" t="str">
        <f t="shared" ca="1" si="292"/>
        <v>3 Year, 10 Month, 18 Days</v>
      </c>
      <c r="AE818" s="114">
        <f t="shared" si="285"/>
        <v>4</v>
      </c>
      <c r="AF818" s="114">
        <f t="shared" si="286"/>
        <v>1</v>
      </c>
      <c r="AG818" s="354" t="str">
        <f t="shared" si="287"/>
        <v>CC25</v>
      </c>
      <c r="AH818" s="114">
        <f>IF(ISNA(VLOOKUP(L818,'MASTER DATA'!$A$1:$F$192,6,0)),0,VLOOKUP(L818,'MASTER DATA'!$A$1:$F$192,6,0))*AE818</f>
        <v>800</v>
      </c>
      <c r="AI818" s="354" t="str">
        <f>VLOOKUP($D818,'warehouse mapping'!$AN$7:$AO$17,2,0)</f>
        <v>Aktif</v>
      </c>
      <c r="AJ818" s="114">
        <f t="shared" si="288"/>
        <v>0</v>
      </c>
      <c r="AK818" s="354" t="str">
        <f t="shared" si="289"/>
        <v/>
      </c>
      <c r="AL818" s="354" t="s">
        <v>170</v>
      </c>
      <c r="AM818" s="354">
        <f t="shared" si="290"/>
        <v>1</v>
      </c>
      <c r="AN818" s="354" t="b">
        <f t="shared" si="291"/>
        <v>1</v>
      </c>
    </row>
    <row r="819" spans="1:40" s="354" customFormat="1">
      <c r="A819" s="354" t="str">
        <f t="shared" si="293"/>
        <v>CC25C01550058593</v>
      </c>
      <c r="B819" s="354">
        <f t="shared" si="294"/>
        <v>0</v>
      </c>
      <c r="C819" s="354">
        <f t="shared" si="295"/>
        <v>0</v>
      </c>
      <c r="D819" s="354" t="str">
        <f t="shared" si="274"/>
        <v>CC</v>
      </c>
      <c r="E819" s="354" t="str">
        <f t="shared" si="275"/>
        <v>25</v>
      </c>
      <c r="F819" s="354" t="str">
        <f t="shared" si="276"/>
        <v>C</v>
      </c>
      <c r="G819" s="355" t="str">
        <f t="shared" si="277"/>
        <v>01</v>
      </c>
      <c r="H819" s="232" t="s">
        <v>1157</v>
      </c>
      <c r="I819" s="232" t="s">
        <v>3584</v>
      </c>
      <c r="J819" s="233">
        <v>47731</v>
      </c>
      <c r="K819" s="233">
        <v>47736</v>
      </c>
      <c r="L819" s="234">
        <v>550058593</v>
      </c>
      <c r="M819" s="232" t="str">
        <f>IF(ISNA(VLOOKUP(L819,'MASTER DATA'!$A$1:$B$192,2,0)),"",VLOOKUP(L819,'MASTER DATA'!$A$1:$B$192,2,0))</f>
        <v>Adv4TAX515W40SLMA2_12*0.8L_A04W</v>
      </c>
      <c r="N819" s="232">
        <v>48</v>
      </c>
      <c r="O819" s="232">
        <f t="shared" si="278"/>
        <v>1</v>
      </c>
      <c r="P819" s="232">
        <f t="shared" si="279"/>
        <v>0</v>
      </c>
      <c r="Q819" s="232">
        <f>VLOOKUP(L819,'MASTER DATA'!$A$1:$E$192,5,0)</f>
        <v>48</v>
      </c>
      <c r="R819" s="234">
        <f>SUMIF('picking of the day'!$H$4:$H$358,WMS!H819&amp;WMS!L819,'picking of the day'!$E$4:$E$358)</f>
        <v>0</v>
      </c>
      <c r="U819" s="114">
        <f>IF(ISNA(VLOOKUP(H819,'data putaway'!$A$1:$E$530,3,0)),0,VLOOKUP(H819,'data putaway'!$A$1:$E$530,3,0))</f>
        <v>0</v>
      </c>
      <c r="V819" s="354">
        <f t="shared" si="280"/>
        <v>48</v>
      </c>
      <c r="W819" s="114">
        <f>IF(ISNA(VLOOKUP(H819,'data putaway'!$A$1:$E$530,2,0)),0,VLOOKUP(H819,'data putaway'!$A$1:$E$530,2,0))</f>
        <v>0</v>
      </c>
      <c r="X819" s="354" t="b">
        <f t="shared" si="281"/>
        <v>0</v>
      </c>
      <c r="Y819" s="354">
        <f>IF(ISNA(VLOOKUP(H819,'data putaway'!$A$1:$E$530,4,0)),0,VLOOKUP(H819,'data putaway'!$A$1:$E$530,4,0))</f>
        <v>0</v>
      </c>
      <c r="Z819" s="113">
        <f>IF(ISNA(VLOOKUP(H819,'data putaway'!$A$1:$E$530,5,0)),0,VLOOKUP(H819,'data putaway'!$A$1:$E$530,5,0))</f>
        <v>0</v>
      </c>
      <c r="AA819" s="354" t="b">
        <f t="shared" si="282"/>
        <v>0</v>
      </c>
      <c r="AB819" s="354" t="b">
        <f t="shared" si="283"/>
        <v>0</v>
      </c>
      <c r="AC819" s="356" t="e">
        <f t="shared" ca="1" si="284"/>
        <v>#NUM!</v>
      </c>
      <c r="AD819" s="114" t="str">
        <f t="shared" ca="1" si="292"/>
        <v>3 Year, 11 Month, 23 Days</v>
      </c>
      <c r="AE819" s="114">
        <f t="shared" si="285"/>
        <v>48</v>
      </c>
      <c r="AF819" s="114">
        <f t="shared" si="286"/>
        <v>1</v>
      </c>
      <c r="AG819" s="354" t="str">
        <f t="shared" si="287"/>
        <v>CC25</v>
      </c>
      <c r="AH819" s="114">
        <f>IF(ISNA(VLOOKUP(L819,'MASTER DATA'!$A$1:$F$192,6,0)),0,VLOOKUP(L819,'MASTER DATA'!$A$1:$F$192,6,0))*AE819</f>
        <v>460.79999999999995</v>
      </c>
      <c r="AI819" s="354" t="str">
        <f>VLOOKUP($D819,'warehouse mapping'!$AN$7:$AO$17,2,0)</f>
        <v>Aktif</v>
      </c>
      <c r="AJ819" s="114">
        <f t="shared" si="288"/>
        <v>0</v>
      </c>
      <c r="AK819" s="354" t="str">
        <f t="shared" si="289"/>
        <v/>
      </c>
      <c r="AL819" s="354" t="s">
        <v>170</v>
      </c>
      <c r="AM819" s="354">
        <f t="shared" si="290"/>
        <v>1</v>
      </c>
      <c r="AN819" s="354" t="b">
        <f t="shared" si="291"/>
        <v>1</v>
      </c>
    </row>
    <row r="820" spans="1:40" s="354" customFormat="1">
      <c r="A820" s="354" t="str">
        <f t="shared" si="293"/>
        <v>CC25C02550058593</v>
      </c>
      <c r="B820" s="354">
        <f t="shared" si="294"/>
        <v>0</v>
      </c>
      <c r="C820" s="354">
        <f t="shared" si="295"/>
        <v>0</v>
      </c>
      <c r="D820" s="354" t="str">
        <f t="shared" si="274"/>
        <v>CC</v>
      </c>
      <c r="E820" s="354" t="str">
        <f t="shared" si="275"/>
        <v>25</v>
      </c>
      <c r="F820" s="354" t="str">
        <f t="shared" si="276"/>
        <v>C</v>
      </c>
      <c r="G820" s="355" t="str">
        <f t="shared" si="277"/>
        <v>02</v>
      </c>
      <c r="H820" s="232" t="s">
        <v>1158</v>
      </c>
      <c r="I820" s="232" t="s">
        <v>3584</v>
      </c>
      <c r="J820" s="233">
        <v>47731</v>
      </c>
      <c r="K820" s="233">
        <v>47736</v>
      </c>
      <c r="L820" s="234">
        <v>550058593</v>
      </c>
      <c r="M820" s="232" t="str">
        <f>IF(ISNA(VLOOKUP(L820,'MASTER DATA'!$A$1:$B$192,2,0)),"",VLOOKUP(L820,'MASTER DATA'!$A$1:$B$192,2,0))</f>
        <v>Adv4TAX515W40SLMA2_12*0.8L_A04W</v>
      </c>
      <c r="N820" s="232">
        <v>48</v>
      </c>
      <c r="O820" s="232">
        <f t="shared" si="278"/>
        <v>1</v>
      </c>
      <c r="P820" s="232">
        <f t="shared" si="279"/>
        <v>0</v>
      </c>
      <c r="Q820" s="232">
        <f>VLOOKUP(L820,'MASTER DATA'!$A$1:$E$192,5,0)</f>
        <v>48</v>
      </c>
      <c r="R820" s="234">
        <f>SUMIF('picking of the day'!$H$4:$H$358,WMS!H820&amp;WMS!L820,'picking of the day'!$E$4:$E$358)</f>
        <v>0</v>
      </c>
      <c r="U820" s="114">
        <f>IF(ISNA(VLOOKUP(H820,'data putaway'!$A$1:$E$530,3,0)),0,VLOOKUP(H820,'data putaway'!$A$1:$E$530,3,0))</f>
        <v>0</v>
      </c>
      <c r="V820" s="354">
        <f t="shared" si="280"/>
        <v>48</v>
      </c>
      <c r="W820" s="114">
        <f>IF(ISNA(VLOOKUP(H820,'data putaway'!$A$1:$E$530,2,0)),0,VLOOKUP(H820,'data putaway'!$A$1:$E$530,2,0))</f>
        <v>0</v>
      </c>
      <c r="X820" s="354" t="b">
        <f t="shared" si="281"/>
        <v>0</v>
      </c>
      <c r="Y820" s="354">
        <f>IF(ISNA(VLOOKUP(H820,'data putaway'!$A$1:$E$530,4,0)),0,VLOOKUP(H820,'data putaway'!$A$1:$E$530,4,0))</f>
        <v>0</v>
      </c>
      <c r="Z820" s="113">
        <f>IF(ISNA(VLOOKUP(H820,'data putaway'!$A$1:$E$530,5,0)),0,VLOOKUP(H820,'data putaway'!$A$1:$E$530,5,0))</f>
        <v>0</v>
      </c>
      <c r="AA820" s="354" t="b">
        <f t="shared" si="282"/>
        <v>0</v>
      </c>
      <c r="AB820" s="354" t="b">
        <f t="shared" si="283"/>
        <v>0</v>
      </c>
      <c r="AC820" s="356" t="e">
        <f t="shared" ca="1" si="284"/>
        <v>#NUM!</v>
      </c>
      <c r="AD820" s="114" t="str">
        <f t="shared" ca="1" si="292"/>
        <v>3 Year, 11 Month, 23 Days</v>
      </c>
      <c r="AE820" s="114">
        <f t="shared" si="285"/>
        <v>48</v>
      </c>
      <c r="AF820" s="114">
        <f t="shared" si="286"/>
        <v>1</v>
      </c>
      <c r="AG820" s="354" t="str">
        <f t="shared" si="287"/>
        <v>CC25</v>
      </c>
      <c r="AH820" s="114">
        <f>IF(ISNA(VLOOKUP(L820,'MASTER DATA'!$A$1:$F$192,6,0)),0,VLOOKUP(L820,'MASTER DATA'!$A$1:$F$192,6,0))*AE820</f>
        <v>460.79999999999995</v>
      </c>
      <c r="AI820" s="354" t="str">
        <f>VLOOKUP($D820,'warehouse mapping'!$AN$7:$AO$17,2,0)</f>
        <v>Aktif</v>
      </c>
      <c r="AJ820" s="114">
        <f t="shared" si="288"/>
        <v>0</v>
      </c>
      <c r="AK820" s="354" t="str">
        <f t="shared" si="289"/>
        <v/>
      </c>
      <c r="AL820" s="354" t="s">
        <v>170</v>
      </c>
      <c r="AM820" s="354">
        <f t="shared" si="290"/>
        <v>1</v>
      </c>
      <c r="AN820" s="354" t="b">
        <f t="shared" si="291"/>
        <v>1</v>
      </c>
    </row>
    <row r="821" spans="1:40" s="354" customFormat="1">
      <c r="A821" s="354" t="str">
        <f t="shared" si="293"/>
        <v>CC25D01550058593</v>
      </c>
      <c r="B821" s="354">
        <f t="shared" si="294"/>
        <v>0</v>
      </c>
      <c r="C821" s="354">
        <f t="shared" si="295"/>
        <v>0</v>
      </c>
      <c r="D821" s="354" t="str">
        <f t="shared" si="274"/>
        <v>CC</v>
      </c>
      <c r="E821" s="354" t="str">
        <f t="shared" si="275"/>
        <v>25</v>
      </c>
      <c r="F821" s="354" t="str">
        <f t="shared" si="276"/>
        <v>D</v>
      </c>
      <c r="G821" s="355" t="str">
        <f t="shared" si="277"/>
        <v>01</v>
      </c>
      <c r="H821" s="232" t="s">
        <v>1159</v>
      </c>
      <c r="I821" s="232" t="s">
        <v>3232</v>
      </c>
      <c r="J821" s="233">
        <v>46255</v>
      </c>
      <c r="K821" s="233">
        <v>47703</v>
      </c>
      <c r="L821" s="234">
        <v>550058593</v>
      </c>
      <c r="M821" s="232" t="str">
        <f>IF(ISNA(VLOOKUP(L821,'MASTER DATA'!$A$1:$B$192,2,0)),"",VLOOKUP(L821,'MASTER DATA'!$A$1:$B$192,2,0))</f>
        <v>Adv4TAX515W40SLMA2_12*0.8L_A04W</v>
      </c>
      <c r="N821" s="232">
        <v>48</v>
      </c>
      <c r="O821" s="232">
        <f t="shared" si="278"/>
        <v>1</v>
      </c>
      <c r="P821" s="232">
        <f t="shared" si="279"/>
        <v>0</v>
      </c>
      <c r="Q821" s="232">
        <f>VLOOKUP(L821,'MASTER DATA'!$A$1:$E$192,5,0)</f>
        <v>48</v>
      </c>
      <c r="R821" s="234">
        <f>SUMIF('picking of the day'!$H$4:$H$358,WMS!H821&amp;WMS!L821,'picking of the day'!$E$4:$E$358)</f>
        <v>0</v>
      </c>
      <c r="U821" s="114">
        <f>IF(ISNA(VLOOKUP(H821,'data putaway'!$A$1:$E$530,3,0)),0,VLOOKUP(H821,'data putaway'!$A$1:$E$530,3,0))</f>
        <v>0</v>
      </c>
      <c r="V821" s="354">
        <f t="shared" si="280"/>
        <v>48</v>
      </c>
      <c r="W821" s="114">
        <f>IF(ISNA(VLOOKUP(H821,'data putaway'!$A$1:$E$530,2,0)),0,VLOOKUP(H821,'data putaway'!$A$1:$E$530,2,0))</f>
        <v>0</v>
      </c>
      <c r="X821" s="354" t="b">
        <f t="shared" si="281"/>
        <v>0</v>
      </c>
      <c r="Y821" s="354">
        <f>IF(ISNA(VLOOKUP(H821,'data putaway'!$A$1:$E$530,4,0)),0,VLOOKUP(H821,'data putaway'!$A$1:$E$530,4,0))</f>
        <v>0</v>
      </c>
      <c r="Z821" s="113">
        <f>IF(ISNA(VLOOKUP(H821,'data putaway'!$A$1:$E$530,5,0)),0,VLOOKUP(H821,'data putaway'!$A$1:$E$530,5,0))</f>
        <v>0</v>
      </c>
      <c r="AA821" s="354" t="b">
        <f t="shared" si="282"/>
        <v>0</v>
      </c>
      <c r="AB821" s="354" t="b">
        <f t="shared" si="283"/>
        <v>0</v>
      </c>
      <c r="AC821" s="356" t="str">
        <f t="shared" ca="1" si="284"/>
        <v>0 Month,  28 Days</v>
      </c>
      <c r="AD821" s="114" t="str">
        <f t="shared" ca="1" si="292"/>
        <v>3 Year, 10 Month, 21 Days</v>
      </c>
      <c r="AE821" s="114">
        <f t="shared" si="285"/>
        <v>48</v>
      </c>
      <c r="AF821" s="114">
        <f t="shared" si="286"/>
        <v>1</v>
      </c>
      <c r="AG821" s="354" t="str">
        <f t="shared" si="287"/>
        <v>CC25</v>
      </c>
      <c r="AH821" s="114">
        <f>IF(ISNA(VLOOKUP(L821,'MASTER DATA'!$A$1:$F$192,6,0)),0,VLOOKUP(L821,'MASTER DATA'!$A$1:$F$192,6,0))*AE821</f>
        <v>460.79999999999995</v>
      </c>
      <c r="AI821" s="354" t="str">
        <f>VLOOKUP($D821,'warehouse mapping'!$AN$7:$AO$17,2,0)</f>
        <v>Aktif</v>
      </c>
      <c r="AJ821" s="114">
        <f t="shared" si="288"/>
        <v>0</v>
      </c>
      <c r="AK821" s="354" t="str">
        <f t="shared" si="289"/>
        <v/>
      </c>
      <c r="AL821" s="354" t="s">
        <v>170</v>
      </c>
      <c r="AM821" s="354">
        <f t="shared" si="290"/>
        <v>1</v>
      </c>
      <c r="AN821" s="354" t="b">
        <f t="shared" si="291"/>
        <v>1</v>
      </c>
    </row>
    <row r="822" spans="1:40" s="354" customFormat="1">
      <c r="A822" s="354" t="str">
        <f t="shared" si="293"/>
        <v>CC25D02550058593</v>
      </c>
      <c r="B822" s="354">
        <f t="shared" si="294"/>
        <v>0</v>
      </c>
      <c r="C822" s="354">
        <f t="shared" si="295"/>
        <v>0</v>
      </c>
      <c r="D822" s="354" t="str">
        <f t="shared" si="274"/>
        <v>CC</v>
      </c>
      <c r="E822" s="354" t="str">
        <f t="shared" si="275"/>
        <v>25</v>
      </c>
      <c r="F822" s="354" t="str">
        <f t="shared" si="276"/>
        <v>D</v>
      </c>
      <c r="G822" s="355" t="str">
        <f t="shared" si="277"/>
        <v>02</v>
      </c>
      <c r="H822" s="232" t="s">
        <v>1160</v>
      </c>
      <c r="I822" s="232" t="s">
        <v>3232</v>
      </c>
      <c r="J822" s="233">
        <v>46255</v>
      </c>
      <c r="K822" s="233">
        <v>47703</v>
      </c>
      <c r="L822" s="234">
        <v>550058593</v>
      </c>
      <c r="M822" s="232" t="str">
        <f>IF(ISNA(VLOOKUP(L822,'MASTER DATA'!$A$1:$B$192,2,0)),"",VLOOKUP(L822,'MASTER DATA'!$A$1:$B$192,2,0))</f>
        <v>Adv4TAX515W40SLMA2_12*0.8L_A04W</v>
      </c>
      <c r="N822" s="232">
        <v>48</v>
      </c>
      <c r="O822" s="232">
        <f t="shared" si="278"/>
        <v>1</v>
      </c>
      <c r="P822" s="232">
        <f t="shared" si="279"/>
        <v>0</v>
      </c>
      <c r="Q822" s="232">
        <f>VLOOKUP(L822,'MASTER DATA'!$A$1:$E$192,5,0)</f>
        <v>48</v>
      </c>
      <c r="R822" s="234">
        <f>SUMIF('picking of the day'!$H$4:$H$358,WMS!H822&amp;WMS!L822,'picking of the day'!$E$4:$E$358)</f>
        <v>0</v>
      </c>
      <c r="U822" s="114">
        <f>IF(ISNA(VLOOKUP(H822,'data putaway'!$A$1:$E$530,3,0)),0,VLOOKUP(H822,'data putaway'!$A$1:$E$530,3,0))</f>
        <v>0</v>
      </c>
      <c r="V822" s="354">
        <f t="shared" si="280"/>
        <v>48</v>
      </c>
      <c r="W822" s="114">
        <f>IF(ISNA(VLOOKUP(H822,'data putaway'!$A$1:$E$530,2,0)),0,VLOOKUP(H822,'data putaway'!$A$1:$E$530,2,0))</f>
        <v>0</v>
      </c>
      <c r="X822" s="354" t="b">
        <f t="shared" si="281"/>
        <v>0</v>
      </c>
      <c r="Y822" s="354">
        <f>IF(ISNA(VLOOKUP(H822,'data putaway'!$A$1:$E$530,4,0)),0,VLOOKUP(H822,'data putaway'!$A$1:$E$530,4,0))</f>
        <v>0</v>
      </c>
      <c r="Z822" s="113">
        <f>IF(ISNA(VLOOKUP(H822,'data putaway'!$A$1:$E$530,5,0)),0,VLOOKUP(H822,'data putaway'!$A$1:$E$530,5,0))</f>
        <v>0</v>
      </c>
      <c r="AA822" s="354" t="b">
        <f t="shared" si="282"/>
        <v>0</v>
      </c>
      <c r="AB822" s="354" t="b">
        <f t="shared" si="283"/>
        <v>0</v>
      </c>
      <c r="AC822" s="356" t="str">
        <f t="shared" ca="1" si="284"/>
        <v>0 Month,  28 Days</v>
      </c>
      <c r="AD822" s="114" t="str">
        <f t="shared" ca="1" si="292"/>
        <v>3 Year, 10 Month, 21 Days</v>
      </c>
      <c r="AE822" s="114">
        <f t="shared" si="285"/>
        <v>48</v>
      </c>
      <c r="AF822" s="114">
        <f t="shared" si="286"/>
        <v>1</v>
      </c>
      <c r="AG822" s="354" t="str">
        <f t="shared" si="287"/>
        <v>CC25</v>
      </c>
      <c r="AH822" s="114">
        <f>IF(ISNA(VLOOKUP(L822,'MASTER DATA'!$A$1:$F$192,6,0)),0,VLOOKUP(L822,'MASTER DATA'!$A$1:$F$192,6,0))*AE822</f>
        <v>460.79999999999995</v>
      </c>
      <c r="AI822" s="354" t="str">
        <f>VLOOKUP($D822,'warehouse mapping'!$AN$7:$AO$17,2,0)</f>
        <v>Aktif</v>
      </c>
      <c r="AJ822" s="114">
        <f t="shared" si="288"/>
        <v>0</v>
      </c>
      <c r="AK822" s="354" t="str">
        <f t="shared" si="289"/>
        <v/>
      </c>
      <c r="AL822" s="354" t="s">
        <v>170</v>
      </c>
      <c r="AM822" s="354">
        <f t="shared" si="290"/>
        <v>1</v>
      </c>
      <c r="AN822" s="354" t="b">
        <f t="shared" si="291"/>
        <v>1</v>
      </c>
    </row>
    <row r="823" spans="1:40" s="354" customFormat="1">
      <c r="A823" s="354" t="str">
        <f t="shared" si="293"/>
        <v>CC25E01550058593</v>
      </c>
      <c r="B823" s="354">
        <f t="shared" si="294"/>
        <v>0</v>
      </c>
      <c r="C823" s="354">
        <f t="shared" si="295"/>
        <v>0</v>
      </c>
      <c r="D823" s="354" t="str">
        <f t="shared" si="274"/>
        <v>CC</v>
      </c>
      <c r="E823" s="354" t="str">
        <f t="shared" si="275"/>
        <v>25</v>
      </c>
      <c r="F823" s="354" t="str">
        <f t="shared" si="276"/>
        <v>E</v>
      </c>
      <c r="G823" s="355" t="str">
        <f t="shared" si="277"/>
        <v>01</v>
      </c>
      <c r="H823" s="232" t="s">
        <v>1161</v>
      </c>
      <c r="I823" s="232" t="s">
        <v>3232</v>
      </c>
      <c r="J823" s="233">
        <v>46255</v>
      </c>
      <c r="K823" s="233">
        <v>47703</v>
      </c>
      <c r="L823" s="234">
        <v>550058593</v>
      </c>
      <c r="M823" s="232" t="str">
        <f>IF(ISNA(VLOOKUP(L823,'MASTER DATA'!$A$1:$B$192,2,0)),"",VLOOKUP(L823,'MASTER DATA'!$A$1:$B$192,2,0))</f>
        <v>Adv4TAX515W40SLMA2_12*0.8L_A04W</v>
      </c>
      <c r="N823" s="232">
        <v>48</v>
      </c>
      <c r="O823" s="232">
        <f t="shared" si="278"/>
        <v>1</v>
      </c>
      <c r="P823" s="232">
        <f t="shared" si="279"/>
        <v>0</v>
      </c>
      <c r="Q823" s="232">
        <f>VLOOKUP(L823,'MASTER DATA'!$A$1:$E$192,5,0)</f>
        <v>48</v>
      </c>
      <c r="R823" s="234">
        <f>SUMIF('picking of the day'!$H$4:$H$358,WMS!H823&amp;WMS!L823,'picking of the day'!$E$4:$E$358)</f>
        <v>0</v>
      </c>
      <c r="U823" s="114">
        <f>IF(ISNA(VLOOKUP(H823,'data putaway'!$A$1:$E$530,3,0)),0,VLOOKUP(H823,'data putaway'!$A$1:$E$530,3,0))</f>
        <v>0</v>
      </c>
      <c r="V823" s="354">
        <f t="shared" si="280"/>
        <v>48</v>
      </c>
      <c r="W823" s="114">
        <f>IF(ISNA(VLOOKUP(H823,'data putaway'!$A$1:$E$530,2,0)),0,VLOOKUP(H823,'data putaway'!$A$1:$E$530,2,0))</f>
        <v>0</v>
      </c>
      <c r="X823" s="354" t="b">
        <f t="shared" si="281"/>
        <v>0</v>
      </c>
      <c r="Y823" s="354">
        <f>IF(ISNA(VLOOKUP(H823,'data putaway'!$A$1:$E$530,4,0)),0,VLOOKUP(H823,'data putaway'!$A$1:$E$530,4,0))</f>
        <v>0</v>
      </c>
      <c r="Z823" s="113">
        <f>IF(ISNA(VLOOKUP(H823,'data putaway'!$A$1:$E$530,5,0)),0,VLOOKUP(H823,'data putaway'!$A$1:$E$530,5,0))</f>
        <v>0</v>
      </c>
      <c r="AA823" s="354" t="b">
        <f t="shared" si="282"/>
        <v>0</v>
      </c>
      <c r="AB823" s="354" t="b">
        <f t="shared" si="283"/>
        <v>0</v>
      </c>
      <c r="AC823" s="356" t="str">
        <f t="shared" ca="1" si="284"/>
        <v>0 Month,  28 Days</v>
      </c>
      <c r="AD823" s="114" t="str">
        <f t="shared" ca="1" si="292"/>
        <v>3 Year, 10 Month, 21 Days</v>
      </c>
      <c r="AE823" s="114">
        <f t="shared" si="285"/>
        <v>48</v>
      </c>
      <c r="AF823" s="114">
        <f t="shared" si="286"/>
        <v>1</v>
      </c>
      <c r="AG823" s="354" t="str">
        <f t="shared" si="287"/>
        <v>CC25</v>
      </c>
      <c r="AH823" s="114">
        <f>IF(ISNA(VLOOKUP(L823,'MASTER DATA'!$A$1:$F$192,6,0)),0,VLOOKUP(L823,'MASTER DATA'!$A$1:$F$192,6,0))*AE823</f>
        <v>460.79999999999995</v>
      </c>
      <c r="AI823" s="354" t="str">
        <f>VLOOKUP($D823,'warehouse mapping'!$AN$7:$AO$17,2,0)</f>
        <v>Aktif</v>
      </c>
      <c r="AJ823" s="114">
        <f t="shared" si="288"/>
        <v>0</v>
      </c>
      <c r="AK823" s="354" t="str">
        <f t="shared" si="289"/>
        <v/>
      </c>
      <c r="AL823" s="354" t="s">
        <v>170</v>
      </c>
      <c r="AM823" s="354">
        <f t="shared" si="290"/>
        <v>1</v>
      </c>
      <c r="AN823" s="354" t="b">
        <f t="shared" si="291"/>
        <v>1</v>
      </c>
    </row>
    <row r="824" spans="1:40" s="354" customFormat="1">
      <c r="A824" s="354" t="str">
        <f t="shared" si="293"/>
        <v>CC25E02550058593</v>
      </c>
      <c r="B824" s="354">
        <f t="shared" si="294"/>
        <v>0</v>
      </c>
      <c r="C824" s="354">
        <f t="shared" si="295"/>
        <v>0</v>
      </c>
      <c r="D824" s="354" t="str">
        <f t="shared" si="274"/>
        <v>CC</v>
      </c>
      <c r="E824" s="354" t="str">
        <f t="shared" si="275"/>
        <v>25</v>
      </c>
      <c r="F824" s="354" t="str">
        <f t="shared" si="276"/>
        <v>E</v>
      </c>
      <c r="G824" s="355" t="str">
        <f t="shared" si="277"/>
        <v>02</v>
      </c>
      <c r="H824" s="232" t="s">
        <v>1162</v>
      </c>
      <c r="I824" s="232" t="s">
        <v>3232</v>
      </c>
      <c r="J824" s="233">
        <v>46255</v>
      </c>
      <c r="K824" s="233">
        <v>47703</v>
      </c>
      <c r="L824" s="234">
        <v>550058593</v>
      </c>
      <c r="M824" s="232" t="str">
        <f>IF(ISNA(VLOOKUP(L824,'MASTER DATA'!$A$1:$B$192,2,0)),"",VLOOKUP(L824,'MASTER DATA'!$A$1:$B$192,2,0))</f>
        <v>Adv4TAX515W40SLMA2_12*0.8L_A04W</v>
      </c>
      <c r="N824" s="232">
        <v>48</v>
      </c>
      <c r="O824" s="232">
        <f t="shared" si="278"/>
        <v>1</v>
      </c>
      <c r="P824" s="232">
        <f t="shared" si="279"/>
        <v>0</v>
      </c>
      <c r="Q824" s="232">
        <f>VLOOKUP(L824,'MASTER DATA'!$A$1:$E$192,5,0)</f>
        <v>48</v>
      </c>
      <c r="R824" s="234">
        <f>SUMIF('picking of the day'!$H$4:$H$358,WMS!H824&amp;WMS!L824,'picking of the day'!$E$4:$E$358)</f>
        <v>0</v>
      </c>
      <c r="U824" s="114">
        <f>IF(ISNA(VLOOKUP(H824,'data putaway'!$A$1:$E$530,3,0)),0,VLOOKUP(H824,'data putaway'!$A$1:$E$530,3,0))</f>
        <v>0</v>
      </c>
      <c r="V824" s="354">
        <f t="shared" si="280"/>
        <v>48</v>
      </c>
      <c r="W824" s="114">
        <f>IF(ISNA(VLOOKUP(H824,'data putaway'!$A$1:$E$530,2,0)),0,VLOOKUP(H824,'data putaway'!$A$1:$E$530,2,0))</f>
        <v>0</v>
      </c>
      <c r="X824" s="354" t="b">
        <f t="shared" si="281"/>
        <v>0</v>
      </c>
      <c r="Y824" s="354">
        <f>IF(ISNA(VLOOKUP(H824,'data putaway'!$A$1:$E$530,4,0)),0,VLOOKUP(H824,'data putaway'!$A$1:$E$530,4,0))</f>
        <v>0</v>
      </c>
      <c r="Z824" s="113">
        <f>IF(ISNA(VLOOKUP(H824,'data putaway'!$A$1:$E$530,5,0)),0,VLOOKUP(H824,'data putaway'!$A$1:$E$530,5,0))</f>
        <v>0</v>
      </c>
      <c r="AA824" s="354" t="b">
        <f t="shared" si="282"/>
        <v>0</v>
      </c>
      <c r="AB824" s="354" t="b">
        <f t="shared" si="283"/>
        <v>0</v>
      </c>
      <c r="AC824" s="356" t="str">
        <f t="shared" ca="1" si="284"/>
        <v>0 Month,  28 Days</v>
      </c>
      <c r="AD824" s="114" t="str">
        <f t="shared" ca="1" si="292"/>
        <v>3 Year, 10 Month, 21 Days</v>
      </c>
      <c r="AE824" s="114">
        <f t="shared" si="285"/>
        <v>48</v>
      </c>
      <c r="AF824" s="114">
        <f t="shared" si="286"/>
        <v>1</v>
      </c>
      <c r="AG824" s="354" t="str">
        <f t="shared" si="287"/>
        <v>CC25</v>
      </c>
      <c r="AH824" s="114">
        <f>IF(ISNA(VLOOKUP(L824,'MASTER DATA'!$A$1:$F$192,6,0)),0,VLOOKUP(L824,'MASTER DATA'!$A$1:$F$192,6,0))*AE824</f>
        <v>460.79999999999995</v>
      </c>
      <c r="AI824" s="354" t="str">
        <f>VLOOKUP($D824,'warehouse mapping'!$AN$7:$AO$17,2,0)</f>
        <v>Aktif</v>
      </c>
      <c r="AJ824" s="114">
        <f t="shared" si="288"/>
        <v>0</v>
      </c>
      <c r="AK824" s="354" t="str">
        <f t="shared" si="289"/>
        <v/>
      </c>
      <c r="AL824" s="354" t="s">
        <v>170</v>
      </c>
      <c r="AM824" s="354">
        <f t="shared" si="290"/>
        <v>1</v>
      </c>
      <c r="AN824" s="354" t="b">
        <f t="shared" si="291"/>
        <v>1</v>
      </c>
    </row>
    <row r="825" spans="1:40" s="354" customFormat="1">
      <c r="A825" s="354" t="str">
        <f t="shared" si="293"/>
        <v>CC26A01550070613</v>
      </c>
      <c r="B825" s="354">
        <f t="shared" si="294"/>
        <v>0</v>
      </c>
      <c r="C825" s="354">
        <f t="shared" si="295"/>
        <v>0</v>
      </c>
      <c r="D825" s="354" t="str">
        <f t="shared" si="274"/>
        <v>CC</v>
      </c>
      <c r="E825" s="354" t="str">
        <f t="shared" si="275"/>
        <v>26</v>
      </c>
      <c r="F825" s="354" t="str">
        <f t="shared" si="276"/>
        <v>A</v>
      </c>
      <c r="G825" s="355" t="str">
        <f t="shared" si="277"/>
        <v>01</v>
      </c>
      <c r="H825" s="232" t="s">
        <v>1163</v>
      </c>
      <c r="I825" s="232" t="s">
        <v>3149</v>
      </c>
      <c r="J825" s="233">
        <v>46217</v>
      </c>
      <c r="K825" s="233">
        <v>47645</v>
      </c>
      <c r="L825" s="234">
        <v>550070613</v>
      </c>
      <c r="M825" s="232" t="str">
        <f>IF(ISNA(VLOOKUP(L825,'MASTER DATA'!$A$1:$B$192,2,0)),"",VLOOKUP(L825,'MASTER DATA'!$A$1:$B$192,2,0))</f>
        <v>HlxHX610W40SP_12*1L_A734</v>
      </c>
      <c r="N825" s="232">
        <v>8</v>
      </c>
      <c r="O825" s="232">
        <f t="shared" si="278"/>
        <v>0</v>
      </c>
      <c r="P825" s="232">
        <f t="shared" si="279"/>
        <v>8</v>
      </c>
      <c r="Q825" s="232">
        <f>VLOOKUP(L825,'MASTER DATA'!$A$1:$E$192,5,0)</f>
        <v>44</v>
      </c>
      <c r="R825" s="234">
        <f>SUMIF('picking of the day'!$H$4:$H$358,WMS!H825&amp;WMS!L825,'picking of the day'!$E$4:$E$358)</f>
        <v>0</v>
      </c>
      <c r="U825" s="114">
        <f>IF(ISNA(VLOOKUP(H825,'data putaway'!$A$1:$E$530,3,0)),0,VLOOKUP(H825,'data putaway'!$A$1:$E$530,3,0))</f>
        <v>0</v>
      </c>
      <c r="V825" s="354">
        <f t="shared" si="280"/>
        <v>8</v>
      </c>
      <c r="W825" s="114">
        <f>IF(ISNA(VLOOKUP(H825,'data putaway'!$A$1:$E$530,2,0)),0,VLOOKUP(H825,'data putaway'!$A$1:$E$530,2,0))</f>
        <v>0</v>
      </c>
      <c r="X825" s="354" t="b">
        <f t="shared" si="281"/>
        <v>0</v>
      </c>
      <c r="Y825" s="354">
        <f>IF(ISNA(VLOOKUP(H825,'data putaway'!$A$1:$E$530,4,0)),0,VLOOKUP(H825,'data putaway'!$A$1:$E$530,4,0))</f>
        <v>0</v>
      </c>
      <c r="Z825" s="113">
        <f>IF(ISNA(VLOOKUP(H825,'data putaway'!$A$1:$E$530,5,0)),0,VLOOKUP(H825,'data putaway'!$A$1:$E$530,5,0))</f>
        <v>0</v>
      </c>
      <c r="AA825" s="354" t="b">
        <f t="shared" si="282"/>
        <v>0</v>
      </c>
      <c r="AB825" s="354" t="b">
        <f t="shared" si="283"/>
        <v>0</v>
      </c>
      <c r="AC825" s="356" t="str">
        <f t="shared" ca="1" si="284"/>
        <v>2 Month,  4 Days</v>
      </c>
      <c r="AD825" s="114" t="str">
        <f t="shared" ca="1" si="292"/>
        <v>3 Year, 8 Month, 24 Days</v>
      </c>
      <c r="AE825" s="114">
        <f t="shared" si="285"/>
        <v>8</v>
      </c>
      <c r="AF825" s="114">
        <f t="shared" si="286"/>
        <v>1</v>
      </c>
      <c r="AG825" s="354" t="str">
        <f t="shared" si="287"/>
        <v>CC26</v>
      </c>
      <c r="AH825" s="114">
        <f>IF(ISNA(VLOOKUP(L825,'MASTER DATA'!$A$1:$F$192,6,0)),0,VLOOKUP(L825,'MASTER DATA'!$A$1:$F$192,6,0))*AE825</f>
        <v>96</v>
      </c>
      <c r="AI825" s="354" t="str">
        <f>VLOOKUP($D825,'warehouse mapping'!$AN$7:$AO$17,2,0)</f>
        <v>Aktif</v>
      </c>
      <c r="AJ825" s="114">
        <f t="shared" si="288"/>
        <v>0</v>
      </c>
      <c r="AK825" s="354" t="str">
        <f t="shared" si="289"/>
        <v/>
      </c>
      <c r="AL825" s="354" t="s">
        <v>170</v>
      </c>
      <c r="AM825" s="354">
        <f t="shared" si="290"/>
        <v>1</v>
      </c>
      <c r="AN825" s="354" t="b">
        <f t="shared" si="291"/>
        <v>1</v>
      </c>
    </row>
    <row r="826" spans="1:40" s="354" customFormat="1">
      <c r="A826" s="354" t="str">
        <f t="shared" si="293"/>
        <v>CC26A02550043469</v>
      </c>
      <c r="B826" s="354">
        <f t="shared" si="294"/>
        <v>0</v>
      </c>
      <c r="C826" s="354">
        <f t="shared" si="295"/>
        <v>0</v>
      </c>
      <c r="D826" s="354" t="str">
        <f t="shared" si="274"/>
        <v>CC</v>
      </c>
      <c r="E826" s="354" t="str">
        <f t="shared" si="275"/>
        <v>26</v>
      </c>
      <c r="F826" s="354" t="str">
        <f t="shared" si="276"/>
        <v>A</v>
      </c>
      <c r="G826" s="355" t="str">
        <f t="shared" si="277"/>
        <v>02</v>
      </c>
      <c r="H826" s="232" t="s">
        <v>1164</v>
      </c>
      <c r="I826" s="232" t="s">
        <v>3588</v>
      </c>
      <c r="J826" s="233">
        <v>47731</v>
      </c>
      <c r="K826" s="233">
        <v>47711</v>
      </c>
      <c r="L826" s="234">
        <v>550043469</v>
      </c>
      <c r="M826" s="232" t="str">
        <f>IF(ISNA(VLOOKUP(L826,'MASTER DATA'!$A$1:$B$192,2,0)),"",VLOOKUP(L826,'MASTER DATA'!$A$1:$B$192,2,0))</f>
        <v>HelixAstraSN10W30_12*1L_A04W</v>
      </c>
      <c r="N826" s="232">
        <v>24</v>
      </c>
      <c r="O826" s="232">
        <f t="shared" si="278"/>
        <v>0</v>
      </c>
      <c r="P826" s="232">
        <f t="shared" si="279"/>
        <v>24</v>
      </c>
      <c r="Q826" s="232">
        <f>VLOOKUP(L826,'MASTER DATA'!$A$1:$E$192,5,0)</f>
        <v>44</v>
      </c>
      <c r="R826" s="234">
        <f>SUMIF('picking of the day'!$H$4:$H$358,WMS!H826&amp;WMS!L826,'picking of the day'!$E$4:$E$358)</f>
        <v>0</v>
      </c>
      <c r="U826" s="114">
        <f>IF(ISNA(VLOOKUP(H826,'data putaway'!$A$1:$E$530,3,0)),0,VLOOKUP(H826,'data putaway'!$A$1:$E$530,3,0))</f>
        <v>0</v>
      </c>
      <c r="V826" s="354">
        <f t="shared" si="280"/>
        <v>24</v>
      </c>
      <c r="W826" s="114">
        <f>IF(ISNA(VLOOKUP(H826,'data putaway'!$A$1:$E$530,2,0)),0,VLOOKUP(H826,'data putaway'!$A$1:$E$530,2,0))</f>
        <v>0</v>
      </c>
      <c r="X826" s="354" t="b">
        <f t="shared" si="281"/>
        <v>0</v>
      </c>
      <c r="Y826" s="354">
        <f>IF(ISNA(VLOOKUP(H826,'data putaway'!$A$1:$E$530,4,0)),0,VLOOKUP(H826,'data putaway'!$A$1:$E$530,4,0))</f>
        <v>0</v>
      </c>
      <c r="Z826" s="113">
        <f>IF(ISNA(VLOOKUP(H826,'data putaway'!$A$1:$E$530,5,0)),0,VLOOKUP(H826,'data putaway'!$A$1:$E$530,5,0))</f>
        <v>0</v>
      </c>
      <c r="AA826" s="354" t="b">
        <f t="shared" si="282"/>
        <v>0</v>
      </c>
      <c r="AB826" s="354" t="b">
        <f t="shared" si="283"/>
        <v>0</v>
      </c>
      <c r="AC826" s="356" t="e">
        <f t="shared" ca="1" si="284"/>
        <v>#NUM!</v>
      </c>
      <c r="AD826" s="114" t="str">
        <f t="shared" ca="1" si="292"/>
        <v>3 Year, 10 Month, 29 Days</v>
      </c>
      <c r="AE826" s="114">
        <f t="shared" si="285"/>
        <v>24</v>
      </c>
      <c r="AF826" s="114">
        <f t="shared" si="286"/>
        <v>1</v>
      </c>
      <c r="AG826" s="354" t="str">
        <f t="shared" si="287"/>
        <v>CC26</v>
      </c>
      <c r="AH826" s="114">
        <f>IF(ISNA(VLOOKUP(L826,'MASTER DATA'!$A$1:$F$192,6,0)),0,VLOOKUP(L826,'MASTER DATA'!$A$1:$F$192,6,0))*AE826</f>
        <v>288</v>
      </c>
      <c r="AI826" s="354" t="str">
        <f>VLOOKUP($D826,'warehouse mapping'!$AN$7:$AO$17,2,0)</f>
        <v>Aktif</v>
      </c>
      <c r="AJ826" s="114">
        <f t="shared" si="288"/>
        <v>0</v>
      </c>
      <c r="AK826" s="354" t="str">
        <f t="shared" si="289"/>
        <v/>
      </c>
      <c r="AL826" s="354" t="s">
        <v>3206</v>
      </c>
      <c r="AM826" s="354">
        <f t="shared" si="290"/>
        <v>1</v>
      </c>
      <c r="AN826" s="354" t="b">
        <f t="shared" si="291"/>
        <v>1</v>
      </c>
    </row>
    <row r="827" spans="1:40" s="354" customFormat="1">
      <c r="A827" s="354" t="str">
        <f t="shared" si="293"/>
        <v>CC26B01550054596</v>
      </c>
      <c r="B827" s="354">
        <f t="shared" si="294"/>
        <v>0</v>
      </c>
      <c r="C827" s="354">
        <f t="shared" si="295"/>
        <v>0</v>
      </c>
      <c r="D827" s="354" t="str">
        <f t="shared" si="274"/>
        <v>CC</v>
      </c>
      <c r="E827" s="354" t="str">
        <f t="shared" si="275"/>
        <v>26</v>
      </c>
      <c r="F827" s="354" t="str">
        <f t="shared" si="276"/>
        <v>B</v>
      </c>
      <c r="G827" s="355" t="str">
        <f t="shared" si="277"/>
        <v>01</v>
      </c>
      <c r="H827" s="232" t="s">
        <v>1165</v>
      </c>
      <c r="I827" s="232" t="s">
        <v>3236</v>
      </c>
      <c r="J827" s="233">
        <v>46252</v>
      </c>
      <c r="K827" s="233">
        <v>47700</v>
      </c>
      <c r="L827" s="234">
        <v>550054596</v>
      </c>
      <c r="M827" s="232" t="str">
        <f>IF(ISNA(VLOOKUP(L827,'MASTER DATA'!$A$1:$B$192,2,0)),"",VLOOKUP(L827,'MASTER DATA'!$A$1:$B$192,2,0))</f>
        <v>HinoGEO15W40CI4DH1_1*200L_A04W</v>
      </c>
      <c r="N827" s="232">
        <v>4</v>
      </c>
      <c r="O827" s="232">
        <f t="shared" si="278"/>
        <v>1</v>
      </c>
      <c r="P827" s="232">
        <f t="shared" si="279"/>
        <v>0</v>
      </c>
      <c r="Q827" s="232">
        <f>VLOOKUP(L827,'MASTER DATA'!$A$1:$E$192,5,0)</f>
        <v>4</v>
      </c>
      <c r="R827" s="234">
        <f>SUMIF('picking of the day'!$H$4:$H$358,WMS!H827&amp;WMS!L827,'picking of the day'!$E$4:$E$358)</f>
        <v>0</v>
      </c>
      <c r="U827" s="114">
        <f>IF(ISNA(VLOOKUP(H827,'data putaway'!$A$1:$E$530,3,0)),0,VLOOKUP(H827,'data putaway'!$A$1:$E$530,3,0))</f>
        <v>0</v>
      </c>
      <c r="V827" s="354">
        <f t="shared" si="280"/>
        <v>4</v>
      </c>
      <c r="W827" s="114">
        <f>IF(ISNA(VLOOKUP(H827,'data putaway'!$A$1:$E$530,2,0)),0,VLOOKUP(H827,'data putaway'!$A$1:$E$530,2,0))</f>
        <v>0</v>
      </c>
      <c r="X827" s="354" t="b">
        <f t="shared" si="281"/>
        <v>0</v>
      </c>
      <c r="Y827" s="354">
        <f>IF(ISNA(VLOOKUP(H827,'data putaway'!$A$1:$E$530,4,0)),0,VLOOKUP(H827,'data putaway'!$A$1:$E$530,4,0))</f>
        <v>0</v>
      </c>
      <c r="Z827" s="113">
        <f>IF(ISNA(VLOOKUP(H827,'data putaway'!$A$1:$E$530,5,0)),0,VLOOKUP(H827,'data putaway'!$A$1:$E$530,5,0))</f>
        <v>0</v>
      </c>
      <c r="AA827" s="354" t="b">
        <f t="shared" si="282"/>
        <v>0</v>
      </c>
      <c r="AB827" s="354" t="b">
        <f t="shared" si="283"/>
        <v>0</v>
      </c>
      <c r="AC827" s="356" t="str">
        <f t="shared" ca="1" si="284"/>
        <v>1 Month,  0 Days</v>
      </c>
      <c r="AD827" s="114" t="str">
        <f t="shared" ca="1" si="292"/>
        <v>3 Year, 10 Month, 18 Days</v>
      </c>
      <c r="AE827" s="114">
        <f t="shared" si="285"/>
        <v>4</v>
      </c>
      <c r="AF827" s="114">
        <f t="shared" si="286"/>
        <v>1</v>
      </c>
      <c r="AG827" s="354" t="str">
        <f t="shared" si="287"/>
        <v>CC26</v>
      </c>
      <c r="AH827" s="114">
        <f>IF(ISNA(VLOOKUP(L827,'MASTER DATA'!$A$1:$F$192,6,0)),0,VLOOKUP(L827,'MASTER DATA'!$A$1:$F$192,6,0))*AE827</f>
        <v>800</v>
      </c>
      <c r="AI827" s="354" t="str">
        <f>VLOOKUP($D827,'warehouse mapping'!$AN$7:$AO$17,2,0)</f>
        <v>Aktif</v>
      </c>
      <c r="AJ827" s="114">
        <f t="shared" si="288"/>
        <v>0</v>
      </c>
      <c r="AK827" s="354" t="str">
        <f t="shared" si="289"/>
        <v/>
      </c>
      <c r="AL827" s="354" t="s">
        <v>170</v>
      </c>
      <c r="AM827" s="354">
        <f t="shared" si="290"/>
        <v>1</v>
      </c>
      <c r="AN827" s="354" t="b">
        <f t="shared" si="291"/>
        <v>1</v>
      </c>
    </row>
    <row r="828" spans="1:40" s="354" customFormat="1">
      <c r="A828" s="354" t="str">
        <f t="shared" si="293"/>
        <v>CC26B02550054596</v>
      </c>
      <c r="B828" s="354">
        <f t="shared" si="294"/>
        <v>0</v>
      </c>
      <c r="C828" s="354">
        <f t="shared" si="295"/>
        <v>0</v>
      </c>
      <c r="D828" s="354" t="str">
        <f t="shared" si="274"/>
        <v>CC</v>
      </c>
      <c r="E828" s="354" t="str">
        <f t="shared" si="275"/>
        <v>26</v>
      </c>
      <c r="F828" s="354" t="str">
        <f t="shared" si="276"/>
        <v>B</v>
      </c>
      <c r="G828" s="355" t="str">
        <f t="shared" si="277"/>
        <v>02</v>
      </c>
      <c r="H828" s="232" t="s">
        <v>1166</v>
      </c>
      <c r="I828" s="232" t="s">
        <v>3236</v>
      </c>
      <c r="J828" s="233">
        <v>46252</v>
      </c>
      <c r="K828" s="233">
        <v>47700</v>
      </c>
      <c r="L828" s="234">
        <v>550054596</v>
      </c>
      <c r="M828" s="232" t="str">
        <f>IF(ISNA(VLOOKUP(L828,'MASTER DATA'!$A$1:$B$192,2,0)),"",VLOOKUP(L828,'MASTER DATA'!$A$1:$B$192,2,0))</f>
        <v>HinoGEO15W40CI4DH1_1*200L_A04W</v>
      </c>
      <c r="N828" s="232">
        <v>4</v>
      </c>
      <c r="O828" s="232">
        <f t="shared" si="278"/>
        <v>1</v>
      </c>
      <c r="P828" s="232">
        <f t="shared" si="279"/>
        <v>0</v>
      </c>
      <c r="Q828" s="232">
        <f>VLOOKUP(L828,'MASTER DATA'!$A$1:$E$192,5,0)</f>
        <v>4</v>
      </c>
      <c r="R828" s="234">
        <f>SUMIF('picking of the day'!$H$4:$H$358,WMS!H828&amp;WMS!L828,'picking of the day'!$E$4:$E$358)</f>
        <v>0</v>
      </c>
      <c r="U828" s="114">
        <f>IF(ISNA(VLOOKUP(H828,'data putaway'!$A$1:$E$530,3,0)),0,VLOOKUP(H828,'data putaway'!$A$1:$E$530,3,0))</f>
        <v>0</v>
      </c>
      <c r="V828" s="354">
        <f t="shared" si="280"/>
        <v>4</v>
      </c>
      <c r="W828" s="114">
        <f>IF(ISNA(VLOOKUP(H828,'data putaway'!$A$1:$E$530,2,0)),0,VLOOKUP(H828,'data putaway'!$A$1:$E$530,2,0))</f>
        <v>0</v>
      </c>
      <c r="X828" s="354" t="b">
        <f t="shared" si="281"/>
        <v>0</v>
      </c>
      <c r="Y828" s="354">
        <f>IF(ISNA(VLOOKUP(H828,'data putaway'!$A$1:$E$530,4,0)),0,VLOOKUP(H828,'data putaway'!$A$1:$E$530,4,0))</f>
        <v>0</v>
      </c>
      <c r="Z828" s="113">
        <f>IF(ISNA(VLOOKUP(H828,'data putaway'!$A$1:$E$530,5,0)),0,VLOOKUP(H828,'data putaway'!$A$1:$E$530,5,0))</f>
        <v>0</v>
      </c>
      <c r="AA828" s="354" t="b">
        <f t="shared" si="282"/>
        <v>0</v>
      </c>
      <c r="AB828" s="354" t="b">
        <f t="shared" si="283"/>
        <v>0</v>
      </c>
      <c r="AC828" s="356" t="str">
        <f t="shared" ca="1" si="284"/>
        <v>1 Month,  0 Days</v>
      </c>
      <c r="AD828" s="114" t="str">
        <f t="shared" ca="1" si="292"/>
        <v>3 Year, 10 Month, 18 Days</v>
      </c>
      <c r="AE828" s="114">
        <f t="shared" si="285"/>
        <v>4</v>
      </c>
      <c r="AF828" s="114">
        <f t="shared" si="286"/>
        <v>1</v>
      </c>
      <c r="AG828" s="354" t="str">
        <f t="shared" si="287"/>
        <v>CC26</v>
      </c>
      <c r="AH828" s="114">
        <f>IF(ISNA(VLOOKUP(L828,'MASTER DATA'!$A$1:$F$192,6,0)),0,VLOOKUP(L828,'MASTER DATA'!$A$1:$F$192,6,0))*AE828</f>
        <v>800</v>
      </c>
      <c r="AI828" s="354" t="str">
        <f>VLOOKUP($D828,'warehouse mapping'!$AN$7:$AO$17,2,0)</f>
        <v>Aktif</v>
      </c>
      <c r="AJ828" s="114">
        <f t="shared" si="288"/>
        <v>0</v>
      </c>
      <c r="AK828" s="354" t="str">
        <f t="shared" si="289"/>
        <v/>
      </c>
      <c r="AL828" s="354" t="s">
        <v>170</v>
      </c>
      <c r="AM828" s="354">
        <f t="shared" si="290"/>
        <v>1</v>
      </c>
      <c r="AN828" s="354" t="b">
        <f t="shared" si="291"/>
        <v>1</v>
      </c>
    </row>
    <row r="829" spans="1:40" s="354" customFormat="1">
      <c r="A829" s="354" t="str">
        <f t="shared" si="293"/>
        <v>CC26C01550058593</v>
      </c>
      <c r="B829" s="354">
        <f t="shared" si="294"/>
        <v>0</v>
      </c>
      <c r="C829" s="354">
        <f t="shared" si="295"/>
        <v>0</v>
      </c>
      <c r="D829" s="354" t="str">
        <f t="shared" si="274"/>
        <v>CC</v>
      </c>
      <c r="E829" s="354" t="str">
        <f t="shared" si="275"/>
        <v>26</v>
      </c>
      <c r="F829" s="354" t="str">
        <f t="shared" si="276"/>
        <v>C</v>
      </c>
      <c r="G829" s="355" t="str">
        <f t="shared" si="277"/>
        <v>01</v>
      </c>
      <c r="H829" s="232" t="s">
        <v>1167</v>
      </c>
      <c r="I829" s="232" t="s">
        <v>3584</v>
      </c>
      <c r="J829" s="233">
        <v>47731</v>
      </c>
      <c r="K829" s="233">
        <v>47736</v>
      </c>
      <c r="L829" s="234">
        <v>550058593</v>
      </c>
      <c r="M829" s="232" t="str">
        <f>IF(ISNA(VLOOKUP(L829,'MASTER DATA'!$A$1:$B$192,2,0)),"",VLOOKUP(L829,'MASTER DATA'!$A$1:$B$192,2,0))</f>
        <v>Adv4TAX515W40SLMA2_12*0.8L_A04W</v>
      </c>
      <c r="N829" s="232">
        <v>48</v>
      </c>
      <c r="O829" s="232">
        <f t="shared" si="278"/>
        <v>1</v>
      </c>
      <c r="P829" s="232">
        <f t="shared" si="279"/>
        <v>0</v>
      </c>
      <c r="Q829" s="232">
        <f>VLOOKUP(L829,'MASTER DATA'!$A$1:$E$192,5,0)</f>
        <v>48</v>
      </c>
      <c r="R829" s="234">
        <f>SUMIF('picking of the day'!$H$4:$H$358,WMS!H829&amp;WMS!L829,'picking of the day'!$E$4:$E$358)</f>
        <v>0</v>
      </c>
      <c r="U829" s="114">
        <f>IF(ISNA(VLOOKUP(H829,'data putaway'!$A$1:$E$530,3,0)),0,VLOOKUP(H829,'data putaway'!$A$1:$E$530,3,0))</f>
        <v>0</v>
      </c>
      <c r="V829" s="354">
        <f t="shared" si="280"/>
        <v>48</v>
      </c>
      <c r="W829" s="114">
        <f>IF(ISNA(VLOOKUP(H829,'data putaway'!$A$1:$E$530,2,0)),0,VLOOKUP(H829,'data putaway'!$A$1:$E$530,2,0))</f>
        <v>0</v>
      </c>
      <c r="X829" s="354" t="b">
        <f t="shared" si="281"/>
        <v>0</v>
      </c>
      <c r="Y829" s="354">
        <f>IF(ISNA(VLOOKUP(H829,'data putaway'!$A$1:$E$530,4,0)),0,VLOOKUP(H829,'data putaway'!$A$1:$E$530,4,0))</f>
        <v>0</v>
      </c>
      <c r="Z829" s="113">
        <f>IF(ISNA(VLOOKUP(H829,'data putaway'!$A$1:$E$530,5,0)),0,VLOOKUP(H829,'data putaway'!$A$1:$E$530,5,0))</f>
        <v>0</v>
      </c>
      <c r="AA829" s="354" t="b">
        <f t="shared" si="282"/>
        <v>0</v>
      </c>
      <c r="AB829" s="354" t="b">
        <f t="shared" si="283"/>
        <v>0</v>
      </c>
      <c r="AC829" s="356" t="e">
        <f t="shared" ca="1" si="284"/>
        <v>#NUM!</v>
      </c>
      <c r="AD829" s="114" t="str">
        <f t="shared" ca="1" si="292"/>
        <v>3 Year, 11 Month, 23 Days</v>
      </c>
      <c r="AE829" s="114">
        <f t="shared" si="285"/>
        <v>48</v>
      </c>
      <c r="AF829" s="114">
        <f t="shared" si="286"/>
        <v>1</v>
      </c>
      <c r="AG829" s="354" t="str">
        <f t="shared" si="287"/>
        <v>CC26</v>
      </c>
      <c r="AH829" s="114">
        <f>IF(ISNA(VLOOKUP(L829,'MASTER DATA'!$A$1:$F$192,6,0)),0,VLOOKUP(L829,'MASTER DATA'!$A$1:$F$192,6,0))*AE829</f>
        <v>460.79999999999995</v>
      </c>
      <c r="AI829" s="354" t="str">
        <f>VLOOKUP($D829,'warehouse mapping'!$AN$7:$AO$17,2,0)</f>
        <v>Aktif</v>
      </c>
      <c r="AJ829" s="114">
        <f t="shared" si="288"/>
        <v>0</v>
      </c>
      <c r="AK829" s="354" t="str">
        <f t="shared" si="289"/>
        <v/>
      </c>
      <c r="AL829" s="354" t="s">
        <v>170</v>
      </c>
      <c r="AM829" s="354">
        <f t="shared" si="290"/>
        <v>1</v>
      </c>
      <c r="AN829" s="354" t="b">
        <f t="shared" si="291"/>
        <v>1</v>
      </c>
    </row>
    <row r="830" spans="1:40" s="354" customFormat="1">
      <c r="A830" s="354" t="str">
        <f t="shared" si="293"/>
        <v>CC26C02550058593</v>
      </c>
      <c r="B830" s="354">
        <f t="shared" si="294"/>
        <v>0</v>
      </c>
      <c r="C830" s="354">
        <f t="shared" si="295"/>
        <v>0</v>
      </c>
      <c r="D830" s="354" t="str">
        <f t="shared" si="274"/>
        <v>CC</v>
      </c>
      <c r="E830" s="354" t="str">
        <f t="shared" si="275"/>
        <v>26</v>
      </c>
      <c r="F830" s="354" t="str">
        <f t="shared" si="276"/>
        <v>C</v>
      </c>
      <c r="G830" s="355" t="str">
        <f t="shared" si="277"/>
        <v>02</v>
      </c>
      <c r="H830" s="232" t="s">
        <v>1168</v>
      </c>
      <c r="I830" s="232" t="s">
        <v>3584</v>
      </c>
      <c r="J830" s="233">
        <v>47731</v>
      </c>
      <c r="K830" s="233">
        <v>47736</v>
      </c>
      <c r="L830" s="234">
        <v>550058593</v>
      </c>
      <c r="M830" s="232" t="str">
        <f>IF(ISNA(VLOOKUP(L830,'MASTER DATA'!$A$1:$B$192,2,0)),"",VLOOKUP(L830,'MASTER DATA'!$A$1:$B$192,2,0))</f>
        <v>Adv4TAX515W40SLMA2_12*0.8L_A04W</v>
      </c>
      <c r="N830" s="232">
        <v>48</v>
      </c>
      <c r="O830" s="232">
        <f t="shared" si="278"/>
        <v>1</v>
      </c>
      <c r="P830" s="232">
        <f t="shared" si="279"/>
        <v>0</v>
      </c>
      <c r="Q830" s="232">
        <f>VLOOKUP(L830,'MASTER DATA'!$A$1:$E$192,5,0)</f>
        <v>48</v>
      </c>
      <c r="R830" s="234">
        <f>SUMIF('picking of the day'!$H$4:$H$358,WMS!H830&amp;WMS!L830,'picking of the day'!$E$4:$E$358)</f>
        <v>0</v>
      </c>
      <c r="U830" s="114">
        <f>IF(ISNA(VLOOKUP(H830,'data putaway'!$A$1:$E$530,3,0)),0,VLOOKUP(H830,'data putaway'!$A$1:$E$530,3,0))</f>
        <v>0</v>
      </c>
      <c r="V830" s="354">
        <f t="shared" si="280"/>
        <v>48</v>
      </c>
      <c r="W830" s="114">
        <f>IF(ISNA(VLOOKUP(H830,'data putaway'!$A$1:$E$530,2,0)),0,VLOOKUP(H830,'data putaway'!$A$1:$E$530,2,0))</f>
        <v>0</v>
      </c>
      <c r="X830" s="354" t="b">
        <f t="shared" si="281"/>
        <v>0</v>
      </c>
      <c r="Y830" s="354">
        <f>IF(ISNA(VLOOKUP(H830,'data putaway'!$A$1:$E$530,4,0)),0,VLOOKUP(H830,'data putaway'!$A$1:$E$530,4,0))</f>
        <v>0</v>
      </c>
      <c r="Z830" s="113">
        <f>IF(ISNA(VLOOKUP(H830,'data putaway'!$A$1:$E$530,5,0)),0,VLOOKUP(H830,'data putaway'!$A$1:$E$530,5,0))</f>
        <v>0</v>
      </c>
      <c r="AA830" s="354" t="b">
        <f t="shared" si="282"/>
        <v>0</v>
      </c>
      <c r="AB830" s="354" t="b">
        <f t="shared" si="283"/>
        <v>0</v>
      </c>
      <c r="AC830" s="356" t="e">
        <f t="shared" ca="1" si="284"/>
        <v>#NUM!</v>
      </c>
      <c r="AD830" s="114" t="str">
        <f t="shared" ca="1" si="292"/>
        <v>3 Year, 11 Month, 23 Days</v>
      </c>
      <c r="AE830" s="114">
        <f t="shared" si="285"/>
        <v>48</v>
      </c>
      <c r="AF830" s="114">
        <f t="shared" si="286"/>
        <v>1</v>
      </c>
      <c r="AG830" s="354" t="str">
        <f t="shared" si="287"/>
        <v>CC26</v>
      </c>
      <c r="AH830" s="114">
        <f>IF(ISNA(VLOOKUP(L830,'MASTER DATA'!$A$1:$F$192,6,0)),0,VLOOKUP(L830,'MASTER DATA'!$A$1:$F$192,6,0))*AE830</f>
        <v>460.79999999999995</v>
      </c>
      <c r="AI830" s="354" t="str">
        <f>VLOOKUP($D830,'warehouse mapping'!$AN$7:$AO$17,2,0)</f>
        <v>Aktif</v>
      </c>
      <c r="AJ830" s="114">
        <f t="shared" si="288"/>
        <v>0</v>
      </c>
      <c r="AK830" s="354" t="str">
        <f t="shared" si="289"/>
        <v/>
      </c>
      <c r="AL830" s="354" t="s">
        <v>170</v>
      </c>
      <c r="AM830" s="354">
        <f t="shared" si="290"/>
        <v>1</v>
      </c>
      <c r="AN830" s="354" t="b">
        <f t="shared" si="291"/>
        <v>1</v>
      </c>
    </row>
    <row r="831" spans="1:40" s="354" customFormat="1">
      <c r="A831" s="354" t="str">
        <f t="shared" si="293"/>
        <v>CC26D01550058593</v>
      </c>
      <c r="B831" s="354">
        <f t="shared" si="294"/>
        <v>0</v>
      </c>
      <c r="C831" s="354">
        <f t="shared" si="295"/>
        <v>0</v>
      </c>
      <c r="D831" s="354" t="str">
        <f t="shared" si="274"/>
        <v>CC</v>
      </c>
      <c r="E831" s="354" t="str">
        <f t="shared" si="275"/>
        <v>26</v>
      </c>
      <c r="F831" s="354" t="str">
        <f t="shared" si="276"/>
        <v>D</v>
      </c>
      <c r="G831" s="355" t="str">
        <f t="shared" si="277"/>
        <v>01</v>
      </c>
      <c r="H831" s="232" t="s">
        <v>1169</v>
      </c>
      <c r="I831" s="232" t="s">
        <v>3584</v>
      </c>
      <c r="J831" s="233">
        <v>47731</v>
      </c>
      <c r="K831" s="233">
        <v>47736</v>
      </c>
      <c r="L831" s="234">
        <v>550058593</v>
      </c>
      <c r="M831" s="232" t="str">
        <f>IF(ISNA(VLOOKUP(L831,'MASTER DATA'!$A$1:$B$192,2,0)),"",VLOOKUP(L831,'MASTER DATA'!$A$1:$B$192,2,0))</f>
        <v>Adv4TAX515W40SLMA2_12*0.8L_A04W</v>
      </c>
      <c r="N831" s="232">
        <v>48</v>
      </c>
      <c r="O831" s="232">
        <f t="shared" si="278"/>
        <v>1</v>
      </c>
      <c r="P831" s="232">
        <f t="shared" si="279"/>
        <v>0</v>
      </c>
      <c r="Q831" s="232">
        <f>VLOOKUP(L831,'MASTER DATA'!$A$1:$E$192,5,0)</f>
        <v>48</v>
      </c>
      <c r="R831" s="234">
        <f>SUMIF('picking of the day'!$H$4:$H$358,WMS!H831&amp;WMS!L831,'picking of the day'!$E$4:$E$358)</f>
        <v>0</v>
      </c>
      <c r="U831" s="114">
        <f>IF(ISNA(VLOOKUP(H831,'data putaway'!$A$1:$E$530,3,0)),0,VLOOKUP(H831,'data putaway'!$A$1:$E$530,3,0))</f>
        <v>0</v>
      </c>
      <c r="V831" s="354">
        <f t="shared" si="280"/>
        <v>48</v>
      </c>
      <c r="W831" s="114">
        <f>IF(ISNA(VLOOKUP(H831,'data putaway'!$A$1:$E$530,2,0)),0,VLOOKUP(H831,'data putaway'!$A$1:$E$530,2,0))</f>
        <v>0</v>
      </c>
      <c r="X831" s="354" t="b">
        <f t="shared" si="281"/>
        <v>0</v>
      </c>
      <c r="Y831" s="354">
        <f>IF(ISNA(VLOOKUP(H831,'data putaway'!$A$1:$E$530,4,0)),0,VLOOKUP(H831,'data putaway'!$A$1:$E$530,4,0))</f>
        <v>0</v>
      </c>
      <c r="Z831" s="113">
        <f>IF(ISNA(VLOOKUP(H831,'data putaway'!$A$1:$E$530,5,0)),0,VLOOKUP(H831,'data putaway'!$A$1:$E$530,5,0))</f>
        <v>0</v>
      </c>
      <c r="AA831" s="354" t="b">
        <f t="shared" si="282"/>
        <v>0</v>
      </c>
      <c r="AB831" s="354" t="b">
        <f t="shared" si="283"/>
        <v>0</v>
      </c>
      <c r="AC831" s="356" t="e">
        <f t="shared" ca="1" si="284"/>
        <v>#NUM!</v>
      </c>
      <c r="AD831" s="114" t="str">
        <f t="shared" ca="1" si="292"/>
        <v>3 Year, 11 Month, 23 Days</v>
      </c>
      <c r="AE831" s="114">
        <f t="shared" si="285"/>
        <v>48</v>
      </c>
      <c r="AF831" s="114">
        <f t="shared" si="286"/>
        <v>1</v>
      </c>
      <c r="AG831" s="354" t="str">
        <f t="shared" si="287"/>
        <v>CC26</v>
      </c>
      <c r="AH831" s="114">
        <f>IF(ISNA(VLOOKUP(L831,'MASTER DATA'!$A$1:$F$192,6,0)),0,VLOOKUP(L831,'MASTER DATA'!$A$1:$F$192,6,0))*AE831</f>
        <v>460.79999999999995</v>
      </c>
      <c r="AI831" s="354" t="str">
        <f>VLOOKUP($D831,'warehouse mapping'!$AN$7:$AO$17,2,0)</f>
        <v>Aktif</v>
      </c>
      <c r="AJ831" s="114">
        <f t="shared" si="288"/>
        <v>0</v>
      </c>
      <c r="AK831" s="354" t="str">
        <f t="shared" si="289"/>
        <v/>
      </c>
      <c r="AL831" s="354" t="s">
        <v>170</v>
      </c>
      <c r="AM831" s="354">
        <f t="shared" si="290"/>
        <v>1</v>
      </c>
      <c r="AN831" s="354" t="b">
        <f t="shared" si="291"/>
        <v>1</v>
      </c>
    </row>
    <row r="832" spans="1:40" s="354" customFormat="1">
      <c r="A832" s="354" t="str">
        <f t="shared" si="293"/>
        <v>CC26D02550058593</v>
      </c>
      <c r="B832" s="354">
        <f t="shared" si="294"/>
        <v>0</v>
      </c>
      <c r="C832" s="354">
        <f t="shared" si="295"/>
        <v>0</v>
      </c>
      <c r="D832" s="354" t="str">
        <f t="shared" si="274"/>
        <v>CC</v>
      </c>
      <c r="E832" s="354" t="str">
        <f t="shared" si="275"/>
        <v>26</v>
      </c>
      <c r="F832" s="354" t="str">
        <f t="shared" si="276"/>
        <v>D</v>
      </c>
      <c r="G832" s="355" t="str">
        <f t="shared" si="277"/>
        <v>02</v>
      </c>
      <c r="H832" s="232" t="s">
        <v>1170</v>
      </c>
      <c r="I832" s="232" t="s">
        <v>3584</v>
      </c>
      <c r="J832" s="233">
        <v>47731</v>
      </c>
      <c r="K832" s="233">
        <v>47736</v>
      </c>
      <c r="L832" s="234">
        <v>550058593</v>
      </c>
      <c r="M832" s="232" t="str">
        <f>IF(ISNA(VLOOKUP(L832,'MASTER DATA'!$A$1:$B$192,2,0)),"",VLOOKUP(L832,'MASTER DATA'!$A$1:$B$192,2,0))</f>
        <v>Adv4TAX515W40SLMA2_12*0.8L_A04W</v>
      </c>
      <c r="N832" s="232">
        <v>48</v>
      </c>
      <c r="O832" s="232">
        <f t="shared" si="278"/>
        <v>1</v>
      </c>
      <c r="P832" s="232">
        <f t="shared" si="279"/>
        <v>0</v>
      </c>
      <c r="Q832" s="232">
        <f>VLOOKUP(L832,'MASTER DATA'!$A$1:$E$192,5,0)</f>
        <v>48</v>
      </c>
      <c r="R832" s="234">
        <f>SUMIF('picking of the day'!$H$4:$H$358,WMS!H832&amp;WMS!L832,'picking of the day'!$E$4:$E$358)</f>
        <v>0</v>
      </c>
      <c r="U832" s="114">
        <f>IF(ISNA(VLOOKUP(H832,'data putaway'!$A$1:$E$530,3,0)),0,VLOOKUP(H832,'data putaway'!$A$1:$E$530,3,0))</f>
        <v>0</v>
      </c>
      <c r="V832" s="354">
        <f t="shared" si="280"/>
        <v>48</v>
      </c>
      <c r="W832" s="114">
        <f>IF(ISNA(VLOOKUP(H832,'data putaway'!$A$1:$E$530,2,0)),0,VLOOKUP(H832,'data putaway'!$A$1:$E$530,2,0))</f>
        <v>0</v>
      </c>
      <c r="X832" s="354" t="b">
        <f t="shared" si="281"/>
        <v>0</v>
      </c>
      <c r="Y832" s="354">
        <f>IF(ISNA(VLOOKUP(H832,'data putaway'!$A$1:$E$530,4,0)),0,VLOOKUP(H832,'data putaway'!$A$1:$E$530,4,0))</f>
        <v>0</v>
      </c>
      <c r="Z832" s="113">
        <f>IF(ISNA(VLOOKUP(H832,'data putaway'!$A$1:$E$530,5,0)),0,VLOOKUP(H832,'data putaway'!$A$1:$E$530,5,0))</f>
        <v>0</v>
      </c>
      <c r="AA832" s="354" t="b">
        <f t="shared" si="282"/>
        <v>0</v>
      </c>
      <c r="AB832" s="354" t="b">
        <f t="shared" si="283"/>
        <v>0</v>
      </c>
      <c r="AC832" s="356" t="e">
        <f t="shared" ca="1" si="284"/>
        <v>#NUM!</v>
      </c>
      <c r="AD832" s="114" t="str">
        <f t="shared" ca="1" si="292"/>
        <v>3 Year, 11 Month, 23 Days</v>
      </c>
      <c r="AE832" s="114">
        <f t="shared" si="285"/>
        <v>48</v>
      </c>
      <c r="AF832" s="114">
        <f t="shared" si="286"/>
        <v>1</v>
      </c>
      <c r="AG832" s="354" t="str">
        <f t="shared" si="287"/>
        <v>CC26</v>
      </c>
      <c r="AH832" s="114">
        <f>IF(ISNA(VLOOKUP(L832,'MASTER DATA'!$A$1:$F$192,6,0)),0,VLOOKUP(L832,'MASTER DATA'!$A$1:$F$192,6,0))*AE832</f>
        <v>460.79999999999995</v>
      </c>
      <c r="AI832" s="354" t="str">
        <f>VLOOKUP($D832,'warehouse mapping'!$AN$7:$AO$17,2,0)</f>
        <v>Aktif</v>
      </c>
      <c r="AJ832" s="114">
        <f t="shared" si="288"/>
        <v>0</v>
      </c>
      <c r="AK832" s="354" t="str">
        <f t="shared" si="289"/>
        <v/>
      </c>
      <c r="AL832" s="354" t="s">
        <v>170</v>
      </c>
      <c r="AM832" s="354">
        <f t="shared" si="290"/>
        <v>1</v>
      </c>
      <c r="AN832" s="354" t="b">
        <f t="shared" si="291"/>
        <v>1</v>
      </c>
    </row>
    <row r="833" spans="1:40" s="354" customFormat="1">
      <c r="A833" s="354" t="str">
        <f t="shared" si="293"/>
        <v>CC26E01550071397</v>
      </c>
      <c r="B833" s="354">
        <f t="shared" si="294"/>
        <v>0</v>
      </c>
      <c r="C833" s="354">
        <f t="shared" si="295"/>
        <v>0</v>
      </c>
      <c r="D833" s="354" t="str">
        <f t="shared" si="274"/>
        <v>CC</v>
      </c>
      <c r="E833" s="354" t="str">
        <f t="shared" si="275"/>
        <v>26</v>
      </c>
      <c r="F833" s="354" t="str">
        <f t="shared" si="276"/>
        <v>E</v>
      </c>
      <c r="G833" s="355" t="str">
        <f t="shared" si="277"/>
        <v>01</v>
      </c>
      <c r="H833" s="232" t="s">
        <v>1171</v>
      </c>
      <c r="I833" s="232" t="s">
        <v>3514</v>
      </c>
      <c r="J833" s="233">
        <v>46272</v>
      </c>
      <c r="K833" s="233">
        <v>47727</v>
      </c>
      <c r="L833" s="234">
        <v>550071397</v>
      </c>
      <c r="M833" s="232" t="str">
        <f>IF(ISNA(VLOOKUP(L833,'MASTER DATA'!$A$1:$B$192,2,0)),"",VLOOKUP(L833,'MASTER DATA'!$A$1:$B$192,2,0))</f>
        <v>HelixHX515W40SNCF_4*4L_A04W</v>
      </c>
      <c r="N833" s="232">
        <v>36</v>
      </c>
      <c r="O833" s="232">
        <f t="shared" si="278"/>
        <v>1</v>
      </c>
      <c r="P833" s="232">
        <f t="shared" si="279"/>
        <v>0</v>
      </c>
      <c r="Q833" s="232">
        <f>VLOOKUP(L833,'MASTER DATA'!$A$1:$E$192,5,0)</f>
        <v>36</v>
      </c>
      <c r="R833" s="234">
        <f>SUMIF('picking of the day'!$H$4:$H$358,WMS!H833&amp;WMS!L833,'picking of the day'!$E$4:$E$358)</f>
        <v>0</v>
      </c>
      <c r="U833" s="114">
        <f>IF(ISNA(VLOOKUP(H833,'data putaway'!$A$1:$E$530,3,0)),0,VLOOKUP(H833,'data putaway'!$A$1:$E$530,3,0))</f>
        <v>0</v>
      </c>
      <c r="V833" s="354">
        <f t="shared" si="280"/>
        <v>36</v>
      </c>
      <c r="W833" s="114">
        <f>IF(ISNA(VLOOKUP(H833,'data putaway'!$A$1:$E$530,2,0)),0,VLOOKUP(H833,'data putaway'!$A$1:$E$530,2,0))</f>
        <v>0</v>
      </c>
      <c r="X833" s="354" t="b">
        <f t="shared" si="281"/>
        <v>0</v>
      </c>
      <c r="Y833" s="354">
        <f>IF(ISNA(VLOOKUP(H833,'data putaway'!$A$1:$E$530,4,0)),0,VLOOKUP(H833,'data putaway'!$A$1:$E$530,4,0))</f>
        <v>0</v>
      </c>
      <c r="Z833" s="113">
        <f>IF(ISNA(VLOOKUP(H833,'data putaway'!$A$1:$E$530,5,0)),0,VLOOKUP(H833,'data putaway'!$A$1:$E$530,5,0))</f>
        <v>0</v>
      </c>
      <c r="AA833" s="354" t="b">
        <f t="shared" si="282"/>
        <v>0</v>
      </c>
      <c r="AB833" s="354" t="b">
        <f t="shared" si="283"/>
        <v>0</v>
      </c>
      <c r="AC833" s="356" t="str">
        <f t="shared" ca="1" si="284"/>
        <v>0 Month,  11 Days</v>
      </c>
      <c r="AD833" s="114" t="str">
        <f t="shared" ca="1" si="292"/>
        <v>3 Year, 11 Month, 14 Days</v>
      </c>
      <c r="AE833" s="114">
        <f t="shared" si="285"/>
        <v>36</v>
      </c>
      <c r="AF833" s="114">
        <f t="shared" si="286"/>
        <v>1</v>
      </c>
      <c r="AG833" s="354" t="str">
        <f t="shared" si="287"/>
        <v>CC26</v>
      </c>
      <c r="AH833" s="114">
        <f>IF(ISNA(VLOOKUP(L833,'MASTER DATA'!$A$1:$F$192,6,0)),0,VLOOKUP(L833,'MASTER DATA'!$A$1:$F$192,6,0))*AE833</f>
        <v>576</v>
      </c>
      <c r="AI833" s="354" t="str">
        <f>VLOOKUP($D833,'warehouse mapping'!$AN$7:$AO$17,2,0)</f>
        <v>Aktif</v>
      </c>
      <c r="AJ833" s="114">
        <f t="shared" si="288"/>
        <v>0</v>
      </c>
      <c r="AK833" s="354" t="str">
        <f t="shared" si="289"/>
        <v/>
      </c>
      <c r="AL833" s="354" t="s">
        <v>170</v>
      </c>
      <c r="AM833" s="354">
        <f t="shared" si="290"/>
        <v>1</v>
      </c>
      <c r="AN833" s="354" t="b">
        <f t="shared" si="291"/>
        <v>1</v>
      </c>
    </row>
    <row r="834" spans="1:40" s="354" customFormat="1">
      <c r="A834" s="354" t="str">
        <f t="shared" si="293"/>
        <v>CC26E02550071397</v>
      </c>
      <c r="B834" s="354">
        <f t="shared" si="294"/>
        <v>0</v>
      </c>
      <c r="C834" s="354">
        <f t="shared" si="295"/>
        <v>0</v>
      </c>
      <c r="D834" s="354" t="str">
        <f t="shared" si="274"/>
        <v>CC</v>
      </c>
      <c r="E834" s="354" t="str">
        <f t="shared" si="275"/>
        <v>26</v>
      </c>
      <c r="F834" s="354" t="str">
        <f t="shared" si="276"/>
        <v>E</v>
      </c>
      <c r="G834" s="355" t="str">
        <f t="shared" si="277"/>
        <v>02</v>
      </c>
      <c r="H834" s="232" t="s">
        <v>1172</v>
      </c>
      <c r="I834" s="232" t="s">
        <v>3514</v>
      </c>
      <c r="J834" s="233">
        <v>46272</v>
      </c>
      <c r="K834" s="233">
        <v>47727</v>
      </c>
      <c r="L834" s="234">
        <v>550071397</v>
      </c>
      <c r="M834" s="232" t="str">
        <f>IF(ISNA(VLOOKUP(L834,'MASTER DATA'!$A$1:$B$192,2,0)),"",VLOOKUP(L834,'MASTER DATA'!$A$1:$B$192,2,0))</f>
        <v>HelixHX515W40SNCF_4*4L_A04W</v>
      </c>
      <c r="N834" s="232">
        <v>36</v>
      </c>
      <c r="O834" s="232">
        <f t="shared" si="278"/>
        <v>1</v>
      </c>
      <c r="P834" s="232">
        <f t="shared" si="279"/>
        <v>0</v>
      </c>
      <c r="Q834" s="232">
        <f>VLOOKUP(L834,'MASTER DATA'!$A$1:$E$192,5,0)</f>
        <v>36</v>
      </c>
      <c r="R834" s="234">
        <f>SUMIF('picking of the day'!$H$4:$H$358,WMS!H834&amp;WMS!L834,'picking of the day'!$E$4:$E$358)</f>
        <v>0</v>
      </c>
      <c r="U834" s="114">
        <f>IF(ISNA(VLOOKUP(H834,'data putaway'!$A$1:$E$530,3,0)),0,VLOOKUP(H834,'data putaway'!$A$1:$E$530,3,0))</f>
        <v>0</v>
      </c>
      <c r="V834" s="354">
        <f t="shared" si="280"/>
        <v>36</v>
      </c>
      <c r="W834" s="114">
        <f>IF(ISNA(VLOOKUP(H834,'data putaway'!$A$1:$E$530,2,0)),0,VLOOKUP(H834,'data putaway'!$A$1:$E$530,2,0))</f>
        <v>0</v>
      </c>
      <c r="X834" s="354" t="b">
        <f t="shared" si="281"/>
        <v>0</v>
      </c>
      <c r="Y834" s="354">
        <f>IF(ISNA(VLOOKUP(H834,'data putaway'!$A$1:$E$530,4,0)),0,VLOOKUP(H834,'data putaway'!$A$1:$E$530,4,0))</f>
        <v>0</v>
      </c>
      <c r="Z834" s="113">
        <f>IF(ISNA(VLOOKUP(H834,'data putaway'!$A$1:$E$530,5,0)),0,VLOOKUP(H834,'data putaway'!$A$1:$E$530,5,0))</f>
        <v>0</v>
      </c>
      <c r="AA834" s="354" t="b">
        <f t="shared" si="282"/>
        <v>0</v>
      </c>
      <c r="AB834" s="354" t="b">
        <f t="shared" si="283"/>
        <v>0</v>
      </c>
      <c r="AC834" s="356" t="str">
        <f t="shared" ca="1" si="284"/>
        <v>0 Month,  11 Days</v>
      </c>
      <c r="AD834" s="114" t="str">
        <f t="shared" ca="1" si="292"/>
        <v>3 Year, 11 Month, 14 Days</v>
      </c>
      <c r="AE834" s="114">
        <f t="shared" si="285"/>
        <v>36</v>
      </c>
      <c r="AF834" s="114">
        <f t="shared" si="286"/>
        <v>1</v>
      </c>
      <c r="AG834" s="354" t="str">
        <f t="shared" si="287"/>
        <v>CC26</v>
      </c>
      <c r="AH834" s="114">
        <f>IF(ISNA(VLOOKUP(L834,'MASTER DATA'!$A$1:$F$192,6,0)),0,VLOOKUP(L834,'MASTER DATA'!$A$1:$F$192,6,0))*AE834</f>
        <v>576</v>
      </c>
      <c r="AI834" s="354" t="str">
        <f>VLOOKUP($D834,'warehouse mapping'!$AN$7:$AO$17,2,0)</f>
        <v>Aktif</v>
      </c>
      <c r="AJ834" s="114">
        <f t="shared" si="288"/>
        <v>0</v>
      </c>
      <c r="AK834" s="354" t="str">
        <f t="shared" si="289"/>
        <v/>
      </c>
      <c r="AL834" s="354" t="s">
        <v>170</v>
      </c>
      <c r="AM834" s="354">
        <f t="shared" si="290"/>
        <v>1</v>
      </c>
      <c r="AN834" s="354" t="b">
        <f t="shared" si="291"/>
        <v>1</v>
      </c>
    </row>
    <row r="835" spans="1:40" s="354" customFormat="1">
      <c r="A835" s="354" t="str">
        <f t="shared" si="293"/>
        <v>CC27A01550056228</v>
      </c>
      <c r="B835" s="354">
        <f t="shared" si="294"/>
        <v>0</v>
      </c>
      <c r="C835" s="354">
        <f t="shared" si="295"/>
        <v>0</v>
      </c>
      <c r="D835" s="354" t="str">
        <f t="shared" si="274"/>
        <v>CC</v>
      </c>
      <c r="E835" s="354" t="str">
        <f t="shared" si="275"/>
        <v>27</v>
      </c>
      <c r="F835" s="354" t="str">
        <f t="shared" si="276"/>
        <v>A</v>
      </c>
      <c r="G835" s="355" t="str">
        <f t="shared" si="277"/>
        <v>01</v>
      </c>
      <c r="H835" s="232" t="s">
        <v>1173</v>
      </c>
      <c r="I835" s="234">
        <v>12668651</v>
      </c>
      <c r="J835" s="362">
        <v>46219</v>
      </c>
      <c r="K835" s="362">
        <v>47652</v>
      </c>
      <c r="L835" s="234">
        <v>550056228</v>
      </c>
      <c r="M835" s="232" t="str">
        <f>IF(ISNA(VLOOKUP(L835,'MASTER DATA'!$A$1:$B$192,2,0)),"",VLOOKUP(L835,'MASTER DATA'!$A$1:$B$192,2,0))</f>
        <v>IAGO GO 140 GL5_1*209L_A423</v>
      </c>
      <c r="N835" s="232">
        <v>1</v>
      </c>
      <c r="O835" s="232">
        <f t="shared" si="278"/>
        <v>0</v>
      </c>
      <c r="P835" s="232">
        <f t="shared" si="279"/>
        <v>1</v>
      </c>
      <c r="Q835" s="232">
        <f>VLOOKUP(L835,'MASTER DATA'!$A$1:$E$192,5,0)</f>
        <v>4</v>
      </c>
      <c r="R835" s="234">
        <f>SUMIF('picking of the day'!$H$4:$H$358,WMS!H835&amp;WMS!L835,'picking of the day'!$E$4:$E$358)</f>
        <v>0</v>
      </c>
      <c r="U835" s="114">
        <f>IF(ISNA(VLOOKUP(H835,'data putaway'!$A$1:$E$530,3,0)),0,VLOOKUP(H835,'data putaway'!$A$1:$E$530,3,0))</f>
        <v>0</v>
      </c>
      <c r="V835" s="354">
        <f t="shared" si="280"/>
        <v>1</v>
      </c>
      <c r="W835" s="114">
        <f>IF(ISNA(VLOOKUP(H835,'data putaway'!$A$1:$E$530,2,0)),0,VLOOKUP(H835,'data putaway'!$A$1:$E$530,2,0))</f>
        <v>0</v>
      </c>
      <c r="X835" s="354" t="b">
        <f t="shared" si="281"/>
        <v>0</v>
      </c>
      <c r="Y835" s="354">
        <f>IF(ISNA(VLOOKUP(H835,'data putaway'!$A$1:$E$530,4,0)),0,VLOOKUP(H835,'data putaway'!$A$1:$E$530,4,0))</f>
        <v>0</v>
      </c>
      <c r="Z835" s="113">
        <f>IF(ISNA(VLOOKUP(H835,'data putaway'!$A$1:$E$530,5,0)),0,VLOOKUP(H835,'data putaway'!$A$1:$E$530,5,0))</f>
        <v>0</v>
      </c>
      <c r="AA835" s="354" t="b">
        <f t="shared" si="282"/>
        <v>0</v>
      </c>
      <c r="AB835" s="354" t="b">
        <f t="shared" si="283"/>
        <v>0</v>
      </c>
      <c r="AC835" s="356" t="str">
        <f t="shared" ca="1" si="284"/>
        <v>2 Month,  2 Days</v>
      </c>
      <c r="AD835" s="114" t="str">
        <f t="shared" ca="1" si="292"/>
        <v>3 Year, 9 Month, 0 Days</v>
      </c>
      <c r="AE835" s="114">
        <f t="shared" si="285"/>
        <v>1</v>
      </c>
      <c r="AF835" s="114">
        <f t="shared" si="286"/>
        <v>1</v>
      </c>
      <c r="AG835" s="354" t="str">
        <f t="shared" si="287"/>
        <v>CC27</v>
      </c>
      <c r="AH835" s="114">
        <f>IF(ISNA(VLOOKUP(L835,'MASTER DATA'!$A$1:$F$192,6,0)),0,VLOOKUP(L835,'MASTER DATA'!$A$1:$F$192,6,0))*AE835</f>
        <v>209</v>
      </c>
      <c r="AI835" s="354" t="str">
        <f>VLOOKUP($D835,'warehouse mapping'!$AN$7:$AO$17,2,0)</f>
        <v>Aktif</v>
      </c>
      <c r="AJ835" s="114">
        <f t="shared" si="288"/>
        <v>0</v>
      </c>
      <c r="AK835" s="354" t="str">
        <f t="shared" si="289"/>
        <v/>
      </c>
      <c r="AL835" s="354" t="s">
        <v>3206</v>
      </c>
      <c r="AM835" s="354">
        <f t="shared" si="290"/>
        <v>1</v>
      </c>
      <c r="AN835" s="354" t="b">
        <f t="shared" si="291"/>
        <v>1</v>
      </c>
    </row>
    <row r="836" spans="1:40" s="354" customFormat="1">
      <c r="A836" s="354" t="str">
        <f t="shared" si="293"/>
        <v>CC27A02550071396</v>
      </c>
      <c r="B836" s="354">
        <f t="shared" si="294"/>
        <v>0</v>
      </c>
      <c r="C836" s="354">
        <f t="shared" si="295"/>
        <v>0</v>
      </c>
      <c r="D836" s="354" t="str">
        <f t="shared" si="274"/>
        <v>CC</v>
      </c>
      <c r="E836" s="354" t="str">
        <f t="shared" si="275"/>
        <v>27</v>
      </c>
      <c r="F836" s="354" t="str">
        <f t="shared" si="276"/>
        <v>A</v>
      </c>
      <c r="G836" s="355" t="str">
        <f t="shared" si="277"/>
        <v>02</v>
      </c>
      <c r="H836" s="232" t="s">
        <v>1174</v>
      </c>
      <c r="I836" s="232" t="s">
        <v>3221</v>
      </c>
      <c r="J836" s="233">
        <v>46241</v>
      </c>
      <c r="K836" s="233">
        <v>47699</v>
      </c>
      <c r="L836" s="234">
        <v>550071396</v>
      </c>
      <c r="M836" s="232" t="str">
        <f>IF(ISNA(VLOOKUP(L836,'MASTER DATA'!$A$1:$B$192,2,0)),"",VLOOKUP(L836,'MASTER DATA'!$A$1:$B$192,2,0))</f>
        <v>HelixHX515W40SNCF_12*1L_A04W</v>
      </c>
      <c r="N836" s="232">
        <v>39</v>
      </c>
      <c r="O836" s="232">
        <f t="shared" si="278"/>
        <v>0</v>
      </c>
      <c r="P836" s="232">
        <f t="shared" si="279"/>
        <v>39</v>
      </c>
      <c r="Q836" s="232">
        <f>VLOOKUP(L836,'MASTER DATA'!$A$1:$E$192,5,0)</f>
        <v>44</v>
      </c>
      <c r="R836" s="234">
        <f>SUMIF('picking of the day'!$H$4:$H$358,WMS!H836&amp;WMS!L836,'picking of the day'!$E$4:$E$358)</f>
        <v>0</v>
      </c>
      <c r="U836" s="114">
        <f>IF(ISNA(VLOOKUP(H836,'data putaway'!$A$1:$E$530,3,0)),0,VLOOKUP(H836,'data putaway'!$A$1:$E$530,3,0))</f>
        <v>0</v>
      </c>
      <c r="V836" s="354">
        <f t="shared" si="280"/>
        <v>39</v>
      </c>
      <c r="W836" s="114">
        <f>IF(ISNA(VLOOKUP(H836,'data putaway'!$A$1:$E$530,2,0)),0,VLOOKUP(H836,'data putaway'!$A$1:$E$530,2,0))</f>
        <v>0</v>
      </c>
      <c r="X836" s="354" t="b">
        <f t="shared" si="281"/>
        <v>0</v>
      </c>
      <c r="Y836" s="354">
        <f>IF(ISNA(VLOOKUP(H836,'data putaway'!$A$1:$E$530,4,0)),0,VLOOKUP(H836,'data putaway'!$A$1:$E$530,4,0))</f>
        <v>0</v>
      </c>
      <c r="Z836" s="113">
        <f>IF(ISNA(VLOOKUP(H836,'data putaway'!$A$1:$E$530,5,0)),0,VLOOKUP(H836,'data putaway'!$A$1:$E$530,5,0))</f>
        <v>0</v>
      </c>
      <c r="AA836" s="354" t="b">
        <f t="shared" si="282"/>
        <v>0</v>
      </c>
      <c r="AB836" s="354" t="b">
        <f t="shared" si="283"/>
        <v>0</v>
      </c>
      <c r="AC836" s="356" t="str">
        <f t="shared" ca="1" si="284"/>
        <v>1 Month,  11 Days</v>
      </c>
      <c r="AD836" s="114" t="str">
        <f t="shared" ca="1" si="292"/>
        <v>3 Year, 10 Month, 17 Days</v>
      </c>
      <c r="AE836" s="114">
        <f t="shared" si="285"/>
        <v>39</v>
      </c>
      <c r="AF836" s="114">
        <f t="shared" si="286"/>
        <v>1</v>
      </c>
      <c r="AG836" s="354" t="str">
        <f t="shared" si="287"/>
        <v>CC27</v>
      </c>
      <c r="AH836" s="114">
        <f>IF(ISNA(VLOOKUP(L836,'MASTER DATA'!$A$1:$F$192,6,0)),0,VLOOKUP(L836,'MASTER DATA'!$A$1:$F$192,6,0))*AE836</f>
        <v>468</v>
      </c>
      <c r="AI836" s="354" t="str">
        <f>VLOOKUP($D836,'warehouse mapping'!$AN$7:$AO$17,2,0)</f>
        <v>Aktif</v>
      </c>
      <c r="AJ836" s="114">
        <f t="shared" si="288"/>
        <v>0</v>
      </c>
      <c r="AK836" s="354" t="str">
        <f t="shared" si="289"/>
        <v/>
      </c>
      <c r="AL836" s="354" t="s">
        <v>170</v>
      </c>
      <c r="AM836" s="354">
        <f t="shared" si="290"/>
        <v>1</v>
      </c>
      <c r="AN836" s="354" t="b">
        <f t="shared" si="291"/>
        <v>1</v>
      </c>
    </row>
    <row r="837" spans="1:40" s="354" customFormat="1">
      <c r="A837" s="354" t="str">
        <f t="shared" si="293"/>
        <v>CC27B01550062632</v>
      </c>
      <c r="B837" s="354">
        <f t="shared" si="294"/>
        <v>0</v>
      </c>
      <c r="C837" s="354">
        <f t="shared" si="295"/>
        <v>0</v>
      </c>
      <c r="D837" s="354" t="str">
        <f t="shared" ref="D837:D900" si="296">LEFT(H837,2)</f>
        <v>CC</v>
      </c>
      <c r="E837" s="354" t="str">
        <f t="shared" ref="E837:E900" si="297">MID(H837,3,2)</f>
        <v>27</v>
      </c>
      <c r="F837" s="354" t="str">
        <f t="shared" ref="F837:F900" si="298">MID(H837,5,1)</f>
        <v>B</v>
      </c>
      <c r="G837" s="355" t="str">
        <f t="shared" ref="G837:G900" si="299">RIGHT(H837,2)</f>
        <v>01</v>
      </c>
      <c r="H837" s="232" t="s">
        <v>1175</v>
      </c>
      <c r="I837" s="232" t="s">
        <v>3133</v>
      </c>
      <c r="J837" s="233">
        <v>46217</v>
      </c>
      <c r="K837" s="233">
        <v>47653</v>
      </c>
      <c r="L837" s="234">
        <v>550062632</v>
      </c>
      <c r="M837" s="232" t="str">
        <f>IF(ISNA(VLOOKUP(L837,'MASTER DATA'!$A$1:$B$192,2,0)),"",VLOOKUP(L837,'MASTER DATA'!$A$1:$B$192,2,0))</f>
        <v>KawaFulSyn10W40SNMA2_12*1L_A734</v>
      </c>
      <c r="N837" s="232">
        <v>44</v>
      </c>
      <c r="O837" s="232">
        <f t="shared" ref="O837:O900" si="300">(V837-P837)/Q837</f>
        <v>1</v>
      </c>
      <c r="P837" s="232">
        <f t="shared" ref="P837:P900" si="301">MOD(V837,Q837)</f>
        <v>0</v>
      </c>
      <c r="Q837" s="232">
        <f>VLOOKUP(L837,'MASTER DATA'!$A$1:$E$192,5,0)</f>
        <v>44</v>
      </c>
      <c r="R837" s="234">
        <f>SUMIF('picking of the day'!$H$4:$H$358,WMS!H837&amp;WMS!L837,'picking of the day'!$E$4:$E$358)</f>
        <v>0</v>
      </c>
      <c r="U837" s="114">
        <f>IF(ISNA(VLOOKUP(H837,'data putaway'!$A$1:$E$530,3,0)),0,VLOOKUP(H837,'data putaway'!$A$1:$E$530,3,0))</f>
        <v>0</v>
      </c>
      <c r="V837" s="354">
        <f t="shared" ref="V837:V900" si="302">(N837+T837+U837)-(R837+S837)</f>
        <v>44</v>
      </c>
      <c r="W837" s="114">
        <f>IF(ISNA(VLOOKUP(H837,'data putaway'!$A$1:$E$530,2,0)),0,VLOOKUP(H837,'data putaway'!$A$1:$E$530,2,0))</f>
        <v>0</v>
      </c>
      <c r="X837" s="354" t="b">
        <f t="shared" ref="X837:X900" si="303">W837=L837</f>
        <v>0</v>
      </c>
      <c r="Y837" s="354">
        <f>IF(ISNA(VLOOKUP(H837,'data putaway'!$A$1:$E$530,4,0)),0,VLOOKUP(H837,'data putaway'!$A$1:$E$530,4,0))</f>
        <v>0</v>
      </c>
      <c r="Z837" s="113">
        <f>IF(ISNA(VLOOKUP(H837,'data putaway'!$A$1:$E$530,5,0)),0,VLOOKUP(H837,'data putaway'!$A$1:$E$530,5,0))</f>
        <v>0</v>
      </c>
      <c r="AA837" s="354" t="b">
        <f t="shared" ref="AA837:AA900" si="304">Y837=I837</f>
        <v>0</v>
      </c>
      <c r="AB837" s="354" t="b">
        <f t="shared" ref="AB837:AB900" si="305">Z837=K837</f>
        <v>0</v>
      </c>
      <c r="AC837" s="356" t="str">
        <f t="shared" ref="AC837:AC900" ca="1" si="306">IF(J837="","",DATEDIF(J837,NOW(),"ym")&amp;" Month"&amp;",  "&amp;DATEDIF(J837,NOW(),"md")&amp;" Days")</f>
        <v>2 Month,  4 Days</v>
      </c>
      <c r="AD837" s="114" t="str">
        <f t="shared" ca="1" si="292"/>
        <v>3 Year, 9 Month, 1 Days</v>
      </c>
      <c r="AE837" s="114">
        <f t="shared" ref="AE837:AE900" si="307">N837+U837</f>
        <v>44</v>
      </c>
      <c r="AF837" s="114">
        <f t="shared" ref="AF837:AF900" si="308">IF(V837&gt;0,1,0)</f>
        <v>1</v>
      </c>
      <c r="AG837" s="354" t="str">
        <f t="shared" ref="AG837:AG900" si="309">D837&amp;E837</f>
        <v>CC27</v>
      </c>
      <c r="AH837" s="114">
        <f>IF(ISNA(VLOOKUP(L837,'MASTER DATA'!$A$1:$F$192,6,0)),0,VLOOKUP(L837,'MASTER DATA'!$A$1:$F$192,6,0))*AE837</f>
        <v>528</v>
      </c>
      <c r="AI837" s="354" t="str">
        <f>VLOOKUP($D837,'warehouse mapping'!$AN$7:$AO$17,2,0)</f>
        <v>Aktif</v>
      </c>
      <c r="AJ837" s="114">
        <f t="shared" ref="AJ837:AJ900" si="310">IF(AF837=0,1,0)</f>
        <v>0</v>
      </c>
      <c r="AK837" s="354" t="str">
        <f t="shared" ref="AK837:AK900" si="311">IF(AND(AJ837=1,AI837="aktif"),D837,"")</f>
        <v/>
      </c>
      <c r="AL837" s="354" t="s">
        <v>170</v>
      </c>
      <c r="AM837" s="354">
        <f t="shared" ref="AM837:AM900" si="312">COUNTIF($H$5:$H$2564,H837)</f>
        <v>1</v>
      </c>
      <c r="AN837" s="354" t="b">
        <f t="shared" si="291"/>
        <v>1</v>
      </c>
    </row>
    <row r="838" spans="1:40" s="354" customFormat="1">
      <c r="A838" s="354" t="str">
        <f t="shared" si="293"/>
        <v>CC27B02550062632</v>
      </c>
      <c r="B838" s="354">
        <f t="shared" si="294"/>
        <v>0</v>
      </c>
      <c r="C838" s="354">
        <f t="shared" si="295"/>
        <v>0</v>
      </c>
      <c r="D838" s="354" t="str">
        <f t="shared" si="296"/>
        <v>CC</v>
      </c>
      <c r="E838" s="354" t="str">
        <f t="shared" si="297"/>
        <v>27</v>
      </c>
      <c r="F838" s="354" t="str">
        <f t="shared" si="298"/>
        <v>B</v>
      </c>
      <c r="G838" s="355" t="str">
        <f t="shared" si="299"/>
        <v>02</v>
      </c>
      <c r="H838" s="232" t="s">
        <v>1176</v>
      </c>
      <c r="I838" s="232" t="s">
        <v>3133</v>
      </c>
      <c r="J838" s="233">
        <v>46217</v>
      </c>
      <c r="K838" s="233">
        <v>47653</v>
      </c>
      <c r="L838" s="234">
        <v>550062632</v>
      </c>
      <c r="M838" s="232" t="str">
        <f>IF(ISNA(VLOOKUP(L838,'MASTER DATA'!$A$1:$B$192,2,0)),"",VLOOKUP(L838,'MASTER DATA'!$A$1:$B$192,2,0))</f>
        <v>KawaFulSyn10W40SNMA2_12*1L_A734</v>
      </c>
      <c r="N838" s="232">
        <v>44</v>
      </c>
      <c r="O838" s="232">
        <f t="shared" si="300"/>
        <v>1</v>
      </c>
      <c r="P838" s="232">
        <f t="shared" si="301"/>
        <v>0</v>
      </c>
      <c r="Q838" s="232">
        <f>VLOOKUP(L838,'MASTER DATA'!$A$1:$E$192,5,0)</f>
        <v>44</v>
      </c>
      <c r="R838" s="234">
        <f>SUMIF('picking of the day'!$H$4:$H$358,WMS!H838&amp;WMS!L838,'picking of the day'!$E$4:$E$358)</f>
        <v>0</v>
      </c>
      <c r="U838" s="114">
        <f>IF(ISNA(VLOOKUP(H838,'data putaway'!$A$1:$E$530,3,0)),0,VLOOKUP(H838,'data putaway'!$A$1:$E$530,3,0))</f>
        <v>0</v>
      </c>
      <c r="V838" s="354">
        <f t="shared" si="302"/>
        <v>44</v>
      </c>
      <c r="W838" s="114">
        <f>IF(ISNA(VLOOKUP(H838,'data putaway'!$A$1:$E$530,2,0)),0,VLOOKUP(H838,'data putaway'!$A$1:$E$530,2,0))</f>
        <v>0</v>
      </c>
      <c r="X838" s="354" t="b">
        <f t="shared" si="303"/>
        <v>0</v>
      </c>
      <c r="Y838" s="354">
        <f>IF(ISNA(VLOOKUP(H838,'data putaway'!$A$1:$E$530,4,0)),0,VLOOKUP(H838,'data putaway'!$A$1:$E$530,4,0))</f>
        <v>0</v>
      </c>
      <c r="Z838" s="113">
        <f>IF(ISNA(VLOOKUP(H838,'data putaway'!$A$1:$E$530,5,0)),0,VLOOKUP(H838,'data putaway'!$A$1:$E$530,5,0))</f>
        <v>0</v>
      </c>
      <c r="AA838" s="354" t="b">
        <f t="shared" si="304"/>
        <v>0</v>
      </c>
      <c r="AB838" s="354" t="b">
        <f t="shared" si="305"/>
        <v>0</v>
      </c>
      <c r="AC838" s="356" t="str">
        <f t="shared" ca="1" si="306"/>
        <v>2 Month,  4 Days</v>
      </c>
      <c r="AD838" s="114" t="str">
        <f t="shared" ca="1" si="292"/>
        <v>3 Year, 9 Month, 1 Days</v>
      </c>
      <c r="AE838" s="114">
        <f t="shared" si="307"/>
        <v>44</v>
      </c>
      <c r="AF838" s="114">
        <f t="shared" si="308"/>
        <v>1</v>
      </c>
      <c r="AG838" s="354" t="str">
        <f t="shared" si="309"/>
        <v>CC27</v>
      </c>
      <c r="AH838" s="114">
        <f>IF(ISNA(VLOOKUP(L838,'MASTER DATA'!$A$1:$F$192,6,0)),0,VLOOKUP(L838,'MASTER DATA'!$A$1:$F$192,6,0))*AE838</f>
        <v>528</v>
      </c>
      <c r="AI838" s="354" t="str">
        <f>VLOOKUP($D838,'warehouse mapping'!$AN$7:$AO$17,2,0)</f>
        <v>Aktif</v>
      </c>
      <c r="AJ838" s="114">
        <f t="shared" si="310"/>
        <v>0</v>
      </c>
      <c r="AK838" s="354" t="str">
        <f t="shared" si="311"/>
        <v/>
      </c>
      <c r="AL838" s="354" t="s">
        <v>170</v>
      </c>
      <c r="AM838" s="354">
        <f t="shared" si="312"/>
        <v>1</v>
      </c>
      <c r="AN838" s="354" t="b">
        <f t="shared" ref="AN838:AN901" si="313">ISNUMBER(V838)</f>
        <v>1</v>
      </c>
    </row>
    <row r="839" spans="1:40" s="354" customFormat="1">
      <c r="A839" s="354" t="str">
        <f t="shared" si="293"/>
        <v>CC27C01550058593</v>
      </c>
      <c r="B839" s="354">
        <f t="shared" si="294"/>
        <v>0</v>
      </c>
      <c r="C839" s="354">
        <f t="shared" si="295"/>
        <v>0</v>
      </c>
      <c r="D839" s="354" t="str">
        <f t="shared" si="296"/>
        <v>CC</v>
      </c>
      <c r="E839" s="354" t="str">
        <f t="shared" si="297"/>
        <v>27</v>
      </c>
      <c r="F839" s="354" t="str">
        <f t="shared" si="298"/>
        <v>C</v>
      </c>
      <c r="G839" s="355" t="str">
        <f t="shared" si="299"/>
        <v>01</v>
      </c>
      <c r="H839" s="232" t="s">
        <v>1177</v>
      </c>
      <c r="I839" s="232" t="s">
        <v>3584</v>
      </c>
      <c r="J839" s="233">
        <v>47731</v>
      </c>
      <c r="K839" s="233">
        <v>47736</v>
      </c>
      <c r="L839" s="234">
        <v>550058593</v>
      </c>
      <c r="M839" s="232" t="str">
        <f>IF(ISNA(VLOOKUP(L839,'MASTER DATA'!$A$1:$B$192,2,0)),"",VLOOKUP(L839,'MASTER DATA'!$A$1:$B$192,2,0))</f>
        <v>Adv4TAX515W40SLMA2_12*0.8L_A04W</v>
      </c>
      <c r="N839" s="232">
        <v>48</v>
      </c>
      <c r="O839" s="232">
        <f t="shared" si="300"/>
        <v>1</v>
      </c>
      <c r="P839" s="232">
        <f t="shared" si="301"/>
        <v>0</v>
      </c>
      <c r="Q839" s="232">
        <f>VLOOKUP(L839,'MASTER DATA'!$A$1:$E$192,5,0)</f>
        <v>48</v>
      </c>
      <c r="R839" s="234">
        <f>SUMIF('picking of the day'!$H$4:$H$358,WMS!H839&amp;WMS!L839,'picking of the day'!$E$4:$E$358)</f>
        <v>0</v>
      </c>
      <c r="U839" s="114">
        <f>IF(ISNA(VLOOKUP(H839,'data putaway'!$A$1:$E$530,3,0)),0,VLOOKUP(H839,'data putaway'!$A$1:$E$530,3,0))</f>
        <v>0</v>
      </c>
      <c r="V839" s="354">
        <f t="shared" si="302"/>
        <v>48</v>
      </c>
      <c r="W839" s="114">
        <f>IF(ISNA(VLOOKUP(H839,'data putaway'!$A$1:$E$530,2,0)),0,VLOOKUP(H839,'data putaway'!$A$1:$E$530,2,0))</f>
        <v>0</v>
      </c>
      <c r="X839" s="354" t="b">
        <f t="shared" si="303"/>
        <v>0</v>
      </c>
      <c r="Y839" s="354">
        <f>IF(ISNA(VLOOKUP(H839,'data putaway'!$A$1:$E$530,4,0)),0,VLOOKUP(H839,'data putaway'!$A$1:$E$530,4,0))</f>
        <v>0</v>
      </c>
      <c r="Z839" s="113">
        <f>IF(ISNA(VLOOKUP(H839,'data putaway'!$A$1:$E$530,5,0)),0,VLOOKUP(H839,'data putaway'!$A$1:$E$530,5,0))</f>
        <v>0</v>
      </c>
      <c r="AA839" s="354" t="b">
        <f t="shared" si="304"/>
        <v>0</v>
      </c>
      <c r="AB839" s="354" t="b">
        <f t="shared" si="305"/>
        <v>0</v>
      </c>
      <c r="AC839" s="356" t="e">
        <f t="shared" ca="1" si="306"/>
        <v>#NUM!</v>
      </c>
      <c r="AD839" s="114" t="str">
        <f t="shared" ca="1" si="292"/>
        <v>3 Year, 11 Month, 23 Days</v>
      </c>
      <c r="AE839" s="114">
        <f t="shared" si="307"/>
        <v>48</v>
      </c>
      <c r="AF839" s="114">
        <f t="shared" si="308"/>
        <v>1</v>
      </c>
      <c r="AG839" s="354" t="str">
        <f t="shared" si="309"/>
        <v>CC27</v>
      </c>
      <c r="AH839" s="114">
        <f>IF(ISNA(VLOOKUP(L839,'MASTER DATA'!$A$1:$F$192,6,0)),0,VLOOKUP(L839,'MASTER DATA'!$A$1:$F$192,6,0))*AE839</f>
        <v>460.79999999999995</v>
      </c>
      <c r="AI839" s="354" t="str">
        <f>VLOOKUP($D839,'warehouse mapping'!$AN$7:$AO$17,2,0)</f>
        <v>Aktif</v>
      </c>
      <c r="AJ839" s="114">
        <f t="shared" si="310"/>
        <v>0</v>
      </c>
      <c r="AK839" s="354" t="str">
        <f t="shared" si="311"/>
        <v/>
      </c>
      <c r="AL839" s="354" t="s">
        <v>170</v>
      </c>
      <c r="AM839" s="354">
        <f t="shared" si="312"/>
        <v>1</v>
      </c>
      <c r="AN839" s="354" t="b">
        <f t="shared" si="313"/>
        <v>1</v>
      </c>
    </row>
    <row r="840" spans="1:40" s="354" customFormat="1">
      <c r="A840" s="354" t="str">
        <f t="shared" si="293"/>
        <v>CC27C02550058593</v>
      </c>
      <c r="B840" s="354">
        <f t="shared" si="294"/>
        <v>0</v>
      </c>
      <c r="C840" s="354">
        <f t="shared" si="295"/>
        <v>0</v>
      </c>
      <c r="D840" s="354" t="str">
        <f t="shared" si="296"/>
        <v>CC</v>
      </c>
      <c r="E840" s="354" t="str">
        <f t="shared" si="297"/>
        <v>27</v>
      </c>
      <c r="F840" s="354" t="str">
        <f t="shared" si="298"/>
        <v>C</v>
      </c>
      <c r="G840" s="355" t="str">
        <f t="shared" si="299"/>
        <v>02</v>
      </c>
      <c r="H840" s="232" t="s">
        <v>1178</v>
      </c>
      <c r="I840" s="232" t="s">
        <v>3584</v>
      </c>
      <c r="J840" s="233">
        <v>47731</v>
      </c>
      <c r="K840" s="233">
        <v>47736</v>
      </c>
      <c r="L840" s="234">
        <v>550058593</v>
      </c>
      <c r="M840" s="232" t="str">
        <f>IF(ISNA(VLOOKUP(L840,'MASTER DATA'!$A$1:$B$192,2,0)),"",VLOOKUP(L840,'MASTER DATA'!$A$1:$B$192,2,0))</f>
        <v>Adv4TAX515W40SLMA2_12*0.8L_A04W</v>
      </c>
      <c r="N840" s="232">
        <v>48</v>
      </c>
      <c r="O840" s="232">
        <f t="shared" si="300"/>
        <v>1</v>
      </c>
      <c r="P840" s="232">
        <f t="shared" si="301"/>
        <v>0</v>
      </c>
      <c r="Q840" s="232">
        <f>VLOOKUP(L840,'MASTER DATA'!$A$1:$E$192,5,0)</f>
        <v>48</v>
      </c>
      <c r="R840" s="234">
        <f>SUMIF('picking of the day'!$H$4:$H$358,WMS!H840&amp;WMS!L840,'picking of the day'!$E$4:$E$358)</f>
        <v>0</v>
      </c>
      <c r="U840" s="114">
        <f>IF(ISNA(VLOOKUP(H840,'data putaway'!$A$1:$E$530,3,0)),0,VLOOKUP(H840,'data putaway'!$A$1:$E$530,3,0))</f>
        <v>0</v>
      </c>
      <c r="V840" s="354">
        <f t="shared" si="302"/>
        <v>48</v>
      </c>
      <c r="W840" s="114">
        <f>IF(ISNA(VLOOKUP(H840,'data putaway'!$A$1:$E$530,2,0)),0,VLOOKUP(H840,'data putaway'!$A$1:$E$530,2,0))</f>
        <v>0</v>
      </c>
      <c r="X840" s="354" t="b">
        <f t="shared" si="303"/>
        <v>0</v>
      </c>
      <c r="Y840" s="354">
        <f>IF(ISNA(VLOOKUP(H840,'data putaway'!$A$1:$E$530,4,0)),0,VLOOKUP(H840,'data putaway'!$A$1:$E$530,4,0))</f>
        <v>0</v>
      </c>
      <c r="Z840" s="113">
        <f>IF(ISNA(VLOOKUP(H840,'data putaway'!$A$1:$E$530,5,0)),0,VLOOKUP(H840,'data putaway'!$A$1:$E$530,5,0))</f>
        <v>0</v>
      </c>
      <c r="AA840" s="354" t="b">
        <f t="shared" si="304"/>
        <v>0</v>
      </c>
      <c r="AB840" s="354" t="b">
        <f t="shared" si="305"/>
        <v>0</v>
      </c>
      <c r="AC840" s="356" t="e">
        <f t="shared" ca="1" si="306"/>
        <v>#NUM!</v>
      </c>
      <c r="AD840" s="114" t="str">
        <f t="shared" ca="1" si="292"/>
        <v>3 Year, 11 Month, 23 Days</v>
      </c>
      <c r="AE840" s="114">
        <f t="shared" si="307"/>
        <v>48</v>
      </c>
      <c r="AF840" s="114">
        <f t="shared" si="308"/>
        <v>1</v>
      </c>
      <c r="AG840" s="354" t="str">
        <f t="shared" si="309"/>
        <v>CC27</v>
      </c>
      <c r="AH840" s="114">
        <f>IF(ISNA(VLOOKUP(L840,'MASTER DATA'!$A$1:$F$192,6,0)),0,VLOOKUP(L840,'MASTER DATA'!$A$1:$F$192,6,0))*AE840</f>
        <v>460.79999999999995</v>
      </c>
      <c r="AI840" s="354" t="str">
        <f>VLOOKUP($D840,'warehouse mapping'!$AN$7:$AO$17,2,0)</f>
        <v>Aktif</v>
      </c>
      <c r="AJ840" s="114">
        <f t="shared" si="310"/>
        <v>0</v>
      </c>
      <c r="AK840" s="354" t="str">
        <f t="shared" si="311"/>
        <v/>
      </c>
      <c r="AL840" s="354" t="s">
        <v>170</v>
      </c>
      <c r="AM840" s="354">
        <f t="shared" si="312"/>
        <v>1</v>
      </c>
      <c r="AN840" s="354" t="b">
        <f t="shared" si="313"/>
        <v>1</v>
      </c>
    </row>
    <row r="841" spans="1:40" s="354" customFormat="1">
      <c r="A841" s="354" t="str">
        <f t="shared" si="293"/>
        <v>CC27D01550058593</v>
      </c>
      <c r="B841" s="354">
        <f t="shared" si="294"/>
        <v>0</v>
      </c>
      <c r="C841" s="354">
        <f t="shared" si="295"/>
        <v>0</v>
      </c>
      <c r="D841" s="354" t="str">
        <f t="shared" si="296"/>
        <v>CC</v>
      </c>
      <c r="E841" s="354" t="str">
        <f t="shared" si="297"/>
        <v>27</v>
      </c>
      <c r="F841" s="354" t="str">
        <f t="shared" si="298"/>
        <v>D</v>
      </c>
      <c r="G841" s="355" t="str">
        <f t="shared" si="299"/>
        <v>01</v>
      </c>
      <c r="H841" s="232" t="s">
        <v>1179</v>
      </c>
      <c r="I841" s="232" t="s">
        <v>3584</v>
      </c>
      <c r="J841" s="233">
        <v>47731</v>
      </c>
      <c r="K841" s="233">
        <v>47736</v>
      </c>
      <c r="L841" s="234">
        <v>550058593</v>
      </c>
      <c r="M841" s="232" t="str">
        <f>IF(ISNA(VLOOKUP(L841,'MASTER DATA'!$A$1:$B$192,2,0)),"",VLOOKUP(L841,'MASTER DATA'!$A$1:$B$192,2,0))</f>
        <v>Adv4TAX515W40SLMA2_12*0.8L_A04W</v>
      </c>
      <c r="N841" s="232">
        <v>48</v>
      </c>
      <c r="O841" s="232">
        <f t="shared" si="300"/>
        <v>1</v>
      </c>
      <c r="P841" s="232">
        <f t="shared" si="301"/>
        <v>0</v>
      </c>
      <c r="Q841" s="232">
        <f>VLOOKUP(L841,'MASTER DATA'!$A$1:$E$192,5,0)</f>
        <v>48</v>
      </c>
      <c r="R841" s="234">
        <f>SUMIF('picking of the day'!$H$4:$H$358,WMS!H841&amp;WMS!L841,'picking of the day'!$E$4:$E$358)</f>
        <v>0</v>
      </c>
      <c r="U841" s="114">
        <f>IF(ISNA(VLOOKUP(H841,'data putaway'!$A$1:$E$530,3,0)),0,VLOOKUP(H841,'data putaway'!$A$1:$E$530,3,0))</f>
        <v>0</v>
      </c>
      <c r="V841" s="354">
        <f t="shared" si="302"/>
        <v>48</v>
      </c>
      <c r="W841" s="114">
        <f>IF(ISNA(VLOOKUP(H841,'data putaway'!$A$1:$E$530,2,0)),0,VLOOKUP(H841,'data putaway'!$A$1:$E$530,2,0))</f>
        <v>0</v>
      </c>
      <c r="X841" s="354" t="b">
        <f t="shared" si="303"/>
        <v>0</v>
      </c>
      <c r="Y841" s="354">
        <f>IF(ISNA(VLOOKUP(H841,'data putaway'!$A$1:$E$530,4,0)),0,VLOOKUP(H841,'data putaway'!$A$1:$E$530,4,0))</f>
        <v>0</v>
      </c>
      <c r="Z841" s="113">
        <f>IF(ISNA(VLOOKUP(H841,'data putaway'!$A$1:$E$530,5,0)),0,VLOOKUP(H841,'data putaway'!$A$1:$E$530,5,0))</f>
        <v>0</v>
      </c>
      <c r="AA841" s="354" t="b">
        <f t="shared" si="304"/>
        <v>0</v>
      </c>
      <c r="AB841" s="354" t="b">
        <f t="shared" si="305"/>
        <v>0</v>
      </c>
      <c r="AC841" s="356" t="e">
        <f t="shared" ca="1" si="306"/>
        <v>#NUM!</v>
      </c>
      <c r="AD841" s="114" t="str">
        <f t="shared" ca="1" si="292"/>
        <v>3 Year, 11 Month, 23 Days</v>
      </c>
      <c r="AE841" s="114">
        <f t="shared" si="307"/>
        <v>48</v>
      </c>
      <c r="AF841" s="114">
        <f t="shared" si="308"/>
        <v>1</v>
      </c>
      <c r="AG841" s="354" t="str">
        <f t="shared" si="309"/>
        <v>CC27</v>
      </c>
      <c r="AH841" s="114">
        <f>IF(ISNA(VLOOKUP(L841,'MASTER DATA'!$A$1:$F$192,6,0)),0,VLOOKUP(L841,'MASTER DATA'!$A$1:$F$192,6,0))*AE841</f>
        <v>460.79999999999995</v>
      </c>
      <c r="AI841" s="354" t="str">
        <f>VLOOKUP($D841,'warehouse mapping'!$AN$7:$AO$17,2,0)</f>
        <v>Aktif</v>
      </c>
      <c r="AJ841" s="114">
        <f t="shared" si="310"/>
        <v>0</v>
      </c>
      <c r="AK841" s="354" t="str">
        <f t="shared" si="311"/>
        <v/>
      </c>
      <c r="AL841" s="354" t="s">
        <v>170</v>
      </c>
      <c r="AM841" s="354">
        <f t="shared" si="312"/>
        <v>1</v>
      </c>
      <c r="AN841" s="354" t="b">
        <f t="shared" si="313"/>
        <v>1</v>
      </c>
    </row>
    <row r="842" spans="1:40" s="354" customFormat="1">
      <c r="A842" s="354" t="str">
        <f t="shared" si="293"/>
        <v>CC27D02550058593</v>
      </c>
      <c r="B842" s="354">
        <f t="shared" si="294"/>
        <v>0</v>
      </c>
      <c r="C842" s="354">
        <f t="shared" si="295"/>
        <v>0</v>
      </c>
      <c r="D842" s="354" t="str">
        <f t="shared" si="296"/>
        <v>CC</v>
      </c>
      <c r="E842" s="354" t="str">
        <f t="shared" si="297"/>
        <v>27</v>
      </c>
      <c r="F842" s="354" t="str">
        <f t="shared" si="298"/>
        <v>D</v>
      </c>
      <c r="G842" s="355" t="str">
        <f t="shared" si="299"/>
        <v>02</v>
      </c>
      <c r="H842" s="232" t="s">
        <v>1180</v>
      </c>
      <c r="I842" s="232" t="s">
        <v>3584</v>
      </c>
      <c r="J842" s="233">
        <v>47731</v>
      </c>
      <c r="K842" s="233">
        <v>47736</v>
      </c>
      <c r="L842" s="234">
        <v>550058593</v>
      </c>
      <c r="M842" s="232" t="str">
        <f>IF(ISNA(VLOOKUP(L842,'MASTER DATA'!$A$1:$B$192,2,0)),"",VLOOKUP(L842,'MASTER DATA'!$A$1:$B$192,2,0))</f>
        <v>Adv4TAX515W40SLMA2_12*0.8L_A04W</v>
      </c>
      <c r="N842" s="232">
        <v>48</v>
      </c>
      <c r="O842" s="232">
        <f t="shared" si="300"/>
        <v>1</v>
      </c>
      <c r="P842" s="232">
        <f t="shared" si="301"/>
        <v>0</v>
      </c>
      <c r="Q842" s="232">
        <f>VLOOKUP(L842,'MASTER DATA'!$A$1:$E$192,5,0)</f>
        <v>48</v>
      </c>
      <c r="R842" s="234">
        <f>SUMIF('picking of the day'!$H$4:$H$358,WMS!H842&amp;WMS!L842,'picking of the day'!$E$4:$E$358)</f>
        <v>0</v>
      </c>
      <c r="U842" s="114">
        <f>IF(ISNA(VLOOKUP(H842,'data putaway'!$A$1:$E$530,3,0)),0,VLOOKUP(H842,'data putaway'!$A$1:$E$530,3,0))</f>
        <v>0</v>
      </c>
      <c r="V842" s="354">
        <f t="shared" si="302"/>
        <v>48</v>
      </c>
      <c r="W842" s="114">
        <f>IF(ISNA(VLOOKUP(H842,'data putaway'!$A$1:$E$530,2,0)),0,VLOOKUP(H842,'data putaway'!$A$1:$E$530,2,0))</f>
        <v>0</v>
      </c>
      <c r="X842" s="354" t="b">
        <f t="shared" si="303"/>
        <v>0</v>
      </c>
      <c r="Y842" s="354">
        <f>IF(ISNA(VLOOKUP(H842,'data putaway'!$A$1:$E$530,4,0)),0,VLOOKUP(H842,'data putaway'!$A$1:$E$530,4,0))</f>
        <v>0</v>
      </c>
      <c r="Z842" s="113">
        <f>IF(ISNA(VLOOKUP(H842,'data putaway'!$A$1:$E$530,5,0)),0,VLOOKUP(H842,'data putaway'!$A$1:$E$530,5,0))</f>
        <v>0</v>
      </c>
      <c r="AA842" s="354" t="b">
        <f t="shared" si="304"/>
        <v>0</v>
      </c>
      <c r="AB842" s="354" t="b">
        <f t="shared" si="305"/>
        <v>0</v>
      </c>
      <c r="AC842" s="356" t="e">
        <f t="shared" ca="1" si="306"/>
        <v>#NUM!</v>
      </c>
      <c r="AD842" s="114" t="str">
        <f t="shared" ca="1" si="292"/>
        <v>3 Year, 11 Month, 23 Days</v>
      </c>
      <c r="AE842" s="114">
        <f t="shared" si="307"/>
        <v>48</v>
      </c>
      <c r="AF842" s="114">
        <f t="shared" si="308"/>
        <v>1</v>
      </c>
      <c r="AG842" s="354" t="str">
        <f t="shared" si="309"/>
        <v>CC27</v>
      </c>
      <c r="AH842" s="114">
        <f>IF(ISNA(VLOOKUP(L842,'MASTER DATA'!$A$1:$F$192,6,0)),0,VLOOKUP(L842,'MASTER DATA'!$A$1:$F$192,6,0))*AE842</f>
        <v>460.79999999999995</v>
      </c>
      <c r="AI842" s="354" t="str">
        <f>VLOOKUP($D842,'warehouse mapping'!$AN$7:$AO$17,2,0)</f>
        <v>Aktif</v>
      </c>
      <c r="AJ842" s="114">
        <f t="shared" si="310"/>
        <v>0</v>
      </c>
      <c r="AK842" s="354" t="str">
        <f t="shared" si="311"/>
        <v/>
      </c>
      <c r="AL842" s="354" t="s">
        <v>170</v>
      </c>
      <c r="AM842" s="354">
        <f t="shared" si="312"/>
        <v>1</v>
      </c>
      <c r="AN842" s="354" t="b">
        <f t="shared" si="313"/>
        <v>1</v>
      </c>
    </row>
    <row r="843" spans="1:40" s="354" customFormat="1">
      <c r="A843" s="354" t="str">
        <f t="shared" si="293"/>
        <v>CC27E01550058593</v>
      </c>
      <c r="B843" s="354">
        <f t="shared" si="294"/>
        <v>0</v>
      </c>
      <c r="C843" s="354">
        <f t="shared" si="295"/>
        <v>0</v>
      </c>
      <c r="D843" s="354" t="str">
        <f t="shared" si="296"/>
        <v>CC</v>
      </c>
      <c r="E843" s="354" t="str">
        <f t="shared" si="297"/>
        <v>27</v>
      </c>
      <c r="F843" s="354" t="str">
        <f t="shared" si="298"/>
        <v>E</v>
      </c>
      <c r="G843" s="355" t="str">
        <f t="shared" si="299"/>
        <v>01</v>
      </c>
      <c r="H843" s="232" t="s">
        <v>1181</v>
      </c>
      <c r="I843" s="232" t="s">
        <v>3584</v>
      </c>
      <c r="J843" s="233">
        <v>47731</v>
      </c>
      <c r="K843" s="233">
        <v>47736</v>
      </c>
      <c r="L843" s="234">
        <v>550058593</v>
      </c>
      <c r="M843" s="232" t="str">
        <f>IF(ISNA(VLOOKUP(L843,'MASTER DATA'!$A$1:$B$192,2,0)),"",VLOOKUP(L843,'MASTER DATA'!$A$1:$B$192,2,0))</f>
        <v>Adv4TAX515W40SLMA2_12*0.8L_A04W</v>
      </c>
      <c r="N843" s="232">
        <v>48</v>
      </c>
      <c r="O843" s="232">
        <f t="shared" si="300"/>
        <v>1</v>
      </c>
      <c r="P843" s="232">
        <f t="shared" si="301"/>
        <v>0</v>
      </c>
      <c r="Q843" s="232">
        <f>VLOOKUP(L843,'MASTER DATA'!$A$1:$E$192,5,0)</f>
        <v>48</v>
      </c>
      <c r="R843" s="234">
        <f>SUMIF('picking of the day'!$H$4:$H$358,WMS!H843&amp;WMS!L843,'picking of the day'!$E$4:$E$358)</f>
        <v>0</v>
      </c>
      <c r="U843" s="114">
        <f>IF(ISNA(VLOOKUP(H843,'data putaway'!$A$1:$E$530,3,0)),0,VLOOKUP(H843,'data putaway'!$A$1:$E$530,3,0))</f>
        <v>0</v>
      </c>
      <c r="V843" s="354">
        <f t="shared" si="302"/>
        <v>48</v>
      </c>
      <c r="W843" s="114">
        <f>IF(ISNA(VLOOKUP(H843,'data putaway'!$A$1:$E$530,2,0)),0,VLOOKUP(H843,'data putaway'!$A$1:$E$530,2,0))</f>
        <v>0</v>
      </c>
      <c r="X843" s="354" t="b">
        <f t="shared" si="303"/>
        <v>0</v>
      </c>
      <c r="Y843" s="354">
        <f>IF(ISNA(VLOOKUP(H843,'data putaway'!$A$1:$E$530,4,0)),0,VLOOKUP(H843,'data putaway'!$A$1:$E$530,4,0))</f>
        <v>0</v>
      </c>
      <c r="Z843" s="113">
        <f>IF(ISNA(VLOOKUP(H843,'data putaway'!$A$1:$E$530,5,0)),0,VLOOKUP(H843,'data putaway'!$A$1:$E$530,5,0))</f>
        <v>0</v>
      </c>
      <c r="AA843" s="354" t="b">
        <f t="shared" si="304"/>
        <v>0</v>
      </c>
      <c r="AB843" s="354" t="b">
        <f t="shared" si="305"/>
        <v>0</v>
      </c>
      <c r="AC843" s="356" t="e">
        <f t="shared" ca="1" si="306"/>
        <v>#NUM!</v>
      </c>
      <c r="AD843" s="114" t="str">
        <f t="shared" ca="1" si="292"/>
        <v>3 Year, 11 Month, 23 Days</v>
      </c>
      <c r="AE843" s="114">
        <f t="shared" si="307"/>
        <v>48</v>
      </c>
      <c r="AF843" s="114">
        <f t="shared" si="308"/>
        <v>1</v>
      </c>
      <c r="AG843" s="354" t="str">
        <f t="shared" si="309"/>
        <v>CC27</v>
      </c>
      <c r="AH843" s="114">
        <f>IF(ISNA(VLOOKUP(L843,'MASTER DATA'!$A$1:$F$192,6,0)),0,VLOOKUP(L843,'MASTER DATA'!$A$1:$F$192,6,0))*AE843</f>
        <v>460.79999999999995</v>
      </c>
      <c r="AI843" s="354" t="str">
        <f>VLOOKUP($D843,'warehouse mapping'!$AN$7:$AO$17,2,0)</f>
        <v>Aktif</v>
      </c>
      <c r="AJ843" s="114">
        <f t="shared" si="310"/>
        <v>0</v>
      </c>
      <c r="AK843" s="354" t="str">
        <f t="shared" si="311"/>
        <v/>
      </c>
      <c r="AL843" s="354" t="s">
        <v>170</v>
      </c>
      <c r="AM843" s="354">
        <f t="shared" si="312"/>
        <v>1</v>
      </c>
      <c r="AN843" s="354" t="b">
        <f t="shared" si="313"/>
        <v>1</v>
      </c>
    </row>
    <row r="844" spans="1:40" s="354" customFormat="1">
      <c r="A844" s="354" t="str">
        <f t="shared" si="293"/>
        <v>CC27E02550058593</v>
      </c>
      <c r="B844" s="354">
        <f t="shared" si="294"/>
        <v>0</v>
      </c>
      <c r="C844" s="354">
        <f t="shared" si="295"/>
        <v>0</v>
      </c>
      <c r="D844" s="354" t="str">
        <f t="shared" si="296"/>
        <v>CC</v>
      </c>
      <c r="E844" s="354" t="str">
        <f t="shared" si="297"/>
        <v>27</v>
      </c>
      <c r="F844" s="354" t="str">
        <f t="shared" si="298"/>
        <v>E</v>
      </c>
      <c r="G844" s="355" t="str">
        <f t="shared" si="299"/>
        <v>02</v>
      </c>
      <c r="H844" s="232" t="s">
        <v>1182</v>
      </c>
      <c r="I844" s="232" t="s">
        <v>3584</v>
      </c>
      <c r="J844" s="233">
        <v>47731</v>
      </c>
      <c r="K844" s="233">
        <v>47736</v>
      </c>
      <c r="L844" s="234">
        <v>550058593</v>
      </c>
      <c r="M844" s="232" t="str">
        <f>IF(ISNA(VLOOKUP(L844,'MASTER DATA'!$A$1:$B$192,2,0)),"",VLOOKUP(L844,'MASTER DATA'!$A$1:$B$192,2,0))</f>
        <v>Adv4TAX515W40SLMA2_12*0.8L_A04W</v>
      </c>
      <c r="N844" s="232">
        <v>48</v>
      </c>
      <c r="O844" s="232">
        <f t="shared" si="300"/>
        <v>1</v>
      </c>
      <c r="P844" s="232">
        <f t="shared" si="301"/>
        <v>0</v>
      </c>
      <c r="Q844" s="232">
        <f>VLOOKUP(L844,'MASTER DATA'!$A$1:$E$192,5,0)</f>
        <v>48</v>
      </c>
      <c r="R844" s="234">
        <f>SUMIF('picking of the day'!$H$4:$H$358,WMS!H844&amp;WMS!L844,'picking of the day'!$E$4:$E$358)</f>
        <v>0</v>
      </c>
      <c r="U844" s="114">
        <f>IF(ISNA(VLOOKUP(H844,'data putaway'!$A$1:$E$530,3,0)),0,VLOOKUP(H844,'data putaway'!$A$1:$E$530,3,0))</f>
        <v>0</v>
      </c>
      <c r="V844" s="354">
        <f t="shared" si="302"/>
        <v>48</v>
      </c>
      <c r="W844" s="114">
        <f>IF(ISNA(VLOOKUP(H844,'data putaway'!$A$1:$E$530,2,0)),0,VLOOKUP(H844,'data putaway'!$A$1:$E$530,2,0))</f>
        <v>0</v>
      </c>
      <c r="X844" s="354" t="b">
        <f t="shared" si="303"/>
        <v>0</v>
      </c>
      <c r="Y844" s="354">
        <f>IF(ISNA(VLOOKUP(H844,'data putaway'!$A$1:$E$530,4,0)),0,VLOOKUP(H844,'data putaway'!$A$1:$E$530,4,0))</f>
        <v>0</v>
      </c>
      <c r="Z844" s="113">
        <f>IF(ISNA(VLOOKUP(H844,'data putaway'!$A$1:$E$530,5,0)),0,VLOOKUP(H844,'data putaway'!$A$1:$E$530,5,0))</f>
        <v>0</v>
      </c>
      <c r="AA844" s="354" t="b">
        <f t="shared" si="304"/>
        <v>0</v>
      </c>
      <c r="AB844" s="354" t="b">
        <f t="shared" si="305"/>
        <v>0</v>
      </c>
      <c r="AC844" s="356" t="e">
        <f t="shared" ca="1" si="306"/>
        <v>#NUM!</v>
      </c>
      <c r="AD844" s="114" t="str">
        <f t="shared" ca="1" si="292"/>
        <v>3 Year, 11 Month, 23 Days</v>
      </c>
      <c r="AE844" s="114">
        <f t="shared" si="307"/>
        <v>48</v>
      </c>
      <c r="AF844" s="114">
        <f t="shared" si="308"/>
        <v>1</v>
      </c>
      <c r="AG844" s="354" t="str">
        <f t="shared" si="309"/>
        <v>CC27</v>
      </c>
      <c r="AH844" s="114">
        <f>IF(ISNA(VLOOKUP(L844,'MASTER DATA'!$A$1:$F$192,6,0)),0,VLOOKUP(L844,'MASTER DATA'!$A$1:$F$192,6,0))*AE844</f>
        <v>460.79999999999995</v>
      </c>
      <c r="AI844" s="354" t="str">
        <f>VLOOKUP($D844,'warehouse mapping'!$AN$7:$AO$17,2,0)</f>
        <v>Aktif</v>
      </c>
      <c r="AJ844" s="114">
        <f t="shared" si="310"/>
        <v>0</v>
      </c>
      <c r="AK844" s="354" t="str">
        <f t="shared" si="311"/>
        <v/>
      </c>
      <c r="AL844" s="354" t="s">
        <v>170</v>
      </c>
      <c r="AM844" s="354">
        <f t="shared" si="312"/>
        <v>1</v>
      </c>
      <c r="AN844" s="354" t="b">
        <f t="shared" si="313"/>
        <v>1</v>
      </c>
    </row>
    <row r="845" spans="1:40" s="354" customFormat="1">
      <c r="A845" s="354" t="str">
        <f t="shared" si="293"/>
        <v>CC28A01550075025</v>
      </c>
      <c r="B845" s="354">
        <f t="shared" si="294"/>
        <v>0</v>
      </c>
      <c r="C845" s="354">
        <f t="shared" si="295"/>
        <v>0</v>
      </c>
      <c r="D845" s="354" t="str">
        <f t="shared" si="296"/>
        <v>CC</v>
      </c>
      <c r="E845" s="354" t="str">
        <f t="shared" si="297"/>
        <v>28</v>
      </c>
      <c r="F845" s="354" t="str">
        <f t="shared" si="298"/>
        <v>A</v>
      </c>
      <c r="G845" s="355" t="str">
        <f t="shared" si="299"/>
        <v>01</v>
      </c>
      <c r="H845" s="232" t="s">
        <v>1183</v>
      </c>
      <c r="I845" s="232" t="s">
        <v>3586</v>
      </c>
      <c r="J845" s="233">
        <v>47731</v>
      </c>
      <c r="K845" s="362">
        <v>47553</v>
      </c>
      <c r="L845" s="234">
        <v>550075025</v>
      </c>
      <c r="M845" s="232" t="str">
        <f>IF(ISNA(VLOOKUP(L845,'MASTER DATA'!$A$1:$B$192,2,0)),"",VLOOKUP(L845,'MASTER DATA'!$A$1:$B$192,2,0))</f>
        <v>ShellCoolExtraRTU_12*0.65L_A410</v>
      </c>
      <c r="N845" s="232">
        <v>1</v>
      </c>
      <c r="O845" s="232">
        <f t="shared" si="300"/>
        <v>0</v>
      </c>
      <c r="P845" s="232">
        <f t="shared" si="301"/>
        <v>1</v>
      </c>
      <c r="Q845" s="232">
        <f>VLOOKUP(L845,'MASTER DATA'!$A$1:$E$192,5,0)</f>
        <v>48</v>
      </c>
      <c r="R845" s="234">
        <f>SUMIF('picking of the day'!$H$4:$H$358,WMS!H845&amp;WMS!L845,'picking of the day'!$E$4:$E$358)</f>
        <v>0</v>
      </c>
      <c r="U845" s="114">
        <f>IF(ISNA(VLOOKUP(H845,'data putaway'!$A$1:$E$530,3,0)),0,VLOOKUP(H845,'data putaway'!$A$1:$E$530,3,0))</f>
        <v>0</v>
      </c>
      <c r="V845" s="354">
        <f t="shared" si="302"/>
        <v>1</v>
      </c>
      <c r="W845" s="114">
        <f>IF(ISNA(VLOOKUP(H845,'data putaway'!$A$1:$E$530,2,0)),0,VLOOKUP(H845,'data putaway'!$A$1:$E$530,2,0))</f>
        <v>0</v>
      </c>
      <c r="X845" s="354" t="b">
        <f t="shared" si="303"/>
        <v>0</v>
      </c>
      <c r="Y845" s="354">
        <f>IF(ISNA(VLOOKUP(H845,'data putaway'!$A$1:$E$530,4,0)),0,VLOOKUP(H845,'data putaway'!$A$1:$E$530,4,0))</f>
        <v>0</v>
      </c>
      <c r="Z845" s="113">
        <f>IF(ISNA(VLOOKUP(H845,'data putaway'!$A$1:$E$530,5,0)),0,VLOOKUP(H845,'data putaway'!$A$1:$E$530,5,0))</f>
        <v>0</v>
      </c>
      <c r="AA845" s="354" t="b">
        <f t="shared" si="304"/>
        <v>0</v>
      </c>
      <c r="AB845" s="354" t="b">
        <f t="shared" si="305"/>
        <v>0</v>
      </c>
      <c r="AC845" s="356" t="e">
        <f t="shared" ca="1" si="306"/>
        <v>#NUM!</v>
      </c>
      <c r="AD845" s="114" t="str">
        <f t="shared" ca="1" si="292"/>
        <v>3 Year, 5 Month, 21 Days</v>
      </c>
      <c r="AE845" s="114">
        <f t="shared" si="307"/>
        <v>1</v>
      </c>
      <c r="AF845" s="114">
        <f t="shared" si="308"/>
        <v>1</v>
      </c>
      <c r="AG845" s="354" t="str">
        <f t="shared" si="309"/>
        <v>CC28</v>
      </c>
      <c r="AH845" s="114">
        <f>IF(ISNA(VLOOKUP(L845,'MASTER DATA'!$A$1:$F$192,6,0)),0,VLOOKUP(L845,'MASTER DATA'!$A$1:$F$192,6,0))*AE845</f>
        <v>7.8</v>
      </c>
      <c r="AI845" s="354" t="str">
        <f>VLOOKUP($D845,'warehouse mapping'!$AN$7:$AO$17,2,0)</f>
        <v>Aktif</v>
      </c>
      <c r="AJ845" s="114">
        <f t="shared" si="310"/>
        <v>0</v>
      </c>
      <c r="AK845" s="354" t="str">
        <f t="shared" si="311"/>
        <v/>
      </c>
      <c r="AL845" s="354" t="s">
        <v>170</v>
      </c>
      <c r="AM845" s="354">
        <f t="shared" si="312"/>
        <v>1</v>
      </c>
      <c r="AN845" s="354" t="b">
        <f t="shared" si="313"/>
        <v>1</v>
      </c>
    </row>
    <row r="846" spans="1:40" s="354" customFormat="1">
      <c r="A846" s="354" t="str">
        <f t="shared" si="293"/>
        <v>CC28A02550066782</v>
      </c>
      <c r="B846" s="354">
        <f t="shared" si="294"/>
        <v>0</v>
      </c>
      <c r="C846" s="354">
        <f t="shared" si="295"/>
        <v>0</v>
      </c>
      <c r="D846" s="354" t="str">
        <f t="shared" si="296"/>
        <v>CC</v>
      </c>
      <c r="E846" s="354" t="str">
        <f t="shared" si="297"/>
        <v>28</v>
      </c>
      <c r="F846" s="354" t="str">
        <f t="shared" si="298"/>
        <v>A</v>
      </c>
      <c r="G846" s="355" t="str">
        <f t="shared" si="299"/>
        <v>02</v>
      </c>
      <c r="H846" s="232" t="s">
        <v>1184</v>
      </c>
      <c r="I846" s="232" t="s">
        <v>3587</v>
      </c>
      <c r="J846" s="233">
        <v>47731</v>
      </c>
      <c r="K846" s="233">
        <v>47695</v>
      </c>
      <c r="L846" s="234">
        <v>550066782</v>
      </c>
      <c r="M846" s="232" t="str">
        <f>IF(ISNA(VLOOKUP(L846,'MASTER DATA'!$A$1:$B$192,2,0)),"",VLOOKUP(L846,'MASTER DATA'!$A$1:$B$192,2,0))</f>
        <v>Helix HX7 AH 10W-40_12*1L_A447</v>
      </c>
      <c r="N846" s="232">
        <v>20</v>
      </c>
      <c r="O846" s="232">
        <f t="shared" si="300"/>
        <v>0</v>
      </c>
      <c r="P846" s="232">
        <f t="shared" si="301"/>
        <v>20</v>
      </c>
      <c r="Q846" s="232">
        <f>VLOOKUP(L846,'MASTER DATA'!$A$1:$E$192,5,0)</f>
        <v>44</v>
      </c>
      <c r="R846" s="234">
        <f>SUMIF('picking of the day'!$H$4:$H$358,WMS!H846&amp;WMS!L846,'picking of the day'!$E$4:$E$358)</f>
        <v>0</v>
      </c>
      <c r="U846" s="114">
        <f>IF(ISNA(VLOOKUP(H846,'data putaway'!$A$1:$E$530,3,0)),0,VLOOKUP(H846,'data putaway'!$A$1:$E$530,3,0))</f>
        <v>0</v>
      </c>
      <c r="V846" s="354">
        <f t="shared" si="302"/>
        <v>20</v>
      </c>
      <c r="W846" s="114">
        <f>IF(ISNA(VLOOKUP(H846,'data putaway'!$A$1:$E$530,2,0)),0,VLOOKUP(H846,'data putaway'!$A$1:$E$530,2,0))</f>
        <v>0</v>
      </c>
      <c r="X846" s="354" t="b">
        <f t="shared" si="303"/>
        <v>0</v>
      </c>
      <c r="Y846" s="354">
        <f>IF(ISNA(VLOOKUP(H846,'data putaway'!$A$1:$E$530,4,0)),0,VLOOKUP(H846,'data putaway'!$A$1:$E$530,4,0))</f>
        <v>0</v>
      </c>
      <c r="Z846" s="113">
        <f>IF(ISNA(VLOOKUP(H846,'data putaway'!$A$1:$E$530,5,0)),0,VLOOKUP(H846,'data putaway'!$A$1:$E$530,5,0))</f>
        <v>0</v>
      </c>
      <c r="AA846" s="354" t="b">
        <f t="shared" si="304"/>
        <v>0</v>
      </c>
      <c r="AB846" s="354" t="b">
        <f t="shared" si="305"/>
        <v>0</v>
      </c>
      <c r="AC846" s="356" t="e">
        <f t="shared" ca="1" si="306"/>
        <v>#NUM!</v>
      </c>
      <c r="AD846" s="114" t="str">
        <f t="shared" ca="1" si="292"/>
        <v>3 Year, 10 Month, 13 Days</v>
      </c>
      <c r="AE846" s="114">
        <f t="shared" si="307"/>
        <v>20</v>
      </c>
      <c r="AF846" s="114">
        <f t="shared" si="308"/>
        <v>1</v>
      </c>
      <c r="AG846" s="354" t="str">
        <f t="shared" si="309"/>
        <v>CC28</v>
      </c>
      <c r="AH846" s="114">
        <f>IF(ISNA(VLOOKUP(L846,'MASTER DATA'!$A$1:$F$192,6,0)),0,VLOOKUP(L846,'MASTER DATA'!$A$1:$F$192,6,0))*AE846</f>
        <v>240</v>
      </c>
      <c r="AI846" s="354" t="str">
        <f>VLOOKUP($D846,'warehouse mapping'!$AN$7:$AO$17,2,0)</f>
        <v>Aktif</v>
      </c>
      <c r="AJ846" s="114">
        <f t="shared" si="310"/>
        <v>0</v>
      </c>
      <c r="AK846" s="354" t="str">
        <f t="shared" si="311"/>
        <v/>
      </c>
      <c r="AL846" s="354" t="s">
        <v>170</v>
      </c>
      <c r="AM846" s="354">
        <f t="shared" si="312"/>
        <v>1</v>
      </c>
      <c r="AN846" s="354" t="b">
        <f t="shared" si="313"/>
        <v>1</v>
      </c>
    </row>
    <row r="847" spans="1:40" s="354" customFormat="1">
      <c r="A847" s="354" t="str">
        <f t="shared" si="293"/>
        <v>CC28B01550062460</v>
      </c>
      <c r="B847" s="354">
        <f t="shared" si="294"/>
        <v>0</v>
      </c>
      <c r="C847" s="354">
        <f t="shared" si="295"/>
        <v>0</v>
      </c>
      <c r="D847" s="354" t="str">
        <f t="shared" si="296"/>
        <v>CC</v>
      </c>
      <c r="E847" s="354" t="str">
        <f t="shared" si="297"/>
        <v>28</v>
      </c>
      <c r="F847" s="354" t="str">
        <f t="shared" si="298"/>
        <v>B</v>
      </c>
      <c r="G847" s="355" t="str">
        <f t="shared" si="299"/>
        <v>01</v>
      </c>
      <c r="H847" s="232" t="s">
        <v>1185</v>
      </c>
      <c r="I847" s="232" t="s">
        <v>3315</v>
      </c>
      <c r="J847" s="233">
        <v>46263</v>
      </c>
      <c r="K847" s="362">
        <v>47713</v>
      </c>
      <c r="L847" s="234">
        <v>550062460</v>
      </c>
      <c r="M847" s="232" t="str">
        <f>IF(ISNA(VLOOKUP(L847,'MASTER DATA'!$A$1:$B$192,2,0)),"",VLOOKUP(L847,'MASTER DATA'!$A$1:$B$192,2,0))</f>
        <v>Advan4TAX710W40SNMA2_12*1L_A04W</v>
      </c>
      <c r="N847" s="232">
        <v>44</v>
      </c>
      <c r="O847" s="232">
        <f t="shared" si="300"/>
        <v>1</v>
      </c>
      <c r="P847" s="232">
        <f t="shared" si="301"/>
        <v>0</v>
      </c>
      <c r="Q847" s="232">
        <f>VLOOKUP(L847,'MASTER DATA'!$A$1:$E$192,5,0)</f>
        <v>44</v>
      </c>
      <c r="R847" s="234">
        <f>SUMIF('picking of the day'!$H$4:$H$358,WMS!H847&amp;WMS!L847,'picking of the day'!$E$4:$E$358)</f>
        <v>0</v>
      </c>
      <c r="U847" s="114">
        <f>IF(ISNA(VLOOKUP(H847,'data putaway'!$A$1:$E$530,3,0)),0,VLOOKUP(H847,'data putaway'!$A$1:$E$530,3,0))</f>
        <v>0</v>
      </c>
      <c r="V847" s="354">
        <f t="shared" si="302"/>
        <v>44</v>
      </c>
      <c r="W847" s="114">
        <f>IF(ISNA(VLOOKUP(H847,'data putaway'!$A$1:$E$530,2,0)),0,VLOOKUP(H847,'data putaway'!$A$1:$E$530,2,0))</f>
        <v>0</v>
      </c>
      <c r="X847" s="354" t="b">
        <f t="shared" si="303"/>
        <v>0</v>
      </c>
      <c r="Y847" s="354">
        <f>IF(ISNA(VLOOKUP(H847,'data putaway'!$A$1:$E$530,4,0)),0,VLOOKUP(H847,'data putaway'!$A$1:$E$530,4,0))</f>
        <v>0</v>
      </c>
      <c r="Z847" s="113">
        <f>IF(ISNA(VLOOKUP(H847,'data putaway'!$A$1:$E$530,5,0)),0,VLOOKUP(H847,'data putaway'!$A$1:$E$530,5,0))</f>
        <v>0</v>
      </c>
      <c r="AA847" s="354" t="b">
        <f t="shared" si="304"/>
        <v>0</v>
      </c>
      <c r="AB847" s="354" t="b">
        <f t="shared" si="305"/>
        <v>0</v>
      </c>
      <c r="AC847" s="356" t="str">
        <f t="shared" ca="1" si="306"/>
        <v>0 Month,  20 Days</v>
      </c>
      <c r="AD847" s="114" t="str">
        <f t="shared" ca="1" si="292"/>
        <v>3 Year, 11 Month, 0 Days</v>
      </c>
      <c r="AE847" s="114">
        <f t="shared" si="307"/>
        <v>44</v>
      </c>
      <c r="AF847" s="114">
        <f t="shared" si="308"/>
        <v>1</v>
      </c>
      <c r="AG847" s="354" t="str">
        <f t="shared" si="309"/>
        <v>CC28</v>
      </c>
      <c r="AH847" s="114">
        <f>IF(ISNA(VLOOKUP(L847,'MASTER DATA'!$A$1:$F$192,6,0)),0,VLOOKUP(L847,'MASTER DATA'!$A$1:$F$192,6,0))*AE847</f>
        <v>528</v>
      </c>
      <c r="AI847" s="354" t="str">
        <f>VLOOKUP($D847,'warehouse mapping'!$AN$7:$AO$17,2,0)</f>
        <v>Aktif</v>
      </c>
      <c r="AJ847" s="114">
        <f t="shared" si="310"/>
        <v>0</v>
      </c>
      <c r="AK847" s="354" t="str">
        <f t="shared" si="311"/>
        <v/>
      </c>
      <c r="AL847" s="354" t="s">
        <v>170</v>
      </c>
      <c r="AM847" s="354">
        <f t="shared" si="312"/>
        <v>1</v>
      </c>
      <c r="AN847" s="354" t="b">
        <f t="shared" si="313"/>
        <v>1</v>
      </c>
    </row>
    <row r="848" spans="1:40" s="354" customFormat="1">
      <c r="A848" s="354" t="str">
        <f t="shared" si="293"/>
        <v>CC28B02550062460</v>
      </c>
      <c r="B848" s="354">
        <f t="shared" si="294"/>
        <v>0</v>
      </c>
      <c r="C848" s="354">
        <f t="shared" si="295"/>
        <v>0</v>
      </c>
      <c r="D848" s="354" t="str">
        <f t="shared" si="296"/>
        <v>CC</v>
      </c>
      <c r="E848" s="354" t="str">
        <f t="shared" si="297"/>
        <v>28</v>
      </c>
      <c r="F848" s="354" t="str">
        <f t="shared" si="298"/>
        <v>B</v>
      </c>
      <c r="G848" s="355" t="str">
        <f t="shared" si="299"/>
        <v>02</v>
      </c>
      <c r="H848" s="232" t="s">
        <v>1186</v>
      </c>
      <c r="I848" s="232" t="s">
        <v>3315</v>
      </c>
      <c r="J848" s="233">
        <v>46263</v>
      </c>
      <c r="K848" s="362">
        <v>47713</v>
      </c>
      <c r="L848" s="234">
        <v>550062460</v>
      </c>
      <c r="M848" s="232" t="str">
        <f>IF(ISNA(VLOOKUP(L848,'MASTER DATA'!$A$1:$B$192,2,0)),"",VLOOKUP(L848,'MASTER DATA'!$A$1:$B$192,2,0))</f>
        <v>Advan4TAX710W40SNMA2_12*1L_A04W</v>
      </c>
      <c r="N848" s="232">
        <v>44</v>
      </c>
      <c r="O848" s="232">
        <f t="shared" si="300"/>
        <v>1</v>
      </c>
      <c r="P848" s="232">
        <f t="shared" si="301"/>
        <v>0</v>
      </c>
      <c r="Q848" s="232">
        <f>VLOOKUP(L848,'MASTER DATA'!$A$1:$E$192,5,0)</f>
        <v>44</v>
      </c>
      <c r="R848" s="234">
        <f>SUMIF('picking of the day'!$H$4:$H$358,WMS!H848&amp;WMS!L848,'picking of the day'!$E$4:$E$358)</f>
        <v>0</v>
      </c>
      <c r="U848" s="114">
        <f>IF(ISNA(VLOOKUP(H848,'data putaway'!$A$1:$E$530,3,0)),0,VLOOKUP(H848,'data putaway'!$A$1:$E$530,3,0))</f>
        <v>0</v>
      </c>
      <c r="V848" s="354">
        <f t="shared" si="302"/>
        <v>44</v>
      </c>
      <c r="W848" s="114">
        <f>IF(ISNA(VLOOKUP(H848,'data putaway'!$A$1:$E$530,2,0)),0,VLOOKUP(H848,'data putaway'!$A$1:$E$530,2,0))</f>
        <v>0</v>
      </c>
      <c r="X848" s="354" t="b">
        <f t="shared" si="303"/>
        <v>0</v>
      </c>
      <c r="Y848" s="354">
        <f>IF(ISNA(VLOOKUP(H848,'data putaway'!$A$1:$E$530,4,0)),0,VLOOKUP(H848,'data putaway'!$A$1:$E$530,4,0))</f>
        <v>0</v>
      </c>
      <c r="Z848" s="113">
        <f>IF(ISNA(VLOOKUP(H848,'data putaway'!$A$1:$E$530,5,0)),0,VLOOKUP(H848,'data putaway'!$A$1:$E$530,5,0))</f>
        <v>0</v>
      </c>
      <c r="AA848" s="354" t="b">
        <f t="shared" si="304"/>
        <v>0</v>
      </c>
      <c r="AB848" s="354" t="b">
        <f t="shared" si="305"/>
        <v>0</v>
      </c>
      <c r="AC848" s="356" t="str">
        <f t="shared" ca="1" si="306"/>
        <v>0 Month,  20 Days</v>
      </c>
      <c r="AD848" s="114" t="str">
        <f t="shared" ca="1" si="292"/>
        <v>3 Year, 11 Month, 0 Days</v>
      </c>
      <c r="AE848" s="114">
        <f t="shared" si="307"/>
        <v>44</v>
      </c>
      <c r="AF848" s="114">
        <f t="shared" si="308"/>
        <v>1</v>
      </c>
      <c r="AG848" s="354" t="str">
        <f t="shared" si="309"/>
        <v>CC28</v>
      </c>
      <c r="AH848" s="114">
        <f>IF(ISNA(VLOOKUP(L848,'MASTER DATA'!$A$1:$F$192,6,0)),0,VLOOKUP(L848,'MASTER DATA'!$A$1:$F$192,6,0))*AE848</f>
        <v>528</v>
      </c>
      <c r="AI848" s="354" t="str">
        <f>VLOOKUP($D848,'warehouse mapping'!$AN$7:$AO$17,2,0)</f>
        <v>Aktif</v>
      </c>
      <c r="AJ848" s="114">
        <f t="shared" si="310"/>
        <v>0</v>
      </c>
      <c r="AK848" s="354" t="str">
        <f t="shared" si="311"/>
        <v/>
      </c>
      <c r="AL848" s="354" t="s">
        <v>170</v>
      </c>
      <c r="AM848" s="354">
        <f t="shared" si="312"/>
        <v>1</v>
      </c>
      <c r="AN848" s="354" t="b">
        <f t="shared" si="313"/>
        <v>1</v>
      </c>
    </row>
    <row r="849" spans="1:40" s="354" customFormat="1">
      <c r="A849" s="354" t="str">
        <f t="shared" si="293"/>
        <v>CC28C01550062460</v>
      </c>
      <c r="B849" s="354">
        <f t="shared" si="294"/>
        <v>0</v>
      </c>
      <c r="C849" s="354">
        <f t="shared" si="295"/>
        <v>0</v>
      </c>
      <c r="D849" s="354" t="str">
        <f t="shared" si="296"/>
        <v>CC</v>
      </c>
      <c r="E849" s="354" t="str">
        <f t="shared" si="297"/>
        <v>28</v>
      </c>
      <c r="F849" s="354" t="str">
        <f t="shared" si="298"/>
        <v>C</v>
      </c>
      <c r="G849" s="355" t="str">
        <f t="shared" si="299"/>
        <v>01</v>
      </c>
      <c r="H849" s="232" t="s">
        <v>1187</v>
      </c>
      <c r="I849" s="232" t="s">
        <v>3315</v>
      </c>
      <c r="J849" s="233">
        <v>46263</v>
      </c>
      <c r="K849" s="362">
        <v>47713</v>
      </c>
      <c r="L849" s="234">
        <v>550062460</v>
      </c>
      <c r="M849" s="232" t="str">
        <f>IF(ISNA(VLOOKUP(L849,'MASTER DATA'!$A$1:$B$192,2,0)),"",VLOOKUP(L849,'MASTER DATA'!$A$1:$B$192,2,0))</f>
        <v>Advan4TAX710W40SNMA2_12*1L_A04W</v>
      </c>
      <c r="N849" s="232">
        <v>44</v>
      </c>
      <c r="O849" s="232">
        <f t="shared" si="300"/>
        <v>1</v>
      </c>
      <c r="P849" s="232">
        <f t="shared" si="301"/>
        <v>0</v>
      </c>
      <c r="Q849" s="232">
        <f>VLOOKUP(L849,'MASTER DATA'!$A$1:$E$192,5,0)</f>
        <v>44</v>
      </c>
      <c r="R849" s="234">
        <f>SUMIF('picking of the day'!$H$4:$H$358,WMS!H849&amp;WMS!L849,'picking of the day'!$E$4:$E$358)</f>
        <v>0</v>
      </c>
      <c r="U849" s="114">
        <f>IF(ISNA(VLOOKUP(H849,'data putaway'!$A$1:$E$530,3,0)),0,VLOOKUP(H849,'data putaway'!$A$1:$E$530,3,0))</f>
        <v>0</v>
      </c>
      <c r="V849" s="354">
        <f t="shared" si="302"/>
        <v>44</v>
      </c>
      <c r="W849" s="114">
        <f>IF(ISNA(VLOOKUP(H849,'data putaway'!$A$1:$E$530,2,0)),0,VLOOKUP(H849,'data putaway'!$A$1:$E$530,2,0))</f>
        <v>0</v>
      </c>
      <c r="X849" s="354" t="b">
        <f t="shared" si="303"/>
        <v>0</v>
      </c>
      <c r="Y849" s="354">
        <f>IF(ISNA(VLOOKUP(H849,'data putaway'!$A$1:$E$530,4,0)),0,VLOOKUP(H849,'data putaway'!$A$1:$E$530,4,0))</f>
        <v>0</v>
      </c>
      <c r="Z849" s="113">
        <f>IF(ISNA(VLOOKUP(H849,'data putaway'!$A$1:$E$530,5,0)),0,VLOOKUP(H849,'data putaway'!$A$1:$E$530,5,0))</f>
        <v>0</v>
      </c>
      <c r="AA849" s="354" t="b">
        <f t="shared" si="304"/>
        <v>0</v>
      </c>
      <c r="AB849" s="354" t="b">
        <f t="shared" si="305"/>
        <v>0</v>
      </c>
      <c r="AC849" s="356" t="str">
        <f t="shared" ca="1" si="306"/>
        <v>0 Month,  20 Days</v>
      </c>
      <c r="AD849" s="114" t="str">
        <f t="shared" ca="1" si="292"/>
        <v>3 Year, 11 Month, 0 Days</v>
      </c>
      <c r="AE849" s="114">
        <f t="shared" si="307"/>
        <v>44</v>
      </c>
      <c r="AF849" s="114">
        <f t="shared" si="308"/>
        <v>1</v>
      </c>
      <c r="AG849" s="354" t="str">
        <f t="shared" si="309"/>
        <v>CC28</v>
      </c>
      <c r="AH849" s="114">
        <f>IF(ISNA(VLOOKUP(L849,'MASTER DATA'!$A$1:$F$192,6,0)),0,VLOOKUP(L849,'MASTER DATA'!$A$1:$F$192,6,0))*AE849</f>
        <v>528</v>
      </c>
      <c r="AI849" s="354" t="str">
        <f>VLOOKUP($D849,'warehouse mapping'!$AN$7:$AO$17,2,0)</f>
        <v>Aktif</v>
      </c>
      <c r="AJ849" s="114">
        <f t="shared" si="310"/>
        <v>0</v>
      </c>
      <c r="AK849" s="354" t="str">
        <f t="shared" si="311"/>
        <v/>
      </c>
      <c r="AL849" s="354" t="s">
        <v>170</v>
      </c>
      <c r="AM849" s="354">
        <f t="shared" si="312"/>
        <v>1</v>
      </c>
      <c r="AN849" s="354" t="b">
        <f t="shared" si="313"/>
        <v>1</v>
      </c>
    </row>
    <row r="850" spans="1:40" s="354" customFormat="1">
      <c r="A850" s="354" t="str">
        <f t="shared" si="293"/>
        <v>CC28C02550071397</v>
      </c>
      <c r="B850" s="354">
        <f t="shared" si="294"/>
        <v>0</v>
      </c>
      <c r="C850" s="354">
        <f t="shared" si="295"/>
        <v>0</v>
      </c>
      <c r="D850" s="354" t="str">
        <f t="shared" si="296"/>
        <v>CC</v>
      </c>
      <c r="E850" s="354" t="str">
        <f t="shared" si="297"/>
        <v>28</v>
      </c>
      <c r="F850" s="354" t="str">
        <f t="shared" si="298"/>
        <v>C</v>
      </c>
      <c r="G850" s="355" t="str">
        <f t="shared" si="299"/>
        <v>02</v>
      </c>
      <c r="H850" s="232" t="s">
        <v>1188</v>
      </c>
      <c r="I850" s="232" t="s">
        <v>3514</v>
      </c>
      <c r="J850" s="233">
        <v>46272</v>
      </c>
      <c r="K850" s="233">
        <v>47727</v>
      </c>
      <c r="L850" s="234">
        <v>550071397</v>
      </c>
      <c r="M850" s="232" t="str">
        <f>IF(ISNA(VLOOKUP(L850,'MASTER DATA'!$A$1:$B$192,2,0)),"",VLOOKUP(L850,'MASTER DATA'!$A$1:$B$192,2,0))</f>
        <v>HelixHX515W40SNCF_4*4L_A04W</v>
      </c>
      <c r="N850" s="232">
        <v>36</v>
      </c>
      <c r="O850" s="232">
        <f t="shared" si="300"/>
        <v>1</v>
      </c>
      <c r="P850" s="232">
        <f t="shared" si="301"/>
        <v>0</v>
      </c>
      <c r="Q850" s="232">
        <f>VLOOKUP(L850,'MASTER DATA'!$A$1:$E$192,5,0)</f>
        <v>36</v>
      </c>
      <c r="R850" s="234">
        <f>SUMIF('picking of the day'!$H$4:$H$358,WMS!H850&amp;WMS!L850,'picking of the day'!$E$4:$E$358)</f>
        <v>0</v>
      </c>
      <c r="U850" s="114">
        <f>IF(ISNA(VLOOKUP(H850,'data putaway'!$A$1:$E$530,3,0)),0,VLOOKUP(H850,'data putaway'!$A$1:$E$530,3,0))</f>
        <v>0</v>
      </c>
      <c r="V850" s="354">
        <f t="shared" si="302"/>
        <v>36</v>
      </c>
      <c r="W850" s="114">
        <f>IF(ISNA(VLOOKUP(H850,'data putaway'!$A$1:$E$530,2,0)),0,VLOOKUP(H850,'data putaway'!$A$1:$E$530,2,0))</f>
        <v>0</v>
      </c>
      <c r="X850" s="354" t="b">
        <f t="shared" si="303"/>
        <v>0</v>
      </c>
      <c r="Y850" s="354">
        <f>IF(ISNA(VLOOKUP(H850,'data putaway'!$A$1:$E$530,4,0)),0,VLOOKUP(H850,'data putaway'!$A$1:$E$530,4,0))</f>
        <v>0</v>
      </c>
      <c r="Z850" s="113">
        <f>IF(ISNA(VLOOKUP(H850,'data putaway'!$A$1:$E$530,5,0)),0,VLOOKUP(H850,'data putaway'!$A$1:$E$530,5,0))</f>
        <v>0</v>
      </c>
      <c r="AA850" s="354" t="b">
        <f t="shared" si="304"/>
        <v>0</v>
      </c>
      <c r="AB850" s="354" t="b">
        <f t="shared" si="305"/>
        <v>0</v>
      </c>
      <c r="AC850" s="356" t="str">
        <f t="shared" ca="1" si="306"/>
        <v>0 Month,  11 Days</v>
      </c>
      <c r="AD850" s="114" t="str">
        <f t="shared" ca="1" si="292"/>
        <v>3 Year, 11 Month, 14 Days</v>
      </c>
      <c r="AE850" s="114">
        <f t="shared" si="307"/>
        <v>36</v>
      </c>
      <c r="AF850" s="114">
        <f t="shared" si="308"/>
        <v>1</v>
      </c>
      <c r="AG850" s="354" t="str">
        <f t="shared" si="309"/>
        <v>CC28</v>
      </c>
      <c r="AH850" s="114">
        <f>IF(ISNA(VLOOKUP(L850,'MASTER DATA'!$A$1:$F$192,6,0)),0,VLOOKUP(L850,'MASTER DATA'!$A$1:$F$192,6,0))*AE850</f>
        <v>576</v>
      </c>
      <c r="AI850" s="354" t="str">
        <f>VLOOKUP($D850,'warehouse mapping'!$AN$7:$AO$17,2,0)</f>
        <v>Aktif</v>
      </c>
      <c r="AJ850" s="114">
        <f t="shared" si="310"/>
        <v>0</v>
      </c>
      <c r="AK850" s="354" t="str">
        <f t="shared" si="311"/>
        <v/>
      </c>
      <c r="AL850" s="354" t="s">
        <v>170</v>
      </c>
      <c r="AM850" s="354">
        <f t="shared" si="312"/>
        <v>1</v>
      </c>
      <c r="AN850" s="354" t="b">
        <f t="shared" si="313"/>
        <v>1</v>
      </c>
    </row>
    <row r="851" spans="1:40" s="354" customFormat="1">
      <c r="A851" s="354" t="str">
        <f t="shared" si="293"/>
        <v>CC28D01550062460</v>
      </c>
      <c r="B851" s="354">
        <f t="shared" si="294"/>
        <v>0</v>
      </c>
      <c r="C851" s="354">
        <f t="shared" si="295"/>
        <v>0</v>
      </c>
      <c r="D851" s="354" t="str">
        <f t="shared" si="296"/>
        <v>CC</v>
      </c>
      <c r="E851" s="354" t="str">
        <f t="shared" si="297"/>
        <v>28</v>
      </c>
      <c r="F851" s="354" t="str">
        <f t="shared" si="298"/>
        <v>D</v>
      </c>
      <c r="G851" s="355" t="str">
        <f t="shared" si="299"/>
        <v>01</v>
      </c>
      <c r="H851" s="232" t="s">
        <v>1189</v>
      </c>
      <c r="I851" s="232" t="s">
        <v>3315</v>
      </c>
      <c r="J851" s="233">
        <v>46263</v>
      </c>
      <c r="K851" s="362">
        <v>47713</v>
      </c>
      <c r="L851" s="234">
        <v>550062460</v>
      </c>
      <c r="M851" s="232" t="str">
        <f>IF(ISNA(VLOOKUP(L851,'MASTER DATA'!$A$1:$B$192,2,0)),"",VLOOKUP(L851,'MASTER DATA'!$A$1:$B$192,2,0))</f>
        <v>Advan4TAX710W40SNMA2_12*1L_A04W</v>
      </c>
      <c r="N851" s="232">
        <v>44</v>
      </c>
      <c r="O851" s="232">
        <f t="shared" si="300"/>
        <v>1</v>
      </c>
      <c r="P851" s="232">
        <f t="shared" si="301"/>
        <v>0</v>
      </c>
      <c r="Q851" s="232">
        <f>VLOOKUP(L851,'MASTER DATA'!$A$1:$E$192,5,0)</f>
        <v>44</v>
      </c>
      <c r="R851" s="234">
        <f>SUMIF('picking of the day'!$H$4:$H$358,WMS!H851&amp;WMS!L851,'picking of the day'!$E$4:$E$358)</f>
        <v>0</v>
      </c>
      <c r="U851" s="114">
        <f>IF(ISNA(VLOOKUP(H851,'data putaway'!$A$1:$E$530,3,0)),0,VLOOKUP(H851,'data putaway'!$A$1:$E$530,3,0))</f>
        <v>0</v>
      </c>
      <c r="V851" s="354">
        <f t="shared" si="302"/>
        <v>44</v>
      </c>
      <c r="W851" s="114">
        <f>IF(ISNA(VLOOKUP(H851,'data putaway'!$A$1:$E$530,2,0)),0,VLOOKUP(H851,'data putaway'!$A$1:$E$530,2,0))</f>
        <v>0</v>
      </c>
      <c r="X851" s="354" t="b">
        <f t="shared" si="303"/>
        <v>0</v>
      </c>
      <c r="Y851" s="354">
        <f>IF(ISNA(VLOOKUP(H851,'data putaway'!$A$1:$E$530,4,0)),0,VLOOKUP(H851,'data putaway'!$A$1:$E$530,4,0))</f>
        <v>0</v>
      </c>
      <c r="Z851" s="113">
        <f>IF(ISNA(VLOOKUP(H851,'data putaway'!$A$1:$E$530,5,0)),0,VLOOKUP(H851,'data putaway'!$A$1:$E$530,5,0))</f>
        <v>0</v>
      </c>
      <c r="AA851" s="354" t="b">
        <f t="shared" si="304"/>
        <v>0</v>
      </c>
      <c r="AB851" s="354" t="b">
        <f t="shared" si="305"/>
        <v>0</v>
      </c>
      <c r="AC851" s="356" t="str">
        <f t="shared" ca="1" si="306"/>
        <v>0 Month,  20 Days</v>
      </c>
      <c r="AD851" s="114" t="str">
        <f t="shared" ca="1" si="292"/>
        <v>3 Year, 11 Month, 0 Days</v>
      </c>
      <c r="AE851" s="114">
        <f t="shared" si="307"/>
        <v>44</v>
      </c>
      <c r="AF851" s="114">
        <f t="shared" si="308"/>
        <v>1</v>
      </c>
      <c r="AG851" s="354" t="str">
        <f t="shared" si="309"/>
        <v>CC28</v>
      </c>
      <c r="AH851" s="114">
        <f>IF(ISNA(VLOOKUP(L851,'MASTER DATA'!$A$1:$F$192,6,0)),0,VLOOKUP(L851,'MASTER DATA'!$A$1:$F$192,6,0))*AE851</f>
        <v>528</v>
      </c>
      <c r="AI851" s="354" t="str">
        <f>VLOOKUP($D851,'warehouse mapping'!$AN$7:$AO$17,2,0)</f>
        <v>Aktif</v>
      </c>
      <c r="AJ851" s="114">
        <f t="shared" si="310"/>
        <v>0</v>
      </c>
      <c r="AK851" s="354" t="str">
        <f t="shared" si="311"/>
        <v/>
      </c>
      <c r="AL851" s="354" t="s">
        <v>170</v>
      </c>
      <c r="AM851" s="354">
        <f t="shared" si="312"/>
        <v>1</v>
      </c>
      <c r="AN851" s="354" t="b">
        <f t="shared" si="313"/>
        <v>1</v>
      </c>
    </row>
    <row r="852" spans="1:40" s="354" customFormat="1">
      <c r="A852" s="354" t="str">
        <f t="shared" si="293"/>
        <v>CC28D02550062460</v>
      </c>
      <c r="B852" s="354">
        <f t="shared" si="294"/>
        <v>0</v>
      </c>
      <c r="C852" s="354">
        <f t="shared" si="295"/>
        <v>0</v>
      </c>
      <c r="D852" s="354" t="str">
        <f t="shared" si="296"/>
        <v>CC</v>
      </c>
      <c r="E852" s="354" t="str">
        <f t="shared" si="297"/>
        <v>28</v>
      </c>
      <c r="F852" s="354" t="str">
        <f t="shared" si="298"/>
        <v>D</v>
      </c>
      <c r="G852" s="355" t="str">
        <f t="shared" si="299"/>
        <v>02</v>
      </c>
      <c r="H852" s="232" t="s">
        <v>1190</v>
      </c>
      <c r="I852" s="232" t="s">
        <v>3315</v>
      </c>
      <c r="J852" s="233">
        <v>46263</v>
      </c>
      <c r="K852" s="362">
        <v>47713</v>
      </c>
      <c r="L852" s="234">
        <v>550062460</v>
      </c>
      <c r="M852" s="232" t="str">
        <f>IF(ISNA(VLOOKUP(L852,'MASTER DATA'!$A$1:$B$192,2,0)),"",VLOOKUP(L852,'MASTER DATA'!$A$1:$B$192,2,0))</f>
        <v>Advan4TAX710W40SNMA2_12*1L_A04W</v>
      </c>
      <c r="N852" s="232">
        <v>44</v>
      </c>
      <c r="O852" s="232">
        <f t="shared" si="300"/>
        <v>1</v>
      </c>
      <c r="P852" s="232">
        <f t="shared" si="301"/>
        <v>0</v>
      </c>
      <c r="Q852" s="232">
        <f>VLOOKUP(L852,'MASTER DATA'!$A$1:$E$192,5,0)</f>
        <v>44</v>
      </c>
      <c r="R852" s="234">
        <f>SUMIF('picking of the day'!$H$4:$H$358,WMS!H852&amp;WMS!L852,'picking of the day'!$E$4:$E$358)</f>
        <v>0</v>
      </c>
      <c r="U852" s="114">
        <f>IF(ISNA(VLOOKUP(H852,'data putaway'!$A$1:$E$530,3,0)),0,VLOOKUP(H852,'data putaway'!$A$1:$E$530,3,0))</f>
        <v>0</v>
      </c>
      <c r="V852" s="354">
        <f t="shared" si="302"/>
        <v>44</v>
      </c>
      <c r="W852" s="114">
        <f>IF(ISNA(VLOOKUP(H852,'data putaway'!$A$1:$E$530,2,0)),0,VLOOKUP(H852,'data putaway'!$A$1:$E$530,2,0))</f>
        <v>0</v>
      </c>
      <c r="X852" s="354" t="b">
        <f t="shared" si="303"/>
        <v>0</v>
      </c>
      <c r="Y852" s="354">
        <f>IF(ISNA(VLOOKUP(H852,'data putaway'!$A$1:$E$530,4,0)),0,VLOOKUP(H852,'data putaway'!$A$1:$E$530,4,0))</f>
        <v>0</v>
      </c>
      <c r="Z852" s="113">
        <f>IF(ISNA(VLOOKUP(H852,'data putaway'!$A$1:$E$530,5,0)),0,VLOOKUP(H852,'data putaway'!$A$1:$E$530,5,0))</f>
        <v>0</v>
      </c>
      <c r="AA852" s="354" t="b">
        <f t="shared" si="304"/>
        <v>0</v>
      </c>
      <c r="AB852" s="354" t="b">
        <f t="shared" si="305"/>
        <v>0</v>
      </c>
      <c r="AC852" s="356" t="str">
        <f t="shared" ca="1" si="306"/>
        <v>0 Month,  20 Days</v>
      </c>
      <c r="AD852" s="114" t="str">
        <f t="shared" ca="1" si="292"/>
        <v>3 Year, 11 Month, 0 Days</v>
      </c>
      <c r="AE852" s="114">
        <f t="shared" si="307"/>
        <v>44</v>
      </c>
      <c r="AF852" s="114">
        <f t="shared" si="308"/>
        <v>1</v>
      </c>
      <c r="AG852" s="354" t="str">
        <f t="shared" si="309"/>
        <v>CC28</v>
      </c>
      <c r="AH852" s="114">
        <f>IF(ISNA(VLOOKUP(L852,'MASTER DATA'!$A$1:$F$192,6,0)),0,VLOOKUP(L852,'MASTER DATA'!$A$1:$F$192,6,0))*AE852</f>
        <v>528</v>
      </c>
      <c r="AI852" s="354" t="str">
        <f>VLOOKUP($D852,'warehouse mapping'!$AN$7:$AO$17,2,0)</f>
        <v>Aktif</v>
      </c>
      <c r="AJ852" s="114">
        <f t="shared" si="310"/>
        <v>0</v>
      </c>
      <c r="AK852" s="354" t="str">
        <f t="shared" si="311"/>
        <v/>
      </c>
      <c r="AL852" s="354" t="s">
        <v>170</v>
      </c>
      <c r="AM852" s="354">
        <f t="shared" si="312"/>
        <v>1</v>
      </c>
      <c r="AN852" s="354" t="b">
        <f t="shared" si="313"/>
        <v>1</v>
      </c>
    </row>
    <row r="853" spans="1:40" s="354" customFormat="1">
      <c r="A853" s="354" t="str">
        <f t="shared" si="293"/>
        <v>CC28E01550062460</v>
      </c>
      <c r="B853" s="354">
        <f t="shared" si="294"/>
        <v>0</v>
      </c>
      <c r="C853" s="354">
        <f t="shared" si="295"/>
        <v>0</v>
      </c>
      <c r="D853" s="354" t="str">
        <f t="shared" si="296"/>
        <v>CC</v>
      </c>
      <c r="E853" s="354" t="str">
        <f t="shared" si="297"/>
        <v>28</v>
      </c>
      <c r="F853" s="354" t="str">
        <f t="shared" si="298"/>
        <v>E</v>
      </c>
      <c r="G853" s="355" t="str">
        <f t="shared" si="299"/>
        <v>01</v>
      </c>
      <c r="H853" s="232" t="s">
        <v>1191</v>
      </c>
      <c r="I853" s="232" t="s">
        <v>3315</v>
      </c>
      <c r="J853" s="233">
        <v>46263</v>
      </c>
      <c r="K853" s="362">
        <v>47713</v>
      </c>
      <c r="L853" s="234">
        <v>550062460</v>
      </c>
      <c r="M853" s="232" t="str">
        <f>IF(ISNA(VLOOKUP(L853,'MASTER DATA'!$A$1:$B$192,2,0)),"",VLOOKUP(L853,'MASTER DATA'!$A$1:$B$192,2,0))</f>
        <v>Advan4TAX710W40SNMA2_12*1L_A04W</v>
      </c>
      <c r="N853" s="232">
        <v>44</v>
      </c>
      <c r="O853" s="232">
        <f t="shared" si="300"/>
        <v>1</v>
      </c>
      <c r="P853" s="232">
        <f t="shared" si="301"/>
        <v>0</v>
      </c>
      <c r="Q853" s="232">
        <f>VLOOKUP(L853,'MASTER DATA'!$A$1:$E$192,5,0)</f>
        <v>44</v>
      </c>
      <c r="R853" s="234">
        <f>SUMIF('picking of the day'!$H$4:$H$358,WMS!H853&amp;WMS!L853,'picking of the day'!$E$4:$E$358)</f>
        <v>0</v>
      </c>
      <c r="U853" s="114">
        <f>IF(ISNA(VLOOKUP(H853,'data putaway'!$A$1:$E$530,3,0)),0,VLOOKUP(H853,'data putaway'!$A$1:$E$530,3,0))</f>
        <v>0</v>
      </c>
      <c r="V853" s="354">
        <f t="shared" si="302"/>
        <v>44</v>
      </c>
      <c r="W853" s="114">
        <f>IF(ISNA(VLOOKUP(H853,'data putaway'!$A$1:$E$530,2,0)),0,VLOOKUP(H853,'data putaway'!$A$1:$E$530,2,0))</f>
        <v>0</v>
      </c>
      <c r="X853" s="354" t="b">
        <f t="shared" si="303"/>
        <v>0</v>
      </c>
      <c r="Y853" s="354">
        <f>IF(ISNA(VLOOKUP(H853,'data putaway'!$A$1:$E$530,4,0)),0,VLOOKUP(H853,'data putaway'!$A$1:$E$530,4,0))</f>
        <v>0</v>
      </c>
      <c r="Z853" s="113">
        <f>IF(ISNA(VLOOKUP(H853,'data putaway'!$A$1:$E$530,5,0)),0,VLOOKUP(H853,'data putaway'!$A$1:$E$530,5,0))</f>
        <v>0</v>
      </c>
      <c r="AA853" s="354" t="b">
        <f t="shared" si="304"/>
        <v>0</v>
      </c>
      <c r="AB853" s="354" t="b">
        <f t="shared" si="305"/>
        <v>0</v>
      </c>
      <c r="AC853" s="356" t="str">
        <f t="shared" ca="1" si="306"/>
        <v>0 Month,  20 Days</v>
      </c>
      <c r="AD853" s="114" t="str">
        <f t="shared" ca="1" si="292"/>
        <v>3 Year, 11 Month, 0 Days</v>
      </c>
      <c r="AE853" s="114">
        <f t="shared" si="307"/>
        <v>44</v>
      </c>
      <c r="AF853" s="114">
        <f t="shared" si="308"/>
        <v>1</v>
      </c>
      <c r="AG853" s="354" t="str">
        <f t="shared" si="309"/>
        <v>CC28</v>
      </c>
      <c r="AH853" s="114">
        <f>IF(ISNA(VLOOKUP(L853,'MASTER DATA'!$A$1:$F$192,6,0)),0,VLOOKUP(L853,'MASTER DATA'!$A$1:$F$192,6,0))*AE853</f>
        <v>528</v>
      </c>
      <c r="AI853" s="354" t="str">
        <f>VLOOKUP($D853,'warehouse mapping'!$AN$7:$AO$17,2,0)</f>
        <v>Aktif</v>
      </c>
      <c r="AJ853" s="114">
        <f t="shared" si="310"/>
        <v>0</v>
      </c>
      <c r="AK853" s="354" t="str">
        <f t="shared" si="311"/>
        <v/>
      </c>
      <c r="AL853" s="354" t="s">
        <v>170</v>
      </c>
      <c r="AM853" s="354">
        <f t="shared" si="312"/>
        <v>1</v>
      </c>
      <c r="AN853" s="354" t="b">
        <f t="shared" si="313"/>
        <v>1</v>
      </c>
    </row>
    <row r="854" spans="1:40" s="354" customFormat="1">
      <c r="A854" s="354" t="str">
        <f t="shared" si="293"/>
        <v>CC28E02550070613</v>
      </c>
      <c r="B854" s="354">
        <f t="shared" si="294"/>
        <v>0</v>
      </c>
      <c r="C854" s="354">
        <f t="shared" si="295"/>
        <v>0</v>
      </c>
      <c r="D854" s="354" t="str">
        <f t="shared" si="296"/>
        <v>CC</v>
      </c>
      <c r="E854" s="354" t="str">
        <f t="shared" si="297"/>
        <v>28</v>
      </c>
      <c r="F854" s="354" t="str">
        <f t="shared" si="298"/>
        <v>E</v>
      </c>
      <c r="G854" s="355" t="str">
        <f t="shared" si="299"/>
        <v>02</v>
      </c>
      <c r="H854" s="232" t="s">
        <v>1192</v>
      </c>
      <c r="I854" s="232" t="s">
        <v>3149</v>
      </c>
      <c r="J854" s="233">
        <v>46217</v>
      </c>
      <c r="K854" s="233">
        <v>47645</v>
      </c>
      <c r="L854" s="234">
        <v>550070613</v>
      </c>
      <c r="M854" s="232" t="str">
        <f>IF(ISNA(VLOOKUP(L854,'MASTER DATA'!$A$1:$B$192,2,0)),"",VLOOKUP(L854,'MASTER DATA'!$A$1:$B$192,2,0))</f>
        <v>HlxHX610W40SP_12*1L_A734</v>
      </c>
      <c r="N854" s="232">
        <v>44</v>
      </c>
      <c r="O854" s="232">
        <f t="shared" si="300"/>
        <v>1</v>
      </c>
      <c r="P854" s="232">
        <f t="shared" si="301"/>
        <v>0</v>
      </c>
      <c r="Q854" s="232">
        <f>VLOOKUP(L854,'MASTER DATA'!$A$1:$E$192,5,0)</f>
        <v>44</v>
      </c>
      <c r="R854" s="234">
        <f>SUMIF('picking of the day'!$H$4:$H$358,WMS!H854&amp;WMS!L854,'picking of the day'!$E$4:$E$358)</f>
        <v>0</v>
      </c>
      <c r="U854" s="114">
        <f>IF(ISNA(VLOOKUP(H854,'data putaway'!$A$1:$E$530,3,0)),0,VLOOKUP(H854,'data putaway'!$A$1:$E$530,3,0))</f>
        <v>0</v>
      </c>
      <c r="V854" s="354">
        <f t="shared" si="302"/>
        <v>44</v>
      </c>
      <c r="W854" s="114">
        <f>IF(ISNA(VLOOKUP(H854,'data putaway'!$A$1:$E$530,2,0)),0,VLOOKUP(H854,'data putaway'!$A$1:$E$530,2,0))</f>
        <v>0</v>
      </c>
      <c r="X854" s="354" t="b">
        <f t="shared" si="303"/>
        <v>0</v>
      </c>
      <c r="Y854" s="354">
        <f>IF(ISNA(VLOOKUP(H854,'data putaway'!$A$1:$E$530,4,0)),0,VLOOKUP(H854,'data putaway'!$A$1:$E$530,4,0))</f>
        <v>0</v>
      </c>
      <c r="Z854" s="113">
        <f>IF(ISNA(VLOOKUP(H854,'data putaway'!$A$1:$E$530,5,0)),0,VLOOKUP(H854,'data putaway'!$A$1:$E$530,5,0))</f>
        <v>0</v>
      </c>
      <c r="AA854" s="354" t="b">
        <f t="shared" si="304"/>
        <v>0</v>
      </c>
      <c r="AB854" s="354" t="b">
        <f t="shared" si="305"/>
        <v>0</v>
      </c>
      <c r="AC854" s="356" t="str">
        <f t="shared" ca="1" si="306"/>
        <v>2 Month,  4 Days</v>
      </c>
      <c r="AD854" s="114" t="str">
        <f t="shared" ca="1" si="292"/>
        <v>3 Year, 8 Month, 24 Days</v>
      </c>
      <c r="AE854" s="114">
        <f t="shared" si="307"/>
        <v>44</v>
      </c>
      <c r="AF854" s="114">
        <f t="shared" si="308"/>
        <v>1</v>
      </c>
      <c r="AG854" s="354" t="str">
        <f t="shared" si="309"/>
        <v>CC28</v>
      </c>
      <c r="AH854" s="114">
        <f>IF(ISNA(VLOOKUP(L854,'MASTER DATA'!$A$1:$F$192,6,0)),0,VLOOKUP(L854,'MASTER DATA'!$A$1:$F$192,6,0))*AE854</f>
        <v>528</v>
      </c>
      <c r="AI854" s="354" t="str">
        <f>VLOOKUP($D854,'warehouse mapping'!$AN$7:$AO$17,2,0)</f>
        <v>Aktif</v>
      </c>
      <c r="AJ854" s="114">
        <f t="shared" si="310"/>
        <v>0</v>
      </c>
      <c r="AK854" s="354" t="str">
        <f t="shared" si="311"/>
        <v/>
      </c>
      <c r="AL854" s="354" t="s">
        <v>170</v>
      </c>
      <c r="AM854" s="354">
        <f t="shared" si="312"/>
        <v>1</v>
      </c>
      <c r="AN854" s="354" t="b">
        <f t="shared" si="313"/>
        <v>1</v>
      </c>
    </row>
    <row r="855" spans="1:40" s="354" customFormat="1">
      <c r="A855" s="354" t="str">
        <f t="shared" si="293"/>
        <v>CC29A01550077345</v>
      </c>
      <c r="B855" s="354">
        <f t="shared" si="294"/>
        <v>0</v>
      </c>
      <c r="C855" s="354">
        <f t="shared" si="295"/>
        <v>0</v>
      </c>
      <c r="D855" s="354" t="str">
        <f t="shared" si="296"/>
        <v>CC</v>
      </c>
      <c r="E855" s="354" t="str">
        <f t="shared" si="297"/>
        <v>29</v>
      </c>
      <c r="F855" s="354" t="str">
        <f t="shared" si="298"/>
        <v>A</v>
      </c>
      <c r="G855" s="355" t="str">
        <f t="shared" si="299"/>
        <v>01</v>
      </c>
      <c r="H855" s="232" t="s">
        <v>1193</v>
      </c>
      <c r="I855" s="232" t="s">
        <v>3182</v>
      </c>
      <c r="J855" s="233">
        <v>47731</v>
      </c>
      <c r="K855" s="233">
        <v>47682</v>
      </c>
      <c r="L855" s="234">
        <v>550077345</v>
      </c>
      <c r="M855" s="232" t="str">
        <f>IF(ISNA(VLOOKUP(L855,'MASTER DATA'!$A$1:$B$192,2,0)),"",VLOOKUP(L855,'MASTER DATA'!$A$1:$B$192,2,0))</f>
        <v>Adv4TAX520W40SLMA2_12*0.8L_A04W</v>
      </c>
      <c r="N855" s="232">
        <v>8</v>
      </c>
      <c r="O855" s="232">
        <f t="shared" si="300"/>
        <v>0</v>
      </c>
      <c r="P855" s="232">
        <f t="shared" si="301"/>
        <v>8</v>
      </c>
      <c r="Q855" s="232">
        <f>VLOOKUP(L855,'MASTER DATA'!$A$1:$E$192,5,0)</f>
        <v>48</v>
      </c>
      <c r="R855" s="234">
        <f>SUMIF('picking of the day'!$H$4:$H$358,WMS!H855&amp;WMS!L855,'picking of the day'!$E$4:$E$358)</f>
        <v>0</v>
      </c>
      <c r="U855" s="114">
        <f>IF(ISNA(VLOOKUP(H855,'data putaway'!$A$1:$E$530,3,0)),0,VLOOKUP(H855,'data putaway'!$A$1:$E$530,3,0))</f>
        <v>0</v>
      </c>
      <c r="V855" s="354">
        <f t="shared" si="302"/>
        <v>8</v>
      </c>
      <c r="W855" s="114">
        <f>IF(ISNA(VLOOKUP(H855,'data putaway'!$A$1:$E$530,2,0)),0,VLOOKUP(H855,'data putaway'!$A$1:$E$530,2,0))</f>
        <v>0</v>
      </c>
      <c r="X855" s="354" t="b">
        <f t="shared" si="303"/>
        <v>0</v>
      </c>
      <c r="Y855" s="354">
        <f>IF(ISNA(VLOOKUP(H855,'data putaway'!$A$1:$E$530,4,0)),0,VLOOKUP(H855,'data putaway'!$A$1:$E$530,4,0))</f>
        <v>0</v>
      </c>
      <c r="Z855" s="113">
        <f>IF(ISNA(VLOOKUP(H855,'data putaway'!$A$1:$E$530,5,0)),0,VLOOKUP(H855,'data putaway'!$A$1:$E$530,5,0))</f>
        <v>0</v>
      </c>
      <c r="AA855" s="354" t="b">
        <f t="shared" si="304"/>
        <v>0</v>
      </c>
      <c r="AB855" s="354" t="b">
        <f t="shared" si="305"/>
        <v>0</v>
      </c>
      <c r="AC855" s="356" t="e">
        <f t="shared" ca="1" si="306"/>
        <v>#NUM!</v>
      </c>
      <c r="AD855" s="114" t="str">
        <f t="shared" ca="1" si="292"/>
        <v>3 Year, 10 Month, 0 Days</v>
      </c>
      <c r="AE855" s="114">
        <f t="shared" si="307"/>
        <v>8</v>
      </c>
      <c r="AF855" s="114">
        <f t="shared" si="308"/>
        <v>1</v>
      </c>
      <c r="AG855" s="354" t="str">
        <f t="shared" si="309"/>
        <v>CC29</v>
      </c>
      <c r="AH855" s="114">
        <f>IF(ISNA(VLOOKUP(L855,'MASTER DATA'!$A$1:$F$192,6,0)),0,VLOOKUP(L855,'MASTER DATA'!$A$1:$F$192,6,0))*AE855</f>
        <v>76.8</v>
      </c>
      <c r="AI855" s="354" t="str">
        <f>VLOOKUP($D855,'warehouse mapping'!$AN$7:$AO$17,2,0)</f>
        <v>Aktif</v>
      </c>
      <c r="AJ855" s="114">
        <f t="shared" si="310"/>
        <v>0</v>
      </c>
      <c r="AK855" s="354" t="str">
        <f t="shared" si="311"/>
        <v/>
      </c>
      <c r="AL855" s="354" t="s">
        <v>3206</v>
      </c>
      <c r="AM855" s="354">
        <f t="shared" si="312"/>
        <v>1</v>
      </c>
      <c r="AN855" s="354" t="b">
        <f t="shared" si="313"/>
        <v>1</v>
      </c>
    </row>
    <row r="856" spans="1:40" s="354" customFormat="1">
      <c r="A856" s="354" t="str">
        <f t="shared" si="293"/>
        <v>CC29A02550044580</v>
      </c>
      <c r="B856" s="354">
        <f t="shared" si="294"/>
        <v>0</v>
      </c>
      <c r="C856" s="354">
        <f t="shared" si="295"/>
        <v>0</v>
      </c>
      <c r="D856" s="354" t="str">
        <f t="shared" si="296"/>
        <v>CC</v>
      </c>
      <c r="E856" s="354" t="str">
        <f t="shared" si="297"/>
        <v>29</v>
      </c>
      <c r="F856" s="354" t="str">
        <f t="shared" si="298"/>
        <v>A</v>
      </c>
      <c r="G856" s="355" t="str">
        <f t="shared" si="299"/>
        <v>02</v>
      </c>
      <c r="H856" s="232" t="s">
        <v>1194</v>
      </c>
      <c r="I856" s="232" t="s">
        <v>3528</v>
      </c>
      <c r="J856" s="233">
        <v>46274</v>
      </c>
      <c r="K856" s="233">
        <v>47717</v>
      </c>
      <c r="L856" s="234">
        <v>550044580</v>
      </c>
      <c r="M856" s="232" t="str">
        <f>IF(ISNA(VLOOKUP(L856,'MASTER DATA'!$A$1:$B$192,2,0)),"",VLOOKUP(L856,'MASTER DATA'!$A$1:$B$192,2,0))</f>
        <v>RimR3MV15W40CI4_1*209L_A227</v>
      </c>
      <c r="N856" s="232">
        <v>2</v>
      </c>
      <c r="O856" s="232">
        <f t="shared" si="300"/>
        <v>0</v>
      </c>
      <c r="P856" s="232">
        <f t="shared" si="301"/>
        <v>2</v>
      </c>
      <c r="Q856" s="232">
        <f>VLOOKUP(L856,'MASTER DATA'!$A$1:$E$192,5,0)</f>
        <v>4</v>
      </c>
      <c r="R856" s="234">
        <f>SUMIF('picking of the day'!$H$4:$H$358,WMS!H856&amp;WMS!L856,'picking of the day'!$E$4:$E$358)</f>
        <v>0</v>
      </c>
      <c r="U856" s="114">
        <f>IF(ISNA(VLOOKUP(H856,'data putaway'!$A$1:$E$530,3,0)),0,VLOOKUP(H856,'data putaway'!$A$1:$E$530,3,0))</f>
        <v>0</v>
      </c>
      <c r="V856" s="354">
        <f t="shared" si="302"/>
        <v>2</v>
      </c>
      <c r="W856" s="114">
        <f>IF(ISNA(VLOOKUP(H856,'data putaway'!$A$1:$E$530,2,0)),0,VLOOKUP(H856,'data putaway'!$A$1:$E$530,2,0))</f>
        <v>0</v>
      </c>
      <c r="X856" s="354" t="b">
        <f t="shared" si="303"/>
        <v>0</v>
      </c>
      <c r="Y856" s="354">
        <f>IF(ISNA(VLOOKUP(H856,'data putaway'!$A$1:$E$530,4,0)),0,VLOOKUP(H856,'data putaway'!$A$1:$E$530,4,0))</f>
        <v>0</v>
      </c>
      <c r="Z856" s="113">
        <f>IF(ISNA(VLOOKUP(H856,'data putaway'!$A$1:$E$530,5,0)),0,VLOOKUP(H856,'data putaway'!$A$1:$E$530,5,0))</f>
        <v>0</v>
      </c>
      <c r="AA856" s="354" t="b">
        <f t="shared" si="304"/>
        <v>0</v>
      </c>
      <c r="AB856" s="354" t="b">
        <f t="shared" si="305"/>
        <v>0</v>
      </c>
      <c r="AC856" s="356" t="str">
        <f t="shared" ca="1" si="306"/>
        <v>0 Month,  9 Days</v>
      </c>
      <c r="AD856" s="114" t="str">
        <f t="shared" ca="1" si="292"/>
        <v>3 Year, 11 Month, 4 Days</v>
      </c>
      <c r="AE856" s="114">
        <f t="shared" si="307"/>
        <v>2</v>
      </c>
      <c r="AF856" s="114">
        <f t="shared" si="308"/>
        <v>1</v>
      </c>
      <c r="AG856" s="354" t="str">
        <f t="shared" si="309"/>
        <v>CC29</v>
      </c>
      <c r="AH856" s="114">
        <f>IF(ISNA(VLOOKUP(L856,'MASTER DATA'!$A$1:$F$192,6,0)),0,VLOOKUP(L856,'MASTER DATA'!$A$1:$F$192,6,0))*AE856</f>
        <v>418</v>
      </c>
      <c r="AI856" s="354" t="str">
        <f>VLOOKUP($D856,'warehouse mapping'!$AN$7:$AO$17,2,0)</f>
        <v>Aktif</v>
      </c>
      <c r="AJ856" s="114">
        <f t="shared" si="310"/>
        <v>0</v>
      </c>
      <c r="AK856" s="354" t="str">
        <f t="shared" si="311"/>
        <v/>
      </c>
      <c r="AL856" s="354" t="s">
        <v>170</v>
      </c>
      <c r="AM856" s="354">
        <f t="shared" si="312"/>
        <v>1</v>
      </c>
      <c r="AN856" s="354" t="b">
        <f t="shared" si="313"/>
        <v>1</v>
      </c>
    </row>
    <row r="857" spans="1:40" s="354" customFormat="1">
      <c r="A857" s="354" t="str">
        <f t="shared" si="293"/>
        <v>CC29B01550071397</v>
      </c>
      <c r="B857" s="354">
        <f t="shared" si="294"/>
        <v>0</v>
      </c>
      <c r="C857" s="354">
        <f t="shared" si="295"/>
        <v>0</v>
      </c>
      <c r="D857" s="354" t="str">
        <f t="shared" si="296"/>
        <v>CC</v>
      </c>
      <c r="E857" s="354" t="str">
        <f t="shared" si="297"/>
        <v>29</v>
      </c>
      <c r="F857" s="354" t="str">
        <f t="shared" si="298"/>
        <v>B</v>
      </c>
      <c r="G857" s="355" t="str">
        <f t="shared" si="299"/>
        <v>01</v>
      </c>
      <c r="H857" s="232" t="s">
        <v>1195</v>
      </c>
      <c r="I857" s="232" t="s">
        <v>3514</v>
      </c>
      <c r="J857" s="233">
        <v>46272</v>
      </c>
      <c r="K857" s="233">
        <v>47727</v>
      </c>
      <c r="L857" s="234">
        <v>550071397</v>
      </c>
      <c r="M857" s="232" t="str">
        <f>IF(ISNA(VLOOKUP(L857,'MASTER DATA'!$A$1:$B$192,2,0)),"",VLOOKUP(L857,'MASTER DATA'!$A$1:$B$192,2,0))</f>
        <v>HelixHX515W40SNCF_4*4L_A04W</v>
      </c>
      <c r="N857" s="232">
        <v>36</v>
      </c>
      <c r="O857" s="232">
        <f t="shared" si="300"/>
        <v>1</v>
      </c>
      <c r="P857" s="232">
        <f t="shared" si="301"/>
        <v>0</v>
      </c>
      <c r="Q857" s="232">
        <f>VLOOKUP(L857,'MASTER DATA'!$A$1:$E$192,5,0)</f>
        <v>36</v>
      </c>
      <c r="R857" s="234">
        <f>SUMIF('picking of the day'!$H$4:$H$358,WMS!H857&amp;WMS!L857,'picking of the day'!$E$4:$E$358)</f>
        <v>0</v>
      </c>
      <c r="U857" s="114">
        <f>IF(ISNA(VLOOKUP(H857,'data putaway'!$A$1:$E$530,3,0)),0,VLOOKUP(H857,'data putaway'!$A$1:$E$530,3,0))</f>
        <v>0</v>
      </c>
      <c r="V857" s="354">
        <f t="shared" si="302"/>
        <v>36</v>
      </c>
      <c r="W857" s="114">
        <f>IF(ISNA(VLOOKUP(H857,'data putaway'!$A$1:$E$530,2,0)),0,VLOOKUP(H857,'data putaway'!$A$1:$E$530,2,0))</f>
        <v>0</v>
      </c>
      <c r="X857" s="354" t="b">
        <f t="shared" si="303"/>
        <v>0</v>
      </c>
      <c r="Y857" s="354">
        <f>IF(ISNA(VLOOKUP(H857,'data putaway'!$A$1:$E$530,4,0)),0,VLOOKUP(H857,'data putaway'!$A$1:$E$530,4,0))</f>
        <v>0</v>
      </c>
      <c r="Z857" s="113">
        <f>IF(ISNA(VLOOKUP(H857,'data putaway'!$A$1:$E$530,5,0)),0,VLOOKUP(H857,'data putaway'!$A$1:$E$530,5,0))</f>
        <v>0</v>
      </c>
      <c r="AA857" s="354" t="b">
        <f t="shared" si="304"/>
        <v>0</v>
      </c>
      <c r="AB857" s="354" t="b">
        <f t="shared" si="305"/>
        <v>0</v>
      </c>
      <c r="AC857" s="356" t="str">
        <f t="shared" ca="1" si="306"/>
        <v>0 Month,  11 Days</v>
      </c>
      <c r="AD857" s="114" t="str">
        <f t="shared" ca="1" si="292"/>
        <v>3 Year, 11 Month, 14 Days</v>
      </c>
      <c r="AE857" s="114">
        <f t="shared" si="307"/>
        <v>36</v>
      </c>
      <c r="AF857" s="114">
        <f t="shared" si="308"/>
        <v>1</v>
      </c>
      <c r="AG857" s="354" t="str">
        <f t="shared" si="309"/>
        <v>CC29</v>
      </c>
      <c r="AH857" s="114">
        <f>IF(ISNA(VLOOKUP(L857,'MASTER DATA'!$A$1:$F$192,6,0)),0,VLOOKUP(L857,'MASTER DATA'!$A$1:$F$192,6,0))*AE857</f>
        <v>576</v>
      </c>
      <c r="AI857" s="354" t="str">
        <f>VLOOKUP($D857,'warehouse mapping'!$AN$7:$AO$17,2,0)</f>
        <v>Aktif</v>
      </c>
      <c r="AJ857" s="114">
        <f t="shared" si="310"/>
        <v>0</v>
      </c>
      <c r="AK857" s="354" t="str">
        <f t="shared" si="311"/>
        <v/>
      </c>
      <c r="AL857" s="354" t="s">
        <v>170</v>
      </c>
      <c r="AM857" s="354">
        <f t="shared" si="312"/>
        <v>1</v>
      </c>
      <c r="AN857" s="354" t="b">
        <f t="shared" si="313"/>
        <v>1</v>
      </c>
    </row>
    <row r="858" spans="1:40" s="354" customFormat="1">
      <c r="A858" s="354" t="str">
        <f t="shared" si="293"/>
        <v>CC29B02550071397</v>
      </c>
      <c r="B858" s="354">
        <f t="shared" si="294"/>
        <v>0</v>
      </c>
      <c r="C858" s="354">
        <f t="shared" si="295"/>
        <v>0</v>
      </c>
      <c r="D858" s="354" t="str">
        <f t="shared" si="296"/>
        <v>CC</v>
      </c>
      <c r="E858" s="354" t="str">
        <f t="shared" si="297"/>
        <v>29</v>
      </c>
      <c r="F858" s="354" t="str">
        <f t="shared" si="298"/>
        <v>B</v>
      </c>
      <c r="G858" s="355" t="str">
        <f t="shared" si="299"/>
        <v>02</v>
      </c>
      <c r="H858" s="232" t="s">
        <v>1196</v>
      </c>
      <c r="I858" s="232" t="s">
        <v>3514</v>
      </c>
      <c r="J858" s="233">
        <v>46272</v>
      </c>
      <c r="K858" s="233">
        <v>47727</v>
      </c>
      <c r="L858" s="234">
        <v>550071397</v>
      </c>
      <c r="M858" s="232" t="str">
        <f>IF(ISNA(VLOOKUP(L858,'MASTER DATA'!$A$1:$B$192,2,0)),"",VLOOKUP(L858,'MASTER DATA'!$A$1:$B$192,2,0))</f>
        <v>HelixHX515W40SNCF_4*4L_A04W</v>
      </c>
      <c r="N858" s="232">
        <v>36</v>
      </c>
      <c r="O858" s="232">
        <f t="shared" si="300"/>
        <v>1</v>
      </c>
      <c r="P858" s="232">
        <f t="shared" si="301"/>
        <v>0</v>
      </c>
      <c r="Q858" s="232">
        <f>VLOOKUP(L858,'MASTER DATA'!$A$1:$E$192,5,0)</f>
        <v>36</v>
      </c>
      <c r="R858" s="234">
        <f>SUMIF('picking of the day'!$H$4:$H$358,WMS!H858&amp;WMS!L858,'picking of the day'!$E$4:$E$358)</f>
        <v>0</v>
      </c>
      <c r="U858" s="114">
        <f>IF(ISNA(VLOOKUP(H858,'data putaway'!$A$1:$E$530,3,0)),0,VLOOKUP(H858,'data putaway'!$A$1:$E$530,3,0))</f>
        <v>0</v>
      </c>
      <c r="V858" s="354">
        <f t="shared" si="302"/>
        <v>36</v>
      </c>
      <c r="W858" s="114">
        <f>IF(ISNA(VLOOKUP(H858,'data putaway'!$A$1:$E$530,2,0)),0,VLOOKUP(H858,'data putaway'!$A$1:$E$530,2,0))</f>
        <v>0</v>
      </c>
      <c r="X858" s="354" t="b">
        <f t="shared" si="303"/>
        <v>0</v>
      </c>
      <c r="Y858" s="354">
        <f>IF(ISNA(VLOOKUP(H858,'data putaway'!$A$1:$E$530,4,0)),0,VLOOKUP(H858,'data putaway'!$A$1:$E$530,4,0))</f>
        <v>0</v>
      </c>
      <c r="Z858" s="113">
        <f>IF(ISNA(VLOOKUP(H858,'data putaway'!$A$1:$E$530,5,0)),0,VLOOKUP(H858,'data putaway'!$A$1:$E$530,5,0))</f>
        <v>0</v>
      </c>
      <c r="AA858" s="354" t="b">
        <f t="shared" si="304"/>
        <v>0</v>
      </c>
      <c r="AB858" s="354" t="b">
        <f t="shared" si="305"/>
        <v>0</v>
      </c>
      <c r="AC858" s="356" t="str">
        <f t="shared" ca="1" si="306"/>
        <v>0 Month,  11 Days</v>
      </c>
      <c r="AD858" s="114" t="str">
        <f t="shared" ref="AD858:AD921" ca="1" si="314">IF(K858="","",DATEDIF(NOW(),K858,"y")&amp;" Year"&amp;", "&amp;DATEDIF(NOW(),K858,"ym")&amp;" Month"&amp;", "&amp;DATEDIF(NOW(),K858,"md")&amp;" Days")</f>
        <v>3 Year, 11 Month, 14 Days</v>
      </c>
      <c r="AE858" s="114">
        <f t="shared" si="307"/>
        <v>36</v>
      </c>
      <c r="AF858" s="114">
        <f t="shared" si="308"/>
        <v>1</v>
      </c>
      <c r="AG858" s="354" t="str">
        <f t="shared" si="309"/>
        <v>CC29</v>
      </c>
      <c r="AH858" s="114">
        <f>IF(ISNA(VLOOKUP(L858,'MASTER DATA'!$A$1:$F$192,6,0)),0,VLOOKUP(L858,'MASTER DATA'!$A$1:$F$192,6,0))*AE858</f>
        <v>576</v>
      </c>
      <c r="AI858" s="354" t="str">
        <f>VLOOKUP($D858,'warehouse mapping'!$AN$7:$AO$17,2,0)</f>
        <v>Aktif</v>
      </c>
      <c r="AJ858" s="114">
        <f t="shared" si="310"/>
        <v>0</v>
      </c>
      <c r="AK858" s="354" t="str">
        <f t="shared" si="311"/>
        <v/>
      </c>
      <c r="AL858" s="354" t="s">
        <v>170</v>
      </c>
      <c r="AM858" s="354">
        <f t="shared" si="312"/>
        <v>1</v>
      </c>
      <c r="AN858" s="354" t="b">
        <f t="shared" si="313"/>
        <v>1</v>
      </c>
    </row>
    <row r="859" spans="1:40" s="354" customFormat="1">
      <c r="A859" s="354" t="str">
        <f t="shared" si="293"/>
        <v>CC29C01550058593</v>
      </c>
      <c r="B859" s="354">
        <f t="shared" si="294"/>
        <v>0</v>
      </c>
      <c r="C859" s="354">
        <f t="shared" si="295"/>
        <v>0</v>
      </c>
      <c r="D859" s="354" t="str">
        <f t="shared" si="296"/>
        <v>CC</v>
      </c>
      <c r="E859" s="354" t="str">
        <f t="shared" si="297"/>
        <v>29</v>
      </c>
      <c r="F859" s="354" t="str">
        <f t="shared" si="298"/>
        <v>C</v>
      </c>
      <c r="G859" s="355" t="str">
        <f t="shared" si="299"/>
        <v>01</v>
      </c>
      <c r="H859" s="232" t="s">
        <v>1197</v>
      </c>
      <c r="I859" s="232" t="s">
        <v>3232</v>
      </c>
      <c r="J859" s="233">
        <v>46255</v>
      </c>
      <c r="K859" s="233">
        <v>47703</v>
      </c>
      <c r="L859" s="234">
        <v>550058593</v>
      </c>
      <c r="M859" s="232" t="str">
        <f>IF(ISNA(VLOOKUP(L859,'MASTER DATA'!$A$1:$B$192,2,0)),"",VLOOKUP(L859,'MASTER DATA'!$A$1:$B$192,2,0))</f>
        <v>Adv4TAX515W40SLMA2_12*0.8L_A04W</v>
      </c>
      <c r="N859" s="232">
        <v>48</v>
      </c>
      <c r="O859" s="232">
        <f t="shared" si="300"/>
        <v>1</v>
      </c>
      <c r="P859" s="232">
        <f t="shared" si="301"/>
        <v>0</v>
      </c>
      <c r="Q859" s="232">
        <f>VLOOKUP(L859,'MASTER DATA'!$A$1:$E$192,5,0)</f>
        <v>48</v>
      </c>
      <c r="R859" s="234">
        <f>SUMIF('picking of the day'!$H$4:$H$358,WMS!H859&amp;WMS!L859,'picking of the day'!$E$4:$E$358)</f>
        <v>0</v>
      </c>
      <c r="U859" s="114">
        <f>IF(ISNA(VLOOKUP(H859,'data putaway'!$A$1:$E$530,3,0)),0,VLOOKUP(H859,'data putaway'!$A$1:$E$530,3,0))</f>
        <v>0</v>
      </c>
      <c r="V859" s="354">
        <f t="shared" si="302"/>
        <v>48</v>
      </c>
      <c r="W859" s="114">
        <f>IF(ISNA(VLOOKUP(H859,'data putaway'!$A$1:$E$530,2,0)),0,VLOOKUP(H859,'data putaway'!$A$1:$E$530,2,0))</f>
        <v>0</v>
      </c>
      <c r="X859" s="354" t="b">
        <f t="shared" si="303"/>
        <v>0</v>
      </c>
      <c r="Y859" s="354">
        <f>IF(ISNA(VLOOKUP(H859,'data putaway'!$A$1:$E$530,4,0)),0,VLOOKUP(H859,'data putaway'!$A$1:$E$530,4,0))</f>
        <v>0</v>
      </c>
      <c r="Z859" s="113">
        <f>IF(ISNA(VLOOKUP(H859,'data putaway'!$A$1:$E$530,5,0)),0,VLOOKUP(H859,'data putaway'!$A$1:$E$530,5,0))</f>
        <v>0</v>
      </c>
      <c r="AA859" s="354" t="b">
        <f t="shared" si="304"/>
        <v>0</v>
      </c>
      <c r="AB859" s="354" t="b">
        <f t="shared" si="305"/>
        <v>0</v>
      </c>
      <c r="AC859" s="356" t="str">
        <f t="shared" ca="1" si="306"/>
        <v>0 Month,  28 Days</v>
      </c>
      <c r="AD859" s="114" t="str">
        <f t="shared" ca="1" si="314"/>
        <v>3 Year, 10 Month, 21 Days</v>
      </c>
      <c r="AE859" s="114">
        <f t="shared" si="307"/>
        <v>48</v>
      </c>
      <c r="AF859" s="114">
        <f t="shared" si="308"/>
        <v>1</v>
      </c>
      <c r="AG859" s="354" t="str">
        <f t="shared" si="309"/>
        <v>CC29</v>
      </c>
      <c r="AH859" s="114">
        <f>IF(ISNA(VLOOKUP(L859,'MASTER DATA'!$A$1:$F$192,6,0)),0,VLOOKUP(L859,'MASTER DATA'!$A$1:$F$192,6,0))*AE859</f>
        <v>460.79999999999995</v>
      </c>
      <c r="AI859" s="354" t="str">
        <f>VLOOKUP($D859,'warehouse mapping'!$AN$7:$AO$17,2,0)</f>
        <v>Aktif</v>
      </c>
      <c r="AJ859" s="114">
        <f t="shared" si="310"/>
        <v>0</v>
      </c>
      <c r="AK859" s="354" t="str">
        <f t="shared" si="311"/>
        <v/>
      </c>
      <c r="AL859" s="354" t="s">
        <v>170</v>
      </c>
      <c r="AM859" s="354">
        <f t="shared" si="312"/>
        <v>1</v>
      </c>
      <c r="AN859" s="354" t="b">
        <f t="shared" si="313"/>
        <v>1</v>
      </c>
    </row>
    <row r="860" spans="1:40" s="354" customFormat="1">
      <c r="A860" s="354" t="str">
        <f t="shared" si="293"/>
        <v>CC29C02550058593</v>
      </c>
      <c r="B860" s="354">
        <f t="shared" si="294"/>
        <v>0</v>
      </c>
      <c r="C860" s="354">
        <f t="shared" si="295"/>
        <v>0</v>
      </c>
      <c r="D860" s="354" t="str">
        <f t="shared" si="296"/>
        <v>CC</v>
      </c>
      <c r="E860" s="354" t="str">
        <f t="shared" si="297"/>
        <v>29</v>
      </c>
      <c r="F860" s="354" t="str">
        <f t="shared" si="298"/>
        <v>C</v>
      </c>
      <c r="G860" s="355" t="str">
        <f t="shared" si="299"/>
        <v>02</v>
      </c>
      <c r="H860" s="232" t="s">
        <v>1198</v>
      </c>
      <c r="I860" s="232" t="s">
        <v>3232</v>
      </c>
      <c r="J860" s="233">
        <v>46255</v>
      </c>
      <c r="K860" s="233">
        <v>47703</v>
      </c>
      <c r="L860" s="234">
        <v>550058593</v>
      </c>
      <c r="M860" s="232" t="str">
        <f>IF(ISNA(VLOOKUP(L860,'MASTER DATA'!$A$1:$B$192,2,0)),"",VLOOKUP(L860,'MASTER DATA'!$A$1:$B$192,2,0))</f>
        <v>Adv4TAX515W40SLMA2_12*0.8L_A04W</v>
      </c>
      <c r="N860" s="232">
        <v>48</v>
      </c>
      <c r="O860" s="232">
        <f t="shared" si="300"/>
        <v>1</v>
      </c>
      <c r="P860" s="232">
        <f t="shared" si="301"/>
        <v>0</v>
      </c>
      <c r="Q860" s="232">
        <f>VLOOKUP(L860,'MASTER DATA'!$A$1:$E$192,5,0)</f>
        <v>48</v>
      </c>
      <c r="R860" s="234">
        <f>SUMIF('picking of the day'!$H$4:$H$358,WMS!H860&amp;WMS!L860,'picking of the day'!$E$4:$E$358)</f>
        <v>0</v>
      </c>
      <c r="U860" s="114">
        <f>IF(ISNA(VLOOKUP(H860,'data putaway'!$A$1:$E$530,3,0)),0,VLOOKUP(H860,'data putaway'!$A$1:$E$530,3,0))</f>
        <v>0</v>
      </c>
      <c r="V860" s="354">
        <f t="shared" si="302"/>
        <v>48</v>
      </c>
      <c r="W860" s="114">
        <f>IF(ISNA(VLOOKUP(H860,'data putaway'!$A$1:$E$530,2,0)),0,VLOOKUP(H860,'data putaway'!$A$1:$E$530,2,0))</f>
        <v>0</v>
      </c>
      <c r="X860" s="354" t="b">
        <f t="shared" si="303"/>
        <v>0</v>
      </c>
      <c r="Y860" s="354">
        <f>IF(ISNA(VLOOKUP(H860,'data putaway'!$A$1:$E$530,4,0)),0,VLOOKUP(H860,'data putaway'!$A$1:$E$530,4,0))</f>
        <v>0</v>
      </c>
      <c r="Z860" s="113">
        <f>IF(ISNA(VLOOKUP(H860,'data putaway'!$A$1:$E$530,5,0)),0,VLOOKUP(H860,'data putaway'!$A$1:$E$530,5,0))</f>
        <v>0</v>
      </c>
      <c r="AA860" s="354" t="b">
        <f t="shared" si="304"/>
        <v>0</v>
      </c>
      <c r="AB860" s="354" t="b">
        <f t="shared" si="305"/>
        <v>0</v>
      </c>
      <c r="AC860" s="356" t="str">
        <f t="shared" ca="1" si="306"/>
        <v>0 Month,  28 Days</v>
      </c>
      <c r="AD860" s="114" t="str">
        <f t="shared" ca="1" si="314"/>
        <v>3 Year, 10 Month, 21 Days</v>
      </c>
      <c r="AE860" s="114">
        <f t="shared" si="307"/>
        <v>48</v>
      </c>
      <c r="AF860" s="114">
        <f t="shared" si="308"/>
        <v>1</v>
      </c>
      <c r="AG860" s="354" t="str">
        <f t="shared" si="309"/>
        <v>CC29</v>
      </c>
      <c r="AH860" s="114">
        <f>IF(ISNA(VLOOKUP(L860,'MASTER DATA'!$A$1:$F$192,6,0)),0,VLOOKUP(L860,'MASTER DATA'!$A$1:$F$192,6,0))*AE860</f>
        <v>460.79999999999995</v>
      </c>
      <c r="AI860" s="354" t="str">
        <f>VLOOKUP($D860,'warehouse mapping'!$AN$7:$AO$17,2,0)</f>
        <v>Aktif</v>
      </c>
      <c r="AJ860" s="114">
        <f t="shared" si="310"/>
        <v>0</v>
      </c>
      <c r="AK860" s="354" t="str">
        <f t="shared" si="311"/>
        <v/>
      </c>
      <c r="AL860" s="354" t="s">
        <v>170</v>
      </c>
      <c r="AM860" s="354">
        <f t="shared" si="312"/>
        <v>1</v>
      </c>
      <c r="AN860" s="354" t="b">
        <f t="shared" si="313"/>
        <v>1</v>
      </c>
    </row>
    <row r="861" spans="1:40" s="354" customFormat="1">
      <c r="A861" s="354" t="str">
        <f t="shared" si="293"/>
        <v>CC29D01550058593</v>
      </c>
      <c r="B861" s="354">
        <f t="shared" si="294"/>
        <v>0</v>
      </c>
      <c r="C861" s="354">
        <f t="shared" si="295"/>
        <v>0</v>
      </c>
      <c r="D861" s="354" t="str">
        <f t="shared" si="296"/>
        <v>CC</v>
      </c>
      <c r="E861" s="354" t="str">
        <f t="shared" si="297"/>
        <v>29</v>
      </c>
      <c r="F861" s="354" t="str">
        <f t="shared" si="298"/>
        <v>D</v>
      </c>
      <c r="G861" s="355" t="str">
        <f t="shared" si="299"/>
        <v>01</v>
      </c>
      <c r="H861" s="232" t="s">
        <v>1199</v>
      </c>
      <c r="I861" s="232" t="s">
        <v>3232</v>
      </c>
      <c r="J861" s="233">
        <v>46255</v>
      </c>
      <c r="K861" s="233">
        <v>47703</v>
      </c>
      <c r="L861" s="234">
        <v>550058593</v>
      </c>
      <c r="M861" s="232" t="str">
        <f>IF(ISNA(VLOOKUP(L861,'MASTER DATA'!$A$1:$B$192,2,0)),"",VLOOKUP(L861,'MASTER DATA'!$A$1:$B$192,2,0))</f>
        <v>Adv4TAX515W40SLMA2_12*0.8L_A04W</v>
      </c>
      <c r="N861" s="232">
        <v>48</v>
      </c>
      <c r="O861" s="232">
        <f t="shared" si="300"/>
        <v>1</v>
      </c>
      <c r="P861" s="232">
        <f t="shared" si="301"/>
        <v>0</v>
      </c>
      <c r="Q861" s="232">
        <f>VLOOKUP(L861,'MASTER DATA'!$A$1:$E$192,5,0)</f>
        <v>48</v>
      </c>
      <c r="R861" s="234">
        <f>SUMIF('picking of the day'!$H$4:$H$358,WMS!H861&amp;WMS!L861,'picking of the day'!$E$4:$E$358)</f>
        <v>0</v>
      </c>
      <c r="U861" s="114">
        <f>IF(ISNA(VLOOKUP(H861,'data putaway'!$A$1:$E$530,3,0)),0,VLOOKUP(H861,'data putaway'!$A$1:$E$530,3,0))</f>
        <v>0</v>
      </c>
      <c r="V861" s="354">
        <f t="shared" si="302"/>
        <v>48</v>
      </c>
      <c r="W861" s="114">
        <f>IF(ISNA(VLOOKUP(H861,'data putaway'!$A$1:$E$530,2,0)),0,VLOOKUP(H861,'data putaway'!$A$1:$E$530,2,0))</f>
        <v>0</v>
      </c>
      <c r="X861" s="354" t="b">
        <f t="shared" si="303"/>
        <v>0</v>
      </c>
      <c r="Y861" s="354">
        <f>IF(ISNA(VLOOKUP(H861,'data putaway'!$A$1:$E$530,4,0)),0,VLOOKUP(H861,'data putaway'!$A$1:$E$530,4,0))</f>
        <v>0</v>
      </c>
      <c r="Z861" s="113">
        <f>IF(ISNA(VLOOKUP(H861,'data putaway'!$A$1:$E$530,5,0)),0,VLOOKUP(H861,'data putaway'!$A$1:$E$530,5,0))</f>
        <v>0</v>
      </c>
      <c r="AA861" s="354" t="b">
        <f t="shared" si="304"/>
        <v>0</v>
      </c>
      <c r="AB861" s="354" t="b">
        <f t="shared" si="305"/>
        <v>0</v>
      </c>
      <c r="AC861" s="356" t="str">
        <f t="shared" ca="1" si="306"/>
        <v>0 Month,  28 Days</v>
      </c>
      <c r="AD861" s="114" t="str">
        <f t="shared" ca="1" si="314"/>
        <v>3 Year, 10 Month, 21 Days</v>
      </c>
      <c r="AE861" s="114">
        <f t="shared" si="307"/>
        <v>48</v>
      </c>
      <c r="AF861" s="114">
        <f t="shared" si="308"/>
        <v>1</v>
      </c>
      <c r="AG861" s="354" t="str">
        <f t="shared" si="309"/>
        <v>CC29</v>
      </c>
      <c r="AH861" s="114">
        <f>IF(ISNA(VLOOKUP(L861,'MASTER DATA'!$A$1:$F$192,6,0)),0,VLOOKUP(L861,'MASTER DATA'!$A$1:$F$192,6,0))*AE861</f>
        <v>460.79999999999995</v>
      </c>
      <c r="AI861" s="354" t="str">
        <f>VLOOKUP($D861,'warehouse mapping'!$AN$7:$AO$17,2,0)</f>
        <v>Aktif</v>
      </c>
      <c r="AJ861" s="114">
        <f t="shared" si="310"/>
        <v>0</v>
      </c>
      <c r="AK861" s="354" t="str">
        <f t="shared" si="311"/>
        <v/>
      </c>
      <c r="AL861" s="354" t="s">
        <v>170</v>
      </c>
      <c r="AM861" s="354">
        <f t="shared" si="312"/>
        <v>1</v>
      </c>
      <c r="AN861" s="354" t="b">
        <f t="shared" si="313"/>
        <v>1</v>
      </c>
    </row>
    <row r="862" spans="1:40" s="354" customFormat="1">
      <c r="A862" s="354" t="str">
        <f t="shared" si="293"/>
        <v>CC29D02550058593</v>
      </c>
      <c r="B862" s="354">
        <f t="shared" si="294"/>
        <v>0</v>
      </c>
      <c r="C862" s="354">
        <f t="shared" si="295"/>
        <v>0</v>
      </c>
      <c r="D862" s="354" t="str">
        <f t="shared" si="296"/>
        <v>CC</v>
      </c>
      <c r="E862" s="354" t="str">
        <f t="shared" si="297"/>
        <v>29</v>
      </c>
      <c r="F862" s="354" t="str">
        <f t="shared" si="298"/>
        <v>D</v>
      </c>
      <c r="G862" s="355" t="str">
        <f t="shared" si="299"/>
        <v>02</v>
      </c>
      <c r="H862" s="232" t="s">
        <v>1200</v>
      </c>
      <c r="I862" s="232" t="s">
        <v>3232</v>
      </c>
      <c r="J862" s="233">
        <v>46255</v>
      </c>
      <c r="K862" s="233">
        <v>47703</v>
      </c>
      <c r="L862" s="234">
        <v>550058593</v>
      </c>
      <c r="M862" s="232" t="str">
        <f>IF(ISNA(VLOOKUP(L862,'MASTER DATA'!$A$1:$B$192,2,0)),"",VLOOKUP(L862,'MASTER DATA'!$A$1:$B$192,2,0))</f>
        <v>Adv4TAX515W40SLMA2_12*0.8L_A04W</v>
      </c>
      <c r="N862" s="232">
        <v>48</v>
      </c>
      <c r="O862" s="232">
        <f t="shared" si="300"/>
        <v>1</v>
      </c>
      <c r="P862" s="232">
        <f t="shared" si="301"/>
        <v>0</v>
      </c>
      <c r="Q862" s="232">
        <f>VLOOKUP(L862,'MASTER DATA'!$A$1:$E$192,5,0)</f>
        <v>48</v>
      </c>
      <c r="R862" s="234">
        <f>SUMIF('picking of the day'!$H$4:$H$358,WMS!H862&amp;WMS!L862,'picking of the day'!$E$4:$E$358)</f>
        <v>0</v>
      </c>
      <c r="U862" s="114">
        <f>IF(ISNA(VLOOKUP(H862,'data putaway'!$A$1:$E$530,3,0)),0,VLOOKUP(H862,'data putaway'!$A$1:$E$530,3,0))</f>
        <v>0</v>
      </c>
      <c r="V862" s="354">
        <f t="shared" si="302"/>
        <v>48</v>
      </c>
      <c r="W862" s="114">
        <f>IF(ISNA(VLOOKUP(H862,'data putaway'!$A$1:$E$530,2,0)),0,VLOOKUP(H862,'data putaway'!$A$1:$E$530,2,0))</f>
        <v>0</v>
      </c>
      <c r="X862" s="354" t="b">
        <f t="shared" si="303"/>
        <v>0</v>
      </c>
      <c r="Y862" s="354">
        <f>IF(ISNA(VLOOKUP(H862,'data putaway'!$A$1:$E$530,4,0)),0,VLOOKUP(H862,'data putaway'!$A$1:$E$530,4,0))</f>
        <v>0</v>
      </c>
      <c r="Z862" s="113">
        <f>IF(ISNA(VLOOKUP(H862,'data putaway'!$A$1:$E$530,5,0)),0,VLOOKUP(H862,'data putaway'!$A$1:$E$530,5,0))</f>
        <v>0</v>
      </c>
      <c r="AA862" s="354" t="b">
        <f t="shared" si="304"/>
        <v>0</v>
      </c>
      <c r="AB862" s="354" t="b">
        <f t="shared" si="305"/>
        <v>0</v>
      </c>
      <c r="AC862" s="356" t="str">
        <f t="shared" ca="1" si="306"/>
        <v>0 Month,  28 Days</v>
      </c>
      <c r="AD862" s="114" t="str">
        <f t="shared" ca="1" si="314"/>
        <v>3 Year, 10 Month, 21 Days</v>
      </c>
      <c r="AE862" s="114">
        <f t="shared" si="307"/>
        <v>48</v>
      </c>
      <c r="AF862" s="114">
        <f t="shared" si="308"/>
        <v>1</v>
      </c>
      <c r="AG862" s="354" t="str">
        <f t="shared" si="309"/>
        <v>CC29</v>
      </c>
      <c r="AH862" s="114">
        <f>IF(ISNA(VLOOKUP(L862,'MASTER DATA'!$A$1:$F$192,6,0)),0,VLOOKUP(L862,'MASTER DATA'!$A$1:$F$192,6,0))*AE862</f>
        <v>460.79999999999995</v>
      </c>
      <c r="AI862" s="354" t="str">
        <f>VLOOKUP($D862,'warehouse mapping'!$AN$7:$AO$17,2,0)</f>
        <v>Aktif</v>
      </c>
      <c r="AJ862" s="114">
        <f t="shared" si="310"/>
        <v>0</v>
      </c>
      <c r="AK862" s="354" t="str">
        <f t="shared" si="311"/>
        <v/>
      </c>
      <c r="AL862" s="354" t="s">
        <v>170</v>
      </c>
      <c r="AM862" s="354">
        <f t="shared" si="312"/>
        <v>1</v>
      </c>
      <c r="AN862" s="354" t="b">
        <f t="shared" si="313"/>
        <v>1</v>
      </c>
    </row>
    <row r="863" spans="1:40" s="354" customFormat="1">
      <c r="A863" s="354" t="str">
        <f t="shared" si="293"/>
        <v>CC29E01550077346</v>
      </c>
      <c r="B863" s="354">
        <f t="shared" si="294"/>
        <v>0</v>
      </c>
      <c r="C863" s="354">
        <f t="shared" si="295"/>
        <v>0</v>
      </c>
      <c r="D863" s="354" t="str">
        <f t="shared" si="296"/>
        <v>CC</v>
      </c>
      <c r="E863" s="354" t="str">
        <f t="shared" si="297"/>
        <v>29</v>
      </c>
      <c r="F863" s="354" t="str">
        <f t="shared" si="298"/>
        <v>E</v>
      </c>
      <c r="G863" s="355" t="str">
        <f t="shared" si="299"/>
        <v>01</v>
      </c>
      <c r="H863" s="232" t="s">
        <v>1201</v>
      </c>
      <c r="I863" s="232" t="s">
        <v>3144</v>
      </c>
      <c r="J863" s="233">
        <v>46258</v>
      </c>
      <c r="K863" s="233">
        <v>47526</v>
      </c>
      <c r="L863" s="234">
        <v>550077346</v>
      </c>
      <c r="M863" s="232" t="str">
        <f>IF(ISNA(VLOOKUP(L863,'MASTER DATA'!$A$1:$B$192,2,0)),"",VLOOKUP(L863,'MASTER DATA'!$A$1:$B$192,2,0))</f>
        <v>Advan4TAX710W30SNMA2_12*1L_A04W</v>
      </c>
      <c r="N863" s="232">
        <v>44</v>
      </c>
      <c r="O863" s="232">
        <f t="shared" si="300"/>
        <v>1</v>
      </c>
      <c r="P863" s="232">
        <f t="shared" si="301"/>
        <v>0</v>
      </c>
      <c r="Q863" s="232">
        <f>VLOOKUP(L863,'MASTER DATA'!$A$1:$E$192,5,0)</f>
        <v>44</v>
      </c>
      <c r="R863" s="234">
        <f>SUMIF('picking of the day'!$H$4:$H$358,WMS!H863&amp;WMS!L863,'picking of the day'!$E$4:$E$358)</f>
        <v>0</v>
      </c>
      <c r="U863" s="114">
        <f>IF(ISNA(VLOOKUP(H863,'data putaway'!$A$1:$E$530,3,0)),0,VLOOKUP(H863,'data putaway'!$A$1:$E$530,3,0))</f>
        <v>0</v>
      </c>
      <c r="V863" s="354">
        <f t="shared" si="302"/>
        <v>44</v>
      </c>
      <c r="W863" s="114">
        <f>IF(ISNA(VLOOKUP(H863,'data putaway'!$A$1:$E$530,2,0)),0,VLOOKUP(H863,'data putaway'!$A$1:$E$530,2,0))</f>
        <v>0</v>
      </c>
      <c r="X863" s="354" t="b">
        <f t="shared" si="303"/>
        <v>0</v>
      </c>
      <c r="Y863" s="354">
        <f>IF(ISNA(VLOOKUP(H863,'data putaway'!$A$1:$E$530,4,0)),0,VLOOKUP(H863,'data putaway'!$A$1:$E$530,4,0))</f>
        <v>0</v>
      </c>
      <c r="Z863" s="113">
        <f>IF(ISNA(VLOOKUP(H863,'data putaway'!$A$1:$E$530,5,0)),0,VLOOKUP(H863,'data putaway'!$A$1:$E$530,5,0))</f>
        <v>0</v>
      </c>
      <c r="AA863" s="354" t="b">
        <f t="shared" si="304"/>
        <v>0</v>
      </c>
      <c r="AB863" s="354" t="b">
        <f t="shared" si="305"/>
        <v>0</v>
      </c>
      <c r="AC863" s="356" t="str">
        <f t="shared" ca="1" si="306"/>
        <v>0 Month,  25 Days</v>
      </c>
      <c r="AD863" s="114" t="str">
        <f t="shared" ca="1" si="314"/>
        <v>3 Year, 4 Month, 25 Days</v>
      </c>
      <c r="AE863" s="114">
        <f t="shared" si="307"/>
        <v>44</v>
      </c>
      <c r="AF863" s="114">
        <f t="shared" si="308"/>
        <v>1</v>
      </c>
      <c r="AG863" s="354" t="str">
        <f t="shared" si="309"/>
        <v>CC29</v>
      </c>
      <c r="AH863" s="114">
        <f>IF(ISNA(VLOOKUP(L863,'MASTER DATA'!$A$1:$F$192,6,0)),0,VLOOKUP(L863,'MASTER DATA'!$A$1:$F$192,6,0))*AE863</f>
        <v>528</v>
      </c>
      <c r="AI863" s="354" t="str">
        <f>VLOOKUP($D863,'warehouse mapping'!$AN$7:$AO$17,2,0)</f>
        <v>Aktif</v>
      </c>
      <c r="AJ863" s="114">
        <f t="shared" si="310"/>
        <v>0</v>
      </c>
      <c r="AK863" s="354" t="str">
        <f t="shared" si="311"/>
        <v/>
      </c>
      <c r="AL863" s="354" t="s">
        <v>170</v>
      </c>
      <c r="AM863" s="354">
        <f t="shared" si="312"/>
        <v>1</v>
      </c>
      <c r="AN863" s="354" t="b">
        <f t="shared" si="313"/>
        <v>1</v>
      </c>
    </row>
    <row r="864" spans="1:40" s="354" customFormat="1">
      <c r="A864" s="354" t="str">
        <f t="shared" si="293"/>
        <v>CC29E02550077346</v>
      </c>
      <c r="B864" s="354">
        <f t="shared" si="294"/>
        <v>0</v>
      </c>
      <c r="C864" s="354">
        <f t="shared" si="295"/>
        <v>0</v>
      </c>
      <c r="D864" s="354" t="str">
        <f t="shared" si="296"/>
        <v>CC</v>
      </c>
      <c r="E864" s="354" t="str">
        <f t="shared" si="297"/>
        <v>29</v>
      </c>
      <c r="F864" s="354" t="str">
        <f t="shared" si="298"/>
        <v>E</v>
      </c>
      <c r="G864" s="355" t="str">
        <f t="shared" si="299"/>
        <v>02</v>
      </c>
      <c r="H864" s="232" t="s">
        <v>1202</v>
      </c>
      <c r="I864" s="232" t="s">
        <v>3144</v>
      </c>
      <c r="J864" s="233">
        <v>46258</v>
      </c>
      <c r="K864" s="233">
        <v>47526</v>
      </c>
      <c r="L864" s="234">
        <v>550077346</v>
      </c>
      <c r="M864" s="232" t="str">
        <f>IF(ISNA(VLOOKUP(L864,'MASTER DATA'!$A$1:$B$192,2,0)),"",VLOOKUP(L864,'MASTER DATA'!$A$1:$B$192,2,0))</f>
        <v>Advan4TAX710W30SNMA2_12*1L_A04W</v>
      </c>
      <c r="N864" s="232">
        <v>44</v>
      </c>
      <c r="O864" s="232">
        <f t="shared" si="300"/>
        <v>1</v>
      </c>
      <c r="P864" s="232">
        <f t="shared" si="301"/>
        <v>0</v>
      </c>
      <c r="Q864" s="232">
        <f>VLOOKUP(L864,'MASTER DATA'!$A$1:$E$192,5,0)</f>
        <v>44</v>
      </c>
      <c r="R864" s="234">
        <f>SUMIF('picking of the day'!$H$4:$H$358,WMS!H864&amp;WMS!L864,'picking of the day'!$E$4:$E$358)</f>
        <v>0</v>
      </c>
      <c r="U864" s="114">
        <f>IF(ISNA(VLOOKUP(H864,'data putaway'!$A$1:$E$530,3,0)),0,VLOOKUP(H864,'data putaway'!$A$1:$E$530,3,0))</f>
        <v>0</v>
      </c>
      <c r="V864" s="354">
        <f t="shared" si="302"/>
        <v>44</v>
      </c>
      <c r="W864" s="114">
        <f>IF(ISNA(VLOOKUP(H864,'data putaway'!$A$1:$E$530,2,0)),0,VLOOKUP(H864,'data putaway'!$A$1:$E$530,2,0))</f>
        <v>0</v>
      </c>
      <c r="X864" s="354" t="b">
        <f t="shared" si="303"/>
        <v>0</v>
      </c>
      <c r="Y864" s="354">
        <f>IF(ISNA(VLOOKUP(H864,'data putaway'!$A$1:$E$530,4,0)),0,VLOOKUP(H864,'data putaway'!$A$1:$E$530,4,0))</f>
        <v>0</v>
      </c>
      <c r="Z864" s="113">
        <f>IF(ISNA(VLOOKUP(H864,'data putaway'!$A$1:$E$530,5,0)),0,VLOOKUP(H864,'data putaway'!$A$1:$E$530,5,0))</f>
        <v>0</v>
      </c>
      <c r="AA864" s="354" t="b">
        <f t="shared" si="304"/>
        <v>0</v>
      </c>
      <c r="AB864" s="354" t="b">
        <f t="shared" si="305"/>
        <v>0</v>
      </c>
      <c r="AC864" s="356" t="str">
        <f t="shared" ca="1" si="306"/>
        <v>0 Month,  25 Days</v>
      </c>
      <c r="AD864" s="114" t="str">
        <f t="shared" ca="1" si="314"/>
        <v>3 Year, 4 Month, 25 Days</v>
      </c>
      <c r="AE864" s="114">
        <f t="shared" si="307"/>
        <v>44</v>
      </c>
      <c r="AF864" s="114">
        <f t="shared" si="308"/>
        <v>1</v>
      </c>
      <c r="AG864" s="354" t="str">
        <f t="shared" si="309"/>
        <v>CC29</v>
      </c>
      <c r="AH864" s="114">
        <f>IF(ISNA(VLOOKUP(L864,'MASTER DATA'!$A$1:$F$192,6,0)),0,VLOOKUP(L864,'MASTER DATA'!$A$1:$F$192,6,0))*AE864</f>
        <v>528</v>
      </c>
      <c r="AI864" s="354" t="str">
        <f>VLOOKUP($D864,'warehouse mapping'!$AN$7:$AO$17,2,0)</f>
        <v>Aktif</v>
      </c>
      <c r="AJ864" s="114">
        <f t="shared" si="310"/>
        <v>0</v>
      </c>
      <c r="AK864" s="354" t="str">
        <f t="shared" si="311"/>
        <v/>
      </c>
      <c r="AL864" s="354" t="s">
        <v>170</v>
      </c>
      <c r="AM864" s="354">
        <f t="shared" si="312"/>
        <v>1</v>
      </c>
      <c r="AN864" s="354" t="b">
        <f t="shared" si="313"/>
        <v>1</v>
      </c>
    </row>
    <row r="865" spans="1:40" s="354" customFormat="1">
      <c r="A865" s="354" t="str">
        <f t="shared" si="293"/>
        <v>CC30A01550047463</v>
      </c>
      <c r="B865" s="354">
        <f t="shared" si="294"/>
        <v>0</v>
      </c>
      <c r="C865" s="354">
        <f t="shared" si="295"/>
        <v>0</v>
      </c>
      <c r="D865" s="354" t="str">
        <f t="shared" si="296"/>
        <v>CC</v>
      </c>
      <c r="E865" s="354" t="str">
        <f t="shared" si="297"/>
        <v>30</v>
      </c>
      <c r="F865" s="354" t="str">
        <f t="shared" si="298"/>
        <v>A</v>
      </c>
      <c r="G865" s="355" t="str">
        <f t="shared" si="299"/>
        <v>01</v>
      </c>
      <c r="H865" s="232" t="s">
        <v>1203</v>
      </c>
      <c r="I865" s="232">
        <v>12686827</v>
      </c>
      <c r="J865" s="233">
        <v>46274</v>
      </c>
      <c r="K865" s="233">
        <v>47708</v>
      </c>
      <c r="L865" s="234">
        <v>550047463</v>
      </c>
      <c r="M865" s="232" t="str">
        <f>IF(ISNA(VLOOKUP(L865,'MASTER DATA'!$A$1:$B$192,2,0)),"",VLOOKUP(L865,'MASTER DATA'!$A$1:$B$192,2,0))</f>
        <v>Omala S4 GXV 460 1*209L</v>
      </c>
      <c r="N865" s="232">
        <v>0</v>
      </c>
      <c r="O865" s="232">
        <f t="shared" si="300"/>
        <v>0</v>
      </c>
      <c r="P865" s="232">
        <f t="shared" si="301"/>
        <v>0</v>
      </c>
      <c r="Q865" s="232">
        <f>VLOOKUP(L865,'MASTER DATA'!$A$1:$E$192,5,0)</f>
        <v>4</v>
      </c>
      <c r="R865" s="234">
        <f>SUMIF('picking of the day'!$H$4:$H$358,WMS!H865&amp;WMS!L865,'picking of the day'!$E$4:$E$358)</f>
        <v>0</v>
      </c>
      <c r="U865" s="114">
        <f>IF(ISNA(VLOOKUP(H865,'data putaway'!$A$1:$E$530,3,0)),0,VLOOKUP(H865,'data putaway'!$A$1:$E$530,3,0))</f>
        <v>0</v>
      </c>
      <c r="V865" s="354">
        <f t="shared" si="302"/>
        <v>0</v>
      </c>
      <c r="W865" s="114">
        <f>IF(ISNA(VLOOKUP(H865,'data putaway'!$A$1:$E$530,2,0)),0,VLOOKUP(H865,'data putaway'!$A$1:$E$530,2,0))</f>
        <v>0</v>
      </c>
      <c r="X865" s="354" t="b">
        <f t="shared" si="303"/>
        <v>0</v>
      </c>
      <c r="Y865" s="354">
        <f>IF(ISNA(VLOOKUP(H865,'data putaway'!$A$1:$E$530,4,0)),0,VLOOKUP(H865,'data putaway'!$A$1:$E$530,4,0))</f>
        <v>0</v>
      </c>
      <c r="Z865" s="113">
        <f>IF(ISNA(VLOOKUP(H865,'data putaway'!$A$1:$E$530,5,0)),0,VLOOKUP(H865,'data putaway'!$A$1:$E$530,5,0))</f>
        <v>0</v>
      </c>
      <c r="AA865" s="354" t="b">
        <f t="shared" si="304"/>
        <v>0</v>
      </c>
      <c r="AB865" s="354" t="b">
        <f t="shared" si="305"/>
        <v>0</v>
      </c>
      <c r="AC865" s="356" t="str">
        <f t="shared" ca="1" si="306"/>
        <v>0 Month,  9 Days</v>
      </c>
      <c r="AD865" s="114" t="str">
        <f t="shared" ca="1" si="314"/>
        <v>3 Year, 10 Month, 26 Days</v>
      </c>
      <c r="AE865" s="114">
        <f t="shared" si="307"/>
        <v>0</v>
      </c>
      <c r="AF865" s="114">
        <f t="shared" si="308"/>
        <v>0</v>
      </c>
      <c r="AG865" s="354" t="str">
        <f t="shared" si="309"/>
        <v>CC30</v>
      </c>
      <c r="AH865" s="114">
        <f>IF(ISNA(VLOOKUP(L865,'MASTER DATA'!$A$1:$F$192,6,0)),0,VLOOKUP(L865,'MASTER DATA'!$A$1:$F$192,6,0))*AE865</f>
        <v>0</v>
      </c>
      <c r="AI865" s="354" t="str">
        <f>VLOOKUP($D865,'warehouse mapping'!$AN$7:$AO$17,2,0)</f>
        <v>Aktif</v>
      </c>
      <c r="AJ865" s="114">
        <f t="shared" si="310"/>
        <v>1</v>
      </c>
      <c r="AK865" s="354" t="str">
        <f t="shared" si="311"/>
        <v>CC</v>
      </c>
      <c r="AL865" s="354" t="s">
        <v>3025</v>
      </c>
      <c r="AM865" s="354">
        <f t="shared" si="312"/>
        <v>1</v>
      </c>
      <c r="AN865" s="354" t="b">
        <f t="shared" si="313"/>
        <v>1</v>
      </c>
    </row>
    <row r="866" spans="1:40" s="354" customFormat="1">
      <c r="A866" s="354" t="str">
        <f t="shared" si="293"/>
        <v>CC30A02550077344</v>
      </c>
      <c r="B866" s="354">
        <f t="shared" si="294"/>
        <v>0</v>
      </c>
      <c r="C866" s="354">
        <f t="shared" si="295"/>
        <v>0</v>
      </c>
      <c r="D866" s="354" t="str">
        <f t="shared" si="296"/>
        <v>CC</v>
      </c>
      <c r="E866" s="354" t="str">
        <f t="shared" si="297"/>
        <v>30</v>
      </c>
      <c r="F866" s="354" t="str">
        <f t="shared" si="298"/>
        <v>A</v>
      </c>
      <c r="G866" s="355" t="str">
        <f t="shared" si="299"/>
        <v>02</v>
      </c>
      <c r="H866" s="232" t="s">
        <v>1204</v>
      </c>
      <c r="I866" s="232" t="s">
        <v>3153</v>
      </c>
      <c r="J866" s="233">
        <v>46218</v>
      </c>
      <c r="K866" s="233">
        <v>47537</v>
      </c>
      <c r="L866" s="234">
        <v>550077344</v>
      </c>
      <c r="M866" s="232" t="str">
        <f>IF(ISNA(VLOOKUP(L866,'MASTER DATA'!$A$1:$B$192,2,0)),"",VLOOKUP(L866,'MASTER DATA'!$A$1:$B$192,2,0))</f>
        <v>Adv4TAX520W40SLMA2_12*1L_A04W</v>
      </c>
      <c r="N866" s="232">
        <v>23</v>
      </c>
      <c r="O866" s="232">
        <f t="shared" si="300"/>
        <v>0</v>
      </c>
      <c r="P866" s="232">
        <f t="shared" si="301"/>
        <v>23</v>
      </c>
      <c r="Q866" s="232">
        <f>VLOOKUP(L866,'MASTER DATA'!$A$1:$E$192,5,0)</f>
        <v>44</v>
      </c>
      <c r="R866" s="234">
        <f>SUMIF('picking of the day'!$H$4:$H$358,WMS!H866&amp;WMS!L866,'picking of the day'!$E$4:$E$358)</f>
        <v>0</v>
      </c>
      <c r="U866" s="114">
        <f>IF(ISNA(VLOOKUP(H866,'data putaway'!$A$1:$E$530,3,0)),0,VLOOKUP(H866,'data putaway'!$A$1:$E$530,3,0))</f>
        <v>0</v>
      </c>
      <c r="V866" s="354">
        <f t="shared" si="302"/>
        <v>23</v>
      </c>
      <c r="W866" s="114">
        <f>IF(ISNA(VLOOKUP(H866,'data putaway'!$A$1:$E$530,2,0)),0,VLOOKUP(H866,'data putaway'!$A$1:$E$530,2,0))</f>
        <v>0</v>
      </c>
      <c r="X866" s="354" t="b">
        <f t="shared" si="303"/>
        <v>0</v>
      </c>
      <c r="Y866" s="354">
        <f>IF(ISNA(VLOOKUP(H866,'data putaway'!$A$1:$E$530,4,0)),0,VLOOKUP(H866,'data putaway'!$A$1:$E$530,4,0))</f>
        <v>0</v>
      </c>
      <c r="Z866" s="113">
        <f>IF(ISNA(VLOOKUP(H866,'data putaway'!$A$1:$E$530,5,0)),0,VLOOKUP(H866,'data putaway'!$A$1:$E$530,5,0))</f>
        <v>0</v>
      </c>
      <c r="AA866" s="354" t="b">
        <f t="shared" si="304"/>
        <v>0</v>
      </c>
      <c r="AB866" s="354" t="b">
        <f t="shared" si="305"/>
        <v>0</v>
      </c>
      <c r="AC866" s="356" t="str">
        <f t="shared" ca="1" si="306"/>
        <v>2 Month,  3 Days</v>
      </c>
      <c r="AD866" s="114" t="str">
        <f t="shared" ca="1" si="314"/>
        <v>3 Year, 5 Month, 5 Days</v>
      </c>
      <c r="AE866" s="114">
        <f t="shared" si="307"/>
        <v>23</v>
      </c>
      <c r="AF866" s="114">
        <f t="shared" si="308"/>
        <v>1</v>
      </c>
      <c r="AG866" s="354" t="str">
        <f t="shared" si="309"/>
        <v>CC30</v>
      </c>
      <c r="AH866" s="114">
        <f>IF(ISNA(VLOOKUP(L866,'MASTER DATA'!$A$1:$F$192,6,0)),0,VLOOKUP(L866,'MASTER DATA'!$A$1:$F$192,6,0))*AE866</f>
        <v>276</v>
      </c>
      <c r="AI866" s="354" t="str">
        <f>VLOOKUP($D866,'warehouse mapping'!$AN$7:$AO$17,2,0)</f>
        <v>Aktif</v>
      </c>
      <c r="AJ866" s="114">
        <f t="shared" si="310"/>
        <v>0</v>
      </c>
      <c r="AK866" s="354" t="str">
        <f t="shared" si="311"/>
        <v/>
      </c>
      <c r="AL866" s="354" t="s">
        <v>170</v>
      </c>
      <c r="AM866" s="354">
        <f t="shared" si="312"/>
        <v>1</v>
      </c>
      <c r="AN866" s="354" t="b">
        <f t="shared" si="313"/>
        <v>1</v>
      </c>
    </row>
    <row r="867" spans="1:40" s="354" customFormat="1">
      <c r="A867" s="354" t="str">
        <f t="shared" si="293"/>
        <v>CC30B01550025669</v>
      </c>
      <c r="B867" s="354">
        <f t="shared" si="294"/>
        <v>0</v>
      </c>
      <c r="C867" s="354">
        <f t="shared" si="295"/>
        <v>0</v>
      </c>
      <c r="D867" s="354" t="str">
        <f t="shared" si="296"/>
        <v>CC</v>
      </c>
      <c r="E867" s="354" t="str">
        <f t="shared" si="297"/>
        <v>30</v>
      </c>
      <c r="F867" s="354" t="str">
        <f t="shared" si="298"/>
        <v>B</v>
      </c>
      <c r="G867" s="355" t="str">
        <f t="shared" si="299"/>
        <v>01</v>
      </c>
      <c r="H867" s="232" t="s">
        <v>1205</v>
      </c>
      <c r="I867" s="232" t="s">
        <v>3523</v>
      </c>
      <c r="J867" s="233">
        <v>46273</v>
      </c>
      <c r="K867" s="233">
        <v>47688</v>
      </c>
      <c r="L867" s="234">
        <v>550025669</v>
      </c>
      <c r="M867" s="232" t="str">
        <f>IF(ISNA(VLOOKUP(L867,'MASTER DATA'!$A$1:$B$192,2,0)),"",VLOOKUP(L867,'MASTER DATA'!$A$1:$B$192,2,0))</f>
        <v>Gadus S2 V220 2_1*180kg_A227</v>
      </c>
      <c r="N867" s="232">
        <v>4</v>
      </c>
      <c r="O867" s="232">
        <f t="shared" si="300"/>
        <v>1</v>
      </c>
      <c r="P867" s="232">
        <f t="shared" si="301"/>
        <v>0</v>
      </c>
      <c r="Q867" s="232">
        <f>VLOOKUP(L867,'MASTER DATA'!$A$1:$E$192,5,0)</f>
        <v>4</v>
      </c>
      <c r="R867" s="234">
        <f>SUMIF('picking of the day'!$H$4:$H$358,WMS!H867&amp;WMS!L867,'picking of the day'!$E$4:$E$358)</f>
        <v>0</v>
      </c>
      <c r="U867" s="114">
        <f>IF(ISNA(VLOOKUP(H867,'data putaway'!$A$1:$E$530,3,0)),0,VLOOKUP(H867,'data putaway'!$A$1:$E$530,3,0))</f>
        <v>0</v>
      </c>
      <c r="V867" s="354">
        <f t="shared" si="302"/>
        <v>4</v>
      </c>
      <c r="W867" s="114">
        <f>IF(ISNA(VLOOKUP(H867,'data putaway'!$A$1:$E$530,2,0)),0,VLOOKUP(H867,'data putaway'!$A$1:$E$530,2,0))</f>
        <v>0</v>
      </c>
      <c r="X867" s="354" t="b">
        <f t="shared" si="303"/>
        <v>0</v>
      </c>
      <c r="Y867" s="354">
        <f>IF(ISNA(VLOOKUP(H867,'data putaway'!$A$1:$E$530,4,0)),0,VLOOKUP(H867,'data putaway'!$A$1:$E$530,4,0))</f>
        <v>0</v>
      </c>
      <c r="Z867" s="113">
        <f>IF(ISNA(VLOOKUP(H867,'data putaway'!$A$1:$E$530,5,0)),0,VLOOKUP(H867,'data putaway'!$A$1:$E$530,5,0))</f>
        <v>0</v>
      </c>
      <c r="AA867" s="354" t="b">
        <f t="shared" si="304"/>
        <v>0</v>
      </c>
      <c r="AB867" s="354" t="b">
        <f t="shared" si="305"/>
        <v>0</v>
      </c>
      <c r="AC867" s="356" t="str">
        <f t="shared" ca="1" si="306"/>
        <v>0 Month,  10 Days</v>
      </c>
      <c r="AD867" s="114" t="str">
        <f t="shared" ca="1" si="314"/>
        <v>3 Year, 10 Month, 6 Days</v>
      </c>
      <c r="AE867" s="114">
        <f t="shared" si="307"/>
        <v>4</v>
      </c>
      <c r="AF867" s="114">
        <f t="shared" si="308"/>
        <v>1</v>
      </c>
      <c r="AG867" s="354" t="str">
        <f t="shared" si="309"/>
        <v>CC30</v>
      </c>
      <c r="AH867" s="114">
        <f>IF(ISNA(VLOOKUP(L867,'MASTER DATA'!$A$1:$F$192,6,0)),0,VLOOKUP(L867,'MASTER DATA'!$A$1:$F$192,6,0))*AE867</f>
        <v>720</v>
      </c>
      <c r="AI867" s="354" t="str">
        <f>VLOOKUP($D867,'warehouse mapping'!$AN$7:$AO$17,2,0)</f>
        <v>Aktif</v>
      </c>
      <c r="AJ867" s="114">
        <f t="shared" si="310"/>
        <v>0</v>
      </c>
      <c r="AK867" s="354" t="str">
        <f t="shared" si="311"/>
        <v/>
      </c>
      <c r="AL867" s="354" t="s">
        <v>170</v>
      </c>
      <c r="AM867" s="354">
        <f t="shared" si="312"/>
        <v>1</v>
      </c>
      <c r="AN867" s="354" t="b">
        <f t="shared" si="313"/>
        <v>1</v>
      </c>
    </row>
    <row r="868" spans="1:40" s="354" customFormat="1">
      <c r="A868" s="354" t="str">
        <f t="shared" si="293"/>
        <v>CC30B02550025669</v>
      </c>
      <c r="B868" s="354">
        <f t="shared" si="294"/>
        <v>0</v>
      </c>
      <c r="C868" s="354">
        <f t="shared" si="295"/>
        <v>0</v>
      </c>
      <c r="D868" s="354" t="str">
        <f t="shared" si="296"/>
        <v>CC</v>
      </c>
      <c r="E868" s="354" t="str">
        <f t="shared" si="297"/>
        <v>30</v>
      </c>
      <c r="F868" s="354" t="str">
        <f t="shared" si="298"/>
        <v>B</v>
      </c>
      <c r="G868" s="355" t="str">
        <f t="shared" si="299"/>
        <v>02</v>
      </c>
      <c r="H868" s="232" t="s">
        <v>1206</v>
      </c>
      <c r="I868" s="232" t="s">
        <v>3523</v>
      </c>
      <c r="J868" s="233">
        <v>46273</v>
      </c>
      <c r="K868" s="233">
        <v>47688</v>
      </c>
      <c r="L868" s="234">
        <v>550025669</v>
      </c>
      <c r="M868" s="232" t="str">
        <f>IF(ISNA(VLOOKUP(L868,'MASTER DATA'!$A$1:$B$192,2,0)),"",VLOOKUP(L868,'MASTER DATA'!$A$1:$B$192,2,0))</f>
        <v>Gadus S2 V220 2_1*180kg_A227</v>
      </c>
      <c r="N868" s="232">
        <v>4</v>
      </c>
      <c r="O868" s="232">
        <f t="shared" si="300"/>
        <v>1</v>
      </c>
      <c r="P868" s="232">
        <f t="shared" si="301"/>
        <v>0</v>
      </c>
      <c r="Q868" s="232">
        <f>VLOOKUP(L868,'MASTER DATA'!$A$1:$E$192,5,0)</f>
        <v>4</v>
      </c>
      <c r="R868" s="234">
        <f>SUMIF('picking of the day'!$H$4:$H$358,WMS!H868&amp;WMS!L868,'picking of the day'!$E$4:$E$358)</f>
        <v>0</v>
      </c>
      <c r="U868" s="114">
        <f>IF(ISNA(VLOOKUP(H868,'data putaway'!$A$1:$E$530,3,0)),0,VLOOKUP(H868,'data putaway'!$A$1:$E$530,3,0))</f>
        <v>0</v>
      </c>
      <c r="V868" s="354">
        <f t="shared" si="302"/>
        <v>4</v>
      </c>
      <c r="W868" s="114">
        <f>IF(ISNA(VLOOKUP(H868,'data putaway'!$A$1:$E$530,2,0)),0,VLOOKUP(H868,'data putaway'!$A$1:$E$530,2,0))</f>
        <v>0</v>
      </c>
      <c r="X868" s="354" t="b">
        <f t="shared" si="303"/>
        <v>0</v>
      </c>
      <c r="Y868" s="354">
        <f>IF(ISNA(VLOOKUP(H868,'data putaway'!$A$1:$E$530,4,0)),0,VLOOKUP(H868,'data putaway'!$A$1:$E$530,4,0))</f>
        <v>0</v>
      </c>
      <c r="Z868" s="113">
        <f>IF(ISNA(VLOOKUP(H868,'data putaway'!$A$1:$E$530,5,0)),0,VLOOKUP(H868,'data putaway'!$A$1:$E$530,5,0))</f>
        <v>0</v>
      </c>
      <c r="AA868" s="354" t="b">
        <f t="shared" si="304"/>
        <v>0</v>
      </c>
      <c r="AB868" s="354" t="b">
        <f t="shared" si="305"/>
        <v>0</v>
      </c>
      <c r="AC868" s="356" t="str">
        <f t="shared" ca="1" si="306"/>
        <v>0 Month,  10 Days</v>
      </c>
      <c r="AD868" s="114" t="str">
        <f t="shared" ca="1" si="314"/>
        <v>3 Year, 10 Month, 6 Days</v>
      </c>
      <c r="AE868" s="114">
        <f t="shared" si="307"/>
        <v>4</v>
      </c>
      <c r="AF868" s="114">
        <f t="shared" si="308"/>
        <v>1</v>
      </c>
      <c r="AG868" s="354" t="str">
        <f t="shared" si="309"/>
        <v>CC30</v>
      </c>
      <c r="AH868" s="114">
        <f>IF(ISNA(VLOOKUP(L868,'MASTER DATA'!$A$1:$F$192,6,0)),0,VLOOKUP(L868,'MASTER DATA'!$A$1:$F$192,6,0))*AE868</f>
        <v>720</v>
      </c>
      <c r="AI868" s="354" t="str">
        <f>VLOOKUP($D868,'warehouse mapping'!$AN$7:$AO$17,2,0)</f>
        <v>Aktif</v>
      </c>
      <c r="AJ868" s="114">
        <f t="shared" si="310"/>
        <v>0</v>
      </c>
      <c r="AK868" s="354" t="str">
        <f t="shared" si="311"/>
        <v/>
      </c>
      <c r="AL868" s="354" t="s">
        <v>170</v>
      </c>
      <c r="AM868" s="354">
        <f t="shared" si="312"/>
        <v>1</v>
      </c>
      <c r="AN868" s="354" t="b">
        <f t="shared" si="313"/>
        <v>1</v>
      </c>
    </row>
    <row r="869" spans="1:40" s="354" customFormat="1">
      <c r="A869" s="354" t="str">
        <f t="shared" si="293"/>
        <v>CC30C01550076636</v>
      </c>
      <c r="B869" s="354">
        <f t="shared" si="294"/>
        <v>0</v>
      </c>
      <c r="C869" s="354">
        <f t="shared" si="295"/>
        <v>0</v>
      </c>
      <c r="D869" s="354" t="str">
        <f t="shared" si="296"/>
        <v>CC</v>
      </c>
      <c r="E869" s="354" t="str">
        <f t="shared" si="297"/>
        <v>30</v>
      </c>
      <c r="F869" s="354" t="str">
        <f t="shared" si="298"/>
        <v>C</v>
      </c>
      <c r="G869" s="355" t="str">
        <f t="shared" si="299"/>
        <v>01</v>
      </c>
      <c r="H869" s="232" t="s">
        <v>1207</v>
      </c>
      <c r="I869" s="232" t="s">
        <v>3530</v>
      </c>
      <c r="J869" s="233">
        <v>46274</v>
      </c>
      <c r="K869" s="233">
        <v>47728</v>
      </c>
      <c r="L869" s="234">
        <v>550076636</v>
      </c>
      <c r="M869" s="232" t="str">
        <f>IF(ISNA(VLOOKUP(L869,'MASTER DATA'!$A$1:$B$192,2,0)),"",VLOOKUP(L869,'MASTER DATA'!$A$1:$B$192,2,0))</f>
        <v>Helix Eco Plus 5W-30_12*0.5L_A04W</v>
      </c>
      <c r="N869" s="232">
        <v>48</v>
      </c>
      <c r="O869" s="232">
        <f t="shared" si="300"/>
        <v>1</v>
      </c>
      <c r="P869" s="232">
        <f t="shared" si="301"/>
        <v>0</v>
      </c>
      <c r="Q869" s="232">
        <f>VLOOKUP(L869,'MASTER DATA'!$A$1:$E$192,5,0)</f>
        <v>48</v>
      </c>
      <c r="R869" s="234">
        <f>SUMIF('picking of the day'!$H$4:$H$358,WMS!H869&amp;WMS!L869,'picking of the day'!$E$4:$E$358)</f>
        <v>0</v>
      </c>
      <c r="U869" s="114">
        <f>IF(ISNA(VLOOKUP(H869,'data putaway'!$A$1:$E$530,3,0)),0,VLOOKUP(H869,'data putaway'!$A$1:$E$530,3,0))</f>
        <v>0</v>
      </c>
      <c r="V869" s="354">
        <f t="shared" si="302"/>
        <v>48</v>
      </c>
      <c r="W869" s="114">
        <f>IF(ISNA(VLOOKUP(H869,'data putaway'!$A$1:$E$530,2,0)),0,VLOOKUP(H869,'data putaway'!$A$1:$E$530,2,0))</f>
        <v>0</v>
      </c>
      <c r="X869" s="354" t="b">
        <f t="shared" si="303"/>
        <v>0</v>
      </c>
      <c r="Y869" s="354">
        <f>IF(ISNA(VLOOKUP(H869,'data putaway'!$A$1:$E$530,4,0)),0,VLOOKUP(H869,'data putaway'!$A$1:$E$530,4,0))</f>
        <v>0</v>
      </c>
      <c r="Z869" s="113">
        <f>IF(ISNA(VLOOKUP(H869,'data putaway'!$A$1:$E$530,5,0)),0,VLOOKUP(H869,'data putaway'!$A$1:$E$530,5,0))</f>
        <v>0</v>
      </c>
      <c r="AA869" s="354" t="b">
        <f t="shared" si="304"/>
        <v>0</v>
      </c>
      <c r="AB869" s="354" t="b">
        <f t="shared" si="305"/>
        <v>0</v>
      </c>
      <c r="AC869" s="356" t="str">
        <f t="shared" ca="1" si="306"/>
        <v>0 Month,  9 Days</v>
      </c>
      <c r="AD869" s="114" t="str">
        <f t="shared" ca="1" si="314"/>
        <v>3 Year, 11 Month, 15 Days</v>
      </c>
      <c r="AE869" s="114">
        <f t="shared" si="307"/>
        <v>48</v>
      </c>
      <c r="AF869" s="114">
        <f t="shared" si="308"/>
        <v>1</v>
      </c>
      <c r="AG869" s="354" t="str">
        <f t="shared" si="309"/>
        <v>CC30</v>
      </c>
      <c r="AH869" s="114">
        <f>IF(ISNA(VLOOKUP(L869,'MASTER DATA'!$A$1:$F$192,6,0)),0,VLOOKUP(L869,'MASTER DATA'!$A$1:$F$192,6,0))*AE869</f>
        <v>288</v>
      </c>
      <c r="AI869" s="354" t="str">
        <f>VLOOKUP($D869,'warehouse mapping'!$AN$7:$AO$17,2,0)</f>
        <v>Aktif</v>
      </c>
      <c r="AJ869" s="114">
        <f t="shared" si="310"/>
        <v>0</v>
      </c>
      <c r="AK869" s="354" t="str">
        <f t="shared" si="311"/>
        <v/>
      </c>
      <c r="AL869" s="354" t="s">
        <v>170</v>
      </c>
      <c r="AM869" s="354">
        <f t="shared" si="312"/>
        <v>1</v>
      </c>
      <c r="AN869" s="354" t="b">
        <f t="shared" si="313"/>
        <v>1</v>
      </c>
    </row>
    <row r="870" spans="1:40" s="354" customFormat="1">
      <c r="A870" s="354" t="str">
        <f t="shared" si="293"/>
        <v>CC30C02550071397</v>
      </c>
      <c r="B870" s="354">
        <f t="shared" si="294"/>
        <v>0</v>
      </c>
      <c r="C870" s="354">
        <f t="shared" si="295"/>
        <v>0</v>
      </c>
      <c r="D870" s="354" t="str">
        <f t="shared" si="296"/>
        <v>CC</v>
      </c>
      <c r="E870" s="354" t="str">
        <f t="shared" si="297"/>
        <v>30</v>
      </c>
      <c r="F870" s="354" t="str">
        <f t="shared" si="298"/>
        <v>C</v>
      </c>
      <c r="G870" s="355" t="str">
        <f t="shared" si="299"/>
        <v>02</v>
      </c>
      <c r="H870" s="232" t="s">
        <v>1208</v>
      </c>
      <c r="I870" s="232">
        <v>47731</v>
      </c>
      <c r="J870" s="233">
        <v>46272</v>
      </c>
      <c r="K870" s="233">
        <v>47727</v>
      </c>
      <c r="L870" s="234">
        <v>550071397</v>
      </c>
      <c r="M870" s="232" t="str">
        <f>IF(ISNA(VLOOKUP(L870,'MASTER DATA'!$A$1:$B$192,2,0)),"",VLOOKUP(L870,'MASTER DATA'!$A$1:$B$192,2,0))</f>
        <v>HelixHX515W40SNCF_4*4L_A04W</v>
      </c>
      <c r="N870" s="232">
        <v>36</v>
      </c>
      <c r="O870" s="232">
        <f t="shared" si="300"/>
        <v>1</v>
      </c>
      <c r="P870" s="232">
        <f t="shared" si="301"/>
        <v>0</v>
      </c>
      <c r="Q870" s="232">
        <f>VLOOKUP(L870,'MASTER DATA'!$A$1:$E$192,5,0)</f>
        <v>36</v>
      </c>
      <c r="R870" s="234">
        <f>SUMIF('picking of the day'!$H$4:$H$358,WMS!H870&amp;WMS!L870,'picking of the day'!$E$4:$E$358)</f>
        <v>0</v>
      </c>
      <c r="U870" s="114">
        <f>IF(ISNA(VLOOKUP(H870,'data putaway'!$A$1:$E$530,3,0)),0,VLOOKUP(H870,'data putaway'!$A$1:$E$530,3,0))</f>
        <v>0</v>
      </c>
      <c r="V870" s="354">
        <f t="shared" si="302"/>
        <v>36</v>
      </c>
      <c r="W870" s="114">
        <f>IF(ISNA(VLOOKUP(H870,'data putaway'!$A$1:$E$530,2,0)),0,VLOOKUP(H870,'data putaway'!$A$1:$E$530,2,0))</f>
        <v>0</v>
      </c>
      <c r="X870" s="354" t="b">
        <f t="shared" si="303"/>
        <v>0</v>
      </c>
      <c r="Y870" s="354">
        <f>IF(ISNA(VLOOKUP(H870,'data putaway'!$A$1:$E$530,4,0)),0,VLOOKUP(H870,'data putaway'!$A$1:$E$530,4,0))</f>
        <v>0</v>
      </c>
      <c r="Z870" s="113">
        <f>IF(ISNA(VLOOKUP(H870,'data putaway'!$A$1:$E$530,5,0)),0,VLOOKUP(H870,'data putaway'!$A$1:$E$530,5,0))</f>
        <v>0</v>
      </c>
      <c r="AA870" s="354" t="b">
        <f t="shared" si="304"/>
        <v>0</v>
      </c>
      <c r="AB870" s="354" t="b">
        <f t="shared" si="305"/>
        <v>0</v>
      </c>
      <c r="AC870" s="356" t="str">
        <f t="shared" ca="1" si="306"/>
        <v>0 Month,  11 Days</v>
      </c>
      <c r="AD870" s="114" t="str">
        <f t="shared" ca="1" si="314"/>
        <v>3 Year, 11 Month, 14 Days</v>
      </c>
      <c r="AE870" s="114">
        <f t="shared" si="307"/>
        <v>36</v>
      </c>
      <c r="AF870" s="114">
        <f t="shared" si="308"/>
        <v>1</v>
      </c>
      <c r="AG870" s="354" t="str">
        <f t="shared" si="309"/>
        <v>CC30</v>
      </c>
      <c r="AH870" s="114">
        <f>IF(ISNA(VLOOKUP(L870,'MASTER DATA'!$A$1:$F$192,6,0)),0,VLOOKUP(L870,'MASTER DATA'!$A$1:$F$192,6,0))*AE870</f>
        <v>576</v>
      </c>
      <c r="AI870" s="354" t="str">
        <f>VLOOKUP($D870,'warehouse mapping'!$AN$7:$AO$17,2,0)</f>
        <v>Aktif</v>
      </c>
      <c r="AJ870" s="114">
        <f t="shared" si="310"/>
        <v>0</v>
      </c>
      <c r="AK870" s="354" t="str">
        <f t="shared" si="311"/>
        <v/>
      </c>
      <c r="AL870" s="354" t="s">
        <v>170</v>
      </c>
      <c r="AM870" s="354">
        <f t="shared" si="312"/>
        <v>1</v>
      </c>
      <c r="AN870" s="354" t="b">
        <f t="shared" si="313"/>
        <v>1</v>
      </c>
    </row>
    <row r="871" spans="1:40" s="354" customFormat="1">
      <c r="A871" s="354" t="str">
        <f t="shared" si="293"/>
        <v>CC30D01550077346</v>
      </c>
      <c r="B871" s="354">
        <f t="shared" si="294"/>
        <v>0</v>
      </c>
      <c r="C871" s="354">
        <f t="shared" si="295"/>
        <v>0</v>
      </c>
      <c r="D871" s="354" t="str">
        <f t="shared" si="296"/>
        <v>CC</v>
      </c>
      <c r="E871" s="354" t="str">
        <f t="shared" si="297"/>
        <v>30</v>
      </c>
      <c r="F871" s="354" t="str">
        <f t="shared" si="298"/>
        <v>D</v>
      </c>
      <c r="G871" s="355" t="str">
        <f t="shared" si="299"/>
        <v>01</v>
      </c>
      <c r="H871" s="232" t="s">
        <v>1209</v>
      </c>
      <c r="I871" s="232" t="s">
        <v>3144</v>
      </c>
      <c r="J871" s="233">
        <v>46258</v>
      </c>
      <c r="K871" s="233">
        <v>47526</v>
      </c>
      <c r="L871" s="234">
        <v>550077346</v>
      </c>
      <c r="M871" s="232" t="str">
        <f>IF(ISNA(VLOOKUP(L871,'MASTER DATA'!$A$1:$B$192,2,0)),"",VLOOKUP(L871,'MASTER DATA'!$A$1:$B$192,2,0))</f>
        <v>Advan4TAX710W30SNMA2_12*1L_A04W</v>
      </c>
      <c r="N871" s="232">
        <v>44</v>
      </c>
      <c r="O871" s="232">
        <f t="shared" si="300"/>
        <v>1</v>
      </c>
      <c r="P871" s="232">
        <f t="shared" si="301"/>
        <v>0</v>
      </c>
      <c r="Q871" s="232">
        <f>VLOOKUP(L871,'MASTER DATA'!$A$1:$E$192,5,0)</f>
        <v>44</v>
      </c>
      <c r="R871" s="234">
        <f>SUMIF('picking of the day'!$H$4:$H$358,WMS!H871&amp;WMS!L871,'picking of the day'!$E$4:$E$358)</f>
        <v>0</v>
      </c>
      <c r="U871" s="114">
        <f>IF(ISNA(VLOOKUP(H871,'data putaway'!$A$1:$E$530,3,0)),0,VLOOKUP(H871,'data putaway'!$A$1:$E$530,3,0))</f>
        <v>0</v>
      </c>
      <c r="V871" s="354">
        <f t="shared" si="302"/>
        <v>44</v>
      </c>
      <c r="W871" s="114">
        <f>IF(ISNA(VLOOKUP(H871,'data putaway'!$A$1:$E$530,2,0)),0,VLOOKUP(H871,'data putaway'!$A$1:$E$530,2,0))</f>
        <v>0</v>
      </c>
      <c r="X871" s="354" t="b">
        <f t="shared" si="303"/>
        <v>0</v>
      </c>
      <c r="Y871" s="354">
        <f>IF(ISNA(VLOOKUP(H871,'data putaway'!$A$1:$E$530,4,0)),0,VLOOKUP(H871,'data putaway'!$A$1:$E$530,4,0))</f>
        <v>0</v>
      </c>
      <c r="Z871" s="113">
        <f>IF(ISNA(VLOOKUP(H871,'data putaway'!$A$1:$E$530,5,0)),0,VLOOKUP(H871,'data putaway'!$A$1:$E$530,5,0))</f>
        <v>0</v>
      </c>
      <c r="AA871" s="354" t="b">
        <f t="shared" si="304"/>
        <v>0</v>
      </c>
      <c r="AB871" s="354" t="b">
        <f t="shared" si="305"/>
        <v>0</v>
      </c>
      <c r="AC871" s="356" t="str">
        <f t="shared" ca="1" si="306"/>
        <v>0 Month,  25 Days</v>
      </c>
      <c r="AD871" s="114" t="str">
        <f t="shared" ca="1" si="314"/>
        <v>3 Year, 4 Month, 25 Days</v>
      </c>
      <c r="AE871" s="114">
        <f t="shared" si="307"/>
        <v>44</v>
      </c>
      <c r="AF871" s="114">
        <f t="shared" si="308"/>
        <v>1</v>
      </c>
      <c r="AG871" s="354" t="str">
        <f t="shared" si="309"/>
        <v>CC30</v>
      </c>
      <c r="AH871" s="114">
        <f>IF(ISNA(VLOOKUP(L871,'MASTER DATA'!$A$1:$F$192,6,0)),0,VLOOKUP(L871,'MASTER DATA'!$A$1:$F$192,6,0))*AE871</f>
        <v>528</v>
      </c>
      <c r="AI871" s="354" t="str">
        <f>VLOOKUP($D871,'warehouse mapping'!$AN$7:$AO$17,2,0)</f>
        <v>Aktif</v>
      </c>
      <c r="AJ871" s="114">
        <f t="shared" si="310"/>
        <v>0</v>
      </c>
      <c r="AK871" s="354" t="str">
        <f t="shared" si="311"/>
        <v/>
      </c>
      <c r="AL871" s="354" t="s">
        <v>170</v>
      </c>
      <c r="AM871" s="354">
        <f t="shared" si="312"/>
        <v>1</v>
      </c>
      <c r="AN871" s="354" t="b">
        <f t="shared" si="313"/>
        <v>1</v>
      </c>
    </row>
    <row r="872" spans="1:40" s="354" customFormat="1">
      <c r="A872" s="354" t="str">
        <f t="shared" si="293"/>
        <v>CC30D02550077346</v>
      </c>
      <c r="B872" s="354">
        <f t="shared" si="294"/>
        <v>0</v>
      </c>
      <c r="C872" s="354">
        <f t="shared" si="295"/>
        <v>0</v>
      </c>
      <c r="D872" s="354" t="str">
        <f t="shared" si="296"/>
        <v>CC</v>
      </c>
      <c r="E872" s="354" t="str">
        <f t="shared" si="297"/>
        <v>30</v>
      </c>
      <c r="F872" s="354" t="str">
        <f t="shared" si="298"/>
        <v>D</v>
      </c>
      <c r="G872" s="355" t="str">
        <f t="shared" si="299"/>
        <v>02</v>
      </c>
      <c r="H872" s="232" t="s">
        <v>1210</v>
      </c>
      <c r="I872" s="232" t="s">
        <v>3144</v>
      </c>
      <c r="J872" s="233">
        <v>46258</v>
      </c>
      <c r="K872" s="233">
        <v>47526</v>
      </c>
      <c r="L872" s="234">
        <v>550077346</v>
      </c>
      <c r="M872" s="232" t="str">
        <f>IF(ISNA(VLOOKUP(L872,'MASTER DATA'!$A$1:$B$192,2,0)),"",VLOOKUP(L872,'MASTER DATA'!$A$1:$B$192,2,0))</f>
        <v>Advan4TAX710W30SNMA2_12*1L_A04W</v>
      </c>
      <c r="N872" s="232">
        <v>44</v>
      </c>
      <c r="O872" s="232">
        <f t="shared" si="300"/>
        <v>1</v>
      </c>
      <c r="P872" s="232">
        <f t="shared" si="301"/>
        <v>0</v>
      </c>
      <c r="Q872" s="232">
        <f>VLOOKUP(L872,'MASTER DATA'!$A$1:$E$192,5,0)</f>
        <v>44</v>
      </c>
      <c r="R872" s="234">
        <f>SUMIF('picking of the day'!$H$4:$H$358,WMS!H872&amp;WMS!L872,'picking of the day'!$E$4:$E$358)</f>
        <v>0</v>
      </c>
      <c r="U872" s="114">
        <f>IF(ISNA(VLOOKUP(H872,'data putaway'!$A$1:$E$530,3,0)),0,VLOOKUP(H872,'data putaway'!$A$1:$E$530,3,0))</f>
        <v>0</v>
      </c>
      <c r="V872" s="354">
        <f t="shared" si="302"/>
        <v>44</v>
      </c>
      <c r="W872" s="114">
        <f>IF(ISNA(VLOOKUP(H872,'data putaway'!$A$1:$E$530,2,0)),0,VLOOKUP(H872,'data putaway'!$A$1:$E$530,2,0))</f>
        <v>0</v>
      </c>
      <c r="X872" s="354" t="b">
        <f t="shared" si="303"/>
        <v>0</v>
      </c>
      <c r="Y872" s="354">
        <f>IF(ISNA(VLOOKUP(H872,'data putaway'!$A$1:$E$530,4,0)),0,VLOOKUP(H872,'data putaway'!$A$1:$E$530,4,0))</f>
        <v>0</v>
      </c>
      <c r="Z872" s="113">
        <f>IF(ISNA(VLOOKUP(H872,'data putaway'!$A$1:$E$530,5,0)),0,VLOOKUP(H872,'data putaway'!$A$1:$E$530,5,0))</f>
        <v>0</v>
      </c>
      <c r="AA872" s="354" t="b">
        <f t="shared" si="304"/>
        <v>0</v>
      </c>
      <c r="AB872" s="354" t="b">
        <f t="shared" si="305"/>
        <v>0</v>
      </c>
      <c r="AC872" s="356" t="str">
        <f t="shared" ca="1" si="306"/>
        <v>0 Month,  25 Days</v>
      </c>
      <c r="AD872" s="114" t="str">
        <f t="shared" ca="1" si="314"/>
        <v>3 Year, 4 Month, 25 Days</v>
      </c>
      <c r="AE872" s="114">
        <f t="shared" si="307"/>
        <v>44</v>
      </c>
      <c r="AF872" s="114">
        <f t="shared" si="308"/>
        <v>1</v>
      </c>
      <c r="AG872" s="354" t="str">
        <f t="shared" si="309"/>
        <v>CC30</v>
      </c>
      <c r="AH872" s="114">
        <f>IF(ISNA(VLOOKUP(L872,'MASTER DATA'!$A$1:$F$192,6,0)),0,VLOOKUP(L872,'MASTER DATA'!$A$1:$F$192,6,0))*AE872</f>
        <v>528</v>
      </c>
      <c r="AI872" s="354" t="str">
        <f>VLOOKUP($D872,'warehouse mapping'!$AN$7:$AO$17,2,0)</f>
        <v>Aktif</v>
      </c>
      <c r="AJ872" s="114">
        <f t="shared" si="310"/>
        <v>0</v>
      </c>
      <c r="AK872" s="354" t="str">
        <f t="shared" si="311"/>
        <v/>
      </c>
      <c r="AL872" s="354" t="s">
        <v>170</v>
      </c>
      <c r="AM872" s="354">
        <f t="shared" si="312"/>
        <v>1</v>
      </c>
      <c r="AN872" s="354" t="b">
        <f t="shared" si="313"/>
        <v>1</v>
      </c>
    </row>
    <row r="873" spans="1:40" s="354" customFormat="1">
      <c r="A873" s="354" t="str">
        <f t="shared" si="293"/>
        <v>CC30E01550076636</v>
      </c>
      <c r="B873" s="354">
        <f t="shared" si="294"/>
        <v>0</v>
      </c>
      <c r="C873" s="354">
        <f t="shared" si="295"/>
        <v>0</v>
      </c>
      <c r="D873" s="354" t="str">
        <f t="shared" si="296"/>
        <v>CC</v>
      </c>
      <c r="E873" s="354" t="str">
        <f t="shared" si="297"/>
        <v>30</v>
      </c>
      <c r="F873" s="354" t="str">
        <f t="shared" si="298"/>
        <v>E</v>
      </c>
      <c r="G873" s="355" t="str">
        <f t="shared" si="299"/>
        <v>01</v>
      </c>
      <c r="H873" s="232" t="s">
        <v>1211</v>
      </c>
      <c r="I873" s="232" t="s">
        <v>3530</v>
      </c>
      <c r="J873" s="233">
        <v>46274</v>
      </c>
      <c r="K873" s="233">
        <v>47728</v>
      </c>
      <c r="L873" s="234">
        <v>550076636</v>
      </c>
      <c r="M873" s="232" t="str">
        <f>IF(ISNA(VLOOKUP(L873,'MASTER DATA'!$A$1:$B$192,2,0)),"",VLOOKUP(L873,'MASTER DATA'!$A$1:$B$192,2,0))</f>
        <v>Helix Eco Plus 5W-30_12*0.5L_A04W</v>
      </c>
      <c r="N873" s="232">
        <v>48</v>
      </c>
      <c r="O873" s="232">
        <f t="shared" si="300"/>
        <v>1</v>
      </c>
      <c r="P873" s="232">
        <f t="shared" si="301"/>
        <v>0</v>
      </c>
      <c r="Q873" s="232">
        <f>VLOOKUP(L873,'MASTER DATA'!$A$1:$E$192,5,0)</f>
        <v>48</v>
      </c>
      <c r="R873" s="234">
        <f>SUMIF('picking of the day'!$H$4:$H$358,WMS!H873&amp;WMS!L873,'picking of the day'!$E$4:$E$358)</f>
        <v>0</v>
      </c>
      <c r="U873" s="114">
        <f>IF(ISNA(VLOOKUP(H873,'data putaway'!$A$1:$E$530,3,0)),0,VLOOKUP(H873,'data putaway'!$A$1:$E$530,3,0))</f>
        <v>0</v>
      </c>
      <c r="V873" s="354">
        <f t="shared" si="302"/>
        <v>48</v>
      </c>
      <c r="W873" s="114">
        <f>IF(ISNA(VLOOKUP(H873,'data putaway'!$A$1:$E$530,2,0)),0,VLOOKUP(H873,'data putaway'!$A$1:$E$530,2,0))</f>
        <v>0</v>
      </c>
      <c r="X873" s="354" t="b">
        <f t="shared" si="303"/>
        <v>0</v>
      </c>
      <c r="Y873" s="354">
        <f>IF(ISNA(VLOOKUP(H873,'data putaway'!$A$1:$E$530,4,0)),0,VLOOKUP(H873,'data putaway'!$A$1:$E$530,4,0))</f>
        <v>0</v>
      </c>
      <c r="Z873" s="113">
        <f>IF(ISNA(VLOOKUP(H873,'data putaway'!$A$1:$E$530,5,0)),0,VLOOKUP(H873,'data putaway'!$A$1:$E$530,5,0))</f>
        <v>0</v>
      </c>
      <c r="AA873" s="354" t="b">
        <f t="shared" si="304"/>
        <v>0</v>
      </c>
      <c r="AB873" s="354" t="b">
        <f t="shared" si="305"/>
        <v>0</v>
      </c>
      <c r="AC873" s="356" t="str">
        <f t="shared" ca="1" si="306"/>
        <v>0 Month,  9 Days</v>
      </c>
      <c r="AD873" s="114" t="str">
        <f t="shared" ca="1" si="314"/>
        <v>3 Year, 11 Month, 15 Days</v>
      </c>
      <c r="AE873" s="114">
        <f t="shared" si="307"/>
        <v>48</v>
      </c>
      <c r="AF873" s="114">
        <f t="shared" si="308"/>
        <v>1</v>
      </c>
      <c r="AG873" s="354" t="str">
        <f t="shared" si="309"/>
        <v>CC30</v>
      </c>
      <c r="AH873" s="114">
        <f>IF(ISNA(VLOOKUP(L873,'MASTER DATA'!$A$1:$F$192,6,0)),0,VLOOKUP(L873,'MASTER DATA'!$A$1:$F$192,6,0))*AE873</f>
        <v>288</v>
      </c>
      <c r="AI873" s="354" t="str">
        <f>VLOOKUP($D873,'warehouse mapping'!$AN$7:$AO$17,2,0)</f>
        <v>Aktif</v>
      </c>
      <c r="AJ873" s="114">
        <f t="shared" si="310"/>
        <v>0</v>
      </c>
      <c r="AK873" s="354" t="str">
        <f t="shared" si="311"/>
        <v/>
      </c>
      <c r="AL873" s="354" t="s">
        <v>170</v>
      </c>
      <c r="AM873" s="354">
        <f t="shared" si="312"/>
        <v>1</v>
      </c>
      <c r="AN873" s="354" t="b">
        <f t="shared" si="313"/>
        <v>1</v>
      </c>
    </row>
    <row r="874" spans="1:40" s="354" customFormat="1">
      <c r="A874" s="354" t="str">
        <f t="shared" si="293"/>
        <v>CC30E02550058593</v>
      </c>
      <c r="B874" s="354">
        <f t="shared" si="294"/>
        <v>0</v>
      </c>
      <c r="C874" s="354">
        <f t="shared" si="295"/>
        <v>0</v>
      </c>
      <c r="D874" s="354" t="str">
        <f t="shared" si="296"/>
        <v>CC</v>
      </c>
      <c r="E874" s="354" t="str">
        <f t="shared" si="297"/>
        <v>30</v>
      </c>
      <c r="F874" s="354" t="str">
        <f t="shared" si="298"/>
        <v>E</v>
      </c>
      <c r="G874" s="355" t="str">
        <f t="shared" si="299"/>
        <v>02</v>
      </c>
      <c r="H874" s="232" t="s">
        <v>1212</v>
      </c>
      <c r="I874" s="232" t="s">
        <v>3232</v>
      </c>
      <c r="J874" s="233">
        <v>46255</v>
      </c>
      <c r="K874" s="233">
        <v>47703</v>
      </c>
      <c r="L874" s="234">
        <v>550058593</v>
      </c>
      <c r="M874" s="232" t="str">
        <f>IF(ISNA(VLOOKUP(L874,'MASTER DATA'!$A$1:$B$192,2,0)),"",VLOOKUP(L874,'MASTER DATA'!$A$1:$B$192,2,0))</f>
        <v>Adv4TAX515W40SLMA2_12*0.8L_A04W</v>
      </c>
      <c r="N874" s="232">
        <v>48</v>
      </c>
      <c r="O874" s="232">
        <f t="shared" si="300"/>
        <v>1</v>
      </c>
      <c r="P874" s="232">
        <f t="shared" si="301"/>
        <v>0</v>
      </c>
      <c r="Q874" s="232">
        <f>VLOOKUP(L874,'MASTER DATA'!$A$1:$E$192,5,0)</f>
        <v>48</v>
      </c>
      <c r="R874" s="234">
        <f>SUMIF('picking of the day'!$H$4:$H$358,WMS!H874&amp;WMS!L874,'picking of the day'!$E$4:$E$358)</f>
        <v>0</v>
      </c>
      <c r="U874" s="114">
        <f>IF(ISNA(VLOOKUP(H874,'data putaway'!$A$1:$E$530,3,0)),0,VLOOKUP(H874,'data putaway'!$A$1:$E$530,3,0))</f>
        <v>0</v>
      </c>
      <c r="V874" s="354">
        <f t="shared" si="302"/>
        <v>48</v>
      </c>
      <c r="W874" s="114">
        <f>IF(ISNA(VLOOKUP(H874,'data putaway'!$A$1:$E$530,2,0)),0,VLOOKUP(H874,'data putaway'!$A$1:$E$530,2,0))</f>
        <v>0</v>
      </c>
      <c r="X874" s="354" t="b">
        <f t="shared" si="303"/>
        <v>0</v>
      </c>
      <c r="Y874" s="354">
        <f>IF(ISNA(VLOOKUP(H874,'data putaway'!$A$1:$E$530,4,0)),0,VLOOKUP(H874,'data putaway'!$A$1:$E$530,4,0))</f>
        <v>0</v>
      </c>
      <c r="Z874" s="113">
        <f>IF(ISNA(VLOOKUP(H874,'data putaway'!$A$1:$E$530,5,0)),0,VLOOKUP(H874,'data putaway'!$A$1:$E$530,5,0))</f>
        <v>0</v>
      </c>
      <c r="AA874" s="354" t="b">
        <f t="shared" si="304"/>
        <v>0</v>
      </c>
      <c r="AB874" s="354" t="b">
        <f t="shared" si="305"/>
        <v>0</v>
      </c>
      <c r="AC874" s="356" t="str">
        <f t="shared" ca="1" si="306"/>
        <v>0 Month,  28 Days</v>
      </c>
      <c r="AD874" s="114" t="str">
        <f t="shared" ca="1" si="314"/>
        <v>3 Year, 10 Month, 21 Days</v>
      </c>
      <c r="AE874" s="114">
        <f t="shared" si="307"/>
        <v>48</v>
      </c>
      <c r="AF874" s="114">
        <f t="shared" si="308"/>
        <v>1</v>
      </c>
      <c r="AG874" s="354" t="str">
        <f t="shared" si="309"/>
        <v>CC30</v>
      </c>
      <c r="AH874" s="114">
        <f>IF(ISNA(VLOOKUP(L874,'MASTER DATA'!$A$1:$F$192,6,0)),0,VLOOKUP(L874,'MASTER DATA'!$A$1:$F$192,6,0))*AE874</f>
        <v>460.79999999999995</v>
      </c>
      <c r="AI874" s="354" t="str">
        <f>VLOOKUP($D874,'warehouse mapping'!$AN$7:$AO$17,2,0)</f>
        <v>Aktif</v>
      </c>
      <c r="AJ874" s="114">
        <f t="shared" si="310"/>
        <v>0</v>
      </c>
      <c r="AK874" s="354" t="str">
        <f t="shared" si="311"/>
        <v/>
      </c>
      <c r="AL874" s="354" t="s">
        <v>170</v>
      </c>
      <c r="AM874" s="354">
        <f t="shared" si="312"/>
        <v>1</v>
      </c>
      <c r="AN874" s="354" t="b">
        <f t="shared" si="313"/>
        <v>1</v>
      </c>
    </row>
    <row r="875" spans="1:40" s="354" customFormat="1">
      <c r="A875" s="354" t="str">
        <f t="shared" si="293"/>
        <v>CC31A01550069888</v>
      </c>
      <c r="B875" s="354">
        <f t="shared" si="294"/>
        <v>0</v>
      </c>
      <c r="C875" s="354">
        <f t="shared" si="295"/>
        <v>0</v>
      </c>
      <c r="D875" s="354" t="str">
        <f t="shared" si="296"/>
        <v>CC</v>
      </c>
      <c r="E875" s="354" t="str">
        <f t="shared" si="297"/>
        <v>31</v>
      </c>
      <c r="F875" s="354" t="str">
        <f t="shared" si="298"/>
        <v>A</v>
      </c>
      <c r="G875" s="355" t="str">
        <f t="shared" si="299"/>
        <v>01</v>
      </c>
      <c r="H875" s="232" t="s">
        <v>1213</v>
      </c>
      <c r="I875" s="232" t="s">
        <v>3232</v>
      </c>
      <c r="J875" s="233">
        <v>46254</v>
      </c>
      <c r="K875" s="233">
        <v>47703</v>
      </c>
      <c r="L875" s="234">
        <v>550069888</v>
      </c>
      <c r="M875" s="232" t="str">
        <f>IF(ISNA(VLOOKUP(L875,'MASTER DATA'!$A$1:$B$192,2,0)),"",VLOOKUP(L875,'MASTER DATA'!$A$1:$B$192,2,0))</f>
        <v>RimR4Plus15W40CI4E7_3*5L_A04W</v>
      </c>
      <c r="N875" s="232">
        <v>0</v>
      </c>
      <c r="O875" s="232">
        <f t="shared" si="300"/>
        <v>0</v>
      </c>
      <c r="P875" s="232">
        <f t="shared" si="301"/>
        <v>0</v>
      </c>
      <c r="Q875" s="232">
        <f>VLOOKUP(L875,'MASTER DATA'!$A$1:$E$192,5,0)</f>
        <v>36</v>
      </c>
      <c r="R875" s="234">
        <f>SUMIF('picking of the day'!$H$4:$H$358,WMS!H875&amp;WMS!L875,'picking of the day'!$E$4:$E$358)</f>
        <v>0</v>
      </c>
      <c r="U875" s="114">
        <f>IF(ISNA(VLOOKUP(H875,'data putaway'!$A$1:$E$530,3,0)),0,VLOOKUP(H875,'data putaway'!$A$1:$E$530,3,0))</f>
        <v>0</v>
      </c>
      <c r="V875" s="354">
        <f t="shared" si="302"/>
        <v>0</v>
      </c>
      <c r="W875" s="114">
        <f>IF(ISNA(VLOOKUP(H875,'data putaway'!$A$1:$E$530,2,0)),0,VLOOKUP(H875,'data putaway'!$A$1:$E$530,2,0))</f>
        <v>0</v>
      </c>
      <c r="X875" s="354" t="b">
        <f t="shared" si="303"/>
        <v>0</v>
      </c>
      <c r="Y875" s="354">
        <f>IF(ISNA(VLOOKUP(H875,'data putaway'!$A$1:$E$530,4,0)),0,VLOOKUP(H875,'data putaway'!$A$1:$E$530,4,0))</f>
        <v>0</v>
      </c>
      <c r="Z875" s="113">
        <f>IF(ISNA(VLOOKUP(H875,'data putaway'!$A$1:$E$530,5,0)),0,VLOOKUP(H875,'data putaway'!$A$1:$E$530,5,0))</f>
        <v>0</v>
      </c>
      <c r="AA875" s="354" t="b">
        <f t="shared" si="304"/>
        <v>0</v>
      </c>
      <c r="AB875" s="354" t="b">
        <f t="shared" si="305"/>
        <v>0</v>
      </c>
      <c r="AC875" s="356" t="str">
        <f t="shared" ca="1" si="306"/>
        <v>0 Month,  29 Days</v>
      </c>
      <c r="AD875" s="114" t="str">
        <f t="shared" ca="1" si="314"/>
        <v>3 Year, 10 Month, 21 Days</v>
      </c>
      <c r="AE875" s="114">
        <f t="shared" si="307"/>
        <v>0</v>
      </c>
      <c r="AF875" s="114">
        <f t="shared" si="308"/>
        <v>0</v>
      </c>
      <c r="AG875" s="354" t="str">
        <f t="shared" si="309"/>
        <v>CC31</v>
      </c>
      <c r="AH875" s="114">
        <f>IF(ISNA(VLOOKUP(L875,'MASTER DATA'!$A$1:$F$192,6,0)),0,VLOOKUP(L875,'MASTER DATA'!$A$1:$F$192,6,0))*AE875</f>
        <v>0</v>
      </c>
      <c r="AI875" s="354" t="str">
        <f>VLOOKUP($D875,'warehouse mapping'!$AN$7:$AO$17,2,0)</f>
        <v>Aktif</v>
      </c>
      <c r="AJ875" s="114">
        <f t="shared" si="310"/>
        <v>1</v>
      </c>
      <c r="AK875" s="354" t="str">
        <f t="shared" si="311"/>
        <v>CC</v>
      </c>
      <c r="AL875" s="354" t="s">
        <v>3025</v>
      </c>
      <c r="AM875" s="354">
        <f t="shared" si="312"/>
        <v>1</v>
      </c>
      <c r="AN875" s="354" t="b">
        <f t="shared" si="313"/>
        <v>1</v>
      </c>
    </row>
    <row r="876" spans="1:40" s="354" customFormat="1">
      <c r="A876" s="354" t="str">
        <f t="shared" si="293"/>
        <v>CC31A02550032957</v>
      </c>
      <c r="B876" s="354">
        <f t="shared" si="294"/>
        <v>0</v>
      </c>
      <c r="C876" s="354">
        <f t="shared" si="295"/>
        <v>0</v>
      </c>
      <c r="D876" s="354" t="str">
        <f t="shared" si="296"/>
        <v>CC</v>
      </c>
      <c r="E876" s="354" t="str">
        <f t="shared" si="297"/>
        <v>31</v>
      </c>
      <c r="F876" s="354" t="str">
        <f t="shared" si="298"/>
        <v>A</v>
      </c>
      <c r="G876" s="355" t="str">
        <f t="shared" si="299"/>
        <v>02</v>
      </c>
      <c r="H876" s="232" t="s">
        <v>1214</v>
      </c>
      <c r="I876" s="232">
        <v>12676481</v>
      </c>
      <c r="J876" s="233">
        <v>46223</v>
      </c>
      <c r="K876" s="233">
        <v>47677</v>
      </c>
      <c r="L876" s="234">
        <v>550032957</v>
      </c>
      <c r="M876" s="232" t="str">
        <f>IF(ISNA(VLOOKUP(L876,'MASTER DATA'!$A$1:$B$192,2,0)),"",VLOOKUP(L876,'MASTER DATA'!$A$1:$B$192,2,0))</f>
        <v>Turbo T 32_1*209L_A227</v>
      </c>
      <c r="N876" s="232">
        <v>2</v>
      </c>
      <c r="O876" s="232">
        <f t="shared" si="300"/>
        <v>0</v>
      </c>
      <c r="P876" s="232">
        <f t="shared" si="301"/>
        <v>2</v>
      </c>
      <c r="Q876" s="232">
        <f>VLOOKUP(L876,'MASTER DATA'!$A$1:$E$192,5,0)</f>
        <v>4</v>
      </c>
      <c r="R876" s="234">
        <f>SUMIF('picking of the day'!$H$4:$H$358,WMS!H876&amp;WMS!L876,'picking of the day'!$E$4:$E$358)</f>
        <v>0</v>
      </c>
      <c r="U876" s="114">
        <f>IF(ISNA(VLOOKUP(H876,'data putaway'!$A$1:$E$530,3,0)),0,VLOOKUP(H876,'data putaway'!$A$1:$E$530,3,0))</f>
        <v>0</v>
      </c>
      <c r="V876" s="354">
        <f t="shared" si="302"/>
        <v>2</v>
      </c>
      <c r="W876" s="114">
        <f>IF(ISNA(VLOOKUP(H876,'data putaway'!$A$1:$E$530,2,0)),0,VLOOKUP(H876,'data putaway'!$A$1:$E$530,2,0))</f>
        <v>0</v>
      </c>
      <c r="X876" s="354" t="b">
        <f t="shared" si="303"/>
        <v>0</v>
      </c>
      <c r="Y876" s="354">
        <f>IF(ISNA(VLOOKUP(H876,'data putaway'!$A$1:$E$530,4,0)),0,VLOOKUP(H876,'data putaway'!$A$1:$E$530,4,0))</f>
        <v>0</v>
      </c>
      <c r="Z876" s="113">
        <f>IF(ISNA(VLOOKUP(H876,'data putaway'!$A$1:$E$530,5,0)),0,VLOOKUP(H876,'data putaway'!$A$1:$E$530,5,0))</f>
        <v>0</v>
      </c>
      <c r="AA876" s="354" t="b">
        <f t="shared" si="304"/>
        <v>0</v>
      </c>
      <c r="AB876" s="354" t="b">
        <f t="shared" si="305"/>
        <v>0</v>
      </c>
      <c r="AC876" s="356" t="str">
        <f t="shared" ca="1" si="306"/>
        <v>1 Month,  29 Days</v>
      </c>
      <c r="AD876" s="114" t="str">
        <f t="shared" ca="1" si="314"/>
        <v>3 Year, 9 Month, 25 Days</v>
      </c>
      <c r="AE876" s="114">
        <f t="shared" si="307"/>
        <v>2</v>
      </c>
      <c r="AF876" s="114">
        <f t="shared" si="308"/>
        <v>1</v>
      </c>
      <c r="AG876" s="354" t="str">
        <f t="shared" si="309"/>
        <v>CC31</v>
      </c>
      <c r="AH876" s="114">
        <f>IF(ISNA(VLOOKUP(L876,'MASTER DATA'!$A$1:$F$192,6,0)),0,VLOOKUP(L876,'MASTER DATA'!$A$1:$F$192,6,0))*AE876</f>
        <v>418</v>
      </c>
      <c r="AI876" s="354" t="str">
        <f>VLOOKUP($D876,'warehouse mapping'!$AN$7:$AO$17,2,0)</f>
        <v>Aktif</v>
      </c>
      <c r="AJ876" s="114">
        <f t="shared" si="310"/>
        <v>0</v>
      </c>
      <c r="AK876" s="354" t="str">
        <f t="shared" si="311"/>
        <v/>
      </c>
      <c r="AL876" s="354" t="s">
        <v>3206</v>
      </c>
      <c r="AM876" s="354">
        <f t="shared" si="312"/>
        <v>1</v>
      </c>
      <c r="AN876" s="354" t="b">
        <f t="shared" si="313"/>
        <v>1</v>
      </c>
    </row>
    <row r="877" spans="1:40" s="354" customFormat="1">
      <c r="A877" s="354" t="str">
        <f t="shared" si="293"/>
        <v>CC31B01550062460</v>
      </c>
      <c r="B877" s="354">
        <f t="shared" si="294"/>
        <v>0</v>
      </c>
      <c r="C877" s="354">
        <f t="shared" si="295"/>
        <v>0</v>
      </c>
      <c r="D877" s="354" t="str">
        <f t="shared" si="296"/>
        <v>CC</v>
      </c>
      <c r="E877" s="354" t="str">
        <f t="shared" si="297"/>
        <v>31</v>
      </c>
      <c r="F877" s="354" t="str">
        <f t="shared" si="298"/>
        <v>B</v>
      </c>
      <c r="G877" s="355" t="str">
        <f t="shared" si="299"/>
        <v>01</v>
      </c>
      <c r="H877" s="232" t="s">
        <v>1215</v>
      </c>
      <c r="I877" s="232" t="s">
        <v>3315</v>
      </c>
      <c r="J877" s="233">
        <v>46263</v>
      </c>
      <c r="K877" s="362">
        <v>47713</v>
      </c>
      <c r="L877" s="234">
        <v>550062460</v>
      </c>
      <c r="M877" s="232" t="str">
        <f>IF(ISNA(VLOOKUP(L877,'MASTER DATA'!$A$1:$B$192,2,0)),"",VLOOKUP(L877,'MASTER DATA'!$A$1:$B$192,2,0))</f>
        <v>Advan4TAX710W40SNMA2_12*1L_A04W</v>
      </c>
      <c r="N877" s="232">
        <v>44</v>
      </c>
      <c r="O877" s="232">
        <f t="shared" si="300"/>
        <v>1</v>
      </c>
      <c r="P877" s="232">
        <f t="shared" si="301"/>
        <v>0</v>
      </c>
      <c r="Q877" s="232">
        <f>VLOOKUP(L877,'MASTER DATA'!$A$1:$E$192,5,0)</f>
        <v>44</v>
      </c>
      <c r="R877" s="234">
        <f>SUMIF('picking of the day'!$H$4:$H$358,WMS!H877&amp;WMS!L877,'picking of the day'!$E$4:$E$358)</f>
        <v>0</v>
      </c>
      <c r="U877" s="114">
        <f>IF(ISNA(VLOOKUP(H877,'data putaway'!$A$1:$E$530,3,0)),0,VLOOKUP(H877,'data putaway'!$A$1:$E$530,3,0))</f>
        <v>0</v>
      </c>
      <c r="V877" s="354">
        <f t="shared" si="302"/>
        <v>44</v>
      </c>
      <c r="W877" s="114">
        <f>IF(ISNA(VLOOKUP(H877,'data putaway'!$A$1:$E$530,2,0)),0,VLOOKUP(H877,'data putaway'!$A$1:$E$530,2,0))</f>
        <v>0</v>
      </c>
      <c r="X877" s="354" t="b">
        <f t="shared" si="303"/>
        <v>0</v>
      </c>
      <c r="Y877" s="354">
        <f>IF(ISNA(VLOOKUP(H877,'data putaway'!$A$1:$E$530,4,0)),0,VLOOKUP(H877,'data putaway'!$A$1:$E$530,4,0))</f>
        <v>0</v>
      </c>
      <c r="Z877" s="113">
        <f>IF(ISNA(VLOOKUP(H877,'data putaway'!$A$1:$E$530,5,0)),0,VLOOKUP(H877,'data putaway'!$A$1:$E$530,5,0))</f>
        <v>0</v>
      </c>
      <c r="AA877" s="354" t="b">
        <f t="shared" si="304"/>
        <v>0</v>
      </c>
      <c r="AB877" s="354" t="b">
        <f t="shared" si="305"/>
        <v>0</v>
      </c>
      <c r="AC877" s="356" t="str">
        <f t="shared" ca="1" si="306"/>
        <v>0 Month,  20 Days</v>
      </c>
      <c r="AD877" s="114" t="str">
        <f t="shared" ca="1" si="314"/>
        <v>3 Year, 11 Month, 0 Days</v>
      </c>
      <c r="AE877" s="114">
        <f t="shared" si="307"/>
        <v>44</v>
      </c>
      <c r="AF877" s="114">
        <f t="shared" si="308"/>
        <v>1</v>
      </c>
      <c r="AG877" s="354" t="str">
        <f t="shared" si="309"/>
        <v>CC31</v>
      </c>
      <c r="AH877" s="114">
        <f>IF(ISNA(VLOOKUP(L877,'MASTER DATA'!$A$1:$F$192,6,0)),0,VLOOKUP(L877,'MASTER DATA'!$A$1:$F$192,6,0))*AE877</f>
        <v>528</v>
      </c>
      <c r="AI877" s="354" t="str">
        <f>VLOOKUP($D877,'warehouse mapping'!$AN$7:$AO$17,2,0)</f>
        <v>Aktif</v>
      </c>
      <c r="AJ877" s="114">
        <f t="shared" si="310"/>
        <v>0</v>
      </c>
      <c r="AK877" s="354" t="str">
        <f t="shared" si="311"/>
        <v/>
      </c>
      <c r="AL877" s="354" t="s">
        <v>170</v>
      </c>
      <c r="AM877" s="354">
        <f t="shared" si="312"/>
        <v>1</v>
      </c>
      <c r="AN877" s="354" t="b">
        <f t="shared" si="313"/>
        <v>1</v>
      </c>
    </row>
    <row r="878" spans="1:40" s="354" customFormat="1">
      <c r="A878" s="354" t="str">
        <f t="shared" si="293"/>
        <v>CC31B02550062460</v>
      </c>
      <c r="B878" s="354">
        <f t="shared" si="294"/>
        <v>0</v>
      </c>
      <c r="C878" s="354">
        <f t="shared" si="295"/>
        <v>0</v>
      </c>
      <c r="D878" s="354" t="str">
        <f t="shared" si="296"/>
        <v>CC</v>
      </c>
      <c r="E878" s="354" t="str">
        <f t="shared" si="297"/>
        <v>31</v>
      </c>
      <c r="F878" s="354" t="str">
        <f t="shared" si="298"/>
        <v>B</v>
      </c>
      <c r="G878" s="355" t="str">
        <f t="shared" si="299"/>
        <v>02</v>
      </c>
      <c r="H878" s="232" t="s">
        <v>1216</v>
      </c>
      <c r="I878" s="232" t="s">
        <v>3315</v>
      </c>
      <c r="J878" s="233">
        <v>46263</v>
      </c>
      <c r="K878" s="362">
        <v>47713</v>
      </c>
      <c r="L878" s="234">
        <v>550062460</v>
      </c>
      <c r="M878" s="232" t="str">
        <f>IF(ISNA(VLOOKUP(L878,'MASTER DATA'!$A$1:$B$192,2,0)),"",VLOOKUP(L878,'MASTER DATA'!$A$1:$B$192,2,0))</f>
        <v>Advan4TAX710W40SNMA2_12*1L_A04W</v>
      </c>
      <c r="N878" s="232">
        <v>44</v>
      </c>
      <c r="O878" s="232">
        <f t="shared" si="300"/>
        <v>1</v>
      </c>
      <c r="P878" s="232">
        <f t="shared" si="301"/>
        <v>0</v>
      </c>
      <c r="Q878" s="232">
        <f>VLOOKUP(L878,'MASTER DATA'!$A$1:$E$192,5,0)</f>
        <v>44</v>
      </c>
      <c r="R878" s="234">
        <f>SUMIF('picking of the day'!$H$4:$H$358,WMS!H878&amp;WMS!L878,'picking of the day'!$E$4:$E$358)</f>
        <v>0</v>
      </c>
      <c r="U878" s="114">
        <f>IF(ISNA(VLOOKUP(H878,'data putaway'!$A$1:$E$530,3,0)),0,VLOOKUP(H878,'data putaway'!$A$1:$E$530,3,0))</f>
        <v>0</v>
      </c>
      <c r="V878" s="354">
        <f t="shared" si="302"/>
        <v>44</v>
      </c>
      <c r="W878" s="114">
        <f>IF(ISNA(VLOOKUP(H878,'data putaway'!$A$1:$E$530,2,0)),0,VLOOKUP(H878,'data putaway'!$A$1:$E$530,2,0))</f>
        <v>0</v>
      </c>
      <c r="X878" s="354" t="b">
        <f t="shared" si="303"/>
        <v>0</v>
      </c>
      <c r="Y878" s="354">
        <f>IF(ISNA(VLOOKUP(H878,'data putaway'!$A$1:$E$530,4,0)),0,VLOOKUP(H878,'data putaway'!$A$1:$E$530,4,0))</f>
        <v>0</v>
      </c>
      <c r="Z878" s="113">
        <f>IF(ISNA(VLOOKUP(H878,'data putaway'!$A$1:$E$530,5,0)),0,VLOOKUP(H878,'data putaway'!$A$1:$E$530,5,0))</f>
        <v>0</v>
      </c>
      <c r="AA878" s="354" t="b">
        <f t="shared" si="304"/>
        <v>0</v>
      </c>
      <c r="AB878" s="354" t="b">
        <f t="shared" si="305"/>
        <v>0</v>
      </c>
      <c r="AC878" s="356" t="str">
        <f t="shared" ca="1" si="306"/>
        <v>0 Month,  20 Days</v>
      </c>
      <c r="AD878" s="114" t="str">
        <f t="shared" ca="1" si="314"/>
        <v>3 Year, 11 Month, 0 Days</v>
      </c>
      <c r="AE878" s="114">
        <f t="shared" si="307"/>
        <v>44</v>
      </c>
      <c r="AF878" s="114">
        <f t="shared" si="308"/>
        <v>1</v>
      </c>
      <c r="AG878" s="354" t="str">
        <f t="shared" si="309"/>
        <v>CC31</v>
      </c>
      <c r="AH878" s="114">
        <f>IF(ISNA(VLOOKUP(L878,'MASTER DATA'!$A$1:$F$192,6,0)),0,VLOOKUP(L878,'MASTER DATA'!$A$1:$F$192,6,0))*AE878</f>
        <v>528</v>
      </c>
      <c r="AI878" s="354" t="str">
        <f>VLOOKUP($D878,'warehouse mapping'!$AN$7:$AO$17,2,0)</f>
        <v>Aktif</v>
      </c>
      <c r="AJ878" s="114">
        <f t="shared" si="310"/>
        <v>0</v>
      </c>
      <c r="AK878" s="354" t="str">
        <f t="shared" si="311"/>
        <v/>
      </c>
      <c r="AL878" s="354" t="s">
        <v>170</v>
      </c>
      <c r="AM878" s="354">
        <f t="shared" si="312"/>
        <v>1</v>
      </c>
      <c r="AN878" s="354" t="b">
        <f t="shared" si="313"/>
        <v>1</v>
      </c>
    </row>
    <row r="879" spans="1:40" s="354" customFormat="1">
      <c r="A879" s="354" t="str">
        <f t="shared" si="293"/>
        <v>CC31C01550062460</v>
      </c>
      <c r="B879" s="354">
        <f t="shared" si="294"/>
        <v>0</v>
      </c>
      <c r="C879" s="354">
        <f t="shared" si="295"/>
        <v>0</v>
      </c>
      <c r="D879" s="354" t="str">
        <f t="shared" si="296"/>
        <v>CC</v>
      </c>
      <c r="E879" s="354" t="str">
        <f t="shared" si="297"/>
        <v>31</v>
      </c>
      <c r="F879" s="354" t="str">
        <f t="shared" si="298"/>
        <v>C</v>
      </c>
      <c r="G879" s="355" t="str">
        <f t="shared" si="299"/>
        <v>01</v>
      </c>
      <c r="H879" s="232" t="s">
        <v>1217</v>
      </c>
      <c r="I879" s="232" t="s">
        <v>3315</v>
      </c>
      <c r="J879" s="233">
        <v>46263</v>
      </c>
      <c r="K879" s="362">
        <v>47713</v>
      </c>
      <c r="L879" s="234">
        <v>550062460</v>
      </c>
      <c r="M879" s="232" t="str">
        <f>IF(ISNA(VLOOKUP(L879,'MASTER DATA'!$A$1:$B$192,2,0)),"",VLOOKUP(L879,'MASTER DATA'!$A$1:$B$192,2,0))</f>
        <v>Advan4TAX710W40SNMA2_12*1L_A04W</v>
      </c>
      <c r="N879" s="232">
        <v>44</v>
      </c>
      <c r="O879" s="232">
        <f t="shared" si="300"/>
        <v>1</v>
      </c>
      <c r="P879" s="232">
        <f t="shared" si="301"/>
        <v>0</v>
      </c>
      <c r="Q879" s="232">
        <f>VLOOKUP(L879,'MASTER DATA'!$A$1:$E$192,5,0)</f>
        <v>44</v>
      </c>
      <c r="R879" s="234">
        <f>SUMIF('picking of the day'!$H$4:$H$358,WMS!H879&amp;WMS!L879,'picking of the day'!$E$4:$E$358)</f>
        <v>0</v>
      </c>
      <c r="U879" s="114">
        <f>IF(ISNA(VLOOKUP(H879,'data putaway'!$A$1:$E$530,3,0)),0,VLOOKUP(H879,'data putaway'!$A$1:$E$530,3,0))</f>
        <v>0</v>
      </c>
      <c r="V879" s="354">
        <f t="shared" si="302"/>
        <v>44</v>
      </c>
      <c r="W879" s="114">
        <f>IF(ISNA(VLOOKUP(H879,'data putaway'!$A$1:$E$530,2,0)),0,VLOOKUP(H879,'data putaway'!$A$1:$E$530,2,0))</f>
        <v>0</v>
      </c>
      <c r="X879" s="354" t="b">
        <f t="shared" si="303"/>
        <v>0</v>
      </c>
      <c r="Y879" s="354">
        <f>IF(ISNA(VLOOKUP(H879,'data putaway'!$A$1:$E$530,4,0)),0,VLOOKUP(H879,'data putaway'!$A$1:$E$530,4,0))</f>
        <v>0</v>
      </c>
      <c r="Z879" s="113">
        <f>IF(ISNA(VLOOKUP(H879,'data putaway'!$A$1:$E$530,5,0)),0,VLOOKUP(H879,'data putaway'!$A$1:$E$530,5,0))</f>
        <v>0</v>
      </c>
      <c r="AA879" s="354" t="b">
        <f t="shared" si="304"/>
        <v>0</v>
      </c>
      <c r="AB879" s="354" t="b">
        <f t="shared" si="305"/>
        <v>0</v>
      </c>
      <c r="AC879" s="356" t="str">
        <f t="shared" ca="1" si="306"/>
        <v>0 Month,  20 Days</v>
      </c>
      <c r="AD879" s="114" t="str">
        <f t="shared" ca="1" si="314"/>
        <v>3 Year, 11 Month, 0 Days</v>
      </c>
      <c r="AE879" s="114">
        <f t="shared" si="307"/>
        <v>44</v>
      </c>
      <c r="AF879" s="114">
        <f t="shared" si="308"/>
        <v>1</v>
      </c>
      <c r="AG879" s="354" t="str">
        <f t="shared" si="309"/>
        <v>CC31</v>
      </c>
      <c r="AH879" s="114">
        <f>IF(ISNA(VLOOKUP(L879,'MASTER DATA'!$A$1:$F$192,6,0)),0,VLOOKUP(L879,'MASTER DATA'!$A$1:$F$192,6,0))*AE879</f>
        <v>528</v>
      </c>
      <c r="AI879" s="354" t="str">
        <f>VLOOKUP($D879,'warehouse mapping'!$AN$7:$AO$17,2,0)</f>
        <v>Aktif</v>
      </c>
      <c r="AJ879" s="114">
        <f t="shared" si="310"/>
        <v>0</v>
      </c>
      <c r="AK879" s="354" t="str">
        <f t="shared" si="311"/>
        <v/>
      </c>
      <c r="AL879" s="354" t="s">
        <v>170</v>
      </c>
      <c r="AM879" s="354">
        <f t="shared" si="312"/>
        <v>1</v>
      </c>
      <c r="AN879" s="354" t="b">
        <f t="shared" si="313"/>
        <v>1</v>
      </c>
    </row>
    <row r="880" spans="1:40" s="354" customFormat="1">
      <c r="A880" s="354" t="str">
        <f t="shared" si="293"/>
        <v>CC31C02550066882</v>
      </c>
      <c r="B880" s="354">
        <f t="shared" si="294"/>
        <v>0</v>
      </c>
      <c r="C880" s="354">
        <f t="shared" si="295"/>
        <v>0</v>
      </c>
      <c r="D880" s="354" t="str">
        <f t="shared" si="296"/>
        <v>CC</v>
      </c>
      <c r="E880" s="354" t="str">
        <f t="shared" si="297"/>
        <v>31</v>
      </c>
      <c r="F880" s="354" t="str">
        <f t="shared" si="298"/>
        <v>C</v>
      </c>
      <c r="G880" s="355" t="str">
        <f t="shared" si="299"/>
        <v>02</v>
      </c>
      <c r="H880" s="232" t="s">
        <v>1218</v>
      </c>
      <c r="I880" s="232" t="s">
        <v>3148</v>
      </c>
      <c r="J880" s="233">
        <v>46217</v>
      </c>
      <c r="K880" s="233">
        <v>47640</v>
      </c>
      <c r="L880" s="234">
        <v>550066882</v>
      </c>
      <c r="M880" s="232" t="str">
        <f>IF(ISNA(VLOOKUP(L880,'MASTER DATA'!$A$1:$B$192,2,0)),"",VLOOKUP(L880,'MASTER DATA'!$A$1:$B$192,2,0))</f>
        <v>HelixUltraAH0W20SPC5_12*1L_A447</v>
      </c>
      <c r="N880" s="232">
        <v>44</v>
      </c>
      <c r="O880" s="232">
        <f t="shared" si="300"/>
        <v>1</v>
      </c>
      <c r="P880" s="232">
        <f t="shared" si="301"/>
        <v>0</v>
      </c>
      <c r="Q880" s="232">
        <f>VLOOKUP(L880,'MASTER DATA'!$A$1:$E$192,5,0)</f>
        <v>44</v>
      </c>
      <c r="R880" s="234">
        <f>SUMIF('picking of the day'!$H$4:$H$358,WMS!H880&amp;WMS!L880,'picking of the day'!$E$4:$E$358)</f>
        <v>0</v>
      </c>
      <c r="U880" s="114">
        <f>IF(ISNA(VLOOKUP(H880,'data putaway'!$A$1:$E$530,3,0)),0,VLOOKUP(H880,'data putaway'!$A$1:$E$530,3,0))</f>
        <v>0</v>
      </c>
      <c r="V880" s="354">
        <f t="shared" si="302"/>
        <v>44</v>
      </c>
      <c r="W880" s="114">
        <f>IF(ISNA(VLOOKUP(H880,'data putaway'!$A$1:$E$530,2,0)),0,VLOOKUP(H880,'data putaway'!$A$1:$E$530,2,0))</f>
        <v>0</v>
      </c>
      <c r="X880" s="354" t="b">
        <f t="shared" si="303"/>
        <v>0</v>
      </c>
      <c r="Y880" s="354">
        <f>IF(ISNA(VLOOKUP(H880,'data putaway'!$A$1:$E$530,4,0)),0,VLOOKUP(H880,'data putaway'!$A$1:$E$530,4,0))</f>
        <v>0</v>
      </c>
      <c r="Z880" s="113">
        <f>IF(ISNA(VLOOKUP(H880,'data putaway'!$A$1:$E$530,5,0)),0,VLOOKUP(H880,'data putaway'!$A$1:$E$530,5,0))</f>
        <v>0</v>
      </c>
      <c r="AA880" s="354" t="b">
        <f t="shared" si="304"/>
        <v>0</v>
      </c>
      <c r="AB880" s="354" t="b">
        <f t="shared" si="305"/>
        <v>0</v>
      </c>
      <c r="AC880" s="356" t="str">
        <f t="shared" ca="1" si="306"/>
        <v>2 Month,  4 Days</v>
      </c>
      <c r="AD880" s="114" t="str">
        <f t="shared" ca="1" si="314"/>
        <v>3 Year, 8 Month, 19 Days</v>
      </c>
      <c r="AE880" s="114">
        <f t="shared" si="307"/>
        <v>44</v>
      </c>
      <c r="AF880" s="114">
        <f t="shared" si="308"/>
        <v>1</v>
      </c>
      <c r="AG880" s="354" t="str">
        <f t="shared" si="309"/>
        <v>CC31</v>
      </c>
      <c r="AH880" s="114">
        <f>IF(ISNA(VLOOKUP(L880,'MASTER DATA'!$A$1:$F$192,6,0)),0,VLOOKUP(L880,'MASTER DATA'!$A$1:$F$192,6,0))*AE880</f>
        <v>528</v>
      </c>
      <c r="AI880" s="354" t="str">
        <f>VLOOKUP($D880,'warehouse mapping'!$AN$7:$AO$17,2,0)</f>
        <v>Aktif</v>
      </c>
      <c r="AJ880" s="114">
        <f t="shared" si="310"/>
        <v>0</v>
      </c>
      <c r="AK880" s="354" t="str">
        <f t="shared" si="311"/>
        <v/>
      </c>
      <c r="AL880" s="354" t="s">
        <v>170</v>
      </c>
      <c r="AM880" s="354">
        <f t="shared" si="312"/>
        <v>1</v>
      </c>
      <c r="AN880" s="354" t="b">
        <f t="shared" si="313"/>
        <v>1</v>
      </c>
    </row>
    <row r="881" spans="1:40" s="354" customFormat="1">
      <c r="A881" s="354" t="str">
        <f t="shared" ref="A881:A915" si="315">H881&amp;L881</f>
        <v>CC31D01550062460</v>
      </c>
      <c r="B881" s="354">
        <f t="shared" ref="B881:B944" si="316">R881+S881</f>
        <v>0</v>
      </c>
      <c r="C881" s="354">
        <f t="shared" ref="C881:C944" si="317">T881+U881</f>
        <v>0</v>
      </c>
      <c r="D881" s="354" t="str">
        <f t="shared" si="296"/>
        <v>CC</v>
      </c>
      <c r="E881" s="354" t="str">
        <f t="shared" si="297"/>
        <v>31</v>
      </c>
      <c r="F881" s="354" t="str">
        <f t="shared" si="298"/>
        <v>D</v>
      </c>
      <c r="G881" s="355" t="str">
        <f t="shared" si="299"/>
        <v>01</v>
      </c>
      <c r="H881" s="232" t="s">
        <v>1219</v>
      </c>
      <c r="I881" s="232" t="s">
        <v>3315</v>
      </c>
      <c r="J881" s="233">
        <v>46263</v>
      </c>
      <c r="K881" s="362">
        <v>47713</v>
      </c>
      <c r="L881" s="234">
        <v>550062460</v>
      </c>
      <c r="M881" s="232" t="str">
        <f>IF(ISNA(VLOOKUP(L881,'MASTER DATA'!$A$1:$B$192,2,0)),"",VLOOKUP(L881,'MASTER DATA'!$A$1:$B$192,2,0))</f>
        <v>Advan4TAX710W40SNMA2_12*1L_A04W</v>
      </c>
      <c r="N881" s="232">
        <v>44</v>
      </c>
      <c r="O881" s="232">
        <f t="shared" si="300"/>
        <v>1</v>
      </c>
      <c r="P881" s="232">
        <f t="shared" si="301"/>
        <v>0</v>
      </c>
      <c r="Q881" s="232">
        <f>VLOOKUP(L881,'MASTER DATA'!$A$1:$E$192,5,0)</f>
        <v>44</v>
      </c>
      <c r="R881" s="234">
        <f>SUMIF('picking of the day'!$H$4:$H$358,WMS!H881&amp;WMS!L881,'picking of the day'!$E$4:$E$358)</f>
        <v>0</v>
      </c>
      <c r="U881" s="114">
        <f>IF(ISNA(VLOOKUP(H881,'data putaway'!$A$1:$E$530,3,0)),0,VLOOKUP(H881,'data putaway'!$A$1:$E$530,3,0))</f>
        <v>0</v>
      </c>
      <c r="V881" s="354">
        <f t="shared" si="302"/>
        <v>44</v>
      </c>
      <c r="W881" s="114">
        <f>IF(ISNA(VLOOKUP(H881,'data putaway'!$A$1:$E$530,2,0)),0,VLOOKUP(H881,'data putaway'!$A$1:$E$530,2,0))</f>
        <v>0</v>
      </c>
      <c r="X881" s="354" t="b">
        <f t="shared" si="303"/>
        <v>0</v>
      </c>
      <c r="Y881" s="354">
        <f>IF(ISNA(VLOOKUP(H881,'data putaway'!$A$1:$E$530,4,0)),0,VLOOKUP(H881,'data putaway'!$A$1:$E$530,4,0))</f>
        <v>0</v>
      </c>
      <c r="Z881" s="113">
        <f>IF(ISNA(VLOOKUP(H881,'data putaway'!$A$1:$E$530,5,0)),0,VLOOKUP(H881,'data putaway'!$A$1:$E$530,5,0))</f>
        <v>0</v>
      </c>
      <c r="AA881" s="354" t="b">
        <f t="shared" si="304"/>
        <v>0</v>
      </c>
      <c r="AB881" s="354" t="b">
        <f t="shared" si="305"/>
        <v>0</v>
      </c>
      <c r="AC881" s="356" t="str">
        <f t="shared" ca="1" si="306"/>
        <v>0 Month,  20 Days</v>
      </c>
      <c r="AD881" s="114" t="str">
        <f t="shared" ca="1" si="314"/>
        <v>3 Year, 11 Month, 0 Days</v>
      </c>
      <c r="AE881" s="114">
        <f t="shared" si="307"/>
        <v>44</v>
      </c>
      <c r="AF881" s="114">
        <f t="shared" si="308"/>
        <v>1</v>
      </c>
      <c r="AG881" s="354" t="str">
        <f t="shared" si="309"/>
        <v>CC31</v>
      </c>
      <c r="AH881" s="114">
        <f>IF(ISNA(VLOOKUP(L881,'MASTER DATA'!$A$1:$F$192,6,0)),0,VLOOKUP(L881,'MASTER DATA'!$A$1:$F$192,6,0))*AE881</f>
        <v>528</v>
      </c>
      <c r="AI881" s="354" t="str">
        <f>VLOOKUP($D881,'warehouse mapping'!$AN$7:$AO$17,2,0)</f>
        <v>Aktif</v>
      </c>
      <c r="AJ881" s="114">
        <f t="shared" si="310"/>
        <v>0</v>
      </c>
      <c r="AK881" s="354" t="str">
        <f t="shared" si="311"/>
        <v/>
      </c>
      <c r="AL881" s="354" t="s">
        <v>170</v>
      </c>
      <c r="AM881" s="354">
        <f t="shared" si="312"/>
        <v>1</v>
      </c>
      <c r="AN881" s="354" t="b">
        <f t="shared" si="313"/>
        <v>1</v>
      </c>
    </row>
    <row r="882" spans="1:40" s="354" customFormat="1">
      <c r="A882" s="354" t="str">
        <f t="shared" si="315"/>
        <v>CC31D02550071397</v>
      </c>
      <c r="B882" s="354">
        <f t="shared" si="316"/>
        <v>0</v>
      </c>
      <c r="C882" s="354">
        <f t="shared" si="317"/>
        <v>0</v>
      </c>
      <c r="D882" s="354" t="str">
        <f t="shared" si="296"/>
        <v>CC</v>
      </c>
      <c r="E882" s="354" t="str">
        <f t="shared" si="297"/>
        <v>31</v>
      </c>
      <c r="F882" s="354" t="str">
        <f t="shared" si="298"/>
        <v>D</v>
      </c>
      <c r="G882" s="355" t="str">
        <f t="shared" si="299"/>
        <v>02</v>
      </c>
      <c r="H882" s="232" t="s">
        <v>1220</v>
      </c>
      <c r="I882" s="232" t="s">
        <v>3514</v>
      </c>
      <c r="J882" s="233">
        <v>46272</v>
      </c>
      <c r="K882" s="233">
        <v>47727</v>
      </c>
      <c r="L882" s="234">
        <v>550071397</v>
      </c>
      <c r="M882" s="232" t="str">
        <f>IF(ISNA(VLOOKUP(L882,'MASTER DATA'!$A$1:$B$192,2,0)),"",VLOOKUP(L882,'MASTER DATA'!$A$1:$B$192,2,0))</f>
        <v>HelixHX515W40SNCF_4*4L_A04W</v>
      </c>
      <c r="N882" s="232">
        <v>36</v>
      </c>
      <c r="O882" s="232">
        <f t="shared" si="300"/>
        <v>1</v>
      </c>
      <c r="P882" s="232">
        <f t="shared" si="301"/>
        <v>0</v>
      </c>
      <c r="Q882" s="232">
        <f>VLOOKUP(L882,'MASTER DATA'!$A$1:$E$192,5,0)</f>
        <v>36</v>
      </c>
      <c r="R882" s="234">
        <f>SUMIF('picking of the day'!$H$4:$H$358,WMS!H882&amp;WMS!L882,'picking of the day'!$E$4:$E$358)</f>
        <v>0</v>
      </c>
      <c r="U882" s="114">
        <f>IF(ISNA(VLOOKUP(H882,'data putaway'!$A$1:$E$530,3,0)),0,VLOOKUP(H882,'data putaway'!$A$1:$E$530,3,0))</f>
        <v>0</v>
      </c>
      <c r="V882" s="354">
        <f t="shared" si="302"/>
        <v>36</v>
      </c>
      <c r="W882" s="114">
        <f>IF(ISNA(VLOOKUP(H882,'data putaway'!$A$1:$E$530,2,0)),0,VLOOKUP(H882,'data putaway'!$A$1:$E$530,2,0))</f>
        <v>0</v>
      </c>
      <c r="X882" s="354" t="b">
        <f t="shared" si="303"/>
        <v>0</v>
      </c>
      <c r="Y882" s="354">
        <f>IF(ISNA(VLOOKUP(H882,'data putaway'!$A$1:$E$530,4,0)),0,VLOOKUP(H882,'data putaway'!$A$1:$E$530,4,0))</f>
        <v>0</v>
      </c>
      <c r="Z882" s="113">
        <f>IF(ISNA(VLOOKUP(H882,'data putaway'!$A$1:$E$530,5,0)),0,VLOOKUP(H882,'data putaway'!$A$1:$E$530,5,0))</f>
        <v>0</v>
      </c>
      <c r="AA882" s="354" t="b">
        <f t="shared" si="304"/>
        <v>0</v>
      </c>
      <c r="AB882" s="354" t="b">
        <f t="shared" si="305"/>
        <v>0</v>
      </c>
      <c r="AC882" s="356" t="str">
        <f t="shared" ca="1" si="306"/>
        <v>0 Month,  11 Days</v>
      </c>
      <c r="AD882" s="114" t="str">
        <f t="shared" ca="1" si="314"/>
        <v>3 Year, 11 Month, 14 Days</v>
      </c>
      <c r="AE882" s="114">
        <f t="shared" si="307"/>
        <v>36</v>
      </c>
      <c r="AF882" s="114">
        <f t="shared" si="308"/>
        <v>1</v>
      </c>
      <c r="AG882" s="354" t="str">
        <f t="shared" si="309"/>
        <v>CC31</v>
      </c>
      <c r="AH882" s="114">
        <f>IF(ISNA(VLOOKUP(L882,'MASTER DATA'!$A$1:$F$192,6,0)),0,VLOOKUP(L882,'MASTER DATA'!$A$1:$F$192,6,0))*AE882</f>
        <v>576</v>
      </c>
      <c r="AI882" s="354" t="str">
        <f>VLOOKUP($D882,'warehouse mapping'!$AN$7:$AO$17,2,0)</f>
        <v>Aktif</v>
      </c>
      <c r="AJ882" s="114">
        <f t="shared" si="310"/>
        <v>0</v>
      </c>
      <c r="AK882" s="354" t="str">
        <f t="shared" si="311"/>
        <v/>
      </c>
      <c r="AL882" s="354" t="s">
        <v>170</v>
      </c>
      <c r="AM882" s="354">
        <f t="shared" si="312"/>
        <v>1</v>
      </c>
      <c r="AN882" s="354" t="b">
        <f t="shared" si="313"/>
        <v>1</v>
      </c>
    </row>
    <row r="883" spans="1:40" s="354" customFormat="1">
      <c r="A883" s="354" t="str">
        <f t="shared" si="315"/>
        <v>CC31E01550058593</v>
      </c>
      <c r="B883" s="354">
        <f t="shared" si="316"/>
        <v>0</v>
      </c>
      <c r="C883" s="354">
        <f t="shared" si="317"/>
        <v>0</v>
      </c>
      <c r="D883" s="354" t="str">
        <f t="shared" si="296"/>
        <v>CC</v>
      </c>
      <c r="E883" s="354" t="str">
        <f t="shared" si="297"/>
        <v>31</v>
      </c>
      <c r="F883" s="354" t="str">
        <f t="shared" si="298"/>
        <v>E</v>
      </c>
      <c r="G883" s="355" t="str">
        <f t="shared" si="299"/>
        <v>01</v>
      </c>
      <c r="H883" s="232" t="s">
        <v>1221</v>
      </c>
      <c r="I883" s="232" t="s">
        <v>3232</v>
      </c>
      <c r="J883" s="233">
        <v>46255</v>
      </c>
      <c r="K883" s="233">
        <v>47703</v>
      </c>
      <c r="L883" s="234">
        <v>550058593</v>
      </c>
      <c r="M883" s="232" t="str">
        <f>IF(ISNA(VLOOKUP(L883,'MASTER DATA'!$A$1:$B$192,2,0)),"",VLOOKUP(L883,'MASTER DATA'!$A$1:$B$192,2,0))</f>
        <v>Adv4TAX515W40SLMA2_12*0.8L_A04W</v>
      </c>
      <c r="N883" s="232">
        <v>48</v>
      </c>
      <c r="O883" s="232">
        <f t="shared" si="300"/>
        <v>1</v>
      </c>
      <c r="P883" s="232">
        <f t="shared" si="301"/>
        <v>0</v>
      </c>
      <c r="Q883" s="232">
        <f>VLOOKUP(L883,'MASTER DATA'!$A$1:$E$192,5,0)</f>
        <v>48</v>
      </c>
      <c r="R883" s="234">
        <f>SUMIF('picking of the day'!$H$4:$H$358,WMS!H883&amp;WMS!L883,'picking of the day'!$E$4:$E$358)</f>
        <v>0</v>
      </c>
      <c r="U883" s="114">
        <f>IF(ISNA(VLOOKUP(H883,'data putaway'!$A$1:$E$530,3,0)),0,VLOOKUP(H883,'data putaway'!$A$1:$E$530,3,0))</f>
        <v>0</v>
      </c>
      <c r="V883" s="354">
        <f t="shared" si="302"/>
        <v>48</v>
      </c>
      <c r="W883" s="114">
        <f>IF(ISNA(VLOOKUP(H883,'data putaway'!$A$1:$E$530,2,0)),0,VLOOKUP(H883,'data putaway'!$A$1:$E$530,2,0))</f>
        <v>0</v>
      </c>
      <c r="X883" s="354" t="b">
        <f t="shared" si="303"/>
        <v>0</v>
      </c>
      <c r="Y883" s="354">
        <f>IF(ISNA(VLOOKUP(H883,'data putaway'!$A$1:$E$530,4,0)),0,VLOOKUP(H883,'data putaway'!$A$1:$E$530,4,0))</f>
        <v>0</v>
      </c>
      <c r="Z883" s="113">
        <f>IF(ISNA(VLOOKUP(H883,'data putaway'!$A$1:$E$530,5,0)),0,VLOOKUP(H883,'data putaway'!$A$1:$E$530,5,0))</f>
        <v>0</v>
      </c>
      <c r="AA883" s="354" t="b">
        <f t="shared" si="304"/>
        <v>0</v>
      </c>
      <c r="AB883" s="354" t="b">
        <f t="shared" si="305"/>
        <v>0</v>
      </c>
      <c r="AC883" s="356" t="str">
        <f t="shared" ca="1" si="306"/>
        <v>0 Month,  28 Days</v>
      </c>
      <c r="AD883" s="114" t="str">
        <f t="shared" ca="1" si="314"/>
        <v>3 Year, 10 Month, 21 Days</v>
      </c>
      <c r="AE883" s="114">
        <f t="shared" si="307"/>
        <v>48</v>
      </c>
      <c r="AF883" s="114">
        <f t="shared" si="308"/>
        <v>1</v>
      </c>
      <c r="AG883" s="354" t="str">
        <f t="shared" si="309"/>
        <v>CC31</v>
      </c>
      <c r="AH883" s="114">
        <f>IF(ISNA(VLOOKUP(L883,'MASTER DATA'!$A$1:$F$192,6,0)),0,VLOOKUP(L883,'MASTER DATA'!$A$1:$F$192,6,0))*AE883</f>
        <v>460.79999999999995</v>
      </c>
      <c r="AI883" s="354" t="str">
        <f>VLOOKUP($D883,'warehouse mapping'!$AN$7:$AO$17,2,0)</f>
        <v>Aktif</v>
      </c>
      <c r="AJ883" s="114">
        <f t="shared" si="310"/>
        <v>0</v>
      </c>
      <c r="AK883" s="354" t="str">
        <f t="shared" si="311"/>
        <v/>
      </c>
      <c r="AL883" s="354" t="s">
        <v>170</v>
      </c>
      <c r="AM883" s="354">
        <f t="shared" si="312"/>
        <v>1</v>
      </c>
      <c r="AN883" s="354" t="b">
        <f t="shared" si="313"/>
        <v>1</v>
      </c>
    </row>
    <row r="884" spans="1:40" s="354" customFormat="1">
      <c r="A884" s="354" t="str">
        <f t="shared" si="315"/>
        <v>CC31E02550066882</v>
      </c>
      <c r="B884" s="354">
        <f t="shared" si="316"/>
        <v>0</v>
      </c>
      <c r="C884" s="354">
        <f t="shared" si="317"/>
        <v>0</v>
      </c>
      <c r="D884" s="354" t="str">
        <f t="shared" si="296"/>
        <v>CC</v>
      </c>
      <c r="E884" s="354" t="str">
        <f t="shared" si="297"/>
        <v>31</v>
      </c>
      <c r="F884" s="354" t="str">
        <f t="shared" si="298"/>
        <v>E</v>
      </c>
      <c r="G884" s="355" t="str">
        <f t="shared" si="299"/>
        <v>02</v>
      </c>
      <c r="H884" s="232" t="s">
        <v>1222</v>
      </c>
      <c r="I884" s="232" t="s">
        <v>3148</v>
      </c>
      <c r="J884" s="233">
        <v>46217</v>
      </c>
      <c r="K884" s="233">
        <v>47640</v>
      </c>
      <c r="L884" s="234">
        <v>550066882</v>
      </c>
      <c r="M884" s="232" t="str">
        <f>IF(ISNA(VLOOKUP(L884,'MASTER DATA'!$A$1:$B$192,2,0)),"",VLOOKUP(L884,'MASTER DATA'!$A$1:$B$192,2,0))</f>
        <v>HelixUltraAH0W20SPC5_12*1L_A447</v>
      </c>
      <c r="N884" s="232">
        <v>44</v>
      </c>
      <c r="O884" s="232">
        <f t="shared" si="300"/>
        <v>1</v>
      </c>
      <c r="P884" s="232">
        <f t="shared" si="301"/>
        <v>0</v>
      </c>
      <c r="Q884" s="232">
        <f>VLOOKUP(L884,'MASTER DATA'!$A$1:$E$192,5,0)</f>
        <v>44</v>
      </c>
      <c r="R884" s="234">
        <f>SUMIF('picking of the day'!$H$4:$H$358,WMS!H884&amp;WMS!L884,'picking of the day'!$E$4:$E$358)</f>
        <v>0</v>
      </c>
      <c r="U884" s="114">
        <f>IF(ISNA(VLOOKUP(H884,'data putaway'!$A$1:$E$530,3,0)),0,VLOOKUP(H884,'data putaway'!$A$1:$E$530,3,0))</f>
        <v>0</v>
      </c>
      <c r="V884" s="354">
        <f t="shared" si="302"/>
        <v>44</v>
      </c>
      <c r="W884" s="114">
        <f>IF(ISNA(VLOOKUP(H884,'data putaway'!$A$1:$E$530,2,0)),0,VLOOKUP(H884,'data putaway'!$A$1:$E$530,2,0))</f>
        <v>0</v>
      </c>
      <c r="X884" s="354" t="b">
        <f t="shared" si="303"/>
        <v>0</v>
      </c>
      <c r="Y884" s="354">
        <f>IF(ISNA(VLOOKUP(H884,'data putaway'!$A$1:$E$530,4,0)),0,VLOOKUP(H884,'data putaway'!$A$1:$E$530,4,0))</f>
        <v>0</v>
      </c>
      <c r="Z884" s="113">
        <f>IF(ISNA(VLOOKUP(H884,'data putaway'!$A$1:$E$530,5,0)),0,VLOOKUP(H884,'data putaway'!$A$1:$E$530,5,0))</f>
        <v>0</v>
      </c>
      <c r="AA884" s="354" t="b">
        <f t="shared" si="304"/>
        <v>0</v>
      </c>
      <c r="AB884" s="354" t="b">
        <f t="shared" si="305"/>
        <v>0</v>
      </c>
      <c r="AC884" s="356" t="str">
        <f t="shared" ca="1" si="306"/>
        <v>2 Month,  4 Days</v>
      </c>
      <c r="AD884" s="114" t="str">
        <f t="shared" ca="1" si="314"/>
        <v>3 Year, 8 Month, 19 Days</v>
      </c>
      <c r="AE884" s="114">
        <f t="shared" si="307"/>
        <v>44</v>
      </c>
      <c r="AF884" s="114">
        <f t="shared" si="308"/>
        <v>1</v>
      </c>
      <c r="AG884" s="354" t="str">
        <f t="shared" si="309"/>
        <v>CC31</v>
      </c>
      <c r="AH884" s="114">
        <f>IF(ISNA(VLOOKUP(L884,'MASTER DATA'!$A$1:$F$192,6,0)),0,VLOOKUP(L884,'MASTER DATA'!$A$1:$F$192,6,0))*AE884</f>
        <v>528</v>
      </c>
      <c r="AI884" s="354" t="str">
        <f>VLOOKUP($D884,'warehouse mapping'!$AN$7:$AO$17,2,0)</f>
        <v>Aktif</v>
      </c>
      <c r="AJ884" s="114">
        <f t="shared" si="310"/>
        <v>0</v>
      </c>
      <c r="AK884" s="354" t="str">
        <f t="shared" si="311"/>
        <v/>
      </c>
      <c r="AL884" s="354" t="s">
        <v>170</v>
      </c>
      <c r="AM884" s="354">
        <f t="shared" si="312"/>
        <v>1</v>
      </c>
      <c r="AN884" s="354" t="b">
        <f t="shared" si="313"/>
        <v>1</v>
      </c>
    </row>
    <row r="885" spans="1:40" s="354" customFormat="1">
      <c r="A885" s="354" t="str">
        <f t="shared" si="315"/>
        <v>CC32A01550056227</v>
      </c>
      <c r="B885" s="354">
        <f t="shared" si="316"/>
        <v>0</v>
      </c>
      <c r="C885" s="354">
        <f t="shared" si="317"/>
        <v>0</v>
      </c>
      <c r="D885" s="354" t="str">
        <f t="shared" si="296"/>
        <v>CC</v>
      </c>
      <c r="E885" s="354" t="str">
        <f t="shared" si="297"/>
        <v>32</v>
      </c>
      <c r="F885" s="354" t="str">
        <f t="shared" si="298"/>
        <v>A</v>
      </c>
      <c r="G885" s="355" t="str">
        <f t="shared" si="299"/>
        <v>01</v>
      </c>
      <c r="H885" s="232" t="s">
        <v>1223</v>
      </c>
      <c r="I885" s="234">
        <v>12633235</v>
      </c>
      <c r="J885" s="362">
        <v>46219</v>
      </c>
      <c r="K885" s="362">
        <v>47555</v>
      </c>
      <c r="L885" s="234">
        <v>550056227</v>
      </c>
      <c r="M885" s="232" t="str">
        <f>IF(ISNA(VLOOKUP(L885,'MASTER DATA'!$A$1:$B$192,2,0)),"",VLOOKUP(L885,'MASTER DATA'!$A$1:$B$192,2,0))</f>
        <v>IAGO GO 90 GL5_1*209L_A423</v>
      </c>
      <c r="N885" s="232">
        <v>2</v>
      </c>
      <c r="O885" s="232">
        <f t="shared" si="300"/>
        <v>0</v>
      </c>
      <c r="P885" s="232">
        <f t="shared" si="301"/>
        <v>2</v>
      </c>
      <c r="Q885" s="232">
        <f>VLOOKUP(L885,'MASTER DATA'!$A$1:$E$192,5,0)</f>
        <v>4</v>
      </c>
      <c r="R885" s="234">
        <f>SUMIF('picking of the day'!$H$4:$H$358,WMS!H885&amp;WMS!L885,'picking of the day'!$E$4:$E$358)</f>
        <v>0</v>
      </c>
      <c r="U885" s="114">
        <f>IF(ISNA(VLOOKUP(H885,'data putaway'!$A$1:$E$530,3,0)),0,VLOOKUP(H885,'data putaway'!$A$1:$E$530,3,0))</f>
        <v>0</v>
      </c>
      <c r="V885" s="354">
        <f t="shared" si="302"/>
        <v>2</v>
      </c>
      <c r="W885" s="114">
        <f>IF(ISNA(VLOOKUP(H885,'data putaway'!$A$1:$E$530,2,0)),0,VLOOKUP(H885,'data putaway'!$A$1:$E$530,2,0))</f>
        <v>0</v>
      </c>
      <c r="X885" s="354" t="b">
        <f t="shared" si="303"/>
        <v>0</v>
      </c>
      <c r="Y885" s="354">
        <f>IF(ISNA(VLOOKUP(H885,'data putaway'!$A$1:$E$530,4,0)),0,VLOOKUP(H885,'data putaway'!$A$1:$E$530,4,0))</f>
        <v>0</v>
      </c>
      <c r="Z885" s="113">
        <f>IF(ISNA(VLOOKUP(H885,'data putaway'!$A$1:$E$530,5,0)),0,VLOOKUP(H885,'data putaway'!$A$1:$E$530,5,0))</f>
        <v>0</v>
      </c>
      <c r="AA885" s="354" t="b">
        <f t="shared" si="304"/>
        <v>0</v>
      </c>
      <c r="AB885" s="354" t="b">
        <f t="shared" si="305"/>
        <v>0</v>
      </c>
      <c r="AC885" s="356" t="str">
        <f t="shared" ca="1" si="306"/>
        <v>2 Month,  2 Days</v>
      </c>
      <c r="AD885" s="114" t="str">
        <f t="shared" ca="1" si="314"/>
        <v>3 Year, 5 Month, 23 Days</v>
      </c>
      <c r="AE885" s="114">
        <f t="shared" si="307"/>
        <v>2</v>
      </c>
      <c r="AF885" s="114">
        <f t="shared" si="308"/>
        <v>1</v>
      </c>
      <c r="AG885" s="354" t="str">
        <f t="shared" si="309"/>
        <v>CC32</v>
      </c>
      <c r="AH885" s="114">
        <f>IF(ISNA(VLOOKUP(L885,'MASTER DATA'!$A$1:$F$192,6,0)),0,VLOOKUP(L885,'MASTER DATA'!$A$1:$F$192,6,0))*AE885</f>
        <v>418</v>
      </c>
      <c r="AI885" s="354" t="str">
        <f>VLOOKUP($D885,'warehouse mapping'!$AN$7:$AO$17,2,0)</f>
        <v>Aktif</v>
      </c>
      <c r="AJ885" s="114">
        <f t="shared" si="310"/>
        <v>0</v>
      </c>
      <c r="AK885" s="354" t="str">
        <f t="shared" si="311"/>
        <v/>
      </c>
      <c r="AL885" s="354" t="s">
        <v>3206</v>
      </c>
      <c r="AM885" s="354">
        <f t="shared" si="312"/>
        <v>1</v>
      </c>
      <c r="AN885" s="354" t="b">
        <f t="shared" si="313"/>
        <v>1</v>
      </c>
    </row>
    <row r="886" spans="1:40" s="354" customFormat="1">
      <c r="A886" s="354" t="str">
        <f t="shared" si="315"/>
        <v>CC32A02550062463</v>
      </c>
      <c r="B886" s="354">
        <f t="shared" si="316"/>
        <v>0</v>
      </c>
      <c r="C886" s="354">
        <f t="shared" si="317"/>
        <v>0</v>
      </c>
      <c r="D886" s="354" t="str">
        <f t="shared" si="296"/>
        <v>CC</v>
      </c>
      <c r="E886" s="354" t="str">
        <f t="shared" si="297"/>
        <v>32</v>
      </c>
      <c r="F886" s="354" t="str">
        <f t="shared" si="298"/>
        <v>A</v>
      </c>
      <c r="G886" s="355" t="str">
        <f t="shared" si="299"/>
        <v>02</v>
      </c>
      <c r="H886" s="232" t="s">
        <v>1224</v>
      </c>
      <c r="I886" s="232" t="s">
        <v>3496</v>
      </c>
      <c r="J886" s="233">
        <v>46267</v>
      </c>
      <c r="K886" s="233">
        <v>47718</v>
      </c>
      <c r="L886" s="234">
        <v>550062463</v>
      </c>
      <c r="M886" s="232" t="str">
        <f>IF(ISNA(VLOOKUP(L886,'MASTER DATA'!$A$1:$B$192,2,0)),"",VLOOKUP(L886,'MASTER DATA'!$A$1:$B$192,2,0))</f>
        <v>Adv4TAX7Sc10W40SNMB_12*0.8L_A04W</v>
      </c>
      <c r="N886" s="232">
        <v>0</v>
      </c>
      <c r="O886" s="232">
        <f t="shared" si="300"/>
        <v>0</v>
      </c>
      <c r="P886" s="232">
        <f t="shared" si="301"/>
        <v>0</v>
      </c>
      <c r="Q886" s="232">
        <f>VLOOKUP(L886,'MASTER DATA'!$A$1:$E$192,5,0)</f>
        <v>48</v>
      </c>
      <c r="R886" s="234">
        <f>SUMIF('picking of the day'!$H$4:$H$358,WMS!H886&amp;WMS!L886,'picking of the day'!$E$4:$E$358)</f>
        <v>0</v>
      </c>
      <c r="U886" s="114">
        <f>IF(ISNA(VLOOKUP(H886,'data putaway'!$A$1:$E$530,3,0)),0,VLOOKUP(H886,'data putaway'!$A$1:$E$530,3,0))</f>
        <v>0</v>
      </c>
      <c r="V886" s="354">
        <f t="shared" si="302"/>
        <v>0</v>
      </c>
      <c r="W886" s="114">
        <f>IF(ISNA(VLOOKUP(H886,'data putaway'!$A$1:$E$530,2,0)),0,VLOOKUP(H886,'data putaway'!$A$1:$E$530,2,0))</f>
        <v>0</v>
      </c>
      <c r="X886" s="354" t="b">
        <f t="shared" si="303"/>
        <v>0</v>
      </c>
      <c r="Y886" s="354">
        <f>IF(ISNA(VLOOKUP(H886,'data putaway'!$A$1:$E$530,4,0)),0,VLOOKUP(H886,'data putaway'!$A$1:$E$530,4,0))</f>
        <v>0</v>
      </c>
      <c r="Z886" s="113">
        <f>IF(ISNA(VLOOKUP(H886,'data putaway'!$A$1:$E$530,5,0)),0,VLOOKUP(H886,'data putaway'!$A$1:$E$530,5,0))</f>
        <v>0</v>
      </c>
      <c r="AA886" s="354" t="b">
        <f t="shared" si="304"/>
        <v>0</v>
      </c>
      <c r="AB886" s="354" t="b">
        <f t="shared" si="305"/>
        <v>0</v>
      </c>
      <c r="AC886" s="356" t="str">
        <f t="shared" ca="1" si="306"/>
        <v>0 Month,  16 Days</v>
      </c>
      <c r="AD886" s="114" t="str">
        <f t="shared" ca="1" si="314"/>
        <v>3 Year, 11 Month, 5 Days</v>
      </c>
      <c r="AE886" s="114">
        <f t="shared" si="307"/>
        <v>0</v>
      </c>
      <c r="AF886" s="114">
        <f t="shared" si="308"/>
        <v>0</v>
      </c>
      <c r="AG886" s="354" t="str">
        <f t="shared" si="309"/>
        <v>CC32</v>
      </c>
      <c r="AH886" s="114">
        <f>IF(ISNA(VLOOKUP(L886,'MASTER DATA'!$A$1:$F$192,6,0)),0,VLOOKUP(L886,'MASTER DATA'!$A$1:$F$192,6,0))*AE886</f>
        <v>0</v>
      </c>
      <c r="AI886" s="354" t="str">
        <f>VLOOKUP($D886,'warehouse mapping'!$AN$7:$AO$17,2,0)</f>
        <v>Aktif</v>
      </c>
      <c r="AJ886" s="114">
        <f t="shared" si="310"/>
        <v>1</v>
      </c>
      <c r="AK886" s="354" t="str">
        <f t="shared" si="311"/>
        <v>CC</v>
      </c>
      <c r="AL886" s="354" t="s">
        <v>3206</v>
      </c>
      <c r="AM886" s="354">
        <f t="shared" si="312"/>
        <v>1</v>
      </c>
      <c r="AN886" s="354" t="b">
        <f t="shared" si="313"/>
        <v>1</v>
      </c>
    </row>
    <row r="887" spans="1:40" s="354" customFormat="1">
      <c r="A887" s="354" t="str">
        <f t="shared" si="315"/>
        <v>CC32B01550062460</v>
      </c>
      <c r="B887" s="354">
        <f t="shared" si="316"/>
        <v>0</v>
      </c>
      <c r="C887" s="354">
        <f t="shared" si="317"/>
        <v>0</v>
      </c>
      <c r="D887" s="354" t="str">
        <f t="shared" si="296"/>
        <v>CC</v>
      </c>
      <c r="E887" s="354" t="str">
        <f t="shared" si="297"/>
        <v>32</v>
      </c>
      <c r="F887" s="354" t="str">
        <f t="shared" si="298"/>
        <v>B</v>
      </c>
      <c r="G887" s="355" t="str">
        <f t="shared" si="299"/>
        <v>01</v>
      </c>
      <c r="H887" s="232" t="s">
        <v>1225</v>
      </c>
      <c r="I887" s="232" t="s">
        <v>3315</v>
      </c>
      <c r="J887" s="233">
        <v>46263</v>
      </c>
      <c r="K887" s="362">
        <v>47713</v>
      </c>
      <c r="L887" s="234">
        <v>550062460</v>
      </c>
      <c r="M887" s="232" t="str">
        <f>IF(ISNA(VLOOKUP(L887,'MASTER DATA'!$A$1:$B$192,2,0)),"",VLOOKUP(L887,'MASTER DATA'!$A$1:$B$192,2,0))</f>
        <v>Advan4TAX710W40SNMA2_12*1L_A04W</v>
      </c>
      <c r="N887" s="232">
        <v>44</v>
      </c>
      <c r="O887" s="232">
        <f t="shared" si="300"/>
        <v>1</v>
      </c>
      <c r="P887" s="232">
        <f t="shared" si="301"/>
        <v>0</v>
      </c>
      <c r="Q887" s="232">
        <f>VLOOKUP(L887,'MASTER DATA'!$A$1:$E$192,5,0)</f>
        <v>44</v>
      </c>
      <c r="R887" s="234">
        <f>SUMIF('picking of the day'!$H$4:$H$358,WMS!H887&amp;WMS!L887,'picking of the day'!$E$4:$E$358)</f>
        <v>0</v>
      </c>
      <c r="U887" s="114">
        <f>IF(ISNA(VLOOKUP(H887,'data putaway'!$A$1:$E$530,3,0)),0,VLOOKUP(H887,'data putaway'!$A$1:$E$530,3,0))</f>
        <v>0</v>
      </c>
      <c r="V887" s="354">
        <f t="shared" si="302"/>
        <v>44</v>
      </c>
      <c r="W887" s="114">
        <f>IF(ISNA(VLOOKUP(H887,'data putaway'!$A$1:$E$530,2,0)),0,VLOOKUP(H887,'data putaway'!$A$1:$E$530,2,0))</f>
        <v>0</v>
      </c>
      <c r="X887" s="354" t="b">
        <f t="shared" si="303"/>
        <v>0</v>
      </c>
      <c r="Y887" s="354">
        <f>IF(ISNA(VLOOKUP(H887,'data putaway'!$A$1:$E$530,4,0)),0,VLOOKUP(H887,'data putaway'!$A$1:$E$530,4,0))</f>
        <v>0</v>
      </c>
      <c r="Z887" s="113">
        <f>IF(ISNA(VLOOKUP(H887,'data putaway'!$A$1:$E$530,5,0)),0,VLOOKUP(H887,'data putaway'!$A$1:$E$530,5,0))</f>
        <v>0</v>
      </c>
      <c r="AA887" s="354" t="b">
        <f t="shared" si="304"/>
        <v>0</v>
      </c>
      <c r="AB887" s="354" t="b">
        <f t="shared" si="305"/>
        <v>0</v>
      </c>
      <c r="AC887" s="356" t="str">
        <f t="shared" ca="1" si="306"/>
        <v>0 Month,  20 Days</v>
      </c>
      <c r="AD887" s="114" t="str">
        <f t="shared" ca="1" si="314"/>
        <v>3 Year, 11 Month, 0 Days</v>
      </c>
      <c r="AE887" s="114">
        <f t="shared" si="307"/>
        <v>44</v>
      </c>
      <c r="AF887" s="114">
        <f t="shared" si="308"/>
        <v>1</v>
      </c>
      <c r="AG887" s="354" t="str">
        <f t="shared" si="309"/>
        <v>CC32</v>
      </c>
      <c r="AH887" s="114">
        <f>IF(ISNA(VLOOKUP(L887,'MASTER DATA'!$A$1:$F$192,6,0)),0,VLOOKUP(L887,'MASTER DATA'!$A$1:$F$192,6,0))*AE887</f>
        <v>528</v>
      </c>
      <c r="AI887" s="354" t="str">
        <f>VLOOKUP($D887,'warehouse mapping'!$AN$7:$AO$17,2,0)</f>
        <v>Aktif</v>
      </c>
      <c r="AJ887" s="114">
        <f t="shared" si="310"/>
        <v>0</v>
      </c>
      <c r="AK887" s="354" t="str">
        <f t="shared" si="311"/>
        <v/>
      </c>
      <c r="AL887" s="354" t="s">
        <v>170</v>
      </c>
      <c r="AM887" s="354">
        <f t="shared" si="312"/>
        <v>1</v>
      </c>
      <c r="AN887" s="354" t="b">
        <f t="shared" si="313"/>
        <v>1</v>
      </c>
    </row>
    <row r="888" spans="1:40" s="354" customFormat="1">
      <c r="A888" s="354" t="str">
        <f t="shared" si="315"/>
        <v>CC32B02550062460</v>
      </c>
      <c r="B888" s="354">
        <f t="shared" si="316"/>
        <v>0</v>
      </c>
      <c r="C888" s="354">
        <f t="shared" si="317"/>
        <v>0</v>
      </c>
      <c r="D888" s="354" t="str">
        <f t="shared" si="296"/>
        <v>CC</v>
      </c>
      <c r="E888" s="354" t="str">
        <f t="shared" si="297"/>
        <v>32</v>
      </c>
      <c r="F888" s="354" t="str">
        <f t="shared" si="298"/>
        <v>B</v>
      </c>
      <c r="G888" s="355" t="str">
        <f t="shared" si="299"/>
        <v>02</v>
      </c>
      <c r="H888" s="232" t="s">
        <v>1226</v>
      </c>
      <c r="I888" s="232" t="s">
        <v>3315</v>
      </c>
      <c r="J888" s="233">
        <v>46263</v>
      </c>
      <c r="K888" s="362">
        <v>47713</v>
      </c>
      <c r="L888" s="234">
        <v>550062460</v>
      </c>
      <c r="M888" s="232" t="str">
        <f>IF(ISNA(VLOOKUP(L888,'MASTER DATA'!$A$1:$B$192,2,0)),"",VLOOKUP(L888,'MASTER DATA'!$A$1:$B$192,2,0))</f>
        <v>Advan4TAX710W40SNMA2_12*1L_A04W</v>
      </c>
      <c r="N888" s="232">
        <v>44</v>
      </c>
      <c r="O888" s="232">
        <f t="shared" si="300"/>
        <v>1</v>
      </c>
      <c r="P888" s="232">
        <f t="shared" si="301"/>
        <v>0</v>
      </c>
      <c r="Q888" s="232">
        <f>VLOOKUP(L888,'MASTER DATA'!$A$1:$E$192,5,0)</f>
        <v>44</v>
      </c>
      <c r="R888" s="234">
        <f>SUMIF('picking of the day'!$H$4:$H$358,WMS!H888&amp;WMS!L888,'picking of the day'!$E$4:$E$358)</f>
        <v>0</v>
      </c>
      <c r="U888" s="114">
        <f>IF(ISNA(VLOOKUP(H888,'data putaway'!$A$1:$E$530,3,0)),0,VLOOKUP(H888,'data putaway'!$A$1:$E$530,3,0))</f>
        <v>0</v>
      </c>
      <c r="V888" s="354">
        <f t="shared" si="302"/>
        <v>44</v>
      </c>
      <c r="W888" s="114">
        <f>IF(ISNA(VLOOKUP(H888,'data putaway'!$A$1:$E$530,2,0)),0,VLOOKUP(H888,'data putaway'!$A$1:$E$530,2,0))</f>
        <v>0</v>
      </c>
      <c r="X888" s="354" t="b">
        <f t="shared" si="303"/>
        <v>0</v>
      </c>
      <c r="Y888" s="354">
        <f>IF(ISNA(VLOOKUP(H888,'data putaway'!$A$1:$E$530,4,0)),0,VLOOKUP(H888,'data putaway'!$A$1:$E$530,4,0))</f>
        <v>0</v>
      </c>
      <c r="Z888" s="113">
        <f>IF(ISNA(VLOOKUP(H888,'data putaway'!$A$1:$E$530,5,0)),0,VLOOKUP(H888,'data putaway'!$A$1:$E$530,5,0))</f>
        <v>0</v>
      </c>
      <c r="AA888" s="354" t="b">
        <f t="shared" si="304"/>
        <v>0</v>
      </c>
      <c r="AB888" s="354" t="b">
        <f t="shared" si="305"/>
        <v>0</v>
      </c>
      <c r="AC888" s="356" t="str">
        <f t="shared" ca="1" si="306"/>
        <v>0 Month,  20 Days</v>
      </c>
      <c r="AD888" s="114" t="str">
        <f t="shared" ca="1" si="314"/>
        <v>3 Year, 11 Month, 0 Days</v>
      </c>
      <c r="AE888" s="114">
        <f t="shared" si="307"/>
        <v>44</v>
      </c>
      <c r="AF888" s="114">
        <f t="shared" si="308"/>
        <v>1</v>
      </c>
      <c r="AG888" s="354" t="str">
        <f t="shared" si="309"/>
        <v>CC32</v>
      </c>
      <c r="AH888" s="114">
        <f>IF(ISNA(VLOOKUP(L888,'MASTER DATA'!$A$1:$F$192,6,0)),0,VLOOKUP(L888,'MASTER DATA'!$A$1:$F$192,6,0))*AE888</f>
        <v>528</v>
      </c>
      <c r="AI888" s="354" t="str">
        <f>VLOOKUP($D888,'warehouse mapping'!$AN$7:$AO$17,2,0)</f>
        <v>Aktif</v>
      </c>
      <c r="AJ888" s="114">
        <f t="shared" si="310"/>
        <v>0</v>
      </c>
      <c r="AK888" s="354" t="str">
        <f t="shared" si="311"/>
        <v/>
      </c>
      <c r="AL888" s="354" t="s">
        <v>170</v>
      </c>
      <c r="AM888" s="354">
        <f t="shared" si="312"/>
        <v>1</v>
      </c>
      <c r="AN888" s="354" t="b">
        <f t="shared" si="313"/>
        <v>1</v>
      </c>
    </row>
    <row r="889" spans="1:40" s="354" customFormat="1">
      <c r="A889" s="354" t="str">
        <f t="shared" si="315"/>
        <v>CC32C01550062460</v>
      </c>
      <c r="B889" s="354">
        <f t="shared" si="316"/>
        <v>0</v>
      </c>
      <c r="C889" s="354">
        <f t="shared" si="317"/>
        <v>0</v>
      </c>
      <c r="D889" s="354" t="str">
        <f t="shared" si="296"/>
        <v>CC</v>
      </c>
      <c r="E889" s="354" t="str">
        <f t="shared" si="297"/>
        <v>32</v>
      </c>
      <c r="F889" s="354" t="str">
        <f t="shared" si="298"/>
        <v>C</v>
      </c>
      <c r="G889" s="355" t="str">
        <f t="shared" si="299"/>
        <v>01</v>
      </c>
      <c r="H889" s="232" t="s">
        <v>1227</v>
      </c>
      <c r="I889" s="232" t="s">
        <v>3315</v>
      </c>
      <c r="J889" s="233">
        <v>46263</v>
      </c>
      <c r="K889" s="362">
        <v>47713</v>
      </c>
      <c r="L889" s="234">
        <v>550062460</v>
      </c>
      <c r="M889" s="232" t="str">
        <f>IF(ISNA(VLOOKUP(L889,'MASTER DATA'!$A$1:$B$192,2,0)),"",VLOOKUP(L889,'MASTER DATA'!$A$1:$B$192,2,0))</f>
        <v>Advan4TAX710W40SNMA2_12*1L_A04W</v>
      </c>
      <c r="N889" s="232">
        <v>44</v>
      </c>
      <c r="O889" s="232">
        <f t="shared" si="300"/>
        <v>1</v>
      </c>
      <c r="P889" s="232">
        <f t="shared" si="301"/>
        <v>0</v>
      </c>
      <c r="Q889" s="232">
        <f>VLOOKUP(L889,'MASTER DATA'!$A$1:$E$192,5,0)</f>
        <v>44</v>
      </c>
      <c r="R889" s="234">
        <f>SUMIF('picking of the day'!$H$4:$H$358,WMS!H889&amp;WMS!L889,'picking of the day'!$E$4:$E$358)</f>
        <v>0</v>
      </c>
      <c r="U889" s="114">
        <f>IF(ISNA(VLOOKUP(H889,'data putaway'!$A$1:$E$530,3,0)),0,VLOOKUP(H889,'data putaway'!$A$1:$E$530,3,0))</f>
        <v>0</v>
      </c>
      <c r="V889" s="354">
        <f t="shared" si="302"/>
        <v>44</v>
      </c>
      <c r="W889" s="114">
        <f>IF(ISNA(VLOOKUP(H889,'data putaway'!$A$1:$E$530,2,0)),0,VLOOKUP(H889,'data putaway'!$A$1:$E$530,2,0))</f>
        <v>0</v>
      </c>
      <c r="X889" s="354" t="b">
        <f t="shared" si="303"/>
        <v>0</v>
      </c>
      <c r="Y889" s="354">
        <f>IF(ISNA(VLOOKUP(H889,'data putaway'!$A$1:$E$530,4,0)),0,VLOOKUP(H889,'data putaway'!$A$1:$E$530,4,0))</f>
        <v>0</v>
      </c>
      <c r="Z889" s="113">
        <f>IF(ISNA(VLOOKUP(H889,'data putaway'!$A$1:$E$530,5,0)),0,VLOOKUP(H889,'data putaway'!$A$1:$E$530,5,0))</f>
        <v>0</v>
      </c>
      <c r="AA889" s="354" t="b">
        <f t="shared" si="304"/>
        <v>0</v>
      </c>
      <c r="AB889" s="354" t="b">
        <f t="shared" si="305"/>
        <v>0</v>
      </c>
      <c r="AC889" s="356" t="str">
        <f t="shared" ca="1" si="306"/>
        <v>0 Month,  20 Days</v>
      </c>
      <c r="AD889" s="114" t="str">
        <f t="shared" ca="1" si="314"/>
        <v>3 Year, 11 Month, 0 Days</v>
      </c>
      <c r="AE889" s="114">
        <f t="shared" si="307"/>
        <v>44</v>
      </c>
      <c r="AF889" s="114">
        <f t="shared" si="308"/>
        <v>1</v>
      </c>
      <c r="AG889" s="354" t="str">
        <f t="shared" si="309"/>
        <v>CC32</v>
      </c>
      <c r="AH889" s="114">
        <f>IF(ISNA(VLOOKUP(L889,'MASTER DATA'!$A$1:$F$192,6,0)),0,VLOOKUP(L889,'MASTER DATA'!$A$1:$F$192,6,0))*AE889</f>
        <v>528</v>
      </c>
      <c r="AI889" s="354" t="str">
        <f>VLOOKUP($D889,'warehouse mapping'!$AN$7:$AO$17,2,0)</f>
        <v>Aktif</v>
      </c>
      <c r="AJ889" s="114">
        <f t="shared" si="310"/>
        <v>0</v>
      </c>
      <c r="AK889" s="354" t="str">
        <f t="shared" si="311"/>
        <v/>
      </c>
      <c r="AL889" s="354" t="s">
        <v>170</v>
      </c>
      <c r="AM889" s="354">
        <f t="shared" si="312"/>
        <v>1</v>
      </c>
      <c r="AN889" s="354" t="b">
        <f t="shared" si="313"/>
        <v>1</v>
      </c>
    </row>
    <row r="890" spans="1:40" s="354" customFormat="1">
      <c r="A890" s="354" t="str">
        <f t="shared" si="315"/>
        <v>CC32C02550062460</v>
      </c>
      <c r="B890" s="354">
        <f t="shared" si="316"/>
        <v>0</v>
      </c>
      <c r="C890" s="354">
        <f t="shared" si="317"/>
        <v>0</v>
      </c>
      <c r="D890" s="354" t="str">
        <f t="shared" si="296"/>
        <v>CC</v>
      </c>
      <c r="E890" s="354" t="str">
        <f t="shared" si="297"/>
        <v>32</v>
      </c>
      <c r="F890" s="354" t="str">
        <f t="shared" si="298"/>
        <v>C</v>
      </c>
      <c r="G890" s="355" t="str">
        <f t="shared" si="299"/>
        <v>02</v>
      </c>
      <c r="H890" s="232" t="s">
        <v>1228</v>
      </c>
      <c r="I890" s="232" t="s">
        <v>3315</v>
      </c>
      <c r="J890" s="233">
        <v>46263</v>
      </c>
      <c r="K890" s="362">
        <v>47713</v>
      </c>
      <c r="L890" s="234">
        <v>550062460</v>
      </c>
      <c r="M890" s="232" t="str">
        <f>IF(ISNA(VLOOKUP(L890,'MASTER DATA'!$A$1:$B$192,2,0)),"",VLOOKUP(L890,'MASTER DATA'!$A$1:$B$192,2,0))</f>
        <v>Advan4TAX710W40SNMA2_12*1L_A04W</v>
      </c>
      <c r="N890" s="232">
        <v>44</v>
      </c>
      <c r="O890" s="232">
        <f t="shared" si="300"/>
        <v>1</v>
      </c>
      <c r="P890" s="232">
        <f t="shared" si="301"/>
        <v>0</v>
      </c>
      <c r="Q890" s="232">
        <f>VLOOKUP(L890,'MASTER DATA'!$A$1:$E$192,5,0)</f>
        <v>44</v>
      </c>
      <c r="R890" s="234">
        <f>SUMIF('picking of the day'!$H$4:$H$358,WMS!H890&amp;WMS!L890,'picking of the day'!$E$4:$E$358)</f>
        <v>0</v>
      </c>
      <c r="U890" s="114">
        <f>IF(ISNA(VLOOKUP(H890,'data putaway'!$A$1:$E$530,3,0)),0,VLOOKUP(H890,'data putaway'!$A$1:$E$530,3,0))</f>
        <v>0</v>
      </c>
      <c r="V890" s="354">
        <f t="shared" si="302"/>
        <v>44</v>
      </c>
      <c r="W890" s="114">
        <f>IF(ISNA(VLOOKUP(H890,'data putaway'!$A$1:$E$530,2,0)),0,VLOOKUP(H890,'data putaway'!$A$1:$E$530,2,0))</f>
        <v>0</v>
      </c>
      <c r="X890" s="354" t="b">
        <f t="shared" si="303"/>
        <v>0</v>
      </c>
      <c r="Y890" s="354">
        <f>IF(ISNA(VLOOKUP(H890,'data putaway'!$A$1:$E$530,4,0)),0,VLOOKUP(H890,'data putaway'!$A$1:$E$530,4,0))</f>
        <v>0</v>
      </c>
      <c r="Z890" s="113">
        <f>IF(ISNA(VLOOKUP(H890,'data putaway'!$A$1:$E$530,5,0)),0,VLOOKUP(H890,'data putaway'!$A$1:$E$530,5,0))</f>
        <v>0</v>
      </c>
      <c r="AA890" s="354" t="b">
        <f t="shared" si="304"/>
        <v>0</v>
      </c>
      <c r="AB890" s="354" t="b">
        <f t="shared" si="305"/>
        <v>0</v>
      </c>
      <c r="AC890" s="356" t="str">
        <f t="shared" ca="1" si="306"/>
        <v>0 Month,  20 Days</v>
      </c>
      <c r="AD890" s="114" t="str">
        <f t="shared" ca="1" si="314"/>
        <v>3 Year, 11 Month, 0 Days</v>
      </c>
      <c r="AE890" s="114">
        <f t="shared" si="307"/>
        <v>44</v>
      </c>
      <c r="AF890" s="114">
        <f t="shared" si="308"/>
        <v>1</v>
      </c>
      <c r="AG890" s="354" t="str">
        <f t="shared" si="309"/>
        <v>CC32</v>
      </c>
      <c r="AH890" s="114">
        <f>IF(ISNA(VLOOKUP(L890,'MASTER DATA'!$A$1:$F$192,6,0)),0,VLOOKUP(L890,'MASTER DATA'!$A$1:$F$192,6,0))*AE890</f>
        <v>528</v>
      </c>
      <c r="AI890" s="354" t="str">
        <f>VLOOKUP($D890,'warehouse mapping'!$AN$7:$AO$17,2,0)</f>
        <v>Aktif</v>
      </c>
      <c r="AJ890" s="114">
        <f t="shared" si="310"/>
        <v>0</v>
      </c>
      <c r="AK890" s="354" t="str">
        <f t="shared" si="311"/>
        <v/>
      </c>
      <c r="AL890" s="354" t="s">
        <v>170</v>
      </c>
      <c r="AM890" s="354">
        <f t="shared" si="312"/>
        <v>1</v>
      </c>
      <c r="AN890" s="354" t="b">
        <f t="shared" si="313"/>
        <v>1</v>
      </c>
    </row>
    <row r="891" spans="1:40" s="354" customFormat="1">
      <c r="A891" s="354" t="str">
        <f t="shared" si="315"/>
        <v>CC32D01550071397</v>
      </c>
      <c r="B891" s="354">
        <f t="shared" si="316"/>
        <v>0</v>
      </c>
      <c r="C891" s="354">
        <f t="shared" si="317"/>
        <v>0</v>
      </c>
      <c r="D891" s="354" t="str">
        <f t="shared" si="296"/>
        <v>CC</v>
      </c>
      <c r="E891" s="354" t="str">
        <f t="shared" si="297"/>
        <v>32</v>
      </c>
      <c r="F891" s="354" t="str">
        <f t="shared" si="298"/>
        <v>D</v>
      </c>
      <c r="G891" s="355" t="str">
        <f t="shared" si="299"/>
        <v>01</v>
      </c>
      <c r="H891" s="232" t="s">
        <v>1229</v>
      </c>
      <c r="I891" s="232" t="s">
        <v>3514</v>
      </c>
      <c r="J891" s="233">
        <v>46274</v>
      </c>
      <c r="K891" s="233">
        <v>47727</v>
      </c>
      <c r="L891" s="234">
        <v>550071397</v>
      </c>
      <c r="M891" s="232" t="str">
        <f>IF(ISNA(VLOOKUP(L891,'MASTER DATA'!$A$1:$B$192,2,0)),"",VLOOKUP(L891,'MASTER DATA'!$A$1:$B$192,2,0))</f>
        <v>HelixHX515W40SNCF_4*4L_A04W</v>
      </c>
      <c r="N891" s="232">
        <v>36</v>
      </c>
      <c r="O891" s="232">
        <f t="shared" si="300"/>
        <v>1</v>
      </c>
      <c r="P891" s="232">
        <f t="shared" si="301"/>
        <v>0</v>
      </c>
      <c r="Q891" s="232">
        <f>VLOOKUP(L891,'MASTER DATA'!$A$1:$E$192,5,0)</f>
        <v>36</v>
      </c>
      <c r="R891" s="234">
        <f>SUMIF('picking of the day'!$H$4:$H$358,WMS!H891&amp;WMS!L891,'picking of the day'!$E$4:$E$358)</f>
        <v>0</v>
      </c>
      <c r="U891" s="114">
        <f>IF(ISNA(VLOOKUP(H891,'data putaway'!$A$1:$E$530,3,0)),0,VLOOKUP(H891,'data putaway'!$A$1:$E$530,3,0))</f>
        <v>0</v>
      </c>
      <c r="V891" s="354">
        <f t="shared" si="302"/>
        <v>36</v>
      </c>
      <c r="W891" s="114">
        <f>IF(ISNA(VLOOKUP(H891,'data putaway'!$A$1:$E$530,2,0)),0,VLOOKUP(H891,'data putaway'!$A$1:$E$530,2,0))</f>
        <v>0</v>
      </c>
      <c r="X891" s="354" t="b">
        <f t="shared" si="303"/>
        <v>0</v>
      </c>
      <c r="Y891" s="354">
        <f>IF(ISNA(VLOOKUP(H891,'data putaway'!$A$1:$E$530,4,0)),0,VLOOKUP(H891,'data putaway'!$A$1:$E$530,4,0))</f>
        <v>0</v>
      </c>
      <c r="Z891" s="113">
        <f>IF(ISNA(VLOOKUP(H891,'data putaway'!$A$1:$E$530,5,0)),0,VLOOKUP(H891,'data putaway'!$A$1:$E$530,5,0))</f>
        <v>0</v>
      </c>
      <c r="AA891" s="354" t="b">
        <f t="shared" si="304"/>
        <v>0</v>
      </c>
      <c r="AB891" s="354" t="b">
        <f t="shared" si="305"/>
        <v>0</v>
      </c>
      <c r="AC891" s="356" t="str">
        <f t="shared" ca="1" si="306"/>
        <v>0 Month,  9 Days</v>
      </c>
      <c r="AD891" s="114" t="str">
        <f t="shared" ca="1" si="314"/>
        <v>3 Year, 11 Month, 14 Days</v>
      </c>
      <c r="AE891" s="114">
        <f t="shared" si="307"/>
        <v>36</v>
      </c>
      <c r="AF891" s="114">
        <f t="shared" si="308"/>
        <v>1</v>
      </c>
      <c r="AG891" s="354" t="str">
        <f t="shared" si="309"/>
        <v>CC32</v>
      </c>
      <c r="AH891" s="114">
        <f>IF(ISNA(VLOOKUP(L891,'MASTER DATA'!$A$1:$F$192,6,0)),0,VLOOKUP(L891,'MASTER DATA'!$A$1:$F$192,6,0))*AE891</f>
        <v>576</v>
      </c>
      <c r="AI891" s="354" t="str">
        <f>VLOOKUP($D891,'warehouse mapping'!$AN$7:$AO$17,2,0)</f>
        <v>Aktif</v>
      </c>
      <c r="AJ891" s="114">
        <f t="shared" si="310"/>
        <v>0</v>
      </c>
      <c r="AK891" s="354" t="str">
        <f t="shared" si="311"/>
        <v/>
      </c>
      <c r="AL891" s="354" t="s">
        <v>170</v>
      </c>
      <c r="AM891" s="354">
        <f t="shared" si="312"/>
        <v>1</v>
      </c>
      <c r="AN891" s="354" t="b">
        <f t="shared" si="313"/>
        <v>1</v>
      </c>
    </row>
    <row r="892" spans="1:40" s="354" customFormat="1">
      <c r="A892" s="354" t="str">
        <f t="shared" si="315"/>
        <v>CC32D02550071397</v>
      </c>
      <c r="B892" s="354">
        <f t="shared" si="316"/>
        <v>0</v>
      </c>
      <c r="C892" s="354">
        <f t="shared" si="317"/>
        <v>0</v>
      </c>
      <c r="D892" s="354" t="str">
        <f t="shared" si="296"/>
        <v>CC</v>
      </c>
      <c r="E892" s="354" t="str">
        <f t="shared" si="297"/>
        <v>32</v>
      </c>
      <c r="F892" s="354" t="str">
        <f t="shared" si="298"/>
        <v>D</v>
      </c>
      <c r="G892" s="355" t="str">
        <f t="shared" si="299"/>
        <v>02</v>
      </c>
      <c r="H892" s="232" t="s">
        <v>1230</v>
      </c>
      <c r="I892" s="232" t="s">
        <v>3514</v>
      </c>
      <c r="J892" s="233">
        <v>46274</v>
      </c>
      <c r="K892" s="233">
        <v>47727</v>
      </c>
      <c r="L892" s="234">
        <v>550071397</v>
      </c>
      <c r="M892" s="232" t="str">
        <f>IF(ISNA(VLOOKUP(L892,'MASTER DATA'!$A$1:$B$192,2,0)),"",VLOOKUP(L892,'MASTER DATA'!$A$1:$B$192,2,0))</f>
        <v>HelixHX515W40SNCF_4*4L_A04W</v>
      </c>
      <c r="N892" s="232">
        <v>36</v>
      </c>
      <c r="O892" s="232">
        <f t="shared" si="300"/>
        <v>1</v>
      </c>
      <c r="P892" s="232">
        <f t="shared" si="301"/>
        <v>0</v>
      </c>
      <c r="Q892" s="232">
        <f>VLOOKUP(L892,'MASTER DATA'!$A$1:$E$192,5,0)</f>
        <v>36</v>
      </c>
      <c r="R892" s="234">
        <f>SUMIF('picking of the day'!$H$4:$H$358,WMS!H892&amp;WMS!L892,'picking of the day'!$E$4:$E$358)</f>
        <v>0</v>
      </c>
      <c r="U892" s="114">
        <f>IF(ISNA(VLOOKUP(H892,'data putaway'!$A$1:$E$530,3,0)),0,VLOOKUP(H892,'data putaway'!$A$1:$E$530,3,0))</f>
        <v>0</v>
      </c>
      <c r="V892" s="354">
        <f t="shared" si="302"/>
        <v>36</v>
      </c>
      <c r="W892" s="114">
        <f>IF(ISNA(VLOOKUP(H892,'data putaway'!$A$1:$E$530,2,0)),0,VLOOKUP(H892,'data putaway'!$A$1:$E$530,2,0))</f>
        <v>0</v>
      </c>
      <c r="X892" s="354" t="b">
        <f t="shared" si="303"/>
        <v>0</v>
      </c>
      <c r="Y892" s="354">
        <f>IF(ISNA(VLOOKUP(H892,'data putaway'!$A$1:$E$530,4,0)),0,VLOOKUP(H892,'data putaway'!$A$1:$E$530,4,0))</f>
        <v>0</v>
      </c>
      <c r="Z892" s="113">
        <f>IF(ISNA(VLOOKUP(H892,'data putaway'!$A$1:$E$530,5,0)),0,VLOOKUP(H892,'data putaway'!$A$1:$E$530,5,0))</f>
        <v>0</v>
      </c>
      <c r="AA892" s="354" t="b">
        <f t="shared" si="304"/>
        <v>0</v>
      </c>
      <c r="AB892" s="354" t="b">
        <f t="shared" si="305"/>
        <v>0</v>
      </c>
      <c r="AC892" s="356" t="str">
        <f t="shared" ca="1" si="306"/>
        <v>0 Month,  9 Days</v>
      </c>
      <c r="AD892" s="114" t="str">
        <f t="shared" ca="1" si="314"/>
        <v>3 Year, 11 Month, 14 Days</v>
      </c>
      <c r="AE892" s="114">
        <f t="shared" si="307"/>
        <v>36</v>
      </c>
      <c r="AF892" s="114">
        <f t="shared" si="308"/>
        <v>1</v>
      </c>
      <c r="AG892" s="354" t="str">
        <f t="shared" si="309"/>
        <v>CC32</v>
      </c>
      <c r="AH892" s="114">
        <f>IF(ISNA(VLOOKUP(L892,'MASTER DATA'!$A$1:$F$192,6,0)),0,VLOOKUP(L892,'MASTER DATA'!$A$1:$F$192,6,0))*AE892</f>
        <v>576</v>
      </c>
      <c r="AI892" s="354" t="str">
        <f>VLOOKUP($D892,'warehouse mapping'!$AN$7:$AO$17,2,0)</f>
        <v>Aktif</v>
      </c>
      <c r="AJ892" s="114">
        <f t="shared" si="310"/>
        <v>0</v>
      </c>
      <c r="AK892" s="354" t="str">
        <f t="shared" si="311"/>
        <v/>
      </c>
      <c r="AL892" s="354" t="s">
        <v>170</v>
      </c>
      <c r="AM892" s="354">
        <f t="shared" si="312"/>
        <v>1</v>
      </c>
      <c r="AN892" s="354" t="b">
        <f t="shared" si="313"/>
        <v>1</v>
      </c>
    </row>
    <row r="893" spans="1:40" s="354" customFormat="1">
      <c r="A893" s="354" t="str">
        <f t="shared" si="315"/>
        <v>CC32E01550062463</v>
      </c>
      <c r="B893" s="354">
        <f t="shared" si="316"/>
        <v>0</v>
      </c>
      <c r="C893" s="354">
        <f t="shared" si="317"/>
        <v>0</v>
      </c>
      <c r="D893" s="354" t="str">
        <f t="shared" si="296"/>
        <v>CC</v>
      </c>
      <c r="E893" s="354" t="str">
        <f t="shared" si="297"/>
        <v>32</v>
      </c>
      <c r="F893" s="354" t="str">
        <f t="shared" si="298"/>
        <v>E</v>
      </c>
      <c r="G893" s="355" t="str">
        <f t="shared" si="299"/>
        <v>01</v>
      </c>
      <c r="H893" s="232" t="s">
        <v>1231</v>
      </c>
      <c r="I893" s="232" t="s">
        <v>3496</v>
      </c>
      <c r="J893" s="233">
        <v>46267</v>
      </c>
      <c r="K893" s="233">
        <v>47718</v>
      </c>
      <c r="L893" s="234">
        <v>550062463</v>
      </c>
      <c r="M893" s="232" t="str">
        <f>IF(ISNA(VLOOKUP(L893,'MASTER DATA'!$A$1:$B$192,2,0)),"",VLOOKUP(L893,'MASTER DATA'!$A$1:$B$192,2,0))</f>
        <v>Adv4TAX7Sc10W40SNMB_12*0.8L_A04W</v>
      </c>
      <c r="N893" s="232">
        <v>0</v>
      </c>
      <c r="O893" s="232">
        <f t="shared" si="300"/>
        <v>0</v>
      </c>
      <c r="P893" s="232">
        <f t="shared" si="301"/>
        <v>0</v>
      </c>
      <c r="Q893" s="232">
        <f>VLOOKUP(L893,'MASTER DATA'!$A$1:$E$192,5,0)</f>
        <v>48</v>
      </c>
      <c r="R893" s="234">
        <f>SUMIF('picking of the day'!$H$4:$H$358,WMS!H893&amp;WMS!L893,'picking of the day'!$E$4:$E$358)</f>
        <v>0</v>
      </c>
      <c r="U893" s="114">
        <f>IF(ISNA(VLOOKUP(H893,'data putaway'!$A$1:$E$530,3,0)),0,VLOOKUP(H893,'data putaway'!$A$1:$E$530,3,0))</f>
        <v>0</v>
      </c>
      <c r="V893" s="354">
        <f t="shared" si="302"/>
        <v>0</v>
      </c>
      <c r="W893" s="114">
        <f>IF(ISNA(VLOOKUP(H893,'data putaway'!$A$1:$E$530,2,0)),0,VLOOKUP(H893,'data putaway'!$A$1:$E$530,2,0))</f>
        <v>0</v>
      </c>
      <c r="X893" s="354" t="b">
        <f t="shared" si="303"/>
        <v>0</v>
      </c>
      <c r="Y893" s="354">
        <f>IF(ISNA(VLOOKUP(H893,'data putaway'!$A$1:$E$530,4,0)),0,VLOOKUP(H893,'data putaway'!$A$1:$E$530,4,0))</f>
        <v>0</v>
      </c>
      <c r="Z893" s="113">
        <f>IF(ISNA(VLOOKUP(H893,'data putaway'!$A$1:$E$530,5,0)),0,VLOOKUP(H893,'data putaway'!$A$1:$E$530,5,0))</f>
        <v>0</v>
      </c>
      <c r="AA893" s="354" t="b">
        <f t="shared" si="304"/>
        <v>0</v>
      </c>
      <c r="AB893" s="354" t="b">
        <f t="shared" si="305"/>
        <v>0</v>
      </c>
      <c r="AC893" s="356" t="str">
        <f t="shared" ca="1" si="306"/>
        <v>0 Month,  16 Days</v>
      </c>
      <c r="AD893" s="114" t="str">
        <f t="shared" ca="1" si="314"/>
        <v>3 Year, 11 Month, 5 Days</v>
      </c>
      <c r="AE893" s="114">
        <f t="shared" si="307"/>
        <v>0</v>
      </c>
      <c r="AF893" s="114">
        <f t="shared" si="308"/>
        <v>0</v>
      </c>
      <c r="AG893" s="354" t="str">
        <f t="shared" si="309"/>
        <v>CC32</v>
      </c>
      <c r="AH893" s="114">
        <f>IF(ISNA(VLOOKUP(L893,'MASTER DATA'!$A$1:$F$192,6,0)),0,VLOOKUP(L893,'MASTER DATA'!$A$1:$F$192,6,0))*AE893</f>
        <v>0</v>
      </c>
      <c r="AI893" s="354" t="str">
        <f>VLOOKUP($D893,'warehouse mapping'!$AN$7:$AO$17,2,0)</f>
        <v>Aktif</v>
      </c>
      <c r="AJ893" s="114">
        <f t="shared" si="310"/>
        <v>1</v>
      </c>
      <c r="AK893" s="354" t="str">
        <f t="shared" si="311"/>
        <v>CC</v>
      </c>
      <c r="AL893" s="354" t="s">
        <v>170</v>
      </c>
      <c r="AM893" s="354">
        <f t="shared" si="312"/>
        <v>1</v>
      </c>
      <c r="AN893" s="354" t="b">
        <f t="shared" si="313"/>
        <v>1</v>
      </c>
    </row>
    <row r="894" spans="1:40" s="354" customFormat="1">
      <c r="A894" s="354" t="str">
        <f t="shared" si="315"/>
        <v>CC32E02550071397</v>
      </c>
      <c r="B894" s="354">
        <f t="shared" si="316"/>
        <v>0</v>
      </c>
      <c r="C894" s="354">
        <f t="shared" si="317"/>
        <v>0</v>
      </c>
      <c r="D894" s="354" t="str">
        <f t="shared" si="296"/>
        <v>CC</v>
      </c>
      <c r="E894" s="354" t="str">
        <f t="shared" si="297"/>
        <v>32</v>
      </c>
      <c r="F894" s="354" t="str">
        <f t="shared" si="298"/>
        <v>E</v>
      </c>
      <c r="G894" s="355" t="str">
        <f t="shared" si="299"/>
        <v>02</v>
      </c>
      <c r="H894" s="232" t="s">
        <v>1232</v>
      </c>
      <c r="I894" s="232" t="s">
        <v>3514</v>
      </c>
      <c r="J894" s="233">
        <v>46274</v>
      </c>
      <c r="K894" s="233">
        <v>47727</v>
      </c>
      <c r="L894" s="234">
        <v>550071397</v>
      </c>
      <c r="M894" s="232" t="str">
        <f>IF(ISNA(VLOOKUP(L894,'MASTER DATA'!$A$1:$B$192,2,0)),"",VLOOKUP(L894,'MASTER DATA'!$A$1:$B$192,2,0))</f>
        <v>HelixHX515W40SNCF_4*4L_A04W</v>
      </c>
      <c r="N894" s="232">
        <v>36</v>
      </c>
      <c r="O894" s="232">
        <f t="shared" si="300"/>
        <v>1</v>
      </c>
      <c r="P894" s="232">
        <f t="shared" si="301"/>
        <v>0</v>
      </c>
      <c r="Q894" s="232">
        <f>VLOOKUP(L894,'MASTER DATA'!$A$1:$E$192,5,0)</f>
        <v>36</v>
      </c>
      <c r="R894" s="234">
        <f>SUMIF('picking of the day'!$H$4:$H$358,WMS!H894&amp;WMS!L894,'picking of the day'!$E$4:$E$358)</f>
        <v>0</v>
      </c>
      <c r="U894" s="114">
        <f>IF(ISNA(VLOOKUP(H894,'data putaway'!$A$1:$E$530,3,0)),0,VLOOKUP(H894,'data putaway'!$A$1:$E$530,3,0))</f>
        <v>0</v>
      </c>
      <c r="V894" s="354">
        <f t="shared" si="302"/>
        <v>36</v>
      </c>
      <c r="W894" s="114">
        <f>IF(ISNA(VLOOKUP(H894,'data putaway'!$A$1:$E$530,2,0)),0,VLOOKUP(H894,'data putaway'!$A$1:$E$530,2,0))</f>
        <v>0</v>
      </c>
      <c r="X894" s="354" t="b">
        <f t="shared" si="303"/>
        <v>0</v>
      </c>
      <c r="Y894" s="354">
        <f>IF(ISNA(VLOOKUP(H894,'data putaway'!$A$1:$E$530,4,0)),0,VLOOKUP(H894,'data putaway'!$A$1:$E$530,4,0))</f>
        <v>0</v>
      </c>
      <c r="Z894" s="113">
        <f>IF(ISNA(VLOOKUP(H894,'data putaway'!$A$1:$E$530,5,0)),0,VLOOKUP(H894,'data putaway'!$A$1:$E$530,5,0))</f>
        <v>0</v>
      </c>
      <c r="AA894" s="354" t="b">
        <f t="shared" si="304"/>
        <v>0</v>
      </c>
      <c r="AB894" s="354" t="b">
        <f t="shared" si="305"/>
        <v>0</v>
      </c>
      <c r="AC894" s="356" t="str">
        <f t="shared" ca="1" si="306"/>
        <v>0 Month,  9 Days</v>
      </c>
      <c r="AD894" s="114" t="str">
        <f t="shared" ca="1" si="314"/>
        <v>3 Year, 11 Month, 14 Days</v>
      </c>
      <c r="AE894" s="114">
        <f t="shared" si="307"/>
        <v>36</v>
      </c>
      <c r="AF894" s="114">
        <f t="shared" si="308"/>
        <v>1</v>
      </c>
      <c r="AG894" s="354" t="str">
        <f t="shared" si="309"/>
        <v>CC32</v>
      </c>
      <c r="AH894" s="114">
        <f>IF(ISNA(VLOOKUP(L894,'MASTER DATA'!$A$1:$F$192,6,0)),0,VLOOKUP(L894,'MASTER DATA'!$A$1:$F$192,6,0))*AE894</f>
        <v>576</v>
      </c>
      <c r="AI894" s="354" t="str">
        <f>VLOOKUP($D894,'warehouse mapping'!$AN$7:$AO$17,2,0)</f>
        <v>Aktif</v>
      </c>
      <c r="AJ894" s="114">
        <f t="shared" si="310"/>
        <v>0</v>
      </c>
      <c r="AK894" s="354" t="str">
        <f t="shared" si="311"/>
        <v/>
      </c>
      <c r="AL894" s="354" t="s">
        <v>170</v>
      </c>
      <c r="AM894" s="354">
        <f t="shared" si="312"/>
        <v>1</v>
      </c>
      <c r="AN894" s="354" t="b">
        <f t="shared" si="313"/>
        <v>1</v>
      </c>
    </row>
    <row r="895" spans="1:40" s="354" customFormat="1">
      <c r="A895" s="354" t="str">
        <f t="shared" si="315"/>
        <v>CC33A01550066882</v>
      </c>
      <c r="B895" s="354">
        <f t="shared" si="316"/>
        <v>0</v>
      </c>
      <c r="C895" s="354">
        <f t="shared" si="317"/>
        <v>0</v>
      </c>
      <c r="D895" s="354" t="str">
        <f t="shared" si="296"/>
        <v>CC</v>
      </c>
      <c r="E895" s="354" t="str">
        <f t="shared" si="297"/>
        <v>33</v>
      </c>
      <c r="F895" s="354" t="str">
        <f t="shared" si="298"/>
        <v>A</v>
      </c>
      <c r="G895" s="355" t="str">
        <f t="shared" si="299"/>
        <v>01</v>
      </c>
      <c r="H895" s="232" t="s">
        <v>1233</v>
      </c>
      <c r="I895" s="232" t="s">
        <v>3304</v>
      </c>
      <c r="J895" s="233">
        <v>46260</v>
      </c>
      <c r="K895" s="233">
        <v>47659</v>
      </c>
      <c r="L895" s="234">
        <v>550066882</v>
      </c>
      <c r="M895" s="232" t="str">
        <f>IF(ISNA(VLOOKUP(L895,'MASTER DATA'!$A$1:$B$192,2,0)),"",VLOOKUP(L895,'MASTER DATA'!$A$1:$B$192,2,0))</f>
        <v>HelixUltraAH0W20SPC5_12*1L_A447</v>
      </c>
      <c r="N895" s="232">
        <v>27</v>
      </c>
      <c r="O895" s="232">
        <f t="shared" si="300"/>
        <v>0</v>
      </c>
      <c r="P895" s="232">
        <f t="shared" si="301"/>
        <v>27</v>
      </c>
      <c r="Q895" s="232">
        <f>VLOOKUP(L895,'MASTER DATA'!$A$1:$E$192,5,0)</f>
        <v>44</v>
      </c>
      <c r="R895" s="234">
        <f>SUMIF('picking of the day'!$H$4:$H$358,WMS!H895&amp;WMS!L895,'picking of the day'!$E$4:$E$358)</f>
        <v>0</v>
      </c>
      <c r="U895" s="114">
        <f>IF(ISNA(VLOOKUP(H895,'data putaway'!$A$1:$E$530,3,0)),0,VLOOKUP(H895,'data putaway'!$A$1:$E$530,3,0))</f>
        <v>0</v>
      </c>
      <c r="V895" s="354">
        <f t="shared" si="302"/>
        <v>27</v>
      </c>
      <c r="W895" s="114">
        <f>IF(ISNA(VLOOKUP(H895,'data putaway'!$A$1:$E$530,2,0)),0,VLOOKUP(H895,'data putaway'!$A$1:$E$530,2,0))</f>
        <v>0</v>
      </c>
      <c r="X895" s="354" t="b">
        <f t="shared" si="303"/>
        <v>0</v>
      </c>
      <c r="Y895" s="354">
        <f>IF(ISNA(VLOOKUP(H895,'data putaway'!$A$1:$E$530,4,0)),0,VLOOKUP(H895,'data putaway'!$A$1:$E$530,4,0))</f>
        <v>0</v>
      </c>
      <c r="Z895" s="113">
        <f>IF(ISNA(VLOOKUP(H895,'data putaway'!$A$1:$E$530,5,0)),0,VLOOKUP(H895,'data putaway'!$A$1:$E$530,5,0))</f>
        <v>0</v>
      </c>
      <c r="AA895" s="354" t="b">
        <f t="shared" si="304"/>
        <v>0</v>
      </c>
      <c r="AB895" s="354" t="b">
        <f t="shared" si="305"/>
        <v>0</v>
      </c>
      <c r="AC895" s="356" t="str">
        <f t="shared" ca="1" si="306"/>
        <v>0 Month,  23 Days</v>
      </c>
      <c r="AD895" s="114" t="str">
        <f t="shared" ca="1" si="314"/>
        <v>3 Year, 9 Month, 7 Days</v>
      </c>
      <c r="AE895" s="114">
        <f t="shared" si="307"/>
        <v>27</v>
      </c>
      <c r="AF895" s="114">
        <f t="shared" si="308"/>
        <v>1</v>
      </c>
      <c r="AG895" s="354" t="str">
        <f t="shared" si="309"/>
        <v>CC33</v>
      </c>
      <c r="AH895" s="114">
        <f>IF(ISNA(VLOOKUP(L895,'MASTER DATA'!$A$1:$F$192,6,0)),0,VLOOKUP(L895,'MASTER DATA'!$A$1:$F$192,6,0))*AE895</f>
        <v>324</v>
      </c>
      <c r="AI895" s="354" t="str">
        <f>VLOOKUP($D895,'warehouse mapping'!$AN$7:$AO$17,2,0)</f>
        <v>Aktif</v>
      </c>
      <c r="AJ895" s="114">
        <f t="shared" si="310"/>
        <v>0</v>
      </c>
      <c r="AK895" s="354" t="str">
        <f t="shared" si="311"/>
        <v/>
      </c>
      <c r="AL895" s="354" t="s">
        <v>170</v>
      </c>
      <c r="AM895" s="354">
        <f t="shared" si="312"/>
        <v>1</v>
      </c>
      <c r="AN895" s="354" t="b">
        <f t="shared" si="313"/>
        <v>1</v>
      </c>
    </row>
    <row r="896" spans="1:40" s="354" customFormat="1">
      <c r="A896" s="354" t="str">
        <f t="shared" si="315"/>
        <v>CC33A02550048593</v>
      </c>
      <c r="B896" s="354">
        <f t="shared" si="316"/>
        <v>0</v>
      </c>
      <c r="C896" s="354">
        <f t="shared" si="317"/>
        <v>0</v>
      </c>
      <c r="D896" s="354" t="str">
        <f t="shared" si="296"/>
        <v>CC</v>
      </c>
      <c r="E896" s="354" t="str">
        <f t="shared" si="297"/>
        <v>33</v>
      </c>
      <c r="F896" s="354" t="str">
        <f t="shared" si="298"/>
        <v>A</v>
      </c>
      <c r="G896" s="355" t="str">
        <f t="shared" si="299"/>
        <v>02</v>
      </c>
      <c r="H896" s="232" t="s">
        <v>1234</v>
      </c>
      <c r="I896" s="232" t="s">
        <v>3233</v>
      </c>
      <c r="J896" s="233">
        <v>46249</v>
      </c>
      <c r="K896" s="233">
        <v>47702</v>
      </c>
      <c r="L896" s="234">
        <v>550048593</v>
      </c>
      <c r="M896" s="232" t="str">
        <f>IF(ISNA(VLOOKUP(L896,'MASTER DATA'!$A$1:$B$192,2,0)),"",VLOOKUP(L896,'MASTER DATA'!$A$1:$B$192,2,0))</f>
        <v>Adv4TAX5Sc20W40MB_12*0.8L_A04W</v>
      </c>
      <c r="N896" s="232">
        <v>0</v>
      </c>
      <c r="O896" s="232">
        <f t="shared" si="300"/>
        <v>0</v>
      </c>
      <c r="P896" s="232">
        <f t="shared" si="301"/>
        <v>0</v>
      </c>
      <c r="Q896" s="232">
        <f>VLOOKUP(L896,'MASTER DATA'!$A$1:$E$192,5,0)</f>
        <v>48</v>
      </c>
      <c r="R896" s="234">
        <f>SUMIF('picking of the day'!$H$4:$H$358,WMS!H896&amp;WMS!L896,'picking of the day'!$E$4:$E$358)</f>
        <v>0</v>
      </c>
      <c r="U896" s="114">
        <f>IF(ISNA(VLOOKUP(H896,'data putaway'!$A$1:$E$530,3,0)),0,VLOOKUP(H896,'data putaway'!$A$1:$E$530,3,0))</f>
        <v>0</v>
      </c>
      <c r="V896" s="354">
        <f t="shared" si="302"/>
        <v>0</v>
      </c>
      <c r="W896" s="114">
        <f>IF(ISNA(VLOOKUP(H896,'data putaway'!$A$1:$E$530,2,0)),0,VLOOKUP(H896,'data putaway'!$A$1:$E$530,2,0))</f>
        <v>0</v>
      </c>
      <c r="X896" s="354" t="b">
        <f t="shared" si="303"/>
        <v>0</v>
      </c>
      <c r="Y896" s="354">
        <f>IF(ISNA(VLOOKUP(H896,'data putaway'!$A$1:$E$530,4,0)),0,VLOOKUP(H896,'data putaway'!$A$1:$E$530,4,0))</f>
        <v>0</v>
      </c>
      <c r="Z896" s="113">
        <f>IF(ISNA(VLOOKUP(H896,'data putaway'!$A$1:$E$530,5,0)),0,VLOOKUP(H896,'data putaway'!$A$1:$E$530,5,0))</f>
        <v>0</v>
      </c>
      <c r="AA896" s="354" t="b">
        <f t="shared" si="304"/>
        <v>0</v>
      </c>
      <c r="AB896" s="354" t="b">
        <f t="shared" si="305"/>
        <v>0</v>
      </c>
      <c r="AC896" s="356" t="str">
        <f t="shared" ca="1" si="306"/>
        <v>1 Month,  3 Days</v>
      </c>
      <c r="AD896" s="114" t="str">
        <f t="shared" ca="1" si="314"/>
        <v>3 Year, 10 Month, 20 Days</v>
      </c>
      <c r="AE896" s="114">
        <f t="shared" si="307"/>
        <v>0</v>
      </c>
      <c r="AF896" s="114">
        <f t="shared" si="308"/>
        <v>0</v>
      </c>
      <c r="AG896" s="354" t="str">
        <f t="shared" si="309"/>
        <v>CC33</v>
      </c>
      <c r="AH896" s="114">
        <f>IF(ISNA(VLOOKUP(L896,'MASTER DATA'!$A$1:$F$192,6,0)),0,VLOOKUP(L896,'MASTER DATA'!$A$1:$F$192,6,0))*AE896</f>
        <v>0</v>
      </c>
      <c r="AI896" s="354" t="str">
        <f>VLOOKUP($D896,'warehouse mapping'!$AN$7:$AO$17,2,0)</f>
        <v>Aktif</v>
      </c>
      <c r="AJ896" s="114">
        <f t="shared" si="310"/>
        <v>1</v>
      </c>
      <c r="AK896" s="354" t="str">
        <f t="shared" si="311"/>
        <v>CC</v>
      </c>
      <c r="AL896" s="354" t="s">
        <v>3206</v>
      </c>
      <c r="AM896" s="354">
        <f t="shared" si="312"/>
        <v>1</v>
      </c>
      <c r="AN896" s="354" t="b">
        <f t="shared" si="313"/>
        <v>1</v>
      </c>
    </row>
    <row r="897" spans="1:40" s="354" customFormat="1">
      <c r="A897" s="354" t="str">
        <f t="shared" si="315"/>
        <v>CC33B01550062460</v>
      </c>
      <c r="B897" s="354">
        <f t="shared" si="316"/>
        <v>0</v>
      </c>
      <c r="C897" s="354">
        <f t="shared" si="317"/>
        <v>0</v>
      </c>
      <c r="D897" s="354" t="str">
        <f t="shared" si="296"/>
        <v>CC</v>
      </c>
      <c r="E897" s="354" t="str">
        <f t="shared" si="297"/>
        <v>33</v>
      </c>
      <c r="F897" s="354" t="str">
        <f t="shared" si="298"/>
        <v>B</v>
      </c>
      <c r="G897" s="355" t="str">
        <f t="shared" si="299"/>
        <v>01</v>
      </c>
      <c r="H897" s="232" t="s">
        <v>1235</v>
      </c>
      <c r="I897" s="232" t="s">
        <v>3315</v>
      </c>
      <c r="J897" s="233">
        <v>46263</v>
      </c>
      <c r="K897" s="362">
        <v>47713</v>
      </c>
      <c r="L897" s="234">
        <v>550062460</v>
      </c>
      <c r="M897" s="232" t="str">
        <f>IF(ISNA(VLOOKUP(L897,'MASTER DATA'!$A$1:$B$192,2,0)),"",VLOOKUP(L897,'MASTER DATA'!$A$1:$B$192,2,0))</f>
        <v>Advan4TAX710W40SNMA2_12*1L_A04W</v>
      </c>
      <c r="N897" s="232">
        <v>44</v>
      </c>
      <c r="O897" s="232">
        <f t="shared" si="300"/>
        <v>1</v>
      </c>
      <c r="P897" s="232">
        <f t="shared" si="301"/>
        <v>0</v>
      </c>
      <c r="Q897" s="232">
        <f>VLOOKUP(L897,'MASTER DATA'!$A$1:$E$192,5,0)</f>
        <v>44</v>
      </c>
      <c r="R897" s="234">
        <f>SUMIF('picking of the day'!$H$4:$H$358,WMS!H897&amp;WMS!L897,'picking of the day'!$E$4:$E$358)</f>
        <v>0</v>
      </c>
      <c r="U897" s="114">
        <f>IF(ISNA(VLOOKUP(H897,'data putaway'!$A$1:$E$530,3,0)),0,VLOOKUP(H897,'data putaway'!$A$1:$E$530,3,0))</f>
        <v>0</v>
      </c>
      <c r="V897" s="354">
        <f t="shared" si="302"/>
        <v>44</v>
      </c>
      <c r="W897" s="114">
        <f>IF(ISNA(VLOOKUP(H897,'data putaway'!$A$1:$E$530,2,0)),0,VLOOKUP(H897,'data putaway'!$A$1:$E$530,2,0))</f>
        <v>0</v>
      </c>
      <c r="X897" s="354" t="b">
        <f t="shared" si="303"/>
        <v>0</v>
      </c>
      <c r="Y897" s="354">
        <f>IF(ISNA(VLOOKUP(H897,'data putaway'!$A$1:$E$530,4,0)),0,VLOOKUP(H897,'data putaway'!$A$1:$E$530,4,0))</f>
        <v>0</v>
      </c>
      <c r="Z897" s="113">
        <f>IF(ISNA(VLOOKUP(H897,'data putaway'!$A$1:$E$530,5,0)),0,VLOOKUP(H897,'data putaway'!$A$1:$E$530,5,0))</f>
        <v>0</v>
      </c>
      <c r="AA897" s="354" t="b">
        <f t="shared" si="304"/>
        <v>0</v>
      </c>
      <c r="AB897" s="354" t="b">
        <f t="shared" si="305"/>
        <v>0</v>
      </c>
      <c r="AC897" s="356" t="str">
        <f t="shared" ca="1" si="306"/>
        <v>0 Month,  20 Days</v>
      </c>
      <c r="AD897" s="114" t="str">
        <f t="shared" ca="1" si="314"/>
        <v>3 Year, 11 Month, 0 Days</v>
      </c>
      <c r="AE897" s="114">
        <f t="shared" si="307"/>
        <v>44</v>
      </c>
      <c r="AF897" s="114">
        <f t="shared" si="308"/>
        <v>1</v>
      </c>
      <c r="AG897" s="354" t="str">
        <f t="shared" si="309"/>
        <v>CC33</v>
      </c>
      <c r="AH897" s="114">
        <f>IF(ISNA(VLOOKUP(L897,'MASTER DATA'!$A$1:$F$192,6,0)),0,VLOOKUP(L897,'MASTER DATA'!$A$1:$F$192,6,0))*AE897</f>
        <v>528</v>
      </c>
      <c r="AI897" s="354" t="str">
        <f>VLOOKUP($D897,'warehouse mapping'!$AN$7:$AO$17,2,0)</f>
        <v>Aktif</v>
      </c>
      <c r="AJ897" s="114">
        <f t="shared" si="310"/>
        <v>0</v>
      </c>
      <c r="AK897" s="354" t="str">
        <f t="shared" si="311"/>
        <v/>
      </c>
      <c r="AL897" s="354" t="s">
        <v>170</v>
      </c>
      <c r="AM897" s="354">
        <f t="shared" si="312"/>
        <v>1</v>
      </c>
      <c r="AN897" s="354" t="b">
        <f t="shared" si="313"/>
        <v>1</v>
      </c>
    </row>
    <row r="898" spans="1:40" s="354" customFormat="1">
      <c r="A898" s="354" t="str">
        <f t="shared" si="315"/>
        <v>CC33B02550062460</v>
      </c>
      <c r="B898" s="354">
        <f t="shared" si="316"/>
        <v>0</v>
      </c>
      <c r="C898" s="354">
        <f t="shared" si="317"/>
        <v>0</v>
      </c>
      <c r="D898" s="354" t="str">
        <f t="shared" si="296"/>
        <v>CC</v>
      </c>
      <c r="E898" s="354" t="str">
        <f t="shared" si="297"/>
        <v>33</v>
      </c>
      <c r="F898" s="354" t="str">
        <f t="shared" si="298"/>
        <v>B</v>
      </c>
      <c r="G898" s="355" t="str">
        <f t="shared" si="299"/>
        <v>02</v>
      </c>
      <c r="H898" s="232" t="s">
        <v>1236</v>
      </c>
      <c r="I898" s="232" t="s">
        <v>3315</v>
      </c>
      <c r="J898" s="233">
        <v>46263</v>
      </c>
      <c r="K898" s="362">
        <v>47713</v>
      </c>
      <c r="L898" s="234">
        <v>550062460</v>
      </c>
      <c r="M898" s="232" t="str">
        <f>IF(ISNA(VLOOKUP(L898,'MASTER DATA'!$A$1:$B$192,2,0)),"",VLOOKUP(L898,'MASTER DATA'!$A$1:$B$192,2,0))</f>
        <v>Advan4TAX710W40SNMA2_12*1L_A04W</v>
      </c>
      <c r="N898" s="232">
        <v>44</v>
      </c>
      <c r="O898" s="232">
        <f t="shared" si="300"/>
        <v>1</v>
      </c>
      <c r="P898" s="232">
        <f t="shared" si="301"/>
        <v>0</v>
      </c>
      <c r="Q898" s="232">
        <f>VLOOKUP(L898,'MASTER DATA'!$A$1:$E$192,5,0)</f>
        <v>44</v>
      </c>
      <c r="R898" s="234">
        <f>SUMIF('picking of the day'!$H$4:$H$358,WMS!H898&amp;WMS!L898,'picking of the day'!$E$4:$E$358)</f>
        <v>0</v>
      </c>
      <c r="U898" s="114">
        <f>IF(ISNA(VLOOKUP(H898,'data putaway'!$A$1:$E$530,3,0)),0,VLOOKUP(H898,'data putaway'!$A$1:$E$530,3,0))</f>
        <v>0</v>
      </c>
      <c r="V898" s="354">
        <f t="shared" si="302"/>
        <v>44</v>
      </c>
      <c r="W898" s="114">
        <f>IF(ISNA(VLOOKUP(H898,'data putaway'!$A$1:$E$530,2,0)),0,VLOOKUP(H898,'data putaway'!$A$1:$E$530,2,0))</f>
        <v>0</v>
      </c>
      <c r="X898" s="354" t="b">
        <f t="shared" si="303"/>
        <v>0</v>
      </c>
      <c r="Y898" s="354">
        <f>IF(ISNA(VLOOKUP(H898,'data putaway'!$A$1:$E$530,4,0)),0,VLOOKUP(H898,'data putaway'!$A$1:$E$530,4,0))</f>
        <v>0</v>
      </c>
      <c r="Z898" s="113">
        <f>IF(ISNA(VLOOKUP(H898,'data putaway'!$A$1:$E$530,5,0)),0,VLOOKUP(H898,'data putaway'!$A$1:$E$530,5,0))</f>
        <v>0</v>
      </c>
      <c r="AA898" s="354" t="b">
        <f t="shared" si="304"/>
        <v>0</v>
      </c>
      <c r="AB898" s="354" t="b">
        <f t="shared" si="305"/>
        <v>0</v>
      </c>
      <c r="AC898" s="356" t="str">
        <f t="shared" ca="1" si="306"/>
        <v>0 Month,  20 Days</v>
      </c>
      <c r="AD898" s="114" t="str">
        <f t="shared" ca="1" si="314"/>
        <v>3 Year, 11 Month, 0 Days</v>
      </c>
      <c r="AE898" s="114">
        <f t="shared" si="307"/>
        <v>44</v>
      </c>
      <c r="AF898" s="114">
        <f t="shared" si="308"/>
        <v>1</v>
      </c>
      <c r="AG898" s="354" t="str">
        <f t="shared" si="309"/>
        <v>CC33</v>
      </c>
      <c r="AH898" s="114">
        <f>IF(ISNA(VLOOKUP(L898,'MASTER DATA'!$A$1:$F$192,6,0)),0,VLOOKUP(L898,'MASTER DATA'!$A$1:$F$192,6,0))*AE898</f>
        <v>528</v>
      </c>
      <c r="AI898" s="354" t="str">
        <f>VLOOKUP($D898,'warehouse mapping'!$AN$7:$AO$17,2,0)</f>
        <v>Aktif</v>
      </c>
      <c r="AJ898" s="114">
        <f t="shared" si="310"/>
        <v>0</v>
      </c>
      <c r="AK898" s="354" t="str">
        <f t="shared" si="311"/>
        <v/>
      </c>
      <c r="AL898" s="354" t="s">
        <v>170</v>
      </c>
      <c r="AM898" s="354">
        <f t="shared" si="312"/>
        <v>1</v>
      </c>
      <c r="AN898" s="354" t="b">
        <f t="shared" si="313"/>
        <v>1</v>
      </c>
    </row>
    <row r="899" spans="1:40" s="354" customFormat="1">
      <c r="A899" s="354" t="str">
        <f t="shared" si="315"/>
        <v>CC33C01550071397</v>
      </c>
      <c r="B899" s="354">
        <f t="shared" si="316"/>
        <v>0</v>
      </c>
      <c r="C899" s="354">
        <f t="shared" si="317"/>
        <v>0</v>
      </c>
      <c r="D899" s="354" t="str">
        <f t="shared" si="296"/>
        <v>CC</v>
      </c>
      <c r="E899" s="354" t="str">
        <f t="shared" si="297"/>
        <v>33</v>
      </c>
      <c r="F899" s="354" t="str">
        <f t="shared" si="298"/>
        <v>C</v>
      </c>
      <c r="G899" s="355" t="str">
        <f t="shared" si="299"/>
        <v>01</v>
      </c>
      <c r="H899" s="232" t="s">
        <v>1237</v>
      </c>
      <c r="I899" s="232" t="s">
        <v>3514</v>
      </c>
      <c r="J899" s="233">
        <v>46272</v>
      </c>
      <c r="K899" s="233">
        <v>47727</v>
      </c>
      <c r="L899" s="234">
        <v>550071397</v>
      </c>
      <c r="M899" s="232" t="str">
        <f>IF(ISNA(VLOOKUP(L899,'MASTER DATA'!$A$1:$B$192,2,0)),"",VLOOKUP(L899,'MASTER DATA'!$A$1:$B$192,2,0))</f>
        <v>HelixHX515W40SNCF_4*4L_A04W</v>
      </c>
      <c r="N899" s="234">
        <v>36</v>
      </c>
      <c r="O899" s="232">
        <f t="shared" si="300"/>
        <v>1</v>
      </c>
      <c r="P899" s="232">
        <f t="shared" si="301"/>
        <v>0</v>
      </c>
      <c r="Q899" s="232">
        <f>VLOOKUP(L899,'MASTER DATA'!$A$1:$E$192,5,0)</f>
        <v>36</v>
      </c>
      <c r="R899" s="234">
        <f>SUMIF('picking of the day'!$H$4:$H$358,WMS!H899&amp;WMS!L899,'picking of the day'!$E$4:$E$358)</f>
        <v>0</v>
      </c>
      <c r="U899" s="114">
        <f>IF(ISNA(VLOOKUP(H899,'data putaway'!$A$1:$E$530,3,0)),0,VLOOKUP(H899,'data putaway'!$A$1:$E$530,3,0))</f>
        <v>0</v>
      </c>
      <c r="V899" s="354">
        <f t="shared" si="302"/>
        <v>36</v>
      </c>
      <c r="W899" s="114">
        <f>IF(ISNA(VLOOKUP(H899,'data putaway'!$A$1:$E$530,2,0)),0,VLOOKUP(H899,'data putaway'!$A$1:$E$530,2,0))</f>
        <v>0</v>
      </c>
      <c r="X899" s="354" t="b">
        <f t="shared" si="303"/>
        <v>0</v>
      </c>
      <c r="Y899" s="354">
        <f>IF(ISNA(VLOOKUP(H899,'data putaway'!$A$1:$E$530,4,0)),0,VLOOKUP(H899,'data putaway'!$A$1:$E$530,4,0))</f>
        <v>0</v>
      </c>
      <c r="Z899" s="113">
        <f>IF(ISNA(VLOOKUP(H899,'data putaway'!$A$1:$E$530,5,0)),0,VLOOKUP(H899,'data putaway'!$A$1:$E$530,5,0))</f>
        <v>0</v>
      </c>
      <c r="AA899" s="354" t="b">
        <f t="shared" si="304"/>
        <v>0</v>
      </c>
      <c r="AB899" s="354" t="b">
        <f t="shared" si="305"/>
        <v>0</v>
      </c>
      <c r="AC899" s="356" t="str">
        <f t="shared" ca="1" si="306"/>
        <v>0 Month,  11 Days</v>
      </c>
      <c r="AD899" s="114" t="str">
        <f t="shared" ca="1" si="314"/>
        <v>3 Year, 11 Month, 14 Days</v>
      </c>
      <c r="AE899" s="114">
        <f t="shared" si="307"/>
        <v>36</v>
      </c>
      <c r="AF899" s="114">
        <f t="shared" si="308"/>
        <v>1</v>
      </c>
      <c r="AG899" s="354" t="str">
        <f t="shared" si="309"/>
        <v>CC33</v>
      </c>
      <c r="AH899" s="114">
        <f>IF(ISNA(VLOOKUP(L899,'MASTER DATA'!$A$1:$F$192,6,0)),0,VLOOKUP(L899,'MASTER DATA'!$A$1:$F$192,6,0))*AE899</f>
        <v>576</v>
      </c>
      <c r="AI899" s="354" t="str">
        <f>VLOOKUP($D899,'warehouse mapping'!$AN$7:$AO$17,2,0)</f>
        <v>Aktif</v>
      </c>
      <c r="AJ899" s="114">
        <f t="shared" si="310"/>
        <v>0</v>
      </c>
      <c r="AK899" s="354" t="str">
        <f t="shared" si="311"/>
        <v/>
      </c>
      <c r="AL899" s="354" t="s">
        <v>3206</v>
      </c>
      <c r="AM899" s="354">
        <f t="shared" si="312"/>
        <v>1</v>
      </c>
      <c r="AN899" s="354" t="b">
        <f t="shared" si="313"/>
        <v>1</v>
      </c>
    </row>
    <row r="900" spans="1:40" s="354" customFormat="1">
      <c r="A900" s="354" t="str">
        <f t="shared" si="315"/>
        <v>CC33C02550062460</v>
      </c>
      <c r="B900" s="354">
        <f t="shared" si="316"/>
        <v>0</v>
      </c>
      <c r="C900" s="354">
        <f t="shared" si="317"/>
        <v>0</v>
      </c>
      <c r="D900" s="354" t="str">
        <f t="shared" si="296"/>
        <v>CC</v>
      </c>
      <c r="E900" s="354" t="str">
        <f t="shared" si="297"/>
        <v>33</v>
      </c>
      <c r="F900" s="354" t="str">
        <f t="shared" si="298"/>
        <v>C</v>
      </c>
      <c r="G900" s="355" t="str">
        <f t="shared" si="299"/>
        <v>02</v>
      </c>
      <c r="H900" s="232" t="s">
        <v>1238</v>
      </c>
      <c r="I900" s="232" t="s">
        <v>3315</v>
      </c>
      <c r="J900" s="233">
        <v>46263</v>
      </c>
      <c r="K900" s="362">
        <v>47713</v>
      </c>
      <c r="L900" s="234">
        <v>550062460</v>
      </c>
      <c r="M900" s="232" t="str">
        <f>IF(ISNA(VLOOKUP(L900,'MASTER DATA'!$A$1:$B$192,2,0)),"",VLOOKUP(L900,'MASTER DATA'!$A$1:$B$192,2,0))</f>
        <v>Advan4TAX710W40SNMA2_12*1L_A04W</v>
      </c>
      <c r="N900" s="234">
        <v>44</v>
      </c>
      <c r="O900" s="232">
        <f t="shared" si="300"/>
        <v>1</v>
      </c>
      <c r="P900" s="232">
        <f t="shared" si="301"/>
        <v>0</v>
      </c>
      <c r="Q900" s="232">
        <f>VLOOKUP(L900,'MASTER DATA'!$A$1:$E$192,5,0)</f>
        <v>44</v>
      </c>
      <c r="R900" s="234">
        <f>SUMIF('picking of the day'!$H$4:$H$358,WMS!H900&amp;WMS!L900,'picking of the day'!$E$4:$E$358)</f>
        <v>0</v>
      </c>
      <c r="U900" s="114">
        <f>IF(ISNA(VLOOKUP(H900,'data putaway'!$A$1:$E$530,3,0)),0,VLOOKUP(H900,'data putaway'!$A$1:$E$530,3,0))</f>
        <v>0</v>
      </c>
      <c r="V900" s="354">
        <f t="shared" si="302"/>
        <v>44</v>
      </c>
      <c r="W900" s="114">
        <f>IF(ISNA(VLOOKUP(H900,'data putaway'!$A$1:$E$530,2,0)),0,VLOOKUP(H900,'data putaway'!$A$1:$E$530,2,0))</f>
        <v>0</v>
      </c>
      <c r="X900" s="354" t="b">
        <f t="shared" si="303"/>
        <v>0</v>
      </c>
      <c r="Y900" s="354">
        <f>IF(ISNA(VLOOKUP(H900,'data putaway'!$A$1:$E$530,4,0)),0,VLOOKUP(H900,'data putaway'!$A$1:$E$530,4,0))</f>
        <v>0</v>
      </c>
      <c r="Z900" s="113">
        <f>IF(ISNA(VLOOKUP(H900,'data putaway'!$A$1:$E$530,5,0)),0,VLOOKUP(H900,'data putaway'!$A$1:$E$530,5,0))</f>
        <v>0</v>
      </c>
      <c r="AA900" s="354" t="b">
        <f t="shared" si="304"/>
        <v>0</v>
      </c>
      <c r="AB900" s="354" t="b">
        <f t="shared" si="305"/>
        <v>0</v>
      </c>
      <c r="AC900" s="356" t="str">
        <f t="shared" ca="1" si="306"/>
        <v>0 Month,  20 Days</v>
      </c>
      <c r="AD900" s="114" t="str">
        <f t="shared" ca="1" si="314"/>
        <v>3 Year, 11 Month, 0 Days</v>
      </c>
      <c r="AE900" s="114">
        <f t="shared" si="307"/>
        <v>44</v>
      </c>
      <c r="AF900" s="114">
        <f t="shared" si="308"/>
        <v>1</v>
      </c>
      <c r="AG900" s="354" t="str">
        <f t="shared" si="309"/>
        <v>CC33</v>
      </c>
      <c r="AH900" s="114">
        <f>IF(ISNA(VLOOKUP(L900,'MASTER DATA'!$A$1:$F$192,6,0)),0,VLOOKUP(L900,'MASTER DATA'!$A$1:$F$192,6,0))*AE900</f>
        <v>528</v>
      </c>
      <c r="AI900" s="354" t="str">
        <f>VLOOKUP($D900,'warehouse mapping'!$AN$7:$AO$17,2,0)</f>
        <v>Aktif</v>
      </c>
      <c r="AJ900" s="114">
        <f t="shared" si="310"/>
        <v>0</v>
      </c>
      <c r="AK900" s="354" t="str">
        <f t="shared" si="311"/>
        <v/>
      </c>
      <c r="AL900" s="354" t="s">
        <v>170</v>
      </c>
      <c r="AM900" s="354">
        <f t="shared" si="312"/>
        <v>1</v>
      </c>
      <c r="AN900" s="354" t="b">
        <f t="shared" si="313"/>
        <v>1</v>
      </c>
    </row>
    <row r="901" spans="1:40" s="354" customFormat="1">
      <c r="A901" s="354" t="str">
        <f t="shared" si="315"/>
        <v>CC33D01550066882</v>
      </c>
      <c r="B901" s="354">
        <f t="shared" si="316"/>
        <v>0</v>
      </c>
      <c r="C901" s="354">
        <f t="shared" si="317"/>
        <v>0</v>
      </c>
      <c r="D901" s="354" t="str">
        <f t="shared" ref="D901:D964" si="318">LEFT(H901,2)</f>
        <v>CC</v>
      </c>
      <c r="E901" s="354" t="str">
        <f t="shared" ref="E901:E964" si="319">MID(H901,3,2)</f>
        <v>33</v>
      </c>
      <c r="F901" s="354" t="str">
        <f t="shared" ref="F901:F964" si="320">MID(H901,5,1)</f>
        <v>D</v>
      </c>
      <c r="G901" s="355" t="str">
        <f t="shared" ref="G901:G964" si="321">RIGHT(H901,2)</f>
        <v>01</v>
      </c>
      <c r="H901" s="232" t="s">
        <v>1239</v>
      </c>
      <c r="I901" s="232" t="s">
        <v>3304</v>
      </c>
      <c r="J901" s="233">
        <v>46260</v>
      </c>
      <c r="K901" s="233">
        <v>47659</v>
      </c>
      <c r="L901" s="234">
        <v>550066882</v>
      </c>
      <c r="M901" s="232" t="str">
        <f>IF(ISNA(VLOOKUP(L901,'MASTER DATA'!$A$1:$B$192,2,0)),"",VLOOKUP(L901,'MASTER DATA'!$A$1:$B$192,2,0))</f>
        <v>HelixUltraAH0W20SPC5_12*1L_A447</v>
      </c>
      <c r="N901" s="232">
        <v>44</v>
      </c>
      <c r="O901" s="232">
        <f t="shared" ref="O901:O964" si="322">(V901-P901)/Q901</f>
        <v>1</v>
      </c>
      <c r="P901" s="232">
        <f t="shared" ref="P901:P964" si="323">MOD(V901,Q901)</f>
        <v>0</v>
      </c>
      <c r="Q901" s="232">
        <f>VLOOKUP(L901,'MASTER DATA'!$A$1:$E$192,5,0)</f>
        <v>44</v>
      </c>
      <c r="R901" s="234">
        <f>SUMIF('picking of the day'!$H$4:$H$358,WMS!H901&amp;WMS!L901,'picking of the day'!$E$4:$E$358)</f>
        <v>0</v>
      </c>
      <c r="U901" s="114">
        <f>IF(ISNA(VLOOKUP(H901,'data putaway'!$A$1:$E$530,3,0)),0,VLOOKUP(H901,'data putaway'!$A$1:$E$530,3,0))</f>
        <v>0</v>
      </c>
      <c r="V901" s="354">
        <f t="shared" ref="V901:V964" si="324">(N901+T901+U901)-(R901+S901)</f>
        <v>44</v>
      </c>
      <c r="W901" s="114">
        <f>IF(ISNA(VLOOKUP(H901,'data putaway'!$A$1:$E$530,2,0)),0,VLOOKUP(H901,'data putaway'!$A$1:$E$530,2,0))</f>
        <v>0</v>
      </c>
      <c r="X901" s="354" t="b">
        <f t="shared" ref="X901:X964" si="325">W901=L901</f>
        <v>0</v>
      </c>
      <c r="Y901" s="354">
        <f>IF(ISNA(VLOOKUP(H901,'data putaway'!$A$1:$E$530,4,0)),0,VLOOKUP(H901,'data putaway'!$A$1:$E$530,4,0))</f>
        <v>0</v>
      </c>
      <c r="Z901" s="113">
        <f>IF(ISNA(VLOOKUP(H901,'data putaway'!$A$1:$E$530,5,0)),0,VLOOKUP(H901,'data putaway'!$A$1:$E$530,5,0))</f>
        <v>0</v>
      </c>
      <c r="AA901" s="354" t="b">
        <f t="shared" ref="AA901:AA964" si="326">Y901=I901</f>
        <v>0</v>
      </c>
      <c r="AB901" s="354" t="b">
        <f t="shared" ref="AB901:AB964" si="327">Z901=K901</f>
        <v>0</v>
      </c>
      <c r="AC901" s="356" t="str">
        <f t="shared" ref="AC901:AC964" ca="1" si="328">IF(J901="","",DATEDIF(J901,NOW(),"ym")&amp;" Month"&amp;",  "&amp;DATEDIF(J901,NOW(),"md")&amp;" Days")</f>
        <v>0 Month,  23 Days</v>
      </c>
      <c r="AD901" s="114" t="str">
        <f t="shared" ca="1" si="314"/>
        <v>3 Year, 9 Month, 7 Days</v>
      </c>
      <c r="AE901" s="114">
        <f t="shared" ref="AE901:AE964" si="329">N901+U901</f>
        <v>44</v>
      </c>
      <c r="AF901" s="114">
        <f t="shared" ref="AF901:AF964" si="330">IF(V901&gt;0,1,0)</f>
        <v>1</v>
      </c>
      <c r="AG901" s="354" t="str">
        <f t="shared" ref="AG901:AG964" si="331">D901&amp;E901</f>
        <v>CC33</v>
      </c>
      <c r="AH901" s="114">
        <f>IF(ISNA(VLOOKUP(L901,'MASTER DATA'!$A$1:$F$192,6,0)),0,VLOOKUP(L901,'MASTER DATA'!$A$1:$F$192,6,0))*AE901</f>
        <v>528</v>
      </c>
      <c r="AI901" s="354" t="str">
        <f>VLOOKUP($D901,'warehouse mapping'!$AN$7:$AO$17,2,0)</f>
        <v>Aktif</v>
      </c>
      <c r="AJ901" s="114">
        <f t="shared" ref="AJ901:AJ964" si="332">IF(AF901=0,1,0)</f>
        <v>0</v>
      </c>
      <c r="AK901" s="354" t="str">
        <f t="shared" ref="AK901:AK964" si="333">IF(AND(AJ901=1,AI901="aktif"),D901,"")</f>
        <v/>
      </c>
      <c r="AL901" s="354" t="s">
        <v>170</v>
      </c>
      <c r="AM901" s="354">
        <f t="shared" ref="AM901:AM964" si="334">COUNTIF($H$5:$H$2564,H901)</f>
        <v>1</v>
      </c>
      <c r="AN901" s="354" t="b">
        <f t="shared" si="313"/>
        <v>1</v>
      </c>
    </row>
    <row r="902" spans="1:40" s="354" customFormat="1">
      <c r="A902" s="354" t="str">
        <f t="shared" si="315"/>
        <v>CC33D02550066882</v>
      </c>
      <c r="B902" s="354">
        <f t="shared" si="316"/>
        <v>0</v>
      </c>
      <c r="C902" s="354">
        <f t="shared" si="317"/>
        <v>0</v>
      </c>
      <c r="D902" s="354" t="str">
        <f t="shared" si="318"/>
        <v>CC</v>
      </c>
      <c r="E902" s="354" t="str">
        <f t="shared" si="319"/>
        <v>33</v>
      </c>
      <c r="F902" s="354" t="str">
        <f t="shared" si="320"/>
        <v>D</v>
      </c>
      <c r="G902" s="355" t="str">
        <f t="shared" si="321"/>
        <v>02</v>
      </c>
      <c r="H902" s="232" t="s">
        <v>1240</v>
      </c>
      <c r="I902" s="232" t="s">
        <v>3304</v>
      </c>
      <c r="J902" s="233">
        <v>46260</v>
      </c>
      <c r="K902" s="233">
        <v>47659</v>
      </c>
      <c r="L902" s="234">
        <v>550066882</v>
      </c>
      <c r="M902" s="232" t="str">
        <f>IF(ISNA(VLOOKUP(L902,'MASTER DATA'!$A$1:$B$192,2,0)),"",VLOOKUP(L902,'MASTER DATA'!$A$1:$B$192,2,0))</f>
        <v>HelixUltraAH0W20SPC5_12*1L_A447</v>
      </c>
      <c r="N902" s="232">
        <v>44</v>
      </c>
      <c r="O902" s="232">
        <f t="shared" si="322"/>
        <v>1</v>
      </c>
      <c r="P902" s="232">
        <f t="shared" si="323"/>
        <v>0</v>
      </c>
      <c r="Q902" s="232">
        <f>VLOOKUP(L902,'MASTER DATA'!$A$1:$E$192,5,0)</f>
        <v>44</v>
      </c>
      <c r="R902" s="234">
        <f>SUMIF('picking of the day'!$H$4:$H$358,WMS!H902&amp;WMS!L902,'picking of the day'!$E$4:$E$358)</f>
        <v>0</v>
      </c>
      <c r="U902" s="114">
        <f>IF(ISNA(VLOOKUP(H902,'data putaway'!$A$1:$E$530,3,0)),0,VLOOKUP(H902,'data putaway'!$A$1:$E$530,3,0))</f>
        <v>0</v>
      </c>
      <c r="V902" s="354">
        <f t="shared" si="324"/>
        <v>44</v>
      </c>
      <c r="W902" s="114">
        <f>IF(ISNA(VLOOKUP(H902,'data putaway'!$A$1:$E$530,2,0)),0,VLOOKUP(H902,'data putaway'!$A$1:$E$530,2,0))</f>
        <v>0</v>
      </c>
      <c r="X902" s="354" t="b">
        <f t="shared" si="325"/>
        <v>0</v>
      </c>
      <c r="Y902" s="354">
        <f>IF(ISNA(VLOOKUP(H902,'data putaway'!$A$1:$E$530,4,0)),0,VLOOKUP(H902,'data putaway'!$A$1:$E$530,4,0))</f>
        <v>0</v>
      </c>
      <c r="Z902" s="113">
        <f>IF(ISNA(VLOOKUP(H902,'data putaway'!$A$1:$E$530,5,0)),0,VLOOKUP(H902,'data putaway'!$A$1:$E$530,5,0))</f>
        <v>0</v>
      </c>
      <c r="AA902" s="354" t="b">
        <f t="shared" si="326"/>
        <v>0</v>
      </c>
      <c r="AB902" s="354" t="b">
        <f t="shared" si="327"/>
        <v>0</v>
      </c>
      <c r="AC902" s="356" t="str">
        <f t="shared" ca="1" si="328"/>
        <v>0 Month,  23 Days</v>
      </c>
      <c r="AD902" s="114" t="str">
        <f t="shared" ca="1" si="314"/>
        <v>3 Year, 9 Month, 7 Days</v>
      </c>
      <c r="AE902" s="114">
        <f t="shared" si="329"/>
        <v>44</v>
      </c>
      <c r="AF902" s="114">
        <f t="shared" si="330"/>
        <v>1</v>
      </c>
      <c r="AG902" s="354" t="str">
        <f t="shared" si="331"/>
        <v>CC33</v>
      </c>
      <c r="AH902" s="114">
        <f>IF(ISNA(VLOOKUP(L902,'MASTER DATA'!$A$1:$F$192,6,0)),0,VLOOKUP(L902,'MASTER DATA'!$A$1:$F$192,6,0))*AE902</f>
        <v>528</v>
      </c>
      <c r="AI902" s="354" t="str">
        <f>VLOOKUP($D902,'warehouse mapping'!$AN$7:$AO$17,2,0)</f>
        <v>Aktif</v>
      </c>
      <c r="AJ902" s="114">
        <f t="shared" si="332"/>
        <v>0</v>
      </c>
      <c r="AK902" s="354" t="str">
        <f t="shared" si="333"/>
        <v/>
      </c>
      <c r="AL902" s="354" t="s">
        <v>170</v>
      </c>
      <c r="AM902" s="354">
        <f t="shared" si="334"/>
        <v>1</v>
      </c>
      <c r="AN902" s="354" t="b">
        <f t="shared" ref="AN902:AN965" si="335">ISNUMBER(V902)</f>
        <v>1</v>
      </c>
    </row>
    <row r="903" spans="1:40" s="354" customFormat="1">
      <c r="A903" s="354" t="str">
        <f t="shared" si="315"/>
        <v>CC33E01550076636</v>
      </c>
      <c r="B903" s="354">
        <f t="shared" si="316"/>
        <v>0</v>
      </c>
      <c r="C903" s="354">
        <f t="shared" si="317"/>
        <v>0</v>
      </c>
      <c r="D903" s="354" t="str">
        <f t="shared" si="318"/>
        <v>CC</v>
      </c>
      <c r="E903" s="354" t="str">
        <f t="shared" si="319"/>
        <v>33</v>
      </c>
      <c r="F903" s="354" t="str">
        <f t="shared" si="320"/>
        <v>E</v>
      </c>
      <c r="G903" s="355" t="str">
        <f t="shared" si="321"/>
        <v>01</v>
      </c>
      <c r="H903" s="232" t="s">
        <v>1241</v>
      </c>
      <c r="I903" s="232" t="s">
        <v>3530</v>
      </c>
      <c r="J903" s="233">
        <v>46274</v>
      </c>
      <c r="K903" s="233">
        <v>47728</v>
      </c>
      <c r="L903" s="234">
        <v>550076636</v>
      </c>
      <c r="M903" s="232" t="str">
        <f>IF(ISNA(VLOOKUP(L903,'MASTER DATA'!$A$1:$B$192,2,0)),"",VLOOKUP(L903,'MASTER DATA'!$A$1:$B$192,2,0))</f>
        <v>Helix Eco Plus 5W-30_12*0.5L_A04W</v>
      </c>
      <c r="N903" s="232">
        <v>48</v>
      </c>
      <c r="O903" s="232">
        <f t="shared" si="322"/>
        <v>1</v>
      </c>
      <c r="P903" s="232">
        <f t="shared" si="323"/>
        <v>0</v>
      </c>
      <c r="Q903" s="232">
        <f>VLOOKUP(L903,'MASTER DATA'!$A$1:$E$192,5,0)</f>
        <v>48</v>
      </c>
      <c r="R903" s="234">
        <f>SUMIF('picking of the day'!$H$4:$H$358,WMS!H903&amp;WMS!L903,'picking of the day'!$E$4:$E$358)</f>
        <v>0</v>
      </c>
      <c r="U903" s="114">
        <f>IF(ISNA(VLOOKUP(H903,'data putaway'!$A$1:$E$530,3,0)),0,VLOOKUP(H903,'data putaway'!$A$1:$E$530,3,0))</f>
        <v>0</v>
      </c>
      <c r="V903" s="354">
        <f t="shared" si="324"/>
        <v>48</v>
      </c>
      <c r="W903" s="114">
        <f>IF(ISNA(VLOOKUP(H903,'data putaway'!$A$1:$E$530,2,0)),0,VLOOKUP(H903,'data putaway'!$A$1:$E$530,2,0))</f>
        <v>0</v>
      </c>
      <c r="X903" s="354" t="b">
        <f t="shared" si="325"/>
        <v>0</v>
      </c>
      <c r="Y903" s="354">
        <f>IF(ISNA(VLOOKUP(H903,'data putaway'!$A$1:$E$530,4,0)),0,VLOOKUP(H903,'data putaway'!$A$1:$E$530,4,0))</f>
        <v>0</v>
      </c>
      <c r="Z903" s="113">
        <f>IF(ISNA(VLOOKUP(H903,'data putaway'!$A$1:$E$530,5,0)),0,VLOOKUP(H903,'data putaway'!$A$1:$E$530,5,0))</f>
        <v>0</v>
      </c>
      <c r="AA903" s="354" t="b">
        <f t="shared" si="326"/>
        <v>0</v>
      </c>
      <c r="AB903" s="354" t="b">
        <f t="shared" si="327"/>
        <v>0</v>
      </c>
      <c r="AC903" s="356" t="str">
        <f t="shared" ca="1" si="328"/>
        <v>0 Month,  9 Days</v>
      </c>
      <c r="AD903" s="114" t="str">
        <f t="shared" ca="1" si="314"/>
        <v>3 Year, 11 Month, 15 Days</v>
      </c>
      <c r="AE903" s="114">
        <f t="shared" si="329"/>
        <v>48</v>
      </c>
      <c r="AF903" s="114">
        <f t="shared" si="330"/>
        <v>1</v>
      </c>
      <c r="AG903" s="354" t="str">
        <f t="shared" si="331"/>
        <v>CC33</v>
      </c>
      <c r="AH903" s="114">
        <f>IF(ISNA(VLOOKUP(L903,'MASTER DATA'!$A$1:$F$192,6,0)),0,VLOOKUP(L903,'MASTER DATA'!$A$1:$F$192,6,0))*AE903</f>
        <v>288</v>
      </c>
      <c r="AI903" s="354" t="str">
        <f>VLOOKUP($D903,'warehouse mapping'!$AN$7:$AO$17,2,0)</f>
        <v>Aktif</v>
      </c>
      <c r="AJ903" s="114">
        <f t="shared" si="332"/>
        <v>0</v>
      </c>
      <c r="AK903" s="354" t="str">
        <f t="shared" si="333"/>
        <v/>
      </c>
      <c r="AL903" s="354" t="s">
        <v>170</v>
      </c>
      <c r="AM903" s="354">
        <f t="shared" si="334"/>
        <v>1</v>
      </c>
      <c r="AN903" s="354" t="b">
        <f t="shared" si="335"/>
        <v>1</v>
      </c>
    </row>
    <row r="904" spans="1:40" s="354" customFormat="1">
      <c r="A904" s="354" t="str">
        <f t="shared" si="315"/>
        <v>CC33E02550076636</v>
      </c>
      <c r="B904" s="354">
        <f t="shared" si="316"/>
        <v>0</v>
      </c>
      <c r="C904" s="354">
        <f t="shared" si="317"/>
        <v>0</v>
      </c>
      <c r="D904" s="354" t="str">
        <f t="shared" si="318"/>
        <v>CC</v>
      </c>
      <c r="E904" s="354" t="str">
        <f t="shared" si="319"/>
        <v>33</v>
      </c>
      <c r="F904" s="354" t="str">
        <f t="shared" si="320"/>
        <v>E</v>
      </c>
      <c r="G904" s="355" t="str">
        <f t="shared" si="321"/>
        <v>02</v>
      </c>
      <c r="H904" s="232" t="s">
        <v>1242</v>
      </c>
      <c r="I904" s="232" t="s">
        <v>3530</v>
      </c>
      <c r="J904" s="233">
        <v>46274</v>
      </c>
      <c r="K904" s="233">
        <v>47728</v>
      </c>
      <c r="L904" s="234">
        <v>550076636</v>
      </c>
      <c r="M904" s="232" t="str">
        <f>IF(ISNA(VLOOKUP(L904,'MASTER DATA'!$A$1:$B$192,2,0)),"",VLOOKUP(L904,'MASTER DATA'!$A$1:$B$192,2,0))</f>
        <v>Helix Eco Plus 5W-30_12*0.5L_A04W</v>
      </c>
      <c r="N904" s="232">
        <v>48</v>
      </c>
      <c r="O904" s="232">
        <f t="shared" si="322"/>
        <v>1</v>
      </c>
      <c r="P904" s="232">
        <f t="shared" si="323"/>
        <v>0</v>
      </c>
      <c r="Q904" s="232">
        <f>VLOOKUP(L904,'MASTER DATA'!$A$1:$E$192,5,0)</f>
        <v>48</v>
      </c>
      <c r="R904" s="234">
        <f>SUMIF('picking of the day'!$H$4:$H$358,WMS!H904&amp;WMS!L904,'picking of the day'!$E$4:$E$358)</f>
        <v>0</v>
      </c>
      <c r="U904" s="114">
        <f>IF(ISNA(VLOOKUP(H904,'data putaway'!$A$1:$E$530,3,0)),0,VLOOKUP(H904,'data putaway'!$A$1:$E$530,3,0))</f>
        <v>0</v>
      </c>
      <c r="V904" s="354">
        <f t="shared" si="324"/>
        <v>48</v>
      </c>
      <c r="W904" s="114">
        <f>IF(ISNA(VLOOKUP(H904,'data putaway'!$A$1:$E$530,2,0)),0,VLOOKUP(H904,'data putaway'!$A$1:$E$530,2,0))</f>
        <v>0</v>
      </c>
      <c r="X904" s="354" t="b">
        <f t="shared" si="325"/>
        <v>0</v>
      </c>
      <c r="Y904" s="354">
        <f>IF(ISNA(VLOOKUP(H904,'data putaway'!$A$1:$E$530,4,0)),0,VLOOKUP(H904,'data putaway'!$A$1:$E$530,4,0))</f>
        <v>0</v>
      </c>
      <c r="Z904" s="113">
        <f>IF(ISNA(VLOOKUP(H904,'data putaway'!$A$1:$E$530,5,0)),0,VLOOKUP(H904,'data putaway'!$A$1:$E$530,5,0))</f>
        <v>0</v>
      </c>
      <c r="AA904" s="354" t="b">
        <f t="shared" si="326"/>
        <v>0</v>
      </c>
      <c r="AB904" s="354" t="b">
        <f t="shared" si="327"/>
        <v>0</v>
      </c>
      <c r="AC904" s="356" t="str">
        <f t="shared" ca="1" si="328"/>
        <v>0 Month,  9 Days</v>
      </c>
      <c r="AD904" s="114" t="str">
        <f t="shared" ca="1" si="314"/>
        <v>3 Year, 11 Month, 15 Days</v>
      </c>
      <c r="AE904" s="114">
        <f t="shared" si="329"/>
        <v>48</v>
      </c>
      <c r="AF904" s="114">
        <f t="shared" si="330"/>
        <v>1</v>
      </c>
      <c r="AG904" s="354" t="str">
        <f t="shared" si="331"/>
        <v>CC33</v>
      </c>
      <c r="AH904" s="114">
        <f>IF(ISNA(VLOOKUP(L904,'MASTER DATA'!$A$1:$F$192,6,0)),0,VLOOKUP(L904,'MASTER DATA'!$A$1:$F$192,6,0))*AE904</f>
        <v>288</v>
      </c>
      <c r="AI904" s="354" t="str">
        <f>VLOOKUP($D904,'warehouse mapping'!$AN$7:$AO$17,2,0)</f>
        <v>Aktif</v>
      </c>
      <c r="AJ904" s="114">
        <f t="shared" si="332"/>
        <v>0</v>
      </c>
      <c r="AK904" s="354" t="str">
        <f t="shared" si="333"/>
        <v/>
      </c>
      <c r="AL904" s="354" t="s">
        <v>170</v>
      </c>
      <c r="AM904" s="354">
        <f t="shared" si="334"/>
        <v>1</v>
      </c>
      <c r="AN904" s="354" t="b">
        <f t="shared" si="335"/>
        <v>1</v>
      </c>
    </row>
    <row r="905" spans="1:40" s="354" customFormat="1">
      <c r="A905" s="354" t="str">
        <f t="shared" si="315"/>
        <v>CC34A01550038021</v>
      </c>
      <c r="B905" s="354">
        <f t="shared" si="316"/>
        <v>0</v>
      </c>
      <c r="C905" s="354">
        <f t="shared" si="317"/>
        <v>0</v>
      </c>
      <c r="D905" s="354" t="str">
        <f t="shared" si="318"/>
        <v>CC</v>
      </c>
      <c r="E905" s="354" t="str">
        <f t="shared" si="319"/>
        <v>34</v>
      </c>
      <c r="F905" s="354" t="str">
        <f t="shared" si="320"/>
        <v>A</v>
      </c>
      <c r="G905" s="355" t="str">
        <f t="shared" si="321"/>
        <v>01</v>
      </c>
      <c r="H905" s="232" t="s">
        <v>1243</v>
      </c>
      <c r="I905" s="232" t="s">
        <v>3491</v>
      </c>
      <c r="J905" s="233">
        <v>46266</v>
      </c>
      <c r="K905" s="233">
        <v>47716</v>
      </c>
      <c r="L905" s="234">
        <v>550038021</v>
      </c>
      <c r="M905" s="232" t="str">
        <f>IF(ISNA(VLOOKUP(L905,'MASTER DATA'!$A$1:$B$192,2,0)),"",VLOOKUP(L905,'MASTER DATA'!$A$1:$B$192,2,0))</f>
        <v>Helix HX320W50SLCF_4*4L_A04W</v>
      </c>
      <c r="N905" s="232">
        <v>0</v>
      </c>
      <c r="O905" s="232">
        <f t="shared" si="322"/>
        <v>0</v>
      </c>
      <c r="P905" s="232">
        <f t="shared" si="323"/>
        <v>0</v>
      </c>
      <c r="Q905" s="232">
        <f>VLOOKUP(L905,'MASTER DATA'!$A$1:$E$192,5,0)</f>
        <v>36</v>
      </c>
      <c r="R905" s="234">
        <f>SUMIF('picking of the day'!$H$4:$H$358,WMS!H905&amp;WMS!L905,'picking of the day'!$E$4:$E$358)</f>
        <v>0</v>
      </c>
      <c r="U905" s="114">
        <f>IF(ISNA(VLOOKUP(H905,'data putaway'!$A$1:$E$530,3,0)),0,VLOOKUP(H905,'data putaway'!$A$1:$E$530,3,0))</f>
        <v>0</v>
      </c>
      <c r="V905" s="354">
        <f t="shared" si="324"/>
        <v>0</v>
      </c>
      <c r="W905" s="114">
        <f>IF(ISNA(VLOOKUP(H905,'data putaway'!$A$1:$E$530,2,0)),0,VLOOKUP(H905,'data putaway'!$A$1:$E$530,2,0))</f>
        <v>0</v>
      </c>
      <c r="X905" s="354" t="b">
        <f t="shared" si="325"/>
        <v>0</v>
      </c>
      <c r="Y905" s="354">
        <f>IF(ISNA(VLOOKUP(H905,'data putaway'!$A$1:$E$530,4,0)),0,VLOOKUP(H905,'data putaway'!$A$1:$E$530,4,0))</f>
        <v>0</v>
      </c>
      <c r="Z905" s="113">
        <f>IF(ISNA(VLOOKUP(H905,'data putaway'!$A$1:$E$530,5,0)),0,VLOOKUP(H905,'data putaway'!$A$1:$E$530,5,0))</f>
        <v>0</v>
      </c>
      <c r="AA905" s="354" t="b">
        <f t="shared" si="326"/>
        <v>0</v>
      </c>
      <c r="AB905" s="354" t="b">
        <f t="shared" si="327"/>
        <v>0</v>
      </c>
      <c r="AC905" s="356" t="str">
        <f t="shared" ca="1" si="328"/>
        <v>0 Month,  17 Days</v>
      </c>
      <c r="AD905" s="114" t="str">
        <f t="shared" ca="1" si="314"/>
        <v>3 Year, 11 Month, 3 Days</v>
      </c>
      <c r="AE905" s="114">
        <f t="shared" si="329"/>
        <v>0</v>
      </c>
      <c r="AF905" s="114">
        <f t="shared" si="330"/>
        <v>0</v>
      </c>
      <c r="AG905" s="354" t="str">
        <f t="shared" si="331"/>
        <v>CC34</v>
      </c>
      <c r="AH905" s="114">
        <f>IF(ISNA(VLOOKUP(L905,'MASTER DATA'!$A$1:$F$192,6,0)),0,VLOOKUP(L905,'MASTER DATA'!$A$1:$F$192,6,0))*AE905</f>
        <v>0</v>
      </c>
      <c r="AI905" s="354" t="str">
        <f>VLOOKUP($D905,'warehouse mapping'!$AN$7:$AO$17,2,0)</f>
        <v>Aktif</v>
      </c>
      <c r="AJ905" s="114">
        <f t="shared" si="332"/>
        <v>1</v>
      </c>
      <c r="AK905" s="354" t="str">
        <f t="shared" si="333"/>
        <v>CC</v>
      </c>
      <c r="AL905" s="354" t="s">
        <v>3206</v>
      </c>
      <c r="AM905" s="354">
        <f t="shared" si="334"/>
        <v>1</v>
      </c>
      <c r="AN905" s="354" t="b">
        <f t="shared" si="335"/>
        <v>1</v>
      </c>
    </row>
    <row r="906" spans="1:40" s="354" customFormat="1">
      <c r="A906" s="354" t="str">
        <f t="shared" si="315"/>
        <v>CC34A02550066882</v>
      </c>
      <c r="B906" s="354">
        <f t="shared" si="316"/>
        <v>0</v>
      </c>
      <c r="C906" s="354">
        <f t="shared" si="317"/>
        <v>0</v>
      </c>
      <c r="D906" s="354" t="str">
        <f t="shared" si="318"/>
        <v>CC</v>
      </c>
      <c r="E906" s="354" t="str">
        <f t="shared" si="319"/>
        <v>34</v>
      </c>
      <c r="F906" s="354" t="str">
        <f t="shared" si="320"/>
        <v>A</v>
      </c>
      <c r="G906" s="355" t="str">
        <f t="shared" si="321"/>
        <v>02</v>
      </c>
      <c r="H906" s="232" t="s">
        <v>1244</v>
      </c>
      <c r="I906" s="232" t="s">
        <v>3304</v>
      </c>
      <c r="J906" s="233">
        <v>46260</v>
      </c>
      <c r="K906" s="233">
        <v>47659</v>
      </c>
      <c r="L906" s="234">
        <v>550066882</v>
      </c>
      <c r="M906" s="232" t="str">
        <f>IF(ISNA(VLOOKUP(L906,'MASTER DATA'!$A$1:$B$192,2,0)),"",VLOOKUP(L906,'MASTER DATA'!$A$1:$B$192,2,0))</f>
        <v>HelixUltraAH0W20SPC5_12*1L_A447</v>
      </c>
      <c r="N906" s="232">
        <v>0</v>
      </c>
      <c r="O906" s="232">
        <f t="shared" si="322"/>
        <v>0</v>
      </c>
      <c r="P906" s="232">
        <f t="shared" si="323"/>
        <v>0</v>
      </c>
      <c r="Q906" s="232">
        <f>VLOOKUP(L906,'MASTER DATA'!$A$1:$E$192,5,0)</f>
        <v>44</v>
      </c>
      <c r="R906" s="234">
        <f>SUMIF('picking of the day'!$H$4:$H$358,WMS!H906&amp;WMS!L906,'picking of the day'!$E$4:$E$358)</f>
        <v>0</v>
      </c>
      <c r="U906" s="114">
        <f>IF(ISNA(VLOOKUP(H906,'data putaway'!$A$1:$E$530,3,0)),0,VLOOKUP(H906,'data putaway'!$A$1:$E$530,3,0))</f>
        <v>0</v>
      </c>
      <c r="V906" s="354">
        <f t="shared" si="324"/>
        <v>0</v>
      </c>
      <c r="W906" s="114">
        <f>IF(ISNA(VLOOKUP(H906,'data putaway'!$A$1:$E$530,2,0)),0,VLOOKUP(H906,'data putaway'!$A$1:$E$530,2,0))</f>
        <v>0</v>
      </c>
      <c r="X906" s="354" t="b">
        <f t="shared" si="325"/>
        <v>0</v>
      </c>
      <c r="Y906" s="354">
        <f>IF(ISNA(VLOOKUP(H906,'data putaway'!$A$1:$E$530,4,0)),0,VLOOKUP(H906,'data putaway'!$A$1:$E$530,4,0))</f>
        <v>0</v>
      </c>
      <c r="Z906" s="113">
        <f>IF(ISNA(VLOOKUP(H906,'data putaway'!$A$1:$E$530,5,0)),0,VLOOKUP(H906,'data putaway'!$A$1:$E$530,5,0))</f>
        <v>0</v>
      </c>
      <c r="AA906" s="354" t="b">
        <f t="shared" si="326"/>
        <v>0</v>
      </c>
      <c r="AB906" s="354" t="b">
        <f t="shared" si="327"/>
        <v>0</v>
      </c>
      <c r="AC906" s="356" t="str">
        <f t="shared" ca="1" si="328"/>
        <v>0 Month,  23 Days</v>
      </c>
      <c r="AD906" s="114" t="str">
        <f t="shared" ca="1" si="314"/>
        <v>3 Year, 9 Month, 7 Days</v>
      </c>
      <c r="AE906" s="114">
        <f t="shared" si="329"/>
        <v>0</v>
      </c>
      <c r="AF906" s="114">
        <f t="shared" si="330"/>
        <v>0</v>
      </c>
      <c r="AG906" s="354" t="str">
        <f t="shared" si="331"/>
        <v>CC34</v>
      </c>
      <c r="AH906" s="114">
        <f>IF(ISNA(VLOOKUP(L906,'MASTER DATA'!$A$1:$F$192,6,0)),0,VLOOKUP(L906,'MASTER DATA'!$A$1:$F$192,6,0))*AE906</f>
        <v>0</v>
      </c>
      <c r="AI906" s="354" t="str">
        <f>VLOOKUP($D906,'warehouse mapping'!$AN$7:$AO$17,2,0)</f>
        <v>Aktif</v>
      </c>
      <c r="AJ906" s="114">
        <f t="shared" si="332"/>
        <v>1</v>
      </c>
      <c r="AK906" s="354" t="str">
        <f t="shared" si="333"/>
        <v>CC</v>
      </c>
      <c r="AL906" s="354" t="s">
        <v>170</v>
      </c>
      <c r="AM906" s="354">
        <f t="shared" si="334"/>
        <v>1</v>
      </c>
      <c r="AN906" s="354" t="b">
        <f t="shared" si="335"/>
        <v>1</v>
      </c>
    </row>
    <row r="907" spans="1:40" s="354" customFormat="1">
      <c r="A907" s="354" t="str">
        <f t="shared" si="315"/>
        <v>CC34B01550025669</v>
      </c>
      <c r="B907" s="354">
        <f t="shared" si="316"/>
        <v>0</v>
      </c>
      <c r="C907" s="354">
        <f t="shared" si="317"/>
        <v>0</v>
      </c>
      <c r="D907" s="354" t="str">
        <f t="shared" si="318"/>
        <v>CC</v>
      </c>
      <c r="E907" s="354" t="str">
        <f t="shared" si="319"/>
        <v>34</v>
      </c>
      <c r="F907" s="354" t="str">
        <f t="shared" si="320"/>
        <v>B</v>
      </c>
      <c r="G907" s="355" t="str">
        <f t="shared" si="321"/>
        <v>01</v>
      </c>
      <c r="H907" s="232" t="s">
        <v>1245</v>
      </c>
      <c r="I907" s="232" t="s">
        <v>3523</v>
      </c>
      <c r="J907" s="233">
        <v>46273</v>
      </c>
      <c r="K907" s="233">
        <v>47688</v>
      </c>
      <c r="L907" s="234">
        <v>550025669</v>
      </c>
      <c r="M907" s="232" t="str">
        <f>IF(ISNA(VLOOKUP(L907,'MASTER DATA'!$A$1:$B$192,2,0)),"",VLOOKUP(L907,'MASTER DATA'!$A$1:$B$192,2,0))</f>
        <v>Gadus S2 V220 2_1*180kg_A227</v>
      </c>
      <c r="N907" s="232">
        <v>4</v>
      </c>
      <c r="O907" s="232">
        <f t="shared" si="322"/>
        <v>1</v>
      </c>
      <c r="P907" s="232">
        <f t="shared" si="323"/>
        <v>0</v>
      </c>
      <c r="Q907" s="232">
        <f>VLOOKUP(L907,'MASTER DATA'!$A$1:$E$192,5,0)</f>
        <v>4</v>
      </c>
      <c r="R907" s="234">
        <f>SUMIF('picking of the day'!$H$4:$H$358,WMS!H907&amp;WMS!L907,'picking of the day'!$E$4:$E$358)</f>
        <v>0</v>
      </c>
      <c r="U907" s="114">
        <f>IF(ISNA(VLOOKUP(H907,'data putaway'!$A$1:$E$530,3,0)),0,VLOOKUP(H907,'data putaway'!$A$1:$E$530,3,0))</f>
        <v>0</v>
      </c>
      <c r="V907" s="354">
        <f t="shared" si="324"/>
        <v>4</v>
      </c>
      <c r="W907" s="114">
        <f>IF(ISNA(VLOOKUP(H907,'data putaway'!$A$1:$E$530,2,0)),0,VLOOKUP(H907,'data putaway'!$A$1:$E$530,2,0))</f>
        <v>0</v>
      </c>
      <c r="X907" s="354" t="b">
        <f t="shared" si="325"/>
        <v>0</v>
      </c>
      <c r="Y907" s="354">
        <f>IF(ISNA(VLOOKUP(H907,'data putaway'!$A$1:$E$530,4,0)),0,VLOOKUP(H907,'data putaway'!$A$1:$E$530,4,0))</f>
        <v>0</v>
      </c>
      <c r="Z907" s="113">
        <f>IF(ISNA(VLOOKUP(H907,'data putaway'!$A$1:$E$530,5,0)),0,VLOOKUP(H907,'data putaway'!$A$1:$E$530,5,0))</f>
        <v>0</v>
      </c>
      <c r="AA907" s="354" t="b">
        <f t="shared" si="326"/>
        <v>0</v>
      </c>
      <c r="AB907" s="354" t="b">
        <f t="shared" si="327"/>
        <v>0</v>
      </c>
      <c r="AC907" s="356" t="str">
        <f t="shared" ca="1" si="328"/>
        <v>0 Month,  10 Days</v>
      </c>
      <c r="AD907" s="114" t="str">
        <f t="shared" ca="1" si="314"/>
        <v>3 Year, 10 Month, 6 Days</v>
      </c>
      <c r="AE907" s="114">
        <f t="shared" si="329"/>
        <v>4</v>
      </c>
      <c r="AF907" s="114">
        <f t="shared" si="330"/>
        <v>1</v>
      </c>
      <c r="AG907" s="354" t="str">
        <f t="shared" si="331"/>
        <v>CC34</v>
      </c>
      <c r="AH907" s="114">
        <f>IF(ISNA(VLOOKUP(L907,'MASTER DATA'!$A$1:$F$192,6,0)),0,VLOOKUP(L907,'MASTER DATA'!$A$1:$F$192,6,0))*AE907</f>
        <v>720</v>
      </c>
      <c r="AI907" s="354" t="str">
        <f>VLOOKUP($D907,'warehouse mapping'!$AN$7:$AO$17,2,0)</f>
        <v>Aktif</v>
      </c>
      <c r="AJ907" s="114">
        <f t="shared" si="332"/>
        <v>0</v>
      </c>
      <c r="AK907" s="354" t="str">
        <f t="shared" si="333"/>
        <v/>
      </c>
      <c r="AL907" s="354" t="s">
        <v>170</v>
      </c>
      <c r="AM907" s="354">
        <f t="shared" si="334"/>
        <v>1</v>
      </c>
      <c r="AN907" s="354" t="b">
        <f t="shared" si="335"/>
        <v>1</v>
      </c>
    </row>
    <row r="908" spans="1:40" s="354" customFormat="1">
      <c r="A908" s="354" t="str">
        <f t="shared" si="315"/>
        <v>CC34B02550025669</v>
      </c>
      <c r="B908" s="354">
        <f t="shared" si="316"/>
        <v>0</v>
      </c>
      <c r="C908" s="354">
        <f t="shared" si="317"/>
        <v>0</v>
      </c>
      <c r="D908" s="354" t="str">
        <f t="shared" si="318"/>
        <v>CC</v>
      </c>
      <c r="E908" s="354" t="str">
        <f t="shared" si="319"/>
        <v>34</v>
      </c>
      <c r="F908" s="354" t="str">
        <f t="shared" si="320"/>
        <v>B</v>
      </c>
      <c r="G908" s="355" t="str">
        <f t="shared" si="321"/>
        <v>02</v>
      </c>
      <c r="H908" s="232" t="s">
        <v>1246</v>
      </c>
      <c r="I908" s="232" t="s">
        <v>3523</v>
      </c>
      <c r="J908" s="233">
        <v>46273</v>
      </c>
      <c r="K908" s="233">
        <v>47688</v>
      </c>
      <c r="L908" s="234">
        <v>550025669</v>
      </c>
      <c r="M908" s="232" t="str">
        <f>IF(ISNA(VLOOKUP(L908,'MASTER DATA'!$A$1:$B$192,2,0)),"",VLOOKUP(L908,'MASTER DATA'!$A$1:$B$192,2,0))</f>
        <v>Gadus S2 V220 2_1*180kg_A227</v>
      </c>
      <c r="N908" s="232">
        <v>4</v>
      </c>
      <c r="O908" s="232">
        <f t="shared" si="322"/>
        <v>1</v>
      </c>
      <c r="P908" s="232">
        <f t="shared" si="323"/>
        <v>0</v>
      </c>
      <c r="Q908" s="232">
        <f>VLOOKUP(L908,'MASTER DATA'!$A$1:$E$192,5,0)</f>
        <v>4</v>
      </c>
      <c r="R908" s="234">
        <f>SUMIF('picking of the day'!$H$4:$H$358,WMS!H908&amp;WMS!L908,'picking of the day'!$E$4:$E$358)</f>
        <v>0</v>
      </c>
      <c r="U908" s="114">
        <f>IF(ISNA(VLOOKUP(H908,'data putaway'!$A$1:$E$530,3,0)),0,VLOOKUP(H908,'data putaway'!$A$1:$E$530,3,0))</f>
        <v>0</v>
      </c>
      <c r="V908" s="354">
        <f t="shared" si="324"/>
        <v>4</v>
      </c>
      <c r="W908" s="114">
        <f>IF(ISNA(VLOOKUP(H908,'data putaway'!$A$1:$E$530,2,0)),0,VLOOKUP(H908,'data putaway'!$A$1:$E$530,2,0))</f>
        <v>0</v>
      </c>
      <c r="X908" s="354" t="b">
        <f t="shared" si="325"/>
        <v>0</v>
      </c>
      <c r="Y908" s="354">
        <f>IF(ISNA(VLOOKUP(H908,'data putaway'!$A$1:$E$530,4,0)),0,VLOOKUP(H908,'data putaway'!$A$1:$E$530,4,0))</f>
        <v>0</v>
      </c>
      <c r="Z908" s="113">
        <f>IF(ISNA(VLOOKUP(H908,'data putaway'!$A$1:$E$530,5,0)),0,VLOOKUP(H908,'data putaway'!$A$1:$E$530,5,0))</f>
        <v>0</v>
      </c>
      <c r="AA908" s="354" t="b">
        <f t="shared" si="326"/>
        <v>0</v>
      </c>
      <c r="AB908" s="354" t="b">
        <f t="shared" si="327"/>
        <v>0</v>
      </c>
      <c r="AC908" s="356" t="str">
        <f t="shared" ca="1" si="328"/>
        <v>0 Month,  10 Days</v>
      </c>
      <c r="AD908" s="114" t="str">
        <f t="shared" ca="1" si="314"/>
        <v>3 Year, 10 Month, 6 Days</v>
      </c>
      <c r="AE908" s="114">
        <f t="shared" si="329"/>
        <v>4</v>
      </c>
      <c r="AF908" s="114">
        <f t="shared" si="330"/>
        <v>1</v>
      </c>
      <c r="AG908" s="354" t="str">
        <f t="shared" si="331"/>
        <v>CC34</v>
      </c>
      <c r="AH908" s="114">
        <f>IF(ISNA(VLOOKUP(L908,'MASTER DATA'!$A$1:$F$192,6,0)),0,VLOOKUP(L908,'MASTER DATA'!$A$1:$F$192,6,0))*AE908</f>
        <v>720</v>
      </c>
      <c r="AI908" s="354" t="str">
        <f>VLOOKUP($D908,'warehouse mapping'!$AN$7:$AO$17,2,0)</f>
        <v>Aktif</v>
      </c>
      <c r="AJ908" s="114">
        <f t="shared" si="332"/>
        <v>0</v>
      </c>
      <c r="AK908" s="354" t="str">
        <f t="shared" si="333"/>
        <v/>
      </c>
      <c r="AL908" s="354" t="s">
        <v>170</v>
      </c>
      <c r="AM908" s="354">
        <f t="shared" si="334"/>
        <v>1</v>
      </c>
      <c r="AN908" s="354" t="b">
        <f t="shared" si="335"/>
        <v>1</v>
      </c>
    </row>
    <row r="909" spans="1:40" s="354" customFormat="1">
      <c r="A909" s="354" t="str">
        <f t="shared" si="315"/>
        <v>CC34C01550076636</v>
      </c>
      <c r="B909" s="354">
        <f t="shared" si="316"/>
        <v>0</v>
      </c>
      <c r="C909" s="354">
        <f t="shared" si="317"/>
        <v>0</v>
      </c>
      <c r="D909" s="354" t="str">
        <f t="shared" si="318"/>
        <v>CC</v>
      </c>
      <c r="E909" s="354" t="str">
        <f t="shared" si="319"/>
        <v>34</v>
      </c>
      <c r="F909" s="354" t="str">
        <f t="shared" si="320"/>
        <v>C</v>
      </c>
      <c r="G909" s="355" t="str">
        <f t="shared" si="321"/>
        <v>01</v>
      </c>
      <c r="H909" s="232" t="s">
        <v>1247</v>
      </c>
      <c r="I909" s="232" t="s">
        <v>3530</v>
      </c>
      <c r="J909" s="233">
        <v>46274</v>
      </c>
      <c r="K909" s="233">
        <v>47728</v>
      </c>
      <c r="L909" s="234">
        <v>550076636</v>
      </c>
      <c r="M909" s="232" t="str">
        <f>IF(ISNA(VLOOKUP(L909,'MASTER DATA'!$A$1:$B$192,2,0)),"",VLOOKUP(L909,'MASTER DATA'!$A$1:$B$192,2,0))</f>
        <v>Helix Eco Plus 5W-30_12*0.5L_A04W</v>
      </c>
      <c r="N909" s="232">
        <v>48</v>
      </c>
      <c r="O909" s="232">
        <f t="shared" si="322"/>
        <v>1</v>
      </c>
      <c r="P909" s="232">
        <f t="shared" si="323"/>
        <v>0</v>
      </c>
      <c r="Q909" s="232">
        <f>VLOOKUP(L909,'MASTER DATA'!$A$1:$E$192,5,0)</f>
        <v>48</v>
      </c>
      <c r="R909" s="234">
        <f>SUMIF('picking of the day'!$H$4:$H$358,WMS!H909&amp;WMS!L909,'picking of the day'!$E$4:$E$358)</f>
        <v>0</v>
      </c>
      <c r="U909" s="114">
        <f>IF(ISNA(VLOOKUP(H909,'data putaway'!$A$1:$E$530,3,0)),0,VLOOKUP(H909,'data putaway'!$A$1:$E$530,3,0))</f>
        <v>0</v>
      </c>
      <c r="V909" s="354">
        <f t="shared" si="324"/>
        <v>48</v>
      </c>
      <c r="W909" s="114">
        <f>IF(ISNA(VLOOKUP(H909,'data putaway'!$A$1:$E$530,2,0)),0,VLOOKUP(H909,'data putaway'!$A$1:$E$530,2,0))</f>
        <v>0</v>
      </c>
      <c r="X909" s="354" t="b">
        <f t="shared" si="325"/>
        <v>0</v>
      </c>
      <c r="Y909" s="354">
        <f>IF(ISNA(VLOOKUP(H909,'data putaway'!$A$1:$E$530,4,0)),0,VLOOKUP(H909,'data putaway'!$A$1:$E$530,4,0))</f>
        <v>0</v>
      </c>
      <c r="Z909" s="113">
        <f>IF(ISNA(VLOOKUP(H909,'data putaway'!$A$1:$E$530,5,0)),0,VLOOKUP(H909,'data putaway'!$A$1:$E$530,5,0))</f>
        <v>0</v>
      </c>
      <c r="AA909" s="354" t="b">
        <f t="shared" si="326"/>
        <v>0</v>
      </c>
      <c r="AB909" s="354" t="b">
        <f t="shared" si="327"/>
        <v>0</v>
      </c>
      <c r="AC909" s="356" t="str">
        <f t="shared" ca="1" si="328"/>
        <v>0 Month,  9 Days</v>
      </c>
      <c r="AD909" s="114" t="str">
        <f t="shared" ca="1" si="314"/>
        <v>3 Year, 11 Month, 15 Days</v>
      </c>
      <c r="AE909" s="114">
        <f t="shared" si="329"/>
        <v>48</v>
      </c>
      <c r="AF909" s="114">
        <f t="shared" si="330"/>
        <v>1</v>
      </c>
      <c r="AG909" s="354" t="str">
        <f t="shared" si="331"/>
        <v>CC34</v>
      </c>
      <c r="AH909" s="114">
        <f>IF(ISNA(VLOOKUP(L909,'MASTER DATA'!$A$1:$F$192,6,0)),0,VLOOKUP(L909,'MASTER DATA'!$A$1:$F$192,6,0))*AE909</f>
        <v>288</v>
      </c>
      <c r="AI909" s="354" t="str">
        <f>VLOOKUP($D909,'warehouse mapping'!$AN$7:$AO$17,2,0)</f>
        <v>Aktif</v>
      </c>
      <c r="AJ909" s="114">
        <f t="shared" si="332"/>
        <v>0</v>
      </c>
      <c r="AK909" s="354" t="str">
        <f t="shared" si="333"/>
        <v/>
      </c>
      <c r="AL909" s="354" t="s">
        <v>170</v>
      </c>
      <c r="AM909" s="354">
        <f t="shared" si="334"/>
        <v>1</v>
      </c>
      <c r="AN909" s="354" t="b">
        <f t="shared" si="335"/>
        <v>1</v>
      </c>
    </row>
    <row r="910" spans="1:40" s="354" customFormat="1">
      <c r="A910" s="354" t="str">
        <f t="shared" si="315"/>
        <v>CC34C02550076636</v>
      </c>
      <c r="B910" s="354">
        <f t="shared" si="316"/>
        <v>0</v>
      </c>
      <c r="C910" s="354">
        <f t="shared" si="317"/>
        <v>0</v>
      </c>
      <c r="D910" s="354" t="str">
        <f t="shared" si="318"/>
        <v>CC</v>
      </c>
      <c r="E910" s="354" t="str">
        <f t="shared" si="319"/>
        <v>34</v>
      </c>
      <c r="F910" s="354" t="str">
        <f t="shared" si="320"/>
        <v>C</v>
      </c>
      <c r="G910" s="355" t="str">
        <f t="shared" si="321"/>
        <v>02</v>
      </c>
      <c r="H910" s="232" t="s">
        <v>1248</v>
      </c>
      <c r="I910" s="232" t="s">
        <v>3530</v>
      </c>
      <c r="J910" s="233">
        <v>46274</v>
      </c>
      <c r="K910" s="233">
        <v>47728</v>
      </c>
      <c r="L910" s="234">
        <v>550076636</v>
      </c>
      <c r="M910" s="232" t="str">
        <f>IF(ISNA(VLOOKUP(L910,'MASTER DATA'!$A$1:$B$192,2,0)),"",VLOOKUP(L910,'MASTER DATA'!$A$1:$B$192,2,0))</f>
        <v>Helix Eco Plus 5W-30_12*0.5L_A04W</v>
      </c>
      <c r="N910" s="232">
        <v>48</v>
      </c>
      <c r="O910" s="232">
        <f t="shared" si="322"/>
        <v>1</v>
      </c>
      <c r="P910" s="232">
        <f t="shared" si="323"/>
        <v>0</v>
      </c>
      <c r="Q910" s="232">
        <f>VLOOKUP(L910,'MASTER DATA'!$A$1:$E$192,5,0)</f>
        <v>48</v>
      </c>
      <c r="R910" s="234">
        <f>SUMIF('picking of the day'!$H$4:$H$358,WMS!H910&amp;WMS!L910,'picking of the day'!$E$4:$E$358)</f>
        <v>0</v>
      </c>
      <c r="U910" s="114">
        <f>IF(ISNA(VLOOKUP(H910,'data putaway'!$A$1:$E$530,3,0)),0,VLOOKUP(H910,'data putaway'!$A$1:$E$530,3,0))</f>
        <v>0</v>
      </c>
      <c r="V910" s="354">
        <f t="shared" si="324"/>
        <v>48</v>
      </c>
      <c r="W910" s="114">
        <f>IF(ISNA(VLOOKUP(H910,'data putaway'!$A$1:$E$530,2,0)),0,VLOOKUP(H910,'data putaway'!$A$1:$E$530,2,0))</f>
        <v>0</v>
      </c>
      <c r="X910" s="354" t="b">
        <f t="shared" si="325"/>
        <v>0</v>
      </c>
      <c r="Y910" s="354">
        <f>IF(ISNA(VLOOKUP(H910,'data putaway'!$A$1:$E$530,4,0)),0,VLOOKUP(H910,'data putaway'!$A$1:$E$530,4,0))</f>
        <v>0</v>
      </c>
      <c r="Z910" s="113">
        <f>IF(ISNA(VLOOKUP(H910,'data putaway'!$A$1:$E$530,5,0)),0,VLOOKUP(H910,'data putaway'!$A$1:$E$530,5,0))</f>
        <v>0</v>
      </c>
      <c r="AA910" s="354" t="b">
        <f t="shared" si="326"/>
        <v>0</v>
      </c>
      <c r="AB910" s="354" t="b">
        <f t="shared" si="327"/>
        <v>0</v>
      </c>
      <c r="AC910" s="356" t="str">
        <f t="shared" ca="1" si="328"/>
        <v>0 Month,  9 Days</v>
      </c>
      <c r="AD910" s="114" t="str">
        <f t="shared" ca="1" si="314"/>
        <v>3 Year, 11 Month, 15 Days</v>
      </c>
      <c r="AE910" s="114">
        <f t="shared" si="329"/>
        <v>48</v>
      </c>
      <c r="AF910" s="114">
        <f t="shared" si="330"/>
        <v>1</v>
      </c>
      <c r="AG910" s="354" t="str">
        <f t="shared" si="331"/>
        <v>CC34</v>
      </c>
      <c r="AH910" s="114">
        <f>IF(ISNA(VLOOKUP(L910,'MASTER DATA'!$A$1:$F$192,6,0)),0,VLOOKUP(L910,'MASTER DATA'!$A$1:$F$192,6,0))*AE910</f>
        <v>288</v>
      </c>
      <c r="AI910" s="354" t="str">
        <f>VLOOKUP($D910,'warehouse mapping'!$AN$7:$AO$17,2,0)</f>
        <v>Aktif</v>
      </c>
      <c r="AJ910" s="114">
        <f t="shared" si="332"/>
        <v>0</v>
      </c>
      <c r="AK910" s="354" t="str">
        <f t="shared" si="333"/>
        <v/>
      </c>
      <c r="AL910" s="354" t="s">
        <v>170</v>
      </c>
      <c r="AM910" s="354">
        <f t="shared" si="334"/>
        <v>1</v>
      </c>
      <c r="AN910" s="354" t="b">
        <f t="shared" si="335"/>
        <v>1</v>
      </c>
    </row>
    <row r="911" spans="1:40" s="354" customFormat="1">
      <c r="A911" s="354" t="str">
        <f t="shared" si="315"/>
        <v>CC34D01550071397</v>
      </c>
      <c r="B911" s="354">
        <f t="shared" si="316"/>
        <v>0</v>
      </c>
      <c r="C911" s="354">
        <f t="shared" si="317"/>
        <v>0</v>
      </c>
      <c r="D911" s="354" t="str">
        <f t="shared" si="318"/>
        <v>CC</v>
      </c>
      <c r="E911" s="354" t="str">
        <f t="shared" si="319"/>
        <v>34</v>
      </c>
      <c r="F911" s="354" t="str">
        <f t="shared" si="320"/>
        <v>D</v>
      </c>
      <c r="G911" s="355" t="str">
        <f t="shared" si="321"/>
        <v>01</v>
      </c>
      <c r="H911" s="232" t="s">
        <v>1249</v>
      </c>
      <c r="I911" s="232" t="s">
        <v>3514</v>
      </c>
      <c r="J911" s="233">
        <v>46274</v>
      </c>
      <c r="K911" s="233">
        <v>47727</v>
      </c>
      <c r="L911" s="234">
        <v>550071397</v>
      </c>
      <c r="M911" s="232" t="str">
        <f>IF(ISNA(VLOOKUP(L911,'MASTER DATA'!$A$1:$B$192,2,0)),"",VLOOKUP(L911,'MASTER DATA'!$A$1:$B$192,2,0))</f>
        <v>HelixHX515W40SNCF_4*4L_A04W</v>
      </c>
      <c r="N911" s="232">
        <v>36</v>
      </c>
      <c r="O911" s="232">
        <f t="shared" si="322"/>
        <v>1</v>
      </c>
      <c r="P911" s="232">
        <f t="shared" si="323"/>
        <v>0</v>
      </c>
      <c r="Q911" s="232">
        <f>VLOOKUP(L911,'MASTER DATA'!$A$1:$E$192,5,0)</f>
        <v>36</v>
      </c>
      <c r="R911" s="234">
        <f>SUMIF('picking of the day'!$H$4:$H$358,WMS!H911&amp;WMS!L911,'picking of the day'!$E$4:$E$358)</f>
        <v>0</v>
      </c>
      <c r="U911" s="114">
        <f>IF(ISNA(VLOOKUP(H911,'data putaway'!$A$1:$E$530,3,0)),0,VLOOKUP(H911,'data putaway'!$A$1:$E$530,3,0))</f>
        <v>0</v>
      </c>
      <c r="V911" s="354">
        <f t="shared" si="324"/>
        <v>36</v>
      </c>
      <c r="W911" s="114">
        <f>IF(ISNA(VLOOKUP(H911,'data putaway'!$A$1:$E$530,2,0)),0,VLOOKUP(H911,'data putaway'!$A$1:$E$530,2,0))</f>
        <v>0</v>
      </c>
      <c r="X911" s="354" t="b">
        <f t="shared" si="325"/>
        <v>0</v>
      </c>
      <c r="Y911" s="354">
        <f>IF(ISNA(VLOOKUP(H911,'data putaway'!$A$1:$E$530,4,0)),0,VLOOKUP(H911,'data putaway'!$A$1:$E$530,4,0))</f>
        <v>0</v>
      </c>
      <c r="Z911" s="113">
        <f>IF(ISNA(VLOOKUP(H911,'data putaway'!$A$1:$E$530,5,0)),0,VLOOKUP(H911,'data putaway'!$A$1:$E$530,5,0))</f>
        <v>0</v>
      </c>
      <c r="AA911" s="354" t="b">
        <f t="shared" si="326"/>
        <v>0</v>
      </c>
      <c r="AB911" s="354" t="b">
        <f t="shared" si="327"/>
        <v>0</v>
      </c>
      <c r="AC911" s="356" t="str">
        <f t="shared" ca="1" si="328"/>
        <v>0 Month,  9 Days</v>
      </c>
      <c r="AD911" s="114" t="str">
        <f t="shared" ca="1" si="314"/>
        <v>3 Year, 11 Month, 14 Days</v>
      </c>
      <c r="AE911" s="114">
        <f t="shared" si="329"/>
        <v>36</v>
      </c>
      <c r="AF911" s="114">
        <f t="shared" si="330"/>
        <v>1</v>
      </c>
      <c r="AG911" s="354" t="str">
        <f t="shared" si="331"/>
        <v>CC34</v>
      </c>
      <c r="AH911" s="114">
        <f>IF(ISNA(VLOOKUP(L911,'MASTER DATA'!$A$1:$F$192,6,0)),0,VLOOKUP(L911,'MASTER DATA'!$A$1:$F$192,6,0))*AE911</f>
        <v>576</v>
      </c>
      <c r="AI911" s="354" t="str">
        <f>VLOOKUP($D911,'warehouse mapping'!$AN$7:$AO$17,2,0)</f>
        <v>Aktif</v>
      </c>
      <c r="AJ911" s="114">
        <f t="shared" si="332"/>
        <v>0</v>
      </c>
      <c r="AK911" s="354" t="str">
        <f t="shared" si="333"/>
        <v/>
      </c>
      <c r="AL911" s="354" t="s">
        <v>170</v>
      </c>
      <c r="AM911" s="354">
        <f t="shared" si="334"/>
        <v>1</v>
      </c>
      <c r="AN911" s="354" t="b">
        <f t="shared" si="335"/>
        <v>1</v>
      </c>
    </row>
    <row r="912" spans="1:40" s="354" customFormat="1">
      <c r="A912" s="354" t="str">
        <f t="shared" si="315"/>
        <v>CC34D02550062460</v>
      </c>
      <c r="B912" s="354">
        <f t="shared" si="316"/>
        <v>0</v>
      </c>
      <c r="C912" s="354">
        <f t="shared" si="317"/>
        <v>0</v>
      </c>
      <c r="D912" s="354" t="str">
        <f t="shared" si="318"/>
        <v>CC</v>
      </c>
      <c r="E912" s="354" t="str">
        <f t="shared" si="319"/>
        <v>34</v>
      </c>
      <c r="F912" s="354" t="str">
        <f t="shared" si="320"/>
        <v>D</v>
      </c>
      <c r="G912" s="355" t="str">
        <f t="shared" si="321"/>
        <v>02</v>
      </c>
      <c r="H912" s="232" t="s">
        <v>1250</v>
      </c>
      <c r="I912" s="232" t="s">
        <v>3315</v>
      </c>
      <c r="J912" s="233">
        <v>46263</v>
      </c>
      <c r="K912" s="362">
        <v>47713</v>
      </c>
      <c r="L912" s="234">
        <v>550062460</v>
      </c>
      <c r="M912" s="232" t="str">
        <f>IF(ISNA(VLOOKUP(L912,'MASTER DATA'!$A$1:$B$192,2,0)),"",VLOOKUP(L912,'MASTER DATA'!$A$1:$B$192,2,0))</f>
        <v>Advan4TAX710W40SNMA2_12*1L_A04W</v>
      </c>
      <c r="N912" s="232">
        <v>44</v>
      </c>
      <c r="O912" s="232">
        <f t="shared" si="322"/>
        <v>1</v>
      </c>
      <c r="P912" s="232">
        <f t="shared" si="323"/>
        <v>0</v>
      </c>
      <c r="Q912" s="232">
        <f>VLOOKUP(L912,'MASTER DATA'!$A$1:$E$192,5,0)</f>
        <v>44</v>
      </c>
      <c r="R912" s="234">
        <f>SUMIF('picking of the day'!$H$4:$H$358,WMS!H912&amp;WMS!L912,'picking of the day'!$E$4:$E$358)</f>
        <v>0</v>
      </c>
      <c r="U912" s="114">
        <f>IF(ISNA(VLOOKUP(H912,'data putaway'!$A$1:$E$530,3,0)),0,VLOOKUP(H912,'data putaway'!$A$1:$E$530,3,0))</f>
        <v>0</v>
      </c>
      <c r="V912" s="354">
        <f t="shared" si="324"/>
        <v>44</v>
      </c>
      <c r="W912" s="114">
        <f>IF(ISNA(VLOOKUP(H912,'data putaway'!$A$1:$E$530,2,0)),0,VLOOKUP(H912,'data putaway'!$A$1:$E$530,2,0))</f>
        <v>0</v>
      </c>
      <c r="X912" s="354" t="b">
        <f t="shared" si="325"/>
        <v>0</v>
      </c>
      <c r="Y912" s="354">
        <f>IF(ISNA(VLOOKUP(H912,'data putaway'!$A$1:$E$530,4,0)),0,VLOOKUP(H912,'data putaway'!$A$1:$E$530,4,0))</f>
        <v>0</v>
      </c>
      <c r="Z912" s="113">
        <f>IF(ISNA(VLOOKUP(H912,'data putaway'!$A$1:$E$530,5,0)),0,VLOOKUP(H912,'data putaway'!$A$1:$E$530,5,0))</f>
        <v>0</v>
      </c>
      <c r="AA912" s="354" t="b">
        <f t="shared" si="326"/>
        <v>0</v>
      </c>
      <c r="AB912" s="354" t="b">
        <f t="shared" si="327"/>
        <v>0</v>
      </c>
      <c r="AC912" s="356" t="str">
        <f t="shared" ca="1" si="328"/>
        <v>0 Month,  20 Days</v>
      </c>
      <c r="AD912" s="114" t="str">
        <f t="shared" ca="1" si="314"/>
        <v>3 Year, 11 Month, 0 Days</v>
      </c>
      <c r="AE912" s="114">
        <f t="shared" si="329"/>
        <v>44</v>
      </c>
      <c r="AF912" s="114">
        <f t="shared" si="330"/>
        <v>1</v>
      </c>
      <c r="AG912" s="354" t="str">
        <f t="shared" si="331"/>
        <v>CC34</v>
      </c>
      <c r="AH912" s="114">
        <f>IF(ISNA(VLOOKUP(L912,'MASTER DATA'!$A$1:$F$192,6,0)),0,VLOOKUP(L912,'MASTER DATA'!$A$1:$F$192,6,0))*AE912</f>
        <v>528</v>
      </c>
      <c r="AI912" s="354" t="str">
        <f>VLOOKUP($D912,'warehouse mapping'!$AN$7:$AO$17,2,0)</f>
        <v>Aktif</v>
      </c>
      <c r="AJ912" s="114">
        <f t="shared" si="332"/>
        <v>0</v>
      </c>
      <c r="AK912" s="354" t="str">
        <f t="shared" si="333"/>
        <v/>
      </c>
      <c r="AL912" s="354" t="s">
        <v>170</v>
      </c>
      <c r="AM912" s="354">
        <f t="shared" si="334"/>
        <v>1</v>
      </c>
      <c r="AN912" s="354" t="b">
        <f t="shared" si="335"/>
        <v>1</v>
      </c>
    </row>
    <row r="913" spans="1:40" s="354" customFormat="1">
      <c r="A913" s="354" t="str">
        <f t="shared" si="315"/>
        <v>CC34E01550062460</v>
      </c>
      <c r="B913" s="354">
        <f t="shared" si="316"/>
        <v>0</v>
      </c>
      <c r="C913" s="354">
        <f t="shared" si="317"/>
        <v>0</v>
      </c>
      <c r="D913" s="354" t="str">
        <f t="shared" si="318"/>
        <v>CC</v>
      </c>
      <c r="E913" s="354" t="str">
        <f t="shared" si="319"/>
        <v>34</v>
      </c>
      <c r="F913" s="354" t="str">
        <f t="shared" si="320"/>
        <v>E</v>
      </c>
      <c r="G913" s="355" t="str">
        <f t="shared" si="321"/>
        <v>01</v>
      </c>
      <c r="H913" s="232" t="s">
        <v>1251</v>
      </c>
      <c r="I913" s="232" t="s">
        <v>3315</v>
      </c>
      <c r="J913" s="233">
        <v>46263</v>
      </c>
      <c r="K913" s="362">
        <v>47713</v>
      </c>
      <c r="L913" s="234">
        <v>550062460</v>
      </c>
      <c r="M913" s="232" t="str">
        <f>IF(ISNA(VLOOKUP(L913,'MASTER DATA'!$A$1:$B$192,2,0)),"",VLOOKUP(L913,'MASTER DATA'!$A$1:$B$192,2,0))</f>
        <v>Advan4TAX710W40SNMA2_12*1L_A04W</v>
      </c>
      <c r="N913" s="232">
        <v>44</v>
      </c>
      <c r="O913" s="232">
        <f t="shared" si="322"/>
        <v>1</v>
      </c>
      <c r="P913" s="232">
        <f t="shared" si="323"/>
        <v>0</v>
      </c>
      <c r="Q913" s="232">
        <f>VLOOKUP(L913,'MASTER DATA'!$A$1:$E$192,5,0)</f>
        <v>44</v>
      </c>
      <c r="R913" s="234">
        <f>SUMIF('picking of the day'!$H$4:$H$358,WMS!H913&amp;WMS!L913,'picking of the day'!$E$4:$E$358)</f>
        <v>0</v>
      </c>
      <c r="U913" s="114">
        <f>IF(ISNA(VLOOKUP(H913,'data putaway'!$A$1:$E$530,3,0)),0,VLOOKUP(H913,'data putaway'!$A$1:$E$530,3,0))</f>
        <v>0</v>
      </c>
      <c r="V913" s="354">
        <f t="shared" si="324"/>
        <v>44</v>
      </c>
      <c r="W913" s="114">
        <f>IF(ISNA(VLOOKUP(H913,'data putaway'!$A$1:$E$530,2,0)),0,VLOOKUP(H913,'data putaway'!$A$1:$E$530,2,0))</f>
        <v>0</v>
      </c>
      <c r="X913" s="354" t="b">
        <f t="shared" si="325"/>
        <v>0</v>
      </c>
      <c r="Y913" s="354">
        <f>IF(ISNA(VLOOKUP(H913,'data putaway'!$A$1:$E$530,4,0)),0,VLOOKUP(H913,'data putaway'!$A$1:$E$530,4,0))</f>
        <v>0</v>
      </c>
      <c r="Z913" s="113">
        <f>IF(ISNA(VLOOKUP(H913,'data putaway'!$A$1:$E$530,5,0)),0,VLOOKUP(H913,'data putaway'!$A$1:$E$530,5,0))</f>
        <v>0</v>
      </c>
      <c r="AA913" s="354" t="b">
        <f t="shared" si="326"/>
        <v>0</v>
      </c>
      <c r="AB913" s="354" t="b">
        <f t="shared" si="327"/>
        <v>0</v>
      </c>
      <c r="AC913" s="356" t="str">
        <f t="shared" ca="1" si="328"/>
        <v>0 Month,  20 Days</v>
      </c>
      <c r="AD913" s="114" t="str">
        <f t="shared" ca="1" si="314"/>
        <v>3 Year, 11 Month, 0 Days</v>
      </c>
      <c r="AE913" s="114">
        <f t="shared" si="329"/>
        <v>44</v>
      </c>
      <c r="AF913" s="114">
        <f t="shared" si="330"/>
        <v>1</v>
      </c>
      <c r="AG913" s="354" t="str">
        <f t="shared" si="331"/>
        <v>CC34</v>
      </c>
      <c r="AH913" s="114">
        <f>IF(ISNA(VLOOKUP(L913,'MASTER DATA'!$A$1:$F$192,6,0)),0,VLOOKUP(L913,'MASTER DATA'!$A$1:$F$192,6,0))*AE913</f>
        <v>528</v>
      </c>
      <c r="AI913" s="354" t="str">
        <f>VLOOKUP($D913,'warehouse mapping'!$AN$7:$AO$17,2,0)</f>
        <v>Aktif</v>
      </c>
      <c r="AJ913" s="114">
        <f t="shared" si="332"/>
        <v>0</v>
      </c>
      <c r="AK913" s="354" t="str">
        <f t="shared" si="333"/>
        <v/>
      </c>
      <c r="AL913" s="354" t="s">
        <v>170</v>
      </c>
      <c r="AM913" s="354">
        <f t="shared" si="334"/>
        <v>1</v>
      </c>
      <c r="AN913" s="354" t="b">
        <f t="shared" si="335"/>
        <v>1</v>
      </c>
    </row>
    <row r="914" spans="1:40" s="354" customFormat="1">
      <c r="A914" s="354" t="str">
        <f t="shared" si="315"/>
        <v>CC34E02550062460</v>
      </c>
      <c r="B914" s="354">
        <f t="shared" si="316"/>
        <v>0</v>
      </c>
      <c r="C914" s="354">
        <f t="shared" si="317"/>
        <v>0</v>
      </c>
      <c r="D914" s="354" t="str">
        <f t="shared" si="318"/>
        <v>CC</v>
      </c>
      <c r="E914" s="354" t="str">
        <f t="shared" si="319"/>
        <v>34</v>
      </c>
      <c r="F914" s="354" t="str">
        <f t="shared" si="320"/>
        <v>E</v>
      </c>
      <c r="G914" s="355" t="str">
        <f t="shared" si="321"/>
        <v>02</v>
      </c>
      <c r="H914" s="232" t="s">
        <v>1252</v>
      </c>
      <c r="I914" s="232" t="s">
        <v>3315</v>
      </c>
      <c r="J914" s="233">
        <v>46263</v>
      </c>
      <c r="K914" s="362">
        <v>47713</v>
      </c>
      <c r="L914" s="234">
        <v>550062460</v>
      </c>
      <c r="M914" s="232" t="str">
        <f>IF(ISNA(VLOOKUP(L914,'MASTER DATA'!$A$1:$B$192,2,0)),"",VLOOKUP(L914,'MASTER DATA'!$A$1:$B$192,2,0))</f>
        <v>Advan4TAX710W40SNMA2_12*1L_A04W</v>
      </c>
      <c r="N914" s="232">
        <v>44</v>
      </c>
      <c r="O914" s="232">
        <f t="shared" si="322"/>
        <v>1</v>
      </c>
      <c r="P914" s="232">
        <f t="shared" si="323"/>
        <v>0</v>
      </c>
      <c r="Q914" s="232">
        <f>VLOOKUP(L914,'MASTER DATA'!$A$1:$E$192,5,0)</f>
        <v>44</v>
      </c>
      <c r="R914" s="234">
        <f>SUMIF('picking of the day'!$H$4:$H$358,WMS!H914&amp;WMS!L914,'picking of the day'!$E$4:$E$358)</f>
        <v>0</v>
      </c>
      <c r="U914" s="114">
        <f>IF(ISNA(VLOOKUP(H914,'data putaway'!$A$1:$E$530,3,0)),0,VLOOKUP(H914,'data putaway'!$A$1:$E$530,3,0))</f>
        <v>0</v>
      </c>
      <c r="V914" s="354">
        <f t="shared" si="324"/>
        <v>44</v>
      </c>
      <c r="W914" s="114">
        <f>IF(ISNA(VLOOKUP(H914,'data putaway'!$A$1:$E$530,2,0)),0,VLOOKUP(H914,'data putaway'!$A$1:$E$530,2,0))</f>
        <v>0</v>
      </c>
      <c r="X914" s="354" t="b">
        <f t="shared" si="325"/>
        <v>0</v>
      </c>
      <c r="Y914" s="354">
        <f>IF(ISNA(VLOOKUP(H914,'data putaway'!$A$1:$E$530,4,0)),0,VLOOKUP(H914,'data putaway'!$A$1:$E$530,4,0))</f>
        <v>0</v>
      </c>
      <c r="Z914" s="113">
        <f>IF(ISNA(VLOOKUP(H914,'data putaway'!$A$1:$E$530,5,0)),0,VLOOKUP(H914,'data putaway'!$A$1:$E$530,5,0))</f>
        <v>0</v>
      </c>
      <c r="AA914" s="354" t="b">
        <f t="shared" si="326"/>
        <v>0</v>
      </c>
      <c r="AB914" s="354" t="b">
        <f t="shared" si="327"/>
        <v>0</v>
      </c>
      <c r="AC914" s="356" t="str">
        <f t="shared" ca="1" si="328"/>
        <v>0 Month,  20 Days</v>
      </c>
      <c r="AD914" s="114" t="str">
        <f t="shared" ca="1" si="314"/>
        <v>3 Year, 11 Month, 0 Days</v>
      </c>
      <c r="AE914" s="114">
        <f t="shared" si="329"/>
        <v>44</v>
      </c>
      <c r="AF914" s="114">
        <f t="shared" si="330"/>
        <v>1</v>
      </c>
      <c r="AG914" s="354" t="str">
        <f t="shared" si="331"/>
        <v>CC34</v>
      </c>
      <c r="AH914" s="114">
        <f>IF(ISNA(VLOOKUP(L914,'MASTER DATA'!$A$1:$F$192,6,0)),0,VLOOKUP(L914,'MASTER DATA'!$A$1:$F$192,6,0))*AE914</f>
        <v>528</v>
      </c>
      <c r="AI914" s="354" t="str">
        <f>VLOOKUP($D914,'warehouse mapping'!$AN$7:$AO$17,2,0)</f>
        <v>Aktif</v>
      </c>
      <c r="AJ914" s="114">
        <f t="shared" si="332"/>
        <v>0</v>
      </c>
      <c r="AK914" s="354" t="str">
        <f t="shared" si="333"/>
        <v/>
      </c>
      <c r="AL914" s="354" t="s">
        <v>170</v>
      </c>
      <c r="AM914" s="354">
        <f t="shared" si="334"/>
        <v>1</v>
      </c>
      <c r="AN914" s="354" t="b">
        <f t="shared" si="335"/>
        <v>1</v>
      </c>
    </row>
    <row r="915" spans="1:40" s="354" customFormat="1">
      <c r="A915" s="354" t="str">
        <f t="shared" si="315"/>
        <v>CC35A01550054879</v>
      </c>
      <c r="B915" s="354">
        <f t="shared" si="316"/>
        <v>0</v>
      </c>
      <c r="C915" s="354">
        <f t="shared" si="317"/>
        <v>0</v>
      </c>
      <c r="D915" s="354" t="str">
        <f t="shared" si="318"/>
        <v>CC</v>
      </c>
      <c r="E915" s="354" t="str">
        <f t="shared" si="319"/>
        <v>35</v>
      </c>
      <c r="F915" s="354" t="str">
        <f t="shared" si="320"/>
        <v>A</v>
      </c>
      <c r="G915" s="355" t="str">
        <f t="shared" si="321"/>
        <v>01</v>
      </c>
      <c r="H915" s="232" t="s">
        <v>1253</v>
      </c>
      <c r="I915" s="234">
        <v>12672256</v>
      </c>
      <c r="J915" s="362">
        <v>46237</v>
      </c>
      <c r="K915" s="362">
        <v>47659</v>
      </c>
      <c r="L915" s="234">
        <v>550054879</v>
      </c>
      <c r="M915" s="232" t="str">
        <f>IF(ISNA(VLOOKUP(L915,'MASTER DATA'!$A$1:$B$192,2,0)),"",VLOOKUP(L915,'MASTER DATA'!$A$1:$B$192,2,0))</f>
        <v>SukuCTBerlian 15W-40_1*200L_A04W</v>
      </c>
      <c r="N915" s="232">
        <v>0</v>
      </c>
      <c r="O915" s="232">
        <f t="shared" si="322"/>
        <v>0</v>
      </c>
      <c r="P915" s="232">
        <f t="shared" si="323"/>
        <v>0</v>
      </c>
      <c r="Q915" s="232">
        <f>VLOOKUP(L915,'MASTER DATA'!$A$1:$E$192,5,0)</f>
        <v>4</v>
      </c>
      <c r="R915" s="234">
        <f>SUMIF('picking of the day'!$H$4:$H$358,WMS!H915&amp;WMS!L915,'picking of the day'!$E$4:$E$358)</f>
        <v>0</v>
      </c>
      <c r="U915" s="114">
        <f>IF(ISNA(VLOOKUP(H915,'data putaway'!$A$1:$E$530,3,0)),0,VLOOKUP(H915,'data putaway'!$A$1:$E$530,3,0))</f>
        <v>0</v>
      </c>
      <c r="V915" s="354">
        <f t="shared" si="324"/>
        <v>0</v>
      </c>
      <c r="W915" s="114">
        <f>IF(ISNA(VLOOKUP(H915,'data putaway'!$A$1:$E$530,2,0)),0,VLOOKUP(H915,'data putaway'!$A$1:$E$530,2,0))</f>
        <v>0</v>
      </c>
      <c r="X915" s="354" t="b">
        <f t="shared" si="325"/>
        <v>0</v>
      </c>
      <c r="Y915" s="354">
        <f>IF(ISNA(VLOOKUP(H915,'data putaway'!$A$1:$E$530,4,0)),0,VLOOKUP(H915,'data putaway'!$A$1:$E$530,4,0))</f>
        <v>0</v>
      </c>
      <c r="Z915" s="113">
        <f>IF(ISNA(VLOOKUP(H915,'data putaway'!$A$1:$E$530,5,0)),0,VLOOKUP(H915,'data putaway'!$A$1:$E$530,5,0))</f>
        <v>0</v>
      </c>
      <c r="AA915" s="354" t="b">
        <f t="shared" si="326"/>
        <v>0</v>
      </c>
      <c r="AB915" s="354" t="b">
        <f t="shared" si="327"/>
        <v>0</v>
      </c>
      <c r="AC915" s="356" t="str">
        <f t="shared" ca="1" si="328"/>
        <v>1 Month,  15 Days</v>
      </c>
      <c r="AD915" s="114" t="str">
        <f t="shared" ca="1" si="314"/>
        <v>3 Year, 9 Month, 7 Days</v>
      </c>
      <c r="AE915" s="114">
        <f t="shared" si="329"/>
        <v>0</v>
      </c>
      <c r="AF915" s="114">
        <f t="shared" si="330"/>
        <v>0</v>
      </c>
      <c r="AG915" s="354" t="str">
        <f t="shared" si="331"/>
        <v>CC35</v>
      </c>
      <c r="AH915" s="114">
        <f>IF(ISNA(VLOOKUP(L915,'MASTER DATA'!$A$1:$F$192,6,0)),0,VLOOKUP(L915,'MASTER DATA'!$A$1:$F$192,6,0))*AE915</f>
        <v>0</v>
      </c>
      <c r="AI915" s="354" t="str">
        <f>VLOOKUP($D915,'warehouse mapping'!$AN$7:$AO$17,2,0)</f>
        <v>Aktif</v>
      </c>
      <c r="AJ915" s="114">
        <f t="shared" si="332"/>
        <v>1</v>
      </c>
      <c r="AK915" s="354" t="str">
        <f t="shared" si="333"/>
        <v>CC</v>
      </c>
      <c r="AL915" s="354" t="s">
        <v>3025</v>
      </c>
      <c r="AM915" s="354">
        <f t="shared" si="334"/>
        <v>1</v>
      </c>
      <c r="AN915" s="354" t="b">
        <f t="shared" si="335"/>
        <v>1</v>
      </c>
    </row>
    <row r="916" spans="1:40" s="354" customFormat="1">
      <c r="A916" s="354" t="e">
        <f>#REF!&amp;L916</f>
        <v>#REF!</v>
      </c>
      <c r="B916" s="354">
        <f t="shared" si="316"/>
        <v>0</v>
      </c>
      <c r="C916" s="354">
        <f t="shared" si="317"/>
        <v>0</v>
      </c>
      <c r="D916" s="354" t="str">
        <f t="shared" si="318"/>
        <v>CC</v>
      </c>
      <c r="E916" s="354" t="str">
        <f t="shared" si="319"/>
        <v>35</v>
      </c>
      <c r="F916" s="354" t="str">
        <f t="shared" si="320"/>
        <v>A</v>
      </c>
      <c r="G916" s="355" t="str">
        <f t="shared" si="321"/>
        <v>02</v>
      </c>
      <c r="H916" s="232" t="s">
        <v>1254</v>
      </c>
      <c r="I916" s="232" t="s">
        <v>3250</v>
      </c>
      <c r="J916" s="233">
        <v>46258</v>
      </c>
      <c r="K916" s="233">
        <v>47706</v>
      </c>
      <c r="L916" s="234">
        <v>550062462</v>
      </c>
      <c r="M916" s="232" t="str">
        <f>IF(ISNA(VLOOKUP(L916,'MASTER DATA'!$A$1:$B$192,2,0)),"",VLOOKUP(L916,'MASTER DATA'!$A$1:$B$192,2,0))</f>
        <v>Adv4TAX7Sc10W40SNMB_12*1L_A04W</v>
      </c>
      <c r="N916" s="232">
        <v>0</v>
      </c>
      <c r="O916" s="232">
        <f t="shared" si="322"/>
        <v>0</v>
      </c>
      <c r="P916" s="232">
        <f t="shared" si="323"/>
        <v>0</v>
      </c>
      <c r="Q916" s="232">
        <f>VLOOKUP(L916,'MASTER DATA'!$A$1:$E$192,5,0)</f>
        <v>44</v>
      </c>
      <c r="R916" s="234">
        <f>SUMIF('picking of the day'!$H$4:$H$358,WMS!H916&amp;WMS!L916,'picking of the day'!$E$4:$E$358)</f>
        <v>0</v>
      </c>
      <c r="U916" s="114">
        <f>IF(ISNA(VLOOKUP(H916,'data putaway'!$A$1:$E$530,3,0)),0,VLOOKUP(H916,'data putaway'!$A$1:$E$530,3,0))</f>
        <v>0</v>
      </c>
      <c r="V916" s="354">
        <f t="shared" si="324"/>
        <v>0</v>
      </c>
      <c r="W916" s="114">
        <f>IF(ISNA(VLOOKUP(H916,'data putaway'!$A$1:$E$530,2,0)),0,VLOOKUP(H916,'data putaway'!$A$1:$E$530,2,0))</f>
        <v>0</v>
      </c>
      <c r="X916" s="354" t="b">
        <f t="shared" si="325"/>
        <v>0</v>
      </c>
      <c r="Y916" s="354">
        <f>IF(ISNA(VLOOKUP(H916,'data putaway'!$A$1:$E$530,4,0)),0,VLOOKUP(H916,'data putaway'!$A$1:$E$530,4,0))</f>
        <v>0</v>
      </c>
      <c r="Z916" s="113">
        <f>IF(ISNA(VLOOKUP(H916,'data putaway'!$A$1:$E$530,5,0)),0,VLOOKUP(H916,'data putaway'!$A$1:$E$530,5,0))</f>
        <v>0</v>
      </c>
      <c r="AA916" s="354" t="b">
        <f t="shared" si="326"/>
        <v>0</v>
      </c>
      <c r="AB916" s="354" t="b">
        <f t="shared" si="327"/>
        <v>0</v>
      </c>
      <c r="AC916" s="356" t="str">
        <f t="shared" ca="1" si="328"/>
        <v>0 Month,  25 Days</v>
      </c>
      <c r="AD916" s="114" t="str">
        <f t="shared" ca="1" si="314"/>
        <v>3 Year, 10 Month, 24 Days</v>
      </c>
      <c r="AE916" s="114">
        <f t="shared" si="329"/>
        <v>0</v>
      </c>
      <c r="AF916" s="114">
        <f t="shared" si="330"/>
        <v>0</v>
      </c>
      <c r="AG916" s="354" t="str">
        <f t="shared" si="331"/>
        <v>CC35</v>
      </c>
      <c r="AH916" s="114">
        <f>IF(ISNA(VLOOKUP(L916,'MASTER DATA'!$A$1:$F$192,6,0)),0,VLOOKUP(L916,'MASTER DATA'!$A$1:$F$192,6,0))*AE916</f>
        <v>0</v>
      </c>
      <c r="AI916" s="354" t="str">
        <f>VLOOKUP($D916,'warehouse mapping'!$AN$7:$AO$17,2,0)</f>
        <v>Aktif</v>
      </c>
      <c r="AJ916" s="114">
        <f t="shared" si="332"/>
        <v>1</v>
      </c>
      <c r="AK916" s="354" t="str">
        <f t="shared" si="333"/>
        <v>CC</v>
      </c>
      <c r="AL916" s="354" t="s">
        <v>170</v>
      </c>
      <c r="AM916" s="354">
        <f t="shared" si="334"/>
        <v>1</v>
      </c>
      <c r="AN916" s="354" t="b">
        <f t="shared" si="335"/>
        <v>1</v>
      </c>
    </row>
    <row r="917" spans="1:40" s="354" customFormat="1">
      <c r="A917" s="354" t="str">
        <f t="shared" ref="A917:A944" si="336">H917&amp;L917</f>
        <v>CC35B01550076636</v>
      </c>
      <c r="B917" s="354">
        <f t="shared" si="316"/>
        <v>0</v>
      </c>
      <c r="C917" s="354">
        <f t="shared" si="317"/>
        <v>0</v>
      </c>
      <c r="D917" s="354" t="str">
        <f t="shared" si="318"/>
        <v>CC</v>
      </c>
      <c r="E917" s="354" t="str">
        <f t="shared" si="319"/>
        <v>35</v>
      </c>
      <c r="F917" s="354" t="str">
        <f t="shared" si="320"/>
        <v>B</v>
      </c>
      <c r="G917" s="355" t="str">
        <f t="shared" si="321"/>
        <v>01</v>
      </c>
      <c r="H917" s="232" t="s">
        <v>1255</v>
      </c>
      <c r="I917" s="232" t="s">
        <v>3530</v>
      </c>
      <c r="J917" s="233">
        <v>46274</v>
      </c>
      <c r="K917" s="233">
        <v>47728</v>
      </c>
      <c r="L917" s="234">
        <v>550076636</v>
      </c>
      <c r="M917" s="232" t="str">
        <f>IF(ISNA(VLOOKUP(L917,'MASTER DATA'!$A$1:$B$192,2,0)),"",VLOOKUP(L917,'MASTER DATA'!$A$1:$B$192,2,0))</f>
        <v>Helix Eco Plus 5W-30_12*0.5L_A04W</v>
      </c>
      <c r="N917" s="232">
        <v>48</v>
      </c>
      <c r="O917" s="232">
        <f t="shared" si="322"/>
        <v>1</v>
      </c>
      <c r="P917" s="232">
        <f t="shared" si="323"/>
        <v>0</v>
      </c>
      <c r="Q917" s="232">
        <f>VLOOKUP(L917,'MASTER DATA'!$A$1:$E$192,5,0)</f>
        <v>48</v>
      </c>
      <c r="R917" s="234">
        <f>SUMIF('picking of the day'!$H$4:$H$358,WMS!H917&amp;WMS!L917,'picking of the day'!$E$4:$E$358)</f>
        <v>0</v>
      </c>
      <c r="U917" s="114">
        <f>IF(ISNA(VLOOKUP(H917,'data putaway'!$A$1:$E$530,3,0)),0,VLOOKUP(H917,'data putaway'!$A$1:$E$530,3,0))</f>
        <v>0</v>
      </c>
      <c r="V917" s="354">
        <f t="shared" si="324"/>
        <v>48</v>
      </c>
      <c r="W917" s="114">
        <f>IF(ISNA(VLOOKUP(H917,'data putaway'!$A$1:$E$530,2,0)),0,VLOOKUP(H917,'data putaway'!$A$1:$E$530,2,0))</f>
        <v>0</v>
      </c>
      <c r="X917" s="354" t="b">
        <f t="shared" si="325"/>
        <v>0</v>
      </c>
      <c r="Y917" s="354">
        <f>IF(ISNA(VLOOKUP(H917,'data putaway'!$A$1:$E$530,4,0)),0,VLOOKUP(H917,'data putaway'!$A$1:$E$530,4,0))</f>
        <v>0</v>
      </c>
      <c r="Z917" s="113">
        <f>IF(ISNA(VLOOKUP(H917,'data putaway'!$A$1:$E$530,5,0)),0,VLOOKUP(H917,'data putaway'!$A$1:$E$530,5,0))</f>
        <v>0</v>
      </c>
      <c r="AA917" s="354" t="b">
        <f t="shared" si="326"/>
        <v>0</v>
      </c>
      <c r="AB917" s="354" t="b">
        <f t="shared" si="327"/>
        <v>0</v>
      </c>
      <c r="AC917" s="356" t="str">
        <f t="shared" ca="1" si="328"/>
        <v>0 Month,  9 Days</v>
      </c>
      <c r="AD917" s="114" t="str">
        <f t="shared" ca="1" si="314"/>
        <v>3 Year, 11 Month, 15 Days</v>
      </c>
      <c r="AE917" s="114">
        <f t="shared" si="329"/>
        <v>48</v>
      </c>
      <c r="AF917" s="114">
        <f t="shared" si="330"/>
        <v>1</v>
      </c>
      <c r="AG917" s="354" t="str">
        <f t="shared" si="331"/>
        <v>CC35</v>
      </c>
      <c r="AH917" s="114">
        <f>IF(ISNA(VLOOKUP(L917,'MASTER DATA'!$A$1:$F$192,6,0)),0,VLOOKUP(L917,'MASTER DATA'!$A$1:$F$192,6,0))*AE917</f>
        <v>288</v>
      </c>
      <c r="AI917" s="354" t="str">
        <f>VLOOKUP($D917,'warehouse mapping'!$AN$7:$AO$17,2,0)</f>
        <v>Aktif</v>
      </c>
      <c r="AJ917" s="114">
        <f t="shared" si="332"/>
        <v>0</v>
      </c>
      <c r="AK917" s="354" t="str">
        <f t="shared" si="333"/>
        <v/>
      </c>
      <c r="AL917" s="354" t="s">
        <v>3025</v>
      </c>
      <c r="AM917" s="354">
        <f t="shared" si="334"/>
        <v>1</v>
      </c>
      <c r="AN917" s="354" t="b">
        <f t="shared" si="335"/>
        <v>1</v>
      </c>
    </row>
    <row r="918" spans="1:40" s="354" customFormat="1">
      <c r="A918" s="354" t="str">
        <f t="shared" si="336"/>
        <v>CC35B02550071397</v>
      </c>
      <c r="B918" s="354">
        <f t="shared" si="316"/>
        <v>0</v>
      </c>
      <c r="C918" s="354">
        <f t="shared" si="317"/>
        <v>0</v>
      </c>
      <c r="D918" s="354" t="str">
        <f t="shared" si="318"/>
        <v>CC</v>
      </c>
      <c r="E918" s="354" t="str">
        <f t="shared" si="319"/>
        <v>35</v>
      </c>
      <c r="F918" s="354" t="str">
        <f t="shared" si="320"/>
        <v>B</v>
      </c>
      <c r="G918" s="355" t="str">
        <f t="shared" si="321"/>
        <v>02</v>
      </c>
      <c r="H918" s="232" t="s">
        <v>1256</v>
      </c>
      <c r="I918" s="232" t="s">
        <v>3095</v>
      </c>
      <c r="J918" s="233">
        <v>46191</v>
      </c>
      <c r="K918" s="233">
        <v>47732</v>
      </c>
      <c r="L918" s="234">
        <v>550071397</v>
      </c>
      <c r="M918" s="232" t="str">
        <f>IF(ISNA(VLOOKUP(L918,'MASTER DATA'!$A$1:$B$192,2,0)),"",VLOOKUP(L918,'MASTER DATA'!$A$1:$B$192,2,0))</f>
        <v>HelixHX515W40SNCF_4*4L_A04W</v>
      </c>
      <c r="N918" s="232">
        <v>36</v>
      </c>
      <c r="O918" s="232">
        <f t="shared" si="322"/>
        <v>1</v>
      </c>
      <c r="P918" s="232">
        <f t="shared" si="323"/>
        <v>0</v>
      </c>
      <c r="Q918" s="232">
        <f>VLOOKUP(L918,'MASTER DATA'!$A$1:$E$192,5,0)</f>
        <v>36</v>
      </c>
      <c r="R918" s="234">
        <f>SUMIF('picking of the day'!$H$4:$H$358,WMS!H918&amp;WMS!L918,'picking of the day'!$E$4:$E$358)</f>
        <v>0</v>
      </c>
      <c r="U918" s="114">
        <f>IF(ISNA(VLOOKUP(H918,'data putaway'!$A$1:$E$530,3,0)),0,VLOOKUP(H918,'data putaway'!$A$1:$E$530,3,0))</f>
        <v>0</v>
      </c>
      <c r="V918" s="354">
        <f t="shared" si="324"/>
        <v>36</v>
      </c>
      <c r="W918" s="114">
        <f>IF(ISNA(VLOOKUP(H918,'data putaway'!$A$1:$E$530,2,0)),0,VLOOKUP(H918,'data putaway'!$A$1:$E$530,2,0))</f>
        <v>0</v>
      </c>
      <c r="X918" s="354" t="b">
        <f t="shared" si="325"/>
        <v>0</v>
      </c>
      <c r="Y918" s="354">
        <f>IF(ISNA(VLOOKUP(H918,'data putaway'!$A$1:$E$530,4,0)),0,VLOOKUP(H918,'data putaway'!$A$1:$E$530,4,0))</f>
        <v>0</v>
      </c>
      <c r="Z918" s="113">
        <f>IF(ISNA(VLOOKUP(H918,'data putaway'!$A$1:$E$530,5,0)),0,VLOOKUP(H918,'data putaway'!$A$1:$E$530,5,0))</f>
        <v>0</v>
      </c>
      <c r="AA918" s="354" t="b">
        <f t="shared" si="326"/>
        <v>0</v>
      </c>
      <c r="AB918" s="354" t="b">
        <f t="shared" si="327"/>
        <v>0</v>
      </c>
      <c r="AC918" s="356" t="str">
        <f t="shared" ca="1" si="328"/>
        <v>3 Month,  0 Days</v>
      </c>
      <c r="AD918" s="114" t="str">
        <f t="shared" ca="1" si="314"/>
        <v>3 Year, 11 Month, 19 Days</v>
      </c>
      <c r="AE918" s="114">
        <f t="shared" si="329"/>
        <v>36</v>
      </c>
      <c r="AF918" s="114">
        <f t="shared" si="330"/>
        <v>1</v>
      </c>
      <c r="AG918" s="354" t="str">
        <f t="shared" si="331"/>
        <v>CC35</v>
      </c>
      <c r="AH918" s="114">
        <f>IF(ISNA(VLOOKUP(L918,'MASTER DATA'!$A$1:$F$192,6,0)),0,VLOOKUP(L918,'MASTER DATA'!$A$1:$F$192,6,0))*AE918</f>
        <v>576</v>
      </c>
      <c r="AI918" s="354" t="str">
        <f>VLOOKUP($D918,'warehouse mapping'!$AN$7:$AO$17,2,0)</f>
        <v>Aktif</v>
      </c>
      <c r="AJ918" s="114">
        <f t="shared" si="332"/>
        <v>0</v>
      </c>
      <c r="AK918" s="354" t="str">
        <f t="shared" si="333"/>
        <v/>
      </c>
      <c r="AL918" s="354" t="s">
        <v>170</v>
      </c>
      <c r="AM918" s="354">
        <f t="shared" si="334"/>
        <v>1</v>
      </c>
      <c r="AN918" s="354" t="b">
        <f t="shared" si="335"/>
        <v>1</v>
      </c>
    </row>
    <row r="919" spans="1:40" s="354" customFormat="1">
      <c r="A919" s="354" t="str">
        <f t="shared" si="336"/>
        <v>CC35C01550071397</v>
      </c>
      <c r="B919" s="354">
        <f t="shared" si="316"/>
        <v>0</v>
      </c>
      <c r="C919" s="354">
        <f t="shared" si="317"/>
        <v>0</v>
      </c>
      <c r="D919" s="354" t="str">
        <f t="shared" si="318"/>
        <v>CC</v>
      </c>
      <c r="E919" s="354" t="str">
        <f t="shared" si="319"/>
        <v>35</v>
      </c>
      <c r="F919" s="354" t="str">
        <f t="shared" si="320"/>
        <v>C</v>
      </c>
      <c r="G919" s="355" t="str">
        <f t="shared" si="321"/>
        <v>01</v>
      </c>
      <c r="H919" s="232" t="s">
        <v>1257</v>
      </c>
      <c r="I919" s="232" t="s">
        <v>3095</v>
      </c>
      <c r="J919" s="233">
        <v>46191</v>
      </c>
      <c r="K919" s="233">
        <v>47732</v>
      </c>
      <c r="L919" s="234">
        <v>550071397</v>
      </c>
      <c r="M919" s="232" t="str">
        <f>IF(ISNA(VLOOKUP(L919,'MASTER DATA'!$A$1:$B$192,2,0)),"",VLOOKUP(L919,'MASTER DATA'!$A$1:$B$192,2,0))</f>
        <v>HelixHX515W40SNCF_4*4L_A04W</v>
      </c>
      <c r="N919" s="232">
        <v>36</v>
      </c>
      <c r="O919" s="232">
        <f t="shared" si="322"/>
        <v>1</v>
      </c>
      <c r="P919" s="232">
        <f t="shared" si="323"/>
        <v>0</v>
      </c>
      <c r="Q919" s="232">
        <f>VLOOKUP(L919,'MASTER DATA'!$A$1:$E$192,5,0)</f>
        <v>36</v>
      </c>
      <c r="R919" s="234">
        <f>SUMIF('picking of the day'!$H$4:$H$358,WMS!H919&amp;WMS!L919,'picking of the day'!$E$4:$E$358)</f>
        <v>0</v>
      </c>
      <c r="U919" s="114">
        <f>IF(ISNA(VLOOKUP(H919,'data putaway'!$A$1:$E$530,3,0)),0,VLOOKUP(H919,'data putaway'!$A$1:$E$530,3,0))</f>
        <v>0</v>
      </c>
      <c r="V919" s="354">
        <f t="shared" si="324"/>
        <v>36</v>
      </c>
      <c r="W919" s="114">
        <f>IF(ISNA(VLOOKUP(H919,'data putaway'!$A$1:$E$530,2,0)),0,VLOOKUP(H919,'data putaway'!$A$1:$E$530,2,0))</f>
        <v>0</v>
      </c>
      <c r="X919" s="354" t="b">
        <f t="shared" si="325"/>
        <v>0</v>
      </c>
      <c r="Y919" s="354">
        <f>IF(ISNA(VLOOKUP(H919,'data putaway'!$A$1:$E$530,4,0)),0,VLOOKUP(H919,'data putaway'!$A$1:$E$530,4,0))</f>
        <v>0</v>
      </c>
      <c r="Z919" s="113">
        <f>IF(ISNA(VLOOKUP(H919,'data putaway'!$A$1:$E$530,5,0)),0,VLOOKUP(H919,'data putaway'!$A$1:$E$530,5,0))</f>
        <v>0</v>
      </c>
      <c r="AA919" s="354" t="b">
        <f t="shared" si="326"/>
        <v>0</v>
      </c>
      <c r="AB919" s="354" t="b">
        <f t="shared" si="327"/>
        <v>0</v>
      </c>
      <c r="AC919" s="356" t="str">
        <f t="shared" ca="1" si="328"/>
        <v>3 Month,  0 Days</v>
      </c>
      <c r="AD919" s="114" t="str">
        <f t="shared" ca="1" si="314"/>
        <v>3 Year, 11 Month, 19 Days</v>
      </c>
      <c r="AE919" s="114">
        <f t="shared" si="329"/>
        <v>36</v>
      </c>
      <c r="AF919" s="114">
        <f t="shared" si="330"/>
        <v>1</v>
      </c>
      <c r="AG919" s="354" t="str">
        <f t="shared" si="331"/>
        <v>CC35</v>
      </c>
      <c r="AH919" s="114">
        <f>IF(ISNA(VLOOKUP(L919,'MASTER DATA'!$A$1:$F$192,6,0)),0,VLOOKUP(L919,'MASTER DATA'!$A$1:$F$192,6,0))*AE919</f>
        <v>576</v>
      </c>
      <c r="AI919" s="354" t="str">
        <f>VLOOKUP($D919,'warehouse mapping'!$AN$7:$AO$17,2,0)</f>
        <v>Aktif</v>
      </c>
      <c r="AJ919" s="114">
        <f t="shared" si="332"/>
        <v>0</v>
      </c>
      <c r="AK919" s="354" t="str">
        <f t="shared" si="333"/>
        <v/>
      </c>
      <c r="AL919" s="354" t="s">
        <v>170</v>
      </c>
      <c r="AM919" s="354">
        <f t="shared" si="334"/>
        <v>1</v>
      </c>
      <c r="AN919" s="354" t="b">
        <f t="shared" si="335"/>
        <v>1</v>
      </c>
    </row>
    <row r="920" spans="1:40" s="354" customFormat="1">
      <c r="A920" s="354" t="str">
        <f t="shared" si="336"/>
        <v>CC35C02550075025</v>
      </c>
      <c r="B920" s="354">
        <f t="shared" si="316"/>
        <v>0</v>
      </c>
      <c r="C920" s="354">
        <f t="shared" si="317"/>
        <v>0</v>
      </c>
      <c r="D920" s="354" t="str">
        <f t="shared" si="318"/>
        <v>CC</v>
      </c>
      <c r="E920" s="354" t="str">
        <f t="shared" si="319"/>
        <v>35</v>
      </c>
      <c r="F920" s="354" t="str">
        <f t="shared" si="320"/>
        <v>C</v>
      </c>
      <c r="G920" s="355" t="str">
        <f t="shared" si="321"/>
        <v>02</v>
      </c>
      <c r="H920" s="232" t="s">
        <v>1258</v>
      </c>
      <c r="I920" s="232" t="s">
        <v>3586</v>
      </c>
      <c r="J920" s="233">
        <v>46274</v>
      </c>
      <c r="K920" s="233">
        <v>47553</v>
      </c>
      <c r="L920" s="234">
        <v>550075025</v>
      </c>
      <c r="M920" s="232" t="str">
        <f>IF(ISNA(VLOOKUP(L920,'MASTER DATA'!$A$1:$B$192,2,0)),"",VLOOKUP(L920,'MASTER DATA'!$A$1:$B$192,2,0))</f>
        <v>ShellCoolExtraRTU_12*0.65L_A410</v>
      </c>
      <c r="N920" s="232">
        <v>48</v>
      </c>
      <c r="O920" s="232">
        <f t="shared" si="322"/>
        <v>1</v>
      </c>
      <c r="P920" s="232">
        <f t="shared" si="323"/>
        <v>0</v>
      </c>
      <c r="Q920" s="232">
        <f>VLOOKUP(L920,'MASTER DATA'!$A$1:$E$192,5,0)</f>
        <v>48</v>
      </c>
      <c r="R920" s="234">
        <f>SUMIF('picking of the day'!$H$4:$H$358,WMS!H920&amp;WMS!L920,'picking of the day'!$E$4:$E$358)</f>
        <v>0</v>
      </c>
      <c r="U920" s="114">
        <f>IF(ISNA(VLOOKUP(H920,'data putaway'!$A$1:$E$530,3,0)),0,VLOOKUP(H920,'data putaway'!$A$1:$E$530,3,0))</f>
        <v>0</v>
      </c>
      <c r="V920" s="354">
        <f t="shared" si="324"/>
        <v>48</v>
      </c>
      <c r="W920" s="114">
        <f>IF(ISNA(VLOOKUP(H920,'data putaway'!$A$1:$E$530,2,0)),0,VLOOKUP(H920,'data putaway'!$A$1:$E$530,2,0))</f>
        <v>0</v>
      </c>
      <c r="X920" s="354" t="b">
        <f t="shared" si="325"/>
        <v>0</v>
      </c>
      <c r="Y920" s="354">
        <f>IF(ISNA(VLOOKUP(H920,'data putaway'!$A$1:$E$530,4,0)),0,VLOOKUP(H920,'data putaway'!$A$1:$E$530,4,0))</f>
        <v>0</v>
      </c>
      <c r="Z920" s="113">
        <f>IF(ISNA(VLOOKUP(H920,'data putaway'!$A$1:$E$530,5,0)),0,VLOOKUP(H920,'data putaway'!$A$1:$E$530,5,0))</f>
        <v>0</v>
      </c>
      <c r="AA920" s="354" t="b">
        <f t="shared" si="326"/>
        <v>0</v>
      </c>
      <c r="AB920" s="354" t="b">
        <f t="shared" si="327"/>
        <v>0</v>
      </c>
      <c r="AC920" s="356" t="str">
        <f t="shared" ca="1" si="328"/>
        <v>0 Month,  9 Days</v>
      </c>
      <c r="AD920" s="114" t="str">
        <f t="shared" ca="1" si="314"/>
        <v>3 Year, 5 Month, 21 Days</v>
      </c>
      <c r="AE920" s="114">
        <f t="shared" si="329"/>
        <v>48</v>
      </c>
      <c r="AF920" s="114">
        <f t="shared" si="330"/>
        <v>1</v>
      </c>
      <c r="AG920" s="354" t="str">
        <f t="shared" si="331"/>
        <v>CC35</v>
      </c>
      <c r="AH920" s="114">
        <f>IF(ISNA(VLOOKUP(L920,'MASTER DATA'!$A$1:$F$192,6,0)),0,VLOOKUP(L920,'MASTER DATA'!$A$1:$F$192,6,0))*AE920</f>
        <v>374.4</v>
      </c>
      <c r="AI920" s="354" t="str">
        <f>VLOOKUP($D920,'warehouse mapping'!$AN$7:$AO$17,2,0)</f>
        <v>Aktif</v>
      </c>
      <c r="AJ920" s="114">
        <f t="shared" si="332"/>
        <v>0</v>
      </c>
      <c r="AK920" s="354" t="str">
        <f t="shared" si="333"/>
        <v/>
      </c>
      <c r="AL920" s="354" t="s">
        <v>170</v>
      </c>
      <c r="AM920" s="354">
        <f t="shared" si="334"/>
        <v>1</v>
      </c>
      <c r="AN920" s="354" t="b">
        <f t="shared" si="335"/>
        <v>1</v>
      </c>
    </row>
    <row r="921" spans="1:40" s="354" customFormat="1">
      <c r="A921" s="354" t="str">
        <f t="shared" si="336"/>
        <v>CC35D01550075025</v>
      </c>
      <c r="B921" s="354">
        <f t="shared" si="316"/>
        <v>0</v>
      </c>
      <c r="C921" s="354">
        <f t="shared" si="317"/>
        <v>0</v>
      </c>
      <c r="D921" s="354" t="str">
        <f t="shared" si="318"/>
        <v>CC</v>
      </c>
      <c r="E921" s="354" t="str">
        <f t="shared" si="319"/>
        <v>35</v>
      </c>
      <c r="F921" s="354" t="str">
        <f t="shared" si="320"/>
        <v>D</v>
      </c>
      <c r="G921" s="355" t="str">
        <f t="shared" si="321"/>
        <v>01</v>
      </c>
      <c r="H921" s="232" t="s">
        <v>1259</v>
      </c>
      <c r="I921" s="232" t="s">
        <v>3586</v>
      </c>
      <c r="J921" s="233">
        <v>46274</v>
      </c>
      <c r="K921" s="233">
        <v>47553</v>
      </c>
      <c r="L921" s="234">
        <v>550075025</v>
      </c>
      <c r="M921" s="232" t="str">
        <f>IF(ISNA(VLOOKUP(L921,'MASTER DATA'!$A$1:$B$192,2,0)),"",VLOOKUP(L921,'MASTER DATA'!$A$1:$B$192,2,0))</f>
        <v>ShellCoolExtraRTU_12*0.65L_A410</v>
      </c>
      <c r="N921" s="232">
        <v>48</v>
      </c>
      <c r="O921" s="232">
        <f t="shared" si="322"/>
        <v>1</v>
      </c>
      <c r="P921" s="232">
        <f t="shared" si="323"/>
        <v>0</v>
      </c>
      <c r="Q921" s="232">
        <f>VLOOKUP(L921,'MASTER DATA'!$A$1:$E$192,5,0)</f>
        <v>48</v>
      </c>
      <c r="R921" s="234">
        <f>SUMIF('picking of the day'!$H$4:$H$358,WMS!H921&amp;WMS!L921,'picking of the day'!$E$4:$E$358)</f>
        <v>0</v>
      </c>
      <c r="U921" s="114">
        <f>IF(ISNA(VLOOKUP(H921,'data putaway'!$A$1:$E$530,3,0)),0,VLOOKUP(H921,'data putaway'!$A$1:$E$530,3,0))</f>
        <v>0</v>
      </c>
      <c r="V921" s="354">
        <f t="shared" si="324"/>
        <v>48</v>
      </c>
      <c r="W921" s="114">
        <f>IF(ISNA(VLOOKUP(H921,'data putaway'!$A$1:$E$530,2,0)),0,VLOOKUP(H921,'data putaway'!$A$1:$E$530,2,0))</f>
        <v>0</v>
      </c>
      <c r="X921" s="354" t="b">
        <f t="shared" si="325"/>
        <v>0</v>
      </c>
      <c r="Y921" s="354">
        <f>IF(ISNA(VLOOKUP(H921,'data putaway'!$A$1:$E$530,4,0)),0,VLOOKUP(H921,'data putaway'!$A$1:$E$530,4,0))</f>
        <v>0</v>
      </c>
      <c r="Z921" s="113">
        <f>IF(ISNA(VLOOKUP(H921,'data putaway'!$A$1:$E$530,5,0)),0,VLOOKUP(H921,'data putaway'!$A$1:$E$530,5,0))</f>
        <v>0</v>
      </c>
      <c r="AA921" s="354" t="b">
        <f t="shared" si="326"/>
        <v>0</v>
      </c>
      <c r="AB921" s="354" t="b">
        <f t="shared" si="327"/>
        <v>0</v>
      </c>
      <c r="AC921" s="356" t="str">
        <f t="shared" ca="1" si="328"/>
        <v>0 Month,  9 Days</v>
      </c>
      <c r="AD921" s="114" t="str">
        <f t="shared" ca="1" si="314"/>
        <v>3 Year, 5 Month, 21 Days</v>
      </c>
      <c r="AE921" s="114">
        <f t="shared" si="329"/>
        <v>48</v>
      </c>
      <c r="AF921" s="114">
        <f t="shared" si="330"/>
        <v>1</v>
      </c>
      <c r="AG921" s="354" t="str">
        <f t="shared" si="331"/>
        <v>CC35</v>
      </c>
      <c r="AH921" s="114">
        <f>IF(ISNA(VLOOKUP(L921,'MASTER DATA'!$A$1:$F$192,6,0)),0,VLOOKUP(L921,'MASTER DATA'!$A$1:$F$192,6,0))*AE921</f>
        <v>374.4</v>
      </c>
      <c r="AI921" s="354" t="str">
        <f>VLOOKUP($D921,'warehouse mapping'!$AN$7:$AO$17,2,0)</f>
        <v>Aktif</v>
      </c>
      <c r="AJ921" s="114">
        <f t="shared" si="332"/>
        <v>0</v>
      </c>
      <c r="AK921" s="354" t="str">
        <f t="shared" si="333"/>
        <v/>
      </c>
      <c r="AL921" s="354" t="s">
        <v>3025</v>
      </c>
      <c r="AM921" s="354">
        <f t="shared" si="334"/>
        <v>1</v>
      </c>
      <c r="AN921" s="354" t="b">
        <f t="shared" si="335"/>
        <v>1</v>
      </c>
    </row>
    <row r="922" spans="1:40" s="354" customFormat="1">
      <c r="A922" s="354" t="str">
        <f t="shared" si="336"/>
        <v>CC35D02550071397</v>
      </c>
      <c r="B922" s="354">
        <f t="shared" si="316"/>
        <v>0</v>
      </c>
      <c r="C922" s="354">
        <f t="shared" si="317"/>
        <v>0</v>
      </c>
      <c r="D922" s="354" t="str">
        <f t="shared" si="318"/>
        <v>CC</v>
      </c>
      <c r="E922" s="354" t="str">
        <f t="shared" si="319"/>
        <v>35</v>
      </c>
      <c r="F922" s="354" t="str">
        <f t="shared" si="320"/>
        <v>D</v>
      </c>
      <c r="G922" s="355" t="str">
        <f t="shared" si="321"/>
        <v>02</v>
      </c>
      <c r="H922" s="232" t="s">
        <v>1260</v>
      </c>
      <c r="I922" s="232" t="s">
        <v>3095</v>
      </c>
      <c r="J922" s="233">
        <v>46191</v>
      </c>
      <c r="K922" s="233">
        <v>47732</v>
      </c>
      <c r="L922" s="234">
        <v>550071397</v>
      </c>
      <c r="M922" s="232" t="str">
        <f>IF(ISNA(VLOOKUP(L922,'MASTER DATA'!$A$1:$B$192,2,0)),"",VLOOKUP(L922,'MASTER DATA'!$A$1:$B$192,2,0))</f>
        <v>HelixHX515W40SNCF_4*4L_A04W</v>
      </c>
      <c r="N922" s="232">
        <v>36</v>
      </c>
      <c r="O922" s="232">
        <f t="shared" si="322"/>
        <v>1</v>
      </c>
      <c r="P922" s="232">
        <f t="shared" si="323"/>
        <v>0</v>
      </c>
      <c r="Q922" s="232">
        <f>VLOOKUP(L922,'MASTER DATA'!$A$1:$E$192,5,0)</f>
        <v>36</v>
      </c>
      <c r="R922" s="234">
        <f>SUMIF('picking of the day'!$H$4:$H$358,WMS!H922&amp;WMS!L922,'picking of the day'!$E$4:$E$358)</f>
        <v>0</v>
      </c>
      <c r="U922" s="114">
        <f>IF(ISNA(VLOOKUP(H922,'data putaway'!$A$1:$E$530,3,0)),0,VLOOKUP(H922,'data putaway'!$A$1:$E$530,3,0))</f>
        <v>0</v>
      </c>
      <c r="V922" s="354">
        <f t="shared" si="324"/>
        <v>36</v>
      </c>
      <c r="W922" s="114">
        <f>IF(ISNA(VLOOKUP(H922,'data putaway'!$A$1:$E$530,2,0)),0,VLOOKUP(H922,'data putaway'!$A$1:$E$530,2,0))</f>
        <v>0</v>
      </c>
      <c r="X922" s="354" t="b">
        <f t="shared" si="325"/>
        <v>0</v>
      </c>
      <c r="Y922" s="354">
        <f>IF(ISNA(VLOOKUP(H922,'data putaway'!$A$1:$E$530,4,0)),0,VLOOKUP(H922,'data putaway'!$A$1:$E$530,4,0))</f>
        <v>0</v>
      </c>
      <c r="Z922" s="113">
        <f>IF(ISNA(VLOOKUP(H922,'data putaway'!$A$1:$E$530,5,0)),0,VLOOKUP(H922,'data putaway'!$A$1:$E$530,5,0))</f>
        <v>0</v>
      </c>
      <c r="AA922" s="354" t="b">
        <f t="shared" si="326"/>
        <v>0</v>
      </c>
      <c r="AB922" s="354" t="b">
        <f t="shared" si="327"/>
        <v>0</v>
      </c>
      <c r="AC922" s="356" t="str">
        <f t="shared" ca="1" si="328"/>
        <v>3 Month,  0 Days</v>
      </c>
      <c r="AD922" s="114" t="str">
        <f t="shared" ref="AD922:AD985" ca="1" si="337">IF(K922="","",DATEDIF(NOW(),K922,"y")&amp;" Year"&amp;", "&amp;DATEDIF(NOW(),K922,"ym")&amp;" Month"&amp;", "&amp;DATEDIF(NOW(),K922,"md")&amp;" Days")</f>
        <v>3 Year, 11 Month, 19 Days</v>
      </c>
      <c r="AE922" s="114">
        <f t="shared" si="329"/>
        <v>36</v>
      </c>
      <c r="AF922" s="114">
        <f t="shared" si="330"/>
        <v>1</v>
      </c>
      <c r="AG922" s="354" t="str">
        <f t="shared" si="331"/>
        <v>CC35</v>
      </c>
      <c r="AH922" s="114">
        <f>IF(ISNA(VLOOKUP(L922,'MASTER DATA'!$A$1:$F$192,6,0)),0,VLOOKUP(L922,'MASTER DATA'!$A$1:$F$192,6,0))*AE922</f>
        <v>576</v>
      </c>
      <c r="AI922" s="354" t="str">
        <f>VLOOKUP($D922,'warehouse mapping'!$AN$7:$AO$17,2,0)</f>
        <v>Aktif</v>
      </c>
      <c r="AJ922" s="114">
        <f t="shared" si="332"/>
        <v>0</v>
      </c>
      <c r="AK922" s="354" t="str">
        <f t="shared" si="333"/>
        <v/>
      </c>
      <c r="AL922" s="354" t="s">
        <v>170</v>
      </c>
      <c r="AM922" s="354">
        <f t="shared" si="334"/>
        <v>1</v>
      </c>
      <c r="AN922" s="354" t="b">
        <f t="shared" si="335"/>
        <v>1</v>
      </c>
    </row>
    <row r="923" spans="1:40" s="354" customFormat="1">
      <c r="A923" s="354" t="str">
        <f t="shared" si="336"/>
        <v>CC35E01550058593</v>
      </c>
      <c r="B923" s="354">
        <f t="shared" si="316"/>
        <v>0</v>
      </c>
      <c r="C923" s="354">
        <f t="shared" si="317"/>
        <v>0</v>
      </c>
      <c r="D923" s="354" t="str">
        <f t="shared" si="318"/>
        <v>CC</v>
      </c>
      <c r="E923" s="354" t="str">
        <f t="shared" si="319"/>
        <v>35</v>
      </c>
      <c r="F923" s="354" t="str">
        <f t="shared" si="320"/>
        <v>E</v>
      </c>
      <c r="G923" s="355" t="str">
        <f t="shared" si="321"/>
        <v>01</v>
      </c>
      <c r="H923" s="232" t="s">
        <v>1261</v>
      </c>
      <c r="I923" s="232" t="s">
        <v>3232</v>
      </c>
      <c r="J923" s="233">
        <v>46255</v>
      </c>
      <c r="K923" s="233">
        <v>47703</v>
      </c>
      <c r="L923" s="234">
        <v>550058593</v>
      </c>
      <c r="M923" s="232" t="str">
        <f>IF(ISNA(VLOOKUP(L923,'MASTER DATA'!$A$1:$B$192,2,0)),"",VLOOKUP(L923,'MASTER DATA'!$A$1:$B$192,2,0))</f>
        <v>Adv4TAX515W40SLMA2_12*0.8L_A04W</v>
      </c>
      <c r="N923" s="232">
        <v>48</v>
      </c>
      <c r="O923" s="232">
        <f t="shared" si="322"/>
        <v>1</v>
      </c>
      <c r="P923" s="232">
        <f t="shared" si="323"/>
        <v>0</v>
      </c>
      <c r="Q923" s="232">
        <f>VLOOKUP(L923,'MASTER DATA'!$A$1:$E$192,5,0)</f>
        <v>48</v>
      </c>
      <c r="R923" s="234">
        <f>SUMIF('picking of the day'!$H$4:$H$358,WMS!H923&amp;WMS!L923,'picking of the day'!$E$4:$E$358)</f>
        <v>0</v>
      </c>
      <c r="U923" s="114">
        <f>IF(ISNA(VLOOKUP(H923,'data putaway'!$A$1:$E$530,3,0)),0,VLOOKUP(H923,'data putaway'!$A$1:$E$530,3,0))</f>
        <v>0</v>
      </c>
      <c r="V923" s="354">
        <f t="shared" si="324"/>
        <v>48</v>
      </c>
      <c r="W923" s="114">
        <f>IF(ISNA(VLOOKUP(H923,'data putaway'!$A$1:$E$530,2,0)),0,VLOOKUP(H923,'data putaway'!$A$1:$E$530,2,0))</f>
        <v>0</v>
      </c>
      <c r="X923" s="354" t="b">
        <f t="shared" si="325"/>
        <v>0</v>
      </c>
      <c r="Y923" s="354">
        <f>IF(ISNA(VLOOKUP(H923,'data putaway'!$A$1:$E$530,4,0)),0,VLOOKUP(H923,'data putaway'!$A$1:$E$530,4,0))</f>
        <v>0</v>
      </c>
      <c r="Z923" s="113">
        <f>IF(ISNA(VLOOKUP(H923,'data putaway'!$A$1:$E$530,5,0)),0,VLOOKUP(H923,'data putaway'!$A$1:$E$530,5,0))</f>
        <v>0</v>
      </c>
      <c r="AA923" s="354" t="b">
        <f t="shared" si="326"/>
        <v>0</v>
      </c>
      <c r="AB923" s="354" t="b">
        <f t="shared" si="327"/>
        <v>0</v>
      </c>
      <c r="AC923" s="356" t="str">
        <f t="shared" ca="1" si="328"/>
        <v>0 Month,  28 Days</v>
      </c>
      <c r="AD923" s="114" t="str">
        <f t="shared" ca="1" si="337"/>
        <v>3 Year, 10 Month, 21 Days</v>
      </c>
      <c r="AE923" s="114">
        <f t="shared" si="329"/>
        <v>48</v>
      </c>
      <c r="AF923" s="114">
        <f t="shared" si="330"/>
        <v>1</v>
      </c>
      <c r="AG923" s="354" t="str">
        <f t="shared" si="331"/>
        <v>CC35</v>
      </c>
      <c r="AH923" s="114">
        <f>IF(ISNA(VLOOKUP(L923,'MASTER DATA'!$A$1:$F$192,6,0)),0,VLOOKUP(L923,'MASTER DATA'!$A$1:$F$192,6,0))*AE923</f>
        <v>460.79999999999995</v>
      </c>
      <c r="AI923" s="354" t="str">
        <f>VLOOKUP($D923,'warehouse mapping'!$AN$7:$AO$17,2,0)</f>
        <v>Aktif</v>
      </c>
      <c r="AJ923" s="114">
        <f t="shared" si="332"/>
        <v>0</v>
      </c>
      <c r="AK923" s="354" t="str">
        <f t="shared" si="333"/>
        <v/>
      </c>
      <c r="AL923" s="354" t="s">
        <v>170</v>
      </c>
      <c r="AM923" s="354">
        <f t="shared" si="334"/>
        <v>1</v>
      </c>
      <c r="AN923" s="354" t="b">
        <f t="shared" si="335"/>
        <v>1</v>
      </c>
    </row>
    <row r="924" spans="1:40" s="354" customFormat="1">
      <c r="A924" s="354" t="str">
        <f t="shared" si="336"/>
        <v>CC35E02550058593</v>
      </c>
      <c r="B924" s="354">
        <f t="shared" si="316"/>
        <v>0</v>
      </c>
      <c r="C924" s="354">
        <f t="shared" si="317"/>
        <v>0</v>
      </c>
      <c r="D924" s="354" t="str">
        <f t="shared" si="318"/>
        <v>CC</v>
      </c>
      <c r="E924" s="354" t="str">
        <f t="shared" si="319"/>
        <v>35</v>
      </c>
      <c r="F924" s="354" t="str">
        <f t="shared" si="320"/>
        <v>E</v>
      </c>
      <c r="G924" s="355" t="str">
        <f t="shared" si="321"/>
        <v>02</v>
      </c>
      <c r="H924" s="232" t="s">
        <v>1262</v>
      </c>
      <c r="I924" s="232" t="s">
        <v>3232</v>
      </c>
      <c r="J924" s="233">
        <v>46255</v>
      </c>
      <c r="K924" s="233">
        <v>47703</v>
      </c>
      <c r="L924" s="234">
        <v>550058593</v>
      </c>
      <c r="M924" s="232" t="str">
        <f>IF(ISNA(VLOOKUP(L924,'MASTER DATA'!$A$1:$B$192,2,0)),"",VLOOKUP(L924,'MASTER DATA'!$A$1:$B$192,2,0))</f>
        <v>Adv4TAX515W40SLMA2_12*0.8L_A04W</v>
      </c>
      <c r="N924" s="232">
        <v>48</v>
      </c>
      <c r="O924" s="232">
        <f t="shared" si="322"/>
        <v>1</v>
      </c>
      <c r="P924" s="232">
        <f t="shared" si="323"/>
        <v>0</v>
      </c>
      <c r="Q924" s="232">
        <f>VLOOKUP(L924,'MASTER DATA'!$A$1:$E$192,5,0)</f>
        <v>48</v>
      </c>
      <c r="R924" s="234">
        <f>SUMIF('picking of the day'!$H$4:$H$358,WMS!H924&amp;WMS!L924,'picking of the day'!$E$4:$E$358)</f>
        <v>0</v>
      </c>
      <c r="U924" s="114">
        <f>IF(ISNA(VLOOKUP(H924,'data putaway'!$A$1:$E$530,3,0)),0,VLOOKUP(H924,'data putaway'!$A$1:$E$530,3,0))</f>
        <v>0</v>
      </c>
      <c r="V924" s="354">
        <f t="shared" si="324"/>
        <v>48</v>
      </c>
      <c r="W924" s="114">
        <f>IF(ISNA(VLOOKUP(H924,'data putaway'!$A$1:$E$530,2,0)),0,VLOOKUP(H924,'data putaway'!$A$1:$E$530,2,0))</f>
        <v>0</v>
      </c>
      <c r="X924" s="354" t="b">
        <f t="shared" si="325"/>
        <v>0</v>
      </c>
      <c r="Y924" s="354">
        <f>IF(ISNA(VLOOKUP(H924,'data putaway'!$A$1:$E$530,4,0)),0,VLOOKUP(H924,'data putaway'!$A$1:$E$530,4,0))</f>
        <v>0</v>
      </c>
      <c r="Z924" s="113">
        <f>IF(ISNA(VLOOKUP(H924,'data putaway'!$A$1:$E$530,5,0)),0,VLOOKUP(H924,'data putaway'!$A$1:$E$530,5,0))</f>
        <v>0</v>
      </c>
      <c r="AA924" s="354" t="b">
        <f t="shared" si="326"/>
        <v>0</v>
      </c>
      <c r="AB924" s="354" t="b">
        <f t="shared" si="327"/>
        <v>0</v>
      </c>
      <c r="AC924" s="356" t="str">
        <f t="shared" ca="1" si="328"/>
        <v>0 Month,  28 Days</v>
      </c>
      <c r="AD924" s="114" t="str">
        <f t="shared" ca="1" si="337"/>
        <v>3 Year, 10 Month, 21 Days</v>
      </c>
      <c r="AE924" s="114">
        <f t="shared" si="329"/>
        <v>48</v>
      </c>
      <c r="AF924" s="114">
        <f t="shared" si="330"/>
        <v>1</v>
      </c>
      <c r="AG924" s="354" t="str">
        <f t="shared" si="331"/>
        <v>CC35</v>
      </c>
      <c r="AH924" s="114">
        <f>IF(ISNA(VLOOKUP(L924,'MASTER DATA'!$A$1:$F$192,6,0)),0,VLOOKUP(L924,'MASTER DATA'!$A$1:$F$192,6,0))*AE924</f>
        <v>460.79999999999995</v>
      </c>
      <c r="AI924" s="354" t="str">
        <f>VLOOKUP($D924,'warehouse mapping'!$AN$7:$AO$17,2,0)</f>
        <v>Aktif</v>
      </c>
      <c r="AJ924" s="114">
        <f t="shared" si="332"/>
        <v>0</v>
      </c>
      <c r="AK924" s="354" t="str">
        <f t="shared" si="333"/>
        <v/>
      </c>
      <c r="AL924" s="354" t="s">
        <v>170</v>
      </c>
      <c r="AM924" s="354">
        <f t="shared" si="334"/>
        <v>1</v>
      </c>
      <c r="AN924" s="354" t="b">
        <f t="shared" si="335"/>
        <v>1</v>
      </c>
    </row>
    <row r="925" spans="1:40" s="354" customFormat="1">
      <c r="A925" s="354" t="str">
        <f t="shared" si="336"/>
        <v>CC36A01550070612</v>
      </c>
      <c r="B925" s="354">
        <f t="shared" si="316"/>
        <v>0</v>
      </c>
      <c r="C925" s="354">
        <f>T925+U925</f>
        <v>0</v>
      </c>
      <c r="D925" s="354" t="str">
        <f t="shared" si="318"/>
        <v>CC</v>
      </c>
      <c r="E925" s="354" t="str">
        <f t="shared" si="319"/>
        <v>36</v>
      </c>
      <c r="F925" s="354" t="str">
        <f t="shared" si="320"/>
        <v>A</v>
      </c>
      <c r="G925" s="355" t="str">
        <f t="shared" si="321"/>
        <v>01</v>
      </c>
      <c r="H925" s="232" t="s">
        <v>1263</v>
      </c>
      <c r="I925" s="232" t="s">
        <v>3227</v>
      </c>
      <c r="J925" s="233">
        <v>46248</v>
      </c>
      <c r="K925" s="233">
        <v>47700</v>
      </c>
      <c r="L925" s="234">
        <v>550070612</v>
      </c>
      <c r="M925" s="232" t="str">
        <f>IF(ISNA(VLOOKUP(L925,'MASTER DATA'!$A$1:$B$192,2,0)),"",VLOOKUP(L925,'MASTER DATA'!$A$1:$B$192,2,0))</f>
        <v>HlxHX610W40SP_12*1L_A04W</v>
      </c>
      <c r="N925" s="234">
        <v>0</v>
      </c>
      <c r="O925" s="232">
        <f t="shared" si="322"/>
        <v>0</v>
      </c>
      <c r="P925" s="232">
        <f t="shared" si="323"/>
        <v>0</v>
      </c>
      <c r="Q925" s="232">
        <f>VLOOKUP(L925,'MASTER DATA'!$A$1:$E$192,5,0)</f>
        <v>44</v>
      </c>
      <c r="R925" s="234">
        <f>SUMIF('picking of the day'!$H$4:$H$358,WMS!H925&amp;WMS!L925,'picking of the day'!$E$4:$E$358)</f>
        <v>0</v>
      </c>
      <c r="U925" s="114">
        <f>IF(ISNA(VLOOKUP(H925,'data putaway'!$A$1:$E$530,3,0)),0,VLOOKUP(H925,'data putaway'!$A$1:$E$530,3,0))</f>
        <v>0</v>
      </c>
      <c r="V925" s="354">
        <f t="shared" si="324"/>
        <v>0</v>
      </c>
      <c r="W925" s="114">
        <f>IF(ISNA(VLOOKUP(H925,'data putaway'!$A$1:$E$530,2,0)),0,VLOOKUP(H925,'data putaway'!$A$1:$E$530,2,0))</f>
        <v>0</v>
      </c>
      <c r="X925" s="354" t="b">
        <f t="shared" si="325"/>
        <v>0</v>
      </c>
      <c r="Y925" s="354">
        <f>IF(ISNA(VLOOKUP(H925,'data putaway'!$A$1:$E$530,4,0)),0,VLOOKUP(H925,'data putaway'!$A$1:$E$530,4,0))</f>
        <v>0</v>
      </c>
      <c r="Z925" s="113">
        <f>IF(ISNA(VLOOKUP(H925,'data putaway'!$A$1:$E$530,5,0)),0,VLOOKUP(H925,'data putaway'!$A$1:$E$530,5,0))</f>
        <v>0</v>
      </c>
      <c r="AA925" s="354" t="b">
        <f t="shared" si="326"/>
        <v>0</v>
      </c>
      <c r="AB925" s="354" t="b">
        <f t="shared" si="327"/>
        <v>0</v>
      </c>
      <c r="AC925" s="356" t="str">
        <f t="shared" ca="1" si="328"/>
        <v>1 Month,  4 Days</v>
      </c>
      <c r="AD925" s="114" t="str">
        <f t="shared" ca="1" si="337"/>
        <v>3 Year, 10 Month, 18 Days</v>
      </c>
      <c r="AE925" s="114">
        <f t="shared" si="329"/>
        <v>0</v>
      </c>
      <c r="AF925" s="114">
        <f t="shared" si="330"/>
        <v>0</v>
      </c>
      <c r="AG925" s="354" t="str">
        <f t="shared" si="331"/>
        <v>CC36</v>
      </c>
      <c r="AH925" s="114">
        <f>IF(ISNA(VLOOKUP(L925,'MASTER DATA'!$A$1:$F$192,6,0)),0,VLOOKUP(L925,'MASTER DATA'!$A$1:$F$192,6,0))*AE925</f>
        <v>0</v>
      </c>
      <c r="AI925" s="354" t="str">
        <f>VLOOKUP($D925,'warehouse mapping'!$AN$7:$AO$17,2,0)</f>
        <v>Aktif</v>
      </c>
      <c r="AJ925" s="114">
        <f t="shared" si="332"/>
        <v>1</v>
      </c>
      <c r="AK925" s="354" t="str">
        <f t="shared" si="333"/>
        <v>CC</v>
      </c>
      <c r="AL925" s="354" t="s">
        <v>170</v>
      </c>
      <c r="AM925" s="354">
        <f t="shared" si="334"/>
        <v>1</v>
      </c>
      <c r="AN925" s="354" t="b">
        <f t="shared" si="335"/>
        <v>1</v>
      </c>
    </row>
    <row r="926" spans="1:40" s="354" customFormat="1">
      <c r="A926" s="354" t="str">
        <f t="shared" si="336"/>
        <v>CC36A02550062462</v>
      </c>
      <c r="B926" s="354">
        <f t="shared" si="316"/>
        <v>0</v>
      </c>
      <c r="C926" s="354">
        <f t="shared" si="317"/>
        <v>0</v>
      </c>
      <c r="D926" s="354" t="str">
        <f t="shared" si="318"/>
        <v>CC</v>
      </c>
      <c r="E926" s="354" t="str">
        <f t="shared" si="319"/>
        <v>36</v>
      </c>
      <c r="F926" s="354" t="str">
        <f t="shared" si="320"/>
        <v>A</v>
      </c>
      <c r="G926" s="355" t="str">
        <f t="shared" si="321"/>
        <v>02</v>
      </c>
      <c r="H926" s="232" t="s">
        <v>1264</v>
      </c>
      <c r="I926" s="232" t="s">
        <v>3250</v>
      </c>
      <c r="J926" s="362">
        <v>46258</v>
      </c>
      <c r="K926" s="233">
        <v>47706</v>
      </c>
      <c r="L926" s="234">
        <v>550062462</v>
      </c>
      <c r="M926" s="232" t="str">
        <f>IF(ISNA(VLOOKUP(L926,'MASTER DATA'!$A$1:$B$192,2,0)),"",VLOOKUP(L926,'MASTER DATA'!$A$1:$B$192,2,0))</f>
        <v>Adv4TAX7Sc10W40SNMB_12*1L_A04W</v>
      </c>
      <c r="N926" s="234">
        <v>15</v>
      </c>
      <c r="O926" s="232">
        <f t="shared" si="322"/>
        <v>0</v>
      </c>
      <c r="P926" s="232">
        <f t="shared" si="323"/>
        <v>15</v>
      </c>
      <c r="Q926" s="232">
        <f>VLOOKUP(L926,'MASTER DATA'!$A$1:$E$192,5,0)</f>
        <v>44</v>
      </c>
      <c r="R926" s="234">
        <f>SUMIF('picking of the day'!$H$4:$H$358,WMS!H926&amp;WMS!L926,'picking of the day'!$E$4:$E$358)</f>
        <v>0</v>
      </c>
      <c r="U926" s="114">
        <f>IF(ISNA(VLOOKUP(H926,'data putaway'!$A$1:$E$530,3,0)),0,VLOOKUP(H926,'data putaway'!$A$1:$E$530,3,0))</f>
        <v>0</v>
      </c>
      <c r="V926" s="354">
        <f t="shared" si="324"/>
        <v>15</v>
      </c>
      <c r="W926" s="114">
        <f>IF(ISNA(VLOOKUP(H926,'data putaway'!$A$1:$E$530,2,0)),0,VLOOKUP(H926,'data putaway'!$A$1:$E$530,2,0))</f>
        <v>0</v>
      </c>
      <c r="X926" s="354" t="b">
        <f t="shared" si="325"/>
        <v>0</v>
      </c>
      <c r="Y926" s="354">
        <f>IF(ISNA(VLOOKUP(H926,'data putaway'!$A$1:$E$530,4,0)),0,VLOOKUP(H926,'data putaway'!$A$1:$E$530,4,0))</f>
        <v>0</v>
      </c>
      <c r="Z926" s="113">
        <f>IF(ISNA(VLOOKUP(H926,'data putaway'!$A$1:$E$530,5,0)),0,VLOOKUP(H926,'data putaway'!$A$1:$E$530,5,0))</f>
        <v>0</v>
      </c>
      <c r="AA926" s="354" t="b">
        <f t="shared" si="326"/>
        <v>0</v>
      </c>
      <c r="AB926" s="354" t="b">
        <f t="shared" si="327"/>
        <v>0</v>
      </c>
      <c r="AC926" s="356" t="str">
        <f t="shared" ca="1" si="328"/>
        <v>0 Month,  25 Days</v>
      </c>
      <c r="AD926" s="114" t="str">
        <f t="shared" ca="1" si="337"/>
        <v>3 Year, 10 Month, 24 Days</v>
      </c>
      <c r="AE926" s="114">
        <f t="shared" si="329"/>
        <v>15</v>
      </c>
      <c r="AF926" s="114">
        <f t="shared" si="330"/>
        <v>1</v>
      </c>
      <c r="AG926" s="354" t="str">
        <f t="shared" si="331"/>
        <v>CC36</v>
      </c>
      <c r="AH926" s="114">
        <f>IF(ISNA(VLOOKUP(L926,'MASTER DATA'!$A$1:$F$192,6,0)),0,VLOOKUP(L926,'MASTER DATA'!$A$1:$F$192,6,0))*AE926</f>
        <v>180</v>
      </c>
      <c r="AI926" s="354" t="str">
        <f>VLOOKUP($D926,'warehouse mapping'!$AN$7:$AO$17,2,0)</f>
        <v>Aktif</v>
      </c>
      <c r="AJ926" s="114">
        <f t="shared" si="332"/>
        <v>0</v>
      </c>
      <c r="AK926" s="354" t="str">
        <f t="shared" si="333"/>
        <v/>
      </c>
      <c r="AL926" s="354" t="s">
        <v>3206</v>
      </c>
      <c r="AM926" s="354">
        <f t="shared" si="334"/>
        <v>1</v>
      </c>
      <c r="AN926" s="354" t="b">
        <f t="shared" si="335"/>
        <v>1</v>
      </c>
    </row>
    <row r="927" spans="1:40" s="354" customFormat="1">
      <c r="A927" s="354" t="str">
        <f t="shared" si="336"/>
        <v>CC36B01550077345</v>
      </c>
      <c r="B927" s="354">
        <f t="shared" si="316"/>
        <v>0</v>
      </c>
      <c r="C927" s="354">
        <f t="shared" si="317"/>
        <v>0</v>
      </c>
      <c r="D927" s="354" t="str">
        <f t="shared" si="318"/>
        <v>CC</v>
      </c>
      <c r="E927" s="354" t="str">
        <f t="shared" si="319"/>
        <v>36</v>
      </c>
      <c r="F927" s="354" t="str">
        <f t="shared" si="320"/>
        <v>B</v>
      </c>
      <c r="G927" s="355" t="str">
        <f t="shared" si="321"/>
        <v>01</v>
      </c>
      <c r="H927" s="232" t="s">
        <v>1265</v>
      </c>
      <c r="I927" s="232" t="s">
        <v>3182</v>
      </c>
      <c r="J927" s="233">
        <v>46274</v>
      </c>
      <c r="K927" s="233">
        <v>47682</v>
      </c>
      <c r="L927" s="234">
        <v>550077345</v>
      </c>
      <c r="M927" s="232" t="str">
        <f>IF(ISNA(VLOOKUP(L927,'MASTER DATA'!$A$1:$B$192,2,0)),"",VLOOKUP(L927,'MASTER DATA'!$A$1:$B$192,2,0))</f>
        <v>Adv4TAX520W40SLMA2_12*0.8L_A04W</v>
      </c>
      <c r="N927" s="232">
        <v>48</v>
      </c>
      <c r="O927" s="232">
        <f t="shared" si="322"/>
        <v>1</v>
      </c>
      <c r="P927" s="232">
        <f t="shared" si="323"/>
        <v>0</v>
      </c>
      <c r="Q927" s="232">
        <f>VLOOKUP(L927,'MASTER DATA'!$A$1:$E$192,5,0)</f>
        <v>48</v>
      </c>
      <c r="R927" s="234">
        <f>SUMIF('picking of the day'!$H$4:$H$358,WMS!H927&amp;WMS!L927,'picking of the day'!$E$4:$E$358)</f>
        <v>0</v>
      </c>
      <c r="U927" s="114">
        <f>IF(ISNA(VLOOKUP(H927,'data putaway'!$A$1:$E$530,3,0)),0,VLOOKUP(H927,'data putaway'!$A$1:$E$530,3,0))</f>
        <v>0</v>
      </c>
      <c r="V927" s="354">
        <f t="shared" si="324"/>
        <v>48</v>
      </c>
      <c r="W927" s="114">
        <f>IF(ISNA(VLOOKUP(H927,'data putaway'!$A$1:$E$530,2,0)),0,VLOOKUP(H927,'data putaway'!$A$1:$E$530,2,0))</f>
        <v>0</v>
      </c>
      <c r="X927" s="354" t="b">
        <f t="shared" si="325"/>
        <v>0</v>
      </c>
      <c r="Y927" s="354">
        <f>IF(ISNA(VLOOKUP(H927,'data putaway'!$A$1:$E$530,4,0)),0,VLOOKUP(H927,'data putaway'!$A$1:$E$530,4,0))</f>
        <v>0</v>
      </c>
      <c r="Z927" s="113">
        <f>IF(ISNA(VLOOKUP(H927,'data putaway'!$A$1:$E$530,5,0)),0,VLOOKUP(H927,'data putaway'!$A$1:$E$530,5,0))</f>
        <v>0</v>
      </c>
      <c r="AA927" s="354" t="b">
        <f t="shared" si="326"/>
        <v>0</v>
      </c>
      <c r="AB927" s="354" t="b">
        <f t="shared" si="327"/>
        <v>0</v>
      </c>
      <c r="AC927" s="356" t="str">
        <f t="shared" ca="1" si="328"/>
        <v>0 Month,  9 Days</v>
      </c>
      <c r="AD927" s="114" t="str">
        <f t="shared" ca="1" si="337"/>
        <v>3 Year, 10 Month, 0 Days</v>
      </c>
      <c r="AE927" s="114">
        <f t="shared" si="329"/>
        <v>48</v>
      </c>
      <c r="AF927" s="114">
        <f t="shared" si="330"/>
        <v>1</v>
      </c>
      <c r="AG927" s="354" t="str">
        <f t="shared" si="331"/>
        <v>CC36</v>
      </c>
      <c r="AH927" s="114">
        <f>IF(ISNA(VLOOKUP(L927,'MASTER DATA'!$A$1:$F$192,6,0)),0,VLOOKUP(L927,'MASTER DATA'!$A$1:$F$192,6,0))*AE927</f>
        <v>460.79999999999995</v>
      </c>
      <c r="AI927" s="354" t="str">
        <f>VLOOKUP($D927,'warehouse mapping'!$AN$7:$AO$17,2,0)</f>
        <v>Aktif</v>
      </c>
      <c r="AJ927" s="114">
        <f t="shared" si="332"/>
        <v>0</v>
      </c>
      <c r="AK927" s="354" t="str">
        <f t="shared" si="333"/>
        <v/>
      </c>
      <c r="AL927" s="354" t="s">
        <v>170</v>
      </c>
      <c r="AM927" s="354">
        <f t="shared" si="334"/>
        <v>1</v>
      </c>
      <c r="AN927" s="354" t="b">
        <f t="shared" si="335"/>
        <v>1</v>
      </c>
    </row>
    <row r="928" spans="1:40" s="354" customFormat="1">
      <c r="A928" s="354" t="str">
        <f t="shared" si="336"/>
        <v>CC36B02550077345</v>
      </c>
      <c r="B928" s="354">
        <f t="shared" si="316"/>
        <v>0</v>
      </c>
      <c r="C928" s="354">
        <f t="shared" si="317"/>
        <v>0</v>
      </c>
      <c r="D928" s="354" t="str">
        <f t="shared" si="318"/>
        <v>CC</v>
      </c>
      <c r="E928" s="354" t="str">
        <f t="shared" si="319"/>
        <v>36</v>
      </c>
      <c r="F928" s="354" t="str">
        <f t="shared" si="320"/>
        <v>B</v>
      </c>
      <c r="G928" s="355" t="str">
        <f t="shared" si="321"/>
        <v>02</v>
      </c>
      <c r="H928" s="232" t="s">
        <v>1266</v>
      </c>
      <c r="I928" s="232" t="s">
        <v>3182</v>
      </c>
      <c r="J928" s="233">
        <v>46274</v>
      </c>
      <c r="K928" s="233">
        <v>47682</v>
      </c>
      <c r="L928" s="234">
        <v>550077345</v>
      </c>
      <c r="M928" s="232" t="str">
        <f>IF(ISNA(VLOOKUP(L928,'MASTER DATA'!$A$1:$B$192,2,0)),"",VLOOKUP(L928,'MASTER DATA'!$A$1:$B$192,2,0))</f>
        <v>Adv4TAX520W40SLMA2_12*0.8L_A04W</v>
      </c>
      <c r="N928" s="234">
        <v>48</v>
      </c>
      <c r="O928" s="232">
        <f t="shared" si="322"/>
        <v>1</v>
      </c>
      <c r="P928" s="232">
        <f t="shared" si="323"/>
        <v>0</v>
      </c>
      <c r="Q928" s="232">
        <f>VLOOKUP(L928,'MASTER DATA'!$A$1:$E$192,5,0)</f>
        <v>48</v>
      </c>
      <c r="R928" s="234">
        <f>SUMIF('picking of the day'!$H$4:$H$358,WMS!H928&amp;WMS!L928,'picking of the day'!$E$4:$E$358)</f>
        <v>0</v>
      </c>
      <c r="U928" s="114">
        <f>IF(ISNA(VLOOKUP(H928,'data putaway'!$A$1:$E$530,3,0)),0,VLOOKUP(H928,'data putaway'!$A$1:$E$530,3,0))</f>
        <v>0</v>
      </c>
      <c r="V928" s="354">
        <f t="shared" si="324"/>
        <v>48</v>
      </c>
      <c r="W928" s="114">
        <f>IF(ISNA(VLOOKUP(H928,'data putaway'!$A$1:$E$530,2,0)),0,VLOOKUP(H928,'data putaway'!$A$1:$E$530,2,0))</f>
        <v>0</v>
      </c>
      <c r="X928" s="354" t="b">
        <f t="shared" si="325"/>
        <v>0</v>
      </c>
      <c r="Y928" s="354">
        <f>IF(ISNA(VLOOKUP(H928,'data putaway'!$A$1:$E$530,4,0)),0,VLOOKUP(H928,'data putaway'!$A$1:$E$530,4,0))</f>
        <v>0</v>
      </c>
      <c r="Z928" s="113">
        <f>IF(ISNA(VLOOKUP(H928,'data putaway'!$A$1:$E$530,5,0)),0,VLOOKUP(H928,'data putaway'!$A$1:$E$530,5,0))</f>
        <v>0</v>
      </c>
      <c r="AA928" s="354" t="b">
        <f t="shared" si="326"/>
        <v>0</v>
      </c>
      <c r="AB928" s="354" t="b">
        <f t="shared" si="327"/>
        <v>0</v>
      </c>
      <c r="AC928" s="356" t="str">
        <f t="shared" ca="1" si="328"/>
        <v>0 Month,  9 Days</v>
      </c>
      <c r="AD928" s="114" t="str">
        <f t="shared" ca="1" si="337"/>
        <v>3 Year, 10 Month, 0 Days</v>
      </c>
      <c r="AE928" s="114">
        <f t="shared" si="329"/>
        <v>48</v>
      </c>
      <c r="AF928" s="114">
        <f t="shared" si="330"/>
        <v>1</v>
      </c>
      <c r="AG928" s="354" t="str">
        <f t="shared" si="331"/>
        <v>CC36</v>
      </c>
      <c r="AH928" s="114">
        <f>IF(ISNA(VLOOKUP(L928,'MASTER DATA'!$A$1:$F$192,6,0)),0,VLOOKUP(L928,'MASTER DATA'!$A$1:$F$192,6,0))*AE928</f>
        <v>460.79999999999995</v>
      </c>
      <c r="AI928" s="354" t="str">
        <f>VLOOKUP($D928,'warehouse mapping'!$AN$7:$AO$17,2,0)</f>
        <v>Aktif</v>
      </c>
      <c r="AJ928" s="114">
        <f t="shared" si="332"/>
        <v>0</v>
      </c>
      <c r="AK928" s="354" t="str">
        <f t="shared" si="333"/>
        <v/>
      </c>
      <c r="AL928" s="354" t="s">
        <v>170</v>
      </c>
      <c r="AM928" s="354">
        <f t="shared" si="334"/>
        <v>1</v>
      </c>
      <c r="AN928" s="354" t="b">
        <f t="shared" si="335"/>
        <v>1</v>
      </c>
    </row>
    <row r="929" spans="1:40" s="354" customFormat="1">
      <c r="A929" s="354" t="str">
        <f t="shared" si="336"/>
        <v>CC36C01550058592</v>
      </c>
      <c r="B929" s="354">
        <f t="shared" si="316"/>
        <v>0</v>
      </c>
      <c r="C929" s="354">
        <f t="shared" si="317"/>
        <v>0</v>
      </c>
      <c r="D929" s="354" t="str">
        <f t="shared" si="318"/>
        <v>CC</v>
      </c>
      <c r="E929" s="354" t="str">
        <f t="shared" si="319"/>
        <v>36</v>
      </c>
      <c r="F929" s="354" t="str">
        <f t="shared" si="320"/>
        <v>C</v>
      </c>
      <c r="G929" s="355" t="str">
        <f t="shared" si="321"/>
        <v>01</v>
      </c>
      <c r="H929" s="232" t="s">
        <v>1267</v>
      </c>
      <c r="I929" s="232" t="s">
        <v>3531</v>
      </c>
      <c r="J929" s="233">
        <v>46276</v>
      </c>
      <c r="K929" s="233">
        <v>47730</v>
      </c>
      <c r="L929" s="234">
        <v>550058592</v>
      </c>
      <c r="M929" s="232" t="str">
        <f>IF(ISNA(VLOOKUP(L929,'MASTER DATA'!$A$1:$B$192,2,0)),"",VLOOKUP(L929,'MASTER DATA'!$A$1:$B$192,2,0))</f>
        <v>Adv4TAX515W40SLMA2_12*1L_A04W</v>
      </c>
      <c r="N929" s="232">
        <v>44</v>
      </c>
      <c r="O929" s="232">
        <f t="shared" si="322"/>
        <v>1</v>
      </c>
      <c r="P929" s="232">
        <f t="shared" si="323"/>
        <v>0</v>
      </c>
      <c r="Q929" s="232">
        <f>VLOOKUP(L929,'MASTER DATA'!$A$1:$E$192,5,0)</f>
        <v>44</v>
      </c>
      <c r="R929" s="234">
        <f>SUMIF('picking of the day'!$H$4:$H$358,WMS!H929&amp;WMS!L929,'picking of the day'!$E$4:$E$358)</f>
        <v>0</v>
      </c>
      <c r="U929" s="114">
        <f>IF(ISNA(VLOOKUP(H929,'data putaway'!$A$1:$E$530,3,0)),0,VLOOKUP(H929,'data putaway'!$A$1:$E$530,3,0))</f>
        <v>0</v>
      </c>
      <c r="V929" s="354">
        <f t="shared" si="324"/>
        <v>44</v>
      </c>
      <c r="W929" s="114">
        <f>IF(ISNA(VLOOKUP(H929,'data putaway'!$A$1:$E$530,2,0)),0,VLOOKUP(H929,'data putaway'!$A$1:$E$530,2,0))</f>
        <v>0</v>
      </c>
      <c r="X929" s="354" t="b">
        <f t="shared" si="325"/>
        <v>0</v>
      </c>
      <c r="Y929" s="354">
        <f>IF(ISNA(VLOOKUP(H929,'data putaway'!$A$1:$E$530,4,0)),0,VLOOKUP(H929,'data putaway'!$A$1:$E$530,4,0))</f>
        <v>0</v>
      </c>
      <c r="Z929" s="113">
        <f>IF(ISNA(VLOOKUP(H929,'data putaway'!$A$1:$E$530,5,0)),0,VLOOKUP(H929,'data putaway'!$A$1:$E$530,5,0))</f>
        <v>0</v>
      </c>
      <c r="AA929" s="354" t="b">
        <f t="shared" si="326"/>
        <v>0</v>
      </c>
      <c r="AB929" s="354" t="b">
        <f t="shared" si="327"/>
        <v>0</v>
      </c>
      <c r="AC929" s="356" t="str">
        <f t="shared" ca="1" si="328"/>
        <v>0 Month,  7 Days</v>
      </c>
      <c r="AD929" s="114" t="str">
        <f t="shared" ca="1" si="337"/>
        <v>3 Year, 11 Month, 17 Days</v>
      </c>
      <c r="AE929" s="114">
        <f t="shared" si="329"/>
        <v>44</v>
      </c>
      <c r="AF929" s="114">
        <f t="shared" si="330"/>
        <v>1</v>
      </c>
      <c r="AG929" s="354" t="str">
        <f t="shared" si="331"/>
        <v>CC36</v>
      </c>
      <c r="AH929" s="114">
        <f>IF(ISNA(VLOOKUP(L929,'MASTER DATA'!$A$1:$F$192,6,0)),0,VLOOKUP(L929,'MASTER DATA'!$A$1:$F$192,6,0))*AE929</f>
        <v>528</v>
      </c>
      <c r="AI929" s="354" t="str">
        <f>VLOOKUP($D929,'warehouse mapping'!$AN$7:$AO$17,2,0)</f>
        <v>Aktif</v>
      </c>
      <c r="AJ929" s="114">
        <f t="shared" si="332"/>
        <v>0</v>
      </c>
      <c r="AK929" s="354" t="str">
        <f t="shared" si="333"/>
        <v/>
      </c>
      <c r="AL929" s="354" t="s">
        <v>170</v>
      </c>
      <c r="AM929" s="354">
        <f t="shared" si="334"/>
        <v>1</v>
      </c>
      <c r="AN929" s="354" t="b">
        <f t="shared" si="335"/>
        <v>1</v>
      </c>
    </row>
    <row r="930" spans="1:40" s="354" customFormat="1">
      <c r="A930" s="354" t="str">
        <f t="shared" si="336"/>
        <v>CC36C02550058592</v>
      </c>
      <c r="B930" s="354">
        <f t="shared" si="316"/>
        <v>0</v>
      </c>
      <c r="C930" s="354">
        <f t="shared" si="317"/>
        <v>0</v>
      </c>
      <c r="D930" s="354" t="str">
        <f t="shared" si="318"/>
        <v>CC</v>
      </c>
      <c r="E930" s="354" t="str">
        <f t="shared" si="319"/>
        <v>36</v>
      </c>
      <c r="F930" s="354" t="str">
        <f t="shared" si="320"/>
        <v>C</v>
      </c>
      <c r="G930" s="355" t="str">
        <f t="shared" si="321"/>
        <v>02</v>
      </c>
      <c r="H930" s="232" t="s">
        <v>1268</v>
      </c>
      <c r="I930" s="232" t="s">
        <v>3531</v>
      </c>
      <c r="J930" s="233">
        <v>46276</v>
      </c>
      <c r="K930" s="233">
        <v>47730</v>
      </c>
      <c r="L930" s="234">
        <v>550058592</v>
      </c>
      <c r="M930" s="232" t="str">
        <f>IF(ISNA(VLOOKUP(L930,'MASTER DATA'!$A$1:$B$192,2,0)),"",VLOOKUP(L930,'MASTER DATA'!$A$1:$B$192,2,0))</f>
        <v>Adv4TAX515W40SLMA2_12*1L_A04W</v>
      </c>
      <c r="N930" s="234">
        <v>44</v>
      </c>
      <c r="O930" s="232">
        <f t="shared" si="322"/>
        <v>1</v>
      </c>
      <c r="P930" s="232">
        <f t="shared" si="323"/>
        <v>0</v>
      </c>
      <c r="Q930" s="232">
        <f>VLOOKUP(L930,'MASTER DATA'!$A$1:$E$192,5,0)</f>
        <v>44</v>
      </c>
      <c r="R930" s="234">
        <f>SUMIF('picking of the day'!$H$4:$H$358,WMS!H930&amp;WMS!L930,'picking of the day'!$E$4:$E$358)</f>
        <v>0</v>
      </c>
      <c r="U930" s="114">
        <f>IF(ISNA(VLOOKUP(H930,'data putaway'!$A$1:$E$530,3,0)),0,VLOOKUP(H930,'data putaway'!$A$1:$E$530,3,0))</f>
        <v>0</v>
      </c>
      <c r="V930" s="354">
        <f t="shared" si="324"/>
        <v>44</v>
      </c>
      <c r="W930" s="114">
        <f>IF(ISNA(VLOOKUP(H930,'data putaway'!$A$1:$E$530,2,0)),0,VLOOKUP(H930,'data putaway'!$A$1:$E$530,2,0))</f>
        <v>0</v>
      </c>
      <c r="X930" s="354" t="b">
        <f t="shared" si="325"/>
        <v>0</v>
      </c>
      <c r="Y930" s="354">
        <f>IF(ISNA(VLOOKUP(H930,'data putaway'!$A$1:$E$530,4,0)),0,VLOOKUP(H930,'data putaway'!$A$1:$E$530,4,0))</f>
        <v>0</v>
      </c>
      <c r="Z930" s="113">
        <f>IF(ISNA(VLOOKUP(H930,'data putaway'!$A$1:$E$530,5,0)),0,VLOOKUP(H930,'data putaway'!$A$1:$E$530,5,0))</f>
        <v>0</v>
      </c>
      <c r="AA930" s="354" t="b">
        <f t="shared" si="326"/>
        <v>0</v>
      </c>
      <c r="AB930" s="354" t="b">
        <f t="shared" si="327"/>
        <v>0</v>
      </c>
      <c r="AC930" s="356" t="str">
        <f t="shared" ca="1" si="328"/>
        <v>0 Month,  7 Days</v>
      </c>
      <c r="AD930" s="114" t="str">
        <f t="shared" ca="1" si="337"/>
        <v>3 Year, 11 Month, 17 Days</v>
      </c>
      <c r="AE930" s="114">
        <f t="shared" si="329"/>
        <v>44</v>
      </c>
      <c r="AF930" s="114">
        <f t="shared" si="330"/>
        <v>1</v>
      </c>
      <c r="AG930" s="354" t="str">
        <f t="shared" si="331"/>
        <v>CC36</v>
      </c>
      <c r="AH930" s="114">
        <f>IF(ISNA(VLOOKUP(L930,'MASTER DATA'!$A$1:$F$192,6,0)),0,VLOOKUP(L930,'MASTER DATA'!$A$1:$F$192,6,0))*AE930</f>
        <v>528</v>
      </c>
      <c r="AI930" s="354" t="str">
        <f>VLOOKUP($D930,'warehouse mapping'!$AN$7:$AO$17,2,0)</f>
        <v>Aktif</v>
      </c>
      <c r="AJ930" s="114">
        <f t="shared" si="332"/>
        <v>0</v>
      </c>
      <c r="AK930" s="354" t="str">
        <f t="shared" si="333"/>
        <v/>
      </c>
      <c r="AL930" s="354" t="s">
        <v>170</v>
      </c>
      <c r="AM930" s="354">
        <f t="shared" si="334"/>
        <v>1</v>
      </c>
      <c r="AN930" s="354" t="b">
        <f t="shared" si="335"/>
        <v>1</v>
      </c>
    </row>
    <row r="931" spans="1:40" s="354" customFormat="1">
      <c r="A931" s="354" t="str">
        <f t="shared" si="336"/>
        <v>CC36D01550058593</v>
      </c>
      <c r="B931" s="354">
        <f t="shared" si="316"/>
        <v>0</v>
      </c>
      <c r="C931" s="354">
        <f t="shared" si="317"/>
        <v>0</v>
      </c>
      <c r="D931" s="354" t="str">
        <f t="shared" si="318"/>
        <v>CC</v>
      </c>
      <c r="E931" s="354" t="str">
        <f t="shared" si="319"/>
        <v>36</v>
      </c>
      <c r="F931" s="354" t="str">
        <f t="shared" si="320"/>
        <v>D</v>
      </c>
      <c r="G931" s="355" t="str">
        <f t="shared" si="321"/>
        <v>01</v>
      </c>
      <c r="H931" s="232" t="s">
        <v>1269</v>
      </c>
      <c r="I931" s="232" t="s">
        <v>3232</v>
      </c>
      <c r="J931" s="233">
        <v>46255</v>
      </c>
      <c r="K931" s="233">
        <v>47703</v>
      </c>
      <c r="L931" s="234">
        <v>550058593</v>
      </c>
      <c r="M931" s="232" t="str">
        <f>IF(ISNA(VLOOKUP(L931,'MASTER DATA'!$A$1:$B$192,2,0)),"",VLOOKUP(L931,'MASTER DATA'!$A$1:$B$192,2,0))</f>
        <v>Adv4TAX515W40SLMA2_12*0.8L_A04W</v>
      </c>
      <c r="N931" s="232">
        <v>48</v>
      </c>
      <c r="O931" s="232">
        <f t="shared" si="322"/>
        <v>1</v>
      </c>
      <c r="P931" s="232">
        <f t="shared" si="323"/>
        <v>0</v>
      </c>
      <c r="Q931" s="232">
        <f>VLOOKUP(L931,'MASTER DATA'!$A$1:$E$192,5,0)</f>
        <v>48</v>
      </c>
      <c r="R931" s="234">
        <f>SUMIF('picking of the day'!$H$4:$H$358,WMS!H931&amp;WMS!L931,'picking of the day'!$E$4:$E$358)</f>
        <v>0</v>
      </c>
      <c r="U931" s="114">
        <f>IF(ISNA(VLOOKUP(H931,'data putaway'!$A$1:$E$530,3,0)),0,VLOOKUP(H931,'data putaway'!$A$1:$E$530,3,0))</f>
        <v>0</v>
      </c>
      <c r="V931" s="354">
        <f t="shared" si="324"/>
        <v>48</v>
      </c>
      <c r="W931" s="114">
        <f>IF(ISNA(VLOOKUP(H931,'data putaway'!$A$1:$E$530,2,0)),0,VLOOKUP(H931,'data putaway'!$A$1:$E$530,2,0))</f>
        <v>0</v>
      </c>
      <c r="X931" s="354" t="b">
        <f t="shared" si="325"/>
        <v>0</v>
      </c>
      <c r="Y931" s="354">
        <f>IF(ISNA(VLOOKUP(H931,'data putaway'!$A$1:$E$530,4,0)),0,VLOOKUP(H931,'data putaway'!$A$1:$E$530,4,0))</f>
        <v>0</v>
      </c>
      <c r="Z931" s="113">
        <f>IF(ISNA(VLOOKUP(H931,'data putaway'!$A$1:$E$530,5,0)),0,VLOOKUP(H931,'data putaway'!$A$1:$E$530,5,0))</f>
        <v>0</v>
      </c>
      <c r="AA931" s="354" t="b">
        <f t="shared" si="326"/>
        <v>0</v>
      </c>
      <c r="AB931" s="354" t="b">
        <f t="shared" si="327"/>
        <v>0</v>
      </c>
      <c r="AC931" s="356" t="str">
        <f t="shared" ca="1" si="328"/>
        <v>0 Month,  28 Days</v>
      </c>
      <c r="AD931" s="114" t="str">
        <f t="shared" ca="1" si="337"/>
        <v>3 Year, 10 Month, 21 Days</v>
      </c>
      <c r="AE931" s="114">
        <f t="shared" si="329"/>
        <v>48</v>
      </c>
      <c r="AF931" s="114">
        <f t="shared" si="330"/>
        <v>1</v>
      </c>
      <c r="AG931" s="354" t="str">
        <f t="shared" si="331"/>
        <v>CC36</v>
      </c>
      <c r="AH931" s="114">
        <f>IF(ISNA(VLOOKUP(L931,'MASTER DATA'!$A$1:$F$192,6,0)),0,VLOOKUP(L931,'MASTER DATA'!$A$1:$F$192,6,0))*AE931</f>
        <v>460.79999999999995</v>
      </c>
      <c r="AI931" s="354" t="str">
        <f>VLOOKUP($D931,'warehouse mapping'!$AN$7:$AO$17,2,0)</f>
        <v>Aktif</v>
      </c>
      <c r="AJ931" s="114">
        <f t="shared" si="332"/>
        <v>0</v>
      </c>
      <c r="AK931" s="354" t="str">
        <f t="shared" si="333"/>
        <v/>
      </c>
      <c r="AL931" s="354" t="s">
        <v>170</v>
      </c>
      <c r="AM931" s="354">
        <f t="shared" si="334"/>
        <v>1</v>
      </c>
      <c r="AN931" s="354" t="b">
        <f t="shared" si="335"/>
        <v>1</v>
      </c>
    </row>
    <row r="932" spans="1:40" s="354" customFormat="1">
      <c r="A932" s="354" t="str">
        <f t="shared" si="336"/>
        <v>CC36D02550058593</v>
      </c>
      <c r="B932" s="354">
        <f t="shared" si="316"/>
        <v>0</v>
      </c>
      <c r="C932" s="354">
        <f t="shared" si="317"/>
        <v>0</v>
      </c>
      <c r="D932" s="354" t="str">
        <f t="shared" si="318"/>
        <v>CC</v>
      </c>
      <c r="E932" s="354" t="str">
        <f t="shared" si="319"/>
        <v>36</v>
      </c>
      <c r="F932" s="354" t="str">
        <f t="shared" si="320"/>
        <v>D</v>
      </c>
      <c r="G932" s="355" t="str">
        <f t="shared" si="321"/>
        <v>02</v>
      </c>
      <c r="H932" s="232" t="s">
        <v>1270</v>
      </c>
      <c r="I932" s="232" t="s">
        <v>3232</v>
      </c>
      <c r="J932" s="233">
        <v>46255</v>
      </c>
      <c r="K932" s="233">
        <v>47703</v>
      </c>
      <c r="L932" s="234">
        <v>550058593</v>
      </c>
      <c r="M932" s="232" t="str">
        <f>IF(ISNA(VLOOKUP(L932,'MASTER DATA'!$A$1:$B$192,2,0)),"",VLOOKUP(L932,'MASTER DATA'!$A$1:$B$192,2,0))</f>
        <v>Adv4TAX515W40SLMA2_12*0.8L_A04W</v>
      </c>
      <c r="N932" s="232">
        <v>48</v>
      </c>
      <c r="O932" s="232">
        <f t="shared" si="322"/>
        <v>1</v>
      </c>
      <c r="P932" s="232">
        <f t="shared" si="323"/>
        <v>0</v>
      </c>
      <c r="Q932" s="232">
        <f>VLOOKUP(L932,'MASTER DATA'!$A$1:$E$192,5,0)</f>
        <v>48</v>
      </c>
      <c r="R932" s="234">
        <f>SUMIF('picking of the day'!$H$4:$H$358,WMS!H932&amp;WMS!L932,'picking of the day'!$E$4:$E$358)</f>
        <v>0</v>
      </c>
      <c r="U932" s="114">
        <f>IF(ISNA(VLOOKUP(H932,'data putaway'!$A$1:$E$530,3,0)),0,VLOOKUP(H932,'data putaway'!$A$1:$E$530,3,0))</f>
        <v>0</v>
      </c>
      <c r="V932" s="354">
        <f t="shared" si="324"/>
        <v>48</v>
      </c>
      <c r="W932" s="114">
        <f>IF(ISNA(VLOOKUP(H932,'data putaway'!$A$1:$E$530,2,0)),0,VLOOKUP(H932,'data putaway'!$A$1:$E$530,2,0))</f>
        <v>0</v>
      </c>
      <c r="X932" s="354" t="b">
        <f t="shared" si="325"/>
        <v>0</v>
      </c>
      <c r="Y932" s="354">
        <f>IF(ISNA(VLOOKUP(H932,'data putaway'!$A$1:$E$530,4,0)),0,VLOOKUP(H932,'data putaway'!$A$1:$E$530,4,0))</f>
        <v>0</v>
      </c>
      <c r="Z932" s="113">
        <f>IF(ISNA(VLOOKUP(H932,'data putaway'!$A$1:$E$530,5,0)),0,VLOOKUP(H932,'data putaway'!$A$1:$E$530,5,0))</f>
        <v>0</v>
      </c>
      <c r="AA932" s="354" t="b">
        <f t="shared" si="326"/>
        <v>0</v>
      </c>
      <c r="AB932" s="354" t="b">
        <f t="shared" si="327"/>
        <v>0</v>
      </c>
      <c r="AC932" s="356" t="str">
        <f t="shared" ca="1" si="328"/>
        <v>0 Month,  28 Days</v>
      </c>
      <c r="AD932" s="114" t="str">
        <f t="shared" ca="1" si="337"/>
        <v>3 Year, 10 Month, 21 Days</v>
      </c>
      <c r="AE932" s="114">
        <f t="shared" si="329"/>
        <v>48</v>
      </c>
      <c r="AF932" s="114">
        <f t="shared" si="330"/>
        <v>1</v>
      </c>
      <c r="AG932" s="354" t="str">
        <f t="shared" si="331"/>
        <v>CC36</v>
      </c>
      <c r="AH932" s="114">
        <f>IF(ISNA(VLOOKUP(L932,'MASTER DATA'!$A$1:$F$192,6,0)),0,VLOOKUP(L932,'MASTER DATA'!$A$1:$F$192,6,0))*AE932</f>
        <v>460.79999999999995</v>
      </c>
      <c r="AI932" s="354" t="str">
        <f>VLOOKUP($D932,'warehouse mapping'!$AN$7:$AO$17,2,0)</f>
        <v>Aktif</v>
      </c>
      <c r="AJ932" s="114">
        <f t="shared" si="332"/>
        <v>0</v>
      </c>
      <c r="AK932" s="354" t="str">
        <f t="shared" si="333"/>
        <v/>
      </c>
      <c r="AL932" s="354" t="s">
        <v>170</v>
      </c>
      <c r="AM932" s="354">
        <f t="shared" si="334"/>
        <v>1</v>
      </c>
      <c r="AN932" s="354" t="b">
        <f t="shared" si="335"/>
        <v>1</v>
      </c>
    </row>
    <row r="933" spans="1:40" s="354" customFormat="1">
      <c r="A933" s="354" t="str">
        <f t="shared" si="336"/>
        <v>CC36E01550058593</v>
      </c>
      <c r="B933" s="354">
        <f t="shared" si="316"/>
        <v>0</v>
      </c>
      <c r="C933" s="354">
        <f t="shared" si="317"/>
        <v>0</v>
      </c>
      <c r="D933" s="354" t="str">
        <f t="shared" si="318"/>
        <v>CC</v>
      </c>
      <c r="E933" s="354" t="str">
        <f t="shared" si="319"/>
        <v>36</v>
      </c>
      <c r="F933" s="354" t="str">
        <f t="shared" si="320"/>
        <v>E</v>
      </c>
      <c r="G933" s="355" t="str">
        <f t="shared" si="321"/>
        <v>01</v>
      </c>
      <c r="H933" s="232" t="s">
        <v>1271</v>
      </c>
      <c r="I933" s="232" t="s">
        <v>3232</v>
      </c>
      <c r="J933" s="233">
        <v>46255</v>
      </c>
      <c r="K933" s="233">
        <v>47703</v>
      </c>
      <c r="L933" s="234">
        <v>550058593</v>
      </c>
      <c r="M933" s="232" t="str">
        <f>IF(ISNA(VLOOKUP(L933,'MASTER DATA'!$A$1:$B$192,2,0)),"",VLOOKUP(L933,'MASTER DATA'!$A$1:$B$192,2,0))</f>
        <v>Adv4TAX515W40SLMA2_12*0.8L_A04W</v>
      </c>
      <c r="N933" s="234">
        <v>48</v>
      </c>
      <c r="O933" s="232">
        <f t="shared" si="322"/>
        <v>1</v>
      </c>
      <c r="P933" s="232">
        <f t="shared" si="323"/>
        <v>0</v>
      </c>
      <c r="Q933" s="232">
        <f>VLOOKUP(L933,'MASTER DATA'!$A$1:$E$192,5,0)</f>
        <v>48</v>
      </c>
      <c r="R933" s="234">
        <f>SUMIF('picking of the day'!$H$4:$H$358,WMS!H933&amp;WMS!L933,'picking of the day'!$E$4:$E$358)</f>
        <v>0</v>
      </c>
      <c r="U933" s="114">
        <f>IF(ISNA(VLOOKUP(H933,'data putaway'!$A$1:$E$530,3,0)),0,VLOOKUP(H933,'data putaway'!$A$1:$E$530,3,0))</f>
        <v>0</v>
      </c>
      <c r="V933" s="354">
        <f t="shared" si="324"/>
        <v>48</v>
      </c>
      <c r="W933" s="114">
        <f>IF(ISNA(VLOOKUP(H933,'data putaway'!$A$1:$E$530,2,0)),0,VLOOKUP(H933,'data putaway'!$A$1:$E$530,2,0))</f>
        <v>0</v>
      </c>
      <c r="X933" s="354" t="b">
        <f t="shared" si="325"/>
        <v>0</v>
      </c>
      <c r="Y933" s="354">
        <f>IF(ISNA(VLOOKUP(H933,'data putaway'!$A$1:$E$530,4,0)),0,VLOOKUP(H933,'data putaway'!$A$1:$E$530,4,0))</f>
        <v>0</v>
      </c>
      <c r="Z933" s="113">
        <f>IF(ISNA(VLOOKUP(H933,'data putaway'!$A$1:$E$530,5,0)),0,VLOOKUP(H933,'data putaway'!$A$1:$E$530,5,0))</f>
        <v>0</v>
      </c>
      <c r="AA933" s="354" t="b">
        <f t="shared" si="326"/>
        <v>0</v>
      </c>
      <c r="AB933" s="354" t="b">
        <f t="shared" si="327"/>
        <v>0</v>
      </c>
      <c r="AC933" s="356" t="str">
        <f t="shared" ca="1" si="328"/>
        <v>0 Month,  28 Days</v>
      </c>
      <c r="AD933" s="114" t="str">
        <f t="shared" ca="1" si="337"/>
        <v>3 Year, 10 Month, 21 Days</v>
      </c>
      <c r="AE933" s="114">
        <f t="shared" si="329"/>
        <v>48</v>
      </c>
      <c r="AF933" s="114">
        <f t="shared" si="330"/>
        <v>1</v>
      </c>
      <c r="AG933" s="354" t="str">
        <f t="shared" si="331"/>
        <v>CC36</v>
      </c>
      <c r="AH933" s="114">
        <f>IF(ISNA(VLOOKUP(L933,'MASTER DATA'!$A$1:$F$192,6,0)),0,VLOOKUP(L933,'MASTER DATA'!$A$1:$F$192,6,0))*AE933</f>
        <v>460.79999999999995</v>
      </c>
      <c r="AI933" s="354" t="str">
        <f>VLOOKUP($D933,'warehouse mapping'!$AN$7:$AO$17,2,0)</f>
        <v>Aktif</v>
      </c>
      <c r="AJ933" s="114">
        <f t="shared" si="332"/>
        <v>0</v>
      </c>
      <c r="AK933" s="354" t="str">
        <f t="shared" si="333"/>
        <v/>
      </c>
      <c r="AL933" s="354" t="s">
        <v>170</v>
      </c>
      <c r="AM933" s="354">
        <f t="shared" si="334"/>
        <v>1</v>
      </c>
      <c r="AN933" s="354" t="b">
        <f t="shared" si="335"/>
        <v>1</v>
      </c>
    </row>
    <row r="934" spans="1:40" s="354" customFormat="1">
      <c r="A934" s="354" t="str">
        <f t="shared" si="336"/>
        <v>CC36E02550058593</v>
      </c>
      <c r="B934" s="354">
        <f t="shared" si="316"/>
        <v>0</v>
      </c>
      <c r="C934" s="354">
        <f t="shared" si="317"/>
        <v>0</v>
      </c>
      <c r="D934" s="354" t="str">
        <f t="shared" si="318"/>
        <v>CC</v>
      </c>
      <c r="E934" s="354" t="str">
        <f t="shared" si="319"/>
        <v>36</v>
      </c>
      <c r="F934" s="354" t="str">
        <f t="shared" si="320"/>
        <v>E</v>
      </c>
      <c r="G934" s="355" t="str">
        <f t="shared" si="321"/>
        <v>02</v>
      </c>
      <c r="H934" s="232" t="s">
        <v>1272</v>
      </c>
      <c r="I934" s="232" t="s">
        <v>3232</v>
      </c>
      <c r="J934" s="233">
        <v>46255</v>
      </c>
      <c r="K934" s="233">
        <v>47703</v>
      </c>
      <c r="L934" s="234">
        <v>550058593</v>
      </c>
      <c r="M934" s="232" t="str">
        <f>IF(ISNA(VLOOKUP(L934,'MASTER DATA'!$A$1:$B$192,2,0)),"",VLOOKUP(L934,'MASTER DATA'!$A$1:$B$192,2,0))</f>
        <v>Adv4TAX515W40SLMA2_12*0.8L_A04W</v>
      </c>
      <c r="N934" s="234">
        <v>48</v>
      </c>
      <c r="O934" s="232">
        <f t="shared" si="322"/>
        <v>1</v>
      </c>
      <c r="P934" s="232">
        <f t="shared" si="323"/>
        <v>0</v>
      </c>
      <c r="Q934" s="232">
        <f>VLOOKUP(L934,'MASTER DATA'!$A$1:$E$192,5,0)</f>
        <v>48</v>
      </c>
      <c r="R934" s="234">
        <f>SUMIF('picking of the day'!$H$4:$H$358,WMS!H934&amp;WMS!L934,'picking of the day'!$E$4:$E$358)</f>
        <v>0</v>
      </c>
      <c r="U934" s="114">
        <f>IF(ISNA(VLOOKUP(H934,'data putaway'!$A$1:$E$530,3,0)),0,VLOOKUP(H934,'data putaway'!$A$1:$E$530,3,0))</f>
        <v>0</v>
      </c>
      <c r="V934" s="354">
        <f t="shared" si="324"/>
        <v>48</v>
      </c>
      <c r="W934" s="114">
        <f>IF(ISNA(VLOOKUP(H934,'data putaway'!$A$1:$E$530,2,0)),0,VLOOKUP(H934,'data putaway'!$A$1:$E$530,2,0))</f>
        <v>0</v>
      </c>
      <c r="X934" s="354" t="b">
        <f t="shared" si="325"/>
        <v>0</v>
      </c>
      <c r="Y934" s="354">
        <f>IF(ISNA(VLOOKUP(H934,'data putaway'!$A$1:$E$530,4,0)),0,VLOOKUP(H934,'data putaway'!$A$1:$E$530,4,0))</f>
        <v>0</v>
      </c>
      <c r="Z934" s="113">
        <f>IF(ISNA(VLOOKUP(H934,'data putaway'!$A$1:$E$530,5,0)),0,VLOOKUP(H934,'data putaway'!$A$1:$E$530,5,0))</f>
        <v>0</v>
      </c>
      <c r="AA934" s="354" t="b">
        <f t="shared" si="326"/>
        <v>0</v>
      </c>
      <c r="AB934" s="354" t="b">
        <f t="shared" si="327"/>
        <v>0</v>
      </c>
      <c r="AC934" s="356" t="str">
        <f t="shared" ca="1" si="328"/>
        <v>0 Month,  28 Days</v>
      </c>
      <c r="AD934" s="114" t="str">
        <f t="shared" ca="1" si="337"/>
        <v>3 Year, 10 Month, 21 Days</v>
      </c>
      <c r="AE934" s="114">
        <f t="shared" si="329"/>
        <v>48</v>
      </c>
      <c r="AF934" s="114">
        <f t="shared" si="330"/>
        <v>1</v>
      </c>
      <c r="AG934" s="354" t="str">
        <f t="shared" si="331"/>
        <v>CC36</v>
      </c>
      <c r="AH934" s="114">
        <f>IF(ISNA(VLOOKUP(L934,'MASTER DATA'!$A$1:$F$192,6,0)),0,VLOOKUP(L934,'MASTER DATA'!$A$1:$F$192,6,0))*AE934</f>
        <v>460.79999999999995</v>
      </c>
      <c r="AI934" s="354" t="str">
        <f>VLOOKUP($D934,'warehouse mapping'!$AN$7:$AO$17,2,0)</f>
        <v>Aktif</v>
      </c>
      <c r="AJ934" s="114">
        <f t="shared" si="332"/>
        <v>0</v>
      </c>
      <c r="AK934" s="354" t="str">
        <f t="shared" si="333"/>
        <v/>
      </c>
      <c r="AL934" s="354" t="s">
        <v>170</v>
      </c>
      <c r="AM934" s="354">
        <f t="shared" si="334"/>
        <v>1</v>
      </c>
      <c r="AN934" s="354" t="b">
        <f t="shared" si="335"/>
        <v>1</v>
      </c>
    </row>
    <row r="935" spans="1:40" s="354" customFormat="1">
      <c r="A935" s="354" t="str">
        <f t="shared" si="336"/>
        <v>CC37A01550070612</v>
      </c>
      <c r="B935" s="354">
        <f t="shared" si="316"/>
        <v>0</v>
      </c>
      <c r="C935" s="354">
        <f t="shared" si="317"/>
        <v>0</v>
      </c>
      <c r="D935" s="354" t="str">
        <f t="shared" si="318"/>
        <v>CC</v>
      </c>
      <c r="E935" s="354" t="str">
        <f t="shared" si="319"/>
        <v>37</v>
      </c>
      <c r="F935" s="354" t="str">
        <f t="shared" si="320"/>
        <v>A</v>
      </c>
      <c r="G935" s="355" t="str">
        <f t="shared" si="321"/>
        <v>01</v>
      </c>
      <c r="H935" s="232" t="s">
        <v>1273</v>
      </c>
      <c r="I935" s="232" t="s">
        <v>3227</v>
      </c>
      <c r="J935" s="233">
        <v>46249</v>
      </c>
      <c r="K935" s="233">
        <v>47700</v>
      </c>
      <c r="L935" s="234">
        <v>550070612</v>
      </c>
      <c r="M935" s="232" t="str">
        <f>IF(ISNA(VLOOKUP(L935,'MASTER DATA'!$A$1:$B$192,2,0)),"",VLOOKUP(L935,'MASTER DATA'!$A$1:$B$192,2,0))</f>
        <v>HlxHX610W40SP_12*1L_A04W</v>
      </c>
      <c r="N935" s="232">
        <v>0</v>
      </c>
      <c r="O935" s="232">
        <f t="shared" si="322"/>
        <v>0</v>
      </c>
      <c r="P935" s="232">
        <f t="shared" si="323"/>
        <v>0</v>
      </c>
      <c r="Q935" s="232">
        <f>VLOOKUP(L935,'MASTER DATA'!$A$1:$E$192,5,0)</f>
        <v>44</v>
      </c>
      <c r="R935" s="234">
        <f>SUMIF('picking of the day'!$H$4:$H$358,WMS!H935&amp;WMS!L935,'picking of the day'!$E$4:$E$358)</f>
        <v>0</v>
      </c>
      <c r="U935" s="114">
        <f>IF(ISNA(VLOOKUP(H935,'data putaway'!$A$1:$E$530,3,0)),0,VLOOKUP(H935,'data putaway'!$A$1:$E$530,3,0))</f>
        <v>0</v>
      </c>
      <c r="V935" s="354">
        <f t="shared" si="324"/>
        <v>0</v>
      </c>
      <c r="W935" s="114">
        <f>IF(ISNA(VLOOKUP(H935,'data putaway'!$A$1:$E$530,2,0)),0,VLOOKUP(H935,'data putaway'!$A$1:$E$530,2,0))</f>
        <v>0</v>
      </c>
      <c r="X935" s="354" t="b">
        <f t="shared" si="325"/>
        <v>0</v>
      </c>
      <c r="Y935" s="354">
        <f>IF(ISNA(VLOOKUP(H935,'data putaway'!$A$1:$E$530,4,0)),0,VLOOKUP(H935,'data putaway'!$A$1:$E$530,4,0))</f>
        <v>0</v>
      </c>
      <c r="Z935" s="113">
        <f>IF(ISNA(VLOOKUP(H935,'data putaway'!$A$1:$E$530,5,0)),0,VLOOKUP(H935,'data putaway'!$A$1:$E$530,5,0))</f>
        <v>0</v>
      </c>
      <c r="AA935" s="354" t="b">
        <f t="shared" si="326"/>
        <v>0</v>
      </c>
      <c r="AB935" s="354" t="b">
        <f t="shared" si="327"/>
        <v>0</v>
      </c>
      <c r="AC935" s="356" t="str">
        <f t="shared" ca="1" si="328"/>
        <v>1 Month,  3 Days</v>
      </c>
      <c r="AD935" s="114" t="str">
        <f t="shared" ca="1" si="337"/>
        <v>3 Year, 10 Month, 18 Days</v>
      </c>
      <c r="AE935" s="114">
        <f t="shared" si="329"/>
        <v>0</v>
      </c>
      <c r="AF935" s="114">
        <f t="shared" si="330"/>
        <v>0</v>
      </c>
      <c r="AG935" s="354" t="str">
        <f t="shared" si="331"/>
        <v>CC37</v>
      </c>
      <c r="AH935" s="114">
        <f>IF(ISNA(VLOOKUP(L935,'MASTER DATA'!$A$1:$F$192,6,0)),0,VLOOKUP(L935,'MASTER DATA'!$A$1:$F$192,6,0))*AE935</f>
        <v>0</v>
      </c>
      <c r="AI935" s="354" t="str">
        <f>VLOOKUP($D935,'warehouse mapping'!$AN$7:$AO$17,2,0)</f>
        <v>Aktif</v>
      </c>
      <c r="AJ935" s="114">
        <f t="shared" si="332"/>
        <v>1</v>
      </c>
      <c r="AK935" s="354" t="str">
        <f t="shared" si="333"/>
        <v>CC</v>
      </c>
      <c r="AL935" s="354" t="s">
        <v>3206</v>
      </c>
      <c r="AM935" s="354">
        <f t="shared" si="334"/>
        <v>1</v>
      </c>
      <c r="AN935" s="354" t="b">
        <f t="shared" si="335"/>
        <v>1</v>
      </c>
    </row>
    <row r="936" spans="1:40" s="354" customFormat="1">
      <c r="A936" s="354" t="str">
        <f t="shared" si="336"/>
        <v>CC37A02550041500</v>
      </c>
      <c r="B936" s="354">
        <f t="shared" si="316"/>
        <v>0</v>
      </c>
      <c r="C936" s="354">
        <f t="shared" si="317"/>
        <v>0</v>
      </c>
      <c r="D936" s="354" t="str">
        <f t="shared" si="318"/>
        <v>CC</v>
      </c>
      <c r="E936" s="354" t="str">
        <f t="shared" si="319"/>
        <v>37</v>
      </c>
      <c r="F936" s="354" t="str">
        <f t="shared" si="320"/>
        <v>A</v>
      </c>
      <c r="G936" s="355" t="str">
        <f t="shared" si="321"/>
        <v>02</v>
      </c>
      <c r="H936" s="232" t="s">
        <v>1274</v>
      </c>
      <c r="I936" s="232">
        <v>12685460</v>
      </c>
      <c r="J936" s="233">
        <v>46233</v>
      </c>
      <c r="K936" s="233">
        <v>47685</v>
      </c>
      <c r="L936" s="234">
        <v>550041500</v>
      </c>
      <c r="M936" s="232" t="str">
        <f>IF(ISNA(VLOOKUP(L936,'MASTER DATA'!$A$1:$B$192,2,0)),"",VLOOKUP(L936,'MASTER DATA'!$A$1:$B$192,2,0))</f>
        <v>Omala S2 GX 320_1*209L_A227</v>
      </c>
      <c r="N936" s="232">
        <v>1</v>
      </c>
      <c r="O936" s="232">
        <f t="shared" si="322"/>
        <v>0</v>
      </c>
      <c r="P936" s="232">
        <f t="shared" si="323"/>
        <v>1</v>
      </c>
      <c r="Q936" s="232">
        <f>VLOOKUP(L936,'MASTER DATA'!$A$1:$E$192,5,0)</f>
        <v>4</v>
      </c>
      <c r="R936" s="234">
        <f>SUMIF('picking of the day'!$H$4:$H$358,WMS!H936&amp;WMS!L936,'picking of the day'!$E$4:$E$358)</f>
        <v>0</v>
      </c>
      <c r="U936" s="114">
        <f>IF(ISNA(VLOOKUP(H936,'data putaway'!$A$1:$E$530,3,0)),0,VLOOKUP(H936,'data putaway'!$A$1:$E$530,3,0))</f>
        <v>0</v>
      </c>
      <c r="V936" s="354">
        <f t="shared" si="324"/>
        <v>1</v>
      </c>
      <c r="W936" s="114">
        <f>IF(ISNA(VLOOKUP(H936,'data putaway'!$A$1:$E$530,2,0)),0,VLOOKUP(H936,'data putaway'!$A$1:$E$530,2,0))</f>
        <v>0</v>
      </c>
      <c r="X936" s="354" t="b">
        <f t="shared" si="325"/>
        <v>0</v>
      </c>
      <c r="Y936" s="354">
        <f>IF(ISNA(VLOOKUP(H936,'data putaway'!$A$1:$E$530,4,0)),0,VLOOKUP(H936,'data putaway'!$A$1:$E$530,4,0))</f>
        <v>0</v>
      </c>
      <c r="Z936" s="113">
        <f>IF(ISNA(VLOOKUP(H936,'data putaway'!$A$1:$E$530,5,0)),0,VLOOKUP(H936,'data putaway'!$A$1:$E$530,5,0))</f>
        <v>0</v>
      </c>
      <c r="AA936" s="354" t="b">
        <f t="shared" si="326"/>
        <v>0</v>
      </c>
      <c r="AB936" s="354" t="b">
        <f t="shared" si="327"/>
        <v>0</v>
      </c>
      <c r="AC936" s="356" t="str">
        <f t="shared" ca="1" si="328"/>
        <v>1 Month,  19 Days</v>
      </c>
      <c r="AD936" s="114" t="str">
        <f t="shared" ca="1" si="337"/>
        <v>3 Year, 10 Month, 3 Days</v>
      </c>
      <c r="AE936" s="114">
        <f t="shared" si="329"/>
        <v>1</v>
      </c>
      <c r="AF936" s="114">
        <f t="shared" si="330"/>
        <v>1</v>
      </c>
      <c r="AG936" s="354" t="str">
        <f t="shared" si="331"/>
        <v>CC37</v>
      </c>
      <c r="AH936" s="114">
        <f>IF(ISNA(VLOOKUP(L936,'MASTER DATA'!$A$1:$F$192,6,0)),0,VLOOKUP(L936,'MASTER DATA'!$A$1:$F$192,6,0))*AE936</f>
        <v>209</v>
      </c>
      <c r="AI936" s="354" t="str">
        <f>VLOOKUP($D936,'warehouse mapping'!$AN$7:$AO$17,2,0)</f>
        <v>Aktif</v>
      </c>
      <c r="AJ936" s="114">
        <f t="shared" si="332"/>
        <v>0</v>
      </c>
      <c r="AK936" s="354" t="str">
        <f t="shared" si="333"/>
        <v/>
      </c>
      <c r="AL936" s="354" t="s">
        <v>3206</v>
      </c>
      <c r="AM936" s="354">
        <f t="shared" si="334"/>
        <v>1</v>
      </c>
      <c r="AN936" s="354" t="b">
        <f t="shared" si="335"/>
        <v>1</v>
      </c>
    </row>
    <row r="937" spans="1:40" s="354" customFormat="1">
      <c r="A937" s="354" t="str">
        <f t="shared" si="336"/>
        <v>CC37B01550025669</v>
      </c>
      <c r="B937" s="354">
        <f t="shared" si="316"/>
        <v>0</v>
      </c>
      <c r="C937" s="354">
        <f t="shared" si="317"/>
        <v>0</v>
      </c>
      <c r="D937" s="354" t="str">
        <f t="shared" si="318"/>
        <v>CC</v>
      </c>
      <c r="E937" s="354" t="str">
        <f t="shared" si="319"/>
        <v>37</v>
      </c>
      <c r="F937" s="354" t="str">
        <f t="shared" si="320"/>
        <v>B</v>
      </c>
      <c r="G937" s="355" t="str">
        <f t="shared" si="321"/>
        <v>01</v>
      </c>
      <c r="H937" s="232" t="s">
        <v>1275</v>
      </c>
      <c r="I937" s="232" t="s">
        <v>3523</v>
      </c>
      <c r="J937" s="233">
        <v>46273</v>
      </c>
      <c r="K937" s="233">
        <v>47688</v>
      </c>
      <c r="L937" s="234">
        <v>550025669</v>
      </c>
      <c r="M937" s="232" t="str">
        <f>IF(ISNA(VLOOKUP(L937,'MASTER DATA'!$A$1:$B$192,2,0)),"",VLOOKUP(L937,'MASTER DATA'!$A$1:$B$192,2,0))</f>
        <v>Gadus S2 V220 2_1*180kg_A227</v>
      </c>
      <c r="N937" s="232">
        <v>4</v>
      </c>
      <c r="O937" s="232">
        <f t="shared" si="322"/>
        <v>1</v>
      </c>
      <c r="P937" s="232">
        <f t="shared" si="323"/>
        <v>0</v>
      </c>
      <c r="Q937" s="232">
        <f>VLOOKUP(L937,'MASTER DATA'!$A$1:$E$192,5,0)</f>
        <v>4</v>
      </c>
      <c r="R937" s="234">
        <f>SUMIF('picking of the day'!$H$4:$H$358,WMS!H937&amp;WMS!L937,'picking of the day'!$E$4:$E$358)</f>
        <v>0</v>
      </c>
      <c r="U937" s="114">
        <f>IF(ISNA(VLOOKUP(H937,'data putaway'!$A$1:$E$530,3,0)),0,VLOOKUP(H937,'data putaway'!$A$1:$E$530,3,0))</f>
        <v>0</v>
      </c>
      <c r="V937" s="354">
        <f t="shared" si="324"/>
        <v>4</v>
      </c>
      <c r="W937" s="114">
        <f>IF(ISNA(VLOOKUP(H937,'data putaway'!$A$1:$E$530,2,0)),0,VLOOKUP(H937,'data putaway'!$A$1:$E$530,2,0))</f>
        <v>0</v>
      </c>
      <c r="X937" s="354" t="b">
        <f t="shared" si="325"/>
        <v>0</v>
      </c>
      <c r="Y937" s="354">
        <f>IF(ISNA(VLOOKUP(H937,'data putaway'!$A$1:$E$530,4,0)),0,VLOOKUP(H937,'data putaway'!$A$1:$E$530,4,0))</f>
        <v>0</v>
      </c>
      <c r="Z937" s="113">
        <f>IF(ISNA(VLOOKUP(H937,'data putaway'!$A$1:$E$530,5,0)),0,VLOOKUP(H937,'data putaway'!$A$1:$E$530,5,0))</f>
        <v>0</v>
      </c>
      <c r="AA937" s="354" t="b">
        <f t="shared" si="326"/>
        <v>0</v>
      </c>
      <c r="AB937" s="354" t="b">
        <f t="shared" si="327"/>
        <v>0</v>
      </c>
      <c r="AC937" s="356" t="str">
        <f t="shared" ca="1" si="328"/>
        <v>0 Month,  10 Days</v>
      </c>
      <c r="AD937" s="114" t="str">
        <f t="shared" ca="1" si="337"/>
        <v>3 Year, 10 Month, 6 Days</v>
      </c>
      <c r="AE937" s="114">
        <f t="shared" si="329"/>
        <v>4</v>
      </c>
      <c r="AF937" s="114">
        <f t="shared" si="330"/>
        <v>1</v>
      </c>
      <c r="AG937" s="354" t="str">
        <f t="shared" si="331"/>
        <v>CC37</v>
      </c>
      <c r="AH937" s="114">
        <f>IF(ISNA(VLOOKUP(L937,'MASTER DATA'!$A$1:$F$192,6,0)),0,VLOOKUP(L937,'MASTER DATA'!$A$1:$F$192,6,0))*AE937</f>
        <v>720</v>
      </c>
      <c r="AI937" s="354" t="str">
        <f>VLOOKUP($D937,'warehouse mapping'!$AN$7:$AO$17,2,0)</f>
        <v>Aktif</v>
      </c>
      <c r="AJ937" s="114">
        <f t="shared" si="332"/>
        <v>0</v>
      </c>
      <c r="AK937" s="354" t="str">
        <f t="shared" si="333"/>
        <v/>
      </c>
      <c r="AL937" s="354" t="s">
        <v>170</v>
      </c>
      <c r="AM937" s="354">
        <f t="shared" si="334"/>
        <v>1</v>
      </c>
      <c r="AN937" s="354" t="b">
        <f t="shared" si="335"/>
        <v>1</v>
      </c>
    </row>
    <row r="938" spans="1:40" s="354" customFormat="1">
      <c r="A938" s="354" t="str">
        <f t="shared" si="336"/>
        <v>CC37B02550043469</v>
      </c>
      <c r="B938" s="354">
        <f t="shared" si="316"/>
        <v>0</v>
      </c>
      <c r="C938" s="354">
        <f t="shared" si="317"/>
        <v>0</v>
      </c>
      <c r="D938" s="354" t="str">
        <f t="shared" si="318"/>
        <v>CC</v>
      </c>
      <c r="E938" s="354" t="str">
        <f t="shared" si="319"/>
        <v>37</v>
      </c>
      <c r="F938" s="354" t="str">
        <f t="shared" si="320"/>
        <v>B</v>
      </c>
      <c r="G938" s="355" t="str">
        <f t="shared" si="321"/>
        <v>02</v>
      </c>
      <c r="H938" s="232" t="s">
        <v>1276</v>
      </c>
      <c r="I938" s="232" t="s">
        <v>3588</v>
      </c>
      <c r="J938" s="233">
        <v>46274</v>
      </c>
      <c r="K938" s="233">
        <v>47711</v>
      </c>
      <c r="L938" s="234">
        <v>550043469</v>
      </c>
      <c r="M938" s="232" t="str">
        <f>IF(ISNA(VLOOKUP(L938,'MASTER DATA'!$A$1:$B$192,2,0)),"",VLOOKUP(L938,'MASTER DATA'!$A$1:$B$192,2,0))</f>
        <v>HelixAstraSN10W30_12*1L_A04W</v>
      </c>
      <c r="N938" s="232">
        <v>44</v>
      </c>
      <c r="O938" s="232">
        <f t="shared" si="322"/>
        <v>1</v>
      </c>
      <c r="P938" s="232">
        <f t="shared" si="323"/>
        <v>0</v>
      </c>
      <c r="Q938" s="232">
        <f>VLOOKUP(L938,'MASTER DATA'!$A$1:$E$192,5,0)</f>
        <v>44</v>
      </c>
      <c r="R938" s="234">
        <f>SUMIF('picking of the day'!$H$4:$H$358,WMS!H938&amp;WMS!L938,'picking of the day'!$E$4:$E$358)</f>
        <v>0</v>
      </c>
      <c r="U938" s="114">
        <f>IF(ISNA(VLOOKUP(H938,'data putaway'!$A$1:$E$530,3,0)),0,VLOOKUP(H938,'data putaway'!$A$1:$E$530,3,0))</f>
        <v>0</v>
      </c>
      <c r="V938" s="354">
        <f t="shared" si="324"/>
        <v>44</v>
      </c>
      <c r="W938" s="114">
        <f>IF(ISNA(VLOOKUP(H938,'data putaway'!$A$1:$E$530,2,0)),0,VLOOKUP(H938,'data putaway'!$A$1:$E$530,2,0))</f>
        <v>0</v>
      </c>
      <c r="X938" s="354" t="b">
        <f t="shared" si="325"/>
        <v>0</v>
      </c>
      <c r="Y938" s="354">
        <f>IF(ISNA(VLOOKUP(H938,'data putaway'!$A$1:$E$530,4,0)),0,VLOOKUP(H938,'data putaway'!$A$1:$E$530,4,0))</f>
        <v>0</v>
      </c>
      <c r="Z938" s="113">
        <f>IF(ISNA(VLOOKUP(H938,'data putaway'!$A$1:$E$530,5,0)),0,VLOOKUP(H938,'data putaway'!$A$1:$E$530,5,0))</f>
        <v>0</v>
      </c>
      <c r="AA938" s="354" t="b">
        <f t="shared" si="326"/>
        <v>0</v>
      </c>
      <c r="AB938" s="354" t="b">
        <f t="shared" si="327"/>
        <v>0</v>
      </c>
      <c r="AC938" s="356" t="str">
        <f t="shared" ca="1" si="328"/>
        <v>0 Month,  9 Days</v>
      </c>
      <c r="AD938" s="114" t="str">
        <f t="shared" ca="1" si="337"/>
        <v>3 Year, 10 Month, 29 Days</v>
      </c>
      <c r="AE938" s="114">
        <f t="shared" si="329"/>
        <v>44</v>
      </c>
      <c r="AF938" s="114">
        <f t="shared" si="330"/>
        <v>1</v>
      </c>
      <c r="AG938" s="354" t="str">
        <f t="shared" si="331"/>
        <v>CC37</v>
      </c>
      <c r="AH938" s="114">
        <f>IF(ISNA(VLOOKUP(L938,'MASTER DATA'!$A$1:$F$192,6,0)),0,VLOOKUP(L938,'MASTER DATA'!$A$1:$F$192,6,0))*AE938</f>
        <v>528</v>
      </c>
      <c r="AI938" s="354" t="str">
        <f>VLOOKUP($D938,'warehouse mapping'!$AN$7:$AO$17,2,0)</f>
        <v>Aktif</v>
      </c>
      <c r="AJ938" s="114">
        <f t="shared" si="332"/>
        <v>0</v>
      </c>
      <c r="AK938" s="354" t="str">
        <f t="shared" si="333"/>
        <v/>
      </c>
      <c r="AL938" s="354" t="s">
        <v>170</v>
      </c>
      <c r="AM938" s="354">
        <f t="shared" si="334"/>
        <v>1</v>
      </c>
      <c r="AN938" s="354" t="b">
        <f t="shared" si="335"/>
        <v>1</v>
      </c>
    </row>
    <row r="939" spans="1:40" s="354" customFormat="1">
      <c r="A939" s="354" t="str">
        <f t="shared" si="336"/>
        <v>CC37C01550077345</v>
      </c>
      <c r="B939" s="354">
        <f t="shared" si="316"/>
        <v>0</v>
      </c>
      <c r="C939" s="354">
        <f t="shared" si="317"/>
        <v>0</v>
      </c>
      <c r="D939" s="354" t="str">
        <f t="shared" si="318"/>
        <v>CC</v>
      </c>
      <c r="E939" s="354" t="str">
        <f t="shared" si="319"/>
        <v>37</v>
      </c>
      <c r="F939" s="354" t="str">
        <f t="shared" si="320"/>
        <v>C</v>
      </c>
      <c r="G939" s="355" t="str">
        <f t="shared" si="321"/>
        <v>01</v>
      </c>
      <c r="H939" s="232" t="s">
        <v>1277</v>
      </c>
      <c r="I939" s="232" t="s">
        <v>3182</v>
      </c>
      <c r="J939" s="233">
        <v>46274</v>
      </c>
      <c r="K939" s="233">
        <v>47682</v>
      </c>
      <c r="L939" s="234">
        <v>550077345</v>
      </c>
      <c r="M939" s="232" t="str">
        <f>IF(ISNA(VLOOKUP(L939,'MASTER DATA'!$A$1:$B$192,2,0)),"",VLOOKUP(L939,'MASTER DATA'!$A$1:$B$192,2,0))</f>
        <v>Adv4TAX520W40SLMA2_12*0.8L_A04W</v>
      </c>
      <c r="N939" s="232">
        <v>48</v>
      </c>
      <c r="O939" s="232">
        <f t="shared" si="322"/>
        <v>1</v>
      </c>
      <c r="P939" s="232">
        <f t="shared" si="323"/>
        <v>0</v>
      </c>
      <c r="Q939" s="232">
        <f>VLOOKUP(L939,'MASTER DATA'!$A$1:$E$192,5,0)</f>
        <v>48</v>
      </c>
      <c r="R939" s="234">
        <f>SUMIF('picking of the day'!$H$4:$H$358,WMS!H939&amp;WMS!L939,'picking of the day'!$E$4:$E$358)</f>
        <v>0</v>
      </c>
      <c r="U939" s="114">
        <f>IF(ISNA(VLOOKUP(H939,'data putaway'!$A$1:$E$530,3,0)),0,VLOOKUP(H939,'data putaway'!$A$1:$E$530,3,0))</f>
        <v>0</v>
      </c>
      <c r="V939" s="354">
        <f t="shared" si="324"/>
        <v>48</v>
      </c>
      <c r="W939" s="114">
        <f>IF(ISNA(VLOOKUP(H939,'data putaway'!$A$1:$E$530,2,0)),0,VLOOKUP(H939,'data putaway'!$A$1:$E$530,2,0))</f>
        <v>0</v>
      </c>
      <c r="X939" s="354" t="b">
        <f t="shared" si="325"/>
        <v>0</v>
      </c>
      <c r="Y939" s="354">
        <f>IF(ISNA(VLOOKUP(H939,'data putaway'!$A$1:$E$530,4,0)),0,VLOOKUP(H939,'data putaway'!$A$1:$E$530,4,0))</f>
        <v>0</v>
      </c>
      <c r="Z939" s="113">
        <f>IF(ISNA(VLOOKUP(H939,'data putaway'!$A$1:$E$530,5,0)),0,VLOOKUP(H939,'data putaway'!$A$1:$E$530,5,0))</f>
        <v>0</v>
      </c>
      <c r="AA939" s="354" t="b">
        <f t="shared" si="326"/>
        <v>0</v>
      </c>
      <c r="AB939" s="354" t="b">
        <f t="shared" si="327"/>
        <v>0</v>
      </c>
      <c r="AC939" s="356" t="str">
        <f t="shared" ca="1" si="328"/>
        <v>0 Month,  9 Days</v>
      </c>
      <c r="AD939" s="114" t="str">
        <f t="shared" ca="1" si="337"/>
        <v>3 Year, 10 Month, 0 Days</v>
      </c>
      <c r="AE939" s="114">
        <f t="shared" si="329"/>
        <v>48</v>
      </c>
      <c r="AF939" s="114">
        <f t="shared" si="330"/>
        <v>1</v>
      </c>
      <c r="AG939" s="354" t="str">
        <f t="shared" si="331"/>
        <v>CC37</v>
      </c>
      <c r="AH939" s="114">
        <f>IF(ISNA(VLOOKUP(L939,'MASTER DATA'!$A$1:$F$192,6,0)),0,VLOOKUP(L939,'MASTER DATA'!$A$1:$F$192,6,0))*AE939</f>
        <v>460.79999999999995</v>
      </c>
      <c r="AI939" s="354" t="str">
        <f>VLOOKUP($D939,'warehouse mapping'!$AN$7:$AO$17,2,0)</f>
        <v>Aktif</v>
      </c>
      <c r="AJ939" s="114">
        <f t="shared" si="332"/>
        <v>0</v>
      </c>
      <c r="AK939" s="354" t="str">
        <f t="shared" si="333"/>
        <v/>
      </c>
      <c r="AL939" s="354" t="s">
        <v>170</v>
      </c>
      <c r="AM939" s="354">
        <f t="shared" si="334"/>
        <v>1</v>
      </c>
      <c r="AN939" s="354" t="b">
        <f t="shared" si="335"/>
        <v>1</v>
      </c>
    </row>
    <row r="940" spans="1:40" s="354" customFormat="1">
      <c r="A940" s="354" t="str">
        <f t="shared" si="336"/>
        <v>CC37C02550077345</v>
      </c>
      <c r="B940" s="354">
        <f t="shared" si="316"/>
        <v>0</v>
      </c>
      <c r="C940" s="354">
        <f t="shared" si="317"/>
        <v>0</v>
      </c>
      <c r="D940" s="354" t="str">
        <f t="shared" si="318"/>
        <v>CC</v>
      </c>
      <c r="E940" s="354" t="str">
        <f t="shared" si="319"/>
        <v>37</v>
      </c>
      <c r="F940" s="354" t="str">
        <f t="shared" si="320"/>
        <v>C</v>
      </c>
      <c r="G940" s="355" t="str">
        <f t="shared" si="321"/>
        <v>02</v>
      </c>
      <c r="H940" s="232" t="s">
        <v>1278</v>
      </c>
      <c r="I940" s="232" t="s">
        <v>3182</v>
      </c>
      <c r="J940" s="233">
        <v>46274</v>
      </c>
      <c r="K940" s="233">
        <v>47682</v>
      </c>
      <c r="L940" s="234">
        <v>550077345</v>
      </c>
      <c r="M940" s="232" t="str">
        <f>IF(ISNA(VLOOKUP(L940,'MASTER DATA'!$A$1:$B$192,2,0)),"",VLOOKUP(L940,'MASTER DATA'!$A$1:$B$192,2,0))</f>
        <v>Adv4TAX520W40SLMA2_12*0.8L_A04W</v>
      </c>
      <c r="N940" s="232">
        <v>48</v>
      </c>
      <c r="O940" s="232">
        <f t="shared" si="322"/>
        <v>1</v>
      </c>
      <c r="P940" s="232">
        <f t="shared" si="323"/>
        <v>0</v>
      </c>
      <c r="Q940" s="232">
        <f>VLOOKUP(L940,'MASTER DATA'!$A$1:$E$192,5,0)</f>
        <v>48</v>
      </c>
      <c r="R940" s="234">
        <f>SUMIF('picking of the day'!$H$4:$H$358,WMS!H940&amp;WMS!L940,'picking of the day'!$E$4:$E$358)</f>
        <v>0</v>
      </c>
      <c r="U940" s="114">
        <f>IF(ISNA(VLOOKUP(H940,'data putaway'!$A$1:$E$530,3,0)),0,VLOOKUP(H940,'data putaway'!$A$1:$E$530,3,0))</f>
        <v>0</v>
      </c>
      <c r="V940" s="354">
        <f t="shared" si="324"/>
        <v>48</v>
      </c>
      <c r="W940" s="114">
        <f>IF(ISNA(VLOOKUP(H940,'data putaway'!$A$1:$E$530,2,0)),0,VLOOKUP(H940,'data putaway'!$A$1:$E$530,2,0))</f>
        <v>0</v>
      </c>
      <c r="X940" s="354" t="b">
        <f t="shared" si="325"/>
        <v>0</v>
      </c>
      <c r="Y940" s="354">
        <f>IF(ISNA(VLOOKUP(H940,'data putaway'!$A$1:$E$530,4,0)),0,VLOOKUP(H940,'data putaway'!$A$1:$E$530,4,0))</f>
        <v>0</v>
      </c>
      <c r="Z940" s="113">
        <f>IF(ISNA(VLOOKUP(H940,'data putaway'!$A$1:$E$530,5,0)),0,VLOOKUP(H940,'data putaway'!$A$1:$E$530,5,0))</f>
        <v>0</v>
      </c>
      <c r="AA940" s="354" t="b">
        <f t="shared" si="326"/>
        <v>0</v>
      </c>
      <c r="AB940" s="354" t="b">
        <f t="shared" si="327"/>
        <v>0</v>
      </c>
      <c r="AC940" s="356" t="str">
        <f t="shared" ca="1" si="328"/>
        <v>0 Month,  9 Days</v>
      </c>
      <c r="AD940" s="114" t="str">
        <f t="shared" ca="1" si="337"/>
        <v>3 Year, 10 Month, 0 Days</v>
      </c>
      <c r="AE940" s="114">
        <f t="shared" si="329"/>
        <v>48</v>
      </c>
      <c r="AF940" s="114">
        <f t="shared" si="330"/>
        <v>1</v>
      </c>
      <c r="AG940" s="354" t="str">
        <f t="shared" si="331"/>
        <v>CC37</v>
      </c>
      <c r="AH940" s="114">
        <f>IF(ISNA(VLOOKUP(L940,'MASTER DATA'!$A$1:$F$192,6,0)),0,VLOOKUP(L940,'MASTER DATA'!$A$1:$F$192,6,0))*AE940</f>
        <v>460.79999999999995</v>
      </c>
      <c r="AI940" s="354" t="str">
        <f>VLOOKUP($D940,'warehouse mapping'!$AN$7:$AO$17,2,0)</f>
        <v>Aktif</v>
      </c>
      <c r="AJ940" s="114">
        <f t="shared" si="332"/>
        <v>0</v>
      </c>
      <c r="AK940" s="354" t="str">
        <f t="shared" si="333"/>
        <v/>
      </c>
      <c r="AL940" s="354" t="s">
        <v>170</v>
      </c>
      <c r="AM940" s="354">
        <f t="shared" si="334"/>
        <v>1</v>
      </c>
      <c r="AN940" s="354" t="b">
        <f t="shared" si="335"/>
        <v>1</v>
      </c>
    </row>
    <row r="941" spans="1:40" s="354" customFormat="1">
      <c r="A941" s="354" t="str">
        <f t="shared" si="336"/>
        <v>CC37D01550058593</v>
      </c>
      <c r="B941" s="354">
        <f t="shared" si="316"/>
        <v>0</v>
      </c>
      <c r="C941" s="354">
        <f t="shared" si="317"/>
        <v>0</v>
      </c>
      <c r="D941" s="354" t="str">
        <f t="shared" si="318"/>
        <v>CC</v>
      </c>
      <c r="E941" s="354" t="str">
        <f t="shared" si="319"/>
        <v>37</v>
      </c>
      <c r="F941" s="354" t="str">
        <f t="shared" si="320"/>
        <v>D</v>
      </c>
      <c r="G941" s="355" t="str">
        <f t="shared" si="321"/>
        <v>01</v>
      </c>
      <c r="H941" s="232" t="s">
        <v>1279</v>
      </c>
      <c r="I941" s="232" t="s">
        <v>3232</v>
      </c>
      <c r="J941" s="233">
        <v>46255</v>
      </c>
      <c r="K941" s="233">
        <v>47703</v>
      </c>
      <c r="L941" s="234">
        <v>550058593</v>
      </c>
      <c r="M941" s="232" t="str">
        <f>IF(ISNA(VLOOKUP(L941,'MASTER DATA'!$A$1:$B$192,2,0)),"",VLOOKUP(L941,'MASTER DATA'!$A$1:$B$192,2,0))</f>
        <v>Adv4TAX515W40SLMA2_12*0.8L_A04W</v>
      </c>
      <c r="N941" s="232">
        <v>48</v>
      </c>
      <c r="O941" s="232">
        <f t="shared" si="322"/>
        <v>1</v>
      </c>
      <c r="P941" s="232">
        <f t="shared" si="323"/>
        <v>0</v>
      </c>
      <c r="Q941" s="232">
        <f>VLOOKUP(L941,'MASTER DATA'!$A$1:$E$192,5,0)</f>
        <v>48</v>
      </c>
      <c r="R941" s="234">
        <f>SUMIF('picking of the day'!$H$4:$H$358,WMS!H941&amp;WMS!L941,'picking of the day'!$E$4:$E$358)</f>
        <v>0</v>
      </c>
      <c r="U941" s="114">
        <f>IF(ISNA(VLOOKUP(H941,'data putaway'!$A$1:$E$530,3,0)),0,VLOOKUP(H941,'data putaway'!$A$1:$E$530,3,0))</f>
        <v>0</v>
      </c>
      <c r="V941" s="354">
        <f t="shared" si="324"/>
        <v>48</v>
      </c>
      <c r="W941" s="114">
        <f>IF(ISNA(VLOOKUP(H941,'data putaway'!$A$1:$E$530,2,0)),0,VLOOKUP(H941,'data putaway'!$A$1:$E$530,2,0))</f>
        <v>0</v>
      </c>
      <c r="X941" s="354" t="b">
        <f t="shared" si="325"/>
        <v>0</v>
      </c>
      <c r="Y941" s="354">
        <f>IF(ISNA(VLOOKUP(H941,'data putaway'!$A$1:$E$530,4,0)),0,VLOOKUP(H941,'data putaway'!$A$1:$E$530,4,0))</f>
        <v>0</v>
      </c>
      <c r="Z941" s="113">
        <f>IF(ISNA(VLOOKUP(H941,'data putaway'!$A$1:$E$530,5,0)),0,VLOOKUP(H941,'data putaway'!$A$1:$E$530,5,0))</f>
        <v>0</v>
      </c>
      <c r="AA941" s="354" t="b">
        <f t="shared" si="326"/>
        <v>0</v>
      </c>
      <c r="AB941" s="354" t="b">
        <f t="shared" si="327"/>
        <v>0</v>
      </c>
      <c r="AC941" s="356" t="str">
        <f t="shared" ca="1" si="328"/>
        <v>0 Month,  28 Days</v>
      </c>
      <c r="AD941" s="114" t="str">
        <f t="shared" ca="1" si="337"/>
        <v>3 Year, 10 Month, 21 Days</v>
      </c>
      <c r="AE941" s="114">
        <f t="shared" si="329"/>
        <v>48</v>
      </c>
      <c r="AF941" s="114">
        <f t="shared" si="330"/>
        <v>1</v>
      </c>
      <c r="AG941" s="354" t="str">
        <f t="shared" si="331"/>
        <v>CC37</v>
      </c>
      <c r="AH941" s="114">
        <f>IF(ISNA(VLOOKUP(L941,'MASTER DATA'!$A$1:$F$192,6,0)),0,VLOOKUP(L941,'MASTER DATA'!$A$1:$F$192,6,0))*AE941</f>
        <v>460.79999999999995</v>
      </c>
      <c r="AI941" s="354" t="str">
        <f>VLOOKUP($D941,'warehouse mapping'!$AN$7:$AO$17,2,0)</f>
        <v>Aktif</v>
      </c>
      <c r="AJ941" s="114">
        <f t="shared" si="332"/>
        <v>0</v>
      </c>
      <c r="AK941" s="354" t="str">
        <f t="shared" si="333"/>
        <v/>
      </c>
      <c r="AL941" s="354" t="s">
        <v>3025</v>
      </c>
      <c r="AM941" s="354">
        <f t="shared" si="334"/>
        <v>1</v>
      </c>
      <c r="AN941" s="354" t="b">
        <f t="shared" si="335"/>
        <v>1</v>
      </c>
    </row>
    <row r="942" spans="1:40" s="354" customFormat="1">
      <c r="A942" s="354" t="str">
        <f t="shared" si="336"/>
        <v>CC37D02550058593</v>
      </c>
      <c r="B942" s="354">
        <f t="shared" si="316"/>
        <v>0</v>
      </c>
      <c r="C942" s="354">
        <f t="shared" si="317"/>
        <v>0</v>
      </c>
      <c r="D942" s="354" t="str">
        <f t="shared" si="318"/>
        <v>CC</v>
      </c>
      <c r="E942" s="354" t="str">
        <f t="shared" si="319"/>
        <v>37</v>
      </c>
      <c r="F942" s="354" t="str">
        <f t="shared" si="320"/>
        <v>D</v>
      </c>
      <c r="G942" s="355" t="str">
        <f t="shared" si="321"/>
        <v>02</v>
      </c>
      <c r="H942" s="232" t="s">
        <v>1280</v>
      </c>
      <c r="I942" s="232" t="s">
        <v>3232</v>
      </c>
      <c r="J942" s="233">
        <v>46255</v>
      </c>
      <c r="K942" s="233">
        <v>47703</v>
      </c>
      <c r="L942" s="234">
        <v>550058593</v>
      </c>
      <c r="M942" s="232" t="str">
        <f>IF(ISNA(VLOOKUP(L942,'MASTER DATA'!$A$1:$B$192,2,0)),"",VLOOKUP(L942,'MASTER DATA'!$A$1:$B$192,2,0))</f>
        <v>Adv4TAX515W40SLMA2_12*0.8L_A04W</v>
      </c>
      <c r="N942" s="232">
        <v>48</v>
      </c>
      <c r="O942" s="232">
        <f t="shared" si="322"/>
        <v>1</v>
      </c>
      <c r="P942" s="232">
        <f t="shared" si="323"/>
        <v>0</v>
      </c>
      <c r="Q942" s="232">
        <f>VLOOKUP(L942,'MASTER DATA'!$A$1:$E$192,5,0)</f>
        <v>48</v>
      </c>
      <c r="R942" s="234">
        <f>SUMIF('picking of the day'!$H$4:$H$358,WMS!H942&amp;WMS!L942,'picking of the day'!$E$4:$E$358)</f>
        <v>0</v>
      </c>
      <c r="U942" s="114">
        <f>IF(ISNA(VLOOKUP(H942,'data putaway'!$A$1:$E$530,3,0)),0,VLOOKUP(H942,'data putaway'!$A$1:$E$530,3,0))</f>
        <v>0</v>
      </c>
      <c r="V942" s="354">
        <f t="shared" si="324"/>
        <v>48</v>
      </c>
      <c r="W942" s="114">
        <f>IF(ISNA(VLOOKUP(H942,'data putaway'!$A$1:$E$530,2,0)),0,VLOOKUP(H942,'data putaway'!$A$1:$E$530,2,0))</f>
        <v>0</v>
      </c>
      <c r="X942" s="354" t="b">
        <f t="shared" si="325"/>
        <v>0</v>
      </c>
      <c r="Y942" s="354">
        <f>IF(ISNA(VLOOKUP(H942,'data putaway'!$A$1:$E$530,4,0)),0,VLOOKUP(H942,'data putaway'!$A$1:$E$530,4,0))</f>
        <v>0</v>
      </c>
      <c r="Z942" s="113">
        <f>IF(ISNA(VLOOKUP(H942,'data putaway'!$A$1:$E$530,5,0)),0,VLOOKUP(H942,'data putaway'!$A$1:$E$530,5,0))</f>
        <v>0</v>
      </c>
      <c r="AA942" s="354" t="b">
        <f t="shared" si="326"/>
        <v>0</v>
      </c>
      <c r="AB942" s="354" t="b">
        <f t="shared" si="327"/>
        <v>0</v>
      </c>
      <c r="AC942" s="356" t="str">
        <f t="shared" ca="1" si="328"/>
        <v>0 Month,  28 Days</v>
      </c>
      <c r="AD942" s="114" t="str">
        <f t="shared" ca="1" si="337"/>
        <v>3 Year, 10 Month, 21 Days</v>
      </c>
      <c r="AE942" s="114">
        <f t="shared" si="329"/>
        <v>48</v>
      </c>
      <c r="AF942" s="114">
        <f t="shared" si="330"/>
        <v>1</v>
      </c>
      <c r="AG942" s="354" t="str">
        <f t="shared" si="331"/>
        <v>CC37</v>
      </c>
      <c r="AH942" s="114">
        <f>IF(ISNA(VLOOKUP(L942,'MASTER DATA'!$A$1:$F$192,6,0)),0,VLOOKUP(L942,'MASTER DATA'!$A$1:$F$192,6,0))*AE942</f>
        <v>460.79999999999995</v>
      </c>
      <c r="AI942" s="354" t="str">
        <f>VLOOKUP($D942,'warehouse mapping'!$AN$7:$AO$17,2,0)</f>
        <v>Aktif</v>
      </c>
      <c r="AJ942" s="114">
        <f t="shared" si="332"/>
        <v>0</v>
      </c>
      <c r="AK942" s="354" t="str">
        <f t="shared" si="333"/>
        <v/>
      </c>
      <c r="AL942" s="354" t="s">
        <v>170</v>
      </c>
      <c r="AM942" s="354">
        <f t="shared" si="334"/>
        <v>1</v>
      </c>
      <c r="AN942" s="354" t="b">
        <f t="shared" si="335"/>
        <v>1</v>
      </c>
    </row>
    <row r="943" spans="1:40" s="354" customFormat="1">
      <c r="A943" s="354" t="str">
        <f t="shared" si="336"/>
        <v>CC37E01550071397</v>
      </c>
      <c r="B943" s="354">
        <f t="shared" si="316"/>
        <v>0</v>
      </c>
      <c r="C943" s="354">
        <f t="shared" si="317"/>
        <v>0</v>
      </c>
      <c r="D943" s="354" t="str">
        <f t="shared" si="318"/>
        <v>CC</v>
      </c>
      <c r="E943" s="354" t="str">
        <f t="shared" si="319"/>
        <v>37</v>
      </c>
      <c r="F943" s="354" t="str">
        <f t="shared" si="320"/>
        <v>E</v>
      </c>
      <c r="G943" s="355" t="str">
        <f t="shared" si="321"/>
        <v>01</v>
      </c>
      <c r="H943" s="232" t="s">
        <v>1281</v>
      </c>
      <c r="I943" s="232" t="s">
        <v>3514</v>
      </c>
      <c r="J943" s="362">
        <v>46274</v>
      </c>
      <c r="K943" s="233">
        <v>47727</v>
      </c>
      <c r="L943" s="234">
        <v>550071397</v>
      </c>
      <c r="M943" s="232" t="str">
        <f>IF(ISNA(VLOOKUP(L943,'MASTER DATA'!$A$1:$B$192,2,0)),"",VLOOKUP(L943,'MASTER DATA'!$A$1:$B$192,2,0))</f>
        <v>HelixHX515W40SNCF_4*4L_A04W</v>
      </c>
      <c r="N943" s="232">
        <v>36</v>
      </c>
      <c r="O943" s="232">
        <f t="shared" si="322"/>
        <v>1</v>
      </c>
      <c r="P943" s="232">
        <f t="shared" si="323"/>
        <v>0</v>
      </c>
      <c r="Q943" s="232">
        <f>VLOOKUP(L943,'MASTER DATA'!$A$1:$E$192,5,0)</f>
        <v>36</v>
      </c>
      <c r="R943" s="234">
        <f>SUMIF('picking of the day'!$H$4:$H$358,WMS!H943&amp;WMS!L943,'picking of the day'!$E$4:$E$358)</f>
        <v>0</v>
      </c>
      <c r="U943" s="114">
        <f>IF(ISNA(VLOOKUP(H943,'data putaway'!$A$1:$E$530,3,0)),0,VLOOKUP(H943,'data putaway'!$A$1:$E$530,3,0))</f>
        <v>0</v>
      </c>
      <c r="V943" s="354">
        <f t="shared" si="324"/>
        <v>36</v>
      </c>
      <c r="W943" s="114">
        <f>IF(ISNA(VLOOKUP(H943,'data putaway'!$A$1:$E$530,2,0)),0,VLOOKUP(H943,'data putaway'!$A$1:$E$530,2,0))</f>
        <v>0</v>
      </c>
      <c r="X943" s="354" t="b">
        <f t="shared" si="325"/>
        <v>0</v>
      </c>
      <c r="Y943" s="354">
        <f>IF(ISNA(VLOOKUP(H943,'data putaway'!$A$1:$E$530,4,0)),0,VLOOKUP(H943,'data putaway'!$A$1:$E$530,4,0))</f>
        <v>0</v>
      </c>
      <c r="Z943" s="113">
        <f>IF(ISNA(VLOOKUP(H943,'data putaway'!$A$1:$E$530,5,0)),0,VLOOKUP(H943,'data putaway'!$A$1:$E$530,5,0))</f>
        <v>0</v>
      </c>
      <c r="AA943" s="354" t="b">
        <f t="shared" si="326"/>
        <v>0</v>
      </c>
      <c r="AB943" s="354" t="b">
        <f t="shared" si="327"/>
        <v>0</v>
      </c>
      <c r="AC943" s="356" t="str">
        <f t="shared" ca="1" si="328"/>
        <v>0 Month,  9 Days</v>
      </c>
      <c r="AD943" s="114" t="str">
        <f t="shared" ca="1" si="337"/>
        <v>3 Year, 11 Month, 14 Days</v>
      </c>
      <c r="AE943" s="114">
        <f t="shared" si="329"/>
        <v>36</v>
      </c>
      <c r="AF943" s="114">
        <f t="shared" si="330"/>
        <v>1</v>
      </c>
      <c r="AG943" s="354" t="str">
        <f t="shared" si="331"/>
        <v>CC37</v>
      </c>
      <c r="AH943" s="114">
        <f>IF(ISNA(VLOOKUP(L943,'MASTER DATA'!$A$1:$F$192,6,0)),0,VLOOKUP(L943,'MASTER DATA'!$A$1:$F$192,6,0))*AE943</f>
        <v>576</v>
      </c>
      <c r="AI943" s="354" t="str">
        <f>VLOOKUP($D943,'warehouse mapping'!$AN$7:$AO$17,2,0)</f>
        <v>Aktif</v>
      </c>
      <c r="AJ943" s="114">
        <f t="shared" si="332"/>
        <v>0</v>
      </c>
      <c r="AK943" s="354" t="str">
        <f t="shared" si="333"/>
        <v/>
      </c>
      <c r="AL943" s="354" t="s">
        <v>170</v>
      </c>
      <c r="AM943" s="354">
        <f t="shared" si="334"/>
        <v>1</v>
      </c>
      <c r="AN943" s="354" t="b">
        <f t="shared" si="335"/>
        <v>1</v>
      </c>
    </row>
    <row r="944" spans="1:40" s="354" customFormat="1">
      <c r="A944" s="354" t="str">
        <f t="shared" si="336"/>
        <v>CC37E02550062462</v>
      </c>
      <c r="B944" s="354">
        <f t="shared" si="316"/>
        <v>0</v>
      </c>
      <c r="C944" s="354">
        <f t="shared" si="317"/>
        <v>0</v>
      </c>
      <c r="D944" s="354" t="str">
        <f t="shared" si="318"/>
        <v>CC</v>
      </c>
      <c r="E944" s="354" t="str">
        <f t="shared" si="319"/>
        <v>37</v>
      </c>
      <c r="F944" s="354" t="str">
        <f t="shared" si="320"/>
        <v>E</v>
      </c>
      <c r="G944" s="355" t="str">
        <f t="shared" si="321"/>
        <v>02</v>
      </c>
      <c r="H944" s="232" t="s">
        <v>1282</v>
      </c>
      <c r="I944" s="232" t="s">
        <v>3250</v>
      </c>
      <c r="J944" s="362">
        <v>46258</v>
      </c>
      <c r="K944" s="233">
        <v>47706</v>
      </c>
      <c r="L944" s="234">
        <v>550062462</v>
      </c>
      <c r="M944" s="232" t="str">
        <f>IF(ISNA(VLOOKUP(L944,'MASTER DATA'!$A$1:$B$192,2,0)),"",VLOOKUP(L944,'MASTER DATA'!$A$1:$B$192,2,0))</f>
        <v>Adv4TAX7Sc10W40SNMB_12*1L_A04W</v>
      </c>
      <c r="N944" s="232">
        <v>0</v>
      </c>
      <c r="O944" s="232">
        <f t="shared" si="322"/>
        <v>0</v>
      </c>
      <c r="P944" s="232">
        <f t="shared" si="323"/>
        <v>0</v>
      </c>
      <c r="Q944" s="232">
        <f>VLOOKUP(L944,'MASTER DATA'!$A$1:$E$192,5,0)</f>
        <v>44</v>
      </c>
      <c r="R944" s="234">
        <f>SUMIF('picking of the day'!$H$4:$H$358,WMS!H944&amp;WMS!L944,'picking of the day'!$E$4:$E$358)</f>
        <v>0</v>
      </c>
      <c r="U944" s="114">
        <f>IF(ISNA(VLOOKUP(H944,'data putaway'!$A$1:$E$530,3,0)),0,VLOOKUP(H944,'data putaway'!$A$1:$E$530,3,0))</f>
        <v>0</v>
      </c>
      <c r="V944" s="354">
        <f t="shared" si="324"/>
        <v>0</v>
      </c>
      <c r="W944" s="114">
        <f>IF(ISNA(VLOOKUP(H944,'data putaway'!$A$1:$E$530,2,0)),0,VLOOKUP(H944,'data putaway'!$A$1:$E$530,2,0))</f>
        <v>0</v>
      </c>
      <c r="X944" s="354" t="b">
        <f t="shared" si="325"/>
        <v>0</v>
      </c>
      <c r="Y944" s="354">
        <f>IF(ISNA(VLOOKUP(H944,'data putaway'!$A$1:$E$530,4,0)),0,VLOOKUP(H944,'data putaway'!$A$1:$E$530,4,0))</f>
        <v>0</v>
      </c>
      <c r="Z944" s="113">
        <f>IF(ISNA(VLOOKUP(H944,'data putaway'!$A$1:$E$530,5,0)),0,VLOOKUP(H944,'data putaway'!$A$1:$E$530,5,0))</f>
        <v>0</v>
      </c>
      <c r="AA944" s="354" t="b">
        <f t="shared" si="326"/>
        <v>0</v>
      </c>
      <c r="AB944" s="354" t="b">
        <f t="shared" si="327"/>
        <v>0</v>
      </c>
      <c r="AC944" s="356" t="str">
        <f t="shared" ca="1" si="328"/>
        <v>0 Month,  25 Days</v>
      </c>
      <c r="AD944" s="114" t="str">
        <f t="shared" ca="1" si="337"/>
        <v>3 Year, 10 Month, 24 Days</v>
      </c>
      <c r="AE944" s="114">
        <f t="shared" si="329"/>
        <v>0</v>
      </c>
      <c r="AF944" s="114">
        <f t="shared" si="330"/>
        <v>0</v>
      </c>
      <c r="AG944" s="354" t="str">
        <f t="shared" si="331"/>
        <v>CC37</v>
      </c>
      <c r="AH944" s="114">
        <f>IF(ISNA(VLOOKUP(L944,'MASTER DATA'!$A$1:$F$192,6,0)),0,VLOOKUP(L944,'MASTER DATA'!$A$1:$F$192,6,0))*AE944</f>
        <v>0</v>
      </c>
      <c r="AI944" s="354" t="str">
        <f>VLOOKUP($D944,'warehouse mapping'!$AN$7:$AO$17,2,0)</f>
        <v>Aktif</v>
      </c>
      <c r="AJ944" s="114">
        <f t="shared" si="332"/>
        <v>1</v>
      </c>
      <c r="AK944" s="354" t="str">
        <f t="shared" si="333"/>
        <v>CC</v>
      </c>
      <c r="AL944" s="354" t="s">
        <v>170</v>
      </c>
      <c r="AM944" s="354">
        <f t="shared" si="334"/>
        <v>1</v>
      </c>
      <c r="AN944" s="354" t="b">
        <f t="shared" si="335"/>
        <v>1</v>
      </c>
    </row>
    <row r="945" spans="1:40" s="354" customFormat="1">
      <c r="A945" s="354" t="str">
        <f t="shared" ref="A945:A1008" si="338">H945&amp;L945</f>
        <v>CC38A01550062462</v>
      </c>
      <c r="B945" s="354">
        <f t="shared" ref="B945:B1008" si="339">R945+S945</f>
        <v>0</v>
      </c>
      <c r="C945" s="354">
        <f t="shared" ref="C945:C1008" si="340">T945+U945</f>
        <v>0</v>
      </c>
      <c r="D945" s="354" t="str">
        <f t="shared" si="318"/>
        <v>CC</v>
      </c>
      <c r="E945" s="354" t="str">
        <f t="shared" si="319"/>
        <v>38</v>
      </c>
      <c r="F945" s="354" t="str">
        <f t="shared" si="320"/>
        <v>A</v>
      </c>
      <c r="G945" s="355" t="str">
        <f t="shared" si="321"/>
        <v>01</v>
      </c>
      <c r="H945" s="232" t="s">
        <v>1283</v>
      </c>
      <c r="I945" s="232" t="s">
        <v>3250</v>
      </c>
      <c r="J945" s="362">
        <v>46258</v>
      </c>
      <c r="K945" s="233">
        <v>47706</v>
      </c>
      <c r="L945" s="234">
        <v>550062462</v>
      </c>
      <c r="M945" s="232" t="str">
        <f>IF(ISNA(VLOOKUP(L945,'MASTER DATA'!$A$1:$B$192,2,0)),"",VLOOKUP(L945,'MASTER DATA'!$A$1:$B$192,2,0))</f>
        <v>Adv4TAX7Sc10W40SNMB_12*1L_A04W</v>
      </c>
      <c r="N945" s="232">
        <v>0</v>
      </c>
      <c r="O945" s="232">
        <f t="shared" si="322"/>
        <v>0</v>
      </c>
      <c r="P945" s="232">
        <f t="shared" si="323"/>
        <v>0</v>
      </c>
      <c r="Q945" s="232">
        <f>VLOOKUP(L945,'MASTER DATA'!$A$1:$E$192,5,0)</f>
        <v>44</v>
      </c>
      <c r="R945" s="234">
        <f>SUMIF('picking of the day'!$H$4:$H$358,WMS!H945&amp;WMS!L945,'picking of the day'!$E$4:$E$358)</f>
        <v>0</v>
      </c>
      <c r="U945" s="114">
        <f>IF(ISNA(VLOOKUP(H945,'data putaway'!$A$1:$E$530,3,0)),0,VLOOKUP(H945,'data putaway'!$A$1:$E$530,3,0))</f>
        <v>0</v>
      </c>
      <c r="V945" s="354">
        <f t="shared" si="324"/>
        <v>0</v>
      </c>
      <c r="W945" s="114">
        <f>IF(ISNA(VLOOKUP(H945,'data putaway'!$A$1:$E$530,2,0)),0,VLOOKUP(H945,'data putaway'!$A$1:$E$530,2,0))</f>
        <v>0</v>
      </c>
      <c r="X945" s="354" t="b">
        <f t="shared" si="325"/>
        <v>0</v>
      </c>
      <c r="Y945" s="354">
        <f>IF(ISNA(VLOOKUP(H945,'data putaway'!$A$1:$E$530,4,0)),0,VLOOKUP(H945,'data putaway'!$A$1:$E$530,4,0))</f>
        <v>0</v>
      </c>
      <c r="Z945" s="113">
        <f>IF(ISNA(VLOOKUP(H945,'data putaway'!$A$1:$E$530,5,0)),0,VLOOKUP(H945,'data putaway'!$A$1:$E$530,5,0))</f>
        <v>0</v>
      </c>
      <c r="AA945" s="354" t="b">
        <f t="shared" si="326"/>
        <v>0</v>
      </c>
      <c r="AB945" s="354" t="b">
        <f t="shared" si="327"/>
        <v>0</v>
      </c>
      <c r="AC945" s="356" t="str">
        <f t="shared" ca="1" si="328"/>
        <v>0 Month,  25 Days</v>
      </c>
      <c r="AD945" s="114" t="str">
        <f t="shared" ca="1" si="337"/>
        <v>3 Year, 10 Month, 24 Days</v>
      </c>
      <c r="AE945" s="114">
        <f t="shared" si="329"/>
        <v>0</v>
      </c>
      <c r="AF945" s="114">
        <f t="shared" si="330"/>
        <v>0</v>
      </c>
      <c r="AG945" s="354" t="str">
        <f t="shared" si="331"/>
        <v>CC38</v>
      </c>
      <c r="AH945" s="114">
        <f>IF(ISNA(VLOOKUP(L945,'MASTER DATA'!$A$1:$F$192,6,0)),0,VLOOKUP(L945,'MASTER DATA'!$A$1:$F$192,6,0))*AE945</f>
        <v>0</v>
      </c>
      <c r="AI945" s="354" t="str">
        <f>VLOOKUP($D945,'warehouse mapping'!$AN$7:$AO$17,2,0)</f>
        <v>Aktif</v>
      </c>
      <c r="AJ945" s="114">
        <f t="shared" si="332"/>
        <v>1</v>
      </c>
      <c r="AK945" s="354" t="str">
        <f t="shared" si="333"/>
        <v>CC</v>
      </c>
      <c r="AL945" s="354" t="s">
        <v>170</v>
      </c>
      <c r="AM945" s="354">
        <f t="shared" si="334"/>
        <v>1</v>
      </c>
      <c r="AN945" s="354" t="b">
        <f t="shared" si="335"/>
        <v>1</v>
      </c>
    </row>
    <row r="946" spans="1:40" s="354" customFormat="1">
      <c r="A946" s="354" t="str">
        <f t="shared" si="338"/>
        <v>CC38A02550062462</v>
      </c>
      <c r="B946" s="354">
        <f t="shared" si="339"/>
        <v>0</v>
      </c>
      <c r="C946" s="354">
        <f t="shared" si="340"/>
        <v>0</v>
      </c>
      <c r="D946" s="354" t="str">
        <f t="shared" si="318"/>
        <v>CC</v>
      </c>
      <c r="E946" s="354" t="str">
        <f t="shared" si="319"/>
        <v>38</v>
      </c>
      <c r="F946" s="354" t="str">
        <f t="shared" si="320"/>
        <v>A</v>
      </c>
      <c r="G946" s="355" t="str">
        <f t="shared" si="321"/>
        <v>02</v>
      </c>
      <c r="H946" s="232" t="s">
        <v>1284</v>
      </c>
      <c r="I946" s="232" t="s">
        <v>3250</v>
      </c>
      <c r="J946" s="362">
        <v>46258</v>
      </c>
      <c r="K946" s="233">
        <v>47706</v>
      </c>
      <c r="L946" s="234">
        <v>550062462</v>
      </c>
      <c r="M946" s="232" t="str">
        <f>IF(ISNA(VLOOKUP(L946,'MASTER DATA'!$A$1:$B$192,2,0)),"",VLOOKUP(L946,'MASTER DATA'!$A$1:$B$192,2,0))</f>
        <v>Adv4TAX7Sc10W40SNMB_12*1L_A04W</v>
      </c>
      <c r="N946" s="232">
        <v>4</v>
      </c>
      <c r="O946" s="232">
        <f t="shared" si="322"/>
        <v>0</v>
      </c>
      <c r="P946" s="232">
        <f t="shared" si="323"/>
        <v>4</v>
      </c>
      <c r="Q946" s="232">
        <f>VLOOKUP(L946,'MASTER DATA'!$A$1:$E$192,5,0)</f>
        <v>44</v>
      </c>
      <c r="R946" s="234">
        <f>SUMIF('picking of the day'!$H$4:$H$358,WMS!H946&amp;WMS!L946,'picking of the day'!$E$4:$E$358)</f>
        <v>0</v>
      </c>
      <c r="U946" s="114">
        <f>IF(ISNA(VLOOKUP(H946,'data putaway'!$A$1:$E$530,3,0)),0,VLOOKUP(H946,'data putaway'!$A$1:$E$530,3,0))</f>
        <v>0</v>
      </c>
      <c r="V946" s="354">
        <f t="shared" si="324"/>
        <v>4</v>
      </c>
      <c r="W946" s="114">
        <f>IF(ISNA(VLOOKUP(H946,'data putaway'!$A$1:$E$530,2,0)),0,VLOOKUP(H946,'data putaway'!$A$1:$E$530,2,0))</f>
        <v>0</v>
      </c>
      <c r="X946" s="354" t="b">
        <f t="shared" si="325"/>
        <v>0</v>
      </c>
      <c r="Y946" s="354">
        <f>IF(ISNA(VLOOKUP(H946,'data putaway'!$A$1:$E$530,4,0)),0,VLOOKUP(H946,'data putaway'!$A$1:$E$530,4,0))</f>
        <v>0</v>
      </c>
      <c r="Z946" s="113">
        <f>IF(ISNA(VLOOKUP(H946,'data putaway'!$A$1:$E$530,5,0)),0,VLOOKUP(H946,'data putaway'!$A$1:$E$530,5,0))</f>
        <v>0</v>
      </c>
      <c r="AA946" s="354" t="b">
        <f t="shared" si="326"/>
        <v>0</v>
      </c>
      <c r="AB946" s="354" t="b">
        <f t="shared" si="327"/>
        <v>0</v>
      </c>
      <c r="AC946" s="356" t="str">
        <f t="shared" ca="1" si="328"/>
        <v>0 Month,  25 Days</v>
      </c>
      <c r="AD946" s="114" t="str">
        <f t="shared" ca="1" si="337"/>
        <v>3 Year, 10 Month, 24 Days</v>
      </c>
      <c r="AE946" s="114">
        <f t="shared" si="329"/>
        <v>4</v>
      </c>
      <c r="AF946" s="114">
        <f t="shared" si="330"/>
        <v>1</v>
      </c>
      <c r="AG946" s="354" t="str">
        <f t="shared" si="331"/>
        <v>CC38</v>
      </c>
      <c r="AH946" s="114">
        <f>IF(ISNA(VLOOKUP(L946,'MASTER DATA'!$A$1:$F$192,6,0)),0,VLOOKUP(L946,'MASTER DATA'!$A$1:$F$192,6,0))*AE946</f>
        <v>48</v>
      </c>
      <c r="AI946" s="354" t="str">
        <f>VLOOKUP($D946,'warehouse mapping'!$AN$7:$AO$17,2,0)</f>
        <v>Aktif</v>
      </c>
      <c r="AJ946" s="114">
        <f t="shared" si="332"/>
        <v>0</v>
      </c>
      <c r="AK946" s="354" t="str">
        <f t="shared" si="333"/>
        <v/>
      </c>
      <c r="AL946" s="354" t="s">
        <v>3206</v>
      </c>
      <c r="AM946" s="354">
        <f t="shared" si="334"/>
        <v>1</v>
      </c>
      <c r="AN946" s="354" t="b">
        <f t="shared" si="335"/>
        <v>1</v>
      </c>
    </row>
    <row r="947" spans="1:40" s="354" customFormat="1">
      <c r="A947" s="354" t="str">
        <f t="shared" si="338"/>
        <v>CC38B01550048593</v>
      </c>
      <c r="B947" s="354">
        <f t="shared" si="339"/>
        <v>0</v>
      </c>
      <c r="C947" s="354">
        <f t="shared" si="340"/>
        <v>0</v>
      </c>
      <c r="D947" s="354" t="str">
        <f t="shared" si="318"/>
        <v>CC</v>
      </c>
      <c r="E947" s="354" t="str">
        <f t="shared" si="319"/>
        <v>38</v>
      </c>
      <c r="F947" s="354" t="str">
        <f t="shared" si="320"/>
        <v>B</v>
      </c>
      <c r="G947" s="355" t="str">
        <f t="shared" si="321"/>
        <v>01</v>
      </c>
      <c r="H947" s="232" t="s">
        <v>1285</v>
      </c>
      <c r="I947" s="232" t="s">
        <v>3233</v>
      </c>
      <c r="J947" s="233">
        <v>46249</v>
      </c>
      <c r="K947" s="233">
        <v>47702</v>
      </c>
      <c r="L947" s="234">
        <v>550048593</v>
      </c>
      <c r="M947" s="232" t="str">
        <f>IF(ISNA(VLOOKUP(L947,'MASTER DATA'!$A$1:$B$192,2,0)),"",VLOOKUP(L947,'MASTER DATA'!$A$1:$B$192,2,0))</f>
        <v>Adv4TAX5Sc20W40MB_12*0.8L_A04W</v>
      </c>
      <c r="N947" s="232">
        <v>48</v>
      </c>
      <c r="O947" s="232">
        <f t="shared" si="322"/>
        <v>1</v>
      </c>
      <c r="P947" s="232">
        <f t="shared" si="323"/>
        <v>0</v>
      </c>
      <c r="Q947" s="232">
        <f>VLOOKUP(L947,'MASTER DATA'!$A$1:$E$192,5,0)</f>
        <v>48</v>
      </c>
      <c r="R947" s="234">
        <f>SUMIF('picking of the day'!$H$4:$H$358,WMS!H947&amp;WMS!L947,'picking of the day'!$E$4:$E$358)</f>
        <v>0</v>
      </c>
      <c r="U947" s="114">
        <f>IF(ISNA(VLOOKUP(H947,'data putaway'!$A$1:$E$530,3,0)),0,VLOOKUP(H947,'data putaway'!$A$1:$E$530,3,0))</f>
        <v>0</v>
      </c>
      <c r="V947" s="354">
        <f t="shared" si="324"/>
        <v>48</v>
      </c>
      <c r="W947" s="114">
        <f>IF(ISNA(VLOOKUP(H947,'data putaway'!$A$1:$E$530,2,0)),0,VLOOKUP(H947,'data putaway'!$A$1:$E$530,2,0))</f>
        <v>0</v>
      </c>
      <c r="X947" s="354" t="b">
        <f t="shared" si="325"/>
        <v>0</v>
      </c>
      <c r="Y947" s="354">
        <f>IF(ISNA(VLOOKUP(H947,'data putaway'!$A$1:$E$530,4,0)),0,VLOOKUP(H947,'data putaway'!$A$1:$E$530,4,0))</f>
        <v>0</v>
      </c>
      <c r="Z947" s="113">
        <f>IF(ISNA(VLOOKUP(H947,'data putaway'!$A$1:$E$530,5,0)),0,VLOOKUP(H947,'data putaway'!$A$1:$E$530,5,0))</f>
        <v>0</v>
      </c>
      <c r="AA947" s="354" t="b">
        <f t="shared" si="326"/>
        <v>0</v>
      </c>
      <c r="AB947" s="354" t="b">
        <f t="shared" si="327"/>
        <v>0</v>
      </c>
      <c r="AC947" s="356" t="str">
        <f t="shared" ca="1" si="328"/>
        <v>1 Month,  3 Days</v>
      </c>
      <c r="AD947" s="114" t="str">
        <f t="shared" ca="1" si="337"/>
        <v>3 Year, 10 Month, 20 Days</v>
      </c>
      <c r="AE947" s="114">
        <f t="shared" si="329"/>
        <v>48</v>
      </c>
      <c r="AF947" s="114">
        <f t="shared" si="330"/>
        <v>1</v>
      </c>
      <c r="AG947" s="354" t="str">
        <f t="shared" si="331"/>
        <v>CC38</v>
      </c>
      <c r="AH947" s="114">
        <f>IF(ISNA(VLOOKUP(L947,'MASTER DATA'!$A$1:$F$192,6,0)),0,VLOOKUP(L947,'MASTER DATA'!$A$1:$F$192,6,0))*AE947</f>
        <v>460.79999999999995</v>
      </c>
      <c r="AI947" s="354" t="str">
        <f>VLOOKUP($D947,'warehouse mapping'!$AN$7:$AO$17,2,0)</f>
        <v>Aktif</v>
      </c>
      <c r="AJ947" s="114">
        <f t="shared" si="332"/>
        <v>0</v>
      </c>
      <c r="AK947" s="354" t="str">
        <f t="shared" si="333"/>
        <v/>
      </c>
      <c r="AL947" s="354" t="s">
        <v>170</v>
      </c>
      <c r="AM947" s="354">
        <f t="shared" si="334"/>
        <v>1</v>
      </c>
      <c r="AN947" s="354" t="b">
        <f t="shared" si="335"/>
        <v>1</v>
      </c>
    </row>
    <row r="948" spans="1:40" s="354" customFormat="1">
      <c r="A948" s="354" t="str">
        <f t="shared" si="338"/>
        <v>CC38B02550048593</v>
      </c>
      <c r="B948" s="354">
        <f t="shared" si="339"/>
        <v>0</v>
      </c>
      <c r="C948" s="354">
        <f t="shared" si="340"/>
        <v>0</v>
      </c>
      <c r="D948" s="354" t="str">
        <f t="shared" si="318"/>
        <v>CC</v>
      </c>
      <c r="E948" s="354" t="str">
        <f t="shared" si="319"/>
        <v>38</v>
      </c>
      <c r="F948" s="354" t="str">
        <f t="shared" si="320"/>
        <v>B</v>
      </c>
      <c r="G948" s="355" t="str">
        <f t="shared" si="321"/>
        <v>02</v>
      </c>
      <c r="H948" s="232" t="s">
        <v>1286</v>
      </c>
      <c r="I948" s="232" t="s">
        <v>3233</v>
      </c>
      <c r="J948" s="233">
        <v>46249</v>
      </c>
      <c r="K948" s="233">
        <v>47702</v>
      </c>
      <c r="L948" s="234">
        <v>550048593</v>
      </c>
      <c r="M948" s="232" t="str">
        <f>IF(ISNA(VLOOKUP(L948,'MASTER DATA'!$A$1:$B$192,2,0)),"",VLOOKUP(L948,'MASTER DATA'!$A$1:$B$192,2,0))</f>
        <v>Adv4TAX5Sc20W40MB_12*0.8L_A04W</v>
      </c>
      <c r="N948" s="232">
        <v>48</v>
      </c>
      <c r="O948" s="232">
        <f t="shared" si="322"/>
        <v>1</v>
      </c>
      <c r="P948" s="232">
        <f t="shared" si="323"/>
        <v>0</v>
      </c>
      <c r="Q948" s="232">
        <f>VLOOKUP(L948,'MASTER DATA'!$A$1:$E$192,5,0)</f>
        <v>48</v>
      </c>
      <c r="R948" s="234">
        <f>SUMIF('picking of the day'!$H$4:$H$358,WMS!H948&amp;WMS!L948,'picking of the day'!$E$4:$E$358)</f>
        <v>0</v>
      </c>
      <c r="U948" s="114">
        <f>IF(ISNA(VLOOKUP(H948,'data putaway'!$A$1:$E$530,3,0)),0,VLOOKUP(H948,'data putaway'!$A$1:$E$530,3,0))</f>
        <v>0</v>
      </c>
      <c r="V948" s="354">
        <f t="shared" si="324"/>
        <v>48</v>
      </c>
      <c r="W948" s="114">
        <f>IF(ISNA(VLOOKUP(H948,'data putaway'!$A$1:$E$530,2,0)),0,VLOOKUP(H948,'data putaway'!$A$1:$E$530,2,0))</f>
        <v>0</v>
      </c>
      <c r="X948" s="354" t="b">
        <f t="shared" si="325"/>
        <v>0</v>
      </c>
      <c r="Y948" s="354">
        <f>IF(ISNA(VLOOKUP(H948,'data putaway'!$A$1:$E$530,4,0)),0,VLOOKUP(H948,'data putaway'!$A$1:$E$530,4,0))</f>
        <v>0</v>
      </c>
      <c r="Z948" s="113">
        <f>IF(ISNA(VLOOKUP(H948,'data putaway'!$A$1:$E$530,5,0)),0,VLOOKUP(H948,'data putaway'!$A$1:$E$530,5,0))</f>
        <v>0</v>
      </c>
      <c r="AA948" s="354" t="b">
        <f t="shared" si="326"/>
        <v>0</v>
      </c>
      <c r="AB948" s="354" t="b">
        <f t="shared" si="327"/>
        <v>0</v>
      </c>
      <c r="AC948" s="356" t="str">
        <f t="shared" ca="1" si="328"/>
        <v>1 Month,  3 Days</v>
      </c>
      <c r="AD948" s="114" t="str">
        <f t="shared" ca="1" si="337"/>
        <v>3 Year, 10 Month, 20 Days</v>
      </c>
      <c r="AE948" s="114">
        <f t="shared" si="329"/>
        <v>48</v>
      </c>
      <c r="AF948" s="114">
        <f t="shared" si="330"/>
        <v>1</v>
      </c>
      <c r="AG948" s="354" t="str">
        <f t="shared" si="331"/>
        <v>CC38</v>
      </c>
      <c r="AH948" s="114">
        <f>IF(ISNA(VLOOKUP(L948,'MASTER DATA'!$A$1:$F$192,6,0)),0,VLOOKUP(L948,'MASTER DATA'!$A$1:$F$192,6,0))*AE948</f>
        <v>460.79999999999995</v>
      </c>
      <c r="AI948" s="354" t="str">
        <f>VLOOKUP($D948,'warehouse mapping'!$AN$7:$AO$17,2,0)</f>
        <v>Aktif</v>
      </c>
      <c r="AJ948" s="114">
        <f t="shared" si="332"/>
        <v>0</v>
      </c>
      <c r="AK948" s="354" t="str">
        <f t="shared" si="333"/>
        <v/>
      </c>
      <c r="AL948" s="354" t="s">
        <v>170</v>
      </c>
      <c r="AM948" s="354">
        <f t="shared" si="334"/>
        <v>1</v>
      </c>
      <c r="AN948" s="354" t="b">
        <f t="shared" si="335"/>
        <v>1</v>
      </c>
    </row>
    <row r="949" spans="1:40" s="354" customFormat="1">
      <c r="A949" s="354" t="str">
        <f t="shared" si="338"/>
        <v>CC38C01550048593</v>
      </c>
      <c r="B949" s="354">
        <f t="shared" si="339"/>
        <v>0</v>
      </c>
      <c r="C949" s="354">
        <f t="shared" si="340"/>
        <v>0</v>
      </c>
      <c r="D949" s="354" t="str">
        <f t="shared" si="318"/>
        <v>CC</v>
      </c>
      <c r="E949" s="354" t="str">
        <f t="shared" si="319"/>
        <v>38</v>
      </c>
      <c r="F949" s="354" t="str">
        <f t="shared" si="320"/>
        <v>C</v>
      </c>
      <c r="G949" s="355" t="str">
        <f t="shared" si="321"/>
        <v>01</v>
      </c>
      <c r="H949" s="232" t="s">
        <v>1287</v>
      </c>
      <c r="I949" s="232" t="s">
        <v>3233</v>
      </c>
      <c r="J949" s="233">
        <v>46249</v>
      </c>
      <c r="K949" s="233">
        <v>47702</v>
      </c>
      <c r="L949" s="234">
        <v>550048593</v>
      </c>
      <c r="M949" s="232" t="str">
        <f>IF(ISNA(VLOOKUP(L949,'MASTER DATA'!$A$1:$B$192,2,0)),"",VLOOKUP(L949,'MASTER DATA'!$A$1:$B$192,2,0))</f>
        <v>Adv4TAX5Sc20W40MB_12*0.8L_A04W</v>
      </c>
      <c r="N949" s="232">
        <v>48</v>
      </c>
      <c r="O949" s="232">
        <f t="shared" si="322"/>
        <v>1</v>
      </c>
      <c r="P949" s="232">
        <f t="shared" si="323"/>
        <v>0</v>
      </c>
      <c r="Q949" s="232">
        <f>VLOOKUP(L949,'MASTER DATA'!$A$1:$E$192,5,0)</f>
        <v>48</v>
      </c>
      <c r="R949" s="234">
        <f>SUMIF('picking of the day'!$H$4:$H$358,WMS!H949&amp;WMS!L949,'picking of the day'!$E$4:$E$358)</f>
        <v>0</v>
      </c>
      <c r="U949" s="114">
        <f>IF(ISNA(VLOOKUP(H949,'data putaway'!$A$1:$E$530,3,0)),0,VLOOKUP(H949,'data putaway'!$A$1:$E$530,3,0))</f>
        <v>0</v>
      </c>
      <c r="V949" s="354">
        <f t="shared" si="324"/>
        <v>48</v>
      </c>
      <c r="W949" s="114">
        <f>IF(ISNA(VLOOKUP(H949,'data putaway'!$A$1:$E$530,2,0)),0,VLOOKUP(H949,'data putaway'!$A$1:$E$530,2,0))</f>
        <v>0</v>
      </c>
      <c r="X949" s="354" t="b">
        <f t="shared" si="325"/>
        <v>0</v>
      </c>
      <c r="Y949" s="354">
        <f>IF(ISNA(VLOOKUP(H949,'data putaway'!$A$1:$E$530,4,0)),0,VLOOKUP(H949,'data putaway'!$A$1:$E$530,4,0))</f>
        <v>0</v>
      </c>
      <c r="Z949" s="113">
        <f>IF(ISNA(VLOOKUP(H949,'data putaway'!$A$1:$E$530,5,0)),0,VLOOKUP(H949,'data putaway'!$A$1:$E$530,5,0))</f>
        <v>0</v>
      </c>
      <c r="AA949" s="354" t="b">
        <f t="shared" si="326"/>
        <v>0</v>
      </c>
      <c r="AB949" s="354" t="b">
        <f t="shared" si="327"/>
        <v>0</v>
      </c>
      <c r="AC949" s="356" t="str">
        <f t="shared" ca="1" si="328"/>
        <v>1 Month,  3 Days</v>
      </c>
      <c r="AD949" s="114" t="str">
        <f t="shared" ca="1" si="337"/>
        <v>3 Year, 10 Month, 20 Days</v>
      </c>
      <c r="AE949" s="114">
        <f t="shared" si="329"/>
        <v>48</v>
      </c>
      <c r="AF949" s="114">
        <f t="shared" si="330"/>
        <v>1</v>
      </c>
      <c r="AG949" s="354" t="str">
        <f t="shared" si="331"/>
        <v>CC38</v>
      </c>
      <c r="AH949" s="114">
        <f>IF(ISNA(VLOOKUP(L949,'MASTER DATA'!$A$1:$F$192,6,0)),0,VLOOKUP(L949,'MASTER DATA'!$A$1:$F$192,6,0))*AE949</f>
        <v>460.79999999999995</v>
      </c>
      <c r="AI949" s="354" t="str">
        <f>VLOOKUP($D949,'warehouse mapping'!$AN$7:$AO$17,2,0)</f>
        <v>Aktif</v>
      </c>
      <c r="AJ949" s="114">
        <f t="shared" si="332"/>
        <v>0</v>
      </c>
      <c r="AK949" s="354" t="str">
        <f t="shared" si="333"/>
        <v/>
      </c>
      <c r="AL949" s="354" t="s">
        <v>170</v>
      </c>
      <c r="AM949" s="354">
        <f t="shared" si="334"/>
        <v>1</v>
      </c>
      <c r="AN949" s="354" t="b">
        <f t="shared" si="335"/>
        <v>1</v>
      </c>
    </row>
    <row r="950" spans="1:40" s="354" customFormat="1">
      <c r="A950" s="354" t="str">
        <f t="shared" si="338"/>
        <v>CC38C02550048593</v>
      </c>
      <c r="B950" s="354">
        <f t="shared" si="339"/>
        <v>0</v>
      </c>
      <c r="C950" s="354">
        <f t="shared" si="340"/>
        <v>0</v>
      </c>
      <c r="D950" s="354" t="str">
        <f t="shared" si="318"/>
        <v>CC</v>
      </c>
      <c r="E950" s="354" t="str">
        <f t="shared" si="319"/>
        <v>38</v>
      </c>
      <c r="F950" s="354" t="str">
        <f t="shared" si="320"/>
        <v>C</v>
      </c>
      <c r="G950" s="355" t="str">
        <f t="shared" si="321"/>
        <v>02</v>
      </c>
      <c r="H950" s="232" t="s">
        <v>1288</v>
      </c>
      <c r="I950" s="232" t="s">
        <v>3233</v>
      </c>
      <c r="J950" s="233">
        <v>46249</v>
      </c>
      <c r="K950" s="233">
        <v>47702</v>
      </c>
      <c r="L950" s="234">
        <v>550048593</v>
      </c>
      <c r="M950" s="232" t="str">
        <f>IF(ISNA(VLOOKUP(L950,'MASTER DATA'!$A$1:$B$192,2,0)),"",VLOOKUP(L950,'MASTER DATA'!$A$1:$B$192,2,0))</f>
        <v>Adv4TAX5Sc20W40MB_12*0.8L_A04W</v>
      </c>
      <c r="N950" s="232">
        <v>48</v>
      </c>
      <c r="O950" s="232">
        <f t="shared" si="322"/>
        <v>1</v>
      </c>
      <c r="P950" s="232">
        <f t="shared" si="323"/>
        <v>0</v>
      </c>
      <c r="Q950" s="232">
        <f>VLOOKUP(L950,'MASTER DATA'!$A$1:$E$192,5,0)</f>
        <v>48</v>
      </c>
      <c r="R950" s="234">
        <f>SUMIF('picking of the day'!$H$4:$H$358,WMS!H950&amp;WMS!L950,'picking of the day'!$E$4:$E$358)</f>
        <v>0</v>
      </c>
      <c r="U950" s="114">
        <f>IF(ISNA(VLOOKUP(H950,'data putaway'!$A$1:$E$530,3,0)),0,VLOOKUP(H950,'data putaway'!$A$1:$E$530,3,0))</f>
        <v>0</v>
      </c>
      <c r="V950" s="354">
        <f t="shared" si="324"/>
        <v>48</v>
      </c>
      <c r="W950" s="114">
        <f>IF(ISNA(VLOOKUP(H950,'data putaway'!$A$1:$E$530,2,0)),0,VLOOKUP(H950,'data putaway'!$A$1:$E$530,2,0))</f>
        <v>0</v>
      </c>
      <c r="X950" s="354" t="b">
        <f t="shared" si="325"/>
        <v>0</v>
      </c>
      <c r="Y950" s="354">
        <f>IF(ISNA(VLOOKUP(H950,'data putaway'!$A$1:$E$530,4,0)),0,VLOOKUP(H950,'data putaway'!$A$1:$E$530,4,0))</f>
        <v>0</v>
      </c>
      <c r="Z950" s="113">
        <f>IF(ISNA(VLOOKUP(H950,'data putaway'!$A$1:$E$530,5,0)),0,VLOOKUP(H950,'data putaway'!$A$1:$E$530,5,0))</f>
        <v>0</v>
      </c>
      <c r="AA950" s="354" t="b">
        <f t="shared" si="326"/>
        <v>0</v>
      </c>
      <c r="AB950" s="354" t="b">
        <f t="shared" si="327"/>
        <v>0</v>
      </c>
      <c r="AC950" s="356" t="str">
        <f t="shared" ca="1" si="328"/>
        <v>1 Month,  3 Days</v>
      </c>
      <c r="AD950" s="114" t="str">
        <f t="shared" ca="1" si="337"/>
        <v>3 Year, 10 Month, 20 Days</v>
      </c>
      <c r="AE950" s="114">
        <f t="shared" si="329"/>
        <v>48</v>
      </c>
      <c r="AF950" s="114">
        <f t="shared" si="330"/>
        <v>1</v>
      </c>
      <c r="AG950" s="354" t="str">
        <f t="shared" si="331"/>
        <v>CC38</v>
      </c>
      <c r="AH950" s="114">
        <f>IF(ISNA(VLOOKUP(L950,'MASTER DATA'!$A$1:$F$192,6,0)),0,VLOOKUP(L950,'MASTER DATA'!$A$1:$F$192,6,0))*AE950</f>
        <v>460.79999999999995</v>
      </c>
      <c r="AI950" s="354" t="str">
        <f>VLOOKUP($D950,'warehouse mapping'!$AN$7:$AO$17,2,0)</f>
        <v>Aktif</v>
      </c>
      <c r="AJ950" s="114">
        <f t="shared" si="332"/>
        <v>0</v>
      </c>
      <c r="AK950" s="354" t="str">
        <f t="shared" si="333"/>
        <v/>
      </c>
      <c r="AL950" s="354" t="s">
        <v>170</v>
      </c>
      <c r="AM950" s="354">
        <f t="shared" si="334"/>
        <v>1</v>
      </c>
      <c r="AN950" s="354" t="b">
        <f t="shared" si="335"/>
        <v>1</v>
      </c>
    </row>
    <row r="951" spans="1:40" s="354" customFormat="1">
      <c r="A951" s="354" t="str">
        <f t="shared" si="338"/>
        <v>CC38D01550058593</v>
      </c>
      <c r="B951" s="354">
        <f t="shared" si="339"/>
        <v>0</v>
      </c>
      <c r="C951" s="354">
        <f t="shared" si="340"/>
        <v>0</v>
      </c>
      <c r="D951" s="354" t="str">
        <f t="shared" si="318"/>
        <v>CC</v>
      </c>
      <c r="E951" s="354" t="str">
        <f t="shared" si="319"/>
        <v>38</v>
      </c>
      <c r="F951" s="354" t="str">
        <f t="shared" si="320"/>
        <v>D</v>
      </c>
      <c r="G951" s="355" t="str">
        <f t="shared" si="321"/>
        <v>01</v>
      </c>
      <c r="H951" s="232" t="s">
        <v>1289</v>
      </c>
      <c r="I951" s="232" t="s">
        <v>3232</v>
      </c>
      <c r="J951" s="233">
        <v>46255</v>
      </c>
      <c r="K951" s="233">
        <v>47703</v>
      </c>
      <c r="L951" s="234">
        <v>550058593</v>
      </c>
      <c r="M951" s="232" t="str">
        <f>IF(ISNA(VLOOKUP(L951,'MASTER DATA'!$A$1:$B$192,2,0)),"",VLOOKUP(L951,'MASTER DATA'!$A$1:$B$192,2,0))</f>
        <v>Adv4TAX515W40SLMA2_12*0.8L_A04W</v>
      </c>
      <c r="N951" s="232">
        <v>48</v>
      </c>
      <c r="O951" s="232">
        <f t="shared" si="322"/>
        <v>1</v>
      </c>
      <c r="P951" s="232">
        <f t="shared" si="323"/>
        <v>0</v>
      </c>
      <c r="Q951" s="232">
        <f>VLOOKUP(L951,'MASTER DATA'!$A$1:$E$192,5,0)</f>
        <v>48</v>
      </c>
      <c r="R951" s="234">
        <f>SUMIF('picking of the day'!$H$4:$H$358,WMS!H951&amp;WMS!L951,'picking of the day'!$E$4:$E$358)</f>
        <v>0</v>
      </c>
      <c r="U951" s="114">
        <f>IF(ISNA(VLOOKUP(H951,'data putaway'!$A$1:$E$530,3,0)),0,VLOOKUP(H951,'data putaway'!$A$1:$E$530,3,0))</f>
        <v>0</v>
      </c>
      <c r="V951" s="354">
        <f t="shared" si="324"/>
        <v>48</v>
      </c>
      <c r="W951" s="114">
        <f>IF(ISNA(VLOOKUP(H951,'data putaway'!$A$1:$E$530,2,0)),0,VLOOKUP(H951,'data putaway'!$A$1:$E$530,2,0))</f>
        <v>0</v>
      </c>
      <c r="X951" s="354" t="b">
        <f t="shared" si="325"/>
        <v>0</v>
      </c>
      <c r="Y951" s="354">
        <f>IF(ISNA(VLOOKUP(H951,'data putaway'!$A$1:$E$530,4,0)),0,VLOOKUP(H951,'data putaway'!$A$1:$E$530,4,0))</f>
        <v>0</v>
      </c>
      <c r="Z951" s="113">
        <f>IF(ISNA(VLOOKUP(H951,'data putaway'!$A$1:$E$530,5,0)),0,VLOOKUP(H951,'data putaway'!$A$1:$E$530,5,0))</f>
        <v>0</v>
      </c>
      <c r="AA951" s="354" t="b">
        <f t="shared" si="326"/>
        <v>0</v>
      </c>
      <c r="AB951" s="354" t="b">
        <f t="shared" si="327"/>
        <v>0</v>
      </c>
      <c r="AC951" s="356" t="str">
        <f t="shared" ca="1" si="328"/>
        <v>0 Month,  28 Days</v>
      </c>
      <c r="AD951" s="114" t="str">
        <f t="shared" ca="1" si="337"/>
        <v>3 Year, 10 Month, 21 Days</v>
      </c>
      <c r="AE951" s="114">
        <f t="shared" si="329"/>
        <v>48</v>
      </c>
      <c r="AF951" s="114">
        <f t="shared" si="330"/>
        <v>1</v>
      </c>
      <c r="AG951" s="354" t="str">
        <f t="shared" si="331"/>
        <v>CC38</v>
      </c>
      <c r="AH951" s="114">
        <f>IF(ISNA(VLOOKUP(L951,'MASTER DATA'!$A$1:$F$192,6,0)),0,VLOOKUP(L951,'MASTER DATA'!$A$1:$F$192,6,0))*AE951</f>
        <v>460.79999999999995</v>
      </c>
      <c r="AI951" s="354" t="str">
        <f>VLOOKUP($D951,'warehouse mapping'!$AN$7:$AO$17,2,0)</f>
        <v>Aktif</v>
      </c>
      <c r="AJ951" s="114">
        <f t="shared" si="332"/>
        <v>0</v>
      </c>
      <c r="AK951" s="354" t="str">
        <f t="shared" si="333"/>
        <v/>
      </c>
      <c r="AL951" s="354" t="s">
        <v>170</v>
      </c>
      <c r="AM951" s="354">
        <f t="shared" si="334"/>
        <v>1</v>
      </c>
      <c r="AN951" s="354" t="b">
        <f t="shared" si="335"/>
        <v>1</v>
      </c>
    </row>
    <row r="952" spans="1:40" s="354" customFormat="1">
      <c r="A952" s="354" t="str">
        <f t="shared" si="338"/>
        <v>CC38D02550058593</v>
      </c>
      <c r="B952" s="354">
        <f t="shared" si="339"/>
        <v>0</v>
      </c>
      <c r="C952" s="354">
        <f t="shared" si="340"/>
        <v>0</v>
      </c>
      <c r="D952" s="354" t="str">
        <f t="shared" si="318"/>
        <v>CC</v>
      </c>
      <c r="E952" s="354" t="str">
        <f t="shared" si="319"/>
        <v>38</v>
      </c>
      <c r="F952" s="354" t="str">
        <f t="shared" si="320"/>
        <v>D</v>
      </c>
      <c r="G952" s="355" t="str">
        <f t="shared" si="321"/>
        <v>02</v>
      </c>
      <c r="H952" s="232" t="s">
        <v>1290</v>
      </c>
      <c r="I952" s="232" t="s">
        <v>3232</v>
      </c>
      <c r="J952" s="233">
        <v>46255</v>
      </c>
      <c r="K952" s="233">
        <v>47703</v>
      </c>
      <c r="L952" s="234">
        <v>550058593</v>
      </c>
      <c r="M952" s="232" t="str">
        <f>IF(ISNA(VLOOKUP(L952,'MASTER DATA'!$A$1:$B$192,2,0)),"",VLOOKUP(L952,'MASTER DATA'!$A$1:$B$192,2,0))</f>
        <v>Adv4TAX515W40SLMA2_12*0.8L_A04W</v>
      </c>
      <c r="N952" s="232">
        <v>48</v>
      </c>
      <c r="O952" s="232">
        <f t="shared" si="322"/>
        <v>1</v>
      </c>
      <c r="P952" s="232">
        <f t="shared" si="323"/>
        <v>0</v>
      </c>
      <c r="Q952" s="232">
        <f>VLOOKUP(L952,'MASTER DATA'!$A$1:$E$192,5,0)</f>
        <v>48</v>
      </c>
      <c r="R952" s="234">
        <f>SUMIF('picking of the day'!$H$4:$H$358,WMS!H952&amp;WMS!L952,'picking of the day'!$E$4:$E$358)</f>
        <v>0</v>
      </c>
      <c r="U952" s="114">
        <f>IF(ISNA(VLOOKUP(H952,'data putaway'!$A$1:$E$530,3,0)),0,VLOOKUP(H952,'data putaway'!$A$1:$E$530,3,0))</f>
        <v>0</v>
      </c>
      <c r="V952" s="354">
        <f t="shared" si="324"/>
        <v>48</v>
      </c>
      <c r="W952" s="114">
        <f>IF(ISNA(VLOOKUP(H952,'data putaway'!$A$1:$E$530,2,0)),0,VLOOKUP(H952,'data putaway'!$A$1:$E$530,2,0))</f>
        <v>0</v>
      </c>
      <c r="X952" s="354" t="b">
        <f t="shared" si="325"/>
        <v>0</v>
      </c>
      <c r="Y952" s="354">
        <f>IF(ISNA(VLOOKUP(H952,'data putaway'!$A$1:$E$530,4,0)),0,VLOOKUP(H952,'data putaway'!$A$1:$E$530,4,0))</f>
        <v>0</v>
      </c>
      <c r="Z952" s="113">
        <f>IF(ISNA(VLOOKUP(H952,'data putaway'!$A$1:$E$530,5,0)),0,VLOOKUP(H952,'data putaway'!$A$1:$E$530,5,0))</f>
        <v>0</v>
      </c>
      <c r="AA952" s="354" t="b">
        <f t="shared" si="326"/>
        <v>0</v>
      </c>
      <c r="AB952" s="354" t="b">
        <f t="shared" si="327"/>
        <v>0</v>
      </c>
      <c r="AC952" s="356" t="str">
        <f t="shared" ca="1" si="328"/>
        <v>0 Month,  28 Days</v>
      </c>
      <c r="AD952" s="114" t="str">
        <f t="shared" ca="1" si="337"/>
        <v>3 Year, 10 Month, 21 Days</v>
      </c>
      <c r="AE952" s="114">
        <f t="shared" si="329"/>
        <v>48</v>
      </c>
      <c r="AF952" s="114">
        <f t="shared" si="330"/>
        <v>1</v>
      </c>
      <c r="AG952" s="354" t="str">
        <f t="shared" si="331"/>
        <v>CC38</v>
      </c>
      <c r="AH952" s="114">
        <f>IF(ISNA(VLOOKUP(L952,'MASTER DATA'!$A$1:$F$192,6,0)),0,VLOOKUP(L952,'MASTER DATA'!$A$1:$F$192,6,0))*AE952</f>
        <v>460.79999999999995</v>
      </c>
      <c r="AI952" s="354" t="str">
        <f>VLOOKUP($D952,'warehouse mapping'!$AN$7:$AO$17,2,0)</f>
        <v>Aktif</v>
      </c>
      <c r="AJ952" s="114">
        <f t="shared" si="332"/>
        <v>0</v>
      </c>
      <c r="AK952" s="354" t="str">
        <f t="shared" si="333"/>
        <v/>
      </c>
      <c r="AL952" s="354" t="s">
        <v>170</v>
      </c>
      <c r="AM952" s="354">
        <f t="shared" si="334"/>
        <v>1</v>
      </c>
      <c r="AN952" s="354" t="b">
        <f t="shared" si="335"/>
        <v>1</v>
      </c>
    </row>
    <row r="953" spans="1:40" s="354" customFormat="1">
      <c r="A953" s="354" t="str">
        <f t="shared" si="338"/>
        <v>CC38E01550071397</v>
      </c>
      <c r="B953" s="354">
        <f t="shared" si="339"/>
        <v>0</v>
      </c>
      <c r="C953" s="354">
        <f t="shared" si="340"/>
        <v>0</v>
      </c>
      <c r="D953" s="354" t="str">
        <f t="shared" si="318"/>
        <v>CC</v>
      </c>
      <c r="E953" s="354" t="str">
        <f t="shared" si="319"/>
        <v>38</v>
      </c>
      <c r="F953" s="354" t="str">
        <f t="shared" si="320"/>
        <v>E</v>
      </c>
      <c r="G953" s="355" t="str">
        <f t="shared" si="321"/>
        <v>01</v>
      </c>
      <c r="H953" s="232" t="s">
        <v>1291</v>
      </c>
      <c r="I953" s="232" t="s">
        <v>3514</v>
      </c>
      <c r="J953" s="362">
        <v>46274</v>
      </c>
      <c r="K953" s="233">
        <v>47727</v>
      </c>
      <c r="L953" s="234">
        <v>550071397</v>
      </c>
      <c r="M953" s="232" t="str">
        <f>IF(ISNA(VLOOKUP(L953,'MASTER DATA'!$A$1:$B$192,2,0)),"",VLOOKUP(L953,'MASTER DATA'!$A$1:$B$192,2,0))</f>
        <v>HelixHX515W40SNCF_4*4L_A04W</v>
      </c>
      <c r="N953" s="234">
        <v>36</v>
      </c>
      <c r="O953" s="232">
        <f t="shared" si="322"/>
        <v>1</v>
      </c>
      <c r="P953" s="232">
        <f t="shared" si="323"/>
        <v>0</v>
      </c>
      <c r="Q953" s="232">
        <f>VLOOKUP(L953,'MASTER DATA'!$A$1:$E$192,5,0)</f>
        <v>36</v>
      </c>
      <c r="R953" s="234">
        <f>SUMIF('picking of the day'!$H$4:$H$358,WMS!H953&amp;WMS!L953,'picking of the day'!$E$4:$E$358)</f>
        <v>0</v>
      </c>
      <c r="U953" s="114">
        <f>IF(ISNA(VLOOKUP(H953,'data putaway'!$A$1:$E$530,3,0)),0,VLOOKUP(H953,'data putaway'!$A$1:$E$530,3,0))</f>
        <v>0</v>
      </c>
      <c r="V953" s="354">
        <f t="shared" si="324"/>
        <v>36</v>
      </c>
      <c r="W953" s="114">
        <f>IF(ISNA(VLOOKUP(H953,'data putaway'!$A$1:$E$530,2,0)),0,VLOOKUP(H953,'data putaway'!$A$1:$E$530,2,0))</f>
        <v>0</v>
      </c>
      <c r="X953" s="354" t="b">
        <f t="shared" si="325"/>
        <v>0</v>
      </c>
      <c r="Y953" s="354">
        <f>IF(ISNA(VLOOKUP(H953,'data putaway'!$A$1:$E$530,4,0)),0,VLOOKUP(H953,'data putaway'!$A$1:$E$530,4,0))</f>
        <v>0</v>
      </c>
      <c r="Z953" s="113">
        <f>IF(ISNA(VLOOKUP(H953,'data putaway'!$A$1:$E$530,5,0)),0,VLOOKUP(H953,'data putaway'!$A$1:$E$530,5,0))</f>
        <v>0</v>
      </c>
      <c r="AA953" s="354" t="b">
        <f t="shared" si="326"/>
        <v>0</v>
      </c>
      <c r="AB953" s="354" t="b">
        <f t="shared" si="327"/>
        <v>0</v>
      </c>
      <c r="AC953" s="356" t="str">
        <f t="shared" ca="1" si="328"/>
        <v>0 Month,  9 Days</v>
      </c>
      <c r="AD953" s="114" t="str">
        <f t="shared" ca="1" si="337"/>
        <v>3 Year, 11 Month, 14 Days</v>
      </c>
      <c r="AE953" s="114">
        <f t="shared" si="329"/>
        <v>36</v>
      </c>
      <c r="AF953" s="114">
        <f t="shared" si="330"/>
        <v>1</v>
      </c>
      <c r="AG953" s="354" t="str">
        <f t="shared" si="331"/>
        <v>CC38</v>
      </c>
      <c r="AH953" s="114">
        <f>IF(ISNA(VLOOKUP(L953,'MASTER DATA'!$A$1:$F$192,6,0)),0,VLOOKUP(L953,'MASTER DATA'!$A$1:$F$192,6,0))*AE953</f>
        <v>576</v>
      </c>
      <c r="AI953" s="354" t="str">
        <f>VLOOKUP($D953,'warehouse mapping'!$AN$7:$AO$17,2,0)</f>
        <v>Aktif</v>
      </c>
      <c r="AJ953" s="114">
        <f t="shared" si="332"/>
        <v>0</v>
      </c>
      <c r="AK953" s="354" t="str">
        <f t="shared" si="333"/>
        <v/>
      </c>
      <c r="AL953" s="354" t="s">
        <v>170</v>
      </c>
      <c r="AM953" s="354">
        <f t="shared" si="334"/>
        <v>1</v>
      </c>
      <c r="AN953" s="354" t="b">
        <f t="shared" si="335"/>
        <v>1</v>
      </c>
    </row>
    <row r="954" spans="1:40" s="354" customFormat="1">
      <c r="A954" s="354" t="str">
        <f t="shared" si="338"/>
        <v>CC38E02550062462</v>
      </c>
      <c r="B954" s="354">
        <f t="shared" si="339"/>
        <v>0</v>
      </c>
      <c r="C954" s="354">
        <f t="shared" si="340"/>
        <v>0</v>
      </c>
      <c r="D954" s="354" t="str">
        <f t="shared" si="318"/>
        <v>CC</v>
      </c>
      <c r="E954" s="354" t="str">
        <f t="shared" si="319"/>
        <v>38</v>
      </c>
      <c r="F954" s="354" t="str">
        <f t="shared" si="320"/>
        <v>E</v>
      </c>
      <c r="G954" s="355" t="str">
        <f t="shared" si="321"/>
        <v>02</v>
      </c>
      <c r="H954" s="232" t="s">
        <v>1292</v>
      </c>
      <c r="I954" s="232" t="s">
        <v>3250</v>
      </c>
      <c r="J954" s="362">
        <v>46258</v>
      </c>
      <c r="K954" s="233">
        <v>47706</v>
      </c>
      <c r="L954" s="234">
        <v>550062462</v>
      </c>
      <c r="M954" s="232" t="str">
        <f>IF(ISNA(VLOOKUP(L954,'MASTER DATA'!$A$1:$B$192,2,0)),"",VLOOKUP(L954,'MASTER DATA'!$A$1:$B$192,2,0))</f>
        <v>Adv4TAX7Sc10W40SNMB_12*1L_A04W</v>
      </c>
      <c r="N954" s="234">
        <v>0</v>
      </c>
      <c r="O954" s="232">
        <f t="shared" si="322"/>
        <v>0</v>
      </c>
      <c r="P954" s="232">
        <f t="shared" si="323"/>
        <v>0</v>
      </c>
      <c r="Q954" s="232">
        <f>VLOOKUP(L954,'MASTER DATA'!$A$1:$E$192,5,0)</f>
        <v>44</v>
      </c>
      <c r="R954" s="234">
        <f>SUMIF('picking of the day'!$H$4:$H$358,WMS!H954&amp;WMS!L954,'picking of the day'!$E$4:$E$358)</f>
        <v>0</v>
      </c>
      <c r="U954" s="114">
        <f>IF(ISNA(VLOOKUP(H954,'data putaway'!$A$1:$E$530,3,0)),0,VLOOKUP(H954,'data putaway'!$A$1:$E$530,3,0))</f>
        <v>0</v>
      </c>
      <c r="V954" s="354">
        <f t="shared" si="324"/>
        <v>0</v>
      </c>
      <c r="W954" s="114">
        <f>IF(ISNA(VLOOKUP(H954,'data putaway'!$A$1:$E$530,2,0)),0,VLOOKUP(H954,'data putaway'!$A$1:$E$530,2,0))</f>
        <v>0</v>
      </c>
      <c r="X954" s="354" t="b">
        <f t="shared" si="325"/>
        <v>0</v>
      </c>
      <c r="Y954" s="354">
        <f>IF(ISNA(VLOOKUP(H954,'data putaway'!$A$1:$E$530,4,0)),0,VLOOKUP(H954,'data putaway'!$A$1:$E$530,4,0))</f>
        <v>0</v>
      </c>
      <c r="Z954" s="113">
        <f>IF(ISNA(VLOOKUP(H954,'data putaway'!$A$1:$E$530,5,0)),0,VLOOKUP(H954,'data putaway'!$A$1:$E$530,5,0))</f>
        <v>0</v>
      </c>
      <c r="AA954" s="354" t="b">
        <f t="shared" si="326"/>
        <v>0</v>
      </c>
      <c r="AB954" s="354" t="b">
        <f t="shared" si="327"/>
        <v>0</v>
      </c>
      <c r="AC954" s="356" t="str">
        <f t="shared" ca="1" si="328"/>
        <v>0 Month,  25 Days</v>
      </c>
      <c r="AD954" s="114" t="str">
        <f t="shared" ca="1" si="337"/>
        <v>3 Year, 10 Month, 24 Days</v>
      </c>
      <c r="AE954" s="114">
        <f t="shared" si="329"/>
        <v>0</v>
      </c>
      <c r="AF954" s="114">
        <f t="shared" si="330"/>
        <v>0</v>
      </c>
      <c r="AG954" s="354" t="str">
        <f t="shared" si="331"/>
        <v>CC38</v>
      </c>
      <c r="AH954" s="114">
        <f>IF(ISNA(VLOOKUP(L954,'MASTER DATA'!$A$1:$F$192,6,0)),0,VLOOKUP(L954,'MASTER DATA'!$A$1:$F$192,6,0))*AE954</f>
        <v>0</v>
      </c>
      <c r="AI954" s="354" t="str">
        <f>VLOOKUP($D954,'warehouse mapping'!$AN$7:$AO$17,2,0)</f>
        <v>Aktif</v>
      </c>
      <c r="AJ954" s="114">
        <f t="shared" si="332"/>
        <v>1</v>
      </c>
      <c r="AK954" s="354" t="str">
        <f t="shared" si="333"/>
        <v>CC</v>
      </c>
      <c r="AL954" s="354" t="s">
        <v>170</v>
      </c>
      <c r="AM954" s="354">
        <f t="shared" si="334"/>
        <v>1</v>
      </c>
      <c r="AN954" s="354" t="b">
        <f t="shared" si="335"/>
        <v>1</v>
      </c>
    </row>
    <row r="955" spans="1:40" s="354" customFormat="1">
      <c r="A955" s="354" t="str">
        <f t="shared" si="338"/>
        <v>CC39A01550062285</v>
      </c>
      <c r="B955" s="354">
        <f t="shared" si="339"/>
        <v>0</v>
      </c>
      <c r="C955" s="354">
        <f t="shared" si="340"/>
        <v>0</v>
      </c>
      <c r="D955" s="354" t="str">
        <f t="shared" si="318"/>
        <v>CC</v>
      </c>
      <c r="E955" s="354" t="str">
        <f t="shared" si="319"/>
        <v>39</v>
      </c>
      <c r="F955" s="354" t="str">
        <f t="shared" si="320"/>
        <v>A</v>
      </c>
      <c r="G955" s="355" t="str">
        <f t="shared" si="321"/>
        <v>01</v>
      </c>
      <c r="H955" s="232" t="s">
        <v>1293</v>
      </c>
      <c r="I955" s="232">
        <v>12626170</v>
      </c>
      <c r="J955" s="233">
        <v>46122</v>
      </c>
      <c r="K955" s="233">
        <v>47562</v>
      </c>
      <c r="L955" s="234">
        <v>550062285</v>
      </c>
      <c r="M955" s="232" t="str">
        <f>IF(ISNA(VLOOKUP(L955,'MASTER DATA'!$A$1:$B$192,2,0)),"",VLOOKUP(L955,'MASTER DATA'!$A$1:$B$192,2,0))</f>
        <v>Gadus S3 V460DM 2_1*770kg_A227</v>
      </c>
      <c r="N955" s="232">
        <v>1</v>
      </c>
      <c r="O955" s="232">
        <f t="shared" si="322"/>
        <v>1</v>
      </c>
      <c r="P955" s="232">
        <f t="shared" si="323"/>
        <v>0</v>
      </c>
      <c r="Q955" s="232">
        <f>VLOOKUP(L955,'MASTER DATA'!$A$1:$E$192,5,0)</f>
        <v>1</v>
      </c>
      <c r="R955" s="234">
        <f>SUMIF('picking of the day'!$H$4:$H$358,WMS!H955&amp;WMS!L955,'picking of the day'!$E$4:$E$358)</f>
        <v>0</v>
      </c>
      <c r="U955" s="114">
        <f>IF(ISNA(VLOOKUP(H955,'data putaway'!$A$1:$E$530,3,0)),0,VLOOKUP(H955,'data putaway'!$A$1:$E$530,3,0))</f>
        <v>0</v>
      </c>
      <c r="V955" s="354">
        <f t="shared" si="324"/>
        <v>1</v>
      </c>
      <c r="W955" s="114">
        <f>IF(ISNA(VLOOKUP(H955,'data putaway'!$A$1:$E$530,2,0)),0,VLOOKUP(H955,'data putaway'!$A$1:$E$530,2,0))</f>
        <v>0</v>
      </c>
      <c r="X955" s="354" t="b">
        <f t="shared" si="325"/>
        <v>0</v>
      </c>
      <c r="Y955" s="354">
        <f>IF(ISNA(VLOOKUP(H955,'data putaway'!$A$1:$E$530,4,0)),0,VLOOKUP(H955,'data putaway'!$A$1:$E$530,4,0))</f>
        <v>0</v>
      </c>
      <c r="Z955" s="113">
        <f>IF(ISNA(VLOOKUP(H955,'data putaway'!$A$1:$E$530,5,0)),0,VLOOKUP(H955,'data putaway'!$A$1:$E$530,5,0))</f>
        <v>0</v>
      </c>
      <c r="AA955" s="354" t="b">
        <f t="shared" si="326"/>
        <v>0</v>
      </c>
      <c r="AB955" s="354" t="b">
        <f t="shared" si="327"/>
        <v>0</v>
      </c>
      <c r="AC955" s="356" t="str">
        <f t="shared" ca="1" si="328"/>
        <v>5 Month,  8 Days</v>
      </c>
      <c r="AD955" s="114" t="str">
        <f t="shared" ca="1" si="337"/>
        <v>3 Year, 6 Month, 2 Days</v>
      </c>
      <c r="AE955" s="114">
        <f t="shared" si="329"/>
        <v>1</v>
      </c>
      <c r="AF955" s="114">
        <f t="shared" si="330"/>
        <v>1</v>
      </c>
      <c r="AG955" s="354" t="str">
        <f t="shared" si="331"/>
        <v>CC39</v>
      </c>
      <c r="AH955" s="114">
        <f>IF(ISNA(VLOOKUP(L955,'MASTER DATA'!$A$1:$F$192,6,0)),0,VLOOKUP(L955,'MASTER DATA'!$A$1:$F$192,6,0))*AE955</f>
        <v>770</v>
      </c>
      <c r="AI955" s="354" t="str">
        <f>VLOOKUP($D955,'warehouse mapping'!$AN$7:$AO$17,2,0)</f>
        <v>Aktif</v>
      </c>
      <c r="AJ955" s="114">
        <f t="shared" si="332"/>
        <v>0</v>
      </c>
      <c r="AK955" s="354" t="str">
        <f t="shared" si="333"/>
        <v/>
      </c>
      <c r="AL955" s="354" t="s">
        <v>3205</v>
      </c>
      <c r="AM955" s="354">
        <f t="shared" si="334"/>
        <v>1</v>
      </c>
      <c r="AN955" s="354" t="b">
        <f t="shared" si="335"/>
        <v>1</v>
      </c>
    </row>
    <row r="956" spans="1:40" s="354" customFormat="1">
      <c r="A956" s="354" t="str">
        <f t="shared" si="338"/>
        <v>CC39A02550062285</v>
      </c>
      <c r="B956" s="354">
        <f t="shared" si="339"/>
        <v>0</v>
      </c>
      <c r="C956" s="354">
        <f t="shared" si="340"/>
        <v>0</v>
      </c>
      <c r="D956" s="354" t="str">
        <f t="shared" si="318"/>
        <v>CC</v>
      </c>
      <c r="E956" s="354" t="str">
        <f t="shared" si="319"/>
        <v>39</v>
      </c>
      <c r="F956" s="354" t="str">
        <f t="shared" si="320"/>
        <v>A</v>
      </c>
      <c r="G956" s="355" t="str">
        <f t="shared" si="321"/>
        <v>02</v>
      </c>
      <c r="H956" s="232" t="s">
        <v>1294</v>
      </c>
      <c r="I956" s="232">
        <v>12626170</v>
      </c>
      <c r="J956" s="233">
        <v>46199</v>
      </c>
      <c r="K956" s="233">
        <v>47543</v>
      </c>
      <c r="L956" s="234">
        <v>550062285</v>
      </c>
      <c r="M956" s="232" t="str">
        <f>IF(ISNA(VLOOKUP(L956,'MASTER DATA'!$A$1:$B$192,2,0)),"",VLOOKUP(L956,'MASTER DATA'!$A$1:$B$192,2,0))</f>
        <v>Gadus S3 V460DM 2_1*770kg_A227</v>
      </c>
      <c r="N956" s="232">
        <v>1</v>
      </c>
      <c r="O956" s="232">
        <f t="shared" si="322"/>
        <v>1</v>
      </c>
      <c r="P956" s="232">
        <f t="shared" si="323"/>
        <v>0</v>
      </c>
      <c r="Q956" s="232">
        <f>VLOOKUP(L956,'MASTER DATA'!$A$1:$E$192,5,0)</f>
        <v>1</v>
      </c>
      <c r="R956" s="234">
        <f>SUMIF('picking of the day'!$H$4:$H$358,WMS!H956&amp;WMS!L956,'picking of the day'!$E$4:$E$358)</f>
        <v>0</v>
      </c>
      <c r="U956" s="114">
        <f>IF(ISNA(VLOOKUP(H956,'data putaway'!$A$1:$E$530,3,0)),0,VLOOKUP(H956,'data putaway'!$A$1:$E$530,3,0))</f>
        <v>0</v>
      </c>
      <c r="V956" s="354">
        <f t="shared" si="324"/>
        <v>1</v>
      </c>
      <c r="W956" s="114">
        <f>IF(ISNA(VLOOKUP(H956,'data putaway'!$A$1:$E$530,2,0)),0,VLOOKUP(H956,'data putaway'!$A$1:$E$530,2,0))</f>
        <v>0</v>
      </c>
      <c r="X956" s="354" t="b">
        <f t="shared" si="325"/>
        <v>0</v>
      </c>
      <c r="Y956" s="354">
        <f>IF(ISNA(VLOOKUP(H956,'data putaway'!$A$1:$E$530,4,0)),0,VLOOKUP(H956,'data putaway'!$A$1:$E$530,4,0))</f>
        <v>0</v>
      </c>
      <c r="Z956" s="113">
        <f>IF(ISNA(VLOOKUP(H956,'data putaway'!$A$1:$E$530,5,0)),0,VLOOKUP(H956,'data putaway'!$A$1:$E$530,5,0))</f>
        <v>0</v>
      </c>
      <c r="AA956" s="354" t="b">
        <f t="shared" si="326"/>
        <v>0</v>
      </c>
      <c r="AB956" s="354" t="b">
        <f t="shared" si="327"/>
        <v>0</v>
      </c>
      <c r="AC956" s="356" t="str">
        <f t="shared" ca="1" si="328"/>
        <v>2 Month,  23 Days</v>
      </c>
      <c r="AD956" s="114" t="str">
        <f t="shared" ca="1" si="337"/>
        <v>3 Year, 5 Month, 11 Days</v>
      </c>
      <c r="AE956" s="114">
        <f t="shared" si="329"/>
        <v>1</v>
      </c>
      <c r="AF956" s="114">
        <f t="shared" si="330"/>
        <v>1</v>
      </c>
      <c r="AG956" s="354" t="str">
        <f t="shared" si="331"/>
        <v>CC39</v>
      </c>
      <c r="AH956" s="114">
        <f>IF(ISNA(VLOOKUP(L956,'MASTER DATA'!$A$1:$F$192,6,0)),0,VLOOKUP(L956,'MASTER DATA'!$A$1:$F$192,6,0))*AE956</f>
        <v>770</v>
      </c>
      <c r="AI956" s="354" t="str">
        <f>VLOOKUP($D956,'warehouse mapping'!$AN$7:$AO$17,2,0)</f>
        <v>Aktif</v>
      </c>
      <c r="AJ956" s="114">
        <f t="shared" si="332"/>
        <v>0</v>
      </c>
      <c r="AK956" s="354" t="str">
        <f t="shared" si="333"/>
        <v/>
      </c>
      <c r="AL956" s="354" t="s">
        <v>3205</v>
      </c>
      <c r="AM956" s="354">
        <f t="shared" si="334"/>
        <v>1</v>
      </c>
      <c r="AN956" s="354" t="b">
        <f t="shared" si="335"/>
        <v>1</v>
      </c>
    </row>
    <row r="957" spans="1:40" s="354" customFormat="1">
      <c r="A957" s="354" t="str">
        <f t="shared" si="338"/>
        <v>CC39B01550043469</v>
      </c>
      <c r="B957" s="354">
        <f t="shared" si="339"/>
        <v>0</v>
      </c>
      <c r="C957" s="354">
        <f t="shared" si="340"/>
        <v>0</v>
      </c>
      <c r="D957" s="354" t="str">
        <f t="shared" si="318"/>
        <v>CC</v>
      </c>
      <c r="E957" s="354" t="str">
        <f t="shared" si="319"/>
        <v>39</v>
      </c>
      <c r="F957" s="354" t="str">
        <f t="shared" si="320"/>
        <v>B</v>
      </c>
      <c r="G957" s="355" t="str">
        <f t="shared" si="321"/>
        <v>01</v>
      </c>
      <c r="H957" s="232" t="s">
        <v>1295</v>
      </c>
      <c r="I957" s="232" t="s">
        <v>3598</v>
      </c>
      <c r="J957" s="233">
        <v>46281</v>
      </c>
      <c r="K957" s="233">
        <v>47710</v>
      </c>
      <c r="L957" s="234">
        <v>550043469</v>
      </c>
      <c r="M957" s="232" t="str">
        <f>IF(ISNA(VLOOKUP(L957,'MASTER DATA'!$A$1:$B$192,2,0)),"",VLOOKUP(L957,'MASTER DATA'!$A$1:$B$192,2,0))</f>
        <v>HelixAstraSN10W30_12*1L_A04W</v>
      </c>
      <c r="N957" s="232">
        <v>44</v>
      </c>
      <c r="O957" s="232">
        <f t="shared" si="322"/>
        <v>1</v>
      </c>
      <c r="P957" s="232">
        <f t="shared" si="323"/>
        <v>0</v>
      </c>
      <c r="Q957" s="232">
        <f>VLOOKUP(L957,'MASTER DATA'!$A$1:$E$192,5,0)</f>
        <v>44</v>
      </c>
      <c r="R957" s="234">
        <f>SUMIF('picking of the day'!$H$4:$H$358,WMS!H957&amp;WMS!L957,'picking of the day'!$E$4:$E$358)</f>
        <v>0</v>
      </c>
      <c r="U957" s="114">
        <f>IF(ISNA(VLOOKUP(H957,'data putaway'!$A$1:$E$530,3,0)),0,VLOOKUP(H957,'data putaway'!$A$1:$E$530,3,0))</f>
        <v>0</v>
      </c>
      <c r="V957" s="354">
        <f t="shared" si="324"/>
        <v>44</v>
      </c>
      <c r="W957" s="114">
        <f>IF(ISNA(VLOOKUP(H957,'data putaway'!$A$1:$E$530,2,0)),0,VLOOKUP(H957,'data putaway'!$A$1:$E$530,2,0))</f>
        <v>0</v>
      </c>
      <c r="X957" s="354" t="b">
        <f t="shared" si="325"/>
        <v>0</v>
      </c>
      <c r="Y957" s="354">
        <f>IF(ISNA(VLOOKUP(H957,'data putaway'!$A$1:$E$530,4,0)),0,VLOOKUP(H957,'data putaway'!$A$1:$E$530,4,0))</f>
        <v>0</v>
      </c>
      <c r="Z957" s="113">
        <f>IF(ISNA(VLOOKUP(H957,'data putaway'!$A$1:$E$530,5,0)),0,VLOOKUP(H957,'data putaway'!$A$1:$E$530,5,0))</f>
        <v>0</v>
      </c>
      <c r="AA957" s="354" t="b">
        <f t="shared" si="326"/>
        <v>0</v>
      </c>
      <c r="AB957" s="354" t="b">
        <f t="shared" si="327"/>
        <v>0</v>
      </c>
      <c r="AC957" s="356" t="str">
        <f t="shared" ca="1" si="328"/>
        <v>0 Month,  2 Days</v>
      </c>
      <c r="AD957" s="114" t="str">
        <f t="shared" ca="1" si="337"/>
        <v>3 Year, 10 Month, 28 Days</v>
      </c>
      <c r="AE957" s="114">
        <f t="shared" si="329"/>
        <v>44</v>
      </c>
      <c r="AF957" s="114">
        <f t="shared" si="330"/>
        <v>1</v>
      </c>
      <c r="AG957" s="354" t="str">
        <f t="shared" si="331"/>
        <v>CC39</v>
      </c>
      <c r="AH957" s="114">
        <f>IF(ISNA(VLOOKUP(L957,'MASTER DATA'!$A$1:$F$192,6,0)),0,VLOOKUP(L957,'MASTER DATA'!$A$1:$F$192,6,0))*AE957</f>
        <v>528</v>
      </c>
      <c r="AI957" s="354" t="str">
        <f>VLOOKUP($D957,'warehouse mapping'!$AN$7:$AO$17,2,0)</f>
        <v>Aktif</v>
      </c>
      <c r="AJ957" s="114">
        <f t="shared" si="332"/>
        <v>0</v>
      </c>
      <c r="AK957" s="354" t="str">
        <f t="shared" si="333"/>
        <v/>
      </c>
      <c r="AL957" s="354" t="s">
        <v>170</v>
      </c>
      <c r="AM957" s="354">
        <f t="shared" si="334"/>
        <v>1</v>
      </c>
      <c r="AN957" s="354" t="b">
        <f t="shared" si="335"/>
        <v>1</v>
      </c>
    </row>
    <row r="958" spans="1:40" s="354" customFormat="1">
      <c r="A958" s="354" t="str">
        <f t="shared" si="338"/>
        <v>CC39B02550043469</v>
      </c>
      <c r="B958" s="354">
        <f t="shared" si="339"/>
        <v>0</v>
      </c>
      <c r="C958" s="354">
        <f t="shared" si="340"/>
        <v>0</v>
      </c>
      <c r="D958" s="354" t="str">
        <f t="shared" si="318"/>
        <v>CC</v>
      </c>
      <c r="E958" s="354" t="str">
        <f t="shared" si="319"/>
        <v>39</v>
      </c>
      <c r="F958" s="354" t="str">
        <f t="shared" si="320"/>
        <v>B</v>
      </c>
      <c r="G958" s="355" t="str">
        <f t="shared" si="321"/>
        <v>02</v>
      </c>
      <c r="H958" s="232" t="s">
        <v>1296</v>
      </c>
      <c r="I958" s="232" t="s">
        <v>3598</v>
      </c>
      <c r="J958" s="233">
        <v>46281</v>
      </c>
      <c r="K958" s="233">
        <v>47710</v>
      </c>
      <c r="L958" s="234">
        <v>550043469</v>
      </c>
      <c r="M958" s="232" t="str">
        <f>IF(ISNA(VLOOKUP(L958,'MASTER DATA'!$A$1:$B$192,2,0)),"",VLOOKUP(L958,'MASTER DATA'!$A$1:$B$192,2,0))</f>
        <v>HelixAstraSN10W30_12*1L_A04W</v>
      </c>
      <c r="N958" s="232">
        <v>44</v>
      </c>
      <c r="O958" s="232">
        <f t="shared" si="322"/>
        <v>1</v>
      </c>
      <c r="P958" s="232">
        <f t="shared" si="323"/>
        <v>0</v>
      </c>
      <c r="Q958" s="232">
        <f>VLOOKUP(L958,'MASTER DATA'!$A$1:$E$192,5,0)</f>
        <v>44</v>
      </c>
      <c r="R958" s="234">
        <f>SUMIF('picking of the day'!$H$4:$H$358,WMS!H958&amp;WMS!L958,'picking of the day'!$E$4:$E$358)</f>
        <v>0</v>
      </c>
      <c r="U958" s="114">
        <f>IF(ISNA(VLOOKUP(H958,'data putaway'!$A$1:$E$530,3,0)),0,VLOOKUP(H958,'data putaway'!$A$1:$E$530,3,0))</f>
        <v>0</v>
      </c>
      <c r="V958" s="354">
        <f t="shared" si="324"/>
        <v>44</v>
      </c>
      <c r="W958" s="114">
        <f>IF(ISNA(VLOOKUP(H958,'data putaway'!$A$1:$E$530,2,0)),0,VLOOKUP(H958,'data putaway'!$A$1:$E$530,2,0))</f>
        <v>0</v>
      </c>
      <c r="X958" s="354" t="b">
        <f t="shared" si="325"/>
        <v>0</v>
      </c>
      <c r="Y958" s="354">
        <f>IF(ISNA(VLOOKUP(H958,'data putaway'!$A$1:$E$530,4,0)),0,VLOOKUP(H958,'data putaway'!$A$1:$E$530,4,0))</f>
        <v>0</v>
      </c>
      <c r="Z958" s="113">
        <f>IF(ISNA(VLOOKUP(H958,'data putaway'!$A$1:$E$530,5,0)),0,VLOOKUP(H958,'data putaway'!$A$1:$E$530,5,0))</f>
        <v>0</v>
      </c>
      <c r="AA958" s="354" t="b">
        <f t="shared" si="326"/>
        <v>0</v>
      </c>
      <c r="AB958" s="354" t="b">
        <f t="shared" si="327"/>
        <v>0</v>
      </c>
      <c r="AC958" s="356" t="str">
        <f t="shared" ca="1" si="328"/>
        <v>0 Month,  2 Days</v>
      </c>
      <c r="AD958" s="114" t="str">
        <f t="shared" ca="1" si="337"/>
        <v>3 Year, 10 Month, 28 Days</v>
      </c>
      <c r="AE958" s="114">
        <f t="shared" si="329"/>
        <v>44</v>
      </c>
      <c r="AF958" s="114">
        <f t="shared" si="330"/>
        <v>1</v>
      </c>
      <c r="AG958" s="354" t="str">
        <f t="shared" si="331"/>
        <v>CC39</v>
      </c>
      <c r="AH958" s="114">
        <f>IF(ISNA(VLOOKUP(L958,'MASTER DATA'!$A$1:$F$192,6,0)),0,VLOOKUP(L958,'MASTER DATA'!$A$1:$F$192,6,0))*AE958</f>
        <v>528</v>
      </c>
      <c r="AI958" s="354" t="str">
        <f>VLOOKUP($D958,'warehouse mapping'!$AN$7:$AO$17,2,0)</f>
        <v>Aktif</v>
      </c>
      <c r="AJ958" s="114">
        <f t="shared" si="332"/>
        <v>0</v>
      </c>
      <c r="AK958" s="354" t="str">
        <f t="shared" si="333"/>
        <v/>
      </c>
      <c r="AL958" s="354" t="s">
        <v>170</v>
      </c>
      <c r="AM958" s="354">
        <f t="shared" si="334"/>
        <v>1</v>
      </c>
      <c r="AN958" s="354" t="b">
        <f t="shared" si="335"/>
        <v>1</v>
      </c>
    </row>
    <row r="959" spans="1:40" s="354" customFormat="1">
      <c r="A959" s="354" t="str">
        <f t="shared" si="338"/>
        <v>CC39C01550024919</v>
      </c>
      <c r="B959" s="354">
        <f t="shared" si="339"/>
        <v>0</v>
      </c>
      <c r="C959" s="354">
        <f t="shared" si="340"/>
        <v>0</v>
      </c>
      <c r="D959" s="354" t="str">
        <f t="shared" si="318"/>
        <v>CC</v>
      </c>
      <c r="E959" s="354" t="str">
        <f t="shared" si="319"/>
        <v>39</v>
      </c>
      <c r="F959" s="354" t="str">
        <f t="shared" si="320"/>
        <v>C</v>
      </c>
      <c r="G959" s="355" t="str">
        <f t="shared" si="321"/>
        <v>01</v>
      </c>
      <c r="H959" s="232" t="s">
        <v>1297</v>
      </c>
      <c r="I959" s="232" t="s">
        <v>3314</v>
      </c>
      <c r="J959" s="233">
        <v>46262</v>
      </c>
      <c r="K959" s="233">
        <v>47693</v>
      </c>
      <c r="L959" s="234">
        <v>550024919</v>
      </c>
      <c r="M959" s="232" t="str">
        <f>IF(ISNA(VLOOKUP(L959,'MASTER DATA'!$A$1:$B$192,2,0)),"",VLOOKUP(L959,'MASTER DATA'!$A$1:$B$192,2,0))</f>
        <v>Spirax S4 CX 50_1*209L_A227</v>
      </c>
      <c r="N959" s="232">
        <v>4</v>
      </c>
      <c r="O959" s="232">
        <f t="shared" si="322"/>
        <v>1</v>
      </c>
      <c r="P959" s="232">
        <f t="shared" si="323"/>
        <v>0</v>
      </c>
      <c r="Q959" s="232">
        <f>VLOOKUP(L959,'MASTER DATA'!$A$1:$E$192,5,0)</f>
        <v>4</v>
      </c>
      <c r="R959" s="234">
        <f>SUMIF('picking of the day'!$H$4:$H$358,WMS!H959&amp;WMS!L959,'picking of the day'!$E$4:$E$358)</f>
        <v>0</v>
      </c>
      <c r="U959" s="114">
        <f>IF(ISNA(VLOOKUP(H959,'data putaway'!$A$1:$E$530,3,0)),0,VLOOKUP(H959,'data putaway'!$A$1:$E$530,3,0))</f>
        <v>0</v>
      </c>
      <c r="V959" s="354">
        <f t="shared" si="324"/>
        <v>4</v>
      </c>
      <c r="W959" s="114">
        <f>IF(ISNA(VLOOKUP(H959,'data putaway'!$A$1:$E$530,2,0)),0,VLOOKUP(H959,'data putaway'!$A$1:$E$530,2,0))</f>
        <v>0</v>
      </c>
      <c r="X959" s="354" t="b">
        <f t="shared" si="325"/>
        <v>0</v>
      </c>
      <c r="Y959" s="354">
        <f>IF(ISNA(VLOOKUP(H959,'data putaway'!$A$1:$E$530,4,0)),0,VLOOKUP(H959,'data putaway'!$A$1:$E$530,4,0))</f>
        <v>0</v>
      </c>
      <c r="Z959" s="113">
        <f>IF(ISNA(VLOOKUP(H959,'data putaway'!$A$1:$E$530,5,0)),0,VLOOKUP(H959,'data putaway'!$A$1:$E$530,5,0))</f>
        <v>0</v>
      </c>
      <c r="AA959" s="354" t="b">
        <f t="shared" si="326"/>
        <v>0</v>
      </c>
      <c r="AB959" s="354" t="b">
        <f t="shared" si="327"/>
        <v>0</v>
      </c>
      <c r="AC959" s="356" t="str">
        <f t="shared" ca="1" si="328"/>
        <v>0 Month,  21 Days</v>
      </c>
      <c r="AD959" s="114" t="str">
        <f t="shared" ca="1" si="337"/>
        <v>3 Year, 10 Month, 11 Days</v>
      </c>
      <c r="AE959" s="114">
        <f t="shared" si="329"/>
        <v>4</v>
      </c>
      <c r="AF959" s="114">
        <f t="shared" si="330"/>
        <v>1</v>
      </c>
      <c r="AG959" s="354" t="str">
        <f t="shared" si="331"/>
        <v>CC39</v>
      </c>
      <c r="AH959" s="114">
        <f>IF(ISNA(VLOOKUP(L959,'MASTER DATA'!$A$1:$F$192,6,0)),0,VLOOKUP(L959,'MASTER DATA'!$A$1:$F$192,6,0))*AE959</f>
        <v>836</v>
      </c>
      <c r="AI959" s="354" t="str">
        <f>VLOOKUP($D959,'warehouse mapping'!$AN$7:$AO$17,2,0)</f>
        <v>Aktif</v>
      </c>
      <c r="AJ959" s="114">
        <f t="shared" si="332"/>
        <v>0</v>
      </c>
      <c r="AK959" s="354" t="str">
        <f t="shared" si="333"/>
        <v/>
      </c>
      <c r="AL959" s="354" t="s">
        <v>170</v>
      </c>
      <c r="AM959" s="354">
        <f t="shared" si="334"/>
        <v>1</v>
      </c>
      <c r="AN959" s="354" t="b">
        <f t="shared" si="335"/>
        <v>1</v>
      </c>
    </row>
    <row r="960" spans="1:40" s="354" customFormat="1">
      <c r="A960" s="354" t="str">
        <f t="shared" si="338"/>
        <v>CC39C02550048593</v>
      </c>
      <c r="B960" s="354">
        <f t="shared" si="339"/>
        <v>0</v>
      </c>
      <c r="C960" s="354">
        <f t="shared" si="340"/>
        <v>0</v>
      </c>
      <c r="D960" s="354" t="str">
        <f t="shared" si="318"/>
        <v>CC</v>
      </c>
      <c r="E960" s="354" t="str">
        <f t="shared" si="319"/>
        <v>39</v>
      </c>
      <c r="F960" s="354" t="str">
        <f t="shared" si="320"/>
        <v>C</v>
      </c>
      <c r="G960" s="355" t="str">
        <f t="shared" si="321"/>
        <v>02</v>
      </c>
      <c r="H960" s="232" t="s">
        <v>1298</v>
      </c>
      <c r="I960" s="232" t="s">
        <v>3488</v>
      </c>
      <c r="J960" s="233">
        <v>46267</v>
      </c>
      <c r="K960" s="233">
        <v>47717</v>
      </c>
      <c r="L960" s="234">
        <v>550048593</v>
      </c>
      <c r="M960" s="232" t="str">
        <f>IF(ISNA(VLOOKUP(L960,'MASTER DATA'!$A$1:$B$192,2,0)),"",VLOOKUP(L960,'MASTER DATA'!$A$1:$B$192,2,0))</f>
        <v>Adv4TAX5Sc20W40MB_12*0.8L_A04W</v>
      </c>
      <c r="N960" s="232">
        <v>48</v>
      </c>
      <c r="O960" s="232">
        <f t="shared" si="322"/>
        <v>1</v>
      </c>
      <c r="P960" s="232">
        <f t="shared" si="323"/>
        <v>0</v>
      </c>
      <c r="Q960" s="232">
        <f>VLOOKUP(L960,'MASTER DATA'!$A$1:$E$192,5,0)</f>
        <v>48</v>
      </c>
      <c r="R960" s="234">
        <f>SUMIF('picking of the day'!$H$4:$H$358,WMS!H960&amp;WMS!L960,'picking of the day'!$E$4:$E$358)</f>
        <v>0</v>
      </c>
      <c r="U960" s="114">
        <f>IF(ISNA(VLOOKUP(H960,'data putaway'!$A$1:$E$530,3,0)),0,VLOOKUP(H960,'data putaway'!$A$1:$E$530,3,0))</f>
        <v>0</v>
      </c>
      <c r="V960" s="354">
        <f t="shared" si="324"/>
        <v>48</v>
      </c>
      <c r="W960" s="114">
        <f>IF(ISNA(VLOOKUP(H960,'data putaway'!$A$1:$E$530,2,0)),0,VLOOKUP(H960,'data putaway'!$A$1:$E$530,2,0))</f>
        <v>0</v>
      </c>
      <c r="X960" s="354" t="b">
        <f t="shared" si="325"/>
        <v>0</v>
      </c>
      <c r="Y960" s="354">
        <f>IF(ISNA(VLOOKUP(H960,'data putaway'!$A$1:$E$530,4,0)),0,VLOOKUP(H960,'data putaway'!$A$1:$E$530,4,0))</f>
        <v>0</v>
      </c>
      <c r="Z960" s="113">
        <f>IF(ISNA(VLOOKUP(H960,'data putaway'!$A$1:$E$530,5,0)),0,VLOOKUP(H960,'data putaway'!$A$1:$E$530,5,0))</f>
        <v>0</v>
      </c>
      <c r="AA960" s="354" t="b">
        <f t="shared" si="326"/>
        <v>0</v>
      </c>
      <c r="AB960" s="354" t="b">
        <f t="shared" si="327"/>
        <v>0</v>
      </c>
      <c r="AC960" s="356" t="str">
        <f t="shared" ca="1" si="328"/>
        <v>0 Month,  16 Days</v>
      </c>
      <c r="AD960" s="114" t="str">
        <f t="shared" ca="1" si="337"/>
        <v>3 Year, 11 Month, 4 Days</v>
      </c>
      <c r="AE960" s="114">
        <f t="shared" si="329"/>
        <v>48</v>
      </c>
      <c r="AF960" s="114">
        <f t="shared" si="330"/>
        <v>1</v>
      </c>
      <c r="AG960" s="354" t="str">
        <f t="shared" si="331"/>
        <v>CC39</v>
      </c>
      <c r="AH960" s="114">
        <f>IF(ISNA(VLOOKUP(L960,'MASTER DATA'!$A$1:$F$192,6,0)),0,VLOOKUP(L960,'MASTER DATA'!$A$1:$F$192,6,0))*AE960</f>
        <v>460.79999999999995</v>
      </c>
      <c r="AI960" s="354" t="str">
        <f>VLOOKUP($D960,'warehouse mapping'!$AN$7:$AO$17,2,0)</f>
        <v>Aktif</v>
      </c>
      <c r="AJ960" s="114">
        <f t="shared" si="332"/>
        <v>0</v>
      </c>
      <c r="AK960" s="354" t="str">
        <f t="shared" si="333"/>
        <v/>
      </c>
      <c r="AL960" s="354" t="s">
        <v>170</v>
      </c>
      <c r="AM960" s="354">
        <f t="shared" si="334"/>
        <v>1</v>
      </c>
      <c r="AN960" s="354" t="b">
        <f t="shared" si="335"/>
        <v>1</v>
      </c>
    </row>
    <row r="961" spans="1:40" s="354" customFormat="1">
      <c r="A961" s="354" t="str">
        <f t="shared" si="338"/>
        <v>CC39D01550058592</v>
      </c>
      <c r="B961" s="354">
        <f t="shared" si="339"/>
        <v>0</v>
      </c>
      <c r="C961" s="354">
        <f t="shared" si="340"/>
        <v>0</v>
      </c>
      <c r="D961" s="354" t="str">
        <f t="shared" si="318"/>
        <v>CC</v>
      </c>
      <c r="E961" s="354" t="str">
        <f t="shared" si="319"/>
        <v>39</v>
      </c>
      <c r="F961" s="354" t="str">
        <f t="shared" si="320"/>
        <v>D</v>
      </c>
      <c r="G961" s="355" t="str">
        <f t="shared" si="321"/>
        <v>01</v>
      </c>
      <c r="H961" s="232" t="s">
        <v>1299</v>
      </c>
      <c r="I961" s="232" t="s">
        <v>3531</v>
      </c>
      <c r="J961" s="233">
        <v>46276</v>
      </c>
      <c r="K961" s="233">
        <v>47730</v>
      </c>
      <c r="L961" s="234">
        <v>550058592</v>
      </c>
      <c r="M961" s="232" t="str">
        <f>IF(ISNA(VLOOKUP(L961,'MASTER DATA'!$A$1:$B$192,2,0)),"",VLOOKUP(L961,'MASTER DATA'!$A$1:$B$192,2,0))</f>
        <v>Adv4TAX515W40SLMA2_12*1L_A04W</v>
      </c>
      <c r="N961" s="232">
        <v>0</v>
      </c>
      <c r="O961" s="232">
        <f t="shared" si="322"/>
        <v>0</v>
      </c>
      <c r="P961" s="232">
        <f t="shared" si="323"/>
        <v>0</v>
      </c>
      <c r="Q961" s="232">
        <f>VLOOKUP(L961,'MASTER DATA'!$A$1:$E$192,5,0)</f>
        <v>44</v>
      </c>
      <c r="R961" s="234">
        <f>SUMIF('picking of the day'!$H$4:$H$358,WMS!H961&amp;WMS!L961,'picking of the day'!$E$4:$E$358)</f>
        <v>0</v>
      </c>
      <c r="U961" s="114">
        <f>IF(ISNA(VLOOKUP(H961,'data putaway'!$A$1:$E$530,3,0)),0,VLOOKUP(H961,'data putaway'!$A$1:$E$530,3,0))</f>
        <v>0</v>
      </c>
      <c r="V961" s="354">
        <f t="shared" si="324"/>
        <v>0</v>
      </c>
      <c r="W961" s="114">
        <f>IF(ISNA(VLOOKUP(H961,'data putaway'!$A$1:$E$530,2,0)),0,VLOOKUP(H961,'data putaway'!$A$1:$E$530,2,0))</f>
        <v>0</v>
      </c>
      <c r="X961" s="354" t="b">
        <f t="shared" si="325"/>
        <v>0</v>
      </c>
      <c r="Y961" s="354">
        <f>IF(ISNA(VLOOKUP(H961,'data putaway'!$A$1:$E$530,4,0)),0,VLOOKUP(H961,'data putaway'!$A$1:$E$530,4,0))</f>
        <v>0</v>
      </c>
      <c r="Z961" s="113">
        <f>IF(ISNA(VLOOKUP(H961,'data putaway'!$A$1:$E$530,5,0)),0,VLOOKUP(H961,'data putaway'!$A$1:$E$530,5,0))</f>
        <v>0</v>
      </c>
      <c r="AA961" s="354" t="b">
        <f t="shared" si="326"/>
        <v>0</v>
      </c>
      <c r="AB961" s="354" t="b">
        <f t="shared" si="327"/>
        <v>0</v>
      </c>
      <c r="AC961" s="356" t="str">
        <f t="shared" ca="1" si="328"/>
        <v>0 Month,  7 Days</v>
      </c>
      <c r="AD961" s="114" t="str">
        <f t="shared" ca="1" si="337"/>
        <v>3 Year, 11 Month, 17 Days</v>
      </c>
      <c r="AE961" s="114">
        <f t="shared" si="329"/>
        <v>0</v>
      </c>
      <c r="AF961" s="114">
        <f t="shared" si="330"/>
        <v>0</v>
      </c>
      <c r="AG961" s="354" t="str">
        <f t="shared" si="331"/>
        <v>CC39</v>
      </c>
      <c r="AH961" s="114">
        <f>IF(ISNA(VLOOKUP(L961,'MASTER DATA'!$A$1:$F$192,6,0)),0,VLOOKUP(L961,'MASTER DATA'!$A$1:$F$192,6,0))*AE961</f>
        <v>0</v>
      </c>
      <c r="AI961" s="354" t="str">
        <f>VLOOKUP($D961,'warehouse mapping'!$AN$7:$AO$17,2,0)</f>
        <v>Aktif</v>
      </c>
      <c r="AJ961" s="114">
        <f t="shared" si="332"/>
        <v>1</v>
      </c>
      <c r="AK961" s="354" t="str">
        <f t="shared" si="333"/>
        <v>CC</v>
      </c>
      <c r="AL961" s="354" t="s">
        <v>170</v>
      </c>
      <c r="AM961" s="354">
        <f t="shared" si="334"/>
        <v>1</v>
      </c>
      <c r="AN961" s="354" t="b">
        <f t="shared" si="335"/>
        <v>1</v>
      </c>
    </row>
    <row r="962" spans="1:40" s="354" customFormat="1">
      <c r="A962" s="354" t="str">
        <f t="shared" si="338"/>
        <v>CC39D02550062460</v>
      </c>
      <c r="B962" s="354">
        <f t="shared" si="339"/>
        <v>0</v>
      </c>
      <c r="C962" s="354">
        <f t="shared" si="340"/>
        <v>0</v>
      </c>
      <c r="D962" s="354" t="str">
        <f t="shared" si="318"/>
        <v>CC</v>
      </c>
      <c r="E962" s="354" t="str">
        <f t="shared" si="319"/>
        <v>39</v>
      </c>
      <c r="F962" s="354" t="str">
        <f t="shared" si="320"/>
        <v>D</v>
      </c>
      <c r="G962" s="355" t="str">
        <f t="shared" si="321"/>
        <v>02</v>
      </c>
      <c r="H962" s="232" t="s">
        <v>1300</v>
      </c>
      <c r="I962" s="232" t="s">
        <v>3315</v>
      </c>
      <c r="J962" s="233">
        <v>46266</v>
      </c>
      <c r="K962" s="233">
        <v>47713</v>
      </c>
      <c r="L962" s="234">
        <v>550062460</v>
      </c>
      <c r="M962" s="232" t="str">
        <f>IF(ISNA(VLOOKUP(L962,'MASTER DATA'!$A$1:$B$192,2,0)),"",VLOOKUP(L962,'MASTER DATA'!$A$1:$B$192,2,0))</f>
        <v>Advan4TAX710W40SNMA2_12*1L_A04W</v>
      </c>
      <c r="N962" s="232">
        <v>44</v>
      </c>
      <c r="O962" s="232">
        <f t="shared" si="322"/>
        <v>1</v>
      </c>
      <c r="P962" s="232">
        <f t="shared" si="323"/>
        <v>0</v>
      </c>
      <c r="Q962" s="232">
        <f>VLOOKUP(L962,'MASTER DATA'!$A$1:$E$192,5,0)</f>
        <v>44</v>
      </c>
      <c r="R962" s="234">
        <f>SUMIF('picking of the day'!$H$4:$H$358,WMS!H962&amp;WMS!L962,'picking of the day'!$E$4:$E$358)</f>
        <v>0</v>
      </c>
      <c r="U962" s="114">
        <f>IF(ISNA(VLOOKUP(H962,'data putaway'!$A$1:$E$530,3,0)),0,VLOOKUP(H962,'data putaway'!$A$1:$E$530,3,0))</f>
        <v>0</v>
      </c>
      <c r="V962" s="354">
        <f t="shared" si="324"/>
        <v>44</v>
      </c>
      <c r="W962" s="114">
        <f>IF(ISNA(VLOOKUP(H962,'data putaway'!$A$1:$E$530,2,0)),0,VLOOKUP(H962,'data putaway'!$A$1:$E$530,2,0))</f>
        <v>0</v>
      </c>
      <c r="X962" s="354" t="b">
        <f t="shared" si="325"/>
        <v>0</v>
      </c>
      <c r="Y962" s="354">
        <f>IF(ISNA(VLOOKUP(H962,'data putaway'!$A$1:$E$530,4,0)),0,VLOOKUP(H962,'data putaway'!$A$1:$E$530,4,0))</f>
        <v>0</v>
      </c>
      <c r="Z962" s="113">
        <f>IF(ISNA(VLOOKUP(H962,'data putaway'!$A$1:$E$530,5,0)),0,VLOOKUP(H962,'data putaway'!$A$1:$E$530,5,0))</f>
        <v>0</v>
      </c>
      <c r="AA962" s="354" t="b">
        <f t="shared" si="326"/>
        <v>0</v>
      </c>
      <c r="AB962" s="354" t="b">
        <f t="shared" si="327"/>
        <v>0</v>
      </c>
      <c r="AC962" s="356" t="str">
        <f t="shared" ca="1" si="328"/>
        <v>0 Month,  17 Days</v>
      </c>
      <c r="AD962" s="114" t="str">
        <f t="shared" ca="1" si="337"/>
        <v>3 Year, 11 Month, 0 Days</v>
      </c>
      <c r="AE962" s="114">
        <f t="shared" si="329"/>
        <v>44</v>
      </c>
      <c r="AF962" s="114">
        <f t="shared" si="330"/>
        <v>1</v>
      </c>
      <c r="AG962" s="354" t="str">
        <f t="shared" si="331"/>
        <v>CC39</v>
      </c>
      <c r="AH962" s="114">
        <f>IF(ISNA(VLOOKUP(L962,'MASTER DATA'!$A$1:$F$192,6,0)),0,VLOOKUP(L962,'MASTER DATA'!$A$1:$F$192,6,0))*AE962</f>
        <v>528</v>
      </c>
      <c r="AI962" s="354" t="str">
        <f>VLOOKUP($D962,'warehouse mapping'!$AN$7:$AO$17,2,0)</f>
        <v>Aktif</v>
      </c>
      <c r="AJ962" s="114">
        <f t="shared" si="332"/>
        <v>0</v>
      </c>
      <c r="AK962" s="354" t="str">
        <f t="shared" si="333"/>
        <v/>
      </c>
      <c r="AL962" s="354" t="s">
        <v>170</v>
      </c>
      <c r="AM962" s="354">
        <f t="shared" si="334"/>
        <v>1</v>
      </c>
      <c r="AN962" s="354" t="b">
        <f t="shared" si="335"/>
        <v>1</v>
      </c>
    </row>
    <row r="963" spans="1:40" s="354" customFormat="1">
      <c r="A963" s="354" t="str">
        <f t="shared" si="338"/>
        <v>CC39E01550043469</v>
      </c>
      <c r="B963" s="354">
        <f t="shared" si="339"/>
        <v>0</v>
      </c>
      <c r="C963" s="354">
        <f t="shared" si="340"/>
        <v>0</v>
      </c>
      <c r="D963" s="354" t="str">
        <f t="shared" si="318"/>
        <v>CC</v>
      </c>
      <c r="E963" s="354" t="str">
        <f t="shared" si="319"/>
        <v>39</v>
      </c>
      <c r="F963" s="354" t="str">
        <f t="shared" si="320"/>
        <v>E</v>
      </c>
      <c r="G963" s="355" t="str">
        <f t="shared" si="321"/>
        <v>01</v>
      </c>
      <c r="H963" s="232" t="s">
        <v>1301</v>
      </c>
      <c r="I963" s="232" t="s">
        <v>3598</v>
      </c>
      <c r="J963" s="233">
        <v>46281</v>
      </c>
      <c r="K963" s="233">
        <v>47710</v>
      </c>
      <c r="L963" s="234">
        <v>550043469</v>
      </c>
      <c r="M963" s="232" t="str">
        <f>IF(ISNA(VLOOKUP(L963,'MASTER DATA'!$A$1:$B$192,2,0)),"",VLOOKUP(L963,'MASTER DATA'!$A$1:$B$192,2,0))</f>
        <v>HelixAstraSN10W30_12*1L_A04W</v>
      </c>
      <c r="N963" s="232">
        <v>44</v>
      </c>
      <c r="O963" s="232">
        <f t="shared" si="322"/>
        <v>1</v>
      </c>
      <c r="P963" s="232">
        <f t="shared" si="323"/>
        <v>0</v>
      </c>
      <c r="Q963" s="232">
        <f>VLOOKUP(L963,'MASTER DATA'!$A$1:$E$192,5,0)</f>
        <v>44</v>
      </c>
      <c r="R963" s="234">
        <f>SUMIF('picking of the day'!$H$4:$H$358,WMS!H963&amp;WMS!L963,'picking of the day'!$E$4:$E$358)</f>
        <v>0</v>
      </c>
      <c r="U963" s="114">
        <f>IF(ISNA(VLOOKUP(H963,'data putaway'!$A$1:$E$530,3,0)),0,VLOOKUP(H963,'data putaway'!$A$1:$E$530,3,0))</f>
        <v>0</v>
      </c>
      <c r="V963" s="354">
        <f t="shared" si="324"/>
        <v>44</v>
      </c>
      <c r="W963" s="114">
        <f>IF(ISNA(VLOOKUP(H963,'data putaway'!$A$1:$E$530,2,0)),0,VLOOKUP(H963,'data putaway'!$A$1:$E$530,2,0))</f>
        <v>0</v>
      </c>
      <c r="X963" s="354" t="b">
        <f t="shared" si="325"/>
        <v>0</v>
      </c>
      <c r="Y963" s="354">
        <f>IF(ISNA(VLOOKUP(H963,'data putaway'!$A$1:$E$530,4,0)),0,VLOOKUP(H963,'data putaway'!$A$1:$E$530,4,0))</f>
        <v>0</v>
      </c>
      <c r="Z963" s="113">
        <f>IF(ISNA(VLOOKUP(H963,'data putaway'!$A$1:$E$530,5,0)),0,VLOOKUP(H963,'data putaway'!$A$1:$E$530,5,0))</f>
        <v>0</v>
      </c>
      <c r="AA963" s="354" t="b">
        <f t="shared" si="326"/>
        <v>0</v>
      </c>
      <c r="AB963" s="354" t="b">
        <f t="shared" si="327"/>
        <v>0</v>
      </c>
      <c r="AC963" s="356" t="str">
        <f t="shared" ca="1" si="328"/>
        <v>0 Month,  2 Days</v>
      </c>
      <c r="AD963" s="114" t="str">
        <f t="shared" ca="1" si="337"/>
        <v>3 Year, 10 Month, 28 Days</v>
      </c>
      <c r="AE963" s="114">
        <f t="shared" si="329"/>
        <v>44</v>
      </c>
      <c r="AF963" s="114">
        <f t="shared" si="330"/>
        <v>1</v>
      </c>
      <c r="AG963" s="354" t="str">
        <f t="shared" si="331"/>
        <v>CC39</v>
      </c>
      <c r="AH963" s="114">
        <f>IF(ISNA(VLOOKUP(L963,'MASTER DATA'!$A$1:$F$192,6,0)),0,VLOOKUP(L963,'MASTER DATA'!$A$1:$F$192,6,0))*AE963</f>
        <v>528</v>
      </c>
      <c r="AI963" s="354" t="str">
        <f>VLOOKUP($D963,'warehouse mapping'!$AN$7:$AO$17,2,0)</f>
        <v>Aktif</v>
      </c>
      <c r="AJ963" s="114">
        <f t="shared" si="332"/>
        <v>0</v>
      </c>
      <c r="AK963" s="354" t="str">
        <f t="shared" si="333"/>
        <v/>
      </c>
      <c r="AL963" s="354" t="s">
        <v>170</v>
      </c>
      <c r="AM963" s="354">
        <f t="shared" si="334"/>
        <v>1</v>
      </c>
      <c r="AN963" s="354" t="b">
        <f t="shared" si="335"/>
        <v>1</v>
      </c>
    </row>
    <row r="964" spans="1:40" s="354" customFormat="1">
      <c r="A964" s="354" t="str">
        <f t="shared" si="338"/>
        <v>CC39E02550043469</v>
      </c>
      <c r="B964" s="354">
        <f t="shared" si="339"/>
        <v>0</v>
      </c>
      <c r="C964" s="354">
        <f t="shared" si="340"/>
        <v>0</v>
      </c>
      <c r="D964" s="354" t="str">
        <f t="shared" si="318"/>
        <v>CC</v>
      </c>
      <c r="E964" s="354" t="str">
        <f t="shared" si="319"/>
        <v>39</v>
      </c>
      <c r="F964" s="354" t="str">
        <f t="shared" si="320"/>
        <v>E</v>
      </c>
      <c r="G964" s="355" t="str">
        <f t="shared" si="321"/>
        <v>02</v>
      </c>
      <c r="H964" s="232" t="s">
        <v>1302</v>
      </c>
      <c r="I964" s="232" t="s">
        <v>3598</v>
      </c>
      <c r="J964" s="233">
        <v>46281</v>
      </c>
      <c r="K964" s="233">
        <v>47710</v>
      </c>
      <c r="L964" s="234">
        <v>550043469</v>
      </c>
      <c r="M964" s="232" t="str">
        <f>IF(ISNA(VLOOKUP(L964,'MASTER DATA'!$A$1:$B$192,2,0)),"",VLOOKUP(L964,'MASTER DATA'!$A$1:$B$192,2,0))</f>
        <v>HelixAstraSN10W30_12*1L_A04W</v>
      </c>
      <c r="N964" s="232">
        <v>44</v>
      </c>
      <c r="O964" s="232">
        <f t="shared" si="322"/>
        <v>1</v>
      </c>
      <c r="P964" s="232">
        <f t="shared" si="323"/>
        <v>0</v>
      </c>
      <c r="Q964" s="232">
        <f>VLOOKUP(L964,'MASTER DATA'!$A$1:$E$192,5,0)</f>
        <v>44</v>
      </c>
      <c r="R964" s="234">
        <f>SUMIF('picking of the day'!$H$4:$H$358,WMS!H964&amp;WMS!L964,'picking of the day'!$E$4:$E$358)</f>
        <v>0</v>
      </c>
      <c r="U964" s="114">
        <f>IF(ISNA(VLOOKUP(H964,'data putaway'!$A$1:$E$530,3,0)),0,VLOOKUP(H964,'data putaway'!$A$1:$E$530,3,0))</f>
        <v>0</v>
      </c>
      <c r="V964" s="354">
        <f t="shared" si="324"/>
        <v>44</v>
      </c>
      <c r="W964" s="114">
        <f>IF(ISNA(VLOOKUP(H964,'data putaway'!$A$1:$E$530,2,0)),0,VLOOKUP(H964,'data putaway'!$A$1:$E$530,2,0))</f>
        <v>0</v>
      </c>
      <c r="X964" s="354" t="b">
        <f t="shared" si="325"/>
        <v>0</v>
      </c>
      <c r="Y964" s="354">
        <f>IF(ISNA(VLOOKUP(H964,'data putaway'!$A$1:$E$530,4,0)),0,VLOOKUP(H964,'data putaway'!$A$1:$E$530,4,0))</f>
        <v>0</v>
      </c>
      <c r="Z964" s="113">
        <f>IF(ISNA(VLOOKUP(H964,'data putaway'!$A$1:$E$530,5,0)),0,VLOOKUP(H964,'data putaway'!$A$1:$E$530,5,0))</f>
        <v>0</v>
      </c>
      <c r="AA964" s="354" t="b">
        <f t="shared" si="326"/>
        <v>0</v>
      </c>
      <c r="AB964" s="354" t="b">
        <f t="shared" si="327"/>
        <v>0</v>
      </c>
      <c r="AC964" s="356" t="str">
        <f t="shared" ca="1" si="328"/>
        <v>0 Month,  2 Days</v>
      </c>
      <c r="AD964" s="114" t="str">
        <f t="shared" ca="1" si="337"/>
        <v>3 Year, 10 Month, 28 Days</v>
      </c>
      <c r="AE964" s="114">
        <f t="shared" si="329"/>
        <v>44</v>
      </c>
      <c r="AF964" s="114">
        <f t="shared" si="330"/>
        <v>1</v>
      </c>
      <c r="AG964" s="354" t="str">
        <f t="shared" si="331"/>
        <v>CC39</v>
      </c>
      <c r="AH964" s="114">
        <f>IF(ISNA(VLOOKUP(L964,'MASTER DATA'!$A$1:$F$192,6,0)),0,VLOOKUP(L964,'MASTER DATA'!$A$1:$F$192,6,0))*AE964</f>
        <v>528</v>
      </c>
      <c r="AI964" s="354" t="str">
        <f>VLOOKUP($D964,'warehouse mapping'!$AN$7:$AO$17,2,0)</f>
        <v>Aktif</v>
      </c>
      <c r="AJ964" s="114">
        <f t="shared" si="332"/>
        <v>0</v>
      </c>
      <c r="AK964" s="354" t="str">
        <f t="shared" si="333"/>
        <v/>
      </c>
      <c r="AL964" s="354" t="s">
        <v>170</v>
      </c>
      <c r="AM964" s="354">
        <f t="shared" si="334"/>
        <v>1</v>
      </c>
      <c r="AN964" s="354" t="b">
        <f t="shared" si="335"/>
        <v>1</v>
      </c>
    </row>
    <row r="965" spans="1:40" s="354" customFormat="1">
      <c r="A965" s="354" t="str">
        <f t="shared" si="338"/>
        <v>CC40A01550062285</v>
      </c>
      <c r="B965" s="354">
        <f t="shared" si="339"/>
        <v>0</v>
      </c>
      <c r="C965" s="354">
        <f t="shared" si="340"/>
        <v>0</v>
      </c>
      <c r="D965" s="354" t="str">
        <f t="shared" ref="D965:D1028" si="341">LEFT(H965,2)</f>
        <v>CC</v>
      </c>
      <c r="E965" s="354" t="str">
        <f t="shared" ref="E965:E1028" si="342">MID(H965,3,2)</f>
        <v>40</v>
      </c>
      <c r="F965" s="354" t="str">
        <f t="shared" ref="F965:F1028" si="343">MID(H965,5,1)</f>
        <v>A</v>
      </c>
      <c r="G965" s="355" t="str">
        <f t="shared" ref="G965:G1028" si="344">RIGHT(H965,2)</f>
        <v>01</v>
      </c>
      <c r="H965" s="232" t="s">
        <v>1303</v>
      </c>
      <c r="I965" s="232">
        <v>12626190</v>
      </c>
      <c r="J965" s="233">
        <v>46122</v>
      </c>
      <c r="K965" s="233">
        <v>47562</v>
      </c>
      <c r="L965" s="234">
        <v>550062285</v>
      </c>
      <c r="M965" s="232" t="str">
        <f>IF(ISNA(VLOOKUP(L965,'MASTER DATA'!$A$1:$B$192,2,0)),"",VLOOKUP(L965,'MASTER DATA'!$A$1:$B$192,2,0))</f>
        <v>Gadus S3 V460DM 2_1*770kg_A227</v>
      </c>
      <c r="N965" s="232">
        <v>1</v>
      </c>
      <c r="O965" s="232">
        <f t="shared" ref="O965:O1028" si="345">(V965-P965)/Q965</f>
        <v>1</v>
      </c>
      <c r="P965" s="232">
        <f t="shared" ref="P965:P1028" si="346">MOD(V965,Q965)</f>
        <v>0</v>
      </c>
      <c r="Q965" s="232">
        <f>VLOOKUP(L965,'MASTER DATA'!$A$1:$E$192,5,0)</f>
        <v>1</v>
      </c>
      <c r="R965" s="234">
        <f>SUMIF('picking of the day'!$H$4:$H$358,WMS!H965&amp;WMS!L965,'picking of the day'!$E$4:$E$358)</f>
        <v>0</v>
      </c>
      <c r="U965" s="114">
        <f>IF(ISNA(VLOOKUP(H965,'data putaway'!$A$1:$E$530,3,0)),0,VLOOKUP(H965,'data putaway'!$A$1:$E$530,3,0))</f>
        <v>0</v>
      </c>
      <c r="V965" s="354">
        <f t="shared" ref="V965:V1028" si="347">(N965+T965+U965)-(R965+S965)</f>
        <v>1</v>
      </c>
      <c r="W965" s="114">
        <f>IF(ISNA(VLOOKUP(H965,'data putaway'!$A$1:$E$530,2,0)),0,VLOOKUP(H965,'data putaway'!$A$1:$E$530,2,0))</f>
        <v>0</v>
      </c>
      <c r="X965" s="354" t="b">
        <f t="shared" ref="X965:X1028" si="348">W965=L965</f>
        <v>0</v>
      </c>
      <c r="Y965" s="354">
        <f>IF(ISNA(VLOOKUP(H965,'data putaway'!$A$1:$E$530,4,0)),0,VLOOKUP(H965,'data putaway'!$A$1:$E$530,4,0))</f>
        <v>0</v>
      </c>
      <c r="Z965" s="113">
        <f>IF(ISNA(VLOOKUP(H965,'data putaway'!$A$1:$E$530,5,0)),0,VLOOKUP(H965,'data putaway'!$A$1:$E$530,5,0))</f>
        <v>0</v>
      </c>
      <c r="AA965" s="354" t="b">
        <f t="shared" ref="AA965:AA1028" si="349">Y965=I965</f>
        <v>0</v>
      </c>
      <c r="AB965" s="354" t="b">
        <f t="shared" ref="AB965:AB1028" si="350">Z965=K965</f>
        <v>0</v>
      </c>
      <c r="AC965" s="356" t="str">
        <f t="shared" ref="AC965:AC1028" ca="1" si="351">IF(J965="","",DATEDIF(J965,NOW(),"ym")&amp;" Month"&amp;",  "&amp;DATEDIF(J965,NOW(),"md")&amp;" Days")</f>
        <v>5 Month,  8 Days</v>
      </c>
      <c r="AD965" s="114" t="str">
        <f t="shared" ca="1" si="337"/>
        <v>3 Year, 6 Month, 2 Days</v>
      </c>
      <c r="AE965" s="114">
        <f t="shared" ref="AE965:AE1028" si="352">N965+U965</f>
        <v>1</v>
      </c>
      <c r="AF965" s="114">
        <f t="shared" ref="AF965:AF1028" si="353">IF(V965&gt;0,1,0)</f>
        <v>1</v>
      </c>
      <c r="AG965" s="354" t="str">
        <f t="shared" ref="AG965:AG1028" si="354">D965&amp;E965</f>
        <v>CC40</v>
      </c>
      <c r="AH965" s="114">
        <f>IF(ISNA(VLOOKUP(L965,'MASTER DATA'!$A$1:$F$192,6,0)),0,VLOOKUP(L965,'MASTER DATA'!$A$1:$F$192,6,0))*AE965</f>
        <v>770</v>
      </c>
      <c r="AI965" s="354" t="str">
        <f>VLOOKUP($D965,'warehouse mapping'!$AN$7:$AO$17,2,0)</f>
        <v>Aktif</v>
      </c>
      <c r="AJ965" s="114">
        <f t="shared" ref="AJ965:AJ1028" si="355">IF(AF965=0,1,0)</f>
        <v>0</v>
      </c>
      <c r="AK965" s="354" t="str">
        <f t="shared" ref="AK965:AK1028" si="356">IF(AND(AJ965=1,AI965="aktif"),D965,"")</f>
        <v/>
      </c>
      <c r="AL965" s="354" t="s">
        <v>3205</v>
      </c>
      <c r="AM965" s="354">
        <f t="shared" ref="AM965:AM1028" si="357">COUNTIF($H$5:$H$2564,H965)</f>
        <v>1</v>
      </c>
      <c r="AN965" s="354" t="b">
        <f t="shared" si="335"/>
        <v>1</v>
      </c>
    </row>
    <row r="966" spans="1:40" s="354" customFormat="1">
      <c r="A966" s="354" t="str">
        <f t="shared" si="338"/>
        <v>CC40A02550062285</v>
      </c>
      <c r="B966" s="354">
        <f t="shared" si="339"/>
        <v>0</v>
      </c>
      <c r="C966" s="354">
        <f t="shared" si="340"/>
        <v>0</v>
      </c>
      <c r="D966" s="354" t="str">
        <f t="shared" si="341"/>
        <v>CC</v>
      </c>
      <c r="E966" s="354" t="str">
        <f t="shared" si="342"/>
        <v>40</v>
      </c>
      <c r="F966" s="354" t="str">
        <f t="shared" si="343"/>
        <v>A</v>
      </c>
      <c r="G966" s="355" t="str">
        <f t="shared" si="344"/>
        <v>02</v>
      </c>
      <c r="H966" s="232" t="s">
        <v>1304</v>
      </c>
      <c r="I966" s="232">
        <v>12626190</v>
      </c>
      <c r="J966" s="233">
        <v>46122</v>
      </c>
      <c r="K966" s="233">
        <v>47562</v>
      </c>
      <c r="L966" s="234">
        <v>550062285</v>
      </c>
      <c r="M966" s="232" t="str">
        <f>IF(ISNA(VLOOKUP(L966,'MASTER DATA'!$A$1:$B$192,2,0)),"",VLOOKUP(L966,'MASTER DATA'!$A$1:$B$192,2,0))</f>
        <v>Gadus S3 V460DM 2_1*770kg_A227</v>
      </c>
      <c r="N966" s="232">
        <v>1</v>
      </c>
      <c r="O966" s="232">
        <f t="shared" si="345"/>
        <v>1</v>
      </c>
      <c r="P966" s="232">
        <f t="shared" si="346"/>
        <v>0</v>
      </c>
      <c r="Q966" s="232">
        <f>VLOOKUP(L966,'MASTER DATA'!$A$1:$E$192,5,0)</f>
        <v>1</v>
      </c>
      <c r="R966" s="234">
        <f>SUMIF('picking of the day'!$H$4:$H$358,WMS!H966&amp;WMS!L966,'picking of the day'!$E$4:$E$358)</f>
        <v>0</v>
      </c>
      <c r="U966" s="114">
        <f>IF(ISNA(VLOOKUP(H966,'data putaway'!$A$1:$E$530,3,0)),0,VLOOKUP(H966,'data putaway'!$A$1:$E$530,3,0))</f>
        <v>0</v>
      </c>
      <c r="V966" s="354">
        <f t="shared" si="347"/>
        <v>1</v>
      </c>
      <c r="W966" s="114">
        <f>IF(ISNA(VLOOKUP(H966,'data putaway'!$A$1:$E$530,2,0)),0,VLOOKUP(H966,'data putaway'!$A$1:$E$530,2,0))</f>
        <v>0</v>
      </c>
      <c r="X966" s="354" t="b">
        <f t="shared" si="348"/>
        <v>0</v>
      </c>
      <c r="Y966" s="354">
        <f>IF(ISNA(VLOOKUP(H966,'data putaway'!$A$1:$E$530,4,0)),0,VLOOKUP(H966,'data putaway'!$A$1:$E$530,4,0))</f>
        <v>0</v>
      </c>
      <c r="Z966" s="113">
        <f>IF(ISNA(VLOOKUP(H966,'data putaway'!$A$1:$E$530,5,0)),0,VLOOKUP(H966,'data putaway'!$A$1:$E$530,5,0))</f>
        <v>0</v>
      </c>
      <c r="AA966" s="354" t="b">
        <f t="shared" si="349"/>
        <v>0</v>
      </c>
      <c r="AB966" s="354" t="b">
        <f t="shared" si="350"/>
        <v>0</v>
      </c>
      <c r="AC966" s="356" t="str">
        <f t="shared" ca="1" si="351"/>
        <v>5 Month,  8 Days</v>
      </c>
      <c r="AD966" s="114" t="str">
        <f t="shared" ca="1" si="337"/>
        <v>3 Year, 6 Month, 2 Days</v>
      </c>
      <c r="AE966" s="114">
        <f t="shared" si="352"/>
        <v>1</v>
      </c>
      <c r="AF966" s="114">
        <f t="shared" si="353"/>
        <v>1</v>
      </c>
      <c r="AG966" s="354" t="str">
        <f t="shared" si="354"/>
        <v>CC40</v>
      </c>
      <c r="AH966" s="114">
        <f>IF(ISNA(VLOOKUP(L966,'MASTER DATA'!$A$1:$F$192,6,0)),0,VLOOKUP(L966,'MASTER DATA'!$A$1:$F$192,6,0))*AE966</f>
        <v>770</v>
      </c>
      <c r="AI966" s="354" t="str">
        <f>VLOOKUP($D966,'warehouse mapping'!$AN$7:$AO$17,2,0)</f>
        <v>Aktif</v>
      </c>
      <c r="AJ966" s="114">
        <f t="shared" si="355"/>
        <v>0</v>
      </c>
      <c r="AK966" s="354" t="str">
        <f t="shared" si="356"/>
        <v/>
      </c>
      <c r="AL966" s="354" t="s">
        <v>3205</v>
      </c>
      <c r="AM966" s="354">
        <f t="shared" si="357"/>
        <v>1</v>
      </c>
      <c r="AN966" s="354" t="b">
        <f t="shared" ref="AN966:AN1029" si="358">ISNUMBER(V966)</f>
        <v>1</v>
      </c>
    </row>
    <row r="967" spans="1:40" s="354" customFormat="1">
      <c r="A967" s="354" t="str">
        <f t="shared" si="338"/>
        <v>CC40B01550062285</v>
      </c>
      <c r="B967" s="354">
        <f t="shared" si="339"/>
        <v>0</v>
      </c>
      <c r="C967" s="354">
        <f t="shared" si="340"/>
        <v>0</v>
      </c>
      <c r="D967" s="354" t="str">
        <f t="shared" si="341"/>
        <v>CC</v>
      </c>
      <c r="E967" s="354" t="str">
        <f t="shared" si="342"/>
        <v>40</v>
      </c>
      <c r="F967" s="354" t="str">
        <f t="shared" si="343"/>
        <v>B</v>
      </c>
      <c r="G967" s="355" t="str">
        <f t="shared" si="344"/>
        <v>01</v>
      </c>
      <c r="H967" s="232" t="s">
        <v>1305</v>
      </c>
      <c r="I967" s="232">
        <v>12626190</v>
      </c>
      <c r="J967" s="233">
        <v>46122</v>
      </c>
      <c r="K967" s="233">
        <v>47562</v>
      </c>
      <c r="L967" s="234">
        <v>550062285</v>
      </c>
      <c r="M967" s="232" t="str">
        <f>IF(ISNA(VLOOKUP(L967,'MASTER DATA'!$A$1:$B$192,2,0)),"",VLOOKUP(L967,'MASTER DATA'!$A$1:$B$192,2,0))</f>
        <v>Gadus S3 V460DM 2_1*770kg_A227</v>
      </c>
      <c r="N967" s="232">
        <v>1</v>
      </c>
      <c r="O967" s="232">
        <f t="shared" si="345"/>
        <v>1</v>
      </c>
      <c r="P967" s="232">
        <f t="shared" si="346"/>
        <v>0</v>
      </c>
      <c r="Q967" s="232">
        <f>VLOOKUP(L967,'MASTER DATA'!$A$1:$E$192,5,0)</f>
        <v>1</v>
      </c>
      <c r="R967" s="234">
        <f>SUMIF('picking of the day'!$H$4:$H$358,WMS!H967&amp;WMS!L967,'picking of the day'!$E$4:$E$358)</f>
        <v>0</v>
      </c>
      <c r="U967" s="114">
        <f>IF(ISNA(VLOOKUP(H967,'data putaway'!$A$1:$E$530,3,0)),0,VLOOKUP(H967,'data putaway'!$A$1:$E$530,3,0))</f>
        <v>0</v>
      </c>
      <c r="V967" s="354">
        <f t="shared" si="347"/>
        <v>1</v>
      </c>
      <c r="W967" s="114">
        <f>IF(ISNA(VLOOKUP(H967,'data putaway'!$A$1:$E$530,2,0)),0,VLOOKUP(H967,'data putaway'!$A$1:$E$530,2,0))</f>
        <v>0</v>
      </c>
      <c r="X967" s="354" t="b">
        <f t="shared" si="348"/>
        <v>0</v>
      </c>
      <c r="Y967" s="354">
        <f>IF(ISNA(VLOOKUP(H967,'data putaway'!$A$1:$E$530,4,0)),0,VLOOKUP(H967,'data putaway'!$A$1:$E$530,4,0))</f>
        <v>0</v>
      </c>
      <c r="Z967" s="113">
        <f>IF(ISNA(VLOOKUP(H967,'data putaway'!$A$1:$E$530,5,0)),0,VLOOKUP(H967,'data putaway'!$A$1:$E$530,5,0))</f>
        <v>0</v>
      </c>
      <c r="AA967" s="354" t="b">
        <f t="shared" si="349"/>
        <v>0</v>
      </c>
      <c r="AB967" s="354" t="b">
        <f t="shared" si="350"/>
        <v>0</v>
      </c>
      <c r="AC967" s="356" t="str">
        <f t="shared" ca="1" si="351"/>
        <v>5 Month,  8 Days</v>
      </c>
      <c r="AD967" s="114" t="str">
        <f t="shared" ca="1" si="337"/>
        <v>3 Year, 6 Month, 2 Days</v>
      </c>
      <c r="AE967" s="114">
        <f t="shared" si="352"/>
        <v>1</v>
      </c>
      <c r="AF967" s="114">
        <f t="shared" si="353"/>
        <v>1</v>
      </c>
      <c r="AG967" s="354" t="str">
        <f t="shared" si="354"/>
        <v>CC40</v>
      </c>
      <c r="AH967" s="114">
        <f>IF(ISNA(VLOOKUP(L967,'MASTER DATA'!$A$1:$F$192,6,0)),0,VLOOKUP(L967,'MASTER DATA'!$A$1:$F$192,6,0))*AE967</f>
        <v>770</v>
      </c>
      <c r="AI967" s="354" t="str">
        <f>VLOOKUP($D967,'warehouse mapping'!$AN$7:$AO$17,2,0)</f>
        <v>Aktif</v>
      </c>
      <c r="AJ967" s="114">
        <f t="shared" si="355"/>
        <v>0</v>
      </c>
      <c r="AK967" s="354" t="str">
        <f t="shared" si="356"/>
        <v/>
      </c>
      <c r="AL967" s="354" t="s">
        <v>3205</v>
      </c>
      <c r="AM967" s="354">
        <f t="shared" si="357"/>
        <v>1</v>
      </c>
      <c r="AN967" s="354" t="b">
        <f t="shared" si="358"/>
        <v>1</v>
      </c>
    </row>
    <row r="968" spans="1:40" s="354" customFormat="1">
      <c r="A968" s="354" t="str">
        <f t="shared" si="338"/>
        <v>CC40B02550062285</v>
      </c>
      <c r="B968" s="354">
        <f t="shared" si="339"/>
        <v>0</v>
      </c>
      <c r="C968" s="354">
        <f t="shared" si="340"/>
        <v>0</v>
      </c>
      <c r="D968" s="354" t="str">
        <f t="shared" si="341"/>
        <v>CC</v>
      </c>
      <c r="E968" s="354" t="str">
        <f t="shared" si="342"/>
        <v>40</v>
      </c>
      <c r="F968" s="354" t="str">
        <f t="shared" si="343"/>
        <v>B</v>
      </c>
      <c r="G968" s="355" t="str">
        <f t="shared" si="344"/>
        <v>02</v>
      </c>
      <c r="H968" s="232" t="s">
        <v>1306</v>
      </c>
      <c r="I968" s="232">
        <v>12626190</v>
      </c>
      <c r="J968" s="233">
        <v>46122</v>
      </c>
      <c r="K968" s="233">
        <v>47562</v>
      </c>
      <c r="L968" s="234">
        <v>550062285</v>
      </c>
      <c r="M968" s="232" t="str">
        <f>IF(ISNA(VLOOKUP(L968,'MASTER DATA'!$A$1:$B$192,2,0)),"",VLOOKUP(L968,'MASTER DATA'!$A$1:$B$192,2,0))</f>
        <v>Gadus S3 V460DM 2_1*770kg_A227</v>
      </c>
      <c r="N968" s="232">
        <v>1</v>
      </c>
      <c r="O968" s="232">
        <f t="shared" si="345"/>
        <v>1</v>
      </c>
      <c r="P968" s="232">
        <f t="shared" si="346"/>
        <v>0</v>
      </c>
      <c r="Q968" s="232">
        <f>VLOOKUP(L968,'MASTER DATA'!$A$1:$E$192,5,0)</f>
        <v>1</v>
      </c>
      <c r="R968" s="234">
        <f>SUMIF('picking of the day'!$H$4:$H$358,WMS!H968&amp;WMS!L968,'picking of the day'!$E$4:$E$358)</f>
        <v>0</v>
      </c>
      <c r="U968" s="114">
        <f>IF(ISNA(VLOOKUP(H968,'data putaway'!$A$1:$E$530,3,0)),0,VLOOKUP(H968,'data putaway'!$A$1:$E$530,3,0))</f>
        <v>0</v>
      </c>
      <c r="V968" s="354">
        <f t="shared" si="347"/>
        <v>1</v>
      </c>
      <c r="W968" s="114">
        <f>IF(ISNA(VLOOKUP(H968,'data putaway'!$A$1:$E$530,2,0)),0,VLOOKUP(H968,'data putaway'!$A$1:$E$530,2,0))</f>
        <v>0</v>
      </c>
      <c r="X968" s="354" t="b">
        <f t="shared" si="348"/>
        <v>0</v>
      </c>
      <c r="Y968" s="354">
        <f>IF(ISNA(VLOOKUP(H968,'data putaway'!$A$1:$E$530,4,0)),0,VLOOKUP(H968,'data putaway'!$A$1:$E$530,4,0))</f>
        <v>0</v>
      </c>
      <c r="Z968" s="113">
        <f>IF(ISNA(VLOOKUP(H968,'data putaway'!$A$1:$E$530,5,0)),0,VLOOKUP(H968,'data putaway'!$A$1:$E$530,5,0))</f>
        <v>0</v>
      </c>
      <c r="AA968" s="354" t="b">
        <f t="shared" si="349"/>
        <v>0</v>
      </c>
      <c r="AB968" s="354" t="b">
        <f t="shared" si="350"/>
        <v>0</v>
      </c>
      <c r="AC968" s="356" t="str">
        <f t="shared" ca="1" si="351"/>
        <v>5 Month,  8 Days</v>
      </c>
      <c r="AD968" s="114" t="str">
        <f t="shared" ca="1" si="337"/>
        <v>3 Year, 6 Month, 2 Days</v>
      </c>
      <c r="AE968" s="114">
        <f t="shared" si="352"/>
        <v>1</v>
      </c>
      <c r="AF968" s="114">
        <f t="shared" si="353"/>
        <v>1</v>
      </c>
      <c r="AG968" s="354" t="str">
        <f t="shared" si="354"/>
        <v>CC40</v>
      </c>
      <c r="AH968" s="114">
        <f>IF(ISNA(VLOOKUP(L968,'MASTER DATA'!$A$1:$F$192,6,0)),0,VLOOKUP(L968,'MASTER DATA'!$A$1:$F$192,6,0))*AE968</f>
        <v>770</v>
      </c>
      <c r="AI968" s="354" t="str">
        <f>VLOOKUP($D968,'warehouse mapping'!$AN$7:$AO$17,2,0)</f>
        <v>Aktif</v>
      </c>
      <c r="AJ968" s="114">
        <f t="shared" si="355"/>
        <v>0</v>
      </c>
      <c r="AK968" s="354" t="str">
        <f t="shared" si="356"/>
        <v/>
      </c>
      <c r="AL968" s="354" t="s">
        <v>3205</v>
      </c>
      <c r="AM968" s="354">
        <f t="shared" si="357"/>
        <v>1</v>
      </c>
      <c r="AN968" s="354" t="b">
        <f t="shared" si="358"/>
        <v>1</v>
      </c>
    </row>
    <row r="969" spans="1:40" s="354" customFormat="1">
      <c r="A969" s="354" t="str">
        <f t="shared" si="338"/>
        <v>CC40C01550071397</v>
      </c>
      <c r="B969" s="354">
        <f t="shared" si="339"/>
        <v>0</v>
      </c>
      <c r="C969" s="354">
        <f t="shared" si="340"/>
        <v>0</v>
      </c>
      <c r="D969" s="354" t="str">
        <f t="shared" si="341"/>
        <v>CC</v>
      </c>
      <c r="E969" s="354" t="str">
        <f t="shared" si="342"/>
        <v>40</v>
      </c>
      <c r="F969" s="354" t="str">
        <f t="shared" si="343"/>
        <v>C</v>
      </c>
      <c r="G969" s="355" t="str">
        <f t="shared" si="344"/>
        <v>01</v>
      </c>
      <c r="H969" s="232" t="s">
        <v>1307</v>
      </c>
      <c r="I969" s="232" t="s">
        <v>3095</v>
      </c>
      <c r="J969" s="233">
        <v>46191</v>
      </c>
      <c r="K969" s="233">
        <v>47732</v>
      </c>
      <c r="L969" s="234">
        <v>550071397</v>
      </c>
      <c r="M969" s="232" t="str">
        <f>IF(ISNA(VLOOKUP(L969,'MASTER DATA'!$A$1:$B$192,2,0)),"",VLOOKUP(L969,'MASTER DATA'!$A$1:$B$192,2,0))</f>
        <v>HelixHX515W40SNCF_4*4L_A04W</v>
      </c>
      <c r="N969" s="234">
        <v>36</v>
      </c>
      <c r="O969" s="232">
        <f t="shared" si="345"/>
        <v>1</v>
      </c>
      <c r="P969" s="232">
        <f t="shared" si="346"/>
        <v>0</v>
      </c>
      <c r="Q969" s="232">
        <f>VLOOKUP(L969,'MASTER DATA'!$A$1:$E$192,5,0)</f>
        <v>36</v>
      </c>
      <c r="R969" s="234">
        <f>SUMIF('picking of the day'!$H$4:$H$358,WMS!H969&amp;WMS!L969,'picking of the day'!$E$4:$E$358)</f>
        <v>0</v>
      </c>
      <c r="U969" s="114">
        <f>IF(ISNA(VLOOKUP(H969,'data putaway'!$A$1:$E$530,3,0)),0,VLOOKUP(H969,'data putaway'!$A$1:$E$530,3,0))</f>
        <v>0</v>
      </c>
      <c r="V969" s="354">
        <f t="shared" si="347"/>
        <v>36</v>
      </c>
      <c r="W969" s="114">
        <f>IF(ISNA(VLOOKUP(H969,'data putaway'!$A$1:$E$530,2,0)),0,VLOOKUP(H969,'data putaway'!$A$1:$E$530,2,0))</f>
        <v>0</v>
      </c>
      <c r="X969" s="354" t="b">
        <f t="shared" si="348"/>
        <v>0</v>
      </c>
      <c r="Y969" s="354">
        <f>IF(ISNA(VLOOKUP(H969,'data putaway'!$A$1:$E$530,4,0)),0,VLOOKUP(H969,'data putaway'!$A$1:$E$530,4,0))</f>
        <v>0</v>
      </c>
      <c r="Z969" s="113">
        <f>IF(ISNA(VLOOKUP(H969,'data putaway'!$A$1:$E$530,5,0)),0,VLOOKUP(H969,'data putaway'!$A$1:$E$530,5,0))</f>
        <v>0</v>
      </c>
      <c r="AA969" s="354" t="b">
        <f t="shared" si="349"/>
        <v>0</v>
      </c>
      <c r="AB969" s="354" t="b">
        <f t="shared" si="350"/>
        <v>0</v>
      </c>
      <c r="AC969" s="356" t="str">
        <f t="shared" ca="1" si="351"/>
        <v>3 Month,  0 Days</v>
      </c>
      <c r="AD969" s="114" t="str">
        <f t="shared" ca="1" si="337"/>
        <v>3 Year, 11 Month, 19 Days</v>
      </c>
      <c r="AE969" s="114">
        <f t="shared" si="352"/>
        <v>36</v>
      </c>
      <c r="AF969" s="114">
        <f t="shared" si="353"/>
        <v>1</v>
      </c>
      <c r="AG969" s="354" t="str">
        <f t="shared" si="354"/>
        <v>CC40</v>
      </c>
      <c r="AH969" s="114">
        <f>IF(ISNA(VLOOKUP(L969,'MASTER DATA'!$A$1:$F$192,6,0)),0,VLOOKUP(L969,'MASTER DATA'!$A$1:$F$192,6,0))*AE969</f>
        <v>576</v>
      </c>
      <c r="AI969" s="354" t="str">
        <f>VLOOKUP($D969,'warehouse mapping'!$AN$7:$AO$17,2,0)</f>
        <v>Aktif</v>
      </c>
      <c r="AJ969" s="114">
        <f t="shared" si="355"/>
        <v>0</v>
      </c>
      <c r="AK969" s="354" t="str">
        <f t="shared" si="356"/>
        <v/>
      </c>
      <c r="AL969" s="354" t="s">
        <v>170</v>
      </c>
      <c r="AM969" s="354">
        <f t="shared" si="357"/>
        <v>1</v>
      </c>
      <c r="AN969" s="354" t="b">
        <f t="shared" si="358"/>
        <v>1</v>
      </c>
    </row>
    <row r="970" spans="1:40" s="354" customFormat="1">
      <c r="A970" s="354" t="str">
        <f t="shared" si="338"/>
        <v>CC40C02550071397</v>
      </c>
      <c r="B970" s="354">
        <f t="shared" si="339"/>
        <v>0</v>
      </c>
      <c r="C970" s="354">
        <f t="shared" si="340"/>
        <v>0</v>
      </c>
      <c r="D970" s="354" t="str">
        <f t="shared" si="341"/>
        <v>CC</v>
      </c>
      <c r="E970" s="354" t="str">
        <f t="shared" si="342"/>
        <v>40</v>
      </c>
      <c r="F970" s="354" t="str">
        <f t="shared" si="343"/>
        <v>C</v>
      </c>
      <c r="G970" s="355" t="str">
        <f t="shared" si="344"/>
        <v>02</v>
      </c>
      <c r="H970" s="232" t="s">
        <v>1308</v>
      </c>
      <c r="I970" s="232" t="s">
        <v>3095</v>
      </c>
      <c r="J970" s="233">
        <v>46191</v>
      </c>
      <c r="K970" s="233">
        <v>47732</v>
      </c>
      <c r="L970" s="234">
        <v>550071397</v>
      </c>
      <c r="M970" s="232" t="str">
        <f>IF(ISNA(VLOOKUP(L970,'MASTER DATA'!$A$1:$B$192,2,0)),"",VLOOKUP(L970,'MASTER DATA'!$A$1:$B$192,2,0))</f>
        <v>HelixHX515W40SNCF_4*4L_A04W</v>
      </c>
      <c r="N970" s="234">
        <v>36</v>
      </c>
      <c r="O970" s="232">
        <f t="shared" si="345"/>
        <v>1</v>
      </c>
      <c r="P970" s="232">
        <f t="shared" si="346"/>
        <v>0</v>
      </c>
      <c r="Q970" s="232">
        <f>VLOOKUP(L970,'MASTER DATA'!$A$1:$E$192,5,0)</f>
        <v>36</v>
      </c>
      <c r="R970" s="234">
        <f>SUMIF('picking of the day'!$H$4:$H$358,WMS!H970&amp;WMS!L970,'picking of the day'!$E$4:$E$358)</f>
        <v>0</v>
      </c>
      <c r="U970" s="114">
        <f>IF(ISNA(VLOOKUP(H970,'data putaway'!$A$1:$E$530,3,0)),0,VLOOKUP(H970,'data putaway'!$A$1:$E$530,3,0))</f>
        <v>0</v>
      </c>
      <c r="V970" s="354">
        <f t="shared" si="347"/>
        <v>36</v>
      </c>
      <c r="W970" s="114">
        <f>IF(ISNA(VLOOKUP(H970,'data putaway'!$A$1:$E$530,2,0)),0,VLOOKUP(H970,'data putaway'!$A$1:$E$530,2,0))</f>
        <v>0</v>
      </c>
      <c r="X970" s="354" t="b">
        <f t="shared" si="348"/>
        <v>0</v>
      </c>
      <c r="Y970" s="354">
        <f>IF(ISNA(VLOOKUP(H970,'data putaway'!$A$1:$E$530,4,0)),0,VLOOKUP(H970,'data putaway'!$A$1:$E$530,4,0))</f>
        <v>0</v>
      </c>
      <c r="Z970" s="113">
        <f>IF(ISNA(VLOOKUP(H970,'data putaway'!$A$1:$E$530,5,0)),0,VLOOKUP(H970,'data putaway'!$A$1:$E$530,5,0))</f>
        <v>0</v>
      </c>
      <c r="AA970" s="354" t="b">
        <f t="shared" si="349"/>
        <v>0</v>
      </c>
      <c r="AB970" s="354" t="b">
        <f t="shared" si="350"/>
        <v>0</v>
      </c>
      <c r="AC970" s="356" t="str">
        <f t="shared" ca="1" si="351"/>
        <v>3 Month,  0 Days</v>
      </c>
      <c r="AD970" s="114" t="str">
        <f t="shared" ca="1" si="337"/>
        <v>3 Year, 11 Month, 19 Days</v>
      </c>
      <c r="AE970" s="114">
        <f t="shared" si="352"/>
        <v>36</v>
      </c>
      <c r="AF970" s="114">
        <f t="shared" si="353"/>
        <v>1</v>
      </c>
      <c r="AG970" s="354" t="str">
        <f t="shared" si="354"/>
        <v>CC40</v>
      </c>
      <c r="AH970" s="114">
        <f>IF(ISNA(VLOOKUP(L970,'MASTER DATA'!$A$1:$F$192,6,0)),0,VLOOKUP(L970,'MASTER DATA'!$A$1:$F$192,6,0))*AE970</f>
        <v>576</v>
      </c>
      <c r="AI970" s="354" t="str">
        <f>VLOOKUP($D970,'warehouse mapping'!$AN$7:$AO$17,2,0)</f>
        <v>Aktif</v>
      </c>
      <c r="AJ970" s="114">
        <f t="shared" si="355"/>
        <v>0</v>
      </c>
      <c r="AK970" s="354" t="str">
        <f t="shared" si="356"/>
        <v/>
      </c>
      <c r="AL970" s="354" t="s">
        <v>170</v>
      </c>
      <c r="AM970" s="354">
        <f t="shared" si="357"/>
        <v>1</v>
      </c>
      <c r="AN970" s="354" t="b">
        <f t="shared" si="358"/>
        <v>1</v>
      </c>
    </row>
    <row r="971" spans="1:40" s="354" customFormat="1">
      <c r="A971" s="354" t="str">
        <f t="shared" si="338"/>
        <v>CC40D01550071397</v>
      </c>
      <c r="B971" s="354">
        <f t="shared" si="339"/>
        <v>0</v>
      </c>
      <c r="C971" s="354">
        <f t="shared" si="340"/>
        <v>0</v>
      </c>
      <c r="D971" s="354" t="str">
        <f t="shared" si="341"/>
        <v>CC</v>
      </c>
      <c r="E971" s="354" t="str">
        <f t="shared" si="342"/>
        <v>40</v>
      </c>
      <c r="F971" s="354" t="str">
        <f t="shared" si="343"/>
        <v>D</v>
      </c>
      <c r="G971" s="355" t="str">
        <f t="shared" si="344"/>
        <v>01</v>
      </c>
      <c r="H971" s="232" t="s">
        <v>1309</v>
      </c>
      <c r="I971" s="232" t="s">
        <v>3514</v>
      </c>
      <c r="J971" s="362">
        <v>46274</v>
      </c>
      <c r="K971" s="233">
        <v>47727</v>
      </c>
      <c r="L971" s="234">
        <v>550071397</v>
      </c>
      <c r="M971" s="232" t="str">
        <f>IF(ISNA(VLOOKUP(L971,'MASTER DATA'!$A$1:$B$192,2,0)),"",VLOOKUP(L971,'MASTER DATA'!$A$1:$B$192,2,0))</f>
        <v>HelixHX515W40SNCF_4*4L_A04W</v>
      </c>
      <c r="N971" s="232">
        <v>36</v>
      </c>
      <c r="O971" s="232">
        <f t="shared" si="345"/>
        <v>1</v>
      </c>
      <c r="P971" s="232">
        <f t="shared" si="346"/>
        <v>0</v>
      </c>
      <c r="Q971" s="232">
        <f>VLOOKUP(L971,'MASTER DATA'!$A$1:$E$192,5,0)</f>
        <v>36</v>
      </c>
      <c r="R971" s="234">
        <f>SUMIF('picking of the day'!$H$4:$H$358,WMS!H971&amp;WMS!L971,'picking of the day'!$E$4:$E$358)</f>
        <v>0</v>
      </c>
      <c r="U971" s="114">
        <f>IF(ISNA(VLOOKUP(H971,'data putaway'!$A$1:$E$530,3,0)),0,VLOOKUP(H971,'data putaway'!$A$1:$E$530,3,0))</f>
        <v>0</v>
      </c>
      <c r="V971" s="354">
        <f t="shared" si="347"/>
        <v>36</v>
      </c>
      <c r="W971" s="114">
        <f>IF(ISNA(VLOOKUP(H971,'data putaway'!$A$1:$E$530,2,0)),0,VLOOKUP(H971,'data putaway'!$A$1:$E$530,2,0))</f>
        <v>0</v>
      </c>
      <c r="X971" s="354" t="b">
        <f t="shared" si="348"/>
        <v>0</v>
      </c>
      <c r="Y971" s="354">
        <f>IF(ISNA(VLOOKUP(H971,'data putaway'!$A$1:$E$530,4,0)),0,VLOOKUP(H971,'data putaway'!$A$1:$E$530,4,0))</f>
        <v>0</v>
      </c>
      <c r="Z971" s="113">
        <f>IF(ISNA(VLOOKUP(H971,'data putaway'!$A$1:$E$530,5,0)),0,VLOOKUP(H971,'data putaway'!$A$1:$E$530,5,0))</f>
        <v>0</v>
      </c>
      <c r="AA971" s="354" t="b">
        <f t="shared" si="349"/>
        <v>0</v>
      </c>
      <c r="AB971" s="354" t="b">
        <f t="shared" si="350"/>
        <v>0</v>
      </c>
      <c r="AC971" s="356" t="str">
        <f t="shared" ca="1" si="351"/>
        <v>0 Month,  9 Days</v>
      </c>
      <c r="AD971" s="114" t="str">
        <f t="shared" ca="1" si="337"/>
        <v>3 Year, 11 Month, 14 Days</v>
      </c>
      <c r="AE971" s="114">
        <f t="shared" si="352"/>
        <v>36</v>
      </c>
      <c r="AF971" s="114">
        <f t="shared" si="353"/>
        <v>1</v>
      </c>
      <c r="AG971" s="354" t="str">
        <f t="shared" si="354"/>
        <v>CC40</v>
      </c>
      <c r="AH971" s="114">
        <f>IF(ISNA(VLOOKUP(L971,'MASTER DATA'!$A$1:$F$192,6,0)),0,VLOOKUP(L971,'MASTER DATA'!$A$1:$F$192,6,0))*AE971</f>
        <v>576</v>
      </c>
      <c r="AI971" s="354" t="str">
        <f>VLOOKUP($D971,'warehouse mapping'!$AN$7:$AO$17,2,0)</f>
        <v>Aktif</v>
      </c>
      <c r="AJ971" s="114">
        <f t="shared" si="355"/>
        <v>0</v>
      </c>
      <c r="AK971" s="354" t="str">
        <f t="shared" si="356"/>
        <v/>
      </c>
      <c r="AL971" s="354" t="s">
        <v>3025</v>
      </c>
      <c r="AM971" s="354">
        <f t="shared" si="357"/>
        <v>1</v>
      </c>
      <c r="AN971" s="354" t="b">
        <f t="shared" si="358"/>
        <v>1</v>
      </c>
    </row>
    <row r="972" spans="1:40" s="354" customFormat="1">
      <c r="A972" s="354" t="str">
        <f t="shared" si="338"/>
        <v>CC40D02550071397</v>
      </c>
      <c r="B972" s="354">
        <f t="shared" si="339"/>
        <v>0</v>
      </c>
      <c r="C972" s="354">
        <f t="shared" si="340"/>
        <v>0</v>
      </c>
      <c r="D972" s="354" t="str">
        <f t="shared" si="341"/>
        <v>CC</v>
      </c>
      <c r="E972" s="354" t="str">
        <f t="shared" si="342"/>
        <v>40</v>
      </c>
      <c r="F972" s="354" t="str">
        <f t="shared" si="343"/>
        <v>D</v>
      </c>
      <c r="G972" s="355" t="str">
        <f t="shared" si="344"/>
        <v>02</v>
      </c>
      <c r="H972" s="232" t="s">
        <v>1310</v>
      </c>
      <c r="I972" s="232" t="s">
        <v>3514</v>
      </c>
      <c r="J972" s="362">
        <v>46274</v>
      </c>
      <c r="K972" s="233">
        <v>47727</v>
      </c>
      <c r="L972" s="234">
        <v>550071397</v>
      </c>
      <c r="M972" s="232" t="str">
        <f>IF(ISNA(VLOOKUP(L972,'MASTER DATA'!$A$1:$B$192,2,0)),"",VLOOKUP(L972,'MASTER DATA'!$A$1:$B$192,2,0))</f>
        <v>HelixHX515W40SNCF_4*4L_A04W</v>
      </c>
      <c r="N972" s="232">
        <v>36</v>
      </c>
      <c r="O972" s="232">
        <f t="shared" si="345"/>
        <v>1</v>
      </c>
      <c r="P972" s="232">
        <f t="shared" si="346"/>
        <v>0</v>
      </c>
      <c r="Q972" s="232">
        <f>VLOOKUP(L972,'MASTER DATA'!$A$1:$E$192,5,0)</f>
        <v>36</v>
      </c>
      <c r="R972" s="234">
        <f>SUMIF('picking of the day'!$H$4:$H$358,WMS!H972&amp;WMS!L972,'picking of the day'!$E$4:$E$358)</f>
        <v>0</v>
      </c>
      <c r="U972" s="114">
        <f>IF(ISNA(VLOOKUP(H972,'data putaway'!$A$1:$E$530,3,0)),0,VLOOKUP(H972,'data putaway'!$A$1:$E$530,3,0))</f>
        <v>0</v>
      </c>
      <c r="V972" s="354">
        <f t="shared" si="347"/>
        <v>36</v>
      </c>
      <c r="W972" s="114">
        <f>IF(ISNA(VLOOKUP(H972,'data putaway'!$A$1:$E$530,2,0)),0,VLOOKUP(H972,'data putaway'!$A$1:$E$530,2,0))</f>
        <v>0</v>
      </c>
      <c r="X972" s="354" t="b">
        <f t="shared" si="348"/>
        <v>0</v>
      </c>
      <c r="Y972" s="354">
        <f>IF(ISNA(VLOOKUP(H972,'data putaway'!$A$1:$E$530,4,0)),0,VLOOKUP(H972,'data putaway'!$A$1:$E$530,4,0))</f>
        <v>0</v>
      </c>
      <c r="Z972" s="113">
        <f>IF(ISNA(VLOOKUP(H972,'data putaway'!$A$1:$E$530,5,0)),0,VLOOKUP(H972,'data putaway'!$A$1:$E$530,5,0))</f>
        <v>0</v>
      </c>
      <c r="AA972" s="354" t="b">
        <f t="shared" si="349"/>
        <v>0</v>
      </c>
      <c r="AB972" s="354" t="b">
        <f t="shared" si="350"/>
        <v>0</v>
      </c>
      <c r="AC972" s="356" t="str">
        <f t="shared" ca="1" si="351"/>
        <v>0 Month,  9 Days</v>
      </c>
      <c r="AD972" s="114" t="str">
        <f t="shared" ca="1" si="337"/>
        <v>3 Year, 11 Month, 14 Days</v>
      </c>
      <c r="AE972" s="114">
        <f t="shared" si="352"/>
        <v>36</v>
      </c>
      <c r="AF972" s="114">
        <f t="shared" si="353"/>
        <v>1</v>
      </c>
      <c r="AG972" s="354" t="str">
        <f t="shared" si="354"/>
        <v>CC40</v>
      </c>
      <c r="AH972" s="114">
        <f>IF(ISNA(VLOOKUP(L972,'MASTER DATA'!$A$1:$F$192,6,0)),0,VLOOKUP(L972,'MASTER DATA'!$A$1:$F$192,6,0))*AE972</f>
        <v>576</v>
      </c>
      <c r="AI972" s="354" t="str">
        <f>VLOOKUP($D972,'warehouse mapping'!$AN$7:$AO$17,2,0)</f>
        <v>Aktif</v>
      </c>
      <c r="AJ972" s="114">
        <f t="shared" si="355"/>
        <v>0</v>
      </c>
      <c r="AK972" s="354" t="str">
        <f t="shared" si="356"/>
        <v/>
      </c>
      <c r="AL972" s="354" t="s">
        <v>3025</v>
      </c>
      <c r="AM972" s="354">
        <f t="shared" si="357"/>
        <v>1</v>
      </c>
      <c r="AN972" s="354" t="b">
        <f t="shared" si="358"/>
        <v>1</v>
      </c>
    </row>
    <row r="973" spans="1:40" s="354" customFormat="1">
      <c r="A973" s="354" t="str">
        <f t="shared" si="338"/>
        <v>CC40E01550058592</v>
      </c>
      <c r="B973" s="354">
        <f t="shared" si="339"/>
        <v>0</v>
      </c>
      <c r="C973" s="354">
        <f t="shared" si="340"/>
        <v>0</v>
      </c>
      <c r="D973" s="354" t="str">
        <f t="shared" si="341"/>
        <v>CC</v>
      </c>
      <c r="E973" s="354" t="str">
        <f t="shared" si="342"/>
        <v>40</v>
      </c>
      <c r="F973" s="354" t="str">
        <f t="shared" si="343"/>
        <v>E</v>
      </c>
      <c r="G973" s="355" t="str">
        <f t="shared" si="344"/>
        <v>01</v>
      </c>
      <c r="H973" s="232" t="s">
        <v>1311</v>
      </c>
      <c r="I973" s="232" t="s">
        <v>3531</v>
      </c>
      <c r="J973" s="233">
        <v>46276</v>
      </c>
      <c r="K973" s="233">
        <v>47730</v>
      </c>
      <c r="L973" s="234">
        <v>550058592</v>
      </c>
      <c r="M973" s="232" t="str">
        <f>IF(ISNA(VLOOKUP(L973,'MASTER DATA'!$A$1:$B$192,2,0)),"",VLOOKUP(L973,'MASTER DATA'!$A$1:$B$192,2,0))</f>
        <v>Adv4TAX515W40SLMA2_12*1L_A04W</v>
      </c>
      <c r="N973" s="232">
        <v>0</v>
      </c>
      <c r="O973" s="232">
        <f t="shared" si="345"/>
        <v>0</v>
      </c>
      <c r="P973" s="232">
        <f t="shared" si="346"/>
        <v>0</v>
      </c>
      <c r="Q973" s="232">
        <f>VLOOKUP(L973,'MASTER DATA'!$A$1:$E$192,5,0)</f>
        <v>44</v>
      </c>
      <c r="R973" s="234">
        <f>SUMIF('picking of the day'!$H$4:$H$358,WMS!H973&amp;WMS!L973,'picking of the day'!$E$4:$E$358)</f>
        <v>0</v>
      </c>
      <c r="U973" s="114">
        <f>IF(ISNA(VLOOKUP(H973,'data putaway'!$A$1:$E$530,3,0)),0,VLOOKUP(H973,'data putaway'!$A$1:$E$530,3,0))</f>
        <v>0</v>
      </c>
      <c r="V973" s="354">
        <f t="shared" si="347"/>
        <v>0</v>
      </c>
      <c r="W973" s="114">
        <f>IF(ISNA(VLOOKUP(H973,'data putaway'!$A$1:$E$530,2,0)),0,VLOOKUP(H973,'data putaway'!$A$1:$E$530,2,0))</f>
        <v>0</v>
      </c>
      <c r="X973" s="354" t="b">
        <f t="shared" si="348"/>
        <v>0</v>
      </c>
      <c r="Y973" s="354">
        <f>IF(ISNA(VLOOKUP(H973,'data putaway'!$A$1:$E$530,4,0)),0,VLOOKUP(H973,'data putaway'!$A$1:$E$530,4,0))</f>
        <v>0</v>
      </c>
      <c r="Z973" s="113">
        <f>IF(ISNA(VLOOKUP(H973,'data putaway'!$A$1:$E$530,5,0)),0,VLOOKUP(H973,'data putaway'!$A$1:$E$530,5,0))</f>
        <v>0</v>
      </c>
      <c r="AA973" s="354" t="b">
        <f t="shared" si="349"/>
        <v>0</v>
      </c>
      <c r="AB973" s="354" t="b">
        <f t="shared" si="350"/>
        <v>0</v>
      </c>
      <c r="AC973" s="356" t="str">
        <f t="shared" ca="1" si="351"/>
        <v>0 Month,  7 Days</v>
      </c>
      <c r="AD973" s="114" t="str">
        <f t="shared" ca="1" si="337"/>
        <v>3 Year, 11 Month, 17 Days</v>
      </c>
      <c r="AE973" s="114">
        <f t="shared" si="352"/>
        <v>0</v>
      </c>
      <c r="AF973" s="114">
        <f t="shared" si="353"/>
        <v>0</v>
      </c>
      <c r="AG973" s="354" t="str">
        <f t="shared" si="354"/>
        <v>CC40</v>
      </c>
      <c r="AH973" s="114">
        <f>IF(ISNA(VLOOKUP(L973,'MASTER DATA'!$A$1:$F$192,6,0)),0,VLOOKUP(L973,'MASTER DATA'!$A$1:$F$192,6,0))*AE973</f>
        <v>0</v>
      </c>
      <c r="AI973" s="354" t="str">
        <f>VLOOKUP($D973,'warehouse mapping'!$AN$7:$AO$17,2,0)</f>
        <v>Aktif</v>
      </c>
      <c r="AJ973" s="114">
        <f t="shared" si="355"/>
        <v>1</v>
      </c>
      <c r="AK973" s="354" t="str">
        <f t="shared" si="356"/>
        <v>CC</v>
      </c>
      <c r="AL973" s="354" t="s">
        <v>3025</v>
      </c>
      <c r="AM973" s="354">
        <f t="shared" si="357"/>
        <v>1</v>
      </c>
      <c r="AN973" s="354" t="b">
        <f t="shared" si="358"/>
        <v>1</v>
      </c>
    </row>
    <row r="974" spans="1:40" s="354" customFormat="1">
      <c r="A974" s="354" t="str">
        <f t="shared" si="338"/>
        <v>CC40E02550058592</v>
      </c>
      <c r="B974" s="354">
        <f t="shared" si="339"/>
        <v>0</v>
      </c>
      <c r="C974" s="354">
        <f t="shared" si="340"/>
        <v>0</v>
      </c>
      <c r="D974" s="354" t="str">
        <f t="shared" si="341"/>
        <v>CC</v>
      </c>
      <c r="E974" s="354" t="str">
        <f t="shared" si="342"/>
        <v>40</v>
      </c>
      <c r="F974" s="354" t="str">
        <f t="shared" si="343"/>
        <v>E</v>
      </c>
      <c r="G974" s="355" t="str">
        <f t="shared" si="344"/>
        <v>02</v>
      </c>
      <c r="H974" s="232" t="s">
        <v>1312</v>
      </c>
      <c r="I974" s="232" t="s">
        <v>3531</v>
      </c>
      <c r="J974" s="233">
        <v>46276</v>
      </c>
      <c r="K974" s="233">
        <v>47730</v>
      </c>
      <c r="L974" s="234">
        <v>550058592</v>
      </c>
      <c r="M974" s="232" t="str">
        <f>IF(ISNA(VLOOKUP(L974,'MASTER DATA'!$A$1:$B$192,2,0)),"",VLOOKUP(L974,'MASTER DATA'!$A$1:$B$192,2,0))</f>
        <v>Adv4TAX515W40SLMA2_12*1L_A04W</v>
      </c>
      <c r="N974" s="232">
        <v>44</v>
      </c>
      <c r="O974" s="232">
        <f t="shared" si="345"/>
        <v>1</v>
      </c>
      <c r="P974" s="232">
        <f t="shared" si="346"/>
        <v>0</v>
      </c>
      <c r="Q974" s="232">
        <f>VLOOKUP(L974,'MASTER DATA'!$A$1:$E$192,5,0)</f>
        <v>44</v>
      </c>
      <c r="R974" s="234">
        <f>SUMIF('picking of the day'!$H$4:$H$358,WMS!H974&amp;WMS!L974,'picking of the day'!$E$4:$E$358)</f>
        <v>0</v>
      </c>
      <c r="U974" s="114">
        <f>IF(ISNA(VLOOKUP(H974,'data putaway'!$A$1:$E$530,3,0)),0,VLOOKUP(H974,'data putaway'!$A$1:$E$530,3,0))</f>
        <v>0</v>
      </c>
      <c r="V974" s="354">
        <f t="shared" si="347"/>
        <v>44</v>
      </c>
      <c r="W974" s="114">
        <f>IF(ISNA(VLOOKUP(H974,'data putaway'!$A$1:$E$530,2,0)),0,VLOOKUP(H974,'data putaway'!$A$1:$E$530,2,0))</f>
        <v>0</v>
      </c>
      <c r="X974" s="354" t="b">
        <f t="shared" si="348"/>
        <v>0</v>
      </c>
      <c r="Y974" s="354">
        <f>IF(ISNA(VLOOKUP(H974,'data putaway'!$A$1:$E$530,4,0)),0,VLOOKUP(H974,'data putaway'!$A$1:$E$530,4,0))</f>
        <v>0</v>
      </c>
      <c r="Z974" s="113">
        <f>IF(ISNA(VLOOKUP(H974,'data putaway'!$A$1:$E$530,5,0)),0,VLOOKUP(H974,'data putaway'!$A$1:$E$530,5,0))</f>
        <v>0</v>
      </c>
      <c r="AA974" s="354" t="b">
        <f t="shared" si="349"/>
        <v>0</v>
      </c>
      <c r="AB974" s="354" t="b">
        <f t="shared" si="350"/>
        <v>0</v>
      </c>
      <c r="AC974" s="356" t="str">
        <f t="shared" ca="1" si="351"/>
        <v>0 Month,  7 Days</v>
      </c>
      <c r="AD974" s="114" t="str">
        <f t="shared" ca="1" si="337"/>
        <v>3 Year, 11 Month, 17 Days</v>
      </c>
      <c r="AE974" s="114">
        <f t="shared" si="352"/>
        <v>44</v>
      </c>
      <c r="AF974" s="114">
        <f t="shared" si="353"/>
        <v>1</v>
      </c>
      <c r="AG974" s="354" t="str">
        <f t="shared" si="354"/>
        <v>CC40</v>
      </c>
      <c r="AH974" s="114">
        <f>IF(ISNA(VLOOKUP(L974,'MASTER DATA'!$A$1:$F$192,6,0)),0,VLOOKUP(L974,'MASTER DATA'!$A$1:$F$192,6,0))*AE974</f>
        <v>528</v>
      </c>
      <c r="AI974" s="354" t="str">
        <f>VLOOKUP($D974,'warehouse mapping'!$AN$7:$AO$17,2,0)</f>
        <v>Aktif</v>
      </c>
      <c r="AJ974" s="114">
        <f t="shared" si="355"/>
        <v>0</v>
      </c>
      <c r="AK974" s="354" t="str">
        <f t="shared" si="356"/>
        <v/>
      </c>
      <c r="AL974" s="354" t="s">
        <v>3025</v>
      </c>
      <c r="AM974" s="354">
        <f t="shared" si="357"/>
        <v>1</v>
      </c>
      <c r="AN974" s="354" t="b">
        <f t="shared" si="358"/>
        <v>1</v>
      </c>
    </row>
    <row r="975" spans="1:40" s="354" customFormat="1">
      <c r="A975" s="354" t="str">
        <f t="shared" si="338"/>
        <v>CD01A01550076636</v>
      </c>
      <c r="B975" s="354">
        <f t="shared" si="339"/>
        <v>0</v>
      </c>
      <c r="C975" s="354">
        <f t="shared" si="340"/>
        <v>0</v>
      </c>
      <c r="D975" s="354" t="str">
        <f t="shared" si="341"/>
        <v>CD</v>
      </c>
      <c r="E975" s="354" t="str">
        <f t="shared" si="342"/>
        <v>01</v>
      </c>
      <c r="F975" s="354" t="str">
        <f t="shared" si="343"/>
        <v>A</v>
      </c>
      <c r="G975" s="355" t="str">
        <f t="shared" si="344"/>
        <v>01</v>
      </c>
      <c r="H975" s="232" t="s">
        <v>1313</v>
      </c>
      <c r="I975" s="232" t="s">
        <v>3530</v>
      </c>
      <c r="J975" s="233">
        <v>47731</v>
      </c>
      <c r="K975" s="233">
        <v>47731</v>
      </c>
      <c r="L975" s="234">
        <v>550076636</v>
      </c>
      <c r="M975" s="232" t="str">
        <f>IF(ISNA(VLOOKUP(L975,'MASTER DATA'!$A$1:$B$192,2,0)),"",VLOOKUP(L975,'MASTER DATA'!$A$1:$B$192,2,0))</f>
        <v>Helix Eco Plus 5W-30_12*0.5L_A04W</v>
      </c>
      <c r="N975" s="232">
        <v>6</v>
      </c>
      <c r="O975" s="232">
        <f t="shared" si="345"/>
        <v>0</v>
      </c>
      <c r="P975" s="232">
        <f t="shared" si="346"/>
        <v>6</v>
      </c>
      <c r="Q975" s="232">
        <f>VLOOKUP(L975,'MASTER DATA'!$A$1:$E$192,5,0)</f>
        <v>48</v>
      </c>
      <c r="R975" s="234">
        <f>SUMIF('picking of the day'!$H$4:$H$358,WMS!H975&amp;WMS!L975,'picking of the day'!$E$4:$E$358)</f>
        <v>0</v>
      </c>
      <c r="U975" s="114">
        <f>IF(ISNA(VLOOKUP(H975,'data putaway'!$A$1:$E$530,3,0)),0,VLOOKUP(H975,'data putaway'!$A$1:$E$530,3,0))</f>
        <v>0</v>
      </c>
      <c r="V975" s="354">
        <f t="shared" si="347"/>
        <v>6</v>
      </c>
      <c r="W975" s="114">
        <f>IF(ISNA(VLOOKUP(H975,'data putaway'!$A$1:$E$530,2,0)),0,VLOOKUP(H975,'data putaway'!$A$1:$E$530,2,0))</f>
        <v>0</v>
      </c>
      <c r="X975" s="354" t="b">
        <f t="shared" si="348"/>
        <v>0</v>
      </c>
      <c r="Y975" s="354">
        <f>IF(ISNA(VLOOKUP(H975,'data putaway'!$A$1:$E$530,4,0)),0,VLOOKUP(H975,'data putaway'!$A$1:$E$530,4,0))</f>
        <v>0</v>
      </c>
      <c r="Z975" s="113">
        <f>IF(ISNA(VLOOKUP(H975,'data putaway'!$A$1:$E$530,5,0)),0,VLOOKUP(H975,'data putaway'!$A$1:$E$530,5,0))</f>
        <v>0</v>
      </c>
      <c r="AA975" s="354" t="b">
        <f t="shared" si="349"/>
        <v>0</v>
      </c>
      <c r="AB975" s="354" t="b">
        <f t="shared" si="350"/>
        <v>0</v>
      </c>
      <c r="AC975" s="356" t="e">
        <f t="shared" ca="1" si="351"/>
        <v>#NUM!</v>
      </c>
      <c r="AD975" s="114" t="str">
        <f t="shared" ca="1" si="337"/>
        <v>3 Year, 11 Month, 18 Days</v>
      </c>
      <c r="AE975" s="114">
        <f t="shared" si="352"/>
        <v>6</v>
      </c>
      <c r="AF975" s="114">
        <f t="shared" si="353"/>
        <v>1</v>
      </c>
      <c r="AG975" s="354" t="str">
        <f t="shared" si="354"/>
        <v>CD01</v>
      </c>
      <c r="AH975" s="114">
        <f>IF(ISNA(VLOOKUP(L975,'MASTER DATA'!$A$1:$F$192,6,0)),0,VLOOKUP(L975,'MASTER DATA'!$A$1:$F$192,6,0))*AE975</f>
        <v>36</v>
      </c>
      <c r="AI975" s="354" t="str">
        <f>VLOOKUP($D975,'warehouse mapping'!$AN$7:$AO$17,2,0)</f>
        <v>Aktif</v>
      </c>
      <c r="AJ975" s="114">
        <f t="shared" si="355"/>
        <v>0</v>
      </c>
      <c r="AK975" s="354" t="str">
        <f t="shared" si="356"/>
        <v/>
      </c>
      <c r="AL975" s="354" t="s">
        <v>3025</v>
      </c>
      <c r="AM975" s="354">
        <f t="shared" si="357"/>
        <v>1</v>
      </c>
      <c r="AN975" s="354" t="b">
        <f t="shared" si="358"/>
        <v>1</v>
      </c>
    </row>
    <row r="976" spans="1:40" s="354" customFormat="1">
      <c r="A976" s="354" t="str">
        <f t="shared" si="338"/>
        <v>CD01A02550025358</v>
      </c>
      <c r="B976" s="354">
        <f t="shared" si="339"/>
        <v>0</v>
      </c>
      <c r="C976" s="354">
        <f t="shared" si="340"/>
        <v>0</v>
      </c>
      <c r="D976" s="354" t="str">
        <f t="shared" si="341"/>
        <v>CD</v>
      </c>
      <c r="E976" s="354" t="str">
        <f t="shared" si="342"/>
        <v>01</v>
      </c>
      <c r="F976" s="354" t="str">
        <f t="shared" si="343"/>
        <v>A</v>
      </c>
      <c r="G976" s="355" t="str">
        <f t="shared" si="344"/>
        <v>02</v>
      </c>
      <c r="H976" s="232" t="s">
        <v>1314</v>
      </c>
      <c r="I976" s="232" t="s">
        <v>3070</v>
      </c>
      <c r="J976" s="233">
        <v>46048</v>
      </c>
      <c r="K976" s="233">
        <v>46982</v>
      </c>
      <c r="L976" s="234">
        <v>550025358</v>
      </c>
      <c r="M976" s="232" t="str">
        <f>IF(ISNA(VLOOKUP(L976,'MASTER DATA'!$A$1:$B$192,2,0)),"",VLOOKUP(L976,'MASTER DATA'!$A$1:$B$192,2,0))</f>
        <v>Spirax S3 G 80W_12*1L_A04W</v>
      </c>
      <c r="N976" s="232">
        <v>7</v>
      </c>
      <c r="O976" s="232">
        <f t="shared" si="345"/>
        <v>0</v>
      </c>
      <c r="P976" s="232">
        <f t="shared" si="346"/>
        <v>7</v>
      </c>
      <c r="Q976" s="232">
        <f>VLOOKUP(L976,'MASTER DATA'!$A$1:$E$192,5,0)</f>
        <v>44</v>
      </c>
      <c r="R976" s="234">
        <f>SUMIF('picking of the day'!$H$4:$H$358,WMS!H976&amp;WMS!L976,'picking of the day'!$E$4:$E$358)</f>
        <v>0</v>
      </c>
      <c r="U976" s="114">
        <f>IF(ISNA(VLOOKUP(H976,'data putaway'!$A$1:$E$530,3,0)),0,VLOOKUP(H976,'data putaway'!$A$1:$E$530,3,0))</f>
        <v>0</v>
      </c>
      <c r="V976" s="354">
        <f t="shared" si="347"/>
        <v>7</v>
      </c>
      <c r="W976" s="114">
        <f>IF(ISNA(VLOOKUP(H976,'data putaway'!$A$1:$E$530,2,0)),0,VLOOKUP(H976,'data putaway'!$A$1:$E$530,2,0))</f>
        <v>0</v>
      </c>
      <c r="X976" s="354" t="b">
        <f t="shared" si="348"/>
        <v>0</v>
      </c>
      <c r="Y976" s="354">
        <f>IF(ISNA(VLOOKUP(H976,'data putaway'!$A$1:$E$530,4,0)),0,VLOOKUP(H976,'data putaway'!$A$1:$E$530,4,0))</f>
        <v>0</v>
      </c>
      <c r="Z976" s="113">
        <f>IF(ISNA(VLOOKUP(H976,'data putaway'!$A$1:$E$530,5,0)),0,VLOOKUP(H976,'data putaway'!$A$1:$E$530,5,0))</f>
        <v>0</v>
      </c>
      <c r="AA976" s="354" t="b">
        <f t="shared" si="349"/>
        <v>0</v>
      </c>
      <c r="AB976" s="354" t="b">
        <f t="shared" si="350"/>
        <v>0</v>
      </c>
      <c r="AC976" s="356" t="str">
        <f t="shared" ca="1" si="351"/>
        <v>7 Month,  23 Days</v>
      </c>
      <c r="AD976" s="114" t="str">
        <f t="shared" ca="1" si="337"/>
        <v>1 Year, 10 Month, 30 Days</v>
      </c>
      <c r="AE976" s="114">
        <f t="shared" si="352"/>
        <v>7</v>
      </c>
      <c r="AF976" s="114">
        <f t="shared" si="353"/>
        <v>1</v>
      </c>
      <c r="AG976" s="354" t="str">
        <f t="shared" si="354"/>
        <v>CD01</v>
      </c>
      <c r="AH976" s="114">
        <f>IF(ISNA(VLOOKUP(L976,'MASTER DATA'!$A$1:$F$192,6,0)),0,VLOOKUP(L976,'MASTER DATA'!$A$1:$F$192,6,0))*AE976</f>
        <v>84</v>
      </c>
      <c r="AI976" s="354" t="str">
        <f>VLOOKUP($D976,'warehouse mapping'!$AN$7:$AO$17,2,0)</f>
        <v>Aktif</v>
      </c>
      <c r="AJ976" s="114">
        <f t="shared" si="355"/>
        <v>0</v>
      </c>
      <c r="AK976" s="354" t="str">
        <f t="shared" si="356"/>
        <v/>
      </c>
      <c r="AL976" s="354" t="s">
        <v>170</v>
      </c>
      <c r="AM976" s="354">
        <f t="shared" si="357"/>
        <v>1</v>
      </c>
      <c r="AN976" s="354" t="b">
        <f t="shared" si="358"/>
        <v>1</v>
      </c>
    </row>
    <row r="977" spans="1:40" s="354" customFormat="1">
      <c r="A977" s="354" t="str">
        <f t="shared" si="338"/>
        <v>CD01B01550070614</v>
      </c>
      <c r="B977" s="354">
        <f t="shared" si="339"/>
        <v>0</v>
      </c>
      <c r="C977" s="354">
        <f t="shared" si="340"/>
        <v>0</v>
      </c>
      <c r="D977" s="354" t="str">
        <f t="shared" si="341"/>
        <v>CD</v>
      </c>
      <c r="E977" s="354" t="str">
        <f t="shared" si="342"/>
        <v>01</v>
      </c>
      <c r="F977" s="354" t="str">
        <f t="shared" si="343"/>
        <v>B</v>
      </c>
      <c r="G977" s="355" t="str">
        <f t="shared" si="344"/>
        <v>01</v>
      </c>
      <c r="H977" s="232" t="s">
        <v>1315</v>
      </c>
      <c r="I977" s="232" t="s">
        <v>3316</v>
      </c>
      <c r="J977" s="233">
        <v>46255</v>
      </c>
      <c r="K977" s="233">
        <v>47714</v>
      </c>
      <c r="L977" s="234">
        <v>550070614</v>
      </c>
      <c r="M977" s="232" t="str">
        <f>IF(ISNA(VLOOKUP(L977,'MASTER DATA'!$A$1:$B$192,2,0)),"",VLOOKUP(L977,'MASTER DATA'!$A$1:$B$192,2,0))</f>
        <v>HlxHX610W40SP_4*4L_A04W</v>
      </c>
      <c r="N977" s="234">
        <v>36</v>
      </c>
      <c r="O977" s="232">
        <f t="shared" si="345"/>
        <v>1</v>
      </c>
      <c r="P977" s="232">
        <f t="shared" si="346"/>
        <v>0</v>
      </c>
      <c r="Q977" s="232">
        <f>VLOOKUP(L977,'MASTER DATA'!$A$1:$E$192,5,0)</f>
        <v>36</v>
      </c>
      <c r="R977" s="234">
        <f>SUMIF('picking of the day'!$H$4:$H$358,WMS!H977&amp;WMS!L977,'picking of the day'!$E$4:$E$358)</f>
        <v>0</v>
      </c>
      <c r="U977" s="114">
        <f>IF(ISNA(VLOOKUP(H977,'data putaway'!$A$1:$E$530,3,0)),0,VLOOKUP(H977,'data putaway'!$A$1:$E$530,3,0))</f>
        <v>0</v>
      </c>
      <c r="V977" s="354">
        <f t="shared" si="347"/>
        <v>36</v>
      </c>
      <c r="W977" s="114">
        <f>IF(ISNA(VLOOKUP(H977,'data putaway'!$A$1:$E$530,2,0)),0,VLOOKUP(H977,'data putaway'!$A$1:$E$530,2,0))</f>
        <v>0</v>
      </c>
      <c r="X977" s="354" t="b">
        <f t="shared" si="348"/>
        <v>0</v>
      </c>
      <c r="Y977" s="354">
        <f>IF(ISNA(VLOOKUP(H977,'data putaway'!$A$1:$E$530,4,0)),0,VLOOKUP(H977,'data putaway'!$A$1:$E$530,4,0))</f>
        <v>0</v>
      </c>
      <c r="Z977" s="113">
        <f>IF(ISNA(VLOOKUP(H977,'data putaway'!$A$1:$E$530,5,0)),0,VLOOKUP(H977,'data putaway'!$A$1:$E$530,5,0))</f>
        <v>0</v>
      </c>
      <c r="AA977" s="354" t="b">
        <f t="shared" si="349"/>
        <v>0</v>
      </c>
      <c r="AB977" s="354" t="b">
        <f t="shared" si="350"/>
        <v>0</v>
      </c>
      <c r="AC977" s="356" t="str">
        <f t="shared" ca="1" si="351"/>
        <v>0 Month,  28 Days</v>
      </c>
      <c r="AD977" s="114" t="str">
        <f t="shared" ca="1" si="337"/>
        <v>3 Year, 11 Month, 1 Days</v>
      </c>
      <c r="AE977" s="114">
        <f t="shared" si="352"/>
        <v>36</v>
      </c>
      <c r="AF977" s="114">
        <f t="shared" si="353"/>
        <v>1</v>
      </c>
      <c r="AG977" s="354" t="str">
        <f t="shared" si="354"/>
        <v>CD01</v>
      </c>
      <c r="AH977" s="114">
        <f>IF(ISNA(VLOOKUP(L977,'MASTER DATA'!$A$1:$F$192,6,0)),0,VLOOKUP(L977,'MASTER DATA'!$A$1:$F$192,6,0))*AE977</f>
        <v>576</v>
      </c>
      <c r="AI977" s="354" t="str">
        <f>VLOOKUP($D977,'warehouse mapping'!$AN$7:$AO$17,2,0)</f>
        <v>Aktif</v>
      </c>
      <c r="AJ977" s="114">
        <f t="shared" si="355"/>
        <v>0</v>
      </c>
      <c r="AK977" s="354" t="str">
        <f t="shared" si="356"/>
        <v/>
      </c>
      <c r="AL977" s="354" t="s">
        <v>170</v>
      </c>
      <c r="AM977" s="354">
        <f t="shared" si="357"/>
        <v>1</v>
      </c>
      <c r="AN977" s="354" t="b">
        <f t="shared" si="358"/>
        <v>1</v>
      </c>
    </row>
    <row r="978" spans="1:40" s="354" customFormat="1">
      <c r="A978" s="354" t="str">
        <f t="shared" si="338"/>
        <v>CD01B02550070614</v>
      </c>
      <c r="B978" s="354">
        <f t="shared" si="339"/>
        <v>0</v>
      </c>
      <c r="C978" s="354">
        <f t="shared" si="340"/>
        <v>0</v>
      </c>
      <c r="D978" s="354" t="str">
        <f t="shared" si="341"/>
        <v>CD</v>
      </c>
      <c r="E978" s="354" t="str">
        <f t="shared" si="342"/>
        <v>01</v>
      </c>
      <c r="F978" s="354" t="str">
        <f t="shared" si="343"/>
        <v>B</v>
      </c>
      <c r="G978" s="355" t="str">
        <f t="shared" si="344"/>
        <v>02</v>
      </c>
      <c r="H978" s="232" t="s">
        <v>1316</v>
      </c>
      <c r="I978" s="232" t="s">
        <v>3316</v>
      </c>
      <c r="J978" s="233">
        <v>46255</v>
      </c>
      <c r="K978" s="233">
        <v>47714</v>
      </c>
      <c r="L978" s="234">
        <v>550070614</v>
      </c>
      <c r="M978" s="232" t="str">
        <f>IF(ISNA(VLOOKUP(L978,'MASTER DATA'!$A$1:$B$192,2,0)),"",VLOOKUP(L978,'MASTER DATA'!$A$1:$B$192,2,0))</f>
        <v>HlxHX610W40SP_4*4L_A04W</v>
      </c>
      <c r="N978" s="234">
        <v>36</v>
      </c>
      <c r="O978" s="232">
        <f t="shared" si="345"/>
        <v>1</v>
      </c>
      <c r="P978" s="232">
        <f t="shared" si="346"/>
        <v>0</v>
      </c>
      <c r="Q978" s="232">
        <f>VLOOKUP(L978,'MASTER DATA'!$A$1:$E$192,5,0)</f>
        <v>36</v>
      </c>
      <c r="R978" s="234">
        <f>SUMIF('picking of the day'!$H$4:$H$358,WMS!H978&amp;WMS!L978,'picking of the day'!$E$4:$E$358)</f>
        <v>0</v>
      </c>
      <c r="U978" s="114">
        <f>IF(ISNA(VLOOKUP(H978,'data putaway'!$A$1:$E$530,3,0)),0,VLOOKUP(H978,'data putaway'!$A$1:$E$530,3,0))</f>
        <v>0</v>
      </c>
      <c r="V978" s="354">
        <f t="shared" si="347"/>
        <v>36</v>
      </c>
      <c r="W978" s="114">
        <f>IF(ISNA(VLOOKUP(H978,'data putaway'!$A$1:$E$530,2,0)),0,VLOOKUP(H978,'data putaway'!$A$1:$E$530,2,0))</f>
        <v>0</v>
      </c>
      <c r="X978" s="354" t="b">
        <f t="shared" si="348"/>
        <v>0</v>
      </c>
      <c r="Y978" s="354">
        <f>IF(ISNA(VLOOKUP(H978,'data putaway'!$A$1:$E$530,4,0)),0,VLOOKUP(H978,'data putaway'!$A$1:$E$530,4,0))</f>
        <v>0</v>
      </c>
      <c r="Z978" s="113">
        <f>IF(ISNA(VLOOKUP(H978,'data putaway'!$A$1:$E$530,5,0)),0,VLOOKUP(H978,'data putaway'!$A$1:$E$530,5,0))</f>
        <v>0</v>
      </c>
      <c r="AA978" s="354" t="b">
        <f t="shared" si="349"/>
        <v>0</v>
      </c>
      <c r="AB978" s="354" t="b">
        <f t="shared" si="350"/>
        <v>0</v>
      </c>
      <c r="AC978" s="356" t="str">
        <f t="shared" ca="1" si="351"/>
        <v>0 Month,  28 Days</v>
      </c>
      <c r="AD978" s="114" t="str">
        <f t="shared" ca="1" si="337"/>
        <v>3 Year, 11 Month, 1 Days</v>
      </c>
      <c r="AE978" s="114">
        <f t="shared" si="352"/>
        <v>36</v>
      </c>
      <c r="AF978" s="114">
        <f t="shared" si="353"/>
        <v>1</v>
      </c>
      <c r="AG978" s="354" t="str">
        <f t="shared" si="354"/>
        <v>CD01</v>
      </c>
      <c r="AH978" s="114">
        <f>IF(ISNA(VLOOKUP(L978,'MASTER DATA'!$A$1:$F$192,6,0)),0,VLOOKUP(L978,'MASTER DATA'!$A$1:$F$192,6,0))*AE978</f>
        <v>576</v>
      </c>
      <c r="AI978" s="354" t="str">
        <f>VLOOKUP($D978,'warehouse mapping'!$AN$7:$AO$17,2,0)</f>
        <v>Aktif</v>
      </c>
      <c r="AJ978" s="114">
        <f t="shared" si="355"/>
        <v>0</v>
      </c>
      <c r="AK978" s="354" t="str">
        <f t="shared" si="356"/>
        <v/>
      </c>
      <c r="AL978" s="354" t="s">
        <v>170</v>
      </c>
      <c r="AM978" s="354">
        <f t="shared" si="357"/>
        <v>1</v>
      </c>
      <c r="AN978" s="354" t="b">
        <f t="shared" si="358"/>
        <v>1</v>
      </c>
    </row>
    <row r="979" spans="1:40" s="354" customFormat="1">
      <c r="A979" s="354" t="str">
        <f t="shared" si="338"/>
        <v>CD01C01550070614</v>
      </c>
      <c r="B979" s="354">
        <f t="shared" si="339"/>
        <v>0</v>
      </c>
      <c r="C979" s="354">
        <f t="shared" si="340"/>
        <v>0</v>
      </c>
      <c r="D979" s="354" t="str">
        <f t="shared" si="341"/>
        <v>CD</v>
      </c>
      <c r="E979" s="354" t="str">
        <f t="shared" si="342"/>
        <v>01</v>
      </c>
      <c r="F979" s="354" t="str">
        <f t="shared" si="343"/>
        <v>C</v>
      </c>
      <c r="G979" s="355" t="str">
        <f t="shared" si="344"/>
        <v>01</v>
      </c>
      <c r="H979" s="232" t="s">
        <v>1317</v>
      </c>
      <c r="I979" s="232" t="s">
        <v>3316</v>
      </c>
      <c r="J979" s="233">
        <v>46255</v>
      </c>
      <c r="K979" s="233">
        <v>47714</v>
      </c>
      <c r="L979" s="234">
        <v>550070614</v>
      </c>
      <c r="M979" s="232" t="str">
        <f>IF(ISNA(VLOOKUP(L979,'MASTER DATA'!$A$1:$B$192,2,0)),"",VLOOKUP(L979,'MASTER DATA'!$A$1:$B$192,2,0))</f>
        <v>HlxHX610W40SP_4*4L_A04W</v>
      </c>
      <c r="N979" s="234">
        <v>36</v>
      </c>
      <c r="O979" s="232">
        <f t="shared" si="345"/>
        <v>1</v>
      </c>
      <c r="P979" s="232">
        <f t="shared" si="346"/>
        <v>0</v>
      </c>
      <c r="Q979" s="232">
        <f>VLOOKUP(L979,'MASTER DATA'!$A$1:$E$192,5,0)</f>
        <v>36</v>
      </c>
      <c r="R979" s="234">
        <f>SUMIF('picking of the day'!$H$4:$H$358,WMS!H979&amp;WMS!L979,'picking of the day'!$E$4:$E$358)</f>
        <v>0</v>
      </c>
      <c r="U979" s="114">
        <f>IF(ISNA(VLOOKUP(H979,'data putaway'!$A$1:$E$530,3,0)),0,VLOOKUP(H979,'data putaway'!$A$1:$E$530,3,0))</f>
        <v>0</v>
      </c>
      <c r="V979" s="354">
        <f t="shared" si="347"/>
        <v>36</v>
      </c>
      <c r="W979" s="114">
        <f>IF(ISNA(VLOOKUP(H979,'data putaway'!$A$1:$E$530,2,0)),0,VLOOKUP(H979,'data putaway'!$A$1:$E$530,2,0))</f>
        <v>0</v>
      </c>
      <c r="X979" s="354" t="b">
        <f t="shared" si="348"/>
        <v>0</v>
      </c>
      <c r="Y979" s="354">
        <f>IF(ISNA(VLOOKUP(H979,'data putaway'!$A$1:$E$530,4,0)),0,VLOOKUP(H979,'data putaway'!$A$1:$E$530,4,0))</f>
        <v>0</v>
      </c>
      <c r="Z979" s="113">
        <f>IF(ISNA(VLOOKUP(H979,'data putaway'!$A$1:$E$530,5,0)),0,VLOOKUP(H979,'data putaway'!$A$1:$E$530,5,0))</f>
        <v>0</v>
      </c>
      <c r="AA979" s="354" t="b">
        <f t="shared" si="349"/>
        <v>0</v>
      </c>
      <c r="AB979" s="354" t="b">
        <f t="shared" si="350"/>
        <v>0</v>
      </c>
      <c r="AC979" s="356" t="str">
        <f t="shared" ca="1" si="351"/>
        <v>0 Month,  28 Days</v>
      </c>
      <c r="AD979" s="114" t="str">
        <f t="shared" ca="1" si="337"/>
        <v>3 Year, 11 Month, 1 Days</v>
      </c>
      <c r="AE979" s="114">
        <f t="shared" si="352"/>
        <v>36</v>
      </c>
      <c r="AF979" s="114">
        <f t="shared" si="353"/>
        <v>1</v>
      </c>
      <c r="AG979" s="354" t="str">
        <f t="shared" si="354"/>
        <v>CD01</v>
      </c>
      <c r="AH979" s="114">
        <f>IF(ISNA(VLOOKUP(L979,'MASTER DATA'!$A$1:$F$192,6,0)),0,VLOOKUP(L979,'MASTER DATA'!$A$1:$F$192,6,0))*AE979</f>
        <v>576</v>
      </c>
      <c r="AI979" s="354" t="str">
        <f>VLOOKUP($D979,'warehouse mapping'!$AN$7:$AO$17,2,0)</f>
        <v>Aktif</v>
      </c>
      <c r="AJ979" s="114">
        <f t="shared" si="355"/>
        <v>0</v>
      </c>
      <c r="AK979" s="354" t="str">
        <f t="shared" si="356"/>
        <v/>
      </c>
      <c r="AL979" s="354" t="s">
        <v>170</v>
      </c>
      <c r="AM979" s="354">
        <f t="shared" si="357"/>
        <v>1</v>
      </c>
      <c r="AN979" s="354" t="b">
        <f t="shared" si="358"/>
        <v>1</v>
      </c>
    </row>
    <row r="980" spans="1:40" s="354" customFormat="1">
      <c r="A980" s="354" t="str">
        <f t="shared" si="338"/>
        <v>CD01C02550054596</v>
      </c>
      <c r="B980" s="354">
        <f t="shared" si="339"/>
        <v>0</v>
      </c>
      <c r="C980" s="354">
        <f t="shared" si="340"/>
        <v>0</v>
      </c>
      <c r="D980" s="354" t="str">
        <f t="shared" si="341"/>
        <v>CD</v>
      </c>
      <c r="E980" s="354" t="str">
        <f t="shared" si="342"/>
        <v>01</v>
      </c>
      <c r="F980" s="354" t="str">
        <f t="shared" si="343"/>
        <v>C</v>
      </c>
      <c r="G980" s="355" t="str">
        <f t="shared" si="344"/>
        <v>02</v>
      </c>
      <c r="H980" s="232" t="s">
        <v>1318</v>
      </c>
      <c r="I980" s="232" t="s">
        <v>3236</v>
      </c>
      <c r="J980" s="233">
        <v>46252</v>
      </c>
      <c r="K980" s="233">
        <v>47700</v>
      </c>
      <c r="L980" s="234">
        <v>550054596</v>
      </c>
      <c r="M980" s="232" t="str">
        <f>IF(ISNA(VLOOKUP(L980,'MASTER DATA'!$A$1:$B$192,2,0)),"",VLOOKUP(L980,'MASTER DATA'!$A$1:$B$192,2,0))</f>
        <v>HinoGEO15W40CI4DH1_1*200L_A04W</v>
      </c>
      <c r="N980" s="232">
        <v>4</v>
      </c>
      <c r="O980" s="232">
        <f t="shared" si="345"/>
        <v>1</v>
      </c>
      <c r="P980" s="232">
        <f t="shared" si="346"/>
        <v>0</v>
      </c>
      <c r="Q980" s="232">
        <f>VLOOKUP(L980,'MASTER DATA'!$A$1:$E$192,5,0)</f>
        <v>4</v>
      </c>
      <c r="R980" s="234">
        <f>SUMIF('picking of the day'!$H$4:$H$358,WMS!H980&amp;WMS!L980,'picking of the day'!$E$4:$E$358)</f>
        <v>0</v>
      </c>
      <c r="U980" s="114">
        <f>IF(ISNA(VLOOKUP(H980,'data putaway'!$A$1:$E$530,3,0)),0,VLOOKUP(H980,'data putaway'!$A$1:$E$530,3,0))</f>
        <v>0</v>
      </c>
      <c r="V980" s="354">
        <f t="shared" si="347"/>
        <v>4</v>
      </c>
      <c r="W980" s="114">
        <f>IF(ISNA(VLOOKUP(H980,'data putaway'!$A$1:$E$530,2,0)),0,VLOOKUP(H980,'data putaway'!$A$1:$E$530,2,0))</f>
        <v>0</v>
      </c>
      <c r="X980" s="354" t="b">
        <f t="shared" si="348"/>
        <v>0</v>
      </c>
      <c r="Y980" s="354">
        <f>IF(ISNA(VLOOKUP(H980,'data putaway'!$A$1:$E$530,4,0)),0,VLOOKUP(H980,'data putaway'!$A$1:$E$530,4,0))</f>
        <v>0</v>
      </c>
      <c r="Z980" s="113">
        <f>IF(ISNA(VLOOKUP(H980,'data putaway'!$A$1:$E$530,5,0)),0,VLOOKUP(H980,'data putaway'!$A$1:$E$530,5,0))</f>
        <v>0</v>
      </c>
      <c r="AA980" s="354" t="b">
        <f t="shared" si="349"/>
        <v>0</v>
      </c>
      <c r="AB980" s="354" t="b">
        <f t="shared" si="350"/>
        <v>0</v>
      </c>
      <c r="AC980" s="356" t="str">
        <f t="shared" ca="1" si="351"/>
        <v>1 Month,  0 Days</v>
      </c>
      <c r="AD980" s="114" t="str">
        <f t="shared" ca="1" si="337"/>
        <v>3 Year, 10 Month, 18 Days</v>
      </c>
      <c r="AE980" s="114">
        <f t="shared" si="352"/>
        <v>4</v>
      </c>
      <c r="AF980" s="114">
        <f t="shared" si="353"/>
        <v>1</v>
      </c>
      <c r="AG980" s="354" t="str">
        <f t="shared" si="354"/>
        <v>CD01</v>
      </c>
      <c r="AH980" s="114">
        <f>IF(ISNA(VLOOKUP(L980,'MASTER DATA'!$A$1:$F$192,6,0)),0,VLOOKUP(L980,'MASTER DATA'!$A$1:$F$192,6,0))*AE980</f>
        <v>800</v>
      </c>
      <c r="AI980" s="354" t="str">
        <f>VLOOKUP($D980,'warehouse mapping'!$AN$7:$AO$17,2,0)</f>
        <v>Aktif</v>
      </c>
      <c r="AJ980" s="114">
        <f t="shared" si="355"/>
        <v>0</v>
      </c>
      <c r="AK980" s="354" t="str">
        <f t="shared" si="356"/>
        <v/>
      </c>
      <c r="AL980" s="354" t="s">
        <v>170</v>
      </c>
      <c r="AM980" s="354">
        <f t="shared" si="357"/>
        <v>1</v>
      </c>
      <c r="AN980" s="354" t="b">
        <f t="shared" si="358"/>
        <v>1</v>
      </c>
    </row>
    <row r="981" spans="1:40" s="354" customFormat="1">
      <c r="A981" s="354" t="str">
        <f t="shared" si="338"/>
        <v>CD01D01550071396</v>
      </c>
      <c r="B981" s="354">
        <f t="shared" si="339"/>
        <v>0</v>
      </c>
      <c r="C981" s="354">
        <f t="shared" si="340"/>
        <v>0</v>
      </c>
      <c r="D981" s="354" t="str">
        <f t="shared" si="341"/>
        <v>CD</v>
      </c>
      <c r="E981" s="354" t="str">
        <f t="shared" si="342"/>
        <v>01</v>
      </c>
      <c r="F981" s="354" t="str">
        <f t="shared" si="343"/>
        <v>D</v>
      </c>
      <c r="G981" s="355" t="str">
        <f t="shared" si="344"/>
        <v>01</v>
      </c>
      <c r="H981" s="232" t="s">
        <v>1319</v>
      </c>
      <c r="I981" s="232" t="s">
        <v>3221</v>
      </c>
      <c r="J981" s="233">
        <v>46241</v>
      </c>
      <c r="K981" s="233">
        <v>47699</v>
      </c>
      <c r="L981" s="234">
        <v>550071396</v>
      </c>
      <c r="M981" s="232" t="str">
        <f>IF(ISNA(VLOOKUP(L981,'MASTER DATA'!$A$1:$B$192,2,0)),"",VLOOKUP(L981,'MASTER DATA'!$A$1:$B$192,2,0))</f>
        <v>HelixHX515W40SNCF_12*1L_A04W</v>
      </c>
      <c r="N981" s="232">
        <v>44</v>
      </c>
      <c r="O981" s="232">
        <f t="shared" si="345"/>
        <v>1</v>
      </c>
      <c r="P981" s="232">
        <f t="shared" si="346"/>
        <v>0</v>
      </c>
      <c r="Q981" s="232">
        <f>VLOOKUP(L981,'MASTER DATA'!$A$1:$E$192,5,0)</f>
        <v>44</v>
      </c>
      <c r="R981" s="234">
        <f>SUMIF('picking of the day'!$H$4:$H$358,WMS!H981&amp;WMS!L981,'picking of the day'!$E$4:$E$358)</f>
        <v>0</v>
      </c>
      <c r="U981" s="114">
        <f>IF(ISNA(VLOOKUP(H981,'data putaway'!$A$1:$E$530,3,0)),0,VLOOKUP(H981,'data putaway'!$A$1:$E$530,3,0))</f>
        <v>0</v>
      </c>
      <c r="V981" s="354">
        <f t="shared" si="347"/>
        <v>44</v>
      </c>
      <c r="W981" s="114">
        <f>IF(ISNA(VLOOKUP(H981,'data putaway'!$A$1:$E$530,2,0)),0,VLOOKUP(H981,'data putaway'!$A$1:$E$530,2,0))</f>
        <v>0</v>
      </c>
      <c r="X981" s="354" t="b">
        <f t="shared" si="348"/>
        <v>0</v>
      </c>
      <c r="Y981" s="354">
        <f>IF(ISNA(VLOOKUP(H981,'data putaway'!$A$1:$E$530,4,0)),0,VLOOKUP(H981,'data putaway'!$A$1:$E$530,4,0))</f>
        <v>0</v>
      </c>
      <c r="Z981" s="113">
        <f>IF(ISNA(VLOOKUP(H981,'data putaway'!$A$1:$E$530,5,0)),0,VLOOKUP(H981,'data putaway'!$A$1:$E$530,5,0))</f>
        <v>0</v>
      </c>
      <c r="AA981" s="354" t="b">
        <f t="shared" si="349"/>
        <v>0</v>
      </c>
      <c r="AB981" s="354" t="b">
        <f t="shared" si="350"/>
        <v>0</v>
      </c>
      <c r="AC981" s="356" t="str">
        <f t="shared" ca="1" si="351"/>
        <v>1 Month,  11 Days</v>
      </c>
      <c r="AD981" s="114" t="str">
        <f t="shared" ca="1" si="337"/>
        <v>3 Year, 10 Month, 17 Days</v>
      </c>
      <c r="AE981" s="114">
        <f t="shared" si="352"/>
        <v>44</v>
      </c>
      <c r="AF981" s="114">
        <f t="shared" si="353"/>
        <v>1</v>
      </c>
      <c r="AG981" s="354" t="str">
        <f t="shared" si="354"/>
        <v>CD01</v>
      </c>
      <c r="AH981" s="114">
        <f>IF(ISNA(VLOOKUP(L981,'MASTER DATA'!$A$1:$F$192,6,0)),0,VLOOKUP(L981,'MASTER DATA'!$A$1:$F$192,6,0))*AE981</f>
        <v>528</v>
      </c>
      <c r="AI981" s="354" t="str">
        <f>VLOOKUP($D981,'warehouse mapping'!$AN$7:$AO$17,2,0)</f>
        <v>Aktif</v>
      </c>
      <c r="AJ981" s="114">
        <f t="shared" si="355"/>
        <v>0</v>
      </c>
      <c r="AK981" s="354" t="str">
        <f t="shared" si="356"/>
        <v/>
      </c>
      <c r="AL981" s="354" t="s">
        <v>170</v>
      </c>
      <c r="AM981" s="354">
        <f t="shared" si="357"/>
        <v>1</v>
      </c>
      <c r="AN981" s="354" t="b">
        <f t="shared" si="358"/>
        <v>1</v>
      </c>
    </row>
    <row r="982" spans="1:40" s="354" customFormat="1">
      <c r="A982" s="354" t="str">
        <f t="shared" si="338"/>
        <v>CD01D02550071396</v>
      </c>
      <c r="B982" s="354">
        <f t="shared" si="339"/>
        <v>0</v>
      </c>
      <c r="C982" s="354">
        <f t="shared" si="340"/>
        <v>0</v>
      </c>
      <c r="D982" s="354" t="str">
        <f t="shared" si="341"/>
        <v>CD</v>
      </c>
      <c r="E982" s="354" t="str">
        <f t="shared" si="342"/>
        <v>01</v>
      </c>
      <c r="F982" s="354" t="str">
        <f t="shared" si="343"/>
        <v>D</v>
      </c>
      <c r="G982" s="355" t="str">
        <f t="shared" si="344"/>
        <v>02</v>
      </c>
      <c r="H982" s="232" t="s">
        <v>1320</v>
      </c>
      <c r="I982" s="232" t="s">
        <v>3221</v>
      </c>
      <c r="J982" s="233">
        <v>46241</v>
      </c>
      <c r="K982" s="233">
        <v>47699</v>
      </c>
      <c r="L982" s="234">
        <v>550071396</v>
      </c>
      <c r="M982" s="232" t="str">
        <f>IF(ISNA(VLOOKUP(L982,'MASTER DATA'!$A$1:$B$192,2,0)),"",VLOOKUP(L982,'MASTER DATA'!$A$1:$B$192,2,0))</f>
        <v>HelixHX515W40SNCF_12*1L_A04W</v>
      </c>
      <c r="N982" s="232">
        <v>44</v>
      </c>
      <c r="O982" s="232">
        <f t="shared" si="345"/>
        <v>1</v>
      </c>
      <c r="P982" s="232">
        <f t="shared" si="346"/>
        <v>0</v>
      </c>
      <c r="Q982" s="232">
        <f>VLOOKUP(L982,'MASTER DATA'!$A$1:$E$192,5,0)</f>
        <v>44</v>
      </c>
      <c r="R982" s="234">
        <f>SUMIF('picking of the day'!$H$4:$H$358,WMS!H982&amp;WMS!L982,'picking of the day'!$E$4:$E$358)</f>
        <v>0</v>
      </c>
      <c r="U982" s="114">
        <f>IF(ISNA(VLOOKUP(H982,'data putaway'!$A$1:$E$530,3,0)),0,VLOOKUP(H982,'data putaway'!$A$1:$E$530,3,0))</f>
        <v>0</v>
      </c>
      <c r="V982" s="354">
        <f t="shared" si="347"/>
        <v>44</v>
      </c>
      <c r="W982" s="114">
        <f>IF(ISNA(VLOOKUP(H982,'data putaway'!$A$1:$E$530,2,0)),0,VLOOKUP(H982,'data putaway'!$A$1:$E$530,2,0))</f>
        <v>0</v>
      </c>
      <c r="X982" s="354" t="b">
        <f t="shared" si="348"/>
        <v>0</v>
      </c>
      <c r="Y982" s="354">
        <f>IF(ISNA(VLOOKUP(H982,'data putaway'!$A$1:$E$530,4,0)),0,VLOOKUP(H982,'data putaway'!$A$1:$E$530,4,0))</f>
        <v>0</v>
      </c>
      <c r="Z982" s="113">
        <f>IF(ISNA(VLOOKUP(H982,'data putaway'!$A$1:$E$530,5,0)),0,VLOOKUP(H982,'data putaway'!$A$1:$E$530,5,0))</f>
        <v>0</v>
      </c>
      <c r="AA982" s="354" t="b">
        <f t="shared" si="349"/>
        <v>0</v>
      </c>
      <c r="AB982" s="354" t="b">
        <f t="shared" si="350"/>
        <v>0</v>
      </c>
      <c r="AC982" s="356" t="str">
        <f t="shared" ca="1" si="351"/>
        <v>1 Month,  11 Days</v>
      </c>
      <c r="AD982" s="114" t="str">
        <f t="shared" ca="1" si="337"/>
        <v>3 Year, 10 Month, 17 Days</v>
      </c>
      <c r="AE982" s="114">
        <f t="shared" si="352"/>
        <v>44</v>
      </c>
      <c r="AF982" s="114">
        <f t="shared" si="353"/>
        <v>1</v>
      </c>
      <c r="AG982" s="354" t="str">
        <f t="shared" si="354"/>
        <v>CD01</v>
      </c>
      <c r="AH982" s="114">
        <f>IF(ISNA(VLOOKUP(L982,'MASTER DATA'!$A$1:$F$192,6,0)),0,VLOOKUP(L982,'MASTER DATA'!$A$1:$F$192,6,0))*AE982</f>
        <v>528</v>
      </c>
      <c r="AI982" s="354" t="str">
        <f>VLOOKUP($D982,'warehouse mapping'!$AN$7:$AO$17,2,0)</f>
        <v>Aktif</v>
      </c>
      <c r="AJ982" s="114">
        <f t="shared" si="355"/>
        <v>0</v>
      </c>
      <c r="AK982" s="354" t="str">
        <f t="shared" si="356"/>
        <v/>
      </c>
      <c r="AL982" s="354" t="s">
        <v>170</v>
      </c>
      <c r="AM982" s="354">
        <f t="shared" si="357"/>
        <v>1</v>
      </c>
      <c r="AN982" s="354" t="b">
        <f t="shared" si="358"/>
        <v>1</v>
      </c>
    </row>
    <row r="983" spans="1:40" s="354" customFormat="1">
      <c r="A983" s="354" t="str">
        <f t="shared" si="338"/>
        <v>CD01E01550071396</v>
      </c>
      <c r="B983" s="354">
        <f t="shared" si="339"/>
        <v>0</v>
      </c>
      <c r="C983" s="354">
        <f t="shared" si="340"/>
        <v>0</v>
      </c>
      <c r="D983" s="354" t="str">
        <f t="shared" si="341"/>
        <v>CD</v>
      </c>
      <c r="E983" s="354" t="str">
        <f t="shared" si="342"/>
        <v>01</v>
      </c>
      <c r="F983" s="354" t="str">
        <f t="shared" si="343"/>
        <v>E</v>
      </c>
      <c r="G983" s="355" t="str">
        <f t="shared" si="344"/>
        <v>01</v>
      </c>
      <c r="H983" s="232" t="s">
        <v>1321</v>
      </c>
      <c r="I983" s="232" t="s">
        <v>3221</v>
      </c>
      <c r="J983" s="233">
        <v>46241</v>
      </c>
      <c r="K983" s="233">
        <v>47699</v>
      </c>
      <c r="L983" s="234">
        <v>550071396</v>
      </c>
      <c r="M983" s="232" t="str">
        <f>IF(ISNA(VLOOKUP(L983,'MASTER DATA'!$A$1:$B$192,2,0)),"",VLOOKUP(L983,'MASTER DATA'!$A$1:$B$192,2,0))</f>
        <v>HelixHX515W40SNCF_12*1L_A04W</v>
      </c>
      <c r="N983" s="232">
        <v>44</v>
      </c>
      <c r="O983" s="232">
        <f t="shared" si="345"/>
        <v>1</v>
      </c>
      <c r="P983" s="232">
        <f t="shared" si="346"/>
        <v>0</v>
      </c>
      <c r="Q983" s="232">
        <f>VLOOKUP(L983,'MASTER DATA'!$A$1:$E$192,5,0)</f>
        <v>44</v>
      </c>
      <c r="R983" s="234">
        <f>SUMIF('picking of the day'!$H$4:$H$358,WMS!H983&amp;WMS!L983,'picking of the day'!$E$4:$E$358)</f>
        <v>0</v>
      </c>
      <c r="U983" s="114">
        <f>IF(ISNA(VLOOKUP(H983,'data putaway'!$A$1:$E$530,3,0)),0,VLOOKUP(H983,'data putaway'!$A$1:$E$530,3,0))</f>
        <v>0</v>
      </c>
      <c r="V983" s="354">
        <f t="shared" si="347"/>
        <v>44</v>
      </c>
      <c r="W983" s="114">
        <f>IF(ISNA(VLOOKUP(H983,'data putaway'!$A$1:$E$530,2,0)),0,VLOOKUP(H983,'data putaway'!$A$1:$E$530,2,0))</f>
        <v>0</v>
      </c>
      <c r="X983" s="354" t="b">
        <f t="shared" si="348"/>
        <v>0</v>
      </c>
      <c r="Y983" s="354">
        <f>IF(ISNA(VLOOKUP(H983,'data putaway'!$A$1:$E$530,4,0)),0,VLOOKUP(H983,'data putaway'!$A$1:$E$530,4,0))</f>
        <v>0</v>
      </c>
      <c r="Z983" s="113">
        <f>IF(ISNA(VLOOKUP(H983,'data putaway'!$A$1:$E$530,5,0)),0,VLOOKUP(H983,'data putaway'!$A$1:$E$530,5,0))</f>
        <v>0</v>
      </c>
      <c r="AA983" s="354" t="b">
        <f t="shared" si="349"/>
        <v>0</v>
      </c>
      <c r="AB983" s="354" t="b">
        <f t="shared" si="350"/>
        <v>0</v>
      </c>
      <c r="AC983" s="356" t="str">
        <f t="shared" ca="1" si="351"/>
        <v>1 Month,  11 Days</v>
      </c>
      <c r="AD983" s="114" t="str">
        <f t="shared" ca="1" si="337"/>
        <v>3 Year, 10 Month, 17 Days</v>
      </c>
      <c r="AE983" s="114">
        <f t="shared" si="352"/>
        <v>44</v>
      </c>
      <c r="AF983" s="114">
        <f t="shared" si="353"/>
        <v>1</v>
      </c>
      <c r="AG983" s="354" t="str">
        <f t="shared" si="354"/>
        <v>CD01</v>
      </c>
      <c r="AH983" s="114">
        <f>IF(ISNA(VLOOKUP(L983,'MASTER DATA'!$A$1:$F$192,6,0)),0,VLOOKUP(L983,'MASTER DATA'!$A$1:$F$192,6,0))*AE983</f>
        <v>528</v>
      </c>
      <c r="AI983" s="354" t="str">
        <f>VLOOKUP($D983,'warehouse mapping'!$AN$7:$AO$17,2,0)</f>
        <v>Aktif</v>
      </c>
      <c r="AJ983" s="114">
        <f t="shared" si="355"/>
        <v>0</v>
      </c>
      <c r="AK983" s="354" t="str">
        <f t="shared" si="356"/>
        <v/>
      </c>
      <c r="AL983" s="354" t="s">
        <v>170</v>
      </c>
      <c r="AM983" s="354">
        <f t="shared" si="357"/>
        <v>1</v>
      </c>
      <c r="AN983" s="354" t="b">
        <f t="shared" si="358"/>
        <v>1</v>
      </c>
    </row>
    <row r="984" spans="1:40" s="354" customFormat="1">
      <c r="A984" s="354" t="str">
        <f t="shared" si="338"/>
        <v>CD01E02550071396</v>
      </c>
      <c r="B984" s="354">
        <f t="shared" si="339"/>
        <v>0</v>
      </c>
      <c r="C984" s="354">
        <f t="shared" si="340"/>
        <v>0</v>
      </c>
      <c r="D984" s="354" t="str">
        <f t="shared" si="341"/>
        <v>CD</v>
      </c>
      <c r="E984" s="354" t="str">
        <f t="shared" si="342"/>
        <v>01</v>
      </c>
      <c r="F984" s="354" t="str">
        <f t="shared" si="343"/>
        <v>E</v>
      </c>
      <c r="G984" s="355" t="str">
        <f t="shared" si="344"/>
        <v>02</v>
      </c>
      <c r="H984" s="232" t="s">
        <v>1322</v>
      </c>
      <c r="I984" s="232" t="s">
        <v>3221</v>
      </c>
      <c r="J984" s="233">
        <v>46241</v>
      </c>
      <c r="K984" s="233">
        <v>47699</v>
      </c>
      <c r="L984" s="234">
        <v>550071396</v>
      </c>
      <c r="M984" s="232" t="str">
        <f>IF(ISNA(VLOOKUP(L984,'MASTER DATA'!$A$1:$B$192,2,0)),"",VLOOKUP(L984,'MASTER DATA'!$A$1:$B$192,2,0))</f>
        <v>HelixHX515W40SNCF_12*1L_A04W</v>
      </c>
      <c r="N984" s="232">
        <v>44</v>
      </c>
      <c r="O984" s="232">
        <f t="shared" si="345"/>
        <v>1</v>
      </c>
      <c r="P984" s="232">
        <f t="shared" si="346"/>
        <v>0</v>
      </c>
      <c r="Q984" s="232">
        <f>VLOOKUP(L984,'MASTER DATA'!$A$1:$E$192,5,0)</f>
        <v>44</v>
      </c>
      <c r="R984" s="234">
        <f>SUMIF('picking of the day'!$H$4:$H$358,WMS!H984&amp;WMS!L984,'picking of the day'!$E$4:$E$358)</f>
        <v>0</v>
      </c>
      <c r="U984" s="114">
        <f>IF(ISNA(VLOOKUP(H984,'data putaway'!$A$1:$E$530,3,0)),0,VLOOKUP(H984,'data putaway'!$A$1:$E$530,3,0))</f>
        <v>0</v>
      </c>
      <c r="V984" s="354">
        <f t="shared" si="347"/>
        <v>44</v>
      </c>
      <c r="W984" s="114">
        <f>IF(ISNA(VLOOKUP(H984,'data putaway'!$A$1:$E$530,2,0)),0,VLOOKUP(H984,'data putaway'!$A$1:$E$530,2,0))</f>
        <v>0</v>
      </c>
      <c r="X984" s="354" t="b">
        <f t="shared" si="348"/>
        <v>0</v>
      </c>
      <c r="Y984" s="354">
        <f>IF(ISNA(VLOOKUP(H984,'data putaway'!$A$1:$E$530,4,0)),0,VLOOKUP(H984,'data putaway'!$A$1:$E$530,4,0))</f>
        <v>0</v>
      </c>
      <c r="Z984" s="113">
        <f>IF(ISNA(VLOOKUP(H984,'data putaway'!$A$1:$E$530,5,0)),0,VLOOKUP(H984,'data putaway'!$A$1:$E$530,5,0))</f>
        <v>0</v>
      </c>
      <c r="AA984" s="354" t="b">
        <f t="shared" si="349"/>
        <v>0</v>
      </c>
      <c r="AB984" s="354" t="b">
        <f t="shared" si="350"/>
        <v>0</v>
      </c>
      <c r="AC984" s="356" t="str">
        <f t="shared" ca="1" si="351"/>
        <v>1 Month,  11 Days</v>
      </c>
      <c r="AD984" s="114" t="str">
        <f t="shared" ca="1" si="337"/>
        <v>3 Year, 10 Month, 17 Days</v>
      </c>
      <c r="AE984" s="114">
        <f t="shared" si="352"/>
        <v>44</v>
      </c>
      <c r="AF984" s="114">
        <f t="shared" si="353"/>
        <v>1</v>
      </c>
      <c r="AG984" s="354" t="str">
        <f t="shared" si="354"/>
        <v>CD01</v>
      </c>
      <c r="AH984" s="114">
        <f>IF(ISNA(VLOOKUP(L984,'MASTER DATA'!$A$1:$F$192,6,0)),0,VLOOKUP(L984,'MASTER DATA'!$A$1:$F$192,6,0))*AE984</f>
        <v>528</v>
      </c>
      <c r="AI984" s="354" t="str">
        <f>VLOOKUP($D984,'warehouse mapping'!$AN$7:$AO$17,2,0)</f>
        <v>Aktif</v>
      </c>
      <c r="AJ984" s="114">
        <f t="shared" si="355"/>
        <v>0</v>
      </c>
      <c r="AK984" s="354" t="str">
        <f t="shared" si="356"/>
        <v/>
      </c>
      <c r="AL984" s="354" t="s">
        <v>170</v>
      </c>
      <c r="AM984" s="354">
        <f t="shared" si="357"/>
        <v>1</v>
      </c>
      <c r="AN984" s="354" t="b">
        <f t="shared" si="358"/>
        <v>1</v>
      </c>
    </row>
    <row r="985" spans="1:40" s="354" customFormat="1">
      <c r="A985" s="354" t="str">
        <f t="shared" si="338"/>
        <v>CD02A01550054596</v>
      </c>
      <c r="B985" s="354">
        <f t="shared" si="339"/>
        <v>0</v>
      </c>
      <c r="C985" s="354">
        <f t="shared" si="340"/>
        <v>0</v>
      </c>
      <c r="D985" s="354" t="str">
        <f t="shared" si="341"/>
        <v>CD</v>
      </c>
      <c r="E985" s="354" t="str">
        <f t="shared" si="342"/>
        <v>02</v>
      </c>
      <c r="F985" s="354" t="str">
        <f t="shared" si="343"/>
        <v>A</v>
      </c>
      <c r="G985" s="355" t="str">
        <f t="shared" si="344"/>
        <v>01</v>
      </c>
      <c r="H985" s="232" t="s">
        <v>1323</v>
      </c>
      <c r="I985" s="232" t="s">
        <v>3236</v>
      </c>
      <c r="J985" s="233">
        <v>46252</v>
      </c>
      <c r="K985" s="233">
        <v>47700</v>
      </c>
      <c r="L985" s="234">
        <v>550054596</v>
      </c>
      <c r="M985" s="232" t="str">
        <f>IF(ISNA(VLOOKUP(L985,'MASTER DATA'!$A$1:$B$192,2,0)),"",VLOOKUP(L985,'MASTER DATA'!$A$1:$B$192,2,0))</f>
        <v>HinoGEO15W40CI4DH1_1*200L_A04W</v>
      </c>
      <c r="N985" s="232">
        <v>4</v>
      </c>
      <c r="O985" s="232">
        <f t="shared" si="345"/>
        <v>1</v>
      </c>
      <c r="P985" s="232">
        <f t="shared" si="346"/>
        <v>0</v>
      </c>
      <c r="Q985" s="232">
        <f>VLOOKUP(L985,'MASTER DATA'!$A$1:$E$192,5,0)</f>
        <v>4</v>
      </c>
      <c r="R985" s="234">
        <f>SUMIF('picking of the day'!$H$4:$H$358,WMS!H985&amp;WMS!L985,'picking of the day'!$E$4:$E$358)</f>
        <v>0</v>
      </c>
      <c r="U985" s="114">
        <f>IF(ISNA(VLOOKUP(H985,'data putaway'!$A$1:$E$530,3,0)),0,VLOOKUP(H985,'data putaway'!$A$1:$E$530,3,0))</f>
        <v>0</v>
      </c>
      <c r="V985" s="354">
        <f t="shared" si="347"/>
        <v>4</v>
      </c>
      <c r="W985" s="114">
        <f>IF(ISNA(VLOOKUP(H985,'data putaway'!$A$1:$E$530,2,0)),0,VLOOKUP(H985,'data putaway'!$A$1:$E$530,2,0))</f>
        <v>0</v>
      </c>
      <c r="X985" s="354" t="b">
        <f t="shared" si="348"/>
        <v>0</v>
      </c>
      <c r="Y985" s="354">
        <f>IF(ISNA(VLOOKUP(H985,'data putaway'!$A$1:$E$530,4,0)),0,VLOOKUP(H985,'data putaway'!$A$1:$E$530,4,0))</f>
        <v>0</v>
      </c>
      <c r="Z985" s="113">
        <f>IF(ISNA(VLOOKUP(H985,'data putaway'!$A$1:$E$530,5,0)),0,VLOOKUP(H985,'data putaway'!$A$1:$E$530,5,0))</f>
        <v>0</v>
      </c>
      <c r="AA985" s="354" t="b">
        <f t="shared" si="349"/>
        <v>0</v>
      </c>
      <c r="AB985" s="354" t="b">
        <f t="shared" si="350"/>
        <v>0</v>
      </c>
      <c r="AC985" s="356" t="str">
        <f t="shared" ca="1" si="351"/>
        <v>1 Month,  0 Days</v>
      </c>
      <c r="AD985" s="114" t="str">
        <f t="shared" ca="1" si="337"/>
        <v>3 Year, 10 Month, 18 Days</v>
      </c>
      <c r="AE985" s="114">
        <f t="shared" si="352"/>
        <v>4</v>
      </c>
      <c r="AF985" s="114">
        <f t="shared" si="353"/>
        <v>1</v>
      </c>
      <c r="AG985" s="354" t="str">
        <f t="shared" si="354"/>
        <v>CD02</v>
      </c>
      <c r="AH985" s="114">
        <f>IF(ISNA(VLOOKUP(L985,'MASTER DATA'!$A$1:$F$192,6,0)),0,VLOOKUP(L985,'MASTER DATA'!$A$1:$F$192,6,0))*AE985</f>
        <v>800</v>
      </c>
      <c r="AI985" s="354" t="str">
        <f>VLOOKUP($D985,'warehouse mapping'!$AN$7:$AO$17,2,0)</f>
        <v>Aktif</v>
      </c>
      <c r="AJ985" s="114">
        <f t="shared" si="355"/>
        <v>0</v>
      </c>
      <c r="AK985" s="354" t="str">
        <f t="shared" si="356"/>
        <v/>
      </c>
      <c r="AL985" s="354" t="s">
        <v>3025</v>
      </c>
      <c r="AM985" s="354">
        <f t="shared" si="357"/>
        <v>1</v>
      </c>
      <c r="AN985" s="354" t="b">
        <f t="shared" si="358"/>
        <v>1</v>
      </c>
    </row>
    <row r="986" spans="1:40" s="354" customFormat="1">
      <c r="A986" s="354" t="str">
        <f t="shared" si="338"/>
        <v>CD02A02550054596</v>
      </c>
      <c r="B986" s="354">
        <f t="shared" si="339"/>
        <v>0</v>
      </c>
      <c r="C986" s="354">
        <f t="shared" si="340"/>
        <v>0</v>
      </c>
      <c r="D986" s="354" t="str">
        <f t="shared" si="341"/>
        <v>CD</v>
      </c>
      <c r="E986" s="354" t="str">
        <f t="shared" si="342"/>
        <v>02</v>
      </c>
      <c r="F986" s="354" t="str">
        <f t="shared" si="343"/>
        <v>A</v>
      </c>
      <c r="G986" s="355" t="str">
        <f t="shared" si="344"/>
        <v>02</v>
      </c>
      <c r="H986" s="232" t="s">
        <v>1324</v>
      </c>
      <c r="I986" s="232" t="s">
        <v>3236</v>
      </c>
      <c r="J986" s="233">
        <v>46252</v>
      </c>
      <c r="K986" s="233">
        <v>47700</v>
      </c>
      <c r="L986" s="234">
        <v>550054596</v>
      </c>
      <c r="M986" s="232" t="str">
        <f>IF(ISNA(VLOOKUP(L986,'MASTER DATA'!$A$1:$B$192,2,0)),"",VLOOKUP(L986,'MASTER DATA'!$A$1:$B$192,2,0))</f>
        <v>HinoGEO15W40CI4DH1_1*200L_A04W</v>
      </c>
      <c r="N986" s="232">
        <v>4</v>
      </c>
      <c r="O986" s="232">
        <f t="shared" si="345"/>
        <v>1</v>
      </c>
      <c r="P986" s="232">
        <f t="shared" si="346"/>
        <v>0</v>
      </c>
      <c r="Q986" s="232">
        <f>VLOOKUP(L986,'MASTER DATA'!$A$1:$E$192,5,0)</f>
        <v>4</v>
      </c>
      <c r="R986" s="234">
        <f>SUMIF('picking of the day'!$H$4:$H$358,WMS!H986&amp;WMS!L986,'picking of the day'!$E$4:$E$358)</f>
        <v>0</v>
      </c>
      <c r="U986" s="114">
        <f>IF(ISNA(VLOOKUP(H986,'data putaway'!$A$1:$E$530,3,0)),0,VLOOKUP(H986,'data putaway'!$A$1:$E$530,3,0))</f>
        <v>0</v>
      </c>
      <c r="V986" s="354">
        <f t="shared" si="347"/>
        <v>4</v>
      </c>
      <c r="W986" s="114">
        <f>IF(ISNA(VLOOKUP(H986,'data putaway'!$A$1:$E$530,2,0)),0,VLOOKUP(H986,'data putaway'!$A$1:$E$530,2,0))</f>
        <v>0</v>
      </c>
      <c r="X986" s="354" t="b">
        <f t="shared" si="348"/>
        <v>0</v>
      </c>
      <c r="Y986" s="354">
        <f>IF(ISNA(VLOOKUP(H986,'data putaway'!$A$1:$E$530,4,0)),0,VLOOKUP(H986,'data putaway'!$A$1:$E$530,4,0))</f>
        <v>0</v>
      </c>
      <c r="Z986" s="113">
        <f>IF(ISNA(VLOOKUP(H986,'data putaway'!$A$1:$E$530,5,0)),0,VLOOKUP(H986,'data putaway'!$A$1:$E$530,5,0))</f>
        <v>0</v>
      </c>
      <c r="AA986" s="354" t="b">
        <f t="shared" si="349"/>
        <v>0</v>
      </c>
      <c r="AB986" s="354" t="b">
        <f t="shared" si="350"/>
        <v>0</v>
      </c>
      <c r="AC986" s="356" t="str">
        <f t="shared" ca="1" si="351"/>
        <v>1 Month,  0 Days</v>
      </c>
      <c r="AD986" s="114" t="str">
        <f t="shared" ref="AD986:AD1049" ca="1" si="359">IF(K986="","",DATEDIF(NOW(),K986,"y")&amp;" Year"&amp;", "&amp;DATEDIF(NOW(),K986,"ym")&amp;" Month"&amp;", "&amp;DATEDIF(NOW(),K986,"md")&amp;" Days")</f>
        <v>3 Year, 10 Month, 18 Days</v>
      </c>
      <c r="AE986" s="114">
        <f t="shared" si="352"/>
        <v>4</v>
      </c>
      <c r="AF986" s="114">
        <f t="shared" si="353"/>
        <v>1</v>
      </c>
      <c r="AG986" s="354" t="str">
        <f t="shared" si="354"/>
        <v>CD02</v>
      </c>
      <c r="AH986" s="114">
        <f>IF(ISNA(VLOOKUP(L986,'MASTER DATA'!$A$1:$F$192,6,0)),0,VLOOKUP(L986,'MASTER DATA'!$A$1:$F$192,6,0))*AE986</f>
        <v>800</v>
      </c>
      <c r="AI986" s="354" t="str">
        <f>VLOOKUP($D986,'warehouse mapping'!$AN$7:$AO$17,2,0)</f>
        <v>Aktif</v>
      </c>
      <c r="AJ986" s="114">
        <f t="shared" si="355"/>
        <v>0</v>
      </c>
      <c r="AK986" s="354" t="str">
        <f t="shared" si="356"/>
        <v/>
      </c>
      <c r="AL986" s="354" t="s">
        <v>170</v>
      </c>
      <c r="AM986" s="354">
        <f t="shared" si="357"/>
        <v>1</v>
      </c>
      <c r="AN986" s="354" t="b">
        <f t="shared" si="358"/>
        <v>1</v>
      </c>
    </row>
    <row r="987" spans="1:40" s="354" customFormat="1">
      <c r="A987" s="354" t="str">
        <f t="shared" si="338"/>
        <v>CD02B01550054596</v>
      </c>
      <c r="B987" s="354">
        <f t="shared" si="339"/>
        <v>0</v>
      </c>
      <c r="C987" s="354">
        <f t="shared" si="340"/>
        <v>0</v>
      </c>
      <c r="D987" s="354" t="str">
        <f t="shared" si="341"/>
        <v>CD</v>
      </c>
      <c r="E987" s="354" t="str">
        <f t="shared" si="342"/>
        <v>02</v>
      </c>
      <c r="F987" s="354" t="str">
        <f t="shared" si="343"/>
        <v>B</v>
      </c>
      <c r="G987" s="355" t="str">
        <f t="shared" si="344"/>
        <v>01</v>
      </c>
      <c r="H987" s="232" t="s">
        <v>1325</v>
      </c>
      <c r="I987" s="232" t="s">
        <v>3236</v>
      </c>
      <c r="J987" s="233">
        <v>46252</v>
      </c>
      <c r="K987" s="233">
        <v>47700</v>
      </c>
      <c r="L987" s="234">
        <v>550054596</v>
      </c>
      <c r="M987" s="232" t="str">
        <f>IF(ISNA(VLOOKUP(L987,'MASTER DATA'!$A$1:$B$192,2,0)),"",VLOOKUP(L987,'MASTER DATA'!$A$1:$B$192,2,0))</f>
        <v>HinoGEO15W40CI4DH1_1*200L_A04W</v>
      </c>
      <c r="N987" s="232">
        <v>4</v>
      </c>
      <c r="O987" s="232">
        <f t="shared" si="345"/>
        <v>1</v>
      </c>
      <c r="P987" s="232">
        <f t="shared" si="346"/>
        <v>0</v>
      </c>
      <c r="Q987" s="232">
        <f>VLOOKUP(L987,'MASTER DATA'!$A$1:$E$192,5,0)</f>
        <v>4</v>
      </c>
      <c r="R987" s="234">
        <f>SUMIF('picking of the day'!$H$4:$H$358,WMS!H987&amp;WMS!L987,'picking of the day'!$E$4:$E$358)</f>
        <v>0</v>
      </c>
      <c r="U987" s="114">
        <f>IF(ISNA(VLOOKUP(H987,'data putaway'!$A$1:$E$530,3,0)),0,VLOOKUP(H987,'data putaway'!$A$1:$E$530,3,0))</f>
        <v>0</v>
      </c>
      <c r="V987" s="354">
        <f t="shared" si="347"/>
        <v>4</v>
      </c>
      <c r="W987" s="114">
        <f>IF(ISNA(VLOOKUP(H987,'data putaway'!$A$1:$E$530,2,0)),0,VLOOKUP(H987,'data putaway'!$A$1:$E$530,2,0))</f>
        <v>0</v>
      </c>
      <c r="X987" s="354" t="b">
        <f t="shared" si="348"/>
        <v>0</v>
      </c>
      <c r="Y987" s="354">
        <f>IF(ISNA(VLOOKUP(H987,'data putaway'!$A$1:$E$530,4,0)),0,VLOOKUP(H987,'data putaway'!$A$1:$E$530,4,0))</f>
        <v>0</v>
      </c>
      <c r="Z987" s="113">
        <f>IF(ISNA(VLOOKUP(H987,'data putaway'!$A$1:$E$530,5,0)),0,VLOOKUP(H987,'data putaway'!$A$1:$E$530,5,0))</f>
        <v>0</v>
      </c>
      <c r="AA987" s="354" t="b">
        <f t="shared" si="349"/>
        <v>0</v>
      </c>
      <c r="AB987" s="354" t="b">
        <f t="shared" si="350"/>
        <v>0</v>
      </c>
      <c r="AC987" s="356" t="str">
        <f t="shared" ca="1" si="351"/>
        <v>1 Month,  0 Days</v>
      </c>
      <c r="AD987" s="114" t="str">
        <f t="shared" ca="1" si="359"/>
        <v>3 Year, 10 Month, 18 Days</v>
      </c>
      <c r="AE987" s="114">
        <f t="shared" si="352"/>
        <v>4</v>
      </c>
      <c r="AF987" s="114">
        <f t="shared" si="353"/>
        <v>1</v>
      </c>
      <c r="AG987" s="354" t="str">
        <f t="shared" si="354"/>
        <v>CD02</v>
      </c>
      <c r="AH987" s="114">
        <f>IF(ISNA(VLOOKUP(L987,'MASTER DATA'!$A$1:$F$192,6,0)),0,VLOOKUP(L987,'MASTER DATA'!$A$1:$F$192,6,0))*AE987</f>
        <v>800</v>
      </c>
      <c r="AI987" s="354" t="str">
        <f>VLOOKUP($D987,'warehouse mapping'!$AN$7:$AO$17,2,0)</f>
        <v>Aktif</v>
      </c>
      <c r="AJ987" s="114">
        <f t="shared" si="355"/>
        <v>0</v>
      </c>
      <c r="AK987" s="354" t="str">
        <f t="shared" si="356"/>
        <v/>
      </c>
      <c r="AL987" s="354" t="s">
        <v>170</v>
      </c>
      <c r="AM987" s="354">
        <f t="shared" si="357"/>
        <v>1</v>
      </c>
      <c r="AN987" s="354" t="b">
        <f t="shared" si="358"/>
        <v>1</v>
      </c>
    </row>
    <row r="988" spans="1:40" s="354" customFormat="1">
      <c r="A988" s="354" t="str">
        <f t="shared" si="338"/>
        <v>CD02B02550054596</v>
      </c>
      <c r="B988" s="354">
        <f t="shared" si="339"/>
        <v>0</v>
      </c>
      <c r="C988" s="354">
        <f t="shared" si="340"/>
        <v>0</v>
      </c>
      <c r="D988" s="354" t="str">
        <f t="shared" si="341"/>
        <v>CD</v>
      </c>
      <c r="E988" s="354" t="str">
        <f t="shared" si="342"/>
        <v>02</v>
      </c>
      <c r="F988" s="354" t="str">
        <f t="shared" si="343"/>
        <v>B</v>
      </c>
      <c r="G988" s="355" t="str">
        <f t="shared" si="344"/>
        <v>02</v>
      </c>
      <c r="H988" s="232" t="s">
        <v>1326</v>
      </c>
      <c r="I988" s="232" t="s">
        <v>3236</v>
      </c>
      <c r="J988" s="233">
        <v>46252</v>
      </c>
      <c r="K988" s="233">
        <v>47700</v>
      </c>
      <c r="L988" s="234">
        <v>550054596</v>
      </c>
      <c r="M988" s="232" t="str">
        <f>IF(ISNA(VLOOKUP(L988,'MASTER DATA'!$A$1:$B$192,2,0)),"",VLOOKUP(L988,'MASTER DATA'!$A$1:$B$192,2,0))</f>
        <v>HinoGEO15W40CI4DH1_1*200L_A04W</v>
      </c>
      <c r="N988" s="232">
        <v>4</v>
      </c>
      <c r="O988" s="232">
        <f t="shared" si="345"/>
        <v>1</v>
      </c>
      <c r="P988" s="232">
        <f t="shared" si="346"/>
        <v>0</v>
      </c>
      <c r="Q988" s="232">
        <f>VLOOKUP(L988,'MASTER DATA'!$A$1:$E$192,5,0)</f>
        <v>4</v>
      </c>
      <c r="R988" s="234">
        <f>SUMIF('picking of the day'!$H$4:$H$358,WMS!H988&amp;WMS!L988,'picking of the day'!$E$4:$E$358)</f>
        <v>0</v>
      </c>
      <c r="U988" s="114">
        <f>IF(ISNA(VLOOKUP(H988,'data putaway'!$A$1:$E$530,3,0)),0,VLOOKUP(H988,'data putaway'!$A$1:$E$530,3,0))</f>
        <v>0</v>
      </c>
      <c r="V988" s="354">
        <f t="shared" si="347"/>
        <v>4</v>
      </c>
      <c r="W988" s="114">
        <f>IF(ISNA(VLOOKUP(H988,'data putaway'!$A$1:$E$530,2,0)),0,VLOOKUP(H988,'data putaway'!$A$1:$E$530,2,0))</f>
        <v>0</v>
      </c>
      <c r="X988" s="354" t="b">
        <f t="shared" si="348"/>
        <v>0</v>
      </c>
      <c r="Y988" s="354">
        <f>IF(ISNA(VLOOKUP(H988,'data putaway'!$A$1:$E$530,4,0)),0,VLOOKUP(H988,'data putaway'!$A$1:$E$530,4,0))</f>
        <v>0</v>
      </c>
      <c r="Z988" s="113">
        <f>IF(ISNA(VLOOKUP(H988,'data putaway'!$A$1:$E$530,5,0)),0,VLOOKUP(H988,'data putaway'!$A$1:$E$530,5,0))</f>
        <v>0</v>
      </c>
      <c r="AA988" s="354" t="b">
        <f t="shared" si="349"/>
        <v>0</v>
      </c>
      <c r="AB988" s="354" t="b">
        <f t="shared" si="350"/>
        <v>0</v>
      </c>
      <c r="AC988" s="356" t="str">
        <f t="shared" ca="1" si="351"/>
        <v>1 Month,  0 Days</v>
      </c>
      <c r="AD988" s="114" t="str">
        <f t="shared" ca="1" si="359"/>
        <v>3 Year, 10 Month, 18 Days</v>
      </c>
      <c r="AE988" s="114">
        <f t="shared" si="352"/>
        <v>4</v>
      </c>
      <c r="AF988" s="114">
        <f t="shared" si="353"/>
        <v>1</v>
      </c>
      <c r="AG988" s="354" t="str">
        <f t="shared" si="354"/>
        <v>CD02</v>
      </c>
      <c r="AH988" s="114">
        <f>IF(ISNA(VLOOKUP(L988,'MASTER DATA'!$A$1:$F$192,6,0)),0,VLOOKUP(L988,'MASTER DATA'!$A$1:$F$192,6,0))*AE988</f>
        <v>800</v>
      </c>
      <c r="AI988" s="354" t="str">
        <f>VLOOKUP($D988,'warehouse mapping'!$AN$7:$AO$17,2,0)</f>
        <v>Aktif</v>
      </c>
      <c r="AJ988" s="114">
        <f t="shared" si="355"/>
        <v>0</v>
      </c>
      <c r="AK988" s="354" t="str">
        <f t="shared" si="356"/>
        <v/>
      </c>
      <c r="AL988" s="354" t="s">
        <v>170</v>
      </c>
      <c r="AM988" s="354">
        <f t="shared" si="357"/>
        <v>1</v>
      </c>
      <c r="AN988" s="354" t="b">
        <f t="shared" si="358"/>
        <v>1</v>
      </c>
    </row>
    <row r="989" spans="1:40" s="354" customFormat="1">
      <c r="A989" s="354" t="str">
        <f t="shared" si="338"/>
        <v>CD02C01550054596</v>
      </c>
      <c r="B989" s="354">
        <f t="shared" si="339"/>
        <v>0</v>
      </c>
      <c r="C989" s="354">
        <f t="shared" si="340"/>
        <v>0</v>
      </c>
      <c r="D989" s="354" t="str">
        <f t="shared" si="341"/>
        <v>CD</v>
      </c>
      <c r="E989" s="354" t="str">
        <f t="shared" si="342"/>
        <v>02</v>
      </c>
      <c r="F989" s="354" t="str">
        <f t="shared" si="343"/>
        <v>C</v>
      </c>
      <c r="G989" s="355" t="str">
        <f t="shared" si="344"/>
        <v>01</v>
      </c>
      <c r="H989" s="232" t="s">
        <v>1327</v>
      </c>
      <c r="I989" s="232" t="s">
        <v>3236</v>
      </c>
      <c r="J989" s="233">
        <v>46252</v>
      </c>
      <c r="K989" s="233">
        <v>47700</v>
      </c>
      <c r="L989" s="234">
        <v>550054596</v>
      </c>
      <c r="M989" s="232" t="str">
        <f>IF(ISNA(VLOOKUP(L989,'MASTER DATA'!$A$1:$B$192,2,0)),"",VLOOKUP(L989,'MASTER DATA'!$A$1:$B$192,2,0))</f>
        <v>HinoGEO15W40CI4DH1_1*200L_A04W</v>
      </c>
      <c r="N989" s="232">
        <v>4</v>
      </c>
      <c r="O989" s="232">
        <f t="shared" si="345"/>
        <v>1</v>
      </c>
      <c r="P989" s="232">
        <f t="shared" si="346"/>
        <v>0</v>
      </c>
      <c r="Q989" s="232">
        <f>VLOOKUP(L989,'MASTER DATA'!$A$1:$E$192,5,0)</f>
        <v>4</v>
      </c>
      <c r="R989" s="234">
        <f>SUMIF('picking of the day'!$H$4:$H$358,WMS!H989&amp;WMS!L989,'picking of the day'!$E$4:$E$358)</f>
        <v>0</v>
      </c>
      <c r="U989" s="114">
        <f>IF(ISNA(VLOOKUP(H989,'data putaway'!$A$1:$E$530,3,0)),0,VLOOKUP(H989,'data putaway'!$A$1:$E$530,3,0))</f>
        <v>0</v>
      </c>
      <c r="V989" s="354">
        <f t="shared" si="347"/>
        <v>4</v>
      </c>
      <c r="W989" s="114">
        <f>IF(ISNA(VLOOKUP(H989,'data putaway'!$A$1:$E$530,2,0)),0,VLOOKUP(H989,'data putaway'!$A$1:$E$530,2,0))</f>
        <v>0</v>
      </c>
      <c r="X989" s="354" t="b">
        <f t="shared" si="348"/>
        <v>0</v>
      </c>
      <c r="Y989" s="354">
        <f>IF(ISNA(VLOOKUP(H989,'data putaway'!$A$1:$E$530,4,0)),0,VLOOKUP(H989,'data putaway'!$A$1:$E$530,4,0))</f>
        <v>0</v>
      </c>
      <c r="Z989" s="113">
        <f>IF(ISNA(VLOOKUP(H989,'data putaway'!$A$1:$E$530,5,0)),0,VLOOKUP(H989,'data putaway'!$A$1:$E$530,5,0))</f>
        <v>0</v>
      </c>
      <c r="AA989" s="354" t="b">
        <f t="shared" si="349"/>
        <v>0</v>
      </c>
      <c r="AB989" s="354" t="b">
        <f t="shared" si="350"/>
        <v>0</v>
      </c>
      <c r="AC989" s="356" t="str">
        <f t="shared" ca="1" si="351"/>
        <v>1 Month,  0 Days</v>
      </c>
      <c r="AD989" s="114" t="str">
        <f t="shared" ca="1" si="359"/>
        <v>3 Year, 10 Month, 18 Days</v>
      </c>
      <c r="AE989" s="114">
        <f t="shared" si="352"/>
        <v>4</v>
      </c>
      <c r="AF989" s="114">
        <f t="shared" si="353"/>
        <v>1</v>
      </c>
      <c r="AG989" s="354" t="str">
        <f t="shared" si="354"/>
        <v>CD02</v>
      </c>
      <c r="AH989" s="114">
        <f>IF(ISNA(VLOOKUP(L989,'MASTER DATA'!$A$1:$F$192,6,0)),0,VLOOKUP(L989,'MASTER DATA'!$A$1:$F$192,6,0))*AE989</f>
        <v>800</v>
      </c>
      <c r="AI989" s="354" t="str">
        <f>VLOOKUP($D989,'warehouse mapping'!$AN$7:$AO$17,2,0)</f>
        <v>Aktif</v>
      </c>
      <c r="AJ989" s="114">
        <f t="shared" si="355"/>
        <v>0</v>
      </c>
      <c r="AK989" s="354" t="str">
        <f t="shared" si="356"/>
        <v/>
      </c>
      <c r="AL989" s="354" t="s">
        <v>170</v>
      </c>
      <c r="AM989" s="354">
        <f t="shared" si="357"/>
        <v>1</v>
      </c>
      <c r="AN989" s="354" t="b">
        <f t="shared" si="358"/>
        <v>1</v>
      </c>
    </row>
    <row r="990" spans="1:40" s="354" customFormat="1">
      <c r="A990" s="354" t="str">
        <f t="shared" si="338"/>
        <v>CD02C02550054596</v>
      </c>
      <c r="B990" s="354">
        <f t="shared" si="339"/>
        <v>0</v>
      </c>
      <c r="C990" s="354">
        <f t="shared" si="340"/>
        <v>0</v>
      </c>
      <c r="D990" s="354" t="str">
        <f t="shared" si="341"/>
        <v>CD</v>
      </c>
      <c r="E990" s="354" t="str">
        <f t="shared" si="342"/>
        <v>02</v>
      </c>
      <c r="F990" s="354" t="str">
        <f t="shared" si="343"/>
        <v>C</v>
      </c>
      <c r="G990" s="355" t="str">
        <f t="shared" si="344"/>
        <v>02</v>
      </c>
      <c r="H990" s="232" t="s">
        <v>1328</v>
      </c>
      <c r="I990" s="232" t="s">
        <v>3236</v>
      </c>
      <c r="J990" s="233">
        <v>46252</v>
      </c>
      <c r="K990" s="233">
        <v>47700</v>
      </c>
      <c r="L990" s="234">
        <v>550054596</v>
      </c>
      <c r="M990" s="232" t="str">
        <f>IF(ISNA(VLOOKUP(L990,'MASTER DATA'!$A$1:$B$192,2,0)),"",VLOOKUP(L990,'MASTER DATA'!$A$1:$B$192,2,0))</f>
        <v>HinoGEO15W40CI4DH1_1*200L_A04W</v>
      </c>
      <c r="N990" s="232">
        <v>4</v>
      </c>
      <c r="O990" s="232">
        <f t="shared" si="345"/>
        <v>1</v>
      </c>
      <c r="P990" s="232">
        <f t="shared" si="346"/>
        <v>0</v>
      </c>
      <c r="Q990" s="232">
        <f>VLOOKUP(L990,'MASTER DATA'!$A$1:$E$192,5,0)</f>
        <v>4</v>
      </c>
      <c r="R990" s="234">
        <f>SUMIF('picking of the day'!$H$4:$H$358,WMS!H990&amp;WMS!L990,'picking of the day'!$E$4:$E$358)</f>
        <v>0</v>
      </c>
      <c r="U990" s="114">
        <f>IF(ISNA(VLOOKUP(H990,'data putaway'!$A$1:$E$530,3,0)),0,VLOOKUP(H990,'data putaway'!$A$1:$E$530,3,0))</f>
        <v>0</v>
      </c>
      <c r="V990" s="354">
        <f t="shared" si="347"/>
        <v>4</v>
      </c>
      <c r="W990" s="114">
        <f>IF(ISNA(VLOOKUP(H990,'data putaway'!$A$1:$E$530,2,0)),0,VLOOKUP(H990,'data putaway'!$A$1:$E$530,2,0))</f>
        <v>0</v>
      </c>
      <c r="X990" s="354" t="b">
        <f t="shared" si="348"/>
        <v>0</v>
      </c>
      <c r="Y990" s="354">
        <f>IF(ISNA(VLOOKUP(H990,'data putaway'!$A$1:$E$530,4,0)),0,VLOOKUP(H990,'data putaway'!$A$1:$E$530,4,0))</f>
        <v>0</v>
      </c>
      <c r="Z990" s="113">
        <f>IF(ISNA(VLOOKUP(H990,'data putaway'!$A$1:$E$530,5,0)),0,VLOOKUP(H990,'data putaway'!$A$1:$E$530,5,0))</f>
        <v>0</v>
      </c>
      <c r="AA990" s="354" t="b">
        <f t="shared" si="349"/>
        <v>0</v>
      </c>
      <c r="AB990" s="354" t="b">
        <f t="shared" si="350"/>
        <v>0</v>
      </c>
      <c r="AC990" s="356" t="str">
        <f t="shared" ca="1" si="351"/>
        <v>1 Month,  0 Days</v>
      </c>
      <c r="AD990" s="114" t="str">
        <f t="shared" ca="1" si="359"/>
        <v>3 Year, 10 Month, 18 Days</v>
      </c>
      <c r="AE990" s="114">
        <f t="shared" si="352"/>
        <v>4</v>
      </c>
      <c r="AF990" s="114">
        <f t="shared" si="353"/>
        <v>1</v>
      </c>
      <c r="AG990" s="354" t="str">
        <f t="shared" si="354"/>
        <v>CD02</v>
      </c>
      <c r="AH990" s="114">
        <f>IF(ISNA(VLOOKUP(L990,'MASTER DATA'!$A$1:$F$192,6,0)),0,VLOOKUP(L990,'MASTER DATA'!$A$1:$F$192,6,0))*AE990</f>
        <v>800</v>
      </c>
      <c r="AI990" s="354" t="str">
        <f>VLOOKUP($D990,'warehouse mapping'!$AN$7:$AO$17,2,0)</f>
        <v>Aktif</v>
      </c>
      <c r="AJ990" s="114">
        <f t="shared" si="355"/>
        <v>0</v>
      </c>
      <c r="AK990" s="354" t="str">
        <f t="shared" si="356"/>
        <v/>
      </c>
      <c r="AL990" s="354" t="s">
        <v>170</v>
      </c>
      <c r="AM990" s="354">
        <f t="shared" si="357"/>
        <v>1</v>
      </c>
      <c r="AN990" s="354" t="b">
        <f t="shared" si="358"/>
        <v>1</v>
      </c>
    </row>
    <row r="991" spans="1:40" s="354" customFormat="1">
      <c r="A991" s="354" t="str">
        <f t="shared" si="338"/>
        <v>CD02D01550077345</v>
      </c>
      <c r="B991" s="354">
        <f t="shared" si="339"/>
        <v>0</v>
      </c>
      <c r="C991" s="354">
        <f t="shared" si="340"/>
        <v>0</v>
      </c>
      <c r="D991" s="354" t="str">
        <f t="shared" si="341"/>
        <v>CD</v>
      </c>
      <c r="E991" s="354" t="str">
        <f t="shared" si="342"/>
        <v>02</v>
      </c>
      <c r="F991" s="354" t="str">
        <f t="shared" si="343"/>
        <v>D</v>
      </c>
      <c r="G991" s="355" t="str">
        <f t="shared" si="344"/>
        <v>01</v>
      </c>
      <c r="H991" s="232" t="s">
        <v>1329</v>
      </c>
      <c r="I991" s="232" t="s">
        <v>3182</v>
      </c>
      <c r="J991" s="362">
        <v>46258</v>
      </c>
      <c r="K991" s="233">
        <v>47682</v>
      </c>
      <c r="L991" s="234">
        <v>550077345</v>
      </c>
      <c r="M991" s="232" t="str">
        <f>IF(ISNA(VLOOKUP(L991,'MASTER DATA'!$A$1:$B$192,2,0)),"",VLOOKUP(L991,'MASTER DATA'!$A$1:$B$192,2,0))</f>
        <v>Adv4TAX520W40SLMA2_12*0.8L_A04W</v>
      </c>
      <c r="N991" s="232">
        <v>48</v>
      </c>
      <c r="O991" s="232">
        <f t="shared" si="345"/>
        <v>1</v>
      </c>
      <c r="P991" s="232">
        <f t="shared" si="346"/>
        <v>0</v>
      </c>
      <c r="Q991" s="232">
        <f>VLOOKUP(L991,'MASTER DATA'!$A$1:$E$192,5,0)</f>
        <v>48</v>
      </c>
      <c r="R991" s="234">
        <f>SUMIF('picking of the day'!$H$4:$H$358,WMS!H991&amp;WMS!L991,'picking of the day'!$E$4:$E$358)</f>
        <v>0</v>
      </c>
      <c r="U991" s="114">
        <f>IF(ISNA(VLOOKUP(H991,'data putaway'!$A$1:$E$530,3,0)),0,VLOOKUP(H991,'data putaway'!$A$1:$E$530,3,0))</f>
        <v>0</v>
      </c>
      <c r="V991" s="354">
        <f t="shared" si="347"/>
        <v>48</v>
      </c>
      <c r="W991" s="114">
        <f>IF(ISNA(VLOOKUP(H991,'data putaway'!$A$1:$E$530,2,0)),0,VLOOKUP(H991,'data putaway'!$A$1:$E$530,2,0))</f>
        <v>0</v>
      </c>
      <c r="X991" s="354" t="b">
        <f t="shared" si="348"/>
        <v>0</v>
      </c>
      <c r="Y991" s="354">
        <f>IF(ISNA(VLOOKUP(H991,'data putaway'!$A$1:$E$530,4,0)),0,VLOOKUP(H991,'data putaway'!$A$1:$E$530,4,0))</f>
        <v>0</v>
      </c>
      <c r="Z991" s="113">
        <f>IF(ISNA(VLOOKUP(H991,'data putaway'!$A$1:$E$530,5,0)),0,VLOOKUP(H991,'data putaway'!$A$1:$E$530,5,0))</f>
        <v>0</v>
      </c>
      <c r="AA991" s="354" t="b">
        <f t="shared" si="349"/>
        <v>0</v>
      </c>
      <c r="AB991" s="354" t="b">
        <f t="shared" si="350"/>
        <v>0</v>
      </c>
      <c r="AC991" s="356" t="str">
        <f t="shared" ca="1" si="351"/>
        <v>0 Month,  25 Days</v>
      </c>
      <c r="AD991" s="114" t="str">
        <f t="shared" ca="1" si="359"/>
        <v>3 Year, 10 Month, 0 Days</v>
      </c>
      <c r="AE991" s="114">
        <f t="shared" si="352"/>
        <v>48</v>
      </c>
      <c r="AF991" s="114">
        <f t="shared" si="353"/>
        <v>1</v>
      </c>
      <c r="AG991" s="354" t="str">
        <f t="shared" si="354"/>
        <v>CD02</v>
      </c>
      <c r="AH991" s="114">
        <f>IF(ISNA(VLOOKUP(L991,'MASTER DATA'!$A$1:$F$192,6,0)),0,VLOOKUP(L991,'MASTER DATA'!$A$1:$F$192,6,0))*AE991</f>
        <v>460.79999999999995</v>
      </c>
      <c r="AI991" s="354" t="str">
        <f>VLOOKUP($D991,'warehouse mapping'!$AN$7:$AO$17,2,0)</f>
        <v>Aktif</v>
      </c>
      <c r="AJ991" s="114">
        <f t="shared" si="355"/>
        <v>0</v>
      </c>
      <c r="AK991" s="354" t="str">
        <f t="shared" si="356"/>
        <v/>
      </c>
      <c r="AL991" s="354" t="s">
        <v>170</v>
      </c>
      <c r="AM991" s="354">
        <f t="shared" si="357"/>
        <v>1</v>
      </c>
      <c r="AN991" s="354" t="b">
        <f t="shared" si="358"/>
        <v>1</v>
      </c>
    </row>
    <row r="992" spans="1:40" s="354" customFormat="1">
      <c r="A992" s="354" t="str">
        <f t="shared" si="338"/>
        <v>CD02D02550077345</v>
      </c>
      <c r="B992" s="354">
        <f t="shared" si="339"/>
        <v>0</v>
      </c>
      <c r="C992" s="354">
        <f t="shared" si="340"/>
        <v>0</v>
      </c>
      <c r="D992" s="354" t="str">
        <f t="shared" si="341"/>
        <v>CD</v>
      </c>
      <c r="E992" s="354" t="str">
        <f t="shared" si="342"/>
        <v>02</v>
      </c>
      <c r="F992" s="354" t="str">
        <f t="shared" si="343"/>
        <v>D</v>
      </c>
      <c r="G992" s="355" t="str">
        <f t="shared" si="344"/>
        <v>02</v>
      </c>
      <c r="H992" s="232" t="s">
        <v>1330</v>
      </c>
      <c r="I992" s="232" t="s">
        <v>3182</v>
      </c>
      <c r="J992" s="362">
        <v>46258</v>
      </c>
      <c r="K992" s="233">
        <v>47682</v>
      </c>
      <c r="L992" s="234">
        <v>550077345</v>
      </c>
      <c r="M992" s="232" t="str">
        <f>IF(ISNA(VLOOKUP(L992,'MASTER DATA'!$A$1:$B$192,2,0)),"",VLOOKUP(L992,'MASTER DATA'!$A$1:$B$192,2,0))</f>
        <v>Adv4TAX520W40SLMA2_12*0.8L_A04W</v>
      </c>
      <c r="N992" s="232">
        <v>48</v>
      </c>
      <c r="O992" s="232">
        <f t="shared" si="345"/>
        <v>1</v>
      </c>
      <c r="P992" s="232">
        <f t="shared" si="346"/>
        <v>0</v>
      </c>
      <c r="Q992" s="232">
        <f>VLOOKUP(L992,'MASTER DATA'!$A$1:$E$192,5,0)</f>
        <v>48</v>
      </c>
      <c r="R992" s="234">
        <f>SUMIF('picking of the day'!$H$4:$H$358,WMS!H992&amp;WMS!L992,'picking of the day'!$E$4:$E$358)</f>
        <v>0</v>
      </c>
      <c r="U992" s="114">
        <f>IF(ISNA(VLOOKUP(H992,'data putaway'!$A$1:$E$530,3,0)),0,VLOOKUP(H992,'data putaway'!$A$1:$E$530,3,0))</f>
        <v>0</v>
      </c>
      <c r="V992" s="354">
        <f t="shared" si="347"/>
        <v>48</v>
      </c>
      <c r="W992" s="114">
        <f>IF(ISNA(VLOOKUP(H992,'data putaway'!$A$1:$E$530,2,0)),0,VLOOKUP(H992,'data putaway'!$A$1:$E$530,2,0))</f>
        <v>0</v>
      </c>
      <c r="X992" s="354" t="b">
        <f t="shared" si="348"/>
        <v>0</v>
      </c>
      <c r="Y992" s="354">
        <f>IF(ISNA(VLOOKUP(H992,'data putaway'!$A$1:$E$530,4,0)),0,VLOOKUP(H992,'data putaway'!$A$1:$E$530,4,0))</f>
        <v>0</v>
      </c>
      <c r="Z992" s="113">
        <f>IF(ISNA(VLOOKUP(H992,'data putaway'!$A$1:$E$530,5,0)),0,VLOOKUP(H992,'data putaway'!$A$1:$E$530,5,0))</f>
        <v>0</v>
      </c>
      <c r="AA992" s="354" t="b">
        <f t="shared" si="349"/>
        <v>0</v>
      </c>
      <c r="AB992" s="354" t="b">
        <f t="shared" si="350"/>
        <v>0</v>
      </c>
      <c r="AC992" s="356" t="str">
        <f t="shared" ca="1" si="351"/>
        <v>0 Month,  25 Days</v>
      </c>
      <c r="AD992" s="114" t="str">
        <f t="shared" ca="1" si="359"/>
        <v>3 Year, 10 Month, 0 Days</v>
      </c>
      <c r="AE992" s="114">
        <f t="shared" si="352"/>
        <v>48</v>
      </c>
      <c r="AF992" s="114">
        <f t="shared" si="353"/>
        <v>1</v>
      </c>
      <c r="AG992" s="354" t="str">
        <f t="shared" si="354"/>
        <v>CD02</v>
      </c>
      <c r="AH992" s="114">
        <f>IF(ISNA(VLOOKUP(L992,'MASTER DATA'!$A$1:$F$192,6,0)),0,VLOOKUP(L992,'MASTER DATA'!$A$1:$F$192,6,0))*AE992</f>
        <v>460.79999999999995</v>
      </c>
      <c r="AI992" s="354" t="str">
        <f>VLOOKUP($D992,'warehouse mapping'!$AN$7:$AO$17,2,0)</f>
        <v>Aktif</v>
      </c>
      <c r="AJ992" s="114">
        <f t="shared" si="355"/>
        <v>0</v>
      </c>
      <c r="AK992" s="354" t="str">
        <f t="shared" si="356"/>
        <v/>
      </c>
      <c r="AL992" s="354" t="s">
        <v>170</v>
      </c>
      <c r="AM992" s="354">
        <f t="shared" si="357"/>
        <v>1</v>
      </c>
      <c r="AN992" s="354" t="b">
        <f t="shared" si="358"/>
        <v>1</v>
      </c>
    </row>
    <row r="993" spans="1:40" s="354" customFormat="1">
      <c r="A993" s="354" t="str">
        <f t="shared" si="338"/>
        <v>CD02E01550077345</v>
      </c>
      <c r="B993" s="354">
        <f t="shared" si="339"/>
        <v>0</v>
      </c>
      <c r="C993" s="354">
        <f t="shared" si="340"/>
        <v>0</v>
      </c>
      <c r="D993" s="354" t="str">
        <f t="shared" si="341"/>
        <v>CD</v>
      </c>
      <c r="E993" s="354" t="str">
        <f t="shared" si="342"/>
        <v>02</v>
      </c>
      <c r="F993" s="354" t="str">
        <f t="shared" si="343"/>
        <v>E</v>
      </c>
      <c r="G993" s="355" t="str">
        <f t="shared" si="344"/>
        <v>01</v>
      </c>
      <c r="H993" s="232" t="s">
        <v>1331</v>
      </c>
      <c r="I993" s="232" t="s">
        <v>3182</v>
      </c>
      <c r="J993" s="362">
        <v>46258</v>
      </c>
      <c r="K993" s="233">
        <v>47682</v>
      </c>
      <c r="L993" s="234">
        <v>550077345</v>
      </c>
      <c r="M993" s="232" t="str">
        <f>IF(ISNA(VLOOKUP(L993,'MASTER DATA'!$A$1:$B$192,2,0)),"",VLOOKUP(L993,'MASTER DATA'!$A$1:$B$192,2,0))</f>
        <v>Adv4TAX520W40SLMA2_12*0.8L_A04W</v>
      </c>
      <c r="N993" s="232">
        <v>48</v>
      </c>
      <c r="O993" s="232">
        <f t="shared" si="345"/>
        <v>1</v>
      </c>
      <c r="P993" s="232">
        <f t="shared" si="346"/>
        <v>0</v>
      </c>
      <c r="Q993" s="232">
        <f>VLOOKUP(L993,'MASTER DATA'!$A$1:$E$192,5,0)</f>
        <v>48</v>
      </c>
      <c r="R993" s="234">
        <f>SUMIF('picking of the day'!$H$4:$H$358,WMS!H993&amp;WMS!L993,'picking of the day'!$E$4:$E$358)</f>
        <v>0</v>
      </c>
      <c r="U993" s="114">
        <f>IF(ISNA(VLOOKUP(H993,'data putaway'!$A$1:$E$530,3,0)),0,VLOOKUP(H993,'data putaway'!$A$1:$E$530,3,0))</f>
        <v>0</v>
      </c>
      <c r="V993" s="354">
        <f t="shared" si="347"/>
        <v>48</v>
      </c>
      <c r="W993" s="114">
        <f>IF(ISNA(VLOOKUP(H993,'data putaway'!$A$1:$E$530,2,0)),0,VLOOKUP(H993,'data putaway'!$A$1:$E$530,2,0))</f>
        <v>0</v>
      </c>
      <c r="X993" s="354" t="b">
        <f t="shared" si="348"/>
        <v>0</v>
      </c>
      <c r="Y993" s="354">
        <f>IF(ISNA(VLOOKUP(H993,'data putaway'!$A$1:$E$530,4,0)),0,VLOOKUP(H993,'data putaway'!$A$1:$E$530,4,0))</f>
        <v>0</v>
      </c>
      <c r="Z993" s="113">
        <f>IF(ISNA(VLOOKUP(H993,'data putaway'!$A$1:$E$530,5,0)),0,VLOOKUP(H993,'data putaway'!$A$1:$E$530,5,0))</f>
        <v>0</v>
      </c>
      <c r="AA993" s="354" t="b">
        <f t="shared" si="349"/>
        <v>0</v>
      </c>
      <c r="AB993" s="354" t="b">
        <f t="shared" si="350"/>
        <v>0</v>
      </c>
      <c r="AC993" s="356" t="str">
        <f t="shared" ca="1" si="351"/>
        <v>0 Month,  25 Days</v>
      </c>
      <c r="AD993" s="114" t="str">
        <f t="shared" ca="1" si="359"/>
        <v>3 Year, 10 Month, 0 Days</v>
      </c>
      <c r="AE993" s="114">
        <f t="shared" si="352"/>
        <v>48</v>
      </c>
      <c r="AF993" s="114">
        <f t="shared" si="353"/>
        <v>1</v>
      </c>
      <c r="AG993" s="354" t="str">
        <f t="shared" si="354"/>
        <v>CD02</v>
      </c>
      <c r="AH993" s="114">
        <f>IF(ISNA(VLOOKUP(L993,'MASTER DATA'!$A$1:$F$192,6,0)),0,VLOOKUP(L993,'MASTER DATA'!$A$1:$F$192,6,0))*AE993</f>
        <v>460.79999999999995</v>
      </c>
      <c r="AI993" s="354" t="str">
        <f>VLOOKUP($D993,'warehouse mapping'!$AN$7:$AO$17,2,0)</f>
        <v>Aktif</v>
      </c>
      <c r="AJ993" s="114">
        <f t="shared" si="355"/>
        <v>0</v>
      </c>
      <c r="AK993" s="354" t="str">
        <f t="shared" si="356"/>
        <v/>
      </c>
      <c r="AL993" s="354" t="s">
        <v>170</v>
      </c>
      <c r="AM993" s="354">
        <f t="shared" si="357"/>
        <v>1</v>
      </c>
      <c r="AN993" s="354" t="b">
        <f t="shared" si="358"/>
        <v>1</v>
      </c>
    </row>
    <row r="994" spans="1:40" s="354" customFormat="1">
      <c r="A994" s="354" t="str">
        <f t="shared" si="338"/>
        <v>CD02E02550077345</v>
      </c>
      <c r="B994" s="354">
        <f t="shared" si="339"/>
        <v>0</v>
      </c>
      <c r="C994" s="354">
        <f t="shared" si="340"/>
        <v>0</v>
      </c>
      <c r="D994" s="354" t="str">
        <f t="shared" si="341"/>
        <v>CD</v>
      </c>
      <c r="E994" s="354" t="str">
        <f t="shared" si="342"/>
        <v>02</v>
      </c>
      <c r="F994" s="354" t="str">
        <f t="shared" si="343"/>
        <v>E</v>
      </c>
      <c r="G994" s="355" t="str">
        <f t="shared" si="344"/>
        <v>02</v>
      </c>
      <c r="H994" s="232" t="s">
        <v>1332</v>
      </c>
      <c r="I994" s="232" t="s">
        <v>3182</v>
      </c>
      <c r="J994" s="362">
        <v>46258</v>
      </c>
      <c r="K994" s="233">
        <v>47682</v>
      </c>
      <c r="L994" s="234">
        <v>550077345</v>
      </c>
      <c r="M994" s="232" t="str">
        <f>IF(ISNA(VLOOKUP(L994,'MASTER DATA'!$A$1:$B$192,2,0)),"",VLOOKUP(L994,'MASTER DATA'!$A$1:$B$192,2,0))</f>
        <v>Adv4TAX520W40SLMA2_12*0.8L_A04W</v>
      </c>
      <c r="N994" s="232">
        <v>48</v>
      </c>
      <c r="O994" s="232">
        <f t="shared" si="345"/>
        <v>1</v>
      </c>
      <c r="P994" s="232">
        <f t="shared" si="346"/>
        <v>0</v>
      </c>
      <c r="Q994" s="232">
        <f>VLOOKUP(L994,'MASTER DATA'!$A$1:$E$192,5,0)</f>
        <v>48</v>
      </c>
      <c r="R994" s="234">
        <f>SUMIF('picking of the day'!$H$4:$H$358,WMS!H994&amp;WMS!L994,'picking of the day'!$E$4:$E$358)</f>
        <v>0</v>
      </c>
      <c r="U994" s="114">
        <f>IF(ISNA(VLOOKUP(H994,'data putaway'!$A$1:$E$530,3,0)),0,VLOOKUP(H994,'data putaway'!$A$1:$E$530,3,0))</f>
        <v>0</v>
      </c>
      <c r="V994" s="354">
        <f t="shared" si="347"/>
        <v>48</v>
      </c>
      <c r="W994" s="114">
        <f>IF(ISNA(VLOOKUP(H994,'data putaway'!$A$1:$E$530,2,0)),0,VLOOKUP(H994,'data putaway'!$A$1:$E$530,2,0))</f>
        <v>0</v>
      </c>
      <c r="X994" s="354" t="b">
        <f t="shared" si="348"/>
        <v>0</v>
      </c>
      <c r="Y994" s="354">
        <f>IF(ISNA(VLOOKUP(H994,'data putaway'!$A$1:$E$530,4,0)),0,VLOOKUP(H994,'data putaway'!$A$1:$E$530,4,0))</f>
        <v>0</v>
      </c>
      <c r="Z994" s="113">
        <f>IF(ISNA(VLOOKUP(H994,'data putaway'!$A$1:$E$530,5,0)),0,VLOOKUP(H994,'data putaway'!$A$1:$E$530,5,0))</f>
        <v>0</v>
      </c>
      <c r="AA994" s="354" t="b">
        <f t="shared" si="349"/>
        <v>0</v>
      </c>
      <c r="AB994" s="354" t="b">
        <f t="shared" si="350"/>
        <v>0</v>
      </c>
      <c r="AC994" s="356" t="str">
        <f t="shared" ca="1" si="351"/>
        <v>0 Month,  25 Days</v>
      </c>
      <c r="AD994" s="114" t="str">
        <f t="shared" ca="1" si="359"/>
        <v>3 Year, 10 Month, 0 Days</v>
      </c>
      <c r="AE994" s="114">
        <f t="shared" si="352"/>
        <v>48</v>
      </c>
      <c r="AF994" s="114">
        <f t="shared" si="353"/>
        <v>1</v>
      </c>
      <c r="AG994" s="354" t="str">
        <f t="shared" si="354"/>
        <v>CD02</v>
      </c>
      <c r="AH994" s="114">
        <f>IF(ISNA(VLOOKUP(L994,'MASTER DATA'!$A$1:$F$192,6,0)),0,VLOOKUP(L994,'MASTER DATA'!$A$1:$F$192,6,0))*AE994</f>
        <v>460.79999999999995</v>
      </c>
      <c r="AI994" s="354" t="str">
        <f>VLOOKUP($D994,'warehouse mapping'!$AN$7:$AO$17,2,0)</f>
        <v>Aktif</v>
      </c>
      <c r="AJ994" s="114">
        <f t="shared" si="355"/>
        <v>0</v>
      </c>
      <c r="AK994" s="354" t="str">
        <f t="shared" si="356"/>
        <v/>
      </c>
      <c r="AL994" s="354" t="s">
        <v>170</v>
      </c>
      <c r="AM994" s="354">
        <f t="shared" si="357"/>
        <v>1</v>
      </c>
      <c r="AN994" s="354" t="b">
        <f t="shared" si="358"/>
        <v>1</v>
      </c>
    </row>
    <row r="995" spans="1:40" s="354" customFormat="1">
      <c r="A995" s="354" t="str">
        <f t="shared" si="338"/>
        <v>CD03A01550072331</v>
      </c>
      <c r="B995" s="354">
        <f t="shared" si="339"/>
        <v>0</v>
      </c>
      <c r="C995" s="354">
        <f t="shared" si="340"/>
        <v>0</v>
      </c>
      <c r="D995" s="354" t="str">
        <f t="shared" si="341"/>
        <v>CD</v>
      </c>
      <c r="E995" s="354" t="str">
        <f t="shared" si="342"/>
        <v>03</v>
      </c>
      <c r="F995" s="354" t="str">
        <f t="shared" si="343"/>
        <v>A</v>
      </c>
      <c r="G995" s="355" t="str">
        <f t="shared" si="344"/>
        <v>01</v>
      </c>
      <c r="H995" s="232" t="s">
        <v>1333</v>
      </c>
      <c r="I995" s="232" t="s">
        <v>3491</v>
      </c>
      <c r="J995" s="233">
        <v>46280</v>
      </c>
      <c r="K995" s="233">
        <v>47716</v>
      </c>
      <c r="L995" s="234">
        <v>550072331</v>
      </c>
      <c r="M995" s="232" t="str">
        <f>IF(ISNA(VLOOKUP(L995,'MASTER DATA'!$A$1:$B$192,2,0)),"",VLOOKUP(L995,'MASTER DATA'!$A$1:$B$192,2,0))</f>
        <v>Helix Eco Plus 5W-30_4*3L_A04W</v>
      </c>
      <c r="N995" s="232">
        <v>0</v>
      </c>
      <c r="O995" s="232">
        <f t="shared" si="345"/>
        <v>0</v>
      </c>
      <c r="P995" s="232">
        <f t="shared" si="346"/>
        <v>0</v>
      </c>
      <c r="Q995" s="232">
        <f>VLOOKUP(L995,'MASTER DATA'!$A$1:$E$192,5,0)</f>
        <v>36</v>
      </c>
      <c r="R995" s="234">
        <f>SUMIF('picking of the day'!$H$4:$H$358,WMS!H995&amp;WMS!L995,'picking of the day'!$E$4:$E$358)</f>
        <v>0</v>
      </c>
      <c r="U995" s="114">
        <f>IF(ISNA(VLOOKUP(H995,'data putaway'!$A$1:$E$530,3,0)),0,VLOOKUP(H995,'data putaway'!$A$1:$E$530,3,0))</f>
        <v>0</v>
      </c>
      <c r="V995" s="354">
        <f t="shared" si="347"/>
        <v>0</v>
      </c>
      <c r="W995" s="114">
        <f>IF(ISNA(VLOOKUP(H995,'data putaway'!$A$1:$E$530,2,0)),0,VLOOKUP(H995,'data putaway'!$A$1:$E$530,2,0))</f>
        <v>0</v>
      </c>
      <c r="X995" s="354" t="b">
        <f t="shared" si="348"/>
        <v>0</v>
      </c>
      <c r="Y995" s="354">
        <f>IF(ISNA(VLOOKUP(H995,'data putaway'!$A$1:$E$530,4,0)),0,VLOOKUP(H995,'data putaway'!$A$1:$E$530,4,0))</f>
        <v>0</v>
      </c>
      <c r="Z995" s="113">
        <f>IF(ISNA(VLOOKUP(H995,'data putaway'!$A$1:$E$530,5,0)),0,VLOOKUP(H995,'data putaway'!$A$1:$E$530,5,0))</f>
        <v>0</v>
      </c>
      <c r="AA995" s="354" t="b">
        <f t="shared" si="349"/>
        <v>0</v>
      </c>
      <c r="AB995" s="354" t="b">
        <f t="shared" si="350"/>
        <v>0</v>
      </c>
      <c r="AC995" s="356" t="str">
        <f t="shared" ca="1" si="351"/>
        <v>0 Month,  3 Days</v>
      </c>
      <c r="AD995" s="114" t="str">
        <f t="shared" ca="1" si="359"/>
        <v>3 Year, 11 Month, 3 Days</v>
      </c>
      <c r="AE995" s="114">
        <f t="shared" si="352"/>
        <v>0</v>
      </c>
      <c r="AF995" s="114">
        <f t="shared" si="353"/>
        <v>0</v>
      </c>
      <c r="AG995" s="354" t="str">
        <f t="shared" si="354"/>
        <v>CD03</v>
      </c>
      <c r="AH995" s="114">
        <f>IF(ISNA(VLOOKUP(L995,'MASTER DATA'!$A$1:$F$192,6,0)),0,VLOOKUP(L995,'MASTER DATA'!$A$1:$F$192,6,0))*AE995</f>
        <v>0</v>
      </c>
      <c r="AI995" s="354" t="str">
        <f>VLOOKUP($D995,'warehouse mapping'!$AN$7:$AO$17,2,0)</f>
        <v>Aktif</v>
      </c>
      <c r="AJ995" s="114">
        <f t="shared" si="355"/>
        <v>1</v>
      </c>
      <c r="AK995" s="354" t="str">
        <f t="shared" si="356"/>
        <v>CD</v>
      </c>
      <c r="AL995" s="354" t="s">
        <v>170</v>
      </c>
      <c r="AM995" s="354">
        <f t="shared" si="357"/>
        <v>1</v>
      </c>
      <c r="AN995" s="354" t="b">
        <f t="shared" si="358"/>
        <v>1</v>
      </c>
    </row>
    <row r="996" spans="1:40" s="354" customFormat="1">
      <c r="A996" s="354" t="str">
        <f t="shared" si="338"/>
        <v>CD03A02550077347</v>
      </c>
      <c r="B996" s="354">
        <f t="shared" si="339"/>
        <v>0</v>
      </c>
      <c r="C996" s="354">
        <f t="shared" si="340"/>
        <v>0</v>
      </c>
      <c r="D996" s="354" t="str">
        <f t="shared" si="341"/>
        <v>CD</v>
      </c>
      <c r="E996" s="354" t="str">
        <f t="shared" si="342"/>
        <v>03</v>
      </c>
      <c r="F996" s="354" t="str">
        <f t="shared" si="343"/>
        <v>A</v>
      </c>
      <c r="G996" s="355" t="str">
        <f t="shared" si="344"/>
        <v>02</v>
      </c>
      <c r="H996" s="232" t="s">
        <v>1334</v>
      </c>
      <c r="I996" s="232" t="s">
        <v>3505</v>
      </c>
      <c r="J996" s="233">
        <v>46280</v>
      </c>
      <c r="K996" s="233">
        <v>47719</v>
      </c>
      <c r="L996" s="234">
        <v>550077347</v>
      </c>
      <c r="M996" s="232" t="str">
        <f>IF(ISNA(VLOOKUP(L996,'MASTER DATA'!$A$1:$B$192,2,0)),"",VLOOKUP(L996,'MASTER DATA'!$A$1:$B$192,2,0))</f>
        <v>Advan4TAX710W30SNMA2_12*0.8L_A04W</v>
      </c>
      <c r="N996" s="232">
        <v>24</v>
      </c>
      <c r="O996" s="232">
        <f t="shared" si="345"/>
        <v>0</v>
      </c>
      <c r="P996" s="232">
        <f t="shared" si="346"/>
        <v>24</v>
      </c>
      <c r="Q996" s="232">
        <f>VLOOKUP(L996,'MASTER DATA'!$A$1:$E$192,5,0)</f>
        <v>48</v>
      </c>
      <c r="R996" s="234">
        <f>SUMIF('picking of the day'!$H$4:$H$358,WMS!H996&amp;WMS!L996,'picking of the day'!$E$4:$E$358)</f>
        <v>0</v>
      </c>
      <c r="U996" s="114">
        <f>IF(ISNA(VLOOKUP(H996,'data putaway'!$A$1:$E$530,3,0)),0,VLOOKUP(H996,'data putaway'!$A$1:$E$530,3,0))</f>
        <v>0</v>
      </c>
      <c r="V996" s="354">
        <f t="shared" si="347"/>
        <v>24</v>
      </c>
      <c r="W996" s="114">
        <f>IF(ISNA(VLOOKUP(H996,'data putaway'!$A$1:$E$530,2,0)),0,VLOOKUP(H996,'data putaway'!$A$1:$E$530,2,0))</f>
        <v>0</v>
      </c>
      <c r="X996" s="354" t="b">
        <f t="shared" si="348"/>
        <v>0</v>
      </c>
      <c r="Y996" s="354">
        <f>IF(ISNA(VLOOKUP(H996,'data putaway'!$A$1:$E$530,4,0)),0,VLOOKUP(H996,'data putaway'!$A$1:$E$530,4,0))</f>
        <v>0</v>
      </c>
      <c r="Z996" s="113">
        <f>IF(ISNA(VLOOKUP(H996,'data putaway'!$A$1:$E$530,5,0)),0,VLOOKUP(H996,'data putaway'!$A$1:$E$530,5,0))</f>
        <v>0</v>
      </c>
      <c r="AA996" s="354" t="b">
        <f t="shared" si="349"/>
        <v>0</v>
      </c>
      <c r="AB996" s="354" t="b">
        <f t="shared" si="350"/>
        <v>0</v>
      </c>
      <c r="AC996" s="356" t="str">
        <f t="shared" ca="1" si="351"/>
        <v>0 Month,  3 Days</v>
      </c>
      <c r="AD996" s="114" t="str">
        <f t="shared" ca="1" si="359"/>
        <v>3 Year, 11 Month, 6 Days</v>
      </c>
      <c r="AE996" s="114">
        <f t="shared" si="352"/>
        <v>24</v>
      </c>
      <c r="AF996" s="114">
        <f t="shared" si="353"/>
        <v>1</v>
      </c>
      <c r="AG996" s="354" t="str">
        <f t="shared" si="354"/>
        <v>CD03</v>
      </c>
      <c r="AH996" s="114">
        <f>IF(ISNA(VLOOKUP(L996,'MASTER DATA'!$A$1:$F$192,6,0)),0,VLOOKUP(L996,'MASTER DATA'!$A$1:$F$192,6,0))*AE996</f>
        <v>230.39999999999998</v>
      </c>
      <c r="AI996" s="354" t="str">
        <f>VLOOKUP($D996,'warehouse mapping'!$AN$7:$AO$17,2,0)</f>
        <v>Aktif</v>
      </c>
      <c r="AJ996" s="114">
        <f t="shared" si="355"/>
        <v>0</v>
      </c>
      <c r="AK996" s="354" t="str">
        <f t="shared" si="356"/>
        <v/>
      </c>
      <c r="AL996" s="354" t="s">
        <v>170</v>
      </c>
      <c r="AM996" s="354">
        <f t="shared" si="357"/>
        <v>1</v>
      </c>
      <c r="AN996" s="354" t="b">
        <f t="shared" si="358"/>
        <v>1</v>
      </c>
    </row>
    <row r="997" spans="1:40" s="354" customFormat="1">
      <c r="A997" s="354" t="str">
        <f t="shared" si="338"/>
        <v>CD03B01550054596</v>
      </c>
      <c r="B997" s="354">
        <f t="shared" si="339"/>
        <v>0</v>
      </c>
      <c r="C997" s="354">
        <f t="shared" si="340"/>
        <v>0</v>
      </c>
      <c r="D997" s="354" t="str">
        <f t="shared" si="341"/>
        <v>CD</v>
      </c>
      <c r="E997" s="354" t="str">
        <f t="shared" si="342"/>
        <v>03</v>
      </c>
      <c r="F997" s="354" t="str">
        <f t="shared" si="343"/>
        <v>B</v>
      </c>
      <c r="G997" s="355" t="str">
        <f t="shared" si="344"/>
        <v>01</v>
      </c>
      <c r="H997" s="232" t="s">
        <v>1335</v>
      </c>
      <c r="I997" s="232" t="s">
        <v>3236</v>
      </c>
      <c r="J997" s="233">
        <v>46252</v>
      </c>
      <c r="K997" s="233">
        <v>47700</v>
      </c>
      <c r="L997" s="234">
        <v>550054596</v>
      </c>
      <c r="M997" s="232" t="str">
        <f>IF(ISNA(VLOOKUP(L997,'MASTER DATA'!$A$1:$B$192,2,0)),"",VLOOKUP(L997,'MASTER DATA'!$A$1:$B$192,2,0))</f>
        <v>HinoGEO15W40CI4DH1_1*200L_A04W</v>
      </c>
      <c r="N997" s="232">
        <v>4</v>
      </c>
      <c r="O997" s="232">
        <f t="shared" si="345"/>
        <v>1</v>
      </c>
      <c r="P997" s="232">
        <f t="shared" si="346"/>
        <v>0</v>
      </c>
      <c r="Q997" s="232">
        <f>VLOOKUP(L997,'MASTER DATA'!$A$1:$E$192,5,0)</f>
        <v>4</v>
      </c>
      <c r="R997" s="234">
        <f>SUMIF('picking of the day'!$H$4:$H$358,WMS!H997&amp;WMS!L997,'picking of the day'!$E$4:$E$358)</f>
        <v>0</v>
      </c>
      <c r="U997" s="114">
        <f>IF(ISNA(VLOOKUP(H997,'data putaway'!$A$1:$E$530,3,0)),0,VLOOKUP(H997,'data putaway'!$A$1:$E$530,3,0))</f>
        <v>0</v>
      </c>
      <c r="V997" s="354">
        <f t="shared" si="347"/>
        <v>4</v>
      </c>
      <c r="W997" s="114">
        <f>IF(ISNA(VLOOKUP(H997,'data putaway'!$A$1:$E$530,2,0)),0,VLOOKUP(H997,'data putaway'!$A$1:$E$530,2,0))</f>
        <v>0</v>
      </c>
      <c r="X997" s="354" t="b">
        <f t="shared" si="348"/>
        <v>0</v>
      </c>
      <c r="Y997" s="354">
        <f>IF(ISNA(VLOOKUP(H997,'data putaway'!$A$1:$E$530,4,0)),0,VLOOKUP(H997,'data putaway'!$A$1:$E$530,4,0))</f>
        <v>0</v>
      </c>
      <c r="Z997" s="113">
        <f>IF(ISNA(VLOOKUP(H997,'data putaway'!$A$1:$E$530,5,0)),0,VLOOKUP(H997,'data putaway'!$A$1:$E$530,5,0))</f>
        <v>0</v>
      </c>
      <c r="AA997" s="354" t="b">
        <f t="shared" si="349"/>
        <v>0</v>
      </c>
      <c r="AB997" s="354" t="b">
        <f t="shared" si="350"/>
        <v>0</v>
      </c>
      <c r="AC997" s="356" t="str">
        <f t="shared" ca="1" si="351"/>
        <v>1 Month,  0 Days</v>
      </c>
      <c r="AD997" s="114" t="str">
        <f t="shared" ca="1" si="359"/>
        <v>3 Year, 10 Month, 18 Days</v>
      </c>
      <c r="AE997" s="114">
        <f t="shared" si="352"/>
        <v>4</v>
      </c>
      <c r="AF997" s="114">
        <f t="shared" si="353"/>
        <v>1</v>
      </c>
      <c r="AG997" s="354" t="str">
        <f t="shared" si="354"/>
        <v>CD03</v>
      </c>
      <c r="AH997" s="114">
        <f>IF(ISNA(VLOOKUP(L997,'MASTER DATA'!$A$1:$F$192,6,0)),0,VLOOKUP(L997,'MASTER DATA'!$A$1:$F$192,6,0))*AE997</f>
        <v>800</v>
      </c>
      <c r="AI997" s="354" t="str">
        <f>VLOOKUP($D997,'warehouse mapping'!$AN$7:$AO$17,2,0)</f>
        <v>Aktif</v>
      </c>
      <c r="AJ997" s="114">
        <f t="shared" si="355"/>
        <v>0</v>
      </c>
      <c r="AK997" s="354" t="str">
        <f t="shared" si="356"/>
        <v/>
      </c>
      <c r="AL997" s="354" t="s">
        <v>170</v>
      </c>
      <c r="AM997" s="354">
        <f t="shared" si="357"/>
        <v>1</v>
      </c>
      <c r="AN997" s="354" t="b">
        <f t="shared" si="358"/>
        <v>1</v>
      </c>
    </row>
    <row r="998" spans="1:40" s="354" customFormat="1">
      <c r="A998" s="354" t="str">
        <f t="shared" si="338"/>
        <v>CD03B02550054596</v>
      </c>
      <c r="B998" s="354">
        <f t="shared" si="339"/>
        <v>0</v>
      </c>
      <c r="C998" s="354">
        <f t="shared" si="340"/>
        <v>0</v>
      </c>
      <c r="D998" s="354" t="str">
        <f t="shared" si="341"/>
        <v>CD</v>
      </c>
      <c r="E998" s="354" t="str">
        <f t="shared" si="342"/>
        <v>03</v>
      </c>
      <c r="F998" s="354" t="str">
        <f t="shared" si="343"/>
        <v>B</v>
      </c>
      <c r="G998" s="355" t="str">
        <f t="shared" si="344"/>
        <v>02</v>
      </c>
      <c r="H998" s="232" t="s">
        <v>1336</v>
      </c>
      <c r="I998" s="232" t="s">
        <v>3236</v>
      </c>
      <c r="J998" s="233">
        <v>46252</v>
      </c>
      <c r="K998" s="233">
        <v>47700</v>
      </c>
      <c r="L998" s="234">
        <v>550054596</v>
      </c>
      <c r="M998" s="232" t="str">
        <f>IF(ISNA(VLOOKUP(L998,'MASTER DATA'!$A$1:$B$192,2,0)),"",VLOOKUP(L998,'MASTER DATA'!$A$1:$B$192,2,0))</f>
        <v>HinoGEO15W40CI4DH1_1*200L_A04W</v>
      </c>
      <c r="N998" s="232">
        <v>4</v>
      </c>
      <c r="O998" s="232">
        <f t="shared" si="345"/>
        <v>1</v>
      </c>
      <c r="P998" s="232">
        <f t="shared" si="346"/>
        <v>0</v>
      </c>
      <c r="Q998" s="232">
        <f>VLOOKUP(L998,'MASTER DATA'!$A$1:$E$192,5,0)</f>
        <v>4</v>
      </c>
      <c r="R998" s="234">
        <f>SUMIF('picking of the day'!$H$4:$H$358,WMS!H998&amp;WMS!L998,'picking of the day'!$E$4:$E$358)</f>
        <v>0</v>
      </c>
      <c r="U998" s="114">
        <f>IF(ISNA(VLOOKUP(H998,'data putaway'!$A$1:$E$530,3,0)),0,VLOOKUP(H998,'data putaway'!$A$1:$E$530,3,0))</f>
        <v>0</v>
      </c>
      <c r="V998" s="354">
        <f t="shared" si="347"/>
        <v>4</v>
      </c>
      <c r="W998" s="114">
        <f>IF(ISNA(VLOOKUP(H998,'data putaway'!$A$1:$E$530,2,0)),0,VLOOKUP(H998,'data putaway'!$A$1:$E$530,2,0))</f>
        <v>0</v>
      </c>
      <c r="X998" s="354" t="b">
        <f t="shared" si="348"/>
        <v>0</v>
      </c>
      <c r="Y998" s="354">
        <f>IF(ISNA(VLOOKUP(H998,'data putaway'!$A$1:$E$530,4,0)),0,VLOOKUP(H998,'data putaway'!$A$1:$E$530,4,0))</f>
        <v>0</v>
      </c>
      <c r="Z998" s="113">
        <f>IF(ISNA(VLOOKUP(H998,'data putaway'!$A$1:$E$530,5,0)),0,VLOOKUP(H998,'data putaway'!$A$1:$E$530,5,0))</f>
        <v>0</v>
      </c>
      <c r="AA998" s="354" t="b">
        <f t="shared" si="349"/>
        <v>0</v>
      </c>
      <c r="AB998" s="354" t="b">
        <f t="shared" si="350"/>
        <v>0</v>
      </c>
      <c r="AC998" s="356" t="str">
        <f t="shared" ca="1" si="351"/>
        <v>1 Month,  0 Days</v>
      </c>
      <c r="AD998" s="114" t="str">
        <f t="shared" ca="1" si="359"/>
        <v>3 Year, 10 Month, 18 Days</v>
      </c>
      <c r="AE998" s="114">
        <f t="shared" si="352"/>
        <v>4</v>
      </c>
      <c r="AF998" s="114">
        <f t="shared" si="353"/>
        <v>1</v>
      </c>
      <c r="AG998" s="354" t="str">
        <f t="shared" si="354"/>
        <v>CD03</v>
      </c>
      <c r="AH998" s="114">
        <f>IF(ISNA(VLOOKUP(L998,'MASTER DATA'!$A$1:$F$192,6,0)),0,VLOOKUP(L998,'MASTER DATA'!$A$1:$F$192,6,0))*AE998</f>
        <v>800</v>
      </c>
      <c r="AI998" s="354" t="str">
        <f>VLOOKUP($D998,'warehouse mapping'!$AN$7:$AO$17,2,0)</f>
        <v>Aktif</v>
      </c>
      <c r="AJ998" s="114">
        <f t="shared" si="355"/>
        <v>0</v>
      </c>
      <c r="AK998" s="354" t="str">
        <f t="shared" si="356"/>
        <v/>
      </c>
      <c r="AL998" s="354" t="s">
        <v>170</v>
      </c>
      <c r="AM998" s="354">
        <f t="shared" si="357"/>
        <v>1</v>
      </c>
      <c r="AN998" s="354" t="b">
        <f t="shared" si="358"/>
        <v>1</v>
      </c>
    </row>
    <row r="999" spans="1:40" s="354" customFormat="1">
      <c r="A999" s="354" t="str">
        <f t="shared" si="338"/>
        <v>CD03C01550054596</v>
      </c>
      <c r="B999" s="354">
        <f t="shared" si="339"/>
        <v>0</v>
      </c>
      <c r="C999" s="354">
        <f t="shared" si="340"/>
        <v>0</v>
      </c>
      <c r="D999" s="354" t="str">
        <f t="shared" si="341"/>
        <v>CD</v>
      </c>
      <c r="E999" s="354" t="str">
        <f t="shared" si="342"/>
        <v>03</v>
      </c>
      <c r="F999" s="354" t="str">
        <f t="shared" si="343"/>
        <v>C</v>
      </c>
      <c r="G999" s="355" t="str">
        <f t="shared" si="344"/>
        <v>01</v>
      </c>
      <c r="H999" s="232" t="s">
        <v>1337</v>
      </c>
      <c r="I999" s="232" t="s">
        <v>3236</v>
      </c>
      <c r="J999" s="233">
        <v>46252</v>
      </c>
      <c r="K999" s="233">
        <v>47700</v>
      </c>
      <c r="L999" s="234">
        <v>550054596</v>
      </c>
      <c r="M999" s="232" t="str">
        <f>IF(ISNA(VLOOKUP(L999,'MASTER DATA'!$A$1:$B$192,2,0)),"",VLOOKUP(L999,'MASTER DATA'!$A$1:$B$192,2,0))</f>
        <v>HinoGEO15W40CI4DH1_1*200L_A04W</v>
      </c>
      <c r="N999" s="232">
        <v>4</v>
      </c>
      <c r="O999" s="232">
        <f t="shared" si="345"/>
        <v>1</v>
      </c>
      <c r="P999" s="232">
        <f t="shared" si="346"/>
        <v>0</v>
      </c>
      <c r="Q999" s="232">
        <f>VLOOKUP(L999,'MASTER DATA'!$A$1:$E$192,5,0)</f>
        <v>4</v>
      </c>
      <c r="R999" s="234">
        <f>SUMIF('picking of the day'!$H$4:$H$358,WMS!H999&amp;WMS!L999,'picking of the day'!$E$4:$E$358)</f>
        <v>0</v>
      </c>
      <c r="U999" s="114">
        <f>IF(ISNA(VLOOKUP(H999,'data putaway'!$A$1:$E$530,3,0)),0,VLOOKUP(H999,'data putaway'!$A$1:$E$530,3,0))</f>
        <v>0</v>
      </c>
      <c r="V999" s="354">
        <f t="shared" si="347"/>
        <v>4</v>
      </c>
      <c r="W999" s="114">
        <f>IF(ISNA(VLOOKUP(H999,'data putaway'!$A$1:$E$530,2,0)),0,VLOOKUP(H999,'data putaway'!$A$1:$E$530,2,0))</f>
        <v>0</v>
      </c>
      <c r="X999" s="354" t="b">
        <f t="shared" si="348"/>
        <v>0</v>
      </c>
      <c r="Y999" s="354">
        <f>IF(ISNA(VLOOKUP(H999,'data putaway'!$A$1:$E$530,4,0)),0,VLOOKUP(H999,'data putaway'!$A$1:$E$530,4,0))</f>
        <v>0</v>
      </c>
      <c r="Z999" s="113">
        <f>IF(ISNA(VLOOKUP(H999,'data putaway'!$A$1:$E$530,5,0)),0,VLOOKUP(H999,'data putaway'!$A$1:$E$530,5,0))</f>
        <v>0</v>
      </c>
      <c r="AA999" s="354" t="b">
        <f t="shared" si="349"/>
        <v>0</v>
      </c>
      <c r="AB999" s="354" t="b">
        <f t="shared" si="350"/>
        <v>0</v>
      </c>
      <c r="AC999" s="356" t="str">
        <f t="shared" ca="1" si="351"/>
        <v>1 Month,  0 Days</v>
      </c>
      <c r="AD999" s="114" t="str">
        <f t="shared" ca="1" si="359"/>
        <v>3 Year, 10 Month, 18 Days</v>
      </c>
      <c r="AE999" s="114">
        <f t="shared" si="352"/>
        <v>4</v>
      </c>
      <c r="AF999" s="114">
        <f t="shared" si="353"/>
        <v>1</v>
      </c>
      <c r="AG999" s="354" t="str">
        <f t="shared" si="354"/>
        <v>CD03</v>
      </c>
      <c r="AH999" s="114">
        <f>IF(ISNA(VLOOKUP(L999,'MASTER DATA'!$A$1:$F$192,6,0)),0,VLOOKUP(L999,'MASTER DATA'!$A$1:$F$192,6,0))*AE999</f>
        <v>800</v>
      </c>
      <c r="AI999" s="354" t="str">
        <f>VLOOKUP($D999,'warehouse mapping'!$AN$7:$AO$17,2,0)</f>
        <v>Aktif</v>
      </c>
      <c r="AJ999" s="114">
        <f t="shared" si="355"/>
        <v>0</v>
      </c>
      <c r="AK999" s="354" t="str">
        <f t="shared" si="356"/>
        <v/>
      </c>
      <c r="AL999" s="354" t="s">
        <v>170</v>
      </c>
      <c r="AM999" s="354">
        <f t="shared" si="357"/>
        <v>1</v>
      </c>
      <c r="AN999" s="354" t="b">
        <f t="shared" si="358"/>
        <v>1</v>
      </c>
    </row>
    <row r="1000" spans="1:40" s="354" customFormat="1">
      <c r="A1000" s="354" t="str">
        <f t="shared" si="338"/>
        <v>CD03C02550054596</v>
      </c>
      <c r="B1000" s="354">
        <f t="shared" si="339"/>
        <v>0</v>
      </c>
      <c r="C1000" s="354">
        <f t="shared" si="340"/>
        <v>0</v>
      </c>
      <c r="D1000" s="354" t="str">
        <f t="shared" si="341"/>
        <v>CD</v>
      </c>
      <c r="E1000" s="354" t="str">
        <f t="shared" si="342"/>
        <v>03</v>
      </c>
      <c r="F1000" s="354" t="str">
        <f t="shared" si="343"/>
        <v>C</v>
      </c>
      <c r="G1000" s="355" t="str">
        <f t="shared" si="344"/>
        <v>02</v>
      </c>
      <c r="H1000" s="232" t="s">
        <v>1338</v>
      </c>
      <c r="I1000" s="232" t="s">
        <v>3236</v>
      </c>
      <c r="J1000" s="233">
        <v>46252</v>
      </c>
      <c r="K1000" s="233">
        <v>47700</v>
      </c>
      <c r="L1000" s="234">
        <v>550054596</v>
      </c>
      <c r="M1000" s="232" t="str">
        <f>IF(ISNA(VLOOKUP(L1000,'MASTER DATA'!$A$1:$B$192,2,0)),"",VLOOKUP(L1000,'MASTER DATA'!$A$1:$B$192,2,0))</f>
        <v>HinoGEO15W40CI4DH1_1*200L_A04W</v>
      </c>
      <c r="N1000" s="232">
        <v>4</v>
      </c>
      <c r="O1000" s="232">
        <f t="shared" si="345"/>
        <v>1</v>
      </c>
      <c r="P1000" s="232">
        <f t="shared" si="346"/>
        <v>0</v>
      </c>
      <c r="Q1000" s="232">
        <f>VLOOKUP(L1000,'MASTER DATA'!$A$1:$E$192,5,0)</f>
        <v>4</v>
      </c>
      <c r="R1000" s="234">
        <f>SUMIF('picking of the day'!$H$4:$H$358,WMS!H1000&amp;WMS!L1000,'picking of the day'!$E$4:$E$358)</f>
        <v>0</v>
      </c>
      <c r="U1000" s="114">
        <f>IF(ISNA(VLOOKUP(H1000,'data putaway'!$A$1:$E$530,3,0)),0,VLOOKUP(H1000,'data putaway'!$A$1:$E$530,3,0))</f>
        <v>0</v>
      </c>
      <c r="V1000" s="354">
        <f t="shared" si="347"/>
        <v>4</v>
      </c>
      <c r="W1000" s="114">
        <f>IF(ISNA(VLOOKUP(H1000,'data putaway'!$A$1:$E$530,2,0)),0,VLOOKUP(H1000,'data putaway'!$A$1:$E$530,2,0))</f>
        <v>0</v>
      </c>
      <c r="X1000" s="354" t="b">
        <f t="shared" si="348"/>
        <v>0</v>
      </c>
      <c r="Y1000" s="354">
        <f>IF(ISNA(VLOOKUP(H1000,'data putaway'!$A$1:$E$530,4,0)),0,VLOOKUP(H1000,'data putaway'!$A$1:$E$530,4,0))</f>
        <v>0</v>
      </c>
      <c r="Z1000" s="113">
        <f>IF(ISNA(VLOOKUP(H1000,'data putaway'!$A$1:$E$530,5,0)),0,VLOOKUP(H1000,'data putaway'!$A$1:$E$530,5,0))</f>
        <v>0</v>
      </c>
      <c r="AA1000" s="354" t="b">
        <f t="shared" si="349"/>
        <v>0</v>
      </c>
      <c r="AB1000" s="354" t="b">
        <f t="shared" si="350"/>
        <v>0</v>
      </c>
      <c r="AC1000" s="356" t="str">
        <f t="shared" ca="1" si="351"/>
        <v>1 Month,  0 Days</v>
      </c>
      <c r="AD1000" s="114" t="str">
        <f t="shared" ca="1" si="359"/>
        <v>3 Year, 10 Month, 18 Days</v>
      </c>
      <c r="AE1000" s="114">
        <f t="shared" si="352"/>
        <v>4</v>
      </c>
      <c r="AF1000" s="114">
        <f t="shared" si="353"/>
        <v>1</v>
      </c>
      <c r="AG1000" s="354" t="str">
        <f t="shared" si="354"/>
        <v>CD03</v>
      </c>
      <c r="AH1000" s="114">
        <f>IF(ISNA(VLOOKUP(L1000,'MASTER DATA'!$A$1:$F$192,6,0)),0,VLOOKUP(L1000,'MASTER DATA'!$A$1:$F$192,6,0))*AE1000</f>
        <v>800</v>
      </c>
      <c r="AI1000" s="354" t="str">
        <f>VLOOKUP($D1000,'warehouse mapping'!$AN$7:$AO$17,2,0)</f>
        <v>Aktif</v>
      </c>
      <c r="AJ1000" s="114">
        <f t="shared" si="355"/>
        <v>0</v>
      </c>
      <c r="AK1000" s="354" t="str">
        <f t="shared" si="356"/>
        <v/>
      </c>
      <c r="AL1000" s="354" t="s">
        <v>170</v>
      </c>
      <c r="AM1000" s="354">
        <f t="shared" si="357"/>
        <v>1</v>
      </c>
      <c r="AN1000" s="354" t="b">
        <f t="shared" si="358"/>
        <v>1</v>
      </c>
    </row>
    <row r="1001" spans="1:40" s="354" customFormat="1">
      <c r="A1001" s="354" t="str">
        <f t="shared" si="338"/>
        <v>CD03D01550077345</v>
      </c>
      <c r="B1001" s="354">
        <f t="shared" si="339"/>
        <v>0</v>
      </c>
      <c r="C1001" s="354">
        <f t="shared" si="340"/>
        <v>0</v>
      </c>
      <c r="D1001" s="354" t="str">
        <f t="shared" si="341"/>
        <v>CD</v>
      </c>
      <c r="E1001" s="354" t="str">
        <f t="shared" si="342"/>
        <v>03</v>
      </c>
      <c r="F1001" s="354" t="str">
        <f t="shared" si="343"/>
        <v>D</v>
      </c>
      <c r="G1001" s="355" t="str">
        <f t="shared" si="344"/>
        <v>01</v>
      </c>
      <c r="H1001" s="232" t="s">
        <v>1339</v>
      </c>
      <c r="I1001" s="232" t="s">
        <v>3182</v>
      </c>
      <c r="J1001" s="362">
        <v>46258</v>
      </c>
      <c r="K1001" s="233">
        <v>47682</v>
      </c>
      <c r="L1001" s="234">
        <v>550077345</v>
      </c>
      <c r="M1001" s="232" t="str">
        <f>IF(ISNA(VLOOKUP(L1001,'MASTER DATA'!$A$1:$B$192,2,0)),"",VLOOKUP(L1001,'MASTER DATA'!$A$1:$B$192,2,0))</f>
        <v>Adv4TAX520W40SLMA2_12*0.8L_A04W</v>
      </c>
      <c r="N1001" s="232">
        <v>48</v>
      </c>
      <c r="O1001" s="232">
        <f t="shared" si="345"/>
        <v>1</v>
      </c>
      <c r="P1001" s="232">
        <f t="shared" si="346"/>
        <v>0</v>
      </c>
      <c r="Q1001" s="232">
        <f>VLOOKUP(L1001,'MASTER DATA'!$A$1:$E$192,5,0)</f>
        <v>48</v>
      </c>
      <c r="R1001" s="234">
        <f>SUMIF('picking of the day'!$H$4:$H$358,WMS!H1001&amp;WMS!L1001,'picking of the day'!$E$4:$E$358)</f>
        <v>0</v>
      </c>
      <c r="U1001" s="114">
        <f>IF(ISNA(VLOOKUP(H1001,'data putaway'!$A$1:$E$530,3,0)),0,VLOOKUP(H1001,'data putaway'!$A$1:$E$530,3,0))</f>
        <v>0</v>
      </c>
      <c r="V1001" s="354">
        <f t="shared" si="347"/>
        <v>48</v>
      </c>
      <c r="W1001" s="114">
        <f>IF(ISNA(VLOOKUP(H1001,'data putaway'!$A$1:$E$530,2,0)),0,VLOOKUP(H1001,'data putaway'!$A$1:$E$530,2,0))</f>
        <v>0</v>
      </c>
      <c r="X1001" s="354" t="b">
        <f t="shared" si="348"/>
        <v>0</v>
      </c>
      <c r="Y1001" s="354">
        <f>IF(ISNA(VLOOKUP(H1001,'data putaway'!$A$1:$E$530,4,0)),0,VLOOKUP(H1001,'data putaway'!$A$1:$E$530,4,0))</f>
        <v>0</v>
      </c>
      <c r="Z1001" s="113">
        <f>IF(ISNA(VLOOKUP(H1001,'data putaway'!$A$1:$E$530,5,0)),0,VLOOKUP(H1001,'data putaway'!$A$1:$E$530,5,0))</f>
        <v>0</v>
      </c>
      <c r="AA1001" s="354" t="b">
        <f t="shared" si="349"/>
        <v>0</v>
      </c>
      <c r="AB1001" s="354" t="b">
        <f t="shared" si="350"/>
        <v>0</v>
      </c>
      <c r="AC1001" s="356" t="str">
        <f t="shared" ca="1" si="351"/>
        <v>0 Month,  25 Days</v>
      </c>
      <c r="AD1001" s="114" t="str">
        <f t="shared" ca="1" si="359"/>
        <v>3 Year, 10 Month, 0 Days</v>
      </c>
      <c r="AE1001" s="114">
        <f t="shared" si="352"/>
        <v>48</v>
      </c>
      <c r="AF1001" s="114">
        <f t="shared" si="353"/>
        <v>1</v>
      </c>
      <c r="AG1001" s="354" t="str">
        <f t="shared" si="354"/>
        <v>CD03</v>
      </c>
      <c r="AH1001" s="114">
        <f>IF(ISNA(VLOOKUP(L1001,'MASTER DATA'!$A$1:$F$192,6,0)),0,VLOOKUP(L1001,'MASTER DATA'!$A$1:$F$192,6,0))*AE1001</f>
        <v>460.79999999999995</v>
      </c>
      <c r="AI1001" s="354" t="str">
        <f>VLOOKUP($D1001,'warehouse mapping'!$AN$7:$AO$17,2,0)</f>
        <v>Aktif</v>
      </c>
      <c r="AJ1001" s="114">
        <f t="shared" si="355"/>
        <v>0</v>
      </c>
      <c r="AK1001" s="354" t="str">
        <f t="shared" si="356"/>
        <v/>
      </c>
      <c r="AL1001" s="354" t="s">
        <v>170</v>
      </c>
      <c r="AM1001" s="354">
        <f t="shared" si="357"/>
        <v>1</v>
      </c>
      <c r="AN1001" s="354" t="b">
        <f t="shared" si="358"/>
        <v>1</v>
      </c>
    </row>
    <row r="1002" spans="1:40" s="354" customFormat="1">
      <c r="A1002" s="354" t="str">
        <f t="shared" si="338"/>
        <v>CD03D02550077345</v>
      </c>
      <c r="B1002" s="354">
        <f t="shared" si="339"/>
        <v>0</v>
      </c>
      <c r="C1002" s="354">
        <f t="shared" si="340"/>
        <v>0</v>
      </c>
      <c r="D1002" s="354" t="str">
        <f t="shared" si="341"/>
        <v>CD</v>
      </c>
      <c r="E1002" s="354" t="str">
        <f t="shared" si="342"/>
        <v>03</v>
      </c>
      <c r="F1002" s="354" t="str">
        <f t="shared" si="343"/>
        <v>D</v>
      </c>
      <c r="G1002" s="355" t="str">
        <f t="shared" si="344"/>
        <v>02</v>
      </c>
      <c r="H1002" s="232" t="s">
        <v>1340</v>
      </c>
      <c r="I1002" s="232" t="s">
        <v>3182</v>
      </c>
      <c r="J1002" s="362">
        <v>46258</v>
      </c>
      <c r="K1002" s="233">
        <v>47682</v>
      </c>
      <c r="L1002" s="234">
        <v>550077345</v>
      </c>
      <c r="M1002" s="232" t="str">
        <f>IF(ISNA(VLOOKUP(L1002,'MASTER DATA'!$A$1:$B$192,2,0)),"",VLOOKUP(L1002,'MASTER DATA'!$A$1:$B$192,2,0))</f>
        <v>Adv4TAX520W40SLMA2_12*0.8L_A04W</v>
      </c>
      <c r="N1002" s="232">
        <v>48</v>
      </c>
      <c r="O1002" s="232">
        <f t="shared" si="345"/>
        <v>1</v>
      </c>
      <c r="P1002" s="232">
        <f t="shared" si="346"/>
        <v>0</v>
      </c>
      <c r="Q1002" s="232">
        <f>VLOOKUP(L1002,'MASTER DATA'!$A$1:$E$192,5,0)</f>
        <v>48</v>
      </c>
      <c r="R1002" s="234">
        <f>SUMIF('picking of the day'!$H$4:$H$358,WMS!H1002&amp;WMS!L1002,'picking of the day'!$E$4:$E$358)</f>
        <v>0</v>
      </c>
      <c r="U1002" s="114">
        <f>IF(ISNA(VLOOKUP(H1002,'data putaway'!$A$1:$E$530,3,0)),0,VLOOKUP(H1002,'data putaway'!$A$1:$E$530,3,0))</f>
        <v>0</v>
      </c>
      <c r="V1002" s="354">
        <f t="shared" si="347"/>
        <v>48</v>
      </c>
      <c r="W1002" s="114">
        <f>IF(ISNA(VLOOKUP(H1002,'data putaway'!$A$1:$E$530,2,0)),0,VLOOKUP(H1002,'data putaway'!$A$1:$E$530,2,0))</f>
        <v>0</v>
      </c>
      <c r="X1002" s="354" t="b">
        <f t="shared" si="348"/>
        <v>0</v>
      </c>
      <c r="Y1002" s="354">
        <f>IF(ISNA(VLOOKUP(H1002,'data putaway'!$A$1:$E$530,4,0)),0,VLOOKUP(H1002,'data putaway'!$A$1:$E$530,4,0))</f>
        <v>0</v>
      </c>
      <c r="Z1002" s="113">
        <f>IF(ISNA(VLOOKUP(H1002,'data putaway'!$A$1:$E$530,5,0)),0,VLOOKUP(H1002,'data putaway'!$A$1:$E$530,5,0))</f>
        <v>0</v>
      </c>
      <c r="AA1002" s="354" t="b">
        <f t="shared" si="349"/>
        <v>0</v>
      </c>
      <c r="AB1002" s="354" t="b">
        <f t="shared" si="350"/>
        <v>0</v>
      </c>
      <c r="AC1002" s="356" t="str">
        <f t="shared" ca="1" si="351"/>
        <v>0 Month,  25 Days</v>
      </c>
      <c r="AD1002" s="114" t="str">
        <f t="shared" ca="1" si="359"/>
        <v>3 Year, 10 Month, 0 Days</v>
      </c>
      <c r="AE1002" s="114">
        <f t="shared" si="352"/>
        <v>48</v>
      </c>
      <c r="AF1002" s="114">
        <f t="shared" si="353"/>
        <v>1</v>
      </c>
      <c r="AG1002" s="354" t="str">
        <f t="shared" si="354"/>
        <v>CD03</v>
      </c>
      <c r="AH1002" s="114">
        <f>IF(ISNA(VLOOKUP(L1002,'MASTER DATA'!$A$1:$F$192,6,0)),0,VLOOKUP(L1002,'MASTER DATA'!$A$1:$F$192,6,0))*AE1002</f>
        <v>460.79999999999995</v>
      </c>
      <c r="AI1002" s="354" t="str">
        <f>VLOOKUP($D1002,'warehouse mapping'!$AN$7:$AO$17,2,0)</f>
        <v>Aktif</v>
      </c>
      <c r="AJ1002" s="114">
        <f t="shared" si="355"/>
        <v>0</v>
      </c>
      <c r="AK1002" s="354" t="str">
        <f t="shared" si="356"/>
        <v/>
      </c>
      <c r="AL1002" s="354" t="s">
        <v>170</v>
      </c>
      <c r="AM1002" s="354">
        <f t="shared" si="357"/>
        <v>1</v>
      </c>
      <c r="AN1002" s="354" t="b">
        <f t="shared" si="358"/>
        <v>1</v>
      </c>
    </row>
    <row r="1003" spans="1:40" s="354" customFormat="1">
      <c r="A1003" s="354" t="str">
        <f t="shared" si="338"/>
        <v>CD03E01550062462</v>
      </c>
      <c r="B1003" s="354">
        <f t="shared" si="339"/>
        <v>0</v>
      </c>
      <c r="C1003" s="354">
        <f t="shared" si="340"/>
        <v>0</v>
      </c>
      <c r="D1003" s="354" t="str">
        <f t="shared" si="341"/>
        <v>CD</v>
      </c>
      <c r="E1003" s="354" t="str">
        <f t="shared" si="342"/>
        <v>03</v>
      </c>
      <c r="F1003" s="354" t="str">
        <f t="shared" si="343"/>
        <v>E</v>
      </c>
      <c r="G1003" s="355" t="str">
        <f t="shared" si="344"/>
        <v>01</v>
      </c>
      <c r="H1003" s="232" t="s">
        <v>1341</v>
      </c>
      <c r="I1003" s="232" t="s">
        <v>3514</v>
      </c>
      <c r="J1003" s="233">
        <v>46272</v>
      </c>
      <c r="K1003" s="233">
        <v>47727</v>
      </c>
      <c r="L1003" s="234">
        <v>550062462</v>
      </c>
      <c r="M1003" s="232" t="str">
        <f>IF(ISNA(VLOOKUP(L1003,'MASTER DATA'!$A$1:$B$192,2,0)),"",VLOOKUP(L1003,'MASTER DATA'!$A$1:$B$192,2,0))</f>
        <v>Adv4TAX7Sc10W40SNMB_12*1L_A04W</v>
      </c>
      <c r="N1003" s="232">
        <v>44</v>
      </c>
      <c r="O1003" s="232">
        <f t="shared" si="345"/>
        <v>1</v>
      </c>
      <c r="P1003" s="232">
        <f t="shared" si="346"/>
        <v>0</v>
      </c>
      <c r="Q1003" s="232">
        <f>VLOOKUP(L1003,'MASTER DATA'!$A$1:$E$192,5,0)</f>
        <v>44</v>
      </c>
      <c r="R1003" s="234">
        <f>SUMIF('picking of the day'!$H$4:$H$358,WMS!H1003&amp;WMS!L1003,'picking of the day'!$E$4:$E$358)</f>
        <v>0</v>
      </c>
      <c r="U1003" s="114">
        <f>IF(ISNA(VLOOKUP(H1003,'data putaway'!$A$1:$E$530,3,0)),0,VLOOKUP(H1003,'data putaway'!$A$1:$E$530,3,0))</f>
        <v>0</v>
      </c>
      <c r="V1003" s="354">
        <f t="shared" si="347"/>
        <v>44</v>
      </c>
      <c r="W1003" s="114">
        <f>IF(ISNA(VLOOKUP(H1003,'data putaway'!$A$1:$E$530,2,0)),0,VLOOKUP(H1003,'data putaway'!$A$1:$E$530,2,0))</f>
        <v>0</v>
      </c>
      <c r="X1003" s="354" t="b">
        <f t="shared" si="348"/>
        <v>0</v>
      </c>
      <c r="Y1003" s="354">
        <f>IF(ISNA(VLOOKUP(H1003,'data putaway'!$A$1:$E$530,4,0)),0,VLOOKUP(H1003,'data putaway'!$A$1:$E$530,4,0))</f>
        <v>0</v>
      </c>
      <c r="Z1003" s="113">
        <f>IF(ISNA(VLOOKUP(H1003,'data putaway'!$A$1:$E$530,5,0)),0,VLOOKUP(H1003,'data putaway'!$A$1:$E$530,5,0))</f>
        <v>0</v>
      </c>
      <c r="AA1003" s="354" t="b">
        <f t="shared" si="349"/>
        <v>0</v>
      </c>
      <c r="AB1003" s="354" t="b">
        <f t="shared" si="350"/>
        <v>0</v>
      </c>
      <c r="AC1003" s="356" t="str">
        <f t="shared" ca="1" si="351"/>
        <v>0 Month,  11 Days</v>
      </c>
      <c r="AD1003" s="114" t="str">
        <f t="shared" ca="1" si="359"/>
        <v>3 Year, 11 Month, 14 Days</v>
      </c>
      <c r="AE1003" s="114">
        <f t="shared" si="352"/>
        <v>44</v>
      </c>
      <c r="AF1003" s="114">
        <f t="shared" si="353"/>
        <v>1</v>
      </c>
      <c r="AG1003" s="354" t="str">
        <f t="shared" si="354"/>
        <v>CD03</v>
      </c>
      <c r="AH1003" s="114">
        <f>IF(ISNA(VLOOKUP(L1003,'MASTER DATA'!$A$1:$F$192,6,0)),0,VLOOKUP(L1003,'MASTER DATA'!$A$1:$F$192,6,0))*AE1003</f>
        <v>528</v>
      </c>
      <c r="AI1003" s="354" t="str">
        <f>VLOOKUP($D1003,'warehouse mapping'!$AN$7:$AO$17,2,0)</f>
        <v>Aktif</v>
      </c>
      <c r="AJ1003" s="114">
        <f t="shared" si="355"/>
        <v>0</v>
      </c>
      <c r="AK1003" s="354" t="str">
        <f t="shared" si="356"/>
        <v/>
      </c>
      <c r="AL1003" s="354" t="s">
        <v>170</v>
      </c>
      <c r="AM1003" s="354">
        <f t="shared" si="357"/>
        <v>1</v>
      </c>
      <c r="AN1003" s="354" t="b">
        <f t="shared" si="358"/>
        <v>1</v>
      </c>
    </row>
    <row r="1004" spans="1:40" s="354" customFormat="1">
      <c r="A1004" s="354" t="str">
        <f t="shared" si="338"/>
        <v>CD03E02550062462</v>
      </c>
      <c r="B1004" s="354">
        <f t="shared" si="339"/>
        <v>0</v>
      </c>
      <c r="C1004" s="354">
        <f t="shared" si="340"/>
        <v>0</v>
      </c>
      <c r="D1004" s="354" t="str">
        <f t="shared" si="341"/>
        <v>CD</v>
      </c>
      <c r="E1004" s="354" t="str">
        <f t="shared" si="342"/>
        <v>03</v>
      </c>
      <c r="F1004" s="354" t="str">
        <f t="shared" si="343"/>
        <v>E</v>
      </c>
      <c r="G1004" s="355" t="str">
        <f t="shared" si="344"/>
        <v>02</v>
      </c>
      <c r="H1004" s="232" t="s">
        <v>1342</v>
      </c>
      <c r="I1004" s="232" t="s">
        <v>3514</v>
      </c>
      <c r="J1004" s="233">
        <v>46272</v>
      </c>
      <c r="K1004" s="233">
        <v>47727</v>
      </c>
      <c r="L1004" s="234">
        <v>550062462</v>
      </c>
      <c r="M1004" s="232" t="str">
        <f>IF(ISNA(VLOOKUP(L1004,'MASTER DATA'!$A$1:$B$192,2,0)),"",VLOOKUP(L1004,'MASTER DATA'!$A$1:$B$192,2,0))</f>
        <v>Adv4TAX7Sc10W40SNMB_12*1L_A04W</v>
      </c>
      <c r="N1004" s="232">
        <v>44</v>
      </c>
      <c r="O1004" s="232">
        <f t="shared" si="345"/>
        <v>1</v>
      </c>
      <c r="P1004" s="232">
        <f t="shared" si="346"/>
        <v>0</v>
      </c>
      <c r="Q1004" s="232">
        <f>VLOOKUP(L1004,'MASTER DATA'!$A$1:$E$192,5,0)</f>
        <v>44</v>
      </c>
      <c r="R1004" s="234">
        <f>SUMIF('picking of the day'!$H$4:$H$358,WMS!H1004&amp;WMS!L1004,'picking of the day'!$E$4:$E$358)</f>
        <v>0</v>
      </c>
      <c r="U1004" s="114">
        <f>IF(ISNA(VLOOKUP(H1004,'data putaway'!$A$1:$E$530,3,0)),0,VLOOKUP(H1004,'data putaway'!$A$1:$E$530,3,0))</f>
        <v>0</v>
      </c>
      <c r="V1004" s="354">
        <f t="shared" si="347"/>
        <v>44</v>
      </c>
      <c r="W1004" s="114">
        <f>IF(ISNA(VLOOKUP(H1004,'data putaway'!$A$1:$E$530,2,0)),0,VLOOKUP(H1004,'data putaway'!$A$1:$E$530,2,0))</f>
        <v>0</v>
      </c>
      <c r="X1004" s="354" t="b">
        <f t="shared" si="348"/>
        <v>0</v>
      </c>
      <c r="Y1004" s="354">
        <f>IF(ISNA(VLOOKUP(H1004,'data putaway'!$A$1:$E$530,4,0)),0,VLOOKUP(H1004,'data putaway'!$A$1:$E$530,4,0))</f>
        <v>0</v>
      </c>
      <c r="Z1004" s="113">
        <f>IF(ISNA(VLOOKUP(H1004,'data putaway'!$A$1:$E$530,5,0)),0,VLOOKUP(H1004,'data putaway'!$A$1:$E$530,5,0))</f>
        <v>0</v>
      </c>
      <c r="AA1004" s="354" t="b">
        <f t="shared" si="349"/>
        <v>0</v>
      </c>
      <c r="AB1004" s="354" t="b">
        <f t="shared" si="350"/>
        <v>0</v>
      </c>
      <c r="AC1004" s="356" t="str">
        <f t="shared" ca="1" si="351"/>
        <v>0 Month,  11 Days</v>
      </c>
      <c r="AD1004" s="114" t="str">
        <f t="shared" ca="1" si="359"/>
        <v>3 Year, 11 Month, 14 Days</v>
      </c>
      <c r="AE1004" s="114">
        <f t="shared" si="352"/>
        <v>44</v>
      </c>
      <c r="AF1004" s="114">
        <f t="shared" si="353"/>
        <v>1</v>
      </c>
      <c r="AG1004" s="354" t="str">
        <f t="shared" si="354"/>
        <v>CD03</v>
      </c>
      <c r="AH1004" s="114">
        <f>IF(ISNA(VLOOKUP(L1004,'MASTER DATA'!$A$1:$F$192,6,0)),0,VLOOKUP(L1004,'MASTER DATA'!$A$1:$F$192,6,0))*AE1004</f>
        <v>528</v>
      </c>
      <c r="AI1004" s="354" t="str">
        <f>VLOOKUP($D1004,'warehouse mapping'!$AN$7:$AO$17,2,0)</f>
        <v>Aktif</v>
      </c>
      <c r="AJ1004" s="114">
        <f t="shared" si="355"/>
        <v>0</v>
      </c>
      <c r="AK1004" s="354" t="str">
        <f t="shared" si="356"/>
        <v/>
      </c>
      <c r="AL1004" s="354" t="s">
        <v>170</v>
      </c>
      <c r="AM1004" s="354">
        <f t="shared" si="357"/>
        <v>1</v>
      </c>
      <c r="AN1004" s="354" t="b">
        <f t="shared" si="358"/>
        <v>1</v>
      </c>
    </row>
    <row r="1005" spans="1:40" s="354" customFormat="1">
      <c r="A1005" s="354" t="str">
        <f t="shared" si="338"/>
        <v>CD04A01550062455</v>
      </c>
      <c r="B1005" s="354">
        <f t="shared" si="339"/>
        <v>0</v>
      </c>
      <c r="C1005" s="354">
        <f t="shared" si="340"/>
        <v>0</v>
      </c>
      <c r="D1005" s="354" t="str">
        <f t="shared" si="341"/>
        <v>CD</v>
      </c>
      <c r="E1005" s="354" t="str">
        <f t="shared" si="342"/>
        <v>04</v>
      </c>
      <c r="F1005" s="354" t="str">
        <f t="shared" si="343"/>
        <v>A</v>
      </c>
      <c r="G1005" s="355" t="str">
        <f t="shared" si="344"/>
        <v>01</v>
      </c>
      <c r="H1005" s="232" t="s">
        <v>1343</v>
      </c>
      <c r="I1005" s="234" t="s">
        <v>3307</v>
      </c>
      <c r="J1005" s="233">
        <v>46261</v>
      </c>
      <c r="K1005" s="362">
        <v>47553</v>
      </c>
      <c r="L1005" s="234">
        <v>550062455</v>
      </c>
      <c r="M1005" s="232" t="str">
        <f>IF(ISNA(VLOOKUP(L1005,'MASTER DATA'!$A$1:$B$192,2,0)),"",VLOOKUP(L1005,'MASTER DATA'!$A$1:$B$192,2,0))</f>
        <v>AdvaPowerV15W50SNMA2_12*1L_A04W</v>
      </c>
      <c r="N1005" s="232">
        <v>0</v>
      </c>
      <c r="O1005" s="232">
        <f t="shared" si="345"/>
        <v>0</v>
      </c>
      <c r="P1005" s="232">
        <f t="shared" si="346"/>
        <v>0</v>
      </c>
      <c r="Q1005" s="232">
        <f>VLOOKUP(L1005,'MASTER DATA'!$A$1:$E$192,5,0)</f>
        <v>44</v>
      </c>
      <c r="R1005" s="234">
        <f>SUMIF('picking of the day'!$H$4:$H$358,WMS!H1005&amp;WMS!L1005,'picking of the day'!$E$4:$E$358)</f>
        <v>0</v>
      </c>
      <c r="U1005" s="114">
        <f>IF(ISNA(VLOOKUP(H1005,'data putaway'!$A$1:$E$530,3,0)),0,VLOOKUP(H1005,'data putaway'!$A$1:$E$530,3,0))</f>
        <v>0</v>
      </c>
      <c r="V1005" s="354">
        <f t="shared" si="347"/>
        <v>0</v>
      </c>
      <c r="W1005" s="114">
        <f>IF(ISNA(VLOOKUP(H1005,'data putaway'!$A$1:$E$530,2,0)),0,VLOOKUP(H1005,'data putaway'!$A$1:$E$530,2,0))</f>
        <v>0</v>
      </c>
      <c r="X1005" s="354" t="b">
        <f t="shared" si="348"/>
        <v>0</v>
      </c>
      <c r="Y1005" s="354">
        <f>IF(ISNA(VLOOKUP(H1005,'data putaway'!$A$1:$E$530,4,0)),0,VLOOKUP(H1005,'data putaway'!$A$1:$E$530,4,0))</f>
        <v>0</v>
      </c>
      <c r="Z1005" s="113">
        <f>IF(ISNA(VLOOKUP(H1005,'data putaway'!$A$1:$E$530,5,0)),0,VLOOKUP(H1005,'data putaway'!$A$1:$E$530,5,0))</f>
        <v>0</v>
      </c>
      <c r="AA1005" s="354" t="b">
        <f t="shared" si="349"/>
        <v>0</v>
      </c>
      <c r="AB1005" s="354" t="b">
        <f t="shared" si="350"/>
        <v>0</v>
      </c>
      <c r="AC1005" s="356" t="str">
        <f t="shared" ca="1" si="351"/>
        <v>0 Month,  22 Days</v>
      </c>
      <c r="AD1005" s="114" t="str">
        <f t="shared" ca="1" si="359"/>
        <v>3 Year, 5 Month, 21 Days</v>
      </c>
      <c r="AE1005" s="114">
        <f t="shared" si="352"/>
        <v>0</v>
      </c>
      <c r="AF1005" s="114">
        <f t="shared" si="353"/>
        <v>0</v>
      </c>
      <c r="AG1005" s="354" t="str">
        <f t="shared" si="354"/>
        <v>CD04</v>
      </c>
      <c r="AH1005" s="114">
        <f>IF(ISNA(VLOOKUP(L1005,'MASTER DATA'!$A$1:$F$192,6,0)),0,VLOOKUP(L1005,'MASTER DATA'!$A$1:$F$192,6,0))*AE1005</f>
        <v>0</v>
      </c>
      <c r="AI1005" s="354" t="str">
        <f>VLOOKUP($D1005,'warehouse mapping'!$AN$7:$AO$17,2,0)</f>
        <v>Aktif</v>
      </c>
      <c r="AJ1005" s="114">
        <f t="shared" si="355"/>
        <v>1</v>
      </c>
      <c r="AK1005" s="354" t="str">
        <f t="shared" si="356"/>
        <v>CD</v>
      </c>
      <c r="AL1005" s="354" t="s">
        <v>170</v>
      </c>
      <c r="AM1005" s="354">
        <f t="shared" si="357"/>
        <v>1</v>
      </c>
      <c r="AN1005" s="354" t="b">
        <f t="shared" si="358"/>
        <v>1</v>
      </c>
    </row>
    <row r="1006" spans="1:40" s="354" customFormat="1">
      <c r="A1006" s="354" t="str">
        <f t="shared" si="338"/>
        <v>CD04A02550072331</v>
      </c>
      <c r="B1006" s="354">
        <f t="shared" si="339"/>
        <v>0</v>
      </c>
      <c r="C1006" s="354">
        <f t="shared" si="340"/>
        <v>0</v>
      </c>
      <c r="D1006" s="354" t="str">
        <f t="shared" si="341"/>
        <v>CD</v>
      </c>
      <c r="E1006" s="354" t="str">
        <f t="shared" si="342"/>
        <v>04</v>
      </c>
      <c r="F1006" s="354" t="str">
        <f t="shared" si="343"/>
        <v>A</v>
      </c>
      <c r="G1006" s="355" t="str">
        <f t="shared" si="344"/>
        <v>02</v>
      </c>
      <c r="H1006" s="232" t="s">
        <v>1344</v>
      </c>
      <c r="I1006" s="232" t="s">
        <v>3491</v>
      </c>
      <c r="J1006" s="233">
        <v>46280</v>
      </c>
      <c r="K1006" s="233">
        <v>47716</v>
      </c>
      <c r="L1006" s="234">
        <v>550072331</v>
      </c>
      <c r="M1006" s="232" t="str">
        <f>IF(ISNA(VLOOKUP(L1006,'MASTER DATA'!$A$1:$B$192,2,0)),"",VLOOKUP(L1006,'MASTER DATA'!$A$1:$B$192,2,0))</f>
        <v>Helix Eco Plus 5W-30_4*3L_A04W</v>
      </c>
      <c r="N1006" s="232">
        <v>7</v>
      </c>
      <c r="O1006" s="232">
        <f t="shared" si="345"/>
        <v>0</v>
      </c>
      <c r="P1006" s="232">
        <f t="shared" si="346"/>
        <v>7</v>
      </c>
      <c r="Q1006" s="232">
        <f>VLOOKUP(L1006,'MASTER DATA'!$A$1:$E$192,5,0)</f>
        <v>36</v>
      </c>
      <c r="R1006" s="234">
        <f>SUMIF('picking of the day'!$H$4:$H$358,WMS!H1006&amp;WMS!L1006,'picking of the day'!$E$4:$E$358)</f>
        <v>0</v>
      </c>
      <c r="U1006" s="114">
        <f>IF(ISNA(VLOOKUP(H1006,'data putaway'!$A$1:$E$530,3,0)),0,VLOOKUP(H1006,'data putaway'!$A$1:$E$530,3,0))</f>
        <v>0</v>
      </c>
      <c r="V1006" s="354">
        <f t="shared" si="347"/>
        <v>7</v>
      </c>
      <c r="W1006" s="114">
        <f>IF(ISNA(VLOOKUP(H1006,'data putaway'!$A$1:$E$530,2,0)),0,VLOOKUP(H1006,'data putaway'!$A$1:$E$530,2,0))</f>
        <v>0</v>
      </c>
      <c r="X1006" s="354" t="b">
        <f t="shared" si="348"/>
        <v>0</v>
      </c>
      <c r="Y1006" s="354">
        <f>IF(ISNA(VLOOKUP(H1006,'data putaway'!$A$1:$E$530,4,0)),0,VLOOKUP(H1006,'data putaway'!$A$1:$E$530,4,0))</f>
        <v>0</v>
      </c>
      <c r="Z1006" s="113">
        <f>IF(ISNA(VLOOKUP(H1006,'data putaway'!$A$1:$E$530,5,0)),0,VLOOKUP(H1006,'data putaway'!$A$1:$E$530,5,0))</f>
        <v>0</v>
      </c>
      <c r="AA1006" s="354" t="b">
        <f t="shared" si="349"/>
        <v>0</v>
      </c>
      <c r="AB1006" s="354" t="b">
        <f t="shared" si="350"/>
        <v>0</v>
      </c>
      <c r="AC1006" s="356" t="str">
        <f t="shared" ca="1" si="351"/>
        <v>0 Month,  3 Days</v>
      </c>
      <c r="AD1006" s="114" t="str">
        <f t="shared" ca="1" si="359"/>
        <v>3 Year, 11 Month, 3 Days</v>
      </c>
      <c r="AE1006" s="114">
        <f t="shared" si="352"/>
        <v>7</v>
      </c>
      <c r="AF1006" s="114">
        <f t="shared" si="353"/>
        <v>1</v>
      </c>
      <c r="AG1006" s="354" t="str">
        <f t="shared" si="354"/>
        <v>CD04</v>
      </c>
      <c r="AH1006" s="114">
        <f>IF(ISNA(VLOOKUP(L1006,'MASTER DATA'!$A$1:$F$192,6,0)),0,VLOOKUP(L1006,'MASTER DATA'!$A$1:$F$192,6,0))*AE1006</f>
        <v>84</v>
      </c>
      <c r="AI1006" s="354" t="str">
        <f>VLOOKUP($D1006,'warehouse mapping'!$AN$7:$AO$17,2,0)</f>
        <v>Aktif</v>
      </c>
      <c r="AJ1006" s="114">
        <f t="shared" si="355"/>
        <v>0</v>
      </c>
      <c r="AK1006" s="354" t="str">
        <f t="shared" si="356"/>
        <v/>
      </c>
      <c r="AL1006" s="354" t="s">
        <v>170</v>
      </c>
      <c r="AM1006" s="354">
        <f t="shared" si="357"/>
        <v>1</v>
      </c>
      <c r="AN1006" s="354" t="b">
        <f t="shared" si="358"/>
        <v>1</v>
      </c>
    </row>
    <row r="1007" spans="1:40" s="354" customFormat="1">
      <c r="A1007" s="354" t="str">
        <f t="shared" si="338"/>
        <v>CD04B01550077345</v>
      </c>
      <c r="B1007" s="354">
        <f t="shared" si="339"/>
        <v>0</v>
      </c>
      <c r="C1007" s="354">
        <f t="shared" si="340"/>
        <v>0</v>
      </c>
      <c r="D1007" s="354" t="str">
        <f t="shared" si="341"/>
        <v>CD</v>
      </c>
      <c r="E1007" s="354" t="str">
        <f t="shared" si="342"/>
        <v>04</v>
      </c>
      <c r="F1007" s="354" t="str">
        <f t="shared" si="343"/>
        <v>B</v>
      </c>
      <c r="G1007" s="355" t="str">
        <f t="shared" si="344"/>
        <v>01</v>
      </c>
      <c r="H1007" s="232" t="s">
        <v>1345</v>
      </c>
      <c r="I1007" s="232" t="s">
        <v>3182</v>
      </c>
      <c r="J1007" s="362">
        <v>46258</v>
      </c>
      <c r="K1007" s="233">
        <v>47682</v>
      </c>
      <c r="L1007" s="234">
        <v>550077345</v>
      </c>
      <c r="M1007" s="232" t="str">
        <f>IF(ISNA(VLOOKUP(L1007,'MASTER DATA'!$A$1:$B$192,2,0)),"",VLOOKUP(L1007,'MASTER DATA'!$A$1:$B$192,2,0))</f>
        <v>Adv4TAX520W40SLMA2_12*0.8L_A04W</v>
      </c>
      <c r="N1007" s="232">
        <v>48</v>
      </c>
      <c r="O1007" s="232">
        <f t="shared" si="345"/>
        <v>1</v>
      </c>
      <c r="P1007" s="232">
        <f t="shared" si="346"/>
        <v>0</v>
      </c>
      <c r="Q1007" s="232">
        <f>VLOOKUP(L1007,'MASTER DATA'!$A$1:$E$192,5,0)</f>
        <v>48</v>
      </c>
      <c r="R1007" s="234">
        <f>SUMIF('picking of the day'!$H$4:$H$358,WMS!H1007&amp;WMS!L1007,'picking of the day'!$E$4:$E$358)</f>
        <v>0</v>
      </c>
      <c r="U1007" s="114">
        <f>IF(ISNA(VLOOKUP(H1007,'data putaway'!$A$1:$E$530,3,0)),0,VLOOKUP(H1007,'data putaway'!$A$1:$E$530,3,0))</f>
        <v>0</v>
      </c>
      <c r="V1007" s="354">
        <f t="shared" si="347"/>
        <v>48</v>
      </c>
      <c r="W1007" s="114">
        <f>IF(ISNA(VLOOKUP(H1007,'data putaway'!$A$1:$E$530,2,0)),0,VLOOKUP(H1007,'data putaway'!$A$1:$E$530,2,0))</f>
        <v>0</v>
      </c>
      <c r="X1007" s="354" t="b">
        <f t="shared" si="348"/>
        <v>0</v>
      </c>
      <c r="Y1007" s="354">
        <f>IF(ISNA(VLOOKUP(H1007,'data putaway'!$A$1:$E$530,4,0)),0,VLOOKUP(H1007,'data putaway'!$A$1:$E$530,4,0))</f>
        <v>0</v>
      </c>
      <c r="Z1007" s="113">
        <f>IF(ISNA(VLOOKUP(H1007,'data putaway'!$A$1:$E$530,5,0)),0,VLOOKUP(H1007,'data putaway'!$A$1:$E$530,5,0))</f>
        <v>0</v>
      </c>
      <c r="AA1007" s="354" t="b">
        <f t="shared" si="349"/>
        <v>0</v>
      </c>
      <c r="AB1007" s="354" t="b">
        <f t="shared" si="350"/>
        <v>0</v>
      </c>
      <c r="AC1007" s="356" t="str">
        <f t="shared" ca="1" si="351"/>
        <v>0 Month,  25 Days</v>
      </c>
      <c r="AD1007" s="114" t="str">
        <f t="shared" ca="1" si="359"/>
        <v>3 Year, 10 Month, 0 Days</v>
      </c>
      <c r="AE1007" s="114">
        <f t="shared" si="352"/>
        <v>48</v>
      </c>
      <c r="AF1007" s="114">
        <f t="shared" si="353"/>
        <v>1</v>
      </c>
      <c r="AG1007" s="354" t="str">
        <f t="shared" si="354"/>
        <v>CD04</v>
      </c>
      <c r="AH1007" s="114">
        <f>IF(ISNA(VLOOKUP(L1007,'MASTER DATA'!$A$1:$F$192,6,0)),0,VLOOKUP(L1007,'MASTER DATA'!$A$1:$F$192,6,0))*AE1007</f>
        <v>460.79999999999995</v>
      </c>
      <c r="AI1007" s="354" t="str">
        <f>VLOOKUP($D1007,'warehouse mapping'!$AN$7:$AO$17,2,0)</f>
        <v>Aktif</v>
      </c>
      <c r="AJ1007" s="114">
        <f t="shared" si="355"/>
        <v>0</v>
      </c>
      <c r="AK1007" s="354" t="str">
        <f t="shared" si="356"/>
        <v/>
      </c>
      <c r="AL1007" s="354" t="s">
        <v>170</v>
      </c>
      <c r="AM1007" s="354">
        <f t="shared" si="357"/>
        <v>1</v>
      </c>
      <c r="AN1007" s="354" t="b">
        <f t="shared" si="358"/>
        <v>1</v>
      </c>
    </row>
    <row r="1008" spans="1:40" s="354" customFormat="1">
      <c r="A1008" s="354" t="str">
        <f t="shared" si="338"/>
        <v>CD04B02550077345</v>
      </c>
      <c r="B1008" s="354">
        <f t="shared" si="339"/>
        <v>0</v>
      </c>
      <c r="C1008" s="354">
        <f t="shared" si="340"/>
        <v>0</v>
      </c>
      <c r="D1008" s="354" t="str">
        <f t="shared" si="341"/>
        <v>CD</v>
      </c>
      <c r="E1008" s="354" t="str">
        <f t="shared" si="342"/>
        <v>04</v>
      </c>
      <c r="F1008" s="354" t="str">
        <f t="shared" si="343"/>
        <v>B</v>
      </c>
      <c r="G1008" s="355" t="str">
        <f t="shared" si="344"/>
        <v>02</v>
      </c>
      <c r="H1008" s="232" t="s">
        <v>1346</v>
      </c>
      <c r="I1008" s="232" t="s">
        <v>3182</v>
      </c>
      <c r="J1008" s="362">
        <v>46258</v>
      </c>
      <c r="K1008" s="233">
        <v>47682</v>
      </c>
      <c r="L1008" s="234">
        <v>550077345</v>
      </c>
      <c r="M1008" s="232" t="str">
        <f>IF(ISNA(VLOOKUP(L1008,'MASTER DATA'!$A$1:$B$192,2,0)),"",VLOOKUP(L1008,'MASTER DATA'!$A$1:$B$192,2,0))</f>
        <v>Adv4TAX520W40SLMA2_12*0.8L_A04W</v>
      </c>
      <c r="N1008" s="232">
        <v>48</v>
      </c>
      <c r="O1008" s="232">
        <f t="shared" si="345"/>
        <v>1</v>
      </c>
      <c r="P1008" s="232">
        <f t="shared" si="346"/>
        <v>0</v>
      </c>
      <c r="Q1008" s="232">
        <f>VLOOKUP(L1008,'MASTER DATA'!$A$1:$E$192,5,0)</f>
        <v>48</v>
      </c>
      <c r="R1008" s="234">
        <f>SUMIF('picking of the day'!$H$4:$H$358,WMS!H1008&amp;WMS!L1008,'picking of the day'!$E$4:$E$358)</f>
        <v>0</v>
      </c>
      <c r="U1008" s="114">
        <f>IF(ISNA(VLOOKUP(H1008,'data putaway'!$A$1:$E$530,3,0)),0,VLOOKUP(H1008,'data putaway'!$A$1:$E$530,3,0))</f>
        <v>0</v>
      </c>
      <c r="V1008" s="354">
        <f t="shared" si="347"/>
        <v>48</v>
      </c>
      <c r="W1008" s="114">
        <f>IF(ISNA(VLOOKUP(H1008,'data putaway'!$A$1:$E$530,2,0)),0,VLOOKUP(H1008,'data putaway'!$A$1:$E$530,2,0))</f>
        <v>0</v>
      </c>
      <c r="X1008" s="354" t="b">
        <f t="shared" si="348"/>
        <v>0</v>
      </c>
      <c r="Y1008" s="354">
        <f>IF(ISNA(VLOOKUP(H1008,'data putaway'!$A$1:$E$530,4,0)),0,VLOOKUP(H1008,'data putaway'!$A$1:$E$530,4,0))</f>
        <v>0</v>
      </c>
      <c r="Z1008" s="113">
        <f>IF(ISNA(VLOOKUP(H1008,'data putaway'!$A$1:$E$530,5,0)),0,VLOOKUP(H1008,'data putaway'!$A$1:$E$530,5,0))</f>
        <v>0</v>
      </c>
      <c r="AA1008" s="354" t="b">
        <f t="shared" si="349"/>
        <v>0</v>
      </c>
      <c r="AB1008" s="354" t="b">
        <f t="shared" si="350"/>
        <v>0</v>
      </c>
      <c r="AC1008" s="356" t="str">
        <f t="shared" ca="1" si="351"/>
        <v>0 Month,  25 Days</v>
      </c>
      <c r="AD1008" s="114" t="str">
        <f t="shared" ca="1" si="359"/>
        <v>3 Year, 10 Month, 0 Days</v>
      </c>
      <c r="AE1008" s="114">
        <f t="shared" si="352"/>
        <v>48</v>
      </c>
      <c r="AF1008" s="114">
        <f t="shared" si="353"/>
        <v>1</v>
      </c>
      <c r="AG1008" s="354" t="str">
        <f t="shared" si="354"/>
        <v>CD04</v>
      </c>
      <c r="AH1008" s="114">
        <f>IF(ISNA(VLOOKUP(L1008,'MASTER DATA'!$A$1:$F$192,6,0)),0,VLOOKUP(L1008,'MASTER DATA'!$A$1:$F$192,6,0))*AE1008</f>
        <v>460.79999999999995</v>
      </c>
      <c r="AI1008" s="354" t="str">
        <f>VLOOKUP($D1008,'warehouse mapping'!$AN$7:$AO$17,2,0)</f>
        <v>Aktif</v>
      </c>
      <c r="AJ1008" s="114">
        <f t="shared" si="355"/>
        <v>0</v>
      </c>
      <c r="AK1008" s="354" t="str">
        <f t="shared" si="356"/>
        <v/>
      </c>
      <c r="AL1008" s="354" t="s">
        <v>170</v>
      </c>
      <c r="AM1008" s="354">
        <f t="shared" si="357"/>
        <v>1</v>
      </c>
      <c r="AN1008" s="354" t="b">
        <f t="shared" si="358"/>
        <v>1</v>
      </c>
    </row>
    <row r="1009" spans="1:40" s="354" customFormat="1">
      <c r="A1009" s="354" t="str">
        <f t="shared" ref="A1009:A1072" si="360">H1009&amp;L1009</f>
        <v>CD04C01550077345</v>
      </c>
      <c r="B1009" s="354">
        <f t="shared" ref="B1009:B1072" si="361">R1009+S1009</f>
        <v>0</v>
      </c>
      <c r="C1009" s="354">
        <f t="shared" ref="C1009:C1072" si="362">T1009+U1009</f>
        <v>0</v>
      </c>
      <c r="D1009" s="354" t="str">
        <f t="shared" si="341"/>
        <v>CD</v>
      </c>
      <c r="E1009" s="354" t="str">
        <f t="shared" si="342"/>
        <v>04</v>
      </c>
      <c r="F1009" s="354" t="str">
        <f t="shared" si="343"/>
        <v>C</v>
      </c>
      <c r="G1009" s="355" t="str">
        <f t="shared" si="344"/>
        <v>01</v>
      </c>
      <c r="H1009" s="232" t="s">
        <v>1347</v>
      </c>
      <c r="I1009" s="232" t="s">
        <v>3182</v>
      </c>
      <c r="J1009" s="362">
        <v>46258</v>
      </c>
      <c r="K1009" s="233">
        <v>47682</v>
      </c>
      <c r="L1009" s="234">
        <v>550077345</v>
      </c>
      <c r="M1009" s="232" t="str">
        <f>IF(ISNA(VLOOKUP(L1009,'MASTER DATA'!$A$1:$B$192,2,0)),"",VLOOKUP(L1009,'MASTER DATA'!$A$1:$B$192,2,0))</f>
        <v>Adv4TAX520W40SLMA2_12*0.8L_A04W</v>
      </c>
      <c r="N1009" s="232">
        <v>48</v>
      </c>
      <c r="O1009" s="232">
        <f t="shared" si="345"/>
        <v>1</v>
      </c>
      <c r="P1009" s="232">
        <f t="shared" si="346"/>
        <v>0</v>
      </c>
      <c r="Q1009" s="232">
        <f>VLOOKUP(L1009,'MASTER DATA'!$A$1:$E$192,5,0)</f>
        <v>48</v>
      </c>
      <c r="R1009" s="234">
        <f>SUMIF('picking of the day'!$H$4:$H$358,WMS!H1009&amp;WMS!L1009,'picking of the day'!$E$4:$E$358)</f>
        <v>0</v>
      </c>
      <c r="U1009" s="114">
        <f>IF(ISNA(VLOOKUP(H1009,'data putaway'!$A$1:$E$530,3,0)),0,VLOOKUP(H1009,'data putaway'!$A$1:$E$530,3,0))</f>
        <v>0</v>
      </c>
      <c r="V1009" s="354">
        <f t="shared" si="347"/>
        <v>48</v>
      </c>
      <c r="W1009" s="114">
        <f>IF(ISNA(VLOOKUP(H1009,'data putaway'!$A$1:$E$530,2,0)),0,VLOOKUP(H1009,'data putaway'!$A$1:$E$530,2,0))</f>
        <v>0</v>
      </c>
      <c r="X1009" s="354" t="b">
        <f t="shared" si="348"/>
        <v>0</v>
      </c>
      <c r="Y1009" s="354">
        <f>IF(ISNA(VLOOKUP(H1009,'data putaway'!$A$1:$E$530,4,0)),0,VLOOKUP(H1009,'data putaway'!$A$1:$E$530,4,0))</f>
        <v>0</v>
      </c>
      <c r="Z1009" s="113">
        <f>IF(ISNA(VLOOKUP(H1009,'data putaway'!$A$1:$E$530,5,0)),0,VLOOKUP(H1009,'data putaway'!$A$1:$E$530,5,0))</f>
        <v>0</v>
      </c>
      <c r="AA1009" s="354" t="b">
        <f t="shared" si="349"/>
        <v>0</v>
      </c>
      <c r="AB1009" s="354" t="b">
        <f t="shared" si="350"/>
        <v>0</v>
      </c>
      <c r="AC1009" s="356" t="str">
        <f t="shared" ca="1" si="351"/>
        <v>0 Month,  25 Days</v>
      </c>
      <c r="AD1009" s="114" t="str">
        <f t="shared" ca="1" si="359"/>
        <v>3 Year, 10 Month, 0 Days</v>
      </c>
      <c r="AE1009" s="114">
        <f t="shared" si="352"/>
        <v>48</v>
      </c>
      <c r="AF1009" s="114">
        <f t="shared" si="353"/>
        <v>1</v>
      </c>
      <c r="AG1009" s="354" t="str">
        <f t="shared" si="354"/>
        <v>CD04</v>
      </c>
      <c r="AH1009" s="114">
        <f>IF(ISNA(VLOOKUP(L1009,'MASTER DATA'!$A$1:$F$192,6,0)),0,VLOOKUP(L1009,'MASTER DATA'!$A$1:$F$192,6,0))*AE1009</f>
        <v>460.79999999999995</v>
      </c>
      <c r="AI1009" s="354" t="str">
        <f>VLOOKUP($D1009,'warehouse mapping'!$AN$7:$AO$17,2,0)</f>
        <v>Aktif</v>
      </c>
      <c r="AJ1009" s="114">
        <f t="shared" si="355"/>
        <v>0</v>
      </c>
      <c r="AK1009" s="354" t="str">
        <f t="shared" si="356"/>
        <v/>
      </c>
      <c r="AL1009" s="354" t="s">
        <v>170</v>
      </c>
      <c r="AM1009" s="354">
        <f t="shared" si="357"/>
        <v>1</v>
      </c>
      <c r="AN1009" s="354" t="b">
        <f t="shared" si="358"/>
        <v>1</v>
      </c>
    </row>
    <row r="1010" spans="1:40" s="354" customFormat="1">
      <c r="A1010" s="354" t="str">
        <f t="shared" si="360"/>
        <v>CD04C02550077345</v>
      </c>
      <c r="B1010" s="354">
        <f t="shared" si="361"/>
        <v>0</v>
      </c>
      <c r="C1010" s="354">
        <f t="shared" si="362"/>
        <v>0</v>
      </c>
      <c r="D1010" s="354" t="str">
        <f t="shared" si="341"/>
        <v>CD</v>
      </c>
      <c r="E1010" s="354" t="str">
        <f t="shared" si="342"/>
        <v>04</v>
      </c>
      <c r="F1010" s="354" t="str">
        <f t="shared" si="343"/>
        <v>C</v>
      </c>
      <c r="G1010" s="355" t="str">
        <f t="shared" si="344"/>
        <v>02</v>
      </c>
      <c r="H1010" s="232" t="s">
        <v>1348</v>
      </c>
      <c r="I1010" s="232" t="s">
        <v>3182</v>
      </c>
      <c r="J1010" s="362">
        <v>46258</v>
      </c>
      <c r="K1010" s="233">
        <v>47682</v>
      </c>
      <c r="L1010" s="234">
        <v>550077345</v>
      </c>
      <c r="M1010" s="232" t="str">
        <f>IF(ISNA(VLOOKUP(L1010,'MASTER DATA'!$A$1:$B$192,2,0)),"",VLOOKUP(L1010,'MASTER DATA'!$A$1:$B$192,2,0))</f>
        <v>Adv4TAX520W40SLMA2_12*0.8L_A04W</v>
      </c>
      <c r="N1010" s="232">
        <v>48</v>
      </c>
      <c r="O1010" s="232">
        <f t="shared" si="345"/>
        <v>1</v>
      </c>
      <c r="P1010" s="232">
        <f t="shared" si="346"/>
        <v>0</v>
      </c>
      <c r="Q1010" s="232">
        <f>VLOOKUP(L1010,'MASTER DATA'!$A$1:$E$192,5,0)</f>
        <v>48</v>
      </c>
      <c r="R1010" s="234">
        <f>SUMIF('picking of the day'!$H$4:$H$358,WMS!H1010&amp;WMS!L1010,'picking of the day'!$E$4:$E$358)</f>
        <v>0</v>
      </c>
      <c r="U1010" s="114">
        <f>IF(ISNA(VLOOKUP(H1010,'data putaway'!$A$1:$E$530,3,0)),0,VLOOKUP(H1010,'data putaway'!$A$1:$E$530,3,0))</f>
        <v>0</v>
      </c>
      <c r="V1010" s="354">
        <f t="shared" si="347"/>
        <v>48</v>
      </c>
      <c r="W1010" s="114">
        <f>IF(ISNA(VLOOKUP(H1010,'data putaway'!$A$1:$E$530,2,0)),0,VLOOKUP(H1010,'data putaway'!$A$1:$E$530,2,0))</f>
        <v>0</v>
      </c>
      <c r="X1010" s="354" t="b">
        <f t="shared" si="348"/>
        <v>0</v>
      </c>
      <c r="Y1010" s="354">
        <f>IF(ISNA(VLOOKUP(H1010,'data putaway'!$A$1:$E$530,4,0)),0,VLOOKUP(H1010,'data putaway'!$A$1:$E$530,4,0))</f>
        <v>0</v>
      </c>
      <c r="Z1010" s="113">
        <f>IF(ISNA(VLOOKUP(H1010,'data putaway'!$A$1:$E$530,5,0)),0,VLOOKUP(H1010,'data putaway'!$A$1:$E$530,5,0))</f>
        <v>0</v>
      </c>
      <c r="AA1010" s="354" t="b">
        <f t="shared" si="349"/>
        <v>0</v>
      </c>
      <c r="AB1010" s="354" t="b">
        <f t="shared" si="350"/>
        <v>0</v>
      </c>
      <c r="AC1010" s="356" t="str">
        <f t="shared" ca="1" si="351"/>
        <v>0 Month,  25 Days</v>
      </c>
      <c r="AD1010" s="114" t="str">
        <f t="shared" ca="1" si="359"/>
        <v>3 Year, 10 Month, 0 Days</v>
      </c>
      <c r="AE1010" s="114">
        <f t="shared" si="352"/>
        <v>48</v>
      </c>
      <c r="AF1010" s="114">
        <f t="shared" si="353"/>
        <v>1</v>
      </c>
      <c r="AG1010" s="354" t="str">
        <f t="shared" si="354"/>
        <v>CD04</v>
      </c>
      <c r="AH1010" s="114">
        <f>IF(ISNA(VLOOKUP(L1010,'MASTER DATA'!$A$1:$F$192,6,0)),0,VLOOKUP(L1010,'MASTER DATA'!$A$1:$F$192,6,0))*AE1010</f>
        <v>460.79999999999995</v>
      </c>
      <c r="AI1010" s="354" t="str">
        <f>VLOOKUP($D1010,'warehouse mapping'!$AN$7:$AO$17,2,0)</f>
        <v>Aktif</v>
      </c>
      <c r="AJ1010" s="114">
        <f t="shared" si="355"/>
        <v>0</v>
      </c>
      <c r="AK1010" s="354" t="str">
        <f t="shared" si="356"/>
        <v/>
      </c>
      <c r="AL1010" s="354" t="s">
        <v>170</v>
      </c>
      <c r="AM1010" s="354">
        <f t="shared" si="357"/>
        <v>1</v>
      </c>
      <c r="AN1010" s="354" t="b">
        <f t="shared" si="358"/>
        <v>1</v>
      </c>
    </row>
    <row r="1011" spans="1:40" s="354" customFormat="1">
      <c r="A1011" s="354" t="str">
        <f t="shared" si="360"/>
        <v>CD04D01550062462</v>
      </c>
      <c r="B1011" s="354">
        <f t="shared" si="361"/>
        <v>0</v>
      </c>
      <c r="C1011" s="354">
        <f t="shared" si="362"/>
        <v>0</v>
      </c>
      <c r="D1011" s="354" t="str">
        <f t="shared" si="341"/>
        <v>CD</v>
      </c>
      <c r="E1011" s="354" t="str">
        <f t="shared" si="342"/>
        <v>04</v>
      </c>
      <c r="F1011" s="354" t="str">
        <f t="shared" si="343"/>
        <v>D</v>
      </c>
      <c r="G1011" s="355" t="str">
        <f t="shared" si="344"/>
        <v>01</v>
      </c>
      <c r="H1011" s="232" t="s">
        <v>1349</v>
      </c>
      <c r="I1011" s="232" t="s">
        <v>3514</v>
      </c>
      <c r="J1011" s="233">
        <v>46272</v>
      </c>
      <c r="K1011" s="233">
        <v>47727</v>
      </c>
      <c r="L1011" s="234">
        <v>550062462</v>
      </c>
      <c r="M1011" s="232" t="str">
        <f>IF(ISNA(VLOOKUP(L1011,'MASTER DATA'!$A$1:$B$192,2,0)),"",VLOOKUP(L1011,'MASTER DATA'!$A$1:$B$192,2,0))</f>
        <v>Adv4TAX7Sc10W40SNMB_12*1L_A04W</v>
      </c>
      <c r="N1011" s="232">
        <v>44</v>
      </c>
      <c r="O1011" s="232">
        <f t="shared" si="345"/>
        <v>1</v>
      </c>
      <c r="P1011" s="232">
        <f t="shared" si="346"/>
        <v>0</v>
      </c>
      <c r="Q1011" s="232">
        <f>VLOOKUP(L1011,'MASTER DATA'!$A$1:$E$192,5,0)</f>
        <v>44</v>
      </c>
      <c r="R1011" s="234">
        <f>SUMIF('picking of the day'!$H$4:$H$358,WMS!H1011&amp;WMS!L1011,'picking of the day'!$E$4:$E$358)</f>
        <v>0</v>
      </c>
      <c r="U1011" s="114">
        <f>IF(ISNA(VLOOKUP(H1011,'data putaway'!$A$1:$E$530,3,0)),0,VLOOKUP(H1011,'data putaway'!$A$1:$E$530,3,0))</f>
        <v>0</v>
      </c>
      <c r="V1011" s="354">
        <f t="shared" si="347"/>
        <v>44</v>
      </c>
      <c r="W1011" s="114">
        <f>IF(ISNA(VLOOKUP(H1011,'data putaway'!$A$1:$E$530,2,0)),0,VLOOKUP(H1011,'data putaway'!$A$1:$E$530,2,0))</f>
        <v>0</v>
      </c>
      <c r="X1011" s="354" t="b">
        <f t="shared" si="348"/>
        <v>0</v>
      </c>
      <c r="Y1011" s="354">
        <f>IF(ISNA(VLOOKUP(H1011,'data putaway'!$A$1:$E$530,4,0)),0,VLOOKUP(H1011,'data putaway'!$A$1:$E$530,4,0))</f>
        <v>0</v>
      </c>
      <c r="Z1011" s="113">
        <f>IF(ISNA(VLOOKUP(H1011,'data putaway'!$A$1:$E$530,5,0)),0,VLOOKUP(H1011,'data putaway'!$A$1:$E$530,5,0))</f>
        <v>0</v>
      </c>
      <c r="AA1011" s="354" t="b">
        <f t="shared" si="349"/>
        <v>0</v>
      </c>
      <c r="AB1011" s="354" t="b">
        <f t="shared" si="350"/>
        <v>0</v>
      </c>
      <c r="AC1011" s="356" t="str">
        <f t="shared" ca="1" si="351"/>
        <v>0 Month,  11 Days</v>
      </c>
      <c r="AD1011" s="114" t="str">
        <f t="shared" ca="1" si="359"/>
        <v>3 Year, 11 Month, 14 Days</v>
      </c>
      <c r="AE1011" s="114">
        <f t="shared" si="352"/>
        <v>44</v>
      </c>
      <c r="AF1011" s="114">
        <f t="shared" si="353"/>
        <v>1</v>
      </c>
      <c r="AG1011" s="354" t="str">
        <f t="shared" si="354"/>
        <v>CD04</v>
      </c>
      <c r="AH1011" s="114">
        <f>IF(ISNA(VLOOKUP(L1011,'MASTER DATA'!$A$1:$F$192,6,0)),0,VLOOKUP(L1011,'MASTER DATA'!$A$1:$F$192,6,0))*AE1011</f>
        <v>528</v>
      </c>
      <c r="AI1011" s="354" t="str">
        <f>VLOOKUP($D1011,'warehouse mapping'!$AN$7:$AO$17,2,0)</f>
        <v>Aktif</v>
      </c>
      <c r="AJ1011" s="114">
        <f t="shared" si="355"/>
        <v>0</v>
      </c>
      <c r="AK1011" s="354" t="str">
        <f t="shared" si="356"/>
        <v/>
      </c>
      <c r="AL1011" s="354" t="s">
        <v>170</v>
      </c>
      <c r="AM1011" s="354">
        <f t="shared" si="357"/>
        <v>1</v>
      </c>
      <c r="AN1011" s="354" t="b">
        <f t="shared" si="358"/>
        <v>1</v>
      </c>
    </row>
    <row r="1012" spans="1:40" s="354" customFormat="1">
      <c r="A1012" s="354" t="str">
        <f t="shared" si="360"/>
        <v>CD04D02550066882</v>
      </c>
      <c r="B1012" s="354">
        <f t="shared" si="361"/>
        <v>0</v>
      </c>
      <c r="C1012" s="354">
        <f t="shared" si="362"/>
        <v>0</v>
      </c>
      <c r="D1012" s="354" t="str">
        <f t="shared" si="341"/>
        <v>CD</v>
      </c>
      <c r="E1012" s="354" t="str">
        <f t="shared" si="342"/>
        <v>04</v>
      </c>
      <c r="F1012" s="354" t="str">
        <f t="shared" si="343"/>
        <v>D</v>
      </c>
      <c r="G1012" s="355" t="str">
        <f t="shared" si="344"/>
        <v>02</v>
      </c>
      <c r="H1012" s="232" t="s">
        <v>1350</v>
      </c>
      <c r="I1012" s="232" t="s">
        <v>3503</v>
      </c>
      <c r="J1012" s="233">
        <v>46281</v>
      </c>
      <c r="K1012" s="233">
        <v>47659</v>
      </c>
      <c r="L1012" s="345">
        <v>550066882</v>
      </c>
      <c r="M1012" s="232" t="str">
        <f>IF(ISNA(VLOOKUP(L1012,'MASTER DATA'!$A$1:$B$192,2,0)),"",VLOOKUP(L1012,'MASTER DATA'!$A$1:$B$192,2,0))</f>
        <v>HelixUltraAH0W20SPC5_12*1L_A447</v>
      </c>
      <c r="N1012" s="232">
        <v>44</v>
      </c>
      <c r="O1012" s="232">
        <f t="shared" si="345"/>
        <v>1</v>
      </c>
      <c r="P1012" s="232">
        <f t="shared" si="346"/>
        <v>0</v>
      </c>
      <c r="Q1012" s="232">
        <f>VLOOKUP(L1012,'MASTER DATA'!$A$1:$E$192,5,0)</f>
        <v>44</v>
      </c>
      <c r="R1012" s="234">
        <f>SUMIF('picking of the day'!$H$4:$H$358,WMS!H1012&amp;WMS!L1012,'picking of the day'!$E$4:$E$358)</f>
        <v>0</v>
      </c>
      <c r="U1012" s="114">
        <f>IF(ISNA(VLOOKUP(H1012,'data putaway'!$A$1:$E$530,3,0)),0,VLOOKUP(H1012,'data putaway'!$A$1:$E$530,3,0))</f>
        <v>0</v>
      </c>
      <c r="V1012" s="354">
        <f t="shared" si="347"/>
        <v>44</v>
      </c>
      <c r="W1012" s="114">
        <f>IF(ISNA(VLOOKUP(H1012,'data putaway'!$A$1:$E$530,2,0)),0,VLOOKUP(H1012,'data putaway'!$A$1:$E$530,2,0))</f>
        <v>0</v>
      </c>
      <c r="X1012" s="354" t="b">
        <f t="shared" si="348"/>
        <v>0</v>
      </c>
      <c r="Y1012" s="354">
        <f>IF(ISNA(VLOOKUP(H1012,'data putaway'!$A$1:$E$530,4,0)),0,VLOOKUP(H1012,'data putaway'!$A$1:$E$530,4,0))</f>
        <v>0</v>
      </c>
      <c r="Z1012" s="113">
        <f>IF(ISNA(VLOOKUP(H1012,'data putaway'!$A$1:$E$530,5,0)),0,VLOOKUP(H1012,'data putaway'!$A$1:$E$530,5,0))</f>
        <v>0</v>
      </c>
      <c r="AA1012" s="354" t="b">
        <f t="shared" si="349"/>
        <v>0</v>
      </c>
      <c r="AB1012" s="354" t="b">
        <f t="shared" si="350"/>
        <v>0</v>
      </c>
      <c r="AC1012" s="356" t="str">
        <f t="shared" ca="1" si="351"/>
        <v>0 Month,  2 Days</v>
      </c>
      <c r="AD1012" s="114" t="str">
        <f t="shared" ca="1" si="359"/>
        <v>3 Year, 9 Month, 7 Days</v>
      </c>
      <c r="AE1012" s="114">
        <f t="shared" si="352"/>
        <v>44</v>
      </c>
      <c r="AF1012" s="114">
        <f t="shared" si="353"/>
        <v>1</v>
      </c>
      <c r="AG1012" s="354" t="str">
        <f t="shared" si="354"/>
        <v>CD04</v>
      </c>
      <c r="AH1012" s="114">
        <f>IF(ISNA(VLOOKUP(L1012,'MASTER DATA'!$A$1:$F$192,6,0)),0,VLOOKUP(L1012,'MASTER DATA'!$A$1:$F$192,6,0))*AE1012</f>
        <v>528</v>
      </c>
      <c r="AI1012" s="354" t="str">
        <f>VLOOKUP($D1012,'warehouse mapping'!$AN$7:$AO$17,2,0)</f>
        <v>Aktif</v>
      </c>
      <c r="AJ1012" s="114">
        <f t="shared" si="355"/>
        <v>0</v>
      </c>
      <c r="AK1012" s="354" t="str">
        <f t="shared" si="356"/>
        <v/>
      </c>
      <c r="AL1012" s="354" t="s">
        <v>170</v>
      </c>
      <c r="AM1012" s="354">
        <f t="shared" si="357"/>
        <v>1</v>
      </c>
      <c r="AN1012" s="354" t="b">
        <f t="shared" si="358"/>
        <v>1</v>
      </c>
    </row>
    <row r="1013" spans="1:40" s="354" customFormat="1">
      <c r="A1013" s="354" t="str">
        <f t="shared" si="360"/>
        <v>CD04E01550066882</v>
      </c>
      <c r="B1013" s="354">
        <f t="shared" si="361"/>
        <v>0</v>
      </c>
      <c r="C1013" s="354">
        <f t="shared" si="362"/>
        <v>0</v>
      </c>
      <c r="D1013" s="354" t="str">
        <f t="shared" si="341"/>
        <v>CD</v>
      </c>
      <c r="E1013" s="354" t="str">
        <f t="shared" si="342"/>
        <v>04</v>
      </c>
      <c r="F1013" s="354" t="str">
        <f t="shared" si="343"/>
        <v>E</v>
      </c>
      <c r="G1013" s="355" t="str">
        <f t="shared" si="344"/>
        <v>01</v>
      </c>
      <c r="H1013" s="232" t="s">
        <v>1351</v>
      </c>
      <c r="I1013" s="232" t="s">
        <v>3304</v>
      </c>
      <c r="J1013" s="233">
        <v>46281</v>
      </c>
      <c r="K1013" s="233">
        <v>47659</v>
      </c>
      <c r="L1013" s="234">
        <v>550066882</v>
      </c>
      <c r="M1013" s="232" t="str">
        <f>IF(ISNA(VLOOKUP(L1013,'MASTER DATA'!$A$1:$B$192,2,0)),"",VLOOKUP(L1013,'MASTER DATA'!$A$1:$B$192,2,0))</f>
        <v>HelixUltraAH0W20SPC5_12*1L_A447</v>
      </c>
      <c r="N1013" s="232">
        <v>44</v>
      </c>
      <c r="O1013" s="232">
        <f t="shared" si="345"/>
        <v>1</v>
      </c>
      <c r="P1013" s="232">
        <f t="shared" si="346"/>
        <v>0</v>
      </c>
      <c r="Q1013" s="232">
        <f>VLOOKUP(L1013,'MASTER DATA'!$A$1:$E$192,5,0)</f>
        <v>44</v>
      </c>
      <c r="R1013" s="234">
        <f>SUMIF('picking of the day'!$H$4:$H$358,WMS!H1013&amp;WMS!L1013,'picking of the day'!$E$4:$E$358)</f>
        <v>0</v>
      </c>
      <c r="U1013" s="114">
        <f>IF(ISNA(VLOOKUP(H1013,'data putaway'!$A$1:$E$530,3,0)),0,VLOOKUP(H1013,'data putaway'!$A$1:$E$530,3,0))</f>
        <v>0</v>
      </c>
      <c r="V1013" s="354">
        <f t="shared" si="347"/>
        <v>44</v>
      </c>
      <c r="W1013" s="114">
        <f>IF(ISNA(VLOOKUP(H1013,'data putaway'!$A$1:$E$530,2,0)),0,VLOOKUP(H1013,'data putaway'!$A$1:$E$530,2,0))</f>
        <v>0</v>
      </c>
      <c r="X1013" s="354" t="b">
        <f t="shared" si="348"/>
        <v>0</v>
      </c>
      <c r="Y1013" s="354">
        <f>IF(ISNA(VLOOKUP(H1013,'data putaway'!$A$1:$E$530,4,0)),0,VLOOKUP(H1013,'data putaway'!$A$1:$E$530,4,0))</f>
        <v>0</v>
      </c>
      <c r="Z1013" s="113">
        <f>IF(ISNA(VLOOKUP(H1013,'data putaway'!$A$1:$E$530,5,0)),0,VLOOKUP(H1013,'data putaway'!$A$1:$E$530,5,0))</f>
        <v>0</v>
      </c>
      <c r="AA1013" s="354" t="b">
        <f t="shared" si="349"/>
        <v>0</v>
      </c>
      <c r="AB1013" s="354" t="b">
        <f t="shared" si="350"/>
        <v>0</v>
      </c>
      <c r="AC1013" s="356" t="str">
        <f t="shared" ca="1" si="351"/>
        <v>0 Month,  2 Days</v>
      </c>
      <c r="AD1013" s="114" t="str">
        <f t="shared" ca="1" si="359"/>
        <v>3 Year, 9 Month, 7 Days</v>
      </c>
      <c r="AE1013" s="114">
        <f t="shared" si="352"/>
        <v>44</v>
      </c>
      <c r="AF1013" s="114">
        <f t="shared" si="353"/>
        <v>1</v>
      </c>
      <c r="AG1013" s="354" t="str">
        <f t="shared" si="354"/>
        <v>CD04</v>
      </c>
      <c r="AH1013" s="114">
        <f>IF(ISNA(VLOOKUP(L1013,'MASTER DATA'!$A$1:$F$192,6,0)),0,VLOOKUP(L1013,'MASTER DATA'!$A$1:$F$192,6,0))*AE1013</f>
        <v>528</v>
      </c>
      <c r="AI1013" s="354" t="str">
        <f>VLOOKUP($D1013,'warehouse mapping'!$AN$7:$AO$17,2,0)</f>
        <v>Aktif</v>
      </c>
      <c r="AJ1013" s="114">
        <f t="shared" si="355"/>
        <v>0</v>
      </c>
      <c r="AK1013" s="354" t="str">
        <f t="shared" si="356"/>
        <v/>
      </c>
      <c r="AL1013" s="354" t="s">
        <v>170</v>
      </c>
      <c r="AM1013" s="354">
        <f t="shared" si="357"/>
        <v>1</v>
      </c>
      <c r="AN1013" s="354" t="b">
        <f t="shared" si="358"/>
        <v>1</v>
      </c>
    </row>
    <row r="1014" spans="1:40" s="354" customFormat="1">
      <c r="A1014" s="354" t="str">
        <f t="shared" si="360"/>
        <v>CD04E02550066882</v>
      </c>
      <c r="B1014" s="354">
        <f t="shared" si="361"/>
        <v>0</v>
      </c>
      <c r="C1014" s="354">
        <f t="shared" si="362"/>
        <v>0</v>
      </c>
      <c r="D1014" s="354" t="str">
        <f t="shared" si="341"/>
        <v>CD</v>
      </c>
      <c r="E1014" s="354" t="str">
        <f t="shared" si="342"/>
        <v>04</v>
      </c>
      <c r="F1014" s="354" t="str">
        <f t="shared" si="343"/>
        <v>E</v>
      </c>
      <c r="G1014" s="355" t="str">
        <f t="shared" si="344"/>
        <v>02</v>
      </c>
      <c r="H1014" s="232" t="s">
        <v>1352</v>
      </c>
      <c r="I1014" s="232" t="s">
        <v>3304</v>
      </c>
      <c r="J1014" s="233">
        <v>46281</v>
      </c>
      <c r="K1014" s="233">
        <v>47659</v>
      </c>
      <c r="L1014" s="234">
        <v>550066882</v>
      </c>
      <c r="M1014" s="232" t="str">
        <f>IF(ISNA(VLOOKUP(L1014,'MASTER DATA'!$A$1:$B$192,2,0)),"",VLOOKUP(L1014,'MASTER DATA'!$A$1:$B$192,2,0))</f>
        <v>HelixUltraAH0W20SPC5_12*1L_A447</v>
      </c>
      <c r="N1014" s="232">
        <v>44</v>
      </c>
      <c r="O1014" s="232">
        <f t="shared" si="345"/>
        <v>1</v>
      </c>
      <c r="P1014" s="232">
        <f t="shared" si="346"/>
        <v>0</v>
      </c>
      <c r="Q1014" s="232">
        <f>VLOOKUP(L1014,'MASTER DATA'!$A$1:$E$192,5,0)</f>
        <v>44</v>
      </c>
      <c r="R1014" s="234">
        <f>SUMIF('picking of the day'!$H$4:$H$358,WMS!H1014&amp;WMS!L1014,'picking of the day'!$E$4:$E$358)</f>
        <v>0</v>
      </c>
      <c r="U1014" s="114">
        <f>IF(ISNA(VLOOKUP(H1014,'data putaway'!$A$1:$E$530,3,0)),0,VLOOKUP(H1014,'data putaway'!$A$1:$E$530,3,0))</f>
        <v>0</v>
      </c>
      <c r="V1014" s="354">
        <f t="shared" si="347"/>
        <v>44</v>
      </c>
      <c r="W1014" s="114">
        <f>IF(ISNA(VLOOKUP(H1014,'data putaway'!$A$1:$E$530,2,0)),0,VLOOKUP(H1014,'data putaway'!$A$1:$E$530,2,0))</f>
        <v>0</v>
      </c>
      <c r="X1014" s="354" t="b">
        <f t="shared" si="348"/>
        <v>0</v>
      </c>
      <c r="Y1014" s="354">
        <f>IF(ISNA(VLOOKUP(H1014,'data putaway'!$A$1:$E$530,4,0)),0,VLOOKUP(H1014,'data putaway'!$A$1:$E$530,4,0))</f>
        <v>0</v>
      </c>
      <c r="Z1014" s="113">
        <f>IF(ISNA(VLOOKUP(H1014,'data putaway'!$A$1:$E$530,5,0)),0,VLOOKUP(H1014,'data putaway'!$A$1:$E$530,5,0))</f>
        <v>0</v>
      </c>
      <c r="AA1014" s="354" t="b">
        <f t="shared" si="349"/>
        <v>0</v>
      </c>
      <c r="AB1014" s="354" t="b">
        <f t="shared" si="350"/>
        <v>0</v>
      </c>
      <c r="AC1014" s="356" t="str">
        <f t="shared" ca="1" si="351"/>
        <v>0 Month,  2 Days</v>
      </c>
      <c r="AD1014" s="114" t="str">
        <f t="shared" ca="1" si="359"/>
        <v>3 Year, 9 Month, 7 Days</v>
      </c>
      <c r="AE1014" s="114">
        <f t="shared" si="352"/>
        <v>44</v>
      </c>
      <c r="AF1014" s="114">
        <f t="shared" si="353"/>
        <v>1</v>
      </c>
      <c r="AG1014" s="354" t="str">
        <f t="shared" si="354"/>
        <v>CD04</v>
      </c>
      <c r="AH1014" s="114">
        <f>IF(ISNA(VLOOKUP(L1014,'MASTER DATA'!$A$1:$F$192,6,0)),0,VLOOKUP(L1014,'MASTER DATA'!$A$1:$F$192,6,0))*AE1014</f>
        <v>528</v>
      </c>
      <c r="AI1014" s="354" t="str">
        <f>VLOOKUP($D1014,'warehouse mapping'!$AN$7:$AO$17,2,0)</f>
        <v>Aktif</v>
      </c>
      <c r="AJ1014" s="114">
        <f t="shared" si="355"/>
        <v>0</v>
      </c>
      <c r="AK1014" s="354" t="str">
        <f t="shared" si="356"/>
        <v/>
      </c>
      <c r="AL1014" s="354" t="s">
        <v>170</v>
      </c>
      <c r="AM1014" s="354">
        <f t="shared" si="357"/>
        <v>1</v>
      </c>
      <c r="AN1014" s="354" t="b">
        <f t="shared" si="358"/>
        <v>1</v>
      </c>
    </row>
    <row r="1015" spans="1:40" s="354" customFormat="1">
      <c r="A1015" s="354" t="str">
        <f t="shared" si="360"/>
        <v>CD05A01550032917</v>
      </c>
      <c r="B1015" s="354">
        <f t="shared" si="361"/>
        <v>0</v>
      </c>
      <c r="C1015" s="354">
        <f t="shared" si="362"/>
        <v>0</v>
      </c>
      <c r="D1015" s="354" t="str">
        <f t="shared" si="341"/>
        <v>CD</v>
      </c>
      <c r="E1015" s="354" t="str">
        <f t="shared" si="342"/>
        <v>05</v>
      </c>
      <c r="F1015" s="354" t="str">
        <f t="shared" si="343"/>
        <v>A</v>
      </c>
      <c r="G1015" s="355" t="str">
        <f t="shared" si="344"/>
        <v>01</v>
      </c>
      <c r="H1015" s="232" t="s">
        <v>1353</v>
      </c>
      <c r="I1015" s="232" t="s">
        <v>3078</v>
      </c>
      <c r="J1015" s="233">
        <v>46133</v>
      </c>
      <c r="K1015" s="233">
        <v>47599</v>
      </c>
      <c r="L1015" s="234">
        <v>550032917</v>
      </c>
      <c r="M1015" s="232" t="str">
        <f>IF(ISNA(VLOOKUP(L1015,'MASTER DATA'!$A$1:$B$192,2,0)),"",VLOOKUP(L1015,'MASTER DATA'!$A$1:$B$192,2,0))</f>
        <v>Turbo T 46_1*209L_A227</v>
      </c>
      <c r="N1015" s="232">
        <v>4</v>
      </c>
      <c r="O1015" s="232">
        <f t="shared" si="345"/>
        <v>1</v>
      </c>
      <c r="P1015" s="232">
        <f t="shared" si="346"/>
        <v>0</v>
      </c>
      <c r="Q1015" s="232">
        <f>VLOOKUP(L1015,'MASTER DATA'!$A$1:$E$192,5,0)</f>
        <v>4</v>
      </c>
      <c r="R1015" s="234">
        <f>SUMIF('picking of the day'!$H$4:$H$358,WMS!H1015&amp;WMS!L1015,'picking of the day'!$E$4:$E$358)</f>
        <v>0</v>
      </c>
      <c r="U1015" s="114">
        <f>IF(ISNA(VLOOKUP(H1015,'data putaway'!$A$1:$E$530,3,0)),0,VLOOKUP(H1015,'data putaway'!$A$1:$E$530,3,0))</f>
        <v>0</v>
      </c>
      <c r="V1015" s="354">
        <f t="shared" si="347"/>
        <v>4</v>
      </c>
      <c r="W1015" s="114">
        <f>IF(ISNA(VLOOKUP(H1015,'data putaway'!$A$1:$E$530,2,0)),0,VLOOKUP(H1015,'data putaway'!$A$1:$E$530,2,0))</f>
        <v>0</v>
      </c>
      <c r="X1015" s="354" t="b">
        <f t="shared" si="348"/>
        <v>0</v>
      </c>
      <c r="Y1015" s="354">
        <f>IF(ISNA(VLOOKUP(H1015,'data putaway'!$A$1:$E$530,4,0)),0,VLOOKUP(H1015,'data putaway'!$A$1:$E$530,4,0))</f>
        <v>0</v>
      </c>
      <c r="Z1015" s="113">
        <f>IF(ISNA(VLOOKUP(H1015,'data putaway'!$A$1:$E$530,5,0)),0,VLOOKUP(H1015,'data putaway'!$A$1:$E$530,5,0))</f>
        <v>0</v>
      </c>
      <c r="AA1015" s="354" t="b">
        <f t="shared" si="349"/>
        <v>0</v>
      </c>
      <c r="AB1015" s="354" t="b">
        <f t="shared" si="350"/>
        <v>0</v>
      </c>
      <c r="AC1015" s="356" t="str">
        <f t="shared" ca="1" si="351"/>
        <v>4 Month,  28 Days</v>
      </c>
      <c r="AD1015" s="114" t="str">
        <f t="shared" ca="1" si="359"/>
        <v>3 Year, 7 Month, 8 Days</v>
      </c>
      <c r="AE1015" s="114">
        <f t="shared" si="352"/>
        <v>4</v>
      </c>
      <c r="AF1015" s="114">
        <f t="shared" si="353"/>
        <v>1</v>
      </c>
      <c r="AG1015" s="354" t="str">
        <f t="shared" si="354"/>
        <v>CD05</v>
      </c>
      <c r="AH1015" s="114">
        <f>IF(ISNA(VLOOKUP(L1015,'MASTER DATA'!$A$1:$F$192,6,0)),0,VLOOKUP(L1015,'MASTER DATA'!$A$1:$F$192,6,0))*AE1015</f>
        <v>836</v>
      </c>
      <c r="AI1015" s="354" t="str">
        <f>VLOOKUP($D1015,'warehouse mapping'!$AN$7:$AO$17,2,0)</f>
        <v>Aktif</v>
      </c>
      <c r="AJ1015" s="114">
        <f t="shared" si="355"/>
        <v>0</v>
      </c>
      <c r="AK1015" s="354" t="str">
        <f t="shared" si="356"/>
        <v/>
      </c>
      <c r="AL1015" s="354" t="s">
        <v>3206</v>
      </c>
      <c r="AM1015" s="354">
        <f t="shared" si="357"/>
        <v>1</v>
      </c>
      <c r="AN1015" s="354" t="b">
        <f t="shared" si="358"/>
        <v>1</v>
      </c>
    </row>
    <row r="1016" spans="1:40" s="354" customFormat="1">
      <c r="A1016" s="354" t="str">
        <f t="shared" si="360"/>
        <v>CD05A02550056228</v>
      </c>
      <c r="B1016" s="354">
        <f t="shared" si="361"/>
        <v>0</v>
      </c>
      <c r="C1016" s="354">
        <f t="shared" si="362"/>
        <v>0</v>
      </c>
      <c r="D1016" s="354" t="str">
        <f t="shared" si="341"/>
        <v>CD</v>
      </c>
      <c r="E1016" s="354" t="str">
        <f t="shared" si="342"/>
        <v>05</v>
      </c>
      <c r="F1016" s="354" t="str">
        <f t="shared" si="343"/>
        <v>A</v>
      </c>
      <c r="G1016" s="355" t="str">
        <f t="shared" si="344"/>
        <v>02</v>
      </c>
      <c r="H1016" s="232" t="s">
        <v>1354</v>
      </c>
      <c r="I1016" s="234">
        <v>12668651</v>
      </c>
      <c r="J1016" s="362">
        <v>46219</v>
      </c>
      <c r="K1016" s="362">
        <v>47652</v>
      </c>
      <c r="L1016" s="234">
        <v>550056228</v>
      </c>
      <c r="M1016" s="232" t="str">
        <f>IF(ISNA(VLOOKUP(L1016,'MASTER DATA'!$A$1:$B$192,2,0)),"",VLOOKUP(L1016,'MASTER DATA'!$A$1:$B$192,2,0))</f>
        <v>IAGO GO 140 GL5_1*209L_A423</v>
      </c>
      <c r="N1016" s="232">
        <v>2</v>
      </c>
      <c r="O1016" s="232">
        <f t="shared" si="345"/>
        <v>0</v>
      </c>
      <c r="P1016" s="232">
        <f t="shared" si="346"/>
        <v>2</v>
      </c>
      <c r="Q1016" s="232">
        <f>VLOOKUP(L1016,'MASTER DATA'!$A$1:$E$192,5,0)</f>
        <v>4</v>
      </c>
      <c r="R1016" s="234">
        <f>SUMIF('picking of the day'!$H$4:$H$358,WMS!H1016&amp;WMS!L1016,'picking of the day'!$E$4:$E$358)</f>
        <v>0</v>
      </c>
      <c r="U1016" s="114">
        <f>IF(ISNA(VLOOKUP(H1016,'data putaway'!$A$1:$E$530,3,0)),0,VLOOKUP(H1016,'data putaway'!$A$1:$E$530,3,0))</f>
        <v>0</v>
      </c>
      <c r="V1016" s="354">
        <f t="shared" si="347"/>
        <v>2</v>
      </c>
      <c r="W1016" s="114">
        <f>IF(ISNA(VLOOKUP(H1016,'data putaway'!$A$1:$E$530,2,0)),0,VLOOKUP(H1016,'data putaway'!$A$1:$E$530,2,0))</f>
        <v>0</v>
      </c>
      <c r="X1016" s="354" t="b">
        <f t="shared" si="348"/>
        <v>0</v>
      </c>
      <c r="Y1016" s="354">
        <f>IF(ISNA(VLOOKUP(H1016,'data putaway'!$A$1:$E$530,4,0)),0,VLOOKUP(H1016,'data putaway'!$A$1:$E$530,4,0))</f>
        <v>0</v>
      </c>
      <c r="Z1016" s="113">
        <f>IF(ISNA(VLOOKUP(H1016,'data putaway'!$A$1:$E$530,5,0)),0,VLOOKUP(H1016,'data putaway'!$A$1:$E$530,5,0))</f>
        <v>0</v>
      </c>
      <c r="AA1016" s="354" t="b">
        <f t="shared" si="349"/>
        <v>0</v>
      </c>
      <c r="AB1016" s="354" t="b">
        <f t="shared" si="350"/>
        <v>0</v>
      </c>
      <c r="AC1016" s="356" t="str">
        <f t="shared" ca="1" si="351"/>
        <v>2 Month,  2 Days</v>
      </c>
      <c r="AD1016" s="114" t="str">
        <f t="shared" ca="1" si="359"/>
        <v>3 Year, 9 Month, 0 Days</v>
      </c>
      <c r="AE1016" s="114">
        <f t="shared" si="352"/>
        <v>2</v>
      </c>
      <c r="AF1016" s="114">
        <f t="shared" si="353"/>
        <v>1</v>
      </c>
      <c r="AG1016" s="354" t="str">
        <f t="shared" si="354"/>
        <v>CD05</v>
      </c>
      <c r="AH1016" s="114">
        <f>IF(ISNA(VLOOKUP(L1016,'MASTER DATA'!$A$1:$F$192,6,0)),0,VLOOKUP(L1016,'MASTER DATA'!$A$1:$F$192,6,0))*AE1016</f>
        <v>418</v>
      </c>
      <c r="AI1016" s="354" t="str">
        <f>VLOOKUP($D1016,'warehouse mapping'!$AN$7:$AO$17,2,0)</f>
        <v>Aktif</v>
      </c>
      <c r="AJ1016" s="114">
        <f t="shared" si="355"/>
        <v>0</v>
      </c>
      <c r="AK1016" s="354" t="str">
        <f t="shared" si="356"/>
        <v/>
      </c>
      <c r="AL1016" s="354" t="s">
        <v>3025</v>
      </c>
      <c r="AM1016" s="354">
        <f t="shared" si="357"/>
        <v>1</v>
      </c>
      <c r="AN1016" s="354" t="b">
        <f t="shared" si="358"/>
        <v>1</v>
      </c>
    </row>
    <row r="1017" spans="1:40" s="354" customFormat="1">
      <c r="A1017" s="354" t="str">
        <f t="shared" si="360"/>
        <v>CD05B01550062462</v>
      </c>
      <c r="B1017" s="354">
        <f t="shared" si="361"/>
        <v>0</v>
      </c>
      <c r="C1017" s="354">
        <f t="shared" si="362"/>
        <v>0</v>
      </c>
      <c r="D1017" s="354" t="str">
        <f t="shared" si="341"/>
        <v>CD</v>
      </c>
      <c r="E1017" s="354" t="str">
        <f t="shared" si="342"/>
        <v>05</v>
      </c>
      <c r="F1017" s="354" t="str">
        <f t="shared" si="343"/>
        <v>B</v>
      </c>
      <c r="G1017" s="355" t="str">
        <f t="shared" si="344"/>
        <v>01</v>
      </c>
      <c r="H1017" s="232" t="s">
        <v>1355</v>
      </c>
      <c r="I1017" s="232" t="s">
        <v>3514</v>
      </c>
      <c r="J1017" s="233">
        <v>46272</v>
      </c>
      <c r="K1017" s="233">
        <v>47727</v>
      </c>
      <c r="L1017" s="234">
        <v>550062462</v>
      </c>
      <c r="M1017" s="232" t="str">
        <f>IF(ISNA(VLOOKUP(L1017,'MASTER DATA'!$A$1:$B$192,2,0)),"",VLOOKUP(L1017,'MASTER DATA'!$A$1:$B$192,2,0))</f>
        <v>Adv4TAX7Sc10W40SNMB_12*1L_A04W</v>
      </c>
      <c r="N1017" s="232">
        <v>44</v>
      </c>
      <c r="O1017" s="232">
        <f t="shared" si="345"/>
        <v>1</v>
      </c>
      <c r="P1017" s="232">
        <f t="shared" si="346"/>
        <v>0</v>
      </c>
      <c r="Q1017" s="232">
        <f>VLOOKUP(L1017,'MASTER DATA'!$A$1:$E$192,5,0)</f>
        <v>44</v>
      </c>
      <c r="R1017" s="234">
        <f>SUMIF('picking of the day'!$H$4:$H$358,WMS!H1017&amp;WMS!L1017,'picking of the day'!$E$4:$E$358)</f>
        <v>0</v>
      </c>
      <c r="U1017" s="114">
        <f>IF(ISNA(VLOOKUP(H1017,'data putaway'!$A$1:$E$530,3,0)),0,VLOOKUP(H1017,'data putaway'!$A$1:$E$530,3,0))</f>
        <v>0</v>
      </c>
      <c r="V1017" s="354">
        <f t="shared" si="347"/>
        <v>44</v>
      </c>
      <c r="W1017" s="114">
        <f>IF(ISNA(VLOOKUP(H1017,'data putaway'!$A$1:$E$530,2,0)),0,VLOOKUP(H1017,'data putaway'!$A$1:$E$530,2,0))</f>
        <v>0</v>
      </c>
      <c r="X1017" s="354" t="b">
        <f t="shared" si="348"/>
        <v>0</v>
      </c>
      <c r="Y1017" s="354">
        <f>IF(ISNA(VLOOKUP(H1017,'data putaway'!$A$1:$E$530,4,0)),0,VLOOKUP(H1017,'data putaway'!$A$1:$E$530,4,0))</f>
        <v>0</v>
      </c>
      <c r="Z1017" s="113">
        <f>IF(ISNA(VLOOKUP(H1017,'data putaway'!$A$1:$E$530,5,0)),0,VLOOKUP(H1017,'data putaway'!$A$1:$E$530,5,0))</f>
        <v>0</v>
      </c>
      <c r="AA1017" s="354" t="b">
        <f t="shared" si="349"/>
        <v>0</v>
      </c>
      <c r="AB1017" s="354" t="b">
        <f t="shared" si="350"/>
        <v>0</v>
      </c>
      <c r="AC1017" s="356" t="str">
        <f t="shared" ca="1" si="351"/>
        <v>0 Month,  11 Days</v>
      </c>
      <c r="AD1017" s="114" t="str">
        <f t="shared" ca="1" si="359"/>
        <v>3 Year, 11 Month, 14 Days</v>
      </c>
      <c r="AE1017" s="114">
        <f t="shared" si="352"/>
        <v>44</v>
      </c>
      <c r="AF1017" s="114">
        <f t="shared" si="353"/>
        <v>1</v>
      </c>
      <c r="AG1017" s="354" t="str">
        <f t="shared" si="354"/>
        <v>CD05</v>
      </c>
      <c r="AH1017" s="114">
        <f>IF(ISNA(VLOOKUP(L1017,'MASTER DATA'!$A$1:$F$192,6,0)),0,VLOOKUP(L1017,'MASTER DATA'!$A$1:$F$192,6,0))*AE1017</f>
        <v>528</v>
      </c>
      <c r="AI1017" s="354" t="str">
        <f>VLOOKUP($D1017,'warehouse mapping'!$AN$7:$AO$17,2,0)</f>
        <v>Aktif</v>
      </c>
      <c r="AJ1017" s="114">
        <f t="shared" si="355"/>
        <v>0</v>
      </c>
      <c r="AK1017" s="354" t="str">
        <f t="shared" si="356"/>
        <v/>
      </c>
      <c r="AL1017" s="354" t="s">
        <v>170</v>
      </c>
      <c r="AM1017" s="354">
        <f t="shared" si="357"/>
        <v>1</v>
      </c>
      <c r="AN1017" s="354" t="b">
        <f t="shared" si="358"/>
        <v>1</v>
      </c>
    </row>
    <row r="1018" spans="1:40" s="354" customFormat="1">
      <c r="A1018" s="354" t="str">
        <f t="shared" si="360"/>
        <v>CD05B02550062462</v>
      </c>
      <c r="B1018" s="354">
        <f t="shared" si="361"/>
        <v>0</v>
      </c>
      <c r="C1018" s="354">
        <f t="shared" si="362"/>
        <v>0</v>
      </c>
      <c r="D1018" s="354" t="str">
        <f t="shared" si="341"/>
        <v>CD</v>
      </c>
      <c r="E1018" s="354" t="str">
        <f t="shared" si="342"/>
        <v>05</v>
      </c>
      <c r="F1018" s="354" t="str">
        <f t="shared" si="343"/>
        <v>B</v>
      </c>
      <c r="G1018" s="355" t="str">
        <f t="shared" si="344"/>
        <v>02</v>
      </c>
      <c r="H1018" s="232" t="s">
        <v>1356</v>
      </c>
      <c r="I1018" s="232" t="s">
        <v>3514</v>
      </c>
      <c r="J1018" s="233">
        <v>46272</v>
      </c>
      <c r="K1018" s="233">
        <v>47727</v>
      </c>
      <c r="L1018" s="234">
        <v>550062462</v>
      </c>
      <c r="M1018" s="232" t="str">
        <f>IF(ISNA(VLOOKUP(L1018,'MASTER DATA'!$A$1:$B$192,2,0)),"",VLOOKUP(L1018,'MASTER DATA'!$A$1:$B$192,2,0))</f>
        <v>Adv4TAX7Sc10W40SNMB_12*1L_A04W</v>
      </c>
      <c r="N1018" s="232">
        <v>44</v>
      </c>
      <c r="O1018" s="232">
        <f t="shared" si="345"/>
        <v>1</v>
      </c>
      <c r="P1018" s="232">
        <f t="shared" si="346"/>
        <v>0</v>
      </c>
      <c r="Q1018" s="232">
        <f>VLOOKUP(L1018,'MASTER DATA'!$A$1:$E$192,5,0)</f>
        <v>44</v>
      </c>
      <c r="R1018" s="234">
        <f>SUMIF('picking of the day'!$H$4:$H$358,WMS!H1018&amp;WMS!L1018,'picking of the day'!$E$4:$E$358)</f>
        <v>0</v>
      </c>
      <c r="U1018" s="114">
        <f>IF(ISNA(VLOOKUP(H1018,'data putaway'!$A$1:$E$530,3,0)),0,VLOOKUP(H1018,'data putaway'!$A$1:$E$530,3,0))</f>
        <v>0</v>
      </c>
      <c r="V1018" s="354">
        <f t="shared" si="347"/>
        <v>44</v>
      </c>
      <c r="W1018" s="114">
        <f>IF(ISNA(VLOOKUP(H1018,'data putaway'!$A$1:$E$530,2,0)),0,VLOOKUP(H1018,'data putaway'!$A$1:$E$530,2,0))</f>
        <v>0</v>
      </c>
      <c r="X1018" s="354" t="b">
        <f t="shared" si="348"/>
        <v>0</v>
      </c>
      <c r="Y1018" s="354">
        <f>IF(ISNA(VLOOKUP(H1018,'data putaway'!$A$1:$E$530,4,0)),0,VLOOKUP(H1018,'data putaway'!$A$1:$E$530,4,0))</f>
        <v>0</v>
      </c>
      <c r="Z1018" s="113">
        <f>IF(ISNA(VLOOKUP(H1018,'data putaway'!$A$1:$E$530,5,0)),0,VLOOKUP(H1018,'data putaway'!$A$1:$E$530,5,0))</f>
        <v>0</v>
      </c>
      <c r="AA1018" s="354" t="b">
        <f t="shared" si="349"/>
        <v>0</v>
      </c>
      <c r="AB1018" s="354" t="b">
        <f t="shared" si="350"/>
        <v>0</v>
      </c>
      <c r="AC1018" s="356" t="str">
        <f t="shared" ca="1" si="351"/>
        <v>0 Month,  11 Days</v>
      </c>
      <c r="AD1018" s="114" t="str">
        <f t="shared" ca="1" si="359"/>
        <v>3 Year, 11 Month, 14 Days</v>
      </c>
      <c r="AE1018" s="114">
        <f t="shared" si="352"/>
        <v>44</v>
      </c>
      <c r="AF1018" s="114">
        <f t="shared" si="353"/>
        <v>1</v>
      </c>
      <c r="AG1018" s="354" t="str">
        <f t="shared" si="354"/>
        <v>CD05</v>
      </c>
      <c r="AH1018" s="114">
        <f>IF(ISNA(VLOOKUP(L1018,'MASTER DATA'!$A$1:$F$192,6,0)),0,VLOOKUP(L1018,'MASTER DATA'!$A$1:$F$192,6,0))*AE1018</f>
        <v>528</v>
      </c>
      <c r="AI1018" s="354" t="str">
        <f>VLOOKUP($D1018,'warehouse mapping'!$AN$7:$AO$17,2,0)</f>
        <v>Aktif</v>
      </c>
      <c r="AJ1018" s="114">
        <f t="shared" si="355"/>
        <v>0</v>
      </c>
      <c r="AK1018" s="354" t="str">
        <f t="shared" si="356"/>
        <v/>
      </c>
      <c r="AL1018" s="354" t="s">
        <v>170</v>
      </c>
      <c r="AM1018" s="354">
        <f t="shared" si="357"/>
        <v>1</v>
      </c>
      <c r="AN1018" s="354" t="b">
        <f t="shared" si="358"/>
        <v>1</v>
      </c>
    </row>
    <row r="1019" spans="1:40" s="354" customFormat="1">
      <c r="A1019" s="354" t="str">
        <f t="shared" si="360"/>
        <v>CD05C01550066882</v>
      </c>
      <c r="B1019" s="354">
        <f t="shared" si="361"/>
        <v>0</v>
      </c>
      <c r="C1019" s="354">
        <f t="shared" si="362"/>
        <v>0</v>
      </c>
      <c r="D1019" s="354" t="str">
        <f t="shared" si="341"/>
        <v>CD</v>
      </c>
      <c r="E1019" s="354" t="str">
        <f t="shared" si="342"/>
        <v>05</v>
      </c>
      <c r="F1019" s="354" t="str">
        <f t="shared" si="343"/>
        <v>C</v>
      </c>
      <c r="G1019" s="355" t="str">
        <f t="shared" si="344"/>
        <v>01</v>
      </c>
      <c r="H1019" s="232" t="s">
        <v>1357</v>
      </c>
      <c r="I1019" s="232" t="s">
        <v>3304</v>
      </c>
      <c r="J1019" s="233">
        <v>46281</v>
      </c>
      <c r="K1019" s="233">
        <v>47659</v>
      </c>
      <c r="L1019" s="234">
        <v>550066882</v>
      </c>
      <c r="M1019" s="232" t="str">
        <f>IF(ISNA(VLOOKUP(L1019,'MASTER DATA'!$A$1:$B$192,2,0)),"",VLOOKUP(L1019,'MASTER DATA'!$A$1:$B$192,2,0))</f>
        <v>HelixUltraAH0W20SPC5_12*1L_A447</v>
      </c>
      <c r="N1019" s="232">
        <v>44</v>
      </c>
      <c r="O1019" s="232">
        <f t="shared" si="345"/>
        <v>1</v>
      </c>
      <c r="P1019" s="232">
        <f t="shared" si="346"/>
        <v>0</v>
      </c>
      <c r="Q1019" s="232">
        <f>VLOOKUP(L1019,'MASTER DATA'!$A$1:$E$192,5,0)</f>
        <v>44</v>
      </c>
      <c r="R1019" s="234">
        <f>SUMIF('picking of the day'!$H$4:$H$358,WMS!H1019&amp;WMS!L1019,'picking of the day'!$E$4:$E$358)</f>
        <v>0</v>
      </c>
      <c r="U1019" s="114">
        <f>IF(ISNA(VLOOKUP(H1019,'data putaway'!$A$1:$E$530,3,0)),0,VLOOKUP(H1019,'data putaway'!$A$1:$E$530,3,0))</f>
        <v>0</v>
      </c>
      <c r="V1019" s="354">
        <f t="shared" si="347"/>
        <v>44</v>
      </c>
      <c r="W1019" s="114">
        <f>IF(ISNA(VLOOKUP(H1019,'data putaway'!$A$1:$E$530,2,0)),0,VLOOKUP(H1019,'data putaway'!$A$1:$E$530,2,0))</f>
        <v>0</v>
      </c>
      <c r="X1019" s="354" t="b">
        <f t="shared" si="348"/>
        <v>0</v>
      </c>
      <c r="Y1019" s="354">
        <f>IF(ISNA(VLOOKUP(H1019,'data putaway'!$A$1:$E$530,4,0)),0,VLOOKUP(H1019,'data putaway'!$A$1:$E$530,4,0))</f>
        <v>0</v>
      </c>
      <c r="Z1019" s="113">
        <f>IF(ISNA(VLOOKUP(H1019,'data putaway'!$A$1:$E$530,5,0)),0,VLOOKUP(H1019,'data putaway'!$A$1:$E$530,5,0))</f>
        <v>0</v>
      </c>
      <c r="AA1019" s="354" t="b">
        <f t="shared" si="349"/>
        <v>0</v>
      </c>
      <c r="AB1019" s="354" t="b">
        <f t="shared" si="350"/>
        <v>0</v>
      </c>
      <c r="AC1019" s="356" t="str">
        <f t="shared" ca="1" si="351"/>
        <v>0 Month,  2 Days</v>
      </c>
      <c r="AD1019" s="114" t="str">
        <f t="shared" ca="1" si="359"/>
        <v>3 Year, 9 Month, 7 Days</v>
      </c>
      <c r="AE1019" s="114">
        <f t="shared" si="352"/>
        <v>44</v>
      </c>
      <c r="AF1019" s="114">
        <f t="shared" si="353"/>
        <v>1</v>
      </c>
      <c r="AG1019" s="354" t="str">
        <f t="shared" si="354"/>
        <v>CD05</v>
      </c>
      <c r="AH1019" s="114">
        <f>IF(ISNA(VLOOKUP(L1019,'MASTER DATA'!$A$1:$F$192,6,0)),0,VLOOKUP(L1019,'MASTER DATA'!$A$1:$F$192,6,0))*AE1019</f>
        <v>528</v>
      </c>
      <c r="AI1019" s="354" t="str">
        <f>VLOOKUP($D1019,'warehouse mapping'!$AN$7:$AO$17,2,0)</f>
        <v>Aktif</v>
      </c>
      <c r="AJ1019" s="114">
        <f t="shared" si="355"/>
        <v>0</v>
      </c>
      <c r="AK1019" s="354" t="str">
        <f t="shared" si="356"/>
        <v/>
      </c>
      <c r="AL1019" s="354" t="s">
        <v>170</v>
      </c>
      <c r="AM1019" s="354">
        <f t="shared" si="357"/>
        <v>1</v>
      </c>
      <c r="AN1019" s="354" t="b">
        <f t="shared" si="358"/>
        <v>1</v>
      </c>
    </row>
    <row r="1020" spans="1:40" s="354" customFormat="1">
      <c r="A1020" s="354" t="str">
        <f t="shared" si="360"/>
        <v>CD05C02550066882</v>
      </c>
      <c r="B1020" s="354">
        <f t="shared" si="361"/>
        <v>0</v>
      </c>
      <c r="C1020" s="354">
        <f t="shared" si="362"/>
        <v>0</v>
      </c>
      <c r="D1020" s="354" t="str">
        <f t="shared" si="341"/>
        <v>CD</v>
      </c>
      <c r="E1020" s="354" t="str">
        <f t="shared" si="342"/>
        <v>05</v>
      </c>
      <c r="F1020" s="354" t="str">
        <f t="shared" si="343"/>
        <v>C</v>
      </c>
      <c r="G1020" s="355" t="str">
        <f t="shared" si="344"/>
        <v>02</v>
      </c>
      <c r="H1020" s="232" t="s">
        <v>1358</v>
      </c>
      <c r="I1020" s="232" t="s">
        <v>3304</v>
      </c>
      <c r="J1020" s="233">
        <v>46281</v>
      </c>
      <c r="K1020" s="233">
        <v>47659</v>
      </c>
      <c r="L1020" s="234">
        <v>550066882</v>
      </c>
      <c r="M1020" s="232" t="str">
        <f>IF(ISNA(VLOOKUP(L1020,'MASTER DATA'!$A$1:$B$192,2,0)),"",VLOOKUP(L1020,'MASTER DATA'!$A$1:$B$192,2,0))</f>
        <v>HelixUltraAH0W20SPC5_12*1L_A447</v>
      </c>
      <c r="N1020" s="232">
        <v>44</v>
      </c>
      <c r="O1020" s="232">
        <f t="shared" si="345"/>
        <v>1</v>
      </c>
      <c r="P1020" s="232">
        <f t="shared" si="346"/>
        <v>0</v>
      </c>
      <c r="Q1020" s="232">
        <f>VLOOKUP(L1020,'MASTER DATA'!$A$1:$E$192,5,0)</f>
        <v>44</v>
      </c>
      <c r="R1020" s="234">
        <f>SUMIF('picking of the day'!$H$4:$H$358,WMS!H1020&amp;WMS!L1020,'picking of the day'!$E$4:$E$358)</f>
        <v>0</v>
      </c>
      <c r="U1020" s="114">
        <f>IF(ISNA(VLOOKUP(H1020,'data putaway'!$A$1:$E$530,3,0)),0,VLOOKUP(H1020,'data putaway'!$A$1:$E$530,3,0))</f>
        <v>0</v>
      </c>
      <c r="V1020" s="354">
        <f t="shared" si="347"/>
        <v>44</v>
      </c>
      <c r="W1020" s="114">
        <f>IF(ISNA(VLOOKUP(H1020,'data putaway'!$A$1:$E$530,2,0)),0,VLOOKUP(H1020,'data putaway'!$A$1:$E$530,2,0))</f>
        <v>0</v>
      </c>
      <c r="X1020" s="354" t="b">
        <f t="shared" si="348"/>
        <v>0</v>
      </c>
      <c r="Y1020" s="354">
        <f>IF(ISNA(VLOOKUP(H1020,'data putaway'!$A$1:$E$530,4,0)),0,VLOOKUP(H1020,'data putaway'!$A$1:$E$530,4,0))</f>
        <v>0</v>
      </c>
      <c r="Z1020" s="113">
        <f>IF(ISNA(VLOOKUP(H1020,'data putaway'!$A$1:$E$530,5,0)),0,VLOOKUP(H1020,'data putaway'!$A$1:$E$530,5,0))</f>
        <v>0</v>
      </c>
      <c r="AA1020" s="354" t="b">
        <f t="shared" si="349"/>
        <v>0</v>
      </c>
      <c r="AB1020" s="354" t="b">
        <f t="shared" si="350"/>
        <v>0</v>
      </c>
      <c r="AC1020" s="356" t="str">
        <f t="shared" ca="1" si="351"/>
        <v>0 Month,  2 Days</v>
      </c>
      <c r="AD1020" s="114" t="str">
        <f t="shared" ca="1" si="359"/>
        <v>3 Year, 9 Month, 7 Days</v>
      </c>
      <c r="AE1020" s="114">
        <f t="shared" si="352"/>
        <v>44</v>
      </c>
      <c r="AF1020" s="114">
        <f t="shared" si="353"/>
        <v>1</v>
      </c>
      <c r="AG1020" s="354" t="str">
        <f t="shared" si="354"/>
        <v>CD05</v>
      </c>
      <c r="AH1020" s="114">
        <f>IF(ISNA(VLOOKUP(L1020,'MASTER DATA'!$A$1:$F$192,6,0)),0,VLOOKUP(L1020,'MASTER DATA'!$A$1:$F$192,6,0))*AE1020</f>
        <v>528</v>
      </c>
      <c r="AI1020" s="354" t="str">
        <f>VLOOKUP($D1020,'warehouse mapping'!$AN$7:$AO$17,2,0)</f>
        <v>Aktif</v>
      </c>
      <c r="AJ1020" s="114">
        <f t="shared" si="355"/>
        <v>0</v>
      </c>
      <c r="AK1020" s="354" t="str">
        <f t="shared" si="356"/>
        <v/>
      </c>
      <c r="AL1020" s="354" t="s">
        <v>3206</v>
      </c>
      <c r="AM1020" s="354">
        <f t="shared" si="357"/>
        <v>1</v>
      </c>
      <c r="AN1020" s="354" t="b">
        <f t="shared" si="358"/>
        <v>1</v>
      </c>
    </row>
    <row r="1021" spans="1:40" s="354" customFormat="1">
      <c r="A1021" s="354" t="str">
        <f t="shared" si="360"/>
        <v>CD05D01550062462</v>
      </c>
      <c r="B1021" s="354">
        <f t="shared" si="361"/>
        <v>0</v>
      </c>
      <c r="C1021" s="354">
        <f t="shared" si="362"/>
        <v>0</v>
      </c>
      <c r="D1021" s="354" t="str">
        <f t="shared" si="341"/>
        <v>CD</v>
      </c>
      <c r="E1021" s="354" t="str">
        <f t="shared" si="342"/>
        <v>05</v>
      </c>
      <c r="F1021" s="354" t="str">
        <f t="shared" si="343"/>
        <v>D</v>
      </c>
      <c r="G1021" s="355" t="str">
        <f t="shared" si="344"/>
        <v>01</v>
      </c>
      <c r="H1021" s="232" t="s">
        <v>1359</v>
      </c>
      <c r="I1021" s="232" t="s">
        <v>3514</v>
      </c>
      <c r="J1021" s="233">
        <v>46272</v>
      </c>
      <c r="K1021" s="233">
        <v>47727</v>
      </c>
      <c r="L1021" s="234">
        <v>550062462</v>
      </c>
      <c r="M1021" s="232" t="str">
        <f>IF(ISNA(VLOOKUP(L1021,'MASTER DATA'!$A$1:$B$192,2,0)),"",VLOOKUP(L1021,'MASTER DATA'!$A$1:$B$192,2,0))</f>
        <v>Adv4TAX7Sc10W40SNMB_12*1L_A04W</v>
      </c>
      <c r="N1021" s="232">
        <v>44</v>
      </c>
      <c r="O1021" s="232">
        <f t="shared" si="345"/>
        <v>1</v>
      </c>
      <c r="P1021" s="232">
        <f t="shared" si="346"/>
        <v>0</v>
      </c>
      <c r="Q1021" s="232">
        <f>VLOOKUP(L1021,'MASTER DATA'!$A$1:$E$192,5,0)</f>
        <v>44</v>
      </c>
      <c r="R1021" s="234">
        <f>SUMIF('picking of the day'!$H$4:$H$358,WMS!H1021&amp;WMS!L1021,'picking of the day'!$E$4:$E$358)</f>
        <v>0</v>
      </c>
      <c r="U1021" s="114">
        <f>IF(ISNA(VLOOKUP(H1021,'data putaway'!$A$1:$E$530,3,0)),0,VLOOKUP(H1021,'data putaway'!$A$1:$E$530,3,0))</f>
        <v>0</v>
      </c>
      <c r="V1021" s="354">
        <f t="shared" si="347"/>
        <v>44</v>
      </c>
      <c r="W1021" s="114">
        <f>IF(ISNA(VLOOKUP(H1021,'data putaway'!$A$1:$E$530,2,0)),0,VLOOKUP(H1021,'data putaway'!$A$1:$E$530,2,0))</f>
        <v>0</v>
      </c>
      <c r="X1021" s="354" t="b">
        <f t="shared" si="348"/>
        <v>0</v>
      </c>
      <c r="Y1021" s="354">
        <f>IF(ISNA(VLOOKUP(H1021,'data putaway'!$A$1:$E$530,4,0)),0,VLOOKUP(H1021,'data putaway'!$A$1:$E$530,4,0))</f>
        <v>0</v>
      </c>
      <c r="Z1021" s="113">
        <f>IF(ISNA(VLOOKUP(H1021,'data putaway'!$A$1:$E$530,5,0)),0,VLOOKUP(H1021,'data putaway'!$A$1:$E$530,5,0))</f>
        <v>0</v>
      </c>
      <c r="AA1021" s="354" t="b">
        <f t="shared" si="349"/>
        <v>0</v>
      </c>
      <c r="AB1021" s="354" t="b">
        <f t="shared" si="350"/>
        <v>0</v>
      </c>
      <c r="AC1021" s="356" t="str">
        <f t="shared" ca="1" si="351"/>
        <v>0 Month,  11 Days</v>
      </c>
      <c r="AD1021" s="114" t="str">
        <f t="shared" ca="1" si="359"/>
        <v>3 Year, 11 Month, 14 Days</v>
      </c>
      <c r="AE1021" s="114">
        <f t="shared" si="352"/>
        <v>44</v>
      </c>
      <c r="AF1021" s="114">
        <f t="shared" si="353"/>
        <v>1</v>
      </c>
      <c r="AG1021" s="354" t="str">
        <f t="shared" si="354"/>
        <v>CD05</v>
      </c>
      <c r="AH1021" s="114">
        <f>IF(ISNA(VLOOKUP(L1021,'MASTER DATA'!$A$1:$F$192,6,0)),0,VLOOKUP(L1021,'MASTER DATA'!$A$1:$F$192,6,0))*AE1021</f>
        <v>528</v>
      </c>
      <c r="AI1021" s="354" t="str">
        <f>VLOOKUP($D1021,'warehouse mapping'!$AN$7:$AO$17,2,0)</f>
        <v>Aktif</v>
      </c>
      <c r="AJ1021" s="114">
        <f t="shared" si="355"/>
        <v>0</v>
      </c>
      <c r="AK1021" s="354" t="str">
        <f t="shared" si="356"/>
        <v/>
      </c>
      <c r="AL1021" s="354" t="s">
        <v>170</v>
      </c>
      <c r="AM1021" s="354">
        <f t="shared" si="357"/>
        <v>1</v>
      </c>
      <c r="AN1021" s="354" t="b">
        <f t="shared" si="358"/>
        <v>1</v>
      </c>
    </row>
    <row r="1022" spans="1:40" s="354" customFormat="1">
      <c r="A1022" s="354" t="str">
        <f t="shared" si="360"/>
        <v>CD05D02550062462</v>
      </c>
      <c r="B1022" s="354">
        <f t="shared" si="361"/>
        <v>0</v>
      </c>
      <c r="C1022" s="354">
        <f t="shared" si="362"/>
        <v>0</v>
      </c>
      <c r="D1022" s="354" t="str">
        <f t="shared" si="341"/>
        <v>CD</v>
      </c>
      <c r="E1022" s="354" t="str">
        <f t="shared" si="342"/>
        <v>05</v>
      </c>
      <c r="F1022" s="354" t="str">
        <f t="shared" si="343"/>
        <v>D</v>
      </c>
      <c r="G1022" s="355" t="str">
        <f t="shared" si="344"/>
        <v>02</v>
      </c>
      <c r="H1022" s="232" t="s">
        <v>1360</v>
      </c>
      <c r="I1022" s="232" t="s">
        <v>3514</v>
      </c>
      <c r="J1022" s="233">
        <v>46272</v>
      </c>
      <c r="K1022" s="233">
        <v>47727</v>
      </c>
      <c r="L1022" s="234">
        <v>550062462</v>
      </c>
      <c r="M1022" s="232" t="str">
        <f>IF(ISNA(VLOOKUP(L1022,'MASTER DATA'!$A$1:$B$192,2,0)),"",VLOOKUP(L1022,'MASTER DATA'!$A$1:$B$192,2,0))</f>
        <v>Adv4TAX7Sc10W40SNMB_12*1L_A04W</v>
      </c>
      <c r="N1022" s="232">
        <v>44</v>
      </c>
      <c r="O1022" s="232">
        <f t="shared" si="345"/>
        <v>1</v>
      </c>
      <c r="P1022" s="232">
        <f t="shared" si="346"/>
        <v>0</v>
      </c>
      <c r="Q1022" s="232">
        <f>VLOOKUP(L1022,'MASTER DATA'!$A$1:$E$192,5,0)</f>
        <v>44</v>
      </c>
      <c r="R1022" s="234">
        <f>SUMIF('picking of the day'!$H$4:$H$358,WMS!H1022&amp;WMS!L1022,'picking of the day'!$E$4:$E$358)</f>
        <v>0</v>
      </c>
      <c r="U1022" s="114">
        <f>IF(ISNA(VLOOKUP(H1022,'data putaway'!$A$1:$E$530,3,0)),0,VLOOKUP(H1022,'data putaway'!$A$1:$E$530,3,0))</f>
        <v>0</v>
      </c>
      <c r="V1022" s="354">
        <f t="shared" si="347"/>
        <v>44</v>
      </c>
      <c r="W1022" s="114">
        <f>IF(ISNA(VLOOKUP(H1022,'data putaway'!$A$1:$E$530,2,0)),0,VLOOKUP(H1022,'data putaway'!$A$1:$E$530,2,0))</f>
        <v>0</v>
      </c>
      <c r="X1022" s="354" t="b">
        <f t="shared" si="348"/>
        <v>0</v>
      </c>
      <c r="Y1022" s="354">
        <f>IF(ISNA(VLOOKUP(H1022,'data putaway'!$A$1:$E$530,4,0)),0,VLOOKUP(H1022,'data putaway'!$A$1:$E$530,4,0))</f>
        <v>0</v>
      </c>
      <c r="Z1022" s="113">
        <f>IF(ISNA(VLOOKUP(H1022,'data putaway'!$A$1:$E$530,5,0)),0,VLOOKUP(H1022,'data putaway'!$A$1:$E$530,5,0))</f>
        <v>0</v>
      </c>
      <c r="AA1022" s="354" t="b">
        <f t="shared" si="349"/>
        <v>0</v>
      </c>
      <c r="AB1022" s="354" t="b">
        <f t="shared" si="350"/>
        <v>0</v>
      </c>
      <c r="AC1022" s="356" t="str">
        <f t="shared" ca="1" si="351"/>
        <v>0 Month,  11 Days</v>
      </c>
      <c r="AD1022" s="114" t="str">
        <f t="shared" ca="1" si="359"/>
        <v>3 Year, 11 Month, 14 Days</v>
      </c>
      <c r="AE1022" s="114">
        <f t="shared" si="352"/>
        <v>44</v>
      </c>
      <c r="AF1022" s="114">
        <f t="shared" si="353"/>
        <v>1</v>
      </c>
      <c r="AG1022" s="354" t="str">
        <f t="shared" si="354"/>
        <v>CD05</v>
      </c>
      <c r="AH1022" s="114">
        <f>IF(ISNA(VLOOKUP(L1022,'MASTER DATA'!$A$1:$F$192,6,0)),0,VLOOKUP(L1022,'MASTER DATA'!$A$1:$F$192,6,0))*AE1022</f>
        <v>528</v>
      </c>
      <c r="AI1022" s="354" t="str">
        <f>VLOOKUP($D1022,'warehouse mapping'!$AN$7:$AO$17,2,0)</f>
        <v>Aktif</v>
      </c>
      <c r="AJ1022" s="114">
        <f t="shared" si="355"/>
        <v>0</v>
      </c>
      <c r="AK1022" s="354" t="str">
        <f t="shared" si="356"/>
        <v/>
      </c>
      <c r="AL1022" s="354" t="s">
        <v>170</v>
      </c>
      <c r="AM1022" s="354">
        <f t="shared" si="357"/>
        <v>1</v>
      </c>
      <c r="AN1022" s="354" t="b">
        <f t="shared" si="358"/>
        <v>1</v>
      </c>
    </row>
    <row r="1023" spans="1:40" s="354" customFormat="1">
      <c r="A1023" s="354" t="str">
        <f t="shared" si="360"/>
        <v>CD05E01550058593</v>
      </c>
      <c r="B1023" s="354">
        <f t="shared" si="361"/>
        <v>0</v>
      </c>
      <c r="C1023" s="354">
        <f t="shared" si="362"/>
        <v>0</v>
      </c>
      <c r="D1023" s="354" t="str">
        <f t="shared" si="341"/>
        <v>CD</v>
      </c>
      <c r="E1023" s="354" t="str">
        <f t="shared" si="342"/>
        <v>05</v>
      </c>
      <c r="F1023" s="354" t="str">
        <f t="shared" si="343"/>
        <v>E</v>
      </c>
      <c r="G1023" s="355" t="str">
        <f t="shared" si="344"/>
        <v>01</v>
      </c>
      <c r="H1023" s="232" t="s">
        <v>1361</v>
      </c>
      <c r="I1023" s="232" t="s">
        <v>3584</v>
      </c>
      <c r="J1023" s="233">
        <v>46280</v>
      </c>
      <c r="K1023" s="233">
        <v>47736</v>
      </c>
      <c r="L1023" s="234">
        <v>550058593</v>
      </c>
      <c r="M1023" s="232" t="str">
        <f>IF(ISNA(VLOOKUP(L1023,'MASTER DATA'!$A$1:$B$192,2,0)),"",VLOOKUP(L1023,'MASTER DATA'!$A$1:$B$192,2,0))</f>
        <v>Adv4TAX515W40SLMA2_12*0.8L_A04W</v>
      </c>
      <c r="N1023" s="232">
        <v>48</v>
      </c>
      <c r="O1023" s="232">
        <f t="shared" si="345"/>
        <v>1</v>
      </c>
      <c r="P1023" s="232">
        <f t="shared" si="346"/>
        <v>0</v>
      </c>
      <c r="Q1023" s="232">
        <f>VLOOKUP(L1023,'MASTER DATA'!$A$1:$E$192,5,0)</f>
        <v>48</v>
      </c>
      <c r="R1023" s="234">
        <f>SUMIF('picking of the day'!$H$4:$H$358,WMS!H1023&amp;WMS!L1023,'picking of the day'!$E$4:$E$358)</f>
        <v>0</v>
      </c>
      <c r="U1023" s="114">
        <f>IF(ISNA(VLOOKUP(H1023,'data putaway'!$A$1:$E$530,3,0)),0,VLOOKUP(H1023,'data putaway'!$A$1:$E$530,3,0))</f>
        <v>0</v>
      </c>
      <c r="V1023" s="354">
        <f t="shared" si="347"/>
        <v>48</v>
      </c>
      <c r="W1023" s="114">
        <f>IF(ISNA(VLOOKUP(H1023,'data putaway'!$A$1:$E$530,2,0)),0,VLOOKUP(H1023,'data putaway'!$A$1:$E$530,2,0))</f>
        <v>0</v>
      </c>
      <c r="X1023" s="354" t="b">
        <f t="shared" si="348"/>
        <v>0</v>
      </c>
      <c r="Y1023" s="354">
        <f>IF(ISNA(VLOOKUP(H1023,'data putaway'!$A$1:$E$530,4,0)),0,VLOOKUP(H1023,'data putaway'!$A$1:$E$530,4,0))</f>
        <v>0</v>
      </c>
      <c r="Z1023" s="113">
        <f>IF(ISNA(VLOOKUP(H1023,'data putaway'!$A$1:$E$530,5,0)),0,VLOOKUP(H1023,'data putaway'!$A$1:$E$530,5,0))</f>
        <v>0</v>
      </c>
      <c r="AA1023" s="354" t="b">
        <f t="shared" si="349"/>
        <v>0</v>
      </c>
      <c r="AB1023" s="354" t="b">
        <f t="shared" si="350"/>
        <v>0</v>
      </c>
      <c r="AC1023" s="356" t="str">
        <f t="shared" ca="1" si="351"/>
        <v>0 Month,  3 Days</v>
      </c>
      <c r="AD1023" s="114" t="str">
        <f t="shared" ca="1" si="359"/>
        <v>3 Year, 11 Month, 23 Days</v>
      </c>
      <c r="AE1023" s="114">
        <f t="shared" si="352"/>
        <v>48</v>
      </c>
      <c r="AF1023" s="114">
        <f t="shared" si="353"/>
        <v>1</v>
      </c>
      <c r="AG1023" s="354" t="str">
        <f t="shared" si="354"/>
        <v>CD05</v>
      </c>
      <c r="AH1023" s="114">
        <f>IF(ISNA(VLOOKUP(L1023,'MASTER DATA'!$A$1:$F$192,6,0)),0,VLOOKUP(L1023,'MASTER DATA'!$A$1:$F$192,6,0))*AE1023</f>
        <v>460.79999999999995</v>
      </c>
      <c r="AI1023" s="354" t="str">
        <f>VLOOKUP($D1023,'warehouse mapping'!$AN$7:$AO$17,2,0)</f>
        <v>Aktif</v>
      </c>
      <c r="AJ1023" s="114">
        <f t="shared" si="355"/>
        <v>0</v>
      </c>
      <c r="AK1023" s="354" t="str">
        <f t="shared" si="356"/>
        <v/>
      </c>
      <c r="AL1023" s="354" t="s">
        <v>170</v>
      </c>
      <c r="AM1023" s="354">
        <f t="shared" si="357"/>
        <v>1</v>
      </c>
      <c r="AN1023" s="354" t="b">
        <f t="shared" si="358"/>
        <v>1</v>
      </c>
    </row>
    <row r="1024" spans="1:40" s="354" customFormat="1">
      <c r="A1024" s="354" t="str">
        <f t="shared" si="360"/>
        <v>CD05E02550058593</v>
      </c>
      <c r="B1024" s="354">
        <f t="shared" si="361"/>
        <v>0</v>
      </c>
      <c r="C1024" s="354">
        <f t="shared" si="362"/>
        <v>0</v>
      </c>
      <c r="D1024" s="354" t="str">
        <f t="shared" si="341"/>
        <v>CD</v>
      </c>
      <c r="E1024" s="354" t="str">
        <f t="shared" si="342"/>
        <v>05</v>
      </c>
      <c r="F1024" s="354" t="str">
        <f t="shared" si="343"/>
        <v>E</v>
      </c>
      <c r="G1024" s="355" t="str">
        <f t="shared" si="344"/>
        <v>02</v>
      </c>
      <c r="H1024" s="232" t="s">
        <v>1362</v>
      </c>
      <c r="I1024" s="232" t="s">
        <v>3584</v>
      </c>
      <c r="J1024" s="233">
        <v>46280</v>
      </c>
      <c r="K1024" s="233">
        <v>47736</v>
      </c>
      <c r="L1024" s="234">
        <v>550058593</v>
      </c>
      <c r="M1024" s="232" t="str">
        <f>IF(ISNA(VLOOKUP(L1024,'MASTER DATA'!$A$1:$B$192,2,0)),"",VLOOKUP(L1024,'MASTER DATA'!$A$1:$B$192,2,0))</f>
        <v>Adv4TAX515W40SLMA2_12*0.8L_A04W</v>
      </c>
      <c r="N1024" s="232">
        <v>48</v>
      </c>
      <c r="O1024" s="232">
        <f t="shared" si="345"/>
        <v>1</v>
      </c>
      <c r="P1024" s="232">
        <f t="shared" si="346"/>
        <v>0</v>
      </c>
      <c r="Q1024" s="232">
        <f>VLOOKUP(L1024,'MASTER DATA'!$A$1:$E$192,5,0)</f>
        <v>48</v>
      </c>
      <c r="R1024" s="234">
        <f>SUMIF('picking of the day'!$H$4:$H$358,WMS!H1024&amp;WMS!L1024,'picking of the day'!$E$4:$E$358)</f>
        <v>0</v>
      </c>
      <c r="U1024" s="114">
        <f>IF(ISNA(VLOOKUP(H1024,'data putaway'!$A$1:$E$530,3,0)),0,VLOOKUP(H1024,'data putaway'!$A$1:$E$530,3,0))</f>
        <v>0</v>
      </c>
      <c r="V1024" s="354">
        <f t="shared" si="347"/>
        <v>48</v>
      </c>
      <c r="W1024" s="114">
        <f>IF(ISNA(VLOOKUP(H1024,'data putaway'!$A$1:$E$530,2,0)),0,VLOOKUP(H1024,'data putaway'!$A$1:$E$530,2,0))</f>
        <v>0</v>
      </c>
      <c r="X1024" s="354" t="b">
        <f t="shared" si="348"/>
        <v>0</v>
      </c>
      <c r="Y1024" s="354">
        <f>IF(ISNA(VLOOKUP(H1024,'data putaway'!$A$1:$E$530,4,0)),0,VLOOKUP(H1024,'data putaway'!$A$1:$E$530,4,0))</f>
        <v>0</v>
      </c>
      <c r="Z1024" s="113">
        <f>IF(ISNA(VLOOKUP(H1024,'data putaway'!$A$1:$E$530,5,0)),0,VLOOKUP(H1024,'data putaway'!$A$1:$E$530,5,0))</f>
        <v>0</v>
      </c>
      <c r="AA1024" s="354" t="b">
        <f t="shared" si="349"/>
        <v>0</v>
      </c>
      <c r="AB1024" s="354" t="b">
        <f t="shared" si="350"/>
        <v>0</v>
      </c>
      <c r="AC1024" s="356" t="str">
        <f t="shared" ca="1" si="351"/>
        <v>0 Month,  3 Days</v>
      </c>
      <c r="AD1024" s="114" t="str">
        <f t="shared" ca="1" si="359"/>
        <v>3 Year, 11 Month, 23 Days</v>
      </c>
      <c r="AE1024" s="114">
        <f t="shared" si="352"/>
        <v>48</v>
      </c>
      <c r="AF1024" s="114">
        <f t="shared" si="353"/>
        <v>1</v>
      </c>
      <c r="AG1024" s="354" t="str">
        <f t="shared" si="354"/>
        <v>CD05</v>
      </c>
      <c r="AH1024" s="114">
        <f>IF(ISNA(VLOOKUP(L1024,'MASTER DATA'!$A$1:$F$192,6,0)),0,VLOOKUP(L1024,'MASTER DATA'!$A$1:$F$192,6,0))*AE1024</f>
        <v>460.79999999999995</v>
      </c>
      <c r="AI1024" s="354" t="str">
        <f>VLOOKUP($D1024,'warehouse mapping'!$AN$7:$AO$17,2,0)</f>
        <v>Aktif</v>
      </c>
      <c r="AJ1024" s="114">
        <f t="shared" si="355"/>
        <v>0</v>
      </c>
      <c r="AK1024" s="354" t="str">
        <f t="shared" si="356"/>
        <v/>
      </c>
      <c r="AL1024" s="354" t="s">
        <v>170</v>
      </c>
      <c r="AM1024" s="354">
        <f t="shared" si="357"/>
        <v>1</v>
      </c>
      <c r="AN1024" s="354" t="b">
        <f t="shared" si="358"/>
        <v>1</v>
      </c>
    </row>
    <row r="1025" spans="1:40" s="354" customFormat="1">
      <c r="A1025" s="354" t="str">
        <f t="shared" si="360"/>
        <v>CD06A01550047302</v>
      </c>
      <c r="B1025" s="354">
        <f t="shared" si="361"/>
        <v>0</v>
      </c>
      <c r="C1025" s="354">
        <f t="shared" si="362"/>
        <v>0</v>
      </c>
      <c r="D1025" s="354" t="str">
        <f t="shared" si="341"/>
        <v>CD</v>
      </c>
      <c r="E1025" s="354" t="str">
        <f t="shared" si="342"/>
        <v>06</v>
      </c>
      <c r="F1025" s="354" t="str">
        <f t="shared" si="343"/>
        <v>A</v>
      </c>
      <c r="G1025" s="355" t="str">
        <f t="shared" si="344"/>
        <v>01</v>
      </c>
      <c r="H1025" s="232" t="s">
        <v>1363</v>
      </c>
      <c r="I1025" s="232" t="s">
        <v>3309</v>
      </c>
      <c r="J1025" s="233">
        <v>46261</v>
      </c>
      <c r="K1025" s="233">
        <v>47712</v>
      </c>
      <c r="L1025" s="234">
        <v>550047302</v>
      </c>
      <c r="M1025" s="232" t="str">
        <f>IF(ISNA(VLOOKUP(L1025,'MASTER DATA'!$A$1:$B$192,2,0)),"",VLOOKUP(L1025,'MASTER DATA'!$A$1:$B$192,2,0))</f>
        <v>Advance SX2Solvfe_12*0.7L_A04W</v>
      </c>
      <c r="N1025" s="232">
        <v>4</v>
      </c>
      <c r="O1025" s="232">
        <f t="shared" si="345"/>
        <v>0</v>
      </c>
      <c r="P1025" s="232">
        <f t="shared" si="346"/>
        <v>4</v>
      </c>
      <c r="Q1025" s="232">
        <f>VLOOKUP(L1025,'MASTER DATA'!$A$1:$E$192,5,0)</f>
        <v>48</v>
      </c>
      <c r="R1025" s="234">
        <f>SUMIF('picking of the day'!$H$4:$H$358,WMS!H1025&amp;WMS!L1025,'picking of the day'!$E$4:$E$358)</f>
        <v>0</v>
      </c>
      <c r="U1025" s="114">
        <f>IF(ISNA(VLOOKUP(H1025,'data putaway'!$A$1:$E$530,3,0)),0,VLOOKUP(H1025,'data putaway'!$A$1:$E$530,3,0))</f>
        <v>0</v>
      </c>
      <c r="V1025" s="354">
        <f t="shared" si="347"/>
        <v>4</v>
      </c>
      <c r="W1025" s="114">
        <f>IF(ISNA(VLOOKUP(H1025,'data putaway'!$A$1:$E$530,2,0)),0,VLOOKUP(H1025,'data putaway'!$A$1:$E$530,2,0))</f>
        <v>0</v>
      </c>
      <c r="X1025" s="354" t="b">
        <f t="shared" si="348"/>
        <v>0</v>
      </c>
      <c r="Y1025" s="354">
        <f>IF(ISNA(VLOOKUP(H1025,'data putaway'!$A$1:$E$530,4,0)),0,VLOOKUP(H1025,'data putaway'!$A$1:$E$530,4,0))</f>
        <v>0</v>
      </c>
      <c r="Z1025" s="113">
        <f>IF(ISNA(VLOOKUP(H1025,'data putaway'!$A$1:$E$530,5,0)),0,VLOOKUP(H1025,'data putaway'!$A$1:$E$530,5,0))</f>
        <v>0</v>
      </c>
      <c r="AA1025" s="354" t="b">
        <f t="shared" si="349"/>
        <v>0</v>
      </c>
      <c r="AB1025" s="354" t="b">
        <f t="shared" si="350"/>
        <v>0</v>
      </c>
      <c r="AC1025" s="356" t="str">
        <f t="shared" ca="1" si="351"/>
        <v>0 Month,  22 Days</v>
      </c>
      <c r="AD1025" s="114" t="str">
        <f t="shared" ca="1" si="359"/>
        <v>3 Year, 10 Month, 30 Days</v>
      </c>
      <c r="AE1025" s="114">
        <f t="shared" si="352"/>
        <v>4</v>
      </c>
      <c r="AF1025" s="114">
        <f t="shared" si="353"/>
        <v>1</v>
      </c>
      <c r="AG1025" s="354" t="str">
        <f t="shared" si="354"/>
        <v>CD06</v>
      </c>
      <c r="AH1025" s="114">
        <f>IF(ISNA(VLOOKUP(L1025,'MASTER DATA'!$A$1:$F$192,6,0)),0,VLOOKUP(L1025,'MASTER DATA'!$A$1:$F$192,6,0))*AE1025</f>
        <v>33.6</v>
      </c>
      <c r="AI1025" s="354" t="str">
        <f>VLOOKUP($D1025,'warehouse mapping'!$AN$7:$AO$17,2,0)</f>
        <v>Aktif</v>
      </c>
      <c r="AJ1025" s="114">
        <f t="shared" si="355"/>
        <v>0</v>
      </c>
      <c r="AK1025" s="354" t="str">
        <f t="shared" si="356"/>
        <v/>
      </c>
      <c r="AL1025" s="354" t="s">
        <v>3206</v>
      </c>
      <c r="AM1025" s="354">
        <f t="shared" si="357"/>
        <v>1</v>
      </c>
      <c r="AN1025" s="354" t="b">
        <f t="shared" si="358"/>
        <v>1</v>
      </c>
    </row>
    <row r="1026" spans="1:40" s="354" customFormat="1">
      <c r="A1026" s="354" t="str">
        <f t="shared" si="360"/>
        <v>CD06A02550075430</v>
      </c>
      <c r="B1026" s="354">
        <f t="shared" si="361"/>
        <v>0</v>
      </c>
      <c r="C1026" s="354">
        <f t="shared" si="362"/>
        <v>0</v>
      </c>
      <c r="D1026" s="354" t="str">
        <f t="shared" si="341"/>
        <v>CD</v>
      </c>
      <c r="E1026" s="354" t="str">
        <f t="shared" si="342"/>
        <v>06</v>
      </c>
      <c r="F1026" s="354" t="str">
        <f t="shared" si="343"/>
        <v>A</v>
      </c>
      <c r="G1026" s="355" t="str">
        <f t="shared" si="344"/>
        <v>02</v>
      </c>
      <c r="H1026" s="232" t="s">
        <v>1364</v>
      </c>
      <c r="I1026" s="234" t="s">
        <v>3181</v>
      </c>
      <c r="J1026" s="233">
        <v>46226</v>
      </c>
      <c r="K1026" s="362">
        <v>47547</v>
      </c>
      <c r="L1026" s="234">
        <v>550075430</v>
      </c>
      <c r="M1026" s="232" t="str">
        <f>IF(ISNA(VLOOKUP(L1026,'MASTER DATA'!$A$1:$B$192,2,0)),"",VLOOKUP(L1026,'MASTER DATA'!$A$1:$B$192,2,0))</f>
        <v>Spirax ATF 6_12*1L_A04W</v>
      </c>
      <c r="N1026" s="232">
        <v>0</v>
      </c>
      <c r="O1026" s="232">
        <f t="shared" si="345"/>
        <v>0</v>
      </c>
      <c r="P1026" s="232">
        <f t="shared" si="346"/>
        <v>0</v>
      </c>
      <c r="Q1026" s="232">
        <f>VLOOKUP(L1026,'MASTER DATA'!$A$1:$E$192,5,0)</f>
        <v>44</v>
      </c>
      <c r="R1026" s="234">
        <f>SUMIF('picking of the day'!$H$4:$H$358,WMS!H1026&amp;WMS!L1026,'picking of the day'!$E$4:$E$358)</f>
        <v>0</v>
      </c>
      <c r="U1026" s="114">
        <f>IF(ISNA(VLOOKUP(H1026,'data putaway'!$A$1:$E$530,3,0)),0,VLOOKUP(H1026,'data putaway'!$A$1:$E$530,3,0))</f>
        <v>0</v>
      </c>
      <c r="V1026" s="354">
        <f t="shared" si="347"/>
        <v>0</v>
      </c>
      <c r="W1026" s="114">
        <f>IF(ISNA(VLOOKUP(H1026,'data putaway'!$A$1:$E$530,2,0)),0,VLOOKUP(H1026,'data putaway'!$A$1:$E$530,2,0))</f>
        <v>0</v>
      </c>
      <c r="X1026" s="354" t="b">
        <f t="shared" si="348"/>
        <v>0</v>
      </c>
      <c r="Y1026" s="354">
        <f>IF(ISNA(VLOOKUP(H1026,'data putaway'!$A$1:$E$530,4,0)),0,VLOOKUP(H1026,'data putaway'!$A$1:$E$530,4,0))</f>
        <v>0</v>
      </c>
      <c r="Z1026" s="113">
        <f>IF(ISNA(VLOOKUP(H1026,'data putaway'!$A$1:$E$530,5,0)),0,VLOOKUP(H1026,'data putaway'!$A$1:$E$530,5,0))</f>
        <v>0</v>
      </c>
      <c r="AA1026" s="354" t="b">
        <f t="shared" si="349"/>
        <v>0</v>
      </c>
      <c r="AB1026" s="354" t="b">
        <f t="shared" si="350"/>
        <v>0</v>
      </c>
      <c r="AC1026" s="356" t="str">
        <f t="shared" ca="1" si="351"/>
        <v>1 Month,  26 Days</v>
      </c>
      <c r="AD1026" s="114" t="str">
        <f t="shared" ca="1" si="359"/>
        <v>3 Year, 5 Month, 15 Days</v>
      </c>
      <c r="AE1026" s="114">
        <f t="shared" si="352"/>
        <v>0</v>
      </c>
      <c r="AF1026" s="114">
        <f t="shared" si="353"/>
        <v>0</v>
      </c>
      <c r="AG1026" s="354" t="str">
        <f t="shared" si="354"/>
        <v>CD06</v>
      </c>
      <c r="AH1026" s="114">
        <f>IF(ISNA(VLOOKUP(L1026,'MASTER DATA'!$A$1:$F$192,6,0)),0,VLOOKUP(L1026,'MASTER DATA'!$A$1:$F$192,6,0))*AE1026</f>
        <v>0</v>
      </c>
      <c r="AI1026" s="354" t="str">
        <f>VLOOKUP($D1026,'warehouse mapping'!$AN$7:$AO$17,2,0)</f>
        <v>Aktif</v>
      </c>
      <c r="AJ1026" s="114">
        <f t="shared" si="355"/>
        <v>1</v>
      </c>
      <c r="AK1026" s="354" t="str">
        <f t="shared" si="356"/>
        <v>CD</v>
      </c>
      <c r="AL1026" s="354" t="s">
        <v>3025</v>
      </c>
      <c r="AM1026" s="354">
        <f t="shared" si="357"/>
        <v>1</v>
      </c>
      <c r="AN1026" s="354" t="b">
        <f t="shared" si="358"/>
        <v>1</v>
      </c>
    </row>
    <row r="1027" spans="1:40" s="354" customFormat="1">
      <c r="A1027" s="354" t="str">
        <f t="shared" si="360"/>
        <v>CD06B01550062462</v>
      </c>
      <c r="B1027" s="354">
        <f t="shared" si="361"/>
        <v>0</v>
      </c>
      <c r="C1027" s="354">
        <f t="shared" si="362"/>
        <v>0</v>
      </c>
      <c r="D1027" s="354" t="str">
        <f t="shared" si="341"/>
        <v>CD</v>
      </c>
      <c r="E1027" s="354" t="str">
        <f t="shared" si="342"/>
        <v>06</v>
      </c>
      <c r="F1027" s="354" t="str">
        <f t="shared" si="343"/>
        <v>B</v>
      </c>
      <c r="G1027" s="355" t="str">
        <f t="shared" si="344"/>
        <v>01</v>
      </c>
      <c r="H1027" s="232" t="s">
        <v>1365</v>
      </c>
      <c r="I1027" s="232" t="s">
        <v>3514</v>
      </c>
      <c r="J1027" s="233">
        <v>46272</v>
      </c>
      <c r="K1027" s="233">
        <v>47727</v>
      </c>
      <c r="L1027" s="234">
        <v>550062462</v>
      </c>
      <c r="M1027" s="232" t="str">
        <f>IF(ISNA(VLOOKUP(L1027,'MASTER DATA'!$A$1:$B$192,2,0)),"",VLOOKUP(L1027,'MASTER DATA'!$A$1:$B$192,2,0))</f>
        <v>Adv4TAX7Sc10W40SNMB_12*1L_A04W</v>
      </c>
      <c r="N1027" s="232">
        <v>44</v>
      </c>
      <c r="O1027" s="232">
        <f t="shared" si="345"/>
        <v>1</v>
      </c>
      <c r="P1027" s="232">
        <f t="shared" si="346"/>
        <v>0</v>
      </c>
      <c r="Q1027" s="232">
        <f>VLOOKUP(L1027,'MASTER DATA'!$A$1:$E$192,5,0)</f>
        <v>44</v>
      </c>
      <c r="R1027" s="234">
        <f>SUMIF('picking of the day'!$H$4:$H$358,WMS!H1027&amp;WMS!L1027,'picking of the day'!$E$4:$E$358)</f>
        <v>0</v>
      </c>
      <c r="U1027" s="114">
        <f>IF(ISNA(VLOOKUP(H1027,'data putaway'!$A$1:$E$530,3,0)),0,VLOOKUP(H1027,'data putaway'!$A$1:$E$530,3,0))</f>
        <v>0</v>
      </c>
      <c r="V1027" s="354">
        <f t="shared" si="347"/>
        <v>44</v>
      </c>
      <c r="W1027" s="114">
        <f>IF(ISNA(VLOOKUP(H1027,'data putaway'!$A$1:$E$530,2,0)),0,VLOOKUP(H1027,'data putaway'!$A$1:$E$530,2,0))</f>
        <v>0</v>
      </c>
      <c r="X1027" s="354" t="b">
        <f t="shared" si="348"/>
        <v>0</v>
      </c>
      <c r="Y1027" s="354">
        <f>IF(ISNA(VLOOKUP(H1027,'data putaway'!$A$1:$E$530,4,0)),0,VLOOKUP(H1027,'data putaway'!$A$1:$E$530,4,0))</f>
        <v>0</v>
      </c>
      <c r="Z1027" s="113">
        <f>IF(ISNA(VLOOKUP(H1027,'data putaway'!$A$1:$E$530,5,0)),0,VLOOKUP(H1027,'data putaway'!$A$1:$E$530,5,0))</f>
        <v>0</v>
      </c>
      <c r="AA1027" s="354" t="b">
        <f t="shared" si="349"/>
        <v>0</v>
      </c>
      <c r="AB1027" s="354" t="b">
        <f t="shared" si="350"/>
        <v>0</v>
      </c>
      <c r="AC1027" s="356" t="str">
        <f t="shared" ca="1" si="351"/>
        <v>0 Month,  11 Days</v>
      </c>
      <c r="AD1027" s="114" t="str">
        <f t="shared" ca="1" si="359"/>
        <v>3 Year, 11 Month, 14 Days</v>
      </c>
      <c r="AE1027" s="114">
        <f t="shared" si="352"/>
        <v>44</v>
      </c>
      <c r="AF1027" s="114">
        <f t="shared" si="353"/>
        <v>1</v>
      </c>
      <c r="AG1027" s="354" t="str">
        <f t="shared" si="354"/>
        <v>CD06</v>
      </c>
      <c r="AH1027" s="114">
        <f>IF(ISNA(VLOOKUP(L1027,'MASTER DATA'!$A$1:$F$192,6,0)),0,VLOOKUP(L1027,'MASTER DATA'!$A$1:$F$192,6,0))*AE1027</f>
        <v>528</v>
      </c>
      <c r="AI1027" s="354" t="str">
        <f>VLOOKUP($D1027,'warehouse mapping'!$AN$7:$AO$17,2,0)</f>
        <v>Aktif</v>
      </c>
      <c r="AJ1027" s="114">
        <f t="shared" si="355"/>
        <v>0</v>
      </c>
      <c r="AK1027" s="354" t="str">
        <f t="shared" si="356"/>
        <v/>
      </c>
      <c r="AL1027" s="354" t="s">
        <v>170</v>
      </c>
      <c r="AM1027" s="354">
        <f t="shared" si="357"/>
        <v>1</v>
      </c>
      <c r="AN1027" s="354" t="b">
        <f t="shared" si="358"/>
        <v>1</v>
      </c>
    </row>
    <row r="1028" spans="1:40" s="354" customFormat="1">
      <c r="A1028" s="354" t="str">
        <f t="shared" si="360"/>
        <v>CD06B02550062462</v>
      </c>
      <c r="B1028" s="354">
        <f t="shared" si="361"/>
        <v>0</v>
      </c>
      <c r="C1028" s="354">
        <f t="shared" si="362"/>
        <v>0</v>
      </c>
      <c r="D1028" s="354" t="str">
        <f t="shared" si="341"/>
        <v>CD</v>
      </c>
      <c r="E1028" s="354" t="str">
        <f t="shared" si="342"/>
        <v>06</v>
      </c>
      <c r="F1028" s="354" t="str">
        <f t="shared" si="343"/>
        <v>B</v>
      </c>
      <c r="G1028" s="355" t="str">
        <f t="shared" si="344"/>
        <v>02</v>
      </c>
      <c r="H1028" s="232" t="s">
        <v>1366</v>
      </c>
      <c r="I1028" s="232" t="s">
        <v>3514</v>
      </c>
      <c r="J1028" s="233">
        <v>46272</v>
      </c>
      <c r="K1028" s="233">
        <v>47727</v>
      </c>
      <c r="L1028" s="234">
        <v>550062462</v>
      </c>
      <c r="M1028" s="232" t="str">
        <f>IF(ISNA(VLOOKUP(L1028,'MASTER DATA'!$A$1:$B$192,2,0)),"",VLOOKUP(L1028,'MASTER DATA'!$A$1:$B$192,2,0))</f>
        <v>Adv4TAX7Sc10W40SNMB_12*1L_A04W</v>
      </c>
      <c r="N1028" s="232">
        <v>44</v>
      </c>
      <c r="O1028" s="232">
        <f t="shared" si="345"/>
        <v>1</v>
      </c>
      <c r="P1028" s="232">
        <f t="shared" si="346"/>
        <v>0</v>
      </c>
      <c r="Q1028" s="232">
        <f>VLOOKUP(L1028,'MASTER DATA'!$A$1:$E$192,5,0)</f>
        <v>44</v>
      </c>
      <c r="R1028" s="234">
        <f>SUMIF('picking of the day'!$H$4:$H$358,WMS!H1028&amp;WMS!L1028,'picking of the day'!$E$4:$E$358)</f>
        <v>0</v>
      </c>
      <c r="U1028" s="114">
        <f>IF(ISNA(VLOOKUP(H1028,'data putaway'!$A$1:$E$530,3,0)),0,VLOOKUP(H1028,'data putaway'!$A$1:$E$530,3,0))</f>
        <v>0</v>
      </c>
      <c r="V1028" s="354">
        <f t="shared" si="347"/>
        <v>44</v>
      </c>
      <c r="W1028" s="114">
        <f>IF(ISNA(VLOOKUP(H1028,'data putaway'!$A$1:$E$530,2,0)),0,VLOOKUP(H1028,'data putaway'!$A$1:$E$530,2,0))</f>
        <v>0</v>
      </c>
      <c r="X1028" s="354" t="b">
        <f t="shared" si="348"/>
        <v>0</v>
      </c>
      <c r="Y1028" s="354">
        <f>IF(ISNA(VLOOKUP(H1028,'data putaway'!$A$1:$E$530,4,0)),0,VLOOKUP(H1028,'data putaway'!$A$1:$E$530,4,0))</f>
        <v>0</v>
      </c>
      <c r="Z1028" s="113">
        <f>IF(ISNA(VLOOKUP(H1028,'data putaway'!$A$1:$E$530,5,0)),0,VLOOKUP(H1028,'data putaway'!$A$1:$E$530,5,0))</f>
        <v>0</v>
      </c>
      <c r="AA1028" s="354" t="b">
        <f t="shared" si="349"/>
        <v>0</v>
      </c>
      <c r="AB1028" s="354" t="b">
        <f t="shared" si="350"/>
        <v>0</v>
      </c>
      <c r="AC1028" s="356" t="str">
        <f t="shared" ca="1" si="351"/>
        <v>0 Month,  11 Days</v>
      </c>
      <c r="AD1028" s="114" t="str">
        <f t="shared" ca="1" si="359"/>
        <v>3 Year, 11 Month, 14 Days</v>
      </c>
      <c r="AE1028" s="114">
        <f t="shared" si="352"/>
        <v>44</v>
      </c>
      <c r="AF1028" s="114">
        <f t="shared" si="353"/>
        <v>1</v>
      </c>
      <c r="AG1028" s="354" t="str">
        <f t="shared" si="354"/>
        <v>CD06</v>
      </c>
      <c r="AH1028" s="114">
        <f>IF(ISNA(VLOOKUP(L1028,'MASTER DATA'!$A$1:$F$192,6,0)),0,VLOOKUP(L1028,'MASTER DATA'!$A$1:$F$192,6,0))*AE1028</f>
        <v>528</v>
      </c>
      <c r="AI1028" s="354" t="str">
        <f>VLOOKUP($D1028,'warehouse mapping'!$AN$7:$AO$17,2,0)</f>
        <v>Aktif</v>
      </c>
      <c r="AJ1028" s="114">
        <f t="shared" si="355"/>
        <v>0</v>
      </c>
      <c r="AK1028" s="354" t="str">
        <f t="shared" si="356"/>
        <v/>
      </c>
      <c r="AL1028" s="354" t="s">
        <v>170</v>
      </c>
      <c r="AM1028" s="354">
        <f t="shared" si="357"/>
        <v>1</v>
      </c>
      <c r="AN1028" s="354" t="b">
        <f t="shared" si="358"/>
        <v>1</v>
      </c>
    </row>
    <row r="1029" spans="1:40" s="354" customFormat="1">
      <c r="A1029" s="354" t="str">
        <f t="shared" si="360"/>
        <v>CD06C01550062462</v>
      </c>
      <c r="B1029" s="354">
        <f t="shared" si="361"/>
        <v>0</v>
      </c>
      <c r="C1029" s="354">
        <f t="shared" si="362"/>
        <v>0</v>
      </c>
      <c r="D1029" s="354" t="str">
        <f t="shared" ref="D1029:D1092" si="363">LEFT(H1029,2)</f>
        <v>CD</v>
      </c>
      <c r="E1029" s="354" t="str">
        <f t="shared" ref="E1029:E1092" si="364">MID(H1029,3,2)</f>
        <v>06</v>
      </c>
      <c r="F1029" s="354" t="str">
        <f t="shared" ref="F1029:F1092" si="365">MID(H1029,5,1)</f>
        <v>C</v>
      </c>
      <c r="G1029" s="355" t="str">
        <f t="shared" ref="G1029:G1092" si="366">RIGHT(H1029,2)</f>
        <v>01</v>
      </c>
      <c r="H1029" s="232" t="s">
        <v>1367</v>
      </c>
      <c r="I1029" s="232" t="s">
        <v>3514</v>
      </c>
      <c r="J1029" s="233">
        <v>46272</v>
      </c>
      <c r="K1029" s="233">
        <v>47727</v>
      </c>
      <c r="L1029" s="234">
        <v>550062462</v>
      </c>
      <c r="M1029" s="232" t="str">
        <f>IF(ISNA(VLOOKUP(L1029,'MASTER DATA'!$A$1:$B$192,2,0)),"",VLOOKUP(L1029,'MASTER DATA'!$A$1:$B$192,2,0))</f>
        <v>Adv4TAX7Sc10W40SNMB_12*1L_A04W</v>
      </c>
      <c r="N1029" s="232">
        <v>44</v>
      </c>
      <c r="O1029" s="232">
        <f t="shared" ref="O1029:O1092" si="367">(V1029-P1029)/Q1029</f>
        <v>1</v>
      </c>
      <c r="P1029" s="232">
        <f t="shared" ref="P1029:P1092" si="368">MOD(V1029,Q1029)</f>
        <v>0</v>
      </c>
      <c r="Q1029" s="232">
        <f>VLOOKUP(L1029,'MASTER DATA'!$A$1:$E$192,5,0)</f>
        <v>44</v>
      </c>
      <c r="R1029" s="234">
        <f>SUMIF('picking of the day'!$H$4:$H$358,WMS!H1029&amp;WMS!L1029,'picking of the day'!$E$4:$E$358)</f>
        <v>0</v>
      </c>
      <c r="U1029" s="114">
        <f>IF(ISNA(VLOOKUP(H1029,'data putaway'!$A$1:$E$530,3,0)),0,VLOOKUP(H1029,'data putaway'!$A$1:$E$530,3,0))</f>
        <v>0</v>
      </c>
      <c r="V1029" s="354">
        <f t="shared" ref="V1029:V1092" si="369">(N1029+T1029+U1029)-(R1029+S1029)</f>
        <v>44</v>
      </c>
      <c r="W1029" s="114">
        <f>IF(ISNA(VLOOKUP(H1029,'data putaway'!$A$1:$E$530,2,0)),0,VLOOKUP(H1029,'data putaway'!$A$1:$E$530,2,0))</f>
        <v>0</v>
      </c>
      <c r="X1029" s="354" t="b">
        <f t="shared" ref="X1029:X1092" si="370">W1029=L1029</f>
        <v>0</v>
      </c>
      <c r="Y1029" s="354">
        <f>IF(ISNA(VLOOKUP(H1029,'data putaway'!$A$1:$E$530,4,0)),0,VLOOKUP(H1029,'data putaway'!$A$1:$E$530,4,0))</f>
        <v>0</v>
      </c>
      <c r="Z1029" s="113">
        <f>IF(ISNA(VLOOKUP(H1029,'data putaway'!$A$1:$E$530,5,0)),0,VLOOKUP(H1029,'data putaway'!$A$1:$E$530,5,0))</f>
        <v>0</v>
      </c>
      <c r="AA1029" s="354" t="b">
        <f t="shared" ref="AA1029:AA1092" si="371">Y1029=I1029</f>
        <v>0</v>
      </c>
      <c r="AB1029" s="354" t="b">
        <f t="shared" ref="AB1029:AB1092" si="372">Z1029=K1029</f>
        <v>0</v>
      </c>
      <c r="AC1029" s="356" t="str">
        <f t="shared" ref="AC1029:AC1092" ca="1" si="373">IF(J1029="","",DATEDIF(J1029,NOW(),"ym")&amp;" Month"&amp;",  "&amp;DATEDIF(J1029,NOW(),"md")&amp;" Days")</f>
        <v>0 Month,  11 Days</v>
      </c>
      <c r="AD1029" s="114" t="str">
        <f t="shared" ca="1" si="359"/>
        <v>3 Year, 11 Month, 14 Days</v>
      </c>
      <c r="AE1029" s="114">
        <f t="shared" ref="AE1029:AE1092" si="374">N1029+U1029</f>
        <v>44</v>
      </c>
      <c r="AF1029" s="114">
        <f t="shared" ref="AF1029:AF1092" si="375">IF(V1029&gt;0,1,0)</f>
        <v>1</v>
      </c>
      <c r="AG1029" s="354" t="str">
        <f t="shared" ref="AG1029:AG1092" si="376">D1029&amp;E1029</f>
        <v>CD06</v>
      </c>
      <c r="AH1029" s="114">
        <f>IF(ISNA(VLOOKUP(L1029,'MASTER DATA'!$A$1:$F$192,6,0)),0,VLOOKUP(L1029,'MASTER DATA'!$A$1:$F$192,6,0))*AE1029</f>
        <v>528</v>
      </c>
      <c r="AI1029" s="354" t="str">
        <f>VLOOKUP($D1029,'warehouse mapping'!$AN$7:$AO$17,2,0)</f>
        <v>Aktif</v>
      </c>
      <c r="AJ1029" s="114">
        <f t="shared" ref="AJ1029:AJ1092" si="377">IF(AF1029=0,1,0)</f>
        <v>0</v>
      </c>
      <c r="AK1029" s="354" t="str">
        <f t="shared" ref="AK1029:AK1092" si="378">IF(AND(AJ1029=1,AI1029="aktif"),D1029,"")</f>
        <v/>
      </c>
      <c r="AL1029" s="354" t="s">
        <v>170</v>
      </c>
      <c r="AM1029" s="354">
        <f t="shared" ref="AM1029:AM1092" si="379">COUNTIF($H$5:$H$2564,H1029)</f>
        <v>1</v>
      </c>
      <c r="AN1029" s="354" t="b">
        <f t="shared" si="358"/>
        <v>1</v>
      </c>
    </row>
    <row r="1030" spans="1:40" s="354" customFormat="1">
      <c r="A1030" s="354" t="str">
        <f t="shared" si="360"/>
        <v>CD06C02550062462</v>
      </c>
      <c r="B1030" s="354">
        <f t="shared" si="361"/>
        <v>0</v>
      </c>
      <c r="C1030" s="354">
        <f t="shared" si="362"/>
        <v>0</v>
      </c>
      <c r="D1030" s="354" t="str">
        <f t="shared" si="363"/>
        <v>CD</v>
      </c>
      <c r="E1030" s="354" t="str">
        <f t="shared" si="364"/>
        <v>06</v>
      </c>
      <c r="F1030" s="354" t="str">
        <f t="shared" si="365"/>
        <v>C</v>
      </c>
      <c r="G1030" s="355" t="str">
        <f t="shared" si="366"/>
        <v>02</v>
      </c>
      <c r="H1030" s="232" t="s">
        <v>1368</v>
      </c>
      <c r="I1030" s="232" t="s">
        <v>3514</v>
      </c>
      <c r="J1030" s="233">
        <v>46272</v>
      </c>
      <c r="K1030" s="233">
        <v>47727</v>
      </c>
      <c r="L1030" s="234">
        <v>550062462</v>
      </c>
      <c r="M1030" s="232" t="str">
        <f>IF(ISNA(VLOOKUP(L1030,'MASTER DATA'!$A$1:$B$192,2,0)),"",VLOOKUP(L1030,'MASTER DATA'!$A$1:$B$192,2,0))</f>
        <v>Adv4TAX7Sc10W40SNMB_12*1L_A04W</v>
      </c>
      <c r="N1030" s="232">
        <v>44</v>
      </c>
      <c r="O1030" s="232">
        <f t="shared" si="367"/>
        <v>1</v>
      </c>
      <c r="P1030" s="232">
        <f t="shared" si="368"/>
        <v>0</v>
      </c>
      <c r="Q1030" s="232">
        <f>VLOOKUP(L1030,'MASTER DATA'!$A$1:$E$192,5,0)</f>
        <v>44</v>
      </c>
      <c r="R1030" s="234">
        <f>SUMIF('picking of the day'!$H$4:$H$358,WMS!H1030&amp;WMS!L1030,'picking of the day'!$E$4:$E$358)</f>
        <v>0</v>
      </c>
      <c r="U1030" s="114">
        <f>IF(ISNA(VLOOKUP(H1030,'data putaway'!$A$1:$E$530,3,0)),0,VLOOKUP(H1030,'data putaway'!$A$1:$E$530,3,0))</f>
        <v>0</v>
      </c>
      <c r="V1030" s="354">
        <f t="shared" si="369"/>
        <v>44</v>
      </c>
      <c r="W1030" s="114">
        <f>IF(ISNA(VLOOKUP(H1030,'data putaway'!$A$1:$E$530,2,0)),0,VLOOKUP(H1030,'data putaway'!$A$1:$E$530,2,0))</f>
        <v>0</v>
      </c>
      <c r="X1030" s="354" t="b">
        <f t="shared" si="370"/>
        <v>0</v>
      </c>
      <c r="Y1030" s="354">
        <f>IF(ISNA(VLOOKUP(H1030,'data putaway'!$A$1:$E$530,4,0)),0,VLOOKUP(H1030,'data putaway'!$A$1:$E$530,4,0))</f>
        <v>0</v>
      </c>
      <c r="Z1030" s="113">
        <f>IF(ISNA(VLOOKUP(H1030,'data putaway'!$A$1:$E$530,5,0)),0,VLOOKUP(H1030,'data putaway'!$A$1:$E$530,5,0))</f>
        <v>0</v>
      </c>
      <c r="AA1030" s="354" t="b">
        <f t="shared" si="371"/>
        <v>0</v>
      </c>
      <c r="AB1030" s="354" t="b">
        <f t="shared" si="372"/>
        <v>0</v>
      </c>
      <c r="AC1030" s="356" t="str">
        <f t="shared" ca="1" si="373"/>
        <v>0 Month,  11 Days</v>
      </c>
      <c r="AD1030" s="114" t="str">
        <f t="shared" ca="1" si="359"/>
        <v>3 Year, 11 Month, 14 Days</v>
      </c>
      <c r="AE1030" s="114">
        <f t="shared" si="374"/>
        <v>44</v>
      </c>
      <c r="AF1030" s="114">
        <f t="shared" si="375"/>
        <v>1</v>
      </c>
      <c r="AG1030" s="354" t="str">
        <f t="shared" si="376"/>
        <v>CD06</v>
      </c>
      <c r="AH1030" s="114">
        <f>IF(ISNA(VLOOKUP(L1030,'MASTER DATA'!$A$1:$F$192,6,0)),0,VLOOKUP(L1030,'MASTER DATA'!$A$1:$F$192,6,0))*AE1030</f>
        <v>528</v>
      </c>
      <c r="AI1030" s="354" t="str">
        <f>VLOOKUP($D1030,'warehouse mapping'!$AN$7:$AO$17,2,0)</f>
        <v>Aktif</v>
      </c>
      <c r="AJ1030" s="114">
        <f t="shared" si="377"/>
        <v>0</v>
      </c>
      <c r="AK1030" s="354" t="str">
        <f t="shared" si="378"/>
        <v/>
      </c>
      <c r="AL1030" s="354" t="s">
        <v>170</v>
      </c>
      <c r="AM1030" s="354">
        <f t="shared" si="379"/>
        <v>1</v>
      </c>
      <c r="AN1030" s="354" t="b">
        <f t="shared" ref="AN1030:AN1093" si="380">ISNUMBER(V1030)</f>
        <v>1</v>
      </c>
    </row>
    <row r="1031" spans="1:40" s="354" customFormat="1">
      <c r="A1031" s="354" t="str">
        <f t="shared" si="360"/>
        <v>CD06D01550062462</v>
      </c>
      <c r="B1031" s="354">
        <f t="shared" si="361"/>
        <v>0</v>
      </c>
      <c r="C1031" s="354">
        <f t="shared" si="362"/>
        <v>0</v>
      </c>
      <c r="D1031" s="354" t="str">
        <f t="shared" si="363"/>
        <v>CD</v>
      </c>
      <c r="E1031" s="354" t="str">
        <f t="shared" si="364"/>
        <v>06</v>
      </c>
      <c r="F1031" s="354" t="str">
        <f t="shared" si="365"/>
        <v>D</v>
      </c>
      <c r="G1031" s="355" t="str">
        <f t="shared" si="366"/>
        <v>01</v>
      </c>
      <c r="H1031" s="232" t="s">
        <v>1369</v>
      </c>
      <c r="I1031" s="232" t="s">
        <v>3514</v>
      </c>
      <c r="J1031" s="233">
        <v>46272</v>
      </c>
      <c r="K1031" s="233">
        <v>47727</v>
      </c>
      <c r="L1031" s="234">
        <v>550062462</v>
      </c>
      <c r="M1031" s="232" t="str">
        <f>IF(ISNA(VLOOKUP(L1031,'MASTER DATA'!$A$1:$B$192,2,0)),"",VLOOKUP(L1031,'MASTER DATA'!$A$1:$B$192,2,0))</f>
        <v>Adv4TAX7Sc10W40SNMB_12*1L_A04W</v>
      </c>
      <c r="N1031" s="232">
        <v>44</v>
      </c>
      <c r="O1031" s="232">
        <f t="shared" si="367"/>
        <v>1</v>
      </c>
      <c r="P1031" s="232">
        <f t="shared" si="368"/>
        <v>0</v>
      </c>
      <c r="Q1031" s="232">
        <f>VLOOKUP(L1031,'MASTER DATA'!$A$1:$E$192,5,0)</f>
        <v>44</v>
      </c>
      <c r="R1031" s="234">
        <f>SUMIF('picking of the day'!$H$4:$H$358,WMS!H1031&amp;WMS!L1031,'picking of the day'!$E$4:$E$358)</f>
        <v>0</v>
      </c>
      <c r="U1031" s="114">
        <f>IF(ISNA(VLOOKUP(H1031,'data putaway'!$A$1:$E$530,3,0)),0,VLOOKUP(H1031,'data putaway'!$A$1:$E$530,3,0))</f>
        <v>0</v>
      </c>
      <c r="V1031" s="354">
        <f t="shared" si="369"/>
        <v>44</v>
      </c>
      <c r="W1031" s="114">
        <f>IF(ISNA(VLOOKUP(H1031,'data putaway'!$A$1:$E$530,2,0)),0,VLOOKUP(H1031,'data putaway'!$A$1:$E$530,2,0))</f>
        <v>0</v>
      </c>
      <c r="X1031" s="354" t="b">
        <f t="shared" si="370"/>
        <v>0</v>
      </c>
      <c r="Y1031" s="354">
        <f>IF(ISNA(VLOOKUP(H1031,'data putaway'!$A$1:$E$530,4,0)),0,VLOOKUP(H1031,'data putaway'!$A$1:$E$530,4,0))</f>
        <v>0</v>
      </c>
      <c r="Z1031" s="113">
        <f>IF(ISNA(VLOOKUP(H1031,'data putaway'!$A$1:$E$530,5,0)),0,VLOOKUP(H1031,'data putaway'!$A$1:$E$530,5,0))</f>
        <v>0</v>
      </c>
      <c r="AA1031" s="354" t="b">
        <f t="shared" si="371"/>
        <v>0</v>
      </c>
      <c r="AB1031" s="354" t="b">
        <f t="shared" si="372"/>
        <v>0</v>
      </c>
      <c r="AC1031" s="356" t="str">
        <f t="shared" ca="1" si="373"/>
        <v>0 Month,  11 Days</v>
      </c>
      <c r="AD1031" s="114" t="str">
        <f t="shared" ca="1" si="359"/>
        <v>3 Year, 11 Month, 14 Days</v>
      </c>
      <c r="AE1031" s="114">
        <f t="shared" si="374"/>
        <v>44</v>
      </c>
      <c r="AF1031" s="114">
        <f t="shared" si="375"/>
        <v>1</v>
      </c>
      <c r="AG1031" s="354" t="str">
        <f t="shared" si="376"/>
        <v>CD06</v>
      </c>
      <c r="AH1031" s="114">
        <f>IF(ISNA(VLOOKUP(L1031,'MASTER DATA'!$A$1:$F$192,6,0)),0,VLOOKUP(L1031,'MASTER DATA'!$A$1:$F$192,6,0))*AE1031</f>
        <v>528</v>
      </c>
      <c r="AI1031" s="354" t="str">
        <f>VLOOKUP($D1031,'warehouse mapping'!$AN$7:$AO$17,2,0)</f>
        <v>Aktif</v>
      </c>
      <c r="AJ1031" s="114">
        <f t="shared" si="377"/>
        <v>0</v>
      </c>
      <c r="AK1031" s="354" t="str">
        <f t="shared" si="378"/>
        <v/>
      </c>
      <c r="AL1031" s="354" t="s">
        <v>170</v>
      </c>
      <c r="AM1031" s="354">
        <f t="shared" si="379"/>
        <v>1</v>
      </c>
      <c r="AN1031" s="354" t="b">
        <f t="shared" si="380"/>
        <v>1</v>
      </c>
    </row>
    <row r="1032" spans="1:40" s="354" customFormat="1">
      <c r="A1032" s="354" t="str">
        <f t="shared" si="360"/>
        <v>CD06D02550062462</v>
      </c>
      <c r="B1032" s="354">
        <f t="shared" si="361"/>
        <v>0</v>
      </c>
      <c r="C1032" s="354">
        <f t="shared" si="362"/>
        <v>0</v>
      </c>
      <c r="D1032" s="354" t="str">
        <f t="shared" si="363"/>
        <v>CD</v>
      </c>
      <c r="E1032" s="354" t="str">
        <f t="shared" si="364"/>
        <v>06</v>
      </c>
      <c r="F1032" s="354" t="str">
        <f t="shared" si="365"/>
        <v>D</v>
      </c>
      <c r="G1032" s="355" t="str">
        <f t="shared" si="366"/>
        <v>02</v>
      </c>
      <c r="H1032" s="232" t="s">
        <v>1370</v>
      </c>
      <c r="I1032" s="232" t="s">
        <v>3514</v>
      </c>
      <c r="J1032" s="233">
        <v>46272</v>
      </c>
      <c r="K1032" s="233">
        <v>47727</v>
      </c>
      <c r="L1032" s="234">
        <v>550062462</v>
      </c>
      <c r="M1032" s="232" t="str">
        <f>IF(ISNA(VLOOKUP(L1032,'MASTER DATA'!$A$1:$B$192,2,0)),"",VLOOKUP(L1032,'MASTER DATA'!$A$1:$B$192,2,0))</f>
        <v>Adv4TAX7Sc10W40SNMB_12*1L_A04W</v>
      </c>
      <c r="N1032" s="232">
        <v>44</v>
      </c>
      <c r="O1032" s="232">
        <f t="shared" si="367"/>
        <v>1</v>
      </c>
      <c r="P1032" s="232">
        <f t="shared" si="368"/>
        <v>0</v>
      </c>
      <c r="Q1032" s="232">
        <f>VLOOKUP(L1032,'MASTER DATA'!$A$1:$E$192,5,0)</f>
        <v>44</v>
      </c>
      <c r="R1032" s="234">
        <f>SUMIF('picking of the day'!$H$4:$H$358,WMS!H1032&amp;WMS!L1032,'picking of the day'!$E$4:$E$358)</f>
        <v>0</v>
      </c>
      <c r="U1032" s="114">
        <f>IF(ISNA(VLOOKUP(H1032,'data putaway'!$A$1:$E$530,3,0)),0,VLOOKUP(H1032,'data putaway'!$A$1:$E$530,3,0))</f>
        <v>0</v>
      </c>
      <c r="V1032" s="354">
        <f t="shared" si="369"/>
        <v>44</v>
      </c>
      <c r="W1032" s="114">
        <f>IF(ISNA(VLOOKUP(H1032,'data putaway'!$A$1:$E$530,2,0)),0,VLOOKUP(H1032,'data putaway'!$A$1:$E$530,2,0))</f>
        <v>0</v>
      </c>
      <c r="X1032" s="354" t="b">
        <f t="shared" si="370"/>
        <v>0</v>
      </c>
      <c r="Y1032" s="354">
        <f>IF(ISNA(VLOOKUP(H1032,'data putaway'!$A$1:$E$530,4,0)),0,VLOOKUP(H1032,'data putaway'!$A$1:$E$530,4,0))</f>
        <v>0</v>
      </c>
      <c r="Z1032" s="113">
        <f>IF(ISNA(VLOOKUP(H1032,'data putaway'!$A$1:$E$530,5,0)),0,VLOOKUP(H1032,'data putaway'!$A$1:$E$530,5,0))</f>
        <v>0</v>
      </c>
      <c r="AA1032" s="354" t="b">
        <f t="shared" si="371"/>
        <v>0</v>
      </c>
      <c r="AB1032" s="354" t="b">
        <f t="shared" si="372"/>
        <v>0</v>
      </c>
      <c r="AC1032" s="356" t="str">
        <f t="shared" ca="1" si="373"/>
        <v>0 Month,  11 Days</v>
      </c>
      <c r="AD1032" s="114" t="str">
        <f t="shared" ca="1" si="359"/>
        <v>3 Year, 11 Month, 14 Days</v>
      </c>
      <c r="AE1032" s="114">
        <f t="shared" si="374"/>
        <v>44</v>
      </c>
      <c r="AF1032" s="114">
        <f t="shared" si="375"/>
        <v>1</v>
      </c>
      <c r="AG1032" s="354" t="str">
        <f t="shared" si="376"/>
        <v>CD06</v>
      </c>
      <c r="AH1032" s="114">
        <f>IF(ISNA(VLOOKUP(L1032,'MASTER DATA'!$A$1:$F$192,6,0)),0,VLOOKUP(L1032,'MASTER DATA'!$A$1:$F$192,6,0))*AE1032</f>
        <v>528</v>
      </c>
      <c r="AI1032" s="354" t="str">
        <f>VLOOKUP($D1032,'warehouse mapping'!$AN$7:$AO$17,2,0)</f>
        <v>Aktif</v>
      </c>
      <c r="AJ1032" s="114">
        <f t="shared" si="377"/>
        <v>0</v>
      </c>
      <c r="AK1032" s="354" t="str">
        <f t="shared" si="378"/>
        <v/>
      </c>
      <c r="AL1032" s="354" t="s">
        <v>170</v>
      </c>
      <c r="AM1032" s="354">
        <f t="shared" si="379"/>
        <v>1</v>
      </c>
      <c r="AN1032" s="354" t="b">
        <f t="shared" si="380"/>
        <v>1</v>
      </c>
    </row>
    <row r="1033" spans="1:40" s="354" customFormat="1">
      <c r="A1033" s="354" t="str">
        <f t="shared" si="360"/>
        <v>CD06E01550062462</v>
      </c>
      <c r="B1033" s="354">
        <f t="shared" si="361"/>
        <v>0</v>
      </c>
      <c r="C1033" s="354">
        <f t="shared" si="362"/>
        <v>0</v>
      </c>
      <c r="D1033" s="354" t="str">
        <f t="shared" si="363"/>
        <v>CD</v>
      </c>
      <c r="E1033" s="354" t="str">
        <f t="shared" si="364"/>
        <v>06</v>
      </c>
      <c r="F1033" s="354" t="str">
        <f t="shared" si="365"/>
        <v>E</v>
      </c>
      <c r="G1033" s="355" t="str">
        <f t="shared" si="366"/>
        <v>01</v>
      </c>
      <c r="H1033" s="232" t="s">
        <v>1371</v>
      </c>
      <c r="I1033" s="232" t="s">
        <v>3514</v>
      </c>
      <c r="J1033" s="233">
        <v>46272</v>
      </c>
      <c r="K1033" s="233">
        <v>47727</v>
      </c>
      <c r="L1033" s="234">
        <v>550062462</v>
      </c>
      <c r="M1033" s="232" t="str">
        <f>IF(ISNA(VLOOKUP(L1033,'MASTER DATA'!$A$1:$B$192,2,0)),"",VLOOKUP(L1033,'MASTER DATA'!$A$1:$B$192,2,0))</f>
        <v>Adv4TAX7Sc10W40SNMB_12*1L_A04W</v>
      </c>
      <c r="N1033" s="232">
        <v>44</v>
      </c>
      <c r="O1033" s="232">
        <f t="shared" si="367"/>
        <v>1</v>
      </c>
      <c r="P1033" s="232">
        <f t="shared" si="368"/>
        <v>0</v>
      </c>
      <c r="Q1033" s="232">
        <f>VLOOKUP(L1033,'MASTER DATA'!$A$1:$E$192,5,0)</f>
        <v>44</v>
      </c>
      <c r="R1033" s="234">
        <f>SUMIF('picking of the day'!$H$4:$H$358,WMS!H1033&amp;WMS!L1033,'picking of the day'!$E$4:$E$358)</f>
        <v>0</v>
      </c>
      <c r="U1033" s="114">
        <f>IF(ISNA(VLOOKUP(H1033,'data putaway'!$A$1:$E$530,3,0)),0,VLOOKUP(H1033,'data putaway'!$A$1:$E$530,3,0))</f>
        <v>0</v>
      </c>
      <c r="V1033" s="354">
        <f t="shared" si="369"/>
        <v>44</v>
      </c>
      <c r="W1033" s="114">
        <f>IF(ISNA(VLOOKUP(H1033,'data putaway'!$A$1:$E$530,2,0)),0,VLOOKUP(H1033,'data putaway'!$A$1:$E$530,2,0))</f>
        <v>0</v>
      </c>
      <c r="X1033" s="354" t="b">
        <f t="shared" si="370"/>
        <v>0</v>
      </c>
      <c r="Y1033" s="354">
        <f>IF(ISNA(VLOOKUP(H1033,'data putaway'!$A$1:$E$530,4,0)),0,VLOOKUP(H1033,'data putaway'!$A$1:$E$530,4,0))</f>
        <v>0</v>
      </c>
      <c r="Z1033" s="113">
        <f>IF(ISNA(VLOOKUP(H1033,'data putaway'!$A$1:$E$530,5,0)),0,VLOOKUP(H1033,'data putaway'!$A$1:$E$530,5,0))</f>
        <v>0</v>
      </c>
      <c r="AA1033" s="354" t="b">
        <f t="shared" si="371"/>
        <v>0</v>
      </c>
      <c r="AB1033" s="354" t="b">
        <f t="shared" si="372"/>
        <v>0</v>
      </c>
      <c r="AC1033" s="356" t="str">
        <f t="shared" ca="1" si="373"/>
        <v>0 Month,  11 Days</v>
      </c>
      <c r="AD1033" s="114" t="str">
        <f t="shared" ca="1" si="359"/>
        <v>3 Year, 11 Month, 14 Days</v>
      </c>
      <c r="AE1033" s="114">
        <f t="shared" si="374"/>
        <v>44</v>
      </c>
      <c r="AF1033" s="114">
        <f t="shared" si="375"/>
        <v>1</v>
      </c>
      <c r="AG1033" s="354" t="str">
        <f t="shared" si="376"/>
        <v>CD06</v>
      </c>
      <c r="AH1033" s="114">
        <f>IF(ISNA(VLOOKUP(L1033,'MASTER DATA'!$A$1:$F$192,6,0)),0,VLOOKUP(L1033,'MASTER DATA'!$A$1:$F$192,6,0))*AE1033</f>
        <v>528</v>
      </c>
      <c r="AI1033" s="354" t="str">
        <f>VLOOKUP($D1033,'warehouse mapping'!$AN$7:$AO$17,2,0)</f>
        <v>Aktif</v>
      </c>
      <c r="AJ1033" s="114">
        <f t="shared" si="377"/>
        <v>0</v>
      </c>
      <c r="AK1033" s="354" t="str">
        <f t="shared" si="378"/>
        <v/>
      </c>
      <c r="AL1033" s="354" t="s">
        <v>170</v>
      </c>
      <c r="AM1033" s="354">
        <f t="shared" si="379"/>
        <v>1</v>
      </c>
      <c r="AN1033" s="354" t="b">
        <f t="shared" si="380"/>
        <v>1</v>
      </c>
    </row>
    <row r="1034" spans="1:40" s="354" customFormat="1">
      <c r="A1034" s="354" t="str">
        <f t="shared" si="360"/>
        <v>CD06E02550062462</v>
      </c>
      <c r="B1034" s="354">
        <f t="shared" si="361"/>
        <v>0</v>
      </c>
      <c r="C1034" s="354">
        <f t="shared" si="362"/>
        <v>0</v>
      </c>
      <c r="D1034" s="354" t="str">
        <f t="shared" si="363"/>
        <v>CD</v>
      </c>
      <c r="E1034" s="354" t="str">
        <f t="shared" si="364"/>
        <v>06</v>
      </c>
      <c r="F1034" s="354" t="str">
        <f t="shared" si="365"/>
        <v>E</v>
      </c>
      <c r="G1034" s="355" t="str">
        <f t="shared" si="366"/>
        <v>02</v>
      </c>
      <c r="H1034" s="232" t="s">
        <v>1372</v>
      </c>
      <c r="I1034" s="232" t="s">
        <v>3514</v>
      </c>
      <c r="J1034" s="233">
        <v>46272</v>
      </c>
      <c r="K1034" s="233">
        <v>47727</v>
      </c>
      <c r="L1034" s="234">
        <v>550062462</v>
      </c>
      <c r="M1034" s="232" t="str">
        <f>IF(ISNA(VLOOKUP(L1034,'MASTER DATA'!$A$1:$B$192,2,0)),"",VLOOKUP(L1034,'MASTER DATA'!$A$1:$B$192,2,0))</f>
        <v>Adv4TAX7Sc10W40SNMB_12*1L_A04W</v>
      </c>
      <c r="N1034" s="232">
        <v>44</v>
      </c>
      <c r="O1034" s="232">
        <f t="shared" si="367"/>
        <v>1</v>
      </c>
      <c r="P1034" s="232">
        <f t="shared" si="368"/>
        <v>0</v>
      </c>
      <c r="Q1034" s="232">
        <f>VLOOKUP(L1034,'MASTER DATA'!$A$1:$E$192,5,0)</f>
        <v>44</v>
      </c>
      <c r="R1034" s="234">
        <f>SUMIF('picking of the day'!$H$4:$H$358,WMS!H1034&amp;WMS!L1034,'picking of the day'!$E$4:$E$358)</f>
        <v>0</v>
      </c>
      <c r="U1034" s="114">
        <f>IF(ISNA(VLOOKUP(H1034,'data putaway'!$A$1:$E$530,3,0)),0,VLOOKUP(H1034,'data putaway'!$A$1:$E$530,3,0))</f>
        <v>0</v>
      </c>
      <c r="V1034" s="354">
        <f t="shared" si="369"/>
        <v>44</v>
      </c>
      <c r="W1034" s="114">
        <f>IF(ISNA(VLOOKUP(H1034,'data putaway'!$A$1:$E$530,2,0)),0,VLOOKUP(H1034,'data putaway'!$A$1:$E$530,2,0))</f>
        <v>0</v>
      </c>
      <c r="X1034" s="354" t="b">
        <f t="shared" si="370"/>
        <v>0</v>
      </c>
      <c r="Y1034" s="354">
        <f>IF(ISNA(VLOOKUP(H1034,'data putaway'!$A$1:$E$530,4,0)),0,VLOOKUP(H1034,'data putaway'!$A$1:$E$530,4,0))</f>
        <v>0</v>
      </c>
      <c r="Z1034" s="113">
        <f>IF(ISNA(VLOOKUP(H1034,'data putaway'!$A$1:$E$530,5,0)),0,VLOOKUP(H1034,'data putaway'!$A$1:$E$530,5,0))</f>
        <v>0</v>
      </c>
      <c r="AA1034" s="354" t="b">
        <f t="shared" si="371"/>
        <v>0</v>
      </c>
      <c r="AB1034" s="354" t="b">
        <f t="shared" si="372"/>
        <v>0</v>
      </c>
      <c r="AC1034" s="356" t="str">
        <f t="shared" ca="1" si="373"/>
        <v>0 Month,  11 Days</v>
      </c>
      <c r="AD1034" s="114" t="str">
        <f t="shared" ca="1" si="359"/>
        <v>3 Year, 11 Month, 14 Days</v>
      </c>
      <c r="AE1034" s="114">
        <f t="shared" si="374"/>
        <v>44</v>
      </c>
      <c r="AF1034" s="114">
        <f t="shared" si="375"/>
        <v>1</v>
      </c>
      <c r="AG1034" s="354" t="str">
        <f t="shared" si="376"/>
        <v>CD06</v>
      </c>
      <c r="AH1034" s="114">
        <f>IF(ISNA(VLOOKUP(L1034,'MASTER DATA'!$A$1:$F$192,6,0)),0,VLOOKUP(L1034,'MASTER DATA'!$A$1:$F$192,6,0))*AE1034</f>
        <v>528</v>
      </c>
      <c r="AI1034" s="354" t="str">
        <f>VLOOKUP($D1034,'warehouse mapping'!$AN$7:$AO$17,2,0)</f>
        <v>Aktif</v>
      </c>
      <c r="AJ1034" s="114">
        <f t="shared" si="377"/>
        <v>0</v>
      </c>
      <c r="AK1034" s="354" t="str">
        <f t="shared" si="378"/>
        <v/>
      </c>
      <c r="AL1034" s="354" t="s">
        <v>170</v>
      </c>
      <c r="AM1034" s="354">
        <f t="shared" si="379"/>
        <v>1</v>
      </c>
      <c r="AN1034" s="354" t="b">
        <f t="shared" si="380"/>
        <v>1</v>
      </c>
    </row>
    <row r="1035" spans="1:40" s="354" customFormat="1">
      <c r="A1035" s="354" t="str">
        <f t="shared" si="360"/>
        <v>CD07A01550077346</v>
      </c>
      <c r="B1035" s="354">
        <f t="shared" si="361"/>
        <v>0</v>
      </c>
      <c r="C1035" s="354">
        <f t="shared" si="362"/>
        <v>0</v>
      </c>
      <c r="D1035" s="354" t="str">
        <f t="shared" si="363"/>
        <v>CD</v>
      </c>
      <c r="E1035" s="354" t="str">
        <f t="shared" si="364"/>
        <v>07</v>
      </c>
      <c r="F1035" s="354" t="str">
        <f t="shared" si="365"/>
        <v>A</v>
      </c>
      <c r="G1035" s="355" t="str">
        <f t="shared" si="366"/>
        <v>01</v>
      </c>
      <c r="H1035" s="232" t="s">
        <v>1373</v>
      </c>
      <c r="I1035" s="232" t="s">
        <v>3144</v>
      </c>
      <c r="J1035" s="233">
        <v>46258</v>
      </c>
      <c r="K1035" s="233">
        <v>47526</v>
      </c>
      <c r="L1035" s="234">
        <v>550077346</v>
      </c>
      <c r="M1035" s="232" t="str">
        <f>IF(ISNA(VLOOKUP(L1035,'MASTER DATA'!$A$1:$B$192,2,0)),"",VLOOKUP(L1035,'MASTER DATA'!$A$1:$B$192,2,0))</f>
        <v>Advan4TAX710W30SNMA2_12*1L_A04W</v>
      </c>
      <c r="N1035" s="232">
        <v>24</v>
      </c>
      <c r="O1035" s="232">
        <f t="shared" si="367"/>
        <v>0</v>
      </c>
      <c r="P1035" s="232">
        <f t="shared" si="368"/>
        <v>24</v>
      </c>
      <c r="Q1035" s="232">
        <f>VLOOKUP(L1035,'MASTER DATA'!$A$1:$E$192,5,0)</f>
        <v>44</v>
      </c>
      <c r="R1035" s="234">
        <f>SUMIF('picking of the day'!$H$4:$H$358,WMS!H1035&amp;WMS!L1035,'picking of the day'!$E$4:$E$358)</f>
        <v>0</v>
      </c>
      <c r="U1035" s="114">
        <f>IF(ISNA(VLOOKUP(H1035,'data putaway'!$A$1:$E$530,3,0)),0,VLOOKUP(H1035,'data putaway'!$A$1:$E$530,3,0))</f>
        <v>0</v>
      </c>
      <c r="V1035" s="354">
        <f t="shared" si="369"/>
        <v>24</v>
      </c>
      <c r="W1035" s="114">
        <f>IF(ISNA(VLOOKUP(H1035,'data putaway'!$A$1:$E$530,2,0)),0,VLOOKUP(H1035,'data putaway'!$A$1:$E$530,2,0))</f>
        <v>0</v>
      </c>
      <c r="X1035" s="354" t="b">
        <f t="shared" si="370"/>
        <v>0</v>
      </c>
      <c r="Y1035" s="354">
        <f>IF(ISNA(VLOOKUP(H1035,'data putaway'!$A$1:$E$530,4,0)),0,VLOOKUP(H1035,'data putaway'!$A$1:$E$530,4,0))</f>
        <v>0</v>
      </c>
      <c r="Z1035" s="113">
        <f>IF(ISNA(VLOOKUP(H1035,'data putaway'!$A$1:$E$530,5,0)),0,VLOOKUP(H1035,'data putaway'!$A$1:$E$530,5,0))</f>
        <v>0</v>
      </c>
      <c r="AA1035" s="354" t="b">
        <f t="shared" si="371"/>
        <v>0</v>
      </c>
      <c r="AB1035" s="354" t="b">
        <f t="shared" si="372"/>
        <v>0</v>
      </c>
      <c r="AC1035" s="356" t="str">
        <f t="shared" ca="1" si="373"/>
        <v>0 Month,  25 Days</v>
      </c>
      <c r="AD1035" s="114" t="str">
        <f t="shared" ca="1" si="359"/>
        <v>3 Year, 4 Month, 25 Days</v>
      </c>
      <c r="AE1035" s="114">
        <f t="shared" si="374"/>
        <v>24</v>
      </c>
      <c r="AF1035" s="114">
        <f t="shared" si="375"/>
        <v>1</v>
      </c>
      <c r="AG1035" s="354" t="str">
        <f t="shared" si="376"/>
        <v>CD07</v>
      </c>
      <c r="AH1035" s="114">
        <f>IF(ISNA(VLOOKUP(L1035,'MASTER DATA'!$A$1:$F$192,6,0)),0,VLOOKUP(L1035,'MASTER DATA'!$A$1:$F$192,6,0))*AE1035</f>
        <v>288</v>
      </c>
      <c r="AI1035" s="354" t="str">
        <f>VLOOKUP($D1035,'warehouse mapping'!$AN$7:$AO$17,2,0)</f>
        <v>Aktif</v>
      </c>
      <c r="AJ1035" s="114">
        <f t="shared" si="377"/>
        <v>0</v>
      </c>
      <c r="AK1035" s="354" t="str">
        <f t="shared" si="378"/>
        <v/>
      </c>
      <c r="AL1035" s="354" t="s">
        <v>3025</v>
      </c>
      <c r="AM1035" s="354">
        <f t="shared" si="379"/>
        <v>1</v>
      </c>
      <c r="AN1035" s="354" t="b">
        <f t="shared" si="380"/>
        <v>1</v>
      </c>
    </row>
    <row r="1036" spans="1:40" s="354" customFormat="1">
      <c r="A1036" s="354" t="str">
        <f t="shared" si="360"/>
        <v>CD07A02550025058</v>
      </c>
      <c r="B1036" s="354">
        <f t="shared" si="361"/>
        <v>0</v>
      </c>
      <c r="C1036" s="354">
        <f t="shared" si="362"/>
        <v>0</v>
      </c>
      <c r="D1036" s="354" t="str">
        <f t="shared" si="363"/>
        <v>CD</v>
      </c>
      <c r="E1036" s="354" t="str">
        <f t="shared" si="364"/>
        <v>07</v>
      </c>
      <c r="F1036" s="354" t="str">
        <f t="shared" si="365"/>
        <v>A</v>
      </c>
      <c r="G1036" s="355" t="str">
        <f t="shared" si="366"/>
        <v>02</v>
      </c>
      <c r="H1036" s="232" t="s">
        <v>1374</v>
      </c>
      <c r="I1036" s="232" t="s">
        <v>3179</v>
      </c>
      <c r="J1036" s="233">
        <v>46226</v>
      </c>
      <c r="K1036" s="233">
        <v>47489</v>
      </c>
      <c r="L1036" s="234">
        <v>550025058</v>
      </c>
      <c r="M1036" s="232" t="str">
        <f>IF(ISNA(VLOOKUP(L1036,'MASTER DATA'!$A$1:$B$192,2,0)),"",VLOOKUP(L1036,'MASTER DATA'!$A$1:$B$192,2,0))</f>
        <v>Spirax S2 G 90_4*4L_A04W</v>
      </c>
      <c r="N1036" s="232">
        <v>6</v>
      </c>
      <c r="O1036" s="232">
        <f t="shared" si="367"/>
        <v>0</v>
      </c>
      <c r="P1036" s="232">
        <f t="shared" si="368"/>
        <v>6</v>
      </c>
      <c r="Q1036" s="232">
        <f>VLOOKUP(L1036,'MASTER DATA'!$A$1:$E$192,5,0)</f>
        <v>36</v>
      </c>
      <c r="R1036" s="234">
        <f>SUMIF('picking of the day'!$H$4:$H$358,WMS!H1036&amp;WMS!L1036,'picking of the day'!$E$4:$E$358)</f>
        <v>0</v>
      </c>
      <c r="U1036" s="114">
        <f>IF(ISNA(VLOOKUP(H1036,'data putaway'!$A$1:$E$530,3,0)),0,VLOOKUP(H1036,'data putaway'!$A$1:$E$530,3,0))</f>
        <v>0</v>
      </c>
      <c r="V1036" s="354">
        <f t="shared" si="369"/>
        <v>6</v>
      </c>
      <c r="W1036" s="114">
        <f>IF(ISNA(VLOOKUP(H1036,'data putaway'!$A$1:$E$530,2,0)),0,VLOOKUP(H1036,'data putaway'!$A$1:$E$530,2,0))</f>
        <v>0</v>
      </c>
      <c r="X1036" s="354" t="b">
        <f t="shared" si="370"/>
        <v>0</v>
      </c>
      <c r="Y1036" s="354">
        <f>IF(ISNA(VLOOKUP(H1036,'data putaway'!$A$1:$E$530,4,0)),0,VLOOKUP(H1036,'data putaway'!$A$1:$E$530,4,0))</f>
        <v>0</v>
      </c>
      <c r="Z1036" s="113">
        <f>IF(ISNA(VLOOKUP(H1036,'data putaway'!$A$1:$E$530,5,0)),0,VLOOKUP(H1036,'data putaway'!$A$1:$E$530,5,0))</f>
        <v>0</v>
      </c>
      <c r="AA1036" s="354" t="b">
        <f t="shared" si="371"/>
        <v>0</v>
      </c>
      <c r="AB1036" s="354" t="b">
        <f t="shared" si="372"/>
        <v>0</v>
      </c>
      <c r="AC1036" s="356" t="str">
        <f t="shared" ca="1" si="373"/>
        <v>1 Month,  26 Days</v>
      </c>
      <c r="AD1036" s="114" t="str">
        <f t="shared" ca="1" si="359"/>
        <v>3 Year, 3 Month, 19 Days</v>
      </c>
      <c r="AE1036" s="114">
        <f t="shared" si="374"/>
        <v>6</v>
      </c>
      <c r="AF1036" s="114">
        <f t="shared" si="375"/>
        <v>1</v>
      </c>
      <c r="AG1036" s="354" t="str">
        <f t="shared" si="376"/>
        <v>CD07</v>
      </c>
      <c r="AH1036" s="114">
        <f>IF(ISNA(VLOOKUP(L1036,'MASTER DATA'!$A$1:$F$192,6,0)),0,VLOOKUP(L1036,'MASTER DATA'!$A$1:$F$192,6,0))*AE1036</f>
        <v>96</v>
      </c>
      <c r="AI1036" s="354" t="str">
        <f>VLOOKUP($D1036,'warehouse mapping'!$AN$7:$AO$17,2,0)</f>
        <v>Aktif</v>
      </c>
      <c r="AJ1036" s="114">
        <f t="shared" si="377"/>
        <v>0</v>
      </c>
      <c r="AK1036" s="354" t="str">
        <f t="shared" si="378"/>
        <v/>
      </c>
      <c r="AL1036" s="354" t="s">
        <v>170</v>
      </c>
      <c r="AM1036" s="354">
        <f t="shared" si="379"/>
        <v>1</v>
      </c>
      <c r="AN1036" s="354" t="b">
        <f t="shared" si="380"/>
        <v>1</v>
      </c>
    </row>
    <row r="1037" spans="1:40" s="354" customFormat="1">
      <c r="A1037" s="354" t="str">
        <f t="shared" si="360"/>
        <v>CD07B01550044845</v>
      </c>
      <c r="B1037" s="354">
        <f t="shared" si="361"/>
        <v>0</v>
      </c>
      <c r="C1037" s="354">
        <f t="shared" si="362"/>
        <v>0</v>
      </c>
      <c r="D1037" s="354" t="str">
        <f t="shared" si="363"/>
        <v>CD</v>
      </c>
      <c r="E1037" s="354" t="str">
        <f t="shared" si="364"/>
        <v>07</v>
      </c>
      <c r="F1037" s="354" t="str">
        <f t="shared" si="365"/>
        <v>B</v>
      </c>
      <c r="G1037" s="355" t="str">
        <f t="shared" si="366"/>
        <v>01</v>
      </c>
      <c r="H1037" s="232" t="s">
        <v>1375</v>
      </c>
      <c r="I1037" s="234" t="s">
        <v>3600</v>
      </c>
      <c r="J1037" s="233">
        <v>46281</v>
      </c>
      <c r="K1037" s="233">
        <v>47721</v>
      </c>
      <c r="L1037" s="234">
        <v>550044845</v>
      </c>
      <c r="M1037" s="232" t="str">
        <f>IF(ISNA(VLOOKUP(L1037,'MASTER DATA'!$A$1:$B$192,2,0)),"",VLOOKUP(L1037,'MASTER DATA'!$A$1:$B$192,2,0))</f>
        <v>Spirax S2 G 80W-90_12*1L_A04W</v>
      </c>
      <c r="N1037" s="232">
        <v>44</v>
      </c>
      <c r="O1037" s="232">
        <f t="shared" si="367"/>
        <v>1</v>
      </c>
      <c r="P1037" s="232">
        <f t="shared" si="368"/>
        <v>0</v>
      </c>
      <c r="Q1037" s="232">
        <f>VLOOKUP(L1037,'MASTER DATA'!$A$1:$E$192,5,0)</f>
        <v>44</v>
      </c>
      <c r="R1037" s="234">
        <f>SUMIF('picking of the day'!$H$4:$H$358,WMS!H1037&amp;WMS!L1037,'picking of the day'!$E$4:$E$358)</f>
        <v>0</v>
      </c>
      <c r="U1037" s="114">
        <f>IF(ISNA(VLOOKUP(H1037,'data putaway'!$A$1:$E$530,3,0)),0,VLOOKUP(H1037,'data putaway'!$A$1:$E$530,3,0))</f>
        <v>0</v>
      </c>
      <c r="V1037" s="354">
        <f t="shared" si="369"/>
        <v>44</v>
      </c>
      <c r="W1037" s="114">
        <f>IF(ISNA(VLOOKUP(H1037,'data putaway'!$A$1:$E$530,2,0)),0,VLOOKUP(H1037,'data putaway'!$A$1:$E$530,2,0))</f>
        <v>0</v>
      </c>
      <c r="X1037" s="354" t="b">
        <f t="shared" si="370"/>
        <v>0</v>
      </c>
      <c r="Y1037" s="354">
        <f>IF(ISNA(VLOOKUP(H1037,'data putaway'!$A$1:$E$530,4,0)),0,VLOOKUP(H1037,'data putaway'!$A$1:$E$530,4,0))</f>
        <v>0</v>
      </c>
      <c r="Z1037" s="113">
        <f>IF(ISNA(VLOOKUP(H1037,'data putaway'!$A$1:$E$530,5,0)),0,VLOOKUP(H1037,'data putaway'!$A$1:$E$530,5,0))</f>
        <v>0</v>
      </c>
      <c r="AA1037" s="354" t="b">
        <f t="shared" si="371"/>
        <v>0</v>
      </c>
      <c r="AB1037" s="354" t="b">
        <f t="shared" si="372"/>
        <v>0</v>
      </c>
      <c r="AC1037" s="356" t="str">
        <f t="shared" ca="1" si="373"/>
        <v>0 Month,  2 Days</v>
      </c>
      <c r="AD1037" s="114" t="str">
        <f t="shared" ca="1" si="359"/>
        <v>3 Year, 11 Month, 8 Days</v>
      </c>
      <c r="AE1037" s="114">
        <f t="shared" si="374"/>
        <v>44</v>
      </c>
      <c r="AF1037" s="114">
        <f t="shared" si="375"/>
        <v>1</v>
      </c>
      <c r="AG1037" s="354" t="str">
        <f t="shared" si="376"/>
        <v>CD07</v>
      </c>
      <c r="AH1037" s="114">
        <f>IF(ISNA(VLOOKUP(L1037,'MASTER DATA'!$A$1:$F$192,6,0)),0,VLOOKUP(L1037,'MASTER DATA'!$A$1:$F$192,6,0))*AE1037</f>
        <v>528</v>
      </c>
      <c r="AI1037" s="354" t="str">
        <f>VLOOKUP($D1037,'warehouse mapping'!$AN$7:$AO$17,2,0)</f>
        <v>Aktif</v>
      </c>
      <c r="AJ1037" s="114">
        <f t="shared" si="377"/>
        <v>0</v>
      </c>
      <c r="AK1037" s="354" t="str">
        <f t="shared" si="378"/>
        <v/>
      </c>
      <c r="AL1037" s="354" t="s">
        <v>170</v>
      </c>
      <c r="AM1037" s="354">
        <f t="shared" si="379"/>
        <v>1</v>
      </c>
      <c r="AN1037" s="354" t="b">
        <f t="shared" si="380"/>
        <v>1</v>
      </c>
    </row>
    <row r="1038" spans="1:40" s="354" customFormat="1">
      <c r="A1038" s="354" t="str">
        <f t="shared" si="360"/>
        <v>CD07B02550044845</v>
      </c>
      <c r="B1038" s="354">
        <f t="shared" si="361"/>
        <v>0</v>
      </c>
      <c r="C1038" s="354">
        <f t="shared" si="362"/>
        <v>0</v>
      </c>
      <c r="D1038" s="354" t="str">
        <f t="shared" si="363"/>
        <v>CD</v>
      </c>
      <c r="E1038" s="354" t="str">
        <f t="shared" si="364"/>
        <v>07</v>
      </c>
      <c r="F1038" s="354" t="str">
        <f t="shared" si="365"/>
        <v>B</v>
      </c>
      <c r="G1038" s="355" t="str">
        <f t="shared" si="366"/>
        <v>02</v>
      </c>
      <c r="H1038" s="232" t="s">
        <v>1376</v>
      </c>
      <c r="I1038" s="234" t="s">
        <v>3600</v>
      </c>
      <c r="J1038" s="233">
        <v>46281</v>
      </c>
      <c r="K1038" s="233">
        <v>47721</v>
      </c>
      <c r="L1038" s="234">
        <v>550044845</v>
      </c>
      <c r="M1038" s="232" t="str">
        <f>IF(ISNA(VLOOKUP(L1038,'MASTER DATA'!$A$1:$B$192,2,0)),"",VLOOKUP(L1038,'MASTER DATA'!$A$1:$B$192,2,0))</f>
        <v>Spirax S2 G 80W-90_12*1L_A04W</v>
      </c>
      <c r="N1038" s="232">
        <v>44</v>
      </c>
      <c r="O1038" s="232">
        <f t="shared" si="367"/>
        <v>1</v>
      </c>
      <c r="P1038" s="232">
        <f t="shared" si="368"/>
        <v>0</v>
      </c>
      <c r="Q1038" s="232">
        <f>VLOOKUP(L1038,'MASTER DATA'!$A$1:$E$192,5,0)</f>
        <v>44</v>
      </c>
      <c r="R1038" s="234">
        <f>SUMIF('picking of the day'!$H$4:$H$358,WMS!H1038&amp;WMS!L1038,'picking of the day'!$E$4:$E$358)</f>
        <v>0</v>
      </c>
      <c r="U1038" s="114">
        <f>IF(ISNA(VLOOKUP(H1038,'data putaway'!$A$1:$E$530,3,0)),0,VLOOKUP(H1038,'data putaway'!$A$1:$E$530,3,0))</f>
        <v>0</v>
      </c>
      <c r="V1038" s="354">
        <f t="shared" si="369"/>
        <v>44</v>
      </c>
      <c r="W1038" s="114">
        <f>IF(ISNA(VLOOKUP(H1038,'data putaway'!$A$1:$E$530,2,0)),0,VLOOKUP(H1038,'data putaway'!$A$1:$E$530,2,0))</f>
        <v>0</v>
      </c>
      <c r="X1038" s="354" t="b">
        <f t="shared" si="370"/>
        <v>0</v>
      </c>
      <c r="Y1038" s="354">
        <f>IF(ISNA(VLOOKUP(H1038,'data putaway'!$A$1:$E$530,4,0)),0,VLOOKUP(H1038,'data putaway'!$A$1:$E$530,4,0))</f>
        <v>0</v>
      </c>
      <c r="Z1038" s="113">
        <f>IF(ISNA(VLOOKUP(H1038,'data putaway'!$A$1:$E$530,5,0)),0,VLOOKUP(H1038,'data putaway'!$A$1:$E$530,5,0))</f>
        <v>0</v>
      </c>
      <c r="AA1038" s="354" t="b">
        <f t="shared" si="371"/>
        <v>0</v>
      </c>
      <c r="AB1038" s="354" t="b">
        <f t="shared" si="372"/>
        <v>0</v>
      </c>
      <c r="AC1038" s="356" t="str">
        <f t="shared" ca="1" si="373"/>
        <v>0 Month,  2 Days</v>
      </c>
      <c r="AD1038" s="114" t="str">
        <f t="shared" ca="1" si="359"/>
        <v>3 Year, 11 Month, 8 Days</v>
      </c>
      <c r="AE1038" s="114">
        <f t="shared" si="374"/>
        <v>44</v>
      </c>
      <c r="AF1038" s="114">
        <f t="shared" si="375"/>
        <v>1</v>
      </c>
      <c r="AG1038" s="354" t="str">
        <f t="shared" si="376"/>
        <v>CD07</v>
      </c>
      <c r="AH1038" s="114">
        <f>IF(ISNA(VLOOKUP(L1038,'MASTER DATA'!$A$1:$F$192,6,0)),0,VLOOKUP(L1038,'MASTER DATA'!$A$1:$F$192,6,0))*AE1038</f>
        <v>528</v>
      </c>
      <c r="AI1038" s="354" t="str">
        <f>VLOOKUP($D1038,'warehouse mapping'!$AN$7:$AO$17,2,0)</f>
        <v>Aktif</v>
      </c>
      <c r="AJ1038" s="114">
        <f t="shared" si="377"/>
        <v>0</v>
      </c>
      <c r="AK1038" s="354" t="str">
        <f t="shared" si="378"/>
        <v/>
      </c>
      <c r="AL1038" s="354" t="s">
        <v>3206</v>
      </c>
      <c r="AM1038" s="354">
        <f t="shared" si="379"/>
        <v>1</v>
      </c>
      <c r="AN1038" s="354" t="b">
        <f t="shared" si="380"/>
        <v>1</v>
      </c>
    </row>
    <row r="1039" spans="1:40" s="354" customFormat="1">
      <c r="A1039" s="354" t="str">
        <f t="shared" si="360"/>
        <v>CD07C01550044845</v>
      </c>
      <c r="B1039" s="354">
        <f t="shared" si="361"/>
        <v>0</v>
      </c>
      <c r="C1039" s="354">
        <f t="shared" si="362"/>
        <v>0</v>
      </c>
      <c r="D1039" s="354" t="str">
        <f t="shared" si="363"/>
        <v>CD</v>
      </c>
      <c r="E1039" s="354" t="str">
        <f t="shared" si="364"/>
        <v>07</v>
      </c>
      <c r="F1039" s="354" t="str">
        <f t="shared" si="365"/>
        <v>C</v>
      </c>
      <c r="G1039" s="355" t="str">
        <f t="shared" si="366"/>
        <v>01</v>
      </c>
      <c r="H1039" s="232" t="s">
        <v>1377</v>
      </c>
      <c r="I1039" s="234" t="s">
        <v>3600</v>
      </c>
      <c r="J1039" s="233">
        <v>46281</v>
      </c>
      <c r="K1039" s="233">
        <v>47721</v>
      </c>
      <c r="L1039" s="234">
        <v>550044845</v>
      </c>
      <c r="M1039" s="232" t="str">
        <f>IF(ISNA(VLOOKUP(L1039,'MASTER DATA'!$A$1:$B$192,2,0)),"",VLOOKUP(L1039,'MASTER DATA'!$A$1:$B$192,2,0))</f>
        <v>Spirax S2 G 80W-90_12*1L_A04W</v>
      </c>
      <c r="N1039" s="232">
        <v>44</v>
      </c>
      <c r="O1039" s="232">
        <f t="shared" si="367"/>
        <v>1</v>
      </c>
      <c r="P1039" s="232">
        <f t="shared" si="368"/>
        <v>0</v>
      </c>
      <c r="Q1039" s="232">
        <f>VLOOKUP(L1039,'MASTER DATA'!$A$1:$E$192,5,0)</f>
        <v>44</v>
      </c>
      <c r="R1039" s="234">
        <f>SUMIF('picking of the day'!$H$4:$H$358,WMS!H1039&amp;WMS!L1039,'picking of the day'!$E$4:$E$358)</f>
        <v>0</v>
      </c>
      <c r="U1039" s="114">
        <f>IF(ISNA(VLOOKUP(H1039,'data putaway'!$A$1:$E$530,3,0)),0,VLOOKUP(H1039,'data putaway'!$A$1:$E$530,3,0))</f>
        <v>0</v>
      </c>
      <c r="V1039" s="354">
        <f t="shared" si="369"/>
        <v>44</v>
      </c>
      <c r="W1039" s="114">
        <f>IF(ISNA(VLOOKUP(H1039,'data putaway'!$A$1:$E$530,2,0)),0,VLOOKUP(H1039,'data putaway'!$A$1:$E$530,2,0))</f>
        <v>0</v>
      </c>
      <c r="X1039" s="354" t="b">
        <f t="shared" si="370"/>
        <v>0</v>
      </c>
      <c r="Y1039" s="354">
        <f>IF(ISNA(VLOOKUP(H1039,'data putaway'!$A$1:$E$530,4,0)),0,VLOOKUP(H1039,'data putaway'!$A$1:$E$530,4,0))</f>
        <v>0</v>
      </c>
      <c r="Z1039" s="113">
        <f>IF(ISNA(VLOOKUP(H1039,'data putaway'!$A$1:$E$530,5,0)),0,VLOOKUP(H1039,'data putaway'!$A$1:$E$530,5,0))</f>
        <v>0</v>
      </c>
      <c r="AA1039" s="354" t="b">
        <f t="shared" si="371"/>
        <v>0</v>
      </c>
      <c r="AB1039" s="354" t="b">
        <f t="shared" si="372"/>
        <v>0</v>
      </c>
      <c r="AC1039" s="356" t="str">
        <f t="shared" ca="1" si="373"/>
        <v>0 Month,  2 Days</v>
      </c>
      <c r="AD1039" s="114" t="str">
        <f t="shared" ca="1" si="359"/>
        <v>3 Year, 11 Month, 8 Days</v>
      </c>
      <c r="AE1039" s="114">
        <f t="shared" si="374"/>
        <v>44</v>
      </c>
      <c r="AF1039" s="114">
        <f t="shared" si="375"/>
        <v>1</v>
      </c>
      <c r="AG1039" s="354" t="str">
        <f t="shared" si="376"/>
        <v>CD07</v>
      </c>
      <c r="AH1039" s="114">
        <f>IF(ISNA(VLOOKUP(L1039,'MASTER DATA'!$A$1:$F$192,6,0)),0,VLOOKUP(L1039,'MASTER DATA'!$A$1:$F$192,6,0))*AE1039</f>
        <v>528</v>
      </c>
      <c r="AI1039" s="354" t="str">
        <f>VLOOKUP($D1039,'warehouse mapping'!$AN$7:$AO$17,2,0)</f>
        <v>Aktif</v>
      </c>
      <c r="AJ1039" s="114">
        <f t="shared" si="377"/>
        <v>0</v>
      </c>
      <c r="AK1039" s="354" t="str">
        <f t="shared" si="378"/>
        <v/>
      </c>
      <c r="AL1039" s="354" t="s">
        <v>3206</v>
      </c>
      <c r="AM1039" s="354">
        <f t="shared" si="379"/>
        <v>1</v>
      </c>
      <c r="AN1039" s="354" t="b">
        <f t="shared" si="380"/>
        <v>1</v>
      </c>
    </row>
    <row r="1040" spans="1:40" s="354" customFormat="1">
      <c r="A1040" s="354" t="str">
        <f t="shared" si="360"/>
        <v>CD07C02550044845</v>
      </c>
      <c r="B1040" s="354">
        <f t="shared" si="361"/>
        <v>0</v>
      </c>
      <c r="C1040" s="354">
        <f t="shared" si="362"/>
        <v>0</v>
      </c>
      <c r="D1040" s="354" t="str">
        <f t="shared" si="363"/>
        <v>CD</v>
      </c>
      <c r="E1040" s="354" t="str">
        <f t="shared" si="364"/>
        <v>07</v>
      </c>
      <c r="F1040" s="354" t="str">
        <f t="shared" si="365"/>
        <v>C</v>
      </c>
      <c r="G1040" s="355" t="str">
        <f t="shared" si="366"/>
        <v>02</v>
      </c>
      <c r="H1040" s="232" t="s">
        <v>1378</v>
      </c>
      <c r="I1040" s="234" t="s">
        <v>3600</v>
      </c>
      <c r="J1040" s="233">
        <v>46281</v>
      </c>
      <c r="K1040" s="233">
        <v>47721</v>
      </c>
      <c r="L1040" s="234">
        <v>550044845</v>
      </c>
      <c r="M1040" s="232" t="str">
        <f>IF(ISNA(VLOOKUP(L1040,'MASTER DATA'!$A$1:$B$192,2,0)),"",VLOOKUP(L1040,'MASTER DATA'!$A$1:$B$192,2,0))</f>
        <v>Spirax S2 G 80W-90_12*1L_A04W</v>
      </c>
      <c r="N1040" s="232">
        <v>44</v>
      </c>
      <c r="O1040" s="232">
        <f t="shared" si="367"/>
        <v>1</v>
      </c>
      <c r="P1040" s="232">
        <f t="shared" si="368"/>
        <v>0</v>
      </c>
      <c r="Q1040" s="232">
        <f>VLOOKUP(L1040,'MASTER DATA'!$A$1:$E$192,5,0)</f>
        <v>44</v>
      </c>
      <c r="R1040" s="234">
        <f>SUMIF('picking of the day'!$H$4:$H$358,WMS!H1040&amp;WMS!L1040,'picking of the day'!$E$4:$E$358)</f>
        <v>0</v>
      </c>
      <c r="U1040" s="114">
        <f>IF(ISNA(VLOOKUP(H1040,'data putaway'!$A$1:$E$530,3,0)),0,VLOOKUP(H1040,'data putaway'!$A$1:$E$530,3,0))</f>
        <v>0</v>
      </c>
      <c r="V1040" s="354">
        <f t="shared" si="369"/>
        <v>44</v>
      </c>
      <c r="W1040" s="114">
        <f>IF(ISNA(VLOOKUP(H1040,'data putaway'!$A$1:$E$530,2,0)),0,VLOOKUP(H1040,'data putaway'!$A$1:$E$530,2,0))</f>
        <v>0</v>
      </c>
      <c r="X1040" s="354" t="b">
        <f t="shared" si="370"/>
        <v>0</v>
      </c>
      <c r="Y1040" s="354">
        <f>IF(ISNA(VLOOKUP(H1040,'data putaway'!$A$1:$E$530,4,0)),0,VLOOKUP(H1040,'data putaway'!$A$1:$E$530,4,0))</f>
        <v>0</v>
      </c>
      <c r="Z1040" s="113">
        <f>IF(ISNA(VLOOKUP(H1040,'data putaway'!$A$1:$E$530,5,0)),0,VLOOKUP(H1040,'data putaway'!$A$1:$E$530,5,0))</f>
        <v>0</v>
      </c>
      <c r="AA1040" s="354" t="b">
        <f t="shared" si="371"/>
        <v>0</v>
      </c>
      <c r="AB1040" s="354" t="b">
        <f t="shared" si="372"/>
        <v>0</v>
      </c>
      <c r="AC1040" s="356" t="str">
        <f t="shared" ca="1" si="373"/>
        <v>0 Month,  2 Days</v>
      </c>
      <c r="AD1040" s="114" t="str">
        <f t="shared" ca="1" si="359"/>
        <v>3 Year, 11 Month, 8 Days</v>
      </c>
      <c r="AE1040" s="114">
        <f t="shared" si="374"/>
        <v>44</v>
      </c>
      <c r="AF1040" s="114">
        <f t="shared" si="375"/>
        <v>1</v>
      </c>
      <c r="AG1040" s="354" t="str">
        <f t="shared" si="376"/>
        <v>CD07</v>
      </c>
      <c r="AH1040" s="114">
        <f>IF(ISNA(VLOOKUP(L1040,'MASTER DATA'!$A$1:$F$192,6,0)),0,VLOOKUP(L1040,'MASTER DATA'!$A$1:$F$192,6,0))*AE1040</f>
        <v>528</v>
      </c>
      <c r="AI1040" s="354" t="str">
        <f>VLOOKUP($D1040,'warehouse mapping'!$AN$7:$AO$17,2,0)</f>
        <v>Aktif</v>
      </c>
      <c r="AJ1040" s="114">
        <f t="shared" si="377"/>
        <v>0</v>
      </c>
      <c r="AK1040" s="354" t="str">
        <f t="shared" si="378"/>
        <v/>
      </c>
      <c r="AL1040" s="354" t="s">
        <v>170</v>
      </c>
      <c r="AM1040" s="354">
        <f t="shared" si="379"/>
        <v>1</v>
      </c>
      <c r="AN1040" s="354" t="b">
        <f t="shared" si="380"/>
        <v>1</v>
      </c>
    </row>
    <row r="1041" spans="1:40" s="354" customFormat="1">
      <c r="A1041" s="354" t="str">
        <f t="shared" si="360"/>
        <v>CD07D01550062462</v>
      </c>
      <c r="B1041" s="354">
        <f t="shared" si="361"/>
        <v>0</v>
      </c>
      <c r="C1041" s="354">
        <f t="shared" si="362"/>
        <v>0</v>
      </c>
      <c r="D1041" s="354" t="str">
        <f t="shared" si="363"/>
        <v>CD</v>
      </c>
      <c r="E1041" s="354" t="str">
        <f t="shared" si="364"/>
        <v>07</v>
      </c>
      <c r="F1041" s="354" t="str">
        <f t="shared" si="365"/>
        <v>D</v>
      </c>
      <c r="G1041" s="355" t="str">
        <f t="shared" si="366"/>
        <v>01</v>
      </c>
      <c r="H1041" s="232" t="s">
        <v>1379</v>
      </c>
      <c r="I1041" s="232" t="s">
        <v>3514</v>
      </c>
      <c r="J1041" s="233">
        <v>46272</v>
      </c>
      <c r="K1041" s="233">
        <v>47727</v>
      </c>
      <c r="L1041" s="234">
        <v>550062462</v>
      </c>
      <c r="M1041" s="232" t="str">
        <f>IF(ISNA(VLOOKUP(L1041,'MASTER DATA'!$A$1:$B$192,2,0)),"",VLOOKUP(L1041,'MASTER DATA'!$A$1:$B$192,2,0))</f>
        <v>Adv4TAX7Sc10W40SNMB_12*1L_A04W</v>
      </c>
      <c r="N1041" s="232">
        <v>44</v>
      </c>
      <c r="O1041" s="232">
        <f t="shared" si="367"/>
        <v>1</v>
      </c>
      <c r="P1041" s="232">
        <f t="shared" si="368"/>
        <v>0</v>
      </c>
      <c r="Q1041" s="232">
        <f>VLOOKUP(L1041,'MASTER DATA'!$A$1:$E$192,5,0)</f>
        <v>44</v>
      </c>
      <c r="R1041" s="234">
        <f>SUMIF('picking of the day'!$H$4:$H$358,WMS!H1041&amp;WMS!L1041,'picking of the day'!$E$4:$E$358)</f>
        <v>0</v>
      </c>
      <c r="U1041" s="114">
        <f>IF(ISNA(VLOOKUP(H1041,'data putaway'!$A$1:$E$530,3,0)),0,VLOOKUP(H1041,'data putaway'!$A$1:$E$530,3,0))</f>
        <v>0</v>
      </c>
      <c r="V1041" s="354">
        <f t="shared" si="369"/>
        <v>44</v>
      </c>
      <c r="W1041" s="114">
        <f>IF(ISNA(VLOOKUP(H1041,'data putaway'!$A$1:$E$530,2,0)),0,VLOOKUP(H1041,'data putaway'!$A$1:$E$530,2,0))</f>
        <v>0</v>
      </c>
      <c r="X1041" s="354" t="b">
        <f t="shared" si="370"/>
        <v>0</v>
      </c>
      <c r="Y1041" s="354">
        <f>IF(ISNA(VLOOKUP(H1041,'data putaway'!$A$1:$E$530,4,0)),0,VLOOKUP(H1041,'data putaway'!$A$1:$E$530,4,0))</f>
        <v>0</v>
      </c>
      <c r="Z1041" s="113">
        <f>IF(ISNA(VLOOKUP(H1041,'data putaway'!$A$1:$E$530,5,0)),0,VLOOKUP(H1041,'data putaway'!$A$1:$E$530,5,0))</f>
        <v>0</v>
      </c>
      <c r="AA1041" s="354" t="b">
        <f t="shared" si="371"/>
        <v>0</v>
      </c>
      <c r="AB1041" s="354" t="b">
        <f t="shared" si="372"/>
        <v>0</v>
      </c>
      <c r="AC1041" s="356" t="str">
        <f t="shared" ca="1" si="373"/>
        <v>0 Month,  11 Days</v>
      </c>
      <c r="AD1041" s="114" t="str">
        <f t="shared" ca="1" si="359"/>
        <v>3 Year, 11 Month, 14 Days</v>
      </c>
      <c r="AE1041" s="114">
        <f t="shared" si="374"/>
        <v>44</v>
      </c>
      <c r="AF1041" s="114">
        <f t="shared" si="375"/>
        <v>1</v>
      </c>
      <c r="AG1041" s="354" t="str">
        <f t="shared" si="376"/>
        <v>CD07</v>
      </c>
      <c r="AH1041" s="114">
        <f>IF(ISNA(VLOOKUP(L1041,'MASTER DATA'!$A$1:$F$192,6,0)),0,VLOOKUP(L1041,'MASTER DATA'!$A$1:$F$192,6,0))*AE1041</f>
        <v>528</v>
      </c>
      <c r="AI1041" s="354" t="str">
        <f>VLOOKUP($D1041,'warehouse mapping'!$AN$7:$AO$17,2,0)</f>
        <v>Aktif</v>
      </c>
      <c r="AJ1041" s="114">
        <f t="shared" si="377"/>
        <v>0</v>
      </c>
      <c r="AK1041" s="354" t="str">
        <f t="shared" si="378"/>
        <v/>
      </c>
      <c r="AL1041" s="354" t="s">
        <v>170</v>
      </c>
      <c r="AM1041" s="354">
        <f t="shared" si="379"/>
        <v>1</v>
      </c>
      <c r="AN1041" s="354" t="b">
        <f t="shared" si="380"/>
        <v>1</v>
      </c>
    </row>
    <row r="1042" spans="1:40" s="354" customFormat="1">
      <c r="A1042" s="354" t="str">
        <f t="shared" si="360"/>
        <v>CD07D02550050071</v>
      </c>
      <c r="B1042" s="354">
        <f t="shared" si="361"/>
        <v>0</v>
      </c>
      <c r="C1042" s="354">
        <f t="shared" si="362"/>
        <v>0</v>
      </c>
      <c r="D1042" s="354" t="str">
        <f t="shared" si="363"/>
        <v>CD</v>
      </c>
      <c r="E1042" s="354" t="str">
        <f t="shared" si="364"/>
        <v>07</v>
      </c>
      <c r="F1042" s="354" t="str">
        <f t="shared" si="365"/>
        <v>D</v>
      </c>
      <c r="G1042" s="355" t="str">
        <f t="shared" si="366"/>
        <v>02</v>
      </c>
      <c r="H1042" s="232" t="s">
        <v>1380</v>
      </c>
      <c r="I1042" s="234" t="s">
        <v>3507</v>
      </c>
      <c r="J1042" s="233">
        <v>46226</v>
      </c>
      <c r="K1042" s="362">
        <v>47547</v>
      </c>
      <c r="L1042" s="234">
        <v>550050071</v>
      </c>
      <c r="M1042" s="232" t="str">
        <f>IF(ISNA(VLOOKUP(L1042,'MASTER DATA'!$A$1:$B$192,2,0)),"",VLOOKUP(L1042,'MASTER DATA'!$A$1:$B$192,2,0))</f>
        <v>RimLD4Extra15W40CI4_12*1L_A04W</v>
      </c>
      <c r="N1042" s="232">
        <v>44</v>
      </c>
      <c r="O1042" s="232">
        <f t="shared" si="367"/>
        <v>1</v>
      </c>
      <c r="P1042" s="232">
        <f t="shared" si="368"/>
        <v>0</v>
      </c>
      <c r="Q1042" s="232">
        <f>VLOOKUP(L1042,'MASTER DATA'!$A$1:$E$192,5,0)</f>
        <v>44</v>
      </c>
      <c r="R1042" s="234">
        <f>SUMIF('picking of the day'!$H$4:$H$358,WMS!H1042&amp;WMS!L1042,'picking of the day'!$E$4:$E$358)</f>
        <v>0</v>
      </c>
      <c r="U1042" s="114">
        <f>IF(ISNA(VLOOKUP(H1042,'data putaway'!$A$1:$E$530,3,0)),0,VLOOKUP(H1042,'data putaway'!$A$1:$E$530,3,0))</f>
        <v>0</v>
      </c>
      <c r="V1042" s="354">
        <f t="shared" si="369"/>
        <v>44</v>
      </c>
      <c r="W1042" s="114">
        <f>IF(ISNA(VLOOKUP(H1042,'data putaway'!$A$1:$E$530,2,0)),0,VLOOKUP(H1042,'data putaway'!$A$1:$E$530,2,0))</f>
        <v>0</v>
      </c>
      <c r="X1042" s="354" t="b">
        <f t="shared" si="370"/>
        <v>0</v>
      </c>
      <c r="Y1042" s="354">
        <f>IF(ISNA(VLOOKUP(H1042,'data putaway'!$A$1:$E$530,4,0)),0,VLOOKUP(H1042,'data putaway'!$A$1:$E$530,4,0))</f>
        <v>0</v>
      </c>
      <c r="Z1042" s="113">
        <f>IF(ISNA(VLOOKUP(H1042,'data putaway'!$A$1:$E$530,5,0)),0,VLOOKUP(H1042,'data putaway'!$A$1:$E$530,5,0))</f>
        <v>0</v>
      </c>
      <c r="AA1042" s="354" t="b">
        <f t="shared" si="371"/>
        <v>0</v>
      </c>
      <c r="AB1042" s="354" t="b">
        <f t="shared" si="372"/>
        <v>0</v>
      </c>
      <c r="AC1042" s="356" t="str">
        <f t="shared" ca="1" si="373"/>
        <v>1 Month,  26 Days</v>
      </c>
      <c r="AD1042" s="114" t="str">
        <f t="shared" ca="1" si="359"/>
        <v>3 Year, 5 Month, 15 Days</v>
      </c>
      <c r="AE1042" s="114">
        <f t="shared" si="374"/>
        <v>44</v>
      </c>
      <c r="AF1042" s="114">
        <f t="shared" si="375"/>
        <v>1</v>
      </c>
      <c r="AG1042" s="354" t="str">
        <f t="shared" si="376"/>
        <v>CD07</v>
      </c>
      <c r="AH1042" s="114">
        <f>IF(ISNA(VLOOKUP(L1042,'MASTER DATA'!$A$1:$F$192,6,0)),0,VLOOKUP(L1042,'MASTER DATA'!$A$1:$F$192,6,0))*AE1042</f>
        <v>528</v>
      </c>
      <c r="AI1042" s="354" t="str">
        <f>VLOOKUP($D1042,'warehouse mapping'!$AN$7:$AO$17,2,0)</f>
        <v>Aktif</v>
      </c>
      <c r="AJ1042" s="114">
        <f t="shared" si="377"/>
        <v>0</v>
      </c>
      <c r="AK1042" s="354" t="str">
        <f t="shared" si="378"/>
        <v/>
      </c>
      <c r="AL1042" s="354" t="s">
        <v>170</v>
      </c>
      <c r="AM1042" s="354">
        <f t="shared" si="379"/>
        <v>1</v>
      </c>
      <c r="AN1042" s="354" t="b">
        <f t="shared" si="380"/>
        <v>1</v>
      </c>
    </row>
    <row r="1043" spans="1:40" s="354" customFormat="1">
      <c r="A1043" s="354" t="str">
        <f t="shared" si="360"/>
        <v>CD07E01550062462</v>
      </c>
      <c r="B1043" s="354">
        <f t="shared" si="361"/>
        <v>0</v>
      </c>
      <c r="C1043" s="354">
        <f t="shared" si="362"/>
        <v>0</v>
      </c>
      <c r="D1043" s="354" t="str">
        <f t="shared" si="363"/>
        <v>CD</v>
      </c>
      <c r="E1043" s="354" t="str">
        <f t="shared" si="364"/>
        <v>07</v>
      </c>
      <c r="F1043" s="354" t="str">
        <f t="shared" si="365"/>
        <v>E</v>
      </c>
      <c r="G1043" s="355" t="str">
        <f t="shared" si="366"/>
        <v>01</v>
      </c>
      <c r="H1043" s="232" t="s">
        <v>1381</v>
      </c>
      <c r="I1043" s="232" t="s">
        <v>3514</v>
      </c>
      <c r="J1043" s="233">
        <v>46272</v>
      </c>
      <c r="K1043" s="233">
        <v>47727</v>
      </c>
      <c r="L1043" s="234">
        <v>550062462</v>
      </c>
      <c r="M1043" s="232" t="str">
        <f>IF(ISNA(VLOOKUP(L1043,'MASTER DATA'!$A$1:$B$192,2,0)),"",VLOOKUP(L1043,'MASTER DATA'!$A$1:$B$192,2,0))</f>
        <v>Adv4TAX7Sc10W40SNMB_12*1L_A04W</v>
      </c>
      <c r="N1043" s="232">
        <v>44</v>
      </c>
      <c r="O1043" s="232">
        <f t="shared" si="367"/>
        <v>1</v>
      </c>
      <c r="P1043" s="232">
        <f t="shared" si="368"/>
        <v>0</v>
      </c>
      <c r="Q1043" s="232">
        <f>VLOOKUP(L1043,'MASTER DATA'!$A$1:$E$192,5,0)</f>
        <v>44</v>
      </c>
      <c r="R1043" s="234">
        <f>SUMIF('picking of the day'!$H$4:$H$358,WMS!H1043&amp;WMS!L1043,'picking of the day'!$E$4:$E$358)</f>
        <v>0</v>
      </c>
      <c r="U1043" s="114">
        <f>IF(ISNA(VLOOKUP(H1043,'data putaway'!$A$1:$E$530,3,0)),0,VLOOKUP(H1043,'data putaway'!$A$1:$E$530,3,0))</f>
        <v>0</v>
      </c>
      <c r="V1043" s="354">
        <f t="shared" si="369"/>
        <v>44</v>
      </c>
      <c r="W1043" s="114">
        <f>IF(ISNA(VLOOKUP(H1043,'data putaway'!$A$1:$E$530,2,0)),0,VLOOKUP(H1043,'data putaway'!$A$1:$E$530,2,0))</f>
        <v>0</v>
      </c>
      <c r="X1043" s="354" t="b">
        <f t="shared" si="370"/>
        <v>0</v>
      </c>
      <c r="Y1043" s="354">
        <f>IF(ISNA(VLOOKUP(H1043,'data putaway'!$A$1:$E$530,4,0)),0,VLOOKUP(H1043,'data putaway'!$A$1:$E$530,4,0))</f>
        <v>0</v>
      </c>
      <c r="Z1043" s="113">
        <f>IF(ISNA(VLOOKUP(H1043,'data putaway'!$A$1:$E$530,5,0)),0,VLOOKUP(H1043,'data putaway'!$A$1:$E$530,5,0))</f>
        <v>0</v>
      </c>
      <c r="AA1043" s="354" t="b">
        <f t="shared" si="371"/>
        <v>0</v>
      </c>
      <c r="AB1043" s="354" t="b">
        <f t="shared" si="372"/>
        <v>0</v>
      </c>
      <c r="AC1043" s="356" t="str">
        <f t="shared" ca="1" si="373"/>
        <v>0 Month,  11 Days</v>
      </c>
      <c r="AD1043" s="114" t="str">
        <f t="shared" ca="1" si="359"/>
        <v>3 Year, 11 Month, 14 Days</v>
      </c>
      <c r="AE1043" s="114">
        <f t="shared" si="374"/>
        <v>44</v>
      </c>
      <c r="AF1043" s="114">
        <f t="shared" si="375"/>
        <v>1</v>
      </c>
      <c r="AG1043" s="354" t="str">
        <f t="shared" si="376"/>
        <v>CD07</v>
      </c>
      <c r="AH1043" s="114">
        <f>IF(ISNA(VLOOKUP(L1043,'MASTER DATA'!$A$1:$F$192,6,0)),0,VLOOKUP(L1043,'MASTER DATA'!$A$1:$F$192,6,0))*AE1043</f>
        <v>528</v>
      </c>
      <c r="AI1043" s="354" t="str">
        <f>VLOOKUP($D1043,'warehouse mapping'!$AN$7:$AO$17,2,0)</f>
        <v>Aktif</v>
      </c>
      <c r="AJ1043" s="114">
        <f t="shared" si="377"/>
        <v>0</v>
      </c>
      <c r="AK1043" s="354" t="str">
        <f t="shared" si="378"/>
        <v/>
      </c>
      <c r="AL1043" s="354" t="s">
        <v>170</v>
      </c>
      <c r="AM1043" s="354">
        <f t="shared" si="379"/>
        <v>1</v>
      </c>
      <c r="AN1043" s="354" t="b">
        <f t="shared" si="380"/>
        <v>1</v>
      </c>
    </row>
    <row r="1044" spans="1:40" s="354" customFormat="1">
      <c r="A1044" s="354" t="str">
        <f t="shared" si="360"/>
        <v>CD07E02550062462</v>
      </c>
      <c r="B1044" s="354">
        <f t="shared" si="361"/>
        <v>0</v>
      </c>
      <c r="C1044" s="354">
        <f t="shared" si="362"/>
        <v>0</v>
      </c>
      <c r="D1044" s="354" t="str">
        <f t="shared" si="363"/>
        <v>CD</v>
      </c>
      <c r="E1044" s="354" t="str">
        <f t="shared" si="364"/>
        <v>07</v>
      </c>
      <c r="F1044" s="354" t="str">
        <f t="shared" si="365"/>
        <v>E</v>
      </c>
      <c r="G1044" s="355" t="str">
        <f t="shared" si="366"/>
        <v>02</v>
      </c>
      <c r="H1044" s="232" t="s">
        <v>1382</v>
      </c>
      <c r="I1044" s="232" t="s">
        <v>3514</v>
      </c>
      <c r="J1044" s="233">
        <v>46272</v>
      </c>
      <c r="K1044" s="233">
        <v>47727</v>
      </c>
      <c r="L1044" s="234">
        <v>550062462</v>
      </c>
      <c r="M1044" s="232" t="str">
        <f>IF(ISNA(VLOOKUP(L1044,'MASTER DATA'!$A$1:$B$192,2,0)),"",VLOOKUP(L1044,'MASTER DATA'!$A$1:$B$192,2,0))</f>
        <v>Adv4TAX7Sc10W40SNMB_12*1L_A04W</v>
      </c>
      <c r="N1044" s="232">
        <v>44</v>
      </c>
      <c r="O1044" s="232">
        <f t="shared" si="367"/>
        <v>1</v>
      </c>
      <c r="P1044" s="232">
        <f t="shared" si="368"/>
        <v>0</v>
      </c>
      <c r="Q1044" s="232">
        <f>VLOOKUP(L1044,'MASTER DATA'!$A$1:$E$192,5,0)</f>
        <v>44</v>
      </c>
      <c r="R1044" s="234">
        <f>SUMIF('picking of the day'!$H$4:$H$358,WMS!H1044&amp;WMS!L1044,'picking of the day'!$E$4:$E$358)</f>
        <v>0</v>
      </c>
      <c r="U1044" s="114">
        <f>IF(ISNA(VLOOKUP(H1044,'data putaway'!$A$1:$E$530,3,0)),0,VLOOKUP(H1044,'data putaway'!$A$1:$E$530,3,0))</f>
        <v>0</v>
      </c>
      <c r="V1044" s="354">
        <f t="shared" si="369"/>
        <v>44</v>
      </c>
      <c r="W1044" s="114">
        <f>IF(ISNA(VLOOKUP(H1044,'data putaway'!$A$1:$E$530,2,0)),0,VLOOKUP(H1044,'data putaway'!$A$1:$E$530,2,0))</f>
        <v>0</v>
      </c>
      <c r="X1044" s="354" t="b">
        <f t="shared" si="370"/>
        <v>0</v>
      </c>
      <c r="Y1044" s="354">
        <f>IF(ISNA(VLOOKUP(H1044,'data putaway'!$A$1:$E$530,4,0)),0,VLOOKUP(H1044,'data putaway'!$A$1:$E$530,4,0))</f>
        <v>0</v>
      </c>
      <c r="Z1044" s="113">
        <f>IF(ISNA(VLOOKUP(H1044,'data putaway'!$A$1:$E$530,5,0)),0,VLOOKUP(H1044,'data putaway'!$A$1:$E$530,5,0))</f>
        <v>0</v>
      </c>
      <c r="AA1044" s="354" t="b">
        <f t="shared" si="371"/>
        <v>0</v>
      </c>
      <c r="AB1044" s="354" t="b">
        <f t="shared" si="372"/>
        <v>0</v>
      </c>
      <c r="AC1044" s="356" t="str">
        <f t="shared" ca="1" si="373"/>
        <v>0 Month,  11 Days</v>
      </c>
      <c r="AD1044" s="114" t="str">
        <f t="shared" ca="1" si="359"/>
        <v>3 Year, 11 Month, 14 Days</v>
      </c>
      <c r="AE1044" s="114">
        <f t="shared" si="374"/>
        <v>44</v>
      </c>
      <c r="AF1044" s="114">
        <f t="shared" si="375"/>
        <v>1</v>
      </c>
      <c r="AG1044" s="354" t="str">
        <f t="shared" si="376"/>
        <v>CD07</v>
      </c>
      <c r="AH1044" s="114">
        <f>IF(ISNA(VLOOKUP(L1044,'MASTER DATA'!$A$1:$F$192,6,0)),0,VLOOKUP(L1044,'MASTER DATA'!$A$1:$F$192,6,0))*AE1044</f>
        <v>528</v>
      </c>
      <c r="AI1044" s="354" t="str">
        <f>VLOOKUP($D1044,'warehouse mapping'!$AN$7:$AO$17,2,0)</f>
        <v>Aktif</v>
      </c>
      <c r="AJ1044" s="114">
        <f t="shared" si="377"/>
        <v>0</v>
      </c>
      <c r="AK1044" s="354" t="str">
        <f t="shared" si="378"/>
        <v/>
      </c>
      <c r="AL1044" s="354" t="s">
        <v>170</v>
      </c>
      <c r="AM1044" s="354">
        <f t="shared" si="379"/>
        <v>1</v>
      </c>
      <c r="AN1044" s="354" t="b">
        <f t="shared" si="380"/>
        <v>1</v>
      </c>
    </row>
    <row r="1045" spans="1:40" s="354" customFormat="1">
      <c r="A1045" s="354" t="str">
        <f t="shared" si="360"/>
        <v>CD08A01550050960</v>
      </c>
      <c r="B1045" s="354">
        <f t="shared" si="361"/>
        <v>0</v>
      </c>
      <c r="C1045" s="354">
        <f t="shared" si="362"/>
        <v>0</v>
      </c>
      <c r="D1045" s="354" t="str">
        <f t="shared" si="363"/>
        <v>CD</v>
      </c>
      <c r="E1045" s="354" t="str">
        <f t="shared" si="364"/>
        <v>08</v>
      </c>
      <c r="F1045" s="354" t="str">
        <f t="shared" si="365"/>
        <v>A</v>
      </c>
      <c r="G1045" s="355" t="str">
        <f t="shared" si="366"/>
        <v>01</v>
      </c>
      <c r="H1045" s="232" t="s">
        <v>1383</v>
      </c>
      <c r="I1045" s="234" t="s">
        <v>3152</v>
      </c>
      <c r="J1045" s="233">
        <v>46226</v>
      </c>
      <c r="K1045" s="233">
        <v>47661</v>
      </c>
      <c r="L1045" s="234">
        <v>550050960</v>
      </c>
      <c r="M1045" s="232" t="str">
        <f>IF(ISNA(VLOOKUP(L1045,'MASTER DATA'!$A$1:$B$192,2,0)),"",VLOOKUP(L1045,'MASTER DATA'!$A$1:$B$192,2,0))</f>
        <v>Kawasaki2TFC_12*0.8L_A04W</v>
      </c>
      <c r="N1045" s="232">
        <v>14</v>
      </c>
      <c r="O1045" s="232">
        <f t="shared" si="367"/>
        <v>0</v>
      </c>
      <c r="P1045" s="232">
        <f t="shared" si="368"/>
        <v>14</v>
      </c>
      <c r="Q1045" s="232">
        <f>VLOOKUP(L1045,'MASTER DATA'!$A$1:$E$192,5,0)</f>
        <v>48</v>
      </c>
      <c r="R1045" s="234">
        <f>SUMIF('picking of the day'!$H$4:$H$358,WMS!H1045&amp;WMS!L1045,'picking of the day'!$E$4:$E$358)</f>
        <v>0</v>
      </c>
      <c r="U1045" s="114">
        <f>IF(ISNA(VLOOKUP(H1045,'data putaway'!$A$1:$E$530,3,0)),0,VLOOKUP(H1045,'data putaway'!$A$1:$E$530,3,0))</f>
        <v>0</v>
      </c>
      <c r="V1045" s="354">
        <f t="shared" si="369"/>
        <v>14</v>
      </c>
      <c r="W1045" s="114">
        <f>IF(ISNA(VLOOKUP(H1045,'data putaway'!$A$1:$E$530,2,0)),0,VLOOKUP(H1045,'data putaway'!$A$1:$E$530,2,0))</f>
        <v>0</v>
      </c>
      <c r="X1045" s="354" t="b">
        <f t="shared" si="370"/>
        <v>0</v>
      </c>
      <c r="Y1045" s="354">
        <f>IF(ISNA(VLOOKUP(H1045,'data putaway'!$A$1:$E$530,4,0)),0,VLOOKUP(H1045,'data putaway'!$A$1:$E$530,4,0))</f>
        <v>0</v>
      </c>
      <c r="Z1045" s="113">
        <f>IF(ISNA(VLOOKUP(H1045,'data putaway'!$A$1:$E$530,5,0)),0,VLOOKUP(H1045,'data putaway'!$A$1:$E$530,5,0))</f>
        <v>0</v>
      </c>
      <c r="AA1045" s="354" t="b">
        <f t="shared" si="371"/>
        <v>0</v>
      </c>
      <c r="AB1045" s="354" t="b">
        <f t="shared" si="372"/>
        <v>0</v>
      </c>
      <c r="AC1045" s="356" t="str">
        <f t="shared" ca="1" si="373"/>
        <v>1 Month,  26 Days</v>
      </c>
      <c r="AD1045" s="114" t="str">
        <f t="shared" ca="1" si="359"/>
        <v>3 Year, 9 Month, 9 Days</v>
      </c>
      <c r="AE1045" s="114">
        <f t="shared" si="374"/>
        <v>14</v>
      </c>
      <c r="AF1045" s="114">
        <f t="shared" si="375"/>
        <v>1</v>
      </c>
      <c r="AG1045" s="354" t="str">
        <f t="shared" si="376"/>
        <v>CD08</v>
      </c>
      <c r="AH1045" s="114">
        <f>IF(ISNA(VLOOKUP(L1045,'MASTER DATA'!$A$1:$F$192,6,0)),0,VLOOKUP(L1045,'MASTER DATA'!$A$1:$F$192,6,0))*AE1045</f>
        <v>134.4</v>
      </c>
      <c r="AI1045" s="354" t="str">
        <f>VLOOKUP($D1045,'warehouse mapping'!$AN$7:$AO$17,2,0)</f>
        <v>Aktif</v>
      </c>
      <c r="AJ1045" s="114">
        <f t="shared" si="377"/>
        <v>0</v>
      </c>
      <c r="AK1045" s="354" t="str">
        <f t="shared" si="378"/>
        <v/>
      </c>
      <c r="AL1045" s="354" t="s">
        <v>170</v>
      </c>
      <c r="AM1045" s="354">
        <f t="shared" si="379"/>
        <v>1</v>
      </c>
      <c r="AN1045" s="354" t="b">
        <f t="shared" si="380"/>
        <v>1</v>
      </c>
    </row>
    <row r="1046" spans="1:40" s="354" customFormat="1">
      <c r="A1046" s="354" t="str">
        <f t="shared" si="360"/>
        <v>CD08A02550062461</v>
      </c>
      <c r="B1046" s="354">
        <f t="shared" si="361"/>
        <v>0</v>
      </c>
      <c r="C1046" s="354">
        <f t="shared" si="362"/>
        <v>0</v>
      </c>
      <c r="D1046" s="354" t="str">
        <f t="shared" si="363"/>
        <v>CD</v>
      </c>
      <c r="E1046" s="354" t="str">
        <f t="shared" si="364"/>
        <v>08</v>
      </c>
      <c r="F1046" s="354" t="str">
        <f t="shared" si="365"/>
        <v>A</v>
      </c>
      <c r="G1046" s="355" t="str">
        <f t="shared" si="366"/>
        <v>02</v>
      </c>
      <c r="H1046" s="232" t="s">
        <v>1384</v>
      </c>
      <c r="I1046" s="232" t="s">
        <v>3316</v>
      </c>
      <c r="J1046" s="233">
        <v>46255</v>
      </c>
      <c r="K1046" s="233">
        <v>47714</v>
      </c>
      <c r="L1046" s="234">
        <v>550062461</v>
      </c>
      <c r="M1046" s="232" t="str">
        <f>IF(ISNA(VLOOKUP(L1046,'MASTER DATA'!$A$1:$B$192,2,0)),"",VLOOKUP(L1046,'MASTER DATA'!$A$1:$B$192,2,0))</f>
        <v>Advan4TAX710W40SNMA2_12*0.8L_A04W</v>
      </c>
      <c r="N1046" s="232">
        <v>0</v>
      </c>
      <c r="O1046" s="232">
        <f t="shared" si="367"/>
        <v>0</v>
      </c>
      <c r="P1046" s="232">
        <f t="shared" si="368"/>
        <v>0</v>
      </c>
      <c r="Q1046" s="232">
        <f>VLOOKUP(L1046,'MASTER DATA'!$A$1:$E$192,5,0)</f>
        <v>48</v>
      </c>
      <c r="R1046" s="234">
        <f>SUMIF('picking of the day'!$H$4:$H$358,WMS!H1046&amp;WMS!L1046,'picking of the day'!$E$4:$E$358)</f>
        <v>0</v>
      </c>
      <c r="U1046" s="114">
        <f>IF(ISNA(VLOOKUP(H1046,'data putaway'!$A$1:$E$530,3,0)),0,VLOOKUP(H1046,'data putaway'!$A$1:$E$530,3,0))</f>
        <v>0</v>
      </c>
      <c r="V1046" s="354">
        <f t="shared" si="369"/>
        <v>0</v>
      </c>
      <c r="W1046" s="114">
        <f>IF(ISNA(VLOOKUP(H1046,'data putaway'!$A$1:$E$530,2,0)),0,VLOOKUP(H1046,'data putaway'!$A$1:$E$530,2,0))</f>
        <v>0</v>
      </c>
      <c r="X1046" s="354" t="b">
        <f t="shared" si="370"/>
        <v>0</v>
      </c>
      <c r="Y1046" s="354">
        <f>IF(ISNA(VLOOKUP(H1046,'data putaway'!$A$1:$E$530,4,0)),0,VLOOKUP(H1046,'data putaway'!$A$1:$E$530,4,0))</f>
        <v>0</v>
      </c>
      <c r="Z1046" s="113">
        <f>IF(ISNA(VLOOKUP(H1046,'data putaway'!$A$1:$E$530,5,0)),0,VLOOKUP(H1046,'data putaway'!$A$1:$E$530,5,0))</f>
        <v>0</v>
      </c>
      <c r="AA1046" s="354" t="b">
        <f t="shared" si="371"/>
        <v>0</v>
      </c>
      <c r="AB1046" s="354" t="b">
        <f t="shared" si="372"/>
        <v>0</v>
      </c>
      <c r="AC1046" s="356" t="str">
        <f t="shared" ca="1" si="373"/>
        <v>0 Month,  28 Days</v>
      </c>
      <c r="AD1046" s="114" t="str">
        <f t="shared" ca="1" si="359"/>
        <v>3 Year, 11 Month, 1 Days</v>
      </c>
      <c r="AE1046" s="114">
        <f t="shared" si="374"/>
        <v>0</v>
      </c>
      <c r="AF1046" s="114">
        <f t="shared" si="375"/>
        <v>0</v>
      </c>
      <c r="AG1046" s="354" t="str">
        <f t="shared" si="376"/>
        <v>CD08</v>
      </c>
      <c r="AH1046" s="114">
        <f>IF(ISNA(VLOOKUP(L1046,'MASTER DATA'!$A$1:$F$192,6,0)),0,VLOOKUP(L1046,'MASTER DATA'!$A$1:$F$192,6,0))*AE1046</f>
        <v>0</v>
      </c>
      <c r="AI1046" s="354" t="str">
        <f>VLOOKUP($D1046,'warehouse mapping'!$AN$7:$AO$17,2,0)</f>
        <v>Aktif</v>
      </c>
      <c r="AJ1046" s="114">
        <f t="shared" si="377"/>
        <v>1</v>
      </c>
      <c r="AK1046" s="354" t="str">
        <f t="shared" si="378"/>
        <v>CD</v>
      </c>
      <c r="AL1046" s="354" t="s">
        <v>170</v>
      </c>
      <c r="AM1046" s="354">
        <f t="shared" si="379"/>
        <v>1</v>
      </c>
      <c r="AN1046" s="354" t="b">
        <f t="shared" si="380"/>
        <v>1</v>
      </c>
    </row>
    <row r="1047" spans="1:40" s="354" customFormat="1">
      <c r="A1047" s="354" t="str">
        <f t="shared" si="360"/>
        <v>CD08B01550071396</v>
      </c>
      <c r="B1047" s="354">
        <f t="shared" si="361"/>
        <v>0</v>
      </c>
      <c r="C1047" s="354">
        <f t="shared" si="362"/>
        <v>0</v>
      </c>
      <c r="D1047" s="354" t="str">
        <f t="shared" si="363"/>
        <v>CD</v>
      </c>
      <c r="E1047" s="354" t="str">
        <f t="shared" si="364"/>
        <v>08</v>
      </c>
      <c r="F1047" s="354" t="str">
        <f t="shared" si="365"/>
        <v>B</v>
      </c>
      <c r="G1047" s="355" t="str">
        <f t="shared" si="366"/>
        <v>01</v>
      </c>
      <c r="H1047" s="232" t="s">
        <v>1385</v>
      </c>
      <c r="I1047" s="232" t="s">
        <v>3316</v>
      </c>
      <c r="J1047" s="233">
        <v>46262</v>
      </c>
      <c r="K1047" s="233">
        <v>47714</v>
      </c>
      <c r="L1047" s="234">
        <v>550071396</v>
      </c>
      <c r="M1047" s="232" t="str">
        <f>IF(ISNA(VLOOKUP(L1047,'MASTER DATA'!$A$1:$B$192,2,0)),"",VLOOKUP(L1047,'MASTER DATA'!$A$1:$B$192,2,0))</f>
        <v>HelixHX515W40SNCF_12*1L_A04W</v>
      </c>
      <c r="N1047" s="232">
        <v>44</v>
      </c>
      <c r="O1047" s="232">
        <f t="shared" si="367"/>
        <v>1</v>
      </c>
      <c r="P1047" s="232">
        <f t="shared" si="368"/>
        <v>0</v>
      </c>
      <c r="Q1047" s="232">
        <f>VLOOKUP(L1047,'MASTER DATA'!$A$1:$E$192,5,0)</f>
        <v>44</v>
      </c>
      <c r="R1047" s="234">
        <f>SUMIF('picking of the day'!$H$4:$H$358,WMS!H1047&amp;WMS!L1047,'picking of the day'!$E$4:$E$358)</f>
        <v>0</v>
      </c>
      <c r="U1047" s="114">
        <f>IF(ISNA(VLOOKUP(H1047,'data putaway'!$A$1:$E$530,3,0)),0,VLOOKUP(H1047,'data putaway'!$A$1:$E$530,3,0))</f>
        <v>0</v>
      </c>
      <c r="V1047" s="354">
        <f t="shared" si="369"/>
        <v>44</v>
      </c>
      <c r="W1047" s="114">
        <f>IF(ISNA(VLOOKUP(H1047,'data putaway'!$A$1:$E$530,2,0)),0,VLOOKUP(H1047,'data putaway'!$A$1:$E$530,2,0))</f>
        <v>0</v>
      </c>
      <c r="X1047" s="354" t="b">
        <f t="shared" si="370"/>
        <v>0</v>
      </c>
      <c r="Y1047" s="354">
        <f>IF(ISNA(VLOOKUP(H1047,'data putaway'!$A$1:$E$530,4,0)),0,VLOOKUP(H1047,'data putaway'!$A$1:$E$530,4,0))</f>
        <v>0</v>
      </c>
      <c r="Z1047" s="113">
        <f>IF(ISNA(VLOOKUP(H1047,'data putaway'!$A$1:$E$530,5,0)),0,VLOOKUP(H1047,'data putaway'!$A$1:$E$530,5,0))</f>
        <v>0</v>
      </c>
      <c r="AA1047" s="354" t="b">
        <f t="shared" si="371"/>
        <v>0</v>
      </c>
      <c r="AB1047" s="354" t="b">
        <f t="shared" si="372"/>
        <v>0</v>
      </c>
      <c r="AC1047" s="356" t="str">
        <f t="shared" ca="1" si="373"/>
        <v>0 Month,  21 Days</v>
      </c>
      <c r="AD1047" s="114" t="str">
        <f t="shared" ca="1" si="359"/>
        <v>3 Year, 11 Month, 1 Days</v>
      </c>
      <c r="AE1047" s="114">
        <f t="shared" si="374"/>
        <v>44</v>
      </c>
      <c r="AF1047" s="114">
        <f t="shared" si="375"/>
        <v>1</v>
      </c>
      <c r="AG1047" s="354" t="str">
        <f t="shared" si="376"/>
        <v>CD08</v>
      </c>
      <c r="AH1047" s="114">
        <f>IF(ISNA(VLOOKUP(L1047,'MASTER DATA'!$A$1:$F$192,6,0)),0,VLOOKUP(L1047,'MASTER DATA'!$A$1:$F$192,6,0))*AE1047</f>
        <v>528</v>
      </c>
      <c r="AI1047" s="354" t="str">
        <f>VLOOKUP($D1047,'warehouse mapping'!$AN$7:$AO$17,2,0)</f>
        <v>Aktif</v>
      </c>
      <c r="AJ1047" s="114">
        <f t="shared" si="377"/>
        <v>0</v>
      </c>
      <c r="AK1047" s="354" t="str">
        <f t="shared" si="378"/>
        <v/>
      </c>
      <c r="AL1047" s="354" t="s">
        <v>170</v>
      </c>
      <c r="AM1047" s="354">
        <f t="shared" si="379"/>
        <v>1</v>
      </c>
      <c r="AN1047" s="354" t="b">
        <f t="shared" si="380"/>
        <v>1</v>
      </c>
    </row>
    <row r="1048" spans="1:40" s="354" customFormat="1">
      <c r="A1048" s="354" t="str">
        <f t="shared" si="360"/>
        <v>CD08B02550071396</v>
      </c>
      <c r="B1048" s="354">
        <f t="shared" si="361"/>
        <v>0</v>
      </c>
      <c r="C1048" s="354">
        <f t="shared" si="362"/>
        <v>0</v>
      </c>
      <c r="D1048" s="354" t="str">
        <f t="shared" si="363"/>
        <v>CD</v>
      </c>
      <c r="E1048" s="354" t="str">
        <f t="shared" si="364"/>
        <v>08</v>
      </c>
      <c r="F1048" s="354" t="str">
        <f t="shared" si="365"/>
        <v>B</v>
      </c>
      <c r="G1048" s="355" t="str">
        <f t="shared" si="366"/>
        <v>02</v>
      </c>
      <c r="H1048" s="232" t="s">
        <v>1386</v>
      </c>
      <c r="I1048" s="232" t="s">
        <v>3316</v>
      </c>
      <c r="J1048" s="233">
        <v>46262</v>
      </c>
      <c r="K1048" s="233">
        <v>47714</v>
      </c>
      <c r="L1048" s="234">
        <v>550071396</v>
      </c>
      <c r="M1048" s="232" t="str">
        <f>IF(ISNA(VLOOKUP(L1048,'MASTER DATA'!$A$1:$B$192,2,0)),"",VLOOKUP(L1048,'MASTER DATA'!$A$1:$B$192,2,0))</f>
        <v>HelixHX515W40SNCF_12*1L_A04W</v>
      </c>
      <c r="N1048" s="232">
        <v>44</v>
      </c>
      <c r="O1048" s="232">
        <f t="shared" si="367"/>
        <v>1</v>
      </c>
      <c r="P1048" s="232">
        <f t="shared" si="368"/>
        <v>0</v>
      </c>
      <c r="Q1048" s="232">
        <f>VLOOKUP(L1048,'MASTER DATA'!$A$1:$E$192,5,0)</f>
        <v>44</v>
      </c>
      <c r="R1048" s="234">
        <f>SUMIF('picking of the day'!$H$4:$H$358,WMS!H1048&amp;WMS!L1048,'picking of the day'!$E$4:$E$358)</f>
        <v>0</v>
      </c>
      <c r="U1048" s="114">
        <f>IF(ISNA(VLOOKUP(H1048,'data putaway'!$A$1:$E$530,3,0)),0,VLOOKUP(H1048,'data putaway'!$A$1:$E$530,3,0))</f>
        <v>0</v>
      </c>
      <c r="V1048" s="354">
        <f t="shared" si="369"/>
        <v>44</v>
      </c>
      <c r="W1048" s="114">
        <f>IF(ISNA(VLOOKUP(H1048,'data putaway'!$A$1:$E$530,2,0)),0,VLOOKUP(H1048,'data putaway'!$A$1:$E$530,2,0))</f>
        <v>0</v>
      </c>
      <c r="X1048" s="354" t="b">
        <f t="shared" si="370"/>
        <v>0</v>
      </c>
      <c r="Y1048" s="354">
        <f>IF(ISNA(VLOOKUP(H1048,'data putaway'!$A$1:$E$530,4,0)),0,VLOOKUP(H1048,'data putaway'!$A$1:$E$530,4,0))</f>
        <v>0</v>
      </c>
      <c r="Z1048" s="113">
        <f>IF(ISNA(VLOOKUP(H1048,'data putaway'!$A$1:$E$530,5,0)),0,VLOOKUP(H1048,'data putaway'!$A$1:$E$530,5,0))</f>
        <v>0</v>
      </c>
      <c r="AA1048" s="354" t="b">
        <f t="shared" si="371"/>
        <v>0</v>
      </c>
      <c r="AB1048" s="354" t="b">
        <f t="shared" si="372"/>
        <v>0</v>
      </c>
      <c r="AC1048" s="356" t="str">
        <f t="shared" ca="1" si="373"/>
        <v>0 Month,  21 Days</v>
      </c>
      <c r="AD1048" s="114" t="str">
        <f t="shared" ca="1" si="359"/>
        <v>3 Year, 11 Month, 1 Days</v>
      </c>
      <c r="AE1048" s="114">
        <f t="shared" si="374"/>
        <v>44</v>
      </c>
      <c r="AF1048" s="114">
        <f t="shared" si="375"/>
        <v>1</v>
      </c>
      <c r="AG1048" s="354" t="str">
        <f t="shared" si="376"/>
        <v>CD08</v>
      </c>
      <c r="AH1048" s="114">
        <f>IF(ISNA(VLOOKUP(L1048,'MASTER DATA'!$A$1:$F$192,6,0)),0,VLOOKUP(L1048,'MASTER DATA'!$A$1:$F$192,6,0))*AE1048</f>
        <v>528</v>
      </c>
      <c r="AI1048" s="354" t="str">
        <f>VLOOKUP($D1048,'warehouse mapping'!$AN$7:$AO$17,2,0)</f>
        <v>Aktif</v>
      </c>
      <c r="AJ1048" s="114">
        <f t="shared" si="377"/>
        <v>0</v>
      </c>
      <c r="AK1048" s="354" t="str">
        <f t="shared" si="378"/>
        <v/>
      </c>
      <c r="AL1048" s="354" t="s">
        <v>170</v>
      </c>
      <c r="AM1048" s="354">
        <f t="shared" si="379"/>
        <v>1</v>
      </c>
      <c r="AN1048" s="354" t="b">
        <f t="shared" si="380"/>
        <v>1</v>
      </c>
    </row>
    <row r="1049" spans="1:40" s="354" customFormat="1">
      <c r="A1049" s="354" t="str">
        <f t="shared" si="360"/>
        <v>CD08C01550047028</v>
      </c>
      <c r="B1049" s="354">
        <f t="shared" si="361"/>
        <v>0</v>
      </c>
      <c r="C1049" s="354">
        <f t="shared" si="362"/>
        <v>0</v>
      </c>
      <c r="D1049" s="354" t="str">
        <f t="shared" si="363"/>
        <v>CD</v>
      </c>
      <c r="E1049" s="354" t="str">
        <f t="shared" si="364"/>
        <v>08</v>
      </c>
      <c r="F1049" s="354" t="str">
        <f t="shared" si="365"/>
        <v>C</v>
      </c>
      <c r="G1049" s="355" t="str">
        <f t="shared" si="366"/>
        <v>01</v>
      </c>
      <c r="H1049" s="232" t="s">
        <v>1387</v>
      </c>
      <c r="I1049" s="232" t="s">
        <v>3509</v>
      </c>
      <c r="J1049" s="233">
        <v>46281</v>
      </c>
      <c r="K1049" s="233">
        <v>47722</v>
      </c>
      <c r="L1049" s="234">
        <v>550047028</v>
      </c>
      <c r="M1049" s="232" t="str">
        <f>IF(ISNA(VLOOKUP(L1049,'MASTER DATA'!$A$1:$B$192,2,0)),"",VLOOKUP(L1049,'MASTER DATA'!$A$1:$B$192,2,0))</f>
        <v>Spirax S2 A 80W-90_12*1L_A04W</v>
      </c>
      <c r="N1049" s="232">
        <v>44</v>
      </c>
      <c r="O1049" s="232">
        <f t="shared" si="367"/>
        <v>1</v>
      </c>
      <c r="P1049" s="232">
        <f t="shared" si="368"/>
        <v>0</v>
      </c>
      <c r="Q1049" s="232">
        <f>VLOOKUP(L1049,'MASTER DATA'!$A$1:$E$192,5,0)</f>
        <v>44</v>
      </c>
      <c r="R1049" s="234">
        <f>SUMIF('picking of the day'!$H$4:$H$358,WMS!H1049&amp;WMS!L1049,'picking of the day'!$E$4:$E$358)</f>
        <v>0</v>
      </c>
      <c r="U1049" s="114">
        <f>IF(ISNA(VLOOKUP(H1049,'data putaway'!$A$1:$E$530,3,0)),0,VLOOKUP(H1049,'data putaway'!$A$1:$E$530,3,0))</f>
        <v>0</v>
      </c>
      <c r="V1049" s="354">
        <f t="shared" si="369"/>
        <v>44</v>
      </c>
      <c r="W1049" s="114">
        <f>IF(ISNA(VLOOKUP(H1049,'data putaway'!$A$1:$E$530,2,0)),0,VLOOKUP(H1049,'data putaway'!$A$1:$E$530,2,0))</f>
        <v>0</v>
      </c>
      <c r="X1049" s="354" t="b">
        <f t="shared" si="370"/>
        <v>0</v>
      </c>
      <c r="Y1049" s="354">
        <f>IF(ISNA(VLOOKUP(H1049,'data putaway'!$A$1:$E$530,4,0)),0,VLOOKUP(H1049,'data putaway'!$A$1:$E$530,4,0))</f>
        <v>0</v>
      </c>
      <c r="Z1049" s="113">
        <f>IF(ISNA(VLOOKUP(H1049,'data putaway'!$A$1:$E$530,5,0)),0,VLOOKUP(H1049,'data putaway'!$A$1:$E$530,5,0))</f>
        <v>0</v>
      </c>
      <c r="AA1049" s="354" t="b">
        <f t="shared" si="371"/>
        <v>0</v>
      </c>
      <c r="AB1049" s="354" t="b">
        <f t="shared" si="372"/>
        <v>0</v>
      </c>
      <c r="AC1049" s="356" t="str">
        <f t="shared" ca="1" si="373"/>
        <v>0 Month,  2 Days</v>
      </c>
      <c r="AD1049" s="114" t="str">
        <f t="shared" ca="1" si="359"/>
        <v>3 Year, 11 Month, 9 Days</v>
      </c>
      <c r="AE1049" s="114">
        <f t="shared" si="374"/>
        <v>44</v>
      </c>
      <c r="AF1049" s="114">
        <f t="shared" si="375"/>
        <v>1</v>
      </c>
      <c r="AG1049" s="354" t="str">
        <f t="shared" si="376"/>
        <v>CD08</v>
      </c>
      <c r="AH1049" s="114">
        <f>IF(ISNA(VLOOKUP(L1049,'MASTER DATA'!$A$1:$F$192,6,0)),0,VLOOKUP(L1049,'MASTER DATA'!$A$1:$F$192,6,0))*AE1049</f>
        <v>528</v>
      </c>
      <c r="AI1049" s="354" t="str">
        <f>VLOOKUP($D1049,'warehouse mapping'!$AN$7:$AO$17,2,0)</f>
        <v>Aktif</v>
      </c>
      <c r="AJ1049" s="114">
        <f t="shared" si="377"/>
        <v>0</v>
      </c>
      <c r="AK1049" s="354" t="str">
        <f t="shared" si="378"/>
        <v/>
      </c>
      <c r="AL1049" s="354" t="s">
        <v>170</v>
      </c>
      <c r="AM1049" s="354">
        <f t="shared" si="379"/>
        <v>1</v>
      </c>
      <c r="AN1049" s="354" t="b">
        <f t="shared" si="380"/>
        <v>1</v>
      </c>
    </row>
    <row r="1050" spans="1:40" s="354" customFormat="1">
      <c r="A1050" s="354" t="str">
        <f t="shared" si="360"/>
        <v>CD08C02550047028</v>
      </c>
      <c r="B1050" s="354">
        <f t="shared" si="361"/>
        <v>0</v>
      </c>
      <c r="C1050" s="354">
        <f t="shared" si="362"/>
        <v>0</v>
      </c>
      <c r="D1050" s="354" t="str">
        <f t="shared" si="363"/>
        <v>CD</v>
      </c>
      <c r="E1050" s="354" t="str">
        <f t="shared" si="364"/>
        <v>08</v>
      </c>
      <c r="F1050" s="354" t="str">
        <f t="shared" si="365"/>
        <v>C</v>
      </c>
      <c r="G1050" s="355" t="str">
        <f t="shared" si="366"/>
        <v>02</v>
      </c>
      <c r="H1050" s="232" t="s">
        <v>1388</v>
      </c>
      <c r="I1050" s="232" t="s">
        <v>3509</v>
      </c>
      <c r="J1050" s="233">
        <v>46281</v>
      </c>
      <c r="K1050" s="233">
        <v>47722</v>
      </c>
      <c r="L1050" s="234">
        <v>550047028</v>
      </c>
      <c r="M1050" s="232" t="str">
        <f>IF(ISNA(VLOOKUP(L1050,'MASTER DATA'!$A$1:$B$192,2,0)),"",VLOOKUP(L1050,'MASTER DATA'!$A$1:$B$192,2,0))</f>
        <v>Spirax S2 A 80W-90_12*1L_A04W</v>
      </c>
      <c r="N1050" s="232">
        <v>44</v>
      </c>
      <c r="O1050" s="232">
        <f t="shared" si="367"/>
        <v>1</v>
      </c>
      <c r="P1050" s="232">
        <f t="shared" si="368"/>
        <v>0</v>
      </c>
      <c r="Q1050" s="232">
        <f>VLOOKUP(L1050,'MASTER DATA'!$A$1:$E$192,5,0)</f>
        <v>44</v>
      </c>
      <c r="R1050" s="234">
        <f>SUMIF('picking of the day'!$H$4:$H$358,WMS!H1050&amp;WMS!L1050,'picking of the day'!$E$4:$E$358)</f>
        <v>0</v>
      </c>
      <c r="U1050" s="114">
        <f>IF(ISNA(VLOOKUP(H1050,'data putaway'!$A$1:$E$530,3,0)),0,VLOOKUP(H1050,'data putaway'!$A$1:$E$530,3,0))</f>
        <v>0</v>
      </c>
      <c r="V1050" s="354">
        <f t="shared" si="369"/>
        <v>44</v>
      </c>
      <c r="W1050" s="114">
        <f>IF(ISNA(VLOOKUP(H1050,'data putaway'!$A$1:$E$530,2,0)),0,VLOOKUP(H1050,'data putaway'!$A$1:$E$530,2,0))</f>
        <v>0</v>
      </c>
      <c r="X1050" s="354" t="b">
        <f t="shared" si="370"/>
        <v>0</v>
      </c>
      <c r="Y1050" s="354">
        <f>IF(ISNA(VLOOKUP(H1050,'data putaway'!$A$1:$E$530,4,0)),0,VLOOKUP(H1050,'data putaway'!$A$1:$E$530,4,0))</f>
        <v>0</v>
      </c>
      <c r="Z1050" s="113">
        <f>IF(ISNA(VLOOKUP(H1050,'data putaway'!$A$1:$E$530,5,0)),0,VLOOKUP(H1050,'data putaway'!$A$1:$E$530,5,0))</f>
        <v>0</v>
      </c>
      <c r="AA1050" s="354" t="b">
        <f t="shared" si="371"/>
        <v>0</v>
      </c>
      <c r="AB1050" s="354" t="b">
        <f t="shared" si="372"/>
        <v>0</v>
      </c>
      <c r="AC1050" s="356" t="str">
        <f t="shared" ca="1" si="373"/>
        <v>0 Month,  2 Days</v>
      </c>
      <c r="AD1050" s="114" t="str">
        <f t="shared" ref="AD1050:AD1113" ca="1" si="381">IF(K1050="","",DATEDIF(NOW(),K1050,"y")&amp;" Year"&amp;", "&amp;DATEDIF(NOW(),K1050,"ym")&amp;" Month"&amp;", "&amp;DATEDIF(NOW(),K1050,"md")&amp;" Days")</f>
        <v>3 Year, 11 Month, 9 Days</v>
      </c>
      <c r="AE1050" s="114">
        <f t="shared" si="374"/>
        <v>44</v>
      </c>
      <c r="AF1050" s="114">
        <f t="shared" si="375"/>
        <v>1</v>
      </c>
      <c r="AG1050" s="354" t="str">
        <f t="shared" si="376"/>
        <v>CD08</v>
      </c>
      <c r="AH1050" s="114">
        <f>IF(ISNA(VLOOKUP(L1050,'MASTER DATA'!$A$1:$F$192,6,0)),0,VLOOKUP(L1050,'MASTER DATA'!$A$1:$F$192,6,0))*AE1050</f>
        <v>528</v>
      </c>
      <c r="AI1050" s="354" t="str">
        <f>VLOOKUP($D1050,'warehouse mapping'!$AN$7:$AO$17,2,0)</f>
        <v>Aktif</v>
      </c>
      <c r="AJ1050" s="114">
        <f t="shared" si="377"/>
        <v>0</v>
      </c>
      <c r="AK1050" s="354" t="str">
        <f t="shared" si="378"/>
        <v/>
      </c>
      <c r="AL1050" s="354" t="s">
        <v>170</v>
      </c>
      <c r="AM1050" s="354">
        <f t="shared" si="379"/>
        <v>1</v>
      </c>
      <c r="AN1050" s="354" t="b">
        <f t="shared" si="380"/>
        <v>1</v>
      </c>
    </row>
    <row r="1051" spans="1:40" s="354" customFormat="1">
      <c r="A1051" s="354" t="str">
        <f t="shared" si="360"/>
        <v>CD08D01550047028</v>
      </c>
      <c r="B1051" s="354">
        <f t="shared" si="361"/>
        <v>0</v>
      </c>
      <c r="C1051" s="354">
        <f t="shared" si="362"/>
        <v>0</v>
      </c>
      <c r="D1051" s="354" t="str">
        <f t="shared" si="363"/>
        <v>CD</v>
      </c>
      <c r="E1051" s="354" t="str">
        <f t="shared" si="364"/>
        <v>08</v>
      </c>
      <c r="F1051" s="354" t="str">
        <f t="shared" si="365"/>
        <v>D</v>
      </c>
      <c r="G1051" s="355" t="str">
        <f t="shared" si="366"/>
        <v>01</v>
      </c>
      <c r="H1051" s="232" t="s">
        <v>1389</v>
      </c>
      <c r="I1051" s="232" t="s">
        <v>3509</v>
      </c>
      <c r="J1051" s="233">
        <v>46281</v>
      </c>
      <c r="K1051" s="233">
        <v>47722</v>
      </c>
      <c r="L1051" s="234">
        <v>550047028</v>
      </c>
      <c r="M1051" s="232" t="str">
        <f>IF(ISNA(VLOOKUP(L1051,'MASTER DATA'!$A$1:$B$192,2,0)),"",VLOOKUP(L1051,'MASTER DATA'!$A$1:$B$192,2,0))</f>
        <v>Spirax S2 A 80W-90_12*1L_A04W</v>
      </c>
      <c r="N1051" s="232">
        <v>44</v>
      </c>
      <c r="O1051" s="232">
        <f t="shared" si="367"/>
        <v>1</v>
      </c>
      <c r="P1051" s="232">
        <f t="shared" si="368"/>
        <v>0</v>
      </c>
      <c r="Q1051" s="232">
        <f>VLOOKUP(L1051,'MASTER DATA'!$A$1:$E$192,5,0)</f>
        <v>44</v>
      </c>
      <c r="R1051" s="234">
        <f>SUMIF('picking of the day'!$H$4:$H$358,WMS!H1051&amp;WMS!L1051,'picking of the day'!$E$4:$E$358)</f>
        <v>0</v>
      </c>
      <c r="U1051" s="114">
        <f>IF(ISNA(VLOOKUP(H1051,'data putaway'!$A$1:$E$530,3,0)),0,VLOOKUP(H1051,'data putaway'!$A$1:$E$530,3,0))</f>
        <v>0</v>
      </c>
      <c r="V1051" s="354">
        <f t="shared" si="369"/>
        <v>44</v>
      </c>
      <c r="W1051" s="114">
        <f>IF(ISNA(VLOOKUP(H1051,'data putaway'!$A$1:$E$530,2,0)),0,VLOOKUP(H1051,'data putaway'!$A$1:$E$530,2,0))</f>
        <v>0</v>
      </c>
      <c r="X1051" s="354" t="b">
        <f t="shared" si="370"/>
        <v>0</v>
      </c>
      <c r="Y1051" s="354">
        <f>IF(ISNA(VLOOKUP(H1051,'data putaway'!$A$1:$E$530,4,0)),0,VLOOKUP(H1051,'data putaway'!$A$1:$E$530,4,0))</f>
        <v>0</v>
      </c>
      <c r="Z1051" s="113">
        <f>IF(ISNA(VLOOKUP(H1051,'data putaway'!$A$1:$E$530,5,0)),0,VLOOKUP(H1051,'data putaway'!$A$1:$E$530,5,0))</f>
        <v>0</v>
      </c>
      <c r="AA1051" s="354" t="b">
        <f t="shared" si="371"/>
        <v>0</v>
      </c>
      <c r="AB1051" s="354" t="b">
        <f t="shared" si="372"/>
        <v>0</v>
      </c>
      <c r="AC1051" s="356" t="str">
        <f t="shared" ca="1" si="373"/>
        <v>0 Month,  2 Days</v>
      </c>
      <c r="AD1051" s="114" t="str">
        <f t="shared" ca="1" si="381"/>
        <v>3 Year, 11 Month, 9 Days</v>
      </c>
      <c r="AE1051" s="114">
        <f t="shared" si="374"/>
        <v>44</v>
      </c>
      <c r="AF1051" s="114">
        <f t="shared" si="375"/>
        <v>1</v>
      </c>
      <c r="AG1051" s="354" t="str">
        <f t="shared" si="376"/>
        <v>CD08</v>
      </c>
      <c r="AH1051" s="114">
        <f>IF(ISNA(VLOOKUP(L1051,'MASTER DATA'!$A$1:$F$192,6,0)),0,VLOOKUP(L1051,'MASTER DATA'!$A$1:$F$192,6,0))*AE1051</f>
        <v>528</v>
      </c>
      <c r="AI1051" s="354" t="str">
        <f>VLOOKUP($D1051,'warehouse mapping'!$AN$7:$AO$17,2,0)</f>
        <v>Aktif</v>
      </c>
      <c r="AJ1051" s="114">
        <f t="shared" si="377"/>
        <v>0</v>
      </c>
      <c r="AK1051" s="354" t="str">
        <f t="shared" si="378"/>
        <v/>
      </c>
      <c r="AL1051" s="354" t="s">
        <v>170</v>
      </c>
      <c r="AM1051" s="354">
        <f t="shared" si="379"/>
        <v>1</v>
      </c>
      <c r="AN1051" s="354" t="b">
        <f t="shared" si="380"/>
        <v>1</v>
      </c>
    </row>
    <row r="1052" spans="1:40" s="354" customFormat="1">
      <c r="A1052" s="354" t="str">
        <f t="shared" si="360"/>
        <v>CD08D02550047028</v>
      </c>
      <c r="B1052" s="354">
        <f t="shared" si="361"/>
        <v>0</v>
      </c>
      <c r="C1052" s="354">
        <f t="shared" si="362"/>
        <v>0</v>
      </c>
      <c r="D1052" s="354" t="str">
        <f t="shared" si="363"/>
        <v>CD</v>
      </c>
      <c r="E1052" s="354" t="str">
        <f t="shared" si="364"/>
        <v>08</v>
      </c>
      <c r="F1052" s="354" t="str">
        <f t="shared" si="365"/>
        <v>D</v>
      </c>
      <c r="G1052" s="355" t="str">
        <f t="shared" si="366"/>
        <v>02</v>
      </c>
      <c r="H1052" s="232" t="s">
        <v>1390</v>
      </c>
      <c r="I1052" s="232" t="s">
        <v>3509</v>
      </c>
      <c r="J1052" s="233">
        <v>46281</v>
      </c>
      <c r="K1052" s="233">
        <v>47722</v>
      </c>
      <c r="L1052" s="234">
        <v>550047028</v>
      </c>
      <c r="M1052" s="232" t="str">
        <f>IF(ISNA(VLOOKUP(L1052,'MASTER DATA'!$A$1:$B$192,2,0)),"",VLOOKUP(L1052,'MASTER DATA'!$A$1:$B$192,2,0))</f>
        <v>Spirax S2 A 80W-90_12*1L_A04W</v>
      </c>
      <c r="N1052" s="232">
        <v>44</v>
      </c>
      <c r="O1052" s="232">
        <f t="shared" si="367"/>
        <v>1</v>
      </c>
      <c r="P1052" s="232">
        <f t="shared" si="368"/>
        <v>0</v>
      </c>
      <c r="Q1052" s="232">
        <f>VLOOKUP(L1052,'MASTER DATA'!$A$1:$E$192,5,0)</f>
        <v>44</v>
      </c>
      <c r="R1052" s="234">
        <f>SUMIF('picking of the day'!$H$4:$H$358,WMS!H1052&amp;WMS!L1052,'picking of the day'!$E$4:$E$358)</f>
        <v>0</v>
      </c>
      <c r="U1052" s="114">
        <f>IF(ISNA(VLOOKUP(H1052,'data putaway'!$A$1:$E$530,3,0)),0,VLOOKUP(H1052,'data putaway'!$A$1:$E$530,3,0))</f>
        <v>0</v>
      </c>
      <c r="V1052" s="354">
        <f t="shared" si="369"/>
        <v>44</v>
      </c>
      <c r="W1052" s="114">
        <f>IF(ISNA(VLOOKUP(H1052,'data putaway'!$A$1:$E$530,2,0)),0,VLOOKUP(H1052,'data putaway'!$A$1:$E$530,2,0))</f>
        <v>0</v>
      </c>
      <c r="X1052" s="354" t="b">
        <f t="shared" si="370"/>
        <v>0</v>
      </c>
      <c r="Y1052" s="354">
        <f>IF(ISNA(VLOOKUP(H1052,'data putaway'!$A$1:$E$530,4,0)),0,VLOOKUP(H1052,'data putaway'!$A$1:$E$530,4,0))</f>
        <v>0</v>
      </c>
      <c r="Z1052" s="113">
        <f>IF(ISNA(VLOOKUP(H1052,'data putaway'!$A$1:$E$530,5,0)),0,VLOOKUP(H1052,'data putaway'!$A$1:$E$530,5,0))</f>
        <v>0</v>
      </c>
      <c r="AA1052" s="354" t="b">
        <f t="shared" si="371"/>
        <v>0</v>
      </c>
      <c r="AB1052" s="354" t="b">
        <f t="shared" si="372"/>
        <v>0</v>
      </c>
      <c r="AC1052" s="356" t="str">
        <f t="shared" ca="1" si="373"/>
        <v>0 Month,  2 Days</v>
      </c>
      <c r="AD1052" s="114" t="str">
        <f t="shared" ca="1" si="381"/>
        <v>3 Year, 11 Month, 9 Days</v>
      </c>
      <c r="AE1052" s="114">
        <f t="shared" si="374"/>
        <v>44</v>
      </c>
      <c r="AF1052" s="114">
        <f t="shared" si="375"/>
        <v>1</v>
      </c>
      <c r="AG1052" s="354" t="str">
        <f t="shared" si="376"/>
        <v>CD08</v>
      </c>
      <c r="AH1052" s="114">
        <f>IF(ISNA(VLOOKUP(L1052,'MASTER DATA'!$A$1:$F$192,6,0)),0,VLOOKUP(L1052,'MASTER DATA'!$A$1:$F$192,6,0))*AE1052</f>
        <v>528</v>
      </c>
      <c r="AI1052" s="354" t="str">
        <f>VLOOKUP($D1052,'warehouse mapping'!$AN$7:$AO$17,2,0)</f>
        <v>Aktif</v>
      </c>
      <c r="AJ1052" s="114">
        <f t="shared" si="377"/>
        <v>0</v>
      </c>
      <c r="AK1052" s="354" t="str">
        <f t="shared" si="378"/>
        <v/>
      </c>
      <c r="AL1052" s="354" t="s">
        <v>170</v>
      </c>
      <c r="AM1052" s="354">
        <f t="shared" si="379"/>
        <v>1</v>
      </c>
      <c r="AN1052" s="354" t="b">
        <f t="shared" si="380"/>
        <v>1</v>
      </c>
    </row>
    <row r="1053" spans="1:40" s="354" customFormat="1">
      <c r="A1053" s="354" t="str">
        <f t="shared" si="360"/>
        <v>CD08E01550049044</v>
      </c>
      <c r="B1053" s="354">
        <f t="shared" si="361"/>
        <v>0</v>
      </c>
      <c r="C1053" s="354">
        <f t="shared" si="362"/>
        <v>0</v>
      </c>
      <c r="D1053" s="354" t="str">
        <f t="shared" si="363"/>
        <v>CD</v>
      </c>
      <c r="E1053" s="354" t="str">
        <f t="shared" si="364"/>
        <v>08</v>
      </c>
      <c r="F1053" s="354" t="str">
        <f t="shared" si="365"/>
        <v>E</v>
      </c>
      <c r="G1053" s="355" t="str">
        <f t="shared" si="366"/>
        <v>01</v>
      </c>
      <c r="H1053" s="232" t="s">
        <v>1391</v>
      </c>
      <c r="I1053" s="232" t="s">
        <v>3233</v>
      </c>
      <c r="J1053" s="233">
        <v>46258</v>
      </c>
      <c r="K1053" s="233">
        <v>47702</v>
      </c>
      <c r="L1053" s="234">
        <v>550049044</v>
      </c>
      <c r="M1053" s="232" t="str">
        <f>IF(ISNA(VLOOKUP(L1053,'MASTER DATA'!$A$1:$B$192,2,0)),"",VLOOKUP(L1053,'MASTER DATA'!$A$1:$B$192,2,0))</f>
        <v>Advanc4TAX320W50SGMA_12*1L_A04W</v>
      </c>
      <c r="N1053" s="232">
        <v>44</v>
      </c>
      <c r="O1053" s="232">
        <f t="shared" si="367"/>
        <v>1</v>
      </c>
      <c r="P1053" s="232">
        <f t="shared" si="368"/>
        <v>0</v>
      </c>
      <c r="Q1053" s="232">
        <f>VLOOKUP(L1053,'MASTER DATA'!$A$1:$E$192,5,0)</f>
        <v>44</v>
      </c>
      <c r="R1053" s="234">
        <f>SUMIF('picking of the day'!$H$4:$H$358,WMS!H1053&amp;WMS!L1053,'picking of the day'!$E$4:$E$358)</f>
        <v>0</v>
      </c>
      <c r="U1053" s="114">
        <f>IF(ISNA(VLOOKUP(H1053,'data putaway'!$A$1:$E$530,3,0)),0,VLOOKUP(H1053,'data putaway'!$A$1:$E$530,3,0))</f>
        <v>0</v>
      </c>
      <c r="V1053" s="354">
        <f t="shared" si="369"/>
        <v>44</v>
      </c>
      <c r="W1053" s="114">
        <f>IF(ISNA(VLOOKUP(H1053,'data putaway'!$A$1:$E$530,2,0)),0,VLOOKUP(H1053,'data putaway'!$A$1:$E$530,2,0))</f>
        <v>0</v>
      </c>
      <c r="X1053" s="354" t="b">
        <f t="shared" si="370"/>
        <v>0</v>
      </c>
      <c r="Y1053" s="354">
        <f>IF(ISNA(VLOOKUP(H1053,'data putaway'!$A$1:$E$530,4,0)),0,VLOOKUP(H1053,'data putaway'!$A$1:$E$530,4,0))</f>
        <v>0</v>
      </c>
      <c r="Z1053" s="113">
        <f>IF(ISNA(VLOOKUP(H1053,'data putaway'!$A$1:$E$530,5,0)),0,VLOOKUP(H1053,'data putaway'!$A$1:$E$530,5,0))</f>
        <v>0</v>
      </c>
      <c r="AA1053" s="354" t="b">
        <f t="shared" si="371"/>
        <v>0</v>
      </c>
      <c r="AB1053" s="354" t="b">
        <f t="shared" si="372"/>
        <v>0</v>
      </c>
      <c r="AC1053" s="356" t="str">
        <f t="shared" ca="1" si="373"/>
        <v>0 Month,  25 Days</v>
      </c>
      <c r="AD1053" s="114" t="str">
        <f t="shared" ca="1" si="381"/>
        <v>3 Year, 10 Month, 20 Days</v>
      </c>
      <c r="AE1053" s="114">
        <f t="shared" si="374"/>
        <v>44</v>
      </c>
      <c r="AF1053" s="114">
        <f t="shared" si="375"/>
        <v>1</v>
      </c>
      <c r="AG1053" s="354" t="str">
        <f t="shared" si="376"/>
        <v>CD08</v>
      </c>
      <c r="AH1053" s="114">
        <f>IF(ISNA(VLOOKUP(L1053,'MASTER DATA'!$A$1:$F$192,6,0)),0,VLOOKUP(L1053,'MASTER DATA'!$A$1:$F$192,6,0))*AE1053</f>
        <v>528</v>
      </c>
      <c r="AI1053" s="354" t="str">
        <f>VLOOKUP($D1053,'warehouse mapping'!$AN$7:$AO$17,2,0)</f>
        <v>Aktif</v>
      </c>
      <c r="AJ1053" s="114">
        <f t="shared" si="377"/>
        <v>0</v>
      </c>
      <c r="AK1053" s="354" t="str">
        <f t="shared" si="378"/>
        <v/>
      </c>
      <c r="AL1053" s="354" t="s">
        <v>170</v>
      </c>
      <c r="AM1053" s="354">
        <f t="shared" si="379"/>
        <v>1</v>
      </c>
      <c r="AN1053" s="354" t="b">
        <f t="shared" si="380"/>
        <v>1</v>
      </c>
    </row>
    <row r="1054" spans="1:40" s="354" customFormat="1">
      <c r="A1054" s="354" t="str">
        <f t="shared" si="360"/>
        <v>CD08E02550062462</v>
      </c>
      <c r="B1054" s="354">
        <f t="shared" si="361"/>
        <v>0</v>
      </c>
      <c r="C1054" s="354">
        <f t="shared" si="362"/>
        <v>0</v>
      </c>
      <c r="D1054" s="354" t="str">
        <f t="shared" si="363"/>
        <v>CD</v>
      </c>
      <c r="E1054" s="354" t="str">
        <f t="shared" si="364"/>
        <v>08</v>
      </c>
      <c r="F1054" s="354" t="str">
        <f t="shared" si="365"/>
        <v>E</v>
      </c>
      <c r="G1054" s="355" t="str">
        <f t="shared" si="366"/>
        <v>02</v>
      </c>
      <c r="H1054" s="232" t="s">
        <v>1392</v>
      </c>
      <c r="I1054" s="232" t="s">
        <v>3305</v>
      </c>
      <c r="J1054" s="233">
        <v>46260</v>
      </c>
      <c r="K1054" s="233">
        <v>47709</v>
      </c>
      <c r="L1054" s="234">
        <v>550062462</v>
      </c>
      <c r="M1054" s="232" t="str">
        <f>IF(ISNA(VLOOKUP(L1054,'MASTER DATA'!$A$1:$B$192,2,0)),"",VLOOKUP(L1054,'MASTER DATA'!$A$1:$B$192,2,0))</f>
        <v>Adv4TAX7Sc10W40SNMB_12*1L_A04W</v>
      </c>
      <c r="N1054" s="232">
        <v>44</v>
      </c>
      <c r="O1054" s="232">
        <f t="shared" si="367"/>
        <v>1</v>
      </c>
      <c r="P1054" s="232">
        <f t="shared" si="368"/>
        <v>0</v>
      </c>
      <c r="Q1054" s="232">
        <f>VLOOKUP(L1054,'MASTER DATA'!$A$1:$E$192,5,0)</f>
        <v>44</v>
      </c>
      <c r="R1054" s="234">
        <f>SUMIF('picking of the day'!$H$4:$H$358,WMS!H1054&amp;WMS!L1054,'picking of the day'!$E$4:$E$358)</f>
        <v>0</v>
      </c>
      <c r="U1054" s="114">
        <f>IF(ISNA(VLOOKUP(H1054,'data putaway'!$A$1:$E$530,3,0)),0,VLOOKUP(H1054,'data putaway'!$A$1:$E$530,3,0))</f>
        <v>0</v>
      </c>
      <c r="V1054" s="354">
        <f t="shared" si="369"/>
        <v>44</v>
      </c>
      <c r="W1054" s="114">
        <f>IF(ISNA(VLOOKUP(H1054,'data putaway'!$A$1:$E$530,2,0)),0,VLOOKUP(H1054,'data putaway'!$A$1:$E$530,2,0))</f>
        <v>0</v>
      </c>
      <c r="X1054" s="354" t="b">
        <f t="shared" si="370"/>
        <v>0</v>
      </c>
      <c r="Y1054" s="354">
        <f>IF(ISNA(VLOOKUP(H1054,'data putaway'!$A$1:$E$530,4,0)),0,VLOOKUP(H1054,'data putaway'!$A$1:$E$530,4,0))</f>
        <v>0</v>
      </c>
      <c r="Z1054" s="113">
        <f>IF(ISNA(VLOOKUP(H1054,'data putaway'!$A$1:$E$530,5,0)),0,VLOOKUP(H1054,'data putaway'!$A$1:$E$530,5,0))</f>
        <v>0</v>
      </c>
      <c r="AA1054" s="354" t="b">
        <f t="shared" si="371"/>
        <v>0</v>
      </c>
      <c r="AB1054" s="354" t="b">
        <f t="shared" si="372"/>
        <v>0</v>
      </c>
      <c r="AC1054" s="356" t="str">
        <f t="shared" ca="1" si="373"/>
        <v>0 Month,  23 Days</v>
      </c>
      <c r="AD1054" s="114" t="str">
        <f t="shared" ca="1" si="381"/>
        <v>3 Year, 10 Month, 27 Days</v>
      </c>
      <c r="AE1054" s="114">
        <f t="shared" si="374"/>
        <v>44</v>
      </c>
      <c r="AF1054" s="114">
        <f t="shared" si="375"/>
        <v>1</v>
      </c>
      <c r="AG1054" s="354" t="str">
        <f t="shared" si="376"/>
        <v>CD08</v>
      </c>
      <c r="AH1054" s="114">
        <f>IF(ISNA(VLOOKUP(L1054,'MASTER DATA'!$A$1:$F$192,6,0)),0,VLOOKUP(L1054,'MASTER DATA'!$A$1:$F$192,6,0))*AE1054</f>
        <v>528</v>
      </c>
      <c r="AI1054" s="354" t="str">
        <f>VLOOKUP($D1054,'warehouse mapping'!$AN$7:$AO$17,2,0)</f>
        <v>Aktif</v>
      </c>
      <c r="AJ1054" s="114">
        <f t="shared" si="377"/>
        <v>0</v>
      </c>
      <c r="AK1054" s="354" t="str">
        <f t="shared" si="378"/>
        <v/>
      </c>
      <c r="AL1054" s="354" t="s">
        <v>170</v>
      </c>
      <c r="AM1054" s="354">
        <f t="shared" si="379"/>
        <v>1</v>
      </c>
      <c r="AN1054" s="354" t="b">
        <f t="shared" si="380"/>
        <v>1</v>
      </c>
    </row>
    <row r="1055" spans="1:40" s="354" customFormat="1">
      <c r="A1055" s="354" t="str">
        <f t="shared" si="360"/>
        <v>CD09A01550077346</v>
      </c>
      <c r="B1055" s="354">
        <f t="shared" si="361"/>
        <v>0</v>
      </c>
      <c r="C1055" s="354">
        <f t="shared" si="362"/>
        <v>0</v>
      </c>
      <c r="D1055" s="354" t="str">
        <f t="shared" si="363"/>
        <v>CD</v>
      </c>
      <c r="E1055" s="354" t="str">
        <f t="shared" si="364"/>
        <v>09</v>
      </c>
      <c r="F1055" s="354" t="str">
        <f t="shared" si="365"/>
        <v>A</v>
      </c>
      <c r="G1055" s="355" t="str">
        <f t="shared" si="366"/>
        <v>01</v>
      </c>
      <c r="H1055" s="232" t="s">
        <v>1393</v>
      </c>
      <c r="I1055" s="232" t="s">
        <v>3144</v>
      </c>
      <c r="J1055" s="233">
        <v>46216</v>
      </c>
      <c r="K1055" s="233">
        <v>47526</v>
      </c>
      <c r="L1055" s="234">
        <v>550077346</v>
      </c>
      <c r="M1055" s="232" t="str">
        <f>IF(ISNA(VLOOKUP(L1055,'MASTER DATA'!$A$1:$B$192,2,0)),"",VLOOKUP(L1055,'MASTER DATA'!$A$1:$B$192,2,0))</f>
        <v>Advan4TAX710W30SNMA2_12*1L_A04W</v>
      </c>
      <c r="N1055" s="232">
        <v>18</v>
      </c>
      <c r="O1055" s="232">
        <f t="shared" si="367"/>
        <v>0</v>
      </c>
      <c r="P1055" s="232">
        <f t="shared" si="368"/>
        <v>18</v>
      </c>
      <c r="Q1055" s="232">
        <f>VLOOKUP(L1055,'MASTER DATA'!$A$1:$E$192,5,0)</f>
        <v>44</v>
      </c>
      <c r="R1055" s="234">
        <f>SUMIF('picking of the day'!$H$4:$H$358,WMS!H1055&amp;WMS!L1055,'picking of the day'!$E$4:$E$358)</f>
        <v>0</v>
      </c>
      <c r="U1055" s="114">
        <f>IF(ISNA(VLOOKUP(H1055,'data putaway'!$A$1:$E$530,3,0)),0,VLOOKUP(H1055,'data putaway'!$A$1:$E$530,3,0))</f>
        <v>0</v>
      </c>
      <c r="V1055" s="354">
        <f t="shared" si="369"/>
        <v>18</v>
      </c>
      <c r="W1055" s="114">
        <f>IF(ISNA(VLOOKUP(H1055,'data putaway'!$A$1:$E$530,2,0)),0,VLOOKUP(H1055,'data putaway'!$A$1:$E$530,2,0))</f>
        <v>0</v>
      </c>
      <c r="X1055" s="354" t="b">
        <f t="shared" si="370"/>
        <v>0</v>
      </c>
      <c r="Y1055" s="354">
        <f>IF(ISNA(VLOOKUP(H1055,'data putaway'!$A$1:$E$530,4,0)),0,VLOOKUP(H1055,'data putaway'!$A$1:$E$530,4,0))</f>
        <v>0</v>
      </c>
      <c r="Z1055" s="113">
        <f>IF(ISNA(VLOOKUP(H1055,'data putaway'!$A$1:$E$530,5,0)),0,VLOOKUP(H1055,'data putaway'!$A$1:$E$530,5,0))</f>
        <v>0</v>
      </c>
      <c r="AA1055" s="354" t="b">
        <f t="shared" si="371"/>
        <v>0</v>
      </c>
      <c r="AB1055" s="354" t="b">
        <f t="shared" si="372"/>
        <v>0</v>
      </c>
      <c r="AC1055" s="356" t="str">
        <f t="shared" ca="1" si="373"/>
        <v>2 Month,  5 Days</v>
      </c>
      <c r="AD1055" s="114" t="str">
        <f t="shared" ca="1" si="381"/>
        <v>3 Year, 4 Month, 25 Days</v>
      </c>
      <c r="AE1055" s="114">
        <f t="shared" si="374"/>
        <v>18</v>
      </c>
      <c r="AF1055" s="114">
        <f t="shared" si="375"/>
        <v>1</v>
      </c>
      <c r="AG1055" s="354" t="str">
        <f t="shared" si="376"/>
        <v>CD09</v>
      </c>
      <c r="AH1055" s="114">
        <f>IF(ISNA(VLOOKUP(L1055,'MASTER DATA'!$A$1:$F$192,6,0)),0,VLOOKUP(L1055,'MASTER DATA'!$A$1:$F$192,6,0))*AE1055</f>
        <v>216</v>
      </c>
      <c r="AI1055" s="354" t="str">
        <f>VLOOKUP($D1055,'warehouse mapping'!$AN$7:$AO$17,2,0)</f>
        <v>Aktif</v>
      </c>
      <c r="AJ1055" s="114">
        <f t="shared" si="377"/>
        <v>0</v>
      </c>
      <c r="AK1055" s="354" t="str">
        <f t="shared" si="378"/>
        <v/>
      </c>
      <c r="AL1055" s="354" t="s">
        <v>170</v>
      </c>
      <c r="AM1055" s="354">
        <f t="shared" si="379"/>
        <v>1</v>
      </c>
      <c r="AN1055" s="354" t="b">
        <f t="shared" si="380"/>
        <v>1</v>
      </c>
    </row>
    <row r="1056" spans="1:40" s="354" customFormat="1">
      <c r="A1056" s="354" t="str">
        <f t="shared" si="360"/>
        <v>CD09A02550049044</v>
      </c>
      <c r="B1056" s="354">
        <f t="shared" si="361"/>
        <v>0</v>
      </c>
      <c r="C1056" s="354">
        <f t="shared" si="362"/>
        <v>0</v>
      </c>
      <c r="D1056" s="354" t="str">
        <f t="shared" si="363"/>
        <v>CD</v>
      </c>
      <c r="E1056" s="354" t="str">
        <f t="shared" si="364"/>
        <v>09</v>
      </c>
      <c r="F1056" s="354" t="str">
        <f t="shared" si="365"/>
        <v>A</v>
      </c>
      <c r="G1056" s="355" t="str">
        <f t="shared" si="366"/>
        <v>02</v>
      </c>
      <c r="H1056" s="232" t="s">
        <v>1394</v>
      </c>
      <c r="I1056" s="232" t="s">
        <v>3233</v>
      </c>
      <c r="J1056" s="233">
        <v>46258</v>
      </c>
      <c r="K1056" s="233">
        <v>47702</v>
      </c>
      <c r="L1056" s="234">
        <v>550049044</v>
      </c>
      <c r="M1056" s="232" t="str">
        <f>IF(ISNA(VLOOKUP(L1056,'MASTER DATA'!$A$1:$B$192,2,0)),"",VLOOKUP(L1056,'MASTER DATA'!$A$1:$B$192,2,0))</f>
        <v>Advanc4TAX320W50SGMA_12*1L_A04W</v>
      </c>
      <c r="N1056" s="232">
        <v>31</v>
      </c>
      <c r="O1056" s="232">
        <f t="shared" si="367"/>
        <v>0</v>
      </c>
      <c r="P1056" s="232">
        <f t="shared" si="368"/>
        <v>31</v>
      </c>
      <c r="Q1056" s="232">
        <f>VLOOKUP(L1056,'MASTER DATA'!$A$1:$E$192,5,0)</f>
        <v>44</v>
      </c>
      <c r="R1056" s="234">
        <f>SUMIF('picking of the day'!$H$4:$H$358,WMS!H1056&amp;WMS!L1056,'picking of the day'!$E$4:$E$358)</f>
        <v>0</v>
      </c>
      <c r="U1056" s="114">
        <f>IF(ISNA(VLOOKUP(H1056,'data putaway'!$A$1:$E$530,3,0)),0,VLOOKUP(H1056,'data putaway'!$A$1:$E$530,3,0))</f>
        <v>0</v>
      </c>
      <c r="V1056" s="354">
        <f t="shared" si="369"/>
        <v>31</v>
      </c>
      <c r="W1056" s="114">
        <f>IF(ISNA(VLOOKUP(H1056,'data putaway'!$A$1:$E$530,2,0)),0,VLOOKUP(H1056,'data putaway'!$A$1:$E$530,2,0))</f>
        <v>0</v>
      </c>
      <c r="X1056" s="354" t="b">
        <f t="shared" si="370"/>
        <v>0</v>
      </c>
      <c r="Y1056" s="354">
        <f>IF(ISNA(VLOOKUP(H1056,'data putaway'!$A$1:$E$530,4,0)),0,VLOOKUP(H1056,'data putaway'!$A$1:$E$530,4,0))</f>
        <v>0</v>
      </c>
      <c r="Z1056" s="113">
        <f>IF(ISNA(VLOOKUP(H1056,'data putaway'!$A$1:$E$530,5,0)),0,VLOOKUP(H1056,'data putaway'!$A$1:$E$530,5,0))</f>
        <v>0</v>
      </c>
      <c r="AA1056" s="354" t="b">
        <f t="shared" si="371"/>
        <v>0</v>
      </c>
      <c r="AB1056" s="354" t="b">
        <f t="shared" si="372"/>
        <v>0</v>
      </c>
      <c r="AC1056" s="356" t="str">
        <f t="shared" ca="1" si="373"/>
        <v>0 Month,  25 Days</v>
      </c>
      <c r="AD1056" s="114" t="str">
        <f t="shared" ca="1" si="381"/>
        <v>3 Year, 10 Month, 20 Days</v>
      </c>
      <c r="AE1056" s="114">
        <f t="shared" si="374"/>
        <v>31</v>
      </c>
      <c r="AF1056" s="114">
        <f t="shared" si="375"/>
        <v>1</v>
      </c>
      <c r="AG1056" s="354" t="str">
        <f t="shared" si="376"/>
        <v>CD09</v>
      </c>
      <c r="AH1056" s="114">
        <f>IF(ISNA(VLOOKUP(L1056,'MASTER DATA'!$A$1:$F$192,6,0)),0,VLOOKUP(L1056,'MASTER DATA'!$A$1:$F$192,6,0))*AE1056</f>
        <v>372</v>
      </c>
      <c r="AI1056" s="354" t="str">
        <f>VLOOKUP($D1056,'warehouse mapping'!$AN$7:$AO$17,2,0)</f>
        <v>Aktif</v>
      </c>
      <c r="AJ1056" s="114">
        <f t="shared" si="377"/>
        <v>0</v>
      </c>
      <c r="AK1056" s="354" t="str">
        <f t="shared" si="378"/>
        <v/>
      </c>
      <c r="AL1056" s="354" t="s">
        <v>170</v>
      </c>
      <c r="AM1056" s="354">
        <f t="shared" si="379"/>
        <v>1</v>
      </c>
      <c r="AN1056" s="354" t="b">
        <f t="shared" si="380"/>
        <v>1</v>
      </c>
    </row>
    <row r="1057" spans="1:40" s="354" customFormat="1">
      <c r="A1057" s="354" t="str">
        <f t="shared" si="360"/>
        <v>CD09B01550077346</v>
      </c>
      <c r="B1057" s="354">
        <f t="shared" si="361"/>
        <v>0</v>
      </c>
      <c r="C1057" s="354">
        <f t="shared" si="362"/>
        <v>0</v>
      </c>
      <c r="D1057" s="354" t="str">
        <f t="shared" si="363"/>
        <v>CD</v>
      </c>
      <c r="E1057" s="354" t="str">
        <f t="shared" si="364"/>
        <v>09</v>
      </c>
      <c r="F1057" s="354" t="str">
        <f t="shared" si="365"/>
        <v>B</v>
      </c>
      <c r="G1057" s="355" t="str">
        <f t="shared" si="366"/>
        <v>01</v>
      </c>
      <c r="H1057" s="232" t="s">
        <v>1395</v>
      </c>
      <c r="I1057" s="232" t="s">
        <v>3144</v>
      </c>
      <c r="J1057" s="233">
        <v>46216</v>
      </c>
      <c r="K1057" s="233">
        <v>47526</v>
      </c>
      <c r="L1057" s="234">
        <v>550077346</v>
      </c>
      <c r="M1057" s="232" t="str">
        <f>IF(ISNA(VLOOKUP(L1057,'MASTER DATA'!$A$1:$B$192,2,0)),"",VLOOKUP(L1057,'MASTER DATA'!$A$1:$B$192,2,0))</f>
        <v>Advan4TAX710W30SNMA2_12*1L_A04W</v>
      </c>
      <c r="N1057" s="232">
        <v>44</v>
      </c>
      <c r="O1057" s="232">
        <f t="shared" si="367"/>
        <v>1</v>
      </c>
      <c r="P1057" s="232">
        <f t="shared" si="368"/>
        <v>0</v>
      </c>
      <c r="Q1057" s="232">
        <f>VLOOKUP(L1057,'MASTER DATA'!$A$1:$E$192,5,0)</f>
        <v>44</v>
      </c>
      <c r="R1057" s="234">
        <f>SUMIF('picking of the day'!$H$4:$H$358,WMS!H1057&amp;WMS!L1057,'picking of the day'!$E$4:$E$358)</f>
        <v>0</v>
      </c>
      <c r="U1057" s="114">
        <f>IF(ISNA(VLOOKUP(H1057,'data putaway'!$A$1:$E$530,3,0)),0,VLOOKUP(H1057,'data putaway'!$A$1:$E$530,3,0))</f>
        <v>0</v>
      </c>
      <c r="V1057" s="354">
        <f t="shared" si="369"/>
        <v>44</v>
      </c>
      <c r="W1057" s="114">
        <f>IF(ISNA(VLOOKUP(H1057,'data putaway'!$A$1:$E$530,2,0)),0,VLOOKUP(H1057,'data putaway'!$A$1:$E$530,2,0))</f>
        <v>0</v>
      </c>
      <c r="X1057" s="354" t="b">
        <f t="shared" si="370"/>
        <v>0</v>
      </c>
      <c r="Y1057" s="354">
        <f>IF(ISNA(VLOOKUP(H1057,'data putaway'!$A$1:$E$530,4,0)),0,VLOOKUP(H1057,'data putaway'!$A$1:$E$530,4,0))</f>
        <v>0</v>
      </c>
      <c r="Z1057" s="113">
        <f>IF(ISNA(VLOOKUP(H1057,'data putaway'!$A$1:$E$530,5,0)),0,VLOOKUP(H1057,'data putaway'!$A$1:$E$530,5,0))</f>
        <v>0</v>
      </c>
      <c r="AA1057" s="354" t="b">
        <f t="shared" si="371"/>
        <v>0</v>
      </c>
      <c r="AB1057" s="354" t="b">
        <f t="shared" si="372"/>
        <v>0</v>
      </c>
      <c r="AC1057" s="356" t="str">
        <f t="shared" ca="1" si="373"/>
        <v>2 Month,  5 Days</v>
      </c>
      <c r="AD1057" s="114" t="str">
        <f t="shared" ca="1" si="381"/>
        <v>3 Year, 4 Month, 25 Days</v>
      </c>
      <c r="AE1057" s="114">
        <f t="shared" si="374"/>
        <v>44</v>
      </c>
      <c r="AF1057" s="114">
        <f t="shared" si="375"/>
        <v>1</v>
      </c>
      <c r="AG1057" s="354" t="str">
        <f t="shared" si="376"/>
        <v>CD09</v>
      </c>
      <c r="AH1057" s="114">
        <f>IF(ISNA(VLOOKUP(L1057,'MASTER DATA'!$A$1:$F$192,6,0)),0,VLOOKUP(L1057,'MASTER DATA'!$A$1:$F$192,6,0))*AE1057</f>
        <v>528</v>
      </c>
      <c r="AI1057" s="354" t="str">
        <f>VLOOKUP($D1057,'warehouse mapping'!$AN$7:$AO$17,2,0)</f>
        <v>Aktif</v>
      </c>
      <c r="AJ1057" s="114">
        <f t="shared" si="377"/>
        <v>0</v>
      </c>
      <c r="AK1057" s="354" t="str">
        <f t="shared" si="378"/>
        <v/>
      </c>
      <c r="AL1057" s="354" t="s">
        <v>170</v>
      </c>
      <c r="AM1057" s="354">
        <f t="shared" si="379"/>
        <v>1</v>
      </c>
      <c r="AN1057" s="354" t="b">
        <f t="shared" si="380"/>
        <v>1</v>
      </c>
    </row>
    <row r="1058" spans="1:40" s="354" customFormat="1">
      <c r="A1058" s="354" t="str">
        <f t="shared" si="360"/>
        <v>CD09B02550077346</v>
      </c>
      <c r="B1058" s="354">
        <f t="shared" si="361"/>
        <v>0</v>
      </c>
      <c r="C1058" s="354">
        <f t="shared" si="362"/>
        <v>0</v>
      </c>
      <c r="D1058" s="354" t="str">
        <f t="shared" si="363"/>
        <v>CD</v>
      </c>
      <c r="E1058" s="354" t="str">
        <f t="shared" si="364"/>
        <v>09</v>
      </c>
      <c r="F1058" s="354" t="str">
        <f t="shared" si="365"/>
        <v>B</v>
      </c>
      <c r="G1058" s="355" t="str">
        <f t="shared" si="366"/>
        <v>02</v>
      </c>
      <c r="H1058" s="232" t="s">
        <v>1396</v>
      </c>
      <c r="I1058" s="232" t="s">
        <v>3144</v>
      </c>
      <c r="J1058" s="233">
        <v>46216</v>
      </c>
      <c r="K1058" s="233">
        <v>47526</v>
      </c>
      <c r="L1058" s="234">
        <v>550077346</v>
      </c>
      <c r="M1058" s="232" t="str">
        <f>IF(ISNA(VLOOKUP(L1058,'MASTER DATA'!$A$1:$B$192,2,0)),"",VLOOKUP(L1058,'MASTER DATA'!$A$1:$B$192,2,0))</f>
        <v>Advan4TAX710W30SNMA2_12*1L_A04W</v>
      </c>
      <c r="N1058" s="232">
        <v>44</v>
      </c>
      <c r="O1058" s="232">
        <f t="shared" si="367"/>
        <v>1</v>
      </c>
      <c r="P1058" s="232">
        <f t="shared" si="368"/>
        <v>0</v>
      </c>
      <c r="Q1058" s="232">
        <f>VLOOKUP(L1058,'MASTER DATA'!$A$1:$E$192,5,0)</f>
        <v>44</v>
      </c>
      <c r="R1058" s="234">
        <f>SUMIF('picking of the day'!$H$4:$H$358,WMS!H1058&amp;WMS!L1058,'picking of the day'!$E$4:$E$358)</f>
        <v>0</v>
      </c>
      <c r="U1058" s="114">
        <f>IF(ISNA(VLOOKUP(H1058,'data putaway'!$A$1:$E$530,3,0)),0,VLOOKUP(H1058,'data putaway'!$A$1:$E$530,3,0))</f>
        <v>0</v>
      </c>
      <c r="V1058" s="354">
        <f t="shared" si="369"/>
        <v>44</v>
      </c>
      <c r="W1058" s="114">
        <f>IF(ISNA(VLOOKUP(H1058,'data putaway'!$A$1:$E$530,2,0)),0,VLOOKUP(H1058,'data putaway'!$A$1:$E$530,2,0))</f>
        <v>0</v>
      </c>
      <c r="X1058" s="354" t="b">
        <f t="shared" si="370"/>
        <v>0</v>
      </c>
      <c r="Y1058" s="354">
        <f>IF(ISNA(VLOOKUP(H1058,'data putaway'!$A$1:$E$530,4,0)),0,VLOOKUP(H1058,'data putaway'!$A$1:$E$530,4,0))</f>
        <v>0</v>
      </c>
      <c r="Z1058" s="113">
        <f>IF(ISNA(VLOOKUP(H1058,'data putaway'!$A$1:$E$530,5,0)),0,VLOOKUP(H1058,'data putaway'!$A$1:$E$530,5,0))</f>
        <v>0</v>
      </c>
      <c r="AA1058" s="354" t="b">
        <f t="shared" si="371"/>
        <v>0</v>
      </c>
      <c r="AB1058" s="354" t="b">
        <f t="shared" si="372"/>
        <v>0</v>
      </c>
      <c r="AC1058" s="356" t="str">
        <f t="shared" ca="1" si="373"/>
        <v>2 Month,  5 Days</v>
      </c>
      <c r="AD1058" s="114" t="str">
        <f t="shared" ca="1" si="381"/>
        <v>3 Year, 4 Month, 25 Days</v>
      </c>
      <c r="AE1058" s="114">
        <f t="shared" si="374"/>
        <v>44</v>
      </c>
      <c r="AF1058" s="114">
        <f t="shared" si="375"/>
        <v>1</v>
      </c>
      <c r="AG1058" s="354" t="str">
        <f t="shared" si="376"/>
        <v>CD09</v>
      </c>
      <c r="AH1058" s="114">
        <f>IF(ISNA(VLOOKUP(L1058,'MASTER DATA'!$A$1:$F$192,6,0)),0,VLOOKUP(L1058,'MASTER DATA'!$A$1:$F$192,6,0))*AE1058</f>
        <v>528</v>
      </c>
      <c r="AI1058" s="354" t="str">
        <f>VLOOKUP($D1058,'warehouse mapping'!$AN$7:$AO$17,2,0)</f>
        <v>Aktif</v>
      </c>
      <c r="AJ1058" s="114">
        <f t="shared" si="377"/>
        <v>0</v>
      </c>
      <c r="AK1058" s="354" t="str">
        <f t="shared" si="378"/>
        <v/>
      </c>
      <c r="AL1058" s="354" t="s">
        <v>170</v>
      </c>
      <c r="AM1058" s="354">
        <f t="shared" si="379"/>
        <v>1</v>
      </c>
      <c r="AN1058" s="354" t="b">
        <f t="shared" si="380"/>
        <v>1</v>
      </c>
    </row>
    <row r="1059" spans="1:40" s="354" customFormat="1">
      <c r="A1059" s="354" t="str">
        <f t="shared" si="360"/>
        <v>CD09C01550044360</v>
      </c>
      <c r="B1059" s="354">
        <f t="shared" si="361"/>
        <v>0</v>
      </c>
      <c r="C1059" s="354">
        <f t="shared" si="362"/>
        <v>0</v>
      </c>
      <c r="D1059" s="354" t="str">
        <f t="shared" si="363"/>
        <v>CD</v>
      </c>
      <c r="E1059" s="354" t="str">
        <f t="shared" si="364"/>
        <v>09</v>
      </c>
      <c r="F1059" s="354" t="str">
        <f t="shared" si="365"/>
        <v>C</v>
      </c>
      <c r="G1059" s="355" t="str">
        <f t="shared" si="366"/>
        <v>01</v>
      </c>
      <c r="H1059" s="232" t="s">
        <v>1397</v>
      </c>
      <c r="I1059" s="232" t="s">
        <v>3525</v>
      </c>
      <c r="J1059" s="233">
        <v>46274</v>
      </c>
      <c r="K1059" s="233">
        <v>47728</v>
      </c>
      <c r="L1059" s="234">
        <v>550044360</v>
      </c>
      <c r="M1059" s="232" t="str">
        <f>IF(ISNA(VLOOKUP(L1059,'MASTER DATA'!$A$1:$B$192,2,0)),"",VLOOKUP(L1059,'MASTER DATA'!$A$1:$B$192,2,0))</f>
        <v>RimR4X15W40CI4E7DH1_1*209L_A227</v>
      </c>
      <c r="N1059" s="232">
        <v>0</v>
      </c>
      <c r="O1059" s="232">
        <f t="shared" si="367"/>
        <v>0</v>
      </c>
      <c r="P1059" s="232">
        <f t="shared" si="368"/>
        <v>0</v>
      </c>
      <c r="Q1059" s="232">
        <f>VLOOKUP(L1059,'MASTER DATA'!$A$1:$E$192,5,0)</f>
        <v>4</v>
      </c>
      <c r="R1059" s="234">
        <f>SUMIF('picking of the day'!$H$4:$H$358,WMS!H1059&amp;WMS!L1059,'picking of the day'!$E$4:$E$358)</f>
        <v>0</v>
      </c>
      <c r="U1059" s="114">
        <f>IF(ISNA(VLOOKUP(H1059,'data putaway'!$A$1:$E$530,3,0)),0,VLOOKUP(H1059,'data putaway'!$A$1:$E$530,3,0))</f>
        <v>0</v>
      </c>
      <c r="V1059" s="354">
        <f t="shared" si="369"/>
        <v>0</v>
      </c>
      <c r="W1059" s="114">
        <f>IF(ISNA(VLOOKUP(H1059,'data putaway'!$A$1:$E$530,2,0)),0,VLOOKUP(H1059,'data putaway'!$A$1:$E$530,2,0))</f>
        <v>0</v>
      </c>
      <c r="X1059" s="354" t="b">
        <f t="shared" si="370"/>
        <v>0</v>
      </c>
      <c r="Y1059" s="354">
        <f>IF(ISNA(VLOOKUP(H1059,'data putaway'!$A$1:$E$530,4,0)),0,VLOOKUP(H1059,'data putaway'!$A$1:$E$530,4,0))</f>
        <v>0</v>
      </c>
      <c r="Z1059" s="113">
        <f>IF(ISNA(VLOOKUP(H1059,'data putaway'!$A$1:$E$530,5,0)),0,VLOOKUP(H1059,'data putaway'!$A$1:$E$530,5,0))</f>
        <v>0</v>
      </c>
      <c r="AA1059" s="354" t="b">
        <f t="shared" si="371"/>
        <v>0</v>
      </c>
      <c r="AB1059" s="354" t="b">
        <f t="shared" si="372"/>
        <v>0</v>
      </c>
      <c r="AC1059" s="356" t="str">
        <f t="shared" ca="1" si="373"/>
        <v>0 Month,  9 Days</v>
      </c>
      <c r="AD1059" s="114" t="str">
        <f t="shared" ca="1" si="381"/>
        <v>3 Year, 11 Month, 15 Days</v>
      </c>
      <c r="AE1059" s="114">
        <f t="shared" si="374"/>
        <v>0</v>
      </c>
      <c r="AF1059" s="114">
        <f t="shared" si="375"/>
        <v>0</v>
      </c>
      <c r="AG1059" s="354" t="str">
        <f t="shared" si="376"/>
        <v>CD09</v>
      </c>
      <c r="AH1059" s="114">
        <f>IF(ISNA(VLOOKUP(L1059,'MASTER DATA'!$A$1:$F$192,6,0)),0,VLOOKUP(L1059,'MASTER DATA'!$A$1:$F$192,6,0))*AE1059</f>
        <v>0</v>
      </c>
      <c r="AI1059" s="354" t="str">
        <f>VLOOKUP($D1059,'warehouse mapping'!$AN$7:$AO$17,2,0)</f>
        <v>Aktif</v>
      </c>
      <c r="AJ1059" s="114">
        <f t="shared" si="377"/>
        <v>1</v>
      </c>
      <c r="AK1059" s="354" t="str">
        <f t="shared" si="378"/>
        <v>CD</v>
      </c>
      <c r="AL1059" s="354" t="s">
        <v>3206</v>
      </c>
      <c r="AM1059" s="354">
        <f t="shared" si="379"/>
        <v>1</v>
      </c>
      <c r="AN1059" s="354" t="b">
        <f t="shared" si="380"/>
        <v>1</v>
      </c>
    </row>
    <row r="1060" spans="1:40" s="354" customFormat="1">
      <c r="A1060" s="354" t="str">
        <f t="shared" si="360"/>
        <v>CD09C02550044360</v>
      </c>
      <c r="B1060" s="354">
        <f t="shared" si="361"/>
        <v>0</v>
      </c>
      <c r="C1060" s="354">
        <f t="shared" si="362"/>
        <v>0</v>
      </c>
      <c r="D1060" s="354" t="str">
        <f t="shared" si="363"/>
        <v>CD</v>
      </c>
      <c r="E1060" s="354" t="str">
        <f t="shared" si="364"/>
        <v>09</v>
      </c>
      <c r="F1060" s="354" t="str">
        <f t="shared" si="365"/>
        <v>C</v>
      </c>
      <c r="G1060" s="355" t="str">
        <f t="shared" si="366"/>
        <v>02</v>
      </c>
      <c r="H1060" s="232" t="s">
        <v>1398</v>
      </c>
      <c r="I1060" s="232" t="s">
        <v>3525</v>
      </c>
      <c r="J1060" s="233">
        <v>46274</v>
      </c>
      <c r="K1060" s="233">
        <v>47728</v>
      </c>
      <c r="L1060" s="234">
        <v>550044360</v>
      </c>
      <c r="M1060" s="232" t="str">
        <f>IF(ISNA(VLOOKUP(L1060,'MASTER DATA'!$A$1:$B$192,2,0)),"",VLOOKUP(L1060,'MASTER DATA'!$A$1:$B$192,2,0))</f>
        <v>RimR4X15W40CI4E7DH1_1*209L_A227</v>
      </c>
      <c r="N1060" s="232">
        <v>0</v>
      </c>
      <c r="O1060" s="232">
        <f t="shared" si="367"/>
        <v>0</v>
      </c>
      <c r="P1060" s="232">
        <f t="shared" si="368"/>
        <v>0</v>
      </c>
      <c r="Q1060" s="232">
        <f>VLOOKUP(L1060,'MASTER DATA'!$A$1:$E$192,5,0)</f>
        <v>4</v>
      </c>
      <c r="R1060" s="234">
        <f>SUMIF('picking of the day'!$H$4:$H$358,WMS!H1060&amp;WMS!L1060,'picking of the day'!$E$4:$E$358)</f>
        <v>0</v>
      </c>
      <c r="U1060" s="114">
        <f>IF(ISNA(VLOOKUP(H1060,'data putaway'!$A$1:$E$530,3,0)),0,VLOOKUP(H1060,'data putaway'!$A$1:$E$530,3,0))</f>
        <v>0</v>
      </c>
      <c r="V1060" s="354">
        <f t="shared" si="369"/>
        <v>0</v>
      </c>
      <c r="W1060" s="114">
        <f>IF(ISNA(VLOOKUP(H1060,'data putaway'!$A$1:$E$530,2,0)),0,VLOOKUP(H1060,'data putaway'!$A$1:$E$530,2,0))</f>
        <v>0</v>
      </c>
      <c r="X1060" s="354" t="b">
        <f t="shared" si="370"/>
        <v>0</v>
      </c>
      <c r="Y1060" s="354">
        <f>IF(ISNA(VLOOKUP(H1060,'data putaway'!$A$1:$E$530,4,0)),0,VLOOKUP(H1060,'data putaway'!$A$1:$E$530,4,0))</f>
        <v>0</v>
      </c>
      <c r="Z1060" s="113">
        <f>IF(ISNA(VLOOKUP(H1060,'data putaway'!$A$1:$E$530,5,0)),0,VLOOKUP(H1060,'data putaway'!$A$1:$E$530,5,0))</f>
        <v>0</v>
      </c>
      <c r="AA1060" s="354" t="b">
        <f t="shared" si="371"/>
        <v>0</v>
      </c>
      <c r="AB1060" s="354" t="b">
        <f t="shared" si="372"/>
        <v>0</v>
      </c>
      <c r="AC1060" s="356" t="str">
        <f t="shared" ca="1" si="373"/>
        <v>0 Month,  9 Days</v>
      </c>
      <c r="AD1060" s="114" t="str">
        <f t="shared" ca="1" si="381"/>
        <v>3 Year, 11 Month, 15 Days</v>
      </c>
      <c r="AE1060" s="114">
        <f t="shared" si="374"/>
        <v>0</v>
      </c>
      <c r="AF1060" s="114">
        <f t="shared" si="375"/>
        <v>0</v>
      </c>
      <c r="AG1060" s="354" t="str">
        <f t="shared" si="376"/>
        <v>CD09</v>
      </c>
      <c r="AH1060" s="114">
        <f>IF(ISNA(VLOOKUP(L1060,'MASTER DATA'!$A$1:$F$192,6,0)),0,VLOOKUP(L1060,'MASTER DATA'!$A$1:$F$192,6,0))*AE1060</f>
        <v>0</v>
      </c>
      <c r="AI1060" s="354" t="str">
        <f>VLOOKUP($D1060,'warehouse mapping'!$AN$7:$AO$17,2,0)</f>
        <v>Aktif</v>
      </c>
      <c r="AJ1060" s="114">
        <f t="shared" si="377"/>
        <v>1</v>
      </c>
      <c r="AK1060" s="354" t="str">
        <f t="shared" si="378"/>
        <v>CD</v>
      </c>
      <c r="AL1060" s="354" t="s">
        <v>3206</v>
      </c>
      <c r="AM1060" s="354">
        <f t="shared" si="379"/>
        <v>1</v>
      </c>
      <c r="AN1060" s="354" t="b">
        <f t="shared" si="380"/>
        <v>1</v>
      </c>
    </row>
    <row r="1061" spans="1:40" s="354" customFormat="1">
      <c r="A1061" s="354" t="str">
        <f t="shared" si="360"/>
        <v>CD09D01550062462</v>
      </c>
      <c r="B1061" s="354">
        <f t="shared" si="361"/>
        <v>0</v>
      </c>
      <c r="C1061" s="354">
        <f t="shared" si="362"/>
        <v>0</v>
      </c>
      <c r="D1061" s="354" t="str">
        <f t="shared" si="363"/>
        <v>CD</v>
      </c>
      <c r="E1061" s="354" t="str">
        <f t="shared" si="364"/>
        <v>09</v>
      </c>
      <c r="F1061" s="354" t="str">
        <f t="shared" si="365"/>
        <v>D</v>
      </c>
      <c r="G1061" s="355" t="str">
        <f t="shared" si="366"/>
        <v>01</v>
      </c>
      <c r="H1061" s="232" t="s">
        <v>1399</v>
      </c>
      <c r="I1061" s="232" t="s">
        <v>3526</v>
      </c>
      <c r="J1061" s="233">
        <v>46260</v>
      </c>
      <c r="K1061" s="233">
        <v>47727</v>
      </c>
      <c r="L1061" s="114">
        <v>550062462</v>
      </c>
      <c r="M1061" s="232" t="str">
        <f>IF(ISNA(VLOOKUP(L1061,'MASTER DATA'!$A$1:$B$192,2,0)),"",VLOOKUP(L1061,'MASTER DATA'!$A$1:$B$192,2,0))</f>
        <v>Adv4TAX7Sc10W40SNMB_12*1L_A04W</v>
      </c>
      <c r="N1061" s="232">
        <v>44</v>
      </c>
      <c r="O1061" s="232">
        <f t="shared" si="367"/>
        <v>1</v>
      </c>
      <c r="P1061" s="232">
        <f t="shared" si="368"/>
        <v>0</v>
      </c>
      <c r="Q1061" s="232">
        <f>VLOOKUP(L1061,'MASTER DATA'!$A$1:$E$192,5,0)</f>
        <v>44</v>
      </c>
      <c r="R1061" s="234">
        <f>SUMIF('picking of the day'!$H$4:$H$358,WMS!H1061&amp;WMS!L1061,'picking of the day'!$E$4:$E$358)</f>
        <v>0</v>
      </c>
      <c r="U1061" s="114">
        <f>IF(ISNA(VLOOKUP(H1061,'data putaway'!$A$1:$E$530,3,0)),0,VLOOKUP(H1061,'data putaway'!$A$1:$E$530,3,0))</f>
        <v>0</v>
      </c>
      <c r="V1061" s="354">
        <f t="shared" si="369"/>
        <v>44</v>
      </c>
      <c r="W1061" s="114">
        <f>IF(ISNA(VLOOKUP(H1061,'data putaway'!$A$1:$E$530,2,0)),0,VLOOKUP(H1061,'data putaway'!$A$1:$E$530,2,0))</f>
        <v>0</v>
      </c>
      <c r="X1061" s="354" t="b">
        <f t="shared" si="370"/>
        <v>0</v>
      </c>
      <c r="Y1061" s="354">
        <f>IF(ISNA(VLOOKUP(H1061,'data putaway'!$A$1:$E$530,4,0)),0,VLOOKUP(H1061,'data putaway'!$A$1:$E$530,4,0))</f>
        <v>0</v>
      </c>
      <c r="Z1061" s="113">
        <f>IF(ISNA(VLOOKUP(H1061,'data putaway'!$A$1:$E$530,5,0)),0,VLOOKUP(H1061,'data putaway'!$A$1:$E$530,5,0))</f>
        <v>0</v>
      </c>
      <c r="AA1061" s="354" t="b">
        <f t="shared" si="371"/>
        <v>0</v>
      </c>
      <c r="AB1061" s="354" t="b">
        <f t="shared" si="372"/>
        <v>0</v>
      </c>
      <c r="AC1061" s="356" t="str">
        <f t="shared" ca="1" si="373"/>
        <v>0 Month,  23 Days</v>
      </c>
      <c r="AD1061" s="114" t="str">
        <f t="shared" ca="1" si="381"/>
        <v>3 Year, 11 Month, 14 Days</v>
      </c>
      <c r="AE1061" s="114">
        <f t="shared" si="374"/>
        <v>44</v>
      </c>
      <c r="AF1061" s="114">
        <f t="shared" si="375"/>
        <v>1</v>
      </c>
      <c r="AG1061" s="354" t="str">
        <f t="shared" si="376"/>
        <v>CD09</v>
      </c>
      <c r="AH1061" s="114">
        <f>IF(ISNA(VLOOKUP(L1061,'MASTER DATA'!$A$1:$F$192,6,0)),0,VLOOKUP(L1061,'MASTER DATA'!$A$1:$F$192,6,0))*AE1061</f>
        <v>528</v>
      </c>
      <c r="AI1061" s="354" t="str">
        <f>VLOOKUP($D1061,'warehouse mapping'!$AN$7:$AO$17,2,0)</f>
        <v>Aktif</v>
      </c>
      <c r="AJ1061" s="114">
        <f t="shared" si="377"/>
        <v>0</v>
      </c>
      <c r="AK1061" s="354" t="str">
        <f t="shared" si="378"/>
        <v/>
      </c>
      <c r="AL1061" s="354" t="s">
        <v>170</v>
      </c>
      <c r="AM1061" s="354">
        <f t="shared" si="379"/>
        <v>1</v>
      </c>
      <c r="AN1061" s="354" t="b">
        <f t="shared" si="380"/>
        <v>1</v>
      </c>
    </row>
    <row r="1062" spans="1:40" s="354" customFormat="1">
      <c r="A1062" s="354" t="str">
        <f t="shared" si="360"/>
        <v>CD09D02550062462</v>
      </c>
      <c r="B1062" s="354">
        <f t="shared" si="361"/>
        <v>0</v>
      </c>
      <c r="C1062" s="354">
        <f t="shared" si="362"/>
        <v>0</v>
      </c>
      <c r="D1062" s="354" t="str">
        <f t="shared" si="363"/>
        <v>CD</v>
      </c>
      <c r="E1062" s="354" t="str">
        <f t="shared" si="364"/>
        <v>09</v>
      </c>
      <c r="F1062" s="354" t="str">
        <f t="shared" si="365"/>
        <v>D</v>
      </c>
      <c r="G1062" s="355" t="str">
        <f t="shared" si="366"/>
        <v>02</v>
      </c>
      <c r="H1062" s="232" t="s">
        <v>1400</v>
      </c>
      <c r="I1062" s="232" t="s">
        <v>3526</v>
      </c>
      <c r="J1062" s="233">
        <v>46260</v>
      </c>
      <c r="K1062" s="233">
        <v>47727</v>
      </c>
      <c r="L1062" s="114">
        <v>550062462</v>
      </c>
      <c r="M1062" s="232" t="str">
        <f>IF(ISNA(VLOOKUP(L1062,'MASTER DATA'!$A$1:$B$192,2,0)),"",VLOOKUP(L1062,'MASTER DATA'!$A$1:$B$192,2,0))</f>
        <v>Adv4TAX7Sc10W40SNMB_12*1L_A04W</v>
      </c>
      <c r="N1062" s="232">
        <v>44</v>
      </c>
      <c r="O1062" s="232">
        <f t="shared" si="367"/>
        <v>1</v>
      </c>
      <c r="P1062" s="232">
        <f t="shared" si="368"/>
        <v>0</v>
      </c>
      <c r="Q1062" s="232">
        <f>VLOOKUP(L1062,'MASTER DATA'!$A$1:$E$192,5,0)</f>
        <v>44</v>
      </c>
      <c r="R1062" s="234">
        <f>SUMIF('picking of the day'!$H$4:$H$358,WMS!H1062&amp;WMS!L1062,'picking of the day'!$E$4:$E$358)</f>
        <v>0</v>
      </c>
      <c r="U1062" s="114">
        <f>IF(ISNA(VLOOKUP(H1062,'data putaway'!$A$1:$E$530,3,0)),0,VLOOKUP(H1062,'data putaway'!$A$1:$E$530,3,0))</f>
        <v>0</v>
      </c>
      <c r="V1062" s="354">
        <f t="shared" si="369"/>
        <v>44</v>
      </c>
      <c r="W1062" s="114">
        <f>IF(ISNA(VLOOKUP(H1062,'data putaway'!$A$1:$E$530,2,0)),0,VLOOKUP(H1062,'data putaway'!$A$1:$E$530,2,0))</f>
        <v>0</v>
      </c>
      <c r="X1062" s="354" t="b">
        <f t="shared" si="370"/>
        <v>0</v>
      </c>
      <c r="Y1062" s="354">
        <f>IF(ISNA(VLOOKUP(H1062,'data putaway'!$A$1:$E$530,4,0)),0,VLOOKUP(H1062,'data putaway'!$A$1:$E$530,4,0))</f>
        <v>0</v>
      </c>
      <c r="Z1062" s="113">
        <f>IF(ISNA(VLOOKUP(H1062,'data putaway'!$A$1:$E$530,5,0)),0,VLOOKUP(H1062,'data putaway'!$A$1:$E$530,5,0))</f>
        <v>0</v>
      </c>
      <c r="AA1062" s="354" t="b">
        <f t="shared" si="371"/>
        <v>0</v>
      </c>
      <c r="AB1062" s="354" t="b">
        <f t="shared" si="372"/>
        <v>0</v>
      </c>
      <c r="AC1062" s="356" t="str">
        <f t="shared" ca="1" si="373"/>
        <v>0 Month,  23 Days</v>
      </c>
      <c r="AD1062" s="114" t="str">
        <f t="shared" ca="1" si="381"/>
        <v>3 Year, 11 Month, 14 Days</v>
      </c>
      <c r="AE1062" s="114">
        <f t="shared" si="374"/>
        <v>44</v>
      </c>
      <c r="AF1062" s="114">
        <f t="shared" si="375"/>
        <v>1</v>
      </c>
      <c r="AG1062" s="354" t="str">
        <f t="shared" si="376"/>
        <v>CD09</v>
      </c>
      <c r="AH1062" s="114">
        <f>IF(ISNA(VLOOKUP(L1062,'MASTER DATA'!$A$1:$F$192,6,0)),0,VLOOKUP(L1062,'MASTER DATA'!$A$1:$F$192,6,0))*AE1062</f>
        <v>528</v>
      </c>
      <c r="AI1062" s="354" t="str">
        <f>VLOOKUP($D1062,'warehouse mapping'!$AN$7:$AO$17,2,0)</f>
        <v>Aktif</v>
      </c>
      <c r="AJ1062" s="114">
        <f t="shared" si="377"/>
        <v>0</v>
      </c>
      <c r="AK1062" s="354" t="str">
        <f t="shared" si="378"/>
        <v/>
      </c>
      <c r="AL1062" s="354" t="s">
        <v>170</v>
      </c>
      <c r="AM1062" s="354">
        <f t="shared" si="379"/>
        <v>1</v>
      </c>
      <c r="AN1062" s="354" t="b">
        <f t="shared" si="380"/>
        <v>1</v>
      </c>
    </row>
    <row r="1063" spans="1:40" s="354" customFormat="1">
      <c r="A1063" s="354" t="str">
        <f t="shared" si="360"/>
        <v>CD09E01550075430</v>
      </c>
      <c r="B1063" s="354">
        <f t="shared" si="361"/>
        <v>0</v>
      </c>
      <c r="C1063" s="354">
        <f t="shared" si="362"/>
        <v>0</v>
      </c>
      <c r="D1063" s="354" t="str">
        <f t="shared" si="363"/>
        <v>CD</v>
      </c>
      <c r="E1063" s="354" t="str">
        <f t="shared" si="364"/>
        <v>09</v>
      </c>
      <c r="F1063" s="354" t="str">
        <f t="shared" si="365"/>
        <v>E</v>
      </c>
      <c r="G1063" s="355" t="str">
        <f t="shared" si="366"/>
        <v>01</v>
      </c>
      <c r="H1063" s="232" t="s">
        <v>1401</v>
      </c>
      <c r="I1063" s="232" t="s">
        <v>3181</v>
      </c>
      <c r="J1063" s="233">
        <v>46226</v>
      </c>
      <c r="K1063" s="233">
        <v>47547</v>
      </c>
      <c r="L1063" s="234">
        <v>550075430</v>
      </c>
      <c r="M1063" s="232" t="str">
        <f>IF(ISNA(VLOOKUP(L1063,'MASTER DATA'!$A$1:$B$192,2,0)),"",VLOOKUP(L1063,'MASTER DATA'!$A$1:$B$192,2,0))</f>
        <v>Spirax ATF 6_12*1L_A04W</v>
      </c>
      <c r="N1063" s="232">
        <v>0</v>
      </c>
      <c r="O1063" s="232">
        <f t="shared" si="367"/>
        <v>0</v>
      </c>
      <c r="P1063" s="232">
        <f t="shared" si="368"/>
        <v>0</v>
      </c>
      <c r="Q1063" s="232">
        <f>VLOOKUP(L1063,'MASTER DATA'!$A$1:$E$192,5,0)</f>
        <v>44</v>
      </c>
      <c r="R1063" s="234">
        <f>SUMIF('picking of the day'!$H$4:$H$358,WMS!H1063&amp;WMS!L1063,'picking of the day'!$E$4:$E$358)</f>
        <v>0</v>
      </c>
      <c r="U1063" s="114">
        <f>IF(ISNA(VLOOKUP(H1063,'data putaway'!$A$1:$E$530,3,0)),0,VLOOKUP(H1063,'data putaway'!$A$1:$E$530,3,0))</f>
        <v>0</v>
      </c>
      <c r="V1063" s="354">
        <f t="shared" si="369"/>
        <v>0</v>
      </c>
      <c r="W1063" s="114">
        <f>IF(ISNA(VLOOKUP(H1063,'data putaway'!$A$1:$E$530,2,0)),0,VLOOKUP(H1063,'data putaway'!$A$1:$E$530,2,0))</f>
        <v>0</v>
      </c>
      <c r="X1063" s="354" t="b">
        <f t="shared" si="370"/>
        <v>0</v>
      </c>
      <c r="Y1063" s="354">
        <f>IF(ISNA(VLOOKUP(H1063,'data putaway'!$A$1:$E$530,4,0)),0,VLOOKUP(H1063,'data putaway'!$A$1:$E$530,4,0))</f>
        <v>0</v>
      </c>
      <c r="Z1063" s="113">
        <f>IF(ISNA(VLOOKUP(H1063,'data putaway'!$A$1:$E$530,5,0)),0,VLOOKUP(H1063,'data putaway'!$A$1:$E$530,5,0))</f>
        <v>0</v>
      </c>
      <c r="AA1063" s="354" t="b">
        <f t="shared" si="371"/>
        <v>0</v>
      </c>
      <c r="AB1063" s="354" t="b">
        <f t="shared" si="372"/>
        <v>0</v>
      </c>
      <c r="AC1063" s="356" t="str">
        <f t="shared" ca="1" si="373"/>
        <v>1 Month,  26 Days</v>
      </c>
      <c r="AD1063" s="114" t="str">
        <f t="shared" ca="1" si="381"/>
        <v>3 Year, 5 Month, 15 Days</v>
      </c>
      <c r="AE1063" s="114">
        <f t="shared" si="374"/>
        <v>0</v>
      </c>
      <c r="AF1063" s="114">
        <f t="shared" si="375"/>
        <v>0</v>
      </c>
      <c r="AG1063" s="354" t="str">
        <f t="shared" si="376"/>
        <v>CD09</v>
      </c>
      <c r="AH1063" s="114">
        <f>IF(ISNA(VLOOKUP(L1063,'MASTER DATA'!$A$1:$F$192,6,0)),0,VLOOKUP(L1063,'MASTER DATA'!$A$1:$F$192,6,0))*AE1063</f>
        <v>0</v>
      </c>
      <c r="AI1063" s="354" t="str">
        <f>VLOOKUP($D1063,'warehouse mapping'!$AN$7:$AO$17,2,0)</f>
        <v>Aktif</v>
      </c>
      <c r="AJ1063" s="114">
        <f t="shared" si="377"/>
        <v>1</v>
      </c>
      <c r="AK1063" s="354" t="str">
        <f t="shared" si="378"/>
        <v>CD</v>
      </c>
      <c r="AL1063" s="354" t="s">
        <v>170</v>
      </c>
      <c r="AM1063" s="354">
        <f t="shared" si="379"/>
        <v>1</v>
      </c>
      <c r="AN1063" s="354" t="b">
        <f t="shared" si="380"/>
        <v>1</v>
      </c>
    </row>
    <row r="1064" spans="1:40" s="354" customFormat="1">
      <c r="A1064" s="354" t="str">
        <f t="shared" si="360"/>
        <v>CD09E02550062462</v>
      </c>
      <c r="B1064" s="354">
        <f t="shared" si="361"/>
        <v>0</v>
      </c>
      <c r="C1064" s="354">
        <f t="shared" si="362"/>
        <v>0</v>
      </c>
      <c r="D1064" s="354" t="str">
        <f t="shared" si="363"/>
        <v>CD</v>
      </c>
      <c r="E1064" s="354" t="str">
        <f t="shared" si="364"/>
        <v>09</v>
      </c>
      <c r="F1064" s="354" t="str">
        <f t="shared" si="365"/>
        <v>E</v>
      </c>
      <c r="G1064" s="355" t="str">
        <f t="shared" si="366"/>
        <v>02</v>
      </c>
      <c r="H1064" s="232" t="s">
        <v>1402</v>
      </c>
      <c r="I1064" s="232" t="s">
        <v>3305</v>
      </c>
      <c r="J1064" s="233">
        <v>46260</v>
      </c>
      <c r="K1064" s="233">
        <v>47709</v>
      </c>
      <c r="L1064" s="234">
        <v>550062462</v>
      </c>
      <c r="M1064" s="232" t="str">
        <f>IF(ISNA(VLOOKUP(L1064,'MASTER DATA'!$A$1:$B$192,2,0)),"",VLOOKUP(L1064,'MASTER DATA'!$A$1:$B$192,2,0))</f>
        <v>Adv4TAX7Sc10W40SNMB_12*1L_A04W</v>
      </c>
      <c r="N1064" s="232">
        <v>44</v>
      </c>
      <c r="O1064" s="232">
        <f t="shared" si="367"/>
        <v>1</v>
      </c>
      <c r="P1064" s="232">
        <f t="shared" si="368"/>
        <v>0</v>
      </c>
      <c r="Q1064" s="232">
        <f>VLOOKUP(L1064,'MASTER DATA'!$A$1:$E$192,5,0)</f>
        <v>44</v>
      </c>
      <c r="R1064" s="234">
        <f>SUMIF('picking of the day'!$H$4:$H$358,WMS!H1064&amp;WMS!L1064,'picking of the day'!$E$4:$E$358)</f>
        <v>0</v>
      </c>
      <c r="U1064" s="114">
        <f>IF(ISNA(VLOOKUP(H1064,'data putaway'!$A$1:$E$530,3,0)),0,VLOOKUP(H1064,'data putaway'!$A$1:$E$530,3,0))</f>
        <v>0</v>
      </c>
      <c r="V1064" s="354">
        <f t="shared" si="369"/>
        <v>44</v>
      </c>
      <c r="W1064" s="114">
        <f>IF(ISNA(VLOOKUP(H1064,'data putaway'!$A$1:$E$530,2,0)),0,VLOOKUP(H1064,'data putaway'!$A$1:$E$530,2,0))</f>
        <v>0</v>
      </c>
      <c r="X1064" s="354" t="b">
        <f t="shared" si="370"/>
        <v>0</v>
      </c>
      <c r="Y1064" s="354">
        <f>IF(ISNA(VLOOKUP(H1064,'data putaway'!$A$1:$E$530,4,0)),0,VLOOKUP(H1064,'data putaway'!$A$1:$E$530,4,0))</f>
        <v>0</v>
      </c>
      <c r="Z1064" s="113">
        <f>IF(ISNA(VLOOKUP(H1064,'data putaway'!$A$1:$E$530,5,0)),0,VLOOKUP(H1064,'data putaway'!$A$1:$E$530,5,0))</f>
        <v>0</v>
      </c>
      <c r="AA1064" s="354" t="b">
        <f t="shared" si="371"/>
        <v>0</v>
      </c>
      <c r="AB1064" s="354" t="b">
        <f t="shared" si="372"/>
        <v>0</v>
      </c>
      <c r="AC1064" s="356" t="str">
        <f t="shared" ca="1" si="373"/>
        <v>0 Month,  23 Days</v>
      </c>
      <c r="AD1064" s="114" t="str">
        <f t="shared" ca="1" si="381"/>
        <v>3 Year, 10 Month, 27 Days</v>
      </c>
      <c r="AE1064" s="114">
        <f t="shared" si="374"/>
        <v>44</v>
      </c>
      <c r="AF1064" s="114">
        <f t="shared" si="375"/>
        <v>1</v>
      </c>
      <c r="AG1064" s="354" t="str">
        <f t="shared" si="376"/>
        <v>CD09</v>
      </c>
      <c r="AH1064" s="114">
        <f>IF(ISNA(VLOOKUP(L1064,'MASTER DATA'!$A$1:$F$192,6,0)),0,VLOOKUP(L1064,'MASTER DATA'!$A$1:$F$192,6,0))*AE1064</f>
        <v>528</v>
      </c>
      <c r="AI1064" s="354" t="str">
        <f>VLOOKUP($D1064,'warehouse mapping'!$AN$7:$AO$17,2,0)</f>
        <v>Aktif</v>
      </c>
      <c r="AJ1064" s="114">
        <f t="shared" si="377"/>
        <v>0</v>
      </c>
      <c r="AK1064" s="354" t="str">
        <f t="shared" si="378"/>
        <v/>
      </c>
      <c r="AL1064" s="354" t="s">
        <v>170</v>
      </c>
      <c r="AM1064" s="354">
        <f t="shared" si="379"/>
        <v>1</v>
      </c>
      <c r="AN1064" s="354" t="b">
        <f t="shared" si="380"/>
        <v>1</v>
      </c>
    </row>
    <row r="1065" spans="1:40" s="354" customFormat="1">
      <c r="A1065" s="354" t="str">
        <f t="shared" si="360"/>
        <v>CD10A01550075430</v>
      </c>
      <c r="B1065" s="354">
        <f t="shared" si="361"/>
        <v>0</v>
      </c>
      <c r="C1065" s="354">
        <f t="shared" si="362"/>
        <v>0</v>
      </c>
      <c r="D1065" s="354" t="str">
        <f t="shared" si="363"/>
        <v>CD</v>
      </c>
      <c r="E1065" s="354" t="str">
        <f t="shared" si="364"/>
        <v>10</v>
      </c>
      <c r="F1065" s="354" t="str">
        <f t="shared" si="365"/>
        <v>A</v>
      </c>
      <c r="G1065" s="355" t="str">
        <f t="shared" si="366"/>
        <v>01</v>
      </c>
      <c r="H1065" s="232" t="s">
        <v>1403</v>
      </c>
      <c r="I1065" s="234" t="s">
        <v>3181</v>
      </c>
      <c r="J1065" s="233">
        <v>46226</v>
      </c>
      <c r="K1065" s="362">
        <v>47547</v>
      </c>
      <c r="L1065" s="234">
        <v>550075430</v>
      </c>
      <c r="M1065" s="232" t="str">
        <f>IF(ISNA(VLOOKUP(L1065,'MASTER DATA'!$A$1:$B$192,2,0)),"",VLOOKUP(L1065,'MASTER DATA'!$A$1:$B$192,2,0))</f>
        <v>Spirax ATF 6_12*1L_A04W</v>
      </c>
      <c r="N1065" s="232">
        <v>0</v>
      </c>
      <c r="O1065" s="232">
        <f t="shared" si="367"/>
        <v>0</v>
      </c>
      <c r="P1065" s="232">
        <f t="shared" si="368"/>
        <v>0</v>
      </c>
      <c r="Q1065" s="232">
        <f>VLOOKUP(L1065,'MASTER DATA'!$A$1:$E$192,5,0)</f>
        <v>44</v>
      </c>
      <c r="R1065" s="234">
        <f>SUMIF('picking of the day'!$H$4:$H$358,WMS!H1065&amp;WMS!L1065,'picking of the day'!$E$4:$E$358)</f>
        <v>0</v>
      </c>
      <c r="U1065" s="114">
        <f>IF(ISNA(VLOOKUP(H1065,'data putaway'!$A$1:$E$530,3,0)),0,VLOOKUP(H1065,'data putaway'!$A$1:$E$530,3,0))</f>
        <v>0</v>
      </c>
      <c r="V1065" s="354">
        <f t="shared" si="369"/>
        <v>0</v>
      </c>
      <c r="W1065" s="114">
        <f>IF(ISNA(VLOOKUP(H1065,'data putaway'!$A$1:$E$530,2,0)),0,VLOOKUP(H1065,'data putaway'!$A$1:$E$530,2,0))</f>
        <v>0</v>
      </c>
      <c r="X1065" s="354" t="b">
        <f t="shared" si="370"/>
        <v>0</v>
      </c>
      <c r="Y1065" s="354">
        <f>IF(ISNA(VLOOKUP(H1065,'data putaway'!$A$1:$E$530,4,0)),0,VLOOKUP(H1065,'data putaway'!$A$1:$E$530,4,0))</f>
        <v>0</v>
      </c>
      <c r="Z1065" s="113">
        <f>IF(ISNA(VLOOKUP(H1065,'data putaway'!$A$1:$E$530,5,0)),0,VLOOKUP(H1065,'data putaway'!$A$1:$E$530,5,0))</f>
        <v>0</v>
      </c>
      <c r="AA1065" s="354" t="b">
        <f t="shared" si="371"/>
        <v>0</v>
      </c>
      <c r="AB1065" s="354" t="b">
        <f t="shared" si="372"/>
        <v>0</v>
      </c>
      <c r="AC1065" s="356" t="str">
        <f t="shared" ca="1" si="373"/>
        <v>1 Month,  26 Days</v>
      </c>
      <c r="AD1065" s="114" t="str">
        <f t="shared" ca="1" si="381"/>
        <v>3 Year, 5 Month, 15 Days</v>
      </c>
      <c r="AE1065" s="114">
        <f t="shared" si="374"/>
        <v>0</v>
      </c>
      <c r="AF1065" s="114">
        <f t="shared" si="375"/>
        <v>0</v>
      </c>
      <c r="AG1065" s="354" t="str">
        <f t="shared" si="376"/>
        <v>CD10</v>
      </c>
      <c r="AH1065" s="114">
        <f>IF(ISNA(VLOOKUP(L1065,'MASTER DATA'!$A$1:$F$192,6,0)),0,VLOOKUP(L1065,'MASTER DATA'!$A$1:$F$192,6,0))*AE1065</f>
        <v>0</v>
      </c>
      <c r="AI1065" s="354" t="str">
        <f>VLOOKUP($D1065,'warehouse mapping'!$AN$7:$AO$17,2,0)</f>
        <v>Aktif</v>
      </c>
      <c r="AJ1065" s="114">
        <f t="shared" si="377"/>
        <v>1</v>
      </c>
      <c r="AK1065" s="354" t="str">
        <f t="shared" si="378"/>
        <v>CD</v>
      </c>
      <c r="AL1065" s="354" t="s">
        <v>3206</v>
      </c>
      <c r="AM1065" s="354">
        <f t="shared" si="379"/>
        <v>1</v>
      </c>
      <c r="AN1065" s="354" t="b">
        <f t="shared" si="380"/>
        <v>1</v>
      </c>
    </row>
    <row r="1066" spans="1:40" s="354" customFormat="1">
      <c r="A1066" s="354" t="str">
        <f t="shared" si="360"/>
        <v>CD10A02550075430</v>
      </c>
      <c r="B1066" s="354">
        <f t="shared" si="361"/>
        <v>0</v>
      </c>
      <c r="C1066" s="354">
        <f t="shared" si="362"/>
        <v>0</v>
      </c>
      <c r="D1066" s="354" t="str">
        <f t="shared" si="363"/>
        <v>CD</v>
      </c>
      <c r="E1066" s="354" t="str">
        <f t="shared" si="364"/>
        <v>10</v>
      </c>
      <c r="F1066" s="354" t="str">
        <f t="shared" si="365"/>
        <v>A</v>
      </c>
      <c r="G1066" s="355" t="str">
        <f t="shared" si="366"/>
        <v>02</v>
      </c>
      <c r="H1066" s="232" t="s">
        <v>1404</v>
      </c>
      <c r="I1066" s="232" t="s">
        <v>3181</v>
      </c>
      <c r="J1066" s="233">
        <v>46226</v>
      </c>
      <c r="K1066" s="233">
        <v>47547</v>
      </c>
      <c r="L1066" s="234">
        <v>550075430</v>
      </c>
      <c r="M1066" s="232" t="str">
        <f>IF(ISNA(VLOOKUP(L1066,'MASTER DATA'!$A$1:$B$192,2,0)),"",VLOOKUP(L1066,'MASTER DATA'!$A$1:$B$192,2,0))</f>
        <v>Spirax ATF 6_12*1L_A04W</v>
      </c>
      <c r="N1066" s="232">
        <v>0</v>
      </c>
      <c r="O1066" s="232">
        <f t="shared" si="367"/>
        <v>0</v>
      </c>
      <c r="P1066" s="232">
        <f t="shared" si="368"/>
        <v>0</v>
      </c>
      <c r="Q1066" s="232">
        <f>VLOOKUP(L1066,'MASTER DATA'!$A$1:$E$192,5,0)</f>
        <v>44</v>
      </c>
      <c r="R1066" s="234">
        <f>SUMIF('picking of the day'!$H$4:$H$358,WMS!H1066&amp;WMS!L1066,'picking of the day'!$E$4:$E$358)</f>
        <v>0</v>
      </c>
      <c r="U1066" s="114">
        <f>IF(ISNA(VLOOKUP(H1066,'data putaway'!$A$1:$E$530,3,0)),0,VLOOKUP(H1066,'data putaway'!$A$1:$E$530,3,0))</f>
        <v>0</v>
      </c>
      <c r="V1066" s="354">
        <f t="shared" si="369"/>
        <v>0</v>
      </c>
      <c r="W1066" s="114">
        <f>IF(ISNA(VLOOKUP(H1066,'data putaway'!$A$1:$E$530,2,0)),0,VLOOKUP(H1066,'data putaway'!$A$1:$E$530,2,0))</f>
        <v>0</v>
      </c>
      <c r="X1066" s="354" t="b">
        <f t="shared" si="370"/>
        <v>0</v>
      </c>
      <c r="Y1066" s="354">
        <f>IF(ISNA(VLOOKUP(H1066,'data putaway'!$A$1:$E$530,4,0)),0,VLOOKUP(H1066,'data putaway'!$A$1:$E$530,4,0))</f>
        <v>0</v>
      </c>
      <c r="Z1066" s="113">
        <f>IF(ISNA(VLOOKUP(H1066,'data putaway'!$A$1:$E$530,5,0)),0,VLOOKUP(H1066,'data putaway'!$A$1:$E$530,5,0))</f>
        <v>0</v>
      </c>
      <c r="AA1066" s="354" t="b">
        <f t="shared" si="371"/>
        <v>0</v>
      </c>
      <c r="AB1066" s="354" t="b">
        <f t="shared" si="372"/>
        <v>0</v>
      </c>
      <c r="AC1066" s="356" t="str">
        <f t="shared" ca="1" si="373"/>
        <v>1 Month,  26 Days</v>
      </c>
      <c r="AD1066" s="114" t="str">
        <f t="shared" ca="1" si="381"/>
        <v>3 Year, 5 Month, 15 Days</v>
      </c>
      <c r="AE1066" s="114">
        <f t="shared" si="374"/>
        <v>0</v>
      </c>
      <c r="AF1066" s="114">
        <f t="shared" si="375"/>
        <v>0</v>
      </c>
      <c r="AG1066" s="354" t="str">
        <f t="shared" si="376"/>
        <v>CD10</v>
      </c>
      <c r="AH1066" s="114">
        <f>IF(ISNA(VLOOKUP(L1066,'MASTER DATA'!$A$1:$F$192,6,0)),0,VLOOKUP(L1066,'MASTER DATA'!$A$1:$F$192,6,0))*AE1066</f>
        <v>0</v>
      </c>
      <c r="AI1066" s="354" t="str">
        <f>VLOOKUP($D1066,'warehouse mapping'!$AN$7:$AO$17,2,0)</f>
        <v>Aktif</v>
      </c>
      <c r="AJ1066" s="114">
        <f t="shared" si="377"/>
        <v>1</v>
      </c>
      <c r="AK1066" s="354" t="str">
        <f t="shared" si="378"/>
        <v>CD</v>
      </c>
      <c r="AL1066" s="354" t="s">
        <v>3025</v>
      </c>
      <c r="AM1066" s="354">
        <f t="shared" si="379"/>
        <v>1</v>
      </c>
      <c r="AN1066" s="354" t="b">
        <f t="shared" si="380"/>
        <v>1</v>
      </c>
    </row>
    <row r="1067" spans="1:40" s="354" customFormat="1">
      <c r="A1067" s="354" t="str">
        <f t="shared" si="360"/>
        <v>CD10B01550077346</v>
      </c>
      <c r="B1067" s="354">
        <f t="shared" si="361"/>
        <v>0</v>
      </c>
      <c r="C1067" s="354">
        <f t="shared" si="362"/>
        <v>0</v>
      </c>
      <c r="D1067" s="354" t="str">
        <f t="shared" si="363"/>
        <v>CD</v>
      </c>
      <c r="E1067" s="354" t="str">
        <f t="shared" si="364"/>
        <v>10</v>
      </c>
      <c r="F1067" s="354" t="str">
        <f t="shared" si="365"/>
        <v>B</v>
      </c>
      <c r="G1067" s="355" t="str">
        <f t="shared" si="366"/>
        <v>01</v>
      </c>
      <c r="H1067" s="232" t="s">
        <v>1405</v>
      </c>
      <c r="I1067" s="232" t="s">
        <v>3144</v>
      </c>
      <c r="J1067" s="233">
        <v>46218</v>
      </c>
      <c r="K1067" s="233">
        <v>47526</v>
      </c>
      <c r="L1067" s="234">
        <v>550077346</v>
      </c>
      <c r="M1067" s="232" t="str">
        <f>IF(ISNA(VLOOKUP(L1067,'MASTER DATA'!$A$1:$B$192,2,0)),"",VLOOKUP(L1067,'MASTER DATA'!$A$1:$B$192,2,0))</f>
        <v>Advan4TAX710W30SNMA2_12*1L_A04W</v>
      </c>
      <c r="N1067" s="232">
        <v>44</v>
      </c>
      <c r="O1067" s="232">
        <f t="shared" si="367"/>
        <v>1</v>
      </c>
      <c r="P1067" s="232">
        <f t="shared" si="368"/>
        <v>0</v>
      </c>
      <c r="Q1067" s="232">
        <f>VLOOKUP(L1067,'MASTER DATA'!$A$1:$E$192,5,0)</f>
        <v>44</v>
      </c>
      <c r="R1067" s="234">
        <f>SUMIF('picking of the day'!$H$4:$H$358,WMS!H1067&amp;WMS!L1067,'picking of the day'!$E$4:$E$358)</f>
        <v>0</v>
      </c>
      <c r="U1067" s="114">
        <f>IF(ISNA(VLOOKUP(H1067,'data putaway'!$A$1:$E$530,3,0)),0,VLOOKUP(H1067,'data putaway'!$A$1:$E$530,3,0))</f>
        <v>0</v>
      </c>
      <c r="V1067" s="354">
        <f t="shared" si="369"/>
        <v>44</v>
      </c>
      <c r="W1067" s="114">
        <f>IF(ISNA(VLOOKUP(H1067,'data putaway'!$A$1:$E$530,2,0)),0,VLOOKUP(H1067,'data putaway'!$A$1:$E$530,2,0))</f>
        <v>0</v>
      </c>
      <c r="X1067" s="354" t="b">
        <f t="shared" si="370"/>
        <v>0</v>
      </c>
      <c r="Y1067" s="354">
        <f>IF(ISNA(VLOOKUP(H1067,'data putaway'!$A$1:$E$530,4,0)),0,VLOOKUP(H1067,'data putaway'!$A$1:$E$530,4,0))</f>
        <v>0</v>
      </c>
      <c r="Z1067" s="113">
        <f>IF(ISNA(VLOOKUP(H1067,'data putaway'!$A$1:$E$530,5,0)),0,VLOOKUP(H1067,'data putaway'!$A$1:$E$530,5,0))</f>
        <v>0</v>
      </c>
      <c r="AA1067" s="354" t="b">
        <f t="shared" si="371"/>
        <v>0</v>
      </c>
      <c r="AB1067" s="354" t="b">
        <f t="shared" si="372"/>
        <v>0</v>
      </c>
      <c r="AC1067" s="356" t="str">
        <f t="shared" ca="1" si="373"/>
        <v>2 Month,  3 Days</v>
      </c>
      <c r="AD1067" s="114" t="str">
        <f t="shared" ca="1" si="381"/>
        <v>3 Year, 4 Month, 25 Days</v>
      </c>
      <c r="AE1067" s="114">
        <f t="shared" si="374"/>
        <v>44</v>
      </c>
      <c r="AF1067" s="114">
        <f t="shared" si="375"/>
        <v>1</v>
      </c>
      <c r="AG1067" s="354" t="str">
        <f t="shared" si="376"/>
        <v>CD10</v>
      </c>
      <c r="AH1067" s="114">
        <f>IF(ISNA(VLOOKUP(L1067,'MASTER DATA'!$A$1:$F$192,6,0)),0,VLOOKUP(L1067,'MASTER DATA'!$A$1:$F$192,6,0))*AE1067</f>
        <v>528</v>
      </c>
      <c r="AI1067" s="354" t="str">
        <f>VLOOKUP($D1067,'warehouse mapping'!$AN$7:$AO$17,2,0)</f>
        <v>Aktif</v>
      </c>
      <c r="AJ1067" s="114">
        <f t="shared" si="377"/>
        <v>0</v>
      </c>
      <c r="AK1067" s="354" t="str">
        <f t="shared" si="378"/>
        <v/>
      </c>
      <c r="AL1067" s="354" t="s">
        <v>170</v>
      </c>
      <c r="AM1067" s="354">
        <f t="shared" si="379"/>
        <v>1</v>
      </c>
      <c r="AN1067" s="354" t="b">
        <f t="shared" si="380"/>
        <v>1</v>
      </c>
    </row>
    <row r="1068" spans="1:40" s="354" customFormat="1">
      <c r="A1068" s="354" t="str">
        <f t="shared" si="360"/>
        <v>CD10B02550062460</v>
      </c>
      <c r="B1068" s="354">
        <f t="shared" si="361"/>
        <v>0</v>
      </c>
      <c r="C1068" s="354">
        <f t="shared" si="362"/>
        <v>0</v>
      </c>
      <c r="D1068" s="354" t="str">
        <f t="shared" si="363"/>
        <v>CD</v>
      </c>
      <c r="E1068" s="354" t="str">
        <f t="shared" si="364"/>
        <v>10</v>
      </c>
      <c r="F1068" s="354" t="str">
        <f t="shared" si="365"/>
        <v>B</v>
      </c>
      <c r="G1068" s="355" t="str">
        <f t="shared" si="366"/>
        <v>02</v>
      </c>
      <c r="H1068" s="232" t="s">
        <v>1406</v>
      </c>
      <c r="I1068" s="232" t="s">
        <v>3315</v>
      </c>
      <c r="J1068" s="233">
        <v>46266</v>
      </c>
      <c r="K1068" s="233">
        <v>47713</v>
      </c>
      <c r="L1068" s="234">
        <v>550062460</v>
      </c>
      <c r="M1068" s="232" t="str">
        <f>IF(ISNA(VLOOKUP(L1068,'MASTER DATA'!$A$1:$B$192,2,0)),"",VLOOKUP(L1068,'MASTER DATA'!$A$1:$B$192,2,0))</f>
        <v>Advan4TAX710W40SNMA2_12*1L_A04W</v>
      </c>
      <c r="N1068" s="232">
        <v>44</v>
      </c>
      <c r="O1068" s="232">
        <f t="shared" si="367"/>
        <v>1</v>
      </c>
      <c r="P1068" s="232">
        <f t="shared" si="368"/>
        <v>0</v>
      </c>
      <c r="Q1068" s="232">
        <f>VLOOKUP(L1068,'MASTER DATA'!$A$1:$E$192,5,0)</f>
        <v>44</v>
      </c>
      <c r="R1068" s="234">
        <f>SUMIF('picking of the day'!$H$4:$H$358,WMS!H1068&amp;WMS!L1068,'picking of the day'!$E$4:$E$358)</f>
        <v>0</v>
      </c>
      <c r="U1068" s="114">
        <f>IF(ISNA(VLOOKUP(H1068,'data putaway'!$A$1:$E$530,3,0)),0,VLOOKUP(H1068,'data putaway'!$A$1:$E$530,3,0))</f>
        <v>0</v>
      </c>
      <c r="V1068" s="354">
        <f t="shared" si="369"/>
        <v>44</v>
      </c>
      <c r="W1068" s="114">
        <f>IF(ISNA(VLOOKUP(H1068,'data putaway'!$A$1:$E$530,2,0)),0,VLOOKUP(H1068,'data putaway'!$A$1:$E$530,2,0))</f>
        <v>0</v>
      </c>
      <c r="X1068" s="354" t="b">
        <f t="shared" si="370"/>
        <v>0</v>
      </c>
      <c r="Y1068" s="354">
        <f>IF(ISNA(VLOOKUP(H1068,'data putaway'!$A$1:$E$530,4,0)),0,VLOOKUP(H1068,'data putaway'!$A$1:$E$530,4,0))</f>
        <v>0</v>
      </c>
      <c r="Z1068" s="113">
        <f>IF(ISNA(VLOOKUP(H1068,'data putaway'!$A$1:$E$530,5,0)),0,VLOOKUP(H1068,'data putaway'!$A$1:$E$530,5,0))</f>
        <v>0</v>
      </c>
      <c r="AA1068" s="354" t="b">
        <f t="shared" si="371"/>
        <v>0</v>
      </c>
      <c r="AB1068" s="354" t="b">
        <f t="shared" si="372"/>
        <v>0</v>
      </c>
      <c r="AC1068" s="356" t="str">
        <f t="shared" ca="1" si="373"/>
        <v>0 Month,  17 Days</v>
      </c>
      <c r="AD1068" s="114" t="str">
        <f t="shared" ca="1" si="381"/>
        <v>3 Year, 11 Month, 0 Days</v>
      </c>
      <c r="AE1068" s="114">
        <f t="shared" si="374"/>
        <v>44</v>
      </c>
      <c r="AF1068" s="114">
        <f t="shared" si="375"/>
        <v>1</v>
      </c>
      <c r="AG1068" s="354" t="str">
        <f t="shared" si="376"/>
        <v>CD10</v>
      </c>
      <c r="AH1068" s="114">
        <f>IF(ISNA(VLOOKUP(L1068,'MASTER DATA'!$A$1:$F$192,6,0)),0,VLOOKUP(L1068,'MASTER DATA'!$A$1:$F$192,6,0))*AE1068</f>
        <v>528</v>
      </c>
      <c r="AI1068" s="354" t="str">
        <f>VLOOKUP($D1068,'warehouse mapping'!$AN$7:$AO$17,2,0)</f>
        <v>Aktif</v>
      </c>
      <c r="AJ1068" s="114">
        <f t="shared" si="377"/>
        <v>0</v>
      </c>
      <c r="AK1068" s="354" t="str">
        <f t="shared" si="378"/>
        <v/>
      </c>
      <c r="AL1068" s="354" t="s">
        <v>170</v>
      </c>
      <c r="AM1068" s="354">
        <f t="shared" si="379"/>
        <v>1</v>
      </c>
      <c r="AN1068" s="354" t="b">
        <f t="shared" si="380"/>
        <v>1</v>
      </c>
    </row>
    <row r="1069" spans="1:40" s="354" customFormat="1">
      <c r="A1069" s="354" t="str">
        <f t="shared" si="360"/>
        <v>CD10C01550062462</v>
      </c>
      <c r="B1069" s="354">
        <f t="shared" si="361"/>
        <v>0</v>
      </c>
      <c r="C1069" s="354">
        <f t="shared" si="362"/>
        <v>0</v>
      </c>
      <c r="D1069" s="354" t="str">
        <f t="shared" si="363"/>
        <v>CD</v>
      </c>
      <c r="E1069" s="354" t="str">
        <f t="shared" si="364"/>
        <v>10</v>
      </c>
      <c r="F1069" s="354" t="str">
        <f t="shared" si="365"/>
        <v>C</v>
      </c>
      <c r="G1069" s="355" t="str">
        <f t="shared" si="366"/>
        <v>01</v>
      </c>
      <c r="H1069" s="232" t="s">
        <v>1407</v>
      </c>
      <c r="I1069" s="232" t="s">
        <v>3305</v>
      </c>
      <c r="J1069" s="233">
        <v>46260</v>
      </c>
      <c r="K1069" s="233">
        <v>47709</v>
      </c>
      <c r="L1069" s="234">
        <v>550062462</v>
      </c>
      <c r="M1069" s="232" t="str">
        <f>IF(ISNA(VLOOKUP(L1069,'MASTER DATA'!$A$1:$B$192,2,0)),"",VLOOKUP(L1069,'MASTER DATA'!$A$1:$B$192,2,0))</f>
        <v>Adv4TAX7Sc10W40SNMB_12*1L_A04W</v>
      </c>
      <c r="N1069" s="232">
        <v>44</v>
      </c>
      <c r="O1069" s="232">
        <f t="shared" si="367"/>
        <v>1</v>
      </c>
      <c r="P1069" s="232">
        <f t="shared" si="368"/>
        <v>0</v>
      </c>
      <c r="Q1069" s="232">
        <f>VLOOKUP(L1069,'MASTER DATA'!$A$1:$E$192,5,0)</f>
        <v>44</v>
      </c>
      <c r="R1069" s="234">
        <f>SUMIF('picking of the day'!$H$4:$H$358,WMS!H1069&amp;WMS!L1069,'picking of the day'!$E$4:$E$358)</f>
        <v>0</v>
      </c>
      <c r="U1069" s="114">
        <f>IF(ISNA(VLOOKUP(H1069,'data putaway'!$A$1:$E$530,3,0)),0,VLOOKUP(H1069,'data putaway'!$A$1:$E$530,3,0))</f>
        <v>0</v>
      </c>
      <c r="V1069" s="354">
        <f t="shared" si="369"/>
        <v>44</v>
      </c>
      <c r="W1069" s="114">
        <f>IF(ISNA(VLOOKUP(H1069,'data putaway'!$A$1:$E$530,2,0)),0,VLOOKUP(H1069,'data putaway'!$A$1:$E$530,2,0))</f>
        <v>0</v>
      </c>
      <c r="X1069" s="354" t="b">
        <f t="shared" si="370"/>
        <v>0</v>
      </c>
      <c r="Y1069" s="354">
        <f>IF(ISNA(VLOOKUP(H1069,'data putaway'!$A$1:$E$530,4,0)),0,VLOOKUP(H1069,'data putaway'!$A$1:$E$530,4,0))</f>
        <v>0</v>
      </c>
      <c r="Z1069" s="113">
        <f>IF(ISNA(VLOOKUP(H1069,'data putaway'!$A$1:$E$530,5,0)),0,VLOOKUP(H1069,'data putaway'!$A$1:$E$530,5,0))</f>
        <v>0</v>
      </c>
      <c r="AA1069" s="354" t="b">
        <f t="shared" si="371"/>
        <v>0</v>
      </c>
      <c r="AB1069" s="354" t="b">
        <f t="shared" si="372"/>
        <v>0</v>
      </c>
      <c r="AC1069" s="356" t="str">
        <f t="shared" ca="1" si="373"/>
        <v>0 Month,  23 Days</v>
      </c>
      <c r="AD1069" s="114" t="str">
        <f t="shared" ca="1" si="381"/>
        <v>3 Year, 10 Month, 27 Days</v>
      </c>
      <c r="AE1069" s="114">
        <f t="shared" si="374"/>
        <v>44</v>
      </c>
      <c r="AF1069" s="114">
        <f t="shared" si="375"/>
        <v>1</v>
      </c>
      <c r="AG1069" s="354" t="str">
        <f t="shared" si="376"/>
        <v>CD10</v>
      </c>
      <c r="AH1069" s="114">
        <f>IF(ISNA(VLOOKUP(L1069,'MASTER DATA'!$A$1:$F$192,6,0)),0,VLOOKUP(L1069,'MASTER DATA'!$A$1:$F$192,6,0))*AE1069</f>
        <v>528</v>
      </c>
      <c r="AI1069" s="354" t="str">
        <f>VLOOKUP($D1069,'warehouse mapping'!$AN$7:$AO$17,2,0)</f>
        <v>Aktif</v>
      </c>
      <c r="AJ1069" s="114">
        <f t="shared" si="377"/>
        <v>0</v>
      </c>
      <c r="AK1069" s="354" t="str">
        <f t="shared" si="378"/>
        <v/>
      </c>
      <c r="AL1069" s="354" t="s">
        <v>170</v>
      </c>
      <c r="AM1069" s="354">
        <f t="shared" si="379"/>
        <v>1</v>
      </c>
      <c r="AN1069" s="354" t="b">
        <f t="shared" si="380"/>
        <v>1</v>
      </c>
    </row>
    <row r="1070" spans="1:40" s="354" customFormat="1">
      <c r="A1070" s="354" t="str">
        <f t="shared" si="360"/>
        <v>CD10C02550062460</v>
      </c>
      <c r="B1070" s="354">
        <f t="shared" si="361"/>
        <v>0</v>
      </c>
      <c r="C1070" s="354">
        <f t="shared" si="362"/>
        <v>0</v>
      </c>
      <c r="D1070" s="354" t="str">
        <f t="shared" si="363"/>
        <v>CD</v>
      </c>
      <c r="E1070" s="354" t="str">
        <f t="shared" si="364"/>
        <v>10</v>
      </c>
      <c r="F1070" s="354" t="str">
        <f t="shared" si="365"/>
        <v>C</v>
      </c>
      <c r="G1070" s="355" t="str">
        <f t="shared" si="366"/>
        <v>02</v>
      </c>
      <c r="H1070" s="232" t="s">
        <v>1408</v>
      </c>
      <c r="I1070" s="232" t="s">
        <v>3315</v>
      </c>
      <c r="J1070" s="233">
        <v>46266</v>
      </c>
      <c r="K1070" s="233">
        <v>47713</v>
      </c>
      <c r="L1070" s="234">
        <v>550062460</v>
      </c>
      <c r="M1070" s="232" t="str">
        <f>IF(ISNA(VLOOKUP(L1070,'MASTER DATA'!$A$1:$B$192,2,0)),"",VLOOKUP(L1070,'MASTER DATA'!$A$1:$B$192,2,0))</f>
        <v>Advan4TAX710W40SNMA2_12*1L_A04W</v>
      </c>
      <c r="N1070" s="232">
        <v>44</v>
      </c>
      <c r="O1070" s="232">
        <f t="shared" si="367"/>
        <v>1</v>
      </c>
      <c r="P1070" s="232">
        <f t="shared" si="368"/>
        <v>0</v>
      </c>
      <c r="Q1070" s="232">
        <f>VLOOKUP(L1070,'MASTER DATA'!$A$1:$E$192,5,0)</f>
        <v>44</v>
      </c>
      <c r="R1070" s="234">
        <f>SUMIF('picking of the day'!$H$4:$H$358,WMS!H1070&amp;WMS!L1070,'picking of the day'!$E$4:$E$358)</f>
        <v>0</v>
      </c>
      <c r="U1070" s="114">
        <f>IF(ISNA(VLOOKUP(H1070,'data putaway'!$A$1:$E$530,3,0)),0,VLOOKUP(H1070,'data putaway'!$A$1:$E$530,3,0))</f>
        <v>0</v>
      </c>
      <c r="V1070" s="354">
        <f t="shared" si="369"/>
        <v>44</v>
      </c>
      <c r="W1070" s="114">
        <f>IF(ISNA(VLOOKUP(H1070,'data putaway'!$A$1:$E$530,2,0)),0,VLOOKUP(H1070,'data putaway'!$A$1:$E$530,2,0))</f>
        <v>0</v>
      </c>
      <c r="X1070" s="354" t="b">
        <f t="shared" si="370"/>
        <v>0</v>
      </c>
      <c r="Y1070" s="354">
        <f>IF(ISNA(VLOOKUP(H1070,'data putaway'!$A$1:$E$530,4,0)),0,VLOOKUP(H1070,'data putaway'!$A$1:$E$530,4,0))</f>
        <v>0</v>
      </c>
      <c r="Z1070" s="113">
        <f>IF(ISNA(VLOOKUP(H1070,'data putaway'!$A$1:$E$530,5,0)),0,VLOOKUP(H1070,'data putaway'!$A$1:$E$530,5,0))</f>
        <v>0</v>
      </c>
      <c r="AA1070" s="354" t="b">
        <f t="shared" si="371"/>
        <v>0</v>
      </c>
      <c r="AB1070" s="354" t="b">
        <f t="shared" si="372"/>
        <v>0</v>
      </c>
      <c r="AC1070" s="356" t="str">
        <f t="shared" ca="1" si="373"/>
        <v>0 Month,  17 Days</v>
      </c>
      <c r="AD1070" s="114" t="str">
        <f t="shared" ca="1" si="381"/>
        <v>3 Year, 11 Month, 0 Days</v>
      </c>
      <c r="AE1070" s="114">
        <f t="shared" si="374"/>
        <v>44</v>
      </c>
      <c r="AF1070" s="114">
        <f t="shared" si="375"/>
        <v>1</v>
      </c>
      <c r="AG1070" s="354" t="str">
        <f t="shared" si="376"/>
        <v>CD10</v>
      </c>
      <c r="AH1070" s="114">
        <f>IF(ISNA(VLOOKUP(L1070,'MASTER DATA'!$A$1:$F$192,6,0)),0,VLOOKUP(L1070,'MASTER DATA'!$A$1:$F$192,6,0))*AE1070</f>
        <v>528</v>
      </c>
      <c r="AI1070" s="354" t="str">
        <f>VLOOKUP($D1070,'warehouse mapping'!$AN$7:$AO$17,2,0)</f>
        <v>Aktif</v>
      </c>
      <c r="AJ1070" s="114">
        <f t="shared" si="377"/>
        <v>0</v>
      </c>
      <c r="AK1070" s="354" t="str">
        <f t="shared" si="378"/>
        <v/>
      </c>
      <c r="AL1070" s="354" t="s">
        <v>170</v>
      </c>
      <c r="AM1070" s="354">
        <f t="shared" si="379"/>
        <v>1</v>
      </c>
      <c r="AN1070" s="354" t="b">
        <f t="shared" si="380"/>
        <v>1</v>
      </c>
    </row>
    <row r="1071" spans="1:40" s="354" customFormat="1">
      <c r="A1071" s="354" t="str">
        <f t="shared" si="360"/>
        <v>CD10D01550062462</v>
      </c>
      <c r="B1071" s="354">
        <f t="shared" si="361"/>
        <v>0</v>
      </c>
      <c r="C1071" s="354">
        <f t="shared" si="362"/>
        <v>0</v>
      </c>
      <c r="D1071" s="354" t="str">
        <f t="shared" si="363"/>
        <v>CD</v>
      </c>
      <c r="E1071" s="354" t="str">
        <f t="shared" si="364"/>
        <v>10</v>
      </c>
      <c r="F1071" s="354" t="str">
        <f t="shared" si="365"/>
        <v>D</v>
      </c>
      <c r="G1071" s="355" t="str">
        <f t="shared" si="366"/>
        <v>01</v>
      </c>
      <c r="H1071" s="232" t="s">
        <v>1409</v>
      </c>
      <c r="I1071" s="232" t="s">
        <v>3305</v>
      </c>
      <c r="J1071" s="233">
        <v>46260</v>
      </c>
      <c r="K1071" s="233">
        <v>47709</v>
      </c>
      <c r="L1071" s="234">
        <v>550062462</v>
      </c>
      <c r="M1071" s="232" t="str">
        <f>IF(ISNA(VLOOKUP(L1071,'MASTER DATA'!$A$1:$B$192,2,0)),"",VLOOKUP(L1071,'MASTER DATA'!$A$1:$B$192,2,0))</f>
        <v>Adv4TAX7Sc10W40SNMB_12*1L_A04W</v>
      </c>
      <c r="N1071" s="232">
        <v>44</v>
      </c>
      <c r="O1071" s="232">
        <f t="shared" si="367"/>
        <v>1</v>
      </c>
      <c r="P1071" s="232">
        <f t="shared" si="368"/>
        <v>0</v>
      </c>
      <c r="Q1071" s="232">
        <f>VLOOKUP(L1071,'MASTER DATA'!$A$1:$E$192,5,0)</f>
        <v>44</v>
      </c>
      <c r="R1071" s="234">
        <f>SUMIF('picking of the day'!$H$4:$H$358,WMS!H1071&amp;WMS!L1071,'picking of the day'!$E$4:$E$358)</f>
        <v>0</v>
      </c>
      <c r="U1071" s="114">
        <f>IF(ISNA(VLOOKUP(H1071,'data putaway'!$A$1:$E$530,3,0)),0,VLOOKUP(H1071,'data putaway'!$A$1:$E$530,3,0))</f>
        <v>0</v>
      </c>
      <c r="V1071" s="354">
        <f t="shared" si="369"/>
        <v>44</v>
      </c>
      <c r="W1071" s="114">
        <f>IF(ISNA(VLOOKUP(H1071,'data putaway'!$A$1:$E$530,2,0)),0,VLOOKUP(H1071,'data putaway'!$A$1:$E$530,2,0))</f>
        <v>0</v>
      </c>
      <c r="X1071" s="354" t="b">
        <f t="shared" si="370"/>
        <v>0</v>
      </c>
      <c r="Y1071" s="354">
        <f>IF(ISNA(VLOOKUP(H1071,'data putaway'!$A$1:$E$530,4,0)),0,VLOOKUP(H1071,'data putaway'!$A$1:$E$530,4,0))</f>
        <v>0</v>
      </c>
      <c r="Z1071" s="113">
        <f>IF(ISNA(VLOOKUP(H1071,'data putaway'!$A$1:$E$530,5,0)),0,VLOOKUP(H1071,'data putaway'!$A$1:$E$530,5,0))</f>
        <v>0</v>
      </c>
      <c r="AA1071" s="354" t="b">
        <f t="shared" si="371"/>
        <v>0</v>
      </c>
      <c r="AB1071" s="354" t="b">
        <f t="shared" si="372"/>
        <v>0</v>
      </c>
      <c r="AC1071" s="356" t="str">
        <f t="shared" ca="1" si="373"/>
        <v>0 Month,  23 Days</v>
      </c>
      <c r="AD1071" s="114" t="str">
        <f t="shared" ca="1" si="381"/>
        <v>3 Year, 10 Month, 27 Days</v>
      </c>
      <c r="AE1071" s="114">
        <f t="shared" si="374"/>
        <v>44</v>
      </c>
      <c r="AF1071" s="114">
        <f t="shared" si="375"/>
        <v>1</v>
      </c>
      <c r="AG1071" s="354" t="str">
        <f t="shared" si="376"/>
        <v>CD10</v>
      </c>
      <c r="AH1071" s="114">
        <f>IF(ISNA(VLOOKUP(L1071,'MASTER DATA'!$A$1:$F$192,6,0)),0,VLOOKUP(L1071,'MASTER DATA'!$A$1:$F$192,6,0))*AE1071</f>
        <v>528</v>
      </c>
      <c r="AI1071" s="354" t="str">
        <f>VLOOKUP($D1071,'warehouse mapping'!$AN$7:$AO$17,2,0)</f>
        <v>Aktif</v>
      </c>
      <c r="AJ1071" s="114">
        <f t="shared" si="377"/>
        <v>0</v>
      </c>
      <c r="AK1071" s="354" t="str">
        <f t="shared" si="378"/>
        <v/>
      </c>
      <c r="AL1071" s="354" t="s">
        <v>170</v>
      </c>
      <c r="AM1071" s="354">
        <f t="shared" si="379"/>
        <v>1</v>
      </c>
      <c r="AN1071" s="354" t="b">
        <f t="shared" si="380"/>
        <v>1</v>
      </c>
    </row>
    <row r="1072" spans="1:40" s="354" customFormat="1">
      <c r="A1072" s="354" t="str">
        <f t="shared" si="360"/>
        <v>CD10D02550062462</v>
      </c>
      <c r="B1072" s="354">
        <f t="shared" si="361"/>
        <v>0</v>
      </c>
      <c r="C1072" s="354">
        <f t="shared" si="362"/>
        <v>0</v>
      </c>
      <c r="D1072" s="354" t="str">
        <f t="shared" si="363"/>
        <v>CD</v>
      </c>
      <c r="E1072" s="354" t="str">
        <f t="shared" si="364"/>
        <v>10</v>
      </c>
      <c r="F1072" s="354" t="str">
        <f t="shared" si="365"/>
        <v>D</v>
      </c>
      <c r="G1072" s="355" t="str">
        <f t="shared" si="366"/>
        <v>02</v>
      </c>
      <c r="H1072" s="232" t="s">
        <v>1410</v>
      </c>
      <c r="I1072" s="232" t="s">
        <v>3305</v>
      </c>
      <c r="J1072" s="233">
        <v>46260</v>
      </c>
      <c r="K1072" s="233">
        <v>47709</v>
      </c>
      <c r="L1072" s="234">
        <v>550062462</v>
      </c>
      <c r="M1072" s="232" t="str">
        <f>IF(ISNA(VLOOKUP(L1072,'MASTER DATA'!$A$1:$B$192,2,0)),"",VLOOKUP(L1072,'MASTER DATA'!$A$1:$B$192,2,0))</f>
        <v>Adv4TAX7Sc10W40SNMB_12*1L_A04W</v>
      </c>
      <c r="N1072" s="232">
        <v>44</v>
      </c>
      <c r="O1072" s="232">
        <f t="shared" si="367"/>
        <v>1</v>
      </c>
      <c r="P1072" s="232">
        <f t="shared" si="368"/>
        <v>0</v>
      </c>
      <c r="Q1072" s="232">
        <f>VLOOKUP(L1072,'MASTER DATA'!$A$1:$E$192,5,0)</f>
        <v>44</v>
      </c>
      <c r="R1072" s="234">
        <f>SUMIF('picking of the day'!$H$4:$H$358,WMS!H1072&amp;WMS!L1072,'picking of the day'!$E$4:$E$358)</f>
        <v>0</v>
      </c>
      <c r="U1072" s="114">
        <f>IF(ISNA(VLOOKUP(H1072,'data putaway'!$A$1:$E$530,3,0)),0,VLOOKUP(H1072,'data putaway'!$A$1:$E$530,3,0))</f>
        <v>0</v>
      </c>
      <c r="V1072" s="354">
        <f t="shared" si="369"/>
        <v>44</v>
      </c>
      <c r="W1072" s="114">
        <f>IF(ISNA(VLOOKUP(H1072,'data putaway'!$A$1:$E$530,2,0)),0,VLOOKUP(H1072,'data putaway'!$A$1:$E$530,2,0))</f>
        <v>0</v>
      </c>
      <c r="X1072" s="354" t="b">
        <f t="shared" si="370"/>
        <v>0</v>
      </c>
      <c r="Y1072" s="354">
        <f>IF(ISNA(VLOOKUP(H1072,'data putaway'!$A$1:$E$530,4,0)),0,VLOOKUP(H1072,'data putaway'!$A$1:$E$530,4,0))</f>
        <v>0</v>
      </c>
      <c r="Z1072" s="113">
        <f>IF(ISNA(VLOOKUP(H1072,'data putaway'!$A$1:$E$530,5,0)),0,VLOOKUP(H1072,'data putaway'!$A$1:$E$530,5,0))</f>
        <v>0</v>
      </c>
      <c r="AA1072" s="354" t="b">
        <f t="shared" si="371"/>
        <v>0</v>
      </c>
      <c r="AB1072" s="354" t="b">
        <f t="shared" si="372"/>
        <v>0</v>
      </c>
      <c r="AC1072" s="356" t="str">
        <f t="shared" ca="1" si="373"/>
        <v>0 Month,  23 Days</v>
      </c>
      <c r="AD1072" s="114" t="str">
        <f t="shared" ca="1" si="381"/>
        <v>3 Year, 10 Month, 27 Days</v>
      </c>
      <c r="AE1072" s="114">
        <f t="shared" si="374"/>
        <v>44</v>
      </c>
      <c r="AF1072" s="114">
        <f t="shared" si="375"/>
        <v>1</v>
      </c>
      <c r="AG1072" s="354" t="str">
        <f t="shared" si="376"/>
        <v>CD10</v>
      </c>
      <c r="AH1072" s="114">
        <f>IF(ISNA(VLOOKUP(L1072,'MASTER DATA'!$A$1:$F$192,6,0)),0,VLOOKUP(L1072,'MASTER DATA'!$A$1:$F$192,6,0))*AE1072</f>
        <v>528</v>
      </c>
      <c r="AI1072" s="354" t="str">
        <f>VLOOKUP($D1072,'warehouse mapping'!$AN$7:$AO$17,2,0)</f>
        <v>Aktif</v>
      </c>
      <c r="AJ1072" s="114">
        <f t="shared" si="377"/>
        <v>0</v>
      </c>
      <c r="AK1072" s="354" t="str">
        <f t="shared" si="378"/>
        <v/>
      </c>
      <c r="AL1072" s="354" t="s">
        <v>170</v>
      </c>
      <c r="AM1072" s="354">
        <f t="shared" si="379"/>
        <v>1</v>
      </c>
      <c r="AN1072" s="354" t="b">
        <f t="shared" si="380"/>
        <v>1</v>
      </c>
    </row>
    <row r="1073" spans="1:40" s="354" customFormat="1">
      <c r="A1073" s="354" t="str">
        <f t="shared" ref="A1073:A1136" si="382">H1073&amp;L1073</f>
        <v>CD10E01550062462</v>
      </c>
      <c r="B1073" s="354">
        <f t="shared" ref="B1073:B1136" si="383">R1073+S1073</f>
        <v>0</v>
      </c>
      <c r="C1073" s="354">
        <f t="shared" ref="C1073:C1136" si="384">T1073+U1073</f>
        <v>0</v>
      </c>
      <c r="D1073" s="354" t="str">
        <f t="shared" si="363"/>
        <v>CD</v>
      </c>
      <c r="E1073" s="354" t="str">
        <f t="shared" si="364"/>
        <v>10</v>
      </c>
      <c r="F1073" s="354" t="str">
        <f t="shared" si="365"/>
        <v>E</v>
      </c>
      <c r="G1073" s="355" t="str">
        <f t="shared" si="366"/>
        <v>01</v>
      </c>
      <c r="H1073" s="232" t="s">
        <v>1411</v>
      </c>
      <c r="I1073" s="232" t="s">
        <v>3305</v>
      </c>
      <c r="J1073" s="233">
        <v>46260</v>
      </c>
      <c r="K1073" s="233">
        <v>47709</v>
      </c>
      <c r="L1073" s="234">
        <v>550062462</v>
      </c>
      <c r="M1073" s="232" t="str">
        <f>IF(ISNA(VLOOKUP(L1073,'MASTER DATA'!$A$1:$B$192,2,0)),"",VLOOKUP(L1073,'MASTER DATA'!$A$1:$B$192,2,0))</f>
        <v>Adv4TAX7Sc10W40SNMB_12*1L_A04W</v>
      </c>
      <c r="N1073" s="232">
        <v>44</v>
      </c>
      <c r="O1073" s="232">
        <f t="shared" si="367"/>
        <v>1</v>
      </c>
      <c r="P1073" s="232">
        <f t="shared" si="368"/>
        <v>0</v>
      </c>
      <c r="Q1073" s="232">
        <f>VLOOKUP(L1073,'MASTER DATA'!$A$1:$E$192,5,0)</f>
        <v>44</v>
      </c>
      <c r="R1073" s="234">
        <f>SUMIF('picking of the day'!$H$4:$H$358,WMS!H1073&amp;WMS!L1073,'picking of the day'!$E$4:$E$358)</f>
        <v>0</v>
      </c>
      <c r="U1073" s="114">
        <f>IF(ISNA(VLOOKUP(H1073,'data putaway'!$A$1:$E$530,3,0)),0,VLOOKUP(H1073,'data putaway'!$A$1:$E$530,3,0))</f>
        <v>0</v>
      </c>
      <c r="V1073" s="354">
        <f t="shared" si="369"/>
        <v>44</v>
      </c>
      <c r="W1073" s="114">
        <f>IF(ISNA(VLOOKUP(H1073,'data putaway'!$A$1:$E$530,2,0)),0,VLOOKUP(H1073,'data putaway'!$A$1:$E$530,2,0))</f>
        <v>0</v>
      </c>
      <c r="X1073" s="354" t="b">
        <f t="shared" si="370"/>
        <v>0</v>
      </c>
      <c r="Y1073" s="354">
        <f>IF(ISNA(VLOOKUP(H1073,'data putaway'!$A$1:$E$530,4,0)),0,VLOOKUP(H1073,'data putaway'!$A$1:$E$530,4,0))</f>
        <v>0</v>
      </c>
      <c r="Z1073" s="113">
        <f>IF(ISNA(VLOOKUP(H1073,'data putaway'!$A$1:$E$530,5,0)),0,VLOOKUP(H1073,'data putaway'!$A$1:$E$530,5,0))</f>
        <v>0</v>
      </c>
      <c r="AA1073" s="354" t="b">
        <f t="shared" si="371"/>
        <v>0</v>
      </c>
      <c r="AB1073" s="354" t="b">
        <f t="shared" si="372"/>
        <v>0</v>
      </c>
      <c r="AC1073" s="356" t="str">
        <f t="shared" ca="1" si="373"/>
        <v>0 Month,  23 Days</v>
      </c>
      <c r="AD1073" s="114" t="str">
        <f t="shared" ca="1" si="381"/>
        <v>3 Year, 10 Month, 27 Days</v>
      </c>
      <c r="AE1073" s="114">
        <f t="shared" si="374"/>
        <v>44</v>
      </c>
      <c r="AF1073" s="114">
        <f t="shared" si="375"/>
        <v>1</v>
      </c>
      <c r="AG1073" s="354" t="str">
        <f t="shared" si="376"/>
        <v>CD10</v>
      </c>
      <c r="AH1073" s="114">
        <f>IF(ISNA(VLOOKUP(L1073,'MASTER DATA'!$A$1:$F$192,6,0)),0,VLOOKUP(L1073,'MASTER DATA'!$A$1:$F$192,6,0))*AE1073</f>
        <v>528</v>
      </c>
      <c r="AI1073" s="354" t="str">
        <f>VLOOKUP($D1073,'warehouse mapping'!$AN$7:$AO$17,2,0)</f>
        <v>Aktif</v>
      </c>
      <c r="AJ1073" s="114">
        <f t="shared" si="377"/>
        <v>0</v>
      </c>
      <c r="AK1073" s="354" t="str">
        <f t="shared" si="378"/>
        <v/>
      </c>
      <c r="AL1073" s="354" t="s">
        <v>170</v>
      </c>
      <c r="AM1073" s="354">
        <f t="shared" si="379"/>
        <v>1</v>
      </c>
      <c r="AN1073" s="354" t="b">
        <f t="shared" si="380"/>
        <v>1</v>
      </c>
    </row>
    <row r="1074" spans="1:40" s="354" customFormat="1">
      <c r="A1074" s="354" t="str">
        <f t="shared" si="382"/>
        <v>CD10E02550062462</v>
      </c>
      <c r="B1074" s="354">
        <f t="shared" si="383"/>
        <v>0</v>
      </c>
      <c r="C1074" s="354">
        <f t="shared" si="384"/>
        <v>0</v>
      </c>
      <c r="D1074" s="354" t="str">
        <f t="shared" si="363"/>
        <v>CD</v>
      </c>
      <c r="E1074" s="354" t="str">
        <f t="shared" si="364"/>
        <v>10</v>
      </c>
      <c r="F1074" s="354" t="str">
        <f t="shared" si="365"/>
        <v>E</v>
      </c>
      <c r="G1074" s="355" t="str">
        <f t="shared" si="366"/>
        <v>02</v>
      </c>
      <c r="H1074" s="232" t="s">
        <v>1412</v>
      </c>
      <c r="I1074" s="232" t="s">
        <v>3305</v>
      </c>
      <c r="J1074" s="233">
        <v>46260</v>
      </c>
      <c r="K1074" s="233">
        <v>47709</v>
      </c>
      <c r="L1074" s="234">
        <v>550062462</v>
      </c>
      <c r="M1074" s="232" t="str">
        <f>IF(ISNA(VLOOKUP(L1074,'MASTER DATA'!$A$1:$B$192,2,0)),"",VLOOKUP(L1074,'MASTER DATA'!$A$1:$B$192,2,0))</f>
        <v>Adv4TAX7Sc10W40SNMB_12*1L_A04W</v>
      </c>
      <c r="N1074" s="232">
        <v>44</v>
      </c>
      <c r="O1074" s="232">
        <f t="shared" si="367"/>
        <v>1</v>
      </c>
      <c r="P1074" s="232">
        <f t="shared" si="368"/>
        <v>0</v>
      </c>
      <c r="Q1074" s="232">
        <f>VLOOKUP(L1074,'MASTER DATA'!$A$1:$E$192,5,0)</f>
        <v>44</v>
      </c>
      <c r="R1074" s="234">
        <f>SUMIF('picking of the day'!$H$4:$H$358,WMS!H1074&amp;WMS!L1074,'picking of the day'!$E$4:$E$358)</f>
        <v>0</v>
      </c>
      <c r="U1074" s="114">
        <f>IF(ISNA(VLOOKUP(H1074,'data putaway'!$A$1:$E$530,3,0)),0,VLOOKUP(H1074,'data putaway'!$A$1:$E$530,3,0))</f>
        <v>0</v>
      </c>
      <c r="V1074" s="354">
        <f t="shared" si="369"/>
        <v>44</v>
      </c>
      <c r="W1074" s="114">
        <f>IF(ISNA(VLOOKUP(H1074,'data putaway'!$A$1:$E$530,2,0)),0,VLOOKUP(H1074,'data putaway'!$A$1:$E$530,2,0))</f>
        <v>0</v>
      </c>
      <c r="X1074" s="354" t="b">
        <f t="shared" si="370"/>
        <v>0</v>
      </c>
      <c r="Y1074" s="354">
        <f>IF(ISNA(VLOOKUP(H1074,'data putaway'!$A$1:$E$530,4,0)),0,VLOOKUP(H1074,'data putaway'!$A$1:$E$530,4,0))</f>
        <v>0</v>
      </c>
      <c r="Z1074" s="113">
        <f>IF(ISNA(VLOOKUP(H1074,'data putaway'!$A$1:$E$530,5,0)),0,VLOOKUP(H1074,'data putaway'!$A$1:$E$530,5,0))</f>
        <v>0</v>
      </c>
      <c r="AA1074" s="354" t="b">
        <f t="shared" si="371"/>
        <v>0</v>
      </c>
      <c r="AB1074" s="354" t="b">
        <f t="shared" si="372"/>
        <v>0</v>
      </c>
      <c r="AC1074" s="356" t="str">
        <f t="shared" ca="1" si="373"/>
        <v>0 Month,  23 Days</v>
      </c>
      <c r="AD1074" s="114" t="str">
        <f t="shared" ca="1" si="381"/>
        <v>3 Year, 10 Month, 27 Days</v>
      </c>
      <c r="AE1074" s="114">
        <f t="shared" si="374"/>
        <v>44</v>
      </c>
      <c r="AF1074" s="114">
        <f t="shared" si="375"/>
        <v>1</v>
      </c>
      <c r="AG1074" s="354" t="str">
        <f t="shared" si="376"/>
        <v>CD10</v>
      </c>
      <c r="AH1074" s="114">
        <f>IF(ISNA(VLOOKUP(L1074,'MASTER DATA'!$A$1:$F$192,6,0)),0,VLOOKUP(L1074,'MASTER DATA'!$A$1:$F$192,6,0))*AE1074</f>
        <v>528</v>
      </c>
      <c r="AI1074" s="354" t="str">
        <f>VLOOKUP($D1074,'warehouse mapping'!$AN$7:$AO$17,2,0)</f>
        <v>Aktif</v>
      </c>
      <c r="AJ1074" s="114">
        <f t="shared" si="377"/>
        <v>0</v>
      </c>
      <c r="AK1074" s="354" t="str">
        <f t="shared" si="378"/>
        <v/>
      </c>
      <c r="AL1074" s="354" t="s">
        <v>170</v>
      </c>
      <c r="AM1074" s="354">
        <f t="shared" si="379"/>
        <v>1</v>
      </c>
      <c r="AN1074" s="354" t="b">
        <f t="shared" si="380"/>
        <v>1</v>
      </c>
    </row>
    <row r="1075" spans="1:40" s="354" customFormat="1">
      <c r="A1075" s="354" t="str">
        <f t="shared" si="382"/>
        <v>CD11A01550066782</v>
      </c>
      <c r="B1075" s="354">
        <f t="shared" si="383"/>
        <v>0</v>
      </c>
      <c r="C1075" s="354">
        <f t="shared" si="384"/>
        <v>0</v>
      </c>
      <c r="D1075" s="354" t="str">
        <f t="shared" si="363"/>
        <v>CD</v>
      </c>
      <c r="E1075" s="354" t="str">
        <f t="shared" si="364"/>
        <v>11</v>
      </c>
      <c r="F1075" s="354" t="str">
        <f t="shared" si="365"/>
        <v>A</v>
      </c>
      <c r="G1075" s="355" t="str">
        <f t="shared" si="366"/>
        <v>01</v>
      </c>
      <c r="H1075" s="232" t="s">
        <v>1413</v>
      </c>
      <c r="I1075" s="232" t="s">
        <v>3073</v>
      </c>
      <c r="J1075" s="233">
        <v>46218</v>
      </c>
      <c r="K1075" s="233">
        <v>47351</v>
      </c>
      <c r="L1075" s="234">
        <v>550066782</v>
      </c>
      <c r="M1075" s="232" t="str">
        <f>IF(ISNA(VLOOKUP(L1075,'MASTER DATA'!$A$1:$B$192,2,0)),"",VLOOKUP(L1075,'MASTER DATA'!$A$1:$B$192,2,0))</f>
        <v>Helix HX7 AH 10W-40_12*1L_A447</v>
      </c>
      <c r="N1075" s="232">
        <v>0</v>
      </c>
      <c r="O1075" s="232">
        <f t="shared" si="367"/>
        <v>0</v>
      </c>
      <c r="P1075" s="232">
        <f t="shared" si="368"/>
        <v>0</v>
      </c>
      <c r="Q1075" s="232">
        <f>VLOOKUP(L1075,'MASTER DATA'!$A$1:$E$192,5,0)</f>
        <v>44</v>
      </c>
      <c r="R1075" s="234">
        <f>SUMIF('picking of the day'!$H$4:$H$358,WMS!H1075&amp;WMS!L1075,'picking of the day'!$E$4:$E$358)</f>
        <v>0</v>
      </c>
      <c r="U1075" s="114">
        <f>IF(ISNA(VLOOKUP(H1075,'data putaway'!$A$1:$E$530,3,0)),0,VLOOKUP(H1075,'data putaway'!$A$1:$E$530,3,0))</f>
        <v>0</v>
      </c>
      <c r="V1075" s="354">
        <f t="shared" si="369"/>
        <v>0</v>
      </c>
      <c r="W1075" s="114">
        <f>IF(ISNA(VLOOKUP(H1075,'data putaway'!$A$1:$E$530,2,0)),0,VLOOKUP(H1075,'data putaway'!$A$1:$E$530,2,0))</f>
        <v>0</v>
      </c>
      <c r="X1075" s="354" t="b">
        <f t="shared" si="370"/>
        <v>0</v>
      </c>
      <c r="Y1075" s="354">
        <f>IF(ISNA(VLOOKUP(H1075,'data putaway'!$A$1:$E$530,4,0)),0,VLOOKUP(H1075,'data putaway'!$A$1:$E$530,4,0))</f>
        <v>0</v>
      </c>
      <c r="Z1075" s="113">
        <f>IF(ISNA(VLOOKUP(H1075,'data putaway'!$A$1:$E$530,5,0)),0,VLOOKUP(H1075,'data putaway'!$A$1:$E$530,5,0))</f>
        <v>0</v>
      </c>
      <c r="AA1075" s="354" t="b">
        <f t="shared" si="371"/>
        <v>0</v>
      </c>
      <c r="AB1075" s="354" t="b">
        <f t="shared" si="372"/>
        <v>0</v>
      </c>
      <c r="AC1075" s="356" t="str">
        <f t="shared" ca="1" si="373"/>
        <v>2 Month,  3 Days</v>
      </c>
      <c r="AD1075" s="114" t="str">
        <f t="shared" ca="1" si="381"/>
        <v>2 Year, 11 Month, 3 Days</v>
      </c>
      <c r="AE1075" s="114">
        <f t="shared" si="374"/>
        <v>0</v>
      </c>
      <c r="AF1075" s="114">
        <f t="shared" si="375"/>
        <v>0</v>
      </c>
      <c r="AG1075" s="354" t="str">
        <f t="shared" si="376"/>
        <v>CD11</v>
      </c>
      <c r="AH1075" s="114">
        <f>IF(ISNA(VLOOKUP(L1075,'MASTER DATA'!$A$1:$F$192,6,0)),0,VLOOKUP(L1075,'MASTER DATA'!$A$1:$F$192,6,0))*AE1075</f>
        <v>0</v>
      </c>
      <c r="AI1075" s="354" t="str">
        <f>VLOOKUP($D1075,'warehouse mapping'!$AN$7:$AO$17,2,0)</f>
        <v>Aktif</v>
      </c>
      <c r="AJ1075" s="114">
        <f t="shared" si="377"/>
        <v>1</v>
      </c>
      <c r="AK1075" s="354" t="str">
        <f t="shared" si="378"/>
        <v>CD</v>
      </c>
      <c r="AL1075" s="354" t="s">
        <v>170</v>
      </c>
      <c r="AM1075" s="354">
        <f t="shared" si="379"/>
        <v>1</v>
      </c>
      <c r="AN1075" s="354" t="b">
        <f t="shared" si="380"/>
        <v>1</v>
      </c>
    </row>
    <row r="1076" spans="1:40" s="354" customFormat="1">
      <c r="A1076" s="354" t="str">
        <f t="shared" si="382"/>
        <v>CD11A02550066882</v>
      </c>
      <c r="B1076" s="354">
        <f t="shared" si="383"/>
        <v>0</v>
      </c>
      <c r="C1076" s="354">
        <f t="shared" si="384"/>
        <v>0</v>
      </c>
      <c r="D1076" s="354" t="str">
        <f t="shared" si="363"/>
        <v>CD</v>
      </c>
      <c r="E1076" s="354" t="str">
        <f t="shared" si="364"/>
        <v>11</v>
      </c>
      <c r="F1076" s="354" t="str">
        <f t="shared" si="365"/>
        <v>A</v>
      </c>
      <c r="G1076" s="355" t="str">
        <f t="shared" si="366"/>
        <v>02</v>
      </c>
      <c r="H1076" s="232" t="s">
        <v>1414</v>
      </c>
      <c r="I1076" s="232" t="s">
        <v>3304</v>
      </c>
      <c r="J1076" s="233">
        <v>46260</v>
      </c>
      <c r="K1076" s="233">
        <v>47659</v>
      </c>
      <c r="L1076" s="234">
        <v>550066882</v>
      </c>
      <c r="M1076" s="232" t="str">
        <f>IF(ISNA(VLOOKUP(L1076,'MASTER DATA'!$A$1:$B$192,2,0)),"",VLOOKUP(L1076,'MASTER DATA'!$A$1:$B$192,2,0))</f>
        <v>HelixUltraAH0W20SPC5_12*1L_A447</v>
      </c>
      <c r="N1076" s="232">
        <v>0</v>
      </c>
      <c r="O1076" s="232">
        <f t="shared" si="367"/>
        <v>0</v>
      </c>
      <c r="P1076" s="232">
        <f t="shared" si="368"/>
        <v>0</v>
      </c>
      <c r="Q1076" s="232">
        <f>VLOOKUP(L1076,'MASTER DATA'!$A$1:$E$192,5,0)</f>
        <v>44</v>
      </c>
      <c r="R1076" s="234">
        <f>SUMIF('picking of the day'!$H$4:$H$358,WMS!H1076&amp;WMS!L1076,'picking of the day'!$E$4:$E$358)</f>
        <v>0</v>
      </c>
      <c r="U1076" s="114">
        <f>IF(ISNA(VLOOKUP(H1076,'data putaway'!$A$1:$E$530,3,0)),0,VLOOKUP(H1076,'data putaway'!$A$1:$E$530,3,0))</f>
        <v>0</v>
      </c>
      <c r="V1076" s="354">
        <f t="shared" si="369"/>
        <v>0</v>
      </c>
      <c r="W1076" s="114">
        <f>IF(ISNA(VLOOKUP(H1076,'data putaway'!$A$1:$E$530,2,0)),0,VLOOKUP(H1076,'data putaway'!$A$1:$E$530,2,0))</f>
        <v>0</v>
      </c>
      <c r="X1076" s="354" t="b">
        <f t="shared" si="370"/>
        <v>0</v>
      </c>
      <c r="Y1076" s="354">
        <f>IF(ISNA(VLOOKUP(H1076,'data putaway'!$A$1:$E$530,4,0)),0,VLOOKUP(H1076,'data putaway'!$A$1:$E$530,4,0))</f>
        <v>0</v>
      </c>
      <c r="Z1076" s="113">
        <f>IF(ISNA(VLOOKUP(H1076,'data putaway'!$A$1:$E$530,5,0)),0,VLOOKUP(H1076,'data putaway'!$A$1:$E$530,5,0))</f>
        <v>0</v>
      </c>
      <c r="AA1076" s="354" t="b">
        <f t="shared" si="371"/>
        <v>0</v>
      </c>
      <c r="AB1076" s="354" t="b">
        <f t="shared" si="372"/>
        <v>0</v>
      </c>
      <c r="AC1076" s="356" t="str">
        <f t="shared" ca="1" si="373"/>
        <v>0 Month,  23 Days</v>
      </c>
      <c r="AD1076" s="114" t="str">
        <f t="shared" ca="1" si="381"/>
        <v>3 Year, 9 Month, 7 Days</v>
      </c>
      <c r="AE1076" s="114">
        <f t="shared" si="374"/>
        <v>0</v>
      </c>
      <c r="AF1076" s="114">
        <f t="shared" si="375"/>
        <v>0</v>
      </c>
      <c r="AG1076" s="354" t="str">
        <f t="shared" si="376"/>
        <v>CD11</v>
      </c>
      <c r="AH1076" s="114">
        <f>IF(ISNA(VLOOKUP(L1076,'MASTER DATA'!$A$1:$F$192,6,0)),0,VLOOKUP(L1076,'MASTER DATA'!$A$1:$F$192,6,0))*AE1076</f>
        <v>0</v>
      </c>
      <c r="AI1076" s="354" t="str">
        <f>VLOOKUP($D1076,'warehouse mapping'!$AN$7:$AO$17,2,0)</f>
        <v>Aktif</v>
      </c>
      <c r="AJ1076" s="114">
        <f t="shared" si="377"/>
        <v>1</v>
      </c>
      <c r="AK1076" s="354" t="str">
        <f t="shared" si="378"/>
        <v>CD</v>
      </c>
      <c r="AL1076" s="354" t="s">
        <v>3206</v>
      </c>
      <c r="AM1076" s="354">
        <f t="shared" si="379"/>
        <v>1</v>
      </c>
      <c r="AN1076" s="354" t="b">
        <f t="shared" si="380"/>
        <v>1</v>
      </c>
    </row>
    <row r="1077" spans="1:40" s="354" customFormat="1">
      <c r="A1077" s="354" t="str">
        <f t="shared" si="382"/>
        <v>CD11B01550062460</v>
      </c>
      <c r="B1077" s="354">
        <f t="shared" si="383"/>
        <v>0</v>
      </c>
      <c r="C1077" s="354">
        <f t="shared" si="384"/>
        <v>0</v>
      </c>
      <c r="D1077" s="354" t="str">
        <f t="shared" si="363"/>
        <v>CD</v>
      </c>
      <c r="E1077" s="354" t="str">
        <f t="shared" si="364"/>
        <v>11</v>
      </c>
      <c r="F1077" s="354" t="str">
        <f t="shared" si="365"/>
        <v>B</v>
      </c>
      <c r="G1077" s="355" t="str">
        <f t="shared" si="366"/>
        <v>01</v>
      </c>
      <c r="H1077" s="232" t="s">
        <v>1415</v>
      </c>
      <c r="I1077" s="232" t="s">
        <v>3315</v>
      </c>
      <c r="J1077" s="233">
        <v>46266</v>
      </c>
      <c r="K1077" s="233">
        <v>47713</v>
      </c>
      <c r="L1077" s="234">
        <v>550062460</v>
      </c>
      <c r="M1077" s="232" t="str">
        <f>IF(ISNA(VLOOKUP(L1077,'MASTER DATA'!$A$1:$B$192,2,0)),"",VLOOKUP(L1077,'MASTER DATA'!$A$1:$B$192,2,0))</f>
        <v>Advan4TAX710W40SNMA2_12*1L_A04W</v>
      </c>
      <c r="N1077" s="232">
        <v>44</v>
      </c>
      <c r="O1077" s="232">
        <f t="shared" si="367"/>
        <v>1</v>
      </c>
      <c r="P1077" s="232">
        <f t="shared" si="368"/>
        <v>0</v>
      </c>
      <c r="Q1077" s="232">
        <f>VLOOKUP(L1077,'MASTER DATA'!$A$1:$E$192,5,0)</f>
        <v>44</v>
      </c>
      <c r="R1077" s="234">
        <f>SUMIF('picking of the day'!$H$4:$H$358,WMS!H1077&amp;WMS!L1077,'picking of the day'!$E$4:$E$358)</f>
        <v>0</v>
      </c>
      <c r="U1077" s="114">
        <f>IF(ISNA(VLOOKUP(H1077,'data putaway'!$A$1:$E$530,3,0)),0,VLOOKUP(H1077,'data putaway'!$A$1:$E$530,3,0))</f>
        <v>0</v>
      </c>
      <c r="V1077" s="354">
        <f t="shared" si="369"/>
        <v>44</v>
      </c>
      <c r="W1077" s="114">
        <f>IF(ISNA(VLOOKUP(H1077,'data putaway'!$A$1:$E$530,2,0)),0,VLOOKUP(H1077,'data putaway'!$A$1:$E$530,2,0))</f>
        <v>0</v>
      </c>
      <c r="X1077" s="354" t="b">
        <f t="shared" si="370"/>
        <v>0</v>
      </c>
      <c r="Y1077" s="354">
        <f>IF(ISNA(VLOOKUP(H1077,'data putaway'!$A$1:$E$530,4,0)),0,VLOOKUP(H1077,'data putaway'!$A$1:$E$530,4,0))</f>
        <v>0</v>
      </c>
      <c r="Z1077" s="113">
        <f>IF(ISNA(VLOOKUP(H1077,'data putaway'!$A$1:$E$530,5,0)),0,VLOOKUP(H1077,'data putaway'!$A$1:$E$530,5,0))</f>
        <v>0</v>
      </c>
      <c r="AA1077" s="354" t="b">
        <f t="shared" si="371"/>
        <v>0</v>
      </c>
      <c r="AB1077" s="354" t="b">
        <f t="shared" si="372"/>
        <v>0</v>
      </c>
      <c r="AC1077" s="356" t="str">
        <f t="shared" ca="1" si="373"/>
        <v>0 Month,  17 Days</v>
      </c>
      <c r="AD1077" s="114" t="str">
        <f t="shared" ca="1" si="381"/>
        <v>3 Year, 11 Month, 0 Days</v>
      </c>
      <c r="AE1077" s="114">
        <f t="shared" si="374"/>
        <v>44</v>
      </c>
      <c r="AF1077" s="114">
        <f t="shared" si="375"/>
        <v>1</v>
      </c>
      <c r="AG1077" s="354" t="str">
        <f t="shared" si="376"/>
        <v>CD11</v>
      </c>
      <c r="AH1077" s="114">
        <f>IF(ISNA(VLOOKUP(L1077,'MASTER DATA'!$A$1:$F$192,6,0)),0,VLOOKUP(L1077,'MASTER DATA'!$A$1:$F$192,6,0))*AE1077</f>
        <v>528</v>
      </c>
      <c r="AI1077" s="354" t="str">
        <f>VLOOKUP($D1077,'warehouse mapping'!$AN$7:$AO$17,2,0)</f>
        <v>Aktif</v>
      </c>
      <c r="AJ1077" s="114">
        <f t="shared" si="377"/>
        <v>0</v>
      </c>
      <c r="AK1077" s="354" t="str">
        <f t="shared" si="378"/>
        <v/>
      </c>
      <c r="AL1077" s="354" t="s">
        <v>170</v>
      </c>
      <c r="AM1077" s="354">
        <f t="shared" si="379"/>
        <v>1</v>
      </c>
      <c r="AN1077" s="354" t="b">
        <f t="shared" si="380"/>
        <v>1</v>
      </c>
    </row>
    <row r="1078" spans="1:40" s="354" customFormat="1">
      <c r="A1078" s="354" t="str">
        <f t="shared" si="382"/>
        <v>CD11B02550062460</v>
      </c>
      <c r="B1078" s="354">
        <f t="shared" si="383"/>
        <v>0</v>
      </c>
      <c r="C1078" s="354">
        <f t="shared" si="384"/>
        <v>0</v>
      </c>
      <c r="D1078" s="354" t="str">
        <f t="shared" si="363"/>
        <v>CD</v>
      </c>
      <c r="E1078" s="354" t="str">
        <f t="shared" si="364"/>
        <v>11</v>
      </c>
      <c r="F1078" s="354" t="str">
        <f t="shared" si="365"/>
        <v>B</v>
      </c>
      <c r="G1078" s="355" t="str">
        <f t="shared" si="366"/>
        <v>02</v>
      </c>
      <c r="H1078" s="232" t="s">
        <v>1416</v>
      </c>
      <c r="I1078" s="232" t="s">
        <v>3315</v>
      </c>
      <c r="J1078" s="233">
        <v>46266</v>
      </c>
      <c r="K1078" s="233">
        <v>47713</v>
      </c>
      <c r="L1078" s="234">
        <v>550062460</v>
      </c>
      <c r="M1078" s="232" t="str">
        <f>IF(ISNA(VLOOKUP(L1078,'MASTER DATA'!$A$1:$B$192,2,0)),"",VLOOKUP(L1078,'MASTER DATA'!$A$1:$B$192,2,0))</f>
        <v>Advan4TAX710W40SNMA2_12*1L_A04W</v>
      </c>
      <c r="N1078" s="232">
        <v>44</v>
      </c>
      <c r="O1078" s="232">
        <f t="shared" si="367"/>
        <v>1</v>
      </c>
      <c r="P1078" s="232">
        <f t="shared" si="368"/>
        <v>0</v>
      </c>
      <c r="Q1078" s="232">
        <f>VLOOKUP(L1078,'MASTER DATA'!$A$1:$E$192,5,0)</f>
        <v>44</v>
      </c>
      <c r="R1078" s="234">
        <f>SUMIF('picking of the day'!$H$4:$H$358,WMS!H1078&amp;WMS!L1078,'picking of the day'!$E$4:$E$358)</f>
        <v>0</v>
      </c>
      <c r="U1078" s="114">
        <f>IF(ISNA(VLOOKUP(H1078,'data putaway'!$A$1:$E$530,3,0)),0,VLOOKUP(H1078,'data putaway'!$A$1:$E$530,3,0))</f>
        <v>0</v>
      </c>
      <c r="V1078" s="354">
        <f t="shared" si="369"/>
        <v>44</v>
      </c>
      <c r="W1078" s="114">
        <f>IF(ISNA(VLOOKUP(H1078,'data putaway'!$A$1:$E$530,2,0)),0,VLOOKUP(H1078,'data putaway'!$A$1:$E$530,2,0))</f>
        <v>0</v>
      </c>
      <c r="X1078" s="354" t="b">
        <f t="shared" si="370"/>
        <v>0</v>
      </c>
      <c r="Y1078" s="354">
        <f>IF(ISNA(VLOOKUP(H1078,'data putaway'!$A$1:$E$530,4,0)),0,VLOOKUP(H1078,'data putaway'!$A$1:$E$530,4,0))</f>
        <v>0</v>
      </c>
      <c r="Z1078" s="113">
        <f>IF(ISNA(VLOOKUP(H1078,'data putaway'!$A$1:$E$530,5,0)),0,VLOOKUP(H1078,'data putaway'!$A$1:$E$530,5,0))</f>
        <v>0</v>
      </c>
      <c r="AA1078" s="354" t="b">
        <f t="shared" si="371"/>
        <v>0</v>
      </c>
      <c r="AB1078" s="354" t="b">
        <f t="shared" si="372"/>
        <v>0</v>
      </c>
      <c r="AC1078" s="356" t="str">
        <f t="shared" ca="1" si="373"/>
        <v>0 Month,  17 Days</v>
      </c>
      <c r="AD1078" s="114" t="str">
        <f t="shared" ca="1" si="381"/>
        <v>3 Year, 11 Month, 0 Days</v>
      </c>
      <c r="AE1078" s="114">
        <f t="shared" si="374"/>
        <v>44</v>
      </c>
      <c r="AF1078" s="114">
        <f t="shared" si="375"/>
        <v>1</v>
      </c>
      <c r="AG1078" s="354" t="str">
        <f t="shared" si="376"/>
        <v>CD11</v>
      </c>
      <c r="AH1078" s="114">
        <f>IF(ISNA(VLOOKUP(L1078,'MASTER DATA'!$A$1:$F$192,6,0)),0,VLOOKUP(L1078,'MASTER DATA'!$A$1:$F$192,6,0))*AE1078</f>
        <v>528</v>
      </c>
      <c r="AI1078" s="354" t="str">
        <f>VLOOKUP($D1078,'warehouse mapping'!$AN$7:$AO$17,2,0)</f>
        <v>Aktif</v>
      </c>
      <c r="AJ1078" s="114">
        <f t="shared" si="377"/>
        <v>0</v>
      </c>
      <c r="AK1078" s="354" t="str">
        <f t="shared" si="378"/>
        <v/>
      </c>
      <c r="AL1078" s="354" t="s">
        <v>170</v>
      </c>
      <c r="AM1078" s="354">
        <f t="shared" si="379"/>
        <v>1</v>
      </c>
      <c r="AN1078" s="354" t="b">
        <f t="shared" si="380"/>
        <v>1</v>
      </c>
    </row>
    <row r="1079" spans="1:40" s="354" customFormat="1">
      <c r="A1079" s="354" t="str">
        <f t="shared" si="382"/>
        <v>CD11C01550071396</v>
      </c>
      <c r="B1079" s="354">
        <f t="shared" si="383"/>
        <v>0</v>
      </c>
      <c r="C1079" s="354">
        <f t="shared" si="384"/>
        <v>0</v>
      </c>
      <c r="D1079" s="354" t="str">
        <f t="shared" si="363"/>
        <v>CD</v>
      </c>
      <c r="E1079" s="354" t="str">
        <f t="shared" si="364"/>
        <v>11</v>
      </c>
      <c r="F1079" s="354" t="str">
        <f t="shared" si="365"/>
        <v>C</v>
      </c>
      <c r="G1079" s="355" t="str">
        <f t="shared" si="366"/>
        <v>01</v>
      </c>
      <c r="H1079" s="232" t="s">
        <v>1417</v>
      </c>
      <c r="I1079" s="232" t="s">
        <v>3316</v>
      </c>
      <c r="J1079" s="233">
        <v>46262</v>
      </c>
      <c r="K1079" s="233">
        <v>47714</v>
      </c>
      <c r="L1079" s="234">
        <v>550071396</v>
      </c>
      <c r="M1079" s="232" t="str">
        <f>IF(ISNA(VLOOKUP(L1079,'MASTER DATA'!$A$1:$B$192,2,0)),"",VLOOKUP(L1079,'MASTER DATA'!$A$1:$B$192,2,0))</f>
        <v>HelixHX515W40SNCF_12*1L_A04W</v>
      </c>
      <c r="N1079" s="232">
        <v>44</v>
      </c>
      <c r="O1079" s="232">
        <f t="shared" si="367"/>
        <v>1</v>
      </c>
      <c r="P1079" s="232">
        <f t="shared" si="368"/>
        <v>0</v>
      </c>
      <c r="Q1079" s="232">
        <f>VLOOKUP(L1079,'MASTER DATA'!$A$1:$E$192,5,0)</f>
        <v>44</v>
      </c>
      <c r="R1079" s="234">
        <f>SUMIF('picking of the day'!$H$4:$H$358,WMS!H1079&amp;WMS!L1079,'picking of the day'!$E$4:$E$358)</f>
        <v>0</v>
      </c>
      <c r="U1079" s="114">
        <f>IF(ISNA(VLOOKUP(H1079,'data putaway'!$A$1:$E$530,3,0)),0,VLOOKUP(H1079,'data putaway'!$A$1:$E$530,3,0))</f>
        <v>0</v>
      </c>
      <c r="V1079" s="354">
        <f t="shared" si="369"/>
        <v>44</v>
      </c>
      <c r="W1079" s="114">
        <f>IF(ISNA(VLOOKUP(H1079,'data putaway'!$A$1:$E$530,2,0)),0,VLOOKUP(H1079,'data putaway'!$A$1:$E$530,2,0))</f>
        <v>0</v>
      </c>
      <c r="X1079" s="354" t="b">
        <f t="shared" si="370"/>
        <v>0</v>
      </c>
      <c r="Y1079" s="354">
        <f>IF(ISNA(VLOOKUP(H1079,'data putaway'!$A$1:$E$530,4,0)),0,VLOOKUP(H1079,'data putaway'!$A$1:$E$530,4,0))</f>
        <v>0</v>
      </c>
      <c r="Z1079" s="113">
        <f>IF(ISNA(VLOOKUP(H1079,'data putaway'!$A$1:$E$530,5,0)),0,VLOOKUP(H1079,'data putaway'!$A$1:$E$530,5,0))</f>
        <v>0</v>
      </c>
      <c r="AA1079" s="354" t="b">
        <f t="shared" si="371"/>
        <v>0</v>
      </c>
      <c r="AB1079" s="354" t="b">
        <f t="shared" si="372"/>
        <v>0</v>
      </c>
      <c r="AC1079" s="356" t="str">
        <f t="shared" ca="1" si="373"/>
        <v>0 Month,  21 Days</v>
      </c>
      <c r="AD1079" s="114" t="str">
        <f t="shared" ca="1" si="381"/>
        <v>3 Year, 11 Month, 1 Days</v>
      </c>
      <c r="AE1079" s="114">
        <f t="shared" si="374"/>
        <v>44</v>
      </c>
      <c r="AF1079" s="114">
        <f t="shared" si="375"/>
        <v>1</v>
      </c>
      <c r="AG1079" s="354" t="str">
        <f t="shared" si="376"/>
        <v>CD11</v>
      </c>
      <c r="AH1079" s="114">
        <f>IF(ISNA(VLOOKUP(L1079,'MASTER DATA'!$A$1:$F$192,6,0)),0,VLOOKUP(L1079,'MASTER DATA'!$A$1:$F$192,6,0))*AE1079</f>
        <v>528</v>
      </c>
      <c r="AI1079" s="354" t="str">
        <f>VLOOKUP($D1079,'warehouse mapping'!$AN$7:$AO$17,2,0)</f>
        <v>Aktif</v>
      </c>
      <c r="AJ1079" s="114">
        <f t="shared" si="377"/>
        <v>0</v>
      </c>
      <c r="AK1079" s="354" t="str">
        <f t="shared" si="378"/>
        <v/>
      </c>
      <c r="AL1079" s="354" t="s">
        <v>170</v>
      </c>
      <c r="AM1079" s="354">
        <f t="shared" si="379"/>
        <v>1</v>
      </c>
      <c r="AN1079" s="354" t="b">
        <f t="shared" si="380"/>
        <v>1</v>
      </c>
    </row>
    <row r="1080" spans="1:40" s="354" customFormat="1">
      <c r="A1080" s="354" t="str">
        <f t="shared" si="382"/>
        <v>CD11C02550071396</v>
      </c>
      <c r="B1080" s="354">
        <f t="shared" si="383"/>
        <v>0</v>
      </c>
      <c r="C1080" s="354">
        <f t="shared" si="384"/>
        <v>0</v>
      </c>
      <c r="D1080" s="354" t="str">
        <f t="shared" si="363"/>
        <v>CD</v>
      </c>
      <c r="E1080" s="354" t="str">
        <f t="shared" si="364"/>
        <v>11</v>
      </c>
      <c r="F1080" s="354" t="str">
        <f t="shared" si="365"/>
        <v>C</v>
      </c>
      <c r="G1080" s="355" t="str">
        <f t="shared" si="366"/>
        <v>02</v>
      </c>
      <c r="H1080" s="232" t="s">
        <v>1418</v>
      </c>
      <c r="I1080" s="232" t="s">
        <v>3316</v>
      </c>
      <c r="J1080" s="233">
        <v>46262</v>
      </c>
      <c r="K1080" s="233">
        <v>47714</v>
      </c>
      <c r="L1080" s="234">
        <v>550071396</v>
      </c>
      <c r="M1080" s="232" t="str">
        <f>IF(ISNA(VLOOKUP(L1080,'MASTER DATA'!$A$1:$B$192,2,0)),"",VLOOKUP(L1080,'MASTER DATA'!$A$1:$B$192,2,0))</f>
        <v>HelixHX515W40SNCF_12*1L_A04W</v>
      </c>
      <c r="N1080" s="232">
        <v>44</v>
      </c>
      <c r="O1080" s="232">
        <f t="shared" si="367"/>
        <v>1</v>
      </c>
      <c r="P1080" s="232">
        <f t="shared" si="368"/>
        <v>0</v>
      </c>
      <c r="Q1080" s="232">
        <f>VLOOKUP(L1080,'MASTER DATA'!$A$1:$E$192,5,0)</f>
        <v>44</v>
      </c>
      <c r="R1080" s="234">
        <f>SUMIF('picking of the day'!$H$4:$H$358,WMS!H1080&amp;WMS!L1080,'picking of the day'!$E$4:$E$358)</f>
        <v>0</v>
      </c>
      <c r="U1080" s="114">
        <f>IF(ISNA(VLOOKUP(H1080,'data putaway'!$A$1:$E$530,3,0)),0,VLOOKUP(H1080,'data putaway'!$A$1:$E$530,3,0))</f>
        <v>0</v>
      </c>
      <c r="V1080" s="354">
        <f t="shared" si="369"/>
        <v>44</v>
      </c>
      <c r="W1080" s="114">
        <f>IF(ISNA(VLOOKUP(H1080,'data putaway'!$A$1:$E$530,2,0)),0,VLOOKUP(H1080,'data putaway'!$A$1:$E$530,2,0))</f>
        <v>0</v>
      </c>
      <c r="X1080" s="354" t="b">
        <f t="shared" si="370"/>
        <v>0</v>
      </c>
      <c r="Y1080" s="354">
        <f>IF(ISNA(VLOOKUP(H1080,'data putaway'!$A$1:$E$530,4,0)),0,VLOOKUP(H1080,'data putaway'!$A$1:$E$530,4,0))</f>
        <v>0</v>
      </c>
      <c r="Z1080" s="113">
        <f>IF(ISNA(VLOOKUP(H1080,'data putaway'!$A$1:$E$530,5,0)),0,VLOOKUP(H1080,'data putaway'!$A$1:$E$530,5,0))</f>
        <v>0</v>
      </c>
      <c r="AA1080" s="354" t="b">
        <f t="shared" si="371"/>
        <v>0</v>
      </c>
      <c r="AB1080" s="354" t="b">
        <f t="shared" si="372"/>
        <v>0</v>
      </c>
      <c r="AC1080" s="356" t="str">
        <f t="shared" ca="1" si="373"/>
        <v>0 Month,  21 Days</v>
      </c>
      <c r="AD1080" s="114" t="str">
        <f t="shared" ca="1" si="381"/>
        <v>3 Year, 11 Month, 1 Days</v>
      </c>
      <c r="AE1080" s="114">
        <f t="shared" si="374"/>
        <v>44</v>
      </c>
      <c r="AF1080" s="114">
        <f t="shared" si="375"/>
        <v>1</v>
      </c>
      <c r="AG1080" s="354" t="str">
        <f t="shared" si="376"/>
        <v>CD11</v>
      </c>
      <c r="AH1080" s="114">
        <f>IF(ISNA(VLOOKUP(L1080,'MASTER DATA'!$A$1:$F$192,6,0)),0,VLOOKUP(L1080,'MASTER DATA'!$A$1:$F$192,6,0))*AE1080</f>
        <v>528</v>
      </c>
      <c r="AI1080" s="354" t="str">
        <f>VLOOKUP($D1080,'warehouse mapping'!$AN$7:$AO$17,2,0)</f>
        <v>Aktif</v>
      </c>
      <c r="AJ1080" s="114">
        <f t="shared" si="377"/>
        <v>0</v>
      </c>
      <c r="AK1080" s="354" t="str">
        <f t="shared" si="378"/>
        <v/>
      </c>
      <c r="AL1080" s="354" t="s">
        <v>170</v>
      </c>
      <c r="AM1080" s="354">
        <f t="shared" si="379"/>
        <v>1</v>
      </c>
      <c r="AN1080" s="354" t="b">
        <f t="shared" si="380"/>
        <v>1</v>
      </c>
    </row>
    <row r="1081" spans="1:40" s="354" customFormat="1">
      <c r="A1081" s="354" t="str">
        <f t="shared" si="382"/>
        <v>CD11D01550062460</v>
      </c>
      <c r="B1081" s="354">
        <f t="shared" si="383"/>
        <v>0</v>
      </c>
      <c r="C1081" s="354">
        <f t="shared" si="384"/>
        <v>0</v>
      </c>
      <c r="D1081" s="354" t="str">
        <f t="shared" si="363"/>
        <v>CD</v>
      </c>
      <c r="E1081" s="354" t="str">
        <f t="shared" si="364"/>
        <v>11</v>
      </c>
      <c r="F1081" s="354" t="str">
        <f t="shared" si="365"/>
        <v>D</v>
      </c>
      <c r="G1081" s="355" t="str">
        <f t="shared" si="366"/>
        <v>01</v>
      </c>
      <c r="H1081" s="232" t="s">
        <v>1419</v>
      </c>
      <c r="I1081" s="232" t="s">
        <v>3315</v>
      </c>
      <c r="J1081" s="233">
        <v>46266</v>
      </c>
      <c r="K1081" s="233">
        <v>47713</v>
      </c>
      <c r="L1081" s="234">
        <v>550062460</v>
      </c>
      <c r="M1081" s="232" t="str">
        <f>IF(ISNA(VLOOKUP(L1081,'MASTER DATA'!$A$1:$B$192,2,0)),"",VLOOKUP(L1081,'MASTER DATA'!$A$1:$B$192,2,0))</f>
        <v>Advan4TAX710W40SNMA2_12*1L_A04W</v>
      </c>
      <c r="N1081" s="232">
        <v>44</v>
      </c>
      <c r="O1081" s="232">
        <f t="shared" si="367"/>
        <v>1</v>
      </c>
      <c r="P1081" s="232">
        <f t="shared" si="368"/>
        <v>0</v>
      </c>
      <c r="Q1081" s="232">
        <f>VLOOKUP(L1081,'MASTER DATA'!$A$1:$E$192,5,0)</f>
        <v>44</v>
      </c>
      <c r="R1081" s="234">
        <f>SUMIF('picking of the day'!$H$4:$H$358,WMS!H1081&amp;WMS!L1081,'picking of the day'!$E$4:$E$358)</f>
        <v>0</v>
      </c>
      <c r="U1081" s="114">
        <f>IF(ISNA(VLOOKUP(H1081,'data putaway'!$A$1:$E$530,3,0)),0,VLOOKUP(H1081,'data putaway'!$A$1:$E$530,3,0))</f>
        <v>0</v>
      </c>
      <c r="V1081" s="354">
        <f t="shared" si="369"/>
        <v>44</v>
      </c>
      <c r="W1081" s="114">
        <f>IF(ISNA(VLOOKUP(H1081,'data putaway'!$A$1:$E$530,2,0)),0,VLOOKUP(H1081,'data putaway'!$A$1:$E$530,2,0))</f>
        <v>0</v>
      </c>
      <c r="X1081" s="354" t="b">
        <f t="shared" si="370"/>
        <v>0</v>
      </c>
      <c r="Y1081" s="354">
        <f>IF(ISNA(VLOOKUP(H1081,'data putaway'!$A$1:$E$530,4,0)),0,VLOOKUP(H1081,'data putaway'!$A$1:$E$530,4,0))</f>
        <v>0</v>
      </c>
      <c r="Z1081" s="113">
        <f>IF(ISNA(VLOOKUP(H1081,'data putaway'!$A$1:$E$530,5,0)),0,VLOOKUP(H1081,'data putaway'!$A$1:$E$530,5,0))</f>
        <v>0</v>
      </c>
      <c r="AA1081" s="354" t="b">
        <f t="shared" si="371"/>
        <v>0</v>
      </c>
      <c r="AB1081" s="354" t="b">
        <f t="shared" si="372"/>
        <v>0</v>
      </c>
      <c r="AC1081" s="356" t="str">
        <f t="shared" ca="1" si="373"/>
        <v>0 Month,  17 Days</v>
      </c>
      <c r="AD1081" s="114" t="str">
        <f t="shared" ca="1" si="381"/>
        <v>3 Year, 11 Month, 0 Days</v>
      </c>
      <c r="AE1081" s="114">
        <f t="shared" si="374"/>
        <v>44</v>
      </c>
      <c r="AF1081" s="114">
        <f t="shared" si="375"/>
        <v>1</v>
      </c>
      <c r="AG1081" s="354" t="str">
        <f t="shared" si="376"/>
        <v>CD11</v>
      </c>
      <c r="AH1081" s="114">
        <f>IF(ISNA(VLOOKUP(L1081,'MASTER DATA'!$A$1:$F$192,6,0)),0,VLOOKUP(L1081,'MASTER DATA'!$A$1:$F$192,6,0))*AE1081</f>
        <v>528</v>
      </c>
      <c r="AI1081" s="354" t="str">
        <f>VLOOKUP($D1081,'warehouse mapping'!$AN$7:$AO$17,2,0)</f>
        <v>Aktif</v>
      </c>
      <c r="AJ1081" s="114">
        <f t="shared" si="377"/>
        <v>0</v>
      </c>
      <c r="AK1081" s="354" t="str">
        <f t="shared" si="378"/>
        <v/>
      </c>
      <c r="AL1081" s="354" t="s">
        <v>170</v>
      </c>
      <c r="AM1081" s="354">
        <f t="shared" si="379"/>
        <v>1</v>
      </c>
      <c r="AN1081" s="354" t="b">
        <f t="shared" si="380"/>
        <v>1</v>
      </c>
    </row>
    <row r="1082" spans="1:40" s="354" customFormat="1">
      <c r="A1082" s="354" t="str">
        <f t="shared" si="382"/>
        <v>CD11D02550062461</v>
      </c>
      <c r="B1082" s="354">
        <f t="shared" si="383"/>
        <v>0</v>
      </c>
      <c r="C1082" s="354">
        <f t="shared" si="384"/>
        <v>0</v>
      </c>
      <c r="D1082" s="354" t="str">
        <f t="shared" si="363"/>
        <v>CD</v>
      </c>
      <c r="E1082" s="354" t="str">
        <f t="shared" si="364"/>
        <v>11</v>
      </c>
      <c r="F1082" s="354" t="str">
        <f t="shared" si="365"/>
        <v>D</v>
      </c>
      <c r="G1082" s="355" t="str">
        <f t="shared" si="366"/>
        <v>02</v>
      </c>
      <c r="H1082" s="232" t="s">
        <v>1420</v>
      </c>
      <c r="I1082" s="232" t="s">
        <v>3089</v>
      </c>
      <c r="J1082" s="233">
        <v>46183</v>
      </c>
      <c r="K1082" s="233">
        <v>47637</v>
      </c>
      <c r="L1082" s="234">
        <v>550062461</v>
      </c>
      <c r="M1082" s="232" t="str">
        <f>IF(ISNA(VLOOKUP(L1082,'MASTER DATA'!$A$1:$B$192,2,0)),"",VLOOKUP(L1082,'MASTER DATA'!$A$1:$B$192,2,0))</f>
        <v>Advan4TAX710W40SNMA2_12*0.8L_A04W</v>
      </c>
      <c r="N1082" s="232">
        <v>0</v>
      </c>
      <c r="O1082" s="232">
        <f t="shared" si="367"/>
        <v>0</v>
      </c>
      <c r="P1082" s="232">
        <f t="shared" si="368"/>
        <v>0</v>
      </c>
      <c r="Q1082" s="232">
        <f>VLOOKUP(L1082,'MASTER DATA'!$A$1:$E$192,5,0)</f>
        <v>48</v>
      </c>
      <c r="R1082" s="234">
        <f>SUMIF('picking of the day'!$H$4:$H$358,WMS!H1082&amp;WMS!L1082,'picking of the day'!$E$4:$E$358)</f>
        <v>0</v>
      </c>
      <c r="U1082" s="114">
        <f>IF(ISNA(VLOOKUP(H1082,'data putaway'!$A$1:$E$530,3,0)),0,VLOOKUP(H1082,'data putaway'!$A$1:$E$530,3,0))</f>
        <v>0</v>
      </c>
      <c r="V1082" s="354">
        <f t="shared" si="369"/>
        <v>0</v>
      </c>
      <c r="W1082" s="114">
        <f>IF(ISNA(VLOOKUP(H1082,'data putaway'!$A$1:$E$530,2,0)),0,VLOOKUP(H1082,'data putaway'!$A$1:$E$530,2,0))</f>
        <v>0</v>
      </c>
      <c r="X1082" s="354" t="b">
        <f t="shared" si="370"/>
        <v>0</v>
      </c>
      <c r="Y1082" s="354">
        <f>IF(ISNA(VLOOKUP(H1082,'data putaway'!$A$1:$E$530,4,0)),0,VLOOKUP(H1082,'data putaway'!$A$1:$E$530,4,0))</f>
        <v>0</v>
      </c>
      <c r="Z1082" s="113">
        <f>IF(ISNA(VLOOKUP(H1082,'data putaway'!$A$1:$E$530,5,0)),0,VLOOKUP(H1082,'data putaway'!$A$1:$E$530,5,0))</f>
        <v>0</v>
      </c>
      <c r="AA1082" s="354" t="b">
        <f t="shared" si="371"/>
        <v>0</v>
      </c>
      <c r="AB1082" s="354" t="b">
        <f t="shared" si="372"/>
        <v>0</v>
      </c>
      <c r="AC1082" s="356" t="str">
        <f t="shared" ca="1" si="373"/>
        <v>3 Month,  8 Days</v>
      </c>
      <c r="AD1082" s="114" t="str">
        <f t="shared" ca="1" si="381"/>
        <v>3 Year, 8 Month, 16 Days</v>
      </c>
      <c r="AE1082" s="114">
        <f t="shared" si="374"/>
        <v>0</v>
      </c>
      <c r="AF1082" s="114">
        <f t="shared" si="375"/>
        <v>0</v>
      </c>
      <c r="AG1082" s="354" t="str">
        <f t="shared" si="376"/>
        <v>CD11</v>
      </c>
      <c r="AH1082" s="114">
        <f>IF(ISNA(VLOOKUP(L1082,'MASTER DATA'!$A$1:$F$192,6,0)),0,VLOOKUP(L1082,'MASTER DATA'!$A$1:$F$192,6,0))*AE1082</f>
        <v>0</v>
      </c>
      <c r="AI1082" s="354" t="str">
        <f>VLOOKUP($D1082,'warehouse mapping'!$AN$7:$AO$17,2,0)</f>
        <v>Aktif</v>
      </c>
      <c r="AJ1082" s="114">
        <f t="shared" si="377"/>
        <v>1</v>
      </c>
      <c r="AK1082" s="354" t="str">
        <f t="shared" si="378"/>
        <v>CD</v>
      </c>
      <c r="AL1082" s="354" t="s">
        <v>170</v>
      </c>
      <c r="AM1082" s="354">
        <f t="shared" si="379"/>
        <v>1</v>
      </c>
      <c r="AN1082" s="354" t="b">
        <f t="shared" si="380"/>
        <v>1</v>
      </c>
    </row>
    <row r="1083" spans="1:40" s="354" customFormat="1">
      <c r="A1083" s="354" t="str">
        <f t="shared" si="382"/>
        <v>CD11E01550071396</v>
      </c>
      <c r="B1083" s="354">
        <f t="shared" si="383"/>
        <v>0</v>
      </c>
      <c r="C1083" s="354">
        <f t="shared" si="384"/>
        <v>0</v>
      </c>
      <c r="D1083" s="354" t="str">
        <f t="shared" si="363"/>
        <v>CD</v>
      </c>
      <c r="E1083" s="354" t="str">
        <f t="shared" si="364"/>
        <v>11</v>
      </c>
      <c r="F1083" s="354" t="str">
        <f t="shared" si="365"/>
        <v>E</v>
      </c>
      <c r="G1083" s="355" t="str">
        <f t="shared" si="366"/>
        <v>01</v>
      </c>
      <c r="H1083" s="232" t="s">
        <v>1421</v>
      </c>
      <c r="I1083" s="232" t="s">
        <v>3316</v>
      </c>
      <c r="J1083" s="233">
        <v>46262</v>
      </c>
      <c r="K1083" s="233">
        <v>47714</v>
      </c>
      <c r="L1083" s="234">
        <v>550071396</v>
      </c>
      <c r="M1083" s="232" t="str">
        <f>IF(ISNA(VLOOKUP(L1083,'MASTER DATA'!$A$1:$B$192,2,0)),"",VLOOKUP(L1083,'MASTER DATA'!$A$1:$B$192,2,0))</f>
        <v>HelixHX515W40SNCF_12*1L_A04W</v>
      </c>
      <c r="N1083" s="232">
        <v>44</v>
      </c>
      <c r="O1083" s="232">
        <f t="shared" si="367"/>
        <v>1</v>
      </c>
      <c r="P1083" s="232">
        <f t="shared" si="368"/>
        <v>0</v>
      </c>
      <c r="Q1083" s="232">
        <f>VLOOKUP(L1083,'MASTER DATA'!$A$1:$E$192,5,0)</f>
        <v>44</v>
      </c>
      <c r="R1083" s="234">
        <f>SUMIF('picking of the day'!$H$4:$H$358,WMS!H1083&amp;WMS!L1083,'picking of the day'!$E$4:$E$358)</f>
        <v>0</v>
      </c>
      <c r="U1083" s="114">
        <f>IF(ISNA(VLOOKUP(H1083,'data putaway'!$A$1:$E$530,3,0)),0,VLOOKUP(H1083,'data putaway'!$A$1:$E$530,3,0))</f>
        <v>0</v>
      </c>
      <c r="V1083" s="354">
        <f t="shared" si="369"/>
        <v>44</v>
      </c>
      <c r="W1083" s="114">
        <f>IF(ISNA(VLOOKUP(H1083,'data putaway'!$A$1:$E$530,2,0)),0,VLOOKUP(H1083,'data putaway'!$A$1:$E$530,2,0))</f>
        <v>0</v>
      </c>
      <c r="X1083" s="354" t="b">
        <f t="shared" si="370"/>
        <v>0</v>
      </c>
      <c r="Y1083" s="354">
        <f>IF(ISNA(VLOOKUP(H1083,'data putaway'!$A$1:$E$530,4,0)),0,VLOOKUP(H1083,'data putaway'!$A$1:$E$530,4,0))</f>
        <v>0</v>
      </c>
      <c r="Z1083" s="113">
        <f>IF(ISNA(VLOOKUP(H1083,'data putaway'!$A$1:$E$530,5,0)),0,VLOOKUP(H1083,'data putaway'!$A$1:$E$530,5,0))</f>
        <v>0</v>
      </c>
      <c r="AA1083" s="354" t="b">
        <f t="shared" si="371"/>
        <v>0</v>
      </c>
      <c r="AB1083" s="354" t="b">
        <f t="shared" si="372"/>
        <v>0</v>
      </c>
      <c r="AC1083" s="356" t="str">
        <f t="shared" ca="1" si="373"/>
        <v>0 Month,  21 Days</v>
      </c>
      <c r="AD1083" s="114" t="str">
        <f t="shared" ca="1" si="381"/>
        <v>3 Year, 11 Month, 1 Days</v>
      </c>
      <c r="AE1083" s="114">
        <f t="shared" si="374"/>
        <v>44</v>
      </c>
      <c r="AF1083" s="114">
        <f t="shared" si="375"/>
        <v>1</v>
      </c>
      <c r="AG1083" s="354" t="str">
        <f t="shared" si="376"/>
        <v>CD11</v>
      </c>
      <c r="AH1083" s="114">
        <f>IF(ISNA(VLOOKUP(L1083,'MASTER DATA'!$A$1:$F$192,6,0)),0,VLOOKUP(L1083,'MASTER DATA'!$A$1:$F$192,6,0))*AE1083</f>
        <v>528</v>
      </c>
      <c r="AI1083" s="354" t="str">
        <f>VLOOKUP($D1083,'warehouse mapping'!$AN$7:$AO$17,2,0)</f>
        <v>Aktif</v>
      </c>
      <c r="AJ1083" s="114">
        <f t="shared" si="377"/>
        <v>0</v>
      </c>
      <c r="AK1083" s="354" t="str">
        <f t="shared" si="378"/>
        <v/>
      </c>
      <c r="AL1083" s="354" t="s">
        <v>170</v>
      </c>
      <c r="AM1083" s="354">
        <f t="shared" si="379"/>
        <v>1</v>
      </c>
      <c r="AN1083" s="354" t="b">
        <f t="shared" si="380"/>
        <v>1</v>
      </c>
    </row>
    <row r="1084" spans="1:40" s="354" customFormat="1">
      <c r="A1084" s="354" t="str">
        <f t="shared" si="382"/>
        <v>CD11E02550071396</v>
      </c>
      <c r="B1084" s="354">
        <f t="shared" si="383"/>
        <v>0</v>
      </c>
      <c r="C1084" s="354">
        <f t="shared" si="384"/>
        <v>0</v>
      </c>
      <c r="D1084" s="354" t="str">
        <f t="shared" si="363"/>
        <v>CD</v>
      </c>
      <c r="E1084" s="354" t="str">
        <f t="shared" si="364"/>
        <v>11</v>
      </c>
      <c r="F1084" s="354" t="str">
        <f t="shared" si="365"/>
        <v>E</v>
      </c>
      <c r="G1084" s="355" t="str">
        <f t="shared" si="366"/>
        <v>02</v>
      </c>
      <c r="H1084" s="232" t="s">
        <v>1422</v>
      </c>
      <c r="I1084" s="232" t="s">
        <v>3316</v>
      </c>
      <c r="J1084" s="233">
        <v>46262</v>
      </c>
      <c r="K1084" s="233">
        <v>47714</v>
      </c>
      <c r="L1084" s="234">
        <v>550071396</v>
      </c>
      <c r="M1084" s="232" t="str">
        <f>IF(ISNA(VLOOKUP(L1084,'MASTER DATA'!$A$1:$B$192,2,0)),"",VLOOKUP(L1084,'MASTER DATA'!$A$1:$B$192,2,0))</f>
        <v>HelixHX515W40SNCF_12*1L_A04W</v>
      </c>
      <c r="N1084" s="232">
        <v>44</v>
      </c>
      <c r="O1084" s="232">
        <f t="shared" si="367"/>
        <v>1</v>
      </c>
      <c r="P1084" s="232">
        <f t="shared" si="368"/>
        <v>0</v>
      </c>
      <c r="Q1084" s="232">
        <f>VLOOKUP(L1084,'MASTER DATA'!$A$1:$E$192,5,0)</f>
        <v>44</v>
      </c>
      <c r="R1084" s="234">
        <f>SUMIF('picking of the day'!$H$4:$H$358,WMS!H1084&amp;WMS!L1084,'picking of the day'!$E$4:$E$358)</f>
        <v>0</v>
      </c>
      <c r="U1084" s="114">
        <f>IF(ISNA(VLOOKUP(H1084,'data putaway'!$A$1:$E$530,3,0)),0,VLOOKUP(H1084,'data putaway'!$A$1:$E$530,3,0))</f>
        <v>0</v>
      </c>
      <c r="V1084" s="354">
        <f t="shared" si="369"/>
        <v>44</v>
      </c>
      <c r="W1084" s="114">
        <f>IF(ISNA(VLOOKUP(H1084,'data putaway'!$A$1:$E$530,2,0)),0,VLOOKUP(H1084,'data putaway'!$A$1:$E$530,2,0))</f>
        <v>0</v>
      </c>
      <c r="X1084" s="354" t="b">
        <f t="shared" si="370"/>
        <v>0</v>
      </c>
      <c r="Y1084" s="354">
        <f>IF(ISNA(VLOOKUP(H1084,'data putaway'!$A$1:$E$530,4,0)),0,VLOOKUP(H1084,'data putaway'!$A$1:$E$530,4,0))</f>
        <v>0</v>
      </c>
      <c r="Z1084" s="113">
        <f>IF(ISNA(VLOOKUP(H1084,'data putaway'!$A$1:$E$530,5,0)),0,VLOOKUP(H1084,'data putaway'!$A$1:$E$530,5,0))</f>
        <v>0</v>
      </c>
      <c r="AA1084" s="354" t="b">
        <f t="shared" si="371"/>
        <v>0</v>
      </c>
      <c r="AB1084" s="354" t="b">
        <f t="shared" si="372"/>
        <v>0</v>
      </c>
      <c r="AC1084" s="356" t="str">
        <f t="shared" ca="1" si="373"/>
        <v>0 Month,  21 Days</v>
      </c>
      <c r="AD1084" s="114" t="str">
        <f t="shared" ca="1" si="381"/>
        <v>3 Year, 11 Month, 1 Days</v>
      </c>
      <c r="AE1084" s="114">
        <f t="shared" si="374"/>
        <v>44</v>
      </c>
      <c r="AF1084" s="114">
        <f t="shared" si="375"/>
        <v>1</v>
      </c>
      <c r="AG1084" s="354" t="str">
        <f t="shared" si="376"/>
        <v>CD11</v>
      </c>
      <c r="AH1084" s="114">
        <f>IF(ISNA(VLOOKUP(L1084,'MASTER DATA'!$A$1:$F$192,6,0)),0,VLOOKUP(L1084,'MASTER DATA'!$A$1:$F$192,6,0))*AE1084</f>
        <v>528</v>
      </c>
      <c r="AI1084" s="354" t="str">
        <f>VLOOKUP($D1084,'warehouse mapping'!$AN$7:$AO$17,2,0)</f>
        <v>Aktif</v>
      </c>
      <c r="AJ1084" s="114">
        <f t="shared" si="377"/>
        <v>0</v>
      </c>
      <c r="AK1084" s="354" t="str">
        <f t="shared" si="378"/>
        <v/>
      </c>
      <c r="AL1084" s="354" t="s">
        <v>170</v>
      </c>
      <c r="AM1084" s="354">
        <f t="shared" si="379"/>
        <v>1</v>
      </c>
      <c r="AN1084" s="354" t="b">
        <f t="shared" si="380"/>
        <v>1</v>
      </c>
    </row>
    <row r="1085" spans="1:40" s="354" customFormat="1">
      <c r="A1085" s="354" t="str">
        <f t="shared" si="382"/>
        <v>CD12A01550062461</v>
      </c>
      <c r="B1085" s="354">
        <f t="shared" si="383"/>
        <v>0</v>
      </c>
      <c r="C1085" s="354">
        <f t="shared" si="384"/>
        <v>0</v>
      </c>
      <c r="D1085" s="354" t="str">
        <f t="shared" si="363"/>
        <v>CD</v>
      </c>
      <c r="E1085" s="354" t="str">
        <f t="shared" si="364"/>
        <v>12</v>
      </c>
      <c r="F1085" s="354" t="str">
        <f t="shared" si="365"/>
        <v>A</v>
      </c>
      <c r="G1085" s="355" t="str">
        <f t="shared" si="366"/>
        <v>01</v>
      </c>
      <c r="H1085" s="232" t="s">
        <v>1423</v>
      </c>
      <c r="I1085" s="232" t="s">
        <v>3316</v>
      </c>
      <c r="J1085" s="233">
        <v>46255</v>
      </c>
      <c r="K1085" s="233">
        <v>47714</v>
      </c>
      <c r="L1085" s="234">
        <v>550062461</v>
      </c>
      <c r="M1085" s="232" t="str">
        <f>IF(ISNA(VLOOKUP(L1085,'MASTER DATA'!$A$1:$B$192,2,0)),"",VLOOKUP(L1085,'MASTER DATA'!$A$1:$B$192,2,0))</f>
        <v>Advan4TAX710W40SNMA2_12*0.8L_A04W</v>
      </c>
      <c r="N1085" s="232">
        <v>42</v>
      </c>
      <c r="O1085" s="232">
        <f t="shared" si="367"/>
        <v>0</v>
      </c>
      <c r="P1085" s="232">
        <f t="shared" si="368"/>
        <v>42</v>
      </c>
      <c r="Q1085" s="232">
        <f>VLOOKUP(L1085,'MASTER DATA'!$A$1:$E$192,5,0)</f>
        <v>48</v>
      </c>
      <c r="R1085" s="234">
        <f>SUMIF('picking of the day'!$H$4:$H$358,WMS!H1085&amp;WMS!L1085,'picking of the day'!$E$4:$E$358)</f>
        <v>0</v>
      </c>
      <c r="U1085" s="114">
        <f>IF(ISNA(VLOOKUP(H1085,'data putaway'!$A$1:$E$530,3,0)),0,VLOOKUP(H1085,'data putaway'!$A$1:$E$530,3,0))</f>
        <v>0</v>
      </c>
      <c r="V1085" s="354">
        <f t="shared" si="369"/>
        <v>42</v>
      </c>
      <c r="W1085" s="114">
        <f>IF(ISNA(VLOOKUP(H1085,'data putaway'!$A$1:$E$530,2,0)),0,VLOOKUP(H1085,'data putaway'!$A$1:$E$530,2,0))</f>
        <v>0</v>
      </c>
      <c r="X1085" s="354" t="b">
        <f t="shared" si="370"/>
        <v>0</v>
      </c>
      <c r="Y1085" s="354">
        <f>IF(ISNA(VLOOKUP(H1085,'data putaway'!$A$1:$E$530,4,0)),0,VLOOKUP(H1085,'data putaway'!$A$1:$E$530,4,0))</f>
        <v>0</v>
      </c>
      <c r="Z1085" s="113">
        <f>IF(ISNA(VLOOKUP(H1085,'data putaway'!$A$1:$E$530,5,0)),0,VLOOKUP(H1085,'data putaway'!$A$1:$E$530,5,0))</f>
        <v>0</v>
      </c>
      <c r="AA1085" s="354" t="b">
        <f t="shared" si="371"/>
        <v>0</v>
      </c>
      <c r="AB1085" s="354" t="b">
        <f t="shared" si="372"/>
        <v>0</v>
      </c>
      <c r="AC1085" s="356" t="str">
        <f t="shared" ca="1" si="373"/>
        <v>0 Month,  28 Days</v>
      </c>
      <c r="AD1085" s="114" t="str">
        <f t="shared" ca="1" si="381"/>
        <v>3 Year, 11 Month, 1 Days</v>
      </c>
      <c r="AE1085" s="114">
        <f t="shared" si="374"/>
        <v>42</v>
      </c>
      <c r="AF1085" s="114">
        <f t="shared" si="375"/>
        <v>1</v>
      </c>
      <c r="AG1085" s="354" t="str">
        <f t="shared" si="376"/>
        <v>CD12</v>
      </c>
      <c r="AH1085" s="114">
        <f>IF(ISNA(VLOOKUP(L1085,'MASTER DATA'!$A$1:$F$192,6,0)),0,VLOOKUP(L1085,'MASTER DATA'!$A$1:$F$192,6,0))*AE1085</f>
        <v>403.20000000000005</v>
      </c>
      <c r="AI1085" s="354" t="str">
        <f>VLOOKUP($D1085,'warehouse mapping'!$AN$7:$AO$17,2,0)</f>
        <v>Aktif</v>
      </c>
      <c r="AJ1085" s="114">
        <f t="shared" si="377"/>
        <v>0</v>
      </c>
      <c r="AK1085" s="354" t="str">
        <f t="shared" si="378"/>
        <v/>
      </c>
      <c r="AL1085" s="354" t="s">
        <v>170</v>
      </c>
      <c r="AM1085" s="354">
        <f t="shared" si="379"/>
        <v>1</v>
      </c>
      <c r="AN1085" s="354" t="b">
        <f t="shared" si="380"/>
        <v>1</v>
      </c>
    </row>
    <row r="1086" spans="1:40" s="354" customFormat="1">
      <c r="A1086" s="354" t="str">
        <f t="shared" si="382"/>
        <v>CD12A02550053880</v>
      </c>
      <c r="B1086" s="354">
        <f t="shared" si="383"/>
        <v>0</v>
      </c>
      <c r="C1086" s="354">
        <f t="shared" si="384"/>
        <v>0</v>
      </c>
      <c r="D1086" s="354" t="str">
        <f t="shared" si="363"/>
        <v>CD</v>
      </c>
      <c r="E1086" s="354" t="str">
        <f t="shared" si="364"/>
        <v>12</v>
      </c>
      <c r="F1086" s="354" t="str">
        <f t="shared" si="365"/>
        <v>A</v>
      </c>
      <c r="G1086" s="355" t="str">
        <f t="shared" si="366"/>
        <v>02</v>
      </c>
      <c r="H1086" s="232" t="s">
        <v>1424</v>
      </c>
      <c r="I1086" s="232" t="s">
        <v>3199</v>
      </c>
      <c r="J1086" s="233">
        <v>46230</v>
      </c>
      <c r="K1086" s="233">
        <v>47644</v>
      </c>
      <c r="L1086" s="234">
        <v>550053880</v>
      </c>
      <c r="M1086" s="232" t="str">
        <f>IF(ISNA(VLOOKUP(L1086,'MASTER DATA'!$A$1:$B$192,2,0)),"",VLOOKUP(L1086,'MASTER DATA'!$A$1:$B$192,2,0))</f>
        <v>Gadus S4OGClOil20000_1*180L_A1P5</v>
      </c>
      <c r="N1086" s="232">
        <v>3</v>
      </c>
      <c r="O1086" s="232">
        <f t="shared" si="367"/>
        <v>0</v>
      </c>
      <c r="P1086" s="232">
        <f t="shared" si="368"/>
        <v>3</v>
      </c>
      <c r="Q1086" s="232">
        <f>VLOOKUP(L1086,'MASTER DATA'!$A$1:$E$192,5,0)</f>
        <v>4</v>
      </c>
      <c r="R1086" s="234">
        <f>SUMIF('picking of the day'!$H$4:$H$358,WMS!H1086&amp;WMS!L1086,'picking of the day'!$E$4:$E$358)</f>
        <v>0</v>
      </c>
      <c r="U1086" s="114">
        <f>IF(ISNA(VLOOKUP(H1086,'data putaway'!$A$1:$E$530,3,0)),0,VLOOKUP(H1086,'data putaway'!$A$1:$E$530,3,0))</f>
        <v>0</v>
      </c>
      <c r="V1086" s="354">
        <f t="shared" si="369"/>
        <v>3</v>
      </c>
      <c r="W1086" s="114">
        <f>IF(ISNA(VLOOKUP(H1086,'data putaway'!$A$1:$E$530,2,0)),0,VLOOKUP(H1086,'data putaway'!$A$1:$E$530,2,0))</f>
        <v>0</v>
      </c>
      <c r="X1086" s="354" t="b">
        <f t="shared" si="370"/>
        <v>0</v>
      </c>
      <c r="Y1086" s="354">
        <f>IF(ISNA(VLOOKUP(H1086,'data putaway'!$A$1:$E$530,4,0)),0,VLOOKUP(H1086,'data putaway'!$A$1:$E$530,4,0))</f>
        <v>0</v>
      </c>
      <c r="Z1086" s="113">
        <f>IF(ISNA(VLOOKUP(H1086,'data putaway'!$A$1:$E$530,5,0)),0,VLOOKUP(H1086,'data putaway'!$A$1:$E$530,5,0))</f>
        <v>0</v>
      </c>
      <c r="AA1086" s="354" t="b">
        <f t="shared" si="371"/>
        <v>0</v>
      </c>
      <c r="AB1086" s="354" t="b">
        <f t="shared" si="372"/>
        <v>0</v>
      </c>
      <c r="AC1086" s="356" t="str">
        <f t="shared" ca="1" si="373"/>
        <v>1 Month,  22 Days</v>
      </c>
      <c r="AD1086" s="114" t="str">
        <f t="shared" ca="1" si="381"/>
        <v>3 Year, 8 Month, 23 Days</v>
      </c>
      <c r="AE1086" s="114">
        <f t="shared" si="374"/>
        <v>3</v>
      </c>
      <c r="AF1086" s="114">
        <f t="shared" si="375"/>
        <v>1</v>
      </c>
      <c r="AG1086" s="354" t="str">
        <f t="shared" si="376"/>
        <v>CD12</v>
      </c>
      <c r="AH1086" s="114">
        <f>IF(ISNA(VLOOKUP(L1086,'MASTER DATA'!$A$1:$F$192,6,0)),0,VLOOKUP(L1086,'MASTER DATA'!$A$1:$F$192,6,0))*AE1086</f>
        <v>540</v>
      </c>
      <c r="AI1086" s="354" t="str">
        <f>VLOOKUP($D1086,'warehouse mapping'!$AN$7:$AO$17,2,0)</f>
        <v>Aktif</v>
      </c>
      <c r="AJ1086" s="114">
        <f t="shared" si="377"/>
        <v>0</v>
      </c>
      <c r="AK1086" s="354" t="str">
        <f t="shared" si="378"/>
        <v/>
      </c>
      <c r="AL1086" s="354" t="s">
        <v>3206</v>
      </c>
      <c r="AM1086" s="354">
        <f t="shared" si="379"/>
        <v>1</v>
      </c>
      <c r="AN1086" s="354" t="b">
        <f t="shared" si="380"/>
        <v>1</v>
      </c>
    </row>
    <row r="1087" spans="1:40" s="354" customFormat="1">
      <c r="A1087" s="354" t="str">
        <f t="shared" si="382"/>
        <v>CD12B01550071396</v>
      </c>
      <c r="B1087" s="354">
        <f t="shared" si="383"/>
        <v>0</v>
      </c>
      <c r="C1087" s="354">
        <f t="shared" si="384"/>
        <v>0</v>
      </c>
      <c r="D1087" s="354" t="str">
        <f t="shared" si="363"/>
        <v>CD</v>
      </c>
      <c r="E1087" s="354" t="str">
        <f t="shared" si="364"/>
        <v>12</v>
      </c>
      <c r="F1087" s="354" t="str">
        <f t="shared" si="365"/>
        <v>B</v>
      </c>
      <c r="G1087" s="355" t="str">
        <f t="shared" si="366"/>
        <v>01</v>
      </c>
      <c r="H1087" s="232" t="s">
        <v>1425</v>
      </c>
      <c r="I1087" s="232" t="s">
        <v>3316</v>
      </c>
      <c r="J1087" s="233">
        <v>46262</v>
      </c>
      <c r="K1087" s="233">
        <v>47714</v>
      </c>
      <c r="L1087" s="234">
        <v>550071396</v>
      </c>
      <c r="M1087" s="232" t="str">
        <f>IF(ISNA(VLOOKUP(L1087,'MASTER DATA'!$A$1:$B$192,2,0)),"",VLOOKUP(L1087,'MASTER DATA'!$A$1:$B$192,2,0))</f>
        <v>HelixHX515W40SNCF_12*1L_A04W</v>
      </c>
      <c r="N1087" s="232">
        <v>44</v>
      </c>
      <c r="O1087" s="232">
        <f t="shared" si="367"/>
        <v>1</v>
      </c>
      <c r="P1087" s="232">
        <f t="shared" si="368"/>
        <v>0</v>
      </c>
      <c r="Q1087" s="232">
        <f>VLOOKUP(L1087,'MASTER DATA'!$A$1:$E$192,5,0)</f>
        <v>44</v>
      </c>
      <c r="R1087" s="234">
        <f>SUMIF('picking of the day'!$H$4:$H$358,WMS!H1087&amp;WMS!L1087,'picking of the day'!$E$4:$E$358)</f>
        <v>0</v>
      </c>
      <c r="U1087" s="114">
        <f>IF(ISNA(VLOOKUP(H1087,'data putaway'!$A$1:$E$530,3,0)),0,VLOOKUP(H1087,'data putaway'!$A$1:$E$530,3,0))</f>
        <v>0</v>
      </c>
      <c r="V1087" s="354">
        <f t="shared" si="369"/>
        <v>44</v>
      </c>
      <c r="W1087" s="114">
        <f>IF(ISNA(VLOOKUP(H1087,'data putaway'!$A$1:$E$530,2,0)),0,VLOOKUP(H1087,'data putaway'!$A$1:$E$530,2,0))</f>
        <v>0</v>
      </c>
      <c r="X1087" s="354" t="b">
        <f t="shared" si="370"/>
        <v>0</v>
      </c>
      <c r="Y1087" s="354">
        <f>IF(ISNA(VLOOKUP(H1087,'data putaway'!$A$1:$E$530,4,0)),0,VLOOKUP(H1087,'data putaway'!$A$1:$E$530,4,0))</f>
        <v>0</v>
      </c>
      <c r="Z1087" s="113">
        <f>IF(ISNA(VLOOKUP(H1087,'data putaway'!$A$1:$E$530,5,0)),0,VLOOKUP(H1087,'data putaway'!$A$1:$E$530,5,0))</f>
        <v>0</v>
      </c>
      <c r="AA1087" s="354" t="b">
        <f t="shared" si="371"/>
        <v>0</v>
      </c>
      <c r="AB1087" s="354" t="b">
        <f t="shared" si="372"/>
        <v>0</v>
      </c>
      <c r="AC1087" s="356" t="str">
        <f t="shared" ca="1" si="373"/>
        <v>0 Month,  21 Days</v>
      </c>
      <c r="AD1087" s="114" t="str">
        <f t="shared" ca="1" si="381"/>
        <v>3 Year, 11 Month, 1 Days</v>
      </c>
      <c r="AE1087" s="114">
        <f t="shared" si="374"/>
        <v>44</v>
      </c>
      <c r="AF1087" s="114">
        <f t="shared" si="375"/>
        <v>1</v>
      </c>
      <c r="AG1087" s="354" t="str">
        <f t="shared" si="376"/>
        <v>CD12</v>
      </c>
      <c r="AH1087" s="114">
        <f>IF(ISNA(VLOOKUP(L1087,'MASTER DATA'!$A$1:$F$192,6,0)),0,VLOOKUP(L1087,'MASTER DATA'!$A$1:$F$192,6,0))*AE1087</f>
        <v>528</v>
      </c>
      <c r="AI1087" s="354" t="str">
        <f>VLOOKUP($D1087,'warehouse mapping'!$AN$7:$AO$17,2,0)</f>
        <v>Aktif</v>
      </c>
      <c r="AJ1087" s="114">
        <f t="shared" si="377"/>
        <v>0</v>
      </c>
      <c r="AK1087" s="354" t="str">
        <f t="shared" si="378"/>
        <v/>
      </c>
      <c r="AL1087" s="354" t="s">
        <v>3206</v>
      </c>
      <c r="AM1087" s="354">
        <f t="shared" si="379"/>
        <v>1</v>
      </c>
      <c r="AN1087" s="354" t="b">
        <f t="shared" si="380"/>
        <v>1</v>
      </c>
    </row>
    <row r="1088" spans="1:40" s="354" customFormat="1">
      <c r="A1088" s="354" t="str">
        <f t="shared" si="382"/>
        <v>CD12B02550071396</v>
      </c>
      <c r="B1088" s="354">
        <f t="shared" si="383"/>
        <v>0</v>
      </c>
      <c r="C1088" s="354">
        <f t="shared" si="384"/>
        <v>0</v>
      </c>
      <c r="D1088" s="354" t="str">
        <f t="shared" si="363"/>
        <v>CD</v>
      </c>
      <c r="E1088" s="354" t="str">
        <f t="shared" si="364"/>
        <v>12</v>
      </c>
      <c r="F1088" s="354" t="str">
        <f t="shared" si="365"/>
        <v>B</v>
      </c>
      <c r="G1088" s="355" t="str">
        <f t="shared" si="366"/>
        <v>02</v>
      </c>
      <c r="H1088" s="232" t="s">
        <v>1426</v>
      </c>
      <c r="I1088" s="232" t="s">
        <v>3316</v>
      </c>
      <c r="J1088" s="233">
        <v>46262</v>
      </c>
      <c r="K1088" s="233">
        <v>47714</v>
      </c>
      <c r="L1088" s="234">
        <v>550071396</v>
      </c>
      <c r="M1088" s="232" t="str">
        <f>IF(ISNA(VLOOKUP(L1088,'MASTER DATA'!$A$1:$B$192,2,0)),"",VLOOKUP(L1088,'MASTER DATA'!$A$1:$B$192,2,0))</f>
        <v>HelixHX515W40SNCF_12*1L_A04W</v>
      </c>
      <c r="N1088" s="232">
        <v>44</v>
      </c>
      <c r="O1088" s="232">
        <f t="shared" si="367"/>
        <v>1</v>
      </c>
      <c r="P1088" s="232">
        <f t="shared" si="368"/>
        <v>0</v>
      </c>
      <c r="Q1088" s="232">
        <f>VLOOKUP(L1088,'MASTER DATA'!$A$1:$E$192,5,0)</f>
        <v>44</v>
      </c>
      <c r="R1088" s="234">
        <f>SUMIF('picking of the day'!$H$4:$H$358,WMS!H1088&amp;WMS!L1088,'picking of the day'!$E$4:$E$358)</f>
        <v>0</v>
      </c>
      <c r="U1088" s="114">
        <f>IF(ISNA(VLOOKUP(H1088,'data putaway'!$A$1:$E$530,3,0)),0,VLOOKUP(H1088,'data putaway'!$A$1:$E$530,3,0))</f>
        <v>0</v>
      </c>
      <c r="V1088" s="354">
        <f t="shared" si="369"/>
        <v>44</v>
      </c>
      <c r="W1088" s="114">
        <f>IF(ISNA(VLOOKUP(H1088,'data putaway'!$A$1:$E$530,2,0)),0,VLOOKUP(H1088,'data putaway'!$A$1:$E$530,2,0))</f>
        <v>0</v>
      </c>
      <c r="X1088" s="354" t="b">
        <f t="shared" si="370"/>
        <v>0</v>
      </c>
      <c r="Y1088" s="354">
        <f>IF(ISNA(VLOOKUP(H1088,'data putaway'!$A$1:$E$530,4,0)),0,VLOOKUP(H1088,'data putaway'!$A$1:$E$530,4,0))</f>
        <v>0</v>
      </c>
      <c r="Z1088" s="113">
        <f>IF(ISNA(VLOOKUP(H1088,'data putaway'!$A$1:$E$530,5,0)),0,VLOOKUP(H1088,'data putaway'!$A$1:$E$530,5,0))</f>
        <v>0</v>
      </c>
      <c r="AA1088" s="354" t="b">
        <f t="shared" si="371"/>
        <v>0</v>
      </c>
      <c r="AB1088" s="354" t="b">
        <f t="shared" si="372"/>
        <v>0</v>
      </c>
      <c r="AC1088" s="356" t="str">
        <f t="shared" ca="1" si="373"/>
        <v>0 Month,  21 Days</v>
      </c>
      <c r="AD1088" s="114" t="str">
        <f t="shared" ca="1" si="381"/>
        <v>3 Year, 11 Month, 1 Days</v>
      </c>
      <c r="AE1088" s="114">
        <f t="shared" si="374"/>
        <v>44</v>
      </c>
      <c r="AF1088" s="114">
        <f t="shared" si="375"/>
        <v>1</v>
      </c>
      <c r="AG1088" s="354" t="str">
        <f t="shared" si="376"/>
        <v>CD12</v>
      </c>
      <c r="AH1088" s="114">
        <f>IF(ISNA(VLOOKUP(L1088,'MASTER DATA'!$A$1:$F$192,6,0)),0,VLOOKUP(L1088,'MASTER DATA'!$A$1:$F$192,6,0))*AE1088</f>
        <v>528</v>
      </c>
      <c r="AI1088" s="354" t="str">
        <f>VLOOKUP($D1088,'warehouse mapping'!$AN$7:$AO$17,2,0)</f>
        <v>Aktif</v>
      </c>
      <c r="AJ1088" s="114">
        <f t="shared" si="377"/>
        <v>0</v>
      </c>
      <c r="AK1088" s="354" t="str">
        <f t="shared" si="378"/>
        <v/>
      </c>
      <c r="AL1088" s="354" t="s">
        <v>170</v>
      </c>
      <c r="AM1088" s="354">
        <f t="shared" si="379"/>
        <v>1</v>
      </c>
      <c r="AN1088" s="354" t="b">
        <f t="shared" si="380"/>
        <v>1</v>
      </c>
    </row>
    <row r="1089" spans="1:40" s="354" customFormat="1">
      <c r="A1089" s="354" t="str">
        <f t="shared" si="382"/>
        <v>CD12C01550071396</v>
      </c>
      <c r="B1089" s="354">
        <f t="shared" si="383"/>
        <v>0</v>
      </c>
      <c r="C1089" s="354">
        <f t="shared" si="384"/>
        <v>0</v>
      </c>
      <c r="D1089" s="354" t="str">
        <f t="shared" si="363"/>
        <v>CD</v>
      </c>
      <c r="E1089" s="354" t="str">
        <f t="shared" si="364"/>
        <v>12</v>
      </c>
      <c r="F1089" s="354" t="str">
        <f t="shared" si="365"/>
        <v>C</v>
      </c>
      <c r="G1089" s="355" t="str">
        <f t="shared" si="366"/>
        <v>01</v>
      </c>
      <c r="H1089" s="232" t="s">
        <v>1427</v>
      </c>
      <c r="I1089" s="232" t="s">
        <v>3316</v>
      </c>
      <c r="J1089" s="233">
        <v>46262</v>
      </c>
      <c r="K1089" s="233">
        <v>47714</v>
      </c>
      <c r="L1089" s="234">
        <v>550071396</v>
      </c>
      <c r="M1089" s="232" t="str">
        <f>IF(ISNA(VLOOKUP(L1089,'MASTER DATA'!$A$1:$B$192,2,0)),"",VLOOKUP(L1089,'MASTER DATA'!$A$1:$B$192,2,0))</f>
        <v>HelixHX515W40SNCF_12*1L_A04W</v>
      </c>
      <c r="N1089" s="232">
        <v>44</v>
      </c>
      <c r="O1089" s="232">
        <f t="shared" si="367"/>
        <v>1</v>
      </c>
      <c r="P1089" s="232">
        <f t="shared" si="368"/>
        <v>0</v>
      </c>
      <c r="Q1089" s="232">
        <f>VLOOKUP(L1089,'MASTER DATA'!$A$1:$E$192,5,0)</f>
        <v>44</v>
      </c>
      <c r="R1089" s="234">
        <f>SUMIF('picking of the day'!$H$4:$H$358,WMS!H1089&amp;WMS!L1089,'picking of the day'!$E$4:$E$358)</f>
        <v>0</v>
      </c>
      <c r="U1089" s="114">
        <f>IF(ISNA(VLOOKUP(H1089,'data putaway'!$A$1:$E$530,3,0)),0,VLOOKUP(H1089,'data putaway'!$A$1:$E$530,3,0))</f>
        <v>0</v>
      </c>
      <c r="V1089" s="354">
        <f t="shared" si="369"/>
        <v>44</v>
      </c>
      <c r="W1089" s="114">
        <f>IF(ISNA(VLOOKUP(H1089,'data putaway'!$A$1:$E$530,2,0)),0,VLOOKUP(H1089,'data putaway'!$A$1:$E$530,2,0))</f>
        <v>0</v>
      </c>
      <c r="X1089" s="354" t="b">
        <f t="shared" si="370"/>
        <v>0</v>
      </c>
      <c r="Y1089" s="354">
        <f>IF(ISNA(VLOOKUP(H1089,'data putaway'!$A$1:$E$530,4,0)),0,VLOOKUP(H1089,'data putaway'!$A$1:$E$530,4,0))</f>
        <v>0</v>
      </c>
      <c r="Z1089" s="113">
        <f>IF(ISNA(VLOOKUP(H1089,'data putaway'!$A$1:$E$530,5,0)),0,VLOOKUP(H1089,'data putaway'!$A$1:$E$530,5,0))</f>
        <v>0</v>
      </c>
      <c r="AA1089" s="354" t="b">
        <f t="shared" si="371"/>
        <v>0</v>
      </c>
      <c r="AB1089" s="354" t="b">
        <f t="shared" si="372"/>
        <v>0</v>
      </c>
      <c r="AC1089" s="356" t="str">
        <f t="shared" ca="1" si="373"/>
        <v>0 Month,  21 Days</v>
      </c>
      <c r="AD1089" s="114" t="str">
        <f t="shared" ca="1" si="381"/>
        <v>3 Year, 11 Month, 1 Days</v>
      </c>
      <c r="AE1089" s="114">
        <f t="shared" si="374"/>
        <v>44</v>
      </c>
      <c r="AF1089" s="114">
        <f t="shared" si="375"/>
        <v>1</v>
      </c>
      <c r="AG1089" s="354" t="str">
        <f t="shared" si="376"/>
        <v>CD12</v>
      </c>
      <c r="AH1089" s="114">
        <f>IF(ISNA(VLOOKUP(L1089,'MASTER DATA'!$A$1:$F$192,6,0)),0,VLOOKUP(L1089,'MASTER DATA'!$A$1:$F$192,6,0))*AE1089</f>
        <v>528</v>
      </c>
      <c r="AI1089" s="354" t="str">
        <f>VLOOKUP($D1089,'warehouse mapping'!$AN$7:$AO$17,2,0)</f>
        <v>Aktif</v>
      </c>
      <c r="AJ1089" s="114">
        <f t="shared" si="377"/>
        <v>0</v>
      </c>
      <c r="AK1089" s="354" t="str">
        <f t="shared" si="378"/>
        <v/>
      </c>
      <c r="AL1089" s="354" t="s">
        <v>3206</v>
      </c>
      <c r="AM1089" s="354">
        <f t="shared" si="379"/>
        <v>1</v>
      </c>
      <c r="AN1089" s="354" t="b">
        <f t="shared" si="380"/>
        <v>1</v>
      </c>
    </row>
    <row r="1090" spans="1:40" s="354" customFormat="1">
      <c r="A1090" s="354" t="str">
        <f t="shared" si="382"/>
        <v>CD12C02550071396</v>
      </c>
      <c r="B1090" s="354">
        <f t="shared" si="383"/>
        <v>0</v>
      </c>
      <c r="C1090" s="354">
        <f t="shared" si="384"/>
        <v>0</v>
      </c>
      <c r="D1090" s="354" t="str">
        <f t="shared" si="363"/>
        <v>CD</v>
      </c>
      <c r="E1090" s="354" t="str">
        <f t="shared" si="364"/>
        <v>12</v>
      </c>
      <c r="F1090" s="354" t="str">
        <f t="shared" si="365"/>
        <v>C</v>
      </c>
      <c r="G1090" s="355" t="str">
        <f t="shared" si="366"/>
        <v>02</v>
      </c>
      <c r="H1090" s="232" t="s">
        <v>1428</v>
      </c>
      <c r="I1090" s="232" t="s">
        <v>3316</v>
      </c>
      <c r="J1090" s="233">
        <v>46262</v>
      </c>
      <c r="K1090" s="233">
        <v>47714</v>
      </c>
      <c r="L1090" s="234">
        <v>550071396</v>
      </c>
      <c r="M1090" s="232" t="str">
        <f>IF(ISNA(VLOOKUP(L1090,'MASTER DATA'!$A$1:$B$192,2,0)),"",VLOOKUP(L1090,'MASTER DATA'!$A$1:$B$192,2,0))</f>
        <v>HelixHX515W40SNCF_12*1L_A04W</v>
      </c>
      <c r="N1090" s="232">
        <v>44</v>
      </c>
      <c r="O1090" s="232">
        <f t="shared" si="367"/>
        <v>1</v>
      </c>
      <c r="P1090" s="232">
        <f t="shared" si="368"/>
        <v>0</v>
      </c>
      <c r="Q1090" s="232">
        <f>VLOOKUP(L1090,'MASTER DATA'!$A$1:$E$192,5,0)</f>
        <v>44</v>
      </c>
      <c r="R1090" s="234">
        <f>SUMIF('picking of the day'!$H$4:$H$358,WMS!H1090&amp;WMS!L1090,'picking of the day'!$E$4:$E$358)</f>
        <v>0</v>
      </c>
      <c r="U1090" s="114">
        <f>IF(ISNA(VLOOKUP(H1090,'data putaway'!$A$1:$E$530,3,0)),0,VLOOKUP(H1090,'data putaway'!$A$1:$E$530,3,0))</f>
        <v>0</v>
      </c>
      <c r="V1090" s="354">
        <f t="shared" si="369"/>
        <v>44</v>
      </c>
      <c r="W1090" s="114">
        <f>IF(ISNA(VLOOKUP(H1090,'data putaway'!$A$1:$E$530,2,0)),0,VLOOKUP(H1090,'data putaway'!$A$1:$E$530,2,0))</f>
        <v>0</v>
      </c>
      <c r="X1090" s="354" t="b">
        <f t="shared" si="370"/>
        <v>0</v>
      </c>
      <c r="Y1090" s="354">
        <f>IF(ISNA(VLOOKUP(H1090,'data putaway'!$A$1:$E$530,4,0)),0,VLOOKUP(H1090,'data putaway'!$A$1:$E$530,4,0))</f>
        <v>0</v>
      </c>
      <c r="Z1090" s="113">
        <f>IF(ISNA(VLOOKUP(H1090,'data putaway'!$A$1:$E$530,5,0)),0,VLOOKUP(H1090,'data putaway'!$A$1:$E$530,5,0))</f>
        <v>0</v>
      </c>
      <c r="AA1090" s="354" t="b">
        <f t="shared" si="371"/>
        <v>0</v>
      </c>
      <c r="AB1090" s="354" t="b">
        <f t="shared" si="372"/>
        <v>0</v>
      </c>
      <c r="AC1090" s="356" t="str">
        <f t="shared" ca="1" si="373"/>
        <v>0 Month,  21 Days</v>
      </c>
      <c r="AD1090" s="114" t="str">
        <f t="shared" ca="1" si="381"/>
        <v>3 Year, 11 Month, 1 Days</v>
      </c>
      <c r="AE1090" s="114">
        <f t="shared" si="374"/>
        <v>44</v>
      </c>
      <c r="AF1090" s="114">
        <f t="shared" si="375"/>
        <v>1</v>
      </c>
      <c r="AG1090" s="354" t="str">
        <f t="shared" si="376"/>
        <v>CD12</v>
      </c>
      <c r="AH1090" s="114">
        <f>IF(ISNA(VLOOKUP(L1090,'MASTER DATA'!$A$1:$F$192,6,0)),0,VLOOKUP(L1090,'MASTER DATA'!$A$1:$F$192,6,0))*AE1090</f>
        <v>528</v>
      </c>
      <c r="AI1090" s="354" t="str">
        <f>VLOOKUP($D1090,'warehouse mapping'!$AN$7:$AO$17,2,0)</f>
        <v>Aktif</v>
      </c>
      <c r="AJ1090" s="114">
        <f t="shared" si="377"/>
        <v>0</v>
      </c>
      <c r="AK1090" s="354" t="str">
        <f t="shared" si="378"/>
        <v/>
      </c>
      <c r="AL1090" s="354" t="s">
        <v>170</v>
      </c>
      <c r="AM1090" s="354">
        <f t="shared" si="379"/>
        <v>1</v>
      </c>
      <c r="AN1090" s="354" t="b">
        <f t="shared" si="380"/>
        <v>1</v>
      </c>
    </row>
    <row r="1091" spans="1:40" s="354" customFormat="1">
      <c r="A1091" s="354" t="str">
        <f t="shared" si="382"/>
        <v>CD12D01550071396</v>
      </c>
      <c r="B1091" s="354">
        <f t="shared" si="383"/>
        <v>0</v>
      </c>
      <c r="C1091" s="354">
        <f t="shared" si="384"/>
        <v>0</v>
      </c>
      <c r="D1091" s="354" t="str">
        <f t="shared" si="363"/>
        <v>CD</v>
      </c>
      <c r="E1091" s="354" t="str">
        <f t="shared" si="364"/>
        <v>12</v>
      </c>
      <c r="F1091" s="354" t="str">
        <f t="shared" si="365"/>
        <v>D</v>
      </c>
      <c r="G1091" s="355" t="str">
        <f t="shared" si="366"/>
        <v>01</v>
      </c>
      <c r="H1091" s="232" t="s">
        <v>1429</v>
      </c>
      <c r="I1091" s="232" t="s">
        <v>3316</v>
      </c>
      <c r="J1091" s="233">
        <v>46262</v>
      </c>
      <c r="K1091" s="233">
        <v>47714</v>
      </c>
      <c r="L1091" s="234">
        <v>550071396</v>
      </c>
      <c r="M1091" s="232" t="str">
        <f>IF(ISNA(VLOOKUP(L1091,'MASTER DATA'!$A$1:$B$192,2,0)),"",VLOOKUP(L1091,'MASTER DATA'!$A$1:$B$192,2,0))</f>
        <v>HelixHX515W40SNCF_12*1L_A04W</v>
      </c>
      <c r="N1091" s="234">
        <v>44</v>
      </c>
      <c r="O1091" s="232">
        <f t="shared" si="367"/>
        <v>1</v>
      </c>
      <c r="P1091" s="232">
        <f t="shared" si="368"/>
        <v>0</v>
      </c>
      <c r="Q1091" s="232">
        <f>VLOOKUP(L1091,'MASTER DATA'!$A$1:$E$192,5,0)</f>
        <v>44</v>
      </c>
      <c r="R1091" s="234">
        <f>SUMIF('picking of the day'!$H$4:$H$358,WMS!H1091&amp;WMS!L1091,'picking of the day'!$E$4:$E$358)</f>
        <v>0</v>
      </c>
      <c r="U1091" s="114">
        <f>IF(ISNA(VLOOKUP(H1091,'data putaway'!$A$1:$E$530,3,0)),0,VLOOKUP(H1091,'data putaway'!$A$1:$E$530,3,0))</f>
        <v>0</v>
      </c>
      <c r="V1091" s="354">
        <f t="shared" si="369"/>
        <v>44</v>
      </c>
      <c r="W1091" s="114">
        <f>IF(ISNA(VLOOKUP(H1091,'data putaway'!$A$1:$E$530,2,0)),0,VLOOKUP(H1091,'data putaway'!$A$1:$E$530,2,0))</f>
        <v>0</v>
      </c>
      <c r="X1091" s="354" t="b">
        <f t="shared" si="370"/>
        <v>0</v>
      </c>
      <c r="Y1091" s="354">
        <f>IF(ISNA(VLOOKUP(H1091,'data putaway'!$A$1:$E$530,4,0)),0,VLOOKUP(H1091,'data putaway'!$A$1:$E$530,4,0))</f>
        <v>0</v>
      </c>
      <c r="Z1091" s="113">
        <f>IF(ISNA(VLOOKUP(H1091,'data putaway'!$A$1:$E$530,5,0)),0,VLOOKUP(H1091,'data putaway'!$A$1:$E$530,5,0))</f>
        <v>0</v>
      </c>
      <c r="AA1091" s="354" t="b">
        <f t="shared" si="371"/>
        <v>0</v>
      </c>
      <c r="AB1091" s="354" t="b">
        <f t="shared" si="372"/>
        <v>0</v>
      </c>
      <c r="AC1091" s="356" t="str">
        <f t="shared" ca="1" si="373"/>
        <v>0 Month,  21 Days</v>
      </c>
      <c r="AD1091" s="114" t="str">
        <f t="shared" ca="1" si="381"/>
        <v>3 Year, 11 Month, 1 Days</v>
      </c>
      <c r="AE1091" s="114">
        <f t="shared" si="374"/>
        <v>44</v>
      </c>
      <c r="AF1091" s="114">
        <f t="shared" si="375"/>
        <v>1</v>
      </c>
      <c r="AG1091" s="354" t="str">
        <f t="shared" si="376"/>
        <v>CD12</v>
      </c>
      <c r="AH1091" s="114">
        <f>IF(ISNA(VLOOKUP(L1091,'MASTER DATA'!$A$1:$F$192,6,0)),0,VLOOKUP(L1091,'MASTER DATA'!$A$1:$F$192,6,0))*AE1091</f>
        <v>528</v>
      </c>
      <c r="AI1091" s="354" t="str">
        <f>VLOOKUP($D1091,'warehouse mapping'!$AN$7:$AO$17,2,0)</f>
        <v>Aktif</v>
      </c>
      <c r="AJ1091" s="114">
        <f t="shared" si="377"/>
        <v>0</v>
      </c>
      <c r="AK1091" s="354" t="str">
        <f t="shared" si="378"/>
        <v/>
      </c>
      <c r="AL1091" s="354" t="s">
        <v>170</v>
      </c>
      <c r="AM1091" s="354">
        <f t="shared" si="379"/>
        <v>1</v>
      </c>
      <c r="AN1091" s="354" t="b">
        <f t="shared" si="380"/>
        <v>1</v>
      </c>
    </row>
    <row r="1092" spans="1:40" s="354" customFormat="1">
      <c r="A1092" s="354" t="str">
        <f t="shared" si="382"/>
        <v>CD12D02550071396</v>
      </c>
      <c r="B1092" s="354">
        <f t="shared" si="383"/>
        <v>0</v>
      </c>
      <c r="C1092" s="354">
        <f t="shared" si="384"/>
        <v>0</v>
      </c>
      <c r="D1092" s="354" t="str">
        <f t="shared" si="363"/>
        <v>CD</v>
      </c>
      <c r="E1092" s="354" t="str">
        <f t="shared" si="364"/>
        <v>12</v>
      </c>
      <c r="F1092" s="354" t="str">
        <f t="shared" si="365"/>
        <v>D</v>
      </c>
      <c r="G1092" s="355" t="str">
        <f t="shared" si="366"/>
        <v>02</v>
      </c>
      <c r="H1092" s="232" t="s">
        <v>1430</v>
      </c>
      <c r="I1092" s="232" t="s">
        <v>3316</v>
      </c>
      <c r="J1092" s="233">
        <v>46262</v>
      </c>
      <c r="K1092" s="233">
        <v>47714</v>
      </c>
      <c r="L1092" s="234">
        <v>550071396</v>
      </c>
      <c r="M1092" s="232" t="str">
        <f>IF(ISNA(VLOOKUP(L1092,'MASTER DATA'!$A$1:$B$192,2,0)),"",VLOOKUP(L1092,'MASTER DATA'!$A$1:$B$192,2,0))</f>
        <v>HelixHX515W40SNCF_12*1L_A04W</v>
      </c>
      <c r="N1092" s="234">
        <v>44</v>
      </c>
      <c r="O1092" s="232">
        <f t="shared" si="367"/>
        <v>1</v>
      </c>
      <c r="P1092" s="232">
        <f t="shared" si="368"/>
        <v>0</v>
      </c>
      <c r="Q1092" s="232">
        <f>VLOOKUP(L1092,'MASTER DATA'!$A$1:$E$192,5,0)</f>
        <v>44</v>
      </c>
      <c r="R1092" s="234">
        <f>SUMIF('picking of the day'!$H$4:$H$358,WMS!H1092&amp;WMS!L1092,'picking of the day'!$E$4:$E$358)</f>
        <v>0</v>
      </c>
      <c r="U1092" s="114">
        <f>IF(ISNA(VLOOKUP(H1092,'data putaway'!$A$1:$E$530,3,0)),0,VLOOKUP(H1092,'data putaway'!$A$1:$E$530,3,0))</f>
        <v>0</v>
      </c>
      <c r="V1092" s="354">
        <f t="shared" si="369"/>
        <v>44</v>
      </c>
      <c r="W1092" s="114">
        <f>IF(ISNA(VLOOKUP(H1092,'data putaway'!$A$1:$E$530,2,0)),0,VLOOKUP(H1092,'data putaway'!$A$1:$E$530,2,0))</f>
        <v>0</v>
      </c>
      <c r="X1092" s="354" t="b">
        <f t="shared" si="370"/>
        <v>0</v>
      </c>
      <c r="Y1092" s="354">
        <f>IF(ISNA(VLOOKUP(H1092,'data putaway'!$A$1:$E$530,4,0)),0,VLOOKUP(H1092,'data putaway'!$A$1:$E$530,4,0))</f>
        <v>0</v>
      </c>
      <c r="Z1092" s="113">
        <f>IF(ISNA(VLOOKUP(H1092,'data putaway'!$A$1:$E$530,5,0)),0,VLOOKUP(H1092,'data putaway'!$A$1:$E$530,5,0))</f>
        <v>0</v>
      </c>
      <c r="AA1092" s="354" t="b">
        <f t="shared" si="371"/>
        <v>0</v>
      </c>
      <c r="AB1092" s="354" t="b">
        <f t="shared" si="372"/>
        <v>0</v>
      </c>
      <c r="AC1092" s="356" t="str">
        <f t="shared" ca="1" si="373"/>
        <v>0 Month,  21 Days</v>
      </c>
      <c r="AD1092" s="114" t="str">
        <f t="shared" ca="1" si="381"/>
        <v>3 Year, 11 Month, 1 Days</v>
      </c>
      <c r="AE1092" s="114">
        <f t="shared" si="374"/>
        <v>44</v>
      </c>
      <c r="AF1092" s="114">
        <f t="shared" si="375"/>
        <v>1</v>
      </c>
      <c r="AG1092" s="354" t="str">
        <f t="shared" si="376"/>
        <v>CD12</v>
      </c>
      <c r="AH1092" s="114">
        <f>IF(ISNA(VLOOKUP(L1092,'MASTER DATA'!$A$1:$F$192,6,0)),0,VLOOKUP(L1092,'MASTER DATA'!$A$1:$F$192,6,0))*AE1092</f>
        <v>528</v>
      </c>
      <c r="AI1092" s="354" t="str">
        <f>VLOOKUP($D1092,'warehouse mapping'!$AN$7:$AO$17,2,0)</f>
        <v>Aktif</v>
      </c>
      <c r="AJ1092" s="114">
        <f t="shared" si="377"/>
        <v>0</v>
      </c>
      <c r="AK1092" s="354" t="str">
        <f t="shared" si="378"/>
        <v/>
      </c>
      <c r="AL1092" s="354" t="s">
        <v>170</v>
      </c>
      <c r="AM1092" s="354">
        <f t="shared" si="379"/>
        <v>1</v>
      </c>
      <c r="AN1092" s="354" t="b">
        <f t="shared" si="380"/>
        <v>1</v>
      </c>
    </row>
    <row r="1093" spans="1:40" s="354" customFormat="1">
      <c r="A1093" s="354" t="str">
        <f t="shared" si="382"/>
        <v>CD12E01550071397</v>
      </c>
      <c r="B1093" s="354">
        <f t="shared" si="383"/>
        <v>0</v>
      </c>
      <c r="C1093" s="354">
        <f t="shared" si="384"/>
        <v>0</v>
      </c>
      <c r="D1093" s="354" t="str">
        <f t="shared" ref="D1093:D1156" si="385">LEFT(H1093,2)</f>
        <v>CD</v>
      </c>
      <c r="E1093" s="354" t="str">
        <f t="shared" ref="E1093:E1156" si="386">MID(H1093,3,2)</f>
        <v>12</v>
      </c>
      <c r="F1093" s="354" t="str">
        <f t="shared" ref="F1093:F1156" si="387">MID(H1093,5,1)</f>
        <v>E</v>
      </c>
      <c r="G1093" s="355" t="str">
        <f t="shared" ref="G1093:G1156" si="388">RIGHT(H1093,2)</f>
        <v>01</v>
      </c>
      <c r="H1093" s="232" t="s">
        <v>1431</v>
      </c>
      <c r="I1093" s="232" t="s">
        <v>3095</v>
      </c>
      <c r="J1093" s="233">
        <v>46191</v>
      </c>
      <c r="K1093" s="233">
        <v>47732</v>
      </c>
      <c r="L1093" s="234">
        <v>550071397</v>
      </c>
      <c r="M1093" s="232" t="str">
        <f>IF(ISNA(VLOOKUP(L1093,'MASTER DATA'!$A$1:$B$192,2,0)),"",VLOOKUP(L1093,'MASTER DATA'!$A$1:$B$192,2,0))</f>
        <v>HelixHX515W40SNCF_4*4L_A04W</v>
      </c>
      <c r="N1093" s="234">
        <v>36</v>
      </c>
      <c r="O1093" s="232">
        <f t="shared" ref="O1093:O1156" si="389">(V1093-P1093)/Q1093</f>
        <v>1</v>
      </c>
      <c r="P1093" s="232">
        <f t="shared" ref="P1093:P1156" si="390">MOD(V1093,Q1093)</f>
        <v>0</v>
      </c>
      <c r="Q1093" s="232">
        <f>VLOOKUP(L1093,'MASTER DATA'!$A$1:$E$192,5,0)</f>
        <v>36</v>
      </c>
      <c r="R1093" s="234">
        <f>SUMIF('picking of the day'!$H$4:$H$358,WMS!H1093&amp;WMS!L1093,'picking of the day'!$E$4:$E$358)</f>
        <v>0</v>
      </c>
      <c r="U1093" s="114">
        <f>IF(ISNA(VLOOKUP(H1093,'data putaway'!$A$1:$E$530,3,0)),0,VLOOKUP(H1093,'data putaway'!$A$1:$E$530,3,0))</f>
        <v>0</v>
      </c>
      <c r="V1093" s="354">
        <f t="shared" ref="V1093:V1156" si="391">(N1093+T1093+U1093)-(R1093+S1093)</f>
        <v>36</v>
      </c>
      <c r="W1093" s="114">
        <f>IF(ISNA(VLOOKUP(H1093,'data putaway'!$A$1:$E$530,2,0)),0,VLOOKUP(H1093,'data putaway'!$A$1:$E$530,2,0))</f>
        <v>0</v>
      </c>
      <c r="X1093" s="354" t="b">
        <f t="shared" ref="X1093:X1156" si="392">W1093=L1093</f>
        <v>0</v>
      </c>
      <c r="Y1093" s="354">
        <f>IF(ISNA(VLOOKUP(H1093,'data putaway'!$A$1:$E$530,4,0)),0,VLOOKUP(H1093,'data putaway'!$A$1:$E$530,4,0))</f>
        <v>0</v>
      </c>
      <c r="Z1093" s="113">
        <f>IF(ISNA(VLOOKUP(H1093,'data putaway'!$A$1:$E$530,5,0)),0,VLOOKUP(H1093,'data putaway'!$A$1:$E$530,5,0))</f>
        <v>0</v>
      </c>
      <c r="AA1093" s="354" t="b">
        <f t="shared" ref="AA1093:AA1156" si="393">Y1093=I1093</f>
        <v>0</v>
      </c>
      <c r="AB1093" s="354" t="b">
        <f t="shared" ref="AB1093:AB1156" si="394">Z1093=K1093</f>
        <v>0</v>
      </c>
      <c r="AC1093" s="356" t="str">
        <f t="shared" ref="AC1093:AC1156" ca="1" si="395">IF(J1093="","",DATEDIF(J1093,NOW(),"ym")&amp;" Month"&amp;",  "&amp;DATEDIF(J1093,NOW(),"md")&amp;" Days")</f>
        <v>3 Month,  0 Days</v>
      </c>
      <c r="AD1093" s="114" t="str">
        <f t="shared" ca="1" si="381"/>
        <v>3 Year, 11 Month, 19 Days</v>
      </c>
      <c r="AE1093" s="114">
        <f t="shared" ref="AE1093:AE1156" si="396">N1093+U1093</f>
        <v>36</v>
      </c>
      <c r="AF1093" s="114">
        <f t="shared" ref="AF1093:AF1156" si="397">IF(V1093&gt;0,1,0)</f>
        <v>1</v>
      </c>
      <c r="AG1093" s="354" t="str">
        <f t="shared" ref="AG1093:AG1156" si="398">D1093&amp;E1093</f>
        <v>CD12</v>
      </c>
      <c r="AH1093" s="114">
        <f>IF(ISNA(VLOOKUP(L1093,'MASTER DATA'!$A$1:$F$192,6,0)),0,VLOOKUP(L1093,'MASTER DATA'!$A$1:$F$192,6,0))*AE1093</f>
        <v>576</v>
      </c>
      <c r="AI1093" s="354" t="str">
        <f>VLOOKUP($D1093,'warehouse mapping'!$AN$7:$AO$17,2,0)</f>
        <v>Aktif</v>
      </c>
      <c r="AJ1093" s="114">
        <f t="shared" ref="AJ1093:AJ1156" si="399">IF(AF1093=0,1,0)</f>
        <v>0</v>
      </c>
      <c r="AK1093" s="354" t="str">
        <f t="shared" ref="AK1093:AK1156" si="400">IF(AND(AJ1093=1,AI1093="aktif"),D1093,"")</f>
        <v/>
      </c>
      <c r="AL1093" s="354" t="s">
        <v>170</v>
      </c>
      <c r="AM1093" s="354">
        <f t="shared" ref="AM1093:AM1156" si="401">COUNTIF($H$5:$H$2564,H1093)</f>
        <v>1</v>
      </c>
      <c r="AN1093" s="354" t="b">
        <f t="shared" si="380"/>
        <v>1</v>
      </c>
    </row>
    <row r="1094" spans="1:40" s="354" customFormat="1">
      <c r="A1094" s="354" t="str">
        <f t="shared" si="382"/>
        <v>CD12E02550071397</v>
      </c>
      <c r="B1094" s="354">
        <f t="shared" si="383"/>
        <v>0</v>
      </c>
      <c r="C1094" s="354">
        <f t="shared" si="384"/>
        <v>0</v>
      </c>
      <c r="D1094" s="354" t="str">
        <f t="shared" si="385"/>
        <v>CD</v>
      </c>
      <c r="E1094" s="354" t="str">
        <f t="shared" si="386"/>
        <v>12</v>
      </c>
      <c r="F1094" s="354" t="str">
        <f t="shared" si="387"/>
        <v>E</v>
      </c>
      <c r="G1094" s="355" t="str">
        <f t="shared" si="388"/>
        <v>02</v>
      </c>
      <c r="H1094" s="232" t="s">
        <v>1432</v>
      </c>
      <c r="I1094" s="232" t="s">
        <v>3095</v>
      </c>
      <c r="J1094" s="233">
        <v>46191</v>
      </c>
      <c r="K1094" s="233">
        <v>47732</v>
      </c>
      <c r="L1094" s="234">
        <v>550071397</v>
      </c>
      <c r="M1094" s="232" t="str">
        <f>IF(ISNA(VLOOKUP(L1094,'MASTER DATA'!$A$1:$B$192,2,0)),"",VLOOKUP(L1094,'MASTER DATA'!$A$1:$B$192,2,0))</f>
        <v>HelixHX515W40SNCF_4*4L_A04W</v>
      </c>
      <c r="N1094" s="232">
        <v>36</v>
      </c>
      <c r="O1094" s="232">
        <f t="shared" si="389"/>
        <v>1</v>
      </c>
      <c r="P1094" s="232">
        <f t="shared" si="390"/>
        <v>0</v>
      </c>
      <c r="Q1094" s="232">
        <f>VLOOKUP(L1094,'MASTER DATA'!$A$1:$E$192,5,0)</f>
        <v>36</v>
      </c>
      <c r="R1094" s="234">
        <f>SUMIF('picking of the day'!$H$4:$H$358,WMS!H1094&amp;WMS!L1094,'picking of the day'!$E$4:$E$358)</f>
        <v>0</v>
      </c>
      <c r="U1094" s="114">
        <f>IF(ISNA(VLOOKUP(H1094,'data putaway'!$A$1:$E$530,3,0)),0,VLOOKUP(H1094,'data putaway'!$A$1:$E$530,3,0))</f>
        <v>0</v>
      </c>
      <c r="V1094" s="354">
        <f t="shared" si="391"/>
        <v>36</v>
      </c>
      <c r="W1094" s="114">
        <f>IF(ISNA(VLOOKUP(H1094,'data putaway'!$A$1:$E$530,2,0)),0,VLOOKUP(H1094,'data putaway'!$A$1:$E$530,2,0))</f>
        <v>0</v>
      </c>
      <c r="X1094" s="354" t="b">
        <f t="shared" si="392"/>
        <v>0</v>
      </c>
      <c r="Y1094" s="354">
        <f>IF(ISNA(VLOOKUP(H1094,'data putaway'!$A$1:$E$530,4,0)),0,VLOOKUP(H1094,'data putaway'!$A$1:$E$530,4,0))</f>
        <v>0</v>
      </c>
      <c r="Z1094" s="113">
        <f>IF(ISNA(VLOOKUP(H1094,'data putaway'!$A$1:$E$530,5,0)),0,VLOOKUP(H1094,'data putaway'!$A$1:$E$530,5,0))</f>
        <v>0</v>
      </c>
      <c r="AA1094" s="354" t="b">
        <f t="shared" si="393"/>
        <v>0</v>
      </c>
      <c r="AB1094" s="354" t="b">
        <f t="shared" si="394"/>
        <v>0</v>
      </c>
      <c r="AC1094" s="356" t="str">
        <f t="shared" ca="1" si="395"/>
        <v>3 Month,  0 Days</v>
      </c>
      <c r="AD1094" s="114" t="str">
        <f t="shared" ca="1" si="381"/>
        <v>3 Year, 11 Month, 19 Days</v>
      </c>
      <c r="AE1094" s="114">
        <f t="shared" si="396"/>
        <v>36</v>
      </c>
      <c r="AF1094" s="114">
        <f t="shared" si="397"/>
        <v>1</v>
      </c>
      <c r="AG1094" s="354" t="str">
        <f t="shared" si="398"/>
        <v>CD12</v>
      </c>
      <c r="AH1094" s="114">
        <f>IF(ISNA(VLOOKUP(L1094,'MASTER DATA'!$A$1:$F$192,6,0)),0,VLOOKUP(L1094,'MASTER DATA'!$A$1:$F$192,6,0))*AE1094</f>
        <v>576</v>
      </c>
      <c r="AI1094" s="354" t="str">
        <f>VLOOKUP($D1094,'warehouse mapping'!$AN$7:$AO$17,2,0)</f>
        <v>Aktif</v>
      </c>
      <c r="AJ1094" s="114">
        <f t="shared" si="399"/>
        <v>0</v>
      </c>
      <c r="AK1094" s="354" t="str">
        <f t="shared" si="400"/>
        <v/>
      </c>
      <c r="AL1094" s="354" t="s">
        <v>170</v>
      </c>
      <c r="AM1094" s="354">
        <f t="shared" si="401"/>
        <v>1</v>
      </c>
      <c r="AN1094" s="354" t="b">
        <f t="shared" ref="AN1094:AN1157" si="402">ISNUMBER(V1094)</f>
        <v>1</v>
      </c>
    </row>
    <row r="1095" spans="1:40" s="354" customFormat="1">
      <c r="A1095" s="354" t="str">
        <f t="shared" si="382"/>
        <v>CD13A01550048593</v>
      </c>
      <c r="B1095" s="354">
        <f t="shared" si="383"/>
        <v>0</v>
      </c>
      <c r="C1095" s="354">
        <f t="shared" si="384"/>
        <v>0</v>
      </c>
      <c r="D1095" s="354" t="str">
        <f t="shared" si="385"/>
        <v>CD</v>
      </c>
      <c r="E1095" s="354" t="str">
        <f t="shared" si="386"/>
        <v>13</v>
      </c>
      <c r="F1095" s="354" t="str">
        <f t="shared" si="387"/>
        <v>A</v>
      </c>
      <c r="G1095" s="355" t="str">
        <f t="shared" si="388"/>
        <v>01</v>
      </c>
      <c r="H1095" s="232" t="s">
        <v>1433</v>
      </c>
      <c r="I1095" s="232" t="s">
        <v>3233</v>
      </c>
      <c r="J1095" s="233">
        <v>46249</v>
      </c>
      <c r="K1095" s="233">
        <v>47702</v>
      </c>
      <c r="L1095" s="234">
        <v>550048593</v>
      </c>
      <c r="M1095" s="232" t="str">
        <f>IF(ISNA(VLOOKUP(L1095,'MASTER DATA'!$A$1:$B$192,2,0)),"",VLOOKUP(L1095,'MASTER DATA'!$A$1:$B$192,2,0))</f>
        <v>Adv4TAX5Sc20W40MB_12*0.8L_A04W</v>
      </c>
      <c r="N1095" s="232">
        <v>2</v>
      </c>
      <c r="O1095" s="232">
        <f t="shared" si="389"/>
        <v>0</v>
      </c>
      <c r="P1095" s="232">
        <f t="shared" si="390"/>
        <v>2</v>
      </c>
      <c r="Q1095" s="232">
        <f>VLOOKUP(L1095,'MASTER DATA'!$A$1:$E$192,5,0)</f>
        <v>48</v>
      </c>
      <c r="R1095" s="234">
        <f>SUMIF('picking of the day'!$H$4:$H$358,WMS!H1095&amp;WMS!L1095,'picking of the day'!$E$4:$E$358)</f>
        <v>0</v>
      </c>
      <c r="U1095" s="114">
        <f>IF(ISNA(VLOOKUP(H1095,'data putaway'!$A$1:$E$530,3,0)),0,VLOOKUP(H1095,'data putaway'!$A$1:$E$530,3,0))</f>
        <v>0</v>
      </c>
      <c r="V1095" s="354">
        <f t="shared" si="391"/>
        <v>2</v>
      </c>
      <c r="W1095" s="114">
        <f>IF(ISNA(VLOOKUP(H1095,'data putaway'!$A$1:$E$530,2,0)),0,VLOOKUP(H1095,'data putaway'!$A$1:$E$530,2,0))</f>
        <v>0</v>
      </c>
      <c r="X1095" s="354" t="b">
        <f t="shared" si="392"/>
        <v>0</v>
      </c>
      <c r="Y1095" s="354">
        <f>IF(ISNA(VLOOKUP(H1095,'data putaway'!$A$1:$E$530,4,0)),0,VLOOKUP(H1095,'data putaway'!$A$1:$E$530,4,0))</f>
        <v>0</v>
      </c>
      <c r="Z1095" s="113">
        <f>IF(ISNA(VLOOKUP(H1095,'data putaway'!$A$1:$E$530,5,0)),0,VLOOKUP(H1095,'data putaway'!$A$1:$E$530,5,0))</f>
        <v>0</v>
      </c>
      <c r="AA1095" s="354" t="b">
        <f t="shared" si="393"/>
        <v>0</v>
      </c>
      <c r="AB1095" s="354" t="b">
        <f t="shared" si="394"/>
        <v>0</v>
      </c>
      <c r="AC1095" s="356" t="str">
        <f t="shared" ca="1" si="395"/>
        <v>1 Month,  3 Days</v>
      </c>
      <c r="AD1095" s="114" t="str">
        <f t="shared" ca="1" si="381"/>
        <v>3 Year, 10 Month, 20 Days</v>
      </c>
      <c r="AE1095" s="114">
        <f t="shared" si="396"/>
        <v>2</v>
      </c>
      <c r="AF1095" s="114">
        <f t="shared" si="397"/>
        <v>1</v>
      </c>
      <c r="AG1095" s="354" t="str">
        <f t="shared" si="398"/>
        <v>CD13</v>
      </c>
      <c r="AH1095" s="114">
        <f>IF(ISNA(VLOOKUP(L1095,'MASTER DATA'!$A$1:$F$192,6,0)),0,VLOOKUP(L1095,'MASTER DATA'!$A$1:$F$192,6,0))*AE1095</f>
        <v>19.2</v>
      </c>
      <c r="AI1095" s="354" t="str">
        <f>VLOOKUP($D1095,'warehouse mapping'!$AN$7:$AO$17,2,0)</f>
        <v>Aktif</v>
      </c>
      <c r="AJ1095" s="114">
        <f t="shared" si="399"/>
        <v>0</v>
      </c>
      <c r="AK1095" s="354" t="str">
        <f t="shared" si="400"/>
        <v/>
      </c>
      <c r="AL1095" s="354" t="s">
        <v>3025</v>
      </c>
      <c r="AM1095" s="354">
        <f t="shared" si="401"/>
        <v>1</v>
      </c>
      <c r="AN1095" s="354" t="b">
        <f t="shared" si="402"/>
        <v>1</v>
      </c>
    </row>
    <row r="1096" spans="1:40" s="354" customFormat="1">
      <c r="A1096" s="354" t="str">
        <f t="shared" si="382"/>
        <v>CD13A02550054879</v>
      </c>
      <c r="B1096" s="354">
        <f t="shared" si="383"/>
        <v>0</v>
      </c>
      <c r="C1096" s="354">
        <f t="shared" si="384"/>
        <v>0</v>
      </c>
      <c r="D1096" s="354" t="str">
        <f t="shared" si="385"/>
        <v>CD</v>
      </c>
      <c r="E1096" s="354" t="str">
        <f t="shared" si="386"/>
        <v>13</v>
      </c>
      <c r="F1096" s="354" t="str">
        <f t="shared" si="387"/>
        <v>A</v>
      </c>
      <c r="G1096" s="355" t="str">
        <f t="shared" si="388"/>
        <v>02</v>
      </c>
      <c r="H1096" s="232" t="s">
        <v>1434</v>
      </c>
      <c r="I1096" s="232">
        <v>12672256</v>
      </c>
      <c r="J1096" s="362">
        <v>46237</v>
      </c>
      <c r="K1096" s="233">
        <v>47659</v>
      </c>
      <c r="L1096" s="234">
        <v>550054879</v>
      </c>
      <c r="M1096" s="232" t="str">
        <f>IF(ISNA(VLOOKUP(L1096,'MASTER DATA'!$A$1:$B$192,2,0)),"",VLOOKUP(L1096,'MASTER DATA'!$A$1:$B$192,2,0))</f>
        <v>SukuCTBerlian 15W-40_1*200L_A04W</v>
      </c>
      <c r="N1096" s="232">
        <v>0</v>
      </c>
      <c r="O1096" s="232">
        <f t="shared" si="389"/>
        <v>0</v>
      </c>
      <c r="P1096" s="232">
        <f t="shared" si="390"/>
        <v>0</v>
      </c>
      <c r="Q1096" s="232">
        <f>VLOOKUP(L1096,'MASTER DATA'!$A$1:$E$192,5,0)</f>
        <v>4</v>
      </c>
      <c r="R1096" s="234">
        <f>SUMIF('picking of the day'!$H$4:$H$358,WMS!H1096&amp;WMS!L1096,'picking of the day'!$E$4:$E$358)</f>
        <v>0</v>
      </c>
      <c r="U1096" s="114">
        <f>IF(ISNA(VLOOKUP(H1096,'data putaway'!$A$1:$E$530,3,0)),0,VLOOKUP(H1096,'data putaway'!$A$1:$E$530,3,0))</f>
        <v>0</v>
      </c>
      <c r="V1096" s="354">
        <f t="shared" si="391"/>
        <v>0</v>
      </c>
      <c r="W1096" s="114">
        <f>IF(ISNA(VLOOKUP(H1096,'data putaway'!$A$1:$E$530,2,0)),0,VLOOKUP(H1096,'data putaway'!$A$1:$E$530,2,0))</f>
        <v>0</v>
      </c>
      <c r="X1096" s="354" t="b">
        <f t="shared" si="392"/>
        <v>0</v>
      </c>
      <c r="Y1096" s="354">
        <f>IF(ISNA(VLOOKUP(H1096,'data putaway'!$A$1:$E$530,4,0)),0,VLOOKUP(H1096,'data putaway'!$A$1:$E$530,4,0))</f>
        <v>0</v>
      </c>
      <c r="Z1096" s="113">
        <f>IF(ISNA(VLOOKUP(H1096,'data putaway'!$A$1:$E$530,5,0)),0,VLOOKUP(H1096,'data putaway'!$A$1:$E$530,5,0))</f>
        <v>0</v>
      </c>
      <c r="AA1096" s="354" t="b">
        <f t="shared" si="393"/>
        <v>0</v>
      </c>
      <c r="AB1096" s="354" t="b">
        <f t="shared" si="394"/>
        <v>0</v>
      </c>
      <c r="AC1096" s="356" t="str">
        <f t="shared" ca="1" si="395"/>
        <v>1 Month,  15 Days</v>
      </c>
      <c r="AD1096" s="114" t="str">
        <f t="shared" ca="1" si="381"/>
        <v>3 Year, 9 Month, 7 Days</v>
      </c>
      <c r="AE1096" s="114">
        <f t="shared" si="396"/>
        <v>0</v>
      </c>
      <c r="AF1096" s="114">
        <f t="shared" si="397"/>
        <v>0</v>
      </c>
      <c r="AG1096" s="354" t="str">
        <f t="shared" si="398"/>
        <v>CD13</v>
      </c>
      <c r="AH1096" s="114">
        <f>IF(ISNA(VLOOKUP(L1096,'MASTER DATA'!$A$1:$F$192,6,0)),0,VLOOKUP(L1096,'MASTER DATA'!$A$1:$F$192,6,0))*AE1096</f>
        <v>0</v>
      </c>
      <c r="AI1096" s="354" t="str">
        <f>VLOOKUP($D1096,'warehouse mapping'!$AN$7:$AO$17,2,0)</f>
        <v>Aktif</v>
      </c>
      <c r="AJ1096" s="114">
        <f t="shared" si="399"/>
        <v>1</v>
      </c>
      <c r="AK1096" s="354" t="str">
        <f t="shared" si="400"/>
        <v>CD</v>
      </c>
      <c r="AL1096" s="354" t="s">
        <v>3025</v>
      </c>
      <c r="AM1096" s="354">
        <f t="shared" si="401"/>
        <v>1</v>
      </c>
      <c r="AN1096" s="354" t="b">
        <f t="shared" si="402"/>
        <v>1</v>
      </c>
    </row>
    <row r="1097" spans="1:40" s="354" customFormat="1">
      <c r="A1097" s="354" t="str">
        <f t="shared" si="382"/>
        <v>CD13B01550045080</v>
      </c>
      <c r="B1097" s="354">
        <f t="shared" si="383"/>
        <v>0</v>
      </c>
      <c r="C1097" s="354">
        <f t="shared" si="384"/>
        <v>0</v>
      </c>
      <c r="D1097" s="354" t="str">
        <f t="shared" si="385"/>
        <v>CD</v>
      </c>
      <c r="E1097" s="354" t="str">
        <f t="shared" si="386"/>
        <v>13</v>
      </c>
      <c r="F1097" s="354" t="str">
        <f t="shared" si="387"/>
        <v>B</v>
      </c>
      <c r="G1097" s="355" t="str">
        <f t="shared" si="388"/>
        <v>01</v>
      </c>
      <c r="H1097" s="232" t="s">
        <v>1435</v>
      </c>
      <c r="I1097" s="234">
        <v>12676457</v>
      </c>
      <c r="J1097" s="362">
        <v>46219</v>
      </c>
      <c r="K1097" s="362">
        <v>47677</v>
      </c>
      <c r="L1097" s="234">
        <v>550045080</v>
      </c>
      <c r="M1097" s="232" t="str">
        <f>IF(ISNA(VLOOKUP(L1097,'MASTER DATA'!$A$1:$B$192,2,0)),"",VLOOKUP(L1097,'MASTER DATA'!$A$1:$B$192,2,0))</f>
        <v>Tellus S2 MX 68_1*209L_A227</v>
      </c>
      <c r="N1097" s="232">
        <v>4</v>
      </c>
      <c r="O1097" s="232">
        <f t="shared" si="389"/>
        <v>1</v>
      </c>
      <c r="P1097" s="232">
        <f t="shared" si="390"/>
        <v>0</v>
      </c>
      <c r="Q1097" s="232">
        <f>VLOOKUP(L1097,'MASTER DATA'!$A$1:$E$192,5,0)</f>
        <v>4</v>
      </c>
      <c r="R1097" s="234">
        <f>SUMIF('picking of the day'!$H$4:$H$358,WMS!H1097&amp;WMS!L1097,'picking of the day'!$E$4:$E$358)</f>
        <v>0</v>
      </c>
      <c r="U1097" s="114">
        <f>IF(ISNA(VLOOKUP(H1097,'data putaway'!$A$1:$E$530,3,0)),0,VLOOKUP(H1097,'data putaway'!$A$1:$E$530,3,0))</f>
        <v>0</v>
      </c>
      <c r="V1097" s="354">
        <f t="shared" si="391"/>
        <v>4</v>
      </c>
      <c r="W1097" s="114">
        <f>IF(ISNA(VLOOKUP(H1097,'data putaway'!$A$1:$E$530,2,0)),0,VLOOKUP(H1097,'data putaway'!$A$1:$E$530,2,0))</f>
        <v>0</v>
      </c>
      <c r="X1097" s="354" t="b">
        <f t="shared" si="392"/>
        <v>0</v>
      </c>
      <c r="Y1097" s="354">
        <f>IF(ISNA(VLOOKUP(H1097,'data putaway'!$A$1:$E$530,4,0)),0,VLOOKUP(H1097,'data putaway'!$A$1:$E$530,4,0))</f>
        <v>0</v>
      </c>
      <c r="Z1097" s="113">
        <f>IF(ISNA(VLOOKUP(H1097,'data putaway'!$A$1:$E$530,5,0)),0,VLOOKUP(H1097,'data putaway'!$A$1:$E$530,5,0))</f>
        <v>0</v>
      </c>
      <c r="AA1097" s="354" t="b">
        <f t="shared" si="393"/>
        <v>0</v>
      </c>
      <c r="AB1097" s="354" t="b">
        <f t="shared" si="394"/>
        <v>0</v>
      </c>
      <c r="AC1097" s="356" t="str">
        <f t="shared" ca="1" si="395"/>
        <v>2 Month,  2 Days</v>
      </c>
      <c r="AD1097" s="114" t="str">
        <f t="shared" ca="1" si="381"/>
        <v>3 Year, 9 Month, 25 Days</v>
      </c>
      <c r="AE1097" s="114">
        <f t="shared" si="396"/>
        <v>4</v>
      </c>
      <c r="AF1097" s="114">
        <f t="shared" si="397"/>
        <v>1</v>
      </c>
      <c r="AG1097" s="354" t="str">
        <f t="shared" si="398"/>
        <v>CD13</v>
      </c>
      <c r="AH1097" s="114">
        <f>IF(ISNA(VLOOKUP(L1097,'MASTER DATA'!$A$1:$F$192,6,0)),0,VLOOKUP(L1097,'MASTER DATA'!$A$1:$F$192,6,0))*AE1097</f>
        <v>836</v>
      </c>
      <c r="AI1097" s="354" t="str">
        <f>VLOOKUP($D1097,'warehouse mapping'!$AN$7:$AO$17,2,0)</f>
        <v>Aktif</v>
      </c>
      <c r="AJ1097" s="114">
        <f t="shared" si="399"/>
        <v>0</v>
      </c>
      <c r="AK1097" s="354" t="str">
        <f t="shared" si="400"/>
        <v/>
      </c>
      <c r="AL1097" s="354" t="s">
        <v>3206</v>
      </c>
      <c r="AM1097" s="354">
        <f t="shared" si="401"/>
        <v>1</v>
      </c>
      <c r="AN1097" s="354" t="b">
        <f t="shared" si="402"/>
        <v>1</v>
      </c>
    </row>
    <row r="1098" spans="1:40" s="354" customFormat="1">
      <c r="A1098" s="354" t="str">
        <f t="shared" si="382"/>
        <v>CD13B02550045080</v>
      </c>
      <c r="B1098" s="354">
        <f t="shared" si="383"/>
        <v>0</v>
      </c>
      <c r="C1098" s="354">
        <f t="shared" si="384"/>
        <v>0</v>
      </c>
      <c r="D1098" s="354" t="str">
        <f t="shared" si="385"/>
        <v>CD</v>
      </c>
      <c r="E1098" s="354" t="str">
        <f t="shared" si="386"/>
        <v>13</v>
      </c>
      <c r="F1098" s="354" t="str">
        <f t="shared" si="387"/>
        <v>B</v>
      </c>
      <c r="G1098" s="355" t="str">
        <f t="shared" si="388"/>
        <v>02</v>
      </c>
      <c r="H1098" s="232" t="s">
        <v>1436</v>
      </c>
      <c r="I1098" s="234">
        <v>12676457</v>
      </c>
      <c r="J1098" s="362">
        <v>46219</v>
      </c>
      <c r="K1098" s="362">
        <v>47677</v>
      </c>
      <c r="L1098" s="234">
        <v>550045080</v>
      </c>
      <c r="M1098" s="232" t="str">
        <f>IF(ISNA(VLOOKUP(L1098,'MASTER DATA'!$A$1:$B$192,2,0)),"",VLOOKUP(L1098,'MASTER DATA'!$A$1:$B$192,2,0))</f>
        <v>Tellus S2 MX 68_1*209L_A227</v>
      </c>
      <c r="N1098" s="232">
        <v>4</v>
      </c>
      <c r="O1098" s="232">
        <f t="shared" si="389"/>
        <v>1</v>
      </c>
      <c r="P1098" s="232">
        <f t="shared" si="390"/>
        <v>0</v>
      </c>
      <c r="Q1098" s="232">
        <f>VLOOKUP(L1098,'MASTER DATA'!$A$1:$E$192,5,0)</f>
        <v>4</v>
      </c>
      <c r="R1098" s="234">
        <f>SUMIF('picking of the day'!$H$4:$H$358,WMS!H1098&amp;WMS!L1098,'picking of the day'!$E$4:$E$358)</f>
        <v>0</v>
      </c>
      <c r="U1098" s="114">
        <f>IF(ISNA(VLOOKUP(H1098,'data putaway'!$A$1:$E$530,3,0)),0,VLOOKUP(H1098,'data putaway'!$A$1:$E$530,3,0))</f>
        <v>0</v>
      </c>
      <c r="V1098" s="354">
        <f t="shared" si="391"/>
        <v>4</v>
      </c>
      <c r="W1098" s="114">
        <f>IF(ISNA(VLOOKUP(H1098,'data putaway'!$A$1:$E$530,2,0)),0,VLOOKUP(H1098,'data putaway'!$A$1:$E$530,2,0))</f>
        <v>0</v>
      </c>
      <c r="X1098" s="354" t="b">
        <f t="shared" si="392"/>
        <v>0</v>
      </c>
      <c r="Y1098" s="354">
        <f>IF(ISNA(VLOOKUP(H1098,'data putaway'!$A$1:$E$530,4,0)),0,VLOOKUP(H1098,'data putaway'!$A$1:$E$530,4,0))</f>
        <v>0</v>
      </c>
      <c r="Z1098" s="113">
        <f>IF(ISNA(VLOOKUP(H1098,'data putaway'!$A$1:$E$530,5,0)),0,VLOOKUP(H1098,'data putaway'!$A$1:$E$530,5,0))</f>
        <v>0</v>
      </c>
      <c r="AA1098" s="354" t="b">
        <f t="shared" si="393"/>
        <v>0</v>
      </c>
      <c r="AB1098" s="354" t="b">
        <f t="shared" si="394"/>
        <v>0</v>
      </c>
      <c r="AC1098" s="356" t="str">
        <f t="shared" ca="1" si="395"/>
        <v>2 Month,  2 Days</v>
      </c>
      <c r="AD1098" s="114" t="str">
        <f t="shared" ca="1" si="381"/>
        <v>3 Year, 9 Month, 25 Days</v>
      </c>
      <c r="AE1098" s="114">
        <f t="shared" si="396"/>
        <v>4</v>
      </c>
      <c r="AF1098" s="114">
        <f t="shared" si="397"/>
        <v>1</v>
      </c>
      <c r="AG1098" s="354" t="str">
        <f t="shared" si="398"/>
        <v>CD13</v>
      </c>
      <c r="AH1098" s="114">
        <f>IF(ISNA(VLOOKUP(L1098,'MASTER DATA'!$A$1:$F$192,6,0)),0,VLOOKUP(L1098,'MASTER DATA'!$A$1:$F$192,6,0))*AE1098</f>
        <v>836</v>
      </c>
      <c r="AI1098" s="354" t="str">
        <f>VLOOKUP($D1098,'warehouse mapping'!$AN$7:$AO$17,2,0)</f>
        <v>Aktif</v>
      </c>
      <c r="AJ1098" s="114">
        <f t="shared" si="399"/>
        <v>0</v>
      </c>
      <c r="AK1098" s="354" t="str">
        <f t="shared" si="400"/>
        <v/>
      </c>
      <c r="AL1098" s="354" t="s">
        <v>3206</v>
      </c>
      <c r="AM1098" s="354">
        <f t="shared" si="401"/>
        <v>1</v>
      </c>
      <c r="AN1098" s="354" t="b">
        <f t="shared" si="402"/>
        <v>1</v>
      </c>
    </row>
    <row r="1099" spans="1:40" s="354" customFormat="1">
      <c r="A1099" s="354" t="str">
        <f t="shared" si="382"/>
        <v>CD13C01550045080</v>
      </c>
      <c r="B1099" s="354">
        <f t="shared" si="383"/>
        <v>0</v>
      </c>
      <c r="C1099" s="354">
        <f t="shared" si="384"/>
        <v>0</v>
      </c>
      <c r="D1099" s="354" t="str">
        <f t="shared" si="385"/>
        <v>CD</v>
      </c>
      <c r="E1099" s="354" t="str">
        <f t="shared" si="386"/>
        <v>13</v>
      </c>
      <c r="F1099" s="354" t="str">
        <f t="shared" si="387"/>
        <v>C</v>
      </c>
      <c r="G1099" s="355" t="str">
        <f t="shared" si="388"/>
        <v>01</v>
      </c>
      <c r="H1099" s="232" t="s">
        <v>1437</v>
      </c>
      <c r="I1099" s="234">
        <v>12676457</v>
      </c>
      <c r="J1099" s="362">
        <v>46219</v>
      </c>
      <c r="K1099" s="362">
        <v>47677</v>
      </c>
      <c r="L1099" s="234">
        <v>550045080</v>
      </c>
      <c r="M1099" s="232" t="str">
        <f>IF(ISNA(VLOOKUP(L1099,'MASTER DATA'!$A$1:$B$192,2,0)),"",VLOOKUP(L1099,'MASTER DATA'!$A$1:$B$192,2,0))</f>
        <v>Tellus S2 MX 68_1*209L_A227</v>
      </c>
      <c r="N1099" s="232">
        <v>4</v>
      </c>
      <c r="O1099" s="232">
        <f t="shared" si="389"/>
        <v>1</v>
      </c>
      <c r="P1099" s="232">
        <f t="shared" si="390"/>
        <v>0</v>
      </c>
      <c r="Q1099" s="232">
        <f>VLOOKUP(L1099,'MASTER DATA'!$A$1:$E$192,5,0)</f>
        <v>4</v>
      </c>
      <c r="R1099" s="234">
        <f>SUMIF('picking of the day'!$H$4:$H$358,WMS!H1099&amp;WMS!L1099,'picking of the day'!$E$4:$E$358)</f>
        <v>0</v>
      </c>
      <c r="U1099" s="114">
        <f>IF(ISNA(VLOOKUP(H1099,'data putaway'!$A$1:$E$530,3,0)),0,VLOOKUP(H1099,'data putaway'!$A$1:$E$530,3,0))</f>
        <v>0</v>
      </c>
      <c r="V1099" s="354">
        <f t="shared" si="391"/>
        <v>4</v>
      </c>
      <c r="W1099" s="114">
        <f>IF(ISNA(VLOOKUP(H1099,'data putaway'!$A$1:$E$530,2,0)),0,VLOOKUP(H1099,'data putaway'!$A$1:$E$530,2,0))</f>
        <v>0</v>
      </c>
      <c r="X1099" s="354" t="b">
        <f t="shared" si="392"/>
        <v>0</v>
      </c>
      <c r="Y1099" s="354">
        <f>IF(ISNA(VLOOKUP(H1099,'data putaway'!$A$1:$E$530,4,0)),0,VLOOKUP(H1099,'data putaway'!$A$1:$E$530,4,0))</f>
        <v>0</v>
      </c>
      <c r="Z1099" s="113">
        <f>IF(ISNA(VLOOKUP(H1099,'data putaway'!$A$1:$E$530,5,0)),0,VLOOKUP(H1099,'data putaway'!$A$1:$E$530,5,0))</f>
        <v>0</v>
      </c>
      <c r="AA1099" s="354" t="b">
        <f t="shared" si="393"/>
        <v>0</v>
      </c>
      <c r="AB1099" s="354" t="b">
        <f t="shared" si="394"/>
        <v>0</v>
      </c>
      <c r="AC1099" s="356" t="str">
        <f t="shared" ca="1" si="395"/>
        <v>2 Month,  2 Days</v>
      </c>
      <c r="AD1099" s="114" t="str">
        <f t="shared" ca="1" si="381"/>
        <v>3 Year, 9 Month, 25 Days</v>
      </c>
      <c r="AE1099" s="114">
        <f t="shared" si="396"/>
        <v>4</v>
      </c>
      <c r="AF1099" s="114">
        <f t="shared" si="397"/>
        <v>1</v>
      </c>
      <c r="AG1099" s="354" t="str">
        <f t="shared" si="398"/>
        <v>CD13</v>
      </c>
      <c r="AH1099" s="114">
        <f>IF(ISNA(VLOOKUP(L1099,'MASTER DATA'!$A$1:$F$192,6,0)),0,VLOOKUP(L1099,'MASTER DATA'!$A$1:$F$192,6,0))*AE1099</f>
        <v>836</v>
      </c>
      <c r="AI1099" s="354" t="str">
        <f>VLOOKUP($D1099,'warehouse mapping'!$AN$7:$AO$17,2,0)</f>
        <v>Aktif</v>
      </c>
      <c r="AJ1099" s="114">
        <f t="shared" si="399"/>
        <v>0</v>
      </c>
      <c r="AK1099" s="354" t="str">
        <f t="shared" si="400"/>
        <v/>
      </c>
      <c r="AL1099" s="354" t="s">
        <v>3206</v>
      </c>
      <c r="AM1099" s="354">
        <f t="shared" si="401"/>
        <v>1</v>
      </c>
      <c r="AN1099" s="354" t="b">
        <f t="shared" si="402"/>
        <v>1</v>
      </c>
    </row>
    <row r="1100" spans="1:40" s="354" customFormat="1">
      <c r="A1100" s="354" t="str">
        <f t="shared" si="382"/>
        <v>CD13C02550062460</v>
      </c>
      <c r="B1100" s="354">
        <f t="shared" si="383"/>
        <v>0</v>
      </c>
      <c r="C1100" s="354">
        <f t="shared" si="384"/>
        <v>0</v>
      </c>
      <c r="D1100" s="354" t="str">
        <f t="shared" si="385"/>
        <v>CD</v>
      </c>
      <c r="E1100" s="354" t="str">
        <f t="shared" si="386"/>
        <v>13</v>
      </c>
      <c r="F1100" s="354" t="str">
        <f t="shared" si="387"/>
        <v>C</v>
      </c>
      <c r="G1100" s="355" t="str">
        <f t="shared" si="388"/>
        <v>02</v>
      </c>
      <c r="H1100" s="232" t="s">
        <v>1438</v>
      </c>
      <c r="I1100" s="232" t="s">
        <v>3315</v>
      </c>
      <c r="J1100" s="233">
        <v>46266</v>
      </c>
      <c r="K1100" s="233">
        <v>47713</v>
      </c>
      <c r="L1100" s="234">
        <v>550062460</v>
      </c>
      <c r="M1100" s="232" t="str">
        <f>IF(ISNA(VLOOKUP(L1100,'MASTER DATA'!$A$1:$B$192,2,0)),"",VLOOKUP(L1100,'MASTER DATA'!$A$1:$B$192,2,0))</f>
        <v>Advan4TAX710W40SNMA2_12*1L_A04W</v>
      </c>
      <c r="N1100" s="232">
        <v>44</v>
      </c>
      <c r="O1100" s="232">
        <f t="shared" si="389"/>
        <v>1</v>
      </c>
      <c r="P1100" s="232">
        <f t="shared" si="390"/>
        <v>0</v>
      </c>
      <c r="Q1100" s="232">
        <f>VLOOKUP(L1100,'MASTER DATA'!$A$1:$E$192,5,0)</f>
        <v>44</v>
      </c>
      <c r="R1100" s="234">
        <f>SUMIF('picking of the day'!$H$4:$H$358,WMS!H1100&amp;WMS!L1100,'picking of the day'!$E$4:$E$358)</f>
        <v>0</v>
      </c>
      <c r="U1100" s="114">
        <f>IF(ISNA(VLOOKUP(H1100,'data putaway'!$A$1:$E$530,3,0)),0,VLOOKUP(H1100,'data putaway'!$A$1:$E$530,3,0))</f>
        <v>0</v>
      </c>
      <c r="V1100" s="354">
        <f t="shared" si="391"/>
        <v>44</v>
      </c>
      <c r="W1100" s="114">
        <f>IF(ISNA(VLOOKUP(H1100,'data putaway'!$A$1:$E$530,2,0)),0,VLOOKUP(H1100,'data putaway'!$A$1:$E$530,2,0))</f>
        <v>0</v>
      </c>
      <c r="X1100" s="354" t="b">
        <f t="shared" si="392"/>
        <v>0</v>
      </c>
      <c r="Y1100" s="354">
        <f>IF(ISNA(VLOOKUP(H1100,'data putaway'!$A$1:$E$530,4,0)),0,VLOOKUP(H1100,'data putaway'!$A$1:$E$530,4,0))</f>
        <v>0</v>
      </c>
      <c r="Z1100" s="113">
        <f>IF(ISNA(VLOOKUP(H1100,'data putaway'!$A$1:$E$530,5,0)),0,VLOOKUP(H1100,'data putaway'!$A$1:$E$530,5,0))</f>
        <v>0</v>
      </c>
      <c r="AA1100" s="354" t="b">
        <f t="shared" si="393"/>
        <v>0</v>
      </c>
      <c r="AB1100" s="354" t="b">
        <f t="shared" si="394"/>
        <v>0</v>
      </c>
      <c r="AC1100" s="356" t="str">
        <f t="shared" ca="1" si="395"/>
        <v>0 Month,  17 Days</v>
      </c>
      <c r="AD1100" s="114" t="str">
        <f t="shared" ca="1" si="381"/>
        <v>3 Year, 11 Month, 0 Days</v>
      </c>
      <c r="AE1100" s="114">
        <f t="shared" si="396"/>
        <v>44</v>
      </c>
      <c r="AF1100" s="114">
        <f t="shared" si="397"/>
        <v>1</v>
      </c>
      <c r="AG1100" s="354" t="str">
        <f t="shared" si="398"/>
        <v>CD13</v>
      </c>
      <c r="AH1100" s="114">
        <f>IF(ISNA(VLOOKUP(L1100,'MASTER DATA'!$A$1:$F$192,6,0)),0,VLOOKUP(L1100,'MASTER DATA'!$A$1:$F$192,6,0))*AE1100</f>
        <v>528</v>
      </c>
      <c r="AI1100" s="354" t="str">
        <f>VLOOKUP($D1100,'warehouse mapping'!$AN$7:$AO$17,2,0)</f>
        <v>Aktif</v>
      </c>
      <c r="AJ1100" s="114">
        <f t="shared" si="399"/>
        <v>0</v>
      </c>
      <c r="AK1100" s="354" t="str">
        <f t="shared" si="400"/>
        <v/>
      </c>
      <c r="AL1100" s="354" t="s">
        <v>3206</v>
      </c>
      <c r="AM1100" s="354">
        <f t="shared" si="401"/>
        <v>1</v>
      </c>
      <c r="AN1100" s="354" t="b">
        <f t="shared" si="402"/>
        <v>1</v>
      </c>
    </row>
    <row r="1101" spans="1:40" s="354" customFormat="1">
      <c r="A1101" s="354" t="str">
        <f t="shared" si="382"/>
        <v>CD13D01550062461</v>
      </c>
      <c r="B1101" s="354">
        <f t="shared" si="383"/>
        <v>0</v>
      </c>
      <c r="C1101" s="354">
        <f t="shared" si="384"/>
        <v>0</v>
      </c>
      <c r="D1101" s="354" t="str">
        <f t="shared" si="385"/>
        <v>CD</v>
      </c>
      <c r="E1101" s="354" t="str">
        <f t="shared" si="386"/>
        <v>13</v>
      </c>
      <c r="F1101" s="354" t="str">
        <f t="shared" si="387"/>
        <v>D</v>
      </c>
      <c r="G1101" s="355" t="str">
        <f t="shared" si="388"/>
        <v>01</v>
      </c>
      <c r="H1101" s="232" t="s">
        <v>1439</v>
      </c>
      <c r="I1101" s="232" t="s">
        <v>3316</v>
      </c>
      <c r="J1101" s="233">
        <v>46255</v>
      </c>
      <c r="K1101" s="233">
        <v>47714</v>
      </c>
      <c r="L1101" s="234">
        <v>550062461</v>
      </c>
      <c r="M1101" s="232" t="str">
        <f>IF(ISNA(VLOOKUP(L1101,'MASTER DATA'!$A$1:$B$192,2,0)),"",VLOOKUP(L1101,'MASTER DATA'!$A$1:$B$192,2,0))</f>
        <v>Advan4TAX710W40SNMA2_12*0.8L_A04W</v>
      </c>
      <c r="N1101" s="232">
        <v>0</v>
      </c>
      <c r="O1101" s="232">
        <f t="shared" si="389"/>
        <v>0</v>
      </c>
      <c r="P1101" s="232">
        <f t="shared" si="390"/>
        <v>0</v>
      </c>
      <c r="Q1101" s="232">
        <f>VLOOKUP(L1101,'MASTER DATA'!$A$1:$E$192,5,0)</f>
        <v>48</v>
      </c>
      <c r="R1101" s="234">
        <f>SUMIF('picking of the day'!$H$4:$H$358,WMS!H1101&amp;WMS!L1101,'picking of the day'!$E$4:$E$358)</f>
        <v>0</v>
      </c>
      <c r="U1101" s="114">
        <f>IF(ISNA(VLOOKUP(H1101,'data putaway'!$A$1:$E$530,3,0)),0,VLOOKUP(H1101,'data putaway'!$A$1:$E$530,3,0))</f>
        <v>0</v>
      </c>
      <c r="V1101" s="354">
        <f t="shared" si="391"/>
        <v>0</v>
      </c>
      <c r="W1101" s="114">
        <f>IF(ISNA(VLOOKUP(H1101,'data putaway'!$A$1:$E$530,2,0)),0,VLOOKUP(H1101,'data putaway'!$A$1:$E$530,2,0))</f>
        <v>0</v>
      </c>
      <c r="X1101" s="354" t="b">
        <f t="shared" si="392"/>
        <v>0</v>
      </c>
      <c r="Y1101" s="354">
        <f>IF(ISNA(VLOOKUP(H1101,'data putaway'!$A$1:$E$530,4,0)),0,VLOOKUP(H1101,'data putaway'!$A$1:$E$530,4,0))</f>
        <v>0</v>
      </c>
      <c r="Z1101" s="113">
        <f>IF(ISNA(VLOOKUP(H1101,'data putaway'!$A$1:$E$530,5,0)),0,VLOOKUP(H1101,'data putaway'!$A$1:$E$530,5,0))</f>
        <v>0</v>
      </c>
      <c r="AA1101" s="354" t="b">
        <f t="shared" si="393"/>
        <v>0</v>
      </c>
      <c r="AB1101" s="354" t="b">
        <f t="shared" si="394"/>
        <v>0</v>
      </c>
      <c r="AC1101" s="356" t="str">
        <f t="shared" ca="1" si="395"/>
        <v>0 Month,  28 Days</v>
      </c>
      <c r="AD1101" s="114" t="str">
        <f t="shared" ca="1" si="381"/>
        <v>3 Year, 11 Month, 1 Days</v>
      </c>
      <c r="AE1101" s="114">
        <f t="shared" si="396"/>
        <v>0</v>
      </c>
      <c r="AF1101" s="114">
        <f t="shared" si="397"/>
        <v>0</v>
      </c>
      <c r="AG1101" s="354" t="str">
        <f t="shared" si="398"/>
        <v>CD13</v>
      </c>
      <c r="AH1101" s="114">
        <f>IF(ISNA(VLOOKUP(L1101,'MASTER DATA'!$A$1:$F$192,6,0)),0,VLOOKUP(L1101,'MASTER DATA'!$A$1:$F$192,6,0))*AE1101</f>
        <v>0</v>
      </c>
      <c r="AI1101" s="354" t="str">
        <f>VLOOKUP($D1101,'warehouse mapping'!$AN$7:$AO$17,2,0)</f>
        <v>Aktif</v>
      </c>
      <c r="AJ1101" s="114">
        <f t="shared" si="399"/>
        <v>1</v>
      </c>
      <c r="AK1101" s="354" t="str">
        <f t="shared" si="400"/>
        <v>CD</v>
      </c>
      <c r="AL1101" s="354" t="s">
        <v>170</v>
      </c>
      <c r="AM1101" s="354">
        <f t="shared" si="401"/>
        <v>1</v>
      </c>
      <c r="AN1101" s="354" t="b">
        <f t="shared" si="402"/>
        <v>1</v>
      </c>
    </row>
    <row r="1102" spans="1:40" s="354" customFormat="1">
      <c r="A1102" s="354" t="str">
        <f t="shared" si="382"/>
        <v>CD13D02550062461</v>
      </c>
      <c r="B1102" s="354">
        <f t="shared" si="383"/>
        <v>0</v>
      </c>
      <c r="C1102" s="354">
        <f t="shared" si="384"/>
        <v>0</v>
      </c>
      <c r="D1102" s="354" t="str">
        <f t="shared" si="385"/>
        <v>CD</v>
      </c>
      <c r="E1102" s="354" t="str">
        <f t="shared" si="386"/>
        <v>13</v>
      </c>
      <c r="F1102" s="354" t="str">
        <f t="shared" si="387"/>
        <v>D</v>
      </c>
      <c r="G1102" s="355" t="str">
        <f t="shared" si="388"/>
        <v>02</v>
      </c>
      <c r="H1102" s="232" t="s">
        <v>1440</v>
      </c>
      <c r="I1102" s="232" t="s">
        <v>3316</v>
      </c>
      <c r="J1102" s="233">
        <v>46255</v>
      </c>
      <c r="K1102" s="233">
        <v>47714</v>
      </c>
      <c r="L1102" s="234">
        <v>550062461</v>
      </c>
      <c r="M1102" s="232" t="str">
        <f>IF(ISNA(VLOOKUP(L1102,'MASTER DATA'!$A$1:$B$192,2,0)),"",VLOOKUP(L1102,'MASTER DATA'!$A$1:$B$192,2,0))</f>
        <v>Advan4TAX710W40SNMA2_12*0.8L_A04W</v>
      </c>
      <c r="N1102" s="232">
        <v>0</v>
      </c>
      <c r="O1102" s="232">
        <f t="shared" si="389"/>
        <v>0</v>
      </c>
      <c r="P1102" s="232">
        <f t="shared" si="390"/>
        <v>0</v>
      </c>
      <c r="Q1102" s="232">
        <f>VLOOKUP(L1102,'MASTER DATA'!$A$1:$E$192,5,0)</f>
        <v>48</v>
      </c>
      <c r="R1102" s="234">
        <f>SUMIF('picking of the day'!$H$4:$H$358,WMS!H1102&amp;WMS!L1102,'picking of the day'!$E$4:$E$358)</f>
        <v>0</v>
      </c>
      <c r="U1102" s="114">
        <f>IF(ISNA(VLOOKUP(H1102,'data putaway'!$A$1:$E$530,3,0)),0,VLOOKUP(H1102,'data putaway'!$A$1:$E$530,3,0))</f>
        <v>0</v>
      </c>
      <c r="V1102" s="354">
        <f t="shared" si="391"/>
        <v>0</v>
      </c>
      <c r="W1102" s="114">
        <f>IF(ISNA(VLOOKUP(H1102,'data putaway'!$A$1:$E$530,2,0)),0,VLOOKUP(H1102,'data putaway'!$A$1:$E$530,2,0))</f>
        <v>0</v>
      </c>
      <c r="X1102" s="354" t="b">
        <f t="shared" si="392"/>
        <v>0</v>
      </c>
      <c r="Y1102" s="354">
        <f>IF(ISNA(VLOOKUP(H1102,'data putaway'!$A$1:$E$530,4,0)),0,VLOOKUP(H1102,'data putaway'!$A$1:$E$530,4,0))</f>
        <v>0</v>
      </c>
      <c r="Z1102" s="113">
        <f>IF(ISNA(VLOOKUP(H1102,'data putaway'!$A$1:$E$530,5,0)),0,VLOOKUP(H1102,'data putaway'!$A$1:$E$530,5,0))</f>
        <v>0</v>
      </c>
      <c r="AA1102" s="354" t="b">
        <f t="shared" si="393"/>
        <v>0</v>
      </c>
      <c r="AB1102" s="354" t="b">
        <f t="shared" si="394"/>
        <v>0</v>
      </c>
      <c r="AC1102" s="356" t="str">
        <f t="shared" ca="1" si="395"/>
        <v>0 Month,  28 Days</v>
      </c>
      <c r="AD1102" s="114" t="str">
        <f t="shared" ca="1" si="381"/>
        <v>3 Year, 11 Month, 1 Days</v>
      </c>
      <c r="AE1102" s="114">
        <f t="shared" si="396"/>
        <v>0</v>
      </c>
      <c r="AF1102" s="114">
        <f t="shared" si="397"/>
        <v>0</v>
      </c>
      <c r="AG1102" s="354" t="str">
        <f t="shared" si="398"/>
        <v>CD13</v>
      </c>
      <c r="AH1102" s="114">
        <f>IF(ISNA(VLOOKUP(L1102,'MASTER DATA'!$A$1:$F$192,6,0)),0,VLOOKUP(L1102,'MASTER DATA'!$A$1:$F$192,6,0))*AE1102</f>
        <v>0</v>
      </c>
      <c r="AI1102" s="354" t="str">
        <f>VLOOKUP($D1102,'warehouse mapping'!$AN$7:$AO$17,2,0)</f>
        <v>Aktif</v>
      </c>
      <c r="AJ1102" s="114">
        <f t="shared" si="399"/>
        <v>1</v>
      </c>
      <c r="AK1102" s="354" t="str">
        <f t="shared" si="400"/>
        <v>CD</v>
      </c>
      <c r="AL1102" s="354" t="s">
        <v>170</v>
      </c>
      <c r="AM1102" s="354">
        <f t="shared" si="401"/>
        <v>1</v>
      </c>
      <c r="AN1102" s="354" t="b">
        <f t="shared" si="402"/>
        <v>1</v>
      </c>
    </row>
    <row r="1103" spans="1:40" s="354" customFormat="1">
      <c r="A1103" s="354" t="str">
        <f t="shared" si="382"/>
        <v>CD13E01550062461</v>
      </c>
      <c r="B1103" s="354">
        <f t="shared" si="383"/>
        <v>0</v>
      </c>
      <c r="C1103" s="354">
        <f t="shared" si="384"/>
        <v>0</v>
      </c>
      <c r="D1103" s="354" t="str">
        <f t="shared" si="385"/>
        <v>CD</v>
      </c>
      <c r="E1103" s="354" t="str">
        <f t="shared" si="386"/>
        <v>13</v>
      </c>
      <c r="F1103" s="354" t="str">
        <f t="shared" si="387"/>
        <v>E</v>
      </c>
      <c r="G1103" s="355" t="str">
        <f t="shared" si="388"/>
        <v>01</v>
      </c>
      <c r="H1103" s="232" t="s">
        <v>1441</v>
      </c>
      <c r="I1103" s="232" t="s">
        <v>3316</v>
      </c>
      <c r="J1103" s="233">
        <v>46255</v>
      </c>
      <c r="K1103" s="233">
        <v>47714</v>
      </c>
      <c r="L1103" s="234">
        <v>550062461</v>
      </c>
      <c r="M1103" s="232" t="str">
        <f>IF(ISNA(VLOOKUP(L1103,'MASTER DATA'!$A$1:$B$192,2,0)),"",VLOOKUP(L1103,'MASTER DATA'!$A$1:$B$192,2,0))</f>
        <v>Advan4TAX710W40SNMA2_12*0.8L_A04W</v>
      </c>
      <c r="N1103" s="232">
        <v>48</v>
      </c>
      <c r="O1103" s="232">
        <f t="shared" si="389"/>
        <v>1</v>
      </c>
      <c r="P1103" s="232">
        <f t="shared" si="390"/>
        <v>0</v>
      </c>
      <c r="Q1103" s="232">
        <f>VLOOKUP(L1103,'MASTER DATA'!$A$1:$E$192,5,0)</f>
        <v>48</v>
      </c>
      <c r="R1103" s="234">
        <f>SUMIF('picking of the day'!$H$4:$H$358,WMS!H1103&amp;WMS!L1103,'picking of the day'!$E$4:$E$358)</f>
        <v>0</v>
      </c>
      <c r="U1103" s="114">
        <f>IF(ISNA(VLOOKUP(H1103,'data putaway'!$A$1:$E$530,3,0)),0,VLOOKUP(H1103,'data putaway'!$A$1:$E$530,3,0))</f>
        <v>0</v>
      </c>
      <c r="V1103" s="354">
        <f t="shared" si="391"/>
        <v>48</v>
      </c>
      <c r="W1103" s="114">
        <f>IF(ISNA(VLOOKUP(H1103,'data putaway'!$A$1:$E$530,2,0)),0,VLOOKUP(H1103,'data putaway'!$A$1:$E$530,2,0))</f>
        <v>0</v>
      </c>
      <c r="X1103" s="354" t="b">
        <f t="shared" si="392"/>
        <v>0</v>
      </c>
      <c r="Y1103" s="354">
        <f>IF(ISNA(VLOOKUP(H1103,'data putaway'!$A$1:$E$530,4,0)),0,VLOOKUP(H1103,'data putaway'!$A$1:$E$530,4,0))</f>
        <v>0</v>
      </c>
      <c r="Z1103" s="113">
        <f>IF(ISNA(VLOOKUP(H1103,'data putaway'!$A$1:$E$530,5,0)),0,VLOOKUP(H1103,'data putaway'!$A$1:$E$530,5,0))</f>
        <v>0</v>
      </c>
      <c r="AA1103" s="354" t="b">
        <f t="shared" si="393"/>
        <v>0</v>
      </c>
      <c r="AB1103" s="354" t="b">
        <f t="shared" si="394"/>
        <v>0</v>
      </c>
      <c r="AC1103" s="356" t="str">
        <f t="shared" ca="1" si="395"/>
        <v>0 Month,  28 Days</v>
      </c>
      <c r="AD1103" s="114" t="str">
        <f t="shared" ca="1" si="381"/>
        <v>3 Year, 11 Month, 1 Days</v>
      </c>
      <c r="AE1103" s="114">
        <f t="shared" si="396"/>
        <v>48</v>
      </c>
      <c r="AF1103" s="114">
        <f t="shared" si="397"/>
        <v>1</v>
      </c>
      <c r="AG1103" s="354" t="str">
        <f t="shared" si="398"/>
        <v>CD13</v>
      </c>
      <c r="AH1103" s="114">
        <f>IF(ISNA(VLOOKUP(L1103,'MASTER DATA'!$A$1:$F$192,6,0)),0,VLOOKUP(L1103,'MASTER DATA'!$A$1:$F$192,6,0))*AE1103</f>
        <v>460.80000000000007</v>
      </c>
      <c r="AI1103" s="354" t="str">
        <f>VLOOKUP($D1103,'warehouse mapping'!$AN$7:$AO$17,2,0)</f>
        <v>Aktif</v>
      </c>
      <c r="AJ1103" s="114">
        <f t="shared" si="399"/>
        <v>0</v>
      </c>
      <c r="AK1103" s="354" t="str">
        <f t="shared" si="400"/>
        <v/>
      </c>
      <c r="AL1103" s="354" t="s">
        <v>170</v>
      </c>
      <c r="AM1103" s="354">
        <f t="shared" si="401"/>
        <v>1</v>
      </c>
      <c r="AN1103" s="354" t="b">
        <f t="shared" si="402"/>
        <v>1</v>
      </c>
    </row>
    <row r="1104" spans="1:40" s="354" customFormat="1">
      <c r="A1104" s="354" t="str">
        <f t="shared" si="382"/>
        <v>CD13E02550074326</v>
      </c>
      <c r="B1104" s="354">
        <f t="shared" si="383"/>
        <v>0</v>
      </c>
      <c r="C1104" s="354">
        <f t="shared" si="384"/>
        <v>0</v>
      </c>
      <c r="D1104" s="354" t="str">
        <f t="shared" si="385"/>
        <v>CD</v>
      </c>
      <c r="E1104" s="354" t="str">
        <f t="shared" si="386"/>
        <v>13</v>
      </c>
      <c r="F1104" s="354" t="str">
        <f t="shared" si="387"/>
        <v>E</v>
      </c>
      <c r="G1104" s="355" t="str">
        <f t="shared" si="388"/>
        <v>02</v>
      </c>
      <c r="H1104" s="232" t="s">
        <v>1442</v>
      </c>
      <c r="I1104" s="232" t="s">
        <v>3308</v>
      </c>
      <c r="J1104" s="233">
        <v>46261</v>
      </c>
      <c r="K1104" s="233">
        <v>47710</v>
      </c>
      <c r="L1104" s="234">
        <v>550074326</v>
      </c>
      <c r="M1104" s="232" t="str">
        <f>IF(ISNA(VLOOKUP(L1104,'MASTER DATA'!$A$1:$B$192,2,0)),"",VLOOKUP(L1104,'MASTER DATA'!$A$1:$B$192,2,0))</f>
        <v>Adv4TAX7Sc10W30SNMB_12*0.65L_A04W</v>
      </c>
      <c r="N1104" s="232">
        <v>0</v>
      </c>
      <c r="O1104" s="232">
        <f t="shared" si="389"/>
        <v>0</v>
      </c>
      <c r="P1104" s="232">
        <f t="shared" si="390"/>
        <v>0</v>
      </c>
      <c r="Q1104" s="232">
        <f>VLOOKUP(L1104,'MASTER DATA'!$A$1:$E$192,5,0)</f>
        <v>48</v>
      </c>
      <c r="R1104" s="234">
        <f>SUMIF('picking of the day'!$H$4:$H$358,WMS!H1104&amp;WMS!L1104,'picking of the day'!$E$4:$E$358)</f>
        <v>0</v>
      </c>
      <c r="U1104" s="114">
        <f>IF(ISNA(VLOOKUP(H1104,'data putaway'!$A$1:$E$530,3,0)),0,VLOOKUP(H1104,'data putaway'!$A$1:$E$530,3,0))</f>
        <v>0</v>
      </c>
      <c r="V1104" s="354">
        <f t="shared" si="391"/>
        <v>0</v>
      </c>
      <c r="W1104" s="114">
        <f>IF(ISNA(VLOOKUP(H1104,'data putaway'!$A$1:$E$530,2,0)),0,VLOOKUP(H1104,'data putaway'!$A$1:$E$530,2,0))</f>
        <v>0</v>
      </c>
      <c r="X1104" s="354" t="b">
        <f t="shared" si="392"/>
        <v>0</v>
      </c>
      <c r="Y1104" s="354">
        <f>IF(ISNA(VLOOKUP(H1104,'data putaway'!$A$1:$E$530,4,0)),0,VLOOKUP(H1104,'data putaway'!$A$1:$E$530,4,0))</f>
        <v>0</v>
      </c>
      <c r="Z1104" s="113">
        <f>IF(ISNA(VLOOKUP(H1104,'data putaway'!$A$1:$E$530,5,0)),0,VLOOKUP(H1104,'data putaway'!$A$1:$E$530,5,0))</f>
        <v>0</v>
      </c>
      <c r="AA1104" s="354" t="b">
        <f t="shared" si="393"/>
        <v>0</v>
      </c>
      <c r="AB1104" s="354" t="b">
        <f t="shared" si="394"/>
        <v>0</v>
      </c>
      <c r="AC1104" s="356" t="str">
        <f t="shared" ca="1" si="395"/>
        <v>0 Month,  22 Days</v>
      </c>
      <c r="AD1104" s="114" t="str">
        <f t="shared" ca="1" si="381"/>
        <v>3 Year, 10 Month, 28 Days</v>
      </c>
      <c r="AE1104" s="114">
        <f t="shared" si="396"/>
        <v>0</v>
      </c>
      <c r="AF1104" s="114">
        <f t="shared" si="397"/>
        <v>0</v>
      </c>
      <c r="AG1104" s="354" t="str">
        <f t="shared" si="398"/>
        <v>CD13</v>
      </c>
      <c r="AH1104" s="114">
        <f>IF(ISNA(VLOOKUP(L1104,'MASTER DATA'!$A$1:$F$192,6,0)),0,VLOOKUP(L1104,'MASTER DATA'!$A$1:$F$192,6,0))*AE1104</f>
        <v>0</v>
      </c>
      <c r="AI1104" s="354" t="str">
        <f>VLOOKUP($D1104,'warehouse mapping'!$AN$7:$AO$17,2,0)</f>
        <v>Aktif</v>
      </c>
      <c r="AJ1104" s="114">
        <f t="shared" si="399"/>
        <v>1</v>
      </c>
      <c r="AK1104" s="354" t="str">
        <f t="shared" si="400"/>
        <v>CD</v>
      </c>
      <c r="AL1104" s="354" t="s">
        <v>170</v>
      </c>
      <c r="AM1104" s="354">
        <f t="shared" si="401"/>
        <v>1</v>
      </c>
      <c r="AN1104" s="354" t="b">
        <f t="shared" si="402"/>
        <v>1</v>
      </c>
    </row>
    <row r="1105" spans="1:40" s="354" customFormat="1">
      <c r="A1105" s="354" t="str">
        <f t="shared" si="382"/>
        <v>CD14A01550074326</v>
      </c>
      <c r="B1105" s="354">
        <f t="shared" si="383"/>
        <v>0</v>
      </c>
      <c r="C1105" s="354">
        <f t="shared" si="384"/>
        <v>0</v>
      </c>
      <c r="D1105" s="354" t="str">
        <f t="shared" si="385"/>
        <v>CD</v>
      </c>
      <c r="E1105" s="354" t="str">
        <f t="shared" si="386"/>
        <v>14</v>
      </c>
      <c r="F1105" s="354" t="str">
        <f t="shared" si="387"/>
        <v>A</v>
      </c>
      <c r="G1105" s="355" t="str">
        <f t="shared" si="388"/>
        <v>01</v>
      </c>
      <c r="H1105" s="232" t="s">
        <v>1443</v>
      </c>
      <c r="I1105" s="232" t="s">
        <v>3308</v>
      </c>
      <c r="J1105" s="233">
        <v>46261</v>
      </c>
      <c r="K1105" s="233">
        <v>47710</v>
      </c>
      <c r="L1105" s="234">
        <v>550074326</v>
      </c>
      <c r="M1105" s="232" t="str">
        <f>IF(ISNA(VLOOKUP(L1105,'MASTER DATA'!$A$1:$B$192,2,0)),"",VLOOKUP(L1105,'MASTER DATA'!$A$1:$B$192,2,0))</f>
        <v>Adv4TAX7Sc10W30SNMB_12*0.65L_A04W</v>
      </c>
      <c r="N1105" s="232">
        <v>8</v>
      </c>
      <c r="O1105" s="232">
        <f t="shared" si="389"/>
        <v>0</v>
      </c>
      <c r="P1105" s="232">
        <f t="shared" si="390"/>
        <v>8</v>
      </c>
      <c r="Q1105" s="232">
        <f>VLOOKUP(L1105,'MASTER DATA'!$A$1:$E$192,5,0)</f>
        <v>48</v>
      </c>
      <c r="R1105" s="234">
        <f>SUMIF('picking of the day'!$H$4:$H$358,WMS!H1105&amp;WMS!L1105,'picking of the day'!$E$4:$E$358)</f>
        <v>0</v>
      </c>
      <c r="U1105" s="114">
        <f>IF(ISNA(VLOOKUP(H1105,'data putaway'!$A$1:$E$530,3,0)),0,VLOOKUP(H1105,'data putaway'!$A$1:$E$530,3,0))</f>
        <v>0</v>
      </c>
      <c r="V1105" s="354">
        <f t="shared" si="391"/>
        <v>8</v>
      </c>
      <c r="W1105" s="114">
        <f>IF(ISNA(VLOOKUP(H1105,'data putaway'!$A$1:$E$530,2,0)),0,VLOOKUP(H1105,'data putaway'!$A$1:$E$530,2,0))</f>
        <v>0</v>
      </c>
      <c r="X1105" s="354" t="b">
        <f t="shared" si="392"/>
        <v>0</v>
      </c>
      <c r="Y1105" s="354">
        <f>IF(ISNA(VLOOKUP(H1105,'data putaway'!$A$1:$E$530,4,0)),0,VLOOKUP(H1105,'data putaway'!$A$1:$E$530,4,0))</f>
        <v>0</v>
      </c>
      <c r="Z1105" s="113">
        <f>IF(ISNA(VLOOKUP(H1105,'data putaway'!$A$1:$E$530,5,0)),0,VLOOKUP(H1105,'data putaway'!$A$1:$E$530,5,0))</f>
        <v>0</v>
      </c>
      <c r="AA1105" s="354" t="b">
        <f t="shared" si="393"/>
        <v>0</v>
      </c>
      <c r="AB1105" s="354" t="b">
        <f t="shared" si="394"/>
        <v>0</v>
      </c>
      <c r="AC1105" s="356" t="str">
        <f t="shared" ca="1" si="395"/>
        <v>0 Month,  22 Days</v>
      </c>
      <c r="AD1105" s="114" t="str">
        <f t="shared" ca="1" si="381"/>
        <v>3 Year, 10 Month, 28 Days</v>
      </c>
      <c r="AE1105" s="114">
        <f t="shared" si="396"/>
        <v>8</v>
      </c>
      <c r="AF1105" s="114">
        <f t="shared" si="397"/>
        <v>1</v>
      </c>
      <c r="AG1105" s="354" t="str">
        <f t="shared" si="398"/>
        <v>CD14</v>
      </c>
      <c r="AH1105" s="114">
        <f>IF(ISNA(VLOOKUP(L1105,'MASTER DATA'!$A$1:$F$192,6,0)),0,VLOOKUP(L1105,'MASTER DATA'!$A$1:$F$192,6,0))*AE1105</f>
        <v>62.4</v>
      </c>
      <c r="AI1105" s="354" t="str">
        <f>VLOOKUP($D1105,'warehouse mapping'!$AN$7:$AO$17,2,0)</f>
        <v>Aktif</v>
      </c>
      <c r="AJ1105" s="114">
        <f t="shared" si="399"/>
        <v>0</v>
      </c>
      <c r="AK1105" s="354" t="str">
        <f t="shared" si="400"/>
        <v/>
      </c>
      <c r="AL1105" s="354" t="s">
        <v>3025</v>
      </c>
      <c r="AM1105" s="354">
        <f t="shared" si="401"/>
        <v>1</v>
      </c>
      <c r="AN1105" s="354" t="b">
        <f t="shared" si="402"/>
        <v>1</v>
      </c>
    </row>
    <row r="1106" spans="1:40" s="354" customFormat="1">
      <c r="A1106" s="354" t="str">
        <f t="shared" si="382"/>
        <v>CD14A02550074326</v>
      </c>
      <c r="B1106" s="354">
        <f t="shared" si="383"/>
        <v>0</v>
      </c>
      <c r="C1106" s="354">
        <f t="shared" si="384"/>
        <v>0</v>
      </c>
      <c r="D1106" s="354" t="str">
        <f t="shared" si="385"/>
        <v>CD</v>
      </c>
      <c r="E1106" s="354" t="str">
        <f t="shared" si="386"/>
        <v>14</v>
      </c>
      <c r="F1106" s="354" t="str">
        <f t="shared" si="387"/>
        <v>A</v>
      </c>
      <c r="G1106" s="355" t="str">
        <f t="shared" si="388"/>
        <v>02</v>
      </c>
      <c r="H1106" s="232" t="s">
        <v>1444</v>
      </c>
      <c r="I1106" s="232" t="s">
        <v>3308</v>
      </c>
      <c r="J1106" s="233">
        <v>46261</v>
      </c>
      <c r="K1106" s="233">
        <v>47710</v>
      </c>
      <c r="L1106" s="234">
        <v>550074326</v>
      </c>
      <c r="M1106" s="232" t="str">
        <f>IF(ISNA(VLOOKUP(L1106,'MASTER DATA'!$A$1:$B$192,2,0)),"",VLOOKUP(L1106,'MASTER DATA'!$A$1:$B$192,2,0))</f>
        <v>Adv4TAX7Sc10W30SNMB_12*0.65L_A04W</v>
      </c>
      <c r="N1106" s="232">
        <v>0</v>
      </c>
      <c r="O1106" s="232">
        <f t="shared" si="389"/>
        <v>0</v>
      </c>
      <c r="P1106" s="232">
        <f t="shared" si="390"/>
        <v>0</v>
      </c>
      <c r="Q1106" s="232">
        <f>VLOOKUP(L1106,'MASTER DATA'!$A$1:$E$192,5,0)</f>
        <v>48</v>
      </c>
      <c r="R1106" s="234">
        <f>SUMIF('picking of the day'!$H$4:$H$358,WMS!H1106&amp;WMS!L1106,'picking of the day'!$E$4:$E$358)</f>
        <v>0</v>
      </c>
      <c r="U1106" s="114">
        <f>IF(ISNA(VLOOKUP(H1106,'data putaway'!$A$1:$E$530,3,0)),0,VLOOKUP(H1106,'data putaway'!$A$1:$E$530,3,0))</f>
        <v>0</v>
      </c>
      <c r="V1106" s="354">
        <f t="shared" si="391"/>
        <v>0</v>
      </c>
      <c r="W1106" s="114">
        <f>IF(ISNA(VLOOKUP(H1106,'data putaway'!$A$1:$E$530,2,0)),0,VLOOKUP(H1106,'data putaway'!$A$1:$E$530,2,0))</f>
        <v>0</v>
      </c>
      <c r="X1106" s="354" t="b">
        <f t="shared" si="392"/>
        <v>0</v>
      </c>
      <c r="Y1106" s="354">
        <f>IF(ISNA(VLOOKUP(H1106,'data putaway'!$A$1:$E$530,4,0)),0,VLOOKUP(H1106,'data putaway'!$A$1:$E$530,4,0))</f>
        <v>0</v>
      </c>
      <c r="Z1106" s="113">
        <f>IF(ISNA(VLOOKUP(H1106,'data putaway'!$A$1:$E$530,5,0)),0,VLOOKUP(H1106,'data putaway'!$A$1:$E$530,5,0))</f>
        <v>0</v>
      </c>
      <c r="AA1106" s="354" t="b">
        <f t="shared" si="393"/>
        <v>0</v>
      </c>
      <c r="AB1106" s="354" t="b">
        <f t="shared" si="394"/>
        <v>0</v>
      </c>
      <c r="AC1106" s="356" t="str">
        <f t="shared" ca="1" si="395"/>
        <v>0 Month,  22 Days</v>
      </c>
      <c r="AD1106" s="114" t="str">
        <f t="shared" ca="1" si="381"/>
        <v>3 Year, 10 Month, 28 Days</v>
      </c>
      <c r="AE1106" s="114">
        <f t="shared" si="396"/>
        <v>0</v>
      </c>
      <c r="AF1106" s="114">
        <f t="shared" si="397"/>
        <v>0</v>
      </c>
      <c r="AG1106" s="354" t="str">
        <f t="shared" si="398"/>
        <v>CD14</v>
      </c>
      <c r="AH1106" s="114">
        <f>IF(ISNA(VLOOKUP(L1106,'MASTER DATA'!$A$1:$F$192,6,0)),0,VLOOKUP(L1106,'MASTER DATA'!$A$1:$F$192,6,0))*AE1106</f>
        <v>0</v>
      </c>
      <c r="AI1106" s="354" t="str">
        <f>VLOOKUP($D1106,'warehouse mapping'!$AN$7:$AO$17,2,0)</f>
        <v>Aktif</v>
      </c>
      <c r="AJ1106" s="114">
        <f t="shared" si="399"/>
        <v>1</v>
      </c>
      <c r="AK1106" s="354" t="str">
        <f t="shared" si="400"/>
        <v>CD</v>
      </c>
      <c r="AL1106" s="354" t="s">
        <v>170</v>
      </c>
      <c r="AM1106" s="354">
        <f t="shared" si="401"/>
        <v>1</v>
      </c>
      <c r="AN1106" s="354" t="b">
        <f t="shared" si="402"/>
        <v>1</v>
      </c>
    </row>
    <row r="1107" spans="1:40" s="354" customFormat="1">
      <c r="A1107" s="354" t="str">
        <f t="shared" si="382"/>
        <v>CD14B01550062285</v>
      </c>
      <c r="B1107" s="354">
        <f t="shared" si="383"/>
        <v>0</v>
      </c>
      <c r="C1107" s="354">
        <f t="shared" si="384"/>
        <v>0</v>
      </c>
      <c r="D1107" s="354" t="str">
        <f t="shared" si="385"/>
        <v>CD</v>
      </c>
      <c r="E1107" s="354" t="str">
        <f t="shared" si="386"/>
        <v>14</v>
      </c>
      <c r="F1107" s="354" t="str">
        <f t="shared" si="387"/>
        <v>B</v>
      </c>
      <c r="G1107" s="355" t="str">
        <f t="shared" si="388"/>
        <v>01</v>
      </c>
      <c r="H1107" s="232" t="s">
        <v>1445</v>
      </c>
      <c r="I1107" s="232">
        <v>12625873</v>
      </c>
      <c r="J1107" s="233">
        <v>46122</v>
      </c>
      <c r="K1107" s="233">
        <v>47562</v>
      </c>
      <c r="L1107" s="234">
        <v>550062285</v>
      </c>
      <c r="M1107" s="232" t="str">
        <f>IF(ISNA(VLOOKUP(L1107,'MASTER DATA'!$A$1:$B$192,2,0)),"",VLOOKUP(L1107,'MASTER DATA'!$A$1:$B$192,2,0))</f>
        <v>Gadus S3 V460DM 2_1*770kg_A227</v>
      </c>
      <c r="N1107" s="232">
        <v>1</v>
      </c>
      <c r="O1107" s="232">
        <f t="shared" si="389"/>
        <v>1</v>
      </c>
      <c r="P1107" s="232">
        <f t="shared" si="390"/>
        <v>0</v>
      </c>
      <c r="Q1107" s="232">
        <f>VLOOKUP(L1107,'MASTER DATA'!$A$1:$E$192,5,0)</f>
        <v>1</v>
      </c>
      <c r="R1107" s="234">
        <f>SUMIF('picking of the day'!$H$4:$H$358,WMS!H1107&amp;WMS!L1107,'picking of the day'!$E$4:$E$358)</f>
        <v>0</v>
      </c>
      <c r="U1107" s="114">
        <f>IF(ISNA(VLOOKUP(H1107,'data putaway'!$A$1:$E$530,3,0)),0,VLOOKUP(H1107,'data putaway'!$A$1:$E$530,3,0))</f>
        <v>0</v>
      </c>
      <c r="V1107" s="354">
        <f t="shared" si="391"/>
        <v>1</v>
      </c>
      <c r="W1107" s="114">
        <f>IF(ISNA(VLOOKUP(H1107,'data putaway'!$A$1:$E$530,2,0)),0,VLOOKUP(H1107,'data putaway'!$A$1:$E$530,2,0))</f>
        <v>0</v>
      </c>
      <c r="X1107" s="354" t="b">
        <f t="shared" si="392"/>
        <v>0</v>
      </c>
      <c r="Y1107" s="354">
        <f>IF(ISNA(VLOOKUP(H1107,'data putaway'!$A$1:$E$530,4,0)),0,VLOOKUP(H1107,'data putaway'!$A$1:$E$530,4,0))</f>
        <v>0</v>
      </c>
      <c r="Z1107" s="113">
        <f>IF(ISNA(VLOOKUP(H1107,'data putaway'!$A$1:$E$530,5,0)),0,VLOOKUP(H1107,'data putaway'!$A$1:$E$530,5,0))</f>
        <v>0</v>
      </c>
      <c r="AA1107" s="354" t="b">
        <f t="shared" si="393"/>
        <v>0</v>
      </c>
      <c r="AB1107" s="354" t="b">
        <f t="shared" si="394"/>
        <v>0</v>
      </c>
      <c r="AC1107" s="356" t="str">
        <f t="shared" ca="1" si="395"/>
        <v>5 Month,  8 Days</v>
      </c>
      <c r="AD1107" s="114" t="str">
        <f t="shared" ca="1" si="381"/>
        <v>3 Year, 6 Month, 2 Days</v>
      </c>
      <c r="AE1107" s="114">
        <f t="shared" si="396"/>
        <v>1</v>
      </c>
      <c r="AF1107" s="114">
        <f t="shared" si="397"/>
        <v>1</v>
      </c>
      <c r="AG1107" s="354" t="str">
        <f t="shared" si="398"/>
        <v>CD14</v>
      </c>
      <c r="AH1107" s="114">
        <f>IF(ISNA(VLOOKUP(L1107,'MASTER DATA'!$A$1:$F$192,6,0)),0,VLOOKUP(L1107,'MASTER DATA'!$A$1:$F$192,6,0))*AE1107</f>
        <v>770</v>
      </c>
      <c r="AI1107" s="354" t="str">
        <f>VLOOKUP($D1107,'warehouse mapping'!$AN$7:$AO$17,2,0)</f>
        <v>Aktif</v>
      </c>
      <c r="AJ1107" s="114">
        <f t="shared" si="399"/>
        <v>0</v>
      </c>
      <c r="AK1107" s="354" t="str">
        <f t="shared" si="400"/>
        <v/>
      </c>
      <c r="AL1107" s="354" t="s">
        <v>3205</v>
      </c>
      <c r="AM1107" s="354">
        <f t="shared" si="401"/>
        <v>1</v>
      </c>
      <c r="AN1107" s="354" t="b">
        <f t="shared" si="402"/>
        <v>1</v>
      </c>
    </row>
    <row r="1108" spans="1:40" s="354" customFormat="1">
      <c r="A1108" s="354" t="str">
        <f t="shared" si="382"/>
        <v>CD14B02550062285</v>
      </c>
      <c r="B1108" s="354">
        <f t="shared" si="383"/>
        <v>0</v>
      </c>
      <c r="C1108" s="354">
        <f t="shared" si="384"/>
        <v>0</v>
      </c>
      <c r="D1108" s="354" t="str">
        <f t="shared" si="385"/>
        <v>CD</v>
      </c>
      <c r="E1108" s="354" t="str">
        <f t="shared" si="386"/>
        <v>14</v>
      </c>
      <c r="F1108" s="354" t="str">
        <f t="shared" si="387"/>
        <v>B</v>
      </c>
      <c r="G1108" s="355" t="str">
        <f t="shared" si="388"/>
        <v>02</v>
      </c>
      <c r="H1108" s="232" t="s">
        <v>1446</v>
      </c>
      <c r="I1108" s="232">
        <v>12625873</v>
      </c>
      <c r="J1108" s="233">
        <v>46122</v>
      </c>
      <c r="K1108" s="233">
        <v>47562</v>
      </c>
      <c r="L1108" s="234">
        <v>550062285</v>
      </c>
      <c r="M1108" s="232" t="str">
        <f>IF(ISNA(VLOOKUP(L1108,'MASTER DATA'!$A$1:$B$192,2,0)),"",VLOOKUP(L1108,'MASTER DATA'!$A$1:$B$192,2,0))</f>
        <v>Gadus S3 V460DM 2_1*770kg_A227</v>
      </c>
      <c r="N1108" s="232">
        <v>1</v>
      </c>
      <c r="O1108" s="232">
        <f t="shared" si="389"/>
        <v>1</v>
      </c>
      <c r="P1108" s="232">
        <f t="shared" si="390"/>
        <v>0</v>
      </c>
      <c r="Q1108" s="232">
        <f>VLOOKUP(L1108,'MASTER DATA'!$A$1:$E$192,5,0)</f>
        <v>1</v>
      </c>
      <c r="R1108" s="234">
        <f>SUMIF('picking of the day'!$H$4:$H$358,WMS!H1108&amp;WMS!L1108,'picking of the day'!$E$4:$E$358)</f>
        <v>0</v>
      </c>
      <c r="U1108" s="114">
        <f>IF(ISNA(VLOOKUP(H1108,'data putaway'!$A$1:$E$530,3,0)),0,VLOOKUP(H1108,'data putaway'!$A$1:$E$530,3,0))</f>
        <v>0</v>
      </c>
      <c r="V1108" s="354">
        <f t="shared" si="391"/>
        <v>1</v>
      </c>
      <c r="W1108" s="114">
        <f>IF(ISNA(VLOOKUP(H1108,'data putaway'!$A$1:$E$530,2,0)),0,VLOOKUP(H1108,'data putaway'!$A$1:$E$530,2,0))</f>
        <v>0</v>
      </c>
      <c r="X1108" s="354" t="b">
        <f t="shared" si="392"/>
        <v>0</v>
      </c>
      <c r="Y1108" s="354">
        <f>IF(ISNA(VLOOKUP(H1108,'data putaway'!$A$1:$E$530,4,0)),0,VLOOKUP(H1108,'data putaway'!$A$1:$E$530,4,0))</f>
        <v>0</v>
      </c>
      <c r="Z1108" s="113">
        <f>IF(ISNA(VLOOKUP(H1108,'data putaway'!$A$1:$E$530,5,0)),0,VLOOKUP(H1108,'data putaway'!$A$1:$E$530,5,0))</f>
        <v>0</v>
      </c>
      <c r="AA1108" s="354" t="b">
        <f t="shared" si="393"/>
        <v>0</v>
      </c>
      <c r="AB1108" s="354" t="b">
        <f t="shared" si="394"/>
        <v>0</v>
      </c>
      <c r="AC1108" s="356" t="str">
        <f t="shared" ca="1" si="395"/>
        <v>5 Month,  8 Days</v>
      </c>
      <c r="AD1108" s="114" t="str">
        <f t="shared" ca="1" si="381"/>
        <v>3 Year, 6 Month, 2 Days</v>
      </c>
      <c r="AE1108" s="114">
        <f t="shared" si="396"/>
        <v>1</v>
      </c>
      <c r="AF1108" s="114">
        <f t="shared" si="397"/>
        <v>1</v>
      </c>
      <c r="AG1108" s="354" t="str">
        <f t="shared" si="398"/>
        <v>CD14</v>
      </c>
      <c r="AH1108" s="114">
        <f>IF(ISNA(VLOOKUP(L1108,'MASTER DATA'!$A$1:$F$192,6,0)),0,VLOOKUP(L1108,'MASTER DATA'!$A$1:$F$192,6,0))*AE1108</f>
        <v>770</v>
      </c>
      <c r="AI1108" s="354" t="str">
        <f>VLOOKUP($D1108,'warehouse mapping'!$AN$7:$AO$17,2,0)</f>
        <v>Aktif</v>
      </c>
      <c r="AJ1108" s="114">
        <f t="shared" si="399"/>
        <v>0</v>
      </c>
      <c r="AK1108" s="354" t="str">
        <f t="shared" si="400"/>
        <v/>
      </c>
      <c r="AL1108" s="354" t="s">
        <v>3205</v>
      </c>
      <c r="AM1108" s="354">
        <f t="shared" si="401"/>
        <v>1</v>
      </c>
      <c r="AN1108" s="354" t="b">
        <f t="shared" si="402"/>
        <v>1</v>
      </c>
    </row>
    <row r="1109" spans="1:40" s="354" customFormat="1">
      <c r="A1109" s="354" t="str">
        <f t="shared" si="382"/>
        <v>CD14C01550062460</v>
      </c>
      <c r="B1109" s="354">
        <f t="shared" si="383"/>
        <v>0</v>
      </c>
      <c r="C1109" s="354">
        <f t="shared" si="384"/>
        <v>0</v>
      </c>
      <c r="D1109" s="354" t="str">
        <f t="shared" si="385"/>
        <v>CD</v>
      </c>
      <c r="E1109" s="354" t="str">
        <f t="shared" si="386"/>
        <v>14</v>
      </c>
      <c r="F1109" s="354" t="str">
        <f t="shared" si="387"/>
        <v>C</v>
      </c>
      <c r="G1109" s="355" t="str">
        <f t="shared" si="388"/>
        <v>01</v>
      </c>
      <c r="H1109" s="232" t="s">
        <v>1447</v>
      </c>
      <c r="I1109" s="232" t="s">
        <v>3315</v>
      </c>
      <c r="J1109" s="233">
        <v>46266</v>
      </c>
      <c r="K1109" s="233">
        <v>47713</v>
      </c>
      <c r="L1109" s="234">
        <v>550062460</v>
      </c>
      <c r="M1109" s="232" t="str">
        <f>IF(ISNA(VLOOKUP(L1109,'MASTER DATA'!$A$1:$B$192,2,0)),"",VLOOKUP(L1109,'MASTER DATA'!$A$1:$B$192,2,0))</f>
        <v>Advan4TAX710W40SNMA2_12*1L_A04W</v>
      </c>
      <c r="N1109" s="232">
        <v>44</v>
      </c>
      <c r="O1109" s="232">
        <f t="shared" si="389"/>
        <v>1</v>
      </c>
      <c r="P1109" s="232">
        <f t="shared" si="390"/>
        <v>0</v>
      </c>
      <c r="Q1109" s="232">
        <f>VLOOKUP(L1109,'MASTER DATA'!$A$1:$E$192,5,0)</f>
        <v>44</v>
      </c>
      <c r="R1109" s="234">
        <f>SUMIF('picking of the day'!$H$4:$H$358,WMS!H1109&amp;WMS!L1109,'picking of the day'!$E$4:$E$358)</f>
        <v>0</v>
      </c>
      <c r="U1109" s="114">
        <f>IF(ISNA(VLOOKUP(H1109,'data putaway'!$A$1:$E$530,3,0)),0,VLOOKUP(H1109,'data putaway'!$A$1:$E$530,3,0))</f>
        <v>0</v>
      </c>
      <c r="V1109" s="354">
        <f t="shared" si="391"/>
        <v>44</v>
      </c>
      <c r="W1109" s="114">
        <f>IF(ISNA(VLOOKUP(H1109,'data putaway'!$A$1:$E$530,2,0)),0,VLOOKUP(H1109,'data putaway'!$A$1:$E$530,2,0))</f>
        <v>0</v>
      </c>
      <c r="X1109" s="354" t="b">
        <f t="shared" si="392"/>
        <v>0</v>
      </c>
      <c r="Y1109" s="354">
        <f>IF(ISNA(VLOOKUP(H1109,'data putaway'!$A$1:$E$530,4,0)),0,VLOOKUP(H1109,'data putaway'!$A$1:$E$530,4,0))</f>
        <v>0</v>
      </c>
      <c r="Z1109" s="113">
        <f>IF(ISNA(VLOOKUP(H1109,'data putaway'!$A$1:$E$530,5,0)),0,VLOOKUP(H1109,'data putaway'!$A$1:$E$530,5,0))</f>
        <v>0</v>
      </c>
      <c r="AA1109" s="354" t="b">
        <f t="shared" si="393"/>
        <v>0</v>
      </c>
      <c r="AB1109" s="354" t="b">
        <f t="shared" si="394"/>
        <v>0</v>
      </c>
      <c r="AC1109" s="356" t="str">
        <f t="shared" ca="1" si="395"/>
        <v>0 Month,  17 Days</v>
      </c>
      <c r="AD1109" s="114" t="str">
        <f t="shared" ca="1" si="381"/>
        <v>3 Year, 11 Month, 0 Days</v>
      </c>
      <c r="AE1109" s="114">
        <f t="shared" si="396"/>
        <v>44</v>
      </c>
      <c r="AF1109" s="114">
        <f t="shared" si="397"/>
        <v>1</v>
      </c>
      <c r="AG1109" s="354" t="str">
        <f t="shared" si="398"/>
        <v>CD14</v>
      </c>
      <c r="AH1109" s="114">
        <f>IF(ISNA(VLOOKUP(L1109,'MASTER DATA'!$A$1:$F$192,6,0)),0,VLOOKUP(L1109,'MASTER DATA'!$A$1:$F$192,6,0))*AE1109</f>
        <v>528</v>
      </c>
      <c r="AI1109" s="354" t="str">
        <f>VLOOKUP($D1109,'warehouse mapping'!$AN$7:$AO$17,2,0)</f>
        <v>Aktif</v>
      </c>
      <c r="AJ1109" s="114">
        <f t="shared" si="399"/>
        <v>0</v>
      </c>
      <c r="AK1109" s="354" t="str">
        <f t="shared" si="400"/>
        <v/>
      </c>
      <c r="AL1109" s="354" t="s">
        <v>3206</v>
      </c>
      <c r="AM1109" s="354">
        <f t="shared" si="401"/>
        <v>1</v>
      </c>
      <c r="AN1109" s="354" t="b">
        <f t="shared" si="402"/>
        <v>1</v>
      </c>
    </row>
    <row r="1110" spans="1:40" s="354" customFormat="1">
      <c r="A1110" s="354" t="str">
        <f t="shared" si="382"/>
        <v>CD14C02550062460</v>
      </c>
      <c r="B1110" s="354">
        <f t="shared" si="383"/>
        <v>0</v>
      </c>
      <c r="C1110" s="354">
        <f t="shared" si="384"/>
        <v>0</v>
      </c>
      <c r="D1110" s="354" t="str">
        <f t="shared" si="385"/>
        <v>CD</v>
      </c>
      <c r="E1110" s="354" t="str">
        <f t="shared" si="386"/>
        <v>14</v>
      </c>
      <c r="F1110" s="354" t="str">
        <f t="shared" si="387"/>
        <v>C</v>
      </c>
      <c r="G1110" s="355" t="str">
        <f t="shared" si="388"/>
        <v>02</v>
      </c>
      <c r="H1110" s="232" t="s">
        <v>1448</v>
      </c>
      <c r="I1110" s="232" t="s">
        <v>3315</v>
      </c>
      <c r="J1110" s="233">
        <v>46266</v>
      </c>
      <c r="K1110" s="233">
        <v>47713</v>
      </c>
      <c r="L1110" s="234">
        <v>550062460</v>
      </c>
      <c r="M1110" s="232" t="str">
        <f>IF(ISNA(VLOOKUP(L1110,'MASTER DATA'!$A$1:$B$192,2,0)),"",VLOOKUP(L1110,'MASTER DATA'!$A$1:$B$192,2,0))</f>
        <v>Advan4TAX710W40SNMA2_12*1L_A04W</v>
      </c>
      <c r="N1110" s="232">
        <v>44</v>
      </c>
      <c r="O1110" s="232">
        <f t="shared" si="389"/>
        <v>1</v>
      </c>
      <c r="P1110" s="232">
        <f t="shared" si="390"/>
        <v>0</v>
      </c>
      <c r="Q1110" s="232">
        <f>VLOOKUP(L1110,'MASTER DATA'!$A$1:$E$192,5,0)</f>
        <v>44</v>
      </c>
      <c r="R1110" s="234">
        <f>SUMIF('picking of the day'!$H$4:$H$358,WMS!H1110&amp;WMS!L1110,'picking of the day'!$E$4:$E$358)</f>
        <v>0</v>
      </c>
      <c r="U1110" s="114">
        <f>IF(ISNA(VLOOKUP(H1110,'data putaway'!$A$1:$E$530,3,0)),0,VLOOKUP(H1110,'data putaway'!$A$1:$E$530,3,0))</f>
        <v>0</v>
      </c>
      <c r="V1110" s="354">
        <f t="shared" si="391"/>
        <v>44</v>
      </c>
      <c r="W1110" s="114">
        <f>IF(ISNA(VLOOKUP(H1110,'data putaway'!$A$1:$E$530,2,0)),0,VLOOKUP(H1110,'data putaway'!$A$1:$E$530,2,0))</f>
        <v>0</v>
      </c>
      <c r="X1110" s="354" t="b">
        <f t="shared" si="392"/>
        <v>0</v>
      </c>
      <c r="Y1110" s="354">
        <f>IF(ISNA(VLOOKUP(H1110,'data putaway'!$A$1:$E$530,4,0)),0,VLOOKUP(H1110,'data putaway'!$A$1:$E$530,4,0))</f>
        <v>0</v>
      </c>
      <c r="Z1110" s="113">
        <f>IF(ISNA(VLOOKUP(H1110,'data putaway'!$A$1:$E$530,5,0)),0,VLOOKUP(H1110,'data putaway'!$A$1:$E$530,5,0))</f>
        <v>0</v>
      </c>
      <c r="AA1110" s="354" t="b">
        <f t="shared" si="393"/>
        <v>0</v>
      </c>
      <c r="AB1110" s="354" t="b">
        <f t="shared" si="394"/>
        <v>0</v>
      </c>
      <c r="AC1110" s="356" t="str">
        <f t="shared" ca="1" si="395"/>
        <v>0 Month,  17 Days</v>
      </c>
      <c r="AD1110" s="114" t="str">
        <f t="shared" ca="1" si="381"/>
        <v>3 Year, 11 Month, 0 Days</v>
      </c>
      <c r="AE1110" s="114">
        <f t="shared" si="396"/>
        <v>44</v>
      </c>
      <c r="AF1110" s="114">
        <f t="shared" si="397"/>
        <v>1</v>
      </c>
      <c r="AG1110" s="354" t="str">
        <f t="shared" si="398"/>
        <v>CD14</v>
      </c>
      <c r="AH1110" s="114">
        <f>IF(ISNA(VLOOKUP(L1110,'MASTER DATA'!$A$1:$F$192,6,0)),0,VLOOKUP(L1110,'MASTER DATA'!$A$1:$F$192,6,0))*AE1110</f>
        <v>528</v>
      </c>
      <c r="AI1110" s="354" t="str">
        <f>VLOOKUP($D1110,'warehouse mapping'!$AN$7:$AO$17,2,0)</f>
        <v>Aktif</v>
      </c>
      <c r="AJ1110" s="114">
        <f t="shared" si="399"/>
        <v>0</v>
      </c>
      <c r="AK1110" s="354" t="str">
        <f t="shared" si="400"/>
        <v/>
      </c>
      <c r="AL1110" s="354" t="s">
        <v>3206</v>
      </c>
      <c r="AM1110" s="354">
        <f t="shared" si="401"/>
        <v>1</v>
      </c>
      <c r="AN1110" s="354" t="b">
        <f t="shared" si="402"/>
        <v>1</v>
      </c>
    </row>
    <row r="1111" spans="1:40" s="354" customFormat="1">
      <c r="A1111" s="354" t="str">
        <f t="shared" si="382"/>
        <v>CD14D01550058592</v>
      </c>
      <c r="B1111" s="354">
        <f t="shared" si="383"/>
        <v>0</v>
      </c>
      <c r="C1111" s="354">
        <f t="shared" si="384"/>
        <v>0</v>
      </c>
      <c r="D1111" s="354" t="str">
        <f t="shared" si="385"/>
        <v>CD</v>
      </c>
      <c r="E1111" s="354" t="str">
        <f t="shared" si="386"/>
        <v>14</v>
      </c>
      <c r="F1111" s="354" t="str">
        <f t="shared" si="387"/>
        <v>D</v>
      </c>
      <c r="G1111" s="355" t="str">
        <f t="shared" si="388"/>
        <v>01</v>
      </c>
      <c r="H1111" s="232" t="s">
        <v>1449</v>
      </c>
      <c r="I1111" s="232" t="s">
        <v>3531</v>
      </c>
      <c r="J1111" s="233">
        <v>46276</v>
      </c>
      <c r="K1111" s="233">
        <v>47730</v>
      </c>
      <c r="L1111" s="234">
        <v>550058592</v>
      </c>
      <c r="M1111" s="232" t="str">
        <f>IF(ISNA(VLOOKUP(L1111,'MASTER DATA'!$A$1:$B$192,2,0)),"",VLOOKUP(L1111,'MASTER DATA'!$A$1:$B$192,2,0))</f>
        <v>Adv4TAX515W40SLMA2_12*1L_A04W</v>
      </c>
      <c r="N1111" s="234">
        <v>0</v>
      </c>
      <c r="O1111" s="232">
        <f t="shared" si="389"/>
        <v>0</v>
      </c>
      <c r="P1111" s="232">
        <f t="shared" si="390"/>
        <v>0</v>
      </c>
      <c r="Q1111" s="232">
        <f>VLOOKUP(L1111,'MASTER DATA'!$A$1:$E$192,5,0)</f>
        <v>44</v>
      </c>
      <c r="R1111" s="234">
        <f>SUMIF('picking of the day'!$H$4:$H$358,WMS!H1111&amp;WMS!L1111,'picking of the day'!$E$4:$E$358)</f>
        <v>0</v>
      </c>
      <c r="U1111" s="114">
        <f>IF(ISNA(VLOOKUP(H1111,'data putaway'!$A$1:$E$530,3,0)),0,VLOOKUP(H1111,'data putaway'!$A$1:$E$530,3,0))</f>
        <v>0</v>
      </c>
      <c r="V1111" s="354">
        <f t="shared" si="391"/>
        <v>0</v>
      </c>
      <c r="W1111" s="114">
        <f>IF(ISNA(VLOOKUP(H1111,'data putaway'!$A$1:$E$530,2,0)),0,VLOOKUP(H1111,'data putaway'!$A$1:$E$530,2,0))</f>
        <v>0</v>
      </c>
      <c r="X1111" s="354" t="b">
        <f t="shared" si="392"/>
        <v>0</v>
      </c>
      <c r="Y1111" s="354">
        <f>IF(ISNA(VLOOKUP(H1111,'data putaway'!$A$1:$E$530,4,0)),0,VLOOKUP(H1111,'data putaway'!$A$1:$E$530,4,0))</f>
        <v>0</v>
      </c>
      <c r="Z1111" s="113">
        <f>IF(ISNA(VLOOKUP(H1111,'data putaway'!$A$1:$E$530,5,0)),0,VLOOKUP(H1111,'data putaway'!$A$1:$E$530,5,0))</f>
        <v>0</v>
      </c>
      <c r="AA1111" s="354" t="b">
        <f t="shared" si="393"/>
        <v>0</v>
      </c>
      <c r="AB1111" s="354" t="b">
        <f t="shared" si="394"/>
        <v>0</v>
      </c>
      <c r="AC1111" s="356" t="str">
        <f t="shared" ca="1" si="395"/>
        <v>0 Month,  7 Days</v>
      </c>
      <c r="AD1111" s="114" t="str">
        <f t="shared" ca="1" si="381"/>
        <v>3 Year, 11 Month, 17 Days</v>
      </c>
      <c r="AE1111" s="114">
        <f t="shared" si="396"/>
        <v>0</v>
      </c>
      <c r="AF1111" s="114">
        <f t="shared" si="397"/>
        <v>0</v>
      </c>
      <c r="AG1111" s="354" t="str">
        <f t="shared" si="398"/>
        <v>CD14</v>
      </c>
      <c r="AH1111" s="114">
        <f>IF(ISNA(VLOOKUP(L1111,'MASTER DATA'!$A$1:$F$192,6,0)),0,VLOOKUP(L1111,'MASTER DATA'!$A$1:$F$192,6,0))*AE1111</f>
        <v>0</v>
      </c>
      <c r="AI1111" s="354" t="str">
        <f>VLOOKUP($D1111,'warehouse mapping'!$AN$7:$AO$17,2,0)</f>
        <v>Aktif</v>
      </c>
      <c r="AJ1111" s="114">
        <f t="shared" si="399"/>
        <v>1</v>
      </c>
      <c r="AK1111" s="354" t="str">
        <f t="shared" si="400"/>
        <v>CD</v>
      </c>
      <c r="AL1111" s="354" t="s">
        <v>170</v>
      </c>
      <c r="AM1111" s="354">
        <f t="shared" si="401"/>
        <v>1</v>
      </c>
      <c r="AN1111" s="354" t="b">
        <f t="shared" si="402"/>
        <v>1</v>
      </c>
    </row>
    <row r="1112" spans="1:40" s="354" customFormat="1">
      <c r="A1112" s="354" t="str">
        <f t="shared" si="382"/>
        <v>CD14D02550058592</v>
      </c>
      <c r="B1112" s="354">
        <f t="shared" si="383"/>
        <v>0</v>
      </c>
      <c r="C1112" s="354">
        <f t="shared" si="384"/>
        <v>0</v>
      </c>
      <c r="D1112" s="354" t="str">
        <f t="shared" si="385"/>
        <v>CD</v>
      </c>
      <c r="E1112" s="354" t="str">
        <f t="shared" si="386"/>
        <v>14</v>
      </c>
      <c r="F1112" s="354" t="str">
        <f t="shared" si="387"/>
        <v>D</v>
      </c>
      <c r="G1112" s="355" t="str">
        <f t="shared" si="388"/>
        <v>02</v>
      </c>
      <c r="H1112" s="232" t="s">
        <v>1450</v>
      </c>
      <c r="I1112" s="232" t="s">
        <v>3531</v>
      </c>
      <c r="J1112" s="233">
        <v>46276</v>
      </c>
      <c r="K1112" s="233">
        <v>47730</v>
      </c>
      <c r="L1112" s="234">
        <v>550058592</v>
      </c>
      <c r="M1112" s="232" t="str">
        <f>IF(ISNA(VLOOKUP(L1112,'MASTER DATA'!$A$1:$B$192,2,0)),"",VLOOKUP(L1112,'MASTER DATA'!$A$1:$B$192,2,0))</f>
        <v>Adv4TAX515W40SLMA2_12*1L_A04W</v>
      </c>
      <c r="N1112" s="234">
        <v>0</v>
      </c>
      <c r="O1112" s="232">
        <f t="shared" si="389"/>
        <v>0</v>
      </c>
      <c r="P1112" s="232">
        <f t="shared" si="390"/>
        <v>0</v>
      </c>
      <c r="Q1112" s="232">
        <f>VLOOKUP(L1112,'MASTER DATA'!$A$1:$E$192,5,0)</f>
        <v>44</v>
      </c>
      <c r="R1112" s="234">
        <f>SUMIF('picking of the day'!$H$4:$H$358,WMS!H1112&amp;WMS!L1112,'picking of the day'!$E$4:$E$358)</f>
        <v>0</v>
      </c>
      <c r="U1112" s="114">
        <f>IF(ISNA(VLOOKUP(H1112,'data putaway'!$A$1:$E$530,3,0)),0,VLOOKUP(H1112,'data putaway'!$A$1:$E$530,3,0))</f>
        <v>0</v>
      </c>
      <c r="V1112" s="354">
        <f t="shared" si="391"/>
        <v>0</v>
      </c>
      <c r="W1112" s="114">
        <f>IF(ISNA(VLOOKUP(H1112,'data putaway'!$A$1:$E$530,2,0)),0,VLOOKUP(H1112,'data putaway'!$A$1:$E$530,2,0))</f>
        <v>0</v>
      </c>
      <c r="X1112" s="354" t="b">
        <f t="shared" si="392"/>
        <v>0</v>
      </c>
      <c r="Y1112" s="354">
        <f>IF(ISNA(VLOOKUP(H1112,'data putaway'!$A$1:$E$530,4,0)),0,VLOOKUP(H1112,'data putaway'!$A$1:$E$530,4,0))</f>
        <v>0</v>
      </c>
      <c r="Z1112" s="113">
        <f>IF(ISNA(VLOOKUP(H1112,'data putaway'!$A$1:$E$530,5,0)),0,VLOOKUP(H1112,'data putaway'!$A$1:$E$530,5,0))</f>
        <v>0</v>
      </c>
      <c r="AA1112" s="354" t="b">
        <f t="shared" si="393"/>
        <v>0</v>
      </c>
      <c r="AB1112" s="354" t="b">
        <f t="shared" si="394"/>
        <v>0</v>
      </c>
      <c r="AC1112" s="356" t="str">
        <f t="shared" ca="1" si="395"/>
        <v>0 Month,  7 Days</v>
      </c>
      <c r="AD1112" s="114" t="str">
        <f t="shared" ca="1" si="381"/>
        <v>3 Year, 11 Month, 17 Days</v>
      </c>
      <c r="AE1112" s="114">
        <f t="shared" si="396"/>
        <v>0</v>
      </c>
      <c r="AF1112" s="114">
        <f t="shared" si="397"/>
        <v>0</v>
      </c>
      <c r="AG1112" s="354" t="str">
        <f t="shared" si="398"/>
        <v>CD14</v>
      </c>
      <c r="AH1112" s="114">
        <f>IF(ISNA(VLOOKUP(L1112,'MASTER DATA'!$A$1:$F$192,6,0)),0,VLOOKUP(L1112,'MASTER DATA'!$A$1:$F$192,6,0))*AE1112</f>
        <v>0</v>
      </c>
      <c r="AI1112" s="354" t="str">
        <f>VLOOKUP($D1112,'warehouse mapping'!$AN$7:$AO$17,2,0)</f>
        <v>Aktif</v>
      </c>
      <c r="AJ1112" s="114">
        <f t="shared" si="399"/>
        <v>1</v>
      </c>
      <c r="AK1112" s="354" t="str">
        <f t="shared" si="400"/>
        <v>CD</v>
      </c>
      <c r="AL1112" s="354" t="s">
        <v>170</v>
      </c>
      <c r="AM1112" s="354">
        <f t="shared" si="401"/>
        <v>1</v>
      </c>
      <c r="AN1112" s="354" t="b">
        <f t="shared" si="402"/>
        <v>1</v>
      </c>
    </row>
    <row r="1113" spans="1:40" s="354" customFormat="1">
      <c r="A1113" s="354" t="str">
        <f t="shared" si="382"/>
        <v>CD14E01550058592</v>
      </c>
      <c r="B1113" s="354">
        <f t="shared" si="383"/>
        <v>0</v>
      </c>
      <c r="C1113" s="354">
        <f t="shared" si="384"/>
        <v>0</v>
      </c>
      <c r="D1113" s="354" t="str">
        <f t="shared" si="385"/>
        <v>CD</v>
      </c>
      <c r="E1113" s="354" t="str">
        <f t="shared" si="386"/>
        <v>14</v>
      </c>
      <c r="F1113" s="354" t="str">
        <f t="shared" si="387"/>
        <v>E</v>
      </c>
      <c r="G1113" s="355" t="str">
        <f t="shared" si="388"/>
        <v>01</v>
      </c>
      <c r="H1113" s="232" t="s">
        <v>1451</v>
      </c>
      <c r="I1113" s="232" t="s">
        <v>3531</v>
      </c>
      <c r="J1113" s="233">
        <v>46276</v>
      </c>
      <c r="K1113" s="233">
        <v>47730</v>
      </c>
      <c r="L1113" s="234">
        <v>550058592</v>
      </c>
      <c r="M1113" s="232" t="str">
        <f>IF(ISNA(VLOOKUP(L1113,'MASTER DATA'!$A$1:$B$192,2,0)),"",VLOOKUP(L1113,'MASTER DATA'!$A$1:$B$192,2,0))</f>
        <v>Adv4TAX515W40SLMA2_12*1L_A04W</v>
      </c>
      <c r="N1113" s="234">
        <v>44</v>
      </c>
      <c r="O1113" s="232">
        <f t="shared" si="389"/>
        <v>1</v>
      </c>
      <c r="P1113" s="232">
        <f t="shared" si="390"/>
        <v>0</v>
      </c>
      <c r="Q1113" s="232">
        <f>VLOOKUP(L1113,'MASTER DATA'!$A$1:$E$192,5,0)</f>
        <v>44</v>
      </c>
      <c r="R1113" s="234">
        <f>SUMIF('picking of the day'!$H$4:$H$358,WMS!H1113&amp;WMS!L1113,'picking of the day'!$E$4:$E$358)</f>
        <v>0</v>
      </c>
      <c r="U1113" s="114">
        <f>IF(ISNA(VLOOKUP(H1113,'data putaway'!$A$1:$E$530,3,0)),0,VLOOKUP(H1113,'data putaway'!$A$1:$E$530,3,0))</f>
        <v>0</v>
      </c>
      <c r="V1113" s="354">
        <f t="shared" si="391"/>
        <v>44</v>
      </c>
      <c r="W1113" s="114">
        <f>IF(ISNA(VLOOKUP(H1113,'data putaway'!$A$1:$E$530,2,0)),0,VLOOKUP(H1113,'data putaway'!$A$1:$E$530,2,0))</f>
        <v>0</v>
      </c>
      <c r="X1113" s="354" t="b">
        <f t="shared" si="392"/>
        <v>0</v>
      </c>
      <c r="Y1113" s="354">
        <f>IF(ISNA(VLOOKUP(H1113,'data putaway'!$A$1:$E$530,4,0)),0,VLOOKUP(H1113,'data putaway'!$A$1:$E$530,4,0))</f>
        <v>0</v>
      </c>
      <c r="Z1113" s="113">
        <f>IF(ISNA(VLOOKUP(H1113,'data putaway'!$A$1:$E$530,5,0)),0,VLOOKUP(H1113,'data putaway'!$A$1:$E$530,5,0))</f>
        <v>0</v>
      </c>
      <c r="AA1113" s="354" t="b">
        <f t="shared" si="393"/>
        <v>0</v>
      </c>
      <c r="AB1113" s="354" t="b">
        <f t="shared" si="394"/>
        <v>0</v>
      </c>
      <c r="AC1113" s="356" t="str">
        <f t="shared" ca="1" si="395"/>
        <v>0 Month,  7 Days</v>
      </c>
      <c r="AD1113" s="114" t="str">
        <f t="shared" ca="1" si="381"/>
        <v>3 Year, 11 Month, 17 Days</v>
      </c>
      <c r="AE1113" s="114">
        <f t="shared" si="396"/>
        <v>44</v>
      </c>
      <c r="AF1113" s="114">
        <f t="shared" si="397"/>
        <v>1</v>
      </c>
      <c r="AG1113" s="354" t="str">
        <f t="shared" si="398"/>
        <v>CD14</v>
      </c>
      <c r="AH1113" s="114">
        <f>IF(ISNA(VLOOKUP(L1113,'MASTER DATA'!$A$1:$F$192,6,0)),0,VLOOKUP(L1113,'MASTER DATA'!$A$1:$F$192,6,0))*AE1113</f>
        <v>528</v>
      </c>
      <c r="AI1113" s="354" t="str">
        <f>VLOOKUP($D1113,'warehouse mapping'!$AN$7:$AO$17,2,0)</f>
        <v>Aktif</v>
      </c>
      <c r="AJ1113" s="114">
        <f t="shared" si="399"/>
        <v>0</v>
      </c>
      <c r="AK1113" s="354" t="str">
        <f t="shared" si="400"/>
        <v/>
      </c>
      <c r="AL1113" s="354" t="s">
        <v>170</v>
      </c>
      <c r="AM1113" s="354">
        <f t="shared" si="401"/>
        <v>1</v>
      </c>
      <c r="AN1113" s="354" t="b">
        <f t="shared" si="402"/>
        <v>1</v>
      </c>
    </row>
    <row r="1114" spans="1:40" s="354" customFormat="1">
      <c r="A1114" s="354" t="str">
        <f t="shared" si="382"/>
        <v>CD14E02550058592</v>
      </c>
      <c r="B1114" s="354">
        <f t="shared" si="383"/>
        <v>0</v>
      </c>
      <c r="C1114" s="354">
        <f t="shared" si="384"/>
        <v>0</v>
      </c>
      <c r="D1114" s="354" t="str">
        <f t="shared" si="385"/>
        <v>CD</v>
      </c>
      <c r="E1114" s="354" t="str">
        <f t="shared" si="386"/>
        <v>14</v>
      </c>
      <c r="F1114" s="354" t="str">
        <f t="shared" si="387"/>
        <v>E</v>
      </c>
      <c r="G1114" s="355" t="str">
        <f t="shared" si="388"/>
        <v>02</v>
      </c>
      <c r="H1114" s="232" t="s">
        <v>1452</v>
      </c>
      <c r="I1114" s="232" t="s">
        <v>3531</v>
      </c>
      <c r="J1114" s="233">
        <v>46276</v>
      </c>
      <c r="K1114" s="233">
        <v>47730</v>
      </c>
      <c r="L1114" s="234">
        <v>550058592</v>
      </c>
      <c r="M1114" s="232" t="str">
        <f>IF(ISNA(VLOOKUP(L1114,'MASTER DATA'!$A$1:$B$192,2,0)),"",VLOOKUP(L1114,'MASTER DATA'!$A$1:$B$192,2,0))</f>
        <v>Adv4TAX515W40SLMA2_12*1L_A04W</v>
      </c>
      <c r="N1114" s="234">
        <v>44</v>
      </c>
      <c r="O1114" s="232">
        <f t="shared" si="389"/>
        <v>1</v>
      </c>
      <c r="P1114" s="232">
        <f t="shared" si="390"/>
        <v>0</v>
      </c>
      <c r="Q1114" s="232">
        <f>VLOOKUP(L1114,'MASTER DATA'!$A$1:$E$192,5,0)</f>
        <v>44</v>
      </c>
      <c r="R1114" s="234">
        <f>SUMIF('picking of the day'!$H$4:$H$358,WMS!H1114&amp;WMS!L1114,'picking of the day'!$E$4:$E$358)</f>
        <v>0</v>
      </c>
      <c r="U1114" s="114">
        <f>IF(ISNA(VLOOKUP(H1114,'data putaway'!$A$1:$E$530,3,0)),0,VLOOKUP(H1114,'data putaway'!$A$1:$E$530,3,0))</f>
        <v>0</v>
      </c>
      <c r="V1114" s="354">
        <f t="shared" si="391"/>
        <v>44</v>
      </c>
      <c r="W1114" s="114">
        <f>IF(ISNA(VLOOKUP(H1114,'data putaway'!$A$1:$E$530,2,0)),0,VLOOKUP(H1114,'data putaway'!$A$1:$E$530,2,0))</f>
        <v>0</v>
      </c>
      <c r="X1114" s="354" t="b">
        <f t="shared" si="392"/>
        <v>0</v>
      </c>
      <c r="Y1114" s="354">
        <f>IF(ISNA(VLOOKUP(H1114,'data putaway'!$A$1:$E$530,4,0)),0,VLOOKUP(H1114,'data putaway'!$A$1:$E$530,4,0))</f>
        <v>0</v>
      </c>
      <c r="Z1114" s="113">
        <f>IF(ISNA(VLOOKUP(H1114,'data putaway'!$A$1:$E$530,5,0)),0,VLOOKUP(H1114,'data putaway'!$A$1:$E$530,5,0))</f>
        <v>0</v>
      </c>
      <c r="AA1114" s="354" t="b">
        <f t="shared" si="393"/>
        <v>0</v>
      </c>
      <c r="AB1114" s="354" t="b">
        <f t="shared" si="394"/>
        <v>0</v>
      </c>
      <c r="AC1114" s="356" t="str">
        <f t="shared" ca="1" si="395"/>
        <v>0 Month,  7 Days</v>
      </c>
      <c r="AD1114" s="114" t="str">
        <f t="shared" ref="AD1114:AD1177" ca="1" si="403">IF(K1114="","",DATEDIF(NOW(),K1114,"y")&amp;" Year"&amp;", "&amp;DATEDIF(NOW(),K1114,"ym")&amp;" Month"&amp;", "&amp;DATEDIF(NOW(),K1114,"md")&amp;" Days")</f>
        <v>3 Year, 11 Month, 17 Days</v>
      </c>
      <c r="AE1114" s="114">
        <f t="shared" si="396"/>
        <v>44</v>
      </c>
      <c r="AF1114" s="114">
        <f t="shared" si="397"/>
        <v>1</v>
      </c>
      <c r="AG1114" s="354" t="str">
        <f t="shared" si="398"/>
        <v>CD14</v>
      </c>
      <c r="AH1114" s="114">
        <f>IF(ISNA(VLOOKUP(L1114,'MASTER DATA'!$A$1:$F$192,6,0)),0,VLOOKUP(L1114,'MASTER DATA'!$A$1:$F$192,6,0))*AE1114</f>
        <v>528</v>
      </c>
      <c r="AI1114" s="354" t="str">
        <f>VLOOKUP($D1114,'warehouse mapping'!$AN$7:$AO$17,2,0)</f>
        <v>Aktif</v>
      </c>
      <c r="AJ1114" s="114">
        <f t="shared" si="399"/>
        <v>0</v>
      </c>
      <c r="AK1114" s="354" t="str">
        <f t="shared" si="400"/>
        <v/>
      </c>
      <c r="AL1114" s="354" t="s">
        <v>170</v>
      </c>
      <c r="AM1114" s="354">
        <f t="shared" si="401"/>
        <v>1</v>
      </c>
      <c r="AN1114" s="354" t="b">
        <f t="shared" si="402"/>
        <v>1</v>
      </c>
    </row>
    <row r="1115" spans="1:40" s="354" customFormat="1">
      <c r="A1115" s="354" t="str">
        <f t="shared" si="382"/>
        <v>CD15A01550047464</v>
      </c>
      <c r="B1115" s="354">
        <f t="shared" si="383"/>
        <v>0</v>
      </c>
      <c r="C1115" s="354">
        <f t="shared" si="384"/>
        <v>0</v>
      </c>
      <c r="D1115" s="354" t="str">
        <f t="shared" si="385"/>
        <v>CD</v>
      </c>
      <c r="E1115" s="354" t="str">
        <f t="shared" si="386"/>
        <v>15</v>
      </c>
      <c r="F1115" s="354" t="str">
        <f t="shared" si="387"/>
        <v>A</v>
      </c>
      <c r="G1115" s="355" t="str">
        <f t="shared" si="388"/>
        <v>01</v>
      </c>
      <c r="H1115" s="232" t="s">
        <v>1453</v>
      </c>
      <c r="I1115" s="232">
        <v>12653028</v>
      </c>
      <c r="J1115" s="233">
        <v>46223</v>
      </c>
      <c r="K1115" s="233">
        <v>47614</v>
      </c>
      <c r="L1115" s="234">
        <v>550047464</v>
      </c>
      <c r="M1115" s="232" t="str">
        <f>IF(ISNA(VLOOKUP(L1115,'MASTER DATA'!$A$1:$B$192,2,0)),"",VLOOKUP(L1115,'MASTER DATA'!$A$1:$B$192,2,0))</f>
        <v>Omala S4 GXV 680_1*209L_A227</v>
      </c>
      <c r="N1115" s="232">
        <v>2</v>
      </c>
      <c r="O1115" s="232">
        <f t="shared" si="389"/>
        <v>0</v>
      </c>
      <c r="P1115" s="232">
        <f t="shared" si="390"/>
        <v>2</v>
      </c>
      <c r="Q1115" s="232">
        <f>VLOOKUP(L1115,'MASTER DATA'!$A$1:$E$192,5,0)</f>
        <v>4</v>
      </c>
      <c r="R1115" s="234">
        <f>SUMIF('picking of the day'!$H$4:$H$358,WMS!H1115&amp;WMS!L1115,'picking of the day'!$E$4:$E$358)</f>
        <v>0</v>
      </c>
      <c r="U1115" s="114">
        <f>IF(ISNA(VLOOKUP(H1115,'data putaway'!$A$1:$E$530,3,0)),0,VLOOKUP(H1115,'data putaway'!$A$1:$E$530,3,0))</f>
        <v>0</v>
      </c>
      <c r="V1115" s="354">
        <f t="shared" si="391"/>
        <v>2</v>
      </c>
      <c r="W1115" s="114">
        <f>IF(ISNA(VLOOKUP(H1115,'data putaway'!$A$1:$E$530,2,0)),0,VLOOKUP(H1115,'data putaway'!$A$1:$E$530,2,0))</f>
        <v>0</v>
      </c>
      <c r="X1115" s="354" t="b">
        <f t="shared" si="392"/>
        <v>0</v>
      </c>
      <c r="Y1115" s="354">
        <f>IF(ISNA(VLOOKUP(H1115,'data putaway'!$A$1:$E$530,4,0)),0,VLOOKUP(H1115,'data putaway'!$A$1:$E$530,4,0))</f>
        <v>0</v>
      </c>
      <c r="Z1115" s="113">
        <f>IF(ISNA(VLOOKUP(H1115,'data putaway'!$A$1:$E$530,5,0)),0,VLOOKUP(H1115,'data putaway'!$A$1:$E$530,5,0))</f>
        <v>0</v>
      </c>
      <c r="AA1115" s="354" t="b">
        <f t="shared" si="393"/>
        <v>0</v>
      </c>
      <c r="AB1115" s="354" t="b">
        <f t="shared" si="394"/>
        <v>0</v>
      </c>
      <c r="AC1115" s="356" t="str">
        <f t="shared" ca="1" si="395"/>
        <v>1 Month,  29 Days</v>
      </c>
      <c r="AD1115" s="114" t="str">
        <f t="shared" ca="1" si="403"/>
        <v>3 Year, 7 Month, 23 Days</v>
      </c>
      <c r="AE1115" s="114">
        <f t="shared" si="396"/>
        <v>2</v>
      </c>
      <c r="AF1115" s="114">
        <f t="shared" si="397"/>
        <v>1</v>
      </c>
      <c r="AG1115" s="354" t="str">
        <f t="shared" si="398"/>
        <v>CD15</v>
      </c>
      <c r="AH1115" s="114">
        <f>IF(ISNA(VLOOKUP(L1115,'MASTER DATA'!$A$1:$F$192,6,0)),0,VLOOKUP(L1115,'MASTER DATA'!$A$1:$F$192,6,0))*AE1115</f>
        <v>418</v>
      </c>
      <c r="AI1115" s="354" t="str">
        <f>VLOOKUP($D1115,'warehouse mapping'!$AN$7:$AO$17,2,0)</f>
        <v>Aktif</v>
      </c>
      <c r="AJ1115" s="114">
        <f t="shared" si="399"/>
        <v>0</v>
      </c>
      <c r="AK1115" s="354" t="str">
        <f t="shared" si="400"/>
        <v/>
      </c>
      <c r="AL1115" s="354" t="s">
        <v>3206</v>
      </c>
      <c r="AM1115" s="354">
        <f t="shared" si="401"/>
        <v>1</v>
      </c>
      <c r="AN1115" s="354" t="b">
        <f t="shared" si="402"/>
        <v>1</v>
      </c>
    </row>
    <row r="1116" spans="1:40" s="354" customFormat="1">
      <c r="A1116" s="354" t="str">
        <f t="shared" si="382"/>
        <v>CD15A02550070612</v>
      </c>
      <c r="B1116" s="354">
        <f t="shared" si="383"/>
        <v>0</v>
      </c>
      <c r="C1116" s="354">
        <f t="shared" si="384"/>
        <v>0</v>
      </c>
      <c r="D1116" s="354" t="str">
        <f t="shared" si="385"/>
        <v>CD</v>
      </c>
      <c r="E1116" s="354" t="str">
        <f t="shared" si="386"/>
        <v>15</v>
      </c>
      <c r="F1116" s="354" t="str">
        <f t="shared" si="387"/>
        <v>A</v>
      </c>
      <c r="G1116" s="355" t="str">
        <f t="shared" si="388"/>
        <v>02</v>
      </c>
      <c r="H1116" s="232" t="s">
        <v>1454</v>
      </c>
      <c r="I1116" s="232" t="s">
        <v>3227</v>
      </c>
      <c r="J1116" s="233">
        <v>46249</v>
      </c>
      <c r="K1116" s="233">
        <v>47700</v>
      </c>
      <c r="L1116" s="234">
        <v>550070612</v>
      </c>
      <c r="M1116" s="232" t="str">
        <f>IF(ISNA(VLOOKUP(L1116,'MASTER DATA'!$A$1:$B$192,2,0)),"",VLOOKUP(L1116,'MASTER DATA'!$A$1:$B$192,2,0))</f>
        <v>HlxHX610W40SP_12*1L_A04W</v>
      </c>
      <c r="N1116" s="232">
        <v>0</v>
      </c>
      <c r="O1116" s="232">
        <f t="shared" si="389"/>
        <v>0</v>
      </c>
      <c r="P1116" s="232">
        <f t="shared" si="390"/>
        <v>0</v>
      </c>
      <c r="Q1116" s="232">
        <f>VLOOKUP(L1116,'MASTER DATA'!$A$1:$E$192,5,0)</f>
        <v>44</v>
      </c>
      <c r="R1116" s="234">
        <f>SUMIF('picking of the day'!$H$4:$H$358,WMS!H1116&amp;WMS!L1116,'picking of the day'!$E$4:$E$358)</f>
        <v>0</v>
      </c>
      <c r="U1116" s="114">
        <f>IF(ISNA(VLOOKUP(H1116,'data putaway'!$A$1:$E$530,3,0)),0,VLOOKUP(H1116,'data putaway'!$A$1:$E$530,3,0))</f>
        <v>0</v>
      </c>
      <c r="V1116" s="354">
        <f t="shared" si="391"/>
        <v>0</v>
      </c>
      <c r="W1116" s="114">
        <f>IF(ISNA(VLOOKUP(H1116,'data putaway'!$A$1:$E$530,2,0)),0,VLOOKUP(H1116,'data putaway'!$A$1:$E$530,2,0))</f>
        <v>0</v>
      </c>
      <c r="X1116" s="354" t="b">
        <f t="shared" si="392"/>
        <v>0</v>
      </c>
      <c r="Y1116" s="354">
        <f>IF(ISNA(VLOOKUP(H1116,'data putaway'!$A$1:$E$530,4,0)),0,VLOOKUP(H1116,'data putaway'!$A$1:$E$530,4,0))</f>
        <v>0</v>
      </c>
      <c r="Z1116" s="113">
        <f>IF(ISNA(VLOOKUP(H1116,'data putaway'!$A$1:$E$530,5,0)),0,VLOOKUP(H1116,'data putaway'!$A$1:$E$530,5,0))</f>
        <v>0</v>
      </c>
      <c r="AA1116" s="354" t="b">
        <f t="shared" si="393"/>
        <v>0</v>
      </c>
      <c r="AB1116" s="354" t="b">
        <f t="shared" si="394"/>
        <v>0</v>
      </c>
      <c r="AC1116" s="356" t="str">
        <f t="shared" ca="1" si="395"/>
        <v>1 Month,  3 Days</v>
      </c>
      <c r="AD1116" s="114" t="str">
        <f t="shared" ca="1" si="403"/>
        <v>3 Year, 10 Month, 18 Days</v>
      </c>
      <c r="AE1116" s="114">
        <f t="shared" si="396"/>
        <v>0</v>
      </c>
      <c r="AF1116" s="114">
        <f t="shared" si="397"/>
        <v>0</v>
      </c>
      <c r="AG1116" s="354" t="str">
        <f t="shared" si="398"/>
        <v>CD15</v>
      </c>
      <c r="AH1116" s="114">
        <f>IF(ISNA(VLOOKUP(L1116,'MASTER DATA'!$A$1:$F$192,6,0)),0,VLOOKUP(L1116,'MASTER DATA'!$A$1:$F$192,6,0))*AE1116</f>
        <v>0</v>
      </c>
      <c r="AI1116" s="354" t="str">
        <f>VLOOKUP($D1116,'warehouse mapping'!$AN$7:$AO$17,2,0)</f>
        <v>Aktif</v>
      </c>
      <c r="AJ1116" s="114">
        <f t="shared" si="399"/>
        <v>1</v>
      </c>
      <c r="AK1116" s="354" t="str">
        <f t="shared" si="400"/>
        <v>CD</v>
      </c>
      <c r="AL1116" s="354" t="s">
        <v>170</v>
      </c>
      <c r="AM1116" s="354">
        <f t="shared" si="401"/>
        <v>1</v>
      </c>
      <c r="AN1116" s="354" t="b">
        <f t="shared" si="402"/>
        <v>1</v>
      </c>
    </row>
    <row r="1117" spans="1:40" s="354" customFormat="1">
      <c r="A1117" s="354" t="str">
        <f t="shared" si="382"/>
        <v>CD15B01550062285</v>
      </c>
      <c r="B1117" s="354">
        <f t="shared" si="383"/>
        <v>0</v>
      </c>
      <c r="C1117" s="354">
        <f t="shared" si="384"/>
        <v>0</v>
      </c>
      <c r="D1117" s="354" t="str">
        <f t="shared" si="385"/>
        <v>CD</v>
      </c>
      <c r="E1117" s="354" t="str">
        <f t="shared" si="386"/>
        <v>15</v>
      </c>
      <c r="F1117" s="354" t="str">
        <f t="shared" si="387"/>
        <v>B</v>
      </c>
      <c r="G1117" s="355" t="str">
        <f t="shared" si="388"/>
        <v>01</v>
      </c>
      <c r="H1117" s="232" t="s">
        <v>1455</v>
      </c>
      <c r="I1117" s="232" t="s">
        <v>3079</v>
      </c>
      <c r="J1117" s="233">
        <v>46122</v>
      </c>
      <c r="K1117" s="233">
        <v>47562</v>
      </c>
      <c r="L1117" s="234">
        <v>550062285</v>
      </c>
      <c r="M1117" s="232" t="str">
        <f>IF(ISNA(VLOOKUP(L1117,'MASTER DATA'!$A$1:$B$192,2,0)),"",VLOOKUP(L1117,'MASTER DATA'!$A$1:$B$192,2,0))</f>
        <v>Gadus S3 V460DM 2_1*770kg_A227</v>
      </c>
      <c r="N1117" s="232">
        <v>1</v>
      </c>
      <c r="O1117" s="232">
        <f t="shared" si="389"/>
        <v>1</v>
      </c>
      <c r="P1117" s="232">
        <f t="shared" si="390"/>
        <v>0</v>
      </c>
      <c r="Q1117" s="232">
        <f>VLOOKUP(L1117,'MASTER DATA'!$A$1:$E$192,5,0)</f>
        <v>1</v>
      </c>
      <c r="R1117" s="234">
        <f>SUMIF('picking of the day'!$H$4:$H$358,WMS!H1117&amp;WMS!L1117,'picking of the day'!$E$4:$E$358)</f>
        <v>0</v>
      </c>
      <c r="U1117" s="114">
        <f>IF(ISNA(VLOOKUP(H1117,'data putaway'!$A$1:$E$530,3,0)),0,VLOOKUP(H1117,'data putaway'!$A$1:$E$530,3,0))</f>
        <v>0</v>
      </c>
      <c r="V1117" s="354">
        <f t="shared" si="391"/>
        <v>1</v>
      </c>
      <c r="W1117" s="114">
        <f>IF(ISNA(VLOOKUP(H1117,'data putaway'!$A$1:$E$530,2,0)),0,VLOOKUP(H1117,'data putaway'!$A$1:$E$530,2,0))</f>
        <v>0</v>
      </c>
      <c r="X1117" s="354" t="b">
        <f t="shared" si="392"/>
        <v>0</v>
      </c>
      <c r="Y1117" s="354">
        <f>IF(ISNA(VLOOKUP(H1117,'data putaway'!$A$1:$E$530,4,0)),0,VLOOKUP(H1117,'data putaway'!$A$1:$E$530,4,0))</f>
        <v>0</v>
      </c>
      <c r="Z1117" s="113">
        <f>IF(ISNA(VLOOKUP(H1117,'data putaway'!$A$1:$E$530,5,0)),0,VLOOKUP(H1117,'data putaway'!$A$1:$E$530,5,0))</f>
        <v>0</v>
      </c>
      <c r="AA1117" s="354" t="b">
        <f t="shared" si="393"/>
        <v>0</v>
      </c>
      <c r="AB1117" s="354" t="b">
        <f t="shared" si="394"/>
        <v>0</v>
      </c>
      <c r="AC1117" s="356" t="str">
        <f t="shared" ca="1" si="395"/>
        <v>5 Month,  8 Days</v>
      </c>
      <c r="AD1117" s="114" t="str">
        <f t="shared" ca="1" si="403"/>
        <v>3 Year, 6 Month, 2 Days</v>
      </c>
      <c r="AE1117" s="114">
        <f t="shared" si="396"/>
        <v>1</v>
      </c>
      <c r="AF1117" s="114">
        <f t="shared" si="397"/>
        <v>1</v>
      </c>
      <c r="AG1117" s="354" t="str">
        <f t="shared" si="398"/>
        <v>CD15</v>
      </c>
      <c r="AH1117" s="114">
        <f>IF(ISNA(VLOOKUP(L1117,'MASTER DATA'!$A$1:$F$192,6,0)),0,VLOOKUP(L1117,'MASTER DATA'!$A$1:$F$192,6,0))*AE1117</f>
        <v>770</v>
      </c>
      <c r="AI1117" s="354" t="str">
        <f>VLOOKUP($D1117,'warehouse mapping'!$AN$7:$AO$17,2,0)</f>
        <v>Aktif</v>
      </c>
      <c r="AJ1117" s="114">
        <f t="shared" si="399"/>
        <v>0</v>
      </c>
      <c r="AK1117" s="354" t="str">
        <f t="shared" si="400"/>
        <v/>
      </c>
      <c r="AL1117" s="354" t="s">
        <v>3205</v>
      </c>
      <c r="AM1117" s="354">
        <f t="shared" si="401"/>
        <v>1</v>
      </c>
      <c r="AN1117" s="354" t="b">
        <f t="shared" si="402"/>
        <v>1</v>
      </c>
    </row>
    <row r="1118" spans="1:40" s="354" customFormat="1">
      <c r="A1118" s="354" t="str">
        <f t="shared" si="382"/>
        <v>CD15B02550062285</v>
      </c>
      <c r="B1118" s="354">
        <f t="shared" si="383"/>
        <v>0</v>
      </c>
      <c r="C1118" s="354">
        <f t="shared" si="384"/>
        <v>0</v>
      </c>
      <c r="D1118" s="354" t="str">
        <f t="shared" si="385"/>
        <v>CD</v>
      </c>
      <c r="E1118" s="354" t="str">
        <f t="shared" si="386"/>
        <v>15</v>
      </c>
      <c r="F1118" s="354" t="str">
        <f t="shared" si="387"/>
        <v>B</v>
      </c>
      <c r="G1118" s="355" t="str">
        <f t="shared" si="388"/>
        <v>02</v>
      </c>
      <c r="H1118" s="232" t="s">
        <v>1456</v>
      </c>
      <c r="I1118" s="232" t="s">
        <v>3079</v>
      </c>
      <c r="J1118" s="233">
        <v>46122</v>
      </c>
      <c r="K1118" s="233">
        <v>47562</v>
      </c>
      <c r="L1118" s="234">
        <v>550062285</v>
      </c>
      <c r="M1118" s="232" t="str">
        <f>IF(ISNA(VLOOKUP(L1118,'MASTER DATA'!$A$1:$B$192,2,0)),"",VLOOKUP(L1118,'MASTER DATA'!$A$1:$B$192,2,0))</f>
        <v>Gadus S3 V460DM 2_1*770kg_A227</v>
      </c>
      <c r="N1118" s="232">
        <v>1</v>
      </c>
      <c r="O1118" s="232">
        <f t="shared" si="389"/>
        <v>1</v>
      </c>
      <c r="P1118" s="232">
        <f t="shared" si="390"/>
        <v>0</v>
      </c>
      <c r="Q1118" s="232">
        <f>VLOOKUP(L1118,'MASTER DATA'!$A$1:$E$192,5,0)</f>
        <v>1</v>
      </c>
      <c r="R1118" s="234">
        <f>SUMIF('picking of the day'!$H$4:$H$358,WMS!H1118&amp;WMS!L1118,'picking of the day'!$E$4:$E$358)</f>
        <v>0</v>
      </c>
      <c r="U1118" s="114">
        <f>IF(ISNA(VLOOKUP(H1118,'data putaway'!$A$1:$E$530,3,0)),0,VLOOKUP(H1118,'data putaway'!$A$1:$E$530,3,0))</f>
        <v>0</v>
      </c>
      <c r="V1118" s="354">
        <f t="shared" si="391"/>
        <v>1</v>
      </c>
      <c r="W1118" s="114">
        <f>IF(ISNA(VLOOKUP(H1118,'data putaway'!$A$1:$E$530,2,0)),0,VLOOKUP(H1118,'data putaway'!$A$1:$E$530,2,0))</f>
        <v>0</v>
      </c>
      <c r="X1118" s="354" t="b">
        <f t="shared" si="392"/>
        <v>0</v>
      </c>
      <c r="Y1118" s="354">
        <f>IF(ISNA(VLOOKUP(H1118,'data putaway'!$A$1:$E$530,4,0)),0,VLOOKUP(H1118,'data putaway'!$A$1:$E$530,4,0))</f>
        <v>0</v>
      </c>
      <c r="Z1118" s="113">
        <f>IF(ISNA(VLOOKUP(H1118,'data putaway'!$A$1:$E$530,5,0)),0,VLOOKUP(H1118,'data putaway'!$A$1:$E$530,5,0))</f>
        <v>0</v>
      </c>
      <c r="AA1118" s="354" t="b">
        <f t="shared" si="393"/>
        <v>0</v>
      </c>
      <c r="AB1118" s="354" t="b">
        <f t="shared" si="394"/>
        <v>0</v>
      </c>
      <c r="AC1118" s="356" t="str">
        <f t="shared" ca="1" si="395"/>
        <v>5 Month,  8 Days</v>
      </c>
      <c r="AD1118" s="114" t="str">
        <f t="shared" ca="1" si="403"/>
        <v>3 Year, 6 Month, 2 Days</v>
      </c>
      <c r="AE1118" s="114">
        <f t="shared" si="396"/>
        <v>1</v>
      </c>
      <c r="AF1118" s="114">
        <f t="shared" si="397"/>
        <v>1</v>
      </c>
      <c r="AG1118" s="354" t="str">
        <f t="shared" si="398"/>
        <v>CD15</v>
      </c>
      <c r="AH1118" s="114">
        <f>IF(ISNA(VLOOKUP(L1118,'MASTER DATA'!$A$1:$F$192,6,0)),0,VLOOKUP(L1118,'MASTER DATA'!$A$1:$F$192,6,0))*AE1118</f>
        <v>770</v>
      </c>
      <c r="AI1118" s="354" t="str">
        <f>VLOOKUP($D1118,'warehouse mapping'!$AN$7:$AO$17,2,0)</f>
        <v>Aktif</v>
      </c>
      <c r="AJ1118" s="114">
        <f t="shared" si="399"/>
        <v>0</v>
      </c>
      <c r="AK1118" s="354" t="str">
        <f t="shared" si="400"/>
        <v/>
      </c>
      <c r="AL1118" s="354" t="s">
        <v>3205</v>
      </c>
      <c r="AM1118" s="354">
        <f t="shared" si="401"/>
        <v>1</v>
      </c>
      <c r="AN1118" s="354" t="b">
        <f t="shared" si="402"/>
        <v>1</v>
      </c>
    </row>
    <row r="1119" spans="1:40" s="354" customFormat="1">
      <c r="A1119" s="354" t="str">
        <f t="shared" si="382"/>
        <v>CD15C01550062460</v>
      </c>
      <c r="B1119" s="354">
        <f t="shared" si="383"/>
        <v>0</v>
      </c>
      <c r="C1119" s="354">
        <f t="shared" si="384"/>
        <v>0</v>
      </c>
      <c r="D1119" s="354" t="str">
        <f t="shared" si="385"/>
        <v>CD</v>
      </c>
      <c r="E1119" s="354" t="str">
        <f t="shared" si="386"/>
        <v>15</v>
      </c>
      <c r="F1119" s="354" t="str">
        <f t="shared" si="387"/>
        <v>C</v>
      </c>
      <c r="G1119" s="355" t="str">
        <f t="shared" si="388"/>
        <v>01</v>
      </c>
      <c r="H1119" s="232" t="s">
        <v>346</v>
      </c>
      <c r="I1119" s="232" t="s">
        <v>3315</v>
      </c>
      <c r="J1119" s="233">
        <v>46266</v>
      </c>
      <c r="K1119" s="233">
        <v>47713</v>
      </c>
      <c r="L1119" s="234">
        <v>550062460</v>
      </c>
      <c r="M1119" s="232" t="str">
        <f>IF(ISNA(VLOOKUP(L1119,'MASTER DATA'!$A$1:$B$192,2,0)),"",VLOOKUP(L1119,'MASTER DATA'!$A$1:$B$192,2,0))</f>
        <v>Advan4TAX710W40SNMA2_12*1L_A04W</v>
      </c>
      <c r="N1119" s="232">
        <v>44</v>
      </c>
      <c r="O1119" s="232">
        <f t="shared" si="389"/>
        <v>1</v>
      </c>
      <c r="P1119" s="232">
        <f t="shared" si="390"/>
        <v>0</v>
      </c>
      <c r="Q1119" s="232">
        <f>VLOOKUP(L1119,'MASTER DATA'!$A$1:$E$192,5,0)</f>
        <v>44</v>
      </c>
      <c r="R1119" s="234">
        <f>SUMIF('picking of the day'!$H$4:$H$358,WMS!H1119&amp;WMS!L1119,'picking of the day'!$E$4:$E$358)</f>
        <v>0</v>
      </c>
      <c r="U1119" s="114">
        <f>IF(ISNA(VLOOKUP(H1119,'data putaway'!$A$1:$E$530,3,0)),0,VLOOKUP(H1119,'data putaway'!$A$1:$E$530,3,0))</f>
        <v>0</v>
      </c>
      <c r="V1119" s="354">
        <f t="shared" si="391"/>
        <v>44</v>
      </c>
      <c r="W1119" s="114">
        <f>IF(ISNA(VLOOKUP(H1119,'data putaway'!$A$1:$E$530,2,0)),0,VLOOKUP(H1119,'data putaway'!$A$1:$E$530,2,0))</f>
        <v>0</v>
      </c>
      <c r="X1119" s="354" t="b">
        <f t="shared" si="392"/>
        <v>0</v>
      </c>
      <c r="Y1119" s="354">
        <f>IF(ISNA(VLOOKUP(H1119,'data putaway'!$A$1:$E$530,4,0)),0,VLOOKUP(H1119,'data putaway'!$A$1:$E$530,4,0))</f>
        <v>0</v>
      </c>
      <c r="Z1119" s="113">
        <f>IF(ISNA(VLOOKUP(H1119,'data putaway'!$A$1:$E$530,5,0)),0,VLOOKUP(H1119,'data putaway'!$A$1:$E$530,5,0))</f>
        <v>0</v>
      </c>
      <c r="AA1119" s="354" t="b">
        <f t="shared" si="393"/>
        <v>0</v>
      </c>
      <c r="AB1119" s="354" t="b">
        <f t="shared" si="394"/>
        <v>0</v>
      </c>
      <c r="AC1119" s="356" t="str">
        <f t="shared" ca="1" si="395"/>
        <v>0 Month,  17 Days</v>
      </c>
      <c r="AD1119" s="114" t="str">
        <f t="shared" ca="1" si="403"/>
        <v>3 Year, 11 Month, 0 Days</v>
      </c>
      <c r="AE1119" s="114">
        <f t="shared" si="396"/>
        <v>44</v>
      </c>
      <c r="AF1119" s="114">
        <f t="shared" si="397"/>
        <v>1</v>
      </c>
      <c r="AG1119" s="354" t="str">
        <f t="shared" si="398"/>
        <v>CD15</v>
      </c>
      <c r="AH1119" s="114">
        <f>IF(ISNA(VLOOKUP(L1119,'MASTER DATA'!$A$1:$F$192,6,0)),0,VLOOKUP(L1119,'MASTER DATA'!$A$1:$F$192,6,0))*AE1119</f>
        <v>528</v>
      </c>
      <c r="AI1119" s="354" t="str">
        <f>VLOOKUP($D1119,'warehouse mapping'!$AN$7:$AO$17,2,0)</f>
        <v>Aktif</v>
      </c>
      <c r="AJ1119" s="114">
        <f t="shared" si="399"/>
        <v>0</v>
      </c>
      <c r="AK1119" s="354" t="str">
        <f t="shared" si="400"/>
        <v/>
      </c>
      <c r="AL1119" s="354" t="s">
        <v>3206</v>
      </c>
      <c r="AM1119" s="354">
        <f t="shared" si="401"/>
        <v>1</v>
      </c>
      <c r="AN1119" s="354" t="b">
        <f t="shared" si="402"/>
        <v>1</v>
      </c>
    </row>
    <row r="1120" spans="1:40" s="354" customFormat="1">
      <c r="A1120" s="354" t="str">
        <f t="shared" si="382"/>
        <v>CD15C02550062460</v>
      </c>
      <c r="B1120" s="354">
        <f t="shared" si="383"/>
        <v>0</v>
      </c>
      <c r="C1120" s="354">
        <f t="shared" si="384"/>
        <v>0</v>
      </c>
      <c r="D1120" s="354" t="str">
        <f t="shared" si="385"/>
        <v>CD</v>
      </c>
      <c r="E1120" s="354" t="str">
        <f t="shared" si="386"/>
        <v>15</v>
      </c>
      <c r="F1120" s="354" t="str">
        <f t="shared" si="387"/>
        <v>C</v>
      </c>
      <c r="G1120" s="355" t="str">
        <f t="shared" si="388"/>
        <v>02</v>
      </c>
      <c r="H1120" s="232" t="s">
        <v>1457</v>
      </c>
      <c r="I1120" s="232" t="s">
        <v>3315</v>
      </c>
      <c r="J1120" s="233">
        <v>46266</v>
      </c>
      <c r="K1120" s="233">
        <v>47713</v>
      </c>
      <c r="L1120" s="234">
        <v>550062460</v>
      </c>
      <c r="M1120" s="232" t="str">
        <f>IF(ISNA(VLOOKUP(L1120,'MASTER DATA'!$A$1:$B$192,2,0)),"",VLOOKUP(L1120,'MASTER DATA'!$A$1:$B$192,2,0))</f>
        <v>Advan4TAX710W40SNMA2_12*1L_A04W</v>
      </c>
      <c r="N1120" s="232">
        <v>44</v>
      </c>
      <c r="O1120" s="232">
        <f t="shared" si="389"/>
        <v>1</v>
      </c>
      <c r="P1120" s="232">
        <f t="shared" si="390"/>
        <v>0</v>
      </c>
      <c r="Q1120" s="232">
        <f>VLOOKUP(L1120,'MASTER DATA'!$A$1:$E$192,5,0)</f>
        <v>44</v>
      </c>
      <c r="R1120" s="234">
        <f>SUMIF('picking of the day'!$H$4:$H$358,WMS!H1120&amp;WMS!L1120,'picking of the day'!$E$4:$E$358)</f>
        <v>0</v>
      </c>
      <c r="U1120" s="114">
        <f>IF(ISNA(VLOOKUP(H1120,'data putaway'!$A$1:$E$530,3,0)),0,VLOOKUP(H1120,'data putaway'!$A$1:$E$530,3,0))</f>
        <v>0</v>
      </c>
      <c r="V1120" s="354">
        <f t="shared" si="391"/>
        <v>44</v>
      </c>
      <c r="W1120" s="114">
        <f>IF(ISNA(VLOOKUP(H1120,'data putaway'!$A$1:$E$530,2,0)),0,VLOOKUP(H1120,'data putaway'!$A$1:$E$530,2,0))</f>
        <v>0</v>
      </c>
      <c r="X1120" s="354" t="b">
        <f t="shared" si="392"/>
        <v>0</v>
      </c>
      <c r="Y1120" s="354">
        <f>IF(ISNA(VLOOKUP(H1120,'data putaway'!$A$1:$E$530,4,0)),0,VLOOKUP(H1120,'data putaway'!$A$1:$E$530,4,0))</f>
        <v>0</v>
      </c>
      <c r="Z1120" s="113">
        <f>IF(ISNA(VLOOKUP(H1120,'data putaway'!$A$1:$E$530,5,0)),0,VLOOKUP(H1120,'data putaway'!$A$1:$E$530,5,0))</f>
        <v>0</v>
      </c>
      <c r="AA1120" s="354" t="b">
        <f t="shared" si="393"/>
        <v>0</v>
      </c>
      <c r="AB1120" s="354" t="b">
        <f t="shared" si="394"/>
        <v>0</v>
      </c>
      <c r="AC1120" s="356" t="str">
        <f t="shared" ca="1" si="395"/>
        <v>0 Month,  17 Days</v>
      </c>
      <c r="AD1120" s="114" t="str">
        <f t="shared" ca="1" si="403"/>
        <v>3 Year, 11 Month, 0 Days</v>
      </c>
      <c r="AE1120" s="114">
        <f t="shared" si="396"/>
        <v>44</v>
      </c>
      <c r="AF1120" s="114">
        <f t="shared" si="397"/>
        <v>1</v>
      </c>
      <c r="AG1120" s="354" t="str">
        <f t="shared" si="398"/>
        <v>CD15</v>
      </c>
      <c r="AH1120" s="114">
        <f>IF(ISNA(VLOOKUP(L1120,'MASTER DATA'!$A$1:$F$192,6,0)),0,VLOOKUP(L1120,'MASTER DATA'!$A$1:$F$192,6,0))*AE1120</f>
        <v>528</v>
      </c>
      <c r="AI1120" s="354" t="str">
        <f>VLOOKUP($D1120,'warehouse mapping'!$AN$7:$AO$17,2,0)</f>
        <v>Aktif</v>
      </c>
      <c r="AJ1120" s="114">
        <f t="shared" si="399"/>
        <v>0</v>
      </c>
      <c r="AK1120" s="354" t="str">
        <f t="shared" si="400"/>
        <v/>
      </c>
      <c r="AL1120" s="354" t="s">
        <v>3206</v>
      </c>
      <c r="AM1120" s="354">
        <f t="shared" si="401"/>
        <v>1</v>
      </c>
      <c r="AN1120" s="354" t="b">
        <f t="shared" si="402"/>
        <v>1</v>
      </c>
    </row>
    <row r="1121" spans="1:40" s="354" customFormat="1">
      <c r="A1121" s="354" t="str">
        <f t="shared" si="382"/>
        <v>CD15D01550071396</v>
      </c>
      <c r="B1121" s="354">
        <f t="shared" si="383"/>
        <v>0</v>
      </c>
      <c r="C1121" s="354">
        <f t="shared" si="384"/>
        <v>0</v>
      </c>
      <c r="D1121" s="354" t="str">
        <f t="shared" si="385"/>
        <v>CD</v>
      </c>
      <c r="E1121" s="354" t="str">
        <f t="shared" si="386"/>
        <v>15</v>
      </c>
      <c r="F1121" s="354" t="str">
        <f t="shared" si="387"/>
        <v>D</v>
      </c>
      <c r="G1121" s="355" t="str">
        <f t="shared" si="388"/>
        <v>01</v>
      </c>
      <c r="H1121" s="232" t="s">
        <v>1458</v>
      </c>
      <c r="I1121" s="232" t="s">
        <v>3316</v>
      </c>
      <c r="J1121" s="233">
        <v>46262</v>
      </c>
      <c r="K1121" s="233">
        <v>47714</v>
      </c>
      <c r="L1121" s="234">
        <v>550071396</v>
      </c>
      <c r="M1121" s="232" t="str">
        <f>IF(ISNA(VLOOKUP(L1121,'MASTER DATA'!$A$1:$B$192,2,0)),"",VLOOKUP(L1121,'MASTER DATA'!$A$1:$B$192,2,0))</f>
        <v>HelixHX515W40SNCF_12*1L_A04W</v>
      </c>
      <c r="N1121" s="232">
        <v>44</v>
      </c>
      <c r="O1121" s="232">
        <f t="shared" si="389"/>
        <v>1</v>
      </c>
      <c r="P1121" s="232">
        <f t="shared" si="390"/>
        <v>0</v>
      </c>
      <c r="Q1121" s="232">
        <f>VLOOKUP(L1121,'MASTER DATA'!$A$1:$E$192,5,0)</f>
        <v>44</v>
      </c>
      <c r="R1121" s="234">
        <f>SUMIF('picking of the day'!$H$4:$H$358,WMS!H1121&amp;WMS!L1121,'picking of the day'!$E$4:$E$358)</f>
        <v>0</v>
      </c>
      <c r="U1121" s="114">
        <f>IF(ISNA(VLOOKUP(H1121,'data putaway'!$A$1:$E$530,3,0)),0,VLOOKUP(H1121,'data putaway'!$A$1:$E$530,3,0))</f>
        <v>0</v>
      </c>
      <c r="V1121" s="354">
        <f t="shared" si="391"/>
        <v>44</v>
      </c>
      <c r="W1121" s="114">
        <f>IF(ISNA(VLOOKUP(H1121,'data putaway'!$A$1:$E$530,2,0)),0,VLOOKUP(H1121,'data putaway'!$A$1:$E$530,2,0))</f>
        <v>0</v>
      </c>
      <c r="X1121" s="354" t="b">
        <f t="shared" si="392"/>
        <v>0</v>
      </c>
      <c r="Y1121" s="354">
        <f>IF(ISNA(VLOOKUP(H1121,'data putaway'!$A$1:$E$530,4,0)),0,VLOOKUP(H1121,'data putaway'!$A$1:$E$530,4,0))</f>
        <v>0</v>
      </c>
      <c r="Z1121" s="113">
        <f>IF(ISNA(VLOOKUP(H1121,'data putaway'!$A$1:$E$530,5,0)),0,VLOOKUP(H1121,'data putaway'!$A$1:$E$530,5,0))</f>
        <v>0</v>
      </c>
      <c r="AA1121" s="354" t="b">
        <f t="shared" si="393"/>
        <v>0</v>
      </c>
      <c r="AB1121" s="354" t="b">
        <f t="shared" si="394"/>
        <v>0</v>
      </c>
      <c r="AC1121" s="356" t="str">
        <f t="shared" ca="1" si="395"/>
        <v>0 Month,  21 Days</v>
      </c>
      <c r="AD1121" s="114" t="str">
        <f t="shared" ca="1" si="403"/>
        <v>3 Year, 11 Month, 1 Days</v>
      </c>
      <c r="AE1121" s="114">
        <f t="shared" si="396"/>
        <v>44</v>
      </c>
      <c r="AF1121" s="114">
        <f t="shared" si="397"/>
        <v>1</v>
      </c>
      <c r="AG1121" s="354" t="str">
        <f t="shared" si="398"/>
        <v>CD15</v>
      </c>
      <c r="AH1121" s="114">
        <f>IF(ISNA(VLOOKUP(L1121,'MASTER DATA'!$A$1:$F$192,6,0)),0,VLOOKUP(L1121,'MASTER DATA'!$A$1:$F$192,6,0))*AE1121</f>
        <v>528</v>
      </c>
      <c r="AI1121" s="354" t="str">
        <f>VLOOKUP($D1121,'warehouse mapping'!$AN$7:$AO$17,2,0)</f>
        <v>Aktif</v>
      </c>
      <c r="AJ1121" s="114">
        <f t="shared" si="399"/>
        <v>0</v>
      </c>
      <c r="AK1121" s="354" t="str">
        <f t="shared" si="400"/>
        <v/>
      </c>
      <c r="AL1121" s="354" t="s">
        <v>170</v>
      </c>
      <c r="AM1121" s="354">
        <f t="shared" si="401"/>
        <v>1</v>
      </c>
      <c r="AN1121" s="354" t="b">
        <f t="shared" si="402"/>
        <v>1</v>
      </c>
    </row>
    <row r="1122" spans="1:40" s="354" customFormat="1">
      <c r="A1122" s="354" t="str">
        <f t="shared" si="382"/>
        <v>CD15D02550071396</v>
      </c>
      <c r="B1122" s="354">
        <f t="shared" si="383"/>
        <v>0</v>
      </c>
      <c r="C1122" s="354">
        <f t="shared" si="384"/>
        <v>0</v>
      </c>
      <c r="D1122" s="354" t="str">
        <f t="shared" si="385"/>
        <v>CD</v>
      </c>
      <c r="E1122" s="354" t="str">
        <f t="shared" si="386"/>
        <v>15</v>
      </c>
      <c r="F1122" s="354" t="str">
        <f t="shared" si="387"/>
        <v>D</v>
      </c>
      <c r="G1122" s="355" t="str">
        <f t="shared" si="388"/>
        <v>02</v>
      </c>
      <c r="H1122" s="232" t="s">
        <v>1459</v>
      </c>
      <c r="I1122" s="232" t="s">
        <v>3316</v>
      </c>
      <c r="J1122" s="233">
        <v>46262</v>
      </c>
      <c r="K1122" s="233">
        <v>47714</v>
      </c>
      <c r="L1122" s="234">
        <v>550071396</v>
      </c>
      <c r="M1122" s="232" t="str">
        <f>IF(ISNA(VLOOKUP(L1122,'MASTER DATA'!$A$1:$B$192,2,0)),"",VLOOKUP(L1122,'MASTER DATA'!$A$1:$B$192,2,0))</f>
        <v>HelixHX515W40SNCF_12*1L_A04W</v>
      </c>
      <c r="N1122" s="232">
        <v>44</v>
      </c>
      <c r="O1122" s="232">
        <f t="shared" si="389"/>
        <v>1</v>
      </c>
      <c r="P1122" s="232">
        <f t="shared" si="390"/>
        <v>0</v>
      </c>
      <c r="Q1122" s="232">
        <f>VLOOKUP(L1122,'MASTER DATA'!$A$1:$E$192,5,0)</f>
        <v>44</v>
      </c>
      <c r="R1122" s="234">
        <f>SUMIF('picking of the day'!$H$4:$H$358,WMS!H1122&amp;WMS!L1122,'picking of the day'!$E$4:$E$358)</f>
        <v>0</v>
      </c>
      <c r="U1122" s="114">
        <f>IF(ISNA(VLOOKUP(H1122,'data putaway'!$A$1:$E$530,3,0)),0,VLOOKUP(H1122,'data putaway'!$A$1:$E$530,3,0))</f>
        <v>0</v>
      </c>
      <c r="V1122" s="354">
        <f t="shared" si="391"/>
        <v>44</v>
      </c>
      <c r="W1122" s="114">
        <f>IF(ISNA(VLOOKUP(H1122,'data putaway'!$A$1:$E$530,2,0)),0,VLOOKUP(H1122,'data putaway'!$A$1:$E$530,2,0))</f>
        <v>0</v>
      </c>
      <c r="X1122" s="354" t="b">
        <f t="shared" si="392"/>
        <v>0</v>
      </c>
      <c r="Y1122" s="354">
        <f>IF(ISNA(VLOOKUP(H1122,'data putaway'!$A$1:$E$530,4,0)),0,VLOOKUP(H1122,'data putaway'!$A$1:$E$530,4,0))</f>
        <v>0</v>
      </c>
      <c r="Z1122" s="113">
        <f>IF(ISNA(VLOOKUP(H1122,'data putaway'!$A$1:$E$530,5,0)),0,VLOOKUP(H1122,'data putaway'!$A$1:$E$530,5,0))</f>
        <v>0</v>
      </c>
      <c r="AA1122" s="354" t="b">
        <f t="shared" si="393"/>
        <v>0</v>
      </c>
      <c r="AB1122" s="354" t="b">
        <f t="shared" si="394"/>
        <v>0</v>
      </c>
      <c r="AC1122" s="356" t="str">
        <f t="shared" ca="1" si="395"/>
        <v>0 Month,  21 Days</v>
      </c>
      <c r="AD1122" s="114" t="str">
        <f t="shared" ca="1" si="403"/>
        <v>3 Year, 11 Month, 1 Days</v>
      </c>
      <c r="AE1122" s="114">
        <f t="shared" si="396"/>
        <v>44</v>
      </c>
      <c r="AF1122" s="114">
        <f t="shared" si="397"/>
        <v>1</v>
      </c>
      <c r="AG1122" s="354" t="str">
        <f t="shared" si="398"/>
        <v>CD15</v>
      </c>
      <c r="AH1122" s="114">
        <f>IF(ISNA(VLOOKUP(L1122,'MASTER DATA'!$A$1:$F$192,6,0)),0,VLOOKUP(L1122,'MASTER DATA'!$A$1:$F$192,6,0))*AE1122</f>
        <v>528</v>
      </c>
      <c r="AI1122" s="354" t="str">
        <f>VLOOKUP($D1122,'warehouse mapping'!$AN$7:$AO$17,2,0)</f>
        <v>Aktif</v>
      </c>
      <c r="AJ1122" s="114">
        <f t="shared" si="399"/>
        <v>0</v>
      </c>
      <c r="AK1122" s="354" t="str">
        <f t="shared" si="400"/>
        <v/>
      </c>
      <c r="AL1122" s="354" t="s">
        <v>170</v>
      </c>
      <c r="AM1122" s="354">
        <f t="shared" si="401"/>
        <v>1</v>
      </c>
      <c r="AN1122" s="354" t="b">
        <f t="shared" si="402"/>
        <v>1</v>
      </c>
    </row>
    <row r="1123" spans="1:40" s="354" customFormat="1">
      <c r="A1123" s="354" t="str">
        <f t="shared" si="382"/>
        <v>CD15E01550071396</v>
      </c>
      <c r="B1123" s="354">
        <f t="shared" si="383"/>
        <v>0</v>
      </c>
      <c r="C1123" s="354">
        <f t="shared" si="384"/>
        <v>0</v>
      </c>
      <c r="D1123" s="354" t="str">
        <f t="shared" si="385"/>
        <v>CD</v>
      </c>
      <c r="E1123" s="354" t="str">
        <f t="shared" si="386"/>
        <v>15</v>
      </c>
      <c r="F1123" s="354" t="str">
        <f t="shared" si="387"/>
        <v>E</v>
      </c>
      <c r="G1123" s="355" t="str">
        <f t="shared" si="388"/>
        <v>01</v>
      </c>
      <c r="H1123" s="232" t="s">
        <v>1460</v>
      </c>
      <c r="I1123" s="232" t="s">
        <v>3316</v>
      </c>
      <c r="J1123" s="233">
        <v>46262</v>
      </c>
      <c r="K1123" s="233">
        <v>47714</v>
      </c>
      <c r="L1123" s="234">
        <v>550071396</v>
      </c>
      <c r="M1123" s="232" t="str">
        <f>IF(ISNA(VLOOKUP(L1123,'MASTER DATA'!$A$1:$B$192,2,0)),"",VLOOKUP(L1123,'MASTER DATA'!$A$1:$B$192,2,0))</f>
        <v>HelixHX515W40SNCF_12*1L_A04W</v>
      </c>
      <c r="N1123" s="232">
        <v>44</v>
      </c>
      <c r="O1123" s="232">
        <f t="shared" si="389"/>
        <v>1</v>
      </c>
      <c r="P1123" s="232">
        <f t="shared" si="390"/>
        <v>0</v>
      </c>
      <c r="Q1123" s="232">
        <f>VLOOKUP(L1123,'MASTER DATA'!$A$1:$E$192,5,0)</f>
        <v>44</v>
      </c>
      <c r="R1123" s="234">
        <f>SUMIF('picking of the day'!$H$4:$H$358,WMS!H1123&amp;WMS!L1123,'picking of the day'!$E$4:$E$358)</f>
        <v>0</v>
      </c>
      <c r="U1123" s="114">
        <f>IF(ISNA(VLOOKUP(H1123,'data putaway'!$A$1:$E$530,3,0)),0,VLOOKUP(H1123,'data putaway'!$A$1:$E$530,3,0))</f>
        <v>0</v>
      </c>
      <c r="V1123" s="354">
        <f t="shared" si="391"/>
        <v>44</v>
      </c>
      <c r="W1123" s="114">
        <f>IF(ISNA(VLOOKUP(H1123,'data putaway'!$A$1:$E$530,2,0)),0,VLOOKUP(H1123,'data putaway'!$A$1:$E$530,2,0))</f>
        <v>0</v>
      </c>
      <c r="X1123" s="354" t="b">
        <f t="shared" si="392"/>
        <v>0</v>
      </c>
      <c r="Y1123" s="354">
        <f>IF(ISNA(VLOOKUP(H1123,'data putaway'!$A$1:$E$530,4,0)),0,VLOOKUP(H1123,'data putaway'!$A$1:$E$530,4,0))</f>
        <v>0</v>
      </c>
      <c r="Z1123" s="113">
        <f>IF(ISNA(VLOOKUP(H1123,'data putaway'!$A$1:$E$530,5,0)),0,VLOOKUP(H1123,'data putaway'!$A$1:$E$530,5,0))</f>
        <v>0</v>
      </c>
      <c r="AA1123" s="354" t="b">
        <f t="shared" si="393"/>
        <v>0</v>
      </c>
      <c r="AB1123" s="354" t="b">
        <f t="shared" si="394"/>
        <v>0</v>
      </c>
      <c r="AC1123" s="356" t="str">
        <f t="shared" ca="1" si="395"/>
        <v>0 Month,  21 Days</v>
      </c>
      <c r="AD1123" s="114" t="str">
        <f t="shared" ca="1" si="403"/>
        <v>3 Year, 11 Month, 1 Days</v>
      </c>
      <c r="AE1123" s="114">
        <f t="shared" si="396"/>
        <v>44</v>
      </c>
      <c r="AF1123" s="114">
        <f t="shared" si="397"/>
        <v>1</v>
      </c>
      <c r="AG1123" s="354" t="str">
        <f t="shared" si="398"/>
        <v>CD15</v>
      </c>
      <c r="AH1123" s="114">
        <f>IF(ISNA(VLOOKUP(L1123,'MASTER DATA'!$A$1:$F$192,6,0)),0,VLOOKUP(L1123,'MASTER DATA'!$A$1:$F$192,6,0))*AE1123</f>
        <v>528</v>
      </c>
      <c r="AI1123" s="354" t="str">
        <f>VLOOKUP($D1123,'warehouse mapping'!$AN$7:$AO$17,2,0)</f>
        <v>Aktif</v>
      </c>
      <c r="AJ1123" s="114">
        <f t="shared" si="399"/>
        <v>0</v>
      </c>
      <c r="AK1123" s="354" t="str">
        <f t="shared" si="400"/>
        <v/>
      </c>
      <c r="AL1123" s="354" t="s">
        <v>170</v>
      </c>
      <c r="AM1123" s="354">
        <f t="shared" si="401"/>
        <v>1</v>
      </c>
      <c r="AN1123" s="354" t="b">
        <f t="shared" si="402"/>
        <v>1</v>
      </c>
    </row>
    <row r="1124" spans="1:40" s="354" customFormat="1">
      <c r="A1124" s="354" t="str">
        <f t="shared" si="382"/>
        <v>CD15E02550071396</v>
      </c>
      <c r="B1124" s="354">
        <f t="shared" si="383"/>
        <v>0</v>
      </c>
      <c r="C1124" s="354">
        <f t="shared" si="384"/>
        <v>0</v>
      </c>
      <c r="D1124" s="354" t="str">
        <f t="shared" si="385"/>
        <v>CD</v>
      </c>
      <c r="E1124" s="354" t="str">
        <f t="shared" si="386"/>
        <v>15</v>
      </c>
      <c r="F1124" s="354" t="str">
        <f t="shared" si="387"/>
        <v>E</v>
      </c>
      <c r="G1124" s="355" t="str">
        <f t="shared" si="388"/>
        <v>02</v>
      </c>
      <c r="H1124" s="232" t="s">
        <v>1461</v>
      </c>
      <c r="I1124" s="232" t="s">
        <v>3316</v>
      </c>
      <c r="J1124" s="233">
        <v>46262</v>
      </c>
      <c r="K1124" s="233">
        <v>47714</v>
      </c>
      <c r="L1124" s="234">
        <v>550071396</v>
      </c>
      <c r="M1124" s="232" t="str">
        <f>IF(ISNA(VLOOKUP(L1124,'MASTER DATA'!$A$1:$B$192,2,0)),"",VLOOKUP(L1124,'MASTER DATA'!$A$1:$B$192,2,0))</f>
        <v>HelixHX515W40SNCF_12*1L_A04W</v>
      </c>
      <c r="N1124" s="232">
        <v>44</v>
      </c>
      <c r="O1124" s="232">
        <f t="shared" si="389"/>
        <v>1</v>
      </c>
      <c r="P1124" s="232">
        <f t="shared" si="390"/>
        <v>0</v>
      </c>
      <c r="Q1124" s="232">
        <f>VLOOKUP(L1124,'MASTER DATA'!$A$1:$E$192,5,0)</f>
        <v>44</v>
      </c>
      <c r="R1124" s="234">
        <f>SUMIF('picking of the day'!$H$4:$H$358,WMS!H1124&amp;WMS!L1124,'picking of the day'!$E$4:$E$358)</f>
        <v>0</v>
      </c>
      <c r="U1124" s="114">
        <f>IF(ISNA(VLOOKUP(H1124,'data putaway'!$A$1:$E$530,3,0)),0,VLOOKUP(H1124,'data putaway'!$A$1:$E$530,3,0))</f>
        <v>0</v>
      </c>
      <c r="V1124" s="354">
        <f t="shared" si="391"/>
        <v>44</v>
      </c>
      <c r="W1124" s="114">
        <f>IF(ISNA(VLOOKUP(H1124,'data putaway'!$A$1:$E$530,2,0)),0,VLOOKUP(H1124,'data putaway'!$A$1:$E$530,2,0))</f>
        <v>0</v>
      </c>
      <c r="X1124" s="354" t="b">
        <f t="shared" si="392"/>
        <v>0</v>
      </c>
      <c r="Y1124" s="354">
        <f>IF(ISNA(VLOOKUP(H1124,'data putaway'!$A$1:$E$530,4,0)),0,VLOOKUP(H1124,'data putaway'!$A$1:$E$530,4,0))</f>
        <v>0</v>
      </c>
      <c r="Z1124" s="113">
        <f>IF(ISNA(VLOOKUP(H1124,'data putaway'!$A$1:$E$530,5,0)),0,VLOOKUP(H1124,'data putaway'!$A$1:$E$530,5,0))</f>
        <v>0</v>
      </c>
      <c r="AA1124" s="354" t="b">
        <f t="shared" si="393"/>
        <v>0</v>
      </c>
      <c r="AB1124" s="354" t="b">
        <f t="shared" si="394"/>
        <v>0</v>
      </c>
      <c r="AC1124" s="356" t="str">
        <f t="shared" ca="1" si="395"/>
        <v>0 Month,  21 Days</v>
      </c>
      <c r="AD1124" s="114" t="str">
        <f t="shared" ca="1" si="403"/>
        <v>3 Year, 11 Month, 1 Days</v>
      </c>
      <c r="AE1124" s="114">
        <f t="shared" si="396"/>
        <v>44</v>
      </c>
      <c r="AF1124" s="114">
        <f t="shared" si="397"/>
        <v>1</v>
      </c>
      <c r="AG1124" s="354" t="str">
        <f t="shared" si="398"/>
        <v>CD15</v>
      </c>
      <c r="AH1124" s="114">
        <f>IF(ISNA(VLOOKUP(L1124,'MASTER DATA'!$A$1:$F$192,6,0)),0,VLOOKUP(L1124,'MASTER DATA'!$A$1:$F$192,6,0))*AE1124</f>
        <v>528</v>
      </c>
      <c r="AI1124" s="354" t="str">
        <f>VLOOKUP($D1124,'warehouse mapping'!$AN$7:$AO$17,2,0)</f>
        <v>Aktif</v>
      </c>
      <c r="AJ1124" s="114">
        <f t="shared" si="399"/>
        <v>0</v>
      </c>
      <c r="AK1124" s="354" t="str">
        <f t="shared" si="400"/>
        <v/>
      </c>
      <c r="AL1124" s="354" t="s">
        <v>170</v>
      </c>
      <c r="AM1124" s="354">
        <f t="shared" si="401"/>
        <v>1</v>
      </c>
      <c r="AN1124" s="354" t="b">
        <f t="shared" si="402"/>
        <v>1</v>
      </c>
    </row>
    <row r="1125" spans="1:40" s="354" customFormat="1">
      <c r="A1125" s="354" t="str">
        <f t="shared" si="382"/>
        <v>CD16A01550062285</v>
      </c>
      <c r="B1125" s="354">
        <f t="shared" si="383"/>
        <v>0</v>
      </c>
      <c r="C1125" s="354">
        <f t="shared" si="384"/>
        <v>0</v>
      </c>
      <c r="D1125" s="354" t="str">
        <f t="shared" si="385"/>
        <v>CD</v>
      </c>
      <c r="E1125" s="354" t="str">
        <f t="shared" si="386"/>
        <v>16</v>
      </c>
      <c r="F1125" s="354" t="str">
        <f t="shared" si="387"/>
        <v>A</v>
      </c>
      <c r="G1125" s="355" t="str">
        <f t="shared" si="388"/>
        <v>01</v>
      </c>
      <c r="H1125" s="232" t="s">
        <v>1462</v>
      </c>
      <c r="I1125" s="232" t="s">
        <v>3079</v>
      </c>
      <c r="J1125" s="233">
        <v>46122</v>
      </c>
      <c r="K1125" s="233">
        <v>47562</v>
      </c>
      <c r="L1125" s="234">
        <v>550062285</v>
      </c>
      <c r="M1125" s="232" t="str">
        <f>IF(ISNA(VLOOKUP(L1125,'MASTER DATA'!$A$1:$B$192,2,0)),"",VLOOKUP(L1125,'MASTER DATA'!$A$1:$B$192,2,0))</f>
        <v>Gadus S3 V460DM 2_1*770kg_A227</v>
      </c>
      <c r="N1125" s="232">
        <v>1</v>
      </c>
      <c r="O1125" s="232">
        <f t="shared" si="389"/>
        <v>1</v>
      </c>
      <c r="P1125" s="232">
        <f t="shared" si="390"/>
        <v>0</v>
      </c>
      <c r="Q1125" s="232">
        <f>VLOOKUP(L1125,'MASTER DATA'!$A$1:$E$192,5,0)</f>
        <v>1</v>
      </c>
      <c r="R1125" s="234">
        <f>SUMIF('picking of the day'!$H$4:$H$358,WMS!H1125&amp;WMS!L1125,'picking of the day'!$E$4:$E$358)</f>
        <v>0</v>
      </c>
      <c r="U1125" s="114">
        <f>IF(ISNA(VLOOKUP(H1125,'data putaway'!$A$1:$E$530,3,0)),0,VLOOKUP(H1125,'data putaway'!$A$1:$E$530,3,0))</f>
        <v>0</v>
      </c>
      <c r="V1125" s="354">
        <f t="shared" si="391"/>
        <v>1</v>
      </c>
      <c r="W1125" s="114">
        <f>IF(ISNA(VLOOKUP(H1125,'data putaway'!$A$1:$E$530,2,0)),0,VLOOKUP(H1125,'data putaway'!$A$1:$E$530,2,0))</f>
        <v>0</v>
      </c>
      <c r="X1125" s="354" t="b">
        <f t="shared" si="392"/>
        <v>0</v>
      </c>
      <c r="Y1125" s="354">
        <f>IF(ISNA(VLOOKUP(H1125,'data putaway'!$A$1:$E$530,4,0)),0,VLOOKUP(H1125,'data putaway'!$A$1:$E$530,4,0))</f>
        <v>0</v>
      </c>
      <c r="Z1125" s="113">
        <f>IF(ISNA(VLOOKUP(H1125,'data putaway'!$A$1:$E$530,5,0)),0,VLOOKUP(H1125,'data putaway'!$A$1:$E$530,5,0))</f>
        <v>0</v>
      </c>
      <c r="AA1125" s="354" t="b">
        <f t="shared" si="393"/>
        <v>0</v>
      </c>
      <c r="AB1125" s="354" t="b">
        <f t="shared" si="394"/>
        <v>0</v>
      </c>
      <c r="AC1125" s="356" t="str">
        <f t="shared" ca="1" si="395"/>
        <v>5 Month,  8 Days</v>
      </c>
      <c r="AD1125" s="114" t="str">
        <f t="shared" ca="1" si="403"/>
        <v>3 Year, 6 Month, 2 Days</v>
      </c>
      <c r="AE1125" s="114">
        <f t="shared" si="396"/>
        <v>1</v>
      </c>
      <c r="AF1125" s="114">
        <f t="shared" si="397"/>
        <v>1</v>
      </c>
      <c r="AG1125" s="354" t="str">
        <f t="shared" si="398"/>
        <v>CD16</v>
      </c>
      <c r="AH1125" s="114">
        <f>IF(ISNA(VLOOKUP(L1125,'MASTER DATA'!$A$1:$F$192,6,0)),0,VLOOKUP(L1125,'MASTER DATA'!$A$1:$F$192,6,0))*AE1125</f>
        <v>770</v>
      </c>
      <c r="AI1125" s="354" t="str">
        <f>VLOOKUP($D1125,'warehouse mapping'!$AN$7:$AO$17,2,0)</f>
        <v>Aktif</v>
      </c>
      <c r="AJ1125" s="114">
        <f t="shared" si="399"/>
        <v>0</v>
      </c>
      <c r="AK1125" s="354" t="str">
        <f t="shared" si="400"/>
        <v/>
      </c>
      <c r="AL1125" s="354" t="s">
        <v>3205</v>
      </c>
      <c r="AM1125" s="354">
        <f t="shared" si="401"/>
        <v>1</v>
      </c>
      <c r="AN1125" s="354" t="b">
        <f t="shared" si="402"/>
        <v>1</v>
      </c>
    </row>
    <row r="1126" spans="1:40" s="354" customFormat="1">
      <c r="A1126" s="354" t="str">
        <f t="shared" si="382"/>
        <v>CD16A02550062285</v>
      </c>
      <c r="B1126" s="354">
        <f t="shared" si="383"/>
        <v>0</v>
      </c>
      <c r="C1126" s="354">
        <f t="shared" si="384"/>
        <v>0</v>
      </c>
      <c r="D1126" s="354" t="str">
        <f t="shared" si="385"/>
        <v>CD</v>
      </c>
      <c r="E1126" s="354" t="str">
        <f t="shared" si="386"/>
        <v>16</v>
      </c>
      <c r="F1126" s="354" t="str">
        <f t="shared" si="387"/>
        <v>A</v>
      </c>
      <c r="G1126" s="355" t="str">
        <f t="shared" si="388"/>
        <v>02</v>
      </c>
      <c r="H1126" s="232" t="s">
        <v>1463</v>
      </c>
      <c r="I1126" s="232" t="s">
        <v>3079</v>
      </c>
      <c r="J1126" s="233">
        <v>46122</v>
      </c>
      <c r="K1126" s="233">
        <v>47562</v>
      </c>
      <c r="L1126" s="234">
        <v>550062285</v>
      </c>
      <c r="M1126" s="232" t="str">
        <f>IF(ISNA(VLOOKUP(L1126,'MASTER DATA'!$A$1:$B$192,2,0)),"",VLOOKUP(L1126,'MASTER DATA'!$A$1:$B$192,2,0))</f>
        <v>Gadus S3 V460DM 2_1*770kg_A227</v>
      </c>
      <c r="N1126" s="232">
        <v>1</v>
      </c>
      <c r="O1126" s="232">
        <f t="shared" si="389"/>
        <v>1</v>
      </c>
      <c r="P1126" s="232">
        <f t="shared" si="390"/>
        <v>0</v>
      </c>
      <c r="Q1126" s="232">
        <f>VLOOKUP(L1126,'MASTER DATA'!$A$1:$E$192,5,0)</f>
        <v>1</v>
      </c>
      <c r="R1126" s="234">
        <f>SUMIF('picking of the day'!$H$4:$H$358,WMS!H1126&amp;WMS!L1126,'picking of the day'!$E$4:$E$358)</f>
        <v>0</v>
      </c>
      <c r="U1126" s="114">
        <f>IF(ISNA(VLOOKUP(H1126,'data putaway'!$A$1:$E$530,3,0)),0,VLOOKUP(H1126,'data putaway'!$A$1:$E$530,3,0))</f>
        <v>0</v>
      </c>
      <c r="V1126" s="354">
        <f t="shared" si="391"/>
        <v>1</v>
      </c>
      <c r="W1126" s="114">
        <f>IF(ISNA(VLOOKUP(H1126,'data putaway'!$A$1:$E$530,2,0)),0,VLOOKUP(H1126,'data putaway'!$A$1:$E$530,2,0))</f>
        <v>0</v>
      </c>
      <c r="X1126" s="354" t="b">
        <f t="shared" si="392"/>
        <v>0</v>
      </c>
      <c r="Y1126" s="354">
        <f>IF(ISNA(VLOOKUP(H1126,'data putaway'!$A$1:$E$530,4,0)),0,VLOOKUP(H1126,'data putaway'!$A$1:$E$530,4,0))</f>
        <v>0</v>
      </c>
      <c r="Z1126" s="113">
        <f>IF(ISNA(VLOOKUP(H1126,'data putaway'!$A$1:$E$530,5,0)),0,VLOOKUP(H1126,'data putaway'!$A$1:$E$530,5,0))</f>
        <v>0</v>
      </c>
      <c r="AA1126" s="354" t="b">
        <f t="shared" si="393"/>
        <v>0</v>
      </c>
      <c r="AB1126" s="354" t="b">
        <f t="shared" si="394"/>
        <v>0</v>
      </c>
      <c r="AC1126" s="356" t="str">
        <f t="shared" ca="1" si="395"/>
        <v>5 Month,  8 Days</v>
      </c>
      <c r="AD1126" s="114" t="str">
        <f t="shared" ca="1" si="403"/>
        <v>3 Year, 6 Month, 2 Days</v>
      </c>
      <c r="AE1126" s="114">
        <f t="shared" si="396"/>
        <v>1</v>
      </c>
      <c r="AF1126" s="114">
        <f t="shared" si="397"/>
        <v>1</v>
      </c>
      <c r="AG1126" s="354" t="str">
        <f t="shared" si="398"/>
        <v>CD16</v>
      </c>
      <c r="AH1126" s="114">
        <f>IF(ISNA(VLOOKUP(L1126,'MASTER DATA'!$A$1:$F$192,6,0)),0,VLOOKUP(L1126,'MASTER DATA'!$A$1:$F$192,6,0))*AE1126</f>
        <v>770</v>
      </c>
      <c r="AI1126" s="354" t="str">
        <f>VLOOKUP($D1126,'warehouse mapping'!$AN$7:$AO$17,2,0)</f>
        <v>Aktif</v>
      </c>
      <c r="AJ1126" s="114">
        <f t="shared" si="399"/>
        <v>0</v>
      </c>
      <c r="AK1126" s="354" t="str">
        <f t="shared" si="400"/>
        <v/>
      </c>
      <c r="AL1126" s="354" t="s">
        <v>3205</v>
      </c>
      <c r="AM1126" s="354">
        <f t="shared" si="401"/>
        <v>1</v>
      </c>
      <c r="AN1126" s="354" t="b">
        <f t="shared" si="402"/>
        <v>1</v>
      </c>
    </row>
    <row r="1127" spans="1:40" s="354" customFormat="1">
      <c r="A1127" s="354" t="str">
        <f t="shared" si="382"/>
        <v>CD16B01550045079</v>
      </c>
      <c r="B1127" s="354">
        <f t="shared" si="383"/>
        <v>0</v>
      </c>
      <c r="C1127" s="354">
        <f t="shared" si="384"/>
        <v>0</v>
      </c>
      <c r="D1127" s="354" t="str">
        <f t="shared" si="385"/>
        <v>CD</v>
      </c>
      <c r="E1127" s="354" t="str">
        <f t="shared" si="386"/>
        <v>16</v>
      </c>
      <c r="F1127" s="354" t="str">
        <f t="shared" si="387"/>
        <v>B</v>
      </c>
      <c r="G1127" s="355" t="str">
        <f t="shared" si="388"/>
        <v>01</v>
      </c>
      <c r="H1127" s="232" t="s">
        <v>1464</v>
      </c>
      <c r="I1127" s="232" t="s">
        <v>3501</v>
      </c>
      <c r="J1127" s="233">
        <v>46268</v>
      </c>
      <c r="K1127" s="233">
        <v>47632</v>
      </c>
      <c r="L1127" s="234">
        <v>550045079</v>
      </c>
      <c r="M1127" s="232" t="str">
        <f>IF(ISNA(VLOOKUP(L1127,'MASTER DATA'!$A$1:$B$192,2,0)),"",VLOOKUP(L1127,'MASTER DATA'!$A$1:$B$192,2,0))</f>
        <v>Tellus S2 MX 46_1*209L_A227</v>
      </c>
      <c r="N1127" s="232">
        <v>4</v>
      </c>
      <c r="O1127" s="232">
        <f t="shared" si="389"/>
        <v>1</v>
      </c>
      <c r="P1127" s="232">
        <f t="shared" si="390"/>
        <v>0</v>
      </c>
      <c r="Q1127" s="232">
        <f>VLOOKUP(L1127,'MASTER DATA'!$A$1:$E$192,5,0)</f>
        <v>4</v>
      </c>
      <c r="R1127" s="234">
        <f>SUMIF('picking of the day'!$H$4:$H$358,WMS!H1127&amp;WMS!L1127,'picking of the day'!$E$4:$E$358)</f>
        <v>0</v>
      </c>
      <c r="U1127" s="114">
        <f>IF(ISNA(VLOOKUP(H1127,'data putaway'!$A$1:$E$530,3,0)),0,VLOOKUP(H1127,'data putaway'!$A$1:$E$530,3,0))</f>
        <v>0</v>
      </c>
      <c r="V1127" s="354">
        <f t="shared" si="391"/>
        <v>4</v>
      </c>
      <c r="W1127" s="114">
        <f>IF(ISNA(VLOOKUP(H1127,'data putaway'!$A$1:$E$530,2,0)),0,VLOOKUP(H1127,'data putaway'!$A$1:$E$530,2,0))</f>
        <v>0</v>
      </c>
      <c r="X1127" s="354" t="b">
        <f t="shared" si="392"/>
        <v>0</v>
      </c>
      <c r="Y1127" s="354">
        <f>IF(ISNA(VLOOKUP(H1127,'data putaway'!$A$1:$E$530,4,0)),0,VLOOKUP(H1127,'data putaway'!$A$1:$E$530,4,0))</f>
        <v>0</v>
      </c>
      <c r="Z1127" s="113">
        <f>IF(ISNA(VLOOKUP(H1127,'data putaway'!$A$1:$E$530,5,0)),0,VLOOKUP(H1127,'data putaway'!$A$1:$E$530,5,0))</f>
        <v>0</v>
      </c>
      <c r="AA1127" s="354" t="b">
        <f t="shared" si="393"/>
        <v>0</v>
      </c>
      <c r="AB1127" s="354" t="b">
        <f t="shared" si="394"/>
        <v>0</v>
      </c>
      <c r="AC1127" s="356" t="str">
        <f t="shared" ca="1" si="395"/>
        <v>0 Month,  15 Days</v>
      </c>
      <c r="AD1127" s="114" t="str">
        <f t="shared" ca="1" si="403"/>
        <v>3 Year, 8 Month, 11 Days</v>
      </c>
      <c r="AE1127" s="114">
        <f t="shared" si="396"/>
        <v>4</v>
      </c>
      <c r="AF1127" s="114">
        <f t="shared" si="397"/>
        <v>1</v>
      </c>
      <c r="AG1127" s="354" t="str">
        <f t="shared" si="398"/>
        <v>CD16</v>
      </c>
      <c r="AH1127" s="114">
        <f>IF(ISNA(VLOOKUP(L1127,'MASTER DATA'!$A$1:$F$192,6,0)),0,VLOOKUP(L1127,'MASTER DATA'!$A$1:$F$192,6,0))*AE1127</f>
        <v>836</v>
      </c>
      <c r="AI1127" s="354" t="str">
        <f>VLOOKUP($D1127,'warehouse mapping'!$AN$7:$AO$17,2,0)</f>
        <v>Aktif</v>
      </c>
      <c r="AJ1127" s="114">
        <f t="shared" si="399"/>
        <v>0</v>
      </c>
      <c r="AK1127" s="354" t="str">
        <f t="shared" si="400"/>
        <v/>
      </c>
      <c r="AL1127" s="354" t="s">
        <v>3206</v>
      </c>
      <c r="AM1127" s="354">
        <f t="shared" si="401"/>
        <v>1</v>
      </c>
      <c r="AN1127" s="354" t="b">
        <f t="shared" si="402"/>
        <v>1</v>
      </c>
    </row>
    <row r="1128" spans="1:40" s="354" customFormat="1">
      <c r="A1128" s="354" t="str">
        <f t="shared" si="382"/>
        <v>CD16B02550045079</v>
      </c>
      <c r="B1128" s="354">
        <f t="shared" si="383"/>
        <v>0</v>
      </c>
      <c r="C1128" s="354">
        <f t="shared" si="384"/>
        <v>0</v>
      </c>
      <c r="D1128" s="354" t="str">
        <f t="shared" si="385"/>
        <v>CD</v>
      </c>
      <c r="E1128" s="354" t="str">
        <f t="shared" si="386"/>
        <v>16</v>
      </c>
      <c r="F1128" s="354" t="str">
        <f t="shared" si="387"/>
        <v>B</v>
      </c>
      <c r="G1128" s="355" t="str">
        <f t="shared" si="388"/>
        <v>02</v>
      </c>
      <c r="H1128" s="232" t="s">
        <v>1465</v>
      </c>
      <c r="I1128" s="232" t="s">
        <v>3501</v>
      </c>
      <c r="J1128" s="233">
        <v>46268</v>
      </c>
      <c r="K1128" s="233">
        <v>47632</v>
      </c>
      <c r="L1128" s="234">
        <v>550045079</v>
      </c>
      <c r="M1128" s="232" t="str">
        <f>IF(ISNA(VLOOKUP(L1128,'MASTER DATA'!$A$1:$B$192,2,0)),"",VLOOKUP(L1128,'MASTER DATA'!$A$1:$B$192,2,0))</f>
        <v>Tellus S2 MX 46_1*209L_A227</v>
      </c>
      <c r="N1128" s="232">
        <v>4</v>
      </c>
      <c r="O1128" s="232">
        <f t="shared" si="389"/>
        <v>1</v>
      </c>
      <c r="P1128" s="232">
        <f t="shared" si="390"/>
        <v>0</v>
      </c>
      <c r="Q1128" s="232">
        <f>VLOOKUP(L1128,'MASTER DATA'!$A$1:$E$192,5,0)</f>
        <v>4</v>
      </c>
      <c r="R1128" s="234">
        <f>SUMIF('picking of the day'!$H$4:$H$358,WMS!H1128&amp;WMS!L1128,'picking of the day'!$E$4:$E$358)</f>
        <v>0</v>
      </c>
      <c r="U1128" s="114">
        <f>IF(ISNA(VLOOKUP(H1128,'data putaway'!$A$1:$E$530,3,0)),0,VLOOKUP(H1128,'data putaway'!$A$1:$E$530,3,0))</f>
        <v>0</v>
      </c>
      <c r="V1128" s="354">
        <f t="shared" si="391"/>
        <v>4</v>
      </c>
      <c r="W1128" s="114">
        <f>IF(ISNA(VLOOKUP(H1128,'data putaway'!$A$1:$E$530,2,0)),0,VLOOKUP(H1128,'data putaway'!$A$1:$E$530,2,0))</f>
        <v>0</v>
      </c>
      <c r="X1128" s="354" t="b">
        <f t="shared" si="392"/>
        <v>0</v>
      </c>
      <c r="Y1128" s="354">
        <f>IF(ISNA(VLOOKUP(H1128,'data putaway'!$A$1:$E$530,4,0)),0,VLOOKUP(H1128,'data putaway'!$A$1:$E$530,4,0))</f>
        <v>0</v>
      </c>
      <c r="Z1128" s="113">
        <f>IF(ISNA(VLOOKUP(H1128,'data putaway'!$A$1:$E$530,5,0)),0,VLOOKUP(H1128,'data putaway'!$A$1:$E$530,5,0))</f>
        <v>0</v>
      </c>
      <c r="AA1128" s="354" t="b">
        <f t="shared" si="393"/>
        <v>0</v>
      </c>
      <c r="AB1128" s="354" t="b">
        <f t="shared" si="394"/>
        <v>0</v>
      </c>
      <c r="AC1128" s="356" t="str">
        <f t="shared" ca="1" si="395"/>
        <v>0 Month,  15 Days</v>
      </c>
      <c r="AD1128" s="114" t="str">
        <f t="shared" ca="1" si="403"/>
        <v>3 Year, 8 Month, 11 Days</v>
      </c>
      <c r="AE1128" s="114">
        <f t="shared" si="396"/>
        <v>4</v>
      </c>
      <c r="AF1128" s="114">
        <f t="shared" si="397"/>
        <v>1</v>
      </c>
      <c r="AG1128" s="354" t="str">
        <f t="shared" si="398"/>
        <v>CD16</v>
      </c>
      <c r="AH1128" s="114">
        <f>IF(ISNA(VLOOKUP(L1128,'MASTER DATA'!$A$1:$F$192,6,0)),0,VLOOKUP(L1128,'MASTER DATA'!$A$1:$F$192,6,0))*AE1128</f>
        <v>836</v>
      </c>
      <c r="AI1128" s="354" t="str">
        <f>VLOOKUP($D1128,'warehouse mapping'!$AN$7:$AO$17,2,0)</f>
        <v>Aktif</v>
      </c>
      <c r="AJ1128" s="114">
        <f t="shared" si="399"/>
        <v>0</v>
      </c>
      <c r="AK1128" s="354" t="str">
        <f t="shared" si="400"/>
        <v/>
      </c>
      <c r="AL1128" s="354" t="s">
        <v>3206</v>
      </c>
      <c r="AM1128" s="354">
        <f t="shared" si="401"/>
        <v>1</v>
      </c>
      <c r="AN1128" s="354" t="b">
        <f t="shared" si="402"/>
        <v>1</v>
      </c>
    </row>
    <row r="1129" spans="1:40" s="354" customFormat="1">
      <c r="A1129" s="354" t="str">
        <f t="shared" si="382"/>
        <v>CD16C01550036050</v>
      </c>
      <c r="B1129" s="354">
        <f t="shared" si="383"/>
        <v>0</v>
      </c>
      <c r="C1129" s="354">
        <f t="shared" si="384"/>
        <v>0</v>
      </c>
      <c r="D1129" s="354" t="str">
        <f t="shared" si="385"/>
        <v>CD</v>
      </c>
      <c r="E1129" s="354" t="str">
        <f t="shared" si="386"/>
        <v>16</v>
      </c>
      <c r="F1129" s="354" t="str">
        <f t="shared" si="387"/>
        <v>C</v>
      </c>
      <c r="G1129" s="355" t="str">
        <f t="shared" si="388"/>
        <v>01</v>
      </c>
      <c r="H1129" s="232" t="s">
        <v>1466</v>
      </c>
      <c r="I1129" s="232">
        <v>12645194</v>
      </c>
      <c r="J1129" s="233">
        <v>46233</v>
      </c>
      <c r="K1129" s="233">
        <v>47581</v>
      </c>
      <c r="L1129" s="234">
        <v>550036050</v>
      </c>
      <c r="M1129" s="232" t="str">
        <f>IF(ISNA(VLOOKUP(L1129,'MASTER DATA'!$A$1:$B$192,2,0)),"",VLOOKUP(L1129,'MASTER DATA'!$A$1:$B$192,2,0))</f>
        <v>Mysella S5 N 40_1*209L_A227</v>
      </c>
      <c r="N1129" s="232">
        <v>4</v>
      </c>
      <c r="O1129" s="232">
        <f t="shared" si="389"/>
        <v>1</v>
      </c>
      <c r="P1129" s="232">
        <f t="shared" si="390"/>
        <v>0</v>
      </c>
      <c r="Q1129" s="232">
        <f>VLOOKUP(L1129,'MASTER DATA'!$A$1:$E$192,5,0)</f>
        <v>4</v>
      </c>
      <c r="R1129" s="234">
        <f>SUMIF('picking of the day'!$H$4:$H$358,WMS!H1129&amp;WMS!L1129,'picking of the day'!$E$4:$E$358)</f>
        <v>0</v>
      </c>
      <c r="U1129" s="114">
        <f>IF(ISNA(VLOOKUP(H1129,'data putaway'!$A$1:$E$530,3,0)),0,VLOOKUP(H1129,'data putaway'!$A$1:$E$530,3,0))</f>
        <v>0</v>
      </c>
      <c r="V1129" s="354">
        <f t="shared" si="391"/>
        <v>4</v>
      </c>
      <c r="W1129" s="114">
        <f>IF(ISNA(VLOOKUP(H1129,'data putaway'!$A$1:$E$530,2,0)),0,VLOOKUP(H1129,'data putaway'!$A$1:$E$530,2,0))</f>
        <v>0</v>
      </c>
      <c r="X1129" s="354" t="b">
        <f t="shared" si="392"/>
        <v>0</v>
      </c>
      <c r="Y1129" s="354">
        <f>IF(ISNA(VLOOKUP(H1129,'data putaway'!$A$1:$E$530,4,0)),0,VLOOKUP(H1129,'data putaway'!$A$1:$E$530,4,0))</f>
        <v>0</v>
      </c>
      <c r="Z1129" s="113">
        <f>IF(ISNA(VLOOKUP(H1129,'data putaway'!$A$1:$E$530,5,0)),0,VLOOKUP(H1129,'data putaway'!$A$1:$E$530,5,0))</f>
        <v>0</v>
      </c>
      <c r="AA1129" s="354" t="b">
        <f t="shared" si="393"/>
        <v>0</v>
      </c>
      <c r="AB1129" s="354" t="b">
        <f t="shared" si="394"/>
        <v>0</v>
      </c>
      <c r="AC1129" s="356" t="str">
        <f t="shared" ca="1" si="395"/>
        <v>1 Month,  19 Days</v>
      </c>
      <c r="AD1129" s="114" t="str">
        <f t="shared" ca="1" si="403"/>
        <v>3 Year, 6 Month, 21 Days</v>
      </c>
      <c r="AE1129" s="114">
        <f t="shared" si="396"/>
        <v>4</v>
      </c>
      <c r="AF1129" s="114">
        <f t="shared" si="397"/>
        <v>1</v>
      </c>
      <c r="AG1129" s="354" t="str">
        <f t="shared" si="398"/>
        <v>CD16</v>
      </c>
      <c r="AH1129" s="114">
        <f>IF(ISNA(VLOOKUP(L1129,'MASTER DATA'!$A$1:$F$192,6,0)),0,VLOOKUP(L1129,'MASTER DATA'!$A$1:$F$192,6,0))*AE1129</f>
        <v>836</v>
      </c>
      <c r="AI1129" s="354" t="str">
        <f>VLOOKUP($D1129,'warehouse mapping'!$AN$7:$AO$17,2,0)</f>
        <v>Aktif</v>
      </c>
      <c r="AJ1129" s="114">
        <f t="shared" si="399"/>
        <v>0</v>
      </c>
      <c r="AK1129" s="354" t="str">
        <f t="shared" si="400"/>
        <v/>
      </c>
      <c r="AL1129" s="354" t="s">
        <v>170</v>
      </c>
      <c r="AM1129" s="354">
        <f t="shared" si="401"/>
        <v>1</v>
      </c>
      <c r="AN1129" s="354" t="b">
        <f t="shared" si="402"/>
        <v>1</v>
      </c>
    </row>
    <row r="1130" spans="1:40" s="354" customFormat="1">
      <c r="A1130" s="354" t="str">
        <f t="shared" si="382"/>
        <v>CD16C02550041492</v>
      </c>
      <c r="B1130" s="354">
        <f t="shared" si="383"/>
        <v>0</v>
      </c>
      <c r="C1130" s="354">
        <f t="shared" si="384"/>
        <v>0</v>
      </c>
      <c r="D1130" s="354" t="str">
        <f t="shared" si="385"/>
        <v>CD</v>
      </c>
      <c r="E1130" s="354" t="str">
        <f t="shared" si="386"/>
        <v>16</v>
      </c>
      <c r="F1130" s="354" t="str">
        <f t="shared" si="387"/>
        <v>C</v>
      </c>
      <c r="G1130" s="355" t="str">
        <f t="shared" si="388"/>
        <v>02</v>
      </c>
      <c r="H1130" s="232" t="s">
        <v>1467</v>
      </c>
      <c r="I1130" s="232">
        <v>12664054</v>
      </c>
      <c r="J1130" s="233">
        <v>46233</v>
      </c>
      <c r="K1130" s="233">
        <v>47638</v>
      </c>
      <c r="L1130" s="234">
        <v>550041492</v>
      </c>
      <c r="M1130" s="232" t="str">
        <f>IF(ISNA(VLOOKUP(L1130,'MASTER DATA'!$A$1:$B$192,2,0)),"",VLOOKUP(L1130,'MASTER DATA'!$A$1:$B$192,2,0))</f>
        <v>Omala S2 GX 220_1*209L_A227</v>
      </c>
      <c r="N1130" s="232">
        <v>0</v>
      </c>
      <c r="O1130" s="232">
        <f t="shared" si="389"/>
        <v>0</v>
      </c>
      <c r="P1130" s="232">
        <f t="shared" si="390"/>
        <v>0</v>
      </c>
      <c r="Q1130" s="232">
        <f>VLOOKUP(L1130,'MASTER DATA'!$A$1:$E$192,5,0)</f>
        <v>4</v>
      </c>
      <c r="R1130" s="234">
        <f>SUMIF('picking of the day'!$H$4:$H$358,WMS!H1130&amp;WMS!L1130,'picking of the day'!$E$4:$E$358)</f>
        <v>0</v>
      </c>
      <c r="U1130" s="114">
        <f>IF(ISNA(VLOOKUP(H1130,'data putaway'!$A$1:$E$530,3,0)),0,VLOOKUP(H1130,'data putaway'!$A$1:$E$530,3,0))</f>
        <v>0</v>
      </c>
      <c r="V1130" s="354">
        <f t="shared" si="391"/>
        <v>0</v>
      </c>
      <c r="W1130" s="114">
        <f>IF(ISNA(VLOOKUP(H1130,'data putaway'!$A$1:$E$530,2,0)),0,VLOOKUP(H1130,'data putaway'!$A$1:$E$530,2,0))</f>
        <v>0</v>
      </c>
      <c r="X1130" s="354" t="b">
        <f t="shared" si="392"/>
        <v>0</v>
      </c>
      <c r="Y1130" s="354">
        <f>IF(ISNA(VLOOKUP(H1130,'data putaway'!$A$1:$E$530,4,0)),0,VLOOKUP(H1130,'data putaway'!$A$1:$E$530,4,0))</f>
        <v>0</v>
      </c>
      <c r="Z1130" s="113">
        <f>IF(ISNA(VLOOKUP(H1130,'data putaway'!$A$1:$E$530,5,0)),0,VLOOKUP(H1130,'data putaway'!$A$1:$E$530,5,0))</f>
        <v>0</v>
      </c>
      <c r="AA1130" s="354" t="b">
        <f t="shared" si="393"/>
        <v>0</v>
      </c>
      <c r="AB1130" s="354" t="b">
        <f t="shared" si="394"/>
        <v>0</v>
      </c>
      <c r="AC1130" s="356" t="str">
        <f t="shared" ca="1" si="395"/>
        <v>1 Month,  19 Days</v>
      </c>
      <c r="AD1130" s="114" t="str">
        <f t="shared" ca="1" si="403"/>
        <v>3 Year, 8 Month, 17 Days</v>
      </c>
      <c r="AE1130" s="114">
        <f t="shared" si="396"/>
        <v>0</v>
      </c>
      <c r="AF1130" s="114">
        <f t="shared" si="397"/>
        <v>0</v>
      </c>
      <c r="AG1130" s="354" t="str">
        <f t="shared" si="398"/>
        <v>CD16</v>
      </c>
      <c r="AH1130" s="114">
        <f>IF(ISNA(VLOOKUP(L1130,'MASTER DATA'!$A$1:$F$192,6,0)),0,VLOOKUP(L1130,'MASTER DATA'!$A$1:$F$192,6,0))*AE1130</f>
        <v>0</v>
      </c>
      <c r="AI1130" s="354" t="str">
        <f>VLOOKUP($D1130,'warehouse mapping'!$AN$7:$AO$17,2,0)</f>
        <v>Aktif</v>
      </c>
      <c r="AJ1130" s="114">
        <f t="shared" si="399"/>
        <v>1</v>
      </c>
      <c r="AK1130" s="354" t="str">
        <f t="shared" si="400"/>
        <v>CD</v>
      </c>
      <c r="AL1130" s="354" t="s">
        <v>170</v>
      </c>
      <c r="AM1130" s="354">
        <f t="shared" si="401"/>
        <v>1</v>
      </c>
      <c r="AN1130" s="354" t="b">
        <f t="shared" si="402"/>
        <v>1</v>
      </c>
    </row>
    <row r="1131" spans="1:40" s="354" customFormat="1">
      <c r="A1131" s="354" t="str">
        <f t="shared" si="382"/>
        <v>CD16D01550071396</v>
      </c>
      <c r="B1131" s="354">
        <f t="shared" si="383"/>
        <v>0</v>
      </c>
      <c r="C1131" s="354">
        <f t="shared" si="384"/>
        <v>0</v>
      </c>
      <c r="D1131" s="354" t="str">
        <f t="shared" si="385"/>
        <v>CD</v>
      </c>
      <c r="E1131" s="354" t="str">
        <f t="shared" si="386"/>
        <v>16</v>
      </c>
      <c r="F1131" s="354" t="str">
        <f t="shared" si="387"/>
        <v>D</v>
      </c>
      <c r="G1131" s="355" t="str">
        <f t="shared" si="388"/>
        <v>01</v>
      </c>
      <c r="H1131" s="232" t="s">
        <v>1468</v>
      </c>
      <c r="I1131" s="232" t="s">
        <v>3316</v>
      </c>
      <c r="J1131" s="233">
        <v>46262</v>
      </c>
      <c r="K1131" s="233">
        <v>47714</v>
      </c>
      <c r="L1131" s="234">
        <v>550071396</v>
      </c>
      <c r="M1131" s="232" t="str">
        <f>IF(ISNA(VLOOKUP(L1131,'MASTER DATA'!$A$1:$B$192,2,0)),"",VLOOKUP(L1131,'MASTER DATA'!$A$1:$B$192,2,0))</f>
        <v>HelixHX515W40SNCF_12*1L_A04W</v>
      </c>
      <c r="N1131" s="232">
        <v>44</v>
      </c>
      <c r="O1131" s="232">
        <f t="shared" si="389"/>
        <v>1</v>
      </c>
      <c r="P1131" s="232">
        <f t="shared" si="390"/>
        <v>0</v>
      </c>
      <c r="Q1131" s="232">
        <f>VLOOKUP(L1131,'MASTER DATA'!$A$1:$E$192,5,0)</f>
        <v>44</v>
      </c>
      <c r="R1131" s="234">
        <f>SUMIF('picking of the day'!$H$4:$H$358,WMS!H1131&amp;WMS!L1131,'picking of the day'!$E$4:$E$358)</f>
        <v>0</v>
      </c>
      <c r="U1131" s="114">
        <f>IF(ISNA(VLOOKUP(H1131,'data putaway'!$A$1:$E$530,3,0)),0,VLOOKUP(H1131,'data putaway'!$A$1:$E$530,3,0))</f>
        <v>0</v>
      </c>
      <c r="V1131" s="354">
        <f t="shared" si="391"/>
        <v>44</v>
      </c>
      <c r="W1131" s="114">
        <f>IF(ISNA(VLOOKUP(H1131,'data putaway'!$A$1:$E$530,2,0)),0,VLOOKUP(H1131,'data putaway'!$A$1:$E$530,2,0))</f>
        <v>0</v>
      </c>
      <c r="X1131" s="354" t="b">
        <f t="shared" si="392"/>
        <v>0</v>
      </c>
      <c r="Y1131" s="354">
        <f>IF(ISNA(VLOOKUP(H1131,'data putaway'!$A$1:$E$530,4,0)),0,VLOOKUP(H1131,'data putaway'!$A$1:$E$530,4,0))</f>
        <v>0</v>
      </c>
      <c r="Z1131" s="113">
        <f>IF(ISNA(VLOOKUP(H1131,'data putaway'!$A$1:$E$530,5,0)),0,VLOOKUP(H1131,'data putaway'!$A$1:$E$530,5,0))</f>
        <v>0</v>
      </c>
      <c r="AA1131" s="354" t="b">
        <f t="shared" si="393"/>
        <v>0</v>
      </c>
      <c r="AB1131" s="354" t="b">
        <f t="shared" si="394"/>
        <v>0</v>
      </c>
      <c r="AC1131" s="356" t="str">
        <f t="shared" ca="1" si="395"/>
        <v>0 Month,  21 Days</v>
      </c>
      <c r="AD1131" s="114" t="str">
        <f t="shared" ca="1" si="403"/>
        <v>3 Year, 11 Month, 1 Days</v>
      </c>
      <c r="AE1131" s="114">
        <f t="shared" si="396"/>
        <v>44</v>
      </c>
      <c r="AF1131" s="114">
        <f t="shared" si="397"/>
        <v>1</v>
      </c>
      <c r="AG1131" s="354" t="str">
        <f t="shared" si="398"/>
        <v>CD16</v>
      </c>
      <c r="AH1131" s="114">
        <f>IF(ISNA(VLOOKUP(L1131,'MASTER DATA'!$A$1:$F$192,6,0)),0,VLOOKUP(L1131,'MASTER DATA'!$A$1:$F$192,6,0))*AE1131</f>
        <v>528</v>
      </c>
      <c r="AI1131" s="354" t="str">
        <f>VLOOKUP($D1131,'warehouse mapping'!$AN$7:$AO$17,2,0)</f>
        <v>Aktif</v>
      </c>
      <c r="AJ1131" s="114">
        <f t="shared" si="399"/>
        <v>0</v>
      </c>
      <c r="AK1131" s="354" t="str">
        <f t="shared" si="400"/>
        <v/>
      </c>
      <c r="AL1131" s="354" t="s">
        <v>170</v>
      </c>
      <c r="AM1131" s="354">
        <f t="shared" si="401"/>
        <v>1</v>
      </c>
      <c r="AN1131" s="354" t="b">
        <f t="shared" si="402"/>
        <v>1</v>
      </c>
    </row>
    <row r="1132" spans="1:40" s="354" customFormat="1">
      <c r="A1132" s="354" t="str">
        <f t="shared" si="382"/>
        <v>CD16D02550071396</v>
      </c>
      <c r="B1132" s="354">
        <f t="shared" si="383"/>
        <v>0</v>
      </c>
      <c r="C1132" s="354">
        <f t="shared" si="384"/>
        <v>0</v>
      </c>
      <c r="D1132" s="354" t="str">
        <f t="shared" si="385"/>
        <v>CD</v>
      </c>
      <c r="E1132" s="354" t="str">
        <f t="shared" si="386"/>
        <v>16</v>
      </c>
      <c r="F1132" s="354" t="str">
        <f t="shared" si="387"/>
        <v>D</v>
      </c>
      <c r="G1132" s="355" t="str">
        <f t="shared" si="388"/>
        <v>02</v>
      </c>
      <c r="H1132" s="232" t="s">
        <v>1469</v>
      </c>
      <c r="I1132" s="232" t="s">
        <v>3316</v>
      </c>
      <c r="J1132" s="233">
        <v>46262</v>
      </c>
      <c r="K1132" s="233">
        <v>47714</v>
      </c>
      <c r="L1132" s="234">
        <v>550071396</v>
      </c>
      <c r="M1132" s="232" t="str">
        <f>IF(ISNA(VLOOKUP(L1132,'MASTER DATA'!$A$1:$B$192,2,0)),"",VLOOKUP(L1132,'MASTER DATA'!$A$1:$B$192,2,0))</f>
        <v>HelixHX515W40SNCF_12*1L_A04W</v>
      </c>
      <c r="N1132" s="232">
        <v>44</v>
      </c>
      <c r="O1132" s="232">
        <f t="shared" si="389"/>
        <v>1</v>
      </c>
      <c r="P1132" s="232">
        <f t="shared" si="390"/>
        <v>0</v>
      </c>
      <c r="Q1132" s="232">
        <f>VLOOKUP(L1132,'MASTER DATA'!$A$1:$E$192,5,0)</f>
        <v>44</v>
      </c>
      <c r="R1132" s="234">
        <f>SUMIF('picking of the day'!$H$4:$H$358,WMS!H1132&amp;WMS!L1132,'picking of the day'!$E$4:$E$358)</f>
        <v>0</v>
      </c>
      <c r="U1132" s="114">
        <f>IF(ISNA(VLOOKUP(H1132,'data putaway'!$A$1:$E$530,3,0)),0,VLOOKUP(H1132,'data putaway'!$A$1:$E$530,3,0))</f>
        <v>0</v>
      </c>
      <c r="V1132" s="354">
        <f t="shared" si="391"/>
        <v>44</v>
      </c>
      <c r="W1132" s="114">
        <f>IF(ISNA(VLOOKUP(H1132,'data putaway'!$A$1:$E$530,2,0)),0,VLOOKUP(H1132,'data putaway'!$A$1:$E$530,2,0))</f>
        <v>0</v>
      </c>
      <c r="X1132" s="354" t="b">
        <f t="shared" si="392"/>
        <v>0</v>
      </c>
      <c r="Y1132" s="354">
        <f>IF(ISNA(VLOOKUP(H1132,'data putaway'!$A$1:$E$530,4,0)),0,VLOOKUP(H1132,'data putaway'!$A$1:$E$530,4,0))</f>
        <v>0</v>
      </c>
      <c r="Z1132" s="113">
        <f>IF(ISNA(VLOOKUP(H1132,'data putaway'!$A$1:$E$530,5,0)),0,VLOOKUP(H1132,'data putaway'!$A$1:$E$530,5,0))</f>
        <v>0</v>
      </c>
      <c r="AA1132" s="354" t="b">
        <f t="shared" si="393"/>
        <v>0</v>
      </c>
      <c r="AB1132" s="354" t="b">
        <f t="shared" si="394"/>
        <v>0</v>
      </c>
      <c r="AC1132" s="356" t="str">
        <f t="shared" ca="1" si="395"/>
        <v>0 Month,  21 Days</v>
      </c>
      <c r="AD1132" s="114" t="str">
        <f t="shared" ca="1" si="403"/>
        <v>3 Year, 11 Month, 1 Days</v>
      </c>
      <c r="AE1132" s="114">
        <f t="shared" si="396"/>
        <v>44</v>
      </c>
      <c r="AF1132" s="114">
        <f t="shared" si="397"/>
        <v>1</v>
      </c>
      <c r="AG1132" s="354" t="str">
        <f t="shared" si="398"/>
        <v>CD16</v>
      </c>
      <c r="AH1132" s="114">
        <f>IF(ISNA(VLOOKUP(L1132,'MASTER DATA'!$A$1:$F$192,6,0)),0,VLOOKUP(L1132,'MASTER DATA'!$A$1:$F$192,6,0))*AE1132</f>
        <v>528</v>
      </c>
      <c r="AI1132" s="354" t="str">
        <f>VLOOKUP($D1132,'warehouse mapping'!$AN$7:$AO$17,2,0)</f>
        <v>Aktif</v>
      </c>
      <c r="AJ1132" s="114">
        <f t="shared" si="399"/>
        <v>0</v>
      </c>
      <c r="AK1132" s="354" t="str">
        <f t="shared" si="400"/>
        <v/>
      </c>
      <c r="AL1132" s="354" t="s">
        <v>170</v>
      </c>
      <c r="AM1132" s="354">
        <f t="shared" si="401"/>
        <v>1</v>
      </c>
      <c r="AN1132" s="354" t="b">
        <f t="shared" si="402"/>
        <v>1</v>
      </c>
    </row>
    <row r="1133" spans="1:40" s="354" customFormat="1">
      <c r="A1133" s="354" t="str">
        <f t="shared" si="382"/>
        <v>CD16E01550071396</v>
      </c>
      <c r="B1133" s="354">
        <f t="shared" si="383"/>
        <v>0</v>
      </c>
      <c r="C1133" s="354">
        <f t="shared" si="384"/>
        <v>0</v>
      </c>
      <c r="D1133" s="354" t="str">
        <f t="shared" si="385"/>
        <v>CD</v>
      </c>
      <c r="E1133" s="354" t="str">
        <f t="shared" si="386"/>
        <v>16</v>
      </c>
      <c r="F1133" s="354" t="str">
        <f t="shared" si="387"/>
        <v>E</v>
      </c>
      <c r="G1133" s="355" t="str">
        <f t="shared" si="388"/>
        <v>01</v>
      </c>
      <c r="H1133" s="232" t="s">
        <v>1470</v>
      </c>
      <c r="I1133" s="232" t="s">
        <v>3316</v>
      </c>
      <c r="J1133" s="233">
        <v>46262</v>
      </c>
      <c r="K1133" s="233">
        <v>47714</v>
      </c>
      <c r="L1133" s="234">
        <v>550071396</v>
      </c>
      <c r="M1133" s="232" t="str">
        <f>IF(ISNA(VLOOKUP(L1133,'MASTER DATA'!$A$1:$B$192,2,0)),"",VLOOKUP(L1133,'MASTER DATA'!$A$1:$B$192,2,0))</f>
        <v>HelixHX515W40SNCF_12*1L_A04W</v>
      </c>
      <c r="N1133" s="232">
        <v>44</v>
      </c>
      <c r="O1133" s="232">
        <f t="shared" si="389"/>
        <v>1</v>
      </c>
      <c r="P1133" s="232">
        <f t="shared" si="390"/>
        <v>0</v>
      </c>
      <c r="Q1133" s="232">
        <f>VLOOKUP(L1133,'MASTER DATA'!$A$1:$E$192,5,0)</f>
        <v>44</v>
      </c>
      <c r="R1133" s="234">
        <f>SUMIF('picking of the day'!$H$4:$H$358,WMS!H1133&amp;WMS!L1133,'picking of the day'!$E$4:$E$358)</f>
        <v>0</v>
      </c>
      <c r="U1133" s="114">
        <f>IF(ISNA(VLOOKUP(H1133,'data putaway'!$A$1:$E$530,3,0)),0,VLOOKUP(H1133,'data putaway'!$A$1:$E$530,3,0))</f>
        <v>0</v>
      </c>
      <c r="V1133" s="354">
        <f t="shared" si="391"/>
        <v>44</v>
      </c>
      <c r="W1133" s="114">
        <f>IF(ISNA(VLOOKUP(H1133,'data putaway'!$A$1:$E$530,2,0)),0,VLOOKUP(H1133,'data putaway'!$A$1:$E$530,2,0))</f>
        <v>0</v>
      </c>
      <c r="X1133" s="354" t="b">
        <f t="shared" si="392"/>
        <v>0</v>
      </c>
      <c r="Y1133" s="354">
        <f>IF(ISNA(VLOOKUP(H1133,'data putaway'!$A$1:$E$530,4,0)),0,VLOOKUP(H1133,'data putaway'!$A$1:$E$530,4,0))</f>
        <v>0</v>
      </c>
      <c r="Z1133" s="113">
        <f>IF(ISNA(VLOOKUP(H1133,'data putaway'!$A$1:$E$530,5,0)),0,VLOOKUP(H1133,'data putaway'!$A$1:$E$530,5,0))</f>
        <v>0</v>
      </c>
      <c r="AA1133" s="354" t="b">
        <f t="shared" si="393"/>
        <v>0</v>
      </c>
      <c r="AB1133" s="354" t="b">
        <f t="shared" si="394"/>
        <v>0</v>
      </c>
      <c r="AC1133" s="356" t="str">
        <f t="shared" ca="1" si="395"/>
        <v>0 Month,  21 Days</v>
      </c>
      <c r="AD1133" s="114" t="str">
        <f t="shared" ca="1" si="403"/>
        <v>3 Year, 11 Month, 1 Days</v>
      </c>
      <c r="AE1133" s="114">
        <f t="shared" si="396"/>
        <v>44</v>
      </c>
      <c r="AF1133" s="114">
        <f t="shared" si="397"/>
        <v>1</v>
      </c>
      <c r="AG1133" s="354" t="str">
        <f t="shared" si="398"/>
        <v>CD16</v>
      </c>
      <c r="AH1133" s="114">
        <f>IF(ISNA(VLOOKUP(L1133,'MASTER DATA'!$A$1:$F$192,6,0)),0,VLOOKUP(L1133,'MASTER DATA'!$A$1:$F$192,6,0))*AE1133</f>
        <v>528</v>
      </c>
      <c r="AI1133" s="354" t="str">
        <f>VLOOKUP($D1133,'warehouse mapping'!$AN$7:$AO$17,2,0)</f>
        <v>Aktif</v>
      </c>
      <c r="AJ1133" s="114">
        <f t="shared" si="399"/>
        <v>0</v>
      </c>
      <c r="AK1133" s="354" t="str">
        <f t="shared" si="400"/>
        <v/>
      </c>
      <c r="AL1133" s="354" t="s">
        <v>170</v>
      </c>
      <c r="AM1133" s="354">
        <f t="shared" si="401"/>
        <v>1</v>
      </c>
      <c r="AN1133" s="354" t="b">
        <f t="shared" si="402"/>
        <v>1</v>
      </c>
    </row>
    <row r="1134" spans="1:40" s="354" customFormat="1">
      <c r="A1134" s="354" t="str">
        <f t="shared" si="382"/>
        <v>CD16E02550071396</v>
      </c>
      <c r="B1134" s="354">
        <f t="shared" si="383"/>
        <v>0</v>
      </c>
      <c r="C1134" s="354">
        <f t="shared" si="384"/>
        <v>0</v>
      </c>
      <c r="D1134" s="354" t="str">
        <f t="shared" si="385"/>
        <v>CD</v>
      </c>
      <c r="E1134" s="354" t="str">
        <f t="shared" si="386"/>
        <v>16</v>
      </c>
      <c r="F1134" s="354" t="str">
        <f t="shared" si="387"/>
        <v>E</v>
      </c>
      <c r="G1134" s="355" t="str">
        <f t="shared" si="388"/>
        <v>02</v>
      </c>
      <c r="H1134" s="232" t="s">
        <v>1471</v>
      </c>
      <c r="I1134" s="232" t="s">
        <v>3316</v>
      </c>
      <c r="J1134" s="233">
        <v>46262</v>
      </c>
      <c r="K1134" s="233">
        <v>47714</v>
      </c>
      <c r="L1134" s="234">
        <v>550071396</v>
      </c>
      <c r="M1134" s="232" t="str">
        <f>IF(ISNA(VLOOKUP(L1134,'MASTER DATA'!$A$1:$B$192,2,0)),"",VLOOKUP(L1134,'MASTER DATA'!$A$1:$B$192,2,0))</f>
        <v>HelixHX515W40SNCF_12*1L_A04W</v>
      </c>
      <c r="N1134" s="232">
        <v>44</v>
      </c>
      <c r="O1134" s="232">
        <f t="shared" si="389"/>
        <v>1</v>
      </c>
      <c r="P1134" s="232">
        <f t="shared" si="390"/>
        <v>0</v>
      </c>
      <c r="Q1134" s="232">
        <f>VLOOKUP(L1134,'MASTER DATA'!$A$1:$E$192,5,0)</f>
        <v>44</v>
      </c>
      <c r="R1134" s="234">
        <f>SUMIF('picking of the day'!$H$4:$H$358,WMS!H1134&amp;WMS!L1134,'picking of the day'!$E$4:$E$358)</f>
        <v>0</v>
      </c>
      <c r="U1134" s="114">
        <f>IF(ISNA(VLOOKUP(H1134,'data putaway'!$A$1:$E$530,3,0)),0,VLOOKUP(H1134,'data putaway'!$A$1:$E$530,3,0))</f>
        <v>0</v>
      </c>
      <c r="V1134" s="354">
        <f t="shared" si="391"/>
        <v>44</v>
      </c>
      <c r="W1134" s="114">
        <f>IF(ISNA(VLOOKUP(H1134,'data putaway'!$A$1:$E$530,2,0)),0,VLOOKUP(H1134,'data putaway'!$A$1:$E$530,2,0))</f>
        <v>0</v>
      </c>
      <c r="X1134" s="354" t="b">
        <f t="shared" si="392"/>
        <v>0</v>
      </c>
      <c r="Y1134" s="354">
        <f>IF(ISNA(VLOOKUP(H1134,'data putaway'!$A$1:$E$530,4,0)),0,VLOOKUP(H1134,'data putaway'!$A$1:$E$530,4,0))</f>
        <v>0</v>
      </c>
      <c r="Z1134" s="113">
        <f>IF(ISNA(VLOOKUP(H1134,'data putaway'!$A$1:$E$530,5,0)),0,VLOOKUP(H1134,'data putaway'!$A$1:$E$530,5,0))</f>
        <v>0</v>
      </c>
      <c r="AA1134" s="354" t="b">
        <f t="shared" si="393"/>
        <v>0</v>
      </c>
      <c r="AB1134" s="354" t="b">
        <f t="shared" si="394"/>
        <v>0</v>
      </c>
      <c r="AC1134" s="356" t="str">
        <f t="shared" ca="1" si="395"/>
        <v>0 Month,  21 Days</v>
      </c>
      <c r="AD1134" s="114" t="str">
        <f t="shared" ca="1" si="403"/>
        <v>3 Year, 11 Month, 1 Days</v>
      </c>
      <c r="AE1134" s="114">
        <f t="shared" si="396"/>
        <v>44</v>
      </c>
      <c r="AF1134" s="114">
        <f t="shared" si="397"/>
        <v>1</v>
      </c>
      <c r="AG1134" s="354" t="str">
        <f t="shared" si="398"/>
        <v>CD16</v>
      </c>
      <c r="AH1134" s="114">
        <f>IF(ISNA(VLOOKUP(L1134,'MASTER DATA'!$A$1:$F$192,6,0)),0,VLOOKUP(L1134,'MASTER DATA'!$A$1:$F$192,6,0))*AE1134</f>
        <v>528</v>
      </c>
      <c r="AI1134" s="354" t="str">
        <f>VLOOKUP($D1134,'warehouse mapping'!$AN$7:$AO$17,2,0)</f>
        <v>Aktif</v>
      </c>
      <c r="AJ1134" s="114">
        <f t="shared" si="399"/>
        <v>0</v>
      </c>
      <c r="AK1134" s="354" t="str">
        <f t="shared" si="400"/>
        <v/>
      </c>
      <c r="AL1134" s="354" t="s">
        <v>170</v>
      </c>
      <c r="AM1134" s="354">
        <f t="shared" si="401"/>
        <v>1</v>
      </c>
      <c r="AN1134" s="354" t="b">
        <f t="shared" si="402"/>
        <v>1</v>
      </c>
    </row>
    <row r="1135" spans="1:40" s="354" customFormat="1">
      <c r="A1135" s="354" t="str">
        <f t="shared" si="382"/>
        <v>CD17A01550062285</v>
      </c>
      <c r="B1135" s="354">
        <f t="shared" si="383"/>
        <v>0</v>
      </c>
      <c r="C1135" s="354">
        <f t="shared" si="384"/>
        <v>0</v>
      </c>
      <c r="D1135" s="354" t="str">
        <f t="shared" si="385"/>
        <v>CD</v>
      </c>
      <c r="E1135" s="354" t="str">
        <f t="shared" si="386"/>
        <v>17</v>
      </c>
      <c r="F1135" s="354" t="str">
        <f t="shared" si="387"/>
        <v>A</v>
      </c>
      <c r="G1135" s="355" t="str">
        <f t="shared" si="388"/>
        <v>01</v>
      </c>
      <c r="H1135" s="232" t="s">
        <v>1472</v>
      </c>
      <c r="I1135" s="232">
        <v>122617</v>
      </c>
      <c r="J1135" s="233">
        <v>46122</v>
      </c>
      <c r="K1135" s="233">
        <v>47562</v>
      </c>
      <c r="L1135" s="234">
        <v>550062285</v>
      </c>
      <c r="M1135" s="232" t="str">
        <f>IF(ISNA(VLOOKUP(L1135,'MASTER DATA'!$A$1:$B$192,2,0)),"",VLOOKUP(L1135,'MASTER DATA'!$A$1:$B$192,2,0))</f>
        <v>Gadus S3 V460DM 2_1*770kg_A227</v>
      </c>
      <c r="N1135" s="232">
        <v>1</v>
      </c>
      <c r="O1135" s="232">
        <f t="shared" si="389"/>
        <v>1</v>
      </c>
      <c r="P1135" s="232">
        <f t="shared" si="390"/>
        <v>0</v>
      </c>
      <c r="Q1135" s="232">
        <f>VLOOKUP(L1135,'MASTER DATA'!$A$1:$E$192,5,0)</f>
        <v>1</v>
      </c>
      <c r="R1135" s="234">
        <f>SUMIF('picking of the day'!$H$4:$H$358,WMS!H1135&amp;WMS!L1135,'picking of the day'!$E$4:$E$358)</f>
        <v>0</v>
      </c>
      <c r="U1135" s="114">
        <f>IF(ISNA(VLOOKUP(H1135,'data putaway'!$A$1:$E$530,3,0)),0,VLOOKUP(H1135,'data putaway'!$A$1:$E$530,3,0))</f>
        <v>0</v>
      </c>
      <c r="V1135" s="354">
        <f t="shared" si="391"/>
        <v>1</v>
      </c>
      <c r="W1135" s="114">
        <f>IF(ISNA(VLOOKUP(H1135,'data putaway'!$A$1:$E$530,2,0)),0,VLOOKUP(H1135,'data putaway'!$A$1:$E$530,2,0))</f>
        <v>0</v>
      </c>
      <c r="X1135" s="354" t="b">
        <f t="shared" si="392"/>
        <v>0</v>
      </c>
      <c r="Y1135" s="354">
        <f>IF(ISNA(VLOOKUP(H1135,'data putaway'!$A$1:$E$530,4,0)),0,VLOOKUP(H1135,'data putaway'!$A$1:$E$530,4,0))</f>
        <v>0</v>
      </c>
      <c r="Z1135" s="113">
        <f>IF(ISNA(VLOOKUP(H1135,'data putaway'!$A$1:$E$530,5,0)),0,VLOOKUP(H1135,'data putaway'!$A$1:$E$530,5,0))</f>
        <v>0</v>
      </c>
      <c r="AA1135" s="354" t="b">
        <f t="shared" si="393"/>
        <v>0</v>
      </c>
      <c r="AB1135" s="354" t="b">
        <f t="shared" si="394"/>
        <v>0</v>
      </c>
      <c r="AC1135" s="356" t="str">
        <f t="shared" ca="1" si="395"/>
        <v>5 Month,  8 Days</v>
      </c>
      <c r="AD1135" s="114" t="str">
        <f t="shared" ca="1" si="403"/>
        <v>3 Year, 6 Month, 2 Days</v>
      </c>
      <c r="AE1135" s="114">
        <f t="shared" si="396"/>
        <v>1</v>
      </c>
      <c r="AF1135" s="114">
        <f t="shared" si="397"/>
        <v>1</v>
      </c>
      <c r="AG1135" s="354" t="str">
        <f t="shared" si="398"/>
        <v>CD17</v>
      </c>
      <c r="AH1135" s="114">
        <f>IF(ISNA(VLOOKUP(L1135,'MASTER DATA'!$A$1:$F$192,6,0)),0,VLOOKUP(L1135,'MASTER DATA'!$A$1:$F$192,6,0))*AE1135</f>
        <v>770</v>
      </c>
      <c r="AI1135" s="354" t="str">
        <f>VLOOKUP($D1135,'warehouse mapping'!$AN$7:$AO$17,2,0)</f>
        <v>Aktif</v>
      </c>
      <c r="AJ1135" s="114">
        <f t="shared" si="399"/>
        <v>0</v>
      </c>
      <c r="AK1135" s="354" t="str">
        <f t="shared" si="400"/>
        <v/>
      </c>
      <c r="AL1135" s="354" t="s">
        <v>3205</v>
      </c>
      <c r="AM1135" s="354">
        <f t="shared" si="401"/>
        <v>1</v>
      </c>
      <c r="AN1135" s="354" t="b">
        <f t="shared" si="402"/>
        <v>1</v>
      </c>
    </row>
    <row r="1136" spans="1:40" s="354" customFormat="1">
      <c r="A1136" s="354" t="str">
        <f t="shared" si="382"/>
        <v>CD17A02550062285</v>
      </c>
      <c r="B1136" s="354">
        <f t="shared" si="383"/>
        <v>0</v>
      </c>
      <c r="C1136" s="354">
        <f t="shared" si="384"/>
        <v>0</v>
      </c>
      <c r="D1136" s="354" t="str">
        <f t="shared" si="385"/>
        <v>CD</v>
      </c>
      <c r="E1136" s="354" t="str">
        <f t="shared" si="386"/>
        <v>17</v>
      </c>
      <c r="F1136" s="354" t="str">
        <f t="shared" si="387"/>
        <v>A</v>
      </c>
      <c r="G1136" s="355" t="str">
        <f t="shared" si="388"/>
        <v>02</v>
      </c>
      <c r="H1136" s="232" t="s">
        <v>1473</v>
      </c>
      <c r="I1136" s="232">
        <v>122617</v>
      </c>
      <c r="J1136" s="233">
        <v>46122</v>
      </c>
      <c r="K1136" s="233">
        <v>47562</v>
      </c>
      <c r="L1136" s="234">
        <v>550062285</v>
      </c>
      <c r="M1136" s="232" t="str">
        <f>IF(ISNA(VLOOKUP(L1136,'MASTER DATA'!$A$1:$B$192,2,0)),"",VLOOKUP(L1136,'MASTER DATA'!$A$1:$B$192,2,0))</f>
        <v>Gadus S3 V460DM 2_1*770kg_A227</v>
      </c>
      <c r="N1136" s="232">
        <v>1</v>
      </c>
      <c r="O1136" s="232">
        <f t="shared" si="389"/>
        <v>1</v>
      </c>
      <c r="P1136" s="232">
        <f t="shared" si="390"/>
        <v>0</v>
      </c>
      <c r="Q1136" s="232">
        <f>VLOOKUP(L1136,'MASTER DATA'!$A$1:$E$192,5,0)</f>
        <v>1</v>
      </c>
      <c r="R1136" s="234">
        <f>SUMIF('picking of the day'!$H$4:$H$358,WMS!H1136&amp;WMS!L1136,'picking of the day'!$E$4:$E$358)</f>
        <v>0</v>
      </c>
      <c r="U1136" s="114">
        <f>IF(ISNA(VLOOKUP(H1136,'data putaway'!$A$1:$E$530,3,0)),0,VLOOKUP(H1136,'data putaway'!$A$1:$E$530,3,0))</f>
        <v>0</v>
      </c>
      <c r="V1136" s="354">
        <f t="shared" si="391"/>
        <v>1</v>
      </c>
      <c r="W1136" s="114">
        <f>IF(ISNA(VLOOKUP(H1136,'data putaway'!$A$1:$E$530,2,0)),0,VLOOKUP(H1136,'data putaway'!$A$1:$E$530,2,0))</f>
        <v>0</v>
      </c>
      <c r="X1136" s="354" t="b">
        <f t="shared" si="392"/>
        <v>0</v>
      </c>
      <c r="Y1136" s="354">
        <f>IF(ISNA(VLOOKUP(H1136,'data putaway'!$A$1:$E$530,4,0)),0,VLOOKUP(H1136,'data putaway'!$A$1:$E$530,4,0))</f>
        <v>0</v>
      </c>
      <c r="Z1136" s="113">
        <f>IF(ISNA(VLOOKUP(H1136,'data putaway'!$A$1:$E$530,5,0)),0,VLOOKUP(H1136,'data putaway'!$A$1:$E$530,5,0))</f>
        <v>0</v>
      </c>
      <c r="AA1136" s="354" t="b">
        <f t="shared" si="393"/>
        <v>0</v>
      </c>
      <c r="AB1136" s="354" t="b">
        <f t="shared" si="394"/>
        <v>0</v>
      </c>
      <c r="AC1136" s="356" t="str">
        <f t="shared" ca="1" si="395"/>
        <v>5 Month,  8 Days</v>
      </c>
      <c r="AD1136" s="114" t="str">
        <f t="shared" ca="1" si="403"/>
        <v>3 Year, 6 Month, 2 Days</v>
      </c>
      <c r="AE1136" s="114">
        <f t="shared" si="396"/>
        <v>1</v>
      </c>
      <c r="AF1136" s="114">
        <f t="shared" si="397"/>
        <v>1</v>
      </c>
      <c r="AG1136" s="354" t="str">
        <f t="shared" si="398"/>
        <v>CD17</v>
      </c>
      <c r="AH1136" s="114">
        <f>IF(ISNA(VLOOKUP(L1136,'MASTER DATA'!$A$1:$F$192,6,0)),0,VLOOKUP(L1136,'MASTER DATA'!$A$1:$F$192,6,0))*AE1136</f>
        <v>770</v>
      </c>
      <c r="AI1136" s="354" t="str">
        <f>VLOOKUP($D1136,'warehouse mapping'!$AN$7:$AO$17,2,0)</f>
        <v>Aktif</v>
      </c>
      <c r="AJ1136" s="114">
        <f t="shared" si="399"/>
        <v>0</v>
      </c>
      <c r="AK1136" s="354" t="str">
        <f t="shared" si="400"/>
        <v/>
      </c>
      <c r="AL1136" s="354" t="s">
        <v>3205</v>
      </c>
      <c r="AM1136" s="354">
        <f t="shared" si="401"/>
        <v>1</v>
      </c>
      <c r="AN1136" s="354" t="b">
        <f t="shared" si="402"/>
        <v>1</v>
      </c>
    </row>
    <row r="1137" spans="1:40" s="354" customFormat="1">
      <c r="A1137" s="354" t="str">
        <f t="shared" ref="A1137:A1200" si="404">H1137&amp;L1137</f>
        <v>CD17B01550045079</v>
      </c>
      <c r="B1137" s="354">
        <f t="shared" ref="B1137:B1200" si="405">R1137+S1137</f>
        <v>0</v>
      </c>
      <c r="C1137" s="354">
        <f t="shared" ref="C1137:C1200" si="406">T1137+U1137</f>
        <v>0</v>
      </c>
      <c r="D1137" s="354" t="str">
        <f t="shared" si="385"/>
        <v>CD</v>
      </c>
      <c r="E1137" s="354" t="str">
        <f t="shared" si="386"/>
        <v>17</v>
      </c>
      <c r="F1137" s="354" t="str">
        <f t="shared" si="387"/>
        <v>B</v>
      </c>
      <c r="G1137" s="355" t="str">
        <f t="shared" si="388"/>
        <v>01</v>
      </c>
      <c r="H1137" s="232" t="s">
        <v>1474</v>
      </c>
      <c r="I1137" s="232" t="s">
        <v>3501</v>
      </c>
      <c r="J1137" s="233">
        <v>46268</v>
      </c>
      <c r="K1137" s="233">
        <v>47632</v>
      </c>
      <c r="L1137" s="234">
        <v>550045079</v>
      </c>
      <c r="M1137" s="232" t="str">
        <f>IF(ISNA(VLOOKUP(L1137,'MASTER DATA'!$A$1:$B$192,2,0)),"",VLOOKUP(L1137,'MASTER DATA'!$A$1:$B$192,2,0))</f>
        <v>Tellus S2 MX 46_1*209L_A227</v>
      </c>
      <c r="N1137" s="232">
        <v>4</v>
      </c>
      <c r="O1137" s="232">
        <f t="shared" si="389"/>
        <v>1</v>
      </c>
      <c r="P1137" s="232">
        <f t="shared" si="390"/>
        <v>0</v>
      </c>
      <c r="Q1137" s="232">
        <f>VLOOKUP(L1137,'MASTER DATA'!$A$1:$E$192,5,0)</f>
        <v>4</v>
      </c>
      <c r="R1137" s="234">
        <f>SUMIF('picking of the day'!$H$4:$H$358,WMS!H1137&amp;WMS!L1137,'picking of the day'!$E$4:$E$358)</f>
        <v>0</v>
      </c>
      <c r="U1137" s="114">
        <f>IF(ISNA(VLOOKUP(H1137,'data putaway'!$A$1:$E$530,3,0)),0,VLOOKUP(H1137,'data putaway'!$A$1:$E$530,3,0))</f>
        <v>0</v>
      </c>
      <c r="V1137" s="354">
        <f t="shared" si="391"/>
        <v>4</v>
      </c>
      <c r="W1137" s="114">
        <f>IF(ISNA(VLOOKUP(H1137,'data putaway'!$A$1:$E$530,2,0)),0,VLOOKUP(H1137,'data putaway'!$A$1:$E$530,2,0))</f>
        <v>0</v>
      </c>
      <c r="X1137" s="354" t="b">
        <f t="shared" si="392"/>
        <v>0</v>
      </c>
      <c r="Y1137" s="354">
        <f>IF(ISNA(VLOOKUP(H1137,'data putaway'!$A$1:$E$530,4,0)),0,VLOOKUP(H1137,'data putaway'!$A$1:$E$530,4,0))</f>
        <v>0</v>
      </c>
      <c r="Z1137" s="113">
        <f>IF(ISNA(VLOOKUP(H1137,'data putaway'!$A$1:$E$530,5,0)),0,VLOOKUP(H1137,'data putaway'!$A$1:$E$530,5,0))</f>
        <v>0</v>
      </c>
      <c r="AA1137" s="354" t="b">
        <f t="shared" si="393"/>
        <v>0</v>
      </c>
      <c r="AB1137" s="354" t="b">
        <f t="shared" si="394"/>
        <v>0</v>
      </c>
      <c r="AC1137" s="356" t="str">
        <f t="shared" ca="1" si="395"/>
        <v>0 Month,  15 Days</v>
      </c>
      <c r="AD1137" s="114" t="str">
        <f t="shared" ca="1" si="403"/>
        <v>3 Year, 8 Month, 11 Days</v>
      </c>
      <c r="AE1137" s="114">
        <f t="shared" si="396"/>
        <v>4</v>
      </c>
      <c r="AF1137" s="114">
        <f t="shared" si="397"/>
        <v>1</v>
      </c>
      <c r="AG1137" s="354" t="str">
        <f t="shared" si="398"/>
        <v>CD17</v>
      </c>
      <c r="AH1137" s="114">
        <f>IF(ISNA(VLOOKUP(L1137,'MASTER DATA'!$A$1:$F$192,6,0)),0,VLOOKUP(L1137,'MASTER DATA'!$A$1:$F$192,6,0))*AE1137</f>
        <v>836</v>
      </c>
      <c r="AI1137" s="354" t="str">
        <f>VLOOKUP($D1137,'warehouse mapping'!$AN$7:$AO$17,2,0)</f>
        <v>Aktif</v>
      </c>
      <c r="AJ1137" s="114">
        <f t="shared" si="399"/>
        <v>0</v>
      </c>
      <c r="AK1137" s="354" t="str">
        <f t="shared" si="400"/>
        <v/>
      </c>
      <c r="AL1137" s="354" t="s">
        <v>3206</v>
      </c>
      <c r="AM1137" s="354">
        <f t="shared" si="401"/>
        <v>1</v>
      </c>
      <c r="AN1137" s="354" t="b">
        <f t="shared" si="402"/>
        <v>1</v>
      </c>
    </row>
    <row r="1138" spans="1:40" s="354" customFormat="1">
      <c r="A1138" s="354" t="str">
        <f t="shared" si="404"/>
        <v>CD17B02550045079</v>
      </c>
      <c r="B1138" s="354">
        <f t="shared" si="405"/>
        <v>0</v>
      </c>
      <c r="C1138" s="354">
        <f t="shared" si="406"/>
        <v>0</v>
      </c>
      <c r="D1138" s="354" t="str">
        <f t="shared" si="385"/>
        <v>CD</v>
      </c>
      <c r="E1138" s="354" t="str">
        <f t="shared" si="386"/>
        <v>17</v>
      </c>
      <c r="F1138" s="354" t="str">
        <f t="shared" si="387"/>
        <v>B</v>
      </c>
      <c r="G1138" s="355" t="str">
        <f t="shared" si="388"/>
        <v>02</v>
      </c>
      <c r="H1138" s="232" t="s">
        <v>1475</v>
      </c>
      <c r="I1138" s="232" t="s">
        <v>3501</v>
      </c>
      <c r="J1138" s="233">
        <v>46268</v>
      </c>
      <c r="K1138" s="233">
        <v>47632</v>
      </c>
      <c r="L1138" s="234">
        <v>550045079</v>
      </c>
      <c r="M1138" s="232" t="str">
        <f>IF(ISNA(VLOOKUP(L1138,'MASTER DATA'!$A$1:$B$192,2,0)),"",VLOOKUP(L1138,'MASTER DATA'!$A$1:$B$192,2,0))</f>
        <v>Tellus S2 MX 46_1*209L_A227</v>
      </c>
      <c r="N1138" s="232">
        <v>4</v>
      </c>
      <c r="O1138" s="232">
        <f t="shared" si="389"/>
        <v>1</v>
      </c>
      <c r="P1138" s="232">
        <f t="shared" si="390"/>
        <v>0</v>
      </c>
      <c r="Q1138" s="232">
        <f>VLOOKUP(L1138,'MASTER DATA'!$A$1:$E$192,5,0)</f>
        <v>4</v>
      </c>
      <c r="R1138" s="234">
        <f>SUMIF('picking of the day'!$H$4:$H$358,WMS!H1138&amp;WMS!L1138,'picking of the day'!$E$4:$E$358)</f>
        <v>0</v>
      </c>
      <c r="U1138" s="114">
        <f>IF(ISNA(VLOOKUP(H1138,'data putaway'!$A$1:$E$530,3,0)),0,VLOOKUP(H1138,'data putaway'!$A$1:$E$530,3,0))</f>
        <v>0</v>
      </c>
      <c r="V1138" s="354">
        <f t="shared" si="391"/>
        <v>4</v>
      </c>
      <c r="W1138" s="114">
        <f>IF(ISNA(VLOOKUP(H1138,'data putaway'!$A$1:$E$530,2,0)),0,VLOOKUP(H1138,'data putaway'!$A$1:$E$530,2,0))</f>
        <v>0</v>
      </c>
      <c r="X1138" s="354" t="b">
        <f t="shared" si="392"/>
        <v>0</v>
      </c>
      <c r="Y1138" s="354">
        <f>IF(ISNA(VLOOKUP(H1138,'data putaway'!$A$1:$E$530,4,0)),0,VLOOKUP(H1138,'data putaway'!$A$1:$E$530,4,0))</f>
        <v>0</v>
      </c>
      <c r="Z1138" s="113">
        <f>IF(ISNA(VLOOKUP(H1138,'data putaway'!$A$1:$E$530,5,0)),0,VLOOKUP(H1138,'data putaway'!$A$1:$E$530,5,0))</f>
        <v>0</v>
      </c>
      <c r="AA1138" s="354" t="b">
        <f t="shared" si="393"/>
        <v>0</v>
      </c>
      <c r="AB1138" s="354" t="b">
        <f t="shared" si="394"/>
        <v>0</v>
      </c>
      <c r="AC1138" s="356" t="str">
        <f t="shared" ca="1" si="395"/>
        <v>0 Month,  15 Days</v>
      </c>
      <c r="AD1138" s="114" t="str">
        <f t="shared" ca="1" si="403"/>
        <v>3 Year, 8 Month, 11 Days</v>
      </c>
      <c r="AE1138" s="114">
        <f t="shared" si="396"/>
        <v>4</v>
      </c>
      <c r="AF1138" s="114">
        <f t="shared" si="397"/>
        <v>1</v>
      </c>
      <c r="AG1138" s="354" t="str">
        <f t="shared" si="398"/>
        <v>CD17</v>
      </c>
      <c r="AH1138" s="114">
        <f>IF(ISNA(VLOOKUP(L1138,'MASTER DATA'!$A$1:$F$192,6,0)),0,VLOOKUP(L1138,'MASTER DATA'!$A$1:$F$192,6,0))*AE1138</f>
        <v>836</v>
      </c>
      <c r="AI1138" s="354" t="str">
        <f>VLOOKUP($D1138,'warehouse mapping'!$AN$7:$AO$17,2,0)</f>
        <v>Aktif</v>
      </c>
      <c r="AJ1138" s="114">
        <f t="shared" si="399"/>
        <v>0</v>
      </c>
      <c r="AK1138" s="354" t="str">
        <f t="shared" si="400"/>
        <v/>
      </c>
      <c r="AL1138" s="354" t="s">
        <v>3206</v>
      </c>
      <c r="AM1138" s="354">
        <f t="shared" si="401"/>
        <v>1</v>
      </c>
      <c r="AN1138" s="354" t="b">
        <f t="shared" si="402"/>
        <v>1</v>
      </c>
    </row>
    <row r="1139" spans="1:40" s="354" customFormat="1">
      <c r="A1139" s="354" t="str">
        <f t="shared" si="404"/>
        <v>CD17C01550054879</v>
      </c>
      <c r="B1139" s="354">
        <f t="shared" si="405"/>
        <v>0</v>
      </c>
      <c r="C1139" s="354">
        <f t="shared" si="406"/>
        <v>0</v>
      </c>
      <c r="D1139" s="354" t="str">
        <f t="shared" si="385"/>
        <v>CD</v>
      </c>
      <c r="E1139" s="354" t="str">
        <f t="shared" si="386"/>
        <v>17</v>
      </c>
      <c r="F1139" s="354" t="str">
        <f t="shared" si="387"/>
        <v>C</v>
      </c>
      <c r="G1139" s="355" t="str">
        <f t="shared" si="388"/>
        <v>01</v>
      </c>
      <c r="H1139" s="232" t="s">
        <v>1476</v>
      </c>
      <c r="I1139" s="232">
        <v>12672256</v>
      </c>
      <c r="J1139" s="362">
        <v>46237</v>
      </c>
      <c r="K1139" s="233">
        <v>47659</v>
      </c>
      <c r="L1139" s="234">
        <v>550054879</v>
      </c>
      <c r="M1139" s="232" t="str">
        <f>IF(ISNA(VLOOKUP(L1139,'MASTER DATA'!$A$1:$B$192,2,0)),"",VLOOKUP(L1139,'MASTER DATA'!$A$1:$B$192,2,0))</f>
        <v>SukuCTBerlian 15W-40_1*200L_A04W</v>
      </c>
      <c r="N1139" s="232">
        <v>0</v>
      </c>
      <c r="O1139" s="232">
        <f t="shared" si="389"/>
        <v>0</v>
      </c>
      <c r="P1139" s="232">
        <f t="shared" si="390"/>
        <v>0</v>
      </c>
      <c r="Q1139" s="232">
        <f>VLOOKUP(L1139,'MASTER DATA'!$A$1:$E$192,5,0)</f>
        <v>4</v>
      </c>
      <c r="R1139" s="234">
        <f>SUMIF('picking of the day'!$H$4:$H$358,WMS!H1139&amp;WMS!L1139,'picking of the day'!$E$4:$E$358)</f>
        <v>0</v>
      </c>
      <c r="U1139" s="114">
        <f>IF(ISNA(VLOOKUP(H1139,'data putaway'!$A$1:$E$530,3,0)),0,VLOOKUP(H1139,'data putaway'!$A$1:$E$530,3,0))</f>
        <v>0</v>
      </c>
      <c r="V1139" s="354">
        <f t="shared" si="391"/>
        <v>0</v>
      </c>
      <c r="W1139" s="114">
        <f>IF(ISNA(VLOOKUP(H1139,'data putaway'!$A$1:$E$530,2,0)),0,VLOOKUP(H1139,'data putaway'!$A$1:$E$530,2,0))</f>
        <v>0</v>
      </c>
      <c r="X1139" s="354" t="b">
        <f t="shared" si="392"/>
        <v>0</v>
      </c>
      <c r="Y1139" s="354">
        <f>IF(ISNA(VLOOKUP(H1139,'data putaway'!$A$1:$E$530,4,0)),0,VLOOKUP(H1139,'data putaway'!$A$1:$E$530,4,0))</f>
        <v>0</v>
      </c>
      <c r="Z1139" s="113">
        <f>IF(ISNA(VLOOKUP(H1139,'data putaway'!$A$1:$E$530,5,0)),0,VLOOKUP(H1139,'data putaway'!$A$1:$E$530,5,0))</f>
        <v>0</v>
      </c>
      <c r="AA1139" s="354" t="b">
        <f t="shared" si="393"/>
        <v>0</v>
      </c>
      <c r="AB1139" s="354" t="b">
        <f t="shared" si="394"/>
        <v>0</v>
      </c>
      <c r="AC1139" s="356" t="str">
        <f t="shared" ca="1" si="395"/>
        <v>1 Month,  15 Days</v>
      </c>
      <c r="AD1139" s="114" t="str">
        <f t="shared" ca="1" si="403"/>
        <v>3 Year, 9 Month, 7 Days</v>
      </c>
      <c r="AE1139" s="114">
        <f t="shared" si="396"/>
        <v>0</v>
      </c>
      <c r="AF1139" s="114">
        <f t="shared" si="397"/>
        <v>0</v>
      </c>
      <c r="AG1139" s="354" t="str">
        <f t="shared" si="398"/>
        <v>CD17</v>
      </c>
      <c r="AH1139" s="114">
        <f>IF(ISNA(VLOOKUP(L1139,'MASTER DATA'!$A$1:$F$192,6,0)),0,VLOOKUP(L1139,'MASTER DATA'!$A$1:$F$192,6,0))*AE1139</f>
        <v>0</v>
      </c>
      <c r="AI1139" s="354" t="str">
        <f>VLOOKUP($D1139,'warehouse mapping'!$AN$7:$AO$17,2,0)</f>
        <v>Aktif</v>
      </c>
      <c r="AJ1139" s="114">
        <f t="shared" si="399"/>
        <v>1</v>
      </c>
      <c r="AK1139" s="354" t="str">
        <f t="shared" si="400"/>
        <v>CD</v>
      </c>
      <c r="AL1139" s="354" t="s">
        <v>170</v>
      </c>
      <c r="AM1139" s="354">
        <f t="shared" si="401"/>
        <v>1</v>
      </c>
      <c r="AN1139" s="354" t="b">
        <f t="shared" si="402"/>
        <v>1</v>
      </c>
    </row>
    <row r="1140" spans="1:40" s="354" customFormat="1">
      <c r="A1140" s="354" t="str">
        <f t="shared" si="404"/>
        <v>CD17C02550054879</v>
      </c>
      <c r="B1140" s="354">
        <f t="shared" si="405"/>
        <v>0</v>
      </c>
      <c r="C1140" s="354">
        <f t="shared" si="406"/>
        <v>0</v>
      </c>
      <c r="D1140" s="354" t="str">
        <f t="shared" si="385"/>
        <v>CD</v>
      </c>
      <c r="E1140" s="354" t="str">
        <f t="shared" si="386"/>
        <v>17</v>
      </c>
      <c r="F1140" s="354" t="str">
        <f t="shared" si="387"/>
        <v>C</v>
      </c>
      <c r="G1140" s="355" t="str">
        <f t="shared" si="388"/>
        <v>02</v>
      </c>
      <c r="H1140" s="232" t="s">
        <v>1477</v>
      </c>
      <c r="I1140" s="232">
        <v>12672256</v>
      </c>
      <c r="J1140" s="362">
        <v>46237</v>
      </c>
      <c r="K1140" s="233">
        <v>47659</v>
      </c>
      <c r="L1140" s="234">
        <v>550054879</v>
      </c>
      <c r="M1140" s="232" t="str">
        <f>IF(ISNA(VLOOKUP(L1140,'MASTER DATA'!$A$1:$B$192,2,0)),"",VLOOKUP(L1140,'MASTER DATA'!$A$1:$B$192,2,0))</f>
        <v>SukuCTBerlian 15W-40_1*200L_A04W</v>
      </c>
      <c r="N1140" s="232">
        <v>4</v>
      </c>
      <c r="O1140" s="232">
        <f t="shared" si="389"/>
        <v>1</v>
      </c>
      <c r="P1140" s="232">
        <f t="shared" si="390"/>
        <v>0</v>
      </c>
      <c r="Q1140" s="232">
        <f>VLOOKUP(L1140,'MASTER DATA'!$A$1:$E$192,5,0)</f>
        <v>4</v>
      </c>
      <c r="R1140" s="234">
        <f>SUMIF('picking of the day'!$H$4:$H$358,WMS!H1140&amp;WMS!L1140,'picking of the day'!$E$4:$E$358)</f>
        <v>0</v>
      </c>
      <c r="U1140" s="114">
        <f>IF(ISNA(VLOOKUP(H1140,'data putaway'!$A$1:$E$530,3,0)),0,VLOOKUP(H1140,'data putaway'!$A$1:$E$530,3,0))</f>
        <v>0</v>
      </c>
      <c r="V1140" s="354">
        <f t="shared" si="391"/>
        <v>4</v>
      </c>
      <c r="W1140" s="114">
        <f>IF(ISNA(VLOOKUP(H1140,'data putaway'!$A$1:$E$530,2,0)),0,VLOOKUP(H1140,'data putaway'!$A$1:$E$530,2,0))</f>
        <v>0</v>
      </c>
      <c r="X1140" s="354" t="b">
        <f t="shared" si="392"/>
        <v>0</v>
      </c>
      <c r="Y1140" s="354">
        <f>IF(ISNA(VLOOKUP(H1140,'data putaway'!$A$1:$E$530,4,0)),0,VLOOKUP(H1140,'data putaway'!$A$1:$E$530,4,0))</f>
        <v>0</v>
      </c>
      <c r="Z1140" s="113">
        <f>IF(ISNA(VLOOKUP(H1140,'data putaway'!$A$1:$E$530,5,0)),0,VLOOKUP(H1140,'data putaway'!$A$1:$E$530,5,0))</f>
        <v>0</v>
      </c>
      <c r="AA1140" s="354" t="b">
        <f t="shared" si="393"/>
        <v>0</v>
      </c>
      <c r="AB1140" s="354" t="b">
        <f t="shared" si="394"/>
        <v>0</v>
      </c>
      <c r="AC1140" s="356" t="str">
        <f t="shared" ca="1" si="395"/>
        <v>1 Month,  15 Days</v>
      </c>
      <c r="AD1140" s="114" t="str">
        <f t="shared" ca="1" si="403"/>
        <v>3 Year, 9 Month, 7 Days</v>
      </c>
      <c r="AE1140" s="114">
        <f t="shared" si="396"/>
        <v>4</v>
      </c>
      <c r="AF1140" s="114">
        <f t="shared" si="397"/>
        <v>1</v>
      </c>
      <c r="AG1140" s="354" t="str">
        <f t="shared" si="398"/>
        <v>CD17</v>
      </c>
      <c r="AH1140" s="114">
        <f>IF(ISNA(VLOOKUP(L1140,'MASTER DATA'!$A$1:$F$192,6,0)),0,VLOOKUP(L1140,'MASTER DATA'!$A$1:$F$192,6,0))*AE1140</f>
        <v>800</v>
      </c>
      <c r="AI1140" s="354" t="str">
        <f>VLOOKUP($D1140,'warehouse mapping'!$AN$7:$AO$17,2,0)</f>
        <v>Aktif</v>
      </c>
      <c r="AJ1140" s="114">
        <f t="shared" si="399"/>
        <v>0</v>
      </c>
      <c r="AK1140" s="354" t="str">
        <f t="shared" si="400"/>
        <v/>
      </c>
      <c r="AL1140" s="354" t="s">
        <v>170</v>
      </c>
      <c r="AM1140" s="354">
        <f t="shared" si="401"/>
        <v>1</v>
      </c>
      <c r="AN1140" s="354" t="b">
        <f t="shared" si="402"/>
        <v>1</v>
      </c>
    </row>
    <row r="1141" spans="1:40" s="354" customFormat="1">
      <c r="A1141" s="354" t="str">
        <f t="shared" si="404"/>
        <v>CD17D01550062461</v>
      </c>
      <c r="B1141" s="354">
        <f t="shared" si="405"/>
        <v>0</v>
      </c>
      <c r="C1141" s="354">
        <f t="shared" si="406"/>
        <v>0</v>
      </c>
      <c r="D1141" s="354" t="str">
        <f t="shared" si="385"/>
        <v>CD</v>
      </c>
      <c r="E1141" s="354" t="str">
        <f t="shared" si="386"/>
        <v>17</v>
      </c>
      <c r="F1141" s="354" t="str">
        <f t="shared" si="387"/>
        <v>D</v>
      </c>
      <c r="G1141" s="355" t="str">
        <f t="shared" si="388"/>
        <v>01</v>
      </c>
      <c r="H1141" s="232" t="s">
        <v>1478</v>
      </c>
      <c r="I1141" s="232" t="s">
        <v>3316</v>
      </c>
      <c r="J1141" s="233">
        <v>46255</v>
      </c>
      <c r="K1141" s="233">
        <v>47714</v>
      </c>
      <c r="L1141" s="234">
        <v>550062461</v>
      </c>
      <c r="M1141" s="232" t="str">
        <f>IF(ISNA(VLOOKUP(L1141,'MASTER DATA'!$A$1:$B$192,2,0)),"",VLOOKUP(L1141,'MASTER DATA'!$A$1:$B$192,2,0))</f>
        <v>Advan4TAX710W40SNMA2_12*0.8L_A04W</v>
      </c>
      <c r="N1141" s="232">
        <v>48</v>
      </c>
      <c r="O1141" s="232">
        <f t="shared" si="389"/>
        <v>1</v>
      </c>
      <c r="P1141" s="232">
        <f t="shared" si="390"/>
        <v>0</v>
      </c>
      <c r="Q1141" s="232">
        <f>VLOOKUP(L1141,'MASTER DATA'!$A$1:$E$192,5,0)</f>
        <v>48</v>
      </c>
      <c r="R1141" s="234">
        <f>SUMIF('picking of the day'!$H$4:$H$358,WMS!H1141&amp;WMS!L1141,'picking of the day'!$E$4:$E$358)</f>
        <v>0</v>
      </c>
      <c r="U1141" s="114">
        <f>IF(ISNA(VLOOKUP(H1141,'data putaway'!$A$1:$E$530,3,0)),0,VLOOKUP(H1141,'data putaway'!$A$1:$E$530,3,0))</f>
        <v>0</v>
      </c>
      <c r="V1141" s="354">
        <f t="shared" si="391"/>
        <v>48</v>
      </c>
      <c r="W1141" s="114">
        <f>IF(ISNA(VLOOKUP(H1141,'data putaway'!$A$1:$E$530,2,0)),0,VLOOKUP(H1141,'data putaway'!$A$1:$E$530,2,0))</f>
        <v>0</v>
      </c>
      <c r="X1141" s="354" t="b">
        <f t="shared" si="392"/>
        <v>0</v>
      </c>
      <c r="Y1141" s="354">
        <f>IF(ISNA(VLOOKUP(H1141,'data putaway'!$A$1:$E$530,4,0)),0,VLOOKUP(H1141,'data putaway'!$A$1:$E$530,4,0))</f>
        <v>0</v>
      </c>
      <c r="Z1141" s="113">
        <f>IF(ISNA(VLOOKUP(H1141,'data putaway'!$A$1:$E$530,5,0)),0,VLOOKUP(H1141,'data putaway'!$A$1:$E$530,5,0))</f>
        <v>0</v>
      </c>
      <c r="AA1141" s="354" t="b">
        <f t="shared" si="393"/>
        <v>0</v>
      </c>
      <c r="AB1141" s="354" t="b">
        <f t="shared" si="394"/>
        <v>0</v>
      </c>
      <c r="AC1141" s="356" t="str">
        <f t="shared" ca="1" si="395"/>
        <v>0 Month,  28 Days</v>
      </c>
      <c r="AD1141" s="114" t="str">
        <f t="shared" ca="1" si="403"/>
        <v>3 Year, 11 Month, 1 Days</v>
      </c>
      <c r="AE1141" s="114">
        <f t="shared" si="396"/>
        <v>48</v>
      </c>
      <c r="AF1141" s="114">
        <f t="shared" si="397"/>
        <v>1</v>
      </c>
      <c r="AG1141" s="354" t="str">
        <f t="shared" si="398"/>
        <v>CD17</v>
      </c>
      <c r="AH1141" s="114">
        <f>IF(ISNA(VLOOKUP(L1141,'MASTER DATA'!$A$1:$F$192,6,0)),0,VLOOKUP(L1141,'MASTER DATA'!$A$1:$F$192,6,0))*AE1141</f>
        <v>460.80000000000007</v>
      </c>
      <c r="AI1141" s="354" t="str">
        <f>VLOOKUP($D1141,'warehouse mapping'!$AN$7:$AO$17,2,0)</f>
        <v>Aktif</v>
      </c>
      <c r="AJ1141" s="114">
        <f t="shared" si="399"/>
        <v>0</v>
      </c>
      <c r="AK1141" s="354" t="str">
        <f t="shared" si="400"/>
        <v/>
      </c>
      <c r="AL1141" s="354" t="s">
        <v>170</v>
      </c>
      <c r="AM1141" s="354">
        <f t="shared" si="401"/>
        <v>1</v>
      </c>
      <c r="AN1141" s="354" t="b">
        <f t="shared" si="402"/>
        <v>1</v>
      </c>
    </row>
    <row r="1142" spans="1:40" s="354" customFormat="1">
      <c r="A1142" s="354" t="str">
        <f t="shared" si="404"/>
        <v>CD17D02550062461</v>
      </c>
      <c r="B1142" s="354">
        <f t="shared" si="405"/>
        <v>0</v>
      </c>
      <c r="C1142" s="354">
        <f t="shared" si="406"/>
        <v>0</v>
      </c>
      <c r="D1142" s="354" t="str">
        <f t="shared" si="385"/>
        <v>CD</v>
      </c>
      <c r="E1142" s="354" t="str">
        <f t="shared" si="386"/>
        <v>17</v>
      </c>
      <c r="F1142" s="354" t="str">
        <f t="shared" si="387"/>
        <v>D</v>
      </c>
      <c r="G1142" s="355" t="str">
        <f t="shared" si="388"/>
        <v>02</v>
      </c>
      <c r="H1142" s="232" t="s">
        <v>1479</v>
      </c>
      <c r="I1142" s="232" t="s">
        <v>3316</v>
      </c>
      <c r="J1142" s="233">
        <v>46255</v>
      </c>
      <c r="K1142" s="233">
        <v>47714</v>
      </c>
      <c r="L1142" s="234">
        <v>550062461</v>
      </c>
      <c r="M1142" s="232" t="str">
        <f>IF(ISNA(VLOOKUP(L1142,'MASTER DATA'!$A$1:$B$192,2,0)),"",VLOOKUP(L1142,'MASTER DATA'!$A$1:$B$192,2,0))</f>
        <v>Advan4TAX710W40SNMA2_12*0.8L_A04W</v>
      </c>
      <c r="N1142" s="232">
        <v>48</v>
      </c>
      <c r="O1142" s="232">
        <f t="shared" si="389"/>
        <v>1</v>
      </c>
      <c r="P1142" s="232">
        <f t="shared" si="390"/>
        <v>0</v>
      </c>
      <c r="Q1142" s="232">
        <f>VLOOKUP(L1142,'MASTER DATA'!$A$1:$E$192,5,0)</f>
        <v>48</v>
      </c>
      <c r="R1142" s="234">
        <f>SUMIF('picking of the day'!$H$4:$H$358,WMS!H1142&amp;WMS!L1142,'picking of the day'!$E$4:$E$358)</f>
        <v>0</v>
      </c>
      <c r="U1142" s="114">
        <f>IF(ISNA(VLOOKUP(H1142,'data putaway'!$A$1:$E$530,3,0)),0,VLOOKUP(H1142,'data putaway'!$A$1:$E$530,3,0))</f>
        <v>0</v>
      </c>
      <c r="V1142" s="354">
        <f t="shared" si="391"/>
        <v>48</v>
      </c>
      <c r="W1142" s="114">
        <f>IF(ISNA(VLOOKUP(H1142,'data putaway'!$A$1:$E$530,2,0)),0,VLOOKUP(H1142,'data putaway'!$A$1:$E$530,2,0))</f>
        <v>0</v>
      </c>
      <c r="X1142" s="354" t="b">
        <f t="shared" si="392"/>
        <v>0</v>
      </c>
      <c r="Y1142" s="354">
        <f>IF(ISNA(VLOOKUP(H1142,'data putaway'!$A$1:$E$530,4,0)),0,VLOOKUP(H1142,'data putaway'!$A$1:$E$530,4,0))</f>
        <v>0</v>
      </c>
      <c r="Z1142" s="113">
        <f>IF(ISNA(VLOOKUP(H1142,'data putaway'!$A$1:$E$530,5,0)),0,VLOOKUP(H1142,'data putaway'!$A$1:$E$530,5,0))</f>
        <v>0</v>
      </c>
      <c r="AA1142" s="354" t="b">
        <f t="shared" si="393"/>
        <v>0</v>
      </c>
      <c r="AB1142" s="354" t="b">
        <f t="shared" si="394"/>
        <v>0</v>
      </c>
      <c r="AC1142" s="356" t="str">
        <f t="shared" ca="1" si="395"/>
        <v>0 Month,  28 Days</v>
      </c>
      <c r="AD1142" s="114" t="str">
        <f t="shared" ca="1" si="403"/>
        <v>3 Year, 11 Month, 1 Days</v>
      </c>
      <c r="AE1142" s="114">
        <f t="shared" si="396"/>
        <v>48</v>
      </c>
      <c r="AF1142" s="114">
        <f t="shared" si="397"/>
        <v>1</v>
      </c>
      <c r="AG1142" s="354" t="str">
        <f t="shared" si="398"/>
        <v>CD17</v>
      </c>
      <c r="AH1142" s="114">
        <f>IF(ISNA(VLOOKUP(L1142,'MASTER DATA'!$A$1:$F$192,6,0)),0,VLOOKUP(L1142,'MASTER DATA'!$A$1:$F$192,6,0))*AE1142</f>
        <v>460.80000000000007</v>
      </c>
      <c r="AI1142" s="354" t="str">
        <f>VLOOKUP($D1142,'warehouse mapping'!$AN$7:$AO$17,2,0)</f>
        <v>Aktif</v>
      </c>
      <c r="AJ1142" s="114">
        <f t="shared" si="399"/>
        <v>0</v>
      </c>
      <c r="AK1142" s="354" t="str">
        <f t="shared" si="400"/>
        <v/>
      </c>
      <c r="AL1142" s="354" t="s">
        <v>3025</v>
      </c>
      <c r="AM1142" s="354">
        <f t="shared" si="401"/>
        <v>1</v>
      </c>
      <c r="AN1142" s="354" t="b">
        <f t="shared" si="402"/>
        <v>1</v>
      </c>
    </row>
    <row r="1143" spans="1:40" s="354" customFormat="1">
      <c r="A1143" s="354" t="str">
        <f t="shared" si="404"/>
        <v>CD17E01550062461</v>
      </c>
      <c r="B1143" s="354">
        <f t="shared" si="405"/>
        <v>0</v>
      </c>
      <c r="C1143" s="354">
        <f t="shared" si="406"/>
        <v>0</v>
      </c>
      <c r="D1143" s="354" t="str">
        <f t="shared" si="385"/>
        <v>CD</v>
      </c>
      <c r="E1143" s="354" t="str">
        <f t="shared" si="386"/>
        <v>17</v>
      </c>
      <c r="F1143" s="354" t="str">
        <f t="shared" si="387"/>
        <v>E</v>
      </c>
      <c r="G1143" s="355" t="str">
        <f t="shared" si="388"/>
        <v>01</v>
      </c>
      <c r="H1143" s="232" t="s">
        <v>1480</v>
      </c>
      <c r="I1143" s="232" t="s">
        <v>3316</v>
      </c>
      <c r="J1143" s="233">
        <v>46255</v>
      </c>
      <c r="K1143" s="233">
        <v>47714</v>
      </c>
      <c r="L1143" s="234">
        <v>550062461</v>
      </c>
      <c r="M1143" s="232" t="str">
        <f>IF(ISNA(VLOOKUP(L1143,'MASTER DATA'!$A$1:$B$192,2,0)),"",VLOOKUP(L1143,'MASTER DATA'!$A$1:$B$192,2,0))</f>
        <v>Advan4TAX710W40SNMA2_12*0.8L_A04W</v>
      </c>
      <c r="N1143" s="232">
        <v>48</v>
      </c>
      <c r="O1143" s="232">
        <f t="shared" si="389"/>
        <v>1</v>
      </c>
      <c r="P1143" s="232">
        <f t="shared" si="390"/>
        <v>0</v>
      </c>
      <c r="Q1143" s="232">
        <f>VLOOKUP(L1143,'MASTER DATA'!$A$1:$E$192,5,0)</f>
        <v>48</v>
      </c>
      <c r="R1143" s="234">
        <f>SUMIF('picking of the day'!$H$4:$H$358,WMS!H1143&amp;WMS!L1143,'picking of the day'!$E$4:$E$358)</f>
        <v>0</v>
      </c>
      <c r="U1143" s="114">
        <f>IF(ISNA(VLOOKUP(H1143,'data putaway'!$A$1:$E$530,3,0)),0,VLOOKUP(H1143,'data putaway'!$A$1:$E$530,3,0))</f>
        <v>0</v>
      </c>
      <c r="V1143" s="354">
        <f t="shared" si="391"/>
        <v>48</v>
      </c>
      <c r="W1143" s="114">
        <f>IF(ISNA(VLOOKUP(H1143,'data putaway'!$A$1:$E$530,2,0)),0,VLOOKUP(H1143,'data putaway'!$A$1:$E$530,2,0))</f>
        <v>0</v>
      </c>
      <c r="X1143" s="354" t="b">
        <f t="shared" si="392"/>
        <v>0</v>
      </c>
      <c r="Y1143" s="354">
        <f>IF(ISNA(VLOOKUP(H1143,'data putaway'!$A$1:$E$530,4,0)),0,VLOOKUP(H1143,'data putaway'!$A$1:$E$530,4,0))</f>
        <v>0</v>
      </c>
      <c r="Z1143" s="113">
        <f>IF(ISNA(VLOOKUP(H1143,'data putaway'!$A$1:$E$530,5,0)),0,VLOOKUP(H1143,'data putaway'!$A$1:$E$530,5,0))</f>
        <v>0</v>
      </c>
      <c r="AA1143" s="354" t="b">
        <f t="shared" si="393"/>
        <v>0</v>
      </c>
      <c r="AB1143" s="354" t="b">
        <f t="shared" si="394"/>
        <v>0</v>
      </c>
      <c r="AC1143" s="356" t="str">
        <f t="shared" ca="1" si="395"/>
        <v>0 Month,  28 Days</v>
      </c>
      <c r="AD1143" s="114" t="str">
        <f t="shared" ca="1" si="403"/>
        <v>3 Year, 11 Month, 1 Days</v>
      </c>
      <c r="AE1143" s="114">
        <f t="shared" si="396"/>
        <v>48</v>
      </c>
      <c r="AF1143" s="114">
        <f t="shared" si="397"/>
        <v>1</v>
      </c>
      <c r="AG1143" s="354" t="str">
        <f t="shared" si="398"/>
        <v>CD17</v>
      </c>
      <c r="AH1143" s="114">
        <f>IF(ISNA(VLOOKUP(L1143,'MASTER DATA'!$A$1:$F$192,6,0)),0,VLOOKUP(L1143,'MASTER DATA'!$A$1:$F$192,6,0))*AE1143</f>
        <v>460.80000000000007</v>
      </c>
      <c r="AI1143" s="354" t="str">
        <f>VLOOKUP($D1143,'warehouse mapping'!$AN$7:$AO$17,2,0)</f>
        <v>Aktif</v>
      </c>
      <c r="AJ1143" s="114">
        <f t="shared" si="399"/>
        <v>0</v>
      </c>
      <c r="AK1143" s="354" t="str">
        <f t="shared" si="400"/>
        <v/>
      </c>
      <c r="AL1143" s="354" t="s">
        <v>3025</v>
      </c>
      <c r="AM1143" s="354">
        <f t="shared" si="401"/>
        <v>1</v>
      </c>
      <c r="AN1143" s="354" t="b">
        <f t="shared" si="402"/>
        <v>1</v>
      </c>
    </row>
    <row r="1144" spans="1:40" s="354" customFormat="1">
      <c r="A1144" s="354" t="str">
        <f t="shared" si="404"/>
        <v>CD17E02550062460</v>
      </c>
      <c r="B1144" s="354">
        <f t="shared" si="405"/>
        <v>0</v>
      </c>
      <c r="C1144" s="354">
        <f t="shared" si="406"/>
        <v>0</v>
      </c>
      <c r="D1144" s="354" t="str">
        <f t="shared" si="385"/>
        <v>CD</v>
      </c>
      <c r="E1144" s="354" t="str">
        <f t="shared" si="386"/>
        <v>17</v>
      </c>
      <c r="F1144" s="354" t="str">
        <f t="shared" si="387"/>
        <v>E</v>
      </c>
      <c r="G1144" s="355" t="str">
        <f t="shared" si="388"/>
        <v>02</v>
      </c>
      <c r="H1144" s="232" t="s">
        <v>1481</v>
      </c>
      <c r="I1144" s="232" t="s">
        <v>3315</v>
      </c>
      <c r="J1144" s="233">
        <v>46266</v>
      </c>
      <c r="K1144" s="233">
        <v>47713</v>
      </c>
      <c r="L1144" s="234">
        <v>550062460</v>
      </c>
      <c r="M1144" s="232" t="str">
        <f>IF(ISNA(VLOOKUP(L1144,'MASTER DATA'!$A$1:$B$192,2,0)),"",VLOOKUP(L1144,'MASTER DATA'!$A$1:$B$192,2,0))</f>
        <v>Advan4TAX710W40SNMA2_12*1L_A04W</v>
      </c>
      <c r="N1144" s="232">
        <v>44</v>
      </c>
      <c r="O1144" s="232">
        <f t="shared" si="389"/>
        <v>1</v>
      </c>
      <c r="P1144" s="232">
        <f t="shared" si="390"/>
        <v>0</v>
      </c>
      <c r="Q1144" s="232">
        <f>VLOOKUP(L1144,'MASTER DATA'!$A$1:$E$192,5,0)</f>
        <v>44</v>
      </c>
      <c r="R1144" s="234">
        <f>SUMIF('picking of the day'!$H$4:$H$358,WMS!H1144&amp;WMS!L1144,'picking of the day'!$E$4:$E$358)</f>
        <v>0</v>
      </c>
      <c r="U1144" s="114">
        <f>IF(ISNA(VLOOKUP(H1144,'data putaway'!$A$1:$E$530,3,0)),0,VLOOKUP(H1144,'data putaway'!$A$1:$E$530,3,0))</f>
        <v>0</v>
      </c>
      <c r="V1144" s="354">
        <f t="shared" si="391"/>
        <v>44</v>
      </c>
      <c r="W1144" s="114">
        <f>IF(ISNA(VLOOKUP(H1144,'data putaway'!$A$1:$E$530,2,0)),0,VLOOKUP(H1144,'data putaway'!$A$1:$E$530,2,0))</f>
        <v>0</v>
      </c>
      <c r="X1144" s="354" t="b">
        <f t="shared" si="392"/>
        <v>0</v>
      </c>
      <c r="Y1144" s="354">
        <f>IF(ISNA(VLOOKUP(H1144,'data putaway'!$A$1:$E$530,4,0)),0,VLOOKUP(H1144,'data putaway'!$A$1:$E$530,4,0))</f>
        <v>0</v>
      </c>
      <c r="Z1144" s="113">
        <f>IF(ISNA(VLOOKUP(H1144,'data putaway'!$A$1:$E$530,5,0)),0,VLOOKUP(H1144,'data putaway'!$A$1:$E$530,5,0))</f>
        <v>0</v>
      </c>
      <c r="AA1144" s="354" t="b">
        <f t="shared" si="393"/>
        <v>0</v>
      </c>
      <c r="AB1144" s="354" t="b">
        <f t="shared" si="394"/>
        <v>0</v>
      </c>
      <c r="AC1144" s="356" t="str">
        <f t="shared" ca="1" si="395"/>
        <v>0 Month,  17 Days</v>
      </c>
      <c r="AD1144" s="114" t="str">
        <f t="shared" ca="1" si="403"/>
        <v>3 Year, 11 Month, 0 Days</v>
      </c>
      <c r="AE1144" s="114">
        <f t="shared" si="396"/>
        <v>44</v>
      </c>
      <c r="AF1144" s="114">
        <f t="shared" si="397"/>
        <v>1</v>
      </c>
      <c r="AG1144" s="354" t="str">
        <f t="shared" si="398"/>
        <v>CD17</v>
      </c>
      <c r="AH1144" s="114">
        <f>IF(ISNA(VLOOKUP(L1144,'MASTER DATA'!$A$1:$F$192,6,0)),0,VLOOKUP(L1144,'MASTER DATA'!$A$1:$F$192,6,0))*AE1144</f>
        <v>528</v>
      </c>
      <c r="AI1144" s="354" t="str">
        <f>VLOOKUP($D1144,'warehouse mapping'!$AN$7:$AO$17,2,0)</f>
        <v>Aktif</v>
      </c>
      <c r="AJ1144" s="114">
        <f t="shared" si="399"/>
        <v>0</v>
      </c>
      <c r="AK1144" s="354" t="str">
        <f t="shared" si="400"/>
        <v/>
      </c>
      <c r="AL1144" s="354" t="s">
        <v>3025</v>
      </c>
      <c r="AM1144" s="354">
        <f t="shared" si="401"/>
        <v>1</v>
      </c>
      <c r="AN1144" s="354" t="b">
        <f t="shared" si="402"/>
        <v>1</v>
      </c>
    </row>
    <row r="1145" spans="1:40" s="354" customFormat="1">
      <c r="A1145" s="354" t="str">
        <f t="shared" si="404"/>
        <v>CD18A01550062285</v>
      </c>
      <c r="B1145" s="354">
        <f t="shared" si="405"/>
        <v>0</v>
      </c>
      <c r="C1145" s="354">
        <f t="shared" si="406"/>
        <v>0</v>
      </c>
      <c r="D1145" s="354" t="str">
        <f t="shared" si="385"/>
        <v>CD</v>
      </c>
      <c r="E1145" s="354" t="str">
        <f t="shared" si="386"/>
        <v>18</v>
      </c>
      <c r="F1145" s="354" t="str">
        <f t="shared" si="387"/>
        <v>A</v>
      </c>
      <c r="G1145" s="355" t="str">
        <f t="shared" si="388"/>
        <v>01</v>
      </c>
      <c r="H1145" s="232" t="s">
        <v>1482</v>
      </c>
      <c r="I1145" s="232">
        <v>1262617</v>
      </c>
      <c r="J1145" s="233">
        <v>46122</v>
      </c>
      <c r="K1145" s="233">
        <v>47562</v>
      </c>
      <c r="L1145" s="234">
        <v>550062285</v>
      </c>
      <c r="M1145" s="232" t="str">
        <f>IF(ISNA(VLOOKUP(L1145,'MASTER DATA'!$A$1:$B$192,2,0)),"",VLOOKUP(L1145,'MASTER DATA'!$A$1:$B$192,2,0))</f>
        <v>Gadus S3 V460DM 2_1*770kg_A227</v>
      </c>
      <c r="N1145" s="232">
        <v>1</v>
      </c>
      <c r="O1145" s="232">
        <f t="shared" si="389"/>
        <v>1</v>
      </c>
      <c r="P1145" s="232">
        <f t="shared" si="390"/>
        <v>0</v>
      </c>
      <c r="Q1145" s="232">
        <f>VLOOKUP(L1145,'MASTER DATA'!$A$1:$E$192,5,0)</f>
        <v>1</v>
      </c>
      <c r="R1145" s="234">
        <f>SUMIF('picking of the day'!$H$4:$H$358,WMS!H1145&amp;WMS!L1145,'picking of the day'!$E$4:$E$358)</f>
        <v>0</v>
      </c>
      <c r="U1145" s="114">
        <f>IF(ISNA(VLOOKUP(H1145,'data putaway'!$A$1:$E$530,3,0)),0,VLOOKUP(H1145,'data putaway'!$A$1:$E$530,3,0))</f>
        <v>0</v>
      </c>
      <c r="V1145" s="354">
        <f t="shared" si="391"/>
        <v>1</v>
      </c>
      <c r="W1145" s="114">
        <f>IF(ISNA(VLOOKUP(H1145,'data putaway'!$A$1:$E$530,2,0)),0,VLOOKUP(H1145,'data putaway'!$A$1:$E$530,2,0))</f>
        <v>0</v>
      </c>
      <c r="X1145" s="354" t="b">
        <f t="shared" si="392"/>
        <v>0</v>
      </c>
      <c r="Y1145" s="354">
        <f>IF(ISNA(VLOOKUP(H1145,'data putaway'!$A$1:$E$530,4,0)),0,VLOOKUP(H1145,'data putaway'!$A$1:$E$530,4,0))</f>
        <v>0</v>
      </c>
      <c r="Z1145" s="113">
        <f>IF(ISNA(VLOOKUP(H1145,'data putaway'!$A$1:$E$530,5,0)),0,VLOOKUP(H1145,'data putaway'!$A$1:$E$530,5,0))</f>
        <v>0</v>
      </c>
      <c r="AA1145" s="354" t="b">
        <f t="shared" si="393"/>
        <v>0</v>
      </c>
      <c r="AB1145" s="354" t="b">
        <f t="shared" si="394"/>
        <v>0</v>
      </c>
      <c r="AC1145" s="356" t="str">
        <f t="shared" ca="1" si="395"/>
        <v>5 Month,  8 Days</v>
      </c>
      <c r="AD1145" s="114" t="str">
        <f t="shared" ca="1" si="403"/>
        <v>3 Year, 6 Month, 2 Days</v>
      </c>
      <c r="AE1145" s="114">
        <f t="shared" si="396"/>
        <v>1</v>
      </c>
      <c r="AF1145" s="114">
        <f t="shared" si="397"/>
        <v>1</v>
      </c>
      <c r="AG1145" s="354" t="str">
        <f t="shared" si="398"/>
        <v>CD18</v>
      </c>
      <c r="AH1145" s="114">
        <f>IF(ISNA(VLOOKUP(L1145,'MASTER DATA'!$A$1:$F$192,6,0)),0,VLOOKUP(L1145,'MASTER DATA'!$A$1:$F$192,6,0))*AE1145</f>
        <v>770</v>
      </c>
      <c r="AI1145" s="354" t="str">
        <f>VLOOKUP($D1145,'warehouse mapping'!$AN$7:$AO$17,2,0)</f>
        <v>Aktif</v>
      </c>
      <c r="AJ1145" s="114">
        <f t="shared" si="399"/>
        <v>0</v>
      </c>
      <c r="AK1145" s="354" t="str">
        <f t="shared" si="400"/>
        <v/>
      </c>
      <c r="AL1145" s="354" t="s">
        <v>3205</v>
      </c>
      <c r="AM1145" s="354">
        <f t="shared" si="401"/>
        <v>1</v>
      </c>
      <c r="AN1145" s="354" t="b">
        <f t="shared" si="402"/>
        <v>1</v>
      </c>
    </row>
    <row r="1146" spans="1:40" s="354" customFormat="1">
      <c r="A1146" s="354" t="str">
        <f t="shared" si="404"/>
        <v>CD18A02550062285</v>
      </c>
      <c r="B1146" s="354">
        <f t="shared" si="405"/>
        <v>0</v>
      </c>
      <c r="C1146" s="354">
        <f t="shared" si="406"/>
        <v>0</v>
      </c>
      <c r="D1146" s="354" t="str">
        <f t="shared" si="385"/>
        <v>CD</v>
      </c>
      <c r="E1146" s="354" t="str">
        <f t="shared" si="386"/>
        <v>18</v>
      </c>
      <c r="F1146" s="354" t="str">
        <f t="shared" si="387"/>
        <v>A</v>
      </c>
      <c r="G1146" s="355" t="str">
        <f t="shared" si="388"/>
        <v>02</v>
      </c>
      <c r="H1146" s="232" t="s">
        <v>1483</v>
      </c>
      <c r="I1146" s="232">
        <v>1262617</v>
      </c>
      <c r="J1146" s="233">
        <v>46122</v>
      </c>
      <c r="K1146" s="233">
        <v>47562</v>
      </c>
      <c r="L1146" s="234">
        <v>550062285</v>
      </c>
      <c r="M1146" s="232" t="str">
        <f>IF(ISNA(VLOOKUP(L1146,'MASTER DATA'!$A$1:$B$192,2,0)),"",VLOOKUP(L1146,'MASTER DATA'!$A$1:$B$192,2,0))</f>
        <v>Gadus S3 V460DM 2_1*770kg_A227</v>
      </c>
      <c r="N1146" s="232">
        <v>1</v>
      </c>
      <c r="O1146" s="232">
        <f t="shared" si="389"/>
        <v>1</v>
      </c>
      <c r="P1146" s="232">
        <f t="shared" si="390"/>
        <v>0</v>
      </c>
      <c r="Q1146" s="232">
        <f>VLOOKUP(L1146,'MASTER DATA'!$A$1:$E$192,5,0)</f>
        <v>1</v>
      </c>
      <c r="R1146" s="234">
        <f>SUMIF('picking of the day'!$H$4:$H$358,WMS!H1146&amp;WMS!L1146,'picking of the day'!$E$4:$E$358)</f>
        <v>0</v>
      </c>
      <c r="U1146" s="114">
        <f>IF(ISNA(VLOOKUP(H1146,'data putaway'!$A$1:$E$530,3,0)),0,VLOOKUP(H1146,'data putaway'!$A$1:$E$530,3,0))</f>
        <v>0</v>
      </c>
      <c r="V1146" s="354">
        <f t="shared" si="391"/>
        <v>1</v>
      </c>
      <c r="W1146" s="114">
        <f>IF(ISNA(VLOOKUP(H1146,'data putaway'!$A$1:$E$530,2,0)),0,VLOOKUP(H1146,'data putaway'!$A$1:$E$530,2,0))</f>
        <v>0</v>
      </c>
      <c r="X1146" s="354" t="b">
        <f t="shared" si="392"/>
        <v>0</v>
      </c>
      <c r="Y1146" s="354">
        <f>IF(ISNA(VLOOKUP(H1146,'data putaway'!$A$1:$E$530,4,0)),0,VLOOKUP(H1146,'data putaway'!$A$1:$E$530,4,0))</f>
        <v>0</v>
      </c>
      <c r="Z1146" s="113">
        <f>IF(ISNA(VLOOKUP(H1146,'data putaway'!$A$1:$E$530,5,0)),0,VLOOKUP(H1146,'data putaway'!$A$1:$E$530,5,0))</f>
        <v>0</v>
      </c>
      <c r="AA1146" s="354" t="b">
        <f t="shared" si="393"/>
        <v>0</v>
      </c>
      <c r="AB1146" s="354" t="b">
        <f t="shared" si="394"/>
        <v>0</v>
      </c>
      <c r="AC1146" s="356" t="str">
        <f t="shared" ca="1" si="395"/>
        <v>5 Month,  8 Days</v>
      </c>
      <c r="AD1146" s="114" t="str">
        <f t="shared" ca="1" si="403"/>
        <v>3 Year, 6 Month, 2 Days</v>
      </c>
      <c r="AE1146" s="114">
        <f t="shared" si="396"/>
        <v>1</v>
      </c>
      <c r="AF1146" s="114">
        <f t="shared" si="397"/>
        <v>1</v>
      </c>
      <c r="AG1146" s="354" t="str">
        <f t="shared" si="398"/>
        <v>CD18</v>
      </c>
      <c r="AH1146" s="114">
        <f>IF(ISNA(VLOOKUP(L1146,'MASTER DATA'!$A$1:$F$192,6,0)),0,VLOOKUP(L1146,'MASTER DATA'!$A$1:$F$192,6,0))*AE1146</f>
        <v>770</v>
      </c>
      <c r="AI1146" s="354" t="str">
        <f>VLOOKUP($D1146,'warehouse mapping'!$AN$7:$AO$17,2,0)</f>
        <v>Aktif</v>
      </c>
      <c r="AJ1146" s="114">
        <f t="shared" si="399"/>
        <v>0</v>
      </c>
      <c r="AK1146" s="354" t="str">
        <f t="shared" si="400"/>
        <v/>
      </c>
      <c r="AL1146" s="354" t="s">
        <v>3205</v>
      </c>
      <c r="AM1146" s="354">
        <f t="shared" si="401"/>
        <v>1</v>
      </c>
      <c r="AN1146" s="354" t="b">
        <f t="shared" si="402"/>
        <v>1</v>
      </c>
    </row>
    <row r="1147" spans="1:40" s="354" customFormat="1">
      <c r="A1147" s="354" t="str">
        <f t="shared" si="404"/>
        <v>CD18B01550044360</v>
      </c>
      <c r="B1147" s="354">
        <f t="shared" si="405"/>
        <v>0</v>
      </c>
      <c r="C1147" s="354">
        <f t="shared" si="406"/>
        <v>0</v>
      </c>
      <c r="D1147" s="354" t="str">
        <f t="shared" si="385"/>
        <v>CD</v>
      </c>
      <c r="E1147" s="354" t="str">
        <f t="shared" si="386"/>
        <v>18</v>
      </c>
      <c r="F1147" s="354" t="str">
        <f t="shared" si="387"/>
        <v>B</v>
      </c>
      <c r="G1147" s="355" t="str">
        <f t="shared" si="388"/>
        <v>01</v>
      </c>
      <c r="H1147" s="232" t="s">
        <v>1484</v>
      </c>
      <c r="I1147" s="232" t="s">
        <v>3525</v>
      </c>
      <c r="J1147" s="233">
        <v>46274</v>
      </c>
      <c r="K1147" s="233">
        <v>47728</v>
      </c>
      <c r="L1147" s="234">
        <v>550044360</v>
      </c>
      <c r="M1147" s="232" t="str">
        <f>IF(ISNA(VLOOKUP(L1147,'MASTER DATA'!$A$1:$B$192,2,0)),"",VLOOKUP(L1147,'MASTER DATA'!$A$1:$B$192,2,0))</f>
        <v>RimR4X15W40CI4E7DH1_1*209L_A227</v>
      </c>
      <c r="N1147" s="232">
        <v>0</v>
      </c>
      <c r="O1147" s="232">
        <f t="shared" si="389"/>
        <v>0</v>
      </c>
      <c r="P1147" s="232">
        <f t="shared" si="390"/>
        <v>0</v>
      </c>
      <c r="Q1147" s="232">
        <f>VLOOKUP(L1147,'MASTER DATA'!$A$1:$E$192,5,0)</f>
        <v>4</v>
      </c>
      <c r="R1147" s="234">
        <f>SUMIF('picking of the day'!$H$4:$H$358,WMS!H1147&amp;WMS!L1147,'picking of the day'!$E$4:$E$358)</f>
        <v>0</v>
      </c>
      <c r="U1147" s="114">
        <f>IF(ISNA(VLOOKUP(H1147,'data putaway'!$A$1:$E$530,3,0)),0,VLOOKUP(H1147,'data putaway'!$A$1:$E$530,3,0))</f>
        <v>0</v>
      </c>
      <c r="V1147" s="354">
        <f t="shared" si="391"/>
        <v>0</v>
      </c>
      <c r="W1147" s="114">
        <f>IF(ISNA(VLOOKUP(H1147,'data putaway'!$A$1:$E$530,2,0)),0,VLOOKUP(H1147,'data putaway'!$A$1:$E$530,2,0))</f>
        <v>0</v>
      </c>
      <c r="X1147" s="354" t="b">
        <f t="shared" si="392"/>
        <v>0</v>
      </c>
      <c r="Y1147" s="354">
        <f>IF(ISNA(VLOOKUP(H1147,'data putaway'!$A$1:$E$530,4,0)),0,VLOOKUP(H1147,'data putaway'!$A$1:$E$530,4,0))</f>
        <v>0</v>
      </c>
      <c r="Z1147" s="113">
        <f>IF(ISNA(VLOOKUP(H1147,'data putaway'!$A$1:$E$530,5,0)),0,VLOOKUP(H1147,'data putaway'!$A$1:$E$530,5,0))</f>
        <v>0</v>
      </c>
      <c r="AA1147" s="354" t="b">
        <f t="shared" si="393"/>
        <v>0</v>
      </c>
      <c r="AB1147" s="354" t="b">
        <f t="shared" si="394"/>
        <v>0</v>
      </c>
      <c r="AC1147" s="356" t="str">
        <f t="shared" ca="1" si="395"/>
        <v>0 Month,  9 Days</v>
      </c>
      <c r="AD1147" s="114" t="str">
        <f t="shared" ca="1" si="403"/>
        <v>3 Year, 11 Month, 15 Days</v>
      </c>
      <c r="AE1147" s="114">
        <f t="shared" si="396"/>
        <v>0</v>
      </c>
      <c r="AF1147" s="114">
        <f t="shared" si="397"/>
        <v>0</v>
      </c>
      <c r="AG1147" s="354" t="str">
        <f t="shared" si="398"/>
        <v>CD18</v>
      </c>
      <c r="AH1147" s="114">
        <f>IF(ISNA(VLOOKUP(L1147,'MASTER DATA'!$A$1:$F$192,6,0)),0,VLOOKUP(L1147,'MASTER DATA'!$A$1:$F$192,6,0))*AE1147</f>
        <v>0</v>
      </c>
      <c r="AI1147" s="354" t="str">
        <f>VLOOKUP($D1147,'warehouse mapping'!$AN$7:$AO$17,2,0)</f>
        <v>Aktif</v>
      </c>
      <c r="AJ1147" s="114">
        <f t="shared" si="399"/>
        <v>1</v>
      </c>
      <c r="AK1147" s="354" t="str">
        <f t="shared" si="400"/>
        <v>CD</v>
      </c>
      <c r="AL1147" s="354" t="s">
        <v>170</v>
      </c>
      <c r="AM1147" s="354">
        <f t="shared" si="401"/>
        <v>1</v>
      </c>
      <c r="AN1147" s="354" t="b">
        <f t="shared" si="402"/>
        <v>1</v>
      </c>
    </row>
    <row r="1148" spans="1:40" s="354" customFormat="1">
      <c r="A1148" s="354" t="str">
        <f t="shared" si="404"/>
        <v>CD18B02550062460</v>
      </c>
      <c r="B1148" s="354">
        <f t="shared" si="405"/>
        <v>0</v>
      </c>
      <c r="C1148" s="354">
        <f t="shared" si="406"/>
        <v>0</v>
      </c>
      <c r="D1148" s="354" t="str">
        <f t="shared" si="385"/>
        <v>CD</v>
      </c>
      <c r="E1148" s="354" t="str">
        <f t="shared" si="386"/>
        <v>18</v>
      </c>
      <c r="F1148" s="354" t="str">
        <f t="shared" si="387"/>
        <v>B</v>
      </c>
      <c r="G1148" s="355" t="str">
        <f t="shared" si="388"/>
        <v>02</v>
      </c>
      <c r="H1148" s="232" t="s">
        <v>1485</v>
      </c>
      <c r="I1148" s="232" t="s">
        <v>3315</v>
      </c>
      <c r="J1148" s="233">
        <v>46266</v>
      </c>
      <c r="K1148" s="233">
        <v>47713</v>
      </c>
      <c r="L1148" s="234">
        <v>550062460</v>
      </c>
      <c r="M1148" s="232" t="str">
        <f>IF(ISNA(VLOOKUP(L1148,'MASTER DATA'!$A$1:$B$192,2,0)),"",VLOOKUP(L1148,'MASTER DATA'!$A$1:$B$192,2,0))</f>
        <v>Advan4TAX710W40SNMA2_12*1L_A04W</v>
      </c>
      <c r="N1148" s="232">
        <v>44</v>
      </c>
      <c r="O1148" s="232">
        <f t="shared" si="389"/>
        <v>1</v>
      </c>
      <c r="P1148" s="232">
        <f t="shared" si="390"/>
        <v>0</v>
      </c>
      <c r="Q1148" s="232">
        <f>VLOOKUP(L1148,'MASTER DATA'!$A$1:$E$192,5,0)</f>
        <v>44</v>
      </c>
      <c r="R1148" s="234">
        <f>SUMIF('picking of the day'!$H$4:$H$358,WMS!H1148&amp;WMS!L1148,'picking of the day'!$E$4:$E$358)</f>
        <v>0</v>
      </c>
      <c r="U1148" s="114">
        <f>IF(ISNA(VLOOKUP(H1148,'data putaway'!$A$1:$E$530,3,0)),0,VLOOKUP(H1148,'data putaway'!$A$1:$E$530,3,0))</f>
        <v>0</v>
      </c>
      <c r="V1148" s="354">
        <f t="shared" si="391"/>
        <v>44</v>
      </c>
      <c r="W1148" s="114">
        <f>IF(ISNA(VLOOKUP(H1148,'data putaway'!$A$1:$E$530,2,0)),0,VLOOKUP(H1148,'data putaway'!$A$1:$E$530,2,0))</f>
        <v>0</v>
      </c>
      <c r="X1148" s="354" t="b">
        <f t="shared" si="392"/>
        <v>0</v>
      </c>
      <c r="Y1148" s="354">
        <f>IF(ISNA(VLOOKUP(H1148,'data putaway'!$A$1:$E$530,4,0)),0,VLOOKUP(H1148,'data putaway'!$A$1:$E$530,4,0))</f>
        <v>0</v>
      </c>
      <c r="Z1148" s="113">
        <f>IF(ISNA(VLOOKUP(H1148,'data putaway'!$A$1:$E$530,5,0)),0,VLOOKUP(H1148,'data putaway'!$A$1:$E$530,5,0))</f>
        <v>0</v>
      </c>
      <c r="AA1148" s="354" t="b">
        <f t="shared" si="393"/>
        <v>0</v>
      </c>
      <c r="AB1148" s="354" t="b">
        <f t="shared" si="394"/>
        <v>0</v>
      </c>
      <c r="AC1148" s="356" t="str">
        <f t="shared" ca="1" si="395"/>
        <v>0 Month,  17 Days</v>
      </c>
      <c r="AD1148" s="114" t="str">
        <f t="shared" ca="1" si="403"/>
        <v>3 Year, 11 Month, 0 Days</v>
      </c>
      <c r="AE1148" s="114">
        <f t="shared" si="396"/>
        <v>44</v>
      </c>
      <c r="AF1148" s="114">
        <f t="shared" si="397"/>
        <v>1</v>
      </c>
      <c r="AG1148" s="354" t="str">
        <f t="shared" si="398"/>
        <v>CD18</v>
      </c>
      <c r="AH1148" s="114">
        <f>IF(ISNA(VLOOKUP(L1148,'MASTER DATA'!$A$1:$F$192,6,0)),0,VLOOKUP(L1148,'MASTER DATA'!$A$1:$F$192,6,0))*AE1148</f>
        <v>528</v>
      </c>
      <c r="AI1148" s="354" t="str">
        <f>VLOOKUP($D1148,'warehouse mapping'!$AN$7:$AO$17,2,0)</f>
        <v>Aktif</v>
      </c>
      <c r="AJ1148" s="114">
        <f t="shared" si="399"/>
        <v>0</v>
      </c>
      <c r="AK1148" s="354" t="str">
        <f t="shared" si="400"/>
        <v/>
      </c>
      <c r="AL1148" s="354" t="s">
        <v>170</v>
      </c>
      <c r="AM1148" s="354">
        <f t="shared" si="401"/>
        <v>1</v>
      </c>
      <c r="AN1148" s="354" t="b">
        <f t="shared" si="402"/>
        <v>1</v>
      </c>
    </row>
    <row r="1149" spans="1:40" s="354" customFormat="1">
      <c r="A1149" s="354" t="str">
        <f t="shared" si="404"/>
        <v>CD18C01550062461</v>
      </c>
      <c r="B1149" s="354">
        <f t="shared" si="405"/>
        <v>0</v>
      </c>
      <c r="C1149" s="354">
        <f t="shared" si="406"/>
        <v>0</v>
      </c>
      <c r="D1149" s="354" t="str">
        <f t="shared" si="385"/>
        <v>CD</v>
      </c>
      <c r="E1149" s="354" t="str">
        <f t="shared" si="386"/>
        <v>18</v>
      </c>
      <c r="F1149" s="354" t="str">
        <f t="shared" si="387"/>
        <v>C</v>
      </c>
      <c r="G1149" s="355" t="str">
        <f t="shared" si="388"/>
        <v>01</v>
      </c>
      <c r="H1149" s="232" t="s">
        <v>1486</v>
      </c>
      <c r="I1149" s="232" t="s">
        <v>3316</v>
      </c>
      <c r="J1149" s="233">
        <v>46255</v>
      </c>
      <c r="K1149" s="233">
        <v>47714</v>
      </c>
      <c r="L1149" s="234">
        <v>550062461</v>
      </c>
      <c r="M1149" s="232" t="str">
        <f>IF(ISNA(VLOOKUP(L1149,'MASTER DATA'!$A$1:$B$192,2,0)),"",VLOOKUP(L1149,'MASTER DATA'!$A$1:$B$192,2,0))</f>
        <v>Advan4TAX710W40SNMA2_12*0.8L_A04W</v>
      </c>
      <c r="N1149" s="232">
        <v>48</v>
      </c>
      <c r="O1149" s="232">
        <f t="shared" si="389"/>
        <v>1</v>
      </c>
      <c r="P1149" s="232">
        <f t="shared" si="390"/>
        <v>0</v>
      </c>
      <c r="Q1149" s="232">
        <f>VLOOKUP(L1149,'MASTER DATA'!$A$1:$E$192,5,0)</f>
        <v>48</v>
      </c>
      <c r="R1149" s="234">
        <f>SUMIF('picking of the day'!$H$4:$H$358,WMS!H1149&amp;WMS!L1149,'picking of the day'!$E$4:$E$358)</f>
        <v>0</v>
      </c>
      <c r="U1149" s="114">
        <f>IF(ISNA(VLOOKUP(H1149,'data putaway'!$A$1:$E$530,3,0)),0,VLOOKUP(H1149,'data putaway'!$A$1:$E$530,3,0))</f>
        <v>0</v>
      </c>
      <c r="V1149" s="354">
        <f t="shared" si="391"/>
        <v>48</v>
      </c>
      <c r="W1149" s="114">
        <f>IF(ISNA(VLOOKUP(H1149,'data putaway'!$A$1:$E$530,2,0)),0,VLOOKUP(H1149,'data putaway'!$A$1:$E$530,2,0))</f>
        <v>0</v>
      </c>
      <c r="X1149" s="354" t="b">
        <f t="shared" si="392"/>
        <v>0</v>
      </c>
      <c r="Y1149" s="354">
        <f>IF(ISNA(VLOOKUP(H1149,'data putaway'!$A$1:$E$530,4,0)),0,VLOOKUP(H1149,'data putaway'!$A$1:$E$530,4,0))</f>
        <v>0</v>
      </c>
      <c r="Z1149" s="113">
        <f>IF(ISNA(VLOOKUP(H1149,'data putaway'!$A$1:$E$530,5,0)),0,VLOOKUP(H1149,'data putaway'!$A$1:$E$530,5,0))</f>
        <v>0</v>
      </c>
      <c r="AA1149" s="354" t="b">
        <f t="shared" si="393"/>
        <v>0</v>
      </c>
      <c r="AB1149" s="354" t="b">
        <f t="shared" si="394"/>
        <v>0</v>
      </c>
      <c r="AC1149" s="356" t="str">
        <f t="shared" ca="1" si="395"/>
        <v>0 Month,  28 Days</v>
      </c>
      <c r="AD1149" s="114" t="str">
        <f t="shared" ca="1" si="403"/>
        <v>3 Year, 11 Month, 1 Days</v>
      </c>
      <c r="AE1149" s="114">
        <f t="shared" si="396"/>
        <v>48</v>
      </c>
      <c r="AF1149" s="114">
        <f t="shared" si="397"/>
        <v>1</v>
      </c>
      <c r="AG1149" s="354" t="str">
        <f t="shared" si="398"/>
        <v>CD18</v>
      </c>
      <c r="AH1149" s="114">
        <f>IF(ISNA(VLOOKUP(L1149,'MASTER DATA'!$A$1:$F$192,6,0)),0,VLOOKUP(L1149,'MASTER DATA'!$A$1:$F$192,6,0))*AE1149</f>
        <v>460.80000000000007</v>
      </c>
      <c r="AI1149" s="354" t="str">
        <f>VLOOKUP($D1149,'warehouse mapping'!$AN$7:$AO$17,2,0)</f>
        <v>Aktif</v>
      </c>
      <c r="AJ1149" s="114">
        <f t="shared" si="399"/>
        <v>0</v>
      </c>
      <c r="AK1149" s="354" t="str">
        <f t="shared" si="400"/>
        <v/>
      </c>
      <c r="AL1149" s="354" t="s">
        <v>170</v>
      </c>
      <c r="AM1149" s="354">
        <f t="shared" si="401"/>
        <v>1</v>
      </c>
      <c r="AN1149" s="354" t="b">
        <f t="shared" si="402"/>
        <v>1</v>
      </c>
    </row>
    <row r="1150" spans="1:40" s="354" customFormat="1">
      <c r="A1150" s="354" t="str">
        <f t="shared" si="404"/>
        <v>CD18C02550062461</v>
      </c>
      <c r="B1150" s="354">
        <f t="shared" si="405"/>
        <v>0</v>
      </c>
      <c r="C1150" s="354">
        <f t="shared" si="406"/>
        <v>0</v>
      </c>
      <c r="D1150" s="354" t="str">
        <f t="shared" si="385"/>
        <v>CD</v>
      </c>
      <c r="E1150" s="354" t="str">
        <f t="shared" si="386"/>
        <v>18</v>
      </c>
      <c r="F1150" s="354" t="str">
        <f t="shared" si="387"/>
        <v>C</v>
      </c>
      <c r="G1150" s="355" t="str">
        <f t="shared" si="388"/>
        <v>02</v>
      </c>
      <c r="H1150" s="232" t="s">
        <v>1487</v>
      </c>
      <c r="I1150" s="232" t="s">
        <v>3316</v>
      </c>
      <c r="J1150" s="233">
        <v>46255</v>
      </c>
      <c r="K1150" s="233">
        <v>47714</v>
      </c>
      <c r="L1150" s="234">
        <v>550062461</v>
      </c>
      <c r="M1150" s="232" t="str">
        <f>IF(ISNA(VLOOKUP(L1150,'MASTER DATA'!$A$1:$B$192,2,0)),"",VLOOKUP(L1150,'MASTER DATA'!$A$1:$B$192,2,0))</f>
        <v>Advan4TAX710W40SNMA2_12*0.8L_A04W</v>
      </c>
      <c r="N1150" s="232">
        <v>48</v>
      </c>
      <c r="O1150" s="232">
        <f t="shared" si="389"/>
        <v>1</v>
      </c>
      <c r="P1150" s="232">
        <f t="shared" si="390"/>
        <v>0</v>
      </c>
      <c r="Q1150" s="232">
        <f>VLOOKUP(L1150,'MASTER DATA'!$A$1:$E$192,5,0)</f>
        <v>48</v>
      </c>
      <c r="R1150" s="234">
        <f>SUMIF('picking of the day'!$H$4:$H$358,WMS!H1150&amp;WMS!L1150,'picking of the day'!$E$4:$E$358)</f>
        <v>0</v>
      </c>
      <c r="U1150" s="114">
        <f>IF(ISNA(VLOOKUP(H1150,'data putaway'!$A$1:$E$530,3,0)),0,VLOOKUP(H1150,'data putaway'!$A$1:$E$530,3,0))</f>
        <v>0</v>
      </c>
      <c r="V1150" s="354">
        <f t="shared" si="391"/>
        <v>48</v>
      </c>
      <c r="W1150" s="114">
        <f>IF(ISNA(VLOOKUP(H1150,'data putaway'!$A$1:$E$530,2,0)),0,VLOOKUP(H1150,'data putaway'!$A$1:$E$530,2,0))</f>
        <v>0</v>
      </c>
      <c r="X1150" s="354" t="b">
        <f t="shared" si="392"/>
        <v>0</v>
      </c>
      <c r="Y1150" s="354">
        <f>IF(ISNA(VLOOKUP(H1150,'data putaway'!$A$1:$E$530,4,0)),0,VLOOKUP(H1150,'data putaway'!$A$1:$E$530,4,0))</f>
        <v>0</v>
      </c>
      <c r="Z1150" s="113">
        <f>IF(ISNA(VLOOKUP(H1150,'data putaway'!$A$1:$E$530,5,0)),0,VLOOKUP(H1150,'data putaway'!$A$1:$E$530,5,0))</f>
        <v>0</v>
      </c>
      <c r="AA1150" s="354" t="b">
        <f t="shared" si="393"/>
        <v>0</v>
      </c>
      <c r="AB1150" s="354" t="b">
        <f t="shared" si="394"/>
        <v>0</v>
      </c>
      <c r="AC1150" s="356" t="str">
        <f t="shared" ca="1" si="395"/>
        <v>0 Month,  28 Days</v>
      </c>
      <c r="AD1150" s="114" t="str">
        <f t="shared" ca="1" si="403"/>
        <v>3 Year, 11 Month, 1 Days</v>
      </c>
      <c r="AE1150" s="114">
        <f t="shared" si="396"/>
        <v>48</v>
      </c>
      <c r="AF1150" s="114">
        <f t="shared" si="397"/>
        <v>1</v>
      </c>
      <c r="AG1150" s="354" t="str">
        <f t="shared" si="398"/>
        <v>CD18</v>
      </c>
      <c r="AH1150" s="114">
        <f>IF(ISNA(VLOOKUP(L1150,'MASTER DATA'!$A$1:$F$192,6,0)),0,VLOOKUP(L1150,'MASTER DATA'!$A$1:$F$192,6,0))*AE1150</f>
        <v>460.80000000000007</v>
      </c>
      <c r="AI1150" s="354" t="str">
        <f>VLOOKUP($D1150,'warehouse mapping'!$AN$7:$AO$17,2,0)</f>
        <v>Aktif</v>
      </c>
      <c r="AJ1150" s="114">
        <f t="shared" si="399"/>
        <v>0</v>
      </c>
      <c r="AK1150" s="354" t="str">
        <f t="shared" si="400"/>
        <v/>
      </c>
      <c r="AL1150" s="354" t="s">
        <v>170</v>
      </c>
      <c r="AM1150" s="354">
        <f t="shared" si="401"/>
        <v>1</v>
      </c>
      <c r="AN1150" s="354" t="b">
        <f t="shared" si="402"/>
        <v>1</v>
      </c>
    </row>
    <row r="1151" spans="1:40" s="354" customFormat="1">
      <c r="A1151" s="354" t="str">
        <f t="shared" si="404"/>
        <v>CD18D01550047302</v>
      </c>
      <c r="B1151" s="354">
        <f t="shared" si="405"/>
        <v>0</v>
      </c>
      <c r="C1151" s="354">
        <f t="shared" si="406"/>
        <v>0</v>
      </c>
      <c r="D1151" s="354" t="str">
        <f t="shared" si="385"/>
        <v>CD</v>
      </c>
      <c r="E1151" s="354" t="str">
        <f t="shared" si="386"/>
        <v>18</v>
      </c>
      <c r="F1151" s="354" t="str">
        <f t="shared" si="387"/>
        <v>D</v>
      </c>
      <c r="G1151" s="355" t="str">
        <f t="shared" si="388"/>
        <v>01</v>
      </c>
      <c r="H1151" s="232" t="s">
        <v>1488</v>
      </c>
      <c r="I1151" s="232" t="s">
        <v>3309</v>
      </c>
      <c r="J1151" s="233">
        <v>46261</v>
      </c>
      <c r="K1151" s="233">
        <v>47712</v>
      </c>
      <c r="L1151" s="234">
        <v>550047302</v>
      </c>
      <c r="M1151" s="232" t="str">
        <f>IF(ISNA(VLOOKUP(L1151,'MASTER DATA'!$A$1:$B$192,2,0)),"",VLOOKUP(L1151,'MASTER DATA'!$A$1:$B$192,2,0))</f>
        <v>Advance SX2Solvfe_12*0.7L_A04W</v>
      </c>
      <c r="N1151" s="232">
        <v>48</v>
      </c>
      <c r="O1151" s="232">
        <f t="shared" si="389"/>
        <v>1</v>
      </c>
      <c r="P1151" s="232">
        <f t="shared" si="390"/>
        <v>0</v>
      </c>
      <c r="Q1151" s="232">
        <f>VLOOKUP(L1151,'MASTER DATA'!$A$1:$E$192,5,0)</f>
        <v>48</v>
      </c>
      <c r="R1151" s="234">
        <f>SUMIF('picking of the day'!$H$4:$H$358,WMS!H1151&amp;WMS!L1151,'picking of the day'!$E$4:$E$358)</f>
        <v>0</v>
      </c>
      <c r="U1151" s="114">
        <f>IF(ISNA(VLOOKUP(H1151,'data putaway'!$A$1:$E$530,3,0)),0,VLOOKUP(H1151,'data putaway'!$A$1:$E$530,3,0))</f>
        <v>0</v>
      </c>
      <c r="V1151" s="354">
        <f t="shared" si="391"/>
        <v>48</v>
      </c>
      <c r="W1151" s="114">
        <f>IF(ISNA(VLOOKUP(H1151,'data putaway'!$A$1:$E$530,2,0)),0,VLOOKUP(H1151,'data putaway'!$A$1:$E$530,2,0))</f>
        <v>0</v>
      </c>
      <c r="X1151" s="354" t="b">
        <f t="shared" si="392"/>
        <v>0</v>
      </c>
      <c r="Y1151" s="354">
        <f>IF(ISNA(VLOOKUP(H1151,'data putaway'!$A$1:$E$530,4,0)),0,VLOOKUP(H1151,'data putaway'!$A$1:$E$530,4,0))</f>
        <v>0</v>
      </c>
      <c r="Z1151" s="113">
        <f>IF(ISNA(VLOOKUP(H1151,'data putaway'!$A$1:$E$530,5,0)),0,VLOOKUP(H1151,'data putaway'!$A$1:$E$530,5,0))</f>
        <v>0</v>
      </c>
      <c r="AA1151" s="354" t="b">
        <f t="shared" si="393"/>
        <v>0</v>
      </c>
      <c r="AB1151" s="354" t="b">
        <f t="shared" si="394"/>
        <v>0</v>
      </c>
      <c r="AC1151" s="356" t="str">
        <f t="shared" ca="1" si="395"/>
        <v>0 Month,  22 Days</v>
      </c>
      <c r="AD1151" s="114" t="str">
        <f t="shared" ca="1" si="403"/>
        <v>3 Year, 10 Month, 30 Days</v>
      </c>
      <c r="AE1151" s="114">
        <f t="shared" si="396"/>
        <v>48</v>
      </c>
      <c r="AF1151" s="114">
        <f t="shared" si="397"/>
        <v>1</v>
      </c>
      <c r="AG1151" s="354" t="str">
        <f t="shared" si="398"/>
        <v>CD18</v>
      </c>
      <c r="AH1151" s="114">
        <f>IF(ISNA(VLOOKUP(L1151,'MASTER DATA'!$A$1:$F$192,6,0)),0,VLOOKUP(L1151,'MASTER DATA'!$A$1:$F$192,6,0))*AE1151</f>
        <v>403.20000000000005</v>
      </c>
      <c r="AI1151" s="354" t="str">
        <f>VLOOKUP($D1151,'warehouse mapping'!$AN$7:$AO$17,2,0)</f>
        <v>Aktif</v>
      </c>
      <c r="AJ1151" s="114">
        <f t="shared" si="399"/>
        <v>0</v>
      </c>
      <c r="AK1151" s="354" t="str">
        <f t="shared" si="400"/>
        <v/>
      </c>
      <c r="AL1151" s="354" t="s">
        <v>170</v>
      </c>
      <c r="AM1151" s="354">
        <f t="shared" si="401"/>
        <v>1</v>
      </c>
      <c r="AN1151" s="354" t="b">
        <f t="shared" si="402"/>
        <v>1</v>
      </c>
    </row>
    <row r="1152" spans="1:40" s="354" customFormat="1">
      <c r="A1152" s="354" t="str">
        <f t="shared" si="404"/>
        <v>CD18D02550047302</v>
      </c>
      <c r="B1152" s="354">
        <f t="shared" si="405"/>
        <v>0</v>
      </c>
      <c r="C1152" s="354">
        <f t="shared" si="406"/>
        <v>0</v>
      </c>
      <c r="D1152" s="354" t="str">
        <f t="shared" si="385"/>
        <v>CD</v>
      </c>
      <c r="E1152" s="354" t="str">
        <f t="shared" si="386"/>
        <v>18</v>
      </c>
      <c r="F1152" s="354" t="str">
        <f t="shared" si="387"/>
        <v>D</v>
      </c>
      <c r="G1152" s="355" t="str">
        <f t="shared" si="388"/>
        <v>02</v>
      </c>
      <c r="H1152" s="232" t="s">
        <v>1489</v>
      </c>
      <c r="I1152" s="232" t="s">
        <v>3309</v>
      </c>
      <c r="J1152" s="233">
        <v>46261</v>
      </c>
      <c r="K1152" s="233">
        <v>47712</v>
      </c>
      <c r="L1152" s="234">
        <v>550047302</v>
      </c>
      <c r="M1152" s="232" t="str">
        <f>IF(ISNA(VLOOKUP(L1152,'MASTER DATA'!$A$1:$B$192,2,0)),"",VLOOKUP(L1152,'MASTER DATA'!$A$1:$B$192,2,0))</f>
        <v>Advance SX2Solvfe_12*0.7L_A04W</v>
      </c>
      <c r="N1152" s="232">
        <v>48</v>
      </c>
      <c r="O1152" s="232">
        <f t="shared" si="389"/>
        <v>1</v>
      </c>
      <c r="P1152" s="232">
        <f t="shared" si="390"/>
        <v>0</v>
      </c>
      <c r="Q1152" s="232">
        <f>VLOOKUP(L1152,'MASTER DATA'!$A$1:$E$192,5,0)</f>
        <v>48</v>
      </c>
      <c r="R1152" s="234">
        <f>SUMIF('picking of the day'!$H$4:$H$358,WMS!H1152&amp;WMS!L1152,'picking of the day'!$E$4:$E$358)</f>
        <v>0</v>
      </c>
      <c r="U1152" s="114">
        <f>IF(ISNA(VLOOKUP(H1152,'data putaway'!$A$1:$E$530,3,0)),0,VLOOKUP(H1152,'data putaway'!$A$1:$E$530,3,0))</f>
        <v>0</v>
      </c>
      <c r="V1152" s="354">
        <f t="shared" si="391"/>
        <v>48</v>
      </c>
      <c r="W1152" s="114">
        <f>IF(ISNA(VLOOKUP(H1152,'data putaway'!$A$1:$E$530,2,0)),0,VLOOKUP(H1152,'data putaway'!$A$1:$E$530,2,0))</f>
        <v>0</v>
      </c>
      <c r="X1152" s="354" t="b">
        <f t="shared" si="392"/>
        <v>0</v>
      </c>
      <c r="Y1152" s="354">
        <f>IF(ISNA(VLOOKUP(H1152,'data putaway'!$A$1:$E$530,4,0)),0,VLOOKUP(H1152,'data putaway'!$A$1:$E$530,4,0))</f>
        <v>0</v>
      </c>
      <c r="Z1152" s="113">
        <f>IF(ISNA(VLOOKUP(H1152,'data putaway'!$A$1:$E$530,5,0)),0,VLOOKUP(H1152,'data putaway'!$A$1:$E$530,5,0))</f>
        <v>0</v>
      </c>
      <c r="AA1152" s="354" t="b">
        <f t="shared" si="393"/>
        <v>0</v>
      </c>
      <c r="AB1152" s="354" t="b">
        <f t="shared" si="394"/>
        <v>0</v>
      </c>
      <c r="AC1152" s="356" t="str">
        <f t="shared" ca="1" si="395"/>
        <v>0 Month,  22 Days</v>
      </c>
      <c r="AD1152" s="114" t="str">
        <f t="shared" ca="1" si="403"/>
        <v>3 Year, 10 Month, 30 Days</v>
      </c>
      <c r="AE1152" s="114">
        <f t="shared" si="396"/>
        <v>48</v>
      </c>
      <c r="AF1152" s="114">
        <f t="shared" si="397"/>
        <v>1</v>
      </c>
      <c r="AG1152" s="354" t="str">
        <f t="shared" si="398"/>
        <v>CD18</v>
      </c>
      <c r="AH1152" s="114">
        <f>IF(ISNA(VLOOKUP(L1152,'MASTER DATA'!$A$1:$F$192,6,0)),0,VLOOKUP(L1152,'MASTER DATA'!$A$1:$F$192,6,0))*AE1152</f>
        <v>403.20000000000005</v>
      </c>
      <c r="AI1152" s="354" t="str">
        <f>VLOOKUP($D1152,'warehouse mapping'!$AN$7:$AO$17,2,0)</f>
        <v>Aktif</v>
      </c>
      <c r="AJ1152" s="114">
        <f t="shared" si="399"/>
        <v>0</v>
      </c>
      <c r="AK1152" s="354" t="str">
        <f t="shared" si="400"/>
        <v/>
      </c>
      <c r="AL1152" s="354" t="s">
        <v>170</v>
      </c>
      <c r="AM1152" s="354">
        <f t="shared" si="401"/>
        <v>1</v>
      </c>
      <c r="AN1152" s="354" t="b">
        <f t="shared" si="402"/>
        <v>1</v>
      </c>
    </row>
    <row r="1153" spans="1:40" s="354" customFormat="1">
      <c r="A1153" s="354" t="str">
        <f t="shared" si="404"/>
        <v>CD18E01550047302</v>
      </c>
      <c r="B1153" s="354">
        <f t="shared" si="405"/>
        <v>0</v>
      </c>
      <c r="C1153" s="354">
        <f t="shared" si="406"/>
        <v>0</v>
      </c>
      <c r="D1153" s="354" t="str">
        <f t="shared" si="385"/>
        <v>CD</v>
      </c>
      <c r="E1153" s="354" t="str">
        <f t="shared" si="386"/>
        <v>18</v>
      </c>
      <c r="F1153" s="354" t="str">
        <f t="shared" si="387"/>
        <v>E</v>
      </c>
      <c r="G1153" s="355" t="str">
        <f t="shared" si="388"/>
        <v>01</v>
      </c>
      <c r="H1153" s="232" t="s">
        <v>1490</v>
      </c>
      <c r="I1153" s="232" t="s">
        <v>3309</v>
      </c>
      <c r="J1153" s="233">
        <v>46261</v>
      </c>
      <c r="K1153" s="233">
        <v>47712</v>
      </c>
      <c r="L1153" s="234">
        <v>550047302</v>
      </c>
      <c r="M1153" s="232" t="str">
        <f>IF(ISNA(VLOOKUP(L1153,'MASTER DATA'!$A$1:$B$192,2,0)),"",VLOOKUP(L1153,'MASTER DATA'!$A$1:$B$192,2,0))</f>
        <v>Advance SX2Solvfe_12*0.7L_A04W</v>
      </c>
      <c r="N1153" s="232">
        <v>48</v>
      </c>
      <c r="O1153" s="232">
        <f t="shared" si="389"/>
        <v>1</v>
      </c>
      <c r="P1153" s="232">
        <f t="shared" si="390"/>
        <v>0</v>
      </c>
      <c r="Q1153" s="232">
        <f>VLOOKUP(L1153,'MASTER DATA'!$A$1:$E$192,5,0)</f>
        <v>48</v>
      </c>
      <c r="R1153" s="234">
        <f>SUMIF('picking of the day'!$H$4:$H$358,WMS!H1153&amp;WMS!L1153,'picking of the day'!$E$4:$E$358)</f>
        <v>0</v>
      </c>
      <c r="U1153" s="114">
        <f>IF(ISNA(VLOOKUP(H1153,'data putaway'!$A$1:$E$530,3,0)),0,VLOOKUP(H1153,'data putaway'!$A$1:$E$530,3,0))</f>
        <v>0</v>
      </c>
      <c r="V1153" s="354">
        <f t="shared" si="391"/>
        <v>48</v>
      </c>
      <c r="W1153" s="114">
        <f>IF(ISNA(VLOOKUP(H1153,'data putaway'!$A$1:$E$530,2,0)),0,VLOOKUP(H1153,'data putaway'!$A$1:$E$530,2,0))</f>
        <v>0</v>
      </c>
      <c r="X1153" s="354" t="b">
        <f t="shared" si="392"/>
        <v>0</v>
      </c>
      <c r="Y1153" s="354">
        <f>IF(ISNA(VLOOKUP(H1153,'data putaway'!$A$1:$E$530,4,0)),0,VLOOKUP(H1153,'data putaway'!$A$1:$E$530,4,0))</f>
        <v>0</v>
      </c>
      <c r="Z1153" s="113">
        <f>IF(ISNA(VLOOKUP(H1153,'data putaway'!$A$1:$E$530,5,0)),0,VLOOKUP(H1153,'data putaway'!$A$1:$E$530,5,0))</f>
        <v>0</v>
      </c>
      <c r="AA1153" s="354" t="b">
        <f t="shared" si="393"/>
        <v>0</v>
      </c>
      <c r="AB1153" s="354" t="b">
        <f t="shared" si="394"/>
        <v>0</v>
      </c>
      <c r="AC1153" s="356" t="str">
        <f t="shared" ca="1" si="395"/>
        <v>0 Month,  22 Days</v>
      </c>
      <c r="AD1153" s="114" t="str">
        <f t="shared" ca="1" si="403"/>
        <v>3 Year, 10 Month, 30 Days</v>
      </c>
      <c r="AE1153" s="114">
        <f t="shared" si="396"/>
        <v>48</v>
      </c>
      <c r="AF1153" s="114">
        <f t="shared" si="397"/>
        <v>1</v>
      </c>
      <c r="AG1153" s="354" t="str">
        <f t="shared" si="398"/>
        <v>CD18</v>
      </c>
      <c r="AH1153" s="114">
        <f>IF(ISNA(VLOOKUP(L1153,'MASTER DATA'!$A$1:$F$192,6,0)),0,VLOOKUP(L1153,'MASTER DATA'!$A$1:$F$192,6,0))*AE1153</f>
        <v>403.20000000000005</v>
      </c>
      <c r="AI1153" s="354" t="str">
        <f>VLOOKUP($D1153,'warehouse mapping'!$AN$7:$AO$17,2,0)</f>
        <v>Aktif</v>
      </c>
      <c r="AJ1153" s="114">
        <f t="shared" si="399"/>
        <v>0</v>
      </c>
      <c r="AK1153" s="354" t="str">
        <f t="shared" si="400"/>
        <v/>
      </c>
      <c r="AL1153" s="354" t="s">
        <v>170</v>
      </c>
      <c r="AM1153" s="354">
        <f t="shared" si="401"/>
        <v>1</v>
      </c>
      <c r="AN1153" s="354" t="b">
        <f t="shared" si="402"/>
        <v>1</v>
      </c>
    </row>
    <row r="1154" spans="1:40" s="354" customFormat="1">
      <c r="A1154" s="354" t="str">
        <f t="shared" si="404"/>
        <v>CD18E02550047302</v>
      </c>
      <c r="B1154" s="354">
        <f t="shared" si="405"/>
        <v>0</v>
      </c>
      <c r="C1154" s="354">
        <f t="shared" si="406"/>
        <v>0</v>
      </c>
      <c r="D1154" s="354" t="str">
        <f t="shared" si="385"/>
        <v>CD</v>
      </c>
      <c r="E1154" s="354" t="str">
        <f t="shared" si="386"/>
        <v>18</v>
      </c>
      <c r="F1154" s="354" t="str">
        <f t="shared" si="387"/>
        <v>E</v>
      </c>
      <c r="G1154" s="355" t="str">
        <f t="shared" si="388"/>
        <v>02</v>
      </c>
      <c r="H1154" s="232" t="s">
        <v>1491</v>
      </c>
      <c r="I1154" s="232" t="s">
        <v>3309</v>
      </c>
      <c r="J1154" s="233">
        <v>46261</v>
      </c>
      <c r="K1154" s="233">
        <v>47712</v>
      </c>
      <c r="L1154" s="234">
        <v>550047302</v>
      </c>
      <c r="M1154" s="232" t="str">
        <f>IF(ISNA(VLOOKUP(L1154,'MASTER DATA'!$A$1:$B$192,2,0)),"",VLOOKUP(L1154,'MASTER DATA'!$A$1:$B$192,2,0))</f>
        <v>Advance SX2Solvfe_12*0.7L_A04W</v>
      </c>
      <c r="N1154" s="232">
        <v>48</v>
      </c>
      <c r="O1154" s="232">
        <f t="shared" si="389"/>
        <v>1</v>
      </c>
      <c r="P1154" s="232">
        <f t="shared" si="390"/>
        <v>0</v>
      </c>
      <c r="Q1154" s="232">
        <f>VLOOKUP(L1154,'MASTER DATA'!$A$1:$E$192,5,0)</f>
        <v>48</v>
      </c>
      <c r="R1154" s="234">
        <f>SUMIF('picking of the day'!$H$4:$H$358,WMS!H1154&amp;WMS!L1154,'picking of the day'!$E$4:$E$358)</f>
        <v>0</v>
      </c>
      <c r="U1154" s="114">
        <f>IF(ISNA(VLOOKUP(H1154,'data putaway'!$A$1:$E$530,3,0)),0,VLOOKUP(H1154,'data putaway'!$A$1:$E$530,3,0))</f>
        <v>0</v>
      </c>
      <c r="V1154" s="354">
        <f t="shared" si="391"/>
        <v>48</v>
      </c>
      <c r="W1154" s="114">
        <f>IF(ISNA(VLOOKUP(H1154,'data putaway'!$A$1:$E$530,2,0)),0,VLOOKUP(H1154,'data putaway'!$A$1:$E$530,2,0))</f>
        <v>0</v>
      </c>
      <c r="X1154" s="354" t="b">
        <f t="shared" si="392"/>
        <v>0</v>
      </c>
      <c r="Y1154" s="354">
        <f>IF(ISNA(VLOOKUP(H1154,'data putaway'!$A$1:$E$530,4,0)),0,VLOOKUP(H1154,'data putaway'!$A$1:$E$530,4,0))</f>
        <v>0</v>
      </c>
      <c r="Z1154" s="113">
        <f>IF(ISNA(VLOOKUP(H1154,'data putaway'!$A$1:$E$530,5,0)),0,VLOOKUP(H1154,'data putaway'!$A$1:$E$530,5,0))</f>
        <v>0</v>
      </c>
      <c r="AA1154" s="354" t="b">
        <f t="shared" si="393"/>
        <v>0</v>
      </c>
      <c r="AB1154" s="354" t="b">
        <f t="shared" si="394"/>
        <v>0</v>
      </c>
      <c r="AC1154" s="356" t="str">
        <f t="shared" ca="1" si="395"/>
        <v>0 Month,  22 Days</v>
      </c>
      <c r="AD1154" s="114" t="str">
        <f t="shared" ca="1" si="403"/>
        <v>3 Year, 10 Month, 30 Days</v>
      </c>
      <c r="AE1154" s="114">
        <f t="shared" si="396"/>
        <v>48</v>
      </c>
      <c r="AF1154" s="114">
        <f t="shared" si="397"/>
        <v>1</v>
      </c>
      <c r="AG1154" s="354" t="str">
        <f t="shared" si="398"/>
        <v>CD18</v>
      </c>
      <c r="AH1154" s="114">
        <f>IF(ISNA(VLOOKUP(L1154,'MASTER DATA'!$A$1:$F$192,6,0)),0,VLOOKUP(L1154,'MASTER DATA'!$A$1:$F$192,6,0))*AE1154</f>
        <v>403.20000000000005</v>
      </c>
      <c r="AI1154" s="354" t="str">
        <f>VLOOKUP($D1154,'warehouse mapping'!$AN$7:$AO$17,2,0)</f>
        <v>Aktif</v>
      </c>
      <c r="AJ1154" s="114">
        <f t="shared" si="399"/>
        <v>0</v>
      </c>
      <c r="AK1154" s="354" t="str">
        <f t="shared" si="400"/>
        <v/>
      </c>
      <c r="AL1154" s="354" t="s">
        <v>170</v>
      </c>
      <c r="AM1154" s="354">
        <f t="shared" si="401"/>
        <v>1</v>
      </c>
      <c r="AN1154" s="354" t="b">
        <f t="shared" si="402"/>
        <v>1</v>
      </c>
    </row>
    <row r="1155" spans="1:40" s="354" customFormat="1">
      <c r="A1155" s="354" t="str">
        <f t="shared" si="404"/>
        <v>CD19A01550062285</v>
      </c>
      <c r="B1155" s="354">
        <f t="shared" si="405"/>
        <v>0</v>
      </c>
      <c r="C1155" s="354">
        <f t="shared" si="406"/>
        <v>0</v>
      </c>
      <c r="D1155" s="354" t="str">
        <f t="shared" si="385"/>
        <v>CD</v>
      </c>
      <c r="E1155" s="354" t="str">
        <f t="shared" si="386"/>
        <v>19</v>
      </c>
      <c r="F1155" s="354" t="str">
        <f t="shared" si="387"/>
        <v>A</v>
      </c>
      <c r="G1155" s="355" t="str">
        <f t="shared" si="388"/>
        <v>01</v>
      </c>
      <c r="H1155" s="232" t="s">
        <v>1492</v>
      </c>
      <c r="I1155" s="232">
        <v>1262617</v>
      </c>
      <c r="J1155" s="233">
        <v>46122</v>
      </c>
      <c r="K1155" s="233">
        <v>47562</v>
      </c>
      <c r="L1155" s="234">
        <v>550062285</v>
      </c>
      <c r="M1155" s="232" t="str">
        <f>IF(ISNA(VLOOKUP(L1155,'MASTER DATA'!$A$1:$B$192,2,0)),"",VLOOKUP(L1155,'MASTER DATA'!$A$1:$B$192,2,0))</f>
        <v>Gadus S3 V460DM 2_1*770kg_A227</v>
      </c>
      <c r="N1155" s="232">
        <v>1</v>
      </c>
      <c r="O1155" s="232">
        <f t="shared" si="389"/>
        <v>1</v>
      </c>
      <c r="P1155" s="232">
        <f t="shared" si="390"/>
        <v>0</v>
      </c>
      <c r="Q1155" s="232">
        <f>VLOOKUP(L1155,'MASTER DATA'!$A$1:$E$192,5,0)</f>
        <v>1</v>
      </c>
      <c r="R1155" s="234">
        <f>SUMIF('picking of the day'!$H$4:$H$358,WMS!H1155&amp;WMS!L1155,'picking of the day'!$E$4:$E$358)</f>
        <v>0</v>
      </c>
      <c r="U1155" s="114">
        <f>IF(ISNA(VLOOKUP(H1155,'data putaway'!$A$1:$E$530,3,0)),0,VLOOKUP(H1155,'data putaway'!$A$1:$E$530,3,0))</f>
        <v>0</v>
      </c>
      <c r="V1155" s="354">
        <f t="shared" si="391"/>
        <v>1</v>
      </c>
      <c r="W1155" s="114">
        <f>IF(ISNA(VLOOKUP(H1155,'data putaway'!$A$1:$E$530,2,0)),0,VLOOKUP(H1155,'data putaway'!$A$1:$E$530,2,0))</f>
        <v>0</v>
      </c>
      <c r="X1155" s="354" t="b">
        <f t="shared" si="392"/>
        <v>0</v>
      </c>
      <c r="Y1155" s="354">
        <f>IF(ISNA(VLOOKUP(H1155,'data putaway'!$A$1:$E$530,4,0)),0,VLOOKUP(H1155,'data putaway'!$A$1:$E$530,4,0))</f>
        <v>0</v>
      </c>
      <c r="Z1155" s="113">
        <f>IF(ISNA(VLOOKUP(H1155,'data putaway'!$A$1:$E$530,5,0)),0,VLOOKUP(H1155,'data putaway'!$A$1:$E$530,5,0))</f>
        <v>0</v>
      </c>
      <c r="AA1155" s="354" t="b">
        <f t="shared" si="393"/>
        <v>0</v>
      </c>
      <c r="AB1155" s="354" t="b">
        <f t="shared" si="394"/>
        <v>0</v>
      </c>
      <c r="AC1155" s="356" t="str">
        <f t="shared" ca="1" si="395"/>
        <v>5 Month,  8 Days</v>
      </c>
      <c r="AD1155" s="114" t="str">
        <f t="shared" ca="1" si="403"/>
        <v>3 Year, 6 Month, 2 Days</v>
      </c>
      <c r="AE1155" s="114">
        <f t="shared" si="396"/>
        <v>1</v>
      </c>
      <c r="AF1155" s="114">
        <f t="shared" si="397"/>
        <v>1</v>
      </c>
      <c r="AG1155" s="354" t="str">
        <f t="shared" si="398"/>
        <v>CD19</v>
      </c>
      <c r="AH1155" s="114">
        <f>IF(ISNA(VLOOKUP(L1155,'MASTER DATA'!$A$1:$F$192,6,0)),0,VLOOKUP(L1155,'MASTER DATA'!$A$1:$F$192,6,0))*AE1155</f>
        <v>770</v>
      </c>
      <c r="AI1155" s="354" t="str">
        <f>VLOOKUP($D1155,'warehouse mapping'!$AN$7:$AO$17,2,0)</f>
        <v>Aktif</v>
      </c>
      <c r="AJ1155" s="114">
        <f t="shared" si="399"/>
        <v>0</v>
      </c>
      <c r="AK1155" s="354" t="str">
        <f t="shared" si="400"/>
        <v/>
      </c>
      <c r="AL1155" s="354" t="s">
        <v>3205</v>
      </c>
      <c r="AM1155" s="354">
        <f t="shared" si="401"/>
        <v>1</v>
      </c>
      <c r="AN1155" s="354" t="b">
        <f t="shared" si="402"/>
        <v>1</v>
      </c>
    </row>
    <row r="1156" spans="1:40" s="354" customFormat="1">
      <c r="A1156" s="354" t="str">
        <f t="shared" si="404"/>
        <v>CD19A02550062285</v>
      </c>
      <c r="B1156" s="354">
        <f t="shared" si="405"/>
        <v>0</v>
      </c>
      <c r="C1156" s="354">
        <f t="shared" si="406"/>
        <v>0</v>
      </c>
      <c r="D1156" s="354" t="str">
        <f t="shared" si="385"/>
        <v>CD</v>
      </c>
      <c r="E1156" s="354" t="str">
        <f t="shared" si="386"/>
        <v>19</v>
      </c>
      <c r="F1156" s="354" t="str">
        <f t="shared" si="387"/>
        <v>A</v>
      </c>
      <c r="G1156" s="355" t="str">
        <f t="shared" si="388"/>
        <v>02</v>
      </c>
      <c r="H1156" s="232" t="s">
        <v>1493</v>
      </c>
      <c r="I1156" s="232">
        <v>1262617</v>
      </c>
      <c r="J1156" s="233">
        <v>46122</v>
      </c>
      <c r="K1156" s="233">
        <v>47562</v>
      </c>
      <c r="L1156" s="234">
        <v>550062285</v>
      </c>
      <c r="M1156" s="232" t="str">
        <f>IF(ISNA(VLOOKUP(L1156,'MASTER DATA'!$A$1:$B$192,2,0)),"",VLOOKUP(L1156,'MASTER DATA'!$A$1:$B$192,2,0))</f>
        <v>Gadus S3 V460DM 2_1*770kg_A227</v>
      </c>
      <c r="N1156" s="232">
        <v>1</v>
      </c>
      <c r="O1156" s="232">
        <f t="shared" si="389"/>
        <v>1</v>
      </c>
      <c r="P1156" s="232">
        <f t="shared" si="390"/>
        <v>0</v>
      </c>
      <c r="Q1156" s="232">
        <f>VLOOKUP(L1156,'MASTER DATA'!$A$1:$E$192,5,0)</f>
        <v>1</v>
      </c>
      <c r="R1156" s="234">
        <f>SUMIF('picking of the day'!$H$4:$H$358,WMS!H1156&amp;WMS!L1156,'picking of the day'!$E$4:$E$358)</f>
        <v>0</v>
      </c>
      <c r="U1156" s="114">
        <f>IF(ISNA(VLOOKUP(H1156,'data putaway'!$A$1:$E$530,3,0)),0,VLOOKUP(H1156,'data putaway'!$A$1:$E$530,3,0))</f>
        <v>0</v>
      </c>
      <c r="V1156" s="354">
        <f t="shared" si="391"/>
        <v>1</v>
      </c>
      <c r="W1156" s="114">
        <f>IF(ISNA(VLOOKUP(H1156,'data putaway'!$A$1:$E$530,2,0)),0,VLOOKUP(H1156,'data putaway'!$A$1:$E$530,2,0))</f>
        <v>0</v>
      </c>
      <c r="X1156" s="354" t="b">
        <f t="shared" si="392"/>
        <v>0</v>
      </c>
      <c r="Y1156" s="354">
        <f>IF(ISNA(VLOOKUP(H1156,'data putaway'!$A$1:$E$530,4,0)),0,VLOOKUP(H1156,'data putaway'!$A$1:$E$530,4,0))</f>
        <v>0</v>
      </c>
      <c r="Z1156" s="113">
        <f>IF(ISNA(VLOOKUP(H1156,'data putaway'!$A$1:$E$530,5,0)),0,VLOOKUP(H1156,'data putaway'!$A$1:$E$530,5,0))</f>
        <v>0</v>
      </c>
      <c r="AA1156" s="354" t="b">
        <f t="shared" si="393"/>
        <v>0</v>
      </c>
      <c r="AB1156" s="354" t="b">
        <f t="shared" si="394"/>
        <v>0</v>
      </c>
      <c r="AC1156" s="356" t="str">
        <f t="shared" ca="1" si="395"/>
        <v>5 Month,  8 Days</v>
      </c>
      <c r="AD1156" s="114" t="str">
        <f t="shared" ca="1" si="403"/>
        <v>3 Year, 6 Month, 2 Days</v>
      </c>
      <c r="AE1156" s="114">
        <f t="shared" si="396"/>
        <v>1</v>
      </c>
      <c r="AF1156" s="114">
        <f t="shared" si="397"/>
        <v>1</v>
      </c>
      <c r="AG1156" s="354" t="str">
        <f t="shared" si="398"/>
        <v>CD19</v>
      </c>
      <c r="AH1156" s="114">
        <f>IF(ISNA(VLOOKUP(L1156,'MASTER DATA'!$A$1:$F$192,6,0)),0,VLOOKUP(L1156,'MASTER DATA'!$A$1:$F$192,6,0))*AE1156</f>
        <v>770</v>
      </c>
      <c r="AI1156" s="354" t="str">
        <f>VLOOKUP($D1156,'warehouse mapping'!$AN$7:$AO$17,2,0)</f>
        <v>Aktif</v>
      </c>
      <c r="AJ1156" s="114">
        <f t="shared" si="399"/>
        <v>0</v>
      </c>
      <c r="AK1156" s="354" t="str">
        <f t="shared" si="400"/>
        <v/>
      </c>
      <c r="AL1156" s="354" t="s">
        <v>3205</v>
      </c>
      <c r="AM1156" s="354">
        <f t="shared" si="401"/>
        <v>1</v>
      </c>
      <c r="AN1156" s="354" t="b">
        <f t="shared" si="402"/>
        <v>1</v>
      </c>
    </row>
    <row r="1157" spans="1:40" s="354" customFormat="1">
      <c r="A1157" s="354" t="str">
        <f t="shared" si="404"/>
        <v>CD19B01550045079</v>
      </c>
      <c r="B1157" s="354">
        <f t="shared" si="405"/>
        <v>0</v>
      </c>
      <c r="C1157" s="354">
        <f t="shared" si="406"/>
        <v>0</v>
      </c>
      <c r="D1157" s="354" t="str">
        <f t="shared" ref="D1157:D1220" si="407">LEFT(H1157,2)</f>
        <v>CD</v>
      </c>
      <c r="E1157" s="354" t="str">
        <f t="shared" ref="E1157:E1220" si="408">MID(H1157,3,2)</f>
        <v>19</v>
      </c>
      <c r="F1157" s="354" t="str">
        <f t="shared" ref="F1157:F1220" si="409">MID(H1157,5,1)</f>
        <v>B</v>
      </c>
      <c r="G1157" s="355" t="str">
        <f t="shared" ref="G1157:G1220" si="410">RIGHT(H1157,2)</f>
        <v>01</v>
      </c>
      <c r="H1157" s="232" t="s">
        <v>1494</v>
      </c>
      <c r="I1157" s="232" t="s">
        <v>3501</v>
      </c>
      <c r="J1157" s="233">
        <v>46268</v>
      </c>
      <c r="K1157" s="233">
        <v>47632</v>
      </c>
      <c r="L1157" s="234">
        <v>550045079</v>
      </c>
      <c r="M1157" s="232" t="str">
        <f>IF(ISNA(VLOOKUP(L1157,'MASTER DATA'!$A$1:$B$192,2,0)),"",VLOOKUP(L1157,'MASTER DATA'!$A$1:$B$192,2,0))</f>
        <v>Tellus S2 MX 46_1*209L_A227</v>
      </c>
      <c r="N1157" s="232">
        <v>4</v>
      </c>
      <c r="O1157" s="232">
        <f t="shared" ref="O1157:O1220" si="411">(V1157-P1157)/Q1157</f>
        <v>1</v>
      </c>
      <c r="P1157" s="232">
        <f t="shared" ref="P1157:P1220" si="412">MOD(V1157,Q1157)</f>
        <v>0</v>
      </c>
      <c r="Q1157" s="232">
        <f>VLOOKUP(L1157,'MASTER DATA'!$A$1:$E$192,5,0)</f>
        <v>4</v>
      </c>
      <c r="R1157" s="234">
        <f>SUMIF('picking of the day'!$H$4:$H$358,WMS!H1157&amp;WMS!L1157,'picking of the day'!$E$4:$E$358)</f>
        <v>0</v>
      </c>
      <c r="U1157" s="114">
        <f>IF(ISNA(VLOOKUP(H1157,'data putaway'!$A$1:$E$530,3,0)),0,VLOOKUP(H1157,'data putaway'!$A$1:$E$530,3,0))</f>
        <v>0</v>
      </c>
      <c r="V1157" s="354">
        <f t="shared" ref="V1157:V1220" si="413">(N1157+T1157+U1157)-(R1157+S1157)</f>
        <v>4</v>
      </c>
      <c r="W1157" s="114">
        <f>IF(ISNA(VLOOKUP(H1157,'data putaway'!$A$1:$E$530,2,0)),0,VLOOKUP(H1157,'data putaway'!$A$1:$E$530,2,0))</f>
        <v>0</v>
      </c>
      <c r="X1157" s="354" t="b">
        <f t="shared" ref="X1157:X1220" si="414">W1157=L1157</f>
        <v>0</v>
      </c>
      <c r="Y1157" s="354">
        <f>IF(ISNA(VLOOKUP(H1157,'data putaway'!$A$1:$E$530,4,0)),0,VLOOKUP(H1157,'data putaway'!$A$1:$E$530,4,0))</f>
        <v>0</v>
      </c>
      <c r="Z1157" s="113">
        <f>IF(ISNA(VLOOKUP(H1157,'data putaway'!$A$1:$E$530,5,0)),0,VLOOKUP(H1157,'data putaway'!$A$1:$E$530,5,0))</f>
        <v>0</v>
      </c>
      <c r="AA1157" s="354" t="b">
        <f t="shared" ref="AA1157:AA1220" si="415">Y1157=I1157</f>
        <v>0</v>
      </c>
      <c r="AB1157" s="354" t="b">
        <f t="shared" ref="AB1157:AB1220" si="416">Z1157=K1157</f>
        <v>0</v>
      </c>
      <c r="AC1157" s="356" t="str">
        <f t="shared" ref="AC1157:AC1220" ca="1" si="417">IF(J1157="","",DATEDIF(J1157,NOW(),"ym")&amp;" Month"&amp;",  "&amp;DATEDIF(J1157,NOW(),"md")&amp;" Days")</f>
        <v>0 Month,  15 Days</v>
      </c>
      <c r="AD1157" s="114" t="str">
        <f t="shared" ca="1" si="403"/>
        <v>3 Year, 8 Month, 11 Days</v>
      </c>
      <c r="AE1157" s="114">
        <f t="shared" ref="AE1157:AE1220" si="418">N1157+U1157</f>
        <v>4</v>
      </c>
      <c r="AF1157" s="114">
        <f t="shared" ref="AF1157:AF1220" si="419">IF(V1157&gt;0,1,0)</f>
        <v>1</v>
      </c>
      <c r="AG1157" s="354" t="str">
        <f t="shared" ref="AG1157:AG1220" si="420">D1157&amp;E1157</f>
        <v>CD19</v>
      </c>
      <c r="AH1157" s="114">
        <f>IF(ISNA(VLOOKUP(L1157,'MASTER DATA'!$A$1:$F$192,6,0)),0,VLOOKUP(L1157,'MASTER DATA'!$A$1:$F$192,6,0))*AE1157</f>
        <v>836</v>
      </c>
      <c r="AI1157" s="354" t="str">
        <f>VLOOKUP($D1157,'warehouse mapping'!$AN$7:$AO$17,2,0)</f>
        <v>Aktif</v>
      </c>
      <c r="AJ1157" s="114">
        <f t="shared" ref="AJ1157:AJ1220" si="421">IF(AF1157=0,1,0)</f>
        <v>0</v>
      </c>
      <c r="AK1157" s="354" t="str">
        <f t="shared" ref="AK1157:AK1220" si="422">IF(AND(AJ1157=1,AI1157="aktif"),D1157,"")</f>
        <v/>
      </c>
      <c r="AL1157" s="354" t="s">
        <v>170</v>
      </c>
      <c r="AM1157" s="354">
        <f t="shared" ref="AM1157:AM1220" si="423">COUNTIF($H$5:$H$2564,H1157)</f>
        <v>1</v>
      </c>
      <c r="AN1157" s="354" t="b">
        <f t="shared" si="402"/>
        <v>1</v>
      </c>
    </row>
    <row r="1158" spans="1:40" s="354" customFormat="1">
      <c r="A1158" s="354" t="str">
        <f t="shared" si="404"/>
        <v>CD19B02550045079</v>
      </c>
      <c r="B1158" s="354">
        <f t="shared" si="405"/>
        <v>0</v>
      </c>
      <c r="C1158" s="354">
        <f t="shared" si="406"/>
        <v>0</v>
      </c>
      <c r="D1158" s="354" t="str">
        <f t="shared" si="407"/>
        <v>CD</v>
      </c>
      <c r="E1158" s="354" t="str">
        <f t="shared" si="408"/>
        <v>19</v>
      </c>
      <c r="F1158" s="354" t="str">
        <f t="shared" si="409"/>
        <v>B</v>
      </c>
      <c r="G1158" s="355" t="str">
        <f t="shared" si="410"/>
        <v>02</v>
      </c>
      <c r="H1158" s="232" t="s">
        <v>1495</v>
      </c>
      <c r="I1158" s="232" t="s">
        <v>3501</v>
      </c>
      <c r="J1158" s="233">
        <v>46268</v>
      </c>
      <c r="K1158" s="233">
        <v>47632</v>
      </c>
      <c r="L1158" s="234">
        <v>550045079</v>
      </c>
      <c r="M1158" s="232" t="str">
        <f>IF(ISNA(VLOOKUP(L1158,'MASTER DATA'!$A$1:$B$192,2,0)),"",VLOOKUP(L1158,'MASTER DATA'!$A$1:$B$192,2,0))</f>
        <v>Tellus S2 MX 46_1*209L_A227</v>
      </c>
      <c r="N1158" s="232">
        <v>4</v>
      </c>
      <c r="O1158" s="232">
        <f t="shared" si="411"/>
        <v>1</v>
      </c>
      <c r="P1158" s="232">
        <f t="shared" si="412"/>
        <v>0</v>
      </c>
      <c r="Q1158" s="232">
        <f>VLOOKUP(L1158,'MASTER DATA'!$A$1:$E$192,5,0)</f>
        <v>4</v>
      </c>
      <c r="R1158" s="234">
        <f>SUMIF('picking of the day'!$H$4:$H$358,WMS!H1158&amp;WMS!L1158,'picking of the day'!$E$4:$E$358)</f>
        <v>0</v>
      </c>
      <c r="U1158" s="114">
        <f>IF(ISNA(VLOOKUP(H1158,'data putaway'!$A$1:$E$530,3,0)),0,VLOOKUP(H1158,'data putaway'!$A$1:$E$530,3,0))</f>
        <v>0</v>
      </c>
      <c r="V1158" s="354">
        <f t="shared" si="413"/>
        <v>4</v>
      </c>
      <c r="W1158" s="114">
        <f>IF(ISNA(VLOOKUP(H1158,'data putaway'!$A$1:$E$530,2,0)),0,VLOOKUP(H1158,'data putaway'!$A$1:$E$530,2,0))</f>
        <v>0</v>
      </c>
      <c r="X1158" s="354" t="b">
        <f t="shared" si="414"/>
        <v>0</v>
      </c>
      <c r="Y1158" s="354">
        <f>IF(ISNA(VLOOKUP(H1158,'data putaway'!$A$1:$E$530,4,0)),0,VLOOKUP(H1158,'data putaway'!$A$1:$E$530,4,0))</f>
        <v>0</v>
      </c>
      <c r="Z1158" s="113">
        <f>IF(ISNA(VLOOKUP(H1158,'data putaway'!$A$1:$E$530,5,0)),0,VLOOKUP(H1158,'data putaway'!$A$1:$E$530,5,0))</f>
        <v>0</v>
      </c>
      <c r="AA1158" s="354" t="b">
        <f t="shared" si="415"/>
        <v>0</v>
      </c>
      <c r="AB1158" s="354" t="b">
        <f t="shared" si="416"/>
        <v>0</v>
      </c>
      <c r="AC1158" s="356" t="str">
        <f t="shared" ca="1" si="417"/>
        <v>0 Month,  15 Days</v>
      </c>
      <c r="AD1158" s="114" t="str">
        <f t="shared" ca="1" si="403"/>
        <v>3 Year, 8 Month, 11 Days</v>
      </c>
      <c r="AE1158" s="114">
        <f t="shared" si="418"/>
        <v>4</v>
      </c>
      <c r="AF1158" s="114">
        <f t="shared" si="419"/>
        <v>1</v>
      </c>
      <c r="AG1158" s="354" t="str">
        <f t="shared" si="420"/>
        <v>CD19</v>
      </c>
      <c r="AH1158" s="114">
        <f>IF(ISNA(VLOOKUP(L1158,'MASTER DATA'!$A$1:$F$192,6,0)),0,VLOOKUP(L1158,'MASTER DATA'!$A$1:$F$192,6,0))*AE1158</f>
        <v>836</v>
      </c>
      <c r="AI1158" s="354" t="str">
        <f>VLOOKUP($D1158,'warehouse mapping'!$AN$7:$AO$17,2,0)</f>
        <v>Aktif</v>
      </c>
      <c r="AJ1158" s="114">
        <f t="shared" si="421"/>
        <v>0</v>
      </c>
      <c r="AK1158" s="354" t="str">
        <f t="shared" si="422"/>
        <v/>
      </c>
      <c r="AL1158" s="354" t="s">
        <v>170</v>
      </c>
      <c r="AM1158" s="354">
        <f t="shared" si="423"/>
        <v>1</v>
      </c>
      <c r="AN1158" s="354" t="b">
        <f t="shared" ref="AN1158:AN1221" si="424">ISNUMBER(V1158)</f>
        <v>1</v>
      </c>
    </row>
    <row r="1159" spans="1:40" s="354" customFormat="1">
      <c r="A1159" s="354" t="str">
        <f t="shared" si="404"/>
        <v>CD19C01550043469</v>
      </c>
      <c r="B1159" s="354">
        <f t="shared" si="405"/>
        <v>0</v>
      </c>
      <c r="C1159" s="354">
        <f t="shared" si="406"/>
        <v>0</v>
      </c>
      <c r="D1159" s="354" t="str">
        <f t="shared" si="407"/>
        <v>CD</v>
      </c>
      <c r="E1159" s="354" t="str">
        <f t="shared" si="408"/>
        <v>19</v>
      </c>
      <c r="F1159" s="354" t="str">
        <f t="shared" si="409"/>
        <v>C</v>
      </c>
      <c r="G1159" s="355" t="str">
        <f t="shared" si="410"/>
        <v>01</v>
      </c>
      <c r="H1159" s="232" t="s">
        <v>1496</v>
      </c>
      <c r="I1159" s="232" t="s">
        <v>3598</v>
      </c>
      <c r="J1159" s="233">
        <v>46281</v>
      </c>
      <c r="K1159" s="233">
        <v>47710</v>
      </c>
      <c r="L1159" s="234">
        <v>550043469</v>
      </c>
      <c r="M1159" s="232" t="str">
        <f>IF(ISNA(VLOOKUP(L1159,'MASTER DATA'!$A$1:$B$192,2,0)),"",VLOOKUP(L1159,'MASTER DATA'!$A$1:$B$192,2,0))</f>
        <v>HelixAstraSN10W30_12*1L_A04W</v>
      </c>
      <c r="N1159" s="232">
        <v>44</v>
      </c>
      <c r="O1159" s="232">
        <f t="shared" si="411"/>
        <v>1</v>
      </c>
      <c r="P1159" s="232">
        <f t="shared" si="412"/>
        <v>0</v>
      </c>
      <c r="Q1159" s="232">
        <f>VLOOKUP(L1159,'MASTER DATA'!$A$1:$E$192,5,0)</f>
        <v>44</v>
      </c>
      <c r="R1159" s="234">
        <f>SUMIF('picking of the day'!$H$4:$H$358,WMS!H1159&amp;WMS!L1159,'picking of the day'!$E$4:$E$358)</f>
        <v>0</v>
      </c>
      <c r="U1159" s="114">
        <f>IF(ISNA(VLOOKUP(H1159,'data putaway'!$A$1:$E$530,3,0)),0,VLOOKUP(H1159,'data putaway'!$A$1:$E$530,3,0))</f>
        <v>0</v>
      </c>
      <c r="V1159" s="354">
        <f t="shared" si="413"/>
        <v>44</v>
      </c>
      <c r="W1159" s="114">
        <f>IF(ISNA(VLOOKUP(H1159,'data putaway'!$A$1:$E$530,2,0)),0,VLOOKUP(H1159,'data putaway'!$A$1:$E$530,2,0))</f>
        <v>0</v>
      </c>
      <c r="X1159" s="354" t="b">
        <f t="shared" si="414"/>
        <v>0</v>
      </c>
      <c r="Y1159" s="354">
        <f>IF(ISNA(VLOOKUP(H1159,'data putaway'!$A$1:$E$530,4,0)),0,VLOOKUP(H1159,'data putaway'!$A$1:$E$530,4,0))</f>
        <v>0</v>
      </c>
      <c r="Z1159" s="113">
        <f>IF(ISNA(VLOOKUP(H1159,'data putaway'!$A$1:$E$530,5,0)),0,VLOOKUP(H1159,'data putaway'!$A$1:$E$530,5,0))</f>
        <v>0</v>
      </c>
      <c r="AA1159" s="354" t="b">
        <f t="shared" si="415"/>
        <v>0</v>
      </c>
      <c r="AB1159" s="354" t="b">
        <f t="shared" si="416"/>
        <v>0</v>
      </c>
      <c r="AC1159" s="356" t="str">
        <f t="shared" ca="1" si="417"/>
        <v>0 Month,  2 Days</v>
      </c>
      <c r="AD1159" s="114" t="str">
        <f t="shared" ca="1" si="403"/>
        <v>3 Year, 10 Month, 28 Days</v>
      </c>
      <c r="AE1159" s="114">
        <f t="shared" si="418"/>
        <v>44</v>
      </c>
      <c r="AF1159" s="114">
        <f t="shared" si="419"/>
        <v>1</v>
      </c>
      <c r="AG1159" s="354" t="str">
        <f t="shared" si="420"/>
        <v>CD19</v>
      </c>
      <c r="AH1159" s="114">
        <f>IF(ISNA(VLOOKUP(L1159,'MASTER DATA'!$A$1:$F$192,6,0)),0,VLOOKUP(L1159,'MASTER DATA'!$A$1:$F$192,6,0))*AE1159</f>
        <v>528</v>
      </c>
      <c r="AI1159" s="354" t="str">
        <f>VLOOKUP($D1159,'warehouse mapping'!$AN$7:$AO$17,2,0)</f>
        <v>Aktif</v>
      </c>
      <c r="AJ1159" s="114">
        <f t="shared" si="421"/>
        <v>0</v>
      </c>
      <c r="AK1159" s="354" t="str">
        <f t="shared" si="422"/>
        <v/>
      </c>
      <c r="AL1159" s="354" t="s">
        <v>170</v>
      </c>
      <c r="AM1159" s="354">
        <f t="shared" si="423"/>
        <v>1</v>
      </c>
      <c r="AN1159" s="354" t="b">
        <f t="shared" si="424"/>
        <v>1</v>
      </c>
    </row>
    <row r="1160" spans="1:40" s="354" customFormat="1">
      <c r="A1160" s="354" t="str">
        <f t="shared" si="404"/>
        <v>CD19C02550043469</v>
      </c>
      <c r="B1160" s="354">
        <f t="shared" si="405"/>
        <v>0</v>
      </c>
      <c r="C1160" s="354">
        <f t="shared" si="406"/>
        <v>0</v>
      </c>
      <c r="D1160" s="354" t="str">
        <f t="shared" si="407"/>
        <v>CD</v>
      </c>
      <c r="E1160" s="354" t="str">
        <f t="shared" si="408"/>
        <v>19</v>
      </c>
      <c r="F1160" s="354" t="str">
        <f t="shared" si="409"/>
        <v>C</v>
      </c>
      <c r="G1160" s="355" t="str">
        <f t="shared" si="410"/>
        <v>02</v>
      </c>
      <c r="H1160" s="232" t="s">
        <v>1497</v>
      </c>
      <c r="I1160" s="232" t="s">
        <v>3598</v>
      </c>
      <c r="J1160" s="233">
        <v>46281</v>
      </c>
      <c r="K1160" s="233">
        <v>47710</v>
      </c>
      <c r="L1160" s="234">
        <v>550043469</v>
      </c>
      <c r="M1160" s="232" t="str">
        <f>IF(ISNA(VLOOKUP(L1160,'MASTER DATA'!$A$1:$B$192,2,0)),"",VLOOKUP(L1160,'MASTER DATA'!$A$1:$B$192,2,0))</f>
        <v>HelixAstraSN10W30_12*1L_A04W</v>
      </c>
      <c r="N1160" s="232">
        <v>44</v>
      </c>
      <c r="O1160" s="232">
        <f t="shared" si="411"/>
        <v>1</v>
      </c>
      <c r="P1160" s="232">
        <f t="shared" si="412"/>
        <v>0</v>
      </c>
      <c r="Q1160" s="232">
        <f>VLOOKUP(L1160,'MASTER DATA'!$A$1:$E$192,5,0)</f>
        <v>44</v>
      </c>
      <c r="R1160" s="234">
        <f>SUMIF('picking of the day'!$H$4:$H$358,WMS!H1160&amp;WMS!L1160,'picking of the day'!$E$4:$E$358)</f>
        <v>0</v>
      </c>
      <c r="U1160" s="114">
        <f>IF(ISNA(VLOOKUP(H1160,'data putaway'!$A$1:$E$530,3,0)),0,VLOOKUP(H1160,'data putaway'!$A$1:$E$530,3,0))</f>
        <v>0</v>
      </c>
      <c r="V1160" s="354">
        <f t="shared" si="413"/>
        <v>44</v>
      </c>
      <c r="W1160" s="114">
        <f>IF(ISNA(VLOOKUP(H1160,'data putaway'!$A$1:$E$530,2,0)),0,VLOOKUP(H1160,'data putaway'!$A$1:$E$530,2,0))</f>
        <v>0</v>
      </c>
      <c r="X1160" s="354" t="b">
        <f t="shared" si="414"/>
        <v>0</v>
      </c>
      <c r="Y1160" s="354">
        <f>IF(ISNA(VLOOKUP(H1160,'data putaway'!$A$1:$E$530,4,0)),0,VLOOKUP(H1160,'data putaway'!$A$1:$E$530,4,0))</f>
        <v>0</v>
      </c>
      <c r="Z1160" s="113">
        <f>IF(ISNA(VLOOKUP(H1160,'data putaway'!$A$1:$E$530,5,0)),0,VLOOKUP(H1160,'data putaway'!$A$1:$E$530,5,0))</f>
        <v>0</v>
      </c>
      <c r="AA1160" s="354" t="b">
        <f t="shared" si="415"/>
        <v>0</v>
      </c>
      <c r="AB1160" s="354" t="b">
        <f t="shared" si="416"/>
        <v>0</v>
      </c>
      <c r="AC1160" s="356" t="str">
        <f t="shared" ca="1" si="417"/>
        <v>0 Month,  2 Days</v>
      </c>
      <c r="AD1160" s="114" t="str">
        <f t="shared" ca="1" si="403"/>
        <v>3 Year, 10 Month, 28 Days</v>
      </c>
      <c r="AE1160" s="114">
        <f t="shared" si="418"/>
        <v>44</v>
      </c>
      <c r="AF1160" s="114">
        <f t="shared" si="419"/>
        <v>1</v>
      </c>
      <c r="AG1160" s="354" t="str">
        <f t="shared" si="420"/>
        <v>CD19</v>
      </c>
      <c r="AH1160" s="114">
        <f>IF(ISNA(VLOOKUP(L1160,'MASTER DATA'!$A$1:$F$192,6,0)),0,VLOOKUP(L1160,'MASTER DATA'!$A$1:$F$192,6,0))*AE1160</f>
        <v>528</v>
      </c>
      <c r="AI1160" s="354" t="str">
        <f>VLOOKUP($D1160,'warehouse mapping'!$AN$7:$AO$17,2,0)</f>
        <v>Aktif</v>
      </c>
      <c r="AJ1160" s="114">
        <f t="shared" si="421"/>
        <v>0</v>
      </c>
      <c r="AK1160" s="354" t="str">
        <f t="shared" si="422"/>
        <v/>
      </c>
      <c r="AL1160" s="354" t="s">
        <v>170</v>
      </c>
      <c r="AM1160" s="354">
        <f t="shared" si="423"/>
        <v>1</v>
      </c>
      <c r="AN1160" s="354" t="b">
        <f t="shared" si="424"/>
        <v>1</v>
      </c>
    </row>
    <row r="1161" spans="1:40" s="354" customFormat="1">
      <c r="A1161" s="354" t="str">
        <f t="shared" si="404"/>
        <v>CD19D01550062461</v>
      </c>
      <c r="B1161" s="354">
        <f t="shared" si="405"/>
        <v>0</v>
      </c>
      <c r="C1161" s="354">
        <f t="shared" si="406"/>
        <v>0</v>
      </c>
      <c r="D1161" s="354" t="str">
        <f t="shared" si="407"/>
        <v>CD</v>
      </c>
      <c r="E1161" s="354" t="str">
        <f t="shared" si="408"/>
        <v>19</v>
      </c>
      <c r="F1161" s="354" t="str">
        <f t="shared" si="409"/>
        <v>D</v>
      </c>
      <c r="G1161" s="355" t="str">
        <f t="shared" si="410"/>
        <v>01</v>
      </c>
      <c r="H1161" s="232" t="s">
        <v>1498</v>
      </c>
      <c r="I1161" s="232" t="s">
        <v>3316</v>
      </c>
      <c r="J1161" s="233">
        <v>46255</v>
      </c>
      <c r="K1161" s="233">
        <v>47714</v>
      </c>
      <c r="L1161" s="234">
        <v>550062461</v>
      </c>
      <c r="M1161" s="232" t="str">
        <f>IF(ISNA(VLOOKUP(L1161,'MASTER DATA'!$A$1:$B$192,2,0)),"",VLOOKUP(L1161,'MASTER DATA'!$A$1:$B$192,2,0))</f>
        <v>Advan4TAX710W40SNMA2_12*0.8L_A04W</v>
      </c>
      <c r="N1161" s="232">
        <v>48</v>
      </c>
      <c r="O1161" s="232">
        <f t="shared" si="411"/>
        <v>1</v>
      </c>
      <c r="P1161" s="232">
        <f t="shared" si="412"/>
        <v>0</v>
      </c>
      <c r="Q1161" s="232">
        <f>VLOOKUP(L1161,'MASTER DATA'!$A$1:$E$192,5,0)</f>
        <v>48</v>
      </c>
      <c r="R1161" s="234">
        <f>SUMIF('picking of the day'!$H$4:$H$358,WMS!H1161&amp;WMS!L1161,'picking of the day'!$E$4:$E$358)</f>
        <v>0</v>
      </c>
      <c r="U1161" s="114">
        <f>IF(ISNA(VLOOKUP(H1161,'data putaway'!$A$1:$E$530,3,0)),0,VLOOKUP(H1161,'data putaway'!$A$1:$E$530,3,0))</f>
        <v>0</v>
      </c>
      <c r="V1161" s="354">
        <f t="shared" si="413"/>
        <v>48</v>
      </c>
      <c r="W1161" s="114">
        <f>IF(ISNA(VLOOKUP(H1161,'data putaway'!$A$1:$E$530,2,0)),0,VLOOKUP(H1161,'data putaway'!$A$1:$E$530,2,0))</f>
        <v>0</v>
      </c>
      <c r="X1161" s="354" t="b">
        <f t="shared" si="414"/>
        <v>0</v>
      </c>
      <c r="Y1161" s="354">
        <f>IF(ISNA(VLOOKUP(H1161,'data putaway'!$A$1:$E$530,4,0)),0,VLOOKUP(H1161,'data putaway'!$A$1:$E$530,4,0))</f>
        <v>0</v>
      </c>
      <c r="Z1161" s="113">
        <f>IF(ISNA(VLOOKUP(H1161,'data putaway'!$A$1:$E$530,5,0)),0,VLOOKUP(H1161,'data putaway'!$A$1:$E$530,5,0))</f>
        <v>0</v>
      </c>
      <c r="AA1161" s="354" t="b">
        <f t="shared" si="415"/>
        <v>0</v>
      </c>
      <c r="AB1161" s="354" t="b">
        <f t="shared" si="416"/>
        <v>0</v>
      </c>
      <c r="AC1161" s="356" t="str">
        <f t="shared" ca="1" si="417"/>
        <v>0 Month,  28 Days</v>
      </c>
      <c r="AD1161" s="114" t="str">
        <f t="shared" ca="1" si="403"/>
        <v>3 Year, 11 Month, 1 Days</v>
      </c>
      <c r="AE1161" s="114">
        <f t="shared" si="418"/>
        <v>48</v>
      </c>
      <c r="AF1161" s="114">
        <f t="shared" si="419"/>
        <v>1</v>
      </c>
      <c r="AG1161" s="354" t="str">
        <f t="shared" si="420"/>
        <v>CD19</v>
      </c>
      <c r="AH1161" s="114">
        <f>IF(ISNA(VLOOKUP(L1161,'MASTER DATA'!$A$1:$F$192,6,0)),0,VLOOKUP(L1161,'MASTER DATA'!$A$1:$F$192,6,0))*AE1161</f>
        <v>460.80000000000007</v>
      </c>
      <c r="AI1161" s="354" t="str">
        <f>VLOOKUP($D1161,'warehouse mapping'!$AN$7:$AO$17,2,0)</f>
        <v>Aktif</v>
      </c>
      <c r="AJ1161" s="114">
        <f t="shared" si="421"/>
        <v>0</v>
      </c>
      <c r="AK1161" s="354" t="str">
        <f t="shared" si="422"/>
        <v/>
      </c>
      <c r="AL1161" s="354" t="s">
        <v>170</v>
      </c>
      <c r="AM1161" s="354">
        <f t="shared" si="423"/>
        <v>1</v>
      </c>
      <c r="AN1161" s="354" t="b">
        <f t="shared" si="424"/>
        <v>1</v>
      </c>
    </row>
    <row r="1162" spans="1:40" s="354" customFormat="1">
      <c r="A1162" s="354" t="str">
        <f t="shared" si="404"/>
        <v>CD19D02550062461</v>
      </c>
      <c r="B1162" s="354">
        <f t="shared" si="405"/>
        <v>0</v>
      </c>
      <c r="C1162" s="354">
        <f t="shared" si="406"/>
        <v>0</v>
      </c>
      <c r="D1162" s="354" t="str">
        <f t="shared" si="407"/>
        <v>CD</v>
      </c>
      <c r="E1162" s="354" t="str">
        <f t="shared" si="408"/>
        <v>19</v>
      </c>
      <c r="F1162" s="354" t="str">
        <f t="shared" si="409"/>
        <v>D</v>
      </c>
      <c r="G1162" s="355" t="str">
        <f t="shared" si="410"/>
        <v>02</v>
      </c>
      <c r="H1162" s="232" t="s">
        <v>1499</v>
      </c>
      <c r="I1162" s="232" t="s">
        <v>3316</v>
      </c>
      <c r="J1162" s="233">
        <v>46255</v>
      </c>
      <c r="K1162" s="233">
        <v>47714</v>
      </c>
      <c r="L1162" s="234">
        <v>550062461</v>
      </c>
      <c r="M1162" s="232" t="str">
        <f>IF(ISNA(VLOOKUP(L1162,'MASTER DATA'!$A$1:$B$192,2,0)),"",VLOOKUP(L1162,'MASTER DATA'!$A$1:$B$192,2,0))</f>
        <v>Advan4TAX710W40SNMA2_12*0.8L_A04W</v>
      </c>
      <c r="N1162" s="232">
        <v>48</v>
      </c>
      <c r="O1162" s="232">
        <f t="shared" si="411"/>
        <v>1</v>
      </c>
      <c r="P1162" s="232">
        <f t="shared" si="412"/>
        <v>0</v>
      </c>
      <c r="Q1162" s="232">
        <f>VLOOKUP(L1162,'MASTER DATA'!$A$1:$E$192,5,0)</f>
        <v>48</v>
      </c>
      <c r="R1162" s="234">
        <f>SUMIF('picking of the day'!$H$4:$H$358,WMS!H1162&amp;WMS!L1162,'picking of the day'!$E$4:$E$358)</f>
        <v>0</v>
      </c>
      <c r="U1162" s="114">
        <f>IF(ISNA(VLOOKUP(H1162,'data putaway'!$A$1:$E$530,3,0)),0,VLOOKUP(H1162,'data putaway'!$A$1:$E$530,3,0))</f>
        <v>0</v>
      </c>
      <c r="V1162" s="354">
        <f t="shared" si="413"/>
        <v>48</v>
      </c>
      <c r="W1162" s="114">
        <f>IF(ISNA(VLOOKUP(H1162,'data putaway'!$A$1:$E$530,2,0)),0,VLOOKUP(H1162,'data putaway'!$A$1:$E$530,2,0))</f>
        <v>0</v>
      </c>
      <c r="X1162" s="354" t="b">
        <f t="shared" si="414"/>
        <v>0</v>
      </c>
      <c r="Y1162" s="354">
        <f>IF(ISNA(VLOOKUP(H1162,'data putaway'!$A$1:$E$530,4,0)),0,VLOOKUP(H1162,'data putaway'!$A$1:$E$530,4,0))</f>
        <v>0</v>
      </c>
      <c r="Z1162" s="113">
        <f>IF(ISNA(VLOOKUP(H1162,'data putaway'!$A$1:$E$530,5,0)),0,VLOOKUP(H1162,'data putaway'!$A$1:$E$530,5,0))</f>
        <v>0</v>
      </c>
      <c r="AA1162" s="354" t="b">
        <f t="shared" si="415"/>
        <v>0</v>
      </c>
      <c r="AB1162" s="354" t="b">
        <f t="shared" si="416"/>
        <v>0</v>
      </c>
      <c r="AC1162" s="356" t="str">
        <f t="shared" ca="1" si="417"/>
        <v>0 Month,  28 Days</v>
      </c>
      <c r="AD1162" s="114" t="str">
        <f t="shared" ca="1" si="403"/>
        <v>3 Year, 11 Month, 1 Days</v>
      </c>
      <c r="AE1162" s="114">
        <f t="shared" si="418"/>
        <v>48</v>
      </c>
      <c r="AF1162" s="114">
        <f t="shared" si="419"/>
        <v>1</v>
      </c>
      <c r="AG1162" s="354" t="str">
        <f t="shared" si="420"/>
        <v>CD19</v>
      </c>
      <c r="AH1162" s="114">
        <f>IF(ISNA(VLOOKUP(L1162,'MASTER DATA'!$A$1:$F$192,6,0)),0,VLOOKUP(L1162,'MASTER DATA'!$A$1:$F$192,6,0))*AE1162</f>
        <v>460.80000000000007</v>
      </c>
      <c r="AI1162" s="354" t="str">
        <f>VLOOKUP($D1162,'warehouse mapping'!$AN$7:$AO$17,2,0)</f>
        <v>Aktif</v>
      </c>
      <c r="AJ1162" s="114">
        <f t="shared" si="421"/>
        <v>0</v>
      </c>
      <c r="AK1162" s="354" t="str">
        <f t="shared" si="422"/>
        <v/>
      </c>
      <c r="AL1162" s="354" t="s">
        <v>170</v>
      </c>
      <c r="AM1162" s="354">
        <f t="shared" si="423"/>
        <v>1</v>
      </c>
      <c r="AN1162" s="354" t="b">
        <f t="shared" si="424"/>
        <v>1</v>
      </c>
    </row>
    <row r="1163" spans="1:40" s="354" customFormat="1">
      <c r="A1163" s="354" t="str">
        <f t="shared" si="404"/>
        <v>CD19E01550058592</v>
      </c>
      <c r="B1163" s="354">
        <f t="shared" si="405"/>
        <v>0</v>
      </c>
      <c r="C1163" s="354">
        <f t="shared" si="406"/>
        <v>0</v>
      </c>
      <c r="D1163" s="354" t="str">
        <f t="shared" si="407"/>
        <v>CD</v>
      </c>
      <c r="E1163" s="354" t="str">
        <f t="shared" si="408"/>
        <v>19</v>
      </c>
      <c r="F1163" s="354" t="str">
        <f t="shared" si="409"/>
        <v>E</v>
      </c>
      <c r="G1163" s="355" t="str">
        <f t="shared" si="410"/>
        <v>01</v>
      </c>
      <c r="H1163" s="232" t="s">
        <v>1500</v>
      </c>
      <c r="I1163" s="232" t="s">
        <v>3531</v>
      </c>
      <c r="J1163" s="233">
        <v>46276</v>
      </c>
      <c r="K1163" s="233">
        <v>47730</v>
      </c>
      <c r="L1163" s="234">
        <v>550058592</v>
      </c>
      <c r="M1163" s="232" t="str">
        <f>IF(ISNA(VLOOKUP(L1163,'MASTER DATA'!$A$1:$B$192,2,0)),"",VLOOKUP(L1163,'MASTER DATA'!$A$1:$B$192,2,0))</f>
        <v>Adv4TAX515W40SLMA2_12*1L_A04W</v>
      </c>
      <c r="N1163" s="232">
        <v>44</v>
      </c>
      <c r="O1163" s="232">
        <f t="shared" si="411"/>
        <v>1</v>
      </c>
      <c r="P1163" s="232">
        <f t="shared" si="412"/>
        <v>0</v>
      </c>
      <c r="Q1163" s="232">
        <f>VLOOKUP(L1163,'MASTER DATA'!$A$1:$E$192,5,0)</f>
        <v>44</v>
      </c>
      <c r="R1163" s="234">
        <f>SUMIF('picking of the day'!$H$4:$H$358,WMS!H1163&amp;WMS!L1163,'picking of the day'!$E$4:$E$358)</f>
        <v>0</v>
      </c>
      <c r="U1163" s="114">
        <f>IF(ISNA(VLOOKUP(H1163,'data putaway'!$A$1:$E$530,3,0)),0,VLOOKUP(H1163,'data putaway'!$A$1:$E$530,3,0))</f>
        <v>0</v>
      </c>
      <c r="V1163" s="354">
        <f t="shared" si="413"/>
        <v>44</v>
      </c>
      <c r="W1163" s="114">
        <f>IF(ISNA(VLOOKUP(H1163,'data putaway'!$A$1:$E$530,2,0)),0,VLOOKUP(H1163,'data putaway'!$A$1:$E$530,2,0))</f>
        <v>0</v>
      </c>
      <c r="X1163" s="354" t="b">
        <f t="shared" si="414"/>
        <v>0</v>
      </c>
      <c r="Y1163" s="354">
        <f>IF(ISNA(VLOOKUP(H1163,'data putaway'!$A$1:$E$530,4,0)),0,VLOOKUP(H1163,'data putaway'!$A$1:$E$530,4,0))</f>
        <v>0</v>
      </c>
      <c r="Z1163" s="113">
        <f>IF(ISNA(VLOOKUP(H1163,'data putaway'!$A$1:$E$530,5,0)),0,VLOOKUP(H1163,'data putaway'!$A$1:$E$530,5,0))</f>
        <v>0</v>
      </c>
      <c r="AA1163" s="354" t="b">
        <f t="shared" si="415"/>
        <v>0</v>
      </c>
      <c r="AB1163" s="354" t="b">
        <f t="shared" si="416"/>
        <v>0</v>
      </c>
      <c r="AC1163" s="356" t="str">
        <f t="shared" ca="1" si="417"/>
        <v>0 Month,  7 Days</v>
      </c>
      <c r="AD1163" s="114" t="str">
        <f t="shared" ca="1" si="403"/>
        <v>3 Year, 11 Month, 17 Days</v>
      </c>
      <c r="AE1163" s="114">
        <f t="shared" si="418"/>
        <v>44</v>
      </c>
      <c r="AF1163" s="114">
        <f t="shared" si="419"/>
        <v>1</v>
      </c>
      <c r="AG1163" s="354" t="str">
        <f t="shared" si="420"/>
        <v>CD19</v>
      </c>
      <c r="AH1163" s="114">
        <f>IF(ISNA(VLOOKUP(L1163,'MASTER DATA'!$A$1:$F$192,6,0)),0,VLOOKUP(L1163,'MASTER DATA'!$A$1:$F$192,6,0))*AE1163</f>
        <v>528</v>
      </c>
      <c r="AI1163" s="354" t="str">
        <f>VLOOKUP($D1163,'warehouse mapping'!$AN$7:$AO$17,2,0)</f>
        <v>Aktif</v>
      </c>
      <c r="AJ1163" s="114">
        <f t="shared" si="421"/>
        <v>0</v>
      </c>
      <c r="AK1163" s="354" t="str">
        <f t="shared" si="422"/>
        <v/>
      </c>
      <c r="AL1163" s="354" t="s">
        <v>170</v>
      </c>
      <c r="AM1163" s="354">
        <f t="shared" si="423"/>
        <v>1</v>
      </c>
      <c r="AN1163" s="354" t="b">
        <f t="shared" si="424"/>
        <v>1</v>
      </c>
    </row>
    <row r="1164" spans="1:40" s="354" customFormat="1">
      <c r="A1164" s="354" t="str">
        <f t="shared" si="404"/>
        <v>CD19E02550058592</v>
      </c>
      <c r="B1164" s="354">
        <f t="shared" si="405"/>
        <v>0</v>
      </c>
      <c r="C1164" s="354">
        <f t="shared" si="406"/>
        <v>0</v>
      </c>
      <c r="D1164" s="354" t="str">
        <f t="shared" si="407"/>
        <v>CD</v>
      </c>
      <c r="E1164" s="354" t="str">
        <f t="shared" si="408"/>
        <v>19</v>
      </c>
      <c r="F1164" s="354" t="str">
        <f t="shared" si="409"/>
        <v>E</v>
      </c>
      <c r="G1164" s="355" t="str">
        <f t="shared" si="410"/>
        <v>02</v>
      </c>
      <c r="H1164" s="232" t="s">
        <v>1501</v>
      </c>
      <c r="I1164" s="232" t="s">
        <v>3531</v>
      </c>
      <c r="J1164" s="233">
        <v>46276</v>
      </c>
      <c r="K1164" s="233">
        <v>47730</v>
      </c>
      <c r="L1164" s="234">
        <v>550058592</v>
      </c>
      <c r="M1164" s="232" t="str">
        <f>IF(ISNA(VLOOKUP(L1164,'MASTER DATA'!$A$1:$B$192,2,0)),"",VLOOKUP(L1164,'MASTER DATA'!$A$1:$B$192,2,0))</f>
        <v>Adv4TAX515W40SLMA2_12*1L_A04W</v>
      </c>
      <c r="N1164" s="232">
        <v>44</v>
      </c>
      <c r="O1164" s="232">
        <f t="shared" si="411"/>
        <v>1</v>
      </c>
      <c r="P1164" s="232">
        <f t="shared" si="412"/>
        <v>0</v>
      </c>
      <c r="Q1164" s="232">
        <f>VLOOKUP(L1164,'MASTER DATA'!$A$1:$E$192,5,0)</f>
        <v>44</v>
      </c>
      <c r="R1164" s="234">
        <f>SUMIF('picking of the day'!$H$4:$H$358,WMS!H1164&amp;WMS!L1164,'picking of the day'!$E$4:$E$358)</f>
        <v>0</v>
      </c>
      <c r="U1164" s="114">
        <f>IF(ISNA(VLOOKUP(H1164,'data putaway'!$A$1:$E$530,3,0)),0,VLOOKUP(H1164,'data putaway'!$A$1:$E$530,3,0))</f>
        <v>0</v>
      </c>
      <c r="V1164" s="354">
        <f t="shared" si="413"/>
        <v>44</v>
      </c>
      <c r="W1164" s="114">
        <f>IF(ISNA(VLOOKUP(H1164,'data putaway'!$A$1:$E$530,2,0)),0,VLOOKUP(H1164,'data putaway'!$A$1:$E$530,2,0))</f>
        <v>0</v>
      </c>
      <c r="X1164" s="354" t="b">
        <f t="shared" si="414"/>
        <v>0</v>
      </c>
      <c r="Y1164" s="354">
        <f>IF(ISNA(VLOOKUP(H1164,'data putaway'!$A$1:$E$530,4,0)),0,VLOOKUP(H1164,'data putaway'!$A$1:$E$530,4,0))</f>
        <v>0</v>
      </c>
      <c r="Z1164" s="113">
        <f>IF(ISNA(VLOOKUP(H1164,'data putaway'!$A$1:$E$530,5,0)),0,VLOOKUP(H1164,'data putaway'!$A$1:$E$530,5,0))</f>
        <v>0</v>
      </c>
      <c r="AA1164" s="354" t="b">
        <f t="shared" si="415"/>
        <v>0</v>
      </c>
      <c r="AB1164" s="354" t="b">
        <f t="shared" si="416"/>
        <v>0</v>
      </c>
      <c r="AC1164" s="356" t="str">
        <f t="shared" ca="1" si="417"/>
        <v>0 Month,  7 Days</v>
      </c>
      <c r="AD1164" s="114" t="str">
        <f t="shared" ca="1" si="403"/>
        <v>3 Year, 11 Month, 17 Days</v>
      </c>
      <c r="AE1164" s="114">
        <f t="shared" si="418"/>
        <v>44</v>
      </c>
      <c r="AF1164" s="114">
        <f t="shared" si="419"/>
        <v>1</v>
      </c>
      <c r="AG1164" s="354" t="str">
        <f t="shared" si="420"/>
        <v>CD19</v>
      </c>
      <c r="AH1164" s="114">
        <f>IF(ISNA(VLOOKUP(L1164,'MASTER DATA'!$A$1:$F$192,6,0)),0,VLOOKUP(L1164,'MASTER DATA'!$A$1:$F$192,6,0))*AE1164</f>
        <v>528</v>
      </c>
      <c r="AI1164" s="354" t="str">
        <f>VLOOKUP($D1164,'warehouse mapping'!$AN$7:$AO$17,2,0)</f>
        <v>Aktif</v>
      </c>
      <c r="AJ1164" s="114">
        <f t="shared" si="421"/>
        <v>0</v>
      </c>
      <c r="AK1164" s="354" t="str">
        <f t="shared" si="422"/>
        <v/>
      </c>
      <c r="AL1164" s="354" t="s">
        <v>170</v>
      </c>
      <c r="AM1164" s="354">
        <f t="shared" si="423"/>
        <v>1</v>
      </c>
      <c r="AN1164" s="354" t="b">
        <f t="shared" si="424"/>
        <v>1</v>
      </c>
    </row>
    <row r="1165" spans="1:40" s="354" customFormat="1">
      <c r="A1165" s="354" t="str">
        <f t="shared" si="404"/>
        <v>CD20A01550062285</v>
      </c>
      <c r="B1165" s="354">
        <f t="shared" si="405"/>
        <v>0</v>
      </c>
      <c r="C1165" s="354">
        <f t="shared" si="406"/>
        <v>0</v>
      </c>
      <c r="D1165" s="354" t="str">
        <f t="shared" si="407"/>
        <v>CD</v>
      </c>
      <c r="E1165" s="354" t="str">
        <f t="shared" si="408"/>
        <v>20</v>
      </c>
      <c r="F1165" s="354" t="str">
        <f t="shared" si="409"/>
        <v>A</v>
      </c>
      <c r="G1165" s="355" t="str">
        <f t="shared" si="410"/>
        <v>01</v>
      </c>
      <c r="H1165" s="232" t="s">
        <v>1502</v>
      </c>
      <c r="I1165" s="232">
        <v>1262617</v>
      </c>
      <c r="J1165" s="233">
        <v>46122</v>
      </c>
      <c r="K1165" s="233">
        <v>47562</v>
      </c>
      <c r="L1165" s="234">
        <v>550062285</v>
      </c>
      <c r="M1165" s="232" t="str">
        <f>IF(ISNA(VLOOKUP(L1165,'MASTER DATA'!$A$1:$B$192,2,0)),"",VLOOKUP(L1165,'MASTER DATA'!$A$1:$B$192,2,0))</f>
        <v>Gadus S3 V460DM 2_1*770kg_A227</v>
      </c>
      <c r="N1165" s="232">
        <v>1</v>
      </c>
      <c r="O1165" s="232">
        <f t="shared" si="411"/>
        <v>1</v>
      </c>
      <c r="P1165" s="232">
        <f t="shared" si="412"/>
        <v>0</v>
      </c>
      <c r="Q1165" s="232">
        <f>VLOOKUP(L1165,'MASTER DATA'!$A$1:$E$192,5,0)</f>
        <v>1</v>
      </c>
      <c r="R1165" s="234">
        <f>SUMIF('picking of the day'!$H$4:$H$358,WMS!H1165&amp;WMS!L1165,'picking of the day'!$E$4:$E$358)</f>
        <v>0</v>
      </c>
      <c r="U1165" s="114">
        <f>IF(ISNA(VLOOKUP(H1165,'data putaway'!$A$1:$E$530,3,0)),0,VLOOKUP(H1165,'data putaway'!$A$1:$E$530,3,0))</f>
        <v>0</v>
      </c>
      <c r="V1165" s="354">
        <f t="shared" si="413"/>
        <v>1</v>
      </c>
      <c r="W1165" s="114">
        <f>IF(ISNA(VLOOKUP(H1165,'data putaway'!$A$1:$E$530,2,0)),0,VLOOKUP(H1165,'data putaway'!$A$1:$E$530,2,0))</f>
        <v>0</v>
      </c>
      <c r="X1165" s="354" t="b">
        <f t="shared" si="414"/>
        <v>0</v>
      </c>
      <c r="Y1165" s="354">
        <f>IF(ISNA(VLOOKUP(H1165,'data putaway'!$A$1:$E$530,4,0)),0,VLOOKUP(H1165,'data putaway'!$A$1:$E$530,4,0))</f>
        <v>0</v>
      </c>
      <c r="Z1165" s="113">
        <f>IF(ISNA(VLOOKUP(H1165,'data putaway'!$A$1:$E$530,5,0)),0,VLOOKUP(H1165,'data putaway'!$A$1:$E$530,5,0))</f>
        <v>0</v>
      </c>
      <c r="AA1165" s="354" t="b">
        <f t="shared" si="415"/>
        <v>0</v>
      </c>
      <c r="AB1165" s="354" t="b">
        <f t="shared" si="416"/>
        <v>0</v>
      </c>
      <c r="AC1165" s="356" t="str">
        <f t="shared" ca="1" si="417"/>
        <v>5 Month,  8 Days</v>
      </c>
      <c r="AD1165" s="114" t="str">
        <f t="shared" ca="1" si="403"/>
        <v>3 Year, 6 Month, 2 Days</v>
      </c>
      <c r="AE1165" s="114">
        <f t="shared" si="418"/>
        <v>1</v>
      </c>
      <c r="AF1165" s="114">
        <f t="shared" si="419"/>
        <v>1</v>
      </c>
      <c r="AG1165" s="354" t="str">
        <f t="shared" si="420"/>
        <v>CD20</v>
      </c>
      <c r="AH1165" s="114">
        <f>IF(ISNA(VLOOKUP(L1165,'MASTER DATA'!$A$1:$F$192,6,0)),0,VLOOKUP(L1165,'MASTER DATA'!$A$1:$F$192,6,0))*AE1165</f>
        <v>770</v>
      </c>
      <c r="AI1165" s="354" t="str">
        <f>VLOOKUP($D1165,'warehouse mapping'!$AN$7:$AO$17,2,0)</f>
        <v>Aktif</v>
      </c>
      <c r="AJ1165" s="114">
        <f t="shared" si="421"/>
        <v>0</v>
      </c>
      <c r="AK1165" s="354" t="str">
        <f t="shared" si="422"/>
        <v/>
      </c>
      <c r="AL1165" s="354" t="s">
        <v>3205</v>
      </c>
      <c r="AM1165" s="354">
        <f t="shared" si="423"/>
        <v>1</v>
      </c>
      <c r="AN1165" s="354" t="b">
        <f t="shared" si="424"/>
        <v>1</v>
      </c>
    </row>
    <row r="1166" spans="1:40" s="354" customFormat="1">
      <c r="A1166" s="354" t="str">
        <f t="shared" si="404"/>
        <v>CD20A02550062285</v>
      </c>
      <c r="B1166" s="354">
        <f t="shared" si="405"/>
        <v>0</v>
      </c>
      <c r="C1166" s="354">
        <f t="shared" si="406"/>
        <v>0</v>
      </c>
      <c r="D1166" s="354" t="str">
        <f t="shared" si="407"/>
        <v>CD</v>
      </c>
      <c r="E1166" s="354" t="str">
        <f t="shared" si="408"/>
        <v>20</v>
      </c>
      <c r="F1166" s="354" t="str">
        <f t="shared" si="409"/>
        <v>A</v>
      </c>
      <c r="G1166" s="355" t="str">
        <f t="shared" si="410"/>
        <v>02</v>
      </c>
      <c r="H1166" s="232" t="s">
        <v>1503</v>
      </c>
      <c r="I1166" s="232">
        <v>1262617</v>
      </c>
      <c r="J1166" s="233">
        <v>46122</v>
      </c>
      <c r="K1166" s="233">
        <v>47562</v>
      </c>
      <c r="L1166" s="234">
        <v>550062285</v>
      </c>
      <c r="M1166" s="232" t="str">
        <f>IF(ISNA(VLOOKUP(L1166,'MASTER DATA'!$A$1:$B$192,2,0)),"",VLOOKUP(L1166,'MASTER DATA'!$A$1:$B$192,2,0))</f>
        <v>Gadus S3 V460DM 2_1*770kg_A227</v>
      </c>
      <c r="N1166" s="232">
        <v>1</v>
      </c>
      <c r="O1166" s="232">
        <f t="shared" si="411"/>
        <v>1</v>
      </c>
      <c r="P1166" s="232">
        <f t="shared" si="412"/>
        <v>0</v>
      </c>
      <c r="Q1166" s="232">
        <f>VLOOKUP(L1166,'MASTER DATA'!$A$1:$E$192,5,0)</f>
        <v>1</v>
      </c>
      <c r="R1166" s="234">
        <f>SUMIF('picking of the day'!$H$4:$H$358,WMS!H1166&amp;WMS!L1166,'picking of the day'!$E$4:$E$358)</f>
        <v>0</v>
      </c>
      <c r="U1166" s="114">
        <f>IF(ISNA(VLOOKUP(H1166,'data putaway'!$A$1:$E$530,3,0)),0,VLOOKUP(H1166,'data putaway'!$A$1:$E$530,3,0))</f>
        <v>0</v>
      </c>
      <c r="V1166" s="354">
        <f t="shared" si="413"/>
        <v>1</v>
      </c>
      <c r="W1166" s="114">
        <f>IF(ISNA(VLOOKUP(H1166,'data putaway'!$A$1:$E$530,2,0)),0,VLOOKUP(H1166,'data putaway'!$A$1:$E$530,2,0))</f>
        <v>0</v>
      </c>
      <c r="X1166" s="354" t="b">
        <f t="shared" si="414"/>
        <v>0</v>
      </c>
      <c r="Y1166" s="354">
        <f>IF(ISNA(VLOOKUP(H1166,'data putaway'!$A$1:$E$530,4,0)),0,VLOOKUP(H1166,'data putaway'!$A$1:$E$530,4,0))</f>
        <v>0</v>
      </c>
      <c r="Z1166" s="113">
        <f>IF(ISNA(VLOOKUP(H1166,'data putaway'!$A$1:$E$530,5,0)),0,VLOOKUP(H1166,'data putaway'!$A$1:$E$530,5,0))</f>
        <v>0</v>
      </c>
      <c r="AA1166" s="354" t="b">
        <f t="shared" si="415"/>
        <v>0</v>
      </c>
      <c r="AB1166" s="354" t="b">
        <f t="shared" si="416"/>
        <v>0</v>
      </c>
      <c r="AC1166" s="356" t="str">
        <f t="shared" ca="1" si="417"/>
        <v>5 Month,  8 Days</v>
      </c>
      <c r="AD1166" s="114" t="str">
        <f t="shared" ca="1" si="403"/>
        <v>3 Year, 6 Month, 2 Days</v>
      </c>
      <c r="AE1166" s="114">
        <f t="shared" si="418"/>
        <v>1</v>
      </c>
      <c r="AF1166" s="114">
        <f t="shared" si="419"/>
        <v>1</v>
      </c>
      <c r="AG1166" s="354" t="str">
        <f t="shared" si="420"/>
        <v>CD20</v>
      </c>
      <c r="AH1166" s="114">
        <f>IF(ISNA(VLOOKUP(L1166,'MASTER DATA'!$A$1:$F$192,6,0)),0,VLOOKUP(L1166,'MASTER DATA'!$A$1:$F$192,6,0))*AE1166</f>
        <v>770</v>
      </c>
      <c r="AI1166" s="354" t="str">
        <f>VLOOKUP($D1166,'warehouse mapping'!$AN$7:$AO$17,2,0)</f>
        <v>Aktif</v>
      </c>
      <c r="AJ1166" s="114">
        <f t="shared" si="421"/>
        <v>0</v>
      </c>
      <c r="AK1166" s="354" t="str">
        <f t="shared" si="422"/>
        <v/>
      </c>
      <c r="AL1166" s="354" t="s">
        <v>3205</v>
      </c>
      <c r="AM1166" s="354">
        <f t="shared" si="423"/>
        <v>1</v>
      </c>
      <c r="AN1166" s="354" t="b">
        <f t="shared" si="424"/>
        <v>1</v>
      </c>
    </row>
    <row r="1167" spans="1:40" s="354" customFormat="1">
      <c r="A1167" s="354" t="str">
        <f t="shared" si="404"/>
        <v>CD20B01550043469</v>
      </c>
      <c r="B1167" s="354">
        <f t="shared" si="405"/>
        <v>0</v>
      </c>
      <c r="C1167" s="354">
        <f t="shared" si="406"/>
        <v>0</v>
      </c>
      <c r="D1167" s="354" t="str">
        <f t="shared" si="407"/>
        <v>CD</v>
      </c>
      <c r="E1167" s="354" t="str">
        <f t="shared" si="408"/>
        <v>20</v>
      </c>
      <c r="F1167" s="354" t="str">
        <f t="shared" si="409"/>
        <v>B</v>
      </c>
      <c r="G1167" s="355" t="str">
        <f t="shared" si="410"/>
        <v>01</v>
      </c>
      <c r="H1167" s="232" t="s">
        <v>1504</v>
      </c>
      <c r="I1167" s="232" t="s">
        <v>3598</v>
      </c>
      <c r="J1167" s="233">
        <v>46281</v>
      </c>
      <c r="K1167" s="233">
        <v>47710</v>
      </c>
      <c r="L1167" s="234">
        <v>550043469</v>
      </c>
      <c r="M1167" s="232" t="str">
        <f>IF(ISNA(VLOOKUP(L1167,'MASTER DATA'!$A$1:$B$192,2,0)),"",VLOOKUP(L1167,'MASTER DATA'!$A$1:$B$192,2,0))</f>
        <v>HelixAstraSN10W30_12*1L_A04W</v>
      </c>
      <c r="N1167" s="232">
        <v>44</v>
      </c>
      <c r="O1167" s="232">
        <f t="shared" si="411"/>
        <v>1</v>
      </c>
      <c r="P1167" s="232">
        <f t="shared" si="412"/>
        <v>0</v>
      </c>
      <c r="Q1167" s="232">
        <f>VLOOKUP(L1167,'MASTER DATA'!$A$1:$E$192,5,0)</f>
        <v>44</v>
      </c>
      <c r="R1167" s="234">
        <f>SUMIF('picking of the day'!$H$4:$H$358,WMS!H1167&amp;WMS!L1167,'picking of the day'!$E$4:$E$358)</f>
        <v>0</v>
      </c>
      <c r="U1167" s="114">
        <f>IF(ISNA(VLOOKUP(H1167,'data putaway'!$A$1:$E$530,3,0)),0,VLOOKUP(H1167,'data putaway'!$A$1:$E$530,3,0))</f>
        <v>0</v>
      </c>
      <c r="V1167" s="354">
        <f t="shared" si="413"/>
        <v>44</v>
      </c>
      <c r="W1167" s="114">
        <f>IF(ISNA(VLOOKUP(H1167,'data putaway'!$A$1:$E$530,2,0)),0,VLOOKUP(H1167,'data putaway'!$A$1:$E$530,2,0))</f>
        <v>0</v>
      </c>
      <c r="X1167" s="354" t="b">
        <f t="shared" si="414"/>
        <v>0</v>
      </c>
      <c r="Y1167" s="354">
        <f>IF(ISNA(VLOOKUP(H1167,'data putaway'!$A$1:$E$530,4,0)),0,VLOOKUP(H1167,'data putaway'!$A$1:$E$530,4,0))</f>
        <v>0</v>
      </c>
      <c r="Z1167" s="113">
        <f>IF(ISNA(VLOOKUP(H1167,'data putaway'!$A$1:$E$530,5,0)),0,VLOOKUP(H1167,'data putaway'!$A$1:$E$530,5,0))</f>
        <v>0</v>
      </c>
      <c r="AA1167" s="354" t="b">
        <f t="shared" si="415"/>
        <v>0</v>
      </c>
      <c r="AB1167" s="354" t="b">
        <f t="shared" si="416"/>
        <v>0</v>
      </c>
      <c r="AC1167" s="356" t="str">
        <f t="shared" ca="1" si="417"/>
        <v>0 Month,  2 Days</v>
      </c>
      <c r="AD1167" s="114" t="str">
        <f t="shared" ca="1" si="403"/>
        <v>3 Year, 10 Month, 28 Days</v>
      </c>
      <c r="AE1167" s="114">
        <f t="shared" si="418"/>
        <v>44</v>
      </c>
      <c r="AF1167" s="114">
        <f t="shared" si="419"/>
        <v>1</v>
      </c>
      <c r="AG1167" s="354" t="str">
        <f t="shared" si="420"/>
        <v>CD20</v>
      </c>
      <c r="AH1167" s="114">
        <f>IF(ISNA(VLOOKUP(L1167,'MASTER DATA'!$A$1:$F$192,6,0)),0,VLOOKUP(L1167,'MASTER DATA'!$A$1:$F$192,6,0))*AE1167</f>
        <v>528</v>
      </c>
      <c r="AI1167" s="354" t="str">
        <f>VLOOKUP($D1167,'warehouse mapping'!$AN$7:$AO$17,2,0)</f>
        <v>Aktif</v>
      </c>
      <c r="AJ1167" s="114">
        <f t="shared" si="421"/>
        <v>0</v>
      </c>
      <c r="AK1167" s="354" t="str">
        <f t="shared" si="422"/>
        <v/>
      </c>
      <c r="AL1167" s="354" t="s">
        <v>170</v>
      </c>
      <c r="AM1167" s="354">
        <f t="shared" si="423"/>
        <v>1</v>
      </c>
      <c r="AN1167" s="354" t="b">
        <f t="shared" si="424"/>
        <v>1</v>
      </c>
    </row>
    <row r="1168" spans="1:40" s="354" customFormat="1">
      <c r="A1168" s="354" t="str">
        <f t="shared" si="404"/>
        <v>CD20B02550043469</v>
      </c>
      <c r="B1168" s="354">
        <f t="shared" si="405"/>
        <v>0</v>
      </c>
      <c r="C1168" s="354">
        <f t="shared" si="406"/>
        <v>0</v>
      </c>
      <c r="D1168" s="354" t="str">
        <f t="shared" si="407"/>
        <v>CD</v>
      </c>
      <c r="E1168" s="354" t="str">
        <f t="shared" si="408"/>
        <v>20</v>
      </c>
      <c r="F1168" s="354" t="str">
        <f t="shared" si="409"/>
        <v>B</v>
      </c>
      <c r="G1168" s="355" t="str">
        <f t="shared" si="410"/>
        <v>02</v>
      </c>
      <c r="H1168" s="232" t="s">
        <v>1505</v>
      </c>
      <c r="I1168" s="232" t="s">
        <v>3598</v>
      </c>
      <c r="J1168" s="233">
        <v>46281</v>
      </c>
      <c r="K1168" s="233">
        <v>47710</v>
      </c>
      <c r="L1168" s="234">
        <v>550043469</v>
      </c>
      <c r="M1168" s="232" t="str">
        <f>IF(ISNA(VLOOKUP(L1168,'MASTER DATA'!$A$1:$B$192,2,0)),"",VLOOKUP(L1168,'MASTER DATA'!$A$1:$B$192,2,0))</f>
        <v>HelixAstraSN10W30_12*1L_A04W</v>
      </c>
      <c r="N1168" s="232">
        <v>44</v>
      </c>
      <c r="O1168" s="232">
        <f t="shared" si="411"/>
        <v>1</v>
      </c>
      <c r="P1168" s="232">
        <f t="shared" si="412"/>
        <v>0</v>
      </c>
      <c r="Q1168" s="232">
        <f>VLOOKUP(L1168,'MASTER DATA'!$A$1:$E$192,5,0)</f>
        <v>44</v>
      </c>
      <c r="R1168" s="234">
        <f>SUMIF('picking of the day'!$H$4:$H$358,WMS!H1168&amp;WMS!L1168,'picking of the day'!$E$4:$E$358)</f>
        <v>0</v>
      </c>
      <c r="U1168" s="114">
        <f>IF(ISNA(VLOOKUP(H1168,'data putaway'!$A$1:$E$530,3,0)),0,VLOOKUP(H1168,'data putaway'!$A$1:$E$530,3,0))</f>
        <v>0</v>
      </c>
      <c r="V1168" s="354">
        <f t="shared" si="413"/>
        <v>44</v>
      </c>
      <c r="W1168" s="114">
        <f>IF(ISNA(VLOOKUP(H1168,'data putaway'!$A$1:$E$530,2,0)),0,VLOOKUP(H1168,'data putaway'!$A$1:$E$530,2,0))</f>
        <v>0</v>
      </c>
      <c r="X1168" s="354" t="b">
        <f t="shared" si="414"/>
        <v>0</v>
      </c>
      <c r="Y1168" s="354">
        <f>IF(ISNA(VLOOKUP(H1168,'data putaway'!$A$1:$E$530,4,0)),0,VLOOKUP(H1168,'data putaway'!$A$1:$E$530,4,0))</f>
        <v>0</v>
      </c>
      <c r="Z1168" s="113">
        <f>IF(ISNA(VLOOKUP(H1168,'data putaway'!$A$1:$E$530,5,0)),0,VLOOKUP(H1168,'data putaway'!$A$1:$E$530,5,0))</f>
        <v>0</v>
      </c>
      <c r="AA1168" s="354" t="b">
        <f t="shared" si="415"/>
        <v>0</v>
      </c>
      <c r="AB1168" s="354" t="b">
        <f t="shared" si="416"/>
        <v>0</v>
      </c>
      <c r="AC1168" s="356" t="str">
        <f t="shared" ca="1" si="417"/>
        <v>0 Month,  2 Days</v>
      </c>
      <c r="AD1168" s="114" t="str">
        <f t="shared" ca="1" si="403"/>
        <v>3 Year, 10 Month, 28 Days</v>
      </c>
      <c r="AE1168" s="114">
        <f t="shared" si="418"/>
        <v>44</v>
      </c>
      <c r="AF1168" s="114">
        <f t="shared" si="419"/>
        <v>1</v>
      </c>
      <c r="AG1168" s="354" t="str">
        <f t="shared" si="420"/>
        <v>CD20</v>
      </c>
      <c r="AH1168" s="114">
        <f>IF(ISNA(VLOOKUP(L1168,'MASTER DATA'!$A$1:$F$192,6,0)),0,VLOOKUP(L1168,'MASTER DATA'!$A$1:$F$192,6,0))*AE1168</f>
        <v>528</v>
      </c>
      <c r="AI1168" s="354" t="str">
        <f>VLOOKUP($D1168,'warehouse mapping'!$AN$7:$AO$17,2,0)</f>
        <v>Aktif</v>
      </c>
      <c r="AJ1168" s="114">
        <f t="shared" si="421"/>
        <v>0</v>
      </c>
      <c r="AK1168" s="354" t="str">
        <f t="shared" si="422"/>
        <v/>
      </c>
      <c r="AL1168" s="354" t="s">
        <v>170</v>
      </c>
      <c r="AM1168" s="354">
        <f t="shared" si="423"/>
        <v>1</v>
      </c>
      <c r="AN1168" s="354" t="b">
        <f t="shared" si="424"/>
        <v>1</v>
      </c>
    </row>
    <row r="1169" spans="1:40" s="354" customFormat="1">
      <c r="A1169" s="354" t="str">
        <f t="shared" si="404"/>
        <v>CD20C01550054879</v>
      </c>
      <c r="B1169" s="354">
        <f t="shared" si="405"/>
        <v>0</v>
      </c>
      <c r="C1169" s="354">
        <f t="shared" si="406"/>
        <v>0</v>
      </c>
      <c r="D1169" s="354" t="str">
        <f t="shared" si="407"/>
        <v>CD</v>
      </c>
      <c r="E1169" s="354" t="str">
        <f t="shared" si="408"/>
        <v>20</v>
      </c>
      <c r="F1169" s="354" t="str">
        <f t="shared" si="409"/>
        <v>C</v>
      </c>
      <c r="G1169" s="355" t="str">
        <f t="shared" si="410"/>
        <v>01</v>
      </c>
      <c r="H1169" s="232" t="s">
        <v>1506</v>
      </c>
      <c r="I1169" s="232">
        <v>12672256</v>
      </c>
      <c r="J1169" s="362">
        <v>46237</v>
      </c>
      <c r="K1169" s="233">
        <v>47659</v>
      </c>
      <c r="L1169" s="234">
        <v>550054879</v>
      </c>
      <c r="M1169" s="232" t="str">
        <f>IF(ISNA(VLOOKUP(L1169,'MASTER DATA'!$A$1:$B$192,2,0)),"",VLOOKUP(L1169,'MASTER DATA'!$A$1:$B$192,2,0))</f>
        <v>SukuCTBerlian 15W-40_1*200L_A04W</v>
      </c>
      <c r="N1169" s="232">
        <v>4</v>
      </c>
      <c r="O1169" s="232">
        <f t="shared" si="411"/>
        <v>1</v>
      </c>
      <c r="P1169" s="232">
        <f t="shared" si="412"/>
        <v>0</v>
      </c>
      <c r="Q1169" s="232">
        <f>VLOOKUP(L1169,'MASTER DATA'!$A$1:$E$192,5,0)</f>
        <v>4</v>
      </c>
      <c r="R1169" s="234">
        <f>SUMIF('picking of the day'!$H$4:$H$358,WMS!H1169&amp;WMS!L1169,'picking of the day'!$E$4:$E$358)</f>
        <v>0</v>
      </c>
      <c r="U1169" s="114">
        <f>IF(ISNA(VLOOKUP(H1169,'data putaway'!$A$1:$E$530,3,0)),0,VLOOKUP(H1169,'data putaway'!$A$1:$E$530,3,0))</f>
        <v>0</v>
      </c>
      <c r="V1169" s="354">
        <f t="shared" si="413"/>
        <v>4</v>
      </c>
      <c r="W1169" s="114">
        <f>IF(ISNA(VLOOKUP(H1169,'data putaway'!$A$1:$E$530,2,0)),0,VLOOKUP(H1169,'data putaway'!$A$1:$E$530,2,0))</f>
        <v>0</v>
      </c>
      <c r="X1169" s="354" t="b">
        <f t="shared" si="414"/>
        <v>0</v>
      </c>
      <c r="Y1169" s="354">
        <f>IF(ISNA(VLOOKUP(H1169,'data putaway'!$A$1:$E$530,4,0)),0,VLOOKUP(H1169,'data putaway'!$A$1:$E$530,4,0))</f>
        <v>0</v>
      </c>
      <c r="Z1169" s="113">
        <f>IF(ISNA(VLOOKUP(H1169,'data putaway'!$A$1:$E$530,5,0)),0,VLOOKUP(H1169,'data putaway'!$A$1:$E$530,5,0))</f>
        <v>0</v>
      </c>
      <c r="AA1169" s="354" t="b">
        <f t="shared" si="415"/>
        <v>0</v>
      </c>
      <c r="AB1169" s="354" t="b">
        <f t="shared" si="416"/>
        <v>0</v>
      </c>
      <c r="AC1169" s="356" t="str">
        <f t="shared" ca="1" si="417"/>
        <v>1 Month,  15 Days</v>
      </c>
      <c r="AD1169" s="114" t="str">
        <f t="shared" ca="1" si="403"/>
        <v>3 Year, 9 Month, 7 Days</v>
      </c>
      <c r="AE1169" s="114">
        <f t="shared" si="418"/>
        <v>4</v>
      </c>
      <c r="AF1169" s="114">
        <f t="shared" si="419"/>
        <v>1</v>
      </c>
      <c r="AG1169" s="354" t="str">
        <f t="shared" si="420"/>
        <v>CD20</v>
      </c>
      <c r="AH1169" s="114">
        <f>IF(ISNA(VLOOKUP(L1169,'MASTER DATA'!$A$1:$F$192,6,0)),0,VLOOKUP(L1169,'MASTER DATA'!$A$1:$F$192,6,0))*AE1169</f>
        <v>800</v>
      </c>
      <c r="AI1169" s="354" t="str">
        <f>VLOOKUP($D1169,'warehouse mapping'!$AN$7:$AO$17,2,0)</f>
        <v>Aktif</v>
      </c>
      <c r="AJ1169" s="114">
        <f t="shared" si="421"/>
        <v>0</v>
      </c>
      <c r="AK1169" s="354" t="str">
        <f t="shared" si="422"/>
        <v/>
      </c>
      <c r="AL1169" s="354" t="s">
        <v>170</v>
      </c>
      <c r="AM1169" s="354">
        <f t="shared" si="423"/>
        <v>1</v>
      </c>
      <c r="AN1169" s="354" t="b">
        <f t="shared" si="424"/>
        <v>1</v>
      </c>
    </row>
    <row r="1170" spans="1:40" s="354" customFormat="1">
      <c r="A1170" s="354" t="str">
        <f t="shared" si="404"/>
        <v>CD20C02550043469</v>
      </c>
      <c r="B1170" s="354">
        <f t="shared" si="405"/>
        <v>0</v>
      </c>
      <c r="C1170" s="354">
        <f t="shared" si="406"/>
        <v>0</v>
      </c>
      <c r="D1170" s="354" t="str">
        <f t="shared" si="407"/>
        <v>CD</v>
      </c>
      <c r="E1170" s="354" t="str">
        <f t="shared" si="408"/>
        <v>20</v>
      </c>
      <c r="F1170" s="354" t="str">
        <f t="shared" si="409"/>
        <v>C</v>
      </c>
      <c r="G1170" s="355" t="str">
        <f t="shared" si="410"/>
        <v>02</v>
      </c>
      <c r="H1170" s="232" t="s">
        <v>1507</v>
      </c>
      <c r="I1170" s="232" t="s">
        <v>3598</v>
      </c>
      <c r="J1170" s="233">
        <v>46281</v>
      </c>
      <c r="K1170" s="233">
        <v>47710</v>
      </c>
      <c r="L1170" s="234">
        <v>550043469</v>
      </c>
      <c r="M1170" s="232" t="str">
        <f>IF(ISNA(VLOOKUP(L1170,'MASTER DATA'!$A$1:$B$192,2,0)),"",VLOOKUP(L1170,'MASTER DATA'!$A$1:$B$192,2,0))</f>
        <v>HelixAstraSN10W30_12*1L_A04W</v>
      </c>
      <c r="N1170" s="232">
        <v>44</v>
      </c>
      <c r="O1170" s="232">
        <f t="shared" si="411"/>
        <v>1</v>
      </c>
      <c r="P1170" s="232">
        <f t="shared" si="412"/>
        <v>0</v>
      </c>
      <c r="Q1170" s="232">
        <f>VLOOKUP(L1170,'MASTER DATA'!$A$1:$E$192,5,0)</f>
        <v>44</v>
      </c>
      <c r="R1170" s="234">
        <f>SUMIF('picking of the day'!$H$4:$H$358,WMS!H1170&amp;WMS!L1170,'picking of the day'!$E$4:$E$358)</f>
        <v>0</v>
      </c>
      <c r="U1170" s="114">
        <f>IF(ISNA(VLOOKUP(H1170,'data putaway'!$A$1:$E$530,3,0)),0,VLOOKUP(H1170,'data putaway'!$A$1:$E$530,3,0))</f>
        <v>0</v>
      </c>
      <c r="V1170" s="354">
        <f t="shared" si="413"/>
        <v>44</v>
      </c>
      <c r="W1170" s="114">
        <f>IF(ISNA(VLOOKUP(H1170,'data putaway'!$A$1:$E$530,2,0)),0,VLOOKUP(H1170,'data putaway'!$A$1:$E$530,2,0))</f>
        <v>0</v>
      </c>
      <c r="X1170" s="354" t="b">
        <f t="shared" si="414"/>
        <v>0</v>
      </c>
      <c r="Y1170" s="354">
        <f>IF(ISNA(VLOOKUP(H1170,'data putaway'!$A$1:$E$530,4,0)),0,VLOOKUP(H1170,'data putaway'!$A$1:$E$530,4,0))</f>
        <v>0</v>
      </c>
      <c r="Z1170" s="113">
        <f>IF(ISNA(VLOOKUP(H1170,'data putaway'!$A$1:$E$530,5,0)),0,VLOOKUP(H1170,'data putaway'!$A$1:$E$530,5,0))</f>
        <v>0</v>
      </c>
      <c r="AA1170" s="354" t="b">
        <f t="shared" si="415"/>
        <v>0</v>
      </c>
      <c r="AB1170" s="354" t="b">
        <f t="shared" si="416"/>
        <v>0</v>
      </c>
      <c r="AC1170" s="356" t="str">
        <f t="shared" ca="1" si="417"/>
        <v>0 Month,  2 Days</v>
      </c>
      <c r="AD1170" s="114" t="str">
        <f t="shared" ca="1" si="403"/>
        <v>3 Year, 10 Month, 28 Days</v>
      </c>
      <c r="AE1170" s="114">
        <f t="shared" si="418"/>
        <v>44</v>
      </c>
      <c r="AF1170" s="114">
        <f t="shared" si="419"/>
        <v>1</v>
      </c>
      <c r="AG1170" s="354" t="str">
        <f t="shared" si="420"/>
        <v>CD20</v>
      </c>
      <c r="AH1170" s="114">
        <f>IF(ISNA(VLOOKUP(L1170,'MASTER DATA'!$A$1:$F$192,6,0)),0,VLOOKUP(L1170,'MASTER DATA'!$A$1:$F$192,6,0))*AE1170</f>
        <v>528</v>
      </c>
      <c r="AI1170" s="354" t="str">
        <f>VLOOKUP($D1170,'warehouse mapping'!$AN$7:$AO$17,2,0)</f>
        <v>Aktif</v>
      </c>
      <c r="AJ1170" s="114">
        <f t="shared" si="421"/>
        <v>0</v>
      </c>
      <c r="AK1170" s="354" t="str">
        <f t="shared" si="422"/>
        <v/>
      </c>
      <c r="AL1170" s="354" t="s">
        <v>3206</v>
      </c>
      <c r="AM1170" s="354">
        <f t="shared" si="423"/>
        <v>1</v>
      </c>
      <c r="AN1170" s="354" t="b">
        <f t="shared" si="424"/>
        <v>1</v>
      </c>
    </row>
    <row r="1171" spans="1:40" s="354" customFormat="1">
      <c r="A1171" s="354" t="str">
        <f t="shared" si="404"/>
        <v>CD20D01550058592</v>
      </c>
      <c r="B1171" s="354">
        <f t="shared" si="405"/>
        <v>0</v>
      </c>
      <c r="C1171" s="354">
        <f t="shared" si="406"/>
        <v>0</v>
      </c>
      <c r="D1171" s="354" t="str">
        <f t="shared" si="407"/>
        <v>CD</v>
      </c>
      <c r="E1171" s="354" t="str">
        <f t="shared" si="408"/>
        <v>20</v>
      </c>
      <c r="F1171" s="354" t="str">
        <f t="shared" si="409"/>
        <v>D</v>
      </c>
      <c r="G1171" s="355" t="str">
        <f t="shared" si="410"/>
        <v>01</v>
      </c>
      <c r="H1171" s="232" t="s">
        <v>1508</v>
      </c>
      <c r="I1171" s="232" t="s">
        <v>3531</v>
      </c>
      <c r="J1171" s="233">
        <v>46276</v>
      </c>
      <c r="K1171" s="233">
        <v>47730</v>
      </c>
      <c r="L1171" s="234">
        <v>550058592</v>
      </c>
      <c r="M1171" s="232" t="str">
        <f>IF(ISNA(VLOOKUP(L1171,'MASTER DATA'!$A$1:$B$192,2,0)),"",VLOOKUP(L1171,'MASTER DATA'!$A$1:$B$192,2,0))</f>
        <v>Adv4TAX515W40SLMA2_12*1L_A04W</v>
      </c>
      <c r="N1171" s="232">
        <v>44</v>
      </c>
      <c r="O1171" s="232">
        <f t="shared" si="411"/>
        <v>1</v>
      </c>
      <c r="P1171" s="232">
        <f t="shared" si="412"/>
        <v>0</v>
      </c>
      <c r="Q1171" s="232">
        <f>VLOOKUP(L1171,'MASTER DATA'!$A$1:$E$192,5,0)</f>
        <v>44</v>
      </c>
      <c r="R1171" s="234">
        <f>SUMIF('picking of the day'!$H$4:$H$358,WMS!H1171&amp;WMS!L1171,'picking of the day'!$E$4:$E$358)</f>
        <v>0</v>
      </c>
      <c r="U1171" s="114">
        <f>IF(ISNA(VLOOKUP(H1171,'data putaway'!$A$1:$E$530,3,0)),0,VLOOKUP(H1171,'data putaway'!$A$1:$E$530,3,0))</f>
        <v>0</v>
      </c>
      <c r="V1171" s="354">
        <f t="shared" si="413"/>
        <v>44</v>
      </c>
      <c r="W1171" s="114">
        <f>IF(ISNA(VLOOKUP(H1171,'data putaway'!$A$1:$E$530,2,0)),0,VLOOKUP(H1171,'data putaway'!$A$1:$E$530,2,0))</f>
        <v>0</v>
      </c>
      <c r="X1171" s="354" t="b">
        <f t="shared" si="414"/>
        <v>0</v>
      </c>
      <c r="Y1171" s="354">
        <f>IF(ISNA(VLOOKUP(H1171,'data putaway'!$A$1:$E$530,4,0)),0,VLOOKUP(H1171,'data putaway'!$A$1:$E$530,4,0))</f>
        <v>0</v>
      </c>
      <c r="Z1171" s="113">
        <f>IF(ISNA(VLOOKUP(H1171,'data putaway'!$A$1:$E$530,5,0)),0,VLOOKUP(H1171,'data putaway'!$A$1:$E$530,5,0))</f>
        <v>0</v>
      </c>
      <c r="AA1171" s="354" t="b">
        <f t="shared" si="415"/>
        <v>0</v>
      </c>
      <c r="AB1171" s="354" t="b">
        <f t="shared" si="416"/>
        <v>0</v>
      </c>
      <c r="AC1171" s="356" t="str">
        <f t="shared" ca="1" si="417"/>
        <v>0 Month,  7 Days</v>
      </c>
      <c r="AD1171" s="114" t="str">
        <f t="shared" ca="1" si="403"/>
        <v>3 Year, 11 Month, 17 Days</v>
      </c>
      <c r="AE1171" s="114">
        <f t="shared" si="418"/>
        <v>44</v>
      </c>
      <c r="AF1171" s="114">
        <f t="shared" si="419"/>
        <v>1</v>
      </c>
      <c r="AG1171" s="354" t="str">
        <f t="shared" si="420"/>
        <v>CD20</v>
      </c>
      <c r="AH1171" s="114">
        <f>IF(ISNA(VLOOKUP(L1171,'MASTER DATA'!$A$1:$F$192,6,0)),0,VLOOKUP(L1171,'MASTER DATA'!$A$1:$F$192,6,0))*AE1171</f>
        <v>528</v>
      </c>
      <c r="AI1171" s="354" t="str">
        <f>VLOOKUP($D1171,'warehouse mapping'!$AN$7:$AO$17,2,0)</f>
        <v>Aktif</v>
      </c>
      <c r="AJ1171" s="114">
        <f t="shared" si="421"/>
        <v>0</v>
      </c>
      <c r="AK1171" s="354" t="str">
        <f t="shared" si="422"/>
        <v/>
      </c>
      <c r="AL1171" s="354" t="s">
        <v>170</v>
      </c>
      <c r="AM1171" s="354">
        <f t="shared" si="423"/>
        <v>1</v>
      </c>
      <c r="AN1171" s="354" t="b">
        <f t="shared" si="424"/>
        <v>1</v>
      </c>
    </row>
    <row r="1172" spans="1:40" s="354" customFormat="1">
      <c r="A1172" s="354" t="str">
        <f t="shared" si="404"/>
        <v>CD20D02550058592</v>
      </c>
      <c r="B1172" s="354">
        <f t="shared" si="405"/>
        <v>0</v>
      </c>
      <c r="C1172" s="354">
        <f t="shared" si="406"/>
        <v>0</v>
      </c>
      <c r="D1172" s="354" t="str">
        <f t="shared" si="407"/>
        <v>CD</v>
      </c>
      <c r="E1172" s="354" t="str">
        <f t="shared" si="408"/>
        <v>20</v>
      </c>
      <c r="F1172" s="354" t="str">
        <f t="shared" si="409"/>
        <v>D</v>
      </c>
      <c r="G1172" s="355" t="str">
        <f t="shared" si="410"/>
        <v>02</v>
      </c>
      <c r="H1172" s="232" t="s">
        <v>1509</v>
      </c>
      <c r="I1172" s="232" t="s">
        <v>3531</v>
      </c>
      <c r="J1172" s="233">
        <v>46276</v>
      </c>
      <c r="K1172" s="233">
        <v>47730</v>
      </c>
      <c r="L1172" s="234">
        <v>550058592</v>
      </c>
      <c r="M1172" s="232" t="str">
        <f>IF(ISNA(VLOOKUP(L1172,'MASTER DATA'!$A$1:$B$192,2,0)),"",VLOOKUP(L1172,'MASTER DATA'!$A$1:$B$192,2,0))</f>
        <v>Adv4TAX515W40SLMA2_12*1L_A04W</v>
      </c>
      <c r="N1172" s="232">
        <v>44</v>
      </c>
      <c r="O1172" s="232">
        <f t="shared" si="411"/>
        <v>1</v>
      </c>
      <c r="P1172" s="232">
        <f t="shared" si="412"/>
        <v>0</v>
      </c>
      <c r="Q1172" s="232">
        <f>VLOOKUP(L1172,'MASTER DATA'!$A$1:$E$192,5,0)</f>
        <v>44</v>
      </c>
      <c r="R1172" s="234">
        <f>SUMIF('picking of the day'!$H$4:$H$358,WMS!H1172&amp;WMS!L1172,'picking of the day'!$E$4:$E$358)</f>
        <v>0</v>
      </c>
      <c r="U1172" s="114">
        <f>IF(ISNA(VLOOKUP(H1172,'data putaway'!$A$1:$E$530,3,0)),0,VLOOKUP(H1172,'data putaway'!$A$1:$E$530,3,0))</f>
        <v>0</v>
      </c>
      <c r="V1172" s="354">
        <f t="shared" si="413"/>
        <v>44</v>
      </c>
      <c r="W1172" s="114">
        <f>IF(ISNA(VLOOKUP(H1172,'data putaway'!$A$1:$E$530,2,0)),0,VLOOKUP(H1172,'data putaway'!$A$1:$E$530,2,0))</f>
        <v>0</v>
      </c>
      <c r="X1172" s="354" t="b">
        <f t="shared" si="414"/>
        <v>0</v>
      </c>
      <c r="Y1172" s="354">
        <f>IF(ISNA(VLOOKUP(H1172,'data putaway'!$A$1:$E$530,4,0)),0,VLOOKUP(H1172,'data putaway'!$A$1:$E$530,4,0))</f>
        <v>0</v>
      </c>
      <c r="Z1172" s="113">
        <f>IF(ISNA(VLOOKUP(H1172,'data putaway'!$A$1:$E$530,5,0)),0,VLOOKUP(H1172,'data putaway'!$A$1:$E$530,5,0))</f>
        <v>0</v>
      </c>
      <c r="AA1172" s="354" t="b">
        <f t="shared" si="415"/>
        <v>0</v>
      </c>
      <c r="AB1172" s="354" t="b">
        <f t="shared" si="416"/>
        <v>0</v>
      </c>
      <c r="AC1172" s="356" t="str">
        <f t="shared" ca="1" si="417"/>
        <v>0 Month,  7 Days</v>
      </c>
      <c r="AD1172" s="114" t="str">
        <f t="shared" ca="1" si="403"/>
        <v>3 Year, 11 Month, 17 Days</v>
      </c>
      <c r="AE1172" s="114">
        <f t="shared" si="418"/>
        <v>44</v>
      </c>
      <c r="AF1172" s="114">
        <f t="shared" si="419"/>
        <v>1</v>
      </c>
      <c r="AG1172" s="354" t="str">
        <f t="shared" si="420"/>
        <v>CD20</v>
      </c>
      <c r="AH1172" s="114">
        <f>IF(ISNA(VLOOKUP(L1172,'MASTER DATA'!$A$1:$F$192,6,0)),0,VLOOKUP(L1172,'MASTER DATA'!$A$1:$F$192,6,0))*AE1172</f>
        <v>528</v>
      </c>
      <c r="AI1172" s="354" t="str">
        <f>VLOOKUP($D1172,'warehouse mapping'!$AN$7:$AO$17,2,0)</f>
        <v>Aktif</v>
      </c>
      <c r="AJ1172" s="114">
        <f t="shared" si="421"/>
        <v>0</v>
      </c>
      <c r="AK1172" s="354" t="str">
        <f t="shared" si="422"/>
        <v/>
      </c>
      <c r="AL1172" s="354" t="s">
        <v>170</v>
      </c>
      <c r="AM1172" s="354">
        <f t="shared" si="423"/>
        <v>1</v>
      </c>
      <c r="AN1172" s="354" t="b">
        <f t="shared" si="424"/>
        <v>1</v>
      </c>
    </row>
    <row r="1173" spans="1:40" s="354" customFormat="1">
      <c r="A1173" s="354" t="str">
        <f t="shared" si="404"/>
        <v>CD20E01550058592</v>
      </c>
      <c r="B1173" s="354">
        <f t="shared" si="405"/>
        <v>0</v>
      </c>
      <c r="C1173" s="354">
        <f t="shared" si="406"/>
        <v>0</v>
      </c>
      <c r="D1173" s="354" t="str">
        <f t="shared" si="407"/>
        <v>CD</v>
      </c>
      <c r="E1173" s="354" t="str">
        <f t="shared" si="408"/>
        <v>20</v>
      </c>
      <c r="F1173" s="354" t="str">
        <f t="shared" si="409"/>
        <v>E</v>
      </c>
      <c r="G1173" s="355" t="str">
        <f t="shared" si="410"/>
        <v>01</v>
      </c>
      <c r="H1173" s="232" t="s">
        <v>1510</v>
      </c>
      <c r="I1173" s="232" t="s">
        <v>3531</v>
      </c>
      <c r="J1173" s="233">
        <v>46276</v>
      </c>
      <c r="K1173" s="233">
        <v>47730</v>
      </c>
      <c r="L1173" s="234">
        <v>550058592</v>
      </c>
      <c r="M1173" s="232" t="str">
        <f>IF(ISNA(VLOOKUP(L1173,'MASTER DATA'!$A$1:$B$192,2,0)),"",VLOOKUP(L1173,'MASTER DATA'!$A$1:$B$192,2,0))</f>
        <v>Adv4TAX515W40SLMA2_12*1L_A04W</v>
      </c>
      <c r="N1173" s="232">
        <v>44</v>
      </c>
      <c r="O1173" s="232">
        <f t="shared" si="411"/>
        <v>1</v>
      </c>
      <c r="P1173" s="232">
        <f t="shared" si="412"/>
        <v>0</v>
      </c>
      <c r="Q1173" s="232">
        <f>VLOOKUP(L1173,'MASTER DATA'!$A$1:$E$192,5,0)</f>
        <v>44</v>
      </c>
      <c r="R1173" s="234">
        <f>SUMIF('picking of the day'!$H$4:$H$358,WMS!H1173&amp;WMS!L1173,'picking of the day'!$E$4:$E$358)</f>
        <v>0</v>
      </c>
      <c r="U1173" s="114">
        <f>IF(ISNA(VLOOKUP(H1173,'data putaway'!$A$1:$E$530,3,0)),0,VLOOKUP(H1173,'data putaway'!$A$1:$E$530,3,0))</f>
        <v>0</v>
      </c>
      <c r="V1173" s="354">
        <f t="shared" si="413"/>
        <v>44</v>
      </c>
      <c r="W1173" s="114">
        <f>IF(ISNA(VLOOKUP(H1173,'data putaway'!$A$1:$E$530,2,0)),0,VLOOKUP(H1173,'data putaway'!$A$1:$E$530,2,0))</f>
        <v>0</v>
      </c>
      <c r="X1173" s="354" t="b">
        <f t="shared" si="414"/>
        <v>0</v>
      </c>
      <c r="Y1173" s="354">
        <f>IF(ISNA(VLOOKUP(H1173,'data putaway'!$A$1:$E$530,4,0)),0,VLOOKUP(H1173,'data putaway'!$A$1:$E$530,4,0))</f>
        <v>0</v>
      </c>
      <c r="Z1173" s="113">
        <f>IF(ISNA(VLOOKUP(H1173,'data putaway'!$A$1:$E$530,5,0)),0,VLOOKUP(H1173,'data putaway'!$A$1:$E$530,5,0))</f>
        <v>0</v>
      </c>
      <c r="AA1173" s="354" t="b">
        <f t="shared" si="415"/>
        <v>0</v>
      </c>
      <c r="AB1173" s="354" t="b">
        <f t="shared" si="416"/>
        <v>0</v>
      </c>
      <c r="AC1173" s="356" t="str">
        <f t="shared" ca="1" si="417"/>
        <v>0 Month,  7 Days</v>
      </c>
      <c r="AD1173" s="114" t="str">
        <f t="shared" ca="1" si="403"/>
        <v>3 Year, 11 Month, 17 Days</v>
      </c>
      <c r="AE1173" s="114">
        <f t="shared" si="418"/>
        <v>44</v>
      </c>
      <c r="AF1173" s="114">
        <f t="shared" si="419"/>
        <v>1</v>
      </c>
      <c r="AG1173" s="354" t="str">
        <f t="shared" si="420"/>
        <v>CD20</v>
      </c>
      <c r="AH1173" s="114">
        <f>IF(ISNA(VLOOKUP(L1173,'MASTER DATA'!$A$1:$F$192,6,0)),0,VLOOKUP(L1173,'MASTER DATA'!$A$1:$F$192,6,0))*AE1173</f>
        <v>528</v>
      </c>
      <c r="AI1173" s="354" t="str">
        <f>VLOOKUP($D1173,'warehouse mapping'!$AN$7:$AO$17,2,0)</f>
        <v>Aktif</v>
      </c>
      <c r="AJ1173" s="114">
        <f t="shared" si="421"/>
        <v>0</v>
      </c>
      <c r="AK1173" s="354" t="str">
        <f t="shared" si="422"/>
        <v/>
      </c>
      <c r="AL1173" s="354" t="s">
        <v>170</v>
      </c>
      <c r="AM1173" s="354">
        <f t="shared" si="423"/>
        <v>1</v>
      </c>
      <c r="AN1173" s="354" t="b">
        <f t="shared" si="424"/>
        <v>1</v>
      </c>
    </row>
    <row r="1174" spans="1:40" s="354" customFormat="1">
      <c r="A1174" s="354" t="str">
        <f t="shared" si="404"/>
        <v>CD20E02550058592</v>
      </c>
      <c r="B1174" s="354">
        <f t="shared" si="405"/>
        <v>0</v>
      </c>
      <c r="C1174" s="354">
        <f t="shared" si="406"/>
        <v>0</v>
      </c>
      <c r="D1174" s="354" t="str">
        <f t="shared" si="407"/>
        <v>CD</v>
      </c>
      <c r="E1174" s="354" t="str">
        <f t="shared" si="408"/>
        <v>20</v>
      </c>
      <c r="F1174" s="354" t="str">
        <f t="shared" si="409"/>
        <v>E</v>
      </c>
      <c r="G1174" s="355" t="str">
        <f t="shared" si="410"/>
        <v>02</v>
      </c>
      <c r="H1174" s="232" t="s">
        <v>1511</v>
      </c>
      <c r="I1174" s="232" t="s">
        <v>3531</v>
      </c>
      <c r="J1174" s="233">
        <v>46276</v>
      </c>
      <c r="K1174" s="233">
        <v>47730</v>
      </c>
      <c r="L1174" s="234">
        <v>550058592</v>
      </c>
      <c r="M1174" s="232" t="str">
        <f>IF(ISNA(VLOOKUP(L1174,'MASTER DATA'!$A$1:$B$192,2,0)),"",VLOOKUP(L1174,'MASTER DATA'!$A$1:$B$192,2,0))</f>
        <v>Adv4TAX515W40SLMA2_12*1L_A04W</v>
      </c>
      <c r="N1174" s="232">
        <v>44</v>
      </c>
      <c r="O1174" s="232">
        <f t="shared" si="411"/>
        <v>1</v>
      </c>
      <c r="P1174" s="232">
        <f t="shared" si="412"/>
        <v>0</v>
      </c>
      <c r="Q1174" s="232">
        <f>VLOOKUP(L1174,'MASTER DATA'!$A$1:$E$192,5,0)</f>
        <v>44</v>
      </c>
      <c r="R1174" s="234">
        <f>SUMIF('picking of the day'!$H$4:$H$358,WMS!H1174&amp;WMS!L1174,'picking of the day'!$E$4:$E$358)</f>
        <v>0</v>
      </c>
      <c r="U1174" s="114">
        <f>IF(ISNA(VLOOKUP(H1174,'data putaway'!$A$1:$E$530,3,0)),0,VLOOKUP(H1174,'data putaway'!$A$1:$E$530,3,0))</f>
        <v>0</v>
      </c>
      <c r="V1174" s="354">
        <f t="shared" si="413"/>
        <v>44</v>
      </c>
      <c r="W1174" s="114">
        <f>IF(ISNA(VLOOKUP(H1174,'data putaway'!$A$1:$E$530,2,0)),0,VLOOKUP(H1174,'data putaway'!$A$1:$E$530,2,0))</f>
        <v>0</v>
      </c>
      <c r="X1174" s="354" t="b">
        <f t="shared" si="414"/>
        <v>0</v>
      </c>
      <c r="Y1174" s="354">
        <f>IF(ISNA(VLOOKUP(H1174,'data putaway'!$A$1:$E$530,4,0)),0,VLOOKUP(H1174,'data putaway'!$A$1:$E$530,4,0))</f>
        <v>0</v>
      </c>
      <c r="Z1174" s="113">
        <f>IF(ISNA(VLOOKUP(H1174,'data putaway'!$A$1:$E$530,5,0)),0,VLOOKUP(H1174,'data putaway'!$A$1:$E$530,5,0))</f>
        <v>0</v>
      </c>
      <c r="AA1174" s="354" t="b">
        <f t="shared" si="415"/>
        <v>0</v>
      </c>
      <c r="AB1174" s="354" t="b">
        <f t="shared" si="416"/>
        <v>0</v>
      </c>
      <c r="AC1174" s="356" t="str">
        <f t="shared" ca="1" si="417"/>
        <v>0 Month,  7 Days</v>
      </c>
      <c r="AD1174" s="114" t="str">
        <f t="shared" ca="1" si="403"/>
        <v>3 Year, 11 Month, 17 Days</v>
      </c>
      <c r="AE1174" s="114">
        <f t="shared" si="418"/>
        <v>44</v>
      </c>
      <c r="AF1174" s="114">
        <f t="shared" si="419"/>
        <v>1</v>
      </c>
      <c r="AG1174" s="354" t="str">
        <f t="shared" si="420"/>
        <v>CD20</v>
      </c>
      <c r="AH1174" s="114">
        <f>IF(ISNA(VLOOKUP(L1174,'MASTER DATA'!$A$1:$F$192,6,0)),0,VLOOKUP(L1174,'MASTER DATA'!$A$1:$F$192,6,0))*AE1174</f>
        <v>528</v>
      </c>
      <c r="AI1174" s="354" t="str">
        <f>VLOOKUP($D1174,'warehouse mapping'!$AN$7:$AO$17,2,0)</f>
        <v>Aktif</v>
      </c>
      <c r="AJ1174" s="114">
        <f t="shared" si="421"/>
        <v>0</v>
      </c>
      <c r="AK1174" s="354" t="str">
        <f t="shared" si="422"/>
        <v/>
      </c>
      <c r="AL1174" s="354" t="s">
        <v>3025</v>
      </c>
      <c r="AM1174" s="354">
        <f t="shared" si="423"/>
        <v>1</v>
      </c>
      <c r="AN1174" s="354" t="b">
        <f t="shared" si="424"/>
        <v>1</v>
      </c>
    </row>
    <row r="1175" spans="1:40" s="354" customFormat="1">
      <c r="A1175" s="354" t="str">
        <f t="shared" si="404"/>
        <v>CD21A01550027259</v>
      </c>
      <c r="B1175" s="354">
        <f t="shared" si="405"/>
        <v>0</v>
      </c>
      <c r="C1175" s="354">
        <f t="shared" si="406"/>
        <v>0</v>
      </c>
      <c r="D1175" s="354" t="str">
        <f t="shared" si="407"/>
        <v>CD</v>
      </c>
      <c r="E1175" s="354" t="str">
        <f t="shared" si="408"/>
        <v>21</v>
      </c>
      <c r="F1175" s="354" t="str">
        <f t="shared" si="409"/>
        <v>A</v>
      </c>
      <c r="G1175" s="355" t="str">
        <f t="shared" si="410"/>
        <v>01</v>
      </c>
      <c r="H1175" s="232" t="s">
        <v>1512</v>
      </c>
      <c r="I1175" s="232">
        <v>12675286</v>
      </c>
      <c r="J1175" s="233">
        <v>46253</v>
      </c>
      <c r="K1175" s="233">
        <v>47689</v>
      </c>
      <c r="L1175" s="234">
        <v>550027259</v>
      </c>
      <c r="M1175" s="232" t="str">
        <f>IF(ISNA(VLOOKUP(L1175,'MASTER DATA'!$A$1:$B$192,2,0)),"",VLOOKUP(L1175,'MASTER DATA'!$A$1:$B$192,2,0))</f>
        <v>Gadus S2 V220 2_1*770kg_A227</v>
      </c>
      <c r="N1175" s="232">
        <v>1</v>
      </c>
      <c r="O1175" s="232">
        <f t="shared" si="411"/>
        <v>1</v>
      </c>
      <c r="P1175" s="232">
        <f t="shared" si="412"/>
        <v>0</v>
      </c>
      <c r="Q1175" s="232">
        <f>VLOOKUP(L1175,'MASTER DATA'!$A$1:$E$192,5,0)</f>
        <v>1</v>
      </c>
      <c r="R1175" s="234">
        <f>SUMIF('picking of the day'!$H$4:$H$358,WMS!H1175&amp;WMS!L1175,'picking of the day'!$E$4:$E$358)</f>
        <v>0</v>
      </c>
      <c r="U1175" s="114">
        <f>IF(ISNA(VLOOKUP(H1175,'data putaway'!$A$1:$E$530,3,0)),0,VLOOKUP(H1175,'data putaway'!$A$1:$E$530,3,0))</f>
        <v>0</v>
      </c>
      <c r="V1175" s="354">
        <f t="shared" si="413"/>
        <v>1</v>
      </c>
      <c r="W1175" s="114">
        <f>IF(ISNA(VLOOKUP(H1175,'data putaway'!$A$1:$E$530,2,0)),0,VLOOKUP(H1175,'data putaway'!$A$1:$E$530,2,0))</f>
        <v>0</v>
      </c>
      <c r="X1175" s="354" t="b">
        <f t="shared" si="414"/>
        <v>0</v>
      </c>
      <c r="Y1175" s="354">
        <f>IF(ISNA(VLOOKUP(H1175,'data putaway'!$A$1:$E$530,4,0)),0,VLOOKUP(H1175,'data putaway'!$A$1:$E$530,4,0))</f>
        <v>0</v>
      </c>
      <c r="Z1175" s="113">
        <f>IF(ISNA(VLOOKUP(H1175,'data putaway'!$A$1:$E$530,5,0)),0,VLOOKUP(H1175,'data putaway'!$A$1:$E$530,5,0))</f>
        <v>0</v>
      </c>
      <c r="AA1175" s="354" t="b">
        <f t="shared" si="415"/>
        <v>0</v>
      </c>
      <c r="AB1175" s="354" t="b">
        <f t="shared" si="416"/>
        <v>0</v>
      </c>
      <c r="AC1175" s="356" t="str">
        <f t="shared" ca="1" si="417"/>
        <v>0 Month,  30 Days</v>
      </c>
      <c r="AD1175" s="114" t="str">
        <f t="shared" ca="1" si="403"/>
        <v>3 Year, 10 Month, 7 Days</v>
      </c>
      <c r="AE1175" s="114">
        <f t="shared" si="418"/>
        <v>1</v>
      </c>
      <c r="AF1175" s="114">
        <f t="shared" si="419"/>
        <v>1</v>
      </c>
      <c r="AG1175" s="354" t="str">
        <f t="shared" si="420"/>
        <v>CD21</v>
      </c>
      <c r="AH1175" s="114">
        <f>IF(ISNA(VLOOKUP(L1175,'MASTER DATA'!$A$1:$F$192,6,0)),0,VLOOKUP(L1175,'MASTER DATA'!$A$1:$F$192,6,0))*AE1175</f>
        <v>770</v>
      </c>
      <c r="AI1175" s="354" t="str">
        <f>VLOOKUP($D1175,'warehouse mapping'!$AN$7:$AO$17,2,0)</f>
        <v>Aktif</v>
      </c>
      <c r="AJ1175" s="114">
        <f t="shared" si="421"/>
        <v>0</v>
      </c>
      <c r="AK1175" s="354" t="str">
        <f t="shared" si="422"/>
        <v/>
      </c>
      <c r="AL1175" s="354" t="s">
        <v>170</v>
      </c>
      <c r="AM1175" s="354">
        <f t="shared" si="423"/>
        <v>1</v>
      </c>
      <c r="AN1175" s="354" t="b">
        <f t="shared" si="424"/>
        <v>1</v>
      </c>
    </row>
    <row r="1176" spans="1:40" s="354" customFormat="1">
      <c r="A1176" s="354" t="str">
        <f t="shared" si="404"/>
        <v>CD21A02550038021</v>
      </c>
      <c r="B1176" s="354">
        <f t="shared" si="405"/>
        <v>0</v>
      </c>
      <c r="C1176" s="354">
        <f t="shared" si="406"/>
        <v>0</v>
      </c>
      <c r="D1176" s="354" t="str">
        <f t="shared" si="407"/>
        <v>CD</v>
      </c>
      <c r="E1176" s="354" t="str">
        <f t="shared" si="408"/>
        <v>21</v>
      </c>
      <c r="F1176" s="354" t="str">
        <f t="shared" si="409"/>
        <v>A</v>
      </c>
      <c r="G1176" s="355" t="str">
        <f t="shared" si="410"/>
        <v>02</v>
      </c>
      <c r="H1176" s="232" t="s">
        <v>1513</v>
      </c>
      <c r="I1176" s="232" t="s">
        <v>3522</v>
      </c>
      <c r="J1176" s="233">
        <v>47719</v>
      </c>
      <c r="K1176" s="233">
        <v>47729</v>
      </c>
      <c r="L1176" s="234">
        <v>550038021</v>
      </c>
      <c r="M1176" s="232" t="str">
        <f>IF(ISNA(VLOOKUP(L1176,'MASTER DATA'!$A$1:$B$192,2,0)),"",VLOOKUP(L1176,'MASTER DATA'!$A$1:$B$192,2,0))</f>
        <v>Helix HX320W50SLCF_4*4L_A04W</v>
      </c>
      <c r="N1176" s="232">
        <v>1</v>
      </c>
      <c r="O1176" s="232">
        <f t="shared" si="411"/>
        <v>0</v>
      </c>
      <c r="P1176" s="232">
        <f t="shared" si="412"/>
        <v>1</v>
      </c>
      <c r="Q1176" s="232">
        <f>VLOOKUP(L1176,'MASTER DATA'!$A$1:$E$192,5,0)</f>
        <v>36</v>
      </c>
      <c r="R1176" s="234">
        <f>SUMIF('picking of the day'!$H$4:$H$358,WMS!H1176&amp;WMS!L1176,'picking of the day'!$E$4:$E$358)</f>
        <v>0</v>
      </c>
      <c r="U1176" s="114">
        <f>IF(ISNA(VLOOKUP(H1176,'data putaway'!$A$1:$E$530,3,0)),0,VLOOKUP(H1176,'data putaway'!$A$1:$E$530,3,0))</f>
        <v>0</v>
      </c>
      <c r="V1176" s="354">
        <f t="shared" si="413"/>
        <v>1</v>
      </c>
      <c r="W1176" s="114">
        <f>IF(ISNA(VLOOKUP(H1176,'data putaway'!$A$1:$E$530,2,0)),0,VLOOKUP(H1176,'data putaway'!$A$1:$E$530,2,0))</f>
        <v>0</v>
      </c>
      <c r="X1176" s="354" t="b">
        <f t="shared" si="414"/>
        <v>0</v>
      </c>
      <c r="Y1176" s="354">
        <f>IF(ISNA(VLOOKUP(H1176,'data putaway'!$A$1:$E$530,4,0)),0,VLOOKUP(H1176,'data putaway'!$A$1:$E$530,4,0))</f>
        <v>0</v>
      </c>
      <c r="Z1176" s="113">
        <f>IF(ISNA(VLOOKUP(H1176,'data putaway'!$A$1:$E$530,5,0)),0,VLOOKUP(H1176,'data putaway'!$A$1:$E$530,5,0))</f>
        <v>0</v>
      </c>
      <c r="AA1176" s="354" t="b">
        <f t="shared" si="415"/>
        <v>0</v>
      </c>
      <c r="AB1176" s="354" t="b">
        <f t="shared" si="416"/>
        <v>0</v>
      </c>
      <c r="AC1176" s="356" t="e">
        <f t="shared" ca="1" si="417"/>
        <v>#NUM!</v>
      </c>
      <c r="AD1176" s="114" t="str">
        <f t="shared" ca="1" si="403"/>
        <v>3 Year, 11 Month, 16 Days</v>
      </c>
      <c r="AE1176" s="114">
        <f t="shared" si="418"/>
        <v>1</v>
      </c>
      <c r="AF1176" s="114">
        <f t="shared" si="419"/>
        <v>1</v>
      </c>
      <c r="AG1176" s="354" t="str">
        <f t="shared" si="420"/>
        <v>CD21</v>
      </c>
      <c r="AH1176" s="114">
        <f>IF(ISNA(VLOOKUP(L1176,'MASTER DATA'!$A$1:$F$192,6,0)),0,VLOOKUP(L1176,'MASTER DATA'!$A$1:$F$192,6,0))*AE1176</f>
        <v>16</v>
      </c>
      <c r="AI1176" s="354" t="str">
        <f>VLOOKUP($D1176,'warehouse mapping'!$AN$7:$AO$17,2,0)</f>
        <v>Aktif</v>
      </c>
      <c r="AJ1176" s="114">
        <f t="shared" si="421"/>
        <v>0</v>
      </c>
      <c r="AK1176" s="354" t="str">
        <f t="shared" si="422"/>
        <v/>
      </c>
      <c r="AL1176" s="354" t="s">
        <v>3206</v>
      </c>
      <c r="AM1176" s="354">
        <f t="shared" si="423"/>
        <v>1</v>
      </c>
      <c r="AN1176" s="354" t="b">
        <f t="shared" si="424"/>
        <v>1</v>
      </c>
    </row>
    <row r="1177" spans="1:40" s="354" customFormat="1">
      <c r="A1177" s="354" t="str">
        <f t="shared" si="404"/>
        <v>CD21B01550024929</v>
      </c>
      <c r="B1177" s="354">
        <f t="shared" si="405"/>
        <v>0</v>
      </c>
      <c r="C1177" s="354">
        <f t="shared" si="406"/>
        <v>0</v>
      </c>
      <c r="D1177" s="354" t="str">
        <f t="shared" si="407"/>
        <v>CD</v>
      </c>
      <c r="E1177" s="354" t="str">
        <f t="shared" si="408"/>
        <v>21</v>
      </c>
      <c r="F1177" s="354" t="str">
        <f t="shared" si="409"/>
        <v>B</v>
      </c>
      <c r="G1177" s="355" t="str">
        <f t="shared" si="410"/>
        <v>01</v>
      </c>
      <c r="H1177" s="232" t="s">
        <v>1514</v>
      </c>
      <c r="I1177" s="232">
        <v>12668639</v>
      </c>
      <c r="J1177" s="233">
        <v>46216</v>
      </c>
      <c r="K1177" s="233">
        <v>47654</v>
      </c>
      <c r="L1177" s="234">
        <v>550024929</v>
      </c>
      <c r="M1177" s="232" t="str">
        <f>IF(ISNA(VLOOKUP(L1177,'MASTER DATA'!$A$1:$B$192,2,0)),"",VLOOKUP(L1177,'MASTER DATA'!$A$1:$B$192,2,0))</f>
        <v>Spirax S2 A 90_1*209L_A227</v>
      </c>
      <c r="N1177" s="232">
        <v>4</v>
      </c>
      <c r="O1177" s="232">
        <f t="shared" si="411"/>
        <v>1</v>
      </c>
      <c r="P1177" s="232">
        <f t="shared" si="412"/>
        <v>0</v>
      </c>
      <c r="Q1177" s="232">
        <f>VLOOKUP(L1177,'MASTER DATA'!$A$1:$E$192,5,0)</f>
        <v>4</v>
      </c>
      <c r="R1177" s="234">
        <f>SUMIF('picking of the day'!$H$4:$H$358,WMS!H1177&amp;WMS!L1177,'picking of the day'!$E$4:$E$358)</f>
        <v>0</v>
      </c>
      <c r="U1177" s="114">
        <f>IF(ISNA(VLOOKUP(H1177,'data putaway'!$A$1:$E$530,3,0)),0,VLOOKUP(H1177,'data putaway'!$A$1:$E$530,3,0))</f>
        <v>0</v>
      </c>
      <c r="V1177" s="354">
        <f t="shared" si="413"/>
        <v>4</v>
      </c>
      <c r="W1177" s="114">
        <f>IF(ISNA(VLOOKUP(H1177,'data putaway'!$A$1:$E$530,2,0)),0,VLOOKUP(H1177,'data putaway'!$A$1:$E$530,2,0))</f>
        <v>0</v>
      </c>
      <c r="X1177" s="354" t="b">
        <f t="shared" si="414"/>
        <v>0</v>
      </c>
      <c r="Y1177" s="354">
        <f>IF(ISNA(VLOOKUP(H1177,'data putaway'!$A$1:$E$530,4,0)),0,VLOOKUP(H1177,'data putaway'!$A$1:$E$530,4,0))</f>
        <v>0</v>
      </c>
      <c r="Z1177" s="113">
        <f>IF(ISNA(VLOOKUP(H1177,'data putaway'!$A$1:$E$530,5,0)),0,VLOOKUP(H1177,'data putaway'!$A$1:$E$530,5,0))</f>
        <v>0</v>
      </c>
      <c r="AA1177" s="354" t="b">
        <f t="shared" si="415"/>
        <v>0</v>
      </c>
      <c r="AB1177" s="354" t="b">
        <f t="shared" si="416"/>
        <v>0</v>
      </c>
      <c r="AC1177" s="356" t="str">
        <f t="shared" ca="1" si="417"/>
        <v>2 Month,  5 Days</v>
      </c>
      <c r="AD1177" s="114" t="str">
        <f t="shared" ca="1" si="403"/>
        <v>3 Year, 9 Month, 2 Days</v>
      </c>
      <c r="AE1177" s="114">
        <f t="shared" si="418"/>
        <v>4</v>
      </c>
      <c r="AF1177" s="114">
        <f t="shared" si="419"/>
        <v>1</v>
      </c>
      <c r="AG1177" s="354" t="str">
        <f t="shared" si="420"/>
        <v>CD21</v>
      </c>
      <c r="AH1177" s="114">
        <f>IF(ISNA(VLOOKUP(L1177,'MASTER DATA'!$A$1:$F$192,6,0)),0,VLOOKUP(L1177,'MASTER DATA'!$A$1:$F$192,6,0))*AE1177</f>
        <v>836</v>
      </c>
      <c r="AI1177" s="354" t="str">
        <f>VLOOKUP($D1177,'warehouse mapping'!$AN$7:$AO$17,2,0)</f>
        <v>Aktif</v>
      </c>
      <c r="AJ1177" s="114">
        <f t="shared" si="421"/>
        <v>0</v>
      </c>
      <c r="AK1177" s="354" t="str">
        <f t="shared" si="422"/>
        <v/>
      </c>
      <c r="AL1177" s="354" t="s">
        <v>3206</v>
      </c>
      <c r="AM1177" s="354">
        <f t="shared" si="423"/>
        <v>1</v>
      </c>
      <c r="AN1177" s="354" t="b">
        <f t="shared" si="424"/>
        <v>1</v>
      </c>
    </row>
    <row r="1178" spans="1:40" s="354" customFormat="1">
      <c r="A1178" s="354" t="str">
        <f t="shared" si="404"/>
        <v>CD21B02550032917</v>
      </c>
      <c r="B1178" s="354">
        <f t="shared" si="405"/>
        <v>0</v>
      </c>
      <c r="C1178" s="354">
        <f t="shared" si="406"/>
        <v>0</v>
      </c>
      <c r="D1178" s="354" t="str">
        <f t="shared" si="407"/>
        <v>CD</v>
      </c>
      <c r="E1178" s="354" t="str">
        <f t="shared" si="408"/>
        <v>21</v>
      </c>
      <c r="F1178" s="354" t="str">
        <f t="shared" si="409"/>
        <v>B</v>
      </c>
      <c r="G1178" s="355" t="str">
        <f t="shared" si="410"/>
        <v>02</v>
      </c>
      <c r="H1178" s="232" t="s">
        <v>1515</v>
      </c>
      <c r="I1178" s="234" t="s">
        <v>3253</v>
      </c>
      <c r="J1178" s="233">
        <v>46256</v>
      </c>
      <c r="K1178" s="362">
        <v>47701</v>
      </c>
      <c r="L1178" s="234">
        <v>550032917</v>
      </c>
      <c r="M1178" s="232" t="str">
        <f>IF(ISNA(VLOOKUP(L1178,'MASTER DATA'!$A$1:$B$192,2,0)),"",VLOOKUP(L1178,'MASTER DATA'!$A$1:$B$192,2,0))</f>
        <v>Turbo T 46_1*209L_A227</v>
      </c>
      <c r="N1178" s="232">
        <v>4</v>
      </c>
      <c r="O1178" s="232">
        <f t="shared" si="411"/>
        <v>1</v>
      </c>
      <c r="P1178" s="232">
        <f t="shared" si="412"/>
        <v>0</v>
      </c>
      <c r="Q1178" s="232">
        <f>VLOOKUP(L1178,'MASTER DATA'!$A$1:$E$192,5,0)</f>
        <v>4</v>
      </c>
      <c r="R1178" s="234">
        <f>SUMIF('picking of the day'!$H$4:$H$358,WMS!H1178&amp;WMS!L1178,'picking of the day'!$E$4:$E$358)</f>
        <v>0</v>
      </c>
      <c r="U1178" s="114">
        <f>IF(ISNA(VLOOKUP(H1178,'data putaway'!$A$1:$E$530,3,0)),0,VLOOKUP(H1178,'data putaway'!$A$1:$E$530,3,0))</f>
        <v>0</v>
      </c>
      <c r="V1178" s="354">
        <f t="shared" si="413"/>
        <v>4</v>
      </c>
      <c r="W1178" s="114">
        <f>IF(ISNA(VLOOKUP(H1178,'data putaway'!$A$1:$E$530,2,0)),0,VLOOKUP(H1178,'data putaway'!$A$1:$E$530,2,0))</f>
        <v>0</v>
      </c>
      <c r="X1178" s="354" t="b">
        <f t="shared" si="414"/>
        <v>0</v>
      </c>
      <c r="Y1178" s="354">
        <f>IF(ISNA(VLOOKUP(H1178,'data putaway'!$A$1:$E$530,4,0)),0,VLOOKUP(H1178,'data putaway'!$A$1:$E$530,4,0))</f>
        <v>0</v>
      </c>
      <c r="Z1178" s="113">
        <f>IF(ISNA(VLOOKUP(H1178,'data putaway'!$A$1:$E$530,5,0)),0,VLOOKUP(H1178,'data putaway'!$A$1:$E$530,5,0))</f>
        <v>0</v>
      </c>
      <c r="AA1178" s="354" t="b">
        <f t="shared" si="415"/>
        <v>0</v>
      </c>
      <c r="AB1178" s="354" t="b">
        <f t="shared" si="416"/>
        <v>0</v>
      </c>
      <c r="AC1178" s="356" t="str">
        <f t="shared" ca="1" si="417"/>
        <v>0 Month,  27 Days</v>
      </c>
      <c r="AD1178" s="114" t="str">
        <f t="shared" ref="AD1178:AD1241" ca="1" si="425">IF(K1178="","",DATEDIF(NOW(),K1178,"y")&amp;" Year"&amp;", "&amp;DATEDIF(NOW(),K1178,"ym")&amp;" Month"&amp;", "&amp;DATEDIF(NOW(),K1178,"md")&amp;" Days")</f>
        <v>3 Year, 10 Month, 19 Days</v>
      </c>
      <c r="AE1178" s="114">
        <f t="shared" si="418"/>
        <v>4</v>
      </c>
      <c r="AF1178" s="114">
        <f t="shared" si="419"/>
        <v>1</v>
      </c>
      <c r="AG1178" s="354" t="str">
        <f t="shared" si="420"/>
        <v>CD21</v>
      </c>
      <c r="AH1178" s="114">
        <f>IF(ISNA(VLOOKUP(L1178,'MASTER DATA'!$A$1:$F$192,6,0)),0,VLOOKUP(L1178,'MASTER DATA'!$A$1:$F$192,6,0))*AE1178</f>
        <v>836</v>
      </c>
      <c r="AI1178" s="354" t="str">
        <f>VLOOKUP($D1178,'warehouse mapping'!$AN$7:$AO$17,2,0)</f>
        <v>Aktif</v>
      </c>
      <c r="AJ1178" s="114">
        <f t="shared" si="421"/>
        <v>0</v>
      </c>
      <c r="AK1178" s="354" t="str">
        <f t="shared" si="422"/>
        <v/>
      </c>
      <c r="AL1178" s="354" t="s">
        <v>3206</v>
      </c>
      <c r="AM1178" s="354">
        <f t="shared" si="423"/>
        <v>1</v>
      </c>
      <c r="AN1178" s="354" t="b">
        <f t="shared" si="424"/>
        <v>1</v>
      </c>
    </row>
    <row r="1179" spans="1:40" s="354" customFormat="1">
      <c r="A1179" s="354" t="str">
        <f t="shared" si="404"/>
        <v>CD21C01550070614</v>
      </c>
      <c r="B1179" s="354">
        <f t="shared" si="405"/>
        <v>0</v>
      </c>
      <c r="C1179" s="354">
        <f t="shared" si="406"/>
        <v>0</v>
      </c>
      <c r="D1179" s="354" t="str">
        <f t="shared" si="407"/>
        <v>CD</v>
      </c>
      <c r="E1179" s="354" t="str">
        <f t="shared" si="408"/>
        <v>21</v>
      </c>
      <c r="F1179" s="354" t="str">
        <f t="shared" si="409"/>
        <v>C</v>
      </c>
      <c r="G1179" s="355" t="str">
        <f t="shared" si="410"/>
        <v>01</v>
      </c>
      <c r="H1179" s="232" t="s">
        <v>1516</v>
      </c>
      <c r="I1179" s="234" t="s">
        <v>3584</v>
      </c>
      <c r="J1179" s="233">
        <v>46281</v>
      </c>
      <c r="K1179" s="233">
        <v>47736</v>
      </c>
      <c r="L1179" s="234">
        <v>550070614</v>
      </c>
      <c r="M1179" s="232" t="str">
        <f>IF(ISNA(VLOOKUP(L1179,'MASTER DATA'!$A$1:$B$192,2,0)),"",VLOOKUP(L1179,'MASTER DATA'!$A$1:$B$192,2,0))</f>
        <v>HlxHX610W40SP_4*4L_A04W</v>
      </c>
      <c r="N1179" s="232">
        <v>36</v>
      </c>
      <c r="O1179" s="232">
        <f t="shared" si="411"/>
        <v>1</v>
      </c>
      <c r="P1179" s="232">
        <f t="shared" si="412"/>
        <v>0</v>
      </c>
      <c r="Q1179" s="232">
        <f>VLOOKUP(L1179,'MASTER DATA'!$A$1:$E$192,5,0)</f>
        <v>36</v>
      </c>
      <c r="R1179" s="234">
        <f>SUMIF('picking of the day'!$H$4:$H$358,WMS!H1179&amp;WMS!L1179,'picking of the day'!$E$4:$E$358)</f>
        <v>0</v>
      </c>
      <c r="U1179" s="114">
        <f>IF(ISNA(VLOOKUP(H1179,'data putaway'!$A$1:$E$530,3,0)),0,VLOOKUP(H1179,'data putaway'!$A$1:$E$530,3,0))</f>
        <v>0</v>
      </c>
      <c r="V1179" s="354">
        <f t="shared" si="413"/>
        <v>36</v>
      </c>
      <c r="W1179" s="114">
        <f>IF(ISNA(VLOOKUP(H1179,'data putaway'!$A$1:$E$530,2,0)),0,VLOOKUP(H1179,'data putaway'!$A$1:$E$530,2,0))</f>
        <v>0</v>
      </c>
      <c r="X1179" s="354" t="b">
        <f t="shared" si="414"/>
        <v>0</v>
      </c>
      <c r="Y1179" s="354">
        <f>IF(ISNA(VLOOKUP(H1179,'data putaway'!$A$1:$E$530,4,0)),0,VLOOKUP(H1179,'data putaway'!$A$1:$E$530,4,0))</f>
        <v>0</v>
      </c>
      <c r="Z1179" s="113">
        <f>IF(ISNA(VLOOKUP(H1179,'data putaway'!$A$1:$E$530,5,0)),0,VLOOKUP(H1179,'data putaway'!$A$1:$E$530,5,0))</f>
        <v>0</v>
      </c>
      <c r="AA1179" s="354" t="b">
        <f t="shared" si="415"/>
        <v>0</v>
      </c>
      <c r="AB1179" s="354" t="b">
        <f t="shared" si="416"/>
        <v>0</v>
      </c>
      <c r="AC1179" s="356" t="str">
        <f t="shared" ca="1" si="417"/>
        <v>0 Month,  2 Days</v>
      </c>
      <c r="AD1179" s="114" t="str">
        <f t="shared" ca="1" si="425"/>
        <v>3 Year, 11 Month, 23 Days</v>
      </c>
      <c r="AE1179" s="114">
        <f t="shared" si="418"/>
        <v>36</v>
      </c>
      <c r="AF1179" s="114">
        <f t="shared" si="419"/>
        <v>1</v>
      </c>
      <c r="AG1179" s="354" t="str">
        <f t="shared" si="420"/>
        <v>CD21</v>
      </c>
      <c r="AH1179" s="114">
        <f>IF(ISNA(VLOOKUP(L1179,'MASTER DATA'!$A$1:$F$192,6,0)),0,VLOOKUP(L1179,'MASTER DATA'!$A$1:$F$192,6,0))*AE1179</f>
        <v>576</v>
      </c>
      <c r="AI1179" s="354" t="str">
        <f>VLOOKUP($D1179,'warehouse mapping'!$AN$7:$AO$17,2,0)</f>
        <v>Aktif</v>
      </c>
      <c r="AJ1179" s="114">
        <f t="shared" si="421"/>
        <v>0</v>
      </c>
      <c r="AK1179" s="354" t="str">
        <f t="shared" si="422"/>
        <v/>
      </c>
      <c r="AL1179" s="354" t="s">
        <v>3206</v>
      </c>
      <c r="AM1179" s="354">
        <f t="shared" si="423"/>
        <v>1</v>
      </c>
      <c r="AN1179" s="354" t="b">
        <f t="shared" si="424"/>
        <v>1</v>
      </c>
    </row>
    <row r="1180" spans="1:40" s="354" customFormat="1">
      <c r="A1180" s="354" t="str">
        <f t="shared" si="404"/>
        <v>CD21C02550070614</v>
      </c>
      <c r="B1180" s="354">
        <f t="shared" si="405"/>
        <v>0</v>
      </c>
      <c r="C1180" s="354">
        <f t="shared" si="406"/>
        <v>0</v>
      </c>
      <c r="D1180" s="354" t="str">
        <f t="shared" si="407"/>
        <v>CD</v>
      </c>
      <c r="E1180" s="354" t="str">
        <f t="shared" si="408"/>
        <v>21</v>
      </c>
      <c r="F1180" s="354" t="str">
        <f t="shared" si="409"/>
        <v>C</v>
      </c>
      <c r="G1180" s="355" t="str">
        <f t="shared" si="410"/>
        <v>02</v>
      </c>
      <c r="H1180" s="232" t="s">
        <v>1517</v>
      </c>
      <c r="I1180" s="234" t="s">
        <v>3584</v>
      </c>
      <c r="J1180" s="233">
        <v>46281</v>
      </c>
      <c r="K1180" s="233">
        <v>47736</v>
      </c>
      <c r="L1180" s="234">
        <v>550070614</v>
      </c>
      <c r="M1180" s="232" t="str">
        <f>IF(ISNA(VLOOKUP(L1180,'MASTER DATA'!$A$1:$B$192,2,0)),"",VLOOKUP(L1180,'MASTER DATA'!$A$1:$B$192,2,0))</f>
        <v>HlxHX610W40SP_4*4L_A04W</v>
      </c>
      <c r="N1180" s="232">
        <v>36</v>
      </c>
      <c r="O1180" s="232">
        <f t="shared" si="411"/>
        <v>1</v>
      </c>
      <c r="P1180" s="232">
        <f t="shared" si="412"/>
        <v>0</v>
      </c>
      <c r="Q1180" s="232">
        <f>VLOOKUP(L1180,'MASTER DATA'!$A$1:$E$192,5,0)</f>
        <v>36</v>
      </c>
      <c r="R1180" s="234">
        <f>SUMIF('picking of the day'!$H$4:$H$358,WMS!H1180&amp;WMS!L1180,'picking of the day'!$E$4:$E$358)</f>
        <v>0</v>
      </c>
      <c r="U1180" s="114">
        <f>IF(ISNA(VLOOKUP(H1180,'data putaway'!$A$1:$E$530,3,0)),0,VLOOKUP(H1180,'data putaway'!$A$1:$E$530,3,0))</f>
        <v>0</v>
      </c>
      <c r="V1180" s="354">
        <f t="shared" si="413"/>
        <v>36</v>
      </c>
      <c r="W1180" s="114">
        <f>IF(ISNA(VLOOKUP(H1180,'data putaway'!$A$1:$E$530,2,0)),0,VLOOKUP(H1180,'data putaway'!$A$1:$E$530,2,0))</f>
        <v>0</v>
      </c>
      <c r="X1180" s="354" t="b">
        <f t="shared" si="414"/>
        <v>0</v>
      </c>
      <c r="Y1180" s="354">
        <f>IF(ISNA(VLOOKUP(H1180,'data putaway'!$A$1:$E$530,4,0)),0,VLOOKUP(H1180,'data putaway'!$A$1:$E$530,4,0))</f>
        <v>0</v>
      </c>
      <c r="Z1180" s="113">
        <f>IF(ISNA(VLOOKUP(H1180,'data putaway'!$A$1:$E$530,5,0)),0,VLOOKUP(H1180,'data putaway'!$A$1:$E$530,5,0))</f>
        <v>0</v>
      </c>
      <c r="AA1180" s="354" t="b">
        <f t="shared" si="415"/>
        <v>0</v>
      </c>
      <c r="AB1180" s="354" t="b">
        <f t="shared" si="416"/>
        <v>0</v>
      </c>
      <c r="AC1180" s="356" t="str">
        <f t="shared" ca="1" si="417"/>
        <v>0 Month,  2 Days</v>
      </c>
      <c r="AD1180" s="114" t="str">
        <f t="shared" ca="1" si="425"/>
        <v>3 Year, 11 Month, 23 Days</v>
      </c>
      <c r="AE1180" s="114">
        <f t="shared" si="418"/>
        <v>36</v>
      </c>
      <c r="AF1180" s="114">
        <f t="shared" si="419"/>
        <v>1</v>
      </c>
      <c r="AG1180" s="354" t="str">
        <f t="shared" si="420"/>
        <v>CD21</v>
      </c>
      <c r="AH1180" s="114">
        <f>IF(ISNA(VLOOKUP(L1180,'MASTER DATA'!$A$1:$F$192,6,0)),0,VLOOKUP(L1180,'MASTER DATA'!$A$1:$F$192,6,0))*AE1180</f>
        <v>576</v>
      </c>
      <c r="AI1180" s="354" t="str">
        <f>VLOOKUP($D1180,'warehouse mapping'!$AN$7:$AO$17,2,0)</f>
        <v>Aktif</v>
      </c>
      <c r="AJ1180" s="114">
        <f t="shared" si="421"/>
        <v>0</v>
      </c>
      <c r="AK1180" s="354" t="str">
        <f t="shared" si="422"/>
        <v/>
      </c>
      <c r="AL1180" s="354" t="s">
        <v>170</v>
      </c>
      <c r="AM1180" s="354">
        <f t="shared" si="423"/>
        <v>1</v>
      </c>
      <c r="AN1180" s="354" t="b">
        <f t="shared" si="424"/>
        <v>1</v>
      </c>
    </row>
    <row r="1181" spans="1:40" s="354" customFormat="1">
      <c r="A1181" s="354" t="str">
        <f t="shared" si="404"/>
        <v>CD21D01550062461</v>
      </c>
      <c r="B1181" s="354">
        <f t="shared" si="405"/>
        <v>0</v>
      </c>
      <c r="C1181" s="354">
        <f t="shared" si="406"/>
        <v>0</v>
      </c>
      <c r="D1181" s="354" t="str">
        <f t="shared" si="407"/>
        <v>CD</v>
      </c>
      <c r="E1181" s="354" t="str">
        <f t="shared" si="408"/>
        <v>21</v>
      </c>
      <c r="F1181" s="354" t="str">
        <f t="shared" si="409"/>
        <v>D</v>
      </c>
      <c r="G1181" s="355" t="str">
        <f t="shared" si="410"/>
        <v>01</v>
      </c>
      <c r="H1181" s="232" t="s">
        <v>1518</v>
      </c>
      <c r="I1181" s="232" t="s">
        <v>3394</v>
      </c>
      <c r="J1181" s="233">
        <v>46255</v>
      </c>
      <c r="K1181" s="233">
        <v>47715</v>
      </c>
      <c r="L1181" s="234">
        <v>550062461</v>
      </c>
      <c r="M1181" s="232" t="str">
        <f>IF(ISNA(VLOOKUP(L1181,'MASTER DATA'!$A$1:$B$192,2,0)),"",VLOOKUP(L1181,'MASTER DATA'!$A$1:$B$192,2,0))</f>
        <v>Advan4TAX710W40SNMA2_12*0.8L_A04W</v>
      </c>
      <c r="N1181" s="232">
        <v>48</v>
      </c>
      <c r="O1181" s="232">
        <f t="shared" si="411"/>
        <v>1</v>
      </c>
      <c r="P1181" s="232">
        <f t="shared" si="412"/>
        <v>0</v>
      </c>
      <c r="Q1181" s="232">
        <f>VLOOKUP(L1181,'MASTER DATA'!$A$1:$E$192,5,0)</f>
        <v>48</v>
      </c>
      <c r="R1181" s="234">
        <f>SUMIF('picking of the day'!$H$4:$H$358,WMS!H1181&amp;WMS!L1181,'picking of the day'!$E$4:$E$358)</f>
        <v>0</v>
      </c>
      <c r="U1181" s="114">
        <f>IF(ISNA(VLOOKUP(H1181,'data putaway'!$A$1:$E$530,3,0)),0,VLOOKUP(H1181,'data putaway'!$A$1:$E$530,3,0))</f>
        <v>0</v>
      </c>
      <c r="V1181" s="354">
        <f t="shared" si="413"/>
        <v>48</v>
      </c>
      <c r="W1181" s="114">
        <f>IF(ISNA(VLOOKUP(H1181,'data putaway'!$A$1:$E$530,2,0)),0,VLOOKUP(H1181,'data putaway'!$A$1:$E$530,2,0))</f>
        <v>0</v>
      </c>
      <c r="X1181" s="354" t="b">
        <f t="shared" si="414"/>
        <v>0</v>
      </c>
      <c r="Y1181" s="354">
        <f>IF(ISNA(VLOOKUP(H1181,'data putaway'!$A$1:$E$530,4,0)),0,VLOOKUP(H1181,'data putaway'!$A$1:$E$530,4,0))</f>
        <v>0</v>
      </c>
      <c r="Z1181" s="113">
        <f>IF(ISNA(VLOOKUP(H1181,'data putaway'!$A$1:$E$530,5,0)),0,VLOOKUP(H1181,'data putaway'!$A$1:$E$530,5,0))</f>
        <v>0</v>
      </c>
      <c r="AA1181" s="354" t="b">
        <f t="shared" si="415"/>
        <v>0</v>
      </c>
      <c r="AB1181" s="354" t="b">
        <f t="shared" si="416"/>
        <v>0</v>
      </c>
      <c r="AC1181" s="356" t="str">
        <f t="shared" ca="1" si="417"/>
        <v>0 Month,  28 Days</v>
      </c>
      <c r="AD1181" s="114" t="str">
        <f t="shared" ca="1" si="425"/>
        <v>3 Year, 11 Month, 2 Days</v>
      </c>
      <c r="AE1181" s="114">
        <f t="shared" si="418"/>
        <v>48</v>
      </c>
      <c r="AF1181" s="114">
        <f t="shared" si="419"/>
        <v>1</v>
      </c>
      <c r="AG1181" s="354" t="str">
        <f t="shared" si="420"/>
        <v>CD21</v>
      </c>
      <c r="AH1181" s="114">
        <f>IF(ISNA(VLOOKUP(L1181,'MASTER DATA'!$A$1:$F$192,6,0)),0,VLOOKUP(L1181,'MASTER DATA'!$A$1:$F$192,6,0))*AE1181</f>
        <v>460.80000000000007</v>
      </c>
      <c r="AI1181" s="354" t="str">
        <f>VLOOKUP($D1181,'warehouse mapping'!$AN$7:$AO$17,2,0)</f>
        <v>Aktif</v>
      </c>
      <c r="AJ1181" s="114">
        <f t="shared" si="421"/>
        <v>0</v>
      </c>
      <c r="AK1181" s="354" t="str">
        <f t="shared" si="422"/>
        <v/>
      </c>
      <c r="AL1181" s="354" t="s">
        <v>170</v>
      </c>
      <c r="AM1181" s="354">
        <f t="shared" si="423"/>
        <v>1</v>
      </c>
      <c r="AN1181" s="354" t="b">
        <f t="shared" si="424"/>
        <v>1</v>
      </c>
    </row>
    <row r="1182" spans="1:40" s="354" customFormat="1">
      <c r="A1182" s="354" t="str">
        <f t="shared" si="404"/>
        <v>CD21D02550062461</v>
      </c>
      <c r="B1182" s="354">
        <f t="shared" si="405"/>
        <v>0</v>
      </c>
      <c r="C1182" s="354">
        <f t="shared" si="406"/>
        <v>0</v>
      </c>
      <c r="D1182" s="354" t="str">
        <f t="shared" si="407"/>
        <v>CD</v>
      </c>
      <c r="E1182" s="354" t="str">
        <f t="shared" si="408"/>
        <v>21</v>
      </c>
      <c r="F1182" s="354" t="str">
        <f t="shared" si="409"/>
        <v>D</v>
      </c>
      <c r="G1182" s="355" t="str">
        <f t="shared" si="410"/>
        <v>02</v>
      </c>
      <c r="H1182" s="232" t="s">
        <v>1519</v>
      </c>
      <c r="I1182" s="232" t="s">
        <v>3394</v>
      </c>
      <c r="J1182" s="233">
        <v>46255</v>
      </c>
      <c r="K1182" s="233">
        <v>47715</v>
      </c>
      <c r="L1182" s="234">
        <v>550062461</v>
      </c>
      <c r="M1182" s="232" t="str">
        <f>IF(ISNA(VLOOKUP(L1182,'MASTER DATA'!$A$1:$B$192,2,0)),"",VLOOKUP(L1182,'MASTER DATA'!$A$1:$B$192,2,0))</f>
        <v>Advan4TAX710W40SNMA2_12*0.8L_A04W</v>
      </c>
      <c r="N1182" s="232">
        <v>48</v>
      </c>
      <c r="O1182" s="232">
        <f t="shared" si="411"/>
        <v>1</v>
      </c>
      <c r="P1182" s="232">
        <f t="shared" si="412"/>
        <v>0</v>
      </c>
      <c r="Q1182" s="232">
        <f>VLOOKUP(L1182,'MASTER DATA'!$A$1:$E$192,5,0)</f>
        <v>48</v>
      </c>
      <c r="R1182" s="234">
        <f>SUMIF('picking of the day'!$H$4:$H$358,WMS!H1182&amp;WMS!L1182,'picking of the day'!$E$4:$E$358)</f>
        <v>0</v>
      </c>
      <c r="U1182" s="114">
        <f>IF(ISNA(VLOOKUP(H1182,'data putaway'!$A$1:$E$530,3,0)),0,VLOOKUP(H1182,'data putaway'!$A$1:$E$530,3,0))</f>
        <v>0</v>
      </c>
      <c r="V1182" s="354">
        <f t="shared" si="413"/>
        <v>48</v>
      </c>
      <c r="W1182" s="114">
        <f>IF(ISNA(VLOOKUP(H1182,'data putaway'!$A$1:$E$530,2,0)),0,VLOOKUP(H1182,'data putaway'!$A$1:$E$530,2,0))</f>
        <v>0</v>
      </c>
      <c r="X1182" s="354" t="b">
        <f t="shared" si="414"/>
        <v>0</v>
      </c>
      <c r="Y1182" s="354">
        <f>IF(ISNA(VLOOKUP(H1182,'data putaway'!$A$1:$E$530,4,0)),0,VLOOKUP(H1182,'data putaway'!$A$1:$E$530,4,0))</f>
        <v>0</v>
      </c>
      <c r="Z1182" s="113">
        <f>IF(ISNA(VLOOKUP(H1182,'data putaway'!$A$1:$E$530,5,0)),0,VLOOKUP(H1182,'data putaway'!$A$1:$E$530,5,0))</f>
        <v>0</v>
      </c>
      <c r="AA1182" s="354" t="b">
        <f t="shared" si="415"/>
        <v>0</v>
      </c>
      <c r="AB1182" s="354" t="b">
        <f t="shared" si="416"/>
        <v>0</v>
      </c>
      <c r="AC1182" s="356" t="str">
        <f t="shared" ca="1" si="417"/>
        <v>0 Month,  28 Days</v>
      </c>
      <c r="AD1182" s="114" t="str">
        <f t="shared" ca="1" si="425"/>
        <v>3 Year, 11 Month, 2 Days</v>
      </c>
      <c r="AE1182" s="114">
        <f t="shared" si="418"/>
        <v>48</v>
      </c>
      <c r="AF1182" s="114">
        <f t="shared" si="419"/>
        <v>1</v>
      </c>
      <c r="AG1182" s="354" t="str">
        <f t="shared" si="420"/>
        <v>CD21</v>
      </c>
      <c r="AH1182" s="114">
        <f>IF(ISNA(VLOOKUP(L1182,'MASTER DATA'!$A$1:$F$192,6,0)),0,VLOOKUP(L1182,'MASTER DATA'!$A$1:$F$192,6,0))*AE1182</f>
        <v>460.80000000000007</v>
      </c>
      <c r="AI1182" s="354" t="str">
        <f>VLOOKUP($D1182,'warehouse mapping'!$AN$7:$AO$17,2,0)</f>
        <v>Aktif</v>
      </c>
      <c r="AJ1182" s="114">
        <f t="shared" si="421"/>
        <v>0</v>
      </c>
      <c r="AK1182" s="354" t="str">
        <f t="shared" si="422"/>
        <v/>
      </c>
      <c r="AL1182" s="354" t="s">
        <v>170</v>
      </c>
      <c r="AM1182" s="354">
        <f t="shared" si="423"/>
        <v>1</v>
      </c>
      <c r="AN1182" s="354" t="b">
        <f t="shared" si="424"/>
        <v>1</v>
      </c>
    </row>
    <row r="1183" spans="1:40" s="354" customFormat="1">
      <c r="A1183" s="354" t="str">
        <f t="shared" si="404"/>
        <v>CD21E01550062461</v>
      </c>
      <c r="B1183" s="354">
        <f t="shared" si="405"/>
        <v>0</v>
      </c>
      <c r="C1183" s="354">
        <f t="shared" si="406"/>
        <v>0</v>
      </c>
      <c r="D1183" s="354" t="str">
        <f t="shared" si="407"/>
        <v>CD</v>
      </c>
      <c r="E1183" s="354" t="str">
        <f t="shared" si="408"/>
        <v>21</v>
      </c>
      <c r="F1183" s="354" t="str">
        <f t="shared" si="409"/>
        <v>E</v>
      </c>
      <c r="G1183" s="355" t="str">
        <f t="shared" si="410"/>
        <v>01</v>
      </c>
      <c r="H1183" s="232" t="s">
        <v>1520</v>
      </c>
      <c r="I1183" s="232" t="s">
        <v>3394</v>
      </c>
      <c r="J1183" s="233">
        <v>46255</v>
      </c>
      <c r="K1183" s="233">
        <v>47715</v>
      </c>
      <c r="L1183" s="234">
        <v>550062461</v>
      </c>
      <c r="M1183" s="232" t="str">
        <f>IF(ISNA(VLOOKUP(L1183,'MASTER DATA'!$A$1:$B$192,2,0)),"",VLOOKUP(L1183,'MASTER DATA'!$A$1:$B$192,2,0))</f>
        <v>Advan4TAX710W40SNMA2_12*0.8L_A04W</v>
      </c>
      <c r="N1183" s="232">
        <v>48</v>
      </c>
      <c r="O1183" s="232">
        <f t="shared" si="411"/>
        <v>1</v>
      </c>
      <c r="P1183" s="232">
        <f t="shared" si="412"/>
        <v>0</v>
      </c>
      <c r="Q1183" s="232">
        <f>VLOOKUP(L1183,'MASTER DATA'!$A$1:$E$192,5,0)</f>
        <v>48</v>
      </c>
      <c r="R1183" s="234">
        <f>SUMIF('picking of the day'!$H$4:$H$358,WMS!H1183&amp;WMS!L1183,'picking of the day'!$E$4:$E$358)</f>
        <v>0</v>
      </c>
      <c r="U1183" s="114">
        <f>IF(ISNA(VLOOKUP(H1183,'data putaway'!$A$1:$E$530,3,0)),0,VLOOKUP(H1183,'data putaway'!$A$1:$E$530,3,0))</f>
        <v>0</v>
      </c>
      <c r="V1183" s="354">
        <f t="shared" si="413"/>
        <v>48</v>
      </c>
      <c r="W1183" s="114">
        <f>IF(ISNA(VLOOKUP(H1183,'data putaway'!$A$1:$E$530,2,0)),0,VLOOKUP(H1183,'data putaway'!$A$1:$E$530,2,0))</f>
        <v>0</v>
      </c>
      <c r="X1183" s="354" t="b">
        <f t="shared" si="414"/>
        <v>0</v>
      </c>
      <c r="Y1183" s="354">
        <f>IF(ISNA(VLOOKUP(H1183,'data putaway'!$A$1:$E$530,4,0)),0,VLOOKUP(H1183,'data putaway'!$A$1:$E$530,4,0))</f>
        <v>0</v>
      </c>
      <c r="Z1183" s="113">
        <f>IF(ISNA(VLOOKUP(H1183,'data putaway'!$A$1:$E$530,5,0)),0,VLOOKUP(H1183,'data putaway'!$A$1:$E$530,5,0))</f>
        <v>0</v>
      </c>
      <c r="AA1183" s="354" t="b">
        <f t="shared" si="415"/>
        <v>0</v>
      </c>
      <c r="AB1183" s="354" t="b">
        <f t="shared" si="416"/>
        <v>0</v>
      </c>
      <c r="AC1183" s="356" t="str">
        <f t="shared" ca="1" si="417"/>
        <v>0 Month,  28 Days</v>
      </c>
      <c r="AD1183" s="114" t="str">
        <f t="shared" ca="1" si="425"/>
        <v>3 Year, 11 Month, 2 Days</v>
      </c>
      <c r="AE1183" s="114">
        <f t="shared" si="418"/>
        <v>48</v>
      </c>
      <c r="AF1183" s="114">
        <f t="shared" si="419"/>
        <v>1</v>
      </c>
      <c r="AG1183" s="354" t="str">
        <f t="shared" si="420"/>
        <v>CD21</v>
      </c>
      <c r="AH1183" s="114">
        <f>IF(ISNA(VLOOKUP(L1183,'MASTER DATA'!$A$1:$F$192,6,0)),0,VLOOKUP(L1183,'MASTER DATA'!$A$1:$F$192,6,0))*AE1183</f>
        <v>460.80000000000007</v>
      </c>
      <c r="AI1183" s="354" t="str">
        <f>VLOOKUP($D1183,'warehouse mapping'!$AN$7:$AO$17,2,0)</f>
        <v>Aktif</v>
      </c>
      <c r="AJ1183" s="114">
        <f t="shared" si="421"/>
        <v>0</v>
      </c>
      <c r="AK1183" s="354" t="str">
        <f t="shared" si="422"/>
        <v/>
      </c>
      <c r="AL1183" s="354" t="s">
        <v>170</v>
      </c>
      <c r="AM1183" s="354">
        <f t="shared" si="423"/>
        <v>1</v>
      </c>
      <c r="AN1183" s="354" t="b">
        <f t="shared" si="424"/>
        <v>1</v>
      </c>
    </row>
    <row r="1184" spans="1:40" s="354" customFormat="1">
      <c r="A1184" s="354" t="str">
        <f t="shared" si="404"/>
        <v>CD21E02550062461</v>
      </c>
      <c r="B1184" s="354">
        <f t="shared" si="405"/>
        <v>0</v>
      </c>
      <c r="C1184" s="354">
        <f t="shared" si="406"/>
        <v>0</v>
      </c>
      <c r="D1184" s="354" t="str">
        <f t="shared" si="407"/>
        <v>CD</v>
      </c>
      <c r="E1184" s="354" t="str">
        <f t="shared" si="408"/>
        <v>21</v>
      </c>
      <c r="F1184" s="354" t="str">
        <f t="shared" si="409"/>
        <v>E</v>
      </c>
      <c r="G1184" s="355" t="str">
        <f t="shared" si="410"/>
        <v>02</v>
      </c>
      <c r="H1184" s="232" t="s">
        <v>1521</v>
      </c>
      <c r="I1184" s="232" t="s">
        <v>3394</v>
      </c>
      <c r="J1184" s="233">
        <v>46255</v>
      </c>
      <c r="K1184" s="233">
        <v>47715</v>
      </c>
      <c r="L1184" s="234">
        <v>550062461</v>
      </c>
      <c r="M1184" s="232" t="str">
        <f>IF(ISNA(VLOOKUP(L1184,'MASTER DATA'!$A$1:$B$192,2,0)),"",VLOOKUP(L1184,'MASTER DATA'!$A$1:$B$192,2,0))</f>
        <v>Advan4TAX710W40SNMA2_12*0.8L_A04W</v>
      </c>
      <c r="N1184" s="232">
        <v>48</v>
      </c>
      <c r="O1184" s="232">
        <f t="shared" si="411"/>
        <v>1</v>
      </c>
      <c r="P1184" s="232">
        <f t="shared" si="412"/>
        <v>0</v>
      </c>
      <c r="Q1184" s="232">
        <f>VLOOKUP(L1184,'MASTER DATA'!$A$1:$E$192,5,0)</f>
        <v>48</v>
      </c>
      <c r="R1184" s="234">
        <f>SUMIF('picking of the day'!$H$4:$H$358,WMS!H1184&amp;WMS!L1184,'picking of the day'!$E$4:$E$358)</f>
        <v>0</v>
      </c>
      <c r="U1184" s="114">
        <f>IF(ISNA(VLOOKUP(H1184,'data putaway'!$A$1:$E$530,3,0)),0,VLOOKUP(H1184,'data putaway'!$A$1:$E$530,3,0))</f>
        <v>0</v>
      </c>
      <c r="V1184" s="354">
        <f t="shared" si="413"/>
        <v>48</v>
      </c>
      <c r="W1184" s="114">
        <f>IF(ISNA(VLOOKUP(H1184,'data putaway'!$A$1:$E$530,2,0)),0,VLOOKUP(H1184,'data putaway'!$A$1:$E$530,2,0))</f>
        <v>0</v>
      </c>
      <c r="X1184" s="354" t="b">
        <f t="shared" si="414"/>
        <v>0</v>
      </c>
      <c r="Y1184" s="354">
        <f>IF(ISNA(VLOOKUP(H1184,'data putaway'!$A$1:$E$530,4,0)),0,VLOOKUP(H1184,'data putaway'!$A$1:$E$530,4,0))</f>
        <v>0</v>
      </c>
      <c r="Z1184" s="113">
        <f>IF(ISNA(VLOOKUP(H1184,'data putaway'!$A$1:$E$530,5,0)),0,VLOOKUP(H1184,'data putaway'!$A$1:$E$530,5,0))</f>
        <v>0</v>
      </c>
      <c r="AA1184" s="354" t="b">
        <f t="shared" si="415"/>
        <v>0</v>
      </c>
      <c r="AB1184" s="354" t="b">
        <f t="shared" si="416"/>
        <v>0</v>
      </c>
      <c r="AC1184" s="356" t="str">
        <f t="shared" ca="1" si="417"/>
        <v>0 Month,  28 Days</v>
      </c>
      <c r="AD1184" s="114" t="str">
        <f t="shared" ca="1" si="425"/>
        <v>3 Year, 11 Month, 2 Days</v>
      </c>
      <c r="AE1184" s="114">
        <f t="shared" si="418"/>
        <v>48</v>
      </c>
      <c r="AF1184" s="114">
        <f t="shared" si="419"/>
        <v>1</v>
      </c>
      <c r="AG1184" s="354" t="str">
        <f t="shared" si="420"/>
        <v>CD21</v>
      </c>
      <c r="AH1184" s="114">
        <f>IF(ISNA(VLOOKUP(L1184,'MASTER DATA'!$A$1:$F$192,6,0)),0,VLOOKUP(L1184,'MASTER DATA'!$A$1:$F$192,6,0))*AE1184</f>
        <v>460.80000000000007</v>
      </c>
      <c r="AI1184" s="354" t="str">
        <f>VLOOKUP($D1184,'warehouse mapping'!$AN$7:$AO$17,2,0)</f>
        <v>Aktif</v>
      </c>
      <c r="AJ1184" s="114">
        <f t="shared" si="421"/>
        <v>0</v>
      </c>
      <c r="AK1184" s="354" t="str">
        <f t="shared" si="422"/>
        <v/>
      </c>
      <c r="AL1184" s="354" t="s">
        <v>170</v>
      </c>
      <c r="AM1184" s="354">
        <f t="shared" si="423"/>
        <v>1</v>
      </c>
      <c r="AN1184" s="354" t="b">
        <f t="shared" si="424"/>
        <v>1</v>
      </c>
    </row>
    <row r="1185" spans="1:40" s="354" customFormat="1">
      <c r="A1185" s="354" t="str">
        <f t="shared" si="404"/>
        <v>CD22A01550069887</v>
      </c>
      <c r="B1185" s="354">
        <f t="shared" si="405"/>
        <v>0</v>
      </c>
      <c r="C1185" s="354">
        <f t="shared" si="406"/>
        <v>0</v>
      </c>
      <c r="D1185" s="354" t="str">
        <f t="shared" si="407"/>
        <v>CD</v>
      </c>
      <c r="E1185" s="354" t="str">
        <f t="shared" si="408"/>
        <v>22</v>
      </c>
      <c r="F1185" s="354" t="str">
        <f t="shared" si="409"/>
        <v>A</v>
      </c>
      <c r="G1185" s="355" t="str">
        <f t="shared" si="410"/>
        <v>01</v>
      </c>
      <c r="H1185" s="232" t="s">
        <v>1522</v>
      </c>
      <c r="I1185" s="234" t="s">
        <v>3582</v>
      </c>
      <c r="J1185" s="233">
        <v>46280</v>
      </c>
      <c r="K1185" s="233">
        <v>47734</v>
      </c>
      <c r="L1185" s="234">
        <v>550069887</v>
      </c>
      <c r="M1185" s="232" t="str">
        <f>IF(ISNA(VLOOKUP(L1185,'MASTER DATA'!$A$1:$B$192,2,0)),"",VLOOKUP(L1185,'MASTER DATA'!$A$1:$B$192,2,0))</f>
        <v>RimR4Plus15W40CI4E7_12*1L_A04W</v>
      </c>
      <c r="N1185" s="232">
        <v>7</v>
      </c>
      <c r="O1185" s="232">
        <f t="shared" si="411"/>
        <v>0</v>
      </c>
      <c r="P1185" s="232">
        <f t="shared" si="412"/>
        <v>7</v>
      </c>
      <c r="Q1185" s="232">
        <f>VLOOKUP(L1185,'MASTER DATA'!$A$1:$E$192,5,0)</f>
        <v>44</v>
      </c>
      <c r="R1185" s="234">
        <f>SUMIF('picking of the day'!$H$4:$H$358,WMS!H1185&amp;WMS!L1185,'picking of the day'!$E$4:$E$358)</f>
        <v>0</v>
      </c>
      <c r="U1185" s="114">
        <f>IF(ISNA(VLOOKUP(H1185,'data putaway'!$A$1:$E$530,3,0)),0,VLOOKUP(H1185,'data putaway'!$A$1:$E$530,3,0))</f>
        <v>0</v>
      </c>
      <c r="V1185" s="354">
        <f t="shared" si="413"/>
        <v>7</v>
      </c>
      <c r="W1185" s="114">
        <f>IF(ISNA(VLOOKUP(H1185,'data putaway'!$A$1:$E$530,2,0)),0,VLOOKUP(H1185,'data putaway'!$A$1:$E$530,2,0))</f>
        <v>0</v>
      </c>
      <c r="X1185" s="354" t="b">
        <f t="shared" si="414"/>
        <v>0</v>
      </c>
      <c r="Y1185" s="354">
        <f>IF(ISNA(VLOOKUP(H1185,'data putaway'!$A$1:$E$530,4,0)),0,VLOOKUP(H1185,'data putaway'!$A$1:$E$530,4,0))</f>
        <v>0</v>
      </c>
      <c r="Z1185" s="113">
        <f>IF(ISNA(VLOOKUP(H1185,'data putaway'!$A$1:$E$530,5,0)),0,VLOOKUP(H1185,'data putaway'!$A$1:$E$530,5,0))</f>
        <v>0</v>
      </c>
      <c r="AA1185" s="354" t="b">
        <f t="shared" si="415"/>
        <v>0</v>
      </c>
      <c r="AB1185" s="354" t="b">
        <f t="shared" si="416"/>
        <v>0</v>
      </c>
      <c r="AC1185" s="356" t="str">
        <f t="shared" ca="1" si="417"/>
        <v>0 Month,  3 Days</v>
      </c>
      <c r="AD1185" s="114" t="str">
        <f t="shared" ca="1" si="425"/>
        <v>3 Year, 11 Month, 21 Days</v>
      </c>
      <c r="AE1185" s="114">
        <f t="shared" si="418"/>
        <v>7</v>
      </c>
      <c r="AF1185" s="114">
        <f t="shared" si="419"/>
        <v>1</v>
      </c>
      <c r="AG1185" s="354" t="str">
        <f t="shared" si="420"/>
        <v>CD22</v>
      </c>
      <c r="AH1185" s="114">
        <f>IF(ISNA(VLOOKUP(L1185,'MASTER DATA'!$A$1:$F$192,6,0)),0,VLOOKUP(L1185,'MASTER DATA'!$A$1:$F$192,6,0))*AE1185</f>
        <v>84</v>
      </c>
      <c r="AI1185" s="354" t="str">
        <f>VLOOKUP($D1185,'warehouse mapping'!$AN$7:$AO$17,2,0)</f>
        <v>Aktif</v>
      </c>
      <c r="AJ1185" s="114">
        <f t="shared" si="421"/>
        <v>0</v>
      </c>
      <c r="AK1185" s="354" t="str">
        <f t="shared" si="422"/>
        <v/>
      </c>
      <c r="AL1185" s="354" t="s">
        <v>3205</v>
      </c>
      <c r="AM1185" s="354">
        <f t="shared" si="423"/>
        <v>1</v>
      </c>
      <c r="AN1185" s="354" t="b">
        <f t="shared" si="424"/>
        <v>1</v>
      </c>
    </row>
    <row r="1186" spans="1:40" s="354" customFormat="1">
      <c r="A1186" s="354" t="str">
        <f t="shared" si="404"/>
        <v>CD22A02550072331</v>
      </c>
      <c r="B1186" s="354">
        <f t="shared" si="405"/>
        <v>0</v>
      </c>
      <c r="C1186" s="354">
        <f t="shared" si="406"/>
        <v>0</v>
      </c>
      <c r="D1186" s="354" t="str">
        <f t="shared" si="407"/>
        <v>CD</v>
      </c>
      <c r="E1186" s="354" t="str">
        <f t="shared" si="408"/>
        <v>22</v>
      </c>
      <c r="F1186" s="354" t="str">
        <f t="shared" si="409"/>
        <v>A</v>
      </c>
      <c r="G1186" s="355" t="str">
        <f t="shared" si="410"/>
        <v>02</v>
      </c>
      <c r="H1186" s="232" t="s">
        <v>1523</v>
      </c>
      <c r="I1186" s="232" t="s">
        <v>3491</v>
      </c>
      <c r="J1186" s="233">
        <v>46280</v>
      </c>
      <c r="K1186" s="233">
        <v>47716</v>
      </c>
      <c r="L1186" s="234">
        <v>550072331</v>
      </c>
      <c r="M1186" s="232" t="str">
        <f>IF(ISNA(VLOOKUP(L1186,'MASTER DATA'!$A$1:$B$192,2,0)),"",VLOOKUP(L1186,'MASTER DATA'!$A$1:$B$192,2,0))</f>
        <v>Helix Eco Plus 5W-30_4*3L_A04W</v>
      </c>
      <c r="N1186" s="232">
        <v>32</v>
      </c>
      <c r="O1186" s="232">
        <f t="shared" si="411"/>
        <v>0</v>
      </c>
      <c r="P1186" s="232">
        <f t="shared" si="412"/>
        <v>32</v>
      </c>
      <c r="Q1186" s="232">
        <f>VLOOKUP(L1186,'MASTER DATA'!$A$1:$E$192,5,0)</f>
        <v>36</v>
      </c>
      <c r="R1186" s="234">
        <f>SUMIF('picking of the day'!$H$4:$H$358,WMS!H1186&amp;WMS!L1186,'picking of the day'!$E$4:$E$358)</f>
        <v>0</v>
      </c>
      <c r="U1186" s="114">
        <f>IF(ISNA(VLOOKUP(H1186,'data putaway'!$A$1:$E$530,3,0)),0,VLOOKUP(H1186,'data putaway'!$A$1:$E$530,3,0))</f>
        <v>0</v>
      </c>
      <c r="V1186" s="354">
        <f t="shared" si="413"/>
        <v>32</v>
      </c>
      <c r="W1186" s="114">
        <f>IF(ISNA(VLOOKUP(H1186,'data putaway'!$A$1:$E$530,2,0)),0,VLOOKUP(H1186,'data putaway'!$A$1:$E$530,2,0))</f>
        <v>0</v>
      </c>
      <c r="X1186" s="354" t="b">
        <f t="shared" si="414"/>
        <v>0</v>
      </c>
      <c r="Y1186" s="354">
        <f>IF(ISNA(VLOOKUP(H1186,'data putaway'!$A$1:$E$530,4,0)),0,VLOOKUP(H1186,'data putaway'!$A$1:$E$530,4,0))</f>
        <v>0</v>
      </c>
      <c r="Z1186" s="113">
        <f>IF(ISNA(VLOOKUP(H1186,'data putaway'!$A$1:$E$530,5,0)),0,VLOOKUP(H1186,'data putaway'!$A$1:$E$530,5,0))</f>
        <v>0</v>
      </c>
      <c r="AA1186" s="354" t="b">
        <f t="shared" si="415"/>
        <v>0</v>
      </c>
      <c r="AB1186" s="354" t="b">
        <f t="shared" si="416"/>
        <v>0</v>
      </c>
      <c r="AC1186" s="356" t="str">
        <f t="shared" ca="1" si="417"/>
        <v>0 Month,  3 Days</v>
      </c>
      <c r="AD1186" s="114" t="str">
        <f t="shared" ca="1" si="425"/>
        <v>3 Year, 11 Month, 3 Days</v>
      </c>
      <c r="AE1186" s="114">
        <f t="shared" si="418"/>
        <v>32</v>
      </c>
      <c r="AF1186" s="114">
        <f t="shared" si="419"/>
        <v>1</v>
      </c>
      <c r="AG1186" s="354" t="str">
        <f t="shared" si="420"/>
        <v>CD22</v>
      </c>
      <c r="AH1186" s="114">
        <f>IF(ISNA(VLOOKUP(L1186,'MASTER DATA'!$A$1:$F$192,6,0)),0,VLOOKUP(L1186,'MASTER DATA'!$A$1:$F$192,6,0))*AE1186</f>
        <v>384</v>
      </c>
      <c r="AI1186" s="354" t="str">
        <f>VLOOKUP($D1186,'warehouse mapping'!$AN$7:$AO$17,2,0)</f>
        <v>Aktif</v>
      </c>
      <c r="AJ1186" s="114">
        <f t="shared" si="421"/>
        <v>0</v>
      </c>
      <c r="AK1186" s="354" t="str">
        <f t="shared" si="422"/>
        <v/>
      </c>
      <c r="AL1186" s="354" t="s">
        <v>3205</v>
      </c>
      <c r="AM1186" s="354">
        <f t="shared" si="423"/>
        <v>1</v>
      </c>
      <c r="AN1186" s="354" t="b">
        <f t="shared" si="424"/>
        <v>1</v>
      </c>
    </row>
    <row r="1187" spans="1:40" s="354" customFormat="1">
      <c r="A1187" s="354" t="str">
        <f t="shared" si="404"/>
        <v>CD22B01550054879</v>
      </c>
      <c r="B1187" s="354">
        <f t="shared" si="405"/>
        <v>0</v>
      </c>
      <c r="C1187" s="354">
        <f t="shared" si="406"/>
        <v>0</v>
      </c>
      <c r="D1187" s="354" t="str">
        <f t="shared" si="407"/>
        <v>CD</v>
      </c>
      <c r="E1187" s="354" t="str">
        <f t="shared" si="408"/>
        <v>22</v>
      </c>
      <c r="F1187" s="354" t="str">
        <f t="shared" si="409"/>
        <v>B</v>
      </c>
      <c r="G1187" s="355" t="str">
        <f t="shared" si="410"/>
        <v>01</v>
      </c>
      <c r="H1187" s="232" t="s">
        <v>1524</v>
      </c>
      <c r="I1187" s="234">
        <v>12694099</v>
      </c>
      <c r="J1187" s="233">
        <v>46279</v>
      </c>
      <c r="K1187" s="233">
        <v>47719</v>
      </c>
      <c r="L1187" s="234">
        <v>550054879</v>
      </c>
      <c r="M1187" s="232" t="str">
        <f>IF(ISNA(VLOOKUP(L1187,'MASTER DATA'!$A$1:$B$192,2,0)),"",VLOOKUP(L1187,'MASTER DATA'!$A$1:$B$192,2,0))</f>
        <v>SukuCTBerlian 15W-40_1*200L_A04W</v>
      </c>
      <c r="N1187" s="232">
        <v>4</v>
      </c>
      <c r="O1187" s="232">
        <f t="shared" si="411"/>
        <v>1</v>
      </c>
      <c r="P1187" s="232">
        <f t="shared" si="412"/>
        <v>0</v>
      </c>
      <c r="Q1187" s="232">
        <f>VLOOKUP(L1187,'MASTER DATA'!$A$1:$E$192,5,0)</f>
        <v>4</v>
      </c>
      <c r="R1187" s="234">
        <f>SUMIF('picking of the day'!$H$4:$H$358,WMS!H1187&amp;WMS!L1187,'picking of the day'!$E$4:$E$358)</f>
        <v>0</v>
      </c>
      <c r="U1187" s="114">
        <f>IF(ISNA(VLOOKUP(H1187,'data putaway'!$A$1:$E$530,3,0)),0,VLOOKUP(H1187,'data putaway'!$A$1:$E$530,3,0))</f>
        <v>0</v>
      </c>
      <c r="V1187" s="354">
        <f t="shared" si="413"/>
        <v>4</v>
      </c>
      <c r="W1187" s="114">
        <f>IF(ISNA(VLOOKUP(H1187,'data putaway'!$A$1:$E$530,2,0)),0,VLOOKUP(H1187,'data putaway'!$A$1:$E$530,2,0))</f>
        <v>0</v>
      </c>
      <c r="X1187" s="354" t="b">
        <f t="shared" si="414"/>
        <v>0</v>
      </c>
      <c r="Y1187" s="354">
        <f>IF(ISNA(VLOOKUP(H1187,'data putaway'!$A$1:$E$530,4,0)),0,VLOOKUP(H1187,'data putaway'!$A$1:$E$530,4,0))</f>
        <v>0</v>
      </c>
      <c r="Z1187" s="113">
        <f>IF(ISNA(VLOOKUP(H1187,'data putaway'!$A$1:$E$530,5,0)),0,VLOOKUP(H1187,'data putaway'!$A$1:$E$530,5,0))</f>
        <v>0</v>
      </c>
      <c r="AA1187" s="354" t="b">
        <f t="shared" si="415"/>
        <v>0</v>
      </c>
      <c r="AB1187" s="354" t="b">
        <f t="shared" si="416"/>
        <v>0</v>
      </c>
      <c r="AC1187" s="356" t="str">
        <f t="shared" ca="1" si="417"/>
        <v>0 Month,  4 Days</v>
      </c>
      <c r="AD1187" s="114" t="str">
        <f t="shared" ca="1" si="425"/>
        <v>3 Year, 11 Month, 6 Days</v>
      </c>
      <c r="AE1187" s="114">
        <f t="shared" si="418"/>
        <v>4</v>
      </c>
      <c r="AF1187" s="114">
        <f t="shared" si="419"/>
        <v>1</v>
      </c>
      <c r="AG1187" s="354" t="str">
        <f t="shared" si="420"/>
        <v>CD22</v>
      </c>
      <c r="AH1187" s="114">
        <f>IF(ISNA(VLOOKUP(L1187,'MASTER DATA'!$A$1:$F$192,6,0)),0,VLOOKUP(L1187,'MASTER DATA'!$A$1:$F$192,6,0))*AE1187</f>
        <v>800</v>
      </c>
      <c r="AI1187" s="354" t="str">
        <f>VLOOKUP($D1187,'warehouse mapping'!$AN$7:$AO$17,2,0)</f>
        <v>Aktif</v>
      </c>
      <c r="AJ1187" s="114">
        <f t="shared" si="421"/>
        <v>0</v>
      </c>
      <c r="AK1187" s="354" t="str">
        <f t="shared" si="422"/>
        <v/>
      </c>
      <c r="AL1187" s="354" t="s">
        <v>170</v>
      </c>
      <c r="AM1187" s="354">
        <f t="shared" si="423"/>
        <v>1</v>
      </c>
      <c r="AN1187" s="354" t="b">
        <f t="shared" si="424"/>
        <v>1</v>
      </c>
    </row>
    <row r="1188" spans="1:40" s="354" customFormat="1">
      <c r="A1188" s="354" t="str">
        <f t="shared" si="404"/>
        <v>CD22B02550054879</v>
      </c>
      <c r="B1188" s="354">
        <f t="shared" si="405"/>
        <v>0</v>
      </c>
      <c r="C1188" s="354">
        <f t="shared" si="406"/>
        <v>0</v>
      </c>
      <c r="D1188" s="354" t="str">
        <f t="shared" si="407"/>
        <v>CD</v>
      </c>
      <c r="E1188" s="354" t="str">
        <f t="shared" si="408"/>
        <v>22</v>
      </c>
      <c r="F1188" s="354" t="str">
        <f t="shared" si="409"/>
        <v>B</v>
      </c>
      <c r="G1188" s="355" t="str">
        <f t="shared" si="410"/>
        <v>02</v>
      </c>
      <c r="H1188" s="232" t="s">
        <v>1525</v>
      </c>
      <c r="I1188" s="234">
        <v>12694099</v>
      </c>
      <c r="J1188" s="233">
        <v>46279</v>
      </c>
      <c r="K1188" s="233">
        <v>47719</v>
      </c>
      <c r="L1188" s="234">
        <v>550054879</v>
      </c>
      <c r="M1188" s="232" t="str">
        <f>IF(ISNA(VLOOKUP(L1188,'MASTER DATA'!$A$1:$B$192,2,0)),"",VLOOKUP(L1188,'MASTER DATA'!$A$1:$B$192,2,0))</f>
        <v>SukuCTBerlian 15W-40_1*200L_A04W</v>
      </c>
      <c r="N1188" s="232">
        <v>4</v>
      </c>
      <c r="O1188" s="232">
        <f t="shared" si="411"/>
        <v>1</v>
      </c>
      <c r="P1188" s="232">
        <f t="shared" si="412"/>
        <v>0</v>
      </c>
      <c r="Q1188" s="232">
        <f>VLOOKUP(L1188,'MASTER DATA'!$A$1:$E$192,5,0)</f>
        <v>4</v>
      </c>
      <c r="R1188" s="234">
        <f>SUMIF('picking of the day'!$H$4:$H$358,WMS!H1188&amp;WMS!L1188,'picking of the day'!$E$4:$E$358)</f>
        <v>0</v>
      </c>
      <c r="U1188" s="114">
        <f>IF(ISNA(VLOOKUP(H1188,'data putaway'!$A$1:$E$530,3,0)),0,VLOOKUP(H1188,'data putaway'!$A$1:$E$530,3,0))</f>
        <v>0</v>
      </c>
      <c r="V1188" s="354">
        <f t="shared" si="413"/>
        <v>4</v>
      </c>
      <c r="W1188" s="114">
        <f>IF(ISNA(VLOOKUP(H1188,'data putaway'!$A$1:$E$530,2,0)),0,VLOOKUP(H1188,'data putaway'!$A$1:$E$530,2,0))</f>
        <v>0</v>
      </c>
      <c r="X1188" s="354" t="b">
        <f t="shared" si="414"/>
        <v>0</v>
      </c>
      <c r="Y1188" s="354">
        <f>IF(ISNA(VLOOKUP(H1188,'data putaway'!$A$1:$E$530,4,0)),0,VLOOKUP(H1188,'data putaway'!$A$1:$E$530,4,0))</f>
        <v>0</v>
      </c>
      <c r="Z1188" s="113">
        <f>IF(ISNA(VLOOKUP(H1188,'data putaway'!$A$1:$E$530,5,0)),0,VLOOKUP(H1188,'data putaway'!$A$1:$E$530,5,0))</f>
        <v>0</v>
      </c>
      <c r="AA1188" s="354" t="b">
        <f t="shared" si="415"/>
        <v>0</v>
      </c>
      <c r="AB1188" s="354" t="b">
        <f t="shared" si="416"/>
        <v>0</v>
      </c>
      <c r="AC1188" s="356" t="str">
        <f t="shared" ca="1" si="417"/>
        <v>0 Month,  4 Days</v>
      </c>
      <c r="AD1188" s="114" t="str">
        <f t="shared" ca="1" si="425"/>
        <v>3 Year, 11 Month, 6 Days</v>
      </c>
      <c r="AE1188" s="114">
        <f t="shared" si="418"/>
        <v>4</v>
      </c>
      <c r="AF1188" s="114">
        <f t="shared" si="419"/>
        <v>1</v>
      </c>
      <c r="AG1188" s="354" t="str">
        <f t="shared" si="420"/>
        <v>CD22</v>
      </c>
      <c r="AH1188" s="114">
        <f>IF(ISNA(VLOOKUP(L1188,'MASTER DATA'!$A$1:$F$192,6,0)),0,VLOOKUP(L1188,'MASTER DATA'!$A$1:$F$192,6,0))*AE1188</f>
        <v>800</v>
      </c>
      <c r="AI1188" s="354" t="str">
        <f>VLOOKUP($D1188,'warehouse mapping'!$AN$7:$AO$17,2,0)</f>
        <v>Aktif</v>
      </c>
      <c r="AJ1188" s="114">
        <f t="shared" si="421"/>
        <v>0</v>
      </c>
      <c r="AK1188" s="354" t="str">
        <f t="shared" si="422"/>
        <v/>
      </c>
      <c r="AL1188" s="354" t="s">
        <v>3206</v>
      </c>
      <c r="AM1188" s="354">
        <f t="shared" si="423"/>
        <v>1</v>
      </c>
      <c r="AN1188" s="354" t="b">
        <f t="shared" si="424"/>
        <v>1</v>
      </c>
    </row>
    <row r="1189" spans="1:40" s="354" customFormat="1">
      <c r="A1189" s="354" t="str">
        <f t="shared" si="404"/>
        <v>CD22C01550044709</v>
      </c>
      <c r="B1189" s="354">
        <f t="shared" si="405"/>
        <v>0</v>
      </c>
      <c r="C1189" s="354">
        <f t="shared" si="406"/>
        <v>0</v>
      </c>
      <c r="D1189" s="354" t="str">
        <f t="shared" si="407"/>
        <v>CD</v>
      </c>
      <c r="E1189" s="354" t="str">
        <f t="shared" si="408"/>
        <v>22</v>
      </c>
      <c r="F1189" s="354" t="str">
        <f t="shared" si="409"/>
        <v>C</v>
      </c>
      <c r="G1189" s="355" t="str">
        <f t="shared" si="410"/>
        <v>01</v>
      </c>
      <c r="H1189" s="232" t="s">
        <v>1526</v>
      </c>
      <c r="I1189" s="234" t="s">
        <v>3522</v>
      </c>
      <c r="J1189" s="233">
        <v>46273</v>
      </c>
      <c r="K1189" s="233">
        <v>47729</v>
      </c>
      <c r="L1189" s="234">
        <v>550044709</v>
      </c>
      <c r="M1189" s="232" t="str">
        <f>IF(ISNA(VLOOKUP(L1189,'MASTER DATA'!$A$1:$B$192,2,0)),"",VLOOKUP(L1189,'MASTER DATA'!$A$1:$B$192,2,0))</f>
        <v>Adv4TAX5Sc10W30SLMB_12*0.8L_A04W</v>
      </c>
      <c r="N1189" s="232">
        <v>48</v>
      </c>
      <c r="O1189" s="232">
        <f t="shared" si="411"/>
        <v>1</v>
      </c>
      <c r="P1189" s="232">
        <f t="shared" si="412"/>
        <v>0</v>
      </c>
      <c r="Q1189" s="232">
        <f>VLOOKUP(L1189,'MASTER DATA'!$A$1:$E$192,5,0)</f>
        <v>48</v>
      </c>
      <c r="R1189" s="234">
        <f>SUMIF('picking of the day'!$H$4:$H$358,WMS!H1189&amp;WMS!L1189,'picking of the day'!$E$4:$E$358)</f>
        <v>0</v>
      </c>
      <c r="U1189" s="114">
        <f>IF(ISNA(VLOOKUP(H1189,'data putaway'!$A$1:$E$530,3,0)),0,VLOOKUP(H1189,'data putaway'!$A$1:$E$530,3,0))</f>
        <v>0</v>
      </c>
      <c r="V1189" s="354">
        <f t="shared" si="413"/>
        <v>48</v>
      </c>
      <c r="W1189" s="114">
        <f>IF(ISNA(VLOOKUP(H1189,'data putaway'!$A$1:$E$530,2,0)),0,VLOOKUP(H1189,'data putaway'!$A$1:$E$530,2,0))</f>
        <v>0</v>
      </c>
      <c r="X1189" s="354" t="b">
        <f t="shared" si="414"/>
        <v>0</v>
      </c>
      <c r="Y1189" s="354">
        <f>IF(ISNA(VLOOKUP(H1189,'data putaway'!$A$1:$E$530,4,0)),0,VLOOKUP(H1189,'data putaway'!$A$1:$E$530,4,0))</f>
        <v>0</v>
      </c>
      <c r="Z1189" s="113">
        <f>IF(ISNA(VLOOKUP(H1189,'data putaway'!$A$1:$E$530,5,0)),0,VLOOKUP(H1189,'data putaway'!$A$1:$E$530,5,0))</f>
        <v>0</v>
      </c>
      <c r="AA1189" s="354" t="b">
        <f t="shared" si="415"/>
        <v>0</v>
      </c>
      <c r="AB1189" s="354" t="b">
        <f t="shared" si="416"/>
        <v>0</v>
      </c>
      <c r="AC1189" s="356" t="str">
        <f t="shared" ca="1" si="417"/>
        <v>0 Month,  10 Days</v>
      </c>
      <c r="AD1189" s="114" t="str">
        <f t="shared" ca="1" si="425"/>
        <v>3 Year, 11 Month, 16 Days</v>
      </c>
      <c r="AE1189" s="114">
        <f t="shared" si="418"/>
        <v>48</v>
      </c>
      <c r="AF1189" s="114">
        <f t="shared" si="419"/>
        <v>1</v>
      </c>
      <c r="AG1189" s="354" t="str">
        <f t="shared" si="420"/>
        <v>CD22</v>
      </c>
      <c r="AH1189" s="114">
        <f>IF(ISNA(VLOOKUP(L1189,'MASTER DATA'!$A$1:$F$192,6,0)),0,VLOOKUP(L1189,'MASTER DATA'!$A$1:$F$192,6,0))*AE1189</f>
        <v>460.79999999999995</v>
      </c>
      <c r="AI1189" s="354" t="str">
        <f>VLOOKUP($D1189,'warehouse mapping'!$AN$7:$AO$17,2,0)</f>
        <v>Aktif</v>
      </c>
      <c r="AJ1189" s="114">
        <f t="shared" si="421"/>
        <v>0</v>
      </c>
      <c r="AK1189" s="354" t="str">
        <f t="shared" si="422"/>
        <v/>
      </c>
      <c r="AL1189" s="354" t="s">
        <v>170</v>
      </c>
      <c r="AM1189" s="354">
        <f t="shared" si="423"/>
        <v>1</v>
      </c>
      <c r="AN1189" s="354" t="b">
        <f t="shared" si="424"/>
        <v>1</v>
      </c>
    </row>
    <row r="1190" spans="1:40" s="354" customFormat="1">
      <c r="A1190" s="354" t="str">
        <f t="shared" si="404"/>
        <v>CD22C02550044709</v>
      </c>
      <c r="B1190" s="354">
        <f t="shared" si="405"/>
        <v>0</v>
      </c>
      <c r="C1190" s="354">
        <f t="shared" si="406"/>
        <v>0</v>
      </c>
      <c r="D1190" s="354" t="str">
        <f t="shared" si="407"/>
        <v>CD</v>
      </c>
      <c r="E1190" s="354" t="str">
        <f t="shared" si="408"/>
        <v>22</v>
      </c>
      <c r="F1190" s="354" t="str">
        <f t="shared" si="409"/>
        <v>C</v>
      </c>
      <c r="G1190" s="355" t="str">
        <f t="shared" si="410"/>
        <v>02</v>
      </c>
      <c r="H1190" s="232" t="s">
        <v>1527</v>
      </c>
      <c r="I1190" s="234" t="s">
        <v>3522</v>
      </c>
      <c r="J1190" s="233">
        <v>46273</v>
      </c>
      <c r="K1190" s="233">
        <v>47729</v>
      </c>
      <c r="L1190" s="234">
        <v>550044709</v>
      </c>
      <c r="M1190" s="232" t="str">
        <f>IF(ISNA(VLOOKUP(L1190,'MASTER DATA'!$A$1:$B$192,2,0)),"",VLOOKUP(L1190,'MASTER DATA'!$A$1:$B$192,2,0))</f>
        <v>Adv4TAX5Sc10W30SLMB_12*0.8L_A04W</v>
      </c>
      <c r="N1190" s="232">
        <v>48</v>
      </c>
      <c r="O1190" s="232">
        <f t="shared" si="411"/>
        <v>1</v>
      </c>
      <c r="P1190" s="232">
        <f t="shared" si="412"/>
        <v>0</v>
      </c>
      <c r="Q1190" s="232">
        <f>VLOOKUP(L1190,'MASTER DATA'!$A$1:$E$192,5,0)</f>
        <v>48</v>
      </c>
      <c r="R1190" s="234">
        <f>SUMIF('picking of the day'!$H$4:$H$358,WMS!H1190&amp;WMS!L1190,'picking of the day'!$E$4:$E$358)</f>
        <v>0</v>
      </c>
      <c r="U1190" s="114">
        <f>IF(ISNA(VLOOKUP(H1190,'data putaway'!$A$1:$E$530,3,0)),0,VLOOKUP(H1190,'data putaway'!$A$1:$E$530,3,0))</f>
        <v>0</v>
      </c>
      <c r="V1190" s="354">
        <f t="shared" si="413"/>
        <v>48</v>
      </c>
      <c r="W1190" s="114">
        <f>IF(ISNA(VLOOKUP(H1190,'data putaway'!$A$1:$E$530,2,0)),0,VLOOKUP(H1190,'data putaway'!$A$1:$E$530,2,0))</f>
        <v>0</v>
      </c>
      <c r="X1190" s="354" t="b">
        <f t="shared" si="414"/>
        <v>0</v>
      </c>
      <c r="Y1190" s="354">
        <f>IF(ISNA(VLOOKUP(H1190,'data putaway'!$A$1:$E$530,4,0)),0,VLOOKUP(H1190,'data putaway'!$A$1:$E$530,4,0))</f>
        <v>0</v>
      </c>
      <c r="Z1190" s="113">
        <f>IF(ISNA(VLOOKUP(H1190,'data putaway'!$A$1:$E$530,5,0)),0,VLOOKUP(H1190,'data putaway'!$A$1:$E$530,5,0))</f>
        <v>0</v>
      </c>
      <c r="AA1190" s="354" t="b">
        <f t="shared" si="415"/>
        <v>0</v>
      </c>
      <c r="AB1190" s="354" t="b">
        <f t="shared" si="416"/>
        <v>0</v>
      </c>
      <c r="AC1190" s="356" t="str">
        <f t="shared" ca="1" si="417"/>
        <v>0 Month,  10 Days</v>
      </c>
      <c r="AD1190" s="114" t="str">
        <f t="shared" ca="1" si="425"/>
        <v>3 Year, 11 Month, 16 Days</v>
      </c>
      <c r="AE1190" s="114">
        <f t="shared" si="418"/>
        <v>48</v>
      </c>
      <c r="AF1190" s="114">
        <f t="shared" si="419"/>
        <v>1</v>
      </c>
      <c r="AG1190" s="354" t="str">
        <f t="shared" si="420"/>
        <v>CD22</v>
      </c>
      <c r="AH1190" s="114">
        <f>IF(ISNA(VLOOKUP(L1190,'MASTER DATA'!$A$1:$F$192,6,0)),0,VLOOKUP(L1190,'MASTER DATA'!$A$1:$F$192,6,0))*AE1190</f>
        <v>460.79999999999995</v>
      </c>
      <c r="AI1190" s="354" t="str">
        <f>VLOOKUP($D1190,'warehouse mapping'!$AN$7:$AO$17,2,0)</f>
        <v>Aktif</v>
      </c>
      <c r="AJ1190" s="114">
        <f t="shared" si="421"/>
        <v>0</v>
      </c>
      <c r="AK1190" s="354" t="str">
        <f t="shared" si="422"/>
        <v/>
      </c>
      <c r="AL1190" s="354" t="s">
        <v>170</v>
      </c>
      <c r="AM1190" s="354">
        <f t="shared" si="423"/>
        <v>1</v>
      </c>
      <c r="AN1190" s="354" t="b">
        <f t="shared" si="424"/>
        <v>1</v>
      </c>
    </row>
    <row r="1191" spans="1:40" s="354" customFormat="1">
      <c r="A1191" s="354" t="str">
        <f t="shared" si="404"/>
        <v>CD22D01550062461</v>
      </c>
      <c r="B1191" s="354">
        <f t="shared" si="405"/>
        <v>0</v>
      </c>
      <c r="C1191" s="354">
        <f t="shared" si="406"/>
        <v>0</v>
      </c>
      <c r="D1191" s="354" t="str">
        <f t="shared" si="407"/>
        <v>CD</v>
      </c>
      <c r="E1191" s="354" t="str">
        <f t="shared" si="408"/>
        <v>22</v>
      </c>
      <c r="F1191" s="354" t="str">
        <f t="shared" si="409"/>
        <v>D</v>
      </c>
      <c r="G1191" s="355" t="str">
        <f t="shared" si="410"/>
        <v>01</v>
      </c>
      <c r="H1191" s="232" t="s">
        <v>1528</v>
      </c>
      <c r="I1191" s="232" t="s">
        <v>3394</v>
      </c>
      <c r="J1191" s="233">
        <v>46255</v>
      </c>
      <c r="K1191" s="233">
        <v>47715</v>
      </c>
      <c r="L1191" s="234">
        <v>550062461</v>
      </c>
      <c r="M1191" s="232" t="str">
        <f>IF(ISNA(VLOOKUP(L1191,'MASTER DATA'!$A$1:$B$192,2,0)),"",VLOOKUP(L1191,'MASTER DATA'!$A$1:$B$192,2,0))</f>
        <v>Advan4TAX710W40SNMA2_12*0.8L_A04W</v>
      </c>
      <c r="N1191" s="232">
        <v>48</v>
      </c>
      <c r="O1191" s="232">
        <f t="shared" si="411"/>
        <v>1</v>
      </c>
      <c r="P1191" s="232">
        <f t="shared" si="412"/>
        <v>0</v>
      </c>
      <c r="Q1191" s="232">
        <f>VLOOKUP(L1191,'MASTER DATA'!$A$1:$E$192,5,0)</f>
        <v>48</v>
      </c>
      <c r="R1191" s="234">
        <f>SUMIF('picking of the day'!$H$4:$H$358,WMS!H1191&amp;WMS!L1191,'picking of the day'!$E$4:$E$358)</f>
        <v>0</v>
      </c>
      <c r="U1191" s="114">
        <f>IF(ISNA(VLOOKUP(H1191,'data putaway'!$A$1:$E$530,3,0)),0,VLOOKUP(H1191,'data putaway'!$A$1:$E$530,3,0))</f>
        <v>0</v>
      </c>
      <c r="V1191" s="354">
        <f t="shared" si="413"/>
        <v>48</v>
      </c>
      <c r="W1191" s="114">
        <f>IF(ISNA(VLOOKUP(H1191,'data putaway'!$A$1:$E$530,2,0)),0,VLOOKUP(H1191,'data putaway'!$A$1:$E$530,2,0))</f>
        <v>0</v>
      </c>
      <c r="X1191" s="354" t="b">
        <f t="shared" si="414"/>
        <v>0</v>
      </c>
      <c r="Y1191" s="354">
        <f>IF(ISNA(VLOOKUP(H1191,'data putaway'!$A$1:$E$530,4,0)),0,VLOOKUP(H1191,'data putaway'!$A$1:$E$530,4,0))</f>
        <v>0</v>
      </c>
      <c r="Z1191" s="113">
        <f>IF(ISNA(VLOOKUP(H1191,'data putaway'!$A$1:$E$530,5,0)),0,VLOOKUP(H1191,'data putaway'!$A$1:$E$530,5,0))</f>
        <v>0</v>
      </c>
      <c r="AA1191" s="354" t="b">
        <f t="shared" si="415"/>
        <v>0</v>
      </c>
      <c r="AB1191" s="354" t="b">
        <f t="shared" si="416"/>
        <v>0</v>
      </c>
      <c r="AC1191" s="356" t="str">
        <f t="shared" ca="1" si="417"/>
        <v>0 Month,  28 Days</v>
      </c>
      <c r="AD1191" s="114" t="str">
        <f t="shared" ca="1" si="425"/>
        <v>3 Year, 11 Month, 2 Days</v>
      </c>
      <c r="AE1191" s="114">
        <f t="shared" si="418"/>
        <v>48</v>
      </c>
      <c r="AF1191" s="114">
        <f t="shared" si="419"/>
        <v>1</v>
      </c>
      <c r="AG1191" s="354" t="str">
        <f t="shared" si="420"/>
        <v>CD22</v>
      </c>
      <c r="AH1191" s="114">
        <f>IF(ISNA(VLOOKUP(L1191,'MASTER DATA'!$A$1:$F$192,6,0)),0,VLOOKUP(L1191,'MASTER DATA'!$A$1:$F$192,6,0))*AE1191</f>
        <v>460.80000000000007</v>
      </c>
      <c r="AI1191" s="354" t="str">
        <f>VLOOKUP($D1191,'warehouse mapping'!$AN$7:$AO$17,2,0)</f>
        <v>Aktif</v>
      </c>
      <c r="AJ1191" s="114">
        <f t="shared" si="421"/>
        <v>0</v>
      </c>
      <c r="AK1191" s="354" t="str">
        <f t="shared" si="422"/>
        <v/>
      </c>
      <c r="AL1191" s="354" t="s">
        <v>3025</v>
      </c>
      <c r="AM1191" s="354">
        <f t="shared" si="423"/>
        <v>1</v>
      </c>
      <c r="AN1191" s="354" t="b">
        <f t="shared" si="424"/>
        <v>1</v>
      </c>
    </row>
    <row r="1192" spans="1:40" s="354" customFormat="1">
      <c r="A1192" s="354" t="str">
        <f t="shared" si="404"/>
        <v>CD22D02550062461</v>
      </c>
      <c r="B1192" s="354">
        <f t="shared" si="405"/>
        <v>0</v>
      </c>
      <c r="C1192" s="354">
        <f t="shared" si="406"/>
        <v>0</v>
      </c>
      <c r="D1192" s="354" t="str">
        <f t="shared" si="407"/>
        <v>CD</v>
      </c>
      <c r="E1192" s="354" t="str">
        <f t="shared" si="408"/>
        <v>22</v>
      </c>
      <c r="F1192" s="354" t="str">
        <f t="shared" si="409"/>
        <v>D</v>
      </c>
      <c r="G1192" s="355" t="str">
        <f t="shared" si="410"/>
        <v>02</v>
      </c>
      <c r="H1192" s="232" t="s">
        <v>1529</v>
      </c>
      <c r="I1192" s="232" t="s">
        <v>3394</v>
      </c>
      <c r="J1192" s="233">
        <v>46255</v>
      </c>
      <c r="K1192" s="233">
        <v>47715</v>
      </c>
      <c r="L1192" s="234">
        <v>550062461</v>
      </c>
      <c r="M1192" s="232" t="str">
        <f>IF(ISNA(VLOOKUP(L1192,'MASTER DATA'!$A$1:$B$192,2,0)),"",VLOOKUP(L1192,'MASTER DATA'!$A$1:$B$192,2,0))</f>
        <v>Advan4TAX710W40SNMA2_12*0.8L_A04W</v>
      </c>
      <c r="N1192" s="232">
        <v>48</v>
      </c>
      <c r="O1192" s="232">
        <f t="shared" si="411"/>
        <v>1</v>
      </c>
      <c r="P1192" s="232">
        <f t="shared" si="412"/>
        <v>0</v>
      </c>
      <c r="Q1192" s="232">
        <f>VLOOKUP(L1192,'MASTER DATA'!$A$1:$E$192,5,0)</f>
        <v>48</v>
      </c>
      <c r="R1192" s="234">
        <f>SUMIF('picking of the day'!$H$4:$H$358,WMS!H1192&amp;WMS!L1192,'picking of the day'!$E$4:$E$358)</f>
        <v>0</v>
      </c>
      <c r="U1192" s="114">
        <f>IF(ISNA(VLOOKUP(H1192,'data putaway'!$A$1:$E$530,3,0)),0,VLOOKUP(H1192,'data putaway'!$A$1:$E$530,3,0))</f>
        <v>0</v>
      </c>
      <c r="V1192" s="354">
        <f t="shared" si="413"/>
        <v>48</v>
      </c>
      <c r="W1192" s="114">
        <f>IF(ISNA(VLOOKUP(H1192,'data putaway'!$A$1:$E$530,2,0)),0,VLOOKUP(H1192,'data putaway'!$A$1:$E$530,2,0))</f>
        <v>0</v>
      </c>
      <c r="X1192" s="354" t="b">
        <f t="shared" si="414"/>
        <v>0</v>
      </c>
      <c r="Y1192" s="354">
        <f>IF(ISNA(VLOOKUP(H1192,'data putaway'!$A$1:$E$530,4,0)),0,VLOOKUP(H1192,'data putaway'!$A$1:$E$530,4,0))</f>
        <v>0</v>
      </c>
      <c r="Z1192" s="113">
        <f>IF(ISNA(VLOOKUP(H1192,'data putaway'!$A$1:$E$530,5,0)),0,VLOOKUP(H1192,'data putaway'!$A$1:$E$530,5,0))</f>
        <v>0</v>
      </c>
      <c r="AA1192" s="354" t="b">
        <f t="shared" si="415"/>
        <v>0</v>
      </c>
      <c r="AB1192" s="354" t="b">
        <f t="shared" si="416"/>
        <v>0</v>
      </c>
      <c r="AC1192" s="356" t="str">
        <f t="shared" ca="1" si="417"/>
        <v>0 Month,  28 Days</v>
      </c>
      <c r="AD1192" s="114" t="str">
        <f t="shared" ca="1" si="425"/>
        <v>3 Year, 11 Month, 2 Days</v>
      </c>
      <c r="AE1192" s="114">
        <f t="shared" si="418"/>
        <v>48</v>
      </c>
      <c r="AF1192" s="114">
        <f t="shared" si="419"/>
        <v>1</v>
      </c>
      <c r="AG1192" s="354" t="str">
        <f t="shared" si="420"/>
        <v>CD22</v>
      </c>
      <c r="AH1192" s="114">
        <f>IF(ISNA(VLOOKUP(L1192,'MASTER DATA'!$A$1:$F$192,6,0)),0,VLOOKUP(L1192,'MASTER DATA'!$A$1:$F$192,6,0))*AE1192</f>
        <v>460.80000000000007</v>
      </c>
      <c r="AI1192" s="354" t="str">
        <f>VLOOKUP($D1192,'warehouse mapping'!$AN$7:$AO$17,2,0)</f>
        <v>Aktif</v>
      </c>
      <c r="AJ1192" s="114">
        <f t="shared" si="421"/>
        <v>0</v>
      </c>
      <c r="AK1192" s="354" t="str">
        <f t="shared" si="422"/>
        <v/>
      </c>
      <c r="AL1192" s="354" t="s">
        <v>170</v>
      </c>
      <c r="AM1192" s="354">
        <f t="shared" si="423"/>
        <v>1</v>
      </c>
      <c r="AN1192" s="354" t="b">
        <f t="shared" si="424"/>
        <v>1</v>
      </c>
    </row>
    <row r="1193" spans="1:40" s="354" customFormat="1">
      <c r="A1193" s="354" t="str">
        <f t="shared" si="404"/>
        <v>CD22E01550062461</v>
      </c>
      <c r="B1193" s="354">
        <f t="shared" si="405"/>
        <v>0</v>
      </c>
      <c r="C1193" s="354">
        <f t="shared" si="406"/>
        <v>0</v>
      </c>
      <c r="D1193" s="354" t="str">
        <f t="shared" si="407"/>
        <v>CD</v>
      </c>
      <c r="E1193" s="354" t="str">
        <f t="shared" si="408"/>
        <v>22</v>
      </c>
      <c r="F1193" s="354" t="str">
        <f t="shared" si="409"/>
        <v>E</v>
      </c>
      <c r="G1193" s="355" t="str">
        <f t="shared" si="410"/>
        <v>01</v>
      </c>
      <c r="H1193" s="232" t="s">
        <v>1530</v>
      </c>
      <c r="I1193" s="232" t="s">
        <v>3394</v>
      </c>
      <c r="J1193" s="233">
        <v>46255</v>
      </c>
      <c r="K1193" s="233">
        <v>47715</v>
      </c>
      <c r="L1193" s="234">
        <v>550062461</v>
      </c>
      <c r="M1193" s="232" t="str">
        <f>IF(ISNA(VLOOKUP(L1193,'MASTER DATA'!$A$1:$B$192,2,0)),"",VLOOKUP(L1193,'MASTER DATA'!$A$1:$B$192,2,0))</f>
        <v>Advan4TAX710W40SNMA2_12*0.8L_A04W</v>
      </c>
      <c r="N1193" s="232">
        <v>48</v>
      </c>
      <c r="O1193" s="232">
        <f t="shared" si="411"/>
        <v>1</v>
      </c>
      <c r="P1193" s="232">
        <f t="shared" si="412"/>
        <v>0</v>
      </c>
      <c r="Q1193" s="232">
        <f>VLOOKUP(L1193,'MASTER DATA'!$A$1:$E$192,5,0)</f>
        <v>48</v>
      </c>
      <c r="R1193" s="234">
        <f>SUMIF('picking of the day'!$H$4:$H$358,WMS!H1193&amp;WMS!L1193,'picking of the day'!$E$4:$E$358)</f>
        <v>0</v>
      </c>
      <c r="U1193" s="114">
        <f>IF(ISNA(VLOOKUP(H1193,'data putaway'!$A$1:$E$530,3,0)),0,VLOOKUP(H1193,'data putaway'!$A$1:$E$530,3,0))</f>
        <v>0</v>
      </c>
      <c r="V1193" s="354">
        <f t="shared" si="413"/>
        <v>48</v>
      </c>
      <c r="W1193" s="114">
        <f>IF(ISNA(VLOOKUP(H1193,'data putaway'!$A$1:$E$530,2,0)),0,VLOOKUP(H1193,'data putaway'!$A$1:$E$530,2,0))</f>
        <v>0</v>
      </c>
      <c r="X1193" s="354" t="b">
        <f t="shared" si="414"/>
        <v>0</v>
      </c>
      <c r="Y1193" s="354">
        <f>IF(ISNA(VLOOKUP(H1193,'data putaway'!$A$1:$E$530,4,0)),0,VLOOKUP(H1193,'data putaway'!$A$1:$E$530,4,0))</f>
        <v>0</v>
      </c>
      <c r="Z1193" s="113">
        <f>IF(ISNA(VLOOKUP(H1193,'data putaway'!$A$1:$E$530,5,0)),0,VLOOKUP(H1193,'data putaway'!$A$1:$E$530,5,0))</f>
        <v>0</v>
      </c>
      <c r="AA1193" s="354" t="b">
        <f t="shared" si="415"/>
        <v>0</v>
      </c>
      <c r="AB1193" s="354" t="b">
        <f t="shared" si="416"/>
        <v>0</v>
      </c>
      <c r="AC1193" s="356" t="str">
        <f t="shared" ca="1" si="417"/>
        <v>0 Month,  28 Days</v>
      </c>
      <c r="AD1193" s="114" t="str">
        <f t="shared" ca="1" si="425"/>
        <v>3 Year, 11 Month, 2 Days</v>
      </c>
      <c r="AE1193" s="114">
        <f t="shared" si="418"/>
        <v>48</v>
      </c>
      <c r="AF1193" s="114">
        <f t="shared" si="419"/>
        <v>1</v>
      </c>
      <c r="AG1193" s="354" t="str">
        <f t="shared" si="420"/>
        <v>CD22</v>
      </c>
      <c r="AH1193" s="114">
        <f>IF(ISNA(VLOOKUP(L1193,'MASTER DATA'!$A$1:$F$192,6,0)),0,VLOOKUP(L1193,'MASTER DATA'!$A$1:$F$192,6,0))*AE1193</f>
        <v>460.80000000000007</v>
      </c>
      <c r="AI1193" s="354" t="str">
        <f>VLOOKUP($D1193,'warehouse mapping'!$AN$7:$AO$17,2,0)</f>
        <v>Aktif</v>
      </c>
      <c r="AJ1193" s="114">
        <f t="shared" si="421"/>
        <v>0</v>
      </c>
      <c r="AK1193" s="354" t="str">
        <f t="shared" si="422"/>
        <v/>
      </c>
      <c r="AL1193" s="354" t="s">
        <v>170</v>
      </c>
      <c r="AM1193" s="354">
        <f t="shared" si="423"/>
        <v>1</v>
      </c>
      <c r="AN1193" s="354" t="b">
        <f t="shared" si="424"/>
        <v>1</v>
      </c>
    </row>
    <row r="1194" spans="1:40" s="354" customFormat="1">
      <c r="A1194" s="354" t="str">
        <f t="shared" si="404"/>
        <v>CD22E02550044709</v>
      </c>
      <c r="B1194" s="354">
        <f t="shared" si="405"/>
        <v>0</v>
      </c>
      <c r="C1194" s="354">
        <f t="shared" si="406"/>
        <v>0</v>
      </c>
      <c r="D1194" s="354" t="str">
        <f t="shared" si="407"/>
        <v>CD</v>
      </c>
      <c r="E1194" s="354" t="str">
        <f t="shared" si="408"/>
        <v>22</v>
      </c>
      <c r="F1194" s="354" t="str">
        <f t="shared" si="409"/>
        <v>E</v>
      </c>
      <c r="G1194" s="355" t="str">
        <f t="shared" si="410"/>
        <v>02</v>
      </c>
      <c r="H1194" s="232" t="s">
        <v>1531</v>
      </c>
      <c r="I1194" s="234" t="s">
        <v>3522</v>
      </c>
      <c r="J1194" s="233">
        <v>46273</v>
      </c>
      <c r="K1194" s="233">
        <v>47729</v>
      </c>
      <c r="L1194" s="234">
        <v>550044709</v>
      </c>
      <c r="M1194" s="232" t="str">
        <f>IF(ISNA(VLOOKUP(L1194,'MASTER DATA'!$A$1:$B$192,2,0)),"",VLOOKUP(L1194,'MASTER DATA'!$A$1:$B$192,2,0))</f>
        <v>Adv4TAX5Sc10W30SLMB_12*0.8L_A04W</v>
      </c>
      <c r="N1194" s="232">
        <v>48</v>
      </c>
      <c r="O1194" s="232">
        <f t="shared" si="411"/>
        <v>1</v>
      </c>
      <c r="P1194" s="232">
        <f t="shared" si="412"/>
        <v>0</v>
      </c>
      <c r="Q1194" s="232">
        <f>VLOOKUP(L1194,'MASTER DATA'!$A$1:$E$192,5,0)</f>
        <v>48</v>
      </c>
      <c r="R1194" s="234">
        <f>SUMIF('picking of the day'!$H$4:$H$358,WMS!H1194&amp;WMS!L1194,'picking of the day'!$E$4:$E$358)</f>
        <v>0</v>
      </c>
      <c r="U1194" s="114">
        <f>IF(ISNA(VLOOKUP(H1194,'data putaway'!$A$1:$E$530,3,0)),0,VLOOKUP(H1194,'data putaway'!$A$1:$E$530,3,0))</f>
        <v>0</v>
      </c>
      <c r="V1194" s="354">
        <f t="shared" si="413"/>
        <v>48</v>
      </c>
      <c r="W1194" s="114">
        <f>IF(ISNA(VLOOKUP(H1194,'data putaway'!$A$1:$E$530,2,0)),0,VLOOKUP(H1194,'data putaway'!$A$1:$E$530,2,0))</f>
        <v>0</v>
      </c>
      <c r="X1194" s="354" t="b">
        <f t="shared" si="414"/>
        <v>0</v>
      </c>
      <c r="Y1194" s="354">
        <f>IF(ISNA(VLOOKUP(H1194,'data putaway'!$A$1:$E$530,4,0)),0,VLOOKUP(H1194,'data putaway'!$A$1:$E$530,4,0))</f>
        <v>0</v>
      </c>
      <c r="Z1194" s="113">
        <f>IF(ISNA(VLOOKUP(H1194,'data putaway'!$A$1:$E$530,5,0)),0,VLOOKUP(H1194,'data putaway'!$A$1:$E$530,5,0))</f>
        <v>0</v>
      </c>
      <c r="AA1194" s="354" t="b">
        <f t="shared" si="415"/>
        <v>0</v>
      </c>
      <c r="AB1194" s="354" t="b">
        <f t="shared" si="416"/>
        <v>0</v>
      </c>
      <c r="AC1194" s="356" t="str">
        <f t="shared" ca="1" si="417"/>
        <v>0 Month,  10 Days</v>
      </c>
      <c r="AD1194" s="114" t="str">
        <f t="shared" ca="1" si="425"/>
        <v>3 Year, 11 Month, 16 Days</v>
      </c>
      <c r="AE1194" s="114">
        <f t="shared" si="418"/>
        <v>48</v>
      </c>
      <c r="AF1194" s="114">
        <f t="shared" si="419"/>
        <v>1</v>
      </c>
      <c r="AG1194" s="354" t="str">
        <f t="shared" si="420"/>
        <v>CD22</v>
      </c>
      <c r="AH1194" s="114">
        <f>IF(ISNA(VLOOKUP(L1194,'MASTER DATA'!$A$1:$F$192,6,0)),0,VLOOKUP(L1194,'MASTER DATA'!$A$1:$F$192,6,0))*AE1194</f>
        <v>460.79999999999995</v>
      </c>
      <c r="AI1194" s="354" t="str">
        <f>VLOOKUP($D1194,'warehouse mapping'!$AN$7:$AO$17,2,0)</f>
        <v>Aktif</v>
      </c>
      <c r="AJ1194" s="114">
        <f t="shared" si="421"/>
        <v>0</v>
      </c>
      <c r="AK1194" s="354" t="str">
        <f t="shared" si="422"/>
        <v/>
      </c>
      <c r="AL1194" s="354" t="s">
        <v>170</v>
      </c>
      <c r="AM1194" s="354">
        <f t="shared" si="423"/>
        <v>1</v>
      </c>
      <c r="AN1194" s="354" t="b">
        <f t="shared" si="424"/>
        <v>1</v>
      </c>
    </row>
    <row r="1195" spans="1:40" s="354" customFormat="1">
      <c r="A1195" s="354" t="str">
        <f t="shared" si="404"/>
        <v>CD23A01550045079</v>
      </c>
      <c r="B1195" s="354">
        <f t="shared" si="405"/>
        <v>0</v>
      </c>
      <c r="C1195" s="354">
        <f t="shared" si="406"/>
        <v>0</v>
      </c>
      <c r="D1195" s="354" t="str">
        <f t="shared" si="407"/>
        <v>CD</v>
      </c>
      <c r="E1195" s="354" t="str">
        <f t="shared" si="408"/>
        <v>23</v>
      </c>
      <c r="F1195" s="354" t="str">
        <f t="shared" si="409"/>
        <v>A</v>
      </c>
      <c r="G1195" s="355" t="str">
        <f t="shared" si="410"/>
        <v>01</v>
      </c>
      <c r="H1195" s="232" t="s">
        <v>1532</v>
      </c>
      <c r="I1195" s="232" t="s">
        <v>3501</v>
      </c>
      <c r="J1195" s="233">
        <v>46268</v>
      </c>
      <c r="K1195" s="233">
        <v>47632</v>
      </c>
      <c r="L1195" s="234">
        <v>550045079</v>
      </c>
      <c r="M1195" s="232" t="str">
        <f>IF(ISNA(VLOOKUP(L1195,'MASTER DATA'!$A$1:$B$192,2,0)),"",VLOOKUP(L1195,'MASTER DATA'!$A$1:$B$192,2,0))</f>
        <v>Tellus S2 MX 46_1*209L_A227</v>
      </c>
      <c r="N1195" s="232">
        <v>4</v>
      </c>
      <c r="O1195" s="232">
        <f t="shared" si="411"/>
        <v>1</v>
      </c>
      <c r="P1195" s="232">
        <f t="shared" si="412"/>
        <v>0</v>
      </c>
      <c r="Q1195" s="232">
        <f>VLOOKUP(L1195,'MASTER DATA'!$A$1:$E$192,5,0)</f>
        <v>4</v>
      </c>
      <c r="R1195" s="234">
        <f>SUMIF('picking of the day'!$H$4:$H$358,WMS!H1195&amp;WMS!L1195,'picking of the day'!$E$4:$E$358)</f>
        <v>0</v>
      </c>
      <c r="U1195" s="114">
        <f>IF(ISNA(VLOOKUP(H1195,'data putaway'!$A$1:$E$530,3,0)),0,VLOOKUP(H1195,'data putaway'!$A$1:$E$530,3,0))</f>
        <v>0</v>
      </c>
      <c r="V1195" s="354">
        <f t="shared" si="413"/>
        <v>4</v>
      </c>
      <c r="W1195" s="114">
        <f>IF(ISNA(VLOOKUP(H1195,'data putaway'!$A$1:$E$530,2,0)),0,VLOOKUP(H1195,'data putaway'!$A$1:$E$530,2,0))</f>
        <v>0</v>
      </c>
      <c r="X1195" s="354" t="b">
        <f t="shared" si="414"/>
        <v>0</v>
      </c>
      <c r="Y1195" s="354">
        <f>IF(ISNA(VLOOKUP(H1195,'data putaway'!$A$1:$E$530,4,0)),0,VLOOKUP(H1195,'data putaway'!$A$1:$E$530,4,0))</f>
        <v>0</v>
      </c>
      <c r="Z1195" s="113">
        <f>IF(ISNA(VLOOKUP(H1195,'data putaway'!$A$1:$E$530,5,0)),0,VLOOKUP(H1195,'data putaway'!$A$1:$E$530,5,0))</f>
        <v>0</v>
      </c>
      <c r="AA1195" s="354" t="b">
        <f t="shared" si="415"/>
        <v>0</v>
      </c>
      <c r="AB1195" s="354" t="b">
        <f t="shared" si="416"/>
        <v>0</v>
      </c>
      <c r="AC1195" s="356" t="str">
        <f t="shared" ca="1" si="417"/>
        <v>0 Month,  15 Days</v>
      </c>
      <c r="AD1195" s="114" t="str">
        <f t="shared" ca="1" si="425"/>
        <v>3 Year, 8 Month, 11 Days</v>
      </c>
      <c r="AE1195" s="114">
        <f t="shared" si="418"/>
        <v>4</v>
      </c>
      <c r="AF1195" s="114">
        <f t="shared" si="419"/>
        <v>1</v>
      </c>
      <c r="AG1195" s="354" t="str">
        <f t="shared" si="420"/>
        <v>CD23</v>
      </c>
      <c r="AH1195" s="114">
        <f>IF(ISNA(VLOOKUP(L1195,'MASTER DATA'!$A$1:$F$192,6,0)),0,VLOOKUP(L1195,'MASTER DATA'!$A$1:$F$192,6,0))*AE1195</f>
        <v>836</v>
      </c>
      <c r="AI1195" s="354" t="str">
        <f>VLOOKUP($D1195,'warehouse mapping'!$AN$7:$AO$17,2,0)</f>
        <v>Aktif</v>
      </c>
      <c r="AJ1195" s="114">
        <f t="shared" si="421"/>
        <v>0</v>
      </c>
      <c r="AK1195" s="354" t="str">
        <f t="shared" si="422"/>
        <v/>
      </c>
      <c r="AL1195" s="354" t="s">
        <v>3205</v>
      </c>
      <c r="AM1195" s="354">
        <f t="shared" si="423"/>
        <v>1</v>
      </c>
      <c r="AN1195" s="354" t="b">
        <f t="shared" si="424"/>
        <v>1</v>
      </c>
    </row>
    <row r="1196" spans="1:40" s="354" customFormat="1">
      <c r="A1196" s="354" t="str">
        <f t="shared" si="404"/>
        <v>CD23A02550077926</v>
      </c>
      <c r="B1196" s="354">
        <f t="shared" si="405"/>
        <v>0</v>
      </c>
      <c r="C1196" s="354">
        <f t="shared" si="406"/>
        <v>0</v>
      </c>
      <c r="D1196" s="354" t="str">
        <f t="shared" si="407"/>
        <v>CD</v>
      </c>
      <c r="E1196" s="354" t="str">
        <f t="shared" si="408"/>
        <v>23</v>
      </c>
      <c r="F1196" s="354" t="str">
        <f t="shared" si="409"/>
        <v>A</v>
      </c>
      <c r="G1196" s="355" t="str">
        <f t="shared" si="410"/>
        <v>02</v>
      </c>
      <c r="H1196" s="232" t="s">
        <v>1533</v>
      </c>
      <c r="I1196" s="232" t="s">
        <v>3091</v>
      </c>
      <c r="J1196" s="233">
        <v>46281</v>
      </c>
      <c r="K1196" s="233">
        <v>47545</v>
      </c>
      <c r="L1196" s="234">
        <v>550077926</v>
      </c>
      <c r="M1196" s="232" t="str">
        <f>IF(ISNA(VLOOKUP(L1196,'MASTER DATA'!$A$1:$B$192,2,0)),"",VLOOKUP(L1196,'MASTER DATA'!$A$1:$B$192,2,0))</f>
        <v>HlxHX610W30SP_12*1L_A04W</v>
      </c>
      <c r="N1196" s="232">
        <v>12</v>
      </c>
      <c r="O1196" s="232">
        <f t="shared" si="411"/>
        <v>0</v>
      </c>
      <c r="P1196" s="232">
        <f t="shared" si="412"/>
        <v>12</v>
      </c>
      <c r="Q1196" s="232">
        <f>VLOOKUP(L1196,'MASTER DATA'!$A$1:$E$192,5,0)</f>
        <v>44</v>
      </c>
      <c r="R1196" s="234">
        <f>SUMIF('picking of the day'!$H$4:$H$358,WMS!H1196&amp;WMS!L1196,'picking of the day'!$E$4:$E$358)</f>
        <v>0</v>
      </c>
      <c r="U1196" s="114">
        <f>IF(ISNA(VLOOKUP(H1196,'data putaway'!$A$1:$E$530,3,0)),0,VLOOKUP(H1196,'data putaway'!$A$1:$E$530,3,0))</f>
        <v>0</v>
      </c>
      <c r="V1196" s="354">
        <f t="shared" si="413"/>
        <v>12</v>
      </c>
      <c r="W1196" s="114">
        <f>IF(ISNA(VLOOKUP(H1196,'data putaway'!$A$1:$E$530,2,0)),0,VLOOKUP(H1196,'data putaway'!$A$1:$E$530,2,0))</f>
        <v>0</v>
      </c>
      <c r="X1196" s="354" t="b">
        <f t="shared" si="414"/>
        <v>0</v>
      </c>
      <c r="Y1196" s="354">
        <f>IF(ISNA(VLOOKUP(H1196,'data putaway'!$A$1:$E$530,4,0)),0,VLOOKUP(H1196,'data putaway'!$A$1:$E$530,4,0))</f>
        <v>0</v>
      </c>
      <c r="Z1196" s="113">
        <f>IF(ISNA(VLOOKUP(H1196,'data putaway'!$A$1:$E$530,5,0)),0,VLOOKUP(H1196,'data putaway'!$A$1:$E$530,5,0))</f>
        <v>0</v>
      </c>
      <c r="AA1196" s="354" t="b">
        <f t="shared" si="415"/>
        <v>0</v>
      </c>
      <c r="AB1196" s="354" t="b">
        <f t="shared" si="416"/>
        <v>0</v>
      </c>
      <c r="AC1196" s="356" t="str">
        <f t="shared" ca="1" si="417"/>
        <v>0 Month,  2 Days</v>
      </c>
      <c r="AD1196" s="114" t="str">
        <f t="shared" ca="1" si="425"/>
        <v>3 Year, 5 Month, 13 Days</v>
      </c>
      <c r="AE1196" s="114">
        <f t="shared" si="418"/>
        <v>12</v>
      </c>
      <c r="AF1196" s="114">
        <f t="shared" si="419"/>
        <v>1</v>
      </c>
      <c r="AG1196" s="354" t="str">
        <f t="shared" si="420"/>
        <v>CD23</v>
      </c>
      <c r="AH1196" s="114">
        <f>IF(ISNA(VLOOKUP(L1196,'MASTER DATA'!$A$1:$F$192,6,0)),0,VLOOKUP(L1196,'MASTER DATA'!$A$1:$F$192,6,0))*AE1196</f>
        <v>144</v>
      </c>
      <c r="AI1196" s="354" t="str">
        <f>VLOOKUP($D1196,'warehouse mapping'!$AN$7:$AO$17,2,0)</f>
        <v>Aktif</v>
      </c>
      <c r="AJ1196" s="114">
        <f t="shared" si="421"/>
        <v>0</v>
      </c>
      <c r="AK1196" s="354" t="str">
        <f t="shared" si="422"/>
        <v/>
      </c>
      <c r="AL1196" s="354" t="s">
        <v>3205</v>
      </c>
      <c r="AM1196" s="354">
        <f t="shared" si="423"/>
        <v>1</v>
      </c>
      <c r="AN1196" s="354" t="b">
        <f t="shared" si="424"/>
        <v>1</v>
      </c>
    </row>
    <row r="1197" spans="1:40" s="354" customFormat="1">
      <c r="A1197" s="354" t="str">
        <f t="shared" si="404"/>
        <v>CD23B01550056226</v>
      </c>
      <c r="B1197" s="354">
        <f t="shared" si="405"/>
        <v>0</v>
      </c>
      <c r="C1197" s="354">
        <f t="shared" si="406"/>
        <v>0</v>
      </c>
      <c r="D1197" s="354" t="str">
        <f t="shared" si="407"/>
        <v>CD</v>
      </c>
      <c r="E1197" s="354" t="str">
        <f t="shared" si="408"/>
        <v>23</v>
      </c>
      <c r="F1197" s="354" t="str">
        <f t="shared" si="409"/>
        <v>B</v>
      </c>
      <c r="G1197" s="355" t="str">
        <f t="shared" si="410"/>
        <v>01</v>
      </c>
      <c r="H1197" s="232" t="s">
        <v>1534</v>
      </c>
      <c r="I1197" s="232">
        <v>12668653</v>
      </c>
      <c r="J1197" s="233">
        <v>46209</v>
      </c>
      <c r="K1197" s="233">
        <v>47659</v>
      </c>
      <c r="L1197" s="234">
        <v>550056226</v>
      </c>
      <c r="M1197" s="232" t="str">
        <f>IF(ISNA(VLOOKUP(L1197,'MASTER DATA'!$A$1:$B$192,2,0)),"",VLOOKUP(L1197,'MASTER DATA'!$A$1:$B$192,2,0))</f>
        <v>IAGOFleet 15W-40 CH4_1*209L_A423</v>
      </c>
      <c r="N1197" s="232">
        <v>4</v>
      </c>
      <c r="O1197" s="232">
        <f t="shared" si="411"/>
        <v>1</v>
      </c>
      <c r="P1197" s="232">
        <f t="shared" si="412"/>
        <v>0</v>
      </c>
      <c r="Q1197" s="232">
        <f>VLOOKUP(L1197,'MASTER DATA'!$A$1:$E$192,5,0)</f>
        <v>4</v>
      </c>
      <c r="R1197" s="234">
        <f>SUMIF('picking of the day'!$H$4:$H$358,WMS!H1197&amp;WMS!L1197,'picking of the day'!$E$4:$E$358)</f>
        <v>0</v>
      </c>
      <c r="U1197" s="114">
        <f>IF(ISNA(VLOOKUP(H1197,'data putaway'!$A$1:$E$530,3,0)),0,VLOOKUP(H1197,'data putaway'!$A$1:$E$530,3,0))</f>
        <v>0</v>
      </c>
      <c r="V1197" s="354">
        <f t="shared" si="413"/>
        <v>4</v>
      </c>
      <c r="W1197" s="114">
        <f>IF(ISNA(VLOOKUP(H1197,'data putaway'!$A$1:$E$530,2,0)),0,VLOOKUP(H1197,'data putaway'!$A$1:$E$530,2,0))</f>
        <v>0</v>
      </c>
      <c r="X1197" s="354" t="b">
        <f t="shared" si="414"/>
        <v>0</v>
      </c>
      <c r="Y1197" s="354">
        <f>IF(ISNA(VLOOKUP(H1197,'data putaway'!$A$1:$E$530,4,0)),0,VLOOKUP(H1197,'data putaway'!$A$1:$E$530,4,0))</f>
        <v>0</v>
      </c>
      <c r="Z1197" s="113">
        <f>IF(ISNA(VLOOKUP(H1197,'data putaway'!$A$1:$E$530,5,0)),0,VLOOKUP(H1197,'data putaway'!$A$1:$E$530,5,0))</f>
        <v>0</v>
      </c>
      <c r="AA1197" s="354" t="b">
        <f t="shared" si="415"/>
        <v>0</v>
      </c>
      <c r="AB1197" s="354" t="b">
        <f t="shared" si="416"/>
        <v>0</v>
      </c>
      <c r="AC1197" s="356" t="str">
        <f t="shared" ca="1" si="417"/>
        <v>2 Month,  12 Days</v>
      </c>
      <c r="AD1197" s="114" t="str">
        <f t="shared" ca="1" si="425"/>
        <v>3 Year, 9 Month, 7 Days</v>
      </c>
      <c r="AE1197" s="114">
        <f t="shared" si="418"/>
        <v>4</v>
      </c>
      <c r="AF1197" s="114">
        <f t="shared" si="419"/>
        <v>1</v>
      </c>
      <c r="AG1197" s="354" t="str">
        <f t="shared" si="420"/>
        <v>CD23</v>
      </c>
      <c r="AH1197" s="114">
        <f>IF(ISNA(VLOOKUP(L1197,'MASTER DATA'!$A$1:$F$192,6,0)),0,VLOOKUP(L1197,'MASTER DATA'!$A$1:$F$192,6,0))*AE1197</f>
        <v>836</v>
      </c>
      <c r="AI1197" s="354" t="str">
        <f>VLOOKUP($D1197,'warehouse mapping'!$AN$7:$AO$17,2,0)</f>
        <v>Aktif</v>
      </c>
      <c r="AJ1197" s="114">
        <f t="shared" si="421"/>
        <v>0</v>
      </c>
      <c r="AK1197" s="354" t="str">
        <f t="shared" si="422"/>
        <v/>
      </c>
      <c r="AL1197" s="354" t="s">
        <v>3206</v>
      </c>
      <c r="AM1197" s="354">
        <f t="shared" si="423"/>
        <v>1</v>
      </c>
      <c r="AN1197" s="354" t="b">
        <f t="shared" si="424"/>
        <v>1</v>
      </c>
    </row>
    <row r="1198" spans="1:40" s="354" customFormat="1">
      <c r="A1198" s="354" t="str">
        <f t="shared" si="404"/>
        <v>CD23B02550044623</v>
      </c>
      <c r="B1198" s="354">
        <f t="shared" si="405"/>
        <v>0</v>
      </c>
      <c r="C1198" s="354">
        <f t="shared" si="406"/>
        <v>0</v>
      </c>
      <c r="D1198" s="354" t="str">
        <f t="shared" si="407"/>
        <v>CD</v>
      </c>
      <c r="E1198" s="354" t="str">
        <f t="shared" si="408"/>
        <v>23</v>
      </c>
      <c r="F1198" s="354" t="str">
        <f t="shared" si="409"/>
        <v>B</v>
      </c>
      <c r="G1198" s="355" t="str">
        <f t="shared" si="410"/>
        <v>02</v>
      </c>
      <c r="H1198" s="232" t="s">
        <v>1535</v>
      </c>
      <c r="I1198" s="232" t="s">
        <v>3254</v>
      </c>
      <c r="J1198" s="233">
        <v>46256</v>
      </c>
      <c r="K1198" s="233">
        <v>47702</v>
      </c>
      <c r="L1198" s="234">
        <v>550044623</v>
      </c>
      <c r="M1198" s="232" t="str">
        <f>IF(ISNA(VLOOKUP(L1198,'MASTER DATA'!$A$1:$B$192,2,0)),"",VLOOKUP(L1198,'MASTER DATA'!$A$1:$B$192,2,0))</f>
        <v>Rimula R2 10W (CF)_1*209L_A227</v>
      </c>
      <c r="N1198" s="232">
        <v>4</v>
      </c>
      <c r="O1198" s="232">
        <f t="shared" si="411"/>
        <v>1</v>
      </c>
      <c r="P1198" s="232">
        <f t="shared" si="412"/>
        <v>0</v>
      </c>
      <c r="Q1198" s="232">
        <f>VLOOKUP(L1198,'MASTER DATA'!$A$1:$E$192,5,0)</f>
        <v>4</v>
      </c>
      <c r="R1198" s="234">
        <f>SUMIF('picking of the day'!$H$4:$H$358,WMS!H1198&amp;WMS!L1198,'picking of the day'!$E$4:$E$358)</f>
        <v>0</v>
      </c>
      <c r="U1198" s="114">
        <f>IF(ISNA(VLOOKUP(H1198,'data putaway'!$A$1:$E$530,3,0)),0,VLOOKUP(H1198,'data putaway'!$A$1:$E$530,3,0))</f>
        <v>0</v>
      </c>
      <c r="V1198" s="354">
        <f t="shared" si="413"/>
        <v>4</v>
      </c>
      <c r="W1198" s="114">
        <f>IF(ISNA(VLOOKUP(H1198,'data putaway'!$A$1:$E$530,2,0)),0,VLOOKUP(H1198,'data putaway'!$A$1:$E$530,2,0))</f>
        <v>0</v>
      </c>
      <c r="X1198" s="354" t="b">
        <f t="shared" si="414"/>
        <v>0</v>
      </c>
      <c r="Y1198" s="354">
        <f>IF(ISNA(VLOOKUP(H1198,'data putaway'!$A$1:$E$530,4,0)),0,VLOOKUP(H1198,'data putaway'!$A$1:$E$530,4,0))</f>
        <v>0</v>
      </c>
      <c r="Z1198" s="113">
        <f>IF(ISNA(VLOOKUP(H1198,'data putaway'!$A$1:$E$530,5,0)),0,VLOOKUP(H1198,'data putaway'!$A$1:$E$530,5,0))</f>
        <v>0</v>
      </c>
      <c r="AA1198" s="354" t="b">
        <f t="shared" si="415"/>
        <v>0</v>
      </c>
      <c r="AB1198" s="354" t="b">
        <f t="shared" si="416"/>
        <v>0</v>
      </c>
      <c r="AC1198" s="356" t="str">
        <f t="shared" ca="1" si="417"/>
        <v>0 Month,  27 Days</v>
      </c>
      <c r="AD1198" s="114" t="str">
        <f t="shared" ca="1" si="425"/>
        <v>3 Year, 10 Month, 20 Days</v>
      </c>
      <c r="AE1198" s="114">
        <f t="shared" si="418"/>
        <v>4</v>
      </c>
      <c r="AF1198" s="114">
        <f t="shared" si="419"/>
        <v>1</v>
      </c>
      <c r="AG1198" s="354" t="str">
        <f t="shared" si="420"/>
        <v>CD23</v>
      </c>
      <c r="AH1198" s="114">
        <f>IF(ISNA(VLOOKUP(L1198,'MASTER DATA'!$A$1:$F$192,6,0)),0,VLOOKUP(L1198,'MASTER DATA'!$A$1:$F$192,6,0))*AE1198</f>
        <v>836</v>
      </c>
      <c r="AI1198" s="354" t="str">
        <f>VLOOKUP($D1198,'warehouse mapping'!$AN$7:$AO$17,2,0)</f>
        <v>Aktif</v>
      </c>
      <c r="AJ1198" s="114">
        <f t="shared" si="421"/>
        <v>0</v>
      </c>
      <c r="AK1198" s="354" t="str">
        <f t="shared" si="422"/>
        <v/>
      </c>
      <c r="AL1198" s="354" t="s">
        <v>170</v>
      </c>
      <c r="AM1198" s="354">
        <f t="shared" si="423"/>
        <v>1</v>
      </c>
      <c r="AN1198" s="354" t="b">
        <f t="shared" si="424"/>
        <v>1</v>
      </c>
    </row>
    <row r="1199" spans="1:40" s="354" customFormat="1">
      <c r="A1199" s="354" t="str">
        <f t="shared" si="404"/>
        <v>CD23C01550044623</v>
      </c>
      <c r="B1199" s="354">
        <f t="shared" si="405"/>
        <v>0</v>
      </c>
      <c r="C1199" s="354">
        <f t="shared" si="406"/>
        <v>0</v>
      </c>
      <c r="D1199" s="354" t="str">
        <f t="shared" si="407"/>
        <v>CD</v>
      </c>
      <c r="E1199" s="354" t="str">
        <f t="shared" si="408"/>
        <v>23</v>
      </c>
      <c r="F1199" s="354" t="str">
        <f t="shared" si="409"/>
        <v>C</v>
      </c>
      <c r="G1199" s="355" t="str">
        <f t="shared" si="410"/>
        <v>01</v>
      </c>
      <c r="H1199" s="232" t="s">
        <v>1536</v>
      </c>
      <c r="I1199" s="232" t="s">
        <v>3254</v>
      </c>
      <c r="J1199" s="233">
        <v>46256</v>
      </c>
      <c r="K1199" s="233">
        <v>47702</v>
      </c>
      <c r="L1199" s="234">
        <v>550044623</v>
      </c>
      <c r="M1199" s="232" t="str">
        <f>IF(ISNA(VLOOKUP(L1199,'MASTER DATA'!$A$1:$B$192,2,0)),"",VLOOKUP(L1199,'MASTER DATA'!$A$1:$B$192,2,0))</f>
        <v>Rimula R2 10W (CF)_1*209L_A227</v>
      </c>
      <c r="N1199" s="232">
        <v>4</v>
      </c>
      <c r="O1199" s="232">
        <f t="shared" si="411"/>
        <v>1</v>
      </c>
      <c r="P1199" s="232">
        <f t="shared" si="412"/>
        <v>0</v>
      </c>
      <c r="Q1199" s="232">
        <f>VLOOKUP(L1199,'MASTER DATA'!$A$1:$E$192,5,0)</f>
        <v>4</v>
      </c>
      <c r="R1199" s="234">
        <f>SUMIF('picking of the day'!$H$4:$H$358,WMS!H1199&amp;WMS!L1199,'picking of the day'!$E$4:$E$358)</f>
        <v>0</v>
      </c>
      <c r="U1199" s="114">
        <f>IF(ISNA(VLOOKUP(H1199,'data putaway'!$A$1:$E$530,3,0)),0,VLOOKUP(H1199,'data putaway'!$A$1:$E$530,3,0))</f>
        <v>0</v>
      </c>
      <c r="V1199" s="354">
        <f t="shared" si="413"/>
        <v>4</v>
      </c>
      <c r="W1199" s="114">
        <f>IF(ISNA(VLOOKUP(H1199,'data putaway'!$A$1:$E$530,2,0)),0,VLOOKUP(H1199,'data putaway'!$A$1:$E$530,2,0))</f>
        <v>0</v>
      </c>
      <c r="X1199" s="354" t="b">
        <f t="shared" si="414"/>
        <v>0</v>
      </c>
      <c r="Y1199" s="354">
        <f>IF(ISNA(VLOOKUP(H1199,'data putaway'!$A$1:$E$530,4,0)),0,VLOOKUP(H1199,'data putaway'!$A$1:$E$530,4,0))</f>
        <v>0</v>
      </c>
      <c r="Z1199" s="113">
        <f>IF(ISNA(VLOOKUP(H1199,'data putaway'!$A$1:$E$530,5,0)),0,VLOOKUP(H1199,'data putaway'!$A$1:$E$530,5,0))</f>
        <v>0</v>
      </c>
      <c r="AA1199" s="354" t="b">
        <f t="shared" si="415"/>
        <v>0</v>
      </c>
      <c r="AB1199" s="354" t="b">
        <f t="shared" si="416"/>
        <v>0</v>
      </c>
      <c r="AC1199" s="356" t="str">
        <f t="shared" ca="1" si="417"/>
        <v>0 Month,  27 Days</v>
      </c>
      <c r="AD1199" s="114" t="str">
        <f t="shared" ca="1" si="425"/>
        <v>3 Year, 10 Month, 20 Days</v>
      </c>
      <c r="AE1199" s="114">
        <f t="shared" si="418"/>
        <v>4</v>
      </c>
      <c r="AF1199" s="114">
        <f t="shared" si="419"/>
        <v>1</v>
      </c>
      <c r="AG1199" s="354" t="str">
        <f t="shared" si="420"/>
        <v>CD23</v>
      </c>
      <c r="AH1199" s="114">
        <f>IF(ISNA(VLOOKUP(L1199,'MASTER DATA'!$A$1:$F$192,6,0)),0,VLOOKUP(L1199,'MASTER DATA'!$A$1:$F$192,6,0))*AE1199</f>
        <v>836</v>
      </c>
      <c r="AI1199" s="354" t="str">
        <f>VLOOKUP($D1199,'warehouse mapping'!$AN$7:$AO$17,2,0)</f>
        <v>Aktif</v>
      </c>
      <c r="AJ1199" s="114">
        <f t="shared" si="421"/>
        <v>0</v>
      </c>
      <c r="AK1199" s="354" t="str">
        <f t="shared" si="422"/>
        <v/>
      </c>
      <c r="AL1199" s="354" t="s">
        <v>170</v>
      </c>
      <c r="AM1199" s="354">
        <f t="shared" si="423"/>
        <v>1</v>
      </c>
      <c r="AN1199" s="354" t="b">
        <f t="shared" si="424"/>
        <v>1</v>
      </c>
    </row>
    <row r="1200" spans="1:40" s="354" customFormat="1">
      <c r="A1200" s="354" t="str">
        <f t="shared" si="404"/>
        <v>CD23C02550056226</v>
      </c>
      <c r="B1200" s="354">
        <f t="shared" si="405"/>
        <v>0</v>
      </c>
      <c r="C1200" s="354">
        <f t="shared" si="406"/>
        <v>0</v>
      </c>
      <c r="D1200" s="354" t="str">
        <f t="shared" si="407"/>
        <v>CD</v>
      </c>
      <c r="E1200" s="354" t="str">
        <f t="shared" si="408"/>
        <v>23</v>
      </c>
      <c r="F1200" s="354" t="str">
        <f t="shared" si="409"/>
        <v>C</v>
      </c>
      <c r="G1200" s="355" t="str">
        <f t="shared" si="410"/>
        <v>02</v>
      </c>
      <c r="H1200" s="232" t="s">
        <v>1537</v>
      </c>
      <c r="I1200" s="232">
        <v>12668653</v>
      </c>
      <c r="J1200" s="233">
        <v>46209</v>
      </c>
      <c r="K1200" s="233">
        <v>47659</v>
      </c>
      <c r="L1200" s="234">
        <v>550056226</v>
      </c>
      <c r="M1200" s="232" t="str">
        <f>IF(ISNA(VLOOKUP(L1200,'MASTER DATA'!$A$1:$B$192,2,0)),"",VLOOKUP(L1200,'MASTER DATA'!$A$1:$B$192,2,0))</f>
        <v>IAGOFleet 15W-40 CH4_1*209L_A423</v>
      </c>
      <c r="N1200" s="232">
        <v>4</v>
      </c>
      <c r="O1200" s="232">
        <f t="shared" si="411"/>
        <v>1</v>
      </c>
      <c r="P1200" s="232">
        <f t="shared" si="412"/>
        <v>0</v>
      </c>
      <c r="Q1200" s="232">
        <f>VLOOKUP(L1200,'MASTER DATA'!$A$1:$E$192,5,0)</f>
        <v>4</v>
      </c>
      <c r="R1200" s="234">
        <f>SUMIF('picking of the day'!$H$4:$H$358,WMS!H1200&amp;WMS!L1200,'picking of the day'!$E$4:$E$358)</f>
        <v>0</v>
      </c>
      <c r="U1200" s="114">
        <f>IF(ISNA(VLOOKUP(H1200,'data putaway'!$A$1:$E$530,3,0)),0,VLOOKUP(H1200,'data putaway'!$A$1:$E$530,3,0))</f>
        <v>0</v>
      </c>
      <c r="V1200" s="354">
        <f t="shared" si="413"/>
        <v>4</v>
      </c>
      <c r="W1200" s="114">
        <f>IF(ISNA(VLOOKUP(H1200,'data putaway'!$A$1:$E$530,2,0)),0,VLOOKUP(H1200,'data putaway'!$A$1:$E$530,2,0))</f>
        <v>0</v>
      </c>
      <c r="X1200" s="354" t="b">
        <f t="shared" si="414"/>
        <v>0</v>
      </c>
      <c r="Y1200" s="354">
        <f>IF(ISNA(VLOOKUP(H1200,'data putaway'!$A$1:$E$530,4,0)),0,VLOOKUP(H1200,'data putaway'!$A$1:$E$530,4,0))</f>
        <v>0</v>
      </c>
      <c r="Z1200" s="113">
        <f>IF(ISNA(VLOOKUP(H1200,'data putaway'!$A$1:$E$530,5,0)),0,VLOOKUP(H1200,'data putaway'!$A$1:$E$530,5,0))</f>
        <v>0</v>
      </c>
      <c r="AA1200" s="354" t="b">
        <f t="shared" si="415"/>
        <v>0</v>
      </c>
      <c r="AB1200" s="354" t="b">
        <f t="shared" si="416"/>
        <v>0</v>
      </c>
      <c r="AC1200" s="356" t="str">
        <f t="shared" ca="1" si="417"/>
        <v>2 Month,  12 Days</v>
      </c>
      <c r="AD1200" s="114" t="str">
        <f t="shared" ca="1" si="425"/>
        <v>3 Year, 9 Month, 7 Days</v>
      </c>
      <c r="AE1200" s="114">
        <f t="shared" si="418"/>
        <v>4</v>
      </c>
      <c r="AF1200" s="114">
        <f t="shared" si="419"/>
        <v>1</v>
      </c>
      <c r="AG1200" s="354" t="str">
        <f t="shared" si="420"/>
        <v>CD23</v>
      </c>
      <c r="AH1200" s="114">
        <f>IF(ISNA(VLOOKUP(L1200,'MASTER DATA'!$A$1:$F$192,6,0)),0,VLOOKUP(L1200,'MASTER DATA'!$A$1:$F$192,6,0))*AE1200</f>
        <v>836</v>
      </c>
      <c r="AI1200" s="354" t="str">
        <f>VLOOKUP($D1200,'warehouse mapping'!$AN$7:$AO$17,2,0)</f>
        <v>Aktif</v>
      </c>
      <c r="AJ1200" s="114">
        <f t="shared" si="421"/>
        <v>0</v>
      </c>
      <c r="AK1200" s="354" t="str">
        <f t="shared" si="422"/>
        <v/>
      </c>
      <c r="AL1200" s="354" t="s">
        <v>3206</v>
      </c>
      <c r="AM1200" s="354">
        <f t="shared" si="423"/>
        <v>1</v>
      </c>
      <c r="AN1200" s="354" t="b">
        <f t="shared" si="424"/>
        <v>1</v>
      </c>
    </row>
    <row r="1201" spans="1:40" s="354" customFormat="1">
      <c r="A1201" s="354" t="str">
        <f t="shared" ref="A1201:A1264" si="426">H1201&amp;L1201</f>
        <v>CD23D01550044709</v>
      </c>
      <c r="B1201" s="354">
        <f t="shared" ref="B1201:B1264" si="427">R1201+S1201</f>
        <v>0</v>
      </c>
      <c r="C1201" s="354">
        <f t="shared" ref="C1201:C1264" si="428">T1201+U1201</f>
        <v>0</v>
      </c>
      <c r="D1201" s="354" t="str">
        <f t="shared" si="407"/>
        <v>CD</v>
      </c>
      <c r="E1201" s="354" t="str">
        <f t="shared" si="408"/>
        <v>23</v>
      </c>
      <c r="F1201" s="354" t="str">
        <f t="shared" si="409"/>
        <v>D</v>
      </c>
      <c r="G1201" s="355" t="str">
        <f t="shared" si="410"/>
        <v>01</v>
      </c>
      <c r="H1201" s="232" t="s">
        <v>1538</v>
      </c>
      <c r="I1201" s="234" t="s">
        <v>3522</v>
      </c>
      <c r="J1201" s="233">
        <v>46273</v>
      </c>
      <c r="K1201" s="233">
        <v>47729</v>
      </c>
      <c r="L1201" s="234">
        <v>550044709</v>
      </c>
      <c r="M1201" s="232" t="str">
        <f>IF(ISNA(VLOOKUP(L1201,'MASTER DATA'!$A$1:$B$192,2,0)),"",VLOOKUP(L1201,'MASTER DATA'!$A$1:$B$192,2,0))</f>
        <v>Adv4TAX5Sc10W30SLMB_12*0.8L_A04W</v>
      </c>
      <c r="N1201" s="232">
        <v>48</v>
      </c>
      <c r="O1201" s="232">
        <f t="shared" si="411"/>
        <v>1</v>
      </c>
      <c r="P1201" s="232">
        <f t="shared" si="412"/>
        <v>0</v>
      </c>
      <c r="Q1201" s="232">
        <f>VLOOKUP(L1201,'MASTER DATA'!$A$1:$E$192,5,0)</f>
        <v>48</v>
      </c>
      <c r="R1201" s="234">
        <f>SUMIF('picking of the day'!$H$4:$H$358,WMS!H1201&amp;WMS!L1201,'picking of the day'!$E$4:$E$358)</f>
        <v>0</v>
      </c>
      <c r="U1201" s="114">
        <f>IF(ISNA(VLOOKUP(H1201,'data putaway'!$A$1:$E$530,3,0)),0,VLOOKUP(H1201,'data putaway'!$A$1:$E$530,3,0))</f>
        <v>0</v>
      </c>
      <c r="V1201" s="354">
        <f t="shared" si="413"/>
        <v>48</v>
      </c>
      <c r="W1201" s="114">
        <f>IF(ISNA(VLOOKUP(H1201,'data putaway'!$A$1:$E$530,2,0)),0,VLOOKUP(H1201,'data putaway'!$A$1:$E$530,2,0))</f>
        <v>0</v>
      </c>
      <c r="X1201" s="354" t="b">
        <f t="shared" si="414"/>
        <v>0</v>
      </c>
      <c r="Y1201" s="354">
        <f>IF(ISNA(VLOOKUP(H1201,'data putaway'!$A$1:$E$530,4,0)),0,VLOOKUP(H1201,'data putaway'!$A$1:$E$530,4,0))</f>
        <v>0</v>
      </c>
      <c r="Z1201" s="113">
        <f>IF(ISNA(VLOOKUP(H1201,'data putaway'!$A$1:$E$530,5,0)),0,VLOOKUP(H1201,'data putaway'!$A$1:$E$530,5,0))</f>
        <v>0</v>
      </c>
      <c r="AA1201" s="354" t="b">
        <f t="shared" si="415"/>
        <v>0</v>
      </c>
      <c r="AB1201" s="354" t="b">
        <f t="shared" si="416"/>
        <v>0</v>
      </c>
      <c r="AC1201" s="356" t="str">
        <f t="shared" ca="1" si="417"/>
        <v>0 Month,  10 Days</v>
      </c>
      <c r="AD1201" s="114" t="str">
        <f t="shared" ca="1" si="425"/>
        <v>3 Year, 11 Month, 16 Days</v>
      </c>
      <c r="AE1201" s="114">
        <f t="shared" si="418"/>
        <v>48</v>
      </c>
      <c r="AF1201" s="114">
        <f t="shared" si="419"/>
        <v>1</v>
      </c>
      <c r="AG1201" s="354" t="str">
        <f t="shared" si="420"/>
        <v>CD23</v>
      </c>
      <c r="AH1201" s="114">
        <f>IF(ISNA(VLOOKUP(L1201,'MASTER DATA'!$A$1:$F$192,6,0)),0,VLOOKUP(L1201,'MASTER DATA'!$A$1:$F$192,6,0))*AE1201</f>
        <v>460.79999999999995</v>
      </c>
      <c r="AI1201" s="354" t="str">
        <f>VLOOKUP($D1201,'warehouse mapping'!$AN$7:$AO$17,2,0)</f>
        <v>Aktif</v>
      </c>
      <c r="AJ1201" s="114">
        <f t="shared" si="421"/>
        <v>0</v>
      </c>
      <c r="AK1201" s="354" t="str">
        <f t="shared" si="422"/>
        <v/>
      </c>
      <c r="AL1201" s="354" t="s">
        <v>170</v>
      </c>
      <c r="AM1201" s="354">
        <f t="shared" si="423"/>
        <v>1</v>
      </c>
      <c r="AN1201" s="354" t="b">
        <f t="shared" si="424"/>
        <v>1</v>
      </c>
    </row>
    <row r="1202" spans="1:40" s="354" customFormat="1">
      <c r="A1202" s="354" t="str">
        <f t="shared" si="426"/>
        <v>CD23D02550044709</v>
      </c>
      <c r="B1202" s="354">
        <f t="shared" si="427"/>
        <v>0</v>
      </c>
      <c r="C1202" s="354">
        <f t="shared" si="428"/>
        <v>0</v>
      </c>
      <c r="D1202" s="354" t="str">
        <f t="shared" si="407"/>
        <v>CD</v>
      </c>
      <c r="E1202" s="354" t="str">
        <f t="shared" si="408"/>
        <v>23</v>
      </c>
      <c r="F1202" s="354" t="str">
        <f t="shared" si="409"/>
        <v>D</v>
      </c>
      <c r="G1202" s="355" t="str">
        <f t="shared" si="410"/>
        <v>02</v>
      </c>
      <c r="H1202" s="232" t="s">
        <v>1539</v>
      </c>
      <c r="I1202" s="234" t="s">
        <v>3522</v>
      </c>
      <c r="J1202" s="233">
        <v>46273</v>
      </c>
      <c r="K1202" s="233">
        <v>47729</v>
      </c>
      <c r="L1202" s="234">
        <v>550044709</v>
      </c>
      <c r="M1202" s="232" t="str">
        <f>IF(ISNA(VLOOKUP(L1202,'MASTER DATA'!$A$1:$B$192,2,0)),"",VLOOKUP(L1202,'MASTER DATA'!$A$1:$B$192,2,0))</f>
        <v>Adv4TAX5Sc10W30SLMB_12*0.8L_A04W</v>
      </c>
      <c r="N1202" s="232">
        <v>48</v>
      </c>
      <c r="O1202" s="232">
        <f t="shared" si="411"/>
        <v>1</v>
      </c>
      <c r="P1202" s="232">
        <f t="shared" si="412"/>
        <v>0</v>
      </c>
      <c r="Q1202" s="232">
        <f>VLOOKUP(L1202,'MASTER DATA'!$A$1:$E$192,5,0)</f>
        <v>48</v>
      </c>
      <c r="R1202" s="234">
        <f>SUMIF('picking of the day'!$H$4:$H$358,WMS!H1202&amp;WMS!L1202,'picking of the day'!$E$4:$E$358)</f>
        <v>0</v>
      </c>
      <c r="U1202" s="114">
        <f>IF(ISNA(VLOOKUP(H1202,'data putaway'!$A$1:$E$530,3,0)),0,VLOOKUP(H1202,'data putaway'!$A$1:$E$530,3,0))</f>
        <v>0</v>
      </c>
      <c r="V1202" s="354">
        <f t="shared" si="413"/>
        <v>48</v>
      </c>
      <c r="W1202" s="114">
        <f>IF(ISNA(VLOOKUP(H1202,'data putaway'!$A$1:$E$530,2,0)),0,VLOOKUP(H1202,'data putaway'!$A$1:$E$530,2,0))</f>
        <v>0</v>
      </c>
      <c r="X1202" s="354" t="b">
        <f t="shared" si="414"/>
        <v>0</v>
      </c>
      <c r="Y1202" s="354">
        <f>IF(ISNA(VLOOKUP(H1202,'data putaway'!$A$1:$E$530,4,0)),0,VLOOKUP(H1202,'data putaway'!$A$1:$E$530,4,0))</f>
        <v>0</v>
      </c>
      <c r="Z1202" s="113">
        <f>IF(ISNA(VLOOKUP(H1202,'data putaway'!$A$1:$E$530,5,0)),0,VLOOKUP(H1202,'data putaway'!$A$1:$E$530,5,0))</f>
        <v>0</v>
      </c>
      <c r="AA1202" s="354" t="b">
        <f t="shared" si="415"/>
        <v>0</v>
      </c>
      <c r="AB1202" s="354" t="b">
        <f t="shared" si="416"/>
        <v>0</v>
      </c>
      <c r="AC1202" s="356" t="str">
        <f t="shared" ca="1" si="417"/>
        <v>0 Month,  10 Days</v>
      </c>
      <c r="AD1202" s="114" t="str">
        <f t="shared" ca="1" si="425"/>
        <v>3 Year, 11 Month, 16 Days</v>
      </c>
      <c r="AE1202" s="114">
        <f t="shared" si="418"/>
        <v>48</v>
      </c>
      <c r="AF1202" s="114">
        <f t="shared" si="419"/>
        <v>1</v>
      </c>
      <c r="AG1202" s="354" t="str">
        <f t="shared" si="420"/>
        <v>CD23</v>
      </c>
      <c r="AH1202" s="114">
        <f>IF(ISNA(VLOOKUP(L1202,'MASTER DATA'!$A$1:$F$192,6,0)),0,VLOOKUP(L1202,'MASTER DATA'!$A$1:$F$192,6,0))*AE1202</f>
        <v>460.79999999999995</v>
      </c>
      <c r="AI1202" s="354" t="str">
        <f>VLOOKUP($D1202,'warehouse mapping'!$AN$7:$AO$17,2,0)</f>
        <v>Aktif</v>
      </c>
      <c r="AJ1202" s="114">
        <f t="shared" si="421"/>
        <v>0</v>
      </c>
      <c r="AK1202" s="354" t="str">
        <f t="shared" si="422"/>
        <v/>
      </c>
      <c r="AL1202" s="354" t="s">
        <v>170</v>
      </c>
      <c r="AM1202" s="354">
        <f t="shared" si="423"/>
        <v>1</v>
      </c>
      <c r="AN1202" s="354" t="b">
        <f t="shared" si="424"/>
        <v>1</v>
      </c>
    </row>
    <row r="1203" spans="1:40" s="354" customFormat="1">
      <c r="A1203" s="354" t="str">
        <f t="shared" si="426"/>
        <v>CD23E01550044709</v>
      </c>
      <c r="B1203" s="354">
        <f t="shared" si="427"/>
        <v>0</v>
      </c>
      <c r="C1203" s="354">
        <f t="shared" si="428"/>
        <v>0</v>
      </c>
      <c r="D1203" s="354" t="str">
        <f t="shared" si="407"/>
        <v>CD</v>
      </c>
      <c r="E1203" s="354" t="str">
        <f t="shared" si="408"/>
        <v>23</v>
      </c>
      <c r="F1203" s="354" t="str">
        <f t="shared" si="409"/>
        <v>E</v>
      </c>
      <c r="G1203" s="355" t="str">
        <f t="shared" si="410"/>
        <v>01</v>
      </c>
      <c r="H1203" s="232" t="s">
        <v>1540</v>
      </c>
      <c r="I1203" s="234" t="s">
        <v>3522</v>
      </c>
      <c r="J1203" s="233">
        <v>46273</v>
      </c>
      <c r="K1203" s="233">
        <v>47729</v>
      </c>
      <c r="L1203" s="234">
        <v>550044709</v>
      </c>
      <c r="M1203" s="232" t="str">
        <f>IF(ISNA(VLOOKUP(L1203,'MASTER DATA'!$A$1:$B$192,2,0)),"",VLOOKUP(L1203,'MASTER DATA'!$A$1:$B$192,2,0))</f>
        <v>Adv4TAX5Sc10W30SLMB_12*0.8L_A04W</v>
      </c>
      <c r="N1203" s="234">
        <v>48</v>
      </c>
      <c r="O1203" s="232">
        <f t="shared" si="411"/>
        <v>1</v>
      </c>
      <c r="P1203" s="232">
        <f t="shared" si="412"/>
        <v>0</v>
      </c>
      <c r="Q1203" s="232">
        <f>VLOOKUP(L1203,'MASTER DATA'!$A$1:$E$192,5,0)</f>
        <v>48</v>
      </c>
      <c r="R1203" s="234">
        <f>SUMIF('picking of the day'!$H$4:$H$358,WMS!H1203&amp;WMS!L1203,'picking of the day'!$E$4:$E$358)</f>
        <v>0</v>
      </c>
      <c r="U1203" s="114">
        <f>IF(ISNA(VLOOKUP(H1203,'data putaway'!$A$1:$E$530,3,0)),0,VLOOKUP(H1203,'data putaway'!$A$1:$E$530,3,0))</f>
        <v>0</v>
      </c>
      <c r="V1203" s="354">
        <f t="shared" si="413"/>
        <v>48</v>
      </c>
      <c r="W1203" s="114">
        <f>IF(ISNA(VLOOKUP(H1203,'data putaway'!$A$1:$E$530,2,0)),0,VLOOKUP(H1203,'data putaway'!$A$1:$E$530,2,0))</f>
        <v>0</v>
      </c>
      <c r="X1203" s="354" t="b">
        <f t="shared" si="414"/>
        <v>0</v>
      </c>
      <c r="Y1203" s="354">
        <f>IF(ISNA(VLOOKUP(H1203,'data putaway'!$A$1:$E$530,4,0)),0,VLOOKUP(H1203,'data putaway'!$A$1:$E$530,4,0))</f>
        <v>0</v>
      </c>
      <c r="Z1203" s="113">
        <f>IF(ISNA(VLOOKUP(H1203,'data putaway'!$A$1:$E$530,5,0)),0,VLOOKUP(H1203,'data putaway'!$A$1:$E$530,5,0))</f>
        <v>0</v>
      </c>
      <c r="AA1203" s="354" t="b">
        <f t="shared" si="415"/>
        <v>0</v>
      </c>
      <c r="AB1203" s="354" t="b">
        <f t="shared" si="416"/>
        <v>0</v>
      </c>
      <c r="AC1203" s="356" t="str">
        <f t="shared" ca="1" si="417"/>
        <v>0 Month,  10 Days</v>
      </c>
      <c r="AD1203" s="114" t="str">
        <f t="shared" ca="1" si="425"/>
        <v>3 Year, 11 Month, 16 Days</v>
      </c>
      <c r="AE1203" s="114">
        <f t="shared" si="418"/>
        <v>48</v>
      </c>
      <c r="AF1203" s="114">
        <f t="shared" si="419"/>
        <v>1</v>
      </c>
      <c r="AG1203" s="354" t="str">
        <f t="shared" si="420"/>
        <v>CD23</v>
      </c>
      <c r="AH1203" s="114">
        <f>IF(ISNA(VLOOKUP(L1203,'MASTER DATA'!$A$1:$F$192,6,0)),0,VLOOKUP(L1203,'MASTER DATA'!$A$1:$F$192,6,0))*AE1203</f>
        <v>460.79999999999995</v>
      </c>
      <c r="AI1203" s="354" t="str">
        <f>VLOOKUP($D1203,'warehouse mapping'!$AN$7:$AO$17,2,0)</f>
        <v>Aktif</v>
      </c>
      <c r="AJ1203" s="114">
        <f t="shared" si="421"/>
        <v>0</v>
      </c>
      <c r="AK1203" s="354" t="str">
        <f t="shared" si="422"/>
        <v/>
      </c>
      <c r="AL1203" s="354" t="s">
        <v>170</v>
      </c>
      <c r="AM1203" s="354">
        <f t="shared" si="423"/>
        <v>1</v>
      </c>
      <c r="AN1203" s="354" t="b">
        <f t="shared" si="424"/>
        <v>1</v>
      </c>
    </row>
    <row r="1204" spans="1:40" s="354" customFormat="1">
      <c r="A1204" s="354" t="str">
        <f t="shared" si="426"/>
        <v>CD23E02550044709</v>
      </c>
      <c r="B1204" s="354">
        <f t="shared" si="427"/>
        <v>0</v>
      </c>
      <c r="C1204" s="354">
        <f t="shared" si="428"/>
        <v>0</v>
      </c>
      <c r="D1204" s="354" t="str">
        <f t="shared" si="407"/>
        <v>CD</v>
      </c>
      <c r="E1204" s="354" t="str">
        <f t="shared" si="408"/>
        <v>23</v>
      </c>
      <c r="F1204" s="354" t="str">
        <f t="shared" si="409"/>
        <v>E</v>
      </c>
      <c r="G1204" s="355" t="str">
        <f t="shared" si="410"/>
        <v>02</v>
      </c>
      <c r="H1204" s="232" t="s">
        <v>1541</v>
      </c>
      <c r="I1204" s="234" t="s">
        <v>3522</v>
      </c>
      <c r="J1204" s="233">
        <v>46273</v>
      </c>
      <c r="K1204" s="233">
        <v>47729</v>
      </c>
      <c r="L1204" s="234">
        <v>550044709</v>
      </c>
      <c r="M1204" s="232" t="str">
        <f>IF(ISNA(VLOOKUP(L1204,'MASTER DATA'!$A$1:$B$192,2,0)),"",VLOOKUP(L1204,'MASTER DATA'!$A$1:$B$192,2,0))</f>
        <v>Adv4TAX5Sc10W30SLMB_12*0.8L_A04W</v>
      </c>
      <c r="N1204" s="234">
        <v>48</v>
      </c>
      <c r="O1204" s="232">
        <f t="shared" si="411"/>
        <v>1</v>
      </c>
      <c r="P1204" s="232">
        <f t="shared" si="412"/>
        <v>0</v>
      </c>
      <c r="Q1204" s="232">
        <f>VLOOKUP(L1204,'MASTER DATA'!$A$1:$E$192,5,0)</f>
        <v>48</v>
      </c>
      <c r="R1204" s="234">
        <f>SUMIF('picking of the day'!$H$4:$H$358,WMS!H1204&amp;WMS!L1204,'picking of the day'!$E$4:$E$358)</f>
        <v>0</v>
      </c>
      <c r="U1204" s="114">
        <f>IF(ISNA(VLOOKUP(H1204,'data putaway'!$A$1:$E$530,3,0)),0,VLOOKUP(H1204,'data putaway'!$A$1:$E$530,3,0))</f>
        <v>0</v>
      </c>
      <c r="V1204" s="354">
        <f t="shared" si="413"/>
        <v>48</v>
      </c>
      <c r="W1204" s="114">
        <f>IF(ISNA(VLOOKUP(H1204,'data putaway'!$A$1:$E$530,2,0)),0,VLOOKUP(H1204,'data putaway'!$A$1:$E$530,2,0))</f>
        <v>0</v>
      </c>
      <c r="X1204" s="354" t="b">
        <f t="shared" si="414"/>
        <v>0</v>
      </c>
      <c r="Y1204" s="354">
        <f>IF(ISNA(VLOOKUP(H1204,'data putaway'!$A$1:$E$530,4,0)),0,VLOOKUP(H1204,'data putaway'!$A$1:$E$530,4,0))</f>
        <v>0</v>
      </c>
      <c r="Z1204" s="113">
        <f>IF(ISNA(VLOOKUP(H1204,'data putaway'!$A$1:$E$530,5,0)),0,VLOOKUP(H1204,'data putaway'!$A$1:$E$530,5,0))</f>
        <v>0</v>
      </c>
      <c r="AA1204" s="354" t="b">
        <f t="shared" si="415"/>
        <v>0</v>
      </c>
      <c r="AB1204" s="354" t="b">
        <f t="shared" si="416"/>
        <v>0</v>
      </c>
      <c r="AC1204" s="356" t="str">
        <f t="shared" ca="1" si="417"/>
        <v>0 Month,  10 Days</v>
      </c>
      <c r="AD1204" s="114" t="str">
        <f t="shared" ca="1" si="425"/>
        <v>3 Year, 11 Month, 16 Days</v>
      </c>
      <c r="AE1204" s="114">
        <f t="shared" si="418"/>
        <v>48</v>
      </c>
      <c r="AF1204" s="114">
        <f t="shared" si="419"/>
        <v>1</v>
      </c>
      <c r="AG1204" s="354" t="str">
        <f t="shared" si="420"/>
        <v>CD23</v>
      </c>
      <c r="AH1204" s="114">
        <f>IF(ISNA(VLOOKUP(L1204,'MASTER DATA'!$A$1:$F$192,6,0)),0,VLOOKUP(L1204,'MASTER DATA'!$A$1:$F$192,6,0))*AE1204</f>
        <v>460.79999999999995</v>
      </c>
      <c r="AI1204" s="354" t="str">
        <f>VLOOKUP($D1204,'warehouse mapping'!$AN$7:$AO$17,2,0)</f>
        <v>Aktif</v>
      </c>
      <c r="AJ1204" s="114">
        <f t="shared" si="421"/>
        <v>0</v>
      </c>
      <c r="AK1204" s="354" t="str">
        <f t="shared" si="422"/>
        <v/>
      </c>
      <c r="AL1204" s="354" t="s">
        <v>170</v>
      </c>
      <c r="AM1204" s="354">
        <f t="shared" si="423"/>
        <v>1</v>
      </c>
      <c r="AN1204" s="354" t="b">
        <f t="shared" si="424"/>
        <v>1</v>
      </c>
    </row>
    <row r="1205" spans="1:40" s="354" customFormat="1">
      <c r="A1205" s="354" t="str">
        <f t="shared" si="426"/>
        <v>CD24A01550047028</v>
      </c>
      <c r="B1205" s="354">
        <f t="shared" si="427"/>
        <v>0</v>
      </c>
      <c r="C1205" s="354">
        <f t="shared" si="428"/>
        <v>0</v>
      </c>
      <c r="D1205" s="354" t="str">
        <f t="shared" si="407"/>
        <v>CD</v>
      </c>
      <c r="E1205" s="354" t="str">
        <f t="shared" si="408"/>
        <v>24</v>
      </c>
      <c r="F1205" s="354" t="str">
        <f t="shared" si="409"/>
        <v>A</v>
      </c>
      <c r="G1205" s="355" t="str">
        <f t="shared" si="410"/>
        <v>01</v>
      </c>
      <c r="H1205" s="232" t="s">
        <v>1542</v>
      </c>
      <c r="I1205" s="232" t="s">
        <v>3509</v>
      </c>
      <c r="J1205" s="233">
        <v>46281</v>
      </c>
      <c r="K1205" s="233">
        <v>47722</v>
      </c>
      <c r="L1205" s="234">
        <v>550047028</v>
      </c>
      <c r="M1205" s="232" t="str">
        <f>IF(ISNA(VLOOKUP(L1205,'MASTER DATA'!$A$1:$B$192,2,0)),"",VLOOKUP(L1205,'MASTER DATA'!$A$1:$B$192,2,0))</f>
        <v>Spirax S2 A 80W-90_12*1L_A04W</v>
      </c>
      <c r="N1205" s="232">
        <v>22</v>
      </c>
      <c r="O1205" s="232">
        <f t="shared" si="411"/>
        <v>0</v>
      </c>
      <c r="P1205" s="232">
        <f t="shared" si="412"/>
        <v>22</v>
      </c>
      <c r="Q1205" s="232">
        <f>VLOOKUP(L1205,'MASTER DATA'!$A$1:$E$192,5,0)</f>
        <v>44</v>
      </c>
      <c r="R1205" s="234">
        <f>SUMIF('picking of the day'!$H$4:$H$358,WMS!H1205&amp;WMS!L1205,'picking of the day'!$E$4:$E$358)</f>
        <v>0</v>
      </c>
      <c r="U1205" s="114">
        <f>IF(ISNA(VLOOKUP(H1205,'data putaway'!$A$1:$E$530,3,0)),0,VLOOKUP(H1205,'data putaway'!$A$1:$E$530,3,0))</f>
        <v>0</v>
      </c>
      <c r="V1205" s="354">
        <f t="shared" si="413"/>
        <v>22</v>
      </c>
      <c r="W1205" s="114">
        <f>IF(ISNA(VLOOKUP(H1205,'data putaway'!$A$1:$E$530,2,0)),0,VLOOKUP(H1205,'data putaway'!$A$1:$E$530,2,0))</f>
        <v>0</v>
      </c>
      <c r="X1205" s="354" t="b">
        <f t="shared" si="414"/>
        <v>0</v>
      </c>
      <c r="Y1205" s="354">
        <f>IF(ISNA(VLOOKUP(H1205,'data putaway'!$A$1:$E$530,4,0)),0,VLOOKUP(H1205,'data putaway'!$A$1:$E$530,4,0))</f>
        <v>0</v>
      </c>
      <c r="Z1205" s="113">
        <f>IF(ISNA(VLOOKUP(H1205,'data putaway'!$A$1:$E$530,5,0)),0,VLOOKUP(H1205,'data putaway'!$A$1:$E$530,5,0))</f>
        <v>0</v>
      </c>
      <c r="AA1205" s="354" t="b">
        <f t="shared" si="415"/>
        <v>0</v>
      </c>
      <c r="AB1205" s="354" t="b">
        <f t="shared" si="416"/>
        <v>0</v>
      </c>
      <c r="AC1205" s="356" t="str">
        <f t="shared" ca="1" si="417"/>
        <v>0 Month,  2 Days</v>
      </c>
      <c r="AD1205" s="114" t="str">
        <f t="shared" ca="1" si="425"/>
        <v>3 Year, 11 Month, 9 Days</v>
      </c>
      <c r="AE1205" s="114">
        <f t="shared" si="418"/>
        <v>22</v>
      </c>
      <c r="AF1205" s="114">
        <f t="shared" si="419"/>
        <v>1</v>
      </c>
      <c r="AG1205" s="354" t="str">
        <f t="shared" si="420"/>
        <v>CD24</v>
      </c>
      <c r="AH1205" s="114">
        <f>IF(ISNA(VLOOKUP(L1205,'MASTER DATA'!$A$1:$F$192,6,0)),0,VLOOKUP(L1205,'MASTER DATA'!$A$1:$F$192,6,0))*AE1205</f>
        <v>264</v>
      </c>
      <c r="AI1205" s="354" t="str">
        <f>VLOOKUP($D1205,'warehouse mapping'!$AN$7:$AO$17,2,0)</f>
        <v>Aktif</v>
      </c>
      <c r="AJ1205" s="114">
        <f t="shared" si="421"/>
        <v>0</v>
      </c>
      <c r="AK1205" s="354" t="str">
        <f t="shared" si="422"/>
        <v/>
      </c>
      <c r="AL1205" s="354" t="s">
        <v>170</v>
      </c>
      <c r="AM1205" s="354">
        <f t="shared" si="423"/>
        <v>1</v>
      </c>
      <c r="AN1205" s="354" t="b">
        <f t="shared" si="424"/>
        <v>1</v>
      </c>
    </row>
    <row r="1206" spans="1:40" s="354" customFormat="1">
      <c r="A1206" s="354" t="str">
        <f t="shared" si="426"/>
        <v>CD24A02550044624</v>
      </c>
      <c r="B1206" s="354">
        <f t="shared" si="427"/>
        <v>0</v>
      </c>
      <c r="C1206" s="354">
        <f t="shared" si="428"/>
        <v>0</v>
      </c>
      <c r="D1206" s="354" t="str">
        <f t="shared" si="407"/>
        <v>CD</v>
      </c>
      <c r="E1206" s="354" t="str">
        <f t="shared" si="408"/>
        <v>24</v>
      </c>
      <c r="F1206" s="354" t="str">
        <f t="shared" si="409"/>
        <v>A</v>
      </c>
      <c r="G1206" s="355" t="str">
        <f t="shared" si="410"/>
        <v>02</v>
      </c>
      <c r="H1206" s="232" t="s">
        <v>1543</v>
      </c>
      <c r="I1206" s="232">
        <v>12524726</v>
      </c>
      <c r="J1206" s="233">
        <v>46055</v>
      </c>
      <c r="K1206" s="233">
        <v>47320</v>
      </c>
      <c r="L1206" s="234">
        <v>550044624</v>
      </c>
      <c r="M1206" s="232" t="str">
        <f>IF(ISNA(VLOOKUP(L1206,'MASTER DATA'!$A$1:$B$192,2,0)),"",VLOOKUP(L1206,'MASTER DATA'!$A$1:$B$192,2,0))</f>
        <v>Rimula R2 30 CF_1*209L_A227</v>
      </c>
      <c r="N1206" s="232">
        <v>3</v>
      </c>
      <c r="O1206" s="232">
        <f t="shared" si="411"/>
        <v>0</v>
      </c>
      <c r="P1206" s="232">
        <f t="shared" si="412"/>
        <v>3</v>
      </c>
      <c r="Q1206" s="232">
        <f>VLOOKUP(L1206,'MASTER DATA'!$A$1:$E$192,5,0)</f>
        <v>4</v>
      </c>
      <c r="R1206" s="234">
        <f>SUMIF('picking of the day'!$H$4:$H$358,WMS!H1206&amp;WMS!L1206,'picking of the day'!$E$4:$E$358)</f>
        <v>0</v>
      </c>
      <c r="U1206" s="114">
        <f>IF(ISNA(VLOOKUP(H1206,'data putaway'!$A$1:$E$530,3,0)),0,VLOOKUP(H1206,'data putaway'!$A$1:$E$530,3,0))</f>
        <v>0</v>
      </c>
      <c r="V1206" s="354">
        <f t="shared" si="413"/>
        <v>3</v>
      </c>
      <c r="W1206" s="114">
        <f>IF(ISNA(VLOOKUP(H1206,'data putaway'!$A$1:$E$530,2,0)),0,VLOOKUP(H1206,'data putaway'!$A$1:$E$530,2,0))</f>
        <v>0</v>
      </c>
      <c r="X1206" s="354" t="b">
        <f t="shared" si="414"/>
        <v>0</v>
      </c>
      <c r="Y1206" s="354">
        <f>IF(ISNA(VLOOKUP(H1206,'data putaway'!$A$1:$E$530,4,0)),0,VLOOKUP(H1206,'data putaway'!$A$1:$E$530,4,0))</f>
        <v>0</v>
      </c>
      <c r="Z1206" s="113">
        <f>IF(ISNA(VLOOKUP(H1206,'data putaway'!$A$1:$E$530,5,0)),0,VLOOKUP(H1206,'data putaway'!$A$1:$E$530,5,0))</f>
        <v>0</v>
      </c>
      <c r="AA1206" s="354" t="b">
        <f t="shared" si="415"/>
        <v>0</v>
      </c>
      <c r="AB1206" s="354" t="b">
        <f t="shared" si="416"/>
        <v>0</v>
      </c>
      <c r="AC1206" s="356" t="str">
        <f t="shared" ca="1" si="417"/>
        <v>7 Month,  16 Days</v>
      </c>
      <c r="AD1206" s="114" t="str">
        <f t="shared" ca="1" si="425"/>
        <v>2 Year, 10 Month, 3 Days</v>
      </c>
      <c r="AE1206" s="114">
        <f t="shared" si="418"/>
        <v>3</v>
      </c>
      <c r="AF1206" s="114">
        <f t="shared" si="419"/>
        <v>1</v>
      </c>
      <c r="AG1206" s="354" t="str">
        <f t="shared" si="420"/>
        <v>CD24</v>
      </c>
      <c r="AH1206" s="114">
        <f>IF(ISNA(VLOOKUP(L1206,'MASTER DATA'!$A$1:$F$192,6,0)),0,VLOOKUP(L1206,'MASTER DATA'!$A$1:$F$192,6,0))*AE1206</f>
        <v>627</v>
      </c>
      <c r="AI1206" s="354" t="str">
        <f>VLOOKUP($D1206,'warehouse mapping'!$AN$7:$AO$17,2,0)</f>
        <v>Aktif</v>
      </c>
      <c r="AJ1206" s="114">
        <f t="shared" si="421"/>
        <v>0</v>
      </c>
      <c r="AK1206" s="354" t="str">
        <f t="shared" si="422"/>
        <v/>
      </c>
      <c r="AL1206" s="354" t="s">
        <v>3206</v>
      </c>
      <c r="AM1206" s="354">
        <f t="shared" si="423"/>
        <v>1</v>
      </c>
      <c r="AN1206" s="354" t="b">
        <f t="shared" si="424"/>
        <v>1</v>
      </c>
    </row>
    <row r="1207" spans="1:40" s="354" customFormat="1">
      <c r="A1207" s="354" t="str">
        <f t="shared" si="426"/>
        <v>CD24B01550062632</v>
      </c>
      <c r="B1207" s="354">
        <f t="shared" si="427"/>
        <v>0</v>
      </c>
      <c r="C1207" s="354">
        <f t="shared" si="428"/>
        <v>0</v>
      </c>
      <c r="D1207" s="354" t="str">
        <f t="shared" si="407"/>
        <v>CD</v>
      </c>
      <c r="E1207" s="354" t="str">
        <f t="shared" si="408"/>
        <v>24</v>
      </c>
      <c r="F1207" s="354" t="str">
        <f t="shared" si="409"/>
        <v>B</v>
      </c>
      <c r="G1207" s="355" t="str">
        <f t="shared" si="410"/>
        <v>01</v>
      </c>
      <c r="H1207" s="232" t="s">
        <v>1544</v>
      </c>
      <c r="I1207" s="232" t="s">
        <v>3133</v>
      </c>
      <c r="J1207" s="233">
        <v>46209</v>
      </c>
      <c r="K1207" s="233">
        <v>47653</v>
      </c>
      <c r="L1207" s="234">
        <v>550062632</v>
      </c>
      <c r="M1207" s="232" t="str">
        <f>IF(ISNA(VLOOKUP(L1207,'MASTER DATA'!$A$1:$B$192,2,0)),"",VLOOKUP(L1207,'MASTER DATA'!$A$1:$B$192,2,0))</f>
        <v>KawaFulSyn10W40SNMA2_12*1L_A734</v>
      </c>
      <c r="N1207" s="232">
        <v>44</v>
      </c>
      <c r="O1207" s="232">
        <f t="shared" si="411"/>
        <v>1</v>
      </c>
      <c r="P1207" s="232">
        <f t="shared" si="412"/>
        <v>0</v>
      </c>
      <c r="Q1207" s="232">
        <f>VLOOKUP(L1207,'MASTER DATA'!$A$1:$E$192,5,0)</f>
        <v>44</v>
      </c>
      <c r="R1207" s="234">
        <f>SUMIF('picking of the day'!$H$4:$H$358,WMS!H1207&amp;WMS!L1207,'picking of the day'!$E$4:$E$358)</f>
        <v>0</v>
      </c>
      <c r="U1207" s="114">
        <f>IF(ISNA(VLOOKUP(H1207,'data putaway'!$A$1:$E$530,3,0)),0,VLOOKUP(H1207,'data putaway'!$A$1:$E$530,3,0))</f>
        <v>0</v>
      </c>
      <c r="V1207" s="354">
        <f t="shared" si="413"/>
        <v>44</v>
      </c>
      <c r="W1207" s="114">
        <f>IF(ISNA(VLOOKUP(H1207,'data putaway'!$A$1:$E$530,2,0)),0,VLOOKUP(H1207,'data putaway'!$A$1:$E$530,2,0))</f>
        <v>0</v>
      </c>
      <c r="X1207" s="354" t="b">
        <f t="shared" si="414"/>
        <v>0</v>
      </c>
      <c r="Y1207" s="354">
        <f>IF(ISNA(VLOOKUP(H1207,'data putaway'!$A$1:$E$530,4,0)),0,VLOOKUP(H1207,'data putaway'!$A$1:$E$530,4,0))</f>
        <v>0</v>
      </c>
      <c r="Z1207" s="113">
        <f>IF(ISNA(VLOOKUP(H1207,'data putaway'!$A$1:$E$530,5,0)),0,VLOOKUP(H1207,'data putaway'!$A$1:$E$530,5,0))</f>
        <v>0</v>
      </c>
      <c r="AA1207" s="354" t="b">
        <f t="shared" si="415"/>
        <v>0</v>
      </c>
      <c r="AB1207" s="354" t="b">
        <f t="shared" si="416"/>
        <v>0</v>
      </c>
      <c r="AC1207" s="356" t="str">
        <f t="shared" ca="1" si="417"/>
        <v>2 Month,  12 Days</v>
      </c>
      <c r="AD1207" s="114" t="str">
        <f t="shared" ca="1" si="425"/>
        <v>3 Year, 9 Month, 1 Days</v>
      </c>
      <c r="AE1207" s="114">
        <f t="shared" si="418"/>
        <v>44</v>
      </c>
      <c r="AF1207" s="114">
        <f t="shared" si="419"/>
        <v>1</v>
      </c>
      <c r="AG1207" s="354" t="str">
        <f t="shared" si="420"/>
        <v>CD24</v>
      </c>
      <c r="AH1207" s="114">
        <f>IF(ISNA(VLOOKUP(L1207,'MASTER DATA'!$A$1:$F$192,6,0)),0,VLOOKUP(L1207,'MASTER DATA'!$A$1:$F$192,6,0))*AE1207</f>
        <v>528</v>
      </c>
      <c r="AI1207" s="354" t="str">
        <f>VLOOKUP($D1207,'warehouse mapping'!$AN$7:$AO$17,2,0)</f>
        <v>Aktif</v>
      </c>
      <c r="AJ1207" s="114">
        <f t="shared" si="421"/>
        <v>0</v>
      </c>
      <c r="AK1207" s="354" t="str">
        <f t="shared" si="422"/>
        <v/>
      </c>
      <c r="AL1207" s="354" t="s">
        <v>170</v>
      </c>
      <c r="AM1207" s="354">
        <f t="shared" si="423"/>
        <v>1</v>
      </c>
      <c r="AN1207" s="354" t="b">
        <f t="shared" si="424"/>
        <v>1</v>
      </c>
    </row>
    <row r="1208" spans="1:40" s="354" customFormat="1">
      <c r="A1208" s="354" t="str">
        <f t="shared" si="426"/>
        <v>CD24B02550054879</v>
      </c>
      <c r="B1208" s="354">
        <f t="shared" si="427"/>
        <v>0</v>
      </c>
      <c r="C1208" s="354">
        <f t="shared" si="428"/>
        <v>0</v>
      </c>
      <c r="D1208" s="354" t="str">
        <f t="shared" si="407"/>
        <v>CD</v>
      </c>
      <c r="E1208" s="354" t="str">
        <f t="shared" si="408"/>
        <v>24</v>
      </c>
      <c r="F1208" s="354" t="str">
        <f t="shared" si="409"/>
        <v>B</v>
      </c>
      <c r="G1208" s="355" t="str">
        <f t="shared" si="410"/>
        <v>02</v>
      </c>
      <c r="H1208" s="232" t="s">
        <v>1545</v>
      </c>
      <c r="I1208" s="234">
        <v>12694099</v>
      </c>
      <c r="J1208" s="233">
        <v>46279</v>
      </c>
      <c r="K1208" s="233">
        <v>47719</v>
      </c>
      <c r="L1208" s="234">
        <v>550054879</v>
      </c>
      <c r="M1208" s="232" t="str">
        <f>IF(ISNA(VLOOKUP(L1208,'MASTER DATA'!$A$1:$B$192,2,0)),"",VLOOKUP(L1208,'MASTER DATA'!$A$1:$B$192,2,0))</f>
        <v>SukuCTBerlian 15W-40_1*200L_A04W</v>
      </c>
      <c r="N1208" s="232">
        <v>4</v>
      </c>
      <c r="O1208" s="232">
        <f t="shared" si="411"/>
        <v>1</v>
      </c>
      <c r="P1208" s="232">
        <f t="shared" si="412"/>
        <v>0</v>
      </c>
      <c r="Q1208" s="232">
        <f>VLOOKUP(L1208,'MASTER DATA'!$A$1:$E$192,5,0)</f>
        <v>4</v>
      </c>
      <c r="R1208" s="234">
        <f>SUMIF('picking of the day'!$H$4:$H$358,WMS!H1208&amp;WMS!L1208,'picking of the day'!$E$4:$E$358)</f>
        <v>0</v>
      </c>
      <c r="U1208" s="114">
        <f>IF(ISNA(VLOOKUP(H1208,'data putaway'!$A$1:$E$530,3,0)),0,VLOOKUP(H1208,'data putaway'!$A$1:$E$530,3,0))</f>
        <v>0</v>
      </c>
      <c r="V1208" s="354">
        <f t="shared" si="413"/>
        <v>4</v>
      </c>
      <c r="W1208" s="114">
        <f>IF(ISNA(VLOOKUP(H1208,'data putaway'!$A$1:$E$530,2,0)),0,VLOOKUP(H1208,'data putaway'!$A$1:$E$530,2,0))</f>
        <v>0</v>
      </c>
      <c r="X1208" s="354" t="b">
        <f t="shared" si="414"/>
        <v>0</v>
      </c>
      <c r="Y1208" s="354">
        <f>IF(ISNA(VLOOKUP(H1208,'data putaway'!$A$1:$E$530,4,0)),0,VLOOKUP(H1208,'data putaway'!$A$1:$E$530,4,0))</f>
        <v>0</v>
      </c>
      <c r="Z1208" s="113">
        <f>IF(ISNA(VLOOKUP(H1208,'data putaway'!$A$1:$E$530,5,0)),0,VLOOKUP(H1208,'data putaway'!$A$1:$E$530,5,0))</f>
        <v>0</v>
      </c>
      <c r="AA1208" s="354" t="b">
        <f t="shared" si="415"/>
        <v>0</v>
      </c>
      <c r="AB1208" s="354" t="b">
        <f t="shared" si="416"/>
        <v>0</v>
      </c>
      <c r="AC1208" s="356" t="str">
        <f t="shared" ca="1" si="417"/>
        <v>0 Month,  4 Days</v>
      </c>
      <c r="AD1208" s="114" t="str">
        <f t="shared" ca="1" si="425"/>
        <v>3 Year, 11 Month, 6 Days</v>
      </c>
      <c r="AE1208" s="114">
        <f t="shared" si="418"/>
        <v>4</v>
      </c>
      <c r="AF1208" s="114">
        <f t="shared" si="419"/>
        <v>1</v>
      </c>
      <c r="AG1208" s="354" t="str">
        <f t="shared" si="420"/>
        <v>CD24</v>
      </c>
      <c r="AH1208" s="114">
        <f>IF(ISNA(VLOOKUP(L1208,'MASTER DATA'!$A$1:$F$192,6,0)),0,VLOOKUP(L1208,'MASTER DATA'!$A$1:$F$192,6,0))*AE1208</f>
        <v>800</v>
      </c>
      <c r="AI1208" s="354" t="str">
        <f>VLOOKUP($D1208,'warehouse mapping'!$AN$7:$AO$17,2,0)</f>
        <v>Aktif</v>
      </c>
      <c r="AJ1208" s="114">
        <f t="shared" si="421"/>
        <v>0</v>
      </c>
      <c r="AK1208" s="354" t="str">
        <f t="shared" si="422"/>
        <v/>
      </c>
      <c r="AL1208" s="354" t="s">
        <v>170</v>
      </c>
      <c r="AM1208" s="354">
        <f t="shared" si="423"/>
        <v>1</v>
      </c>
      <c r="AN1208" s="354" t="b">
        <f t="shared" si="424"/>
        <v>1</v>
      </c>
    </row>
    <row r="1209" spans="1:40" s="354" customFormat="1">
      <c r="A1209" s="354" t="str">
        <f t="shared" si="426"/>
        <v>CD24C01550044709</v>
      </c>
      <c r="B1209" s="354">
        <f t="shared" si="427"/>
        <v>0</v>
      </c>
      <c r="C1209" s="354">
        <f t="shared" si="428"/>
        <v>0</v>
      </c>
      <c r="D1209" s="354" t="str">
        <f t="shared" si="407"/>
        <v>CD</v>
      </c>
      <c r="E1209" s="354" t="str">
        <f t="shared" si="408"/>
        <v>24</v>
      </c>
      <c r="F1209" s="354" t="str">
        <f t="shared" si="409"/>
        <v>C</v>
      </c>
      <c r="G1209" s="355" t="str">
        <f t="shared" si="410"/>
        <v>01</v>
      </c>
      <c r="H1209" s="232" t="s">
        <v>1546</v>
      </c>
      <c r="I1209" s="234" t="s">
        <v>3522</v>
      </c>
      <c r="J1209" s="233">
        <v>46273</v>
      </c>
      <c r="K1209" s="233">
        <v>47729</v>
      </c>
      <c r="L1209" s="234">
        <v>550044709</v>
      </c>
      <c r="M1209" s="232" t="str">
        <f>IF(ISNA(VLOOKUP(L1209,'MASTER DATA'!$A$1:$B$192,2,0)),"",VLOOKUP(L1209,'MASTER DATA'!$A$1:$B$192,2,0))</f>
        <v>Adv4TAX5Sc10W30SLMB_12*0.8L_A04W</v>
      </c>
      <c r="N1209" s="232">
        <v>48</v>
      </c>
      <c r="O1209" s="232">
        <f t="shared" si="411"/>
        <v>1</v>
      </c>
      <c r="P1209" s="232">
        <f t="shared" si="412"/>
        <v>0</v>
      </c>
      <c r="Q1209" s="232">
        <f>VLOOKUP(L1209,'MASTER DATA'!$A$1:$E$192,5,0)</f>
        <v>48</v>
      </c>
      <c r="R1209" s="234">
        <f>SUMIF('picking of the day'!$H$4:$H$358,WMS!H1209&amp;WMS!L1209,'picking of the day'!$E$4:$E$358)</f>
        <v>0</v>
      </c>
      <c r="U1209" s="114">
        <f>IF(ISNA(VLOOKUP(H1209,'data putaway'!$A$1:$E$530,3,0)),0,VLOOKUP(H1209,'data putaway'!$A$1:$E$530,3,0))</f>
        <v>0</v>
      </c>
      <c r="V1209" s="354">
        <f t="shared" si="413"/>
        <v>48</v>
      </c>
      <c r="W1209" s="114">
        <f>IF(ISNA(VLOOKUP(H1209,'data putaway'!$A$1:$E$530,2,0)),0,VLOOKUP(H1209,'data putaway'!$A$1:$E$530,2,0))</f>
        <v>0</v>
      </c>
      <c r="X1209" s="354" t="b">
        <f t="shared" si="414"/>
        <v>0</v>
      </c>
      <c r="Y1209" s="354">
        <f>IF(ISNA(VLOOKUP(H1209,'data putaway'!$A$1:$E$530,4,0)),0,VLOOKUP(H1209,'data putaway'!$A$1:$E$530,4,0))</f>
        <v>0</v>
      </c>
      <c r="Z1209" s="113">
        <f>IF(ISNA(VLOOKUP(H1209,'data putaway'!$A$1:$E$530,5,0)),0,VLOOKUP(H1209,'data putaway'!$A$1:$E$530,5,0))</f>
        <v>0</v>
      </c>
      <c r="AA1209" s="354" t="b">
        <f t="shared" si="415"/>
        <v>0</v>
      </c>
      <c r="AB1209" s="354" t="b">
        <f t="shared" si="416"/>
        <v>0</v>
      </c>
      <c r="AC1209" s="356" t="str">
        <f t="shared" ca="1" si="417"/>
        <v>0 Month,  10 Days</v>
      </c>
      <c r="AD1209" s="114" t="str">
        <f t="shared" ca="1" si="425"/>
        <v>3 Year, 11 Month, 16 Days</v>
      </c>
      <c r="AE1209" s="114">
        <f t="shared" si="418"/>
        <v>48</v>
      </c>
      <c r="AF1209" s="114">
        <f t="shared" si="419"/>
        <v>1</v>
      </c>
      <c r="AG1209" s="354" t="str">
        <f t="shared" si="420"/>
        <v>CD24</v>
      </c>
      <c r="AH1209" s="114">
        <f>IF(ISNA(VLOOKUP(L1209,'MASTER DATA'!$A$1:$F$192,6,0)),0,VLOOKUP(L1209,'MASTER DATA'!$A$1:$F$192,6,0))*AE1209</f>
        <v>460.79999999999995</v>
      </c>
      <c r="AI1209" s="354" t="str">
        <f>VLOOKUP($D1209,'warehouse mapping'!$AN$7:$AO$17,2,0)</f>
        <v>Aktif</v>
      </c>
      <c r="AJ1209" s="114">
        <f t="shared" si="421"/>
        <v>0</v>
      </c>
      <c r="AK1209" s="354" t="str">
        <f t="shared" si="422"/>
        <v/>
      </c>
      <c r="AL1209" s="354" t="s">
        <v>3206</v>
      </c>
      <c r="AM1209" s="354">
        <f t="shared" si="423"/>
        <v>1</v>
      </c>
      <c r="AN1209" s="354" t="b">
        <f t="shared" si="424"/>
        <v>1</v>
      </c>
    </row>
    <row r="1210" spans="1:40" s="354" customFormat="1">
      <c r="A1210" s="354" t="str">
        <f t="shared" si="426"/>
        <v>CD24C02550062461</v>
      </c>
      <c r="B1210" s="354">
        <f t="shared" si="427"/>
        <v>0</v>
      </c>
      <c r="C1210" s="354">
        <f t="shared" si="428"/>
        <v>0</v>
      </c>
      <c r="D1210" s="354" t="str">
        <f t="shared" si="407"/>
        <v>CD</v>
      </c>
      <c r="E1210" s="354" t="str">
        <f t="shared" si="408"/>
        <v>24</v>
      </c>
      <c r="F1210" s="354" t="str">
        <f t="shared" si="409"/>
        <v>C</v>
      </c>
      <c r="G1210" s="355" t="str">
        <f t="shared" si="410"/>
        <v>02</v>
      </c>
      <c r="H1210" s="232" t="s">
        <v>1547</v>
      </c>
      <c r="I1210" s="232" t="s">
        <v>3394</v>
      </c>
      <c r="J1210" s="233">
        <v>46255</v>
      </c>
      <c r="K1210" s="233">
        <v>47715</v>
      </c>
      <c r="L1210" s="234">
        <v>550062461</v>
      </c>
      <c r="M1210" s="232" t="str">
        <f>IF(ISNA(VLOOKUP(L1210,'MASTER DATA'!$A$1:$B$192,2,0)),"",VLOOKUP(L1210,'MASTER DATA'!$A$1:$B$192,2,0))</f>
        <v>Advan4TAX710W40SNMA2_12*0.8L_A04W</v>
      </c>
      <c r="N1210" s="232">
        <v>48</v>
      </c>
      <c r="O1210" s="232">
        <f t="shared" si="411"/>
        <v>1</v>
      </c>
      <c r="P1210" s="232">
        <f t="shared" si="412"/>
        <v>0</v>
      </c>
      <c r="Q1210" s="232">
        <f>VLOOKUP(L1210,'MASTER DATA'!$A$1:$E$192,5,0)</f>
        <v>48</v>
      </c>
      <c r="R1210" s="234">
        <f>SUMIF('picking of the day'!$H$4:$H$358,WMS!H1210&amp;WMS!L1210,'picking of the day'!$E$4:$E$358)</f>
        <v>0</v>
      </c>
      <c r="U1210" s="114">
        <f>IF(ISNA(VLOOKUP(H1210,'data putaway'!$A$1:$E$530,3,0)),0,VLOOKUP(H1210,'data putaway'!$A$1:$E$530,3,0))</f>
        <v>0</v>
      </c>
      <c r="V1210" s="354">
        <f t="shared" si="413"/>
        <v>48</v>
      </c>
      <c r="W1210" s="114">
        <f>IF(ISNA(VLOOKUP(H1210,'data putaway'!$A$1:$E$530,2,0)),0,VLOOKUP(H1210,'data putaway'!$A$1:$E$530,2,0))</f>
        <v>0</v>
      </c>
      <c r="X1210" s="354" t="b">
        <f t="shared" si="414"/>
        <v>0</v>
      </c>
      <c r="Y1210" s="354">
        <f>IF(ISNA(VLOOKUP(H1210,'data putaway'!$A$1:$E$530,4,0)),0,VLOOKUP(H1210,'data putaway'!$A$1:$E$530,4,0))</f>
        <v>0</v>
      </c>
      <c r="Z1210" s="113">
        <f>IF(ISNA(VLOOKUP(H1210,'data putaway'!$A$1:$E$530,5,0)),0,VLOOKUP(H1210,'data putaway'!$A$1:$E$530,5,0))</f>
        <v>0</v>
      </c>
      <c r="AA1210" s="354" t="b">
        <f t="shared" si="415"/>
        <v>0</v>
      </c>
      <c r="AB1210" s="354" t="b">
        <f t="shared" si="416"/>
        <v>0</v>
      </c>
      <c r="AC1210" s="356" t="str">
        <f t="shared" ca="1" si="417"/>
        <v>0 Month,  28 Days</v>
      </c>
      <c r="AD1210" s="114" t="str">
        <f t="shared" ca="1" si="425"/>
        <v>3 Year, 11 Month, 2 Days</v>
      </c>
      <c r="AE1210" s="114">
        <f t="shared" si="418"/>
        <v>48</v>
      </c>
      <c r="AF1210" s="114">
        <f t="shared" si="419"/>
        <v>1</v>
      </c>
      <c r="AG1210" s="354" t="str">
        <f t="shared" si="420"/>
        <v>CD24</v>
      </c>
      <c r="AH1210" s="114">
        <f>IF(ISNA(VLOOKUP(L1210,'MASTER DATA'!$A$1:$F$192,6,0)),0,VLOOKUP(L1210,'MASTER DATA'!$A$1:$F$192,6,0))*AE1210</f>
        <v>460.80000000000007</v>
      </c>
      <c r="AI1210" s="354" t="str">
        <f>VLOOKUP($D1210,'warehouse mapping'!$AN$7:$AO$17,2,0)</f>
        <v>Aktif</v>
      </c>
      <c r="AJ1210" s="114">
        <f t="shared" si="421"/>
        <v>0</v>
      </c>
      <c r="AK1210" s="354" t="str">
        <f t="shared" si="422"/>
        <v/>
      </c>
      <c r="AL1210" s="354" t="s">
        <v>3206</v>
      </c>
      <c r="AM1210" s="354">
        <f t="shared" si="423"/>
        <v>1</v>
      </c>
      <c r="AN1210" s="354" t="b">
        <f t="shared" si="424"/>
        <v>1</v>
      </c>
    </row>
    <row r="1211" spans="1:40" s="354" customFormat="1">
      <c r="A1211" s="354" t="str">
        <f t="shared" si="426"/>
        <v>CD24D01550044709</v>
      </c>
      <c r="B1211" s="354">
        <f t="shared" si="427"/>
        <v>0</v>
      </c>
      <c r="C1211" s="354">
        <f t="shared" si="428"/>
        <v>0</v>
      </c>
      <c r="D1211" s="354" t="str">
        <f t="shared" si="407"/>
        <v>CD</v>
      </c>
      <c r="E1211" s="354" t="str">
        <f t="shared" si="408"/>
        <v>24</v>
      </c>
      <c r="F1211" s="354" t="str">
        <f t="shared" si="409"/>
        <v>D</v>
      </c>
      <c r="G1211" s="355" t="str">
        <f t="shared" si="410"/>
        <v>01</v>
      </c>
      <c r="H1211" s="232" t="s">
        <v>1548</v>
      </c>
      <c r="I1211" s="234" t="s">
        <v>3522</v>
      </c>
      <c r="J1211" s="233">
        <v>46273</v>
      </c>
      <c r="K1211" s="233">
        <v>47729</v>
      </c>
      <c r="L1211" s="234">
        <v>550044709</v>
      </c>
      <c r="M1211" s="232" t="str">
        <f>IF(ISNA(VLOOKUP(L1211,'MASTER DATA'!$A$1:$B$192,2,0)),"",VLOOKUP(L1211,'MASTER DATA'!$A$1:$B$192,2,0))</f>
        <v>Adv4TAX5Sc10W30SLMB_12*0.8L_A04W</v>
      </c>
      <c r="N1211" s="234">
        <v>48</v>
      </c>
      <c r="O1211" s="232">
        <f t="shared" si="411"/>
        <v>1</v>
      </c>
      <c r="P1211" s="232">
        <f t="shared" si="412"/>
        <v>0</v>
      </c>
      <c r="Q1211" s="232">
        <f>VLOOKUP(L1211,'MASTER DATA'!$A$1:$E$192,5,0)</f>
        <v>48</v>
      </c>
      <c r="R1211" s="234">
        <f>SUMIF('picking of the day'!$H$4:$H$358,WMS!H1211&amp;WMS!L1211,'picking of the day'!$E$4:$E$358)</f>
        <v>0</v>
      </c>
      <c r="U1211" s="114">
        <f>IF(ISNA(VLOOKUP(H1211,'data putaway'!$A$1:$E$530,3,0)),0,VLOOKUP(H1211,'data putaway'!$A$1:$E$530,3,0))</f>
        <v>0</v>
      </c>
      <c r="V1211" s="354">
        <f t="shared" si="413"/>
        <v>48</v>
      </c>
      <c r="W1211" s="114">
        <f>IF(ISNA(VLOOKUP(H1211,'data putaway'!$A$1:$E$530,2,0)),0,VLOOKUP(H1211,'data putaway'!$A$1:$E$530,2,0))</f>
        <v>0</v>
      </c>
      <c r="X1211" s="354" t="b">
        <f t="shared" si="414"/>
        <v>0</v>
      </c>
      <c r="Y1211" s="354">
        <f>IF(ISNA(VLOOKUP(H1211,'data putaway'!$A$1:$E$530,4,0)),0,VLOOKUP(H1211,'data putaway'!$A$1:$E$530,4,0))</f>
        <v>0</v>
      </c>
      <c r="Z1211" s="113">
        <f>IF(ISNA(VLOOKUP(H1211,'data putaway'!$A$1:$E$530,5,0)),0,VLOOKUP(H1211,'data putaway'!$A$1:$E$530,5,0))</f>
        <v>0</v>
      </c>
      <c r="AA1211" s="354" t="b">
        <f t="shared" si="415"/>
        <v>0</v>
      </c>
      <c r="AB1211" s="354" t="b">
        <f t="shared" si="416"/>
        <v>0</v>
      </c>
      <c r="AC1211" s="356" t="str">
        <f t="shared" ca="1" si="417"/>
        <v>0 Month,  10 Days</v>
      </c>
      <c r="AD1211" s="114" t="str">
        <f t="shared" ca="1" si="425"/>
        <v>3 Year, 11 Month, 16 Days</v>
      </c>
      <c r="AE1211" s="114">
        <f t="shared" si="418"/>
        <v>48</v>
      </c>
      <c r="AF1211" s="114">
        <f t="shared" si="419"/>
        <v>1</v>
      </c>
      <c r="AG1211" s="354" t="str">
        <f t="shared" si="420"/>
        <v>CD24</v>
      </c>
      <c r="AH1211" s="114">
        <f>IF(ISNA(VLOOKUP(L1211,'MASTER DATA'!$A$1:$F$192,6,0)),0,VLOOKUP(L1211,'MASTER DATA'!$A$1:$F$192,6,0))*AE1211</f>
        <v>460.79999999999995</v>
      </c>
      <c r="AI1211" s="354" t="str">
        <f>VLOOKUP($D1211,'warehouse mapping'!$AN$7:$AO$17,2,0)</f>
        <v>Aktif</v>
      </c>
      <c r="AJ1211" s="114">
        <f t="shared" si="421"/>
        <v>0</v>
      </c>
      <c r="AK1211" s="354" t="str">
        <f t="shared" si="422"/>
        <v/>
      </c>
      <c r="AL1211" s="354" t="s">
        <v>170</v>
      </c>
      <c r="AM1211" s="354">
        <f t="shared" si="423"/>
        <v>1</v>
      </c>
      <c r="AN1211" s="354" t="b">
        <f t="shared" si="424"/>
        <v>1</v>
      </c>
    </row>
    <row r="1212" spans="1:40" s="354" customFormat="1">
      <c r="A1212" s="354" t="str">
        <f t="shared" si="426"/>
        <v>CD24D02550044709</v>
      </c>
      <c r="B1212" s="354">
        <f t="shared" si="427"/>
        <v>0</v>
      </c>
      <c r="C1212" s="354">
        <f t="shared" si="428"/>
        <v>0</v>
      </c>
      <c r="D1212" s="354" t="str">
        <f t="shared" si="407"/>
        <v>CD</v>
      </c>
      <c r="E1212" s="354" t="str">
        <f t="shared" si="408"/>
        <v>24</v>
      </c>
      <c r="F1212" s="354" t="str">
        <f t="shared" si="409"/>
        <v>D</v>
      </c>
      <c r="G1212" s="355" t="str">
        <f t="shared" si="410"/>
        <v>02</v>
      </c>
      <c r="H1212" s="232" t="s">
        <v>1549</v>
      </c>
      <c r="I1212" s="234" t="s">
        <v>3522</v>
      </c>
      <c r="J1212" s="233">
        <v>46273</v>
      </c>
      <c r="K1212" s="233">
        <v>47729</v>
      </c>
      <c r="L1212" s="234">
        <v>550044709</v>
      </c>
      <c r="M1212" s="232" t="str">
        <f>IF(ISNA(VLOOKUP(L1212,'MASTER DATA'!$A$1:$B$192,2,0)),"",VLOOKUP(L1212,'MASTER DATA'!$A$1:$B$192,2,0))</f>
        <v>Adv4TAX5Sc10W30SLMB_12*0.8L_A04W</v>
      </c>
      <c r="N1212" s="234">
        <v>48</v>
      </c>
      <c r="O1212" s="232">
        <f t="shared" si="411"/>
        <v>1</v>
      </c>
      <c r="P1212" s="232">
        <f t="shared" si="412"/>
        <v>0</v>
      </c>
      <c r="Q1212" s="232">
        <f>VLOOKUP(L1212,'MASTER DATA'!$A$1:$E$192,5,0)</f>
        <v>48</v>
      </c>
      <c r="R1212" s="234">
        <f>SUMIF('picking of the day'!$H$4:$H$358,WMS!H1212&amp;WMS!L1212,'picking of the day'!$E$4:$E$358)</f>
        <v>0</v>
      </c>
      <c r="U1212" s="114">
        <f>IF(ISNA(VLOOKUP(H1212,'data putaway'!$A$1:$E$530,3,0)),0,VLOOKUP(H1212,'data putaway'!$A$1:$E$530,3,0))</f>
        <v>0</v>
      </c>
      <c r="V1212" s="354">
        <f t="shared" si="413"/>
        <v>48</v>
      </c>
      <c r="W1212" s="114">
        <f>IF(ISNA(VLOOKUP(H1212,'data putaway'!$A$1:$E$530,2,0)),0,VLOOKUP(H1212,'data putaway'!$A$1:$E$530,2,0))</f>
        <v>0</v>
      </c>
      <c r="X1212" s="354" t="b">
        <f t="shared" si="414"/>
        <v>0</v>
      </c>
      <c r="Y1212" s="354">
        <f>IF(ISNA(VLOOKUP(H1212,'data putaway'!$A$1:$E$530,4,0)),0,VLOOKUP(H1212,'data putaway'!$A$1:$E$530,4,0))</f>
        <v>0</v>
      </c>
      <c r="Z1212" s="113">
        <f>IF(ISNA(VLOOKUP(H1212,'data putaway'!$A$1:$E$530,5,0)),0,VLOOKUP(H1212,'data putaway'!$A$1:$E$530,5,0))</f>
        <v>0</v>
      </c>
      <c r="AA1212" s="354" t="b">
        <f t="shared" si="415"/>
        <v>0</v>
      </c>
      <c r="AB1212" s="354" t="b">
        <f t="shared" si="416"/>
        <v>0</v>
      </c>
      <c r="AC1212" s="356" t="str">
        <f t="shared" ca="1" si="417"/>
        <v>0 Month,  10 Days</v>
      </c>
      <c r="AD1212" s="114" t="str">
        <f t="shared" ca="1" si="425"/>
        <v>3 Year, 11 Month, 16 Days</v>
      </c>
      <c r="AE1212" s="114">
        <f t="shared" si="418"/>
        <v>48</v>
      </c>
      <c r="AF1212" s="114">
        <f t="shared" si="419"/>
        <v>1</v>
      </c>
      <c r="AG1212" s="354" t="str">
        <f t="shared" si="420"/>
        <v>CD24</v>
      </c>
      <c r="AH1212" s="114">
        <f>IF(ISNA(VLOOKUP(L1212,'MASTER DATA'!$A$1:$F$192,6,0)),0,VLOOKUP(L1212,'MASTER DATA'!$A$1:$F$192,6,0))*AE1212</f>
        <v>460.79999999999995</v>
      </c>
      <c r="AI1212" s="354" t="str">
        <f>VLOOKUP($D1212,'warehouse mapping'!$AN$7:$AO$17,2,0)</f>
        <v>Aktif</v>
      </c>
      <c r="AJ1212" s="114">
        <f t="shared" si="421"/>
        <v>0</v>
      </c>
      <c r="AK1212" s="354" t="str">
        <f t="shared" si="422"/>
        <v/>
      </c>
      <c r="AL1212" s="354" t="s">
        <v>170</v>
      </c>
      <c r="AM1212" s="354">
        <f t="shared" si="423"/>
        <v>1</v>
      </c>
      <c r="AN1212" s="354" t="b">
        <f t="shared" si="424"/>
        <v>1</v>
      </c>
    </row>
    <row r="1213" spans="1:40" s="354" customFormat="1">
      <c r="A1213" s="354" t="str">
        <f t="shared" si="426"/>
        <v>CD24E01550044709</v>
      </c>
      <c r="B1213" s="354">
        <f t="shared" si="427"/>
        <v>0</v>
      </c>
      <c r="C1213" s="354">
        <f t="shared" si="428"/>
        <v>0</v>
      </c>
      <c r="D1213" s="354" t="str">
        <f t="shared" si="407"/>
        <v>CD</v>
      </c>
      <c r="E1213" s="354" t="str">
        <f t="shared" si="408"/>
        <v>24</v>
      </c>
      <c r="F1213" s="354" t="str">
        <f t="shared" si="409"/>
        <v>E</v>
      </c>
      <c r="G1213" s="355" t="str">
        <f t="shared" si="410"/>
        <v>01</v>
      </c>
      <c r="H1213" s="232" t="s">
        <v>1550</v>
      </c>
      <c r="I1213" s="234" t="s">
        <v>3522</v>
      </c>
      <c r="J1213" s="233">
        <v>46273</v>
      </c>
      <c r="K1213" s="233">
        <v>47729</v>
      </c>
      <c r="L1213" s="234">
        <v>550044709</v>
      </c>
      <c r="M1213" s="232" t="str">
        <f>IF(ISNA(VLOOKUP(L1213,'MASTER DATA'!$A$1:$B$192,2,0)),"",VLOOKUP(L1213,'MASTER DATA'!$A$1:$B$192,2,0))</f>
        <v>Adv4TAX5Sc10W30SLMB_12*0.8L_A04W</v>
      </c>
      <c r="N1213" s="234">
        <v>48</v>
      </c>
      <c r="O1213" s="232">
        <f t="shared" si="411"/>
        <v>1</v>
      </c>
      <c r="P1213" s="232">
        <f t="shared" si="412"/>
        <v>0</v>
      </c>
      <c r="Q1213" s="232">
        <f>VLOOKUP(L1213,'MASTER DATA'!$A$1:$E$192,5,0)</f>
        <v>48</v>
      </c>
      <c r="R1213" s="234">
        <f>SUMIF('picking of the day'!$H$4:$H$358,WMS!H1213&amp;WMS!L1213,'picking of the day'!$E$4:$E$358)</f>
        <v>0</v>
      </c>
      <c r="U1213" s="114">
        <f>IF(ISNA(VLOOKUP(H1213,'data putaway'!$A$1:$E$530,3,0)),0,VLOOKUP(H1213,'data putaway'!$A$1:$E$530,3,0))</f>
        <v>0</v>
      </c>
      <c r="V1213" s="354">
        <f t="shared" si="413"/>
        <v>48</v>
      </c>
      <c r="W1213" s="114">
        <f>IF(ISNA(VLOOKUP(H1213,'data putaway'!$A$1:$E$530,2,0)),0,VLOOKUP(H1213,'data putaway'!$A$1:$E$530,2,0))</f>
        <v>0</v>
      </c>
      <c r="X1213" s="354" t="b">
        <f t="shared" si="414"/>
        <v>0</v>
      </c>
      <c r="Y1213" s="354">
        <f>IF(ISNA(VLOOKUP(H1213,'data putaway'!$A$1:$E$530,4,0)),0,VLOOKUP(H1213,'data putaway'!$A$1:$E$530,4,0))</f>
        <v>0</v>
      </c>
      <c r="Z1213" s="113">
        <f>IF(ISNA(VLOOKUP(H1213,'data putaway'!$A$1:$E$530,5,0)),0,VLOOKUP(H1213,'data putaway'!$A$1:$E$530,5,0))</f>
        <v>0</v>
      </c>
      <c r="AA1213" s="354" t="b">
        <f t="shared" si="415"/>
        <v>0</v>
      </c>
      <c r="AB1213" s="354" t="b">
        <f t="shared" si="416"/>
        <v>0</v>
      </c>
      <c r="AC1213" s="356" t="str">
        <f t="shared" ca="1" si="417"/>
        <v>0 Month,  10 Days</v>
      </c>
      <c r="AD1213" s="114" t="str">
        <f t="shared" ca="1" si="425"/>
        <v>3 Year, 11 Month, 16 Days</v>
      </c>
      <c r="AE1213" s="114">
        <f t="shared" si="418"/>
        <v>48</v>
      </c>
      <c r="AF1213" s="114">
        <f t="shared" si="419"/>
        <v>1</v>
      </c>
      <c r="AG1213" s="354" t="str">
        <f t="shared" si="420"/>
        <v>CD24</v>
      </c>
      <c r="AH1213" s="114">
        <f>IF(ISNA(VLOOKUP(L1213,'MASTER DATA'!$A$1:$F$192,6,0)),0,VLOOKUP(L1213,'MASTER DATA'!$A$1:$F$192,6,0))*AE1213</f>
        <v>460.79999999999995</v>
      </c>
      <c r="AI1213" s="354" t="str">
        <f>VLOOKUP($D1213,'warehouse mapping'!$AN$7:$AO$17,2,0)</f>
        <v>Aktif</v>
      </c>
      <c r="AJ1213" s="114">
        <f t="shared" si="421"/>
        <v>0</v>
      </c>
      <c r="AK1213" s="354" t="str">
        <f t="shared" si="422"/>
        <v/>
      </c>
      <c r="AL1213" s="354" t="s">
        <v>170</v>
      </c>
      <c r="AM1213" s="354">
        <f t="shared" si="423"/>
        <v>1</v>
      </c>
      <c r="AN1213" s="354" t="b">
        <f t="shared" si="424"/>
        <v>1</v>
      </c>
    </row>
    <row r="1214" spans="1:40" s="354" customFormat="1">
      <c r="A1214" s="354" t="str">
        <f t="shared" si="426"/>
        <v>CD24E02550044709</v>
      </c>
      <c r="B1214" s="354">
        <f t="shared" si="427"/>
        <v>0</v>
      </c>
      <c r="C1214" s="354">
        <f t="shared" si="428"/>
        <v>0</v>
      </c>
      <c r="D1214" s="354" t="str">
        <f t="shared" si="407"/>
        <v>CD</v>
      </c>
      <c r="E1214" s="354" t="str">
        <f t="shared" si="408"/>
        <v>24</v>
      </c>
      <c r="F1214" s="354" t="str">
        <f t="shared" si="409"/>
        <v>E</v>
      </c>
      <c r="G1214" s="355" t="str">
        <f t="shared" si="410"/>
        <v>02</v>
      </c>
      <c r="H1214" s="232" t="s">
        <v>1551</v>
      </c>
      <c r="I1214" s="234" t="s">
        <v>3522</v>
      </c>
      <c r="J1214" s="233">
        <v>46273</v>
      </c>
      <c r="K1214" s="233">
        <v>47729</v>
      </c>
      <c r="L1214" s="234">
        <v>550044709</v>
      </c>
      <c r="M1214" s="232" t="str">
        <f>IF(ISNA(VLOOKUP(L1214,'MASTER DATA'!$A$1:$B$192,2,0)),"",VLOOKUP(L1214,'MASTER DATA'!$A$1:$B$192,2,0))</f>
        <v>Adv4TAX5Sc10W30SLMB_12*0.8L_A04W</v>
      </c>
      <c r="N1214" s="234">
        <v>48</v>
      </c>
      <c r="O1214" s="232">
        <f t="shared" si="411"/>
        <v>1</v>
      </c>
      <c r="P1214" s="232">
        <f t="shared" si="412"/>
        <v>0</v>
      </c>
      <c r="Q1214" s="232">
        <f>VLOOKUP(L1214,'MASTER DATA'!$A$1:$E$192,5,0)</f>
        <v>48</v>
      </c>
      <c r="R1214" s="234">
        <f>SUMIF('picking of the day'!$H$4:$H$358,WMS!H1214&amp;WMS!L1214,'picking of the day'!$E$4:$E$358)</f>
        <v>0</v>
      </c>
      <c r="U1214" s="114">
        <f>IF(ISNA(VLOOKUP(H1214,'data putaway'!$A$1:$E$530,3,0)),0,VLOOKUP(H1214,'data putaway'!$A$1:$E$530,3,0))</f>
        <v>0</v>
      </c>
      <c r="V1214" s="354">
        <f t="shared" si="413"/>
        <v>48</v>
      </c>
      <c r="W1214" s="114">
        <f>IF(ISNA(VLOOKUP(H1214,'data putaway'!$A$1:$E$530,2,0)),0,VLOOKUP(H1214,'data putaway'!$A$1:$E$530,2,0))</f>
        <v>0</v>
      </c>
      <c r="X1214" s="354" t="b">
        <f t="shared" si="414"/>
        <v>0</v>
      </c>
      <c r="Y1214" s="354">
        <f>IF(ISNA(VLOOKUP(H1214,'data putaway'!$A$1:$E$530,4,0)),0,VLOOKUP(H1214,'data putaway'!$A$1:$E$530,4,0))</f>
        <v>0</v>
      </c>
      <c r="Z1214" s="113">
        <f>IF(ISNA(VLOOKUP(H1214,'data putaway'!$A$1:$E$530,5,0)),0,VLOOKUP(H1214,'data putaway'!$A$1:$E$530,5,0))</f>
        <v>0</v>
      </c>
      <c r="AA1214" s="354" t="b">
        <f t="shared" si="415"/>
        <v>0</v>
      </c>
      <c r="AB1214" s="354" t="b">
        <f t="shared" si="416"/>
        <v>0</v>
      </c>
      <c r="AC1214" s="356" t="str">
        <f t="shared" ca="1" si="417"/>
        <v>0 Month,  10 Days</v>
      </c>
      <c r="AD1214" s="114" t="str">
        <f t="shared" ca="1" si="425"/>
        <v>3 Year, 11 Month, 16 Days</v>
      </c>
      <c r="AE1214" s="114">
        <f t="shared" si="418"/>
        <v>48</v>
      </c>
      <c r="AF1214" s="114">
        <f t="shared" si="419"/>
        <v>1</v>
      </c>
      <c r="AG1214" s="354" t="str">
        <f t="shared" si="420"/>
        <v>CD24</v>
      </c>
      <c r="AH1214" s="114">
        <f>IF(ISNA(VLOOKUP(L1214,'MASTER DATA'!$A$1:$F$192,6,0)),0,VLOOKUP(L1214,'MASTER DATA'!$A$1:$F$192,6,0))*AE1214</f>
        <v>460.79999999999995</v>
      </c>
      <c r="AI1214" s="354" t="str">
        <f>VLOOKUP($D1214,'warehouse mapping'!$AN$7:$AO$17,2,0)</f>
        <v>Aktif</v>
      </c>
      <c r="AJ1214" s="114">
        <f t="shared" si="421"/>
        <v>0</v>
      </c>
      <c r="AK1214" s="354" t="str">
        <f t="shared" si="422"/>
        <v/>
      </c>
      <c r="AL1214" s="354" t="s">
        <v>170</v>
      </c>
      <c r="AM1214" s="354">
        <f t="shared" si="423"/>
        <v>1</v>
      </c>
      <c r="AN1214" s="354" t="b">
        <f t="shared" si="424"/>
        <v>1</v>
      </c>
    </row>
    <row r="1215" spans="1:40" s="354" customFormat="1">
      <c r="A1215" s="354" t="str">
        <f t="shared" si="426"/>
        <v>CD25A01550069887</v>
      </c>
      <c r="B1215" s="354">
        <f t="shared" si="427"/>
        <v>0</v>
      </c>
      <c r="C1215" s="354">
        <f t="shared" si="428"/>
        <v>0</v>
      </c>
      <c r="D1215" s="354" t="str">
        <f t="shared" si="407"/>
        <v>CD</v>
      </c>
      <c r="E1215" s="354" t="str">
        <f t="shared" si="408"/>
        <v>25</v>
      </c>
      <c r="F1215" s="354" t="str">
        <f t="shared" si="409"/>
        <v>A</v>
      </c>
      <c r="G1215" s="355" t="str">
        <f t="shared" si="410"/>
        <v>01</v>
      </c>
      <c r="H1215" s="232" t="s">
        <v>1552</v>
      </c>
      <c r="I1215" s="234" t="s">
        <v>3582</v>
      </c>
      <c r="J1215" s="233">
        <v>46280</v>
      </c>
      <c r="K1215" s="233">
        <v>47734</v>
      </c>
      <c r="L1215" s="234">
        <v>550069887</v>
      </c>
      <c r="M1215" s="232" t="str">
        <f>IF(ISNA(VLOOKUP(L1215,'MASTER DATA'!$A$1:$B$192,2,0)),"",VLOOKUP(L1215,'MASTER DATA'!$A$1:$B$192,2,0))</f>
        <v>RimR4Plus15W40CI4E7_12*1L_A04W</v>
      </c>
      <c r="N1215" s="232">
        <v>13</v>
      </c>
      <c r="O1215" s="232">
        <f t="shared" si="411"/>
        <v>0</v>
      </c>
      <c r="P1215" s="232">
        <f t="shared" si="412"/>
        <v>13</v>
      </c>
      <c r="Q1215" s="232">
        <f>VLOOKUP(L1215,'MASTER DATA'!$A$1:$E$192,5,0)</f>
        <v>44</v>
      </c>
      <c r="R1215" s="234">
        <f>SUMIF('picking of the day'!$H$4:$H$358,WMS!H1215&amp;WMS!L1215,'picking of the day'!$E$4:$E$358)</f>
        <v>0</v>
      </c>
      <c r="U1215" s="114">
        <f>IF(ISNA(VLOOKUP(H1215,'data putaway'!$A$1:$E$530,3,0)),0,VLOOKUP(H1215,'data putaway'!$A$1:$E$530,3,0))</f>
        <v>0</v>
      </c>
      <c r="V1215" s="354">
        <f t="shared" si="413"/>
        <v>13</v>
      </c>
      <c r="W1215" s="114">
        <f>IF(ISNA(VLOOKUP(H1215,'data putaway'!$A$1:$E$530,2,0)),0,VLOOKUP(H1215,'data putaway'!$A$1:$E$530,2,0))</f>
        <v>0</v>
      </c>
      <c r="X1215" s="354" t="b">
        <f t="shared" si="414"/>
        <v>0</v>
      </c>
      <c r="Y1215" s="354">
        <f>IF(ISNA(VLOOKUP(H1215,'data putaway'!$A$1:$E$530,4,0)),0,VLOOKUP(H1215,'data putaway'!$A$1:$E$530,4,0))</f>
        <v>0</v>
      </c>
      <c r="Z1215" s="113">
        <f>IF(ISNA(VLOOKUP(H1215,'data putaway'!$A$1:$E$530,5,0)),0,VLOOKUP(H1215,'data putaway'!$A$1:$E$530,5,0))</f>
        <v>0</v>
      </c>
      <c r="AA1215" s="354" t="b">
        <f t="shared" si="415"/>
        <v>0</v>
      </c>
      <c r="AB1215" s="354" t="b">
        <f t="shared" si="416"/>
        <v>0</v>
      </c>
      <c r="AC1215" s="356" t="str">
        <f t="shared" ca="1" si="417"/>
        <v>0 Month,  3 Days</v>
      </c>
      <c r="AD1215" s="114" t="str">
        <f t="shared" ca="1" si="425"/>
        <v>3 Year, 11 Month, 21 Days</v>
      </c>
      <c r="AE1215" s="114">
        <f t="shared" si="418"/>
        <v>13</v>
      </c>
      <c r="AF1215" s="114">
        <f t="shared" si="419"/>
        <v>1</v>
      </c>
      <c r="AG1215" s="354" t="str">
        <f t="shared" si="420"/>
        <v>CD25</v>
      </c>
      <c r="AH1215" s="114">
        <f>IF(ISNA(VLOOKUP(L1215,'MASTER DATA'!$A$1:$F$192,6,0)),0,VLOOKUP(L1215,'MASTER DATA'!$A$1:$F$192,6,0))*AE1215</f>
        <v>156</v>
      </c>
      <c r="AI1215" s="354" t="str">
        <f>VLOOKUP($D1215,'warehouse mapping'!$AN$7:$AO$17,2,0)</f>
        <v>Aktif</v>
      </c>
      <c r="AJ1215" s="114">
        <f t="shared" si="421"/>
        <v>0</v>
      </c>
      <c r="AK1215" s="354" t="str">
        <f t="shared" si="422"/>
        <v/>
      </c>
      <c r="AL1215" s="354" t="s">
        <v>3025</v>
      </c>
      <c r="AM1215" s="354">
        <f t="shared" si="423"/>
        <v>1</v>
      </c>
      <c r="AN1215" s="354" t="b">
        <f t="shared" si="424"/>
        <v>1</v>
      </c>
    </row>
    <row r="1216" spans="1:40" s="354" customFormat="1">
      <c r="A1216" s="354" t="str">
        <f t="shared" si="426"/>
        <v>CD25A02550024953</v>
      </c>
      <c r="B1216" s="354">
        <f t="shared" si="427"/>
        <v>0</v>
      </c>
      <c r="C1216" s="354">
        <f t="shared" si="428"/>
        <v>0</v>
      </c>
      <c r="D1216" s="354" t="str">
        <f t="shared" si="407"/>
        <v>CD</v>
      </c>
      <c r="E1216" s="354" t="str">
        <f t="shared" si="408"/>
        <v>25</v>
      </c>
      <c r="F1216" s="354" t="str">
        <f t="shared" si="409"/>
        <v>A</v>
      </c>
      <c r="G1216" s="355" t="str">
        <f t="shared" si="410"/>
        <v>02</v>
      </c>
      <c r="H1216" s="232" t="s">
        <v>1553</v>
      </c>
      <c r="I1216" s="232">
        <v>12537758</v>
      </c>
      <c r="J1216" s="233">
        <v>46004</v>
      </c>
      <c r="K1216" s="233">
        <v>47358</v>
      </c>
      <c r="L1216" s="234">
        <v>550024953</v>
      </c>
      <c r="M1216" s="232" t="str">
        <f>IF(ISNA(VLOOKUP(L1216,'MASTER DATA'!$A$1:$B$192,2,0)),"",VLOOKUP(L1216,'MASTER DATA'!$A$1:$B$192,2,0))</f>
        <v>Corena S4 R 68_1*209L_A227</v>
      </c>
      <c r="N1216" s="232">
        <v>3</v>
      </c>
      <c r="O1216" s="232">
        <f t="shared" si="411"/>
        <v>0</v>
      </c>
      <c r="P1216" s="232">
        <f t="shared" si="412"/>
        <v>3</v>
      </c>
      <c r="Q1216" s="232">
        <f>VLOOKUP(L1216,'MASTER DATA'!$A$1:$E$192,5,0)</f>
        <v>4</v>
      </c>
      <c r="R1216" s="234">
        <f>SUMIF('picking of the day'!$H$4:$H$358,WMS!H1216&amp;WMS!L1216,'picking of the day'!$E$4:$E$358)</f>
        <v>0</v>
      </c>
      <c r="U1216" s="114">
        <f>IF(ISNA(VLOOKUP(H1216,'data putaway'!$A$1:$E$530,3,0)),0,VLOOKUP(H1216,'data putaway'!$A$1:$E$530,3,0))</f>
        <v>0</v>
      </c>
      <c r="V1216" s="354">
        <f t="shared" si="413"/>
        <v>3</v>
      </c>
      <c r="W1216" s="114">
        <f>IF(ISNA(VLOOKUP(H1216,'data putaway'!$A$1:$E$530,2,0)),0,VLOOKUP(H1216,'data putaway'!$A$1:$E$530,2,0))</f>
        <v>0</v>
      </c>
      <c r="X1216" s="354" t="b">
        <f t="shared" si="414"/>
        <v>0</v>
      </c>
      <c r="Y1216" s="354">
        <f>IF(ISNA(VLOOKUP(H1216,'data putaway'!$A$1:$E$530,4,0)),0,VLOOKUP(H1216,'data putaway'!$A$1:$E$530,4,0))</f>
        <v>0</v>
      </c>
      <c r="Z1216" s="113">
        <f>IF(ISNA(VLOOKUP(H1216,'data putaway'!$A$1:$E$530,5,0)),0,VLOOKUP(H1216,'data putaway'!$A$1:$E$530,5,0))</f>
        <v>0</v>
      </c>
      <c r="AA1216" s="354" t="b">
        <f t="shared" si="415"/>
        <v>0</v>
      </c>
      <c r="AB1216" s="354" t="b">
        <f t="shared" si="416"/>
        <v>0</v>
      </c>
      <c r="AC1216" s="356" t="str">
        <f t="shared" ca="1" si="417"/>
        <v>9 Month,  5 Days</v>
      </c>
      <c r="AD1216" s="114" t="str">
        <f t="shared" ca="1" si="425"/>
        <v>2 Year, 11 Month, 10 Days</v>
      </c>
      <c r="AE1216" s="114">
        <f t="shared" si="418"/>
        <v>3</v>
      </c>
      <c r="AF1216" s="114">
        <f t="shared" si="419"/>
        <v>1</v>
      </c>
      <c r="AG1216" s="354" t="str">
        <f t="shared" si="420"/>
        <v>CD25</v>
      </c>
      <c r="AH1216" s="114">
        <f>IF(ISNA(VLOOKUP(L1216,'MASTER DATA'!$A$1:$F$192,6,0)),0,VLOOKUP(L1216,'MASTER DATA'!$A$1:$F$192,6,0))*AE1216</f>
        <v>627</v>
      </c>
      <c r="AI1216" s="354" t="str">
        <f>VLOOKUP($D1216,'warehouse mapping'!$AN$7:$AO$17,2,0)</f>
        <v>Aktif</v>
      </c>
      <c r="AJ1216" s="114">
        <f t="shared" si="421"/>
        <v>0</v>
      </c>
      <c r="AK1216" s="354" t="str">
        <f t="shared" si="422"/>
        <v/>
      </c>
      <c r="AL1216" s="354" t="s">
        <v>3206</v>
      </c>
      <c r="AM1216" s="354">
        <f t="shared" si="423"/>
        <v>1</v>
      </c>
      <c r="AN1216" s="354" t="b">
        <f t="shared" si="424"/>
        <v>1</v>
      </c>
    </row>
    <row r="1217" spans="1:40" s="354" customFormat="1">
      <c r="A1217" s="354" t="str">
        <f t="shared" si="426"/>
        <v>CD25B01550044624</v>
      </c>
      <c r="B1217" s="354">
        <f t="shared" si="427"/>
        <v>0</v>
      </c>
      <c r="C1217" s="354">
        <f t="shared" si="428"/>
        <v>0</v>
      </c>
      <c r="D1217" s="354" t="str">
        <f t="shared" si="407"/>
        <v>CD</v>
      </c>
      <c r="E1217" s="354" t="str">
        <f t="shared" si="408"/>
        <v>25</v>
      </c>
      <c r="F1217" s="354" t="str">
        <f t="shared" si="409"/>
        <v>B</v>
      </c>
      <c r="G1217" s="355" t="str">
        <f t="shared" si="410"/>
        <v>01</v>
      </c>
      <c r="H1217" s="232" t="s">
        <v>1554</v>
      </c>
      <c r="I1217" s="234">
        <v>12524726</v>
      </c>
      <c r="J1217" s="233">
        <v>46055</v>
      </c>
      <c r="K1217" s="233">
        <v>47320</v>
      </c>
      <c r="L1217" s="234">
        <v>550044624</v>
      </c>
      <c r="M1217" s="232" t="str">
        <f>IF(ISNA(VLOOKUP(L1217,'MASTER DATA'!$A$1:$B$192,2,0)),"",VLOOKUP(L1217,'MASTER DATA'!$A$1:$B$192,2,0))</f>
        <v>Rimula R2 30 CF_1*209L_A227</v>
      </c>
      <c r="N1217" s="232">
        <v>4</v>
      </c>
      <c r="O1217" s="232">
        <f t="shared" si="411"/>
        <v>1</v>
      </c>
      <c r="P1217" s="232">
        <f t="shared" si="412"/>
        <v>0</v>
      </c>
      <c r="Q1217" s="232">
        <f>VLOOKUP(L1217,'MASTER DATA'!$A$1:$E$192,5,0)</f>
        <v>4</v>
      </c>
      <c r="R1217" s="234">
        <f>SUMIF('picking of the day'!$H$4:$H$358,WMS!H1217&amp;WMS!L1217,'picking of the day'!$E$4:$E$358)</f>
        <v>0</v>
      </c>
      <c r="U1217" s="114">
        <f>IF(ISNA(VLOOKUP(H1217,'data putaway'!$A$1:$E$530,3,0)),0,VLOOKUP(H1217,'data putaway'!$A$1:$E$530,3,0))</f>
        <v>0</v>
      </c>
      <c r="V1217" s="354">
        <f t="shared" si="413"/>
        <v>4</v>
      </c>
      <c r="W1217" s="114">
        <f>IF(ISNA(VLOOKUP(H1217,'data putaway'!$A$1:$E$530,2,0)),0,VLOOKUP(H1217,'data putaway'!$A$1:$E$530,2,0))</f>
        <v>0</v>
      </c>
      <c r="X1217" s="354" t="b">
        <f t="shared" si="414"/>
        <v>0</v>
      </c>
      <c r="Y1217" s="354">
        <f>IF(ISNA(VLOOKUP(H1217,'data putaway'!$A$1:$E$530,4,0)),0,VLOOKUP(H1217,'data putaway'!$A$1:$E$530,4,0))</f>
        <v>0</v>
      </c>
      <c r="Z1217" s="113">
        <f>IF(ISNA(VLOOKUP(H1217,'data putaway'!$A$1:$E$530,5,0)),0,VLOOKUP(H1217,'data putaway'!$A$1:$E$530,5,0))</f>
        <v>0</v>
      </c>
      <c r="AA1217" s="354" t="b">
        <f t="shared" si="415"/>
        <v>0</v>
      </c>
      <c r="AB1217" s="354" t="b">
        <f t="shared" si="416"/>
        <v>0</v>
      </c>
      <c r="AC1217" s="356" t="str">
        <f t="shared" ca="1" si="417"/>
        <v>7 Month,  16 Days</v>
      </c>
      <c r="AD1217" s="114" t="str">
        <f t="shared" ca="1" si="425"/>
        <v>2 Year, 10 Month, 3 Days</v>
      </c>
      <c r="AE1217" s="114">
        <f t="shared" si="418"/>
        <v>4</v>
      </c>
      <c r="AF1217" s="114">
        <f t="shared" si="419"/>
        <v>1</v>
      </c>
      <c r="AG1217" s="354" t="str">
        <f t="shared" si="420"/>
        <v>CD25</v>
      </c>
      <c r="AH1217" s="114">
        <f>IF(ISNA(VLOOKUP(L1217,'MASTER DATA'!$A$1:$F$192,6,0)),0,VLOOKUP(L1217,'MASTER DATA'!$A$1:$F$192,6,0))*AE1217</f>
        <v>836</v>
      </c>
      <c r="AI1217" s="354" t="str">
        <f>VLOOKUP($D1217,'warehouse mapping'!$AN$7:$AO$17,2,0)</f>
        <v>Aktif</v>
      </c>
      <c r="AJ1217" s="114">
        <f t="shared" si="421"/>
        <v>0</v>
      </c>
      <c r="AK1217" s="354" t="str">
        <f t="shared" si="422"/>
        <v/>
      </c>
      <c r="AL1217" s="354" t="s">
        <v>3206</v>
      </c>
      <c r="AM1217" s="354">
        <f t="shared" si="423"/>
        <v>1</v>
      </c>
      <c r="AN1217" s="354" t="b">
        <f t="shared" si="424"/>
        <v>1</v>
      </c>
    </row>
    <row r="1218" spans="1:40" s="354" customFormat="1">
      <c r="A1218" s="354" t="str">
        <f t="shared" si="426"/>
        <v>CD25B02550054879</v>
      </c>
      <c r="B1218" s="354">
        <f t="shared" si="427"/>
        <v>0</v>
      </c>
      <c r="C1218" s="354">
        <f t="shared" si="428"/>
        <v>4</v>
      </c>
      <c r="D1218" s="354" t="str">
        <f t="shared" si="407"/>
        <v>CD</v>
      </c>
      <c r="E1218" s="354" t="str">
        <f t="shared" si="408"/>
        <v>25</v>
      </c>
      <c r="F1218" s="354" t="str">
        <f t="shared" si="409"/>
        <v>B</v>
      </c>
      <c r="G1218" s="355" t="str">
        <f t="shared" si="410"/>
        <v>02</v>
      </c>
      <c r="H1218" s="232" t="s">
        <v>1555</v>
      </c>
      <c r="I1218" s="232">
        <v>12694100</v>
      </c>
      <c r="J1218" s="233">
        <v>46282</v>
      </c>
      <c r="K1218" s="233">
        <v>47722</v>
      </c>
      <c r="L1218" s="234">
        <v>550054879</v>
      </c>
      <c r="M1218" s="232" t="str">
        <f>IF(ISNA(VLOOKUP(L1218,'MASTER DATA'!$A$1:$B$192,2,0)),"",VLOOKUP(L1218,'MASTER DATA'!$A$1:$B$192,2,0))</f>
        <v>SukuCTBerlian 15W-40_1*200L_A04W</v>
      </c>
      <c r="N1218" s="232">
        <v>0</v>
      </c>
      <c r="O1218" s="232">
        <f t="shared" si="411"/>
        <v>1</v>
      </c>
      <c r="P1218" s="232">
        <f t="shared" si="412"/>
        <v>0</v>
      </c>
      <c r="Q1218" s="232">
        <f>VLOOKUP(L1218,'MASTER DATA'!$A$1:$E$192,5,0)</f>
        <v>4</v>
      </c>
      <c r="R1218" s="234">
        <f>SUMIF('picking of the day'!$H$4:$H$358,WMS!H1218&amp;WMS!L1218,'picking of the day'!$E$4:$E$358)</f>
        <v>0</v>
      </c>
      <c r="U1218" s="114">
        <f>IF(ISNA(VLOOKUP(H1218,'data putaway'!$A$1:$E$530,3,0)),0,VLOOKUP(H1218,'data putaway'!$A$1:$E$530,3,0))</f>
        <v>4</v>
      </c>
      <c r="V1218" s="354">
        <f t="shared" si="413"/>
        <v>4</v>
      </c>
      <c r="W1218" s="114">
        <f>IF(ISNA(VLOOKUP(H1218,'data putaway'!$A$1:$E$530,2,0)),0,VLOOKUP(H1218,'data putaway'!$A$1:$E$530,2,0))</f>
        <v>550054879</v>
      </c>
      <c r="X1218" s="354" t="b">
        <f t="shared" si="414"/>
        <v>1</v>
      </c>
      <c r="Y1218" s="354">
        <f>IF(ISNA(VLOOKUP(H1218,'data putaway'!$A$1:$E$530,4,0)),0,VLOOKUP(H1218,'data putaway'!$A$1:$E$530,4,0))</f>
        <v>12694100</v>
      </c>
      <c r="Z1218" s="113">
        <f>IF(ISNA(VLOOKUP(H1218,'data putaway'!$A$1:$E$530,5,0)),0,VLOOKUP(H1218,'data putaway'!$A$1:$E$530,5,0))</f>
        <v>47722</v>
      </c>
      <c r="AA1218" s="354" t="b">
        <f t="shared" si="415"/>
        <v>1</v>
      </c>
      <c r="AB1218" s="354" t="b">
        <f t="shared" si="416"/>
        <v>1</v>
      </c>
      <c r="AC1218" s="356" t="str">
        <f t="shared" ca="1" si="417"/>
        <v>0 Month,  1 Days</v>
      </c>
      <c r="AD1218" s="114" t="str">
        <f t="shared" ca="1" si="425"/>
        <v>3 Year, 11 Month, 9 Days</v>
      </c>
      <c r="AE1218" s="114">
        <f t="shared" si="418"/>
        <v>4</v>
      </c>
      <c r="AF1218" s="114">
        <f t="shared" si="419"/>
        <v>1</v>
      </c>
      <c r="AG1218" s="354" t="str">
        <f t="shared" si="420"/>
        <v>CD25</v>
      </c>
      <c r="AH1218" s="114">
        <f>IF(ISNA(VLOOKUP(L1218,'MASTER DATA'!$A$1:$F$192,6,0)),0,VLOOKUP(L1218,'MASTER DATA'!$A$1:$F$192,6,0))*AE1218</f>
        <v>800</v>
      </c>
      <c r="AI1218" s="354" t="str">
        <f>VLOOKUP($D1218,'warehouse mapping'!$AN$7:$AO$17,2,0)</f>
        <v>Aktif</v>
      </c>
      <c r="AJ1218" s="114">
        <f t="shared" si="421"/>
        <v>0</v>
      </c>
      <c r="AK1218" s="354" t="str">
        <f t="shared" si="422"/>
        <v/>
      </c>
      <c r="AL1218" s="354" t="s">
        <v>170</v>
      </c>
      <c r="AM1218" s="354">
        <f t="shared" si="423"/>
        <v>1</v>
      </c>
      <c r="AN1218" s="354" t="b">
        <f t="shared" si="424"/>
        <v>1</v>
      </c>
    </row>
    <row r="1219" spans="1:40" s="354" customFormat="1">
      <c r="A1219" s="354" t="str">
        <f t="shared" si="426"/>
        <v>CD25C01550048593</v>
      </c>
      <c r="B1219" s="354">
        <f t="shared" si="427"/>
        <v>0</v>
      </c>
      <c r="C1219" s="354">
        <f t="shared" si="428"/>
        <v>0</v>
      </c>
      <c r="D1219" s="354" t="str">
        <f t="shared" si="407"/>
        <v>CD</v>
      </c>
      <c r="E1219" s="354" t="str">
        <f t="shared" si="408"/>
        <v>25</v>
      </c>
      <c r="F1219" s="354" t="str">
        <f t="shared" si="409"/>
        <v>C</v>
      </c>
      <c r="G1219" s="355" t="str">
        <f t="shared" si="410"/>
        <v>01</v>
      </c>
      <c r="H1219" s="232" t="s">
        <v>1556</v>
      </c>
      <c r="I1219" s="232" t="s">
        <v>3488</v>
      </c>
      <c r="J1219" s="233">
        <v>46267</v>
      </c>
      <c r="K1219" s="233">
        <v>47717</v>
      </c>
      <c r="L1219" s="234">
        <v>550048593</v>
      </c>
      <c r="M1219" s="232" t="str">
        <f>IF(ISNA(VLOOKUP(L1219,'MASTER DATA'!$A$1:$B$192,2,0)),"",VLOOKUP(L1219,'MASTER DATA'!$A$1:$B$192,2,0))</f>
        <v>Adv4TAX5Sc20W40MB_12*0.8L_A04W</v>
      </c>
      <c r="N1219" s="232">
        <v>48</v>
      </c>
      <c r="O1219" s="232">
        <f t="shared" si="411"/>
        <v>1</v>
      </c>
      <c r="P1219" s="232">
        <f t="shared" si="412"/>
        <v>0</v>
      </c>
      <c r="Q1219" s="232">
        <f>VLOOKUP(L1219,'MASTER DATA'!$A$1:$E$192,5,0)</f>
        <v>48</v>
      </c>
      <c r="R1219" s="234">
        <f>SUMIF('picking of the day'!$H$4:$H$358,WMS!H1219&amp;WMS!L1219,'picking of the day'!$E$4:$E$358)</f>
        <v>0</v>
      </c>
      <c r="U1219" s="114">
        <f>IF(ISNA(VLOOKUP(H1219,'data putaway'!$A$1:$E$530,3,0)),0,VLOOKUP(H1219,'data putaway'!$A$1:$E$530,3,0))</f>
        <v>0</v>
      </c>
      <c r="V1219" s="354">
        <f t="shared" si="413"/>
        <v>48</v>
      </c>
      <c r="W1219" s="114">
        <f>IF(ISNA(VLOOKUP(H1219,'data putaway'!$A$1:$E$530,2,0)),0,VLOOKUP(H1219,'data putaway'!$A$1:$E$530,2,0))</f>
        <v>0</v>
      </c>
      <c r="X1219" s="354" t="b">
        <f t="shared" si="414"/>
        <v>0</v>
      </c>
      <c r="Y1219" s="354">
        <f>IF(ISNA(VLOOKUP(H1219,'data putaway'!$A$1:$E$530,4,0)),0,VLOOKUP(H1219,'data putaway'!$A$1:$E$530,4,0))</f>
        <v>0</v>
      </c>
      <c r="Z1219" s="113">
        <f>IF(ISNA(VLOOKUP(H1219,'data putaway'!$A$1:$E$530,5,0)),0,VLOOKUP(H1219,'data putaway'!$A$1:$E$530,5,0))</f>
        <v>0</v>
      </c>
      <c r="AA1219" s="354" t="b">
        <f t="shared" si="415"/>
        <v>0</v>
      </c>
      <c r="AB1219" s="354" t="b">
        <f t="shared" si="416"/>
        <v>0</v>
      </c>
      <c r="AC1219" s="356" t="str">
        <f t="shared" ca="1" si="417"/>
        <v>0 Month,  16 Days</v>
      </c>
      <c r="AD1219" s="114" t="str">
        <f t="shared" ca="1" si="425"/>
        <v>3 Year, 11 Month, 4 Days</v>
      </c>
      <c r="AE1219" s="114">
        <f t="shared" si="418"/>
        <v>48</v>
      </c>
      <c r="AF1219" s="114">
        <f t="shared" si="419"/>
        <v>1</v>
      </c>
      <c r="AG1219" s="354" t="str">
        <f t="shared" si="420"/>
        <v>CD25</v>
      </c>
      <c r="AH1219" s="114">
        <f>IF(ISNA(VLOOKUP(L1219,'MASTER DATA'!$A$1:$F$192,6,0)),0,VLOOKUP(L1219,'MASTER DATA'!$A$1:$F$192,6,0))*AE1219</f>
        <v>460.79999999999995</v>
      </c>
      <c r="AI1219" s="354" t="str">
        <f>VLOOKUP($D1219,'warehouse mapping'!$AN$7:$AO$17,2,0)</f>
        <v>Aktif</v>
      </c>
      <c r="AJ1219" s="114">
        <f t="shared" si="421"/>
        <v>0</v>
      </c>
      <c r="AK1219" s="354" t="str">
        <f t="shared" si="422"/>
        <v/>
      </c>
      <c r="AL1219" s="354" t="s">
        <v>170</v>
      </c>
      <c r="AM1219" s="354">
        <f t="shared" si="423"/>
        <v>1</v>
      </c>
      <c r="AN1219" s="354" t="b">
        <f t="shared" si="424"/>
        <v>1</v>
      </c>
    </row>
    <row r="1220" spans="1:40" s="354" customFormat="1">
      <c r="A1220" s="354" t="str">
        <f t="shared" si="426"/>
        <v>CD25C02550072331</v>
      </c>
      <c r="B1220" s="354">
        <f t="shared" si="427"/>
        <v>0</v>
      </c>
      <c r="C1220" s="354">
        <f t="shared" si="428"/>
        <v>0</v>
      </c>
      <c r="D1220" s="354" t="str">
        <f t="shared" si="407"/>
        <v>CD</v>
      </c>
      <c r="E1220" s="354" t="str">
        <f t="shared" si="408"/>
        <v>25</v>
      </c>
      <c r="F1220" s="354" t="str">
        <f t="shared" si="409"/>
        <v>C</v>
      </c>
      <c r="G1220" s="355" t="str">
        <f t="shared" si="410"/>
        <v>02</v>
      </c>
      <c r="H1220" s="232" t="s">
        <v>1557</v>
      </c>
      <c r="I1220" s="232" t="s">
        <v>3488</v>
      </c>
      <c r="J1220" s="233">
        <v>46281</v>
      </c>
      <c r="K1220" s="233">
        <v>47717</v>
      </c>
      <c r="L1220" s="234">
        <v>550072331</v>
      </c>
      <c r="M1220" s="232" t="str">
        <f>IF(ISNA(VLOOKUP(L1220,'MASTER DATA'!$A$1:$B$192,2,0)),"",VLOOKUP(L1220,'MASTER DATA'!$A$1:$B$192,2,0))</f>
        <v>Helix Eco Plus 5W-30_4*3L_A04W</v>
      </c>
      <c r="N1220" s="232">
        <v>36</v>
      </c>
      <c r="O1220" s="232">
        <f t="shared" si="411"/>
        <v>1</v>
      </c>
      <c r="P1220" s="232">
        <f t="shared" si="412"/>
        <v>0</v>
      </c>
      <c r="Q1220" s="232">
        <f>VLOOKUP(L1220,'MASTER DATA'!$A$1:$E$192,5,0)</f>
        <v>36</v>
      </c>
      <c r="R1220" s="234">
        <f>SUMIF('picking of the day'!$H$4:$H$358,WMS!H1220&amp;WMS!L1220,'picking of the day'!$E$4:$E$358)</f>
        <v>0</v>
      </c>
      <c r="U1220" s="114">
        <f>IF(ISNA(VLOOKUP(H1220,'data putaway'!$A$1:$E$530,3,0)),0,VLOOKUP(H1220,'data putaway'!$A$1:$E$530,3,0))</f>
        <v>0</v>
      </c>
      <c r="V1220" s="354">
        <f t="shared" si="413"/>
        <v>36</v>
      </c>
      <c r="W1220" s="114">
        <f>IF(ISNA(VLOOKUP(H1220,'data putaway'!$A$1:$E$530,2,0)),0,VLOOKUP(H1220,'data putaway'!$A$1:$E$530,2,0))</f>
        <v>0</v>
      </c>
      <c r="X1220" s="354" t="b">
        <f t="shared" si="414"/>
        <v>0</v>
      </c>
      <c r="Y1220" s="354">
        <f>IF(ISNA(VLOOKUP(H1220,'data putaway'!$A$1:$E$530,4,0)),0,VLOOKUP(H1220,'data putaway'!$A$1:$E$530,4,0))</f>
        <v>0</v>
      </c>
      <c r="Z1220" s="113">
        <f>IF(ISNA(VLOOKUP(H1220,'data putaway'!$A$1:$E$530,5,0)),0,VLOOKUP(H1220,'data putaway'!$A$1:$E$530,5,0))</f>
        <v>0</v>
      </c>
      <c r="AA1220" s="354" t="b">
        <f t="shared" si="415"/>
        <v>0</v>
      </c>
      <c r="AB1220" s="354" t="b">
        <f t="shared" si="416"/>
        <v>0</v>
      </c>
      <c r="AC1220" s="356" t="str">
        <f t="shared" ca="1" si="417"/>
        <v>0 Month,  2 Days</v>
      </c>
      <c r="AD1220" s="114" t="str">
        <f t="shared" ca="1" si="425"/>
        <v>3 Year, 11 Month, 4 Days</v>
      </c>
      <c r="AE1220" s="114">
        <f t="shared" si="418"/>
        <v>36</v>
      </c>
      <c r="AF1220" s="114">
        <f t="shared" si="419"/>
        <v>1</v>
      </c>
      <c r="AG1220" s="354" t="str">
        <f t="shared" si="420"/>
        <v>CD25</v>
      </c>
      <c r="AH1220" s="114">
        <f>IF(ISNA(VLOOKUP(L1220,'MASTER DATA'!$A$1:$F$192,6,0)),0,VLOOKUP(L1220,'MASTER DATA'!$A$1:$F$192,6,0))*AE1220</f>
        <v>432</v>
      </c>
      <c r="AI1220" s="354" t="str">
        <f>VLOOKUP($D1220,'warehouse mapping'!$AN$7:$AO$17,2,0)</f>
        <v>Aktif</v>
      </c>
      <c r="AJ1220" s="114">
        <f t="shared" si="421"/>
        <v>0</v>
      </c>
      <c r="AK1220" s="354" t="str">
        <f t="shared" si="422"/>
        <v/>
      </c>
      <c r="AL1220" s="354" t="s">
        <v>170</v>
      </c>
      <c r="AM1220" s="354">
        <f t="shared" si="423"/>
        <v>1</v>
      </c>
      <c r="AN1220" s="354" t="b">
        <f t="shared" si="424"/>
        <v>1</v>
      </c>
    </row>
    <row r="1221" spans="1:40" s="354" customFormat="1">
      <c r="A1221" s="354" t="str">
        <f t="shared" si="426"/>
        <v>CD25D01550044709</v>
      </c>
      <c r="B1221" s="354">
        <f t="shared" si="427"/>
        <v>0</v>
      </c>
      <c r="C1221" s="354">
        <f t="shared" si="428"/>
        <v>0</v>
      </c>
      <c r="D1221" s="354" t="str">
        <f t="shared" ref="D1221:D1284" si="429">LEFT(H1221,2)</f>
        <v>CD</v>
      </c>
      <c r="E1221" s="354" t="str">
        <f t="shared" ref="E1221:E1284" si="430">MID(H1221,3,2)</f>
        <v>25</v>
      </c>
      <c r="F1221" s="354" t="str">
        <f t="shared" ref="F1221:F1284" si="431">MID(H1221,5,1)</f>
        <v>D</v>
      </c>
      <c r="G1221" s="355" t="str">
        <f t="shared" ref="G1221:G1284" si="432">RIGHT(H1221,2)</f>
        <v>01</v>
      </c>
      <c r="H1221" s="232" t="s">
        <v>1558</v>
      </c>
      <c r="I1221" s="234" t="s">
        <v>3522</v>
      </c>
      <c r="J1221" s="233">
        <v>46273</v>
      </c>
      <c r="K1221" s="233">
        <v>47729</v>
      </c>
      <c r="L1221" s="234">
        <v>550044709</v>
      </c>
      <c r="M1221" s="232" t="str">
        <f>IF(ISNA(VLOOKUP(L1221,'MASTER DATA'!$A$1:$B$192,2,0)),"",VLOOKUP(L1221,'MASTER DATA'!$A$1:$B$192,2,0))</f>
        <v>Adv4TAX5Sc10W30SLMB_12*0.8L_A04W</v>
      </c>
      <c r="N1221" s="232">
        <v>48</v>
      </c>
      <c r="O1221" s="232">
        <f t="shared" ref="O1221:O1284" si="433">(V1221-P1221)/Q1221</f>
        <v>1</v>
      </c>
      <c r="P1221" s="232">
        <f t="shared" ref="P1221:P1284" si="434">MOD(V1221,Q1221)</f>
        <v>0</v>
      </c>
      <c r="Q1221" s="232">
        <f>VLOOKUP(L1221,'MASTER DATA'!$A$1:$E$192,5,0)</f>
        <v>48</v>
      </c>
      <c r="R1221" s="234">
        <f>SUMIF('picking of the day'!$H$4:$H$358,WMS!H1221&amp;WMS!L1221,'picking of the day'!$E$4:$E$358)</f>
        <v>0</v>
      </c>
      <c r="U1221" s="114">
        <f>IF(ISNA(VLOOKUP(H1221,'data putaway'!$A$1:$E$530,3,0)),0,VLOOKUP(H1221,'data putaway'!$A$1:$E$530,3,0))</f>
        <v>0</v>
      </c>
      <c r="V1221" s="354">
        <f t="shared" ref="V1221:V1284" si="435">(N1221+T1221+U1221)-(R1221+S1221)</f>
        <v>48</v>
      </c>
      <c r="W1221" s="114">
        <f>IF(ISNA(VLOOKUP(H1221,'data putaway'!$A$1:$E$530,2,0)),0,VLOOKUP(H1221,'data putaway'!$A$1:$E$530,2,0))</f>
        <v>0</v>
      </c>
      <c r="X1221" s="354" t="b">
        <f t="shared" ref="X1221:X1284" si="436">W1221=L1221</f>
        <v>0</v>
      </c>
      <c r="Y1221" s="354">
        <f>IF(ISNA(VLOOKUP(H1221,'data putaway'!$A$1:$E$530,4,0)),0,VLOOKUP(H1221,'data putaway'!$A$1:$E$530,4,0))</f>
        <v>0</v>
      </c>
      <c r="Z1221" s="113">
        <f>IF(ISNA(VLOOKUP(H1221,'data putaway'!$A$1:$E$530,5,0)),0,VLOOKUP(H1221,'data putaway'!$A$1:$E$530,5,0))</f>
        <v>0</v>
      </c>
      <c r="AA1221" s="354" t="b">
        <f t="shared" ref="AA1221:AA1284" si="437">Y1221=I1221</f>
        <v>0</v>
      </c>
      <c r="AB1221" s="354" t="b">
        <f t="shared" ref="AB1221:AB1284" si="438">Z1221=K1221</f>
        <v>0</v>
      </c>
      <c r="AC1221" s="356" t="str">
        <f t="shared" ref="AC1221:AC1284" ca="1" si="439">IF(J1221="","",DATEDIF(J1221,NOW(),"ym")&amp;" Month"&amp;",  "&amp;DATEDIF(J1221,NOW(),"md")&amp;" Days")</f>
        <v>0 Month,  10 Days</v>
      </c>
      <c r="AD1221" s="114" t="str">
        <f t="shared" ca="1" si="425"/>
        <v>3 Year, 11 Month, 16 Days</v>
      </c>
      <c r="AE1221" s="114">
        <f t="shared" ref="AE1221:AE1284" si="440">N1221+U1221</f>
        <v>48</v>
      </c>
      <c r="AF1221" s="114">
        <f t="shared" ref="AF1221:AF1284" si="441">IF(V1221&gt;0,1,0)</f>
        <v>1</v>
      </c>
      <c r="AG1221" s="354" t="str">
        <f t="shared" ref="AG1221:AG1284" si="442">D1221&amp;E1221</f>
        <v>CD25</v>
      </c>
      <c r="AH1221" s="114">
        <f>IF(ISNA(VLOOKUP(L1221,'MASTER DATA'!$A$1:$F$192,6,0)),0,VLOOKUP(L1221,'MASTER DATA'!$A$1:$F$192,6,0))*AE1221</f>
        <v>460.79999999999995</v>
      </c>
      <c r="AI1221" s="354" t="str">
        <f>VLOOKUP($D1221,'warehouse mapping'!$AN$7:$AO$17,2,0)</f>
        <v>Aktif</v>
      </c>
      <c r="AJ1221" s="114">
        <f t="shared" ref="AJ1221:AJ1284" si="443">IF(AF1221=0,1,0)</f>
        <v>0</v>
      </c>
      <c r="AK1221" s="354" t="str">
        <f t="shared" ref="AK1221:AK1284" si="444">IF(AND(AJ1221=1,AI1221="aktif"),D1221,"")</f>
        <v/>
      </c>
      <c r="AL1221" s="354" t="s">
        <v>170</v>
      </c>
      <c r="AM1221" s="354">
        <f t="shared" ref="AM1221:AM1284" si="445">COUNTIF($H$5:$H$2564,H1221)</f>
        <v>1</v>
      </c>
      <c r="AN1221" s="354" t="b">
        <f t="shared" si="424"/>
        <v>1</v>
      </c>
    </row>
    <row r="1222" spans="1:40" s="354" customFormat="1">
      <c r="A1222" s="354" t="str">
        <f t="shared" si="426"/>
        <v>CD25D02550044709</v>
      </c>
      <c r="B1222" s="354">
        <f t="shared" si="427"/>
        <v>0</v>
      </c>
      <c r="C1222" s="354">
        <f t="shared" si="428"/>
        <v>0</v>
      </c>
      <c r="D1222" s="354" t="str">
        <f t="shared" si="429"/>
        <v>CD</v>
      </c>
      <c r="E1222" s="354" t="str">
        <f t="shared" si="430"/>
        <v>25</v>
      </c>
      <c r="F1222" s="354" t="str">
        <f t="shared" si="431"/>
        <v>D</v>
      </c>
      <c r="G1222" s="355" t="str">
        <f t="shared" si="432"/>
        <v>02</v>
      </c>
      <c r="H1222" s="232" t="s">
        <v>1559</v>
      </c>
      <c r="I1222" s="234" t="s">
        <v>3522</v>
      </c>
      <c r="J1222" s="233">
        <v>46273</v>
      </c>
      <c r="K1222" s="233">
        <v>47729</v>
      </c>
      <c r="L1222" s="234">
        <v>550044709</v>
      </c>
      <c r="M1222" s="232" t="str">
        <f>IF(ISNA(VLOOKUP(L1222,'MASTER DATA'!$A$1:$B$192,2,0)),"",VLOOKUP(L1222,'MASTER DATA'!$A$1:$B$192,2,0))</f>
        <v>Adv4TAX5Sc10W30SLMB_12*0.8L_A04W</v>
      </c>
      <c r="N1222" s="232">
        <v>48</v>
      </c>
      <c r="O1222" s="232">
        <f t="shared" si="433"/>
        <v>1</v>
      </c>
      <c r="P1222" s="232">
        <f t="shared" si="434"/>
        <v>0</v>
      </c>
      <c r="Q1222" s="232">
        <f>VLOOKUP(L1222,'MASTER DATA'!$A$1:$E$192,5,0)</f>
        <v>48</v>
      </c>
      <c r="R1222" s="234">
        <f>SUMIF('picking of the day'!$H$4:$H$358,WMS!H1222&amp;WMS!L1222,'picking of the day'!$E$4:$E$358)</f>
        <v>0</v>
      </c>
      <c r="U1222" s="114">
        <f>IF(ISNA(VLOOKUP(H1222,'data putaway'!$A$1:$E$530,3,0)),0,VLOOKUP(H1222,'data putaway'!$A$1:$E$530,3,0))</f>
        <v>0</v>
      </c>
      <c r="V1222" s="354">
        <f t="shared" si="435"/>
        <v>48</v>
      </c>
      <c r="W1222" s="114">
        <f>IF(ISNA(VLOOKUP(H1222,'data putaway'!$A$1:$E$530,2,0)),0,VLOOKUP(H1222,'data putaway'!$A$1:$E$530,2,0))</f>
        <v>0</v>
      </c>
      <c r="X1222" s="354" t="b">
        <f t="shared" si="436"/>
        <v>0</v>
      </c>
      <c r="Y1222" s="354">
        <f>IF(ISNA(VLOOKUP(H1222,'data putaway'!$A$1:$E$530,4,0)),0,VLOOKUP(H1222,'data putaway'!$A$1:$E$530,4,0))</f>
        <v>0</v>
      </c>
      <c r="Z1222" s="113">
        <f>IF(ISNA(VLOOKUP(H1222,'data putaway'!$A$1:$E$530,5,0)),0,VLOOKUP(H1222,'data putaway'!$A$1:$E$530,5,0))</f>
        <v>0</v>
      </c>
      <c r="AA1222" s="354" t="b">
        <f t="shared" si="437"/>
        <v>0</v>
      </c>
      <c r="AB1222" s="354" t="b">
        <f t="shared" si="438"/>
        <v>0</v>
      </c>
      <c r="AC1222" s="356" t="str">
        <f t="shared" ca="1" si="439"/>
        <v>0 Month,  10 Days</v>
      </c>
      <c r="AD1222" s="114" t="str">
        <f t="shared" ca="1" si="425"/>
        <v>3 Year, 11 Month, 16 Days</v>
      </c>
      <c r="AE1222" s="114">
        <f t="shared" si="440"/>
        <v>48</v>
      </c>
      <c r="AF1222" s="114">
        <f t="shared" si="441"/>
        <v>1</v>
      </c>
      <c r="AG1222" s="354" t="str">
        <f t="shared" si="442"/>
        <v>CD25</v>
      </c>
      <c r="AH1222" s="114">
        <f>IF(ISNA(VLOOKUP(L1222,'MASTER DATA'!$A$1:$F$192,6,0)),0,VLOOKUP(L1222,'MASTER DATA'!$A$1:$F$192,6,0))*AE1222</f>
        <v>460.79999999999995</v>
      </c>
      <c r="AI1222" s="354" t="str">
        <f>VLOOKUP($D1222,'warehouse mapping'!$AN$7:$AO$17,2,0)</f>
        <v>Aktif</v>
      </c>
      <c r="AJ1222" s="114">
        <f t="shared" si="443"/>
        <v>0</v>
      </c>
      <c r="AK1222" s="354" t="str">
        <f t="shared" si="444"/>
        <v/>
      </c>
      <c r="AL1222" s="354" t="s">
        <v>170</v>
      </c>
      <c r="AM1222" s="354">
        <f t="shared" si="445"/>
        <v>1</v>
      </c>
      <c r="AN1222" s="354" t="b">
        <f t="shared" ref="AN1222:AN1285" si="446">ISNUMBER(V1222)</f>
        <v>1</v>
      </c>
    </row>
    <row r="1223" spans="1:40" s="354" customFormat="1">
      <c r="A1223" s="354" t="str">
        <f t="shared" si="426"/>
        <v>CD25E01550072331</v>
      </c>
      <c r="B1223" s="354">
        <f t="shared" si="427"/>
        <v>0</v>
      </c>
      <c r="C1223" s="354">
        <f t="shared" si="428"/>
        <v>0</v>
      </c>
      <c r="D1223" s="354" t="str">
        <f t="shared" si="429"/>
        <v>CD</v>
      </c>
      <c r="E1223" s="354" t="str">
        <f t="shared" si="430"/>
        <v>25</v>
      </c>
      <c r="F1223" s="354" t="str">
        <f t="shared" si="431"/>
        <v>E</v>
      </c>
      <c r="G1223" s="355" t="str">
        <f t="shared" si="432"/>
        <v>01</v>
      </c>
      <c r="H1223" s="232" t="s">
        <v>1560</v>
      </c>
      <c r="I1223" s="232" t="s">
        <v>3488</v>
      </c>
      <c r="J1223" s="233">
        <v>46281</v>
      </c>
      <c r="K1223" s="233">
        <v>47717</v>
      </c>
      <c r="L1223" s="234">
        <v>550072331</v>
      </c>
      <c r="M1223" s="232" t="str">
        <f>IF(ISNA(VLOOKUP(L1223,'MASTER DATA'!$A$1:$B$192,2,0)),"",VLOOKUP(L1223,'MASTER DATA'!$A$1:$B$192,2,0))</f>
        <v>Helix Eco Plus 5W-30_4*3L_A04W</v>
      </c>
      <c r="N1223" s="232">
        <v>36</v>
      </c>
      <c r="O1223" s="232">
        <f t="shared" si="433"/>
        <v>1</v>
      </c>
      <c r="P1223" s="232">
        <f t="shared" si="434"/>
        <v>0</v>
      </c>
      <c r="Q1223" s="232">
        <f>VLOOKUP(L1223,'MASTER DATA'!$A$1:$E$192,5,0)</f>
        <v>36</v>
      </c>
      <c r="R1223" s="234">
        <f>SUMIF('picking of the day'!$H$4:$H$358,WMS!H1223&amp;WMS!L1223,'picking of the day'!$E$4:$E$358)</f>
        <v>0</v>
      </c>
      <c r="U1223" s="114">
        <f>IF(ISNA(VLOOKUP(H1223,'data putaway'!$A$1:$E$530,3,0)),0,VLOOKUP(H1223,'data putaway'!$A$1:$E$530,3,0))</f>
        <v>0</v>
      </c>
      <c r="V1223" s="354">
        <f t="shared" si="435"/>
        <v>36</v>
      </c>
      <c r="W1223" s="114">
        <f>IF(ISNA(VLOOKUP(H1223,'data putaway'!$A$1:$E$530,2,0)),0,VLOOKUP(H1223,'data putaway'!$A$1:$E$530,2,0))</f>
        <v>0</v>
      </c>
      <c r="X1223" s="354" t="b">
        <f t="shared" si="436"/>
        <v>0</v>
      </c>
      <c r="Y1223" s="354">
        <f>IF(ISNA(VLOOKUP(H1223,'data putaway'!$A$1:$E$530,4,0)),0,VLOOKUP(H1223,'data putaway'!$A$1:$E$530,4,0))</f>
        <v>0</v>
      </c>
      <c r="Z1223" s="113">
        <f>IF(ISNA(VLOOKUP(H1223,'data putaway'!$A$1:$E$530,5,0)),0,VLOOKUP(H1223,'data putaway'!$A$1:$E$530,5,0))</f>
        <v>0</v>
      </c>
      <c r="AA1223" s="354" t="b">
        <f t="shared" si="437"/>
        <v>0</v>
      </c>
      <c r="AB1223" s="354" t="b">
        <f t="shared" si="438"/>
        <v>0</v>
      </c>
      <c r="AC1223" s="356" t="str">
        <f t="shared" ca="1" si="439"/>
        <v>0 Month,  2 Days</v>
      </c>
      <c r="AD1223" s="114" t="str">
        <f t="shared" ca="1" si="425"/>
        <v>3 Year, 11 Month, 4 Days</v>
      </c>
      <c r="AE1223" s="114">
        <f t="shared" si="440"/>
        <v>36</v>
      </c>
      <c r="AF1223" s="114">
        <f t="shared" si="441"/>
        <v>1</v>
      </c>
      <c r="AG1223" s="354" t="str">
        <f t="shared" si="442"/>
        <v>CD25</v>
      </c>
      <c r="AH1223" s="114">
        <f>IF(ISNA(VLOOKUP(L1223,'MASTER DATA'!$A$1:$F$192,6,0)),0,VLOOKUP(L1223,'MASTER DATA'!$A$1:$F$192,6,0))*AE1223</f>
        <v>432</v>
      </c>
      <c r="AI1223" s="354" t="str">
        <f>VLOOKUP($D1223,'warehouse mapping'!$AN$7:$AO$17,2,0)</f>
        <v>Aktif</v>
      </c>
      <c r="AJ1223" s="114">
        <f t="shared" si="443"/>
        <v>0</v>
      </c>
      <c r="AK1223" s="354" t="str">
        <f t="shared" si="444"/>
        <v/>
      </c>
      <c r="AL1223" s="354" t="s">
        <v>170</v>
      </c>
      <c r="AM1223" s="354">
        <f t="shared" si="445"/>
        <v>1</v>
      </c>
      <c r="AN1223" s="354" t="b">
        <f t="shared" si="446"/>
        <v>1</v>
      </c>
    </row>
    <row r="1224" spans="1:40" s="354" customFormat="1">
      <c r="A1224" s="354" t="str">
        <f t="shared" si="426"/>
        <v>CD25E02550072331</v>
      </c>
      <c r="B1224" s="354">
        <f t="shared" si="427"/>
        <v>0</v>
      </c>
      <c r="C1224" s="354">
        <f t="shared" si="428"/>
        <v>0</v>
      </c>
      <c r="D1224" s="354" t="str">
        <f t="shared" si="429"/>
        <v>CD</v>
      </c>
      <c r="E1224" s="354" t="str">
        <f t="shared" si="430"/>
        <v>25</v>
      </c>
      <c r="F1224" s="354" t="str">
        <f t="shared" si="431"/>
        <v>E</v>
      </c>
      <c r="G1224" s="355" t="str">
        <f t="shared" si="432"/>
        <v>02</v>
      </c>
      <c r="H1224" s="232" t="s">
        <v>1561</v>
      </c>
      <c r="I1224" s="232" t="s">
        <v>3488</v>
      </c>
      <c r="J1224" s="233">
        <v>46281</v>
      </c>
      <c r="K1224" s="233">
        <v>47717</v>
      </c>
      <c r="L1224" s="234">
        <v>550072331</v>
      </c>
      <c r="M1224" s="232" t="str">
        <f>IF(ISNA(VLOOKUP(L1224,'MASTER DATA'!$A$1:$B$192,2,0)),"",VLOOKUP(L1224,'MASTER DATA'!$A$1:$B$192,2,0))</f>
        <v>Helix Eco Plus 5W-30_4*3L_A04W</v>
      </c>
      <c r="N1224" s="232">
        <v>36</v>
      </c>
      <c r="O1224" s="232">
        <f t="shared" si="433"/>
        <v>1</v>
      </c>
      <c r="P1224" s="232">
        <f t="shared" si="434"/>
        <v>0</v>
      </c>
      <c r="Q1224" s="232">
        <f>VLOOKUP(L1224,'MASTER DATA'!$A$1:$E$192,5,0)</f>
        <v>36</v>
      </c>
      <c r="R1224" s="234">
        <f>SUMIF('picking of the day'!$H$4:$H$358,WMS!H1224&amp;WMS!L1224,'picking of the day'!$E$4:$E$358)</f>
        <v>0</v>
      </c>
      <c r="U1224" s="114">
        <f>IF(ISNA(VLOOKUP(H1224,'data putaway'!$A$1:$E$530,3,0)),0,VLOOKUP(H1224,'data putaway'!$A$1:$E$530,3,0))</f>
        <v>0</v>
      </c>
      <c r="V1224" s="354">
        <f t="shared" si="435"/>
        <v>36</v>
      </c>
      <c r="W1224" s="114">
        <f>IF(ISNA(VLOOKUP(H1224,'data putaway'!$A$1:$E$530,2,0)),0,VLOOKUP(H1224,'data putaway'!$A$1:$E$530,2,0))</f>
        <v>0</v>
      </c>
      <c r="X1224" s="354" t="b">
        <f t="shared" si="436"/>
        <v>0</v>
      </c>
      <c r="Y1224" s="354">
        <f>IF(ISNA(VLOOKUP(H1224,'data putaway'!$A$1:$E$530,4,0)),0,VLOOKUP(H1224,'data putaway'!$A$1:$E$530,4,0))</f>
        <v>0</v>
      </c>
      <c r="Z1224" s="113">
        <f>IF(ISNA(VLOOKUP(H1224,'data putaway'!$A$1:$E$530,5,0)),0,VLOOKUP(H1224,'data putaway'!$A$1:$E$530,5,0))</f>
        <v>0</v>
      </c>
      <c r="AA1224" s="354" t="b">
        <f t="shared" si="437"/>
        <v>0</v>
      </c>
      <c r="AB1224" s="354" t="b">
        <f t="shared" si="438"/>
        <v>0</v>
      </c>
      <c r="AC1224" s="356" t="str">
        <f t="shared" ca="1" si="439"/>
        <v>0 Month,  2 Days</v>
      </c>
      <c r="AD1224" s="114" t="str">
        <f t="shared" ca="1" si="425"/>
        <v>3 Year, 11 Month, 4 Days</v>
      </c>
      <c r="AE1224" s="114">
        <f t="shared" si="440"/>
        <v>36</v>
      </c>
      <c r="AF1224" s="114">
        <f t="shared" si="441"/>
        <v>1</v>
      </c>
      <c r="AG1224" s="354" t="str">
        <f t="shared" si="442"/>
        <v>CD25</v>
      </c>
      <c r="AH1224" s="114">
        <f>IF(ISNA(VLOOKUP(L1224,'MASTER DATA'!$A$1:$F$192,6,0)),0,VLOOKUP(L1224,'MASTER DATA'!$A$1:$F$192,6,0))*AE1224</f>
        <v>432</v>
      </c>
      <c r="AI1224" s="354" t="str">
        <f>VLOOKUP($D1224,'warehouse mapping'!$AN$7:$AO$17,2,0)</f>
        <v>Aktif</v>
      </c>
      <c r="AJ1224" s="114">
        <f t="shared" si="443"/>
        <v>0</v>
      </c>
      <c r="AK1224" s="354" t="str">
        <f t="shared" si="444"/>
        <v/>
      </c>
      <c r="AL1224" s="354" t="s">
        <v>170</v>
      </c>
      <c r="AM1224" s="354">
        <f t="shared" si="445"/>
        <v>1</v>
      </c>
      <c r="AN1224" s="354" t="b">
        <f t="shared" si="446"/>
        <v>1</v>
      </c>
    </row>
    <row r="1225" spans="1:40" s="354" customFormat="1">
      <c r="A1225" s="354" t="str">
        <f t="shared" si="426"/>
        <v>CD26A01550070614</v>
      </c>
      <c r="B1225" s="354">
        <f t="shared" si="427"/>
        <v>0</v>
      </c>
      <c r="C1225" s="354">
        <f t="shared" si="428"/>
        <v>0</v>
      </c>
      <c r="D1225" s="354" t="str">
        <f t="shared" si="429"/>
        <v>CD</v>
      </c>
      <c r="E1225" s="354" t="str">
        <f t="shared" si="430"/>
        <v>26</v>
      </c>
      <c r="F1225" s="354" t="str">
        <f t="shared" si="431"/>
        <v>A</v>
      </c>
      <c r="G1225" s="355" t="str">
        <f t="shared" si="432"/>
        <v>01</v>
      </c>
      <c r="H1225" s="232" t="s">
        <v>1562</v>
      </c>
      <c r="I1225" s="232" t="s">
        <v>3315</v>
      </c>
      <c r="J1225" s="233">
        <v>46262</v>
      </c>
      <c r="K1225" s="233">
        <v>47713</v>
      </c>
      <c r="L1225" s="234">
        <v>550070614</v>
      </c>
      <c r="M1225" s="232" t="str">
        <f>IF(ISNA(VLOOKUP(L1225,'MASTER DATA'!$A$1:$B$192,2,0)),"",VLOOKUP(L1225,'MASTER DATA'!$A$1:$B$192,2,0))</f>
        <v>HlxHX610W40SP_4*4L_A04W</v>
      </c>
      <c r="N1225" s="234">
        <v>9</v>
      </c>
      <c r="O1225" s="232">
        <f t="shared" si="433"/>
        <v>0</v>
      </c>
      <c r="P1225" s="232">
        <f t="shared" si="434"/>
        <v>9</v>
      </c>
      <c r="Q1225" s="232">
        <f>VLOOKUP(L1225,'MASTER DATA'!$A$1:$E$192,5,0)</f>
        <v>36</v>
      </c>
      <c r="R1225" s="234">
        <f>SUMIF('picking of the day'!$H$4:$H$358,WMS!H1225&amp;WMS!L1225,'picking of the day'!$E$4:$E$358)</f>
        <v>0</v>
      </c>
      <c r="U1225" s="114">
        <f>IF(ISNA(VLOOKUP(H1225,'data putaway'!$A$1:$E$530,3,0)),0,VLOOKUP(H1225,'data putaway'!$A$1:$E$530,3,0))</f>
        <v>0</v>
      </c>
      <c r="V1225" s="354">
        <f t="shared" si="435"/>
        <v>9</v>
      </c>
      <c r="W1225" s="114">
        <f>IF(ISNA(VLOOKUP(H1225,'data putaway'!$A$1:$E$530,2,0)),0,VLOOKUP(H1225,'data putaway'!$A$1:$E$530,2,0))</f>
        <v>0</v>
      </c>
      <c r="X1225" s="354" t="b">
        <f t="shared" si="436"/>
        <v>0</v>
      </c>
      <c r="Y1225" s="354">
        <f>IF(ISNA(VLOOKUP(H1225,'data putaway'!$A$1:$E$530,4,0)),0,VLOOKUP(H1225,'data putaway'!$A$1:$E$530,4,0))</f>
        <v>0</v>
      </c>
      <c r="Z1225" s="113">
        <f>IF(ISNA(VLOOKUP(H1225,'data putaway'!$A$1:$E$530,5,0)),0,VLOOKUP(H1225,'data putaway'!$A$1:$E$530,5,0))</f>
        <v>0</v>
      </c>
      <c r="AA1225" s="354" t="b">
        <f t="shared" si="437"/>
        <v>0</v>
      </c>
      <c r="AB1225" s="354" t="b">
        <f t="shared" si="438"/>
        <v>0</v>
      </c>
      <c r="AC1225" s="356" t="str">
        <f t="shared" ca="1" si="439"/>
        <v>0 Month,  21 Days</v>
      </c>
      <c r="AD1225" s="114" t="str">
        <f t="shared" ca="1" si="425"/>
        <v>3 Year, 11 Month, 0 Days</v>
      </c>
      <c r="AE1225" s="114">
        <f t="shared" si="440"/>
        <v>9</v>
      </c>
      <c r="AF1225" s="114">
        <f t="shared" si="441"/>
        <v>1</v>
      </c>
      <c r="AG1225" s="354" t="str">
        <f t="shared" si="442"/>
        <v>CD26</v>
      </c>
      <c r="AH1225" s="114">
        <f>IF(ISNA(VLOOKUP(L1225,'MASTER DATA'!$A$1:$F$192,6,0)),0,VLOOKUP(L1225,'MASTER DATA'!$A$1:$F$192,6,0))*AE1225</f>
        <v>144</v>
      </c>
      <c r="AI1225" s="354" t="str">
        <f>VLOOKUP($D1225,'warehouse mapping'!$AN$7:$AO$17,2,0)</f>
        <v>Aktif</v>
      </c>
      <c r="AJ1225" s="114">
        <f t="shared" si="443"/>
        <v>0</v>
      </c>
      <c r="AK1225" s="354" t="str">
        <f t="shared" si="444"/>
        <v/>
      </c>
      <c r="AL1225" s="354" t="s">
        <v>3206</v>
      </c>
      <c r="AM1225" s="354">
        <f t="shared" si="445"/>
        <v>1</v>
      </c>
      <c r="AN1225" s="354" t="b">
        <f t="shared" si="446"/>
        <v>1</v>
      </c>
    </row>
    <row r="1226" spans="1:40" s="354" customFormat="1">
      <c r="A1226" s="354" t="str">
        <f t="shared" si="426"/>
        <v>CD26A02550056224</v>
      </c>
      <c r="B1226" s="354">
        <f t="shared" si="427"/>
        <v>0</v>
      </c>
      <c r="C1226" s="354">
        <f t="shared" si="428"/>
        <v>0</v>
      </c>
      <c r="D1226" s="354" t="str">
        <f t="shared" si="429"/>
        <v>CD</v>
      </c>
      <c r="E1226" s="354" t="str">
        <f t="shared" si="430"/>
        <v>26</v>
      </c>
      <c r="F1226" s="354" t="str">
        <f t="shared" si="431"/>
        <v>A</v>
      </c>
      <c r="G1226" s="355" t="str">
        <f t="shared" si="432"/>
        <v>02</v>
      </c>
      <c r="H1226" s="232" t="s">
        <v>1563</v>
      </c>
      <c r="I1226" s="232" t="s">
        <v>3224</v>
      </c>
      <c r="J1226" s="233">
        <v>46245</v>
      </c>
      <c r="K1226" s="233">
        <v>47657</v>
      </c>
      <c r="L1226" s="234">
        <v>550056224</v>
      </c>
      <c r="M1226" s="232" t="str">
        <f>IF(ISNA(VLOOKUP(L1226,'MASTER DATA'!$A$1:$B$192,2,0)),"",VLOOKUP(L1226,'MASTER DATA'!$A$1:$B$192,2,0))</f>
        <v>IAGO DEO 15W-40 CI4_1*209L_A423</v>
      </c>
      <c r="N1226" s="232">
        <v>1</v>
      </c>
      <c r="O1226" s="232">
        <f t="shared" si="433"/>
        <v>0</v>
      </c>
      <c r="P1226" s="232">
        <f t="shared" si="434"/>
        <v>1</v>
      </c>
      <c r="Q1226" s="232">
        <f>VLOOKUP(L1226,'MASTER DATA'!$A$1:$E$192,5,0)</f>
        <v>4</v>
      </c>
      <c r="R1226" s="234">
        <f>SUMIF('picking of the day'!$H$4:$H$358,WMS!H1226&amp;WMS!L1226,'picking of the day'!$E$4:$E$358)</f>
        <v>0</v>
      </c>
      <c r="U1226" s="114">
        <f>IF(ISNA(VLOOKUP(H1226,'data putaway'!$A$1:$E$530,3,0)),0,VLOOKUP(H1226,'data putaway'!$A$1:$E$530,3,0))</f>
        <v>0</v>
      </c>
      <c r="V1226" s="354">
        <f t="shared" si="435"/>
        <v>1</v>
      </c>
      <c r="W1226" s="114">
        <f>IF(ISNA(VLOOKUP(H1226,'data putaway'!$A$1:$E$530,2,0)),0,VLOOKUP(H1226,'data putaway'!$A$1:$E$530,2,0))</f>
        <v>0</v>
      </c>
      <c r="X1226" s="354" t="b">
        <f t="shared" si="436"/>
        <v>0</v>
      </c>
      <c r="Y1226" s="354">
        <f>IF(ISNA(VLOOKUP(H1226,'data putaway'!$A$1:$E$530,4,0)),0,VLOOKUP(H1226,'data putaway'!$A$1:$E$530,4,0))</f>
        <v>0</v>
      </c>
      <c r="Z1226" s="113">
        <f>IF(ISNA(VLOOKUP(H1226,'data putaway'!$A$1:$E$530,5,0)),0,VLOOKUP(H1226,'data putaway'!$A$1:$E$530,5,0))</f>
        <v>0</v>
      </c>
      <c r="AA1226" s="354" t="b">
        <f t="shared" si="437"/>
        <v>0</v>
      </c>
      <c r="AB1226" s="354" t="b">
        <f t="shared" si="438"/>
        <v>0</v>
      </c>
      <c r="AC1226" s="356" t="str">
        <f t="shared" ca="1" si="439"/>
        <v>1 Month,  7 Days</v>
      </c>
      <c r="AD1226" s="114" t="str">
        <f t="shared" ca="1" si="425"/>
        <v>3 Year, 9 Month, 5 Days</v>
      </c>
      <c r="AE1226" s="114">
        <f t="shared" si="440"/>
        <v>1</v>
      </c>
      <c r="AF1226" s="114">
        <f t="shared" si="441"/>
        <v>1</v>
      </c>
      <c r="AG1226" s="354" t="str">
        <f t="shared" si="442"/>
        <v>CD26</v>
      </c>
      <c r="AH1226" s="114">
        <f>IF(ISNA(VLOOKUP(L1226,'MASTER DATA'!$A$1:$F$192,6,0)),0,VLOOKUP(L1226,'MASTER DATA'!$A$1:$F$192,6,0))*AE1226</f>
        <v>209</v>
      </c>
      <c r="AI1226" s="354" t="str">
        <f>VLOOKUP($D1226,'warehouse mapping'!$AN$7:$AO$17,2,0)</f>
        <v>Aktif</v>
      </c>
      <c r="AJ1226" s="114">
        <f t="shared" si="443"/>
        <v>0</v>
      </c>
      <c r="AK1226" s="354" t="str">
        <f t="shared" si="444"/>
        <v/>
      </c>
      <c r="AL1226" s="354" t="s">
        <v>3206</v>
      </c>
      <c r="AM1226" s="354">
        <f t="shared" si="445"/>
        <v>1</v>
      </c>
      <c r="AN1226" s="354" t="b">
        <f t="shared" si="446"/>
        <v>1</v>
      </c>
    </row>
    <row r="1227" spans="1:40" s="354" customFormat="1">
      <c r="A1227" s="354" t="str">
        <f t="shared" si="426"/>
        <v>CD26B01550062285</v>
      </c>
      <c r="B1227" s="354">
        <f t="shared" si="427"/>
        <v>0</v>
      </c>
      <c r="C1227" s="354">
        <f t="shared" si="428"/>
        <v>0</v>
      </c>
      <c r="D1227" s="354" t="str">
        <f t="shared" si="429"/>
        <v>CD</v>
      </c>
      <c r="E1227" s="354" t="str">
        <f t="shared" si="430"/>
        <v>26</v>
      </c>
      <c r="F1227" s="354" t="str">
        <f t="shared" si="431"/>
        <v>B</v>
      </c>
      <c r="G1227" s="355" t="str">
        <f t="shared" si="432"/>
        <v>01</v>
      </c>
      <c r="H1227" s="232" t="s">
        <v>1564</v>
      </c>
      <c r="I1227" s="232">
        <v>12626162</v>
      </c>
      <c r="J1227" s="233">
        <v>46121</v>
      </c>
      <c r="K1227" s="233">
        <v>47565</v>
      </c>
      <c r="L1227" s="234">
        <v>550062285</v>
      </c>
      <c r="M1227" s="232" t="str">
        <f>IF(ISNA(VLOOKUP(L1227,'MASTER DATA'!$A$1:$B$192,2,0)),"",VLOOKUP(L1227,'MASTER DATA'!$A$1:$B$192,2,0))</f>
        <v>Gadus S3 V460DM 2_1*770kg_A227</v>
      </c>
      <c r="N1227" s="232">
        <v>1</v>
      </c>
      <c r="O1227" s="232">
        <f t="shared" si="433"/>
        <v>1</v>
      </c>
      <c r="P1227" s="232">
        <f t="shared" si="434"/>
        <v>0</v>
      </c>
      <c r="Q1227" s="232">
        <f>VLOOKUP(L1227,'MASTER DATA'!$A$1:$E$192,5,0)</f>
        <v>1</v>
      </c>
      <c r="R1227" s="234">
        <f>SUMIF('picking of the day'!$H$4:$H$358,WMS!H1227&amp;WMS!L1227,'picking of the day'!$E$4:$E$358)</f>
        <v>0</v>
      </c>
      <c r="U1227" s="114">
        <f>IF(ISNA(VLOOKUP(H1227,'data putaway'!$A$1:$E$530,3,0)),0,VLOOKUP(H1227,'data putaway'!$A$1:$E$530,3,0))</f>
        <v>0</v>
      </c>
      <c r="V1227" s="354">
        <f t="shared" si="435"/>
        <v>1</v>
      </c>
      <c r="W1227" s="114">
        <f>IF(ISNA(VLOOKUP(H1227,'data putaway'!$A$1:$E$530,2,0)),0,VLOOKUP(H1227,'data putaway'!$A$1:$E$530,2,0))</f>
        <v>0</v>
      </c>
      <c r="X1227" s="354" t="b">
        <f t="shared" si="436"/>
        <v>0</v>
      </c>
      <c r="Y1227" s="354">
        <f>IF(ISNA(VLOOKUP(H1227,'data putaway'!$A$1:$E$530,4,0)),0,VLOOKUP(H1227,'data putaway'!$A$1:$E$530,4,0))</f>
        <v>0</v>
      </c>
      <c r="Z1227" s="113">
        <f>IF(ISNA(VLOOKUP(H1227,'data putaway'!$A$1:$E$530,5,0)),0,VLOOKUP(H1227,'data putaway'!$A$1:$E$530,5,0))</f>
        <v>0</v>
      </c>
      <c r="AA1227" s="354" t="b">
        <f t="shared" si="437"/>
        <v>0</v>
      </c>
      <c r="AB1227" s="354" t="b">
        <f t="shared" si="438"/>
        <v>0</v>
      </c>
      <c r="AC1227" s="356" t="str">
        <f t="shared" ca="1" si="439"/>
        <v>5 Month,  9 Days</v>
      </c>
      <c r="AD1227" s="114" t="str">
        <f t="shared" ca="1" si="425"/>
        <v>3 Year, 6 Month, 5 Days</v>
      </c>
      <c r="AE1227" s="114">
        <f t="shared" si="440"/>
        <v>1</v>
      </c>
      <c r="AF1227" s="114">
        <f t="shared" si="441"/>
        <v>1</v>
      </c>
      <c r="AG1227" s="354" t="str">
        <f t="shared" si="442"/>
        <v>CD26</v>
      </c>
      <c r="AH1227" s="114">
        <f>IF(ISNA(VLOOKUP(L1227,'MASTER DATA'!$A$1:$F$192,6,0)),0,VLOOKUP(L1227,'MASTER DATA'!$A$1:$F$192,6,0))*AE1227</f>
        <v>770</v>
      </c>
      <c r="AI1227" s="354" t="str">
        <f>VLOOKUP($D1227,'warehouse mapping'!$AN$7:$AO$17,2,0)</f>
        <v>Aktif</v>
      </c>
      <c r="AJ1227" s="114">
        <f t="shared" si="443"/>
        <v>0</v>
      </c>
      <c r="AK1227" s="354" t="str">
        <f t="shared" si="444"/>
        <v/>
      </c>
      <c r="AL1227" s="354" t="s">
        <v>3205</v>
      </c>
      <c r="AM1227" s="354">
        <f t="shared" si="445"/>
        <v>1</v>
      </c>
      <c r="AN1227" s="354" t="b">
        <f t="shared" si="446"/>
        <v>1</v>
      </c>
    </row>
    <row r="1228" spans="1:40" s="354" customFormat="1">
      <c r="A1228" s="354" t="str">
        <f t="shared" si="426"/>
        <v>CD26B02550054879</v>
      </c>
      <c r="B1228" s="354">
        <f t="shared" si="427"/>
        <v>0</v>
      </c>
      <c r="C1228" s="354">
        <f t="shared" si="428"/>
        <v>4</v>
      </c>
      <c r="D1228" s="354" t="str">
        <f t="shared" si="429"/>
        <v>CD</v>
      </c>
      <c r="E1228" s="354" t="str">
        <f t="shared" si="430"/>
        <v>26</v>
      </c>
      <c r="F1228" s="354" t="str">
        <f t="shared" si="431"/>
        <v>B</v>
      </c>
      <c r="G1228" s="355" t="str">
        <f t="shared" si="432"/>
        <v>02</v>
      </c>
      <c r="H1228" s="232" t="s">
        <v>1565</v>
      </c>
      <c r="I1228" s="232">
        <v>12694100</v>
      </c>
      <c r="J1228" s="233">
        <v>46282</v>
      </c>
      <c r="K1228" s="233">
        <v>47722</v>
      </c>
      <c r="L1228" s="234">
        <v>550054879</v>
      </c>
      <c r="M1228" s="232" t="str">
        <f>IF(ISNA(VLOOKUP(L1228,'MASTER DATA'!$A$1:$B$192,2,0)),"",VLOOKUP(L1228,'MASTER DATA'!$A$1:$B$192,2,0))</f>
        <v>SukuCTBerlian 15W-40_1*200L_A04W</v>
      </c>
      <c r="N1228" s="232">
        <v>0</v>
      </c>
      <c r="O1228" s="232">
        <f t="shared" si="433"/>
        <v>1</v>
      </c>
      <c r="P1228" s="232">
        <f t="shared" si="434"/>
        <v>0</v>
      </c>
      <c r="Q1228" s="232">
        <f>VLOOKUP(L1228,'MASTER DATA'!$A$1:$E$192,5,0)</f>
        <v>4</v>
      </c>
      <c r="R1228" s="234">
        <f>SUMIF('picking of the day'!$H$4:$H$358,WMS!H1228&amp;WMS!L1228,'picking of the day'!$E$4:$E$358)</f>
        <v>0</v>
      </c>
      <c r="U1228" s="114">
        <f>IF(ISNA(VLOOKUP(H1228,'data putaway'!$A$1:$E$530,3,0)),0,VLOOKUP(H1228,'data putaway'!$A$1:$E$530,3,0))</f>
        <v>4</v>
      </c>
      <c r="V1228" s="354">
        <f t="shared" si="435"/>
        <v>4</v>
      </c>
      <c r="W1228" s="114">
        <f>IF(ISNA(VLOOKUP(H1228,'data putaway'!$A$1:$E$530,2,0)),0,VLOOKUP(H1228,'data putaway'!$A$1:$E$530,2,0))</f>
        <v>550054879</v>
      </c>
      <c r="X1228" s="354" t="b">
        <f t="shared" si="436"/>
        <v>1</v>
      </c>
      <c r="Y1228" s="354">
        <f>IF(ISNA(VLOOKUP(H1228,'data putaway'!$A$1:$E$530,4,0)),0,VLOOKUP(H1228,'data putaway'!$A$1:$E$530,4,0))</f>
        <v>12694100</v>
      </c>
      <c r="Z1228" s="113">
        <f>IF(ISNA(VLOOKUP(H1228,'data putaway'!$A$1:$E$530,5,0)),0,VLOOKUP(H1228,'data putaway'!$A$1:$E$530,5,0))</f>
        <v>47722</v>
      </c>
      <c r="AA1228" s="354" t="b">
        <f t="shared" si="437"/>
        <v>1</v>
      </c>
      <c r="AB1228" s="354" t="b">
        <f t="shared" si="438"/>
        <v>1</v>
      </c>
      <c r="AC1228" s="356" t="str">
        <f t="shared" ca="1" si="439"/>
        <v>0 Month,  1 Days</v>
      </c>
      <c r="AD1228" s="114" t="str">
        <f t="shared" ca="1" si="425"/>
        <v>3 Year, 11 Month, 9 Days</v>
      </c>
      <c r="AE1228" s="114">
        <f t="shared" si="440"/>
        <v>4</v>
      </c>
      <c r="AF1228" s="114">
        <f t="shared" si="441"/>
        <v>1</v>
      </c>
      <c r="AG1228" s="354" t="str">
        <f t="shared" si="442"/>
        <v>CD26</v>
      </c>
      <c r="AH1228" s="114">
        <f>IF(ISNA(VLOOKUP(L1228,'MASTER DATA'!$A$1:$F$192,6,0)),0,VLOOKUP(L1228,'MASTER DATA'!$A$1:$F$192,6,0))*AE1228</f>
        <v>800</v>
      </c>
      <c r="AI1228" s="354" t="str">
        <f>VLOOKUP($D1228,'warehouse mapping'!$AN$7:$AO$17,2,0)</f>
        <v>Aktif</v>
      </c>
      <c r="AJ1228" s="114">
        <f t="shared" si="443"/>
        <v>0</v>
      </c>
      <c r="AK1228" s="354" t="str">
        <f t="shared" si="444"/>
        <v/>
      </c>
      <c r="AL1228" s="354" t="s">
        <v>170</v>
      </c>
      <c r="AM1228" s="354">
        <f t="shared" si="445"/>
        <v>1</v>
      </c>
      <c r="AN1228" s="354" t="b">
        <f t="shared" si="446"/>
        <v>1</v>
      </c>
    </row>
    <row r="1229" spans="1:40" s="354" customFormat="1">
      <c r="A1229" s="354" t="str">
        <f t="shared" si="426"/>
        <v>CD26C01550054879</v>
      </c>
      <c r="B1229" s="354">
        <f t="shared" si="427"/>
        <v>0</v>
      </c>
      <c r="C1229" s="354">
        <f t="shared" si="428"/>
        <v>4</v>
      </c>
      <c r="D1229" s="354" t="str">
        <f t="shared" si="429"/>
        <v>CD</v>
      </c>
      <c r="E1229" s="354" t="str">
        <f t="shared" si="430"/>
        <v>26</v>
      </c>
      <c r="F1229" s="354" t="str">
        <f t="shared" si="431"/>
        <v>C</v>
      </c>
      <c r="G1229" s="355" t="str">
        <f t="shared" si="432"/>
        <v>01</v>
      </c>
      <c r="H1229" s="232" t="s">
        <v>1566</v>
      </c>
      <c r="I1229" s="232">
        <v>12694100</v>
      </c>
      <c r="J1229" s="233">
        <v>46282</v>
      </c>
      <c r="K1229" s="233">
        <v>47722</v>
      </c>
      <c r="L1229" s="234">
        <v>550054879</v>
      </c>
      <c r="M1229" s="232" t="str">
        <f>IF(ISNA(VLOOKUP(L1229,'MASTER DATA'!$A$1:$B$192,2,0)),"",VLOOKUP(L1229,'MASTER DATA'!$A$1:$B$192,2,0))</f>
        <v>SukuCTBerlian 15W-40_1*200L_A04W</v>
      </c>
      <c r="N1229" s="232">
        <v>0</v>
      </c>
      <c r="O1229" s="232">
        <f t="shared" si="433"/>
        <v>1</v>
      </c>
      <c r="P1229" s="232">
        <f t="shared" si="434"/>
        <v>0</v>
      </c>
      <c r="Q1229" s="232">
        <f>VLOOKUP(L1229,'MASTER DATA'!$A$1:$E$192,5,0)</f>
        <v>4</v>
      </c>
      <c r="R1229" s="234">
        <f>SUMIF('picking of the day'!$H$4:$H$358,WMS!H1229&amp;WMS!L1229,'picking of the day'!$E$4:$E$358)</f>
        <v>0</v>
      </c>
      <c r="U1229" s="114">
        <f>IF(ISNA(VLOOKUP(H1229,'data putaway'!$A$1:$E$530,3,0)),0,VLOOKUP(H1229,'data putaway'!$A$1:$E$530,3,0))</f>
        <v>4</v>
      </c>
      <c r="V1229" s="354">
        <f t="shared" si="435"/>
        <v>4</v>
      </c>
      <c r="W1229" s="114">
        <f>IF(ISNA(VLOOKUP(H1229,'data putaway'!$A$1:$E$530,2,0)),0,VLOOKUP(H1229,'data putaway'!$A$1:$E$530,2,0))</f>
        <v>550054879</v>
      </c>
      <c r="X1229" s="354" t="b">
        <f t="shared" si="436"/>
        <v>1</v>
      </c>
      <c r="Y1229" s="354">
        <f>IF(ISNA(VLOOKUP(H1229,'data putaway'!$A$1:$E$530,4,0)),0,VLOOKUP(H1229,'data putaway'!$A$1:$E$530,4,0))</f>
        <v>12694100</v>
      </c>
      <c r="Z1229" s="113">
        <f>IF(ISNA(VLOOKUP(H1229,'data putaway'!$A$1:$E$530,5,0)),0,VLOOKUP(H1229,'data putaway'!$A$1:$E$530,5,0))</f>
        <v>47722</v>
      </c>
      <c r="AA1229" s="354" t="b">
        <f t="shared" si="437"/>
        <v>1</v>
      </c>
      <c r="AB1229" s="354" t="b">
        <f t="shared" si="438"/>
        <v>1</v>
      </c>
      <c r="AC1229" s="356" t="str">
        <f t="shared" ca="1" si="439"/>
        <v>0 Month,  1 Days</v>
      </c>
      <c r="AD1229" s="114" t="str">
        <f t="shared" ca="1" si="425"/>
        <v>3 Year, 11 Month, 9 Days</v>
      </c>
      <c r="AE1229" s="114">
        <f t="shared" si="440"/>
        <v>4</v>
      </c>
      <c r="AF1229" s="114">
        <f t="shared" si="441"/>
        <v>1</v>
      </c>
      <c r="AG1229" s="354" t="str">
        <f t="shared" si="442"/>
        <v>CD26</v>
      </c>
      <c r="AH1229" s="114">
        <f>IF(ISNA(VLOOKUP(L1229,'MASTER DATA'!$A$1:$F$192,6,0)),0,VLOOKUP(L1229,'MASTER DATA'!$A$1:$F$192,6,0))*AE1229</f>
        <v>800</v>
      </c>
      <c r="AI1229" s="354" t="str">
        <f>VLOOKUP($D1229,'warehouse mapping'!$AN$7:$AO$17,2,0)</f>
        <v>Aktif</v>
      </c>
      <c r="AJ1229" s="114">
        <f t="shared" si="443"/>
        <v>0</v>
      </c>
      <c r="AK1229" s="354" t="str">
        <f t="shared" si="444"/>
        <v/>
      </c>
      <c r="AL1229" s="354" t="s">
        <v>3206</v>
      </c>
      <c r="AM1229" s="354">
        <f t="shared" si="445"/>
        <v>1</v>
      </c>
      <c r="AN1229" s="354" t="b">
        <f t="shared" si="446"/>
        <v>1</v>
      </c>
    </row>
    <row r="1230" spans="1:40" s="354" customFormat="1">
      <c r="A1230" s="354" t="str">
        <f t="shared" si="426"/>
        <v>CD26C02550054879</v>
      </c>
      <c r="B1230" s="354">
        <f t="shared" si="427"/>
        <v>0</v>
      </c>
      <c r="C1230" s="354">
        <f t="shared" si="428"/>
        <v>4</v>
      </c>
      <c r="D1230" s="354" t="str">
        <f t="shared" si="429"/>
        <v>CD</v>
      </c>
      <c r="E1230" s="354" t="str">
        <f t="shared" si="430"/>
        <v>26</v>
      </c>
      <c r="F1230" s="354" t="str">
        <f t="shared" si="431"/>
        <v>C</v>
      </c>
      <c r="G1230" s="355" t="str">
        <f t="shared" si="432"/>
        <v>02</v>
      </c>
      <c r="H1230" s="232" t="s">
        <v>1567</v>
      </c>
      <c r="I1230" s="232">
        <v>12694100</v>
      </c>
      <c r="J1230" s="233">
        <v>46282</v>
      </c>
      <c r="K1230" s="233">
        <v>47722</v>
      </c>
      <c r="L1230" s="234">
        <v>550054879</v>
      </c>
      <c r="M1230" s="232" t="str">
        <f>IF(ISNA(VLOOKUP(L1230,'MASTER DATA'!$A$1:$B$192,2,0)),"",VLOOKUP(L1230,'MASTER DATA'!$A$1:$B$192,2,0))</f>
        <v>SukuCTBerlian 15W-40_1*200L_A04W</v>
      </c>
      <c r="N1230" s="232">
        <v>0</v>
      </c>
      <c r="O1230" s="232">
        <f t="shared" si="433"/>
        <v>1</v>
      </c>
      <c r="P1230" s="232">
        <f t="shared" si="434"/>
        <v>0</v>
      </c>
      <c r="Q1230" s="232">
        <f>VLOOKUP(L1230,'MASTER DATA'!$A$1:$E$192,5,0)</f>
        <v>4</v>
      </c>
      <c r="R1230" s="234">
        <f>SUMIF('picking of the day'!$H$4:$H$358,WMS!H1230&amp;WMS!L1230,'picking of the day'!$E$4:$E$358)</f>
        <v>0</v>
      </c>
      <c r="U1230" s="114">
        <f>IF(ISNA(VLOOKUP(H1230,'data putaway'!$A$1:$E$530,3,0)),0,VLOOKUP(H1230,'data putaway'!$A$1:$E$530,3,0))</f>
        <v>4</v>
      </c>
      <c r="V1230" s="354">
        <f t="shared" si="435"/>
        <v>4</v>
      </c>
      <c r="W1230" s="114">
        <f>IF(ISNA(VLOOKUP(H1230,'data putaway'!$A$1:$E$530,2,0)),0,VLOOKUP(H1230,'data putaway'!$A$1:$E$530,2,0))</f>
        <v>550054879</v>
      </c>
      <c r="X1230" s="354" t="b">
        <f t="shared" si="436"/>
        <v>1</v>
      </c>
      <c r="Y1230" s="354">
        <f>IF(ISNA(VLOOKUP(H1230,'data putaway'!$A$1:$E$530,4,0)),0,VLOOKUP(H1230,'data putaway'!$A$1:$E$530,4,0))</f>
        <v>12694100</v>
      </c>
      <c r="Z1230" s="113">
        <f>IF(ISNA(VLOOKUP(H1230,'data putaway'!$A$1:$E$530,5,0)),0,VLOOKUP(H1230,'data putaway'!$A$1:$E$530,5,0))</f>
        <v>47722</v>
      </c>
      <c r="AA1230" s="354" t="b">
        <f t="shared" si="437"/>
        <v>1</v>
      </c>
      <c r="AB1230" s="354" t="b">
        <f t="shared" si="438"/>
        <v>1</v>
      </c>
      <c r="AC1230" s="356" t="str">
        <f t="shared" ca="1" si="439"/>
        <v>0 Month,  1 Days</v>
      </c>
      <c r="AD1230" s="114" t="str">
        <f t="shared" ca="1" si="425"/>
        <v>3 Year, 11 Month, 9 Days</v>
      </c>
      <c r="AE1230" s="114">
        <f t="shared" si="440"/>
        <v>4</v>
      </c>
      <c r="AF1230" s="114">
        <f t="shared" si="441"/>
        <v>1</v>
      </c>
      <c r="AG1230" s="354" t="str">
        <f t="shared" si="442"/>
        <v>CD26</v>
      </c>
      <c r="AH1230" s="114">
        <f>IF(ISNA(VLOOKUP(L1230,'MASTER DATA'!$A$1:$F$192,6,0)),0,VLOOKUP(L1230,'MASTER DATA'!$A$1:$F$192,6,0))*AE1230</f>
        <v>800</v>
      </c>
      <c r="AI1230" s="354" t="str">
        <f>VLOOKUP($D1230,'warehouse mapping'!$AN$7:$AO$17,2,0)</f>
        <v>Aktif</v>
      </c>
      <c r="AJ1230" s="114">
        <f t="shared" si="443"/>
        <v>0</v>
      </c>
      <c r="AK1230" s="354" t="str">
        <f t="shared" si="444"/>
        <v/>
      </c>
      <c r="AL1230" s="354" t="s">
        <v>3206</v>
      </c>
      <c r="AM1230" s="354">
        <f t="shared" si="445"/>
        <v>1</v>
      </c>
      <c r="AN1230" s="354" t="b">
        <f t="shared" si="446"/>
        <v>1</v>
      </c>
    </row>
    <row r="1231" spans="1:40" s="354" customFormat="1">
      <c r="A1231" s="354" t="str">
        <f t="shared" si="426"/>
        <v>CD26D01550072331</v>
      </c>
      <c r="B1231" s="354">
        <f t="shared" si="427"/>
        <v>0</v>
      </c>
      <c r="C1231" s="354">
        <f t="shared" si="428"/>
        <v>0</v>
      </c>
      <c r="D1231" s="354" t="str">
        <f t="shared" si="429"/>
        <v>CD</v>
      </c>
      <c r="E1231" s="354" t="str">
        <f t="shared" si="430"/>
        <v>26</v>
      </c>
      <c r="F1231" s="354" t="str">
        <f t="shared" si="431"/>
        <v>D</v>
      </c>
      <c r="G1231" s="355" t="str">
        <f t="shared" si="432"/>
        <v>01</v>
      </c>
      <c r="H1231" s="232" t="s">
        <v>1568</v>
      </c>
      <c r="I1231" s="232" t="s">
        <v>3488</v>
      </c>
      <c r="J1231" s="233">
        <v>46281</v>
      </c>
      <c r="K1231" s="233">
        <v>47717</v>
      </c>
      <c r="L1231" s="234">
        <v>550072331</v>
      </c>
      <c r="M1231" s="232" t="str">
        <f>IF(ISNA(VLOOKUP(L1231,'MASTER DATA'!$A$1:$B$192,2,0)),"",VLOOKUP(L1231,'MASTER DATA'!$A$1:$B$192,2,0))</f>
        <v>Helix Eco Plus 5W-30_4*3L_A04W</v>
      </c>
      <c r="N1231" s="232">
        <v>36</v>
      </c>
      <c r="O1231" s="232">
        <f t="shared" si="433"/>
        <v>1</v>
      </c>
      <c r="P1231" s="232">
        <f t="shared" si="434"/>
        <v>0</v>
      </c>
      <c r="Q1231" s="232">
        <f>VLOOKUP(L1231,'MASTER DATA'!$A$1:$E$192,5,0)</f>
        <v>36</v>
      </c>
      <c r="R1231" s="234">
        <f>SUMIF('picking of the day'!$H$4:$H$358,WMS!H1231&amp;WMS!L1231,'picking of the day'!$E$4:$E$358)</f>
        <v>0</v>
      </c>
      <c r="U1231" s="114">
        <f>IF(ISNA(VLOOKUP(H1231,'data putaway'!$A$1:$E$530,3,0)),0,VLOOKUP(H1231,'data putaway'!$A$1:$E$530,3,0))</f>
        <v>0</v>
      </c>
      <c r="V1231" s="354">
        <f t="shared" si="435"/>
        <v>36</v>
      </c>
      <c r="W1231" s="114">
        <f>IF(ISNA(VLOOKUP(H1231,'data putaway'!$A$1:$E$530,2,0)),0,VLOOKUP(H1231,'data putaway'!$A$1:$E$530,2,0))</f>
        <v>0</v>
      </c>
      <c r="X1231" s="354" t="b">
        <f t="shared" si="436"/>
        <v>0</v>
      </c>
      <c r="Y1231" s="354">
        <f>IF(ISNA(VLOOKUP(H1231,'data putaway'!$A$1:$E$530,4,0)),0,VLOOKUP(H1231,'data putaway'!$A$1:$E$530,4,0))</f>
        <v>0</v>
      </c>
      <c r="Z1231" s="113">
        <f>IF(ISNA(VLOOKUP(H1231,'data putaway'!$A$1:$E$530,5,0)),0,VLOOKUP(H1231,'data putaway'!$A$1:$E$530,5,0))</f>
        <v>0</v>
      </c>
      <c r="AA1231" s="354" t="b">
        <f t="shared" si="437"/>
        <v>0</v>
      </c>
      <c r="AB1231" s="354" t="b">
        <f t="shared" si="438"/>
        <v>0</v>
      </c>
      <c r="AC1231" s="356" t="str">
        <f t="shared" ca="1" si="439"/>
        <v>0 Month,  2 Days</v>
      </c>
      <c r="AD1231" s="114" t="str">
        <f t="shared" ca="1" si="425"/>
        <v>3 Year, 11 Month, 4 Days</v>
      </c>
      <c r="AE1231" s="114">
        <f t="shared" si="440"/>
        <v>36</v>
      </c>
      <c r="AF1231" s="114">
        <f t="shared" si="441"/>
        <v>1</v>
      </c>
      <c r="AG1231" s="354" t="str">
        <f t="shared" si="442"/>
        <v>CD26</v>
      </c>
      <c r="AH1231" s="114">
        <f>IF(ISNA(VLOOKUP(L1231,'MASTER DATA'!$A$1:$F$192,6,0)),0,VLOOKUP(L1231,'MASTER DATA'!$A$1:$F$192,6,0))*AE1231</f>
        <v>432</v>
      </c>
      <c r="AI1231" s="354" t="str">
        <f>VLOOKUP($D1231,'warehouse mapping'!$AN$7:$AO$17,2,0)</f>
        <v>Aktif</v>
      </c>
      <c r="AJ1231" s="114">
        <f t="shared" si="443"/>
        <v>0</v>
      </c>
      <c r="AK1231" s="354" t="str">
        <f t="shared" si="444"/>
        <v/>
      </c>
      <c r="AL1231" s="354" t="s">
        <v>170</v>
      </c>
      <c r="AM1231" s="354">
        <f t="shared" si="445"/>
        <v>1</v>
      </c>
      <c r="AN1231" s="354" t="b">
        <f t="shared" si="446"/>
        <v>1</v>
      </c>
    </row>
    <row r="1232" spans="1:40" s="354" customFormat="1">
      <c r="A1232" s="354" t="str">
        <f t="shared" si="426"/>
        <v>CD26D02550048593</v>
      </c>
      <c r="B1232" s="354">
        <f t="shared" si="427"/>
        <v>0</v>
      </c>
      <c r="C1232" s="354">
        <f t="shared" si="428"/>
        <v>0</v>
      </c>
      <c r="D1232" s="354" t="str">
        <f t="shared" si="429"/>
        <v>CD</v>
      </c>
      <c r="E1232" s="354" t="str">
        <f t="shared" si="430"/>
        <v>26</v>
      </c>
      <c r="F1232" s="354" t="str">
        <f t="shared" si="431"/>
        <v>D</v>
      </c>
      <c r="G1232" s="355" t="str">
        <f t="shared" si="432"/>
        <v>02</v>
      </c>
      <c r="H1232" s="232" t="s">
        <v>1569</v>
      </c>
      <c r="I1232" s="232" t="s">
        <v>3488</v>
      </c>
      <c r="J1232" s="233">
        <v>46267</v>
      </c>
      <c r="K1232" s="233">
        <v>47717</v>
      </c>
      <c r="L1232" s="234">
        <v>550048593</v>
      </c>
      <c r="M1232" s="232" t="str">
        <f>IF(ISNA(VLOOKUP(L1232,'MASTER DATA'!$A$1:$B$192,2,0)),"",VLOOKUP(L1232,'MASTER DATA'!$A$1:$B$192,2,0))</f>
        <v>Adv4TAX5Sc20W40MB_12*0.8L_A04W</v>
      </c>
      <c r="N1232" s="232">
        <v>48</v>
      </c>
      <c r="O1232" s="232">
        <f t="shared" si="433"/>
        <v>1</v>
      </c>
      <c r="P1232" s="232">
        <f t="shared" si="434"/>
        <v>0</v>
      </c>
      <c r="Q1232" s="232">
        <f>VLOOKUP(L1232,'MASTER DATA'!$A$1:$E$192,5,0)</f>
        <v>48</v>
      </c>
      <c r="R1232" s="234">
        <f>SUMIF('picking of the day'!$H$4:$H$358,WMS!H1232&amp;WMS!L1232,'picking of the day'!$E$4:$E$358)</f>
        <v>0</v>
      </c>
      <c r="U1232" s="114">
        <f>IF(ISNA(VLOOKUP(H1232,'data putaway'!$A$1:$E$530,3,0)),0,VLOOKUP(H1232,'data putaway'!$A$1:$E$530,3,0))</f>
        <v>0</v>
      </c>
      <c r="V1232" s="354">
        <f t="shared" si="435"/>
        <v>48</v>
      </c>
      <c r="W1232" s="114">
        <f>IF(ISNA(VLOOKUP(H1232,'data putaway'!$A$1:$E$530,2,0)),0,VLOOKUP(H1232,'data putaway'!$A$1:$E$530,2,0))</f>
        <v>0</v>
      </c>
      <c r="X1232" s="354" t="b">
        <f t="shared" si="436"/>
        <v>0</v>
      </c>
      <c r="Y1232" s="354">
        <f>IF(ISNA(VLOOKUP(H1232,'data putaway'!$A$1:$E$530,4,0)),0,VLOOKUP(H1232,'data putaway'!$A$1:$E$530,4,0))</f>
        <v>0</v>
      </c>
      <c r="Z1232" s="113">
        <f>IF(ISNA(VLOOKUP(H1232,'data putaway'!$A$1:$E$530,5,0)),0,VLOOKUP(H1232,'data putaway'!$A$1:$E$530,5,0))</f>
        <v>0</v>
      </c>
      <c r="AA1232" s="354" t="b">
        <f t="shared" si="437"/>
        <v>0</v>
      </c>
      <c r="AB1232" s="354" t="b">
        <f t="shared" si="438"/>
        <v>0</v>
      </c>
      <c r="AC1232" s="356" t="str">
        <f t="shared" ca="1" si="439"/>
        <v>0 Month,  16 Days</v>
      </c>
      <c r="AD1232" s="114" t="str">
        <f t="shared" ca="1" si="425"/>
        <v>3 Year, 11 Month, 4 Days</v>
      </c>
      <c r="AE1232" s="114">
        <f t="shared" si="440"/>
        <v>48</v>
      </c>
      <c r="AF1232" s="114">
        <f t="shared" si="441"/>
        <v>1</v>
      </c>
      <c r="AG1232" s="354" t="str">
        <f t="shared" si="442"/>
        <v>CD26</v>
      </c>
      <c r="AH1232" s="114">
        <f>IF(ISNA(VLOOKUP(L1232,'MASTER DATA'!$A$1:$F$192,6,0)),0,VLOOKUP(L1232,'MASTER DATA'!$A$1:$F$192,6,0))*AE1232</f>
        <v>460.79999999999995</v>
      </c>
      <c r="AI1232" s="354" t="str">
        <f>VLOOKUP($D1232,'warehouse mapping'!$AN$7:$AO$17,2,0)</f>
        <v>Aktif</v>
      </c>
      <c r="AJ1232" s="114">
        <f t="shared" si="443"/>
        <v>0</v>
      </c>
      <c r="AK1232" s="354" t="str">
        <f t="shared" si="444"/>
        <v/>
      </c>
      <c r="AL1232" s="354" t="s">
        <v>170</v>
      </c>
      <c r="AM1232" s="354">
        <f t="shared" si="445"/>
        <v>1</v>
      </c>
      <c r="AN1232" s="354" t="b">
        <f t="shared" si="446"/>
        <v>1</v>
      </c>
    </row>
    <row r="1233" spans="1:40" s="354" customFormat="1">
      <c r="A1233" s="354" t="str">
        <f t="shared" si="426"/>
        <v>CD26E01550058592</v>
      </c>
      <c r="B1233" s="354">
        <f t="shared" si="427"/>
        <v>0</v>
      </c>
      <c r="C1233" s="354">
        <f t="shared" si="428"/>
        <v>44</v>
      </c>
      <c r="D1233" s="354" t="str">
        <f t="shared" si="429"/>
        <v>CD</v>
      </c>
      <c r="E1233" s="354" t="str">
        <f t="shared" si="430"/>
        <v>26</v>
      </c>
      <c r="F1233" s="354" t="str">
        <f t="shared" si="431"/>
        <v>E</v>
      </c>
      <c r="G1233" s="355" t="str">
        <f t="shared" si="432"/>
        <v>01</v>
      </c>
      <c r="H1233" s="232" t="s">
        <v>1570</v>
      </c>
      <c r="I1233" s="234" t="s">
        <v>3633</v>
      </c>
      <c r="J1233" s="233">
        <v>46282</v>
      </c>
      <c r="K1233" s="233">
        <v>47738</v>
      </c>
      <c r="L1233" s="234">
        <v>550058592</v>
      </c>
      <c r="M1233" s="232" t="str">
        <f>IF(ISNA(VLOOKUP(L1233,'MASTER DATA'!$A$1:$B$192,2,0)),"",VLOOKUP(L1233,'MASTER DATA'!$A$1:$B$192,2,0))</f>
        <v>Adv4TAX515W40SLMA2_12*1L_A04W</v>
      </c>
      <c r="N1233" s="232">
        <v>0</v>
      </c>
      <c r="O1233" s="232">
        <f t="shared" si="433"/>
        <v>1</v>
      </c>
      <c r="P1233" s="232">
        <f t="shared" si="434"/>
        <v>0</v>
      </c>
      <c r="Q1233" s="232">
        <f>VLOOKUP(L1233,'MASTER DATA'!$A$1:$E$192,5,0)</f>
        <v>44</v>
      </c>
      <c r="R1233" s="234">
        <f>SUMIF('picking of the day'!$H$4:$H$358,WMS!H1233&amp;WMS!L1233,'picking of the day'!$E$4:$E$358)</f>
        <v>0</v>
      </c>
      <c r="U1233" s="114">
        <f>IF(ISNA(VLOOKUP(H1233,'data putaway'!$A$1:$E$530,3,0)),0,VLOOKUP(H1233,'data putaway'!$A$1:$E$530,3,0))</f>
        <v>44</v>
      </c>
      <c r="V1233" s="354">
        <f t="shared" si="435"/>
        <v>44</v>
      </c>
      <c r="W1233" s="114">
        <f>IF(ISNA(VLOOKUP(H1233,'data putaway'!$A$1:$E$530,2,0)),0,VLOOKUP(H1233,'data putaway'!$A$1:$E$530,2,0))</f>
        <v>550058592</v>
      </c>
      <c r="X1233" s="354" t="b">
        <f t="shared" si="436"/>
        <v>1</v>
      </c>
      <c r="Y1233" s="354" t="str">
        <f>IF(ISNA(VLOOKUP(H1233,'data putaway'!$A$1:$E$530,4,0)),0,VLOOKUP(H1233,'data putaway'!$A$1:$E$530,4,0))</f>
        <v>12I26JJ</v>
      </c>
      <c r="Z1233" s="113">
        <f>IF(ISNA(VLOOKUP(H1233,'data putaway'!$A$1:$E$530,5,0)),0,VLOOKUP(H1233,'data putaway'!$A$1:$E$530,5,0))</f>
        <v>47738</v>
      </c>
      <c r="AA1233" s="354" t="b">
        <f t="shared" si="437"/>
        <v>1</v>
      </c>
      <c r="AB1233" s="354" t="b">
        <f t="shared" si="438"/>
        <v>1</v>
      </c>
      <c r="AC1233" s="356" t="str">
        <f t="shared" ca="1" si="439"/>
        <v>0 Month,  1 Days</v>
      </c>
      <c r="AD1233" s="114" t="str">
        <f t="shared" ca="1" si="425"/>
        <v>3 Year, 11 Month, 25 Days</v>
      </c>
      <c r="AE1233" s="114">
        <f t="shared" si="440"/>
        <v>44</v>
      </c>
      <c r="AF1233" s="114">
        <f t="shared" si="441"/>
        <v>1</v>
      </c>
      <c r="AG1233" s="354" t="str">
        <f t="shared" si="442"/>
        <v>CD26</v>
      </c>
      <c r="AH1233" s="114">
        <f>IF(ISNA(VLOOKUP(L1233,'MASTER DATA'!$A$1:$F$192,6,0)),0,VLOOKUP(L1233,'MASTER DATA'!$A$1:$F$192,6,0))*AE1233</f>
        <v>528</v>
      </c>
      <c r="AI1233" s="354" t="str">
        <f>VLOOKUP($D1233,'warehouse mapping'!$AN$7:$AO$17,2,0)</f>
        <v>Aktif</v>
      </c>
      <c r="AJ1233" s="114">
        <f t="shared" si="443"/>
        <v>0</v>
      </c>
      <c r="AK1233" s="354" t="str">
        <f t="shared" si="444"/>
        <v/>
      </c>
      <c r="AL1233" s="354" t="s">
        <v>170</v>
      </c>
      <c r="AM1233" s="354">
        <f t="shared" si="445"/>
        <v>1</v>
      </c>
      <c r="AN1233" s="354" t="b">
        <f t="shared" si="446"/>
        <v>1</v>
      </c>
    </row>
    <row r="1234" spans="1:40" s="354" customFormat="1">
      <c r="A1234" s="354" t="str">
        <f t="shared" si="426"/>
        <v>CD26E02550058592</v>
      </c>
      <c r="B1234" s="354">
        <f t="shared" si="427"/>
        <v>0</v>
      </c>
      <c r="C1234" s="354">
        <f t="shared" si="428"/>
        <v>44</v>
      </c>
      <c r="D1234" s="354" t="str">
        <f t="shared" si="429"/>
        <v>CD</v>
      </c>
      <c r="E1234" s="354" t="str">
        <f t="shared" si="430"/>
        <v>26</v>
      </c>
      <c r="F1234" s="354" t="str">
        <f t="shared" si="431"/>
        <v>E</v>
      </c>
      <c r="G1234" s="355" t="str">
        <f t="shared" si="432"/>
        <v>02</v>
      </c>
      <c r="H1234" s="232" t="s">
        <v>1571</v>
      </c>
      <c r="I1234" s="234" t="s">
        <v>3633</v>
      </c>
      <c r="J1234" s="233">
        <v>46282</v>
      </c>
      <c r="K1234" s="233">
        <v>47738</v>
      </c>
      <c r="L1234" s="234">
        <v>550058592</v>
      </c>
      <c r="M1234" s="232" t="str">
        <f>IF(ISNA(VLOOKUP(L1234,'MASTER DATA'!$A$1:$B$192,2,0)),"",VLOOKUP(L1234,'MASTER DATA'!$A$1:$B$192,2,0))</f>
        <v>Adv4TAX515W40SLMA2_12*1L_A04W</v>
      </c>
      <c r="N1234" s="232">
        <v>0</v>
      </c>
      <c r="O1234" s="232">
        <f t="shared" si="433"/>
        <v>1</v>
      </c>
      <c r="P1234" s="232">
        <f t="shared" si="434"/>
        <v>0</v>
      </c>
      <c r="Q1234" s="232">
        <f>VLOOKUP(L1234,'MASTER DATA'!$A$1:$E$192,5,0)</f>
        <v>44</v>
      </c>
      <c r="R1234" s="234">
        <f>SUMIF('picking of the day'!$H$4:$H$358,WMS!H1234&amp;WMS!L1234,'picking of the day'!$E$4:$E$358)</f>
        <v>0</v>
      </c>
      <c r="U1234" s="114">
        <f>IF(ISNA(VLOOKUP(H1234,'data putaway'!$A$1:$E$530,3,0)),0,VLOOKUP(H1234,'data putaway'!$A$1:$E$530,3,0))</f>
        <v>44</v>
      </c>
      <c r="V1234" s="354">
        <f t="shared" si="435"/>
        <v>44</v>
      </c>
      <c r="W1234" s="114">
        <f>IF(ISNA(VLOOKUP(H1234,'data putaway'!$A$1:$E$530,2,0)),0,VLOOKUP(H1234,'data putaway'!$A$1:$E$530,2,0))</f>
        <v>550058592</v>
      </c>
      <c r="X1234" s="354" t="b">
        <f t="shared" si="436"/>
        <v>1</v>
      </c>
      <c r="Y1234" s="354" t="str">
        <f>IF(ISNA(VLOOKUP(H1234,'data putaway'!$A$1:$E$530,4,0)),0,VLOOKUP(H1234,'data putaway'!$A$1:$E$530,4,0))</f>
        <v>12I26JJ</v>
      </c>
      <c r="Z1234" s="113">
        <f>IF(ISNA(VLOOKUP(H1234,'data putaway'!$A$1:$E$530,5,0)),0,VLOOKUP(H1234,'data putaway'!$A$1:$E$530,5,0))</f>
        <v>47738</v>
      </c>
      <c r="AA1234" s="354" t="b">
        <f t="shared" si="437"/>
        <v>1</v>
      </c>
      <c r="AB1234" s="354" t="b">
        <f t="shared" si="438"/>
        <v>1</v>
      </c>
      <c r="AC1234" s="356" t="str">
        <f t="shared" ca="1" si="439"/>
        <v>0 Month,  1 Days</v>
      </c>
      <c r="AD1234" s="114" t="str">
        <f t="shared" ca="1" si="425"/>
        <v>3 Year, 11 Month, 25 Days</v>
      </c>
      <c r="AE1234" s="114">
        <f t="shared" si="440"/>
        <v>44</v>
      </c>
      <c r="AF1234" s="114">
        <f t="shared" si="441"/>
        <v>1</v>
      </c>
      <c r="AG1234" s="354" t="str">
        <f t="shared" si="442"/>
        <v>CD26</v>
      </c>
      <c r="AH1234" s="114">
        <f>IF(ISNA(VLOOKUP(L1234,'MASTER DATA'!$A$1:$F$192,6,0)),0,VLOOKUP(L1234,'MASTER DATA'!$A$1:$F$192,6,0))*AE1234</f>
        <v>528</v>
      </c>
      <c r="AI1234" s="354" t="str">
        <f>VLOOKUP($D1234,'warehouse mapping'!$AN$7:$AO$17,2,0)</f>
        <v>Aktif</v>
      </c>
      <c r="AJ1234" s="114">
        <f t="shared" si="443"/>
        <v>0</v>
      </c>
      <c r="AK1234" s="354" t="str">
        <f t="shared" si="444"/>
        <v/>
      </c>
      <c r="AL1234" s="354" t="s">
        <v>170</v>
      </c>
      <c r="AM1234" s="354">
        <f t="shared" si="445"/>
        <v>1</v>
      </c>
      <c r="AN1234" s="354" t="b">
        <f t="shared" si="446"/>
        <v>1</v>
      </c>
    </row>
    <row r="1235" spans="1:40" s="354" customFormat="1">
      <c r="A1235" s="354" t="str">
        <f t="shared" si="426"/>
        <v>CD27A01550025669</v>
      </c>
      <c r="B1235" s="354">
        <f t="shared" si="427"/>
        <v>0</v>
      </c>
      <c r="C1235" s="354">
        <f t="shared" si="428"/>
        <v>0</v>
      </c>
      <c r="D1235" s="354" t="str">
        <f t="shared" si="429"/>
        <v>CD</v>
      </c>
      <c r="E1235" s="354" t="str">
        <f t="shared" si="430"/>
        <v>27</v>
      </c>
      <c r="F1235" s="354" t="str">
        <f t="shared" si="431"/>
        <v>A</v>
      </c>
      <c r="G1235" s="355" t="str">
        <f t="shared" si="432"/>
        <v>01</v>
      </c>
      <c r="H1235" s="232" t="s">
        <v>1572</v>
      </c>
      <c r="I1235" s="232" t="s">
        <v>3523</v>
      </c>
      <c r="J1235" s="233">
        <v>46273</v>
      </c>
      <c r="K1235" s="233">
        <v>47688</v>
      </c>
      <c r="L1235" s="234">
        <v>550025669</v>
      </c>
      <c r="M1235" s="232" t="str">
        <f>IF(ISNA(VLOOKUP(L1235,'MASTER DATA'!$A$1:$B$192,2,0)),"",VLOOKUP(L1235,'MASTER DATA'!$A$1:$B$192,2,0))</f>
        <v>Gadus S2 V220 2_1*180kg_A227</v>
      </c>
      <c r="N1235" s="232">
        <v>4</v>
      </c>
      <c r="O1235" s="232">
        <f t="shared" si="433"/>
        <v>1</v>
      </c>
      <c r="P1235" s="232">
        <f t="shared" si="434"/>
        <v>0</v>
      </c>
      <c r="Q1235" s="232">
        <f>VLOOKUP(L1235,'MASTER DATA'!$A$1:$E$192,5,0)</f>
        <v>4</v>
      </c>
      <c r="R1235" s="234">
        <f>SUMIF('picking of the day'!$H$4:$H$358,WMS!H1235&amp;WMS!L1235,'picking of the day'!$E$4:$E$358)</f>
        <v>0</v>
      </c>
      <c r="U1235" s="114">
        <f>IF(ISNA(VLOOKUP(H1235,'data putaway'!$A$1:$E$530,3,0)),0,VLOOKUP(H1235,'data putaway'!$A$1:$E$530,3,0))</f>
        <v>0</v>
      </c>
      <c r="V1235" s="354">
        <f t="shared" si="435"/>
        <v>4</v>
      </c>
      <c r="W1235" s="114">
        <f>IF(ISNA(VLOOKUP(H1235,'data putaway'!$A$1:$E$530,2,0)),0,VLOOKUP(H1235,'data putaway'!$A$1:$E$530,2,0))</f>
        <v>0</v>
      </c>
      <c r="X1235" s="354" t="b">
        <f t="shared" si="436"/>
        <v>0</v>
      </c>
      <c r="Y1235" s="354">
        <f>IF(ISNA(VLOOKUP(H1235,'data putaway'!$A$1:$E$530,4,0)),0,VLOOKUP(H1235,'data putaway'!$A$1:$E$530,4,0))</f>
        <v>0</v>
      </c>
      <c r="Z1235" s="113">
        <f>IF(ISNA(VLOOKUP(H1235,'data putaway'!$A$1:$E$530,5,0)),0,VLOOKUP(H1235,'data putaway'!$A$1:$E$530,5,0))</f>
        <v>0</v>
      </c>
      <c r="AA1235" s="354" t="b">
        <f t="shared" si="437"/>
        <v>0</v>
      </c>
      <c r="AB1235" s="354" t="b">
        <f t="shared" si="438"/>
        <v>0</v>
      </c>
      <c r="AC1235" s="356" t="str">
        <f t="shared" ca="1" si="439"/>
        <v>0 Month,  10 Days</v>
      </c>
      <c r="AD1235" s="114" t="str">
        <f t="shared" ca="1" si="425"/>
        <v>3 Year, 10 Month, 6 Days</v>
      </c>
      <c r="AE1235" s="114">
        <f t="shared" si="440"/>
        <v>4</v>
      </c>
      <c r="AF1235" s="114">
        <f t="shared" si="441"/>
        <v>1</v>
      </c>
      <c r="AG1235" s="354" t="str">
        <f t="shared" si="442"/>
        <v>CD27</v>
      </c>
      <c r="AH1235" s="114">
        <f>IF(ISNA(VLOOKUP(L1235,'MASTER DATA'!$A$1:$F$192,6,0)),0,VLOOKUP(L1235,'MASTER DATA'!$A$1:$F$192,6,0))*AE1235</f>
        <v>720</v>
      </c>
      <c r="AI1235" s="354" t="str">
        <f>VLOOKUP($D1235,'warehouse mapping'!$AN$7:$AO$17,2,0)</f>
        <v>Aktif</v>
      </c>
      <c r="AJ1235" s="114">
        <f t="shared" si="443"/>
        <v>0</v>
      </c>
      <c r="AK1235" s="354" t="str">
        <f t="shared" si="444"/>
        <v/>
      </c>
      <c r="AL1235" s="354" t="s">
        <v>3025</v>
      </c>
      <c r="AM1235" s="354">
        <f t="shared" si="445"/>
        <v>1</v>
      </c>
      <c r="AN1235" s="354" t="b">
        <f t="shared" si="446"/>
        <v>1</v>
      </c>
    </row>
    <row r="1236" spans="1:40" s="354" customFormat="1">
      <c r="A1236" s="354" t="str">
        <f t="shared" si="426"/>
        <v>CD27A02550062285</v>
      </c>
      <c r="B1236" s="354">
        <f t="shared" si="427"/>
        <v>0</v>
      </c>
      <c r="C1236" s="354">
        <f t="shared" si="428"/>
        <v>0</v>
      </c>
      <c r="D1236" s="354" t="str">
        <f t="shared" si="429"/>
        <v>CD</v>
      </c>
      <c r="E1236" s="354" t="str">
        <f t="shared" si="430"/>
        <v>27</v>
      </c>
      <c r="F1236" s="354" t="str">
        <f t="shared" si="431"/>
        <v>A</v>
      </c>
      <c r="G1236" s="355" t="str">
        <f t="shared" si="432"/>
        <v>02</v>
      </c>
      <c r="H1236" s="232" t="s">
        <v>1573</v>
      </c>
      <c r="I1236" s="232">
        <v>12626162</v>
      </c>
      <c r="J1236" s="233">
        <v>46121</v>
      </c>
      <c r="K1236" s="233">
        <v>47565</v>
      </c>
      <c r="L1236" s="234">
        <v>550062285</v>
      </c>
      <c r="M1236" s="232" t="str">
        <f>IF(ISNA(VLOOKUP(L1236,'MASTER DATA'!$A$1:$B$192,2,0)),"",VLOOKUP(L1236,'MASTER DATA'!$A$1:$B$192,2,0))</f>
        <v>Gadus S3 V460DM 2_1*770kg_A227</v>
      </c>
      <c r="N1236" s="232">
        <v>1</v>
      </c>
      <c r="O1236" s="232">
        <f t="shared" si="433"/>
        <v>1</v>
      </c>
      <c r="P1236" s="232">
        <f t="shared" si="434"/>
        <v>0</v>
      </c>
      <c r="Q1236" s="232">
        <f>VLOOKUP(L1236,'MASTER DATA'!$A$1:$E$192,5,0)</f>
        <v>1</v>
      </c>
      <c r="R1236" s="234">
        <f>SUMIF('picking of the day'!$H$4:$H$358,WMS!H1236&amp;WMS!L1236,'picking of the day'!$E$4:$E$358)</f>
        <v>0</v>
      </c>
      <c r="U1236" s="114">
        <f>IF(ISNA(VLOOKUP(H1236,'data putaway'!$A$1:$E$530,3,0)),0,VLOOKUP(H1236,'data putaway'!$A$1:$E$530,3,0))</f>
        <v>0</v>
      </c>
      <c r="V1236" s="354">
        <f t="shared" si="435"/>
        <v>1</v>
      </c>
      <c r="W1236" s="114">
        <f>IF(ISNA(VLOOKUP(H1236,'data putaway'!$A$1:$E$530,2,0)),0,VLOOKUP(H1236,'data putaway'!$A$1:$E$530,2,0))</f>
        <v>0</v>
      </c>
      <c r="X1236" s="354" t="b">
        <f t="shared" si="436"/>
        <v>0</v>
      </c>
      <c r="Y1236" s="354">
        <f>IF(ISNA(VLOOKUP(H1236,'data putaway'!$A$1:$E$530,4,0)),0,VLOOKUP(H1236,'data putaway'!$A$1:$E$530,4,0))</f>
        <v>0</v>
      </c>
      <c r="Z1236" s="113">
        <f>IF(ISNA(VLOOKUP(H1236,'data putaway'!$A$1:$E$530,5,0)),0,VLOOKUP(H1236,'data putaway'!$A$1:$E$530,5,0))</f>
        <v>0</v>
      </c>
      <c r="AA1236" s="354" t="b">
        <f t="shared" si="437"/>
        <v>0</v>
      </c>
      <c r="AB1236" s="354" t="b">
        <f t="shared" si="438"/>
        <v>0</v>
      </c>
      <c r="AC1236" s="356" t="str">
        <f t="shared" ca="1" si="439"/>
        <v>5 Month,  9 Days</v>
      </c>
      <c r="AD1236" s="114" t="str">
        <f t="shared" ca="1" si="425"/>
        <v>3 Year, 6 Month, 5 Days</v>
      </c>
      <c r="AE1236" s="114">
        <f t="shared" si="440"/>
        <v>1</v>
      </c>
      <c r="AF1236" s="114">
        <f t="shared" si="441"/>
        <v>1</v>
      </c>
      <c r="AG1236" s="354" t="str">
        <f t="shared" si="442"/>
        <v>CD27</v>
      </c>
      <c r="AH1236" s="114">
        <f>IF(ISNA(VLOOKUP(L1236,'MASTER DATA'!$A$1:$F$192,6,0)),0,VLOOKUP(L1236,'MASTER DATA'!$A$1:$F$192,6,0))*AE1236</f>
        <v>770</v>
      </c>
      <c r="AI1236" s="354" t="str">
        <f>VLOOKUP($D1236,'warehouse mapping'!$AN$7:$AO$17,2,0)</f>
        <v>Aktif</v>
      </c>
      <c r="AJ1236" s="114">
        <f t="shared" si="443"/>
        <v>0</v>
      </c>
      <c r="AK1236" s="354" t="str">
        <f t="shared" si="444"/>
        <v/>
      </c>
      <c r="AL1236" s="354" t="s">
        <v>3205</v>
      </c>
      <c r="AM1236" s="354">
        <f t="shared" si="445"/>
        <v>1</v>
      </c>
      <c r="AN1236" s="354" t="b">
        <f t="shared" si="446"/>
        <v>1</v>
      </c>
    </row>
    <row r="1237" spans="1:40" s="354" customFormat="1">
      <c r="A1237" s="354" t="str">
        <f t="shared" si="426"/>
        <v>CD27B01550041500</v>
      </c>
      <c r="B1237" s="354">
        <f t="shared" si="427"/>
        <v>0</v>
      </c>
      <c r="C1237" s="354">
        <f t="shared" si="428"/>
        <v>0</v>
      </c>
      <c r="D1237" s="354" t="str">
        <f t="shared" si="429"/>
        <v>CD</v>
      </c>
      <c r="E1237" s="354" t="str">
        <f t="shared" si="430"/>
        <v>27</v>
      </c>
      <c r="F1237" s="354" t="str">
        <f t="shared" si="431"/>
        <v>B</v>
      </c>
      <c r="G1237" s="355" t="str">
        <f t="shared" si="432"/>
        <v>01</v>
      </c>
      <c r="H1237" s="232" t="s">
        <v>1574</v>
      </c>
      <c r="I1237" s="232">
        <v>12674437</v>
      </c>
      <c r="J1237" s="233">
        <v>46218</v>
      </c>
      <c r="K1237" s="233">
        <v>47658</v>
      </c>
      <c r="L1237" s="234">
        <v>550041500</v>
      </c>
      <c r="M1237" s="232" t="str">
        <f>IF(ISNA(VLOOKUP(L1237,'MASTER DATA'!$A$1:$B$192,2,0)),"",VLOOKUP(L1237,'MASTER DATA'!$A$1:$B$192,2,0))</f>
        <v>Omala S2 GX 320_1*209L_A227</v>
      </c>
      <c r="N1237" s="232">
        <v>4</v>
      </c>
      <c r="O1237" s="232">
        <f t="shared" si="433"/>
        <v>1</v>
      </c>
      <c r="P1237" s="232">
        <f t="shared" si="434"/>
        <v>0</v>
      </c>
      <c r="Q1237" s="232">
        <f>VLOOKUP(L1237,'MASTER DATA'!$A$1:$E$192,5,0)</f>
        <v>4</v>
      </c>
      <c r="R1237" s="234">
        <f>SUMIF('picking of the day'!$H$4:$H$358,WMS!H1237&amp;WMS!L1237,'picking of the day'!$E$4:$E$358)</f>
        <v>0</v>
      </c>
      <c r="U1237" s="114">
        <f>IF(ISNA(VLOOKUP(H1237,'data putaway'!$A$1:$E$530,3,0)),0,VLOOKUP(H1237,'data putaway'!$A$1:$E$530,3,0))</f>
        <v>0</v>
      </c>
      <c r="V1237" s="354">
        <f t="shared" si="435"/>
        <v>4</v>
      </c>
      <c r="W1237" s="114">
        <f>IF(ISNA(VLOOKUP(H1237,'data putaway'!$A$1:$E$530,2,0)),0,VLOOKUP(H1237,'data putaway'!$A$1:$E$530,2,0))</f>
        <v>0</v>
      </c>
      <c r="X1237" s="354" t="b">
        <f t="shared" si="436"/>
        <v>0</v>
      </c>
      <c r="Y1237" s="354">
        <f>IF(ISNA(VLOOKUP(H1237,'data putaway'!$A$1:$E$530,4,0)),0,VLOOKUP(H1237,'data putaway'!$A$1:$E$530,4,0))</f>
        <v>0</v>
      </c>
      <c r="Z1237" s="113">
        <f>IF(ISNA(VLOOKUP(H1237,'data putaway'!$A$1:$E$530,5,0)),0,VLOOKUP(H1237,'data putaway'!$A$1:$E$530,5,0))</f>
        <v>0</v>
      </c>
      <c r="AA1237" s="354" t="b">
        <f t="shared" si="437"/>
        <v>0</v>
      </c>
      <c r="AB1237" s="354" t="b">
        <f t="shared" si="438"/>
        <v>0</v>
      </c>
      <c r="AC1237" s="356" t="str">
        <f t="shared" ca="1" si="439"/>
        <v>2 Month,  3 Days</v>
      </c>
      <c r="AD1237" s="114" t="str">
        <f t="shared" ca="1" si="425"/>
        <v>3 Year, 9 Month, 6 Days</v>
      </c>
      <c r="AE1237" s="114">
        <f t="shared" si="440"/>
        <v>4</v>
      </c>
      <c r="AF1237" s="114">
        <f t="shared" si="441"/>
        <v>1</v>
      </c>
      <c r="AG1237" s="354" t="str">
        <f t="shared" si="442"/>
        <v>CD27</v>
      </c>
      <c r="AH1237" s="114">
        <f>IF(ISNA(VLOOKUP(L1237,'MASTER DATA'!$A$1:$F$192,6,0)),0,VLOOKUP(L1237,'MASTER DATA'!$A$1:$F$192,6,0))*AE1237</f>
        <v>836</v>
      </c>
      <c r="AI1237" s="354" t="str">
        <f>VLOOKUP($D1237,'warehouse mapping'!$AN$7:$AO$17,2,0)</f>
        <v>Aktif</v>
      </c>
      <c r="AJ1237" s="114">
        <f t="shared" si="443"/>
        <v>0</v>
      </c>
      <c r="AK1237" s="354" t="str">
        <f t="shared" si="444"/>
        <v/>
      </c>
      <c r="AL1237" s="354" t="s">
        <v>3206</v>
      </c>
      <c r="AM1237" s="354">
        <f t="shared" si="445"/>
        <v>1</v>
      </c>
      <c r="AN1237" s="354" t="b">
        <f t="shared" si="446"/>
        <v>1</v>
      </c>
    </row>
    <row r="1238" spans="1:40" s="354" customFormat="1">
      <c r="A1238" s="354" t="str">
        <f t="shared" si="426"/>
        <v>CD27B02550041500</v>
      </c>
      <c r="B1238" s="354">
        <f t="shared" si="427"/>
        <v>0</v>
      </c>
      <c r="C1238" s="354">
        <f t="shared" si="428"/>
        <v>0</v>
      </c>
      <c r="D1238" s="354" t="str">
        <f t="shared" si="429"/>
        <v>CD</v>
      </c>
      <c r="E1238" s="354" t="str">
        <f t="shared" si="430"/>
        <v>27</v>
      </c>
      <c r="F1238" s="354" t="str">
        <f t="shared" si="431"/>
        <v>B</v>
      </c>
      <c r="G1238" s="355" t="str">
        <f t="shared" si="432"/>
        <v>02</v>
      </c>
      <c r="H1238" s="232" t="s">
        <v>1575</v>
      </c>
      <c r="I1238" s="232">
        <v>12674437</v>
      </c>
      <c r="J1238" s="233">
        <v>46218</v>
      </c>
      <c r="K1238" s="233">
        <v>47658</v>
      </c>
      <c r="L1238" s="234">
        <v>550041500</v>
      </c>
      <c r="M1238" s="232" t="str">
        <f>IF(ISNA(VLOOKUP(L1238,'MASTER DATA'!$A$1:$B$192,2,0)),"",VLOOKUP(L1238,'MASTER DATA'!$A$1:$B$192,2,0))</f>
        <v>Omala S2 GX 320_1*209L_A227</v>
      </c>
      <c r="N1238" s="232">
        <v>4</v>
      </c>
      <c r="O1238" s="232">
        <f t="shared" si="433"/>
        <v>1</v>
      </c>
      <c r="P1238" s="232">
        <f t="shared" si="434"/>
        <v>0</v>
      </c>
      <c r="Q1238" s="232">
        <f>VLOOKUP(L1238,'MASTER DATA'!$A$1:$E$192,5,0)</f>
        <v>4</v>
      </c>
      <c r="R1238" s="234">
        <f>SUMIF('picking of the day'!$H$4:$H$358,WMS!H1238&amp;WMS!L1238,'picking of the day'!$E$4:$E$358)</f>
        <v>0</v>
      </c>
      <c r="U1238" s="114">
        <f>IF(ISNA(VLOOKUP(H1238,'data putaway'!$A$1:$E$530,3,0)),0,VLOOKUP(H1238,'data putaway'!$A$1:$E$530,3,0))</f>
        <v>0</v>
      </c>
      <c r="V1238" s="354">
        <f t="shared" si="435"/>
        <v>4</v>
      </c>
      <c r="W1238" s="114">
        <f>IF(ISNA(VLOOKUP(H1238,'data putaway'!$A$1:$E$530,2,0)),0,VLOOKUP(H1238,'data putaway'!$A$1:$E$530,2,0))</f>
        <v>0</v>
      </c>
      <c r="X1238" s="354" t="b">
        <f t="shared" si="436"/>
        <v>0</v>
      </c>
      <c r="Y1238" s="354">
        <f>IF(ISNA(VLOOKUP(H1238,'data putaway'!$A$1:$E$530,4,0)),0,VLOOKUP(H1238,'data putaway'!$A$1:$E$530,4,0))</f>
        <v>0</v>
      </c>
      <c r="Z1238" s="113">
        <f>IF(ISNA(VLOOKUP(H1238,'data putaway'!$A$1:$E$530,5,0)),0,VLOOKUP(H1238,'data putaway'!$A$1:$E$530,5,0))</f>
        <v>0</v>
      </c>
      <c r="AA1238" s="354" t="b">
        <f t="shared" si="437"/>
        <v>0</v>
      </c>
      <c r="AB1238" s="354" t="b">
        <f t="shared" si="438"/>
        <v>0</v>
      </c>
      <c r="AC1238" s="356" t="str">
        <f t="shared" ca="1" si="439"/>
        <v>2 Month,  3 Days</v>
      </c>
      <c r="AD1238" s="114" t="str">
        <f t="shared" ca="1" si="425"/>
        <v>3 Year, 9 Month, 6 Days</v>
      </c>
      <c r="AE1238" s="114">
        <f t="shared" si="440"/>
        <v>4</v>
      </c>
      <c r="AF1238" s="114">
        <f t="shared" si="441"/>
        <v>1</v>
      </c>
      <c r="AG1238" s="354" t="str">
        <f t="shared" si="442"/>
        <v>CD27</v>
      </c>
      <c r="AH1238" s="114">
        <f>IF(ISNA(VLOOKUP(L1238,'MASTER DATA'!$A$1:$F$192,6,0)),0,VLOOKUP(L1238,'MASTER DATA'!$A$1:$F$192,6,0))*AE1238</f>
        <v>836</v>
      </c>
      <c r="AI1238" s="354" t="str">
        <f>VLOOKUP($D1238,'warehouse mapping'!$AN$7:$AO$17,2,0)</f>
        <v>Aktif</v>
      </c>
      <c r="AJ1238" s="114">
        <f t="shared" si="443"/>
        <v>0</v>
      </c>
      <c r="AK1238" s="354" t="str">
        <f t="shared" si="444"/>
        <v/>
      </c>
      <c r="AL1238" s="354" t="s">
        <v>3206</v>
      </c>
      <c r="AM1238" s="354">
        <f t="shared" si="445"/>
        <v>1</v>
      </c>
      <c r="AN1238" s="354" t="b">
        <f t="shared" si="446"/>
        <v>1</v>
      </c>
    </row>
    <row r="1239" spans="1:40" s="354" customFormat="1">
      <c r="A1239" s="354" t="str">
        <f t="shared" si="426"/>
        <v>CD27C01550048593</v>
      </c>
      <c r="B1239" s="354">
        <f t="shared" si="427"/>
        <v>0</v>
      </c>
      <c r="C1239" s="354">
        <f t="shared" si="428"/>
        <v>0</v>
      </c>
      <c r="D1239" s="354" t="str">
        <f t="shared" si="429"/>
        <v>CD</v>
      </c>
      <c r="E1239" s="354" t="str">
        <f t="shared" si="430"/>
        <v>27</v>
      </c>
      <c r="F1239" s="354" t="str">
        <f t="shared" si="431"/>
        <v>C</v>
      </c>
      <c r="G1239" s="355" t="str">
        <f t="shared" si="432"/>
        <v>01</v>
      </c>
      <c r="H1239" s="232" t="s">
        <v>1576</v>
      </c>
      <c r="I1239" s="232" t="s">
        <v>3306</v>
      </c>
      <c r="J1239" s="233">
        <v>46261</v>
      </c>
      <c r="K1239" s="233">
        <v>47708</v>
      </c>
      <c r="L1239" s="234">
        <v>550048593</v>
      </c>
      <c r="M1239" s="232" t="str">
        <f>IF(ISNA(VLOOKUP(L1239,'MASTER DATA'!$A$1:$B$192,2,0)),"",VLOOKUP(L1239,'MASTER DATA'!$A$1:$B$192,2,0))</f>
        <v>Adv4TAX5Sc20W40MB_12*0.8L_A04W</v>
      </c>
      <c r="N1239" s="232">
        <v>48</v>
      </c>
      <c r="O1239" s="232">
        <f t="shared" si="433"/>
        <v>1</v>
      </c>
      <c r="P1239" s="232">
        <f t="shared" si="434"/>
        <v>0</v>
      </c>
      <c r="Q1239" s="232">
        <f>VLOOKUP(L1239,'MASTER DATA'!$A$1:$E$192,5,0)</f>
        <v>48</v>
      </c>
      <c r="R1239" s="234">
        <f>SUMIF('picking of the day'!$H$4:$H$358,WMS!H1239&amp;WMS!L1239,'picking of the day'!$E$4:$E$358)</f>
        <v>0</v>
      </c>
      <c r="U1239" s="114">
        <f>IF(ISNA(VLOOKUP(H1239,'data putaway'!$A$1:$E$530,3,0)),0,VLOOKUP(H1239,'data putaway'!$A$1:$E$530,3,0))</f>
        <v>0</v>
      </c>
      <c r="V1239" s="354">
        <f t="shared" si="435"/>
        <v>48</v>
      </c>
      <c r="W1239" s="114">
        <f>IF(ISNA(VLOOKUP(H1239,'data putaway'!$A$1:$E$530,2,0)),0,VLOOKUP(H1239,'data putaway'!$A$1:$E$530,2,0))</f>
        <v>0</v>
      </c>
      <c r="X1239" s="354" t="b">
        <f t="shared" si="436"/>
        <v>0</v>
      </c>
      <c r="Y1239" s="354">
        <f>IF(ISNA(VLOOKUP(H1239,'data putaway'!$A$1:$E$530,4,0)),0,VLOOKUP(H1239,'data putaway'!$A$1:$E$530,4,0))</f>
        <v>0</v>
      </c>
      <c r="Z1239" s="113">
        <f>IF(ISNA(VLOOKUP(H1239,'data putaway'!$A$1:$E$530,5,0)),0,VLOOKUP(H1239,'data putaway'!$A$1:$E$530,5,0))</f>
        <v>0</v>
      </c>
      <c r="AA1239" s="354" t="b">
        <f t="shared" si="437"/>
        <v>0</v>
      </c>
      <c r="AB1239" s="354" t="b">
        <f t="shared" si="438"/>
        <v>0</v>
      </c>
      <c r="AC1239" s="356" t="str">
        <f t="shared" ca="1" si="439"/>
        <v>0 Month,  22 Days</v>
      </c>
      <c r="AD1239" s="114" t="str">
        <f t="shared" ca="1" si="425"/>
        <v>3 Year, 10 Month, 26 Days</v>
      </c>
      <c r="AE1239" s="114">
        <f t="shared" si="440"/>
        <v>48</v>
      </c>
      <c r="AF1239" s="114">
        <f t="shared" si="441"/>
        <v>1</v>
      </c>
      <c r="AG1239" s="354" t="str">
        <f t="shared" si="442"/>
        <v>CD27</v>
      </c>
      <c r="AH1239" s="114">
        <f>IF(ISNA(VLOOKUP(L1239,'MASTER DATA'!$A$1:$F$192,6,0)),0,VLOOKUP(L1239,'MASTER DATA'!$A$1:$F$192,6,0))*AE1239</f>
        <v>460.79999999999995</v>
      </c>
      <c r="AI1239" s="354" t="str">
        <f>VLOOKUP($D1239,'warehouse mapping'!$AN$7:$AO$17,2,0)</f>
        <v>Aktif</v>
      </c>
      <c r="AJ1239" s="114">
        <f t="shared" si="443"/>
        <v>0</v>
      </c>
      <c r="AK1239" s="354" t="str">
        <f t="shared" si="444"/>
        <v/>
      </c>
      <c r="AL1239" s="354" t="s">
        <v>170</v>
      </c>
      <c r="AM1239" s="354">
        <f t="shared" si="445"/>
        <v>1</v>
      </c>
      <c r="AN1239" s="354" t="b">
        <f t="shared" si="446"/>
        <v>1</v>
      </c>
    </row>
    <row r="1240" spans="1:40" s="354" customFormat="1">
      <c r="A1240" s="354" t="str">
        <f t="shared" si="426"/>
        <v>CD27C02550062461</v>
      </c>
      <c r="B1240" s="354">
        <f t="shared" si="427"/>
        <v>0</v>
      </c>
      <c r="C1240" s="354">
        <f t="shared" si="428"/>
        <v>0</v>
      </c>
      <c r="D1240" s="354" t="str">
        <f t="shared" si="429"/>
        <v>CD</v>
      </c>
      <c r="E1240" s="354" t="str">
        <f t="shared" si="430"/>
        <v>27</v>
      </c>
      <c r="F1240" s="354" t="str">
        <f t="shared" si="431"/>
        <v>C</v>
      </c>
      <c r="G1240" s="355" t="str">
        <f t="shared" si="432"/>
        <v>02</v>
      </c>
      <c r="H1240" s="232" t="s">
        <v>1577</v>
      </c>
      <c r="I1240" s="232" t="s">
        <v>3394</v>
      </c>
      <c r="J1240" s="233">
        <v>46255</v>
      </c>
      <c r="K1240" s="233">
        <v>47715</v>
      </c>
      <c r="L1240" s="234">
        <v>550062461</v>
      </c>
      <c r="M1240" s="232" t="str">
        <f>IF(ISNA(VLOOKUP(L1240,'MASTER DATA'!$A$1:$B$192,2,0)),"",VLOOKUP(L1240,'MASTER DATA'!$A$1:$B$192,2,0))</f>
        <v>Advan4TAX710W40SNMA2_12*0.8L_A04W</v>
      </c>
      <c r="N1240" s="232">
        <v>48</v>
      </c>
      <c r="O1240" s="232">
        <f t="shared" si="433"/>
        <v>1</v>
      </c>
      <c r="P1240" s="232">
        <f t="shared" si="434"/>
        <v>0</v>
      </c>
      <c r="Q1240" s="232">
        <f>VLOOKUP(L1240,'MASTER DATA'!$A$1:$E$192,5,0)</f>
        <v>48</v>
      </c>
      <c r="R1240" s="234">
        <f>SUMIF('picking of the day'!$H$4:$H$358,WMS!H1240&amp;WMS!L1240,'picking of the day'!$E$4:$E$358)</f>
        <v>0</v>
      </c>
      <c r="U1240" s="114">
        <f>IF(ISNA(VLOOKUP(H1240,'data putaway'!$A$1:$E$530,3,0)),0,VLOOKUP(H1240,'data putaway'!$A$1:$E$530,3,0))</f>
        <v>0</v>
      </c>
      <c r="V1240" s="354">
        <f t="shared" si="435"/>
        <v>48</v>
      </c>
      <c r="W1240" s="114">
        <f>IF(ISNA(VLOOKUP(H1240,'data putaway'!$A$1:$E$530,2,0)),0,VLOOKUP(H1240,'data putaway'!$A$1:$E$530,2,0))</f>
        <v>0</v>
      </c>
      <c r="X1240" s="354" t="b">
        <f t="shared" si="436"/>
        <v>0</v>
      </c>
      <c r="Y1240" s="354">
        <f>IF(ISNA(VLOOKUP(H1240,'data putaway'!$A$1:$E$530,4,0)),0,VLOOKUP(H1240,'data putaway'!$A$1:$E$530,4,0))</f>
        <v>0</v>
      </c>
      <c r="Z1240" s="113">
        <f>IF(ISNA(VLOOKUP(H1240,'data putaway'!$A$1:$E$530,5,0)),0,VLOOKUP(H1240,'data putaway'!$A$1:$E$530,5,0))</f>
        <v>0</v>
      </c>
      <c r="AA1240" s="354" t="b">
        <f t="shared" si="437"/>
        <v>0</v>
      </c>
      <c r="AB1240" s="354" t="b">
        <f t="shared" si="438"/>
        <v>0</v>
      </c>
      <c r="AC1240" s="356" t="str">
        <f t="shared" ca="1" si="439"/>
        <v>0 Month,  28 Days</v>
      </c>
      <c r="AD1240" s="114" t="str">
        <f t="shared" ca="1" si="425"/>
        <v>3 Year, 11 Month, 2 Days</v>
      </c>
      <c r="AE1240" s="114">
        <f t="shared" si="440"/>
        <v>48</v>
      </c>
      <c r="AF1240" s="114">
        <f t="shared" si="441"/>
        <v>1</v>
      </c>
      <c r="AG1240" s="354" t="str">
        <f t="shared" si="442"/>
        <v>CD27</v>
      </c>
      <c r="AH1240" s="114">
        <f>IF(ISNA(VLOOKUP(L1240,'MASTER DATA'!$A$1:$F$192,6,0)),0,VLOOKUP(L1240,'MASTER DATA'!$A$1:$F$192,6,0))*AE1240</f>
        <v>460.80000000000007</v>
      </c>
      <c r="AI1240" s="354" t="str">
        <f>VLOOKUP($D1240,'warehouse mapping'!$AN$7:$AO$17,2,0)</f>
        <v>Aktif</v>
      </c>
      <c r="AJ1240" s="114">
        <f t="shared" si="443"/>
        <v>0</v>
      </c>
      <c r="AK1240" s="354" t="str">
        <f t="shared" si="444"/>
        <v/>
      </c>
      <c r="AL1240" s="354" t="s">
        <v>3206</v>
      </c>
      <c r="AM1240" s="354">
        <f t="shared" si="445"/>
        <v>1</v>
      </c>
      <c r="AN1240" s="354" t="b">
        <f t="shared" si="446"/>
        <v>1</v>
      </c>
    </row>
    <row r="1241" spans="1:40" s="354" customFormat="1">
      <c r="A1241" s="354" t="str">
        <f t="shared" si="426"/>
        <v>CD27D01550062461</v>
      </c>
      <c r="B1241" s="354">
        <f t="shared" si="427"/>
        <v>0</v>
      </c>
      <c r="C1241" s="354">
        <f t="shared" si="428"/>
        <v>0</v>
      </c>
      <c r="D1241" s="354" t="str">
        <f t="shared" si="429"/>
        <v>CD</v>
      </c>
      <c r="E1241" s="354" t="str">
        <f t="shared" si="430"/>
        <v>27</v>
      </c>
      <c r="F1241" s="354" t="str">
        <f t="shared" si="431"/>
        <v>D</v>
      </c>
      <c r="G1241" s="355" t="str">
        <f t="shared" si="432"/>
        <v>01</v>
      </c>
      <c r="H1241" s="232" t="s">
        <v>1578</v>
      </c>
      <c r="I1241" s="232" t="s">
        <v>3394</v>
      </c>
      <c r="J1241" s="233">
        <v>46255</v>
      </c>
      <c r="K1241" s="233">
        <v>47715</v>
      </c>
      <c r="L1241" s="234">
        <v>550062461</v>
      </c>
      <c r="M1241" s="232" t="str">
        <f>IF(ISNA(VLOOKUP(L1241,'MASTER DATA'!$A$1:$B$192,2,0)),"",VLOOKUP(L1241,'MASTER DATA'!$A$1:$B$192,2,0))</f>
        <v>Advan4TAX710W40SNMA2_12*0.8L_A04W</v>
      </c>
      <c r="N1241" s="232">
        <v>48</v>
      </c>
      <c r="O1241" s="232">
        <f t="shared" si="433"/>
        <v>1</v>
      </c>
      <c r="P1241" s="232">
        <f t="shared" si="434"/>
        <v>0</v>
      </c>
      <c r="Q1241" s="232">
        <f>VLOOKUP(L1241,'MASTER DATA'!$A$1:$E$192,5,0)</f>
        <v>48</v>
      </c>
      <c r="R1241" s="234">
        <f>SUMIF('picking of the day'!$H$4:$H$358,WMS!H1241&amp;WMS!L1241,'picking of the day'!$E$4:$E$358)</f>
        <v>0</v>
      </c>
      <c r="U1241" s="114">
        <f>IF(ISNA(VLOOKUP(H1241,'data putaway'!$A$1:$E$530,3,0)),0,VLOOKUP(H1241,'data putaway'!$A$1:$E$530,3,0))</f>
        <v>0</v>
      </c>
      <c r="V1241" s="354">
        <f t="shared" si="435"/>
        <v>48</v>
      </c>
      <c r="W1241" s="114">
        <f>IF(ISNA(VLOOKUP(H1241,'data putaway'!$A$1:$E$530,2,0)),0,VLOOKUP(H1241,'data putaway'!$A$1:$E$530,2,0))</f>
        <v>0</v>
      </c>
      <c r="X1241" s="354" t="b">
        <f t="shared" si="436"/>
        <v>0</v>
      </c>
      <c r="Y1241" s="354">
        <f>IF(ISNA(VLOOKUP(H1241,'data putaway'!$A$1:$E$530,4,0)),0,VLOOKUP(H1241,'data putaway'!$A$1:$E$530,4,0))</f>
        <v>0</v>
      </c>
      <c r="Z1241" s="113">
        <f>IF(ISNA(VLOOKUP(H1241,'data putaway'!$A$1:$E$530,5,0)),0,VLOOKUP(H1241,'data putaway'!$A$1:$E$530,5,0))</f>
        <v>0</v>
      </c>
      <c r="AA1241" s="354" t="b">
        <f t="shared" si="437"/>
        <v>0</v>
      </c>
      <c r="AB1241" s="354" t="b">
        <f t="shared" si="438"/>
        <v>0</v>
      </c>
      <c r="AC1241" s="356" t="str">
        <f t="shared" ca="1" si="439"/>
        <v>0 Month,  28 Days</v>
      </c>
      <c r="AD1241" s="114" t="str">
        <f t="shared" ca="1" si="425"/>
        <v>3 Year, 11 Month, 2 Days</v>
      </c>
      <c r="AE1241" s="114">
        <f t="shared" si="440"/>
        <v>48</v>
      </c>
      <c r="AF1241" s="114">
        <f t="shared" si="441"/>
        <v>1</v>
      </c>
      <c r="AG1241" s="354" t="str">
        <f t="shared" si="442"/>
        <v>CD27</v>
      </c>
      <c r="AH1241" s="114">
        <f>IF(ISNA(VLOOKUP(L1241,'MASTER DATA'!$A$1:$F$192,6,0)),0,VLOOKUP(L1241,'MASTER DATA'!$A$1:$F$192,6,0))*AE1241</f>
        <v>460.80000000000007</v>
      </c>
      <c r="AI1241" s="354" t="str">
        <f>VLOOKUP($D1241,'warehouse mapping'!$AN$7:$AO$17,2,0)</f>
        <v>Aktif</v>
      </c>
      <c r="AJ1241" s="114">
        <f t="shared" si="443"/>
        <v>0</v>
      </c>
      <c r="AK1241" s="354" t="str">
        <f t="shared" si="444"/>
        <v/>
      </c>
      <c r="AL1241" s="354" t="s">
        <v>170</v>
      </c>
      <c r="AM1241" s="354">
        <f t="shared" si="445"/>
        <v>1</v>
      </c>
      <c r="AN1241" s="354" t="b">
        <f t="shared" si="446"/>
        <v>1</v>
      </c>
    </row>
    <row r="1242" spans="1:40" s="354" customFormat="1">
      <c r="A1242" s="354" t="str">
        <f t="shared" si="426"/>
        <v>CD27D02550048593</v>
      </c>
      <c r="B1242" s="354">
        <f t="shared" si="427"/>
        <v>0</v>
      </c>
      <c r="C1242" s="354">
        <f t="shared" si="428"/>
        <v>0</v>
      </c>
      <c r="D1242" s="354" t="str">
        <f t="shared" si="429"/>
        <v>CD</v>
      </c>
      <c r="E1242" s="354" t="str">
        <f t="shared" si="430"/>
        <v>27</v>
      </c>
      <c r="F1242" s="354" t="str">
        <f t="shared" si="431"/>
        <v>D</v>
      </c>
      <c r="G1242" s="355" t="str">
        <f t="shared" si="432"/>
        <v>02</v>
      </c>
      <c r="H1242" s="232" t="s">
        <v>1579</v>
      </c>
      <c r="I1242" s="232" t="s">
        <v>3306</v>
      </c>
      <c r="J1242" s="233">
        <v>46261</v>
      </c>
      <c r="K1242" s="233">
        <v>47708</v>
      </c>
      <c r="L1242" s="234">
        <v>550048593</v>
      </c>
      <c r="M1242" s="232" t="str">
        <f>IF(ISNA(VLOOKUP(L1242,'MASTER DATA'!$A$1:$B$192,2,0)),"",VLOOKUP(L1242,'MASTER DATA'!$A$1:$B$192,2,0))</f>
        <v>Adv4TAX5Sc20W40MB_12*0.8L_A04W</v>
      </c>
      <c r="N1242" s="232">
        <v>48</v>
      </c>
      <c r="O1242" s="232">
        <f t="shared" si="433"/>
        <v>1</v>
      </c>
      <c r="P1242" s="232">
        <f t="shared" si="434"/>
        <v>0</v>
      </c>
      <c r="Q1242" s="232">
        <f>VLOOKUP(L1242,'MASTER DATA'!$A$1:$E$192,5,0)</f>
        <v>48</v>
      </c>
      <c r="R1242" s="234">
        <f>SUMIF('picking of the day'!$H$4:$H$358,WMS!H1242&amp;WMS!L1242,'picking of the day'!$E$4:$E$358)</f>
        <v>0</v>
      </c>
      <c r="U1242" s="114">
        <f>IF(ISNA(VLOOKUP(H1242,'data putaway'!$A$1:$E$530,3,0)),0,VLOOKUP(H1242,'data putaway'!$A$1:$E$530,3,0))</f>
        <v>0</v>
      </c>
      <c r="V1242" s="354">
        <f t="shared" si="435"/>
        <v>48</v>
      </c>
      <c r="W1242" s="114">
        <f>IF(ISNA(VLOOKUP(H1242,'data putaway'!$A$1:$E$530,2,0)),0,VLOOKUP(H1242,'data putaway'!$A$1:$E$530,2,0))</f>
        <v>0</v>
      </c>
      <c r="X1242" s="354" t="b">
        <f t="shared" si="436"/>
        <v>0</v>
      </c>
      <c r="Y1242" s="354">
        <f>IF(ISNA(VLOOKUP(H1242,'data putaway'!$A$1:$E$530,4,0)),0,VLOOKUP(H1242,'data putaway'!$A$1:$E$530,4,0))</f>
        <v>0</v>
      </c>
      <c r="Z1242" s="113">
        <f>IF(ISNA(VLOOKUP(H1242,'data putaway'!$A$1:$E$530,5,0)),0,VLOOKUP(H1242,'data putaway'!$A$1:$E$530,5,0))</f>
        <v>0</v>
      </c>
      <c r="AA1242" s="354" t="b">
        <f t="shared" si="437"/>
        <v>0</v>
      </c>
      <c r="AB1242" s="354" t="b">
        <f t="shared" si="438"/>
        <v>0</v>
      </c>
      <c r="AC1242" s="356" t="str">
        <f t="shared" ca="1" si="439"/>
        <v>0 Month,  22 Days</v>
      </c>
      <c r="AD1242" s="114" t="str">
        <f t="shared" ref="AD1242:AD1305" ca="1" si="447">IF(K1242="","",DATEDIF(NOW(),K1242,"y")&amp;" Year"&amp;", "&amp;DATEDIF(NOW(),K1242,"ym")&amp;" Month"&amp;", "&amp;DATEDIF(NOW(),K1242,"md")&amp;" Days")</f>
        <v>3 Year, 10 Month, 26 Days</v>
      </c>
      <c r="AE1242" s="114">
        <f t="shared" si="440"/>
        <v>48</v>
      </c>
      <c r="AF1242" s="114">
        <f t="shared" si="441"/>
        <v>1</v>
      </c>
      <c r="AG1242" s="354" t="str">
        <f t="shared" si="442"/>
        <v>CD27</v>
      </c>
      <c r="AH1242" s="114">
        <f>IF(ISNA(VLOOKUP(L1242,'MASTER DATA'!$A$1:$F$192,6,0)),0,VLOOKUP(L1242,'MASTER DATA'!$A$1:$F$192,6,0))*AE1242</f>
        <v>460.79999999999995</v>
      </c>
      <c r="AI1242" s="354" t="str">
        <f>VLOOKUP($D1242,'warehouse mapping'!$AN$7:$AO$17,2,0)</f>
        <v>Aktif</v>
      </c>
      <c r="AJ1242" s="114">
        <f t="shared" si="443"/>
        <v>0</v>
      </c>
      <c r="AK1242" s="354" t="str">
        <f t="shared" si="444"/>
        <v/>
      </c>
      <c r="AL1242" s="354" t="s">
        <v>170</v>
      </c>
      <c r="AM1242" s="354">
        <f t="shared" si="445"/>
        <v>1</v>
      </c>
      <c r="AN1242" s="354" t="b">
        <f t="shared" si="446"/>
        <v>1</v>
      </c>
    </row>
    <row r="1243" spans="1:40" s="354" customFormat="1">
      <c r="A1243" s="354" t="str">
        <f t="shared" si="426"/>
        <v>CD27E01550058592</v>
      </c>
      <c r="B1243" s="354">
        <f t="shared" si="427"/>
        <v>0</v>
      </c>
      <c r="C1243" s="354">
        <f t="shared" si="428"/>
        <v>44</v>
      </c>
      <c r="D1243" s="354" t="str">
        <f t="shared" si="429"/>
        <v>CD</v>
      </c>
      <c r="E1243" s="354" t="str">
        <f t="shared" si="430"/>
        <v>27</v>
      </c>
      <c r="F1243" s="354" t="str">
        <f t="shared" si="431"/>
        <v>E</v>
      </c>
      <c r="G1243" s="355" t="str">
        <f t="shared" si="432"/>
        <v>01</v>
      </c>
      <c r="H1243" s="232" t="s">
        <v>1580</v>
      </c>
      <c r="I1243" s="234" t="s">
        <v>3633</v>
      </c>
      <c r="J1243" s="233">
        <v>46282</v>
      </c>
      <c r="K1243" s="233">
        <v>47738</v>
      </c>
      <c r="L1243" s="234">
        <v>550058592</v>
      </c>
      <c r="M1243" s="232" t="str">
        <f>IF(ISNA(VLOOKUP(L1243,'MASTER DATA'!$A$1:$B$192,2,0)),"",VLOOKUP(L1243,'MASTER DATA'!$A$1:$B$192,2,0))</f>
        <v>Adv4TAX515W40SLMA2_12*1L_A04W</v>
      </c>
      <c r="N1243" s="232">
        <v>0</v>
      </c>
      <c r="O1243" s="232">
        <f t="shared" si="433"/>
        <v>1</v>
      </c>
      <c r="P1243" s="232">
        <f t="shared" si="434"/>
        <v>0</v>
      </c>
      <c r="Q1243" s="232">
        <f>VLOOKUP(L1243,'MASTER DATA'!$A$1:$E$192,5,0)</f>
        <v>44</v>
      </c>
      <c r="R1243" s="234">
        <f>SUMIF('picking of the day'!$H$4:$H$358,WMS!H1243&amp;WMS!L1243,'picking of the day'!$E$4:$E$358)</f>
        <v>0</v>
      </c>
      <c r="U1243" s="114">
        <f>IF(ISNA(VLOOKUP(H1243,'data putaway'!$A$1:$E$530,3,0)),0,VLOOKUP(H1243,'data putaway'!$A$1:$E$530,3,0))</f>
        <v>44</v>
      </c>
      <c r="V1243" s="354">
        <f t="shared" si="435"/>
        <v>44</v>
      </c>
      <c r="W1243" s="114">
        <f>IF(ISNA(VLOOKUP(H1243,'data putaway'!$A$1:$E$530,2,0)),0,VLOOKUP(H1243,'data putaway'!$A$1:$E$530,2,0))</f>
        <v>550058592</v>
      </c>
      <c r="X1243" s="354" t="b">
        <f t="shared" si="436"/>
        <v>1</v>
      </c>
      <c r="Y1243" s="354" t="str">
        <f>IF(ISNA(VLOOKUP(H1243,'data putaway'!$A$1:$E$530,4,0)),0,VLOOKUP(H1243,'data putaway'!$A$1:$E$530,4,0))</f>
        <v>12I26JJ</v>
      </c>
      <c r="Z1243" s="113">
        <f>IF(ISNA(VLOOKUP(H1243,'data putaway'!$A$1:$E$530,5,0)),0,VLOOKUP(H1243,'data putaway'!$A$1:$E$530,5,0))</f>
        <v>47738</v>
      </c>
      <c r="AA1243" s="354" t="b">
        <f t="shared" si="437"/>
        <v>1</v>
      </c>
      <c r="AB1243" s="354" t="b">
        <f t="shared" si="438"/>
        <v>1</v>
      </c>
      <c r="AC1243" s="356" t="str">
        <f t="shared" ca="1" si="439"/>
        <v>0 Month,  1 Days</v>
      </c>
      <c r="AD1243" s="114" t="str">
        <f t="shared" ca="1" si="447"/>
        <v>3 Year, 11 Month, 25 Days</v>
      </c>
      <c r="AE1243" s="114">
        <f t="shared" si="440"/>
        <v>44</v>
      </c>
      <c r="AF1243" s="114">
        <f t="shared" si="441"/>
        <v>1</v>
      </c>
      <c r="AG1243" s="354" t="str">
        <f t="shared" si="442"/>
        <v>CD27</v>
      </c>
      <c r="AH1243" s="114">
        <f>IF(ISNA(VLOOKUP(L1243,'MASTER DATA'!$A$1:$F$192,6,0)),0,VLOOKUP(L1243,'MASTER DATA'!$A$1:$F$192,6,0))*AE1243</f>
        <v>528</v>
      </c>
      <c r="AI1243" s="354" t="str">
        <f>VLOOKUP($D1243,'warehouse mapping'!$AN$7:$AO$17,2,0)</f>
        <v>Aktif</v>
      </c>
      <c r="AJ1243" s="114">
        <f t="shared" si="443"/>
        <v>0</v>
      </c>
      <c r="AK1243" s="354" t="str">
        <f t="shared" si="444"/>
        <v/>
      </c>
      <c r="AL1243" s="354" t="s">
        <v>170</v>
      </c>
      <c r="AM1243" s="354">
        <f t="shared" si="445"/>
        <v>1</v>
      </c>
      <c r="AN1243" s="354" t="b">
        <f t="shared" si="446"/>
        <v>1</v>
      </c>
    </row>
    <row r="1244" spans="1:40" s="354" customFormat="1">
      <c r="A1244" s="354" t="str">
        <f t="shared" si="426"/>
        <v>CD27E02550058592</v>
      </c>
      <c r="B1244" s="354">
        <f t="shared" si="427"/>
        <v>0</v>
      </c>
      <c r="C1244" s="354">
        <f t="shared" si="428"/>
        <v>44</v>
      </c>
      <c r="D1244" s="354" t="str">
        <f t="shared" si="429"/>
        <v>CD</v>
      </c>
      <c r="E1244" s="354" t="str">
        <f t="shared" si="430"/>
        <v>27</v>
      </c>
      <c r="F1244" s="354" t="str">
        <f t="shared" si="431"/>
        <v>E</v>
      </c>
      <c r="G1244" s="355" t="str">
        <f t="shared" si="432"/>
        <v>02</v>
      </c>
      <c r="H1244" s="232" t="s">
        <v>1581</v>
      </c>
      <c r="I1244" s="234" t="s">
        <v>3633</v>
      </c>
      <c r="J1244" s="233">
        <v>46282</v>
      </c>
      <c r="K1244" s="233">
        <v>47738</v>
      </c>
      <c r="L1244" s="234">
        <v>550058592</v>
      </c>
      <c r="M1244" s="232" t="str">
        <f>IF(ISNA(VLOOKUP(L1244,'MASTER DATA'!$A$1:$B$192,2,0)),"",VLOOKUP(L1244,'MASTER DATA'!$A$1:$B$192,2,0))</f>
        <v>Adv4TAX515W40SLMA2_12*1L_A04W</v>
      </c>
      <c r="N1244" s="232">
        <v>0</v>
      </c>
      <c r="O1244" s="232">
        <f t="shared" si="433"/>
        <v>1</v>
      </c>
      <c r="P1244" s="232">
        <f t="shared" si="434"/>
        <v>0</v>
      </c>
      <c r="Q1244" s="232">
        <f>VLOOKUP(L1244,'MASTER DATA'!$A$1:$E$192,5,0)</f>
        <v>44</v>
      </c>
      <c r="R1244" s="234">
        <f>SUMIF('picking of the day'!$H$4:$H$358,WMS!H1244&amp;WMS!L1244,'picking of the day'!$E$4:$E$358)</f>
        <v>0</v>
      </c>
      <c r="U1244" s="114">
        <f>IF(ISNA(VLOOKUP(H1244,'data putaway'!$A$1:$E$530,3,0)),0,VLOOKUP(H1244,'data putaway'!$A$1:$E$530,3,0))</f>
        <v>44</v>
      </c>
      <c r="V1244" s="354">
        <f t="shared" si="435"/>
        <v>44</v>
      </c>
      <c r="W1244" s="114">
        <f>IF(ISNA(VLOOKUP(H1244,'data putaway'!$A$1:$E$530,2,0)),0,VLOOKUP(H1244,'data putaway'!$A$1:$E$530,2,0))</f>
        <v>550058592</v>
      </c>
      <c r="X1244" s="354" t="b">
        <f t="shared" si="436"/>
        <v>1</v>
      </c>
      <c r="Y1244" s="354" t="str">
        <f>IF(ISNA(VLOOKUP(H1244,'data putaway'!$A$1:$E$530,4,0)),0,VLOOKUP(H1244,'data putaway'!$A$1:$E$530,4,0))</f>
        <v>12I26JJ</v>
      </c>
      <c r="Z1244" s="113">
        <f>IF(ISNA(VLOOKUP(H1244,'data putaway'!$A$1:$E$530,5,0)),0,VLOOKUP(H1244,'data putaway'!$A$1:$E$530,5,0))</f>
        <v>47738</v>
      </c>
      <c r="AA1244" s="354" t="b">
        <f t="shared" si="437"/>
        <v>1</v>
      </c>
      <c r="AB1244" s="354" t="b">
        <f t="shared" si="438"/>
        <v>1</v>
      </c>
      <c r="AC1244" s="356" t="str">
        <f t="shared" ca="1" si="439"/>
        <v>0 Month,  1 Days</v>
      </c>
      <c r="AD1244" s="114" t="str">
        <f t="shared" ca="1" si="447"/>
        <v>3 Year, 11 Month, 25 Days</v>
      </c>
      <c r="AE1244" s="114">
        <f t="shared" si="440"/>
        <v>44</v>
      </c>
      <c r="AF1244" s="114">
        <f t="shared" si="441"/>
        <v>1</v>
      </c>
      <c r="AG1244" s="354" t="str">
        <f t="shared" si="442"/>
        <v>CD27</v>
      </c>
      <c r="AH1244" s="114">
        <f>IF(ISNA(VLOOKUP(L1244,'MASTER DATA'!$A$1:$F$192,6,0)),0,VLOOKUP(L1244,'MASTER DATA'!$A$1:$F$192,6,0))*AE1244</f>
        <v>528</v>
      </c>
      <c r="AI1244" s="354" t="str">
        <f>VLOOKUP($D1244,'warehouse mapping'!$AN$7:$AO$17,2,0)</f>
        <v>Aktif</v>
      </c>
      <c r="AJ1244" s="114">
        <f t="shared" si="443"/>
        <v>0</v>
      </c>
      <c r="AK1244" s="354" t="str">
        <f t="shared" si="444"/>
        <v/>
      </c>
      <c r="AL1244" s="354" t="s">
        <v>170</v>
      </c>
      <c r="AM1244" s="354">
        <f t="shared" si="445"/>
        <v>1</v>
      </c>
      <c r="AN1244" s="354" t="b">
        <f t="shared" si="446"/>
        <v>1</v>
      </c>
    </row>
    <row r="1245" spans="1:40" s="354" customFormat="1">
      <c r="A1245" s="354" t="str">
        <f t="shared" si="426"/>
        <v>CD28A01550062285</v>
      </c>
      <c r="B1245" s="354">
        <f t="shared" si="427"/>
        <v>0</v>
      </c>
      <c r="C1245" s="354">
        <f t="shared" si="428"/>
        <v>0</v>
      </c>
      <c r="D1245" s="354" t="str">
        <f t="shared" si="429"/>
        <v>CD</v>
      </c>
      <c r="E1245" s="354" t="str">
        <f t="shared" si="430"/>
        <v>28</v>
      </c>
      <c r="F1245" s="354" t="str">
        <f t="shared" si="431"/>
        <v>A</v>
      </c>
      <c r="G1245" s="355" t="str">
        <f t="shared" si="432"/>
        <v>01</v>
      </c>
      <c r="H1245" s="232" t="s">
        <v>1582</v>
      </c>
      <c r="I1245" s="232">
        <v>12626162</v>
      </c>
      <c r="J1245" s="233">
        <v>46121</v>
      </c>
      <c r="K1245" s="233">
        <v>47565</v>
      </c>
      <c r="L1245" s="234">
        <v>550062285</v>
      </c>
      <c r="M1245" s="232" t="str">
        <f>IF(ISNA(VLOOKUP(L1245,'MASTER DATA'!$A$1:$B$192,2,0)),"",VLOOKUP(L1245,'MASTER DATA'!$A$1:$B$192,2,0))</f>
        <v>Gadus S3 V460DM 2_1*770kg_A227</v>
      </c>
      <c r="N1245" s="232">
        <v>1</v>
      </c>
      <c r="O1245" s="232">
        <f t="shared" si="433"/>
        <v>1</v>
      </c>
      <c r="P1245" s="232">
        <f t="shared" si="434"/>
        <v>0</v>
      </c>
      <c r="Q1245" s="232">
        <f>VLOOKUP(L1245,'MASTER DATA'!$A$1:$E$192,5,0)</f>
        <v>1</v>
      </c>
      <c r="R1245" s="234">
        <f>SUMIF('picking of the day'!$H$4:$H$358,WMS!H1245&amp;WMS!L1245,'picking of the day'!$E$4:$E$358)</f>
        <v>0</v>
      </c>
      <c r="U1245" s="114">
        <f>IF(ISNA(VLOOKUP(H1245,'data putaway'!$A$1:$E$530,3,0)),0,VLOOKUP(H1245,'data putaway'!$A$1:$E$530,3,0))</f>
        <v>0</v>
      </c>
      <c r="V1245" s="354">
        <f t="shared" si="435"/>
        <v>1</v>
      </c>
      <c r="W1245" s="114">
        <f>IF(ISNA(VLOOKUP(H1245,'data putaway'!$A$1:$E$530,2,0)),0,VLOOKUP(H1245,'data putaway'!$A$1:$E$530,2,0))</f>
        <v>0</v>
      </c>
      <c r="X1245" s="354" t="b">
        <f t="shared" si="436"/>
        <v>0</v>
      </c>
      <c r="Y1245" s="354">
        <f>IF(ISNA(VLOOKUP(H1245,'data putaway'!$A$1:$E$530,4,0)),0,VLOOKUP(H1245,'data putaway'!$A$1:$E$530,4,0))</f>
        <v>0</v>
      </c>
      <c r="Z1245" s="113">
        <f>IF(ISNA(VLOOKUP(H1245,'data putaway'!$A$1:$E$530,5,0)),0,VLOOKUP(H1245,'data putaway'!$A$1:$E$530,5,0))</f>
        <v>0</v>
      </c>
      <c r="AA1245" s="354" t="b">
        <f t="shared" si="437"/>
        <v>0</v>
      </c>
      <c r="AB1245" s="354" t="b">
        <f t="shared" si="438"/>
        <v>0</v>
      </c>
      <c r="AC1245" s="356" t="str">
        <f t="shared" ca="1" si="439"/>
        <v>5 Month,  9 Days</v>
      </c>
      <c r="AD1245" s="114" t="str">
        <f t="shared" ca="1" si="447"/>
        <v>3 Year, 6 Month, 5 Days</v>
      </c>
      <c r="AE1245" s="114">
        <f t="shared" si="440"/>
        <v>1</v>
      </c>
      <c r="AF1245" s="114">
        <f t="shared" si="441"/>
        <v>1</v>
      </c>
      <c r="AG1245" s="354" t="str">
        <f t="shared" si="442"/>
        <v>CD28</v>
      </c>
      <c r="AH1245" s="114">
        <f>IF(ISNA(VLOOKUP(L1245,'MASTER DATA'!$A$1:$F$192,6,0)),0,VLOOKUP(L1245,'MASTER DATA'!$A$1:$F$192,6,0))*AE1245</f>
        <v>770</v>
      </c>
      <c r="AI1245" s="354" t="str">
        <f>VLOOKUP($D1245,'warehouse mapping'!$AN$7:$AO$17,2,0)</f>
        <v>Aktif</v>
      </c>
      <c r="AJ1245" s="114">
        <f t="shared" si="443"/>
        <v>0</v>
      </c>
      <c r="AK1245" s="354" t="str">
        <f t="shared" si="444"/>
        <v/>
      </c>
      <c r="AL1245" s="354" t="s">
        <v>3205</v>
      </c>
      <c r="AM1245" s="354">
        <f t="shared" si="445"/>
        <v>1</v>
      </c>
      <c r="AN1245" s="354" t="b">
        <f t="shared" si="446"/>
        <v>1</v>
      </c>
    </row>
    <row r="1246" spans="1:40" s="354" customFormat="1">
      <c r="A1246" s="354" t="str">
        <f t="shared" si="426"/>
        <v>CD28A02550062285</v>
      </c>
      <c r="B1246" s="354">
        <f t="shared" si="427"/>
        <v>0</v>
      </c>
      <c r="C1246" s="354">
        <f t="shared" si="428"/>
        <v>0</v>
      </c>
      <c r="D1246" s="354" t="str">
        <f t="shared" si="429"/>
        <v>CD</v>
      </c>
      <c r="E1246" s="354" t="str">
        <f t="shared" si="430"/>
        <v>28</v>
      </c>
      <c r="F1246" s="354" t="str">
        <f t="shared" si="431"/>
        <v>A</v>
      </c>
      <c r="G1246" s="355" t="str">
        <f t="shared" si="432"/>
        <v>02</v>
      </c>
      <c r="H1246" s="232" t="s">
        <v>1583</v>
      </c>
      <c r="I1246" s="232">
        <v>12626186</v>
      </c>
      <c r="J1246" s="233">
        <v>46121</v>
      </c>
      <c r="K1246" s="233">
        <v>47565</v>
      </c>
      <c r="L1246" s="234">
        <v>550062285</v>
      </c>
      <c r="M1246" s="232" t="str">
        <f>IF(ISNA(VLOOKUP(L1246,'MASTER DATA'!$A$1:$B$192,2,0)),"",VLOOKUP(L1246,'MASTER DATA'!$A$1:$B$192,2,0))</f>
        <v>Gadus S3 V460DM 2_1*770kg_A227</v>
      </c>
      <c r="N1246" s="232">
        <v>1</v>
      </c>
      <c r="O1246" s="232">
        <f t="shared" si="433"/>
        <v>1</v>
      </c>
      <c r="P1246" s="232">
        <f t="shared" si="434"/>
        <v>0</v>
      </c>
      <c r="Q1246" s="232">
        <f>VLOOKUP(L1246,'MASTER DATA'!$A$1:$E$192,5,0)</f>
        <v>1</v>
      </c>
      <c r="R1246" s="234">
        <f>SUMIF('picking of the day'!$H$4:$H$358,WMS!H1246&amp;WMS!L1246,'picking of the day'!$E$4:$E$358)</f>
        <v>0</v>
      </c>
      <c r="U1246" s="114">
        <f>IF(ISNA(VLOOKUP(H1246,'data putaway'!$A$1:$E$530,3,0)),0,VLOOKUP(H1246,'data putaway'!$A$1:$E$530,3,0))</f>
        <v>0</v>
      </c>
      <c r="V1246" s="354">
        <f t="shared" si="435"/>
        <v>1</v>
      </c>
      <c r="W1246" s="114">
        <f>IF(ISNA(VLOOKUP(H1246,'data putaway'!$A$1:$E$530,2,0)),0,VLOOKUP(H1246,'data putaway'!$A$1:$E$530,2,0))</f>
        <v>0</v>
      </c>
      <c r="X1246" s="354" t="b">
        <f t="shared" si="436"/>
        <v>0</v>
      </c>
      <c r="Y1246" s="354">
        <f>IF(ISNA(VLOOKUP(H1246,'data putaway'!$A$1:$E$530,4,0)),0,VLOOKUP(H1246,'data putaway'!$A$1:$E$530,4,0))</f>
        <v>0</v>
      </c>
      <c r="Z1246" s="113">
        <f>IF(ISNA(VLOOKUP(H1246,'data putaway'!$A$1:$E$530,5,0)),0,VLOOKUP(H1246,'data putaway'!$A$1:$E$530,5,0))</f>
        <v>0</v>
      </c>
      <c r="AA1246" s="354" t="b">
        <f t="shared" si="437"/>
        <v>0</v>
      </c>
      <c r="AB1246" s="354" t="b">
        <f t="shared" si="438"/>
        <v>0</v>
      </c>
      <c r="AC1246" s="356" t="str">
        <f t="shared" ca="1" si="439"/>
        <v>5 Month,  9 Days</v>
      </c>
      <c r="AD1246" s="114" t="str">
        <f t="shared" ca="1" si="447"/>
        <v>3 Year, 6 Month, 5 Days</v>
      </c>
      <c r="AE1246" s="114">
        <f t="shared" si="440"/>
        <v>1</v>
      </c>
      <c r="AF1246" s="114">
        <f t="shared" si="441"/>
        <v>1</v>
      </c>
      <c r="AG1246" s="354" t="str">
        <f t="shared" si="442"/>
        <v>CD28</v>
      </c>
      <c r="AH1246" s="114">
        <f>IF(ISNA(VLOOKUP(L1246,'MASTER DATA'!$A$1:$F$192,6,0)),0,VLOOKUP(L1246,'MASTER DATA'!$A$1:$F$192,6,0))*AE1246</f>
        <v>770</v>
      </c>
      <c r="AI1246" s="354" t="str">
        <f>VLOOKUP($D1246,'warehouse mapping'!$AN$7:$AO$17,2,0)</f>
        <v>Aktif</v>
      </c>
      <c r="AJ1246" s="114">
        <f t="shared" si="443"/>
        <v>0</v>
      </c>
      <c r="AK1246" s="354" t="str">
        <f t="shared" si="444"/>
        <v/>
      </c>
      <c r="AL1246" s="354" t="s">
        <v>3205</v>
      </c>
      <c r="AM1246" s="354">
        <f t="shared" si="445"/>
        <v>1</v>
      </c>
      <c r="AN1246" s="354" t="b">
        <f t="shared" si="446"/>
        <v>1</v>
      </c>
    </row>
    <row r="1247" spans="1:40" s="354" customFormat="1">
      <c r="A1247" s="354" t="str">
        <f t="shared" si="426"/>
        <v>CD28B01550062285</v>
      </c>
      <c r="B1247" s="354">
        <f t="shared" si="427"/>
        <v>0</v>
      </c>
      <c r="C1247" s="354">
        <f t="shared" si="428"/>
        <v>0</v>
      </c>
      <c r="D1247" s="354" t="str">
        <f t="shared" si="429"/>
        <v>CD</v>
      </c>
      <c r="E1247" s="354" t="str">
        <f t="shared" si="430"/>
        <v>28</v>
      </c>
      <c r="F1247" s="354" t="str">
        <f t="shared" si="431"/>
        <v>B</v>
      </c>
      <c r="G1247" s="355" t="str">
        <f t="shared" si="432"/>
        <v>01</v>
      </c>
      <c r="H1247" s="232" t="s">
        <v>1584</v>
      </c>
      <c r="I1247" s="232">
        <v>12626162</v>
      </c>
      <c r="J1247" s="233">
        <v>46121</v>
      </c>
      <c r="K1247" s="233">
        <v>47565</v>
      </c>
      <c r="L1247" s="234">
        <v>550062285</v>
      </c>
      <c r="M1247" s="232" t="str">
        <f>IF(ISNA(VLOOKUP(L1247,'MASTER DATA'!$A$1:$B$192,2,0)),"",VLOOKUP(L1247,'MASTER DATA'!$A$1:$B$192,2,0))</f>
        <v>Gadus S3 V460DM 2_1*770kg_A227</v>
      </c>
      <c r="N1247" s="232">
        <v>1</v>
      </c>
      <c r="O1247" s="232">
        <f t="shared" si="433"/>
        <v>1</v>
      </c>
      <c r="P1247" s="232">
        <f t="shared" si="434"/>
        <v>0</v>
      </c>
      <c r="Q1247" s="232">
        <f>VLOOKUP(L1247,'MASTER DATA'!$A$1:$E$192,5,0)</f>
        <v>1</v>
      </c>
      <c r="R1247" s="234">
        <f>SUMIF('picking of the day'!$H$4:$H$358,WMS!H1247&amp;WMS!L1247,'picking of the day'!$E$4:$E$358)</f>
        <v>0</v>
      </c>
      <c r="U1247" s="114">
        <f>IF(ISNA(VLOOKUP(H1247,'data putaway'!$A$1:$E$530,3,0)),0,VLOOKUP(H1247,'data putaway'!$A$1:$E$530,3,0))</f>
        <v>0</v>
      </c>
      <c r="V1247" s="354">
        <f t="shared" si="435"/>
        <v>1</v>
      </c>
      <c r="W1247" s="114">
        <f>IF(ISNA(VLOOKUP(H1247,'data putaway'!$A$1:$E$530,2,0)),0,VLOOKUP(H1247,'data putaway'!$A$1:$E$530,2,0))</f>
        <v>0</v>
      </c>
      <c r="X1247" s="354" t="b">
        <f t="shared" si="436"/>
        <v>0</v>
      </c>
      <c r="Y1247" s="354">
        <f>IF(ISNA(VLOOKUP(H1247,'data putaway'!$A$1:$E$530,4,0)),0,VLOOKUP(H1247,'data putaway'!$A$1:$E$530,4,0))</f>
        <v>0</v>
      </c>
      <c r="Z1247" s="113">
        <f>IF(ISNA(VLOOKUP(H1247,'data putaway'!$A$1:$E$530,5,0)),0,VLOOKUP(H1247,'data putaway'!$A$1:$E$530,5,0))</f>
        <v>0</v>
      </c>
      <c r="AA1247" s="354" t="b">
        <f t="shared" si="437"/>
        <v>0</v>
      </c>
      <c r="AB1247" s="354" t="b">
        <f t="shared" si="438"/>
        <v>0</v>
      </c>
      <c r="AC1247" s="356" t="str">
        <f t="shared" ca="1" si="439"/>
        <v>5 Month,  9 Days</v>
      </c>
      <c r="AD1247" s="114" t="str">
        <f t="shared" ca="1" si="447"/>
        <v>3 Year, 6 Month, 5 Days</v>
      </c>
      <c r="AE1247" s="114">
        <f t="shared" si="440"/>
        <v>1</v>
      </c>
      <c r="AF1247" s="114">
        <f t="shared" si="441"/>
        <v>1</v>
      </c>
      <c r="AG1247" s="354" t="str">
        <f t="shared" si="442"/>
        <v>CD28</v>
      </c>
      <c r="AH1247" s="114">
        <f>IF(ISNA(VLOOKUP(L1247,'MASTER DATA'!$A$1:$F$192,6,0)),0,VLOOKUP(L1247,'MASTER DATA'!$A$1:$F$192,6,0))*AE1247</f>
        <v>770</v>
      </c>
      <c r="AI1247" s="354" t="str">
        <f>VLOOKUP($D1247,'warehouse mapping'!$AN$7:$AO$17,2,0)</f>
        <v>Aktif</v>
      </c>
      <c r="AJ1247" s="114">
        <f t="shared" si="443"/>
        <v>0</v>
      </c>
      <c r="AK1247" s="354" t="str">
        <f t="shared" si="444"/>
        <v/>
      </c>
      <c r="AL1247" s="354" t="s">
        <v>3205</v>
      </c>
      <c r="AM1247" s="354">
        <f t="shared" si="445"/>
        <v>1</v>
      </c>
      <c r="AN1247" s="354" t="b">
        <f t="shared" si="446"/>
        <v>1</v>
      </c>
    </row>
    <row r="1248" spans="1:40" s="354" customFormat="1">
      <c r="A1248" s="354" t="str">
        <f t="shared" si="426"/>
        <v>CD28B02550041500</v>
      </c>
      <c r="B1248" s="354">
        <f t="shared" si="427"/>
        <v>0</v>
      </c>
      <c r="C1248" s="354">
        <f t="shared" si="428"/>
        <v>0</v>
      </c>
      <c r="D1248" s="354" t="str">
        <f t="shared" si="429"/>
        <v>CD</v>
      </c>
      <c r="E1248" s="354" t="str">
        <f t="shared" si="430"/>
        <v>28</v>
      </c>
      <c r="F1248" s="354" t="str">
        <f t="shared" si="431"/>
        <v>B</v>
      </c>
      <c r="G1248" s="355" t="str">
        <f t="shared" si="432"/>
        <v>02</v>
      </c>
      <c r="H1248" s="232" t="s">
        <v>1585</v>
      </c>
      <c r="I1248" s="232">
        <v>12674437</v>
      </c>
      <c r="J1248" s="233">
        <v>46218</v>
      </c>
      <c r="K1248" s="233">
        <v>47658</v>
      </c>
      <c r="L1248" s="234">
        <v>550041500</v>
      </c>
      <c r="M1248" s="232" t="str">
        <f>IF(ISNA(VLOOKUP(L1248,'MASTER DATA'!$A$1:$B$192,2,0)),"",VLOOKUP(L1248,'MASTER DATA'!$A$1:$B$192,2,0))</f>
        <v>Omala S2 GX 320_1*209L_A227</v>
      </c>
      <c r="N1248" s="232">
        <v>4</v>
      </c>
      <c r="O1248" s="232">
        <f t="shared" si="433"/>
        <v>1</v>
      </c>
      <c r="P1248" s="232">
        <f t="shared" si="434"/>
        <v>0</v>
      </c>
      <c r="Q1248" s="232">
        <f>VLOOKUP(L1248,'MASTER DATA'!$A$1:$E$192,5,0)</f>
        <v>4</v>
      </c>
      <c r="R1248" s="234">
        <f>SUMIF('picking of the day'!$H$4:$H$358,WMS!H1248&amp;WMS!L1248,'picking of the day'!$E$4:$E$358)</f>
        <v>0</v>
      </c>
      <c r="U1248" s="114">
        <f>IF(ISNA(VLOOKUP(H1248,'data putaway'!$A$1:$E$530,3,0)),0,VLOOKUP(H1248,'data putaway'!$A$1:$E$530,3,0))</f>
        <v>0</v>
      </c>
      <c r="V1248" s="354">
        <f t="shared" si="435"/>
        <v>4</v>
      </c>
      <c r="W1248" s="114">
        <f>IF(ISNA(VLOOKUP(H1248,'data putaway'!$A$1:$E$530,2,0)),0,VLOOKUP(H1248,'data putaway'!$A$1:$E$530,2,0))</f>
        <v>0</v>
      </c>
      <c r="X1248" s="354" t="b">
        <f t="shared" si="436"/>
        <v>0</v>
      </c>
      <c r="Y1248" s="354">
        <f>IF(ISNA(VLOOKUP(H1248,'data putaway'!$A$1:$E$530,4,0)),0,VLOOKUP(H1248,'data putaway'!$A$1:$E$530,4,0))</f>
        <v>0</v>
      </c>
      <c r="Z1248" s="113">
        <f>IF(ISNA(VLOOKUP(H1248,'data putaway'!$A$1:$E$530,5,0)),0,VLOOKUP(H1248,'data putaway'!$A$1:$E$530,5,0))</f>
        <v>0</v>
      </c>
      <c r="AA1248" s="354" t="b">
        <f t="shared" si="437"/>
        <v>0</v>
      </c>
      <c r="AB1248" s="354" t="b">
        <f t="shared" si="438"/>
        <v>0</v>
      </c>
      <c r="AC1248" s="356" t="str">
        <f t="shared" ca="1" si="439"/>
        <v>2 Month,  3 Days</v>
      </c>
      <c r="AD1248" s="114" t="str">
        <f t="shared" ca="1" si="447"/>
        <v>3 Year, 9 Month, 6 Days</v>
      </c>
      <c r="AE1248" s="114">
        <f t="shared" si="440"/>
        <v>4</v>
      </c>
      <c r="AF1248" s="114">
        <f t="shared" si="441"/>
        <v>1</v>
      </c>
      <c r="AG1248" s="354" t="str">
        <f t="shared" si="442"/>
        <v>CD28</v>
      </c>
      <c r="AH1248" s="114">
        <f>IF(ISNA(VLOOKUP(L1248,'MASTER DATA'!$A$1:$F$192,6,0)),0,VLOOKUP(L1248,'MASTER DATA'!$A$1:$F$192,6,0))*AE1248</f>
        <v>836</v>
      </c>
      <c r="AI1248" s="354" t="str">
        <f>VLOOKUP($D1248,'warehouse mapping'!$AN$7:$AO$17,2,0)</f>
        <v>Aktif</v>
      </c>
      <c r="AJ1248" s="114">
        <f t="shared" si="443"/>
        <v>0</v>
      </c>
      <c r="AK1248" s="354" t="str">
        <f t="shared" si="444"/>
        <v/>
      </c>
      <c r="AL1248" s="354" t="s">
        <v>3206</v>
      </c>
      <c r="AM1248" s="354">
        <f t="shared" si="445"/>
        <v>1</v>
      </c>
      <c r="AN1248" s="354" t="b">
        <f t="shared" si="446"/>
        <v>1</v>
      </c>
    </row>
    <row r="1249" spans="1:40" s="354" customFormat="1">
      <c r="A1249" s="354" t="str">
        <f t="shared" si="426"/>
        <v>CD28C01550045080</v>
      </c>
      <c r="B1249" s="354">
        <f t="shared" si="427"/>
        <v>0</v>
      </c>
      <c r="C1249" s="354">
        <f t="shared" si="428"/>
        <v>0</v>
      </c>
      <c r="D1249" s="354" t="str">
        <f t="shared" si="429"/>
        <v>CD</v>
      </c>
      <c r="E1249" s="354" t="str">
        <f t="shared" si="430"/>
        <v>28</v>
      </c>
      <c r="F1249" s="354" t="str">
        <f t="shared" si="431"/>
        <v>C</v>
      </c>
      <c r="G1249" s="355" t="str">
        <f t="shared" si="432"/>
        <v>01</v>
      </c>
      <c r="H1249" s="232" t="s">
        <v>1586</v>
      </c>
      <c r="I1249" s="232">
        <v>12676449</v>
      </c>
      <c r="J1249" s="233">
        <v>46218</v>
      </c>
      <c r="K1249" s="233">
        <v>47666</v>
      </c>
      <c r="L1249" s="234">
        <v>550045080</v>
      </c>
      <c r="M1249" s="232" t="str">
        <f>IF(ISNA(VLOOKUP(L1249,'MASTER DATA'!$A$1:$B$192,2,0)),"",VLOOKUP(L1249,'MASTER DATA'!$A$1:$B$192,2,0))</f>
        <v>Tellus S2 MX 68_1*209L_A227</v>
      </c>
      <c r="N1249" s="232">
        <v>4</v>
      </c>
      <c r="O1249" s="232">
        <f t="shared" si="433"/>
        <v>1</v>
      </c>
      <c r="P1249" s="232">
        <f t="shared" si="434"/>
        <v>0</v>
      </c>
      <c r="Q1249" s="232">
        <f>VLOOKUP(L1249,'MASTER DATA'!$A$1:$E$192,5,0)</f>
        <v>4</v>
      </c>
      <c r="R1249" s="234">
        <f>SUMIF('picking of the day'!$H$4:$H$358,WMS!H1249&amp;WMS!L1249,'picking of the day'!$E$4:$E$358)</f>
        <v>0</v>
      </c>
      <c r="U1249" s="114">
        <f>IF(ISNA(VLOOKUP(H1249,'data putaway'!$A$1:$E$530,3,0)),0,VLOOKUP(H1249,'data putaway'!$A$1:$E$530,3,0))</f>
        <v>0</v>
      </c>
      <c r="V1249" s="354">
        <f t="shared" si="435"/>
        <v>4</v>
      </c>
      <c r="W1249" s="114">
        <f>IF(ISNA(VLOOKUP(H1249,'data putaway'!$A$1:$E$530,2,0)),0,VLOOKUP(H1249,'data putaway'!$A$1:$E$530,2,0))</f>
        <v>0</v>
      </c>
      <c r="X1249" s="354" t="b">
        <f t="shared" si="436"/>
        <v>0</v>
      </c>
      <c r="Y1249" s="354">
        <f>IF(ISNA(VLOOKUP(H1249,'data putaway'!$A$1:$E$530,4,0)),0,VLOOKUP(H1249,'data putaway'!$A$1:$E$530,4,0))</f>
        <v>0</v>
      </c>
      <c r="Z1249" s="113">
        <f>IF(ISNA(VLOOKUP(H1249,'data putaway'!$A$1:$E$530,5,0)),0,VLOOKUP(H1249,'data putaway'!$A$1:$E$530,5,0))</f>
        <v>0</v>
      </c>
      <c r="AA1249" s="354" t="b">
        <f t="shared" si="437"/>
        <v>0</v>
      </c>
      <c r="AB1249" s="354" t="b">
        <f t="shared" si="438"/>
        <v>0</v>
      </c>
      <c r="AC1249" s="356" t="str">
        <f t="shared" ca="1" si="439"/>
        <v>2 Month,  3 Days</v>
      </c>
      <c r="AD1249" s="114" t="str">
        <f t="shared" ca="1" si="447"/>
        <v>3 Year, 9 Month, 14 Days</v>
      </c>
      <c r="AE1249" s="114">
        <f t="shared" si="440"/>
        <v>4</v>
      </c>
      <c r="AF1249" s="114">
        <f t="shared" si="441"/>
        <v>1</v>
      </c>
      <c r="AG1249" s="354" t="str">
        <f t="shared" si="442"/>
        <v>CD28</v>
      </c>
      <c r="AH1249" s="114">
        <f>IF(ISNA(VLOOKUP(L1249,'MASTER DATA'!$A$1:$F$192,6,0)),0,VLOOKUP(L1249,'MASTER DATA'!$A$1:$F$192,6,0))*AE1249</f>
        <v>836</v>
      </c>
      <c r="AI1249" s="354" t="str">
        <f>VLOOKUP($D1249,'warehouse mapping'!$AN$7:$AO$17,2,0)</f>
        <v>Aktif</v>
      </c>
      <c r="AJ1249" s="114">
        <f t="shared" si="443"/>
        <v>0</v>
      </c>
      <c r="AK1249" s="354" t="str">
        <f t="shared" si="444"/>
        <v/>
      </c>
      <c r="AL1249" s="354" t="s">
        <v>3206</v>
      </c>
      <c r="AM1249" s="354">
        <f t="shared" si="445"/>
        <v>1</v>
      </c>
      <c r="AN1249" s="354" t="b">
        <f t="shared" si="446"/>
        <v>1</v>
      </c>
    </row>
    <row r="1250" spans="1:40" s="354" customFormat="1">
      <c r="A1250" s="354" t="str">
        <f t="shared" si="426"/>
        <v>CD28C02550024953</v>
      </c>
      <c r="B1250" s="354">
        <f t="shared" si="427"/>
        <v>0</v>
      </c>
      <c r="C1250" s="354">
        <f t="shared" si="428"/>
        <v>0</v>
      </c>
      <c r="D1250" s="354" t="str">
        <f t="shared" si="429"/>
        <v>CD</v>
      </c>
      <c r="E1250" s="354" t="str">
        <f t="shared" si="430"/>
        <v>28</v>
      </c>
      <c r="F1250" s="354" t="str">
        <f t="shared" si="431"/>
        <v>C</v>
      </c>
      <c r="G1250" s="355" t="str">
        <f t="shared" si="432"/>
        <v>02</v>
      </c>
      <c r="H1250" s="232" t="s">
        <v>1587</v>
      </c>
      <c r="I1250" s="232">
        <v>12645214</v>
      </c>
      <c r="J1250" s="233">
        <v>46218</v>
      </c>
      <c r="K1250" s="233">
        <v>47593</v>
      </c>
      <c r="L1250" s="234">
        <v>550024953</v>
      </c>
      <c r="M1250" s="232" t="str">
        <f>IF(ISNA(VLOOKUP(L1250,'MASTER DATA'!$A$1:$B$192,2,0)),"",VLOOKUP(L1250,'MASTER DATA'!$A$1:$B$192,2,0))</f>
        <v>Corena S4 R 68_1*209L_A227</v>
      </c>
      <c r="N1250" s="232">
        <v>4</v>
      </c>
      <c r="O1250" s="232">
        <f t="shared" si="433"/>
        <v>1</v>
      </c>
      <c r="P1250" s="232">
        <f t="shared" si="434"/>
        <v>0</v>
      </c>
      <c r="Q1250" s="232">
        <f>VLOOKUP(L1250,'MASTER DATA'!$A$1:$E$192,5,0)</f>
        <v>4</v>
      </c>
      <c r="R1250" s="234">
        <f>SUMIF('picking of the day'!$H$4:$H$358,WMS!H1250&amp;WMS!L1250,'picking of the day'!$E$4:$E$358)</f>
        <v>0</v>
      </c>
      <c r="U1250" s="114">
        <f>IF(ISNA(VLOOKUP(H1250,'data putaway'!$A$1:$E$530,3,0)),0,VLOOKUP(H1250,'data putaway'!$A$1:$E$530,3,0))</f>
        <v>0</v>
      </c>
      <c r="V1250" s="354">
        <f t="shared" si="435"/>
        <v>4</v>
      </c>
      <c r="W1250" s="114">
        <f>IF(ISNA(VLOOKUP(H1250,'data putaway'!$A$1:$E$530,2,0)),0,VLOOKUP(H1250,'data putaway'!$A$1:$E$530,2,0))</f>
        <v>0</v>
      </c>
      <c r="X1250" s="354" t="b">
        <f t="shared" si="436"/>
        <v>0</v>
      </c>
      <c r="Y1250" s="354">
        <f>IF(ISNA(VLOOKUP(H1250,'data putaway'!$A$1:$E$530,4,0)),0,VLOOKUP(H1250,'data putaway'!$A$1:$E$530,4,0))</f>
        <v>0</v>
      </c>
      <c r="Z1250" s="113">
        <f>IF(ISNA(VLOOKUP(H1250,'data putaway'!$A$1:$E$530,5,0)),0,VLOOKUP(H1250,'data putaway'!$A$1:$E$530,5,0))</f>
        <v>0</v>
      </c>
      <c r="AA1250" s="354" t="b">
        <f t="shared" si="437"/>
        <v>0</v>
      </c>
      <c r="AB1250" s="354" t="b">
        <f t="shared" si="438"/>
        <v>0</v>
      </c>
      <c r="AC1250" s="356" t="str">
        <f t="shared" ca="1" si="439"/>
        <v>2 Month,  3 Days</v>
      </c>
      <c r="AD1250" s="114" t="str">
        <f t="shared" ca="1" si="447"/>
        <v>3 Year, 7 Month, 2 Days</v>
      </c>
      <c r="AE1250" s="114">
        <f t="shared" si="440"/>
        <v>4</v>
      </c>
      <c r="AF1250" s="114">
        <f t="shared" si="441"/>
        <v>1</v>
      </c>
      <c r="AG1250" s="354" t="str">
        <f t="shared" si="442"/>
        <v>CD28</v>
      </c>
      <c r="AH1250" s="114">
        <f>IF(ISNA(VLOOKUP(L1250,'MASTER DATA'!$A$1:$F$192,6,0)),0,VLOOKUP(L1250,'MASTER DATA'!$A$1:$F$192,6,0))*AE1250</f>
        <v>836</v>
      </c>
      <c r="AI1250" s="354" t="str">
        <f>VLOOKUP($D1250,'warehouse mapping'!$AN$7:$AO$17,2,0)</f>
        <v>Aktif</v>
      </c>
      <c r="AJ1250" s="114">
        <f t="shared" si="443"/>
        <v>0</v>
      </c>
      <c r="AK1250" s="354" t="str">
        <f t="shared" si="444"/>
        <v/>
      </c>
      <c r="AL1250" s="354" t="s">
        <v>3206</v>
      </c>
      <c r="AM1250" s="354">
        <f t="shared" si="445"/>
        <v>1</v>
      </c>
      <c r="AN1250" s="354" t="b">
        <f t="shared" si="446"/>
        <v>1</v>
      </c>
    </row>
    <row r="1251" spans="1:40" s="354" customFormat="1">
      <c r="A1251" s="354" t="str">
        <f t="shared" si="426"/>
        <v>CD28D01550058593</v>
      </c>
      <c r="B1251" s="354">
        <f t="shared" si="427"/>
        <v>0</v>
      </c>
      <c r="C1251" s="354">
        <f t="shared" si="428"/>
        <v>0</v>
      </c>
      <c r="D1251" s="354" t="str">
        <f t="shared" si="429"/>
        <v>CD</v>
      </c>
      <c r="E1251" s="354" t="str">
        <f t="shared" si="430"/>
        <v>28</v>
      </c>
      <c r="F1251" s="354" t="str">
        <f t="shared" si="431"/>
        <v>D</v>
      </c>
      <c r="G1251" s="355" t="str">
        <f t="shared" si="432"/>
        <v>01</v>
      </c>
      <c r="H1251" s="232" t="s">
        <v>1588</v>
      </c>
      <c r="I1251" s="232" t="s">
        <v>3232</v>
      </c>
      <c r="J1251" s="233">
        <v>46255</v>
      </c>
      <c r="K1251" s="233">
        <v>47703</v>
      </c>
      <c r="L1251" s="234">
        <v>550058593</v>
      </c>
      <c r="M1251" s="232" t="str">
        <f>IF(ISNA(VLOOKUP(L1251,'MASTER DATA'!$A$1:$B$192,2,0)),"",VLOOKUP(L1251,'MASTER DATA'!$A$1:$B$192,2,0))</f>
        <v>Adv4TAX515W40SLMA2_12*0.8L_A04W</v>
      </c>
      <c r="N1251" s="232">
        <v>48</v>
      </c>
      <c r="O1251" s="232">
        <f t="shared" si="433"/>
        <v>1</v>
      </c>
      <c r="P1251" s="232">
        <f t="shared" si="434"/>
        <v>0</v>
      </c>
      <c r="Q1251" s="232">
        <f>VLOOKUP(L1251,'MASTER DATA'!$A$1:$E$192,5,0)</f>
        <v>48</v>
      </c>
      <c r="R1251" s="234">
        <f>SUMIF('picking of the day'!$H$4:$H$358,WMS!H1251&amp;WMS!L1251,'picking of the day'!$E$4:$E$358)</f>
        <v>0</v>
      </c>
      <c r="U1251" s="114">
        <f>IF(ISNA(VLOOKUP(H1251,'data putaway'!$A$1:$E$530,3,0)),0,VLOOKUP(H1251,'data putaway'!$A$1:$E$530,3,0))</f>
        <v>0</v>
      </c>
      <c r="V1251" s="354">
        <f t="shared" si="435"/>
        <v>48</v>
      </c>
      <c r="W1251" s="114">
        <f>IF(ISNA(VLOOKUP(H1251,'data putaway'!$A$1:$E$530,2,0)),0,VLOOKUP(H1251,'data putaway'!$A$1:$E$530,2,0))</f>
        <v>0</v>
      </c>
      <c r="X1251" s="354" t="b">
        <f t="shared" si="436"/>
        <v>0</v>
      </c>
      <c r="Y1251" s="354">
        <f>IF(ISNA(VLOOKUP(H1251,'data putaway'!$A$1:$E$530,4,0)),0,VLOOKUP(H1251,'data putaway'!$A$1:$E$530,4,0))</f>
        <v>0</v>
      </c>
      <c r="Z1251" s="113">
        <f>IF(ISNA(VLOOKUP(H1251,'data putaway'!$A$1:$E$530,5,0)),0,VLOOKUP(H1251,'data putaway'!$A$1:$E$530,5,0))</f>
        <v>0</v>
      </c>
      <c r="AA1251" s="354" t="b">
        <f t="shared" si="437"/>
        <v>0</v>
      </c>
      <c r="AB1251" s="354" t="b">
        <f t="shared" si="438"/>
        <v>0</v>
      </c>
      <c r="AC1251" s="356" t="str">
        <f t="shared" ca="1" si="439"/>
        <v>0 Month,  28 Days</v>
      </c>
      <c r="AD1251" s="114" t="str">
        <f t="shared" ca="1" si="447"/>
        <v>3 Year, 10 Month, 21 Days</v>
      </c>
      <c r="AE1251" s="114">
        <f t="shared" si="440"/>
        <v>48</v>
      </c>
      <c r="AF1251" s="114">
        <f t="shared" si="441"/>
        <v>1</v>
      </c>
      <c r="AG1251" s="354" t="str">
        <f t="shared" si="442"/>
        <v>CD28</v>
      </c>
      <c r="AH1251" s="114">
        <f>IF(ISNA(VLOOKUP(L1251,'MASTER DATA'!$A$1:$F$192,6,0)),0,VLOOKUP(L1251,'MASTER DATA'!$A$1:$F$192,6,0))*AE1251</f>
        <v>460.79999999999995</v>
      </c>
      <c r="AI1251" s="354" t="str">
        <f>VLOOKUP($D1251,'warehouse mapping'!$AN$7:$AO$17,2,0)</f>
        <v>Aktif</v>
      </c>
      <c r="AJ1251" s="114">
        <f t="shared" si="443"/>
        <v>0</v>
      </c>
      <c r="AK1251" s="354" t="str">
        <f t="shared" si="444"/>
        <v/>
      </c>
      <c r="AL1251" s="354" t="s">
        <v>170</v>
      </c>
      <c r="AM1251" s="354">
        <f t="shared" si="445"/>
        <v>1</v>
      </c>
      <c r="AN1251" s="354" t="b">
        <f t="shared" si="446"/>
        <v>1</v>
      </c>
    </row>
    <row r="1252" spans="1:40" s="354" customFormat="1">
      <c r="A1252" s="354" t="str">
        <f t="shared" si="426"/>
        <v>CD28D02550058593</v>
      </c>
      <c r="B1252" s="354">
        <f t="shared" si="427"/>
        <v>0</v>
      </c>
      <c r="C1252" s="354">
        <f t="shared" si="428"/>
        <v>0</v>
      </c>
      <c r="D1252" s="354" t="str">
        <f t="shared" si="429"/>
        <v>CD</v>
      </c>
      <c r="E1252" s="354" t="str">
        <f t="shared" si="430"/>
        <v>28</v>
      </c>
      <c r="F1252" s="354" t="str">
        <f t="shared" si="431"/>
        <v>D</v>
      </c>
      <c r="G1252" s="355" t="str">
        <f t="shared" si="432"/>
        <v>02</v>
      </c>
      <c r="H1252" s="232" t="s">
        <v>1589</v>
      </c>
      <c r="I1252" s="232" t="s">
        <v>3232</v>
      </c>
      <c r="J1252" s="233">
        <v>46255</v>
      </c>
      <c r="K1252" s="233">
        <v>47703</v>
      </c>
      <c r="L1252" s="234">
        <v>550058593</v>
      </c>
      <c r="M1252" s="232" t="str">
        <f>IF(ISNA(VLOOKUP(L1252,'MASTER DATA'!$A$1:$B$192,2,0)),"",VLOOKUP(L1252,'MASTER DATA'!$A$1:$B$192,2,0))</f>
        <v>Adv4TAX515W40SLMA2_12*0.8L_A04W</v>
      </c>
      <c r="N1252" s="232">
        <v>48</v>
      </c>
      <c r="O1252" s="232">
        <f t="shared" si="433"/>
        <v>1</v>
      </c>
      <c r="P1252" s="232">
        <f t="shared" si="434"/>
        <v>0</v>
      </c>
      <c r="Q1252" s="232">
        <f>VLOOKUP(L1252,'MASTER DATA'!$A$1:$E$192,5,0)</f>
        <v>48</v>
      </c>
      <c r="R1252" s="234">
        <f>SUMIF('picking of the day'!$H$4:$H$358,WMS!H1252&amp;WMS!L1252,'picking of the day'!$E$4:$E$358)</f>
        <v>0</v>
      </c>
      <c r="U1252" s="114">
        <f>IF(ISNA(VLOOKUP(H1252,'data putaway'!$A$1:$E$530,3,0)),0,VLOOKUP(H1252,'data putaway'!$A$1:$E$530,3,0))</f>
        <v>0</v>
      </c>
      <c r="V1252" s="354">
        <f t="shared" si="435"/>
        <v>48</v>
      </c>
      <c r="W1252" s="114">
        <f>IF(ISNA(VLOOKUP(H1252,'data putaway'!$A$1:$E$530,2,0)),0,VLOOKUP(H1252,'data putaway'!$A$1:$E$530,2,0))</f>
        <v>0</v>
      </c>
      <c r="X1252" s="354" t="b">
        <f t="shared" si="436"/>
        <v>0</v>
      </c>
      <c r="Y1252" s="354">
        <f>IF(ISNA(VLOOKUP(H1252,'data putaway'!$A$1:$E$530,4,0)),0,VLOOKUP(H1252,'data putaway'!$A$1:$E$530,4,0))</f>
        <v>0</v>
      </c>
      <c r="Z1252" s="113">
        <f>IF(ISNA(VLOOKUP(H1252,'data putaway'!$A$1:$E$530,5,0)),0,VLOOKUP(H1252,'data putaway'!$A$1:$E$530,5,0))</f>
        <v>0</v>
      </c>
      <c r="AA1252" s="354" t="b">
        <f t="shared" si="437"/>
        <v>0</v>
      </c>
      <c r="AB1252" s="354" t="b">
        <f t="shared" si="438"/>
        <v>0</v>
      </c>
      <c r="AC1252" s="356" t="str">
        <f t="shared" ca="1" si="439"/>
        <v>0 Month,  28 Days</v>
      </c>
      <c r="AD1252" s="114" t="str">
        <f t="shared" ca="1" si="447"/>
        <v>3 Year, 10 Month, 21 Days</v>
      </c>
      <c r="AE1252" s="114">
        <f t="shared" si="440"/>
        <v>48</v>
      </c>
      <c r="AF1252" s="114">
        <f t="shared" si="441"/>
        <v>1</v>
      </c>
      <c r="AG1252" s="354" t="str">
        <f t="shared" si="442"/>
        <v>CD28</v>
      </c>
      <c r="AH1252" s="114">
        <f>IF(ISNA(VLOOKUP(L1252,'MASTER DATA'!$A$1:$F$192,6,0)),0,VLOOKUP(L1252,'MASTER DATA'!$A$1:$F$192,6,0))*AE1252</f>
        <v>460.79999999999995</v>
      </c>
      <c r="AI1252" s="354" t="str">
        <f>VLOOKUP($D1252,'warehouse mapping'!$AN$7:$AO$17,2,0)</f>
        <v>Aktif</v>
      </c>
      <c r="AJ1252" s="114">
        <f t="shared" si="443"/>
        <v>0</v>
      </c>
      <c r="AK1252" s="354" t="str">
        <f t="shared" si="444"/>
        <v/>
      </c>
      <c r="AL1252" s="354" t="s">
        <v>170</v>
      </c>
      <c r="AM1252" s="354">
        <f t="shared" si="445"/>
        <v>1</v>
      </c>
      <c r="AN1252" s="354" t="b">
        <f t="shared" si="446"/>
        <v>1</v>
      </c>
    </row>
    <row r="1253" spans="1:40" s="354" customFormat="1">
      <c r="A1253" s="354" t="str">
        <f t="shared" si="426"/>
        <v>CD28E01550058593</v>
      </c>
      <c r="B1253" s="354">
        <f t="shared" si="427"/>
        <v>0</v>
      </c>
      <c r="C1253" s="354">
        <f t="shared" si="428"/>
        <v>0</v>
      </c>
      <c r="D1253" s="354" t="str">
        <f t="shared" si="429"/>
        <v>CD</v>
      </c>
      <c r="E1253" s="354" t="str">
        <f t="shared" si="430"/>
        <v>28</v>
      </c>
      <c r="F1253" s="354" t="str">
        <f t="shared" si="431"/>
        <v>E</v>
      </c>
      <c r="G1253" s="355" t="str">
        <f t="shared" si="432"/>
        <v>01</v>
      </c>
      <c r="H1253" s="232" t="s">
        <v>1590</v>
      </c>
      <c r="I1253" s="232" t="s">
        <v>3232</v>
      </c>
      <c r="J1253" s="233">
        <v>46255</v>
      </c>
      <c r="K1253" s="233">
        <v>47703</v>
      </c>
      <c r="L1253" s="234">
        <v>550058593</v>
      </c>
      <c r="M1253" s="232" t="str">
        <f>IF(ISNA(VLOOKUP(L1253,'MASTER DATA'!$A$1:$B$192,2,0)),"",VLOOKUP(L1253,'MASTER DATA'!$A$1:$B$192,2,0))</f>
        <v>Adv4TAX515W40SLMA2_12*0.8L_A04W</v>
      </c>
      <c r="N1253" s="232">
        <v>48</v>
      </c>
      <c r="O1253" s="232">
        <f t="shared" si="433"/>
        <v>1</v>
      </c>
      <c r="P1253" s="232">
        <f t="shared" si="434"/>
        <v>0</v>
      </c>
      <c r="Q1253" s="232">
        <f>VLOOKUP(L1253,'MASTER DATA'!$A$1:$E$192,5,0)</f>
        <v>48</v>
      </c>
      <c r="R1253" s="234">
        <f>SUMIF('picking of the day'!$H$4:$H$358,WMS!H1253&amp;WMS!L1253,'picking of the day'!$E$4:$E$358)</f>
        <v>0</v>
      </c>
      <c r="U1253" s="114">
        <f>IF(ISNA(VLOOKUP(H1253,'data putaway'!$A$1:$E$530,3,0)),0,VLOOKUP(H1253,'data putaway'!$A$1:$E$530,3,0))</f>
        <v>0</v>
      </c>
      <c r="V1253" s="354">
        <f t="shared" si="435"/>
        <v>48</v>
      </c>
      <c r="W1253" s="114">
        <f>IF(ISNA(VLOOKUP(H1253,'data putaway'!$A$1:$E$530,2,0)),0,VLOOKUP(H1253,'data putaway'!$A$1:$E$530,2,0))</f>
        <v>0</v>
      </c>
      <c r="X1253" s="354" t="b">
        <f t="shared" si="436"/>
        <v>0</v>
      </c>
      <c r="Y1253" s="354">
        <f>IF(ISNA(VLOOKUP(H1253,'data putaway'!$A$1:$E$530,4,0)),0,VLOOKUP(H1253,'data putaway'!$A$1:$E$530,4,0))</f>
        <v>0</v>
      </c>
      <c r="Z1253" s="113">
        <f>IF(ISNA(VLOOKUP(H1253,'data putaway'!$A$1:$E$530,5,0)),0,VLOOKUP(H1253,'data putaway'!$A$1:$E$530,5,0))</f>
        <v>0</v>
      </c>
      <c r="AA1253" s="354" t="b">
        <f t="shared" si="437"/>
        <v>0</v>
      </c>
      <c r="AB1253" s="354" t="b">
        <f t="shared" si="438"/>
        <v>0</v>
      </c>
      <c r="AC1253" s="356" t="str">
        <f t="shared" ca="1" si="439"/>
        <v>0 Month,  28 Days</v>
      </c>
      <c r="AD1253" s="114" t="str">
        <f t="shared" ca="1" si="447"/>
        <v>3 Year, 10 Month, 21 Days</v>
      </c>
      <c r="AE1253" s="114">
        <f t="shared" si="440"/>
        <v>48</v>
      </c>
      <c r="AF1253" s="114">
        <f t="shared" si="441"/>
        <v>1</v>
      </c>
      <c r="AG1253" s="354" t="str">
        <f t="shared" si="442"/>
        <v>CD28</v>
      </c>
      <c r="AH1253" s="114">
        <f>IF(ISNA(VLOOKUP(L1253,'MASTER DATA'!$A$1:$F$192,6,0)),0,VLOOKUP(L1253,'MASTER DATA'!$A$1:$F$192,6,0))*AE1253</f>
        <v>460.79999999999995</v>
      </c>
      <c r="AI1253" s="354" t="str">
        <f>VLOOKUP($D1253,'warehouse mapping'!$AN$7:$AO$17,2,0)</f>
        <v>Aktif</v>
      </c>
      <c r="AJ1253" s="114">
        <f t="shared" si="443"/>
        <v>0</v>
      </c>
      <c r="AK1253" s="354" t="str">
        <f t="shared" si="444"/>
        <v/>
      </c>
      <c r="AL1253" s="354" t="s">
        <v>170</v>
      </c>
      <c r="AM1253" s="354">
        <f t="shared" si="445"/>
        <v>1</v>
      </c>
      <c r="AN1253" s="354" t="b">
        <f t="shared" si="446"/>
        <v>1</v>
      </c>
    </row>
    <row r="1254" spans="1:40" s="354" customFormat="1">
      <c r="A1254" s="354" t="str">
        <f t="shared" si="426"/>
        <v>CD28E02550058593</v>
      </c>
      <c r="B1254" s="354">
        <f t="shared" si="427"/>
        <v>0</v>
      </c>
      <c r="C1254" s="354">
        <f t="shared" si="428"/>
        <v>0</v>
      </c>
      <c r="D1254" s="354" t="str">
        <f t="shared" si="429"/>
        <v>CD</v>
      </c>
      <c r="E1254" s="354" t="str">
        <f t="shared" si="430"/>
        <v>28</v>
      </c>
      <c r="F1254" s="354" t="str">
        <f t="shared" si="431"/>
        <v>E</v>
      </c>
      <c r="G1254" s="355" t="str">
        <f t="shared" si="432"/>
        <v>02</v>
      </c>
      <c r="H1254" s="232" t="s">
        <v>1591</v>
      </c>
      <c r="I1254" s="232" t="s">
        <v>3232</v>
      </c>
      <c r="J1254" s="233">
        <v>46255</v>
      </c>
      <c r="K1254" s="233">
        <v>47703</v>
      </c>
      <c r="L1254" s="234">
        <v>550058593</v>
      </c>
      <c r="M1254" s="232" t="str">
        <f>IF(ISNA(VLOOKUP(L1254,'MASTER DATA'!$A$1:$B$192,2,0)),"",VLOOKUP(L1254,'MASTER DATA'!$A$1:$B$192,2,0))</f>
        <v>Adv4TAX515W40SLMA2_12*0.8L_A04W</v>
      </c>
      <c r="N1254" s="232">
        <v>48</v>
      </c>
      <c r="O1254" s="232">
        <f t="shared" si="433"/>
        <v>1</v>
      </c>
      <c r="P1254" s="232">
        <f t="shared" si="434"/>
        <v>0</v>
      </c>
      <c r="Q1254" s="232">
        <f>VLOOKUP(L1254,'MASTER DATA'!$A$1:$E$192,5,0)</f>
        <v>48</v>
      </c>
      <c r="R1254" s="234">
        <f>SUMIF('picking of the day'!$H$4:$H$358,WMS!H1254&amp;WMS!L1254,'picking of the day'!$E$4:$E$358)</f>
        <v>0</v>
      </c>
      <c r="U1254" s="114">
        <f>IF(ISNA(VLOOKUP(H1254,'data putaway'!$A$1:$E$530,3,0)),0,VLOOKUP(H1254,'data putaway'!$A$1:$E$530,3,0))</f>
        <v>0</v>
      </c>
      <c r="V1254" s="354">
        <f t="shared" si="435"/>
        <v>48</v>
      </c>
      <c r="W1254" s="114">
        <f>IF(ISNA(VLOOKUP(H1254,'data putaway'!$A$1:$E$530,2,0)),0,VLOOKUP(H1254,'data putaway'!$A$1:$E$530,2,0))</f>
        <v>0</v>
      </c>
      <c r="X1254" s="354" t="b">
        <f t="shared" si="436"/>
        <v>0</v>
      </c>
      <c r="Y1254" s="354">
        <f>IF(ISNA(VLOOKUP(H1254,'data putaway'!$A$1:$E$530,4,0)),0,VLOOKUP(H1254,'data putaway'!$A$1:$E$530,4,0))</f>
        <v>0</v>
      </c>
      <c r="Z1254" s="113">
        <f>IF(ISNA(VLOOKUP(H1254,'data putaway'!$A$1:$E$530,5,0)),0,VLOOKUP(H1254,'data putaway'!$A$1:$E$530,5,0))</f>
        <v>0</v>
      </c>
      <c r="AA1254" s="354" t="b">
        <f t="shared" si="437"/>
        <v>0</v>
      </c>
      <c r="AB1254" s="354" t="b">
        <f t="shared" si="438"/>
        <v>0</v>
      </c>
      <c r="AC1254" s="356" t="str">
        <f t="shared" ca="1" si="439"/>
        <v>0 Month,  28 Days</v>
      </c>
      <c r="AD1254" s="114" t="str">
        <f t="shared" ca="1" si="447"/>
        <v>3 Year, 10 Month, 21 Days</v>
      </c>
      <c r="AE1254" s="114">
        <f t="shared" si="440"/>
        <v>48</v>
      </c>
      <c r="AF1254" s="114">
        <f t="shared" si="441"/>
        <v>1</v>
      </c>
      <c r="AG1254" s="354" t="str">
        <f t="shared" si="442"/>
        <v>CD28</v>
      </c>
      <c r="AH1254" s="114">
        <f>IF(ISNA(VLOOKUP(L1254,'MASTER DATA'!$A$1:$F$192,6,0)),0,VLOOKUP(L1254,'MASTER DATA'!$A$1:$F$192,6,0))*AE1254</f>
        <v>460.79999999999995</v>
      </c>
      <c r="AI1254" s="354" t="str">
        <f>VLOOKUP($D1254,'warehouse mapping'!$AN$7:$AO$17,2,0)</f>
        <v>Aktif</v>
      </c>
      <c r="AJ1254" s="114">
        <f t="shared" si="443"/>
        <v>0</v>
      </c>
      <c r="AK1254" s="354" t="str">
        <f t="shared" si="444"/>
        <v/>
      </c>
      <c r="AL1254" s="354" t="s">
        <v>170</v>
      </c>
      <c r="AM1254" s="354">
        <f t="shared" si="445"/>
        <v>1</v>
      </c>
      <c r="AN1254" s="354" t="b">
        <f t="shared" si="446"/>
        <v>1</v>
      </c>
    </row>
    <row r="1255" spans="1:40" s="354" customFormat="1">
      <c r="A1255" s="354" t="str">
        <f t="shared" si="426"/>
        <v>CD29A01550062285</v>
      </c>
      <c r="B1255" s="354">
        <f t="shared" si="427"/>
        <v>0</v>
      </c>
      <c r="C1255" s="354">
        <f t="shared" si="428"/>
        <v>0</v>
      </c>
      <c r="D1255" s="354" t="str">
        <f t="shared" si="429"/>
        <v>CD</v>
      </c>
      <c r="E1255" s="354" t="str">
        <f t="shared" si="430"/>
        <v>29</v>
      </c>
      <c r="F1255" s="354" t="str">
        <f t="shared" si="431"/>
        <v>A</v>
      </c>
      <c r="G1255" s="355" t="str">
        <f t="shared" si="432"/>
        <v>01</v>
      </c>
      <c r="H1255" s="232" t="s">
        <v>1592</v>
      </c>
      <c r="I1255" s="232">
        <v>12626186</v>
      </c>
      <c r="J1255" s="233">
        <v>46121</v>
      </c>
      <c r="K1255" s="233">
        <v>47565</v>
      </c>
      <c r="L1255" s="234">
        <v>550062285</v>
      </c>
      <c r="M1255" s="232" t="str">
        <f>IF(ISNA(VLOOKUP(L1255,'MASTER DATA'!$A$1:$B$192,2,0)),"",VLOOKUP(L1255,'MASTER DATA'!$A$1:$B$192,2,0))</f>
        <v>Gadus S3 V460DM 2_1*770kg_A227</v>
      </c>
      <c r="N1255" s="232">
        <v>1</v>
      </c>
      <c r="O1255" s="232">
        <f t="shared" si="433"/>
        <v>1</v>
      </c>
      <c r="P1255" s="232">
        <f t="shared" si="434"/>
        <v>0</v>
      </c>
      <c r="Q1255" s="232">
        <f>VLOOKUP(L1255,'MASTER DATA'!$A$1:$E$192,5,0)</f>
        <v>1</v>
      </c>
      <c r="R1255" s="234">
        <f>SUMIF('picking of the day'!$H$4:$H$358,WMS!H1255&amp;WMS!L1255,'picking of the day'!$E$4:$E$358)</f>
        <v>0</v>
      </c>
      <c r="U1255" s="114">
        <f>IF(ISNA(VLOOKUP(H1255,'data putaway'!$A$1:$E$530,3,0)),0,VLOOKUP(H1255,'data putaway'!$A$1:$E$530,3,0))</f>
        <v>0</v>
      </c>
      <c r="V1255" s="354">
        <f t="shared" si="435"/>
        <v>1</v>
      </c>
      <c r="W1255" s="114">
        <f>IF(ISNA(VLOOKUP(H1255,'data putaway'!$A$1:$E$530,2,0)),0,VLOOKUP(H1255,'data putaway'!$A$1:$E$530,2,0))</f>
        <v>0</v>
      </c>
      <c r="X1255" s="354" t="b">
        <f t="shared" si="436"/>
        <v>0</v>
      </c>
      <c r="Y1255" s="354">
        <f>IF(ISNA(VLOOKUP(H1255,'data putaway'!$A$1:$E$530,4,0)),0,VLOOKUP(H1255,'data putaway'!$A$1:$E$530,4,0))</f>
        <v>0</v>
      </c>
      <c r="Z1255" s="113">
        <f>IF(ISNA(VLOOKUP(H1255,'data putaway'!$A$1:$E$530,5,0)),0,VLOOKUP(H1255,'data putaway'!$A$1:$E$530,5,0))</f>
        <v>0</v>
      </c>
      <c r="AA1255" s="354" t="b">
        <f t="shared" si="437"/>
        <v>0</v>
      </c>
      <c r="AB1255" s="354" t="b">
        <f t="shared" si="438"/>
        <v>0</v>
      </c>
      <c r="AC1255" s="356" t="str">
        <f t="shared" ca="1" si="439"/>
        <v>5 Month,  9 Days</v>
      </c>
      <c r="AD1255" s="114" t="str">
        <f t="shared" ca="1" si="447"/>
        <v>3 Year, 6 Month, 5 Days</v>
      </c>
      <c r="AE1255" s="114">
        <f t="shared" si="440"/>
        <v>1</v>
      </c>
      <c r="AF1255" s="114">
        <f t="shared" si="441"/>
        <v>1</v>
      </c>
      <c r="AG1255" s="354" t="str">
        <f t="shared" si="442"/>
        <v>CD29</v>
      </c>
      <c r="AH1255" s="114">
        <f>IF(ISNA(VLOOKUP(L1255,'MASTER DATA'!$A$1:$F$192,6,0)),0,VLOOKUP(L1255,'MASTER DATA'!$A$1:$F$192,6,0))*AE1255</f>
        <v>770</v>
      </c>
      <c r="AI1255" s="354" t="str">
        <f>VLOOKUP($D1255,'warehouse mapping'!$AN$7:$AO$17,2,0)</f>
        <v>Aktif</v>
      </c>
      <c r="AJ1255" s="114">
        <f t="shared" si="443"/>
        <v>0</v>
      </c>
      <c r="AK1255" s="354" t="str">
        <f t="shared" si="444"/>
        <v/>
      </c>
      <c r="AL1255" s="354" t="s">
        <v>3205</v>
      </c>
      <c r="AM1255" s="354">
        <f t="shared" si="445"/>
        <v>1</v>
      </c>
      <c r="AN1255" s="354" t="b">
        <f t="shared" si="446"/>
        <v>1</v>
      </c>
    </row>
    <row r="1256" spans="1:40" s="354" customFormat="1">
      <c r="A1256" s="354" t="str">
        <f t="shared" si="426"/>
        <v>CD29A02550062285</v>
      </c>
      <c r="B1256" s="354">
        <f t="shared" si="427"/>
        <v>0</v>
      </c>
      <c r="C1256" s="354">
        <f t="shared" si="428"/>
        <v>0</v>
      </c>
      <c r="D1256" s="354" t="str">
        <f t="shared" si="429"/>
        <v>CD</v>
      </c>
      <c r="E1256" s="354" t="str">
        <f t="shared" si="430"/>
        <v>29</v>
      </c>
      <c r="F1256" s="354" t="str">
        <f t="shared" si="431"/>
        <v>A</v>
      </c>
      <c r="G1256" s="355" t="str">
        <f t="shared" si="432"/>
        <v>02</v>
      </c>
      <c r="H1256" s="232" t="s">
        <v>1593</v>
      </c>
      <c r="I1256" s="232">
        <v>12626186</v>
      </c>
      <c r="J1256" s="233">
        <v>46121</v>
      </c>
      <c r="K1256" s="233">
        <v>47565</v>
      </c>
      <c r="L1256" s="234">
        <v>550062285</v>
      </c>
      <c r="M1256" s="232" t="str">
        <f>IF(ISNA(VLOOKUP(L1256,'MASTER DATA'!$A$1:$B$192,2,0)),"",VLOOKUP(L1256,'MASTER DATA'!$A$1:$B$192,2,0))</f>
        <v>Gadus S3 V460DM 2_1*770kg_A227</v>
      </c>
      <c r="N1256" s="232">
        <v>1</v>
      </c>
      <c r="O1256" s="232">
        <f t="shared" si="433"/>
        <v>1</v>
      </c>
      <c r="P1256" s="232">
        <f t="shared" si="434"/>
        <v>0</v>
      </c>
      <c r="Q1256" s="232">
        <f>VLOOKUP(L1256,'MASTER DATA'!$A$1:$E$192,5,0)</f>
        <v>1</v>
      </c>
      <c r="R1256" s="234">
        <f>SUMIF('picking of the day'!$H$4:$H$358,WMS!H1256&amp;WMS!L1256,'picking of the day'!$E$4:$E$358)</f>
        <v>0</v>
      </c>
      <c r="U1256" s="114">
        <f>IF(ISNA(VLOOKUP(H1256,'data putaway'!$A$1:$E$530,3,0)),0,VLOOKUP(H1256,'data putaway'!$A$1:$E$530,3,0))</f>
        <v>0</v>
      </c>
      <c r="V1256" s="354">
        <f t="shared" si="435"/>
        <v>1</v>
      </c>
      <c r="W1256" s="114">
        <f>IF(ISNA(VLOOKUP(H1256,'data putaway'!$A$1:$E$530,2,0)),0,VLOOKUP(H1256,'data putaway'!$A$1:$E$530,2,0))</f>
        <v>0</v>
      </c>
      <c r="X1256" s="354" t="b">
        <f t="shared" si="436"/>
        <v>0</v>
      </c>
      <c r="Y1256" s="354">
        <f>IF(ISNA(VLOOKUP(H1256,'data putaway'!$A$1:$E$530,4,0)),0,VLOOKUP(H1256,'data putaway'!$A$1:$E$530,4,0))</f>
        <v>0</v>
      </c>
      <c r="Z1256" s="113">
        <f>IF(ISNA(VLOOKUP(H1256,'data putaway'!$A$1:$E$530,5,0)),0,VLOOKUP(H1256,'data putaway'!$A$1:$E$530,5,0))</f>
        <v>0</v>
      </c>
      <c r="AA1256" s="354" t="b">
        <f t="shared" si="437"/>
        <v>0</v>
      </c>
      <c r="AB1256" s="354" t="b">
        <f t="shared" si="438"/>
        <v>0</v>
      </c>
      <c r="AC1256" s="356" t="str">
        <f t="shared" ca="1" si="439"/>
        <v>5 Month,  9 Days</v>
      </c>
      <c r="AD1256" s="114" t="str">
        <f t="shared" ca="1" si="447"/>
        <v>3 Year, 6 Month, 5 Days</v>
      </c>
      <c r="AE1256" s="114">
        <f t="shared" si="440"/>
        <v>1</v>
      </c>
      <c r="AF1256" s="114">
        <f t="shared" si="441"/>
        <v>1</v>
      </c>
      <c r="AG1256" s="354" t="str">
        <f t="shared" si="442"/>
        <v>CD29</v>
      </c>
      <c r="AH1256" s="114">
        <f>IF(ISNA(VLOOKUP(L1256,'MASTER DATA'!$A$1:$F$192,6,0)),0,VLOOKUP(L1256,'MASTER DATA'!$A$1:$F$192,6,0))*AE1256</f>
        <v>770</v>
      </c>
      <c r="AI1256" s="354" t="str">
        <f>VLOOKUP($D1256,'warehouse mapping'!$AN$7:$AO$17,2,0)</f>
        <v>Aktif</v>
      </c>
      <c r="AJ1256" s="114">
        <f t="shared" si="443"/>
        <v>0</v>
      </c>
      <c r="AK1256" s="354" t="str">
        <f t="shared" si="444"/>
        <v/>
      </c>
      <c r="AL1256" s="354" t="s">
        <v>3205</v>
      </c>
      <c r="AM1256" s="354">
        <f t="shared" si="445"/>
        <v>1</v>
      </c>
      <c r="AN1256" s="354" t="b">
        <f t="shared" si="446"/>
        <v>1</v>
      </c>
    </row>
    <row r="1257" spans="1:40" s="354" customFormat="1">
      <c r="A1257" s="354" t="str">
        <f t="shared" si="426"/>
        <v>CD29B01550062461</v>
      </c>
      <c r="B1257" s="354">
        <f t="shared" si="427"/>
        <v>0</v>
      </c>
      <c r="C1257" s="354">
        <f t="shared" si="428"/>
        <v>0</v>
      </c>
      <c r="D1257" s="354" t="str">
        <f t="shared" si="429"/>
        <v>CD</v>
      </c>
      <c r="E1257" s="354" t="str">
        <f t="shared" si="430"/>
        <v>29</v>
      </c>
      <c r="F1257" s="354" t="str">
        <f t="shared" si="431"/>
        <v>B</v>
      </c>
      <c r="G1257" s="355" t="str">
        <f t="shared" si="432"/>
        <v>01</v>
      </c>
      <c r="H1257" s="232" t="s">
        <v>1594</v>
      </c>
      <c r="I1257" s="232" t="s">
        <v>3394</v>
      </c>
      <c r="J1257" s="233">
        <v>46255</v>
      </c>
      <c r="K1257" s="233">
        <v>47715</v>
      </c>
      <c r="L1257" s="234">
        <v>550062461</v>
      </c>
      <c r="M1257" s="232" t="str">
        <f>IF(ISNA(VLOOKUP(L1257,'MASTER DATA'!$A$1:$B$192,2,0)),"",VLOOKUP(L1257,'MASTER DATA'!$A$1:$B$192,2,0))</f>
        <v>Advan4TAX710W40SNMA2_12*0.8L_A04W</v>
      </c>
      <c r="N1257" s="232">
        <v>48</v>
      </c>
      <c r="O1257" s="232">
        <f t="shared" si="433"/>
        <v>1</v>
      </c>
      <c r="P1257" s="232">
        <f t="shared" si="434"/>
        <v>0</v>
      </c>
      <c r="Q1257" s="232">
        <f>VLOOKUP(L1257,'MASTER DATA'!$A$1:$E$192,5,0)</f>
        <v>48</v>
      </c>
      <c r="R1257" s="234">
        <f>SUMIF('picking of the day'!$H$4:$H$358,WMS!H1257&amp;WMS!L1257,'picking of the day'!$E$4:$E$358)</f>
        <v>0</v>
      </c>
      <c r="U1257" s="114">
        <f>IF(ISNA(VLOOKUP(H1257,'data putaway'!$A$1:$E$530,3,0)),0,VLOOKUP(H1257,'data putaway'!$A$1:$E$530,3,0))</f>
        <v>0</v>
      </c>
      <c r="V1257" s="354">
        <f t="shared" si="435"/>
        <v>48</v>
      </c>
      <c r="W1257" s="114">
        <f>IF(ISNA(VLOOKUP(H1257,'data putaway'!$A$1:$E$530,2,0)),0,VLOOKUP(H1257,'data putaway'!$A$1:$E$530,2,0))</f>
        <v>0</v>
      </c>
      <c r="X1257" s="354" t="b">
        <f t="shared" si="436"/>
        <v>0</v>
      </c>
      <c r="Y1257" s="354">
        <f>IF(ISNA(VLOOKUP(H1257,'data putaway'!$A$1:$E$530,4,0)),0,VLOOKUP(H1257,'data putaway'!$A$1:$E$530,4,0))</f>
        <v>0</v>
      </c>
      <c r="Z1257" s="113">
        <f>IF(ISNA(VLOOKUP(H1257,'data putaway'!$A$1:$E$530,5,0)),0,VLOOKUP(H1257,'data putaway'!$A$1:$E$530,5,0))</f>
        <v>0</v>
      </c>
      <c r="AA1257" s="354" t="b">
        <f t="shared" si="437"/>
        <v>0</v>
      </c>
      <c r="AB1257" s="354" t="b">
        <f t="shared" si="438"/>
        <v>0</v>
      </c>
      <c r="AC1257" s="356" t="str">
        <f t="shared" ca="1" si="439"/>
        <v>0 Month,  28 Days</v>
      </c>
      <c r="AD1257" s="114" t="str">
        <f t="shared" ca="1" si="447"/>
        <v>3 Year, 11 Month, 2 Days</v>
      </c>
      <c r="AE1257" s="114">
        <f t="shared" si="440"/>
        <v>48</v>
      </c>
      <c r="AF1257" s="114">
        <f t="shared" si="441"/>
        <v>1</v>
      </c>
      <c r="AG1257" s="354" t="str">
        <f t="shared" si="442"/>
        <v>CD29</v>
      </c>
      <c r="AH1257" s="114">
        <f>IF(ISNA(VLOOKUP(L1257,'MASTER DATA'!$A$1:$F$192,6,0)),0,VLOOKUP(L1257,'MASTER DATA'!$A$1:$F$192,6,0))*AE1257</f>
        <v>460.80000000000007</v>
      </c>
      <c r="AI1257" s="354" t="str">
        <f>VLOOKUP($D1257,'warehouse mapping'!$AN$7:$AO$17,2,0)</f>
        <v>Aktif</v>
      </c>
      <c r="AJ1257" s="114">
        <f t="shared" si="443"/>
        <v>0</v>
      </c>
      <c r="AK1257" s="354" t="str">
        <f t="shared" si="444"/>
        <v/>
      </c>
      <c r="AL1257" s="354" t="s">
        <v>3206</v>
      </c>
      <c r="AM1257" s="354">
        <f t="shared" si="445"/>
        <v>1</v>
      </c>
      <c r="AN1257" s="354" t="b">
        <f t="shared" si="446"/>
        <v>1</v>
      </c>
    </row>
    <row r="1258" spans="1:40" s="354" customFormat="1">
      <c r="A1258" s="354" t="str">
        <f t="shared" si="426"/>
        <v>CD29B02550062285</v>
      </c>
      <c r="B1258" s="354">
        <f t="shared" si="427"/>
        <v>0</v>
      </c>
      <c r="C1258" s="354">
        <f t="shared" si="428"/>
        <v>0</v>
      </c>
      <c r="D1258" s="354" t="str">
        <f t="shared" si="429"/>
        <v>CD</v>
      </c>
      <c r="E1258" s="354" t="str">
        <f t="shared" si="430"/>
        <v>29</v>
      </c>
      <c r="F1258" s="354" t="str">
        <f t="shared" si="431"/>
        <v>B</v>
      </c>
      <c r="G1258" s="355" t="str">
        <f t="shared" si="432"/>
        <v>02</v>
      </c>
      <c r="H1258" s="232" t="s">
        <v>1595</v>
      </c>
      <c r="I1258" s="232">
        <v>12626162</v>
      </c>
      <c r="J1258" s="233">
        <v>46121</v>
      </c>
      <c r="K1258" s="233">
        <v>47565</v>
      </c>
      <c r="L1258" s="234">
        <v>550062285</v>
      </c>
      <c r="M1258" s="232" t="str">
        <f>IF(ISNA(VLOOKUP(L1258,'MASTER DATA'!$A$1:$B$192,2,0)),"",VLOOKUP(L1258,'MASTER DATA'!$A$1:$B$192,2,0))</f>
        <v>Gadus S3 V460DM 2_1*770kg_A227</v>
      </c>
      <c r="N1258" s="232">
        <v>1</v>
      </c>
      <c r="O1258" s="232">
        <f t="shared" si="433"/>
        <v>1</v>
      </c>
      <c r="P1258" s="232">
        <f t="shared" si="434"/>
        <v>0</v>
      </c>
      <c r="Q1258" s="232">
        <f>VLOOKUP(L1258,'MASTER DATA'!$A$1:$E$192,5,0)</f>
        <v>1</v>
      </c>
      <c r="R1258" s="234">
        <f>SUMIF('picking of the day'!$H$4:$H$358,WMS!H1258&amp;WMS!L1258,'picking of the day'!$E$4:$E$358)</f>
        <v>0</v>
      </c>
      <c r="U1258" s="114">
        <f>IF(ISNA(VLOOKUP(H1258,'data putaway'!$A$1:$E$530,3,0)),0,VLOOKUP(H1258,'data putaway'!$A$1:$E$530,3,0))</f>
        <v>0</v>
      </c>
      <c r="V1258" s="354">
        <f t="shared" si="435"/>
        <v>1</v>
      </c>
      <c r="W1258" s="114">
        <f>IF(ISNA(VLOOKUP(H1258,'data putaway'!$A$1:$E$530,2,0)),0,VLOOKUP(H1258,'data putaway'!$A$1:$E$530,2,0))</f>
        <v>0</v>
      </c>
      <c r="X1258" s="354" t="b">
        <f t="shared" si="436"/>
        <v>0</v>
      </c>
      <c r="Y1258" s="354">
        <f>IF(ISNA(VLOOKUP(H1258,'data putaway'!$A$1:$E$530,4,0)),0,VLOOKUP(H1258,'data putaway'!$A$1:$E$530,4,0))</f>
        <v>0</v>
      </c>
      <c r="Z1258" s="113">
        <f>IF(ISNA(VLOOKUP(H1258,'data putaway'!$A$1:$E$530,5,0)),0,VLOOKUP(H1258,'data putaway'!$A$1:$E$530,5,0))</f>
        <v>0</v>
      </c>
      <c r="AA1258" s="354" t="b">
        <f t="shared" si="437"/>
        <v>0</v>
      </c>
      <c r="AB1258" s="354" t="b">
        <f t="shared" si="438"/>
        <v>0</v>
      </c>
      <c r="AC1258" s="356" t="str">
        <f t="shared" ca="1" si="439"/>
        <v>5 Month,  9 Days</v>
      </c>
      <c r="AD1258" s="114" t="str">
        <f t="shared" ca="1" si="447"/>
        <v>3 Year, 6 Month, 5 Days</v>
      </c>
      <c r="AE1258" s="114">
        <f t="shared" si="440"/>
        <v>1</v>
      </c>
      <c r="AF1258" s="114">
        <f t="shared" si="441"/>
        <v>1</v>
      </c>
      <c r="AG1258" s="354" t="str">
        <f t="shared" si="442"/>
        <v>CD29</v>
      </c>
      <c r="AH1258" s="114">
        <f>IF(ISNA(VLOOKUP(L1258,'MASTER DATA'!$A$1:$F$192,6,0)),0,VLOOKUP(L1258,'MASTER DATA'!$A$1:$F$192,6,0))*AE1258</f>
        <v>770</v>
      </c>
      <c r="AI1258" s="354" t="str">
        <f>VLOOKUP($D1258,'warehouse mapping'!$AN$7:$AO$17,2,0)</f>
        <v>Aktif</v>
      </c>
      <c r="AJ1258" s="114">
        <f t="shared" si="443"/>
        <v>0</v>
      </c>
      <c r="AK1258" s="354" t="str">
        <f t="shared" si="444"/>
        <v/>
      </c>
      <c r="AL1258" s="354" t="s">
        <v>3205</v>
      </c>
      <c r="AM1258" s="354">
        <f t="shared" si="445"/>
        <v>1</v>
      </c>
      <c r="AN1258" s="354" t="b">
        <f t="shared" si="446"/>
        <v>1</v>
      </c>
    </row>
    <row r="1259" spans="1:40" s="354" customFormat="1">
      <c r="A1259" s="354" t="str">
        <f t="shared" si="426"/>
        <v>CD29C01550062461</v>
      </c>
      <c r="B1259" s="354">
        <f t="shared" si="427"/>
        <v>0</v>
      </c>
      <c r="C1259" s="354">
        <f t="shared" si="428"/>
        <v>0</v>
      </c>
      <c r="D1259" s="354" t="str">
        <f t="shared" si="429"/>
        <v>CD</v>
      </c>
      <c r="E1259" s="354" t="str">
        <f t="shared" si="430"/>
        <v>29</v>
      </c>
      <c r="F1259" s="354" t="str">
        <f t="shared" si="431"/>
        <v>C</v>
      </c>
      <c r="G1259" s="355" t="str">
        <f t="shared" si="432"/>
        <v>01</v>
      </c>
      <c r="H1259" s="232" t="s">
        <v>1596</v>
      </c>
      <c r="I1259" s="232" t="s">
        <v>3394</v>
      </c>
      <c r="J1259" s="233">
        <v>46255</v>
      </c>
      <c r="K1259" s="233">
        <v>47715</v>
      </c>
      <c r="L1259" s="234">
        <v>550062461</v>
      </c>
      <c r="M1259" s="232" t="str">
        <f>IF(ISNA(VLOOKUP(L1259,'MASTER DATA'!$A$1:$B$192,2,0)),"",VLOOKUP(L1259,'MASTER DATA'!$A$1:$B$192,2,0))</f>
        <v>Advan4TAX710W40SNMA2_12*0.8L_A04W</v>
      </c>
      <c r="N1259" s="232">
        <v>48</v>
      </c>
      <c r="O1259" s="232">
        <f t="shared" si="433"/>
        <v>1</v>
      </c>
      <c r="P1259" s="232">
        <f t="shared" si="434"/>
        <v>0</v>
      </c>
      <c r="Q1259" s="232">
        <f>VLOOKUP(L1259,'MASTER DATA'!$A$1:$E$192,5,0)</f>
        <v>48</v>
      </c>
      <c r="R1259" s="234">
        <f>SUMIF('picking of the day'!$H$4:$H$358,WMS!H1259&amp;WMS!L1259,'picking of the day'!$E$4:$E$358)</f>
        <v>0</v>
      </c>
      <c r="U1259" s="114">
        <f>IF(ISNA(VLOOKUP(H1259,'data putaway'!$A$1:$E$530,3,0)),0,VLOOKUP(H1259,'data putaway'!$A$1:$E$530,3,0))</f>
        <v>0</v>
      </c>
      <c r="V1259" s="354">
        <f t="shared" si="435"/>
        <v>48</v>
      </c>
      <c r="W1259" s="114">
        <f>IF(ISNA(VLOOKUP(H1259,'data putaway'!$A$1:$E$530,2,0)),0,VLOOKUP(H1259,'data putaway'!$A$1:$E$530,2,0))</f>
        <v>0</v>
      </c>
      <c r="X1259" s="354" t="b">
        <f t="shared" si="436"/>
        <v>0</v>
      </c>
      <c r="Y1259" s="354">
        <f>IF(ISNA(VLOOKUP(H1259,'data putaway'!$A$1:$E$530,4,0)),0,VLOOKUP(H1259,'data putaway'!$A$1:$E$530,4,0))</f>
        <v>0</v>
      </c>
      <c r="Z1259" s="113">
        <f>IF(ISNA(VLOOKUP(H1259,'data putaway'!$A$1:$E$530,5,0)),0,VLOOKUP(H1259,'data putaway'!$A$1:$E$530,5,0))</f>
        <v>0</v>
      </c>
      <c r="AA1259" s="354" t="b">
        <f t="shared" si="437"/>
        <v>0</v>
      </c>
      <c r="AB1259" s="354" t="b">
        <f t="shared" si="438"/>
        <v>0</v>
      </c>
      <c r="AC1259" s="356" t="str">
        <f t="shared" ca="1" si="439"/>
        <v>0 Month,  28 Days</v>
      </c>
      <c r="AD1259" s="114" t="str">
        <f t="shared" ca="1" si="447"/>
        <v>3 Year, 11 Month, 2 Days</v>
      </c>
      <c r="AE1259" s="114">
        <f t="shared" si="440"/>
        <v>48</v>
      </c>
      <c r="AF1259" s="114">
        <f t="shared" si="441"/>
        <v>1</v>
      </c>
      <c r="AG1259" s="354" t="str">
        <f t="shared" si="442"/>
        <v>CD29</v>
      </c>
      <c r="AH1259" s="114">
        <f>IF(ISNA(VLOOKUP(L1259,'MASTER DATA'!$A$1:$F$192,6,0)),0,VLOOKUP(L1259,'MASTER DATA'!$A$1:$F$192,6,0))*AE1259</f>
        <v>460.80000000000007</v>
      </c>
      <c r="AI1259" s="354" t="str">
        <f>VLOOKUP($D1259,'warehouse mapping'!$AN$7:$AO$17,2,0)</f>
        <v>Aktif</v>
      </c>
      <c r="AJ1259" s="114">
        <f t="shared" si="443"/>
        <v>0</v>
      </c>
      <c r="AK1259" s="354" t="str">
        <f t="shared" si="444"/>
        <v/>
      </c>
      <c r="AL1259" s="354" t="s">
        <v>170</v>
      </c>
      <c r="AM1259" s="354">
        <f t="shared" si="445"/>
        <v>1</v>
      </c>
      <c r="AN1259" s="354" t="b">
        <f t="shared" si="446"/>
        <v>1</v>
      </c>
    </row>
    <row r="1260" spans="1:40" s="354" customFormat="1">
      <c r="A1260" s="354" t="str">
        <f t="shared" si="426"/>
        <v>CD29C02550044709</v>
      </c>
      <c r="B1260" s="354">
        <f t="shared" si="427"/>
        <v>0</v>
      </c>
      <c r="C1260" s="354">
        <f t="shared" si="428"/>
        <v>0</v>
      </c>
      <c r="D1260" s="354" t="str">
        <f t="shared" si="429"/>
        <v>CD</v>
      </c>
      <c r="E1260" s="354" t="str">
        <f t="shared" si="430"/>
        <v>29</v>
      </c>
      <c r="F1260" s="354" t="str">
        <f t="shared" si="431"/>
        <v>C</v>
      </c>
      <c r="G1260" s="355" t="str">
        <f t="shared" si="432"/>
        <v>02</v>
      </c>
      <c r="H1260" s="232" t="s">
        <v>1597</v>
      </c>
      <c r="I1260" s="234" t="s">
        <v>3522</v>
      </c>
      <c r="J1260" s="233">
        <v>46273</v>
      </c>
      <c r="K1260" s="233">
        <v>47729</v>
      </c>
      <c r="L1260" s="234">
        <v>550044709</v>
      </c>
      <c r="M1260" s="232" t="str">
        <f>IF(ISNA(VLOOKUP(L1260,'MASTER DATA'!$A$1:$B$192,2,0)),"",VLOOKUP(L1260,'MASTER DATA'!$A$1:$B$192,2,0))</f>
        <v>Adv4TAX5Sc10W30SLMB_12*0.8L_A04W</v>
      </c>
      <c r="N1260" s="232">
        <v>48</v>
      </c>
      <c r="O1260" s="232">
        <f t="shared" si="433"/>
        <v>1</v>
      </c>
      <c r="P1260" s="232">
        <f t="shared" si="434"/>
        <v>0</v>
      </c>
      <c r="Q1260" s="232">
        <f>VLOOKUP(L1260,'MASTER DATA'!$A$1:$E$192,5,0)</f>
        <v>48</v>
      </c>
      <c r="R1260" s="234">
        <f>SUMIF('picking of the day'!$H$4:$H$358,WMS!H1260&amp;WMS!L1260,'picking of the day'!$E$4:$E$358)</f>
        <v>0</v>
      </c>
      <c r="U1260" s="114">
        <f>IF(ISNA(VLOOKUP(H1260,'data putaway'!$A$1:$E$530,3,0)),0,VLOOKUP(H1260,'data putaway'!$A$1:$E$530,3,0))</f>
        <v>0</v>
      </c>
      <c r="V1260" s="354">
        <f t="shared" si="435"/>
        <v>48</v>
      </c>
      <c r="W1260" s="114">
        <f>IF(ISNA(VLOOKUP(H1260,'data putaway'!$A$1:$E$530,2,0)),0,VLOOKUP(H1260,'data putaway'!$A$1:$E$530,2,0))</f>
        <v>0</v>
      </c>
      <c r="X1260" s="354" t="b">
        <f t="shared" si="436"/>
        <v>0</v>
      </c>
      <c r="Y1260" s="354">
        <f>IF(ISNA(VLOOKUP(H1260,'data putaway'!$A$1:$E$530,4,0)),0,VLOOKUP(H1260,'data putaway'!$A$1:$E$530,4,0))</f>
        <v>0</v>
      </c>
      <c r="Z1260" s="113">
        <f>IF(ISNA(VLOOKUP(H1260,'data putaway'!$A$1:$E$530,5,0)),0,VLOOKUP(H1260,'data putaway'!$A$1:$E$530,5,0))</f>
        <v>0</v>
      </c>
      <c r="AA1260" s="354" t="b">
        <f t="shared" si="437"/>
        <v>0</v>
      </c>
      <c r="AB1260" s="354" t="b">
        <f t="shared" si="438"/>
        <v>0</v>
      </c>
      <c r="AC1260" s="356" t="str">
        <f t="shared" ca="1" si="439"/>
        <v>0 Month,  10 Days</v>
      </c>
      <c r="AD1260" s="114" t="str">
        <f t="shared" ca="1" si="447"/>
        <v>3 Year, 11 Month, 16 Days</v>
      </c>
      <c r="AE1260" s="114">
        <f t="shared" si="440"/>
        <v>48</v>
      </c>
      <c r="AF1260" s="114">
        <f t="shared" si="441"/>
        <v>1</v>
      </c>
      <c r="AG1260" s="354" t="str">
        <f t="shared" si="442"/>
        <v>CD29</v>
      </c>
      <c r="AH1260" s="114">
        <f>IF(ISNA(VLOOKUP(L1260,'MASTER DATA'!$A$1:$F$192,6,0)),0,VLOOKUP(L1260,'MASTER DATA'!$A$1:$F$192,6,0))*AE1260</f>
        <v>460.79999999999995</v>
      </c>
      <c r="AI1260" s="354" t="str">
        <f>VLOOKUP($D1260,'warehouse mapping'!$AN$7:$AO$17,2,0)</f>
        <v>Aktif</v>
      </c>
      <c r="AJ1260" s="114">
        <f t="shared" si="443"/>
        <v>0</v>
      </c>
      <c r="AK1260" s="354" t="str">
        <f t="shared" si="444"/>
        <v/>
      </c>
      <c r="AL1260" s="354" t="s">
        <v>170</v>
      </c>
      <c r="AM1260" s="354">
        <f t="shared" si="445"/>
        <v>1</v>
      </c>
      <c r="AN1260" s="354" t="b">
        <f t="shared" si="446"/>
        <v>1</v>
      </c>
    </row>
    <row r="1261" spans="1:40" s="354" customFormat="1">
      <c r="A1261" s="354" t="str">
        <f t="shared" si="426"/>
        <v>CD29D01550058593</v>
      </c>
      <c r="B1261" s="354">
        <f t="shared" si="427"/>
        <v>0</v>
      </c>
      <c r="C1261" s="354">
        <f t="shared" si="428"/>
        <v>0</v>
      </c>
      <c r="D1261" s="354" t="str">
        <f t="shared" si="429"/>
        <v>CD</v>
      </c>
      <c r="E1261" s="354" t="str">
        <f t="shared" si="430"/>
        <v>29</v>
      </c>
      <c r="F1261" s="354" t="str">
        <f t="shared" si="431"/>
        <v>D</v>
      </c>
      <c r="G1261" s="355" t="str">
        <f t="shared" si="432"/>
        <v>01</v>
      </c>
      <c r="H1261" s="232" t="s">
        <v>1598</v>
      </c>
      <c r="I1261" s="232" t="s">
        <v>3232</v>
      </c>
      <c r="J1261" s="233">
        <v>46255</v>
      </c>
      <c r="K1261" s="233">
        <v>47703</v>
      </c>
      <c r="L1261" s="234">
        <v>550058593</v>
      </c>
      <c r="M1261" s="232" t="str">
        <f>IF(ISNA(VLOOKUP(L1261,'MASTER DATA'!$A$1:$B$192,2,0)),"",VLOOKUP(L1261,'MASTER DATA'!$A$1:$B$192,2,0))</f>
        <v>Adv4TAX515W40SLMA2_12*0.8L_A04W</v>
      </c>
      <c r="N1261" s="232">
        <v>48</v>
      </c>
      <c r="O1261" s="232">
        <f t="shared" si="433"/>
        <v>1</v>
      </c>
      <c r="P1261" s="232">
        <f t="shared" si="434"/>
        <v>0</v>
      </c>
      <c r="Q1261" s="232">
        <f>VLOOKUP(L1261,'MASTER DATA'!$A$1:$E$192,5,0)</f>
        <v>48</v>
      </c>
      <c r="R1261" s="234">
        <f>SUMIF('picking of the day'!$H$4:$H$358,WMS!H1261&amp;WMS!L1261,'picking of the day'!$E$4:$E$358)</f>
        <v>0</v>
      </c>
      <c r="U1261" s="114">
        <f>IF(ISNA(VLOOKUP(H1261,'data putaway'!$A$1:$E$530,3,0)),0,VLOOKUP(H1261,'data putaway'!$A$1:$E$530,3,0))</f>
        <v>0</v>
      </c>
      <c r="V1261" s="354">
        <f t="shared" si="435"/>
        <v>48</v>
      </c>
      <c r="W1261" s="114">
        <f>IF(ISNA(VLOOKUP(H1261,'data putaway'!$A$1:$E$530,2,0)),0,VLOOKUP(H1261,'data putaway'!$A$1:$E$530,2,0))</f>
        <v>0</v>
      </c>
      <c r="X1261" s="354" t="b">
        <f t="shared" si="436"/>
        <v>0</v>
      </c>
      <c r="Y1261" s="354">
        <f>IF(ISNA(VLOOKUP(H1261,'data putaway'!$A$1:$E$530,4,0)),0,VLOOKUP(H1261,'data putaway'!$A$1:$E$530,4,0))</f>
        <v>0</v>
      </c>
      <c r="Z1261" s="113">
        <f>IF(ISNA(VLOOKUP(H1261,'data putaway'!$A$1:$E$530,5,0)),0,VLOOKUP(H1261,'data putaway'!$A$1:$E$530,5,0))</f>
        <v>0</v>
      </c>
      <c r="AA1261" s="354" t="b">
        <f t="shared" si="437"/>
        <v>0</v>
      </c>
      <c r="AB1261" s="354" t="b">
        <f t="shared" si="438"/>
        <v>0</v>
      </c>
      <c r="AC1261" s="356" t="str">
        <f t="shared" ca="1" si="439"/>
        <v>0 Month,  28 Days</v>
      </c>
      <c r="AD1261" s="114" t="str">
        <f t="shared" ca="1" si="447"/>
        <v>3 Year, 10 Month, 21 Days</v>
      </c>
      <c r="AE1261" s="114">
        <f t="shared" si="440"/>
        <v>48</v>
      </c>
      <c r="AF1261" s="114">
        <f t="shared" si="441"/>
        <v>1</v>
      </c>
      <c r="AG1261" s="354" t="str">
        <f t="shared" si="442"/>
        <v>CD29</v>
      </c>
      <c r="AH1261" s="114">
        <f>IF(ISNA(VLOOKUP(L1261,'MASTER DATA'!$A$1:$F$192,6,0)),0,VLOOKUP(L1261,'MASTER DATA'!$A$1:$F$192,6,0))*AE1261</f>
        <v>460.79999999999995</v>
      </c>
      <c r="AI1261" s="354" t="str">
        <f>VLOOKUP($D1261,'warehouse mapping'!$AN$7:$AO$17,2,0)</f>
        <v>Aktif</v>
      </c>
      <c r="AJ1261" s="114">
        <f t="shared" si="443"/>
        <v>0</v>
      </c>
      <c r="AK1261" s="354" t="str">
        <f t="shared" si="444"/>
        <v/>
      </c>
      <c r="AL1261" s="354" t="s">
        <v>170</v>
      </c>
      <c r="AM1261" s="354">
        <f t="shared" si="445"/>
        <v>1</v>
      </c>
      <c r="AN1261" s="354" t="b">
        <f t="shared" si="446"/>
        <v>1</v>
      </c>
    </row>
    <row r="1262" spans="1:40" s="354" customFormat="1">
      <c r="A1262" s="354" t="str">
        <f t="shared" si="426"/>
        <v>CD29D02550058593</v>
      </c>
      <c r="B1262" s="354">
        <f t="shared" si="427"/>
        <v>0</v>
      </c>
      <c r="C1262" s="354">
        <f t="shared" si="428"/>
        <v>0</v>
      </c>
      <c r="D1262" s="354" t="str">
        <f t="shared" si="429"/>
        <v>CD</v>
      </c>
      <c r="E1262" s="354" t="str">
        <f t="shared" si="430"/>
        <v>29</v>
      </c>
      <c r="F1262" s="354" t="str">
        <f t="shared" si="431"/>
        <v>D</v>
      </c>
      <c r="G1262" s="355" t="str">
        <f t="shared" si="432"/>
        <v>02</v>
      </c>
      <c r="H1262" s="232" t="s">
        <v>1599</v>
      </c>
      <c r="I1262" s="232" t="s">
        <v>3232</v>
      </c>
      <c r="J1262" s="233">
        <v>46255</v>
      </c>
      <c r="K1262" s="233">
        <v>47703</v>
      </c>
      <c r="L1262" s="234">
        <v>550058593</v>
      </c>
      <c r="M1262" s="232" t="str">
        <f>IF(ISNA(VLOOKUP(L1262,'MASTER DATA'!$A$1:$B$192,2,0)),"",VLOOKUP(L1262,'MASTER DATA'!$A$1:$B$192,2,0))</f>
        <v>Adv4TAX515W40SLMA2_12*0.8L_A04W</v>
      </c>
      <c r="N1262" s="232">
        <v>48</v>
      </c>
      <c r="O1262" s="232">
        <f t="shared" si="433"/>
        <v>1</v>
      </c>
      <c r="P1262" s="232">
        <f t="shared" si="434"/>
        <v>0</v>
      </c>
      <c r="Q1262" s="232">
        <f>VLOOKUP(L1262,'MASTER DATA'!$A$1:$E$192,5,0)</f>
        <v>48</v>
      </c>
      <c r="R1262" s="234">
        <f>SUMIF('picking of the day'!$H$4:$H$358,WMS!H1262&amp;WMS!L1262,'picking of the day'!$E$4:$E$358)</f>
        <v>0</v>
      </c>
      <c r="U1262" s="114">
        <f>IF(ISNA(VLOOKUP(H1262,'data putaway'!$A$1:$E$530,3,0)),0,VLOOKUP(H1262,'data putaway'!$A$1:$E$530,3,0))</f>
        <v>0</v>
      </c>
      <c r="V1262" s="354">
        <f t="shared" si="435"/>
        <v>48</v>
      </c>
      <c r="W1262" s="114">
        <f>IF(ISNA(VLOOKUP(H1262,'data putaway'!$A$1:$E$530,2,0)),0,VLOOKUP(H1262,'data putaway'!$A$1:$E$530,2,0))</f>
        <v>0</v>
      </c>
      <c r="X1262" s="354" t="b">
        <f t="shared" si="436"/>
        <v>0</v>
      </c>
      <c r="Y1262" s="354">
        <f>IF(ISNA(VLOOKUP(H1262,'data putaway'!$A$1:$E$530,4,0)),0,VLOOKUP(H1262,'data putaway'!$A$1:$E$530,4,0))</f>
        <v>0</v>
      </c>
      <c r="Z1262" s="113">
        <f>IF(ISNA(VLOOKUP(H1262,'data putaway'!$A$1:$E$530,5,0)),0,VLOOKUP(H1262,'data putaway'!$A$1:$E$530,5,0))</f>
        <v>0</v>
      </c>
      <c r="AA1262" s="354" t="b">
        <f t="shared" si="437"/>
        <v>0</v>
      </c>
      <c r="AB1262" s="354" t="b">
        <f t="shared" si="438"/>
        <v>0</v>
      </c>
      <c r="AC1262" s="356" t="str">
        <f t="shared" ca="1" si="439"/>
        <v>0 Month,  28 Days</v>
      </c>
      <c r="AD1262" s="114" t="str">
        <f t="shared" ca="1" si="447"/>
        <v>3 Year, 10 Month, 21 Days</v>
      </c>
      <c r="AE1262" s="114">
        <f t="shared" si="440"/>
        <v>48</v>
      </c>
      <c r="AF1262" s="114">
        <f t="shared" si="441"/>
        <v>1</v>
      </c>
      <c r="AG1262" s="354" t="str">
        <f t="shared" si="442"/>
        <v>CD29</v>
      </c>
      <c r="AH1262" s="114">
        <f>IF(ISNA(VLOOKUP(L1262,'MASTER DATA'!$A$1:$F$192,6,0)),0,VLOOKUP(L1262,'MASTER DATA'!$A$1:$F$192,6,0))*AE1262</f>
        <v>460.79999999999995</v>
      </c>
      <c r="AI1262" s="354" t="str">
        <f>VLOOKUP($D1262,'warehouse mapping'!$AN$7:$AO$17,2,0)</f>
        <v>Aktif</v>
      </c>
      <c r="AJ1262" s="114">
        <f t="shared" si="443"/>
        <v>0</v>
      </c>
      <c r="AK1262" s="354" t="str">
        <f t="shared" si="444"/>
        <v/>
      </c>
      <c r="AL1262" s="354" t="s">
        <v>170</v>
      </c>
      <c r="AM1262" s="354">
        <f t="shared" si="445"/>
        <v>1</v>
      </c>
      <c r="AN1262" s="354" t="b">
        <f t="shared" si="446"/>
        <v>1</v>
      </c>
    </row>
    <row r="1263" spans="1:40" s="354" customFormat="1">
      <c r="A1263" s="354" t="str">
        <f t="shared" si="426"/>
        <v>CD29E01550058593</v>
      </c>
      <c r="B1263" s="354">
        <f t="shared" si="427"/>
        <v>0</v>
      </c>
      <c r="C1263" s="354">
        <f t="shared" si="428"/>
        <v>0</v>
      </c>
      <c r="D1263" s="354" t="str">
        <f t="shared" si="429"/>
        <v>CD</v>
      </c>
      <c r="E1263" s="354" t="str">
        <f t="shared" si="430"/>
        <v>29</v>
      </c>
      <c r="F1263" s="354" t="str">
        <f t="shared" si="431"/>
        <v>E</v>
      </c>
      <c r="G1263" s="355" t="str">
        <f t="shared" si="432"/>
        <v>01</v>
      </c>
      <c r="H1263" s="232" t="s">
        <v>1600</v>
      </c>
      <c r="I1263" s="232" t="s">
        <v>3232</v>
      </c>
      <c r="J1263" s="233">
        <v>46255</v>
      </c>
      <c r="K1263" s="233">
        <v>47703</v>
      </c>
      <c r="L1263" s="234">
        <v>550058593</v>
      </c>
      <c r="M1263" s="232" t="str">
        <f>IF(ISNA(VLOOKUP(L1263,'MASTER DATA'!$A$1:$B$192,2,0)),"",VLOOKUP(L1263,'MASTER DATA'!$A$1:$B$192,2,0))</f>
        <v>Adv4TAX515W40SLMA2_12*0.8L_A04W</v>
      </c>
      <c r="N1263" s="232">
        <v>48</v>
      </c>
      <c r="O1263" s="232">
        <f t="shared" si="433"/>
        <v>1</v>
      </c>
      <c r="P1263" s="232">
        <f t="shared" si="434"/>
        <v>0</v>
      </c>
      <c r="Q1263" s="232">
        <f>VLOOKUP(L1263,'MASTER DATA'!$A$1:$E$192,5,0)</f>
        <v>48</v>
      </c>
      <c r="R1263" s="234">
        <f>SUMIF('picking of the day'!$H$4:$H$358,WMS!H1263&amp;WMS!L1263,'picking of the day'!$E$4:$E$358)</f>
        <v>0</v>
      </c>
      <c r="U1263" s="114">
        <f>IF(ISNA(VLOOKUP(H1263,'data putaway'!$A$1:$E$530,3,0)),0,VLOOKUP(H1263,'data putaway'!$A$1:$E$530,3,0))</f>
        <v>0</v>
      </c>
      <c r="V1263" s="354">
        <f t="shared" si="435"/>
        <v>48</v>
      </c>
      <c r="W1263" s="114">
        <f>IF(ISNA(VLOOKUP(H1263,'data putaway'!$A$1:$E$530,2,0)),0,VLOOKUP(H1263,'data putaway'!$A$1:$E$530,2,0))</f>
        <v>0</v>
      </c>
      <c r="X1263" s="354" t="b">
        <f t="shared" si="436"/>
        <v>0</v>
      </c>
      <c r="Y1263" s="354">
        <f>IF(ISNA(VLOOKUP(H1263,'data putaway'!$A$1:$E$530,4,0)),0,VLOOKUP(H1263,'data putaway'!$A$1:$E$530,4,0))</f>
        <v>0</v>
      </c>
      <c r="Z1263" s="113">
        <f>IF(ISNA(VLOOKUP(H1263,'data putaway'!$A$1:$E$530,5,0)),0,VLOOKUP(H1263,'data putaway'!$A$1:$E$530,5,0))</f>
        <v>0</v>
      </c>
      <c r="AA1263" s="354" t="b">
        <f t="shared" si="437"/>
        <v>0</v>
      </c>
      <c r="AB1263" s="354" t="b">
        <f t="shared" si="438"/>
        <v>0</v>
      </c>
      <c r="AC1263" s="356" t="str">
        <f t="shared" ca="1" si="439"/>
        <v>0 Month,  28 Days</v>
      </c>
      <c r="AD1263" s="114" t="str">
        <f t="shared" ca="1" si="447"/>
        <v>3 Year, 10 Month, 21 Days</v>
      </c>
      <c r="AE1263" s="114">
        <f t="shared" si="440"/>
        <v>48</v>
      </c>
      <c r="AF1263" s="114">
        <f t="shared" si="441"/>
        <v>1</v>
      </c>
      <c r="AG1263" s="354" t="str">
        <f t="shared" si="442"/>
        <v>CD29</v>
      </c>
      <c r="AH1263" s="114">
        <f>IF(ISNA(VLOOKUP(L1263,'MASTER DATA'!$A$1:$F$192,6,0)),0,VLOOKUP(L1263,'MASTER DATA'!$A$1:$F$192,6,0))*AE1263</f>
        <v>460.79999999999995</v>
      </c>
      <c r="AI1263" s="354" t="str">
        <f>VLOOKUP($D1263,'warehouse mapping'!$AN$7:$AO$17,2,0)</f>
        <v>Aktif</v>
      </c>
      <c r="AJ1263" s="114">
        <f t="shared" si="443"/>
        <v>0</v>
      </c>
      <c r="AK1263" s="354" t="str">
        <f t="shared" si="444"/>
        <v/>
      </c>
      <c r="AL1263" s="354" t="s">
        <v>170</v>
      </c>
      <c r="AM1263" s="354">
        <f t="shared" si="445"/>
        <v>1</v>
      </c>
      <c r="AN1263" s="354" t="b">
        <f t="shared" si="446"/>
        <v>1</v>
      </c>
    </row>
    <row r="1264" spans="1:40" s="354" customFormat="1">
      <c r="A1264" s="354" t="str">
        <f t="shared" si="426"/>
        <v>CD29E02550058593</v>
      </c>
      <c r="B1264" s="354">
        <f t="shared" si="427"/>
        <v>0</v>
      </c>
      <c r="C1264" s="354">
        <f t="shared" si="428"/>
        <v>0</v>
      </c>
      <c r="D1264" s="354" t="str">
        <f t="shared" si="429"/>
        <v>CD</v>
      </c>
      <c r="E1264" s="354" t="str">
        <f t="shared" si="430"/>
        <v>29</v>
      </c>
      <c r="F1264" s="354" t="str">
        <f t="shared" si="431"/>
        <v>E</v>
      </c>
      <c r="G1264" s="355" t="str">
        <f t="shared" si="432"/>
        <v>02</v>
      </c>
      <c r="H1264" s="232" t="s">
        <v>1601</v>
      </c>
      <c r="I1264" s="232" t="s">
        <v>3232</v>
      </c>
      <c r="J1264" s="233">
        <v>46255</v>
      </c>
      <c r="K1264" s="233">
        <v>47703</v>
      </c>
      <c r="L1264" s="234">
        <v>550058593</v>
      </c>
      <c r="M1264" s="232" t="str">
        <f>IF(ISNA(VLOOKUP(L1264,'MASTER DATA'!$A$1:$B$192,2,0)),"",VLOOKUP(L1264,'MASTER DATA'!$A$1:$B$192,2,0))</f>
        <v>Adv4TAX515W40SLMA2_12*0.8L_A04W</v>
      </c>
      <c r="N1264" s="232">
        <v>48</v>
      </c>
      <c r="O1264" s="232">
        <f t="shared" si="433"/>
        <v>1</v>
      </c>
      <c r="P1264" s="232">
        <f t="shared" si="434"/>
        <v>0</v>
      </c>
      <c r="Q1264" s="232">
        <f>VLOOKUP(L1264,'MASTER DATA'!$A$1:$E$192,5,0)</f>
        <v>48</v>
      </c>
      <c r="R1264" s="234">
        <f>SUMIF('picking of the day'!$H$4:$H$358,WMS!H1264&amp;WMS!L1264,'picking of the day'!$E$4:$E$358)</f>
        <v>0</v>
      </c>
      <c r="U1264" s="114">
        <f>IF(ISNA(VLOOKUP(H1264,'data putaway'!$A$1:$E$530,3,0)),0,VLOOKUP(H1264,'data putaway'!$A$1:$E$530,3,0))</f>
        <v>0</v>
      </c>
      <c r="V1264" s="354">
        <f t="shared" si="435"/>
        <v>48</v>
      </c>
      <c r="W1264" s="114">
        <f>IF(ISNA(VLOOKUP(H1264,'data putaway'!$A$1:$E$530,2,0)),0,VLOOKUP(H1264,'data putaway'!$A$1:$E$530,2,0))</f>
        <v>0</v>
      </c>
      <c r="X1264" s="354" t="b">
        <f t="shared" si="436"/>
        <v>0</v>
      </c>
      <c r="Y1264" s="354">
        <f>IF(ISNA(VLOOKUP(H1264,'data putaway'!$A$1:$E$530,4,0)),0,VLOOKUP(H1264,'data putaway'!$A$1:$E$530,4,0))</f>
        <v>0</v>
      </c>
      <c r="Z1264" s="113">
        <f>IF(ISNA(VLOOKUP(H1264,'data putaway'!$A$1:$E$530,5,0)),0,VLOOKUP(H1264,'data putaway'!$A$1:$E$530,5,0))</f>
        <v>0</v>
      </c>
      <c r="AA1264" s="354" t="b">
        <f t="shared" si="437"/>
        <v>0</v>
      </c>
      <c r="AB1264" s="354" t="b">
        <f t="shared" si="438"/>
        <v>0</v>
      </c>
      <c r="AC1264" s="356" t="str">
        <f t="shared" ca="1" si="439"/>
        <v>0 Month,  28 Days</v>
      </c>
      <c r="AD1264" s="114" t="str">
        <f t="shared" ca="1" si="447"/>
        <v>3 Year, 10 Month, 21 Days</v>
      </c>
      <c r="AE1264" s="114">
        <f t="shared" si="440"/>
        <v>48</v>
      </c>
      <c r="AF1264" s="114">
        <f t="shared" si="441"/>
        <v>1</v>
      </c>
      <c r="AG1264" s="354" t="str">
        <f t="shared" si="442"/>
        <v>CD29</v>
      </c>
      <c r="AH1264" s="114">
        <f>IF(ISNA(VLOOKUP(L1264,'MASTER DATA'!$A$1:$F$192,6,0)),0,VLOOKUP(L1264,'MASTER DATA'!$A$1:$F$192,6,0))*AE1264</f>
        <v>460.79999999999995</v>
      </c>
      <c r="AI1264" s="354" t="str">
        <f>VLOOKUP($D1264,'warehouse mapping'!$AN$7:$AO$17,2,0)</f>
        <v>Aktif</v>
      </c>
      <c r="AJ1264" s="114">
        <f t="shared" si="443"/>
        <v>0</v>
      </c>
      <c r="AK1264" s="354" t="str">
        <f t="shared" si="444"/>
        <v/>
      </c>
      <c r="AL1264" s="354" t="s">
        <v>170</v>
      </c>
      <c r="AM1264" s="354">
        <f t="shared" si="445"/>
        <v>1</v>
      </c>
      <c r="AN1264" s="354" t="b">
        <f t="shared" si="446"/>
        <v>1</v>
      </c>
    </row>
    <row r="1265" spans="1:40" s="354" customFormat="1">
      <c r="A1265" s="354" t="str">
        <f t="shared" ref="A1265:A1304" si="448">H1265&amp;L1265</f>
        <v>CD30A01550062285</v>
      </c>
      <c r="B1265" s="354">
        <f t="shared" ref="B1265:B1328" si="449">R1265+S1265</f>
        <v>0</v>
      </c>
      <c r="C1265" s="354">
        <f t="shared" ref="C1265:C1328" si="450">T1265+U1265</f>
        <v>0</v>
      </c>
      <c r="D1265" s="354" t="str">
        <f t="shared" si="429"/>
        <v>CD</v>
      </c>
      <c r="E1265" s="354" t="str">
        <f t="shared" si="430"/>
        <v>30</v>
      </c>
      <c r="F1265" s="354" t="str">
        <f t="shared" si="431"/>
        <v>A</v>
      </c>
      <c r="G1265" s="355" t="str">
        <f t="shared" si="432"/>
        <v>01</v>
      </c>
      <c r="H1265" s="232" t="s">
        <v>1602</v>
      </c>
      <c r="I1265" s="232">
        <v>12611638</v>
      </c>
      <c r="J1265" s="233">
        <v>46087</v>
      </c>
      <c r="K1265" s="233">
        <v>47521</v>
      </c>
      <c r="L1265" s="234">
        <v>550062285</v>
      </c>
      <c r="M1265" s="232" t="str">
        <f>IF(ISNA(VLOOKUP(L1265,'MASTER DATA'!$A$1:$B$192,2,0)),"",VLOOKUP(L1265,'MASTER DATA'!$A$1:$B$192,2,0))</f>
        <v>Gadus S3 V460DM 2_1*770kg_A227</v>
      </c>
      <c r="N1265" s="232">
        <v>1</v>
      </c>
      <c r="O1265" s="232">
        <f t="shared" si="433"/>
        <v>1</v>
      </c>
      <c r="P1265" s="232">
        <f t="shared" si="434"/>
        <v>0</v>
      </c>
      <c r="Q1265" s="232">
        <f>VLOOKUP(L1265,'MASTER DATA'!$A$1:$E$192,5,0)</f>
        <v>1</v>
      </c>
      <c r="R1265" s="234">
        <f>SUMIF('picking of the day'!$H$4:$H$358,WMS!H1265&amp;WMS!L1265,'picking of the day'!$E$4:$E$358)</f>
        <v>0</v>
      </c>
      <c r="U1265" s="114">
        <f>IF(ISNA(VLOOKUP(H1265,'data putaway'!$A$1:$E$530,3,0)),0,VLOOKUP(H1265,'data putaway'!$A$1:$E$530,3,0))</f>
        <v>0</v>
      </c>
      <c r="V1265" s="354">
        <f t="shared" si="435"/>
        <v>1</v>
      </c>
      <c r="W1265" s="114">
        <f>IF(ISNA(VLOOKUP(H1265,'data putaway'!$A$1:$E$530,2,0)),0,VLOOKUP(H1265,'data putaway'!$A$1:$E$530,2,0))</f>
        <v>0</v>
      </c>
      <c r="X1265" s="354" t="b">
        <f t="shared" si="436"/>
        <v>0</v>
      </c>
      <c r="Y1265" s="354">
        <f>IF(ISNA(VLOOKUP(H1265,'data putaway'!$A$1:$E$530,4,0)),0,VLOOKUP(H1265,'data putaway'!$A$1:$E$530,4,0))</f>
        <v>0</v>
      </c>
      <c r="Z1265" s="113">
        <f>IF(ISNA(VLOOKUP(H1265,'data putaway'!$A$1:$E$530,5,0)),0,VLOOKUP(H1265,'data putaway'!$A$1:$E$530,5,0))</f>
        <v>0</v>
      </c>
      <c r="AA1265" s="354" t="b">
        <f t="shared" si="437"/>
        <v>0</v>
      </c>
      <c r="AB1265" s="354" t="b">
        <f t="shared" si="438"/>
        <v>0</v>
      </c>
      <c r="AC1265" s="356" t="str">
        <f t="shared" ca="1" si="439"/>
        <v>6 Month,  12 Days</v>
      </c>
      <c r="AD1265" s="114" t="str">
        <f t="shared" ca="1" si="447"/>
        <v>3 Year, 4 Month, 20 Days</v>
      </c>
      <c r="AE1265" s="114">
        <f t="shared" si="440"/>
        <v>1</v>
      </c>
      <c r="AF1265" s="114">
        <f t="shared" si="441"/>
        <v>1</v>
      </c>
      <c r="AG1265" s="354" t="str">
        <f t="shared" si="442"/>
        <v>CD30</v>
      </c>
      <c r="AH1265" s="114">
        <f>IF(ISNA(VLOOKUP(L1265,'MASTER DATA'!$A$1:$F$192,6,0)),0,VLOOKUP(L1265,'MASTER DATA'!$A$1:$F$192,6,0))*AE1265</f>
        <v>770</v>
      </c>
      <c r="AI1265" s="354" t="str">
        <f>VLOOKUP($D1265,'warehouse mapping'!$AN$7:$AO$17,2,0)</f>
        <v>Aktif</v>
      </c>
      <c r="AJ1265" s="114">
        <f t="shared" si="443"/>
        <v>0</v>
      </c>
      <c r="AK1265" s="354" t="str">
        <f t="shared" si="444"/>
        <v/>
      </c>
      <c r="AL1265" s="354" t="s">
        <v>3205</v>
      </c>
      <c r="AM1265" s="354">
        <f t="shared" si="445"/>
        <v>1</v>
      </c>
      <c r="AN1265" s="354" t="b">
        <f t="shared" si="446"/>
        <v>1</v>
      </c>
    </row>
    <row r="1266" spans="1:40" s="354" customFormat="1">
      <c r="A1266" s="354" t="str">
        <f t="shared" si="448"/>
        <v>CD30A02550062285</v>
      </c>
      <c r="B1266" s="354">
        <f t="shared" si="449"/>
        <v>0</v>
      </c>
      <c r="C1266" s="354">
        <f t="shared" si="450"/>
        <v>0</v>
      </c>
      <c r="D1266" s="354" t="str">
        <f t="shared" si="429"/>
        <v>CD</v>
      </c>
      <c r="E1266" s="354" t="str">
        <f t="shared" si="430"/>
        <v>30</v>
      </c>
      <c r="F1266" s="354" t="str">
        <f t="shared" si="431"/>
        <v>A</v>
      </c>
      <c r="G1266" s="355" t="str">
        <f t="shared" si="432"/>
        <v>02</v>
      </c>
      <c r="H1266" s="232" t="s">
        <v>1603</v>
      </c>
      <c r="I1266" s="232">
        <v>12611638</v>
      </c>
      <c r="J1266" s="233">
        <v>46087</v>
      </c>
      <c r="K1266" s="233">
        <v>47521</v>
      </c>
      <c r="L1266" s="234">
        <v>550062285</v>
      </c>
      <c r="M1266" s="232" t="str">
        <f>IF(ISNA(VLOOKUP(L1266,'MASTER DATA'!$A$1:$B$192,2,0)),"",VLOOKUP(L1266,'MASTER DATA'!$A$1:$B$192,2,0))</f>
        <v>Gadus S3 V460DM 2_1*770kg_A227</v>
      </c>
      <c r="N1266" s="232">
        <v>1</v>
      </c>
      <c r="O1266" s="232">
        <f t="shared" si="433"/>
        <v>1</v>
      </c>
      <c r="P1266" s="232">
        <f t="shared" si="434"/>
        <v>0</v>
      </c>
      <c r="Q1266" s="232">
        <f>VLOOKUP(L1266,'MASTER DATA'!$A$1:$E$192,5,0)</f>
        <v>1</v>
      </c>
      <c r="R1266" s="234">
        <f>SUMIF('picking of the day'!$H$4:$H$358,WMS!H1266&amp;WMS!L1266,'picking of the day'!$E$4:$E$358)</f>
        <v>0</v>
      </c>
      <c r="U1266" s="114">
        <f>IF(ISNA(VLOOKUP(H1266,'data putaway'!$A$1:$E$530,3,0)),0,VLOOKUP(H1266,'data putaway'!$A$1:$E$530,3,0))</f>
        <v>0</v>
      </c>
      <c r="V1266" s="354">
        <f t="shared" si="435"/>
        <v>1</v>
      </c>
      <c r="W1266" s="114">
        <f>IF(ISNA(VLOOKUP(H1266,'data putaway'!$A$1:$E$530,2,0)),0,VLOOKUP(H1266,'data putaway'!$A$1:$E$530,2,0))</f>
        <v>0</v>
      </c>
      <c r="X1266" s="354" t="b">
        <f t="shared" si="436"/>
        <v>0</v>
      </c>
      <c r="Y1266" s="354">
        <f>IF(ISNA(VLOOKUP(H1266,'data putaway'!$A$1:$E$530,4,0)),0,VLOOKUP(H1266,'data putaway'!$A$1:$E$530,4,0))</f>
        <v>0</v>
      </c>
      <c r="Z1266" s="113">
        <f>IF(ISNA(VLOOKUP(H1266,'data putaway'!$A$1:$E$530,5,0)),0,VLOOKUP(H1266,'data putaway'!$A$1:$E$530,5,0))</f>
        <v>0</v>
      </c>
      <c r="AA1266" s="354" t="b">
        <f t="shared" si="437"/>
        <v>0</v>
      </c>
      <c r="AB1266" s="354" t="b">
        <f t="shared" si="438"/>
        <v>0</v>
      </c>
      <c r="AC1266" s="356" t="str">
        <f t="shared" ca="1" si="439"/>
        <v>6 Month,  12 Days</v>
      </c>
      <c r="AD1266" s="114" t="str">
        <f t="shared" ca="1" si="447"/>
        <v>3 Year, 4 Month, 20 Days</v>
      </c>
      <c r="AE1266" s="114">
        <f t="shared" si="440"/>
        <v>1</v>
      </c>
      <c r="AF1266" s="114">
        <f t="shared" si="441"/>
        <v>1</v>
      </c>
      <c r="AG1266" s="354" t="str">
        <f t="shared" si="442"/>
        <v>CD30</v>
      </c>
      <c r="AH1266" s="114">
        <f>IF(ISNA(VLOOKUP(L1266,'MASTER DATA'!$A$1:$F$192,6,0)),0,VLOOKUP(L1266,'MASTER DATA'!$A$1:$F$192,6,0))*AE1266</f>
        <v>770</v>
      </c>
      <c r="AI1266" s="354" t="str">
        <f>VLOOKUP($D1266,'warehouse mapping'!$AN$7:$AO$17,2,0)</f>
        <v>Aktif</v>
      </c>
      <c r="AJ1266" s="114">
        <f t="shared" si="443"/>
        <v>0</v>
      </c>
      <c r="AK1266" s="354" t="str">
        <f t="shared" si="444"/>
        <v/>
      </c>
      <c r="AL1266" s="354" t="s">
        <v>3205</v>
      </c>
      <c r="AM1266" s="354">
        <f t="shared" si="445"/>
        <v>1</v>
      </c>
      <c r="AN1266" s="354" t="b">
        <f t="shared" si="446"/>
        <v>1</v>
      </c>
    </row>
    <row r="1267" spans="1:40" s="354" customFormat="1">
      <c r="A1267" s="354" t="str">
        <f t="shared" si="448"/>
        <v>CD30B01550062461</v>
      </c>
      <c r="B1267" s="354">
        <f t="shared" si="449"/>
        <v>0</v>
      </c>
      <c r="C1267" s="354">
        <f t="shared" si="450"/>
        <v>0</v>
      </c>
      <c r="D1267" s="354" t="str">
        <f t="shared" si="429"/>
        <v>CD</v>
      </c>
      <c r="E1267" s="354" t="str">
        <f t="shared" si="430"/>
        <v>30</v>
      </c>
      <c r="F1267" s="354" t="str">
        <f t="shared" si="431"/>
        <v>B</v>
      </c>
      <c r="G1267" s="355" t="str">
        <f t="shared" si="432"/>
        <v>01</v>
      </c>
      <c r="H1267" s="232" t="s">
        <v>1604</v>
      </c>
      <c r="I1267" s="232" t="s">
        <v>3394</v>
      </c>
      <c r="J1267" s="233">
        <v>46255</v>
      </c>
      <c r="K1267" s="233">
        <v>47715</v>
      </c>
      <c r="L1267" s="234">
        <v>550062461</v>
      </c>
      <c r="M1267" s="232" t="str">
        <f>IF(ISNA(VLOOKUP(L1267,'MASTER DATA'!$A$1:$B$192,2,0)),"",VLOOKUP(L1267,'MASTER DATA'!$A$1:$B$192,2,0))</f>
        <v>Advan4TAX710W40SNMA2_12*0.8L_A04W</v>
      </c>
      <c r="N1267" s="232">
        <v>48</v>
      </c>
      <c r="O1267" s="232">
        <f t="shared" si="433"/>
        <v>1</v>
      </c>
      <c r="P1267" s="232">
        <f t="shared" si="434"/>
        <v>0</v>
      </c>
      <c r="Q1267" s="232">
        <f>VLOOKUP(L1267,'MASTER DATA'!$A$1:$E$192,5,0)</f>
        <v>48</v>
      </c>
      <c r="R1267" s="234">
        <f>SUMIF('picking of the day'!$H$4:$H$358,WMS!H1267&amp;WMS!L1267,'picking of the day'!$E$4:$E$358)</f>
        <v>0</v>
      </c>
      <c r="U1267" s="114">
        <f>IF(ISNA(VLOOKUP(H1267,'data putaway'!$A$1:$E$530,3,0)),0,VLOOKUP(H1267,'data putaway'!$A$1:$E$530,3,0))</f>
        <v>0</v>
      </c>
      <c r="V1267" s="354">
        <f t="shared" si="435"/>
        <v>48</v>
      </c>
      <c r="W1267" s="114">
        <f>IF(ISNA(VLOOKUP(H1267,'data putaway'!$A$1:$E$530,2,0)),0,VLOOKUP(H1267,'data putaway'!$A$1:$E$530,2,0))</f>
        <v>0</v>
      </c>
      <c r="X1267" s="354" t="b">
        <f t="shared" si="436"/>
        <v>0</v>
      </c>
      <c r="Y1267" s="354">
        <f>IF(ISNA(VLOOKUP(H1267,'data putaway'!$A$1:$E$530,4,0)),0,VLOOKUP(H1267,'data putaway'!$A$1:$E$530,4,0))</f>
        <v>0</v>
      </c>
      <c r="Z1267" s="113">
        <f>IF(ISNA(VLOOKUP(H1267,'data putaway'!$A$1:$E$530,5,0)),0,VLOOKUP(H1267,'data putaway'!$A$1:$E$530,5,0))</f>
        <v>0</v>
      </c>
      <c r="AA1267" s="354" t="b">
        <f t="shared" si="437"/>
        <v>0</v>
      </c>
      <c r="AB1267" s="354" t="b">
        <f t="shared" si="438"/>
        <v>0</v>
      </c>
      <c r="AC1267" s="356" t="str">
        <f t="shared" ca="1" si="439"/>
        <v>0 Month,  28 Days</v>
      </c>
      <c r="AD1267" s="114" t="str">
        <f t="shared" ca="1" si="447"/>
        <v>3 Year, 11 Month, 2 Days</v>
      </c>
      <c r="AE1267" s="114">
        <f t="shared" si="440"/>
        <v>48</v>
      </c>
      <c r="AF1267" s="114">
        <f t="shared" si="441"/>
        <v>1</v>
      </c>
      <c r="AG1267" s="354" t="str">
        <f t="shared" si="442"/>
        <v>CD30</v>
      </c>
      <c r="AH1267" s="114">
        <f>IF(ISNA(VLOOKUP(L1267,'MASTER DATA'!$A$1:$F$192,6,0)),0,VLOOKUP(L1267,'MASTER DATA'!$A$1:$F$192,6,0))*AE1267</f>
        <v>460.80000000000007</v>
      </c>
      <c r="AI1267" s="354" t="str">
        <f>VLOOKUP($D1267,'warehouse mapping'!$AN$7:$AO$17,2,0)</f>
        <v>Aktif</v>
      </c>
      <c r="AJ1267" s="114">
        <f t="shared" si="443"/>
        <v>0</v>
      </c>
      <c r="AK1267" s="354" t="str">
        <f t="shared" si="444"/>
        <v/>
      </c>
      <c r="AL1267" s="354" t="s">
        <v>3206</v>
      </c>
      <c r="AM1267" s="354">
        <f t="shared" si="445"/>
        <v>1</v>
      </c>
      <c r="AN1267" s="354" t="b">
        <f t="shared" si="446"/>
        <v>1</v>
      </c>
    </row>
    <row r="1268" spans="1:40" s="354" customFormat="1">
      <c r="A1268" s="354" t="str">
        <f t="shared" si="448"/>
        <v>CD30B02550045079</v>
      </c>
      <c r="B1268" s="354">
        <f t="shared" si="449"/>
        <v>0</v>
      </c>
      <c r="C1268" s="354">
        <f t="shared" si="450"/>
        <v>0</v>
      </c>
      <c r="D1268" s="354" t="str">
        <f t="shared" si="429"/>
        <v>CD</v>
      </c>
      <c r="E1268" s="354" t="str">
        <f t="shared" si="430"/>
        <v>30</v>
      </c>
      <c r="F1268" s="354" t="str">
        <f t="shared" si="431"/>
        <v>B</v>
      </c>
      <c r="G1268" s="355" t="str">
        <f t="shared" si="432"/>
        <v>02</v>
      </c>
      <c r="H1268" s="232" t="s">
        <v>1605</v>
      </c>
      <c r="I1268" s="234">
        <v>12676438</v>
      </c>
      <c r="J1268" s="362">
        <v>46219</v>
      </c>
      <c r="K1268" s="362">
        <v>47667</v>
      </c>
      <c r="L1268" s="234">
        <v>550045079</v>
      </c>
      <c r="M1268" s="232" t="str">
        <f>IF(ISNA(VLOOKUP(L1268,'MASTER DATA'!$A$1:$B$192,2,0)),"",VLOOKUP(L1268,'MASTER DATA'!$A$1:$B$192,2,0))</f>
        <v>Tellus S2 MX 46_1*209L_A227</v>
      </c>
      <c r="N1268" s="232">
        <v>4</v>
      </c>
      <c r="O1268" s="232">
        <f t="shared" si="433"/>
        <v>1</v>
      </c>
      <c r="P1268" s="232">
        <f t="shared" si="434"/>
        <v>0</v>
      </c>
      <c r="Q1268" s="232">
        <f>VLOOKUP(L1268,'MASTER DATA'!$A$1:$E$192,5,0)</f>
        <v>4</v>
      </c>
      <c r="R1268" s="234">
        <f>SUMIF('picking of the day'!$H$4:$H$358,WMS!H1268&amp;WMS!L1268,'picking of the day'!$E$4:$E$358)</f>
        <v>0</v>
      </c>
      <c r="U1268" s="114">
        <f>IF(ISNA(VLOOKUP(H1268,'data putaway'!$A$1:$E$530,3,0)),0,VLOOKUP(H1268,'data putaway'!$A$1:$E$530,3,0))</f>
        <v>0</v>
      </c>
      <c r="V1268" s="354">
        <f t="shared" si="435"/>
        <v>4</v>
      </c>
      <c r="W1268" s="114">
        <f>IF(ISNA(VLOOKUP(H1268,'data putaway'!$A$1:$E$530,2,0)),0,VLOOKUP(H1268,'data putaway'!$A$1:$E$530,2,0))</f>
        <v>0</v>
      </c>
      <c r="X1268" s="354" t="b">
        <f t="shared" si="436"/>
        <v>0</v>
      </c>
      <c r="Y1268" s="354">
        <f>IF(ISNA(VLOOKUP(H1268,'data putaway'!$A$1:$E$530,4,0)),0,VLOOKUP(H1268,'data putaway'!$A$1:$E$530,4,0))</f>
        <v>0</v>
      </c>
      <c r="Z1268" s="113">
        <f>IF(ISNA(VLOOKUP(H1268,'data putaway'!$A$1:$E$530,5,0)),0,VLOOKUP(H1268,'data putaway'!$A$1:$E$530,5,0))</f>
        <v>0</v>
      </c>
      <c r="AA1268" s="354" t="b">
        <f t="shared" si="437"/>
        <v>0</v>
      </c>
      <c r="AB1268" s="354" t="b">
        <f t="shared" si="438"/>
        <v>0</v>
      </c>
      <c r="AC1268" s="356" t="str">
        <f t="shared" ca="1" si="439"/>
        <v>2 Month,  2 Days</v>
      </c>
      <c r="AD1268" s="114" t="str">
        <f t="shared" ca="1" si="447"/>
        <v>3 Year, 9 Month, 15 Days</v>
      </c>
      <c r="AE1268" s="114">
        <f t="shared" si="440"/>
        <v>4</v>
      </c>
      <c r="AF1268" s="114">
        <f t="shared" si="441"/>
        <v>1</v>
      </c>
      <c r="AG1268" s="354" t="str">
        <f t="shared" si="442"/>
        <v>CD30</v>
      </c>
      <c r="AH1268" s="114">
        <f>IF(ISNA(VLOOKUP(L1268,'MASTER DATA'!$A$1:$F$192,6,0)),0,VLOOKUP(L1268,'MASTER DATA'!$A$1:$F$192,6,0))*AE1268</f>
        <v>836</v>
      </c>
      <c r="AI1268" s="354" t="str">
        <f>VLOOKUP($D1268,'warehouse mapping'!$AN$7:$AO$17,2,0)</f>
        <v>Aktif</v>
      </c>
      <c r="AJ1268" s="114">
        <f t="shared" si="443"/>
        <v>0</v>
      </c>
      <c r="AK1268" s="354" t="str">
        <f t="shared" si="444"/>
        <v/>
      </c>
      <c r="AL1268" s="354" t="s">
        <v>3206</v>
      </c>
      <c r="AM1268" s="354">
        <f t="shared" si="445"/>
        <v>1</v>
      </c>
      <c r="AN1268" s="354" t="b">
        <f t="shared" si="446"/>
        <v>1</v>
      </c>
    </row>
    <row r="1269" spans="1:40" s="354" customFormat="1">
      <c r="A1269" s="354" t="str">
        <f t="shared" si="448"/>
        <v>CD30C01550045079</v>
      </c>
      <c r="B1269" s="354">
        <f t="shared" si="449"/>
        <v>0</v>
      </c>
      <c r="C1269" s="354">
        <f t="shared" si="450"/>
        <v>0</v>
      </c>
      <c r="D1269" s="354" t="str">
        <f t="shared" si="429"/>
        <v>CD</v>
      </c>
      <c r="E1269" s="354" t="str">
        <f t="shared" si="430"/>
        <v>30</v>
      </c>
      <c r="F1269" s="354" t="str">
        <f t="shared" si="431"/>
        <v>C</v>
      </c>
      <c r="G1269" s="355" t="str">
        <f t="shared" si="432"/>
        <v>01</v>
      </c>
      <c r="H1269" s="232" t="s">
        <v>1606</v>
      </c>
      <c r="I1269" s="234">
        <v>12676438</v>
      </c>
      <c r="J1269" s="362">
        <v>46219</v>
      </c>
      <c r="K1269" s="362">
        <v>47667</v>
      </c>
      <c r="L1269" s="234">
        <v>550045079</v>
      </c>
      <c r="M1269" s="232" t="str">
        <f>IF(ISNA(VLOOKUP(L1269,'MASTER DATA'!$A$1:$B$192,2,0)),"",VLOOKUP(L1269,'MASTER DATA'!$A$1:$B$192,2,0))</f>
        <v>Tellus S2 MX 46_1*209L_A227</v>
      </c>
      <c r="N1269" s="232">
        <v>4</v>
      </c>
      <c r="O1269" s="232">
        <f t="shared" si="433"/>
        <v>1</v>
      </c>
      <c r="P1269" s="232">
        <f t="shared" si="434"/>
        <v>0</v>
      </c>
      <c r="Q1269" s="232">
        <f>VLOOKUP(L1269,'MASTER DATA'!$A$1:$E$192,5,0)</f>
        <v>4</v>
      </c>
      <c r="R1269" s="234">
        <f>SUMIF('picking of the day'!$H$4:$H$358,WMS!H1269&amp;WMS!L1269,'picking of the day'!$E$4:$E$358)</f>
        <v>0</v>
      </c>
      <c r="U1269" s="114">
        <f>IF(ISNA(VLOOKUP(H1269,'data putaway'!$A$1:$E$530,3,0)),0,VLOOKUP(H1269,'data putaway'!$A$1:$E$530,3,0))</f>
        <v>0</v>
      </c>
      <c r="V1269" s="354">
        <f t="shared" si="435"/>
        <v>4</v>
      </c>
      <c r="W1269" s="114">
        <f>IF(ISNA(VLOOKUP(H1269,'data putaway'!$A$1:$E$530,2,0)),0,VLOOKUP(H1269,'data putaway'!$A$1:$E$530,2,0))</f>
        <v>0</v>
      </c>
      <c r="X1269" s="354" t="b">
        <f t="shared" si="436"/>
        <v>0</v>
      </c>
      <c r="Y1269" s="354">
        <f>IF(ISNA(VLOOKUP(H1269,'data putaway'!$A$1:$E$530,4,0)),0,VLOOKUP(H1269,'data putaway'!$A$1:$E$530,4,0))</f>
        <v>0</v>
      </c>
      <c r="Z1269" s="113">
        <f>IF(ISNA(VLOOKUP(H1269,'data putaway'!$A$1:$E$530,5,0)),0,VLOOKUP(H1269,'data putaway'!$A$1:$E$530,5,0))</f>
        <v>0</v>
      </c>
      <c r="AA1269" s="354" t="b">
        <f t="shared" si="437"/>
        <v>0</v>
      </c>
      <c r="AB1269" s="354" t="b">
        <f t="shared" si="438"/>
        <v>0</v>
      </c>
      <c r="AC1269" s="356" t="str">
        <f t="shared" ca="1" si="439"/>
        <v>2 Month,  2 Days</v>
      </c>
      <c r="AD1269" s="114" t="str">
        <f t="shared" ca="1" si="447"/>
        <v>3 Year, 9 Month, 15 Days</v>
      </c>
      <c r="AE1269" s="114">
        <f t="shared" si="440"/>
        <v>4</v>
      </c>
      <c r="AF1269" s="114">
        <f t="shared" si="441"/>
        <v>1</v>
      </c>
      <c r="AG1269" s="354" t="str">
        <f t="shared" si="442"/>
        <v>CD30</v>
      </c>
      <c r="AH1269" s="114">
        <f>IF(ISNA(VLOOKUP(L1269,'MASTER DATA'!$A$1:$F$192,6,0)),0,VLOOKUP(L1269,'MASTER DATA'!$A$1:$F$192,6,0))*AE1269</f>
        <v>836</v>
      </c>
      <c r="AI1269" s="354" t="str">
        <f>VLOOKUP($D1269,'warehouse mapping'!$AN$7:$AO$17,2,0)</f>
        <v>Aktif</v>
      </c>
      <c r="AJ1269" s="114">
        <f t="shared" si="443"/>
        <v>0</v>
      </c>
      <c r="AK1269" s="354" t="str">
        <f t="shared" si="444"/>
        <v/>
      </c>
      <c r="AL1269" s="354" t="s">
        <v>3206</v>
      </c>
      <c r="AM1269" s="354">
        <f t="shared" si="445"/>
        <v>1</v>
      </c>
      <c r="AN1269" s="354" t="b">
        <f t="shared" si="446"/>
        <v>1</v>
      </c>
    </row>
    <row r="1270" spans="1:40" s="354" customFormat="1">
      <c r="A1270" s="354" t="str">
        <f t="shared" si="448"/>
        <v>CD30C02550062461</v>
      </c>
      <c r="B1270" s="354">
        <f t="shared" si="449"/>
        <v>0</v>
      </c>
      <c r="C1270" s="354">
        <f t="shared" si="450"/>
        <v>0</v>
      </c>
      <c r="D1270" s="354" t="str">
        <f t="shared" si="429"/>
        <v>CD</v>
      </c>
      <c r="E1270" s="354" t="str">
        <f t="shared" si="430"/>
        <v>30</v>
      </c>
      <c r="F1270" s="354" t="str">
        <f t="shared" si="431"/>
        <v>C</v>
      </c>
      <c r="G1270" s="355" t="str">
        <f t="shared" si="432"/>
        <v>02</v>
      </c>
      <c r="H1270" s="232" t="s">
        <v>1607</v>
      </c>
      <c r="I1270" s="232" t="s">
        <v>3394</v>
      </c>
      <c r="J1270" s="233">
        <v>46255</v>
      </c>
      <c r="K1270" s="233">
        <v>47715</v>
      </c>
      <c r="L1270" s="234">
        <v>550062461</v>
      </c>
      <c r="M1270" s="232" t="str">
        <f>IF(ISNA(VLOOKUP(L1270,'MASTER DATA'!$A$1:$B$192,2,0)),"",VLOOKUP(L1270,'MASTER DATA'!$A$1:$B$192,2,0))</f>
        <v>Advan4TAX710W40SNMA2_12*0.8L_A04W</v>
      </c>
      <c r="N1270" s="232">
        <v>48</v>
      </c>
      <c r="O1270" s="232">
        <f t="shared" si="433"/>
        <v>1</v>
      </c>
      <c r="P1270" s="232">
        <f t="shared" si="434"/>
        <v>0</v>
      </c>
      <c r="Q1270" s="232">
        <f>VLOOKUP(L1270,'MASTER DATA'!$A$1:$E$192,5,0)</f>
        <v>48</v>
      </c>
      <c r="R1270" s="234">
        <f>SUMIF('picking of the day'!$H$4:$H$358,WMS!H1270&amp;WMS!L1270,'picking of the day'!$E$4:$E$358)</f>
        <v>0</v>
      </c>
      <c r="U1270" s="114">
        <f>IF(ISNA(VLOOKUP(H1270,'data putaway'!$A$1:$E$530,3,0)),0,VLOOKUP(H1270,'data putaway'!$A$1:$E$530,3,0))</f>
        <v>0</v>
      </c>
      <c r="V1270" s="354">
        <f t="shared" si="435"/>
        <v>48</v>
      </c>
      <c r="W1270" s="114">
        <f>IF(ISNA(VLOOKUP(H1270,'data putaway'!$A$1:$E$530,2,0)),0,VLOOKUP(H1270,'data putaway'!$A$1:$E$530,2,0))</f>
        <v>0</v>
      </c>
      <c r="X1270" s="354" t="b">
        <f t="shared" si="436"/>
        <v>0</v>
      </c>
      <c r="Y1270" s="354">
        <f>IF(ISNA(VLOOKUP(H1270,'data putaway'!$A$1:$E$530,4,0)),0,VLOOKUP(H1270,'data putaway'!$A$1:$E$530,4,0))</f>
        <v>0</v>
      </c>
      <c r="Z1270" s="113">
        <f>IF(ISNA(VLOOKUP(H1270,'data putaway'!$A$1:$E$530,5,0)),0,VLOOKUP(H1270,'data putaway'!$A$1:$E$530,5,0))</f>
        <v>0</v>
      </c>
      <c r="AA1270" s="354" t="b">
        <f t="shared" si="437"/>
        <v>0</v>
      </c>
      <c r="AB1270" s="354" t="b">
        <f t="shared" si="438"/>
        <v>0</v>
      </c>
      <c r="AC1270" s="356" t="str">
        <f t="shared" ca="1" si="439"/>
        <v>0 Month,  28 Days</v>
      </c>
      <c r="AD1270" s="114" t="str">
        <f t="shared" ca="1" si="447"/>
        <v>3 Year, 11 Month, 2 Days</v>
      </c>
      <c r="AE1270" s="114">
        <f t="shared" si="440"/>
        <v>48</v>
      </c>
      <c r="AF1270" s="114">
        <f t="shared" si="441"/>
        <v>1</v>
      </c>
      <c r="AG1270" s="354" t="str">
        <f t="shared" si="442"/>
        <v>CD30</v>
      </c>
      <c r="AH1270" s="114">
        <f>IF(ISNA(VLOOKUP(L1270,'MASTER DATA'!$A$1:$F$192,6,0)),0,VLOOKUP(L1270,'MASTER DATA'!$A$1:$F$192,6,0))*AE1270</f>
        <v>460.80000000000007</v>
      </c>
      <c r="AI1270" s="354" t="str">
        <f>VLOOKUP($D1270,'warehouse mapping'!$AN$7:$AO$17,2,0)</f>
        <v>Aktif</v>
      </c>
      <c r="AJ1270" s="114">
        <f t="shared" si="443"/>
        <v>0</v>
      </c>
      <c r="AK1270" s="354" t="str">
        <f t="shared" si="444"/>
        <v/>
      </c>
      <c r="AL1270" s="354" t="s">
        <v>3206</v>
      </c>
      <c r="AM1270" s="354">
        <f t="shared" si="445"/>
        <v>1</v>
      </c>
      <c r="AN1270" s="354" t="b">
        <f t="shared" si="446"/>
        <v>1</v>
      </c>
    </row>
    <row r="1271" spans="1:40" s="354" customFormat="1">
      <c r="A1271" s="354" t="str">
        <f t="shared" si="448"/>
        <v>CD30D01550058593</v>
      </c>
      <c r="B1271" s="354">
        <f t="shared" si="449"/>
        <v>0</v>
      </c>
      <c r="C1271" s="354">
        <f t="shared" si="450"/>
        <v>0</v>
      </c>
      <c r="D1271" s="354" t="str">
        <f t="shared" si="429"/>
        <v>CD</v>
      </c>
      <c r="E1271" s="354" t="str">
        <f t="shared" si="430"/>
        <v>30</v>
      </c>
      <c r="F1271" s="354" t="str">
        <f t="shared" si="431"/>
        <v>D</v>
      </c>
      <c r="G1271" s="355" t="str">
        <f t="shared" si="432"/>
        <v>01</v>
      </c>
      <c r="H1271" s="232" t="s">
        <v>1608</v>
      </c>
      <c r="I1271" s="232" t="s">
        <v>3232</v>
      </c>
      <c r="J1271" s="233">
        <v>46255</v>
      </c>
      <c r="K1271" s="233">
        <v>47703</v>
      </c>
      <c r="L1271" s="234">
        <v>550058593</v>
      </c>
      <c r="M1271" s="232" t="str">
        <f>IF(ISNA(VLOOKUP(L1271,'MASTER DATA'!$A$1:$B$192,2,0)),"",VLOOKUP(L1271,'MASTER DATA'!$A$1:$B$192,2,0))</f>
        <v>Adv4TAX515W40SLMA2_12*0.8L_A04W</v>
      </c>
      <c r="N1271" s="232">
        <v>48</v>
      </c>
      <c r="O1271" s="232">
        <f t="shared" si="433"/>
        <v>1</v>
      </c>
      <c r="P1271" s="232">
        <f t="shared" si="434"/>
        <v>0</v>
      </c>
      <c r="Q1271" s="232">
        <f>VLOOKUP(L1271,'MASTER DATA'!$A$1:$E$192,5,0)</f>
        <v>48</v>
      </c>
      <c r="R1271" s="234">
        <f>SUMIF('picking of the day'!$H$4:$H$358,WMS!H1271&amp;WMS!L1271,'picking of the day'!$E$4:$E$358)</f>
        <v>0</v>
      </c>
      <c r="U1271" s="114">
        <f>IF(ISNA(VLOOKUP(H1271,'data putaway'!$A$1:$E$530,3,0)),0,VLOOKUP(H1271,'data putaway'!$A$1:$E$530,3,0))</f>
        <v>0</v>
      </c>
      <c r="V1271" s="354">
        <f t="shared" si="435"/>
        <v>48</v>
      </c>
      <c r="W1271" s="114">
        <f>IF(ISNA(VLOOKUP(H1271,'data putaway'!$A$1:$E$530,2,0)),0,VLOOKUP(H1271,'data putaway'!$A$1:$E$530,2,0))</f>
        <v>0</v>
      </c>
      <c r="X1271" s="354" t="b">
        <f t="shared" si="436"/>
        <v>0</v>
      </c>
      <c r="Y1271" s="354">
        <f>IF(ISNA(VLOOKUP(H1271,'data putaway'!$A$1:$E$530,4,0)),0,VLOOKUP(H1271,'data putaway'!$A$1:$E$530,4,0))</f>
        <v>0</v>
      </c>
      <c r="Z1271" s="113">
        <f>IF(ISNA(VLOOKUP(H1271,'data putaway'!$A$1:$E$530,5,0)),0,VLOOKUP(H1271,'data putaway'!$A$1:$E$530,5,0))</f>
        <v>0</v>
      </c>
      <c r="AA1271" s="354" t="b">
        <f t="shared" si="437"/>
        <v>0</v>
      </c>
      <c r="AB1271" s="354" t="b">
        <f t="shared" si="438"/>
        <v>0</v>
      </c>
      <c r="AC1271" s="356" t="str">
        <f t="shared" ca="1" si="439"/>
        <v>0 Month,  28 Days</v>
      </c>
      <c r="AD1271" s="114" t="str">
        <f t="shared" ca="1" si="447"/>
        <v>3 Year, 10 Month, 21 Days</v>
      </c>
      <c r="AE1271" s="114">
        <f t="shared" si="440"/>
        <v>48</v>
      </c>
      <c r="AF1271" s="114">
        <f t="shared" si="441"/>
        <v>1</v>
      </c>
      <c r="AG1271" s="354" t="str">
        <f t="shared" si="442"/>
        <v>CD30</v>
      </c>
      <c r="AH1271" s="114">
        <f>IF(ISNA(VLOOKUP(L1271,'MASTER DATA'!$A$1:$F$192,6,0)),0,VLOOKUP(L1271,'MASTER DATA'!$A$1:$F$192,6,0))*AE1271</f>
        <v>460.79999999999995</v>
      </c>
      <c r="AI1271" s="354" t="str">
        <f>VLOOKUP($D1271,'warehouse mapping'!$AN$7:$AO$17,2,0)</f>
        <v>Aktif</v>
      </c>
      <c r="AJ1271" s="114">
        <f t="shared" si="443"/>
        <v>0</v>
      </c>
      <c r="AK1271" s="354" t="str">
        <f t="shared" si="444"/>
        <v/>
      </c>
      <c r="AL1271" s="354" t="s">
        <v>170</v>
      </c>
      <c r="AM1271" s="354">
        <f t="shared" si="445"/>
        <v>1</v>
      </c>
      <c r="AN1271" s="354" t="b">
        <f t="shared" si="446"/>
        <v>1</v>
      </c>
    </row>
    <row r="1272" spans="1:40" s="354" customFormat="1">
      <c r="A1272" s="354" t="str">
        <f t="shared" si="448"/>
        <v>CD30D02550058593</v>
      </c>
      <c r="B1272" s="354">
        <f t="shared" si="449"/>
        <v>0</v>
      </c>
      <c r="C1272" s="354">
        <f t="shared" si="450"/>
        <v>0</v>
      </c>
      <c r="D1272" s="354" t="str">
        <f t="shared" si="429"/>
        <v>CD</v>
      </c>
      <c r="E1272" s="354" t="str">
        <f t="shared" si="430"/>
        <v>30</v>
      </c>
      <c r="F1272" s="354" t="str">
        <f t="shared" si="431"/>
        <v>D</v>
      </c>
      <c r="G1272" s="355" t="str">
        <f t="shared" si="432"/>
        <v>02</v>
      </c>
      <c r="H1272" s="232" t="s">
        <v>1609</v>
      </c>
      <c r="I1272" s="232" t="s">
        <v>3232</v>
      </c>
      <c r="J1272" s="233">
        <v>46255</v>
      </c>
      <c r="K1272" s="233">
        <v>47703</v>
      </c>
      <c r="L1272" s="234">
        <v>550058593</v>
      </c>
      <c r="M1272" s="232" t="str">
        <f>IF(ISNA(VLOOKUP(L1272,'MASTER DATA'!$A$1:$B$192,2,0)),"",VLOOKUP(L1272,'MASTER DATA'!$A$1:$B$192,2,0))</f>
        <v>Adv4TAX515W40SLMA2_12*0.8L_A04W</v>
      </c>
      <c r="N1272" s="232">
        <v>48</v>
      </c>
      <c r="O1272" s="232">
        <f t="shared" si="433"/>
        <v>1</v>
      </c>
      <c r="P1272" s="232">
        <f t="shared" si="434"/>
        <v>0</v>
      </c>
      <c r="Q1272" s="232">
        <f>VLOOKUP(L1272,'MASTER DATA'!$A$1:$E$192,5,0)</f>
        <v>48</v>
      </c>
      <c r="R1272" s="234">
        <f>SUMIF('picking of the day'!$H$4:$H$358,WMS!H1272&amp;WMS!L1272,'picking of the day'!$E$4:$E$358)</f>
        <v>0</v>
      </c>
      <c r="U1272" s="114">
        <f>IF(ISNA(VLOOKUP(H1272,'data putaway'!$A$1:$E$530,3,0)),0,VLOOKUP(H1272,'data putaway'!$A$1:$E$530,3,0))</f>
        <v>0</v>
      </c>
      <c r="V1272" s="354">
        <f t="shared" si="435"/>
        <v>48</v>
      </c>
      <c r="W1272" s="114">
        <f>IF(ISNA(VLOOKUP(H1272,'data putaway'!$A$1:$E$530,2,0)),0,VLOOKUP(H1272,'data putaway'!$A$1:$E$530,2,0))</f>
        <v>0</v>
      </c>
      <c r="X1272" s="354" t="b">
        <f t="shared" si="436"/>
        <v>0</v>
      </c>
      <c r="Y1272" s="354">
        <f>IF(ISNA(VLOOKUP(H1272,'data putaway'!$A$1:$E$530,4,0)),0,VLOOKUP(H1272,'data putaway'!$A$1:$E$530,4,0))</f>
        <v>0</v>
      </c>
      <c r="Z1272" s="113">
        <f>IF(ISNA(VLOOKUP(H1272,'data putaway'!$A$1:$E$530,5,0)),0,VLOOKUP(H1272,'data putaway'!$A$1:$E$530,5,0))</f>
        <v>0</v>
      </c>
      <c r="AA1272" s="354" t="b">
        <f t="shared" si="437"/>
        <v>0</v>
      </c>
      <c r="AB1272" s="354" t="b">
        <f t="shared" si="438"/>
        <v>0</v>
      </c>
      <c r="AC1272" s="356" t="str">
        <f t="shared" ca="1" si="439"/>
        <v>0 Month,  28 Days</v>
      </c>
      <c r="AD1272" s="114" t="str">
        <f t="shared" ca="1" si="447"/>
        <v>3 Year, 10 Month, 21 Days</v>
      </c>
      <c r="AE1272" s="114">
        <f t="shared" si="440"/>
        <v>48</v>
      </c>
      <c r="AF1272" s="114">
        <f t="shared" si="441"/>
        <v>1</v>
      </c>
      <c r="AG1272" s="354" t="str">
        <f t="shared" si="442"/>
        <v>CD30</v>
      </c>
      <c r="AH1272" s="114">
        <f>IF(ISNA(VLOOKUP(L1272,'MASTER DATA'!$A$1:$F$192,6,0)),0,VLOOKUP(L1272,'MASTER DATA'!$A$1:$F$192,6,0))*AE1272</f>
        <v>460.79999999999995</v>
      </c>
      <c r="AI1272" s="354" t="str">
        <f>VLOOKUP($D1272,'warehouse mapping'!$AN$7:$AO$17,2,0)</f>
        <v>Aktif</v>
      </c>
      <c r="AJ1272" s="114">
        <f t="shared" si="443"/>
        <v>0</v>
      </c>
      <c r="AK1272" s="354" t="str">
        <f t="shared" si="444"/>
        <v/>
      </c>
      <c r="AL1272" s="354" t="s">
        <v>170</v>
      </c>
      <c r="AM1272" s="354">
        <f t="shared" si="445"/>
        <v>1</v>
      </c>
      <c r="AN1272" s="354" t="b">
        <f t="shared" si="446"/>
        <v>1</v>
      </c>
    </row>
    <row r="1273" spans="1:40" s="354" customFormat="1">
      <c r="A1273" s="354" t="str">
        <f t="shared" si="448"/>
        <v>CD30E01550058593</v>
      </c>
      <c r="B1273" s="354">
        <f t="shared" si="449"/>
        <v>0</v>
      </c>
      <c r="C1273" s="354">
        <f t="shared" si="450"/>
        <v>0</v>
      </c>
      <c r="D1273" s="354" t="str">
        <f t="shared" si="429"/>
        <v>CD</v>
      </c>
      <c r="E1273" s="354" t="str">
        <f t="shared" si="430"/>
        <v>30</v>
      </c>
      <c r="F1273" s="354" t="str">
        <f t="shared" si="431"/>
        <v>E</v>
      </c>
      <c r="G1273" s="355" t="str">
        <f t="shared" si="432"/>
        <v>01</v>
      </c>
      <c r="H1273" s="232" t="s">
        <v>1610</v>
      </c>
      <c r="I1273" s="232" t="s">
        <v>3232</v>
      </c>
      <c r="J1273" s="233">
        <v>46255</v>
      </c>
      <c r="K1273" s="233">
        <v>47703</v>
      </c>
      <c r="L1273" s="234">
        <v>550058593</v>
      </c>
      <c r="M1273" s="232" t="str">
        <f>IF(ISNA(VLOOKUP(L1273,'MASTER DATA'!$A$1:$B$192,2,0)),"",VLOOKUP(L1273,'MASTER DATA'!$A$1:$B$192,2,0))</f>
        <v>Adv4TAX515W40SLMA2_12*0.8L_A04W</v>
      </c>
      <c r="N1273" s="232">
        <v>48</v>
      </c>
      <c r="O1273" s="232">
        <f t="shared" si="433"/>
        <v>1</v>
      </c>
      <c r="P1273" s="232">
        <f t="shared" si="434"/>
        <v>0</v>
      </c>
      <c r="Q1273" s="232">
        <f>VLOOKUP(L1273,'MASTER DATA'!$A$1:$E$192,5,0)</f>
        <v>48</v>
      </c>
      <c r="R1273" s="234">
        <f>SUMIF('picking of the day'!$H$4:$H$358,WMS!H1273&amp;WMS!L1273,'picking of the day'!$E$4:$E$358)</f>
        <v>0</v>
      </c>
      <c r="U1273" s="114">
        <f>IF(ISNA(VLOOKUP(H1273,'data putaway'!$A$1:$E$530,3,0)),0,VLOOKUP(H1273,'data putaway'!$A$1:$E$530,3,0))</f>
        <v>0</v>
      </c>
      <c r="V1273" s="354">
        <f t="shared" si="435"/>
        <v>48</v>
      </c>
      <c r="W1273" s="114">
        <f>IF(ISNA(VLOOKUP(H1273,'data putaway'!$A$1:$E$530,2,0)),0,VLOOKUP(H1273,'data putaway'!$A$1:$E$530,2,0))</f>
        <v>0</v>
      </c>
      <c r="X1273" s="354" t="b">
        <f t="shared" si="436"/>
        <v>0</v>
      </c>
      <c r="Y1273" s="354">
        <f>IF(ISNA(VLOOKUP(H1273,'data putaway'!$A$1:$E$530,4,0)),0,VLOOKUP(H1273,'data putaway'!$A$1:$E$530,4,0))</f>
        <v>0</v>
      </c>
      <c r="Z1273" s="113">
        <f>IF(ISNA(VLOOKUP(H1273,'data putaway'!$A$1:$E$530,5,0)),0,VLOOKUP(H1273,'data putaway'!$A$1:$E$530,5,0))</f>
        <v>0</v>
      </c>
      <c r="AA1273" s="354" t="b">
        <f t="shared" si="437"/>
        <v>0</v>
      </c>
      <c r="AB1273" s="354" t="b">
        <f t="shared" si="438"/>
        <v>0</v>
      </c>
      <c r="AC1273" s="356" t="str">
        <f t="shared" ca="1" si="439"/>
        <v>0 Month,  28 Days</v>
      </c>
      <c r="AD1273" s="114" t="str">
        <f t="shared" ca="1" si="447"/>
        <v>3 Year, 10 Month, 21 Days</v>
      </c>
      <c r="AE1273" s="114">
        <f t="shared" si="440"/>
        <v>48</v>
      </c>
      <c r="AF1273" s="114">
        <f t="shared" si="441"/>
        <v>1</v>
      </c>
      <c r="AG1273" s="354" t="str">
        <f t="shared" si="442"/>
        <v>CD30</v>
      </c>
      <c r="AH1273" s="114">
        <f>IF(ISNA(VLOOKUP(L1273,'MASTER DATA'!$A$1:$F$192,6,0)),0,VLOOKUP(L1273,'MASTER DATA'!$A$1:$F$192,6,0))*AE1273</f>
        <v>460.79999999999995</v>
      </c>
      <c r="AI1273" s="354" t="str">
        <f>VLOOKUP($D1273,'warehouse mapping'!$AN$7:$AO$17,2,0)</f>
        <v>Aktif</v>
      </c>
      <c r="AJ1273" s="114">
        <f t="shared" si="443"/>
        <v>0</v>
      </c>
      <c r="AK1273" s="354" t="str">
        <f t="shared" si="444"/>
        <v/>
      </c>
      <c r="AL1273" s="354" t="s">
        <v>170</v>
      </c>
      <c r="AM1273" s="354">
        <f t="shared" si="445"/>
        <v>1</v>
      </c>
      <c r="AN1273" s="354" t="b">
        <f t="shared" si="446"/>
        <v>1</v>
      </c>
    </row>
    <row r="1274" spans="1:40" s="354" customFormat="1">
      <c r="A1274" s="354" t="str">
        <f t="shared" si="448"/>
        <v>CD30E02550058593</v>
      </c>
      <c r="B1274" s="354">
        <f t="shared" si="449"/>
        <v>0</v>
      </c>
      <c r="C1274" s="354">
        <f t="shared" si="450"/>
        <v>0</v>
      </c>
      <c r="D1274" s="354" t="str">
        <f t="shared" si="429"/>
        <v>CD</v>
      </c>
      <c r="E1274" s="354" t="str">
        <f t="shared" si="430"/>
        <v>30</v>
      </c>
      <c r="F1274" s="354" t="str">
        <f t="shared" si="431"/>
        <v>E</v>
      </c>
      <c r="G1274" s="355" t="str">
        <f t="shared" si="432"/>
        <v>02</v>
      </c>
      <c r="H1274" s="232" t="s">
        <v>1611</v>
      </c>
      <c r="I1274" s="232" t="s">
        <v>3232</v>
      </c>
      <c r="J1274" s="233">
        <v>46255</v>
      </c>
      <c r="K1274" s="233">
        <v>47703</v>
      </c>
      <c r="L1274" s="234">
        <v>550058593</v>
      </c>
      <c r="M1274" s="232" t="str">
        <f>IF(ISNA(VLOOKUP(L1274,'MASTER DATA'!$A$1:$B$192,2,0)),"",VLOOKUP(L1274,'MASTER DATA'!$A$1:$B$192,2,0))</f>
        <v>Adv4TAX515W40SLMA2_12*0.8L_A04W</v>
      </c>
      <c r="N1274" s="232">
        <v>48</v>
      </c>
      <c r="O1274" s="232">
        <f t="shared" si="433"/>
        <v>1</v>
      </c>
      <c r="P1274" s="232">
        <f t="shared" si="434"/>
        <v>0</v>
      </c>
      <c r="Q1274" s="232">
        <f>VLOOKUP(L1274,'MASTER DATA'!$A$1:$E$192,5,0)</f>
        <v>48</v>
      </c>
      <c r="R1274" s="234">
        <f>SUMIF('picking of the day'!$H$4:$H$358,WMS!H1274&amp;WMS!L1274,'picking of the day'!$E$4:$E$358)</f>
        <v>0</v>
      </c>
      <c r="U1274" s="114">
        <f>IF(ISNA(VLOOKUP(H1274,'data putaway'!$A$1:$E$530,3,0)),0,VLOOKUP(H1274,'data putaway'!$A$1:$E$530,3,0))</f>
        <v>0</v>
      </c>
      <c r="V1274" s="354">
        <f t="shared" si="435"/>
        <v>48</v>
      </c>
      <c r="W1274" s="114">
        <f>IF(ISNA(VLOOKUP(H1274,'data putaway'!$A$1:$E$530,2,0)),0,VLOOKUP(H1274,'data putaway'!$A$1:$E$530,2,0))</f>
        <v>0</v>
      </c>
      <c r="X1274" s="354" t="b">
        <f t="shared" si="436"/>
        <v>0</v>
      </c>
      <c r="Y1274" s="354">
        <f>IF(ISNA(VLOOKUP(H1274,'data putaway'!$A$1:$E$530,4,0)),0,VLOOKUP(H1274,'data putaway'!$A$1:$E$530,4,0))</f>
        <v>0</v>
      </c>
      <c r="Z1274" s="113">
        <f>IF(ISNA(VLOOKUP(H1274,'data putaway'!$A$1:$E$530,5,0)),0,VLOOKUP(H1274,'data putaway'!$A$1:$E$530,5,0))</f>
        <v>0</v>
      </c>
      <c r="AA1274" s="354" t="b">
        <f t="shared" si="437"/>
        <v>0</v>
      </c>
      <c r="AB1274" s="354" t="b">
        <f t="shared" si="438"/>
        <v>0</v>
      </c>
      <c r="AC1274" s="356" t="str">
        <f t="shared" ca="1" si="439"/>
        <v>0 Month,  28 Days</v>
      </c>
      <c r="AD1274" s="114" t="str">
        <f t="shared" ca="1" si="447"/>
        <v>3 Year, 10 Month, 21 Days</v>
      </c>
      <c r="AE1274" s="114">
        <f t="shared" si="440"/>
        <v>48</v>
      </c>
      <c r="AF1274" s="114">
        <f t="shared" si="441"/>
        <v>1</v>
      </c>
      <c r="AG1274" s="354" t="str">
        <f t="shared" si="442"/>
        <v>CD30</v>
      </c>
      <c r="AH1274" s="114">
        <f>IF(ISNA(VLOOKUP(L1274,'MASTER DATA'!$A$1:$F$192,6,0)),0,VLOOKUP(L1274,'MASTER DATA'!$A$1:$F$192,6,0))*AE1274</f>
        <v>460.79999999999995</v>
      </c>
      <c r="AI1274" s="354" t="str">
        <f>VLOOKUP($D1274,'warehouse mapping'!$AN$7:$AO$17,2,0)</f>
        <v>Aktif</v>
      </c>
      <c r="AJ1274" s="114">
        <f t="shared" si="443"/>
        <v>0</v>
      </c>
      <c r="AK1274" s="354" t="str">
        <f t="shared" si="444"/>
        <v/>
      </c>
      <c r="AL1274" s="354" t="s">
        <v>170</v>
      </c>
      <c r="AM1274" s="354">
        <f t="shared" si="445"/>
        <v>1</v>
      </c>
      <c r="AN1274" s="354" t="b">
        <f t="shared" si="446"/>
        <v>1</v>
      </c>
    </row>
    <row r="1275" spans="1:40" s="354" customFormat="1">
      <c r="A1275" s="354" t="str">
        <f t="shared" si="448"/>
        <v>CD31A01550062285</v>
      </c>
      <c r="B1275" s="354">
        <f t="shared" si="449"/>
        <v>0</v>
      </c>
      <c r="C1275" s="354">
        <f t="shared" si="450"/>
        <v>0</v>
      </c>
      <c r="D1275" s="354" t="str">
        <f t="shared" si="429"/>
        <v>CD</v>
      </c>
      <c r="E1275" s="354" t="str">
        <f t="shared" si="430"/>
        <v>31</v>
      </c>
      <c r="F1275" s="354" t="str">
        <f t="shared" si="431"/>
        <v>A</v>
      </c>
      <c r="G1275" s="355" t="str">
        <f t="shared" si="432"/>
        <v>01</v>
      </c>
      <c r="H1275" s="232" t="s">
        <v>1612</v>
      </c>
      <c r="I1275" s="232">
        <v>12611638</v>
      </c>
      <c r="J1275" s="233">
        <v>46087</v>
      </c>
      <c r="K1275" s="233">
        <v>47521</v>
      </c>
      <c r="L1275" s="234">
        <v>550062285</v>
      </c>
      <c r="M1275" s="232" t="str">
        <f>IF(ISNA(VLOOKUP(L1275,'MASTER DATA'!$A$1:$B$192,2,0)),"",VLOOKUP(L1275,'MASTER DATA'!$A$1:$B$192,2,0))</f>
        <v>Gadus S3 V460DM 2_1*770kg_A227</v>
      </c>
      <c r="N1275" s="232">
        <v>1</v>
      </c>
      <c r="O1275" s="232">
        <f t="shared" si="433"/>
        <v>1</v>
      </c>
      <c r="P1275" s="232">
        <f t="shared" si="434"/>
        <v>0</v>
      </c>
      <c r="Q1275" s="232">
        <f>VLOOKUP(L1275,'MASTER DATA'!$A$1:$E$192,5,0)</f>
        <v>1</v>
      </c>
      <c r="R1275" s="234">
        <f>SUMIF('picking of the day'!$H$4:$H$358,WMS!H1275&amp;WMS!L1275,'picking of the day'!$E$4:$E$358)</f>
        <v>0</v>
      </c>
      <c r="U1275" s="114">
        <f>IF(ISNA(VLOOKUP(H1275,'data putaway'!$A$1:$E$530,3,0)),0,VLOOKUP(H1275,'data putaway'!$A$1:$E$530,3,0))</f>
        <v>0</v>
      </c>
      <c r="V1275" s="354">
        <f t="shared" si="435"/>
        <v>1</v>
      </c>
      <c r="W1275" s="114">
        <f>IF(ISNA(VLOOKUP(H1275,'data putaway'!$A$1:$E$530,2,0)),0,VLOOKUP(H1275,'data putaway'!$A$1:$E$530,2,0))</f>
        <v>0</v>
      </c>
      <c r="X1275" s="354" t="b">
        <f t="shared" si="436"/>
        <v>0</v>
      </c>
      <c r="Y1275" s="354">
        <f>IF(ISNA(VLOOKUP(H1275,'data putaway'!$A$1:$E$530,4,0)),0,VLOOKUP(H1275,'data putaway'!$A$1:$E$530,4,0))</f>
        <v>0</v>
      </c>
      <c r="Z1275" s="113">
        <f>IF(ISNA(VLOOKUP(H1275,'data putaway'!$A$1:$E$530,5,0)),0,VLOOKUP(H1275,'data putaway'!$A$1:$E$530,5,0))</f>
        <v>0</v>
      </c>
      <c r="AA1275" s="354" t="b">
        <f t="shared" si="437"/>
        <v>0</v>
      </c>
      <c r="AB1275" s="354" t="b">
        <f t="shared" si="438"/>
        <v>0</v>
      </c>
      <c r="AC1275" s="356" t="str">
        <f t="shared" ca="1" si="439"/>
        <v>6 Month,  12 Days</v>
      </c>
      <c r="AD1275" s="114" t="str">
        <f t="shared" ca="1" si="447"/>
        <v>3 Year, 4 Month, 20 Days</v>
      </c>
      <c r="AE1275" s="114">
        <f t="shared" si="440"/>
        <v>1</v>
      </c>
      <c r="AF1275" s="114">
        <f t="shared" si="441"/>
        <v>1</v>
      </c>
      <c r="AG1275" s="354" t="str">
        <f t="shared" si="442"/>
        <v>CD31</v>
      </c>
      <c r="AH1275" s="114">
        <f>IF(ISNA(VLOOKUP(L1275,'MASTER DATA'!$A$1:$F$192,6,0)),0,VLOOKUP(L1275,'MASTER DATA'!$A$1:$F$192,6,0))*AE1275</f>
        <v>770</v>
      </c>
      <c r="AI1275" s="354" t="str">
        <f>VLOOKUP($D1275,'warehouse mapping'!$AN$7:$AO$17,2,0)</f>
        <v>Aktif</v>
      </c>
      <c r="AJ1275" s="114">
        <f t="shared" si="443"/>
        <v>0</v>
      </c>
      <c r="AK1275" s="354" t="str">
        <f t="shared" si="444"/>
        <v/>
      </c>
      <c r="AL1275" s="354" t="s">
        <v>3205</v>
      </c>
      <c r="AM1275" s="354">
        <f t="shared" si="445"/>
        <v>1</v>
      </c>
      <c r="AN1275" s="354" t="b">
        <f t="shared" si="446"/>
        <v>1</v>
      </c>
    </row>
    <row r="1276" spans="1:40" s="354" customFormat="1">
      <c r="A1276" s="354" t="str">
        <f t="shared" si="448"/>
        <v>CD31A02550050960</v>
      </c>
      <c r="B1276" s="354">
        <f t="shared" si="449"/>
        <v>0</v>
      </c>
      <c r="C1276" s="354">
        <f t="shared" si="450"/>
        <v>0</v>
      </c>
      <c r="D1276" s="354" t="str">
        <f t="shared" si="429"/>
        <v>CD</v>
      </c>
      <c r="E1276" s="354" t="str">
        <f t="shared" si="430"/>
        <v>31</v>
      </c>
      <c r="F1276" s="354" t="str">
        <f t="shared" si="431"/>
        <v>A</v>
      </c>
      <c r="G1276" s="355" t="str">
        <f t="shared" si="432"/>
        <v>02</v>
      </c>
      <c r="H1276" s="232" t="s">
        <v>1613</v>
      </c>
      <c r="I1276" s="232" t="s">
        <v>3152</v>
      </c>
      <c r="J1276" s="233">
        <v>46266</v>
      </c>
      <c r="K1276" s="233">
        <v>47661</v>
      </c>
      <c r="L1276" s="234">
        <v>550050960</v>
      </c>
      <c r="M1276" s="232" t="str">
        <f>IF(ISNA(VLOOKUP(L1276,'MASTER DATA'!$A$1:$B$192,2,0)),"",VLOOKUP(L1276,'MASTER DATA'!$A$1:$B$192,2,0))</f>
        <v>Kawasaki2TFC_12*0.8L_A04W</v>
      </c>
      <c r="N1276" s="232">
        <v>30</v>
      </c>
      <c r="O1276" s="232">
        <f t="shared" si="433"/>
        <v>0</v>
      </c>
      <c r="P1276" s="232">
        <f t="shared" si="434"/>
        <v>30</v>
      </c>
      <c r="Q1276" s="232">
        <f>VLOOKUP(L1276,'MASTER DATA'!$A$1:$E$192,5,0)</f>
        <v>48</v>
      </c>
      <c r="R1276" s="234">
        <f>SUMIF('picking of the day'!$H$4:$H$358,WMS!H1276&amp;WMS!L1276,'picking of the day'!$E$4:$E$358)</f>
        <v>0</v>
      </c>
      <c r="U1276" s="114">
        <f>IF(ISNA(VLOOKUP(H1276,'data putaway'!$A$1:$E$530,3,0)),0,VLOOKUP(H1276,'data putaway'!$A$1:$E$530,3,0))</f>
        <v>0</v>
      </c>
      <c r="V1276" s="354">
        <f t="shared" si="435"/>
        <v>30</v>
      </c>
      <c r="W1276" s="114">
        <f>IF(ISNA(VLOOKUP(H1276,'data putaway'!$A$1:$E$530,2,0)),0,VLOOKUP(H1276,'data putaway'!$A$1:$E$530,2,0))</f>
        <v>0</v>
      </c>
      <c r="X1276" s="354" t="b">
        <f t="shared" si="436"/>
        <v>0</v>
      </c>
      <c r="Y1276" s="354">
        <f>IF(ISNA(VLOOKUP(H1276,'data putaway'!$A$1:$E$530,4,0)),0,VLOOKUP(H1276,'data putaway'!$A$1:$E$530,4,0))</f>
        <v>0</v>
      </c>
      <c r="Z1276" s="113">
        <f>IF(ISNA(VLOOKUP(H1276,'data putaway'!$A$1:$E$530,5,0)),0,VLOOKUP(H1276,'data putaway'!$A$1:$E$530,5,0))</f>
        <v>0</v>
      </c>
      <c r="AA1276" s="354" t="b">
        <f t="shared" si="437"/>
        <v>0</v>
      </c>
      <c r="AB1276" s="354" t="b">
        <f t="shared" si="438"/>
        <v>0</v>
      </c>
      <c r="AC1276" s="356" t="str">
        <f t="shared" ca="1" si="439"/>
        <v>0 Month,  17 Days</v>
      </c>
      <c r="AD1276" s="114" t="str">
        <f t="shared" ca="1" si="447"/>
        <v>3 Year, 9 Month, 9 Days</v>
      </c>
      <c r="AE1276" s="114">
        <f t="shared" si="440"/>
        <v>30</v>
      </c>
      <c r="AF1276" s="114">
        <f t="shared" si="441"/>
        <v>1</v>
      </c>
      <c r="AG1276" s="354" t="str">
        <f t="shared" si="442"/>
        <v>CD31</v>
      </c>
      <c r="AH1276" s="114">
        <f>IF(ISNA(VLOOKUP(L1276,'MASTER DATA'!$A$1:$F$192,6,0)),0,VLOOKUP(L1276,'MASTER DATA'!$A$1:$F$192,6,0))*AE1276</f>
        <v>288</v>
      </c>
      <c r="AI1276" s="354" t="str">
        <f>VLOOKUP($D1276,'warehouse mapping'!$AN$7:$AO$17,2,0)</f>
        <v>Aktif</v>
      </c>
      <c r="AJ1276" s="114">
        <f t="shared" si="443"/>
        <v>0</v>
      </c>
      <c r="AK1276" s="354" t="str">
        <f t="shared" si="444"/>
        <v/>
      </c>
      <c r="AL1276" s="354" t="s">
        <v>170</v>
      </c>
      <c r="AM1276" s="354">
        <f t="shared" si="445"/>
        <v>1</v>
      </c>
      <c r="AN1276" s="354" t="b">
        <f t="shared" si="446"/>
        <v>1</v>
      </c>
    </row>
    <row r="1277" spans="1:40" s="354" customFormat="1">
      <c r="A1277" s="354" t="str">
        <f t="shared" si="448"/>
        <v>CD31B01550027259</v>
      </c>
      <c r="B1277" s="354">
        <f t="shared" si="449"/>
        <v>0</v>
      </c>
      <c r="C1277" s="354">
        <f t="shared" si="450"/>
        <v>0</v>
      </c>
      <c r="D1277" s="354" t="str">
        <f t="shared" si="429"/>
        <v>CD</v>
      </c>
      <c r="E1277" s="354" t="str">
        <f t="shared" si="430"/>
        <v>31</v>
      </c>
      <c r="F1277" s="354" t="str">
        <f t="shared" si="431"/>
        <v>B</v>
      </c>
      <c r="G1277" s="355" t="str">
        <f t="shared" si="432"/>
        <v>01</v>
      </c>
      <c r="H1277" s="232" t="s">
        <v>1614</v>
      </c>
      <c r="I1277" s="232" t="s">
        <v>3251</v>
      </c>
      <c r="J1277" s="233">
        <v>46255</v>
      </c>
      <c r="K1277" s="233">
        <v>47691</v>
      </c>
      <c r="L1277" s="234">
        <v>550027259</v>
      </c>
      <c r="M1277" s="232" t="str">
        <f>IF(ISNA(VLOOKUP(L1277,'MASTER DATA'!$A$1:$B$192,2,0)),"",VLOOKUP(L1277,'MASTER DATA'!$A$1:$B$192,2,0))</f>
        <v>Gadus S2 V220 2_1*770kg_A227</v>
      </c>
      <c r="N1277" s="232">
        <v>1</v>
      </c>
      <c r="O1277" s="232">
        <f t="shared" si="433"/>
        <v>1</v>
      </c>
      <c r="P1277" s="232">
        <f t="shared" si="434"/>
        <v>0</v>
      </c>
      <c r="Q1277" s="232">
        <f>VLOOKUP(L1277,'MASTER DATA'!$A$1:$E$192,5,0)</f>
        <v>1</v>
      </c>
      <c r="R1277" s="234">
        <f>SUMIF('picking of the day'!$H$4:$H$358,WMS!H1277&amp;WMS!L1277,'picking of the day'!$E$4:$E$358)</f>
        <v>0</v>
      </c>
      <c r="U1277" s="114">
        <f>IF(ISNA(VLOOKUP(H1277,'data putaway'!$A$1:$E$530,3,0)),0,VLOOKUP(H1277,'data putaway'!$A$1:$E$530,3,0))</f>
        <v>0</v>
      </c>
      <c r="V1277" s="354">
        <f t="shared" si="435"/>
        <v>1</v>
      </c>
      <c r="W1277" s="114">
        <f>IF(ISNA(VLOOKUP(H1277,'data putaway'!$A$1:$E$530,2,0)),0,VLOOKUP(H1277,'data putaway'!$A$1:$E$530,2,0))</f>
        <v>0</v>
      </c>
      <c r="X1277" s="354" t="b">
        <f t="shared" si="436"/>
        <v>0</v>
      </c>
      <c r="Y1277" s="354">
        <f>IF(ISNA(VLOOKUP(H1277,'data putaway'!$A$1:$E$530,4,0)),0,VLOOKUP(H1277,'data putaway'!$A$1:$E$530,4,0))</f>
        <v>0</v>
      </c>
      <c r="Z1277" s="113">
        <f>IF(ISNA(VLOOKUP(H1277,'data putaway'!$A$1:$E$530,5,0)),0,VLOOKUP(H1277,'data putaway'!$A$1:$E$530,5,0))</f>
        <v>0</v>
      </c>
      <c r="AA1277" s="354" t="b">
        <f t="shared" si="437"/>
        <v>0</v>
      </c>
      <c r="AB1277" s="354" t="b">
        <f t="shared" si="438"/>
        <v>0</v>
      </c>
      <c r="AC1277" s="356" t="str">
        <f t="shared" ca="1" si="439"/>
        <v>0 Month,  28 Days</v>
      </c>
      <c r="AD1277" s="114" t="str">
        <f t="shared" ca="1" si="447"/>
        <v>3 Year, 10 Month, 9 Days</v>
      </c>
      <c r="AE1277" s="114">
        <f t="shared" si="440"/>
        <v>1</v>
      </c>
      <c r="AF1277" s="114">
        <f t="shared" si="441"/>
        <v>1</v>
      </c>
      <c r="AG1277" s="354" t="str">
        <f t="shared" si="442"/>
        <v>CD31</v>
      </c>
      <c r="AH1277" s="114">
        <f>IF(ISNA(VLOOKUP(L1277,'MASTER DATA'!$A$1:$F$192,6,0)),0,VLOOKUP(L1277,'MASTER DATA'!$A$1:$F$192,6,0))*AE1277</f>
        <v>770</v>
      </c>
      <c r="AI1277" s="354" t="str">
        <f>VLOOKUP($D1277,'warehouse mapping'!$AN$7:$AO$17,2,0)</f>
        <v>Aktif</v>
      </c>
      <c r="AJ1277" s="114">
        <f t="shared" si="443"/>
        <v>0</v>
      </c>
      <c r="AK1277" s="354" t="str">
        <f t="shared" si="444"/>
        <v/>
      </c>
      <c r="AL1277" s="354" t="s">
        <v>170</v>
      </c>
      <c r="AM1277" s="354">
        <f t="shared" si="445"/>
        <v>1</v>
      </c>
      <c r="AN1277" s="354" t="b">
        <f t="shared" si="446"/>
        <v>1</v>
      </c>
    </row>
    <row r="1278" spans="1:40" s="354" customFormat="1">
      <c r="A1278" s="354" t="str">
        <f t="shared" si="448"/>
        <v>CD31B02550027259</v>
      </c>
      <c r="B1278" s="354">
        <f t="shared" si="449"/>
        <v>0</v>
      </c>
      <c r="C1278" s="354">
        <f t="shared" si="450"/>
        <v>0</v>
      </c>
      <c r="D1278" s="354" t="str">
        <f t="shared" si="429"/>
        <v>CD</v>
      </c>
      <c r="E1278" s="354" t="str">
        <f t="shared" si="430"/>
        <v>31</v>
      </c>
      <c r="F1278" s="354" t="str">
        <f t="shared" si="431"/>
        <v>B</v>
      </c>
      <c r="G1278" s="355" t="str">
        <f t="shared" si="432"/>
        <v>02</v>
      </c>
      <c r="H1278" s="232" t="s">
        <v>1615</v>
      </c>
      <c r="I1278" s="232" t="s">
        <v>3251</v>
      </c>
      <c r="J1278" s="233">
        <v>46255</v>
      </c>
      <c r="K1278" s="233">
        <v>47691</v>
      </c>
      <c r="L1278" s="234">
        <v>550027259</v>
      </c>
      <c r="M1278" s="232" t="str">
        <f>IF(ISNA(VLOOKUP(L1278,'MASTER DATA'!$A$1:$B$192,2,0)),"",VLOOKUP(L1278,'MASTER DATA'!$A$1:$B$192,2,0))</f>
        <v>Gadus S2 V220 2_1*770kg_A227</v>
      </c>
      <c r="N1278" s="232">
        <v>1</v>
      </c>
      <c r="O1278" s="232">
        <f t="shared" si="433"/>
        <v>1</v>
      </c>
      <c r="P1278" s="232">
        <f t="shared" si="434"/>
        <v>0</v>
      </c>
      <c r="Q1278" s="232">
        <f>VLOOKUP(L1278,'MASTER DATA'!$A$1:$E$192,5,0)</f>
        <v>1</v>
      </c>
      <c r="R1278" s="234">
        <f>SUMIF('picking of the day'!$H$4:$H$358,WMS!H1278&amp;WMS!L1278,'picking of the day'!$E$4:$E$358)</f>
        <v>0</v>
      </c>
      <c r="U1278" s="114">
        <f>IF(ISNA(VLOOKUP(H1278,'data putaway'!$A$1:$E$530,3,0)),0,VLOOKUP(H1278,'data putaway'!$A$1:$E$530,3,0))</f>
        <v>0</v>
      </c>
      <c r="V1278" s="354">
        <f t="shared" si="435"/>
        <v>1</v>
      </c>
      <c r="W1278" s="114">
        <f>IF(ISNA(VLOOKUP(H1278,'data putaway'!$A$1:$E$530,2,0)),0,VLOOKUP(H1278,'data putaway'!$A$1:$E$530,2,0))</f>
        <v>0</v>
      </c>
      <c r="X1278" s="354" t="b">
        <f t="shared" si="436"/>
        <v>0</v>
      </c>
      <c r="Y1278" s="354">
        <f>IF(ISNA(VLOOKUP(H1278,'data putaway'!$A$1:$E$530,4,0)),0,VLOOKUP(H1278,'data putaway'!$A$1:$E$530,4,0))</f>
        <v>0</v>
      </c>
      <c r="Z1278" s="113">
        <f>IF(ISNA(VLOOKUP(H1278,'data putaway'!$A$1:$E$530,5,0)),0,VLOOKUP(H1278,'data putaway'!$A$1:$E$530,5,0))</f>
        <v>0</v>
      </c>
      <c r="AA1278" s="354" t="b">
        <f t="shared" si="437"/>
        <v>0</v>
      </c>
      <c r="AB1278" s="354" t="b">
        <f t="shared" si="438"/>
        <v>0</v>
      </c>
      <c r="AC1278" s="356" t="str">
        <f t="shared" ca="1" si="439"/>
        <v>0 Month,  28 Days</v>
      </c>
      <c r="AD1278" s="114" t="str">
        <f t="shared" ca="1" si="447"/>
        <v>3 Year, 10 Month, 9 Days</v>
      </c>
      <c r="AE1278" s="114">
        <f t="shared" si="440"/>
        <v>1</v>
      </c>
      <c r="AF1278" s="114">
        <f t="shared" si="441"/>
        <v>1</v>
      </c>
      <c r="AG1278" s="354" t="str">
        <f t="shared" si="442"/>
        <v>CD31</v>
      </c>
      <c r="AH1278" s="114">
        <f>IF(ISNA(VLOOKUP(L1278,'MASTER DATA'!$A$1:$F$192,6,0)),0,VLOOKUP(L1278,'MASTER DATA'!$A$1:$F$192,6,0))*AE1278</f>
        <v>770</v>
      </c>
      <c r="AI1278" s="354" t="str">
        <f>VLOOKUP($D1278,'warehouse mapping'!$AN$7:$AO$17,2,0)</f>
        <v>Aktif</v>
      </c>
      <c r="AJ1278" s="114">
        <f t="shared" si="443"/>
        <v>0</v>
      </c>
      <c r="AK1278" s="354" t="str">
        <f t="shared" si="444"/>
        <v/>
      </c>
      <c r="AL1278" s="354" t="s">
        <v>3206</v>
      </c>
      <c r="AM1278" s="354">
        <f t="shared" si="445"/>
        <v>1</v>
      </c>
      <c r="AN1278" s="354" t="b">
        <f t="shared" si="446"/>
        <v>1</v>
      </c>
    </row>
    <row r="1279" spans="1:40" s="354" customFormat="1">
      <c r="A1279" s="354" t="str">
        <f t="shared" si="448"/>
        <v>CD31C01550062461</v>
      </c>
      <c r="B1279" s="354">
        <f t="shared" si="449"/>
        <v>0</v>
      </c>
      <c r="C1279" s="354">
        <f t="shared" si="450"/>
        <v>0</v>
      </c>
      <c r="D1279" s="354" t="str">
        <f t="shared" si="429"/>
        <v>CD</v>
      </c>
      <c r="E1279" s="354" t="str">
        <f t="shared" si="430"/>
        <v>31</v>
      </c>
      <c r="F1279" s="354" t="str">
        <f t="shared" si="431"/>
        <v>C</v>
      </c>
      <c r="G1279" s="355" t="str">
        <f t="shared" si="432"/>
        <v>01</v>
      </c>
      <c r="H1279" s="232" t="s">
        <v>1616</v>
      </c>
      <c r="I1279" s="232" t="s">
        <v>3394</v>
      </c>
      <c r="J1279" s="233">
        <v>46255</v>
      </c>
      <c r="K1279" s="233">
        <v>47715</v>
      </c>
      <c r="L1279" s="234">
        <v>550062461</v>
      </c>
      <c r="M1279" s="232" t="str">
        <f>IF(ISNA(VLOOKUP(L1279,'MASTER DATA'!$A$1:$B$192,2,0)),"",VLOOKUP(L1279,'MASTER DATA'!$A$1:$B$192,2,0))</f>
        <v>Advan4TAX710W40SNMA2_12*0.8L_A04W</v>
      </c>
      <c r="N1279" s="232">
        <v>48</v>
      </c>
      <c r="O1279" s="232">
        <f t="shared" si="433"/>
        <v>1</v>
      </c>
      <c r="P1279" s="232">
        <f t="shared" si="434"/>
        <v>0</v>
      </c>
      <c r="Q1279" s="232">
        <f>VLOOKUP(L1279,'MASTER DATA'!$A$1:$E$192,5,0)</f>
        <v>48</v>
      </c>
      <c r="R1279" s="234">
        <f>SUMIF('picking of the day'!$H$4:$H$358,WMS!H1279&amp;WMS!L1279,'picking of the day'!$E$4:$E$358)</f>
        <v>0</v>
      </c>
      <c r="U1279" s="114">
        <f>IF(ISNA(VLOOKUP(H1279,'data putaway'!$A$1:$E$530,3,0)),0,VLOOKUP(H1279,'data putaway'!$A$1:$E$530,3,0))</f>
        <v>0</v>
      </c>
      <c r="V1279" s="354">
        <f t="shared" si="435"/>
        <v>48</v>
      </c>
      <c r="W1279" s="114">
        <f>IF(ISNA(VLOOKUP(H1279,'data putaway'!$A$1:$E$530,2,0)),0,VLOOKUP(H1279,'data putaway'!$A$1:$E$530,2,0))</f>
        <v>0</v>
      </c>
      <c r="X1279" s="354" t="b">
        <f t="shared" si="436"/>
        <v>0</v>
      </c>
      <c r="Y1279" s="354">
        <f>IF(ISNA(VLOOKUP(H1279,'data putaway'!$A$1:$E$530,4,0)),0,VLOOKUP(H1279,'data putaway'!$A$1:$E$530,4,0))</f>
        <v>0</v>
      </c>
      <c r="Z1279" s="113">
        <f>IF(ISNA(VLOOKUP(H1279,'data putaway'!$A$1:$E$530,5,0)),0,VLOOKUP(H1279,'data putaway'!$A$1:$E$530,5,0))</f>
        <v>0</v>
      </c>
      <c r="AA1279" s="354" t="b">
        <f t="shared" si="437"/>
        <v>0</v>
      </c>
      <c r="AB1279" s="354" t="b">
        <f t="shared" si="438"/>
        <v>0</v>
      </c>
      <c r="AC1279" s="356" t="str">
        <f t="shared" ca="1" si="439"/>
        <v>0 Month,  28 Days</v>
      </c>
      <c r="AD1279" s="114" t="str">
        <f t="shared" ca="1" si="447"/>
        <v>3 Year, 11 Month, 2 Days</v>
      </c>
      <c r="AE1279" s="114">
        <f t="shared" si="440"/>
        <v>48</v>
      </c>
      <c r="AF1279" s="114">
        <f t="shared" si="441"/>
        <v>1</v>
      </c>
      <c r="AG1279" s="354" t="str">
        <f t="shared" si="442"/>
        <v>CD31</v>
      </c>
      <c r="AH1279" s="114">
        <f>IF(ISNA(VLOOKUP(L1279,'MASTER DATA'!$A$1:$F$192,6,0)),0,VLOOKUP(L1279,'MASTER DATA'!$A$1:$F$192,6,0))*AE1279</f>
        <v>460.80000000000007</v>
      </c>
      <c r="AI1279" s="354" t="str">
        <f>VLOOKUP($D1279,'warehouse mapping'!$AN$7:$AO$17,2,0)</f>
        <v>Aktif</v>
      </c>
      <c r="AJ1279" s="114">
        <f t="shared" si="443"/>
        <v>0</v>
      </c>
      <c r="AK1279" s="354" t="str">
        <f t="shared" si="444"/>
        <v/>
      </c>
      <c r="AL1279" s="354" t="s">
        <v>170</v>
      </c>
      <c r="AM1279" s="354">
        <f t="shared" si="445"/>
        <v>1</v>
      </c>
      <c r="AN1279" s="354" t="b">
        <f t="shared" si="446"/>
        <v>1</v>
      </c>
    </row>
    <row r="1280" spans="1:40" s="354" customFormat="1">
      <c r="A1280" s="354" t="str">
        <f t="shared" si="448"/>
        <v>CD31C02550062461</v>
      </c>
      <c r="B1280" s="354">
        <f t="shared" si="449"/>
        <v>0</v>
      </c>
      <c r="C1280" s="354">
        <f t="shared" si="450"/>
        <v>0</v>
      </c>
      <c r="D1280" s="354" t="str">
        <f t="shared" si="429"/>
        <v>CD</v>
      </c>
      <c r="E1280" s="354" t="str">
        <f t="shared" si="430"/>
        <v>31</v>
      </c>
      <c r="F1280" s="354" t="str">
        <f t="shared" si="431"/>
        <v>C</v>
      </c>
      <c r="G1280" s="355" t="str">
        <f t="shared" si="432"/>
        <v>02</v>
      </c>
      <c r="H1280" s="232" t="s">
        <v>1617</v>
      </c>
      <c r="I1280" s="232" t="s">
        <v>3394</v>
      </c>
      <c r="J1280" s="233">
        <v>46255</v>
      </c>
      <c r="K1280" s="233">
        <v>47715</v>
      </c>
      <c r="L1280" s="234">
        <v>550062461</v>
      </c>
      <c r="M1280" s="232" t="str">
        <f>IF(ISNA(VLOOKUP(L1280,'MASTER DATA'!$A$1:$B$192,2,0)),"",VLOOKUP(L1280,'MASTER DATA'!$A$1:$B$192,2,0))</f>
        <v>Advan4TAX710W40SNMA2_12*0.8L_A04W</v>
      </c>
      <c r="N1280" s="232">
        <v>48</v>
      </c>
      <c r="O1280" s="232">
        <f t="shared" si="433"/>
        <v>1</v>
      </c>
      <c r="P1280" s="232">
        <f t="shared" si="434"/>
        <v>0</v>
      </c>
      <c r="Q1280" s="232">
        <f>VLOOKUP(L1280,'MASTER DATA'!$A$1:$E$192,5,0)</f>
        <v>48</v>
      </c>
      <c r="R1280" s="234">
        <f>SUMIF('picking of the day'!$H$4:$H$358,WMS!H1280&amp;WMS!L1280,'picking of the day'!$E$4:$E$358)</f>
        <v>0</v>
      </c>
      <c r="U1280" s="114">
        <f>IF(ISNA(VLOOKUP(H1280,'data putaway'!$A$1:$E$530,3,0)),0,VLOOKUP(H1280,'data putaway'!$A$1:$E$530,3,0))</f>
        <v>0</v>
      </c>
      <c r="V1280" s="354">
        <f t="shared" si="435"/>
        <v>48</v>
      </c>
      <c r="W1280" s="114">
        <f>IF(ISNA(VLOOKUP(H1280,'data putaway'!$A$1:$E$530,2,0)),0,VLOOKUP(H1280,'data putaway'!$A$1:$E$530,2,0))</f>
        <v>0</v>
      </c>
      <c r="X1280" s="354" t="b">
        <f t="shared" si="436"/>
        <v>0</v>
      </c>
      <c r="Y1280" s="354">
        <f>IF(ISNA(VLOOKUP(H1280,'data putaway'!$A$1:$E$530,4,0)),0,VLOOKUP(H1280,'data putaway'!$A$1:$E$530,4,0))</f>
        <v>0</v>
      </c>
      <c r="Z1280" s="113">
        <f>IF(ISNA(VLOOKUP(H1280,'data putaway'!$A$1:$E$530,5,0)),0,VLOOKUP(H1280,'data putaway'!$A$1:$E$530,5,0))</f>
        <v>0</v>
      </c>
      <c r="AA1280" s="354" t="b">
        <f t="shared" si="437"/>
        <v>0</v>
      </c>
      <c r="AB1280" s="354" t="b">
        <f t="shared" si="438"/>
        <v>0</v>
      </c>
      <c r="AC1280" s="356" t="str">
        <f t="shared" ca="1" si="439"/>
        <v>0 Month,  28 Days</v>
      </c>
      <c r="AD1280" s="114" t="str">
        <f t="shared" ca="1" si="447"/>
        <v>3 Year, 11 Month, 2 Days</v>
      </c>
      <c r="AE1280" s="114">
        <f t="shared" si="440"/>
        <v>48</v>
      </c>
      <c r="AF1280" s="114">
        <f t="shared" si="441"/>
        <v>1</v>
      </c>
      <c r="AG1280" s="354" t="str">
        <f t="shared" si="442"/>
        <v>CD31</v>
      </c>
      <c r="AH1280" s="114">
        <f>IF(ISNA(VLOOKUP(L1280,'MASTER DATA'!$A$1:$F$192,6,0)),0,VLOOKUP(L1280,'MASTER DATA'!$A$1:$F$192,6,0))*AE1280</f>
        <v>460.80000000000007</v>
      </c>
      <c r="AI1280" s="354" t="str">
        <f>VLOOKUP($D1280,'warehouse mapping'!$AN$7:$AO$17,2,0)</f>
        <v>Aktif</v>
      </c>
      <c r="AJ1280" s="114">
        <f t="shared" si="443"/>
        <v>0</v>
      </c>
      <c r="AK1280" s="354" t="str">
        <f t="shared" si="444"/>
        <v/>
      </c>
      <c r="AL1280" s="354" t="s">
        <v>170</v>
      </c>
      <c r="AM1280" s="354">
        <f t="shared" si="445"/>
        <v>1</v>
      </c>
      <c r="AN1280" s="354" t="b">
        <f t="shared" si="446"/>
        <v>1</v>
      </c>
    </row>
    <row r="1281" spans="1:40" s="354" customFormat="1">
      <c r="A1281" s="354" t="str">
        <f t="shared" si="448"/>
        <v>CD31D01550058593</v>
      </c>
      <c r="B1281" s="354">
        <f t="shared" si="449"/>
        <v>0</v>
      </c>
      <c r="C1281" s="354">
        <f t="shared" si="450"/>
        <v>0</v>
      </c>
      <c r="D1281" s="354" t="str">
        <f t="shared" si="429"/>
        <v>CD</v>
      </c>
      <c r="E1281" s="354" t="str">
        <f t="shared" si="430"/>
        <v>31</v>
      </c>
      <c r="F1281" s="354" t="str">
        <f t="shared" si="431"/>
        <v>D</v>
      </c>
      <c r="G1281" s="355" t="str">
        <f t="shared" si="432"/>
        <v>01</v>
      </c>
      <c r="H1281" s="232" t="s">
        <v>1618</v>
      </c>
      <c r="I1281" s="232" t="s">
        <v>3232</v>
      </c>
      <c r="J1281" s="233">
        <v>46255</v>
      </c>
      <c r="K1281" s="233">
        <v>47703</v>
      </c>
      <c r="L1281" s="234">
        <v>550058593</v>
      </c>
      <c r="M1281" s="232" t="str">
        <f>IF(ISNA(VLOOKUP(L1281,'MASTER DATA'!$A$1:$B$192,2,0)),"",VLOOKUP(L1281,'MASTER DATA'!$A$1:$B$192,2,0))</f>
        <v>Adv4TAX515W40SLMA2_12*0.8L_A04W</v>
      </c>
      <c r="N1281" s="232">
        <v>48</v>
      </c>
      <c r="O1281" s="232">
        <f t="shared" si="433"/>
        <v>1</v>
      </c>
      <c r="P1281" s="232">
        <f t="shared" si="434"/>
        <v>0</v>
      </c>
      <c r="Q1281" s="232">
        <f>VLOOKUP(L1281,'MASTER DATA'!$A$1:$E$192,5,0)</f>
        <v>48</v>
      </c>
      <c r="R1281" s="234">
        <f>SUMIF('picking of the day'!$H$4:$H$358,WMS!H1281&amp;WMS!L1281,'picking of the day'!$E$4:$E$358)</f>
        <v>0</v>
      </c>
      <c r="U1281" s="114">
        <f>IF(ISNA(VLOOKUP(H1281,'data putaway'!$A$1:$E$530,3,0)),0,VLOOKUP(H1281,'data putaway'!$A$1:$E$530,3,0))</f>
        <v>0</v>
      </c>
      <c r="V1281" s="354">
        <f t="shared" si="435"/>
        <v>48</v>
      </c>
      <c r="W1281" s="114">
        <f>IF(ISNA(VLOOKUP(H1281,'data putaway'!$A$1:$E$530,2,0)),0,VLOOKUP(H1281,'data putaway'!$A$1:$E$530,2,0))</f>
        <v>0</v>
      </c>
      <c r="X1281" s="354" t="b">
        <f t="shared" si="436"/>
        <v>0</v>
      </c>
      <c r="Y1281" s="354">
        <f>IF(ISNA(VLOOKUP(H1281,'data putaway'!$A$1:$E$530,4,0)),0,VLOOKUP(H1281,'data putaway'!$A$1:$E$530,4,0))</f>
        <v>0</v>
      </c>
      <c r="Z1281" s="113">
        <f>IF(ISNA(VLOOKUP(H1281,'data putaway'!$A$1:$E$530,5,0)),0,VLOOKUP(H1281,'data putaway'!$A$1:$E$530,5,0))</f>
        <v>0</v>
      </c>
      <c r="AA1281" s="354" t="b">
        <f t="shared" si="437"/>
        <v>0</v>
      </c>
      <c r="AB1281" s="354" t="b">
        <f t="shared" si="438"/>
        <v>0</v>
      </c>
      <c r="AC1281" s="356" t="str">
        <f t="shared" ca="1" si="439"/>
        <v>0 Month,  28 Days</v>
      </c>
      <c r="AD1281" s="114" t="str">
        <f t="shared" ca="1" si="447"/>
        <v>3 Year, 10 Month, 21 Days</v>
      </c>
      <c r="AE1281" s="114">
        <f t="shared" si="440"/>
        <v>48</v>
      </c>
      <c r="AF1281" s="114">
        <f t="shared" si="441"/>
        <v>1</v>
      </c>
      <c r="AG1281" s="354" t="str">
        <f t="shared" si="442"/>
        <v>CD31</v>
      </c>
      <c r="AH1281" s="114">
        <f>IF(ISNA(VLOOKUP(L1281,'MASTER DATA'!$A$1:$F$192,6,0)),0,VLOOKUP(L1281,'MASTER DATA'!$A$1:$F$192,6,0))*AE1281</f>
        <v>460.79999999999995</v>
      </c>
      <c r="AI1281" s="354" t="str">
        <f>VLOOKUP($D1281,'warehouse mapping'!$AN$7:$AO$17,2,0)</f>
        <v>Aktif</v>
      </c>
      <c r="AJ1281" s="114">
        <f t="shared" si="443"/>
        <v>0</v>
      </c>
      <c r="AK1281" s="354" t="str">
        <f t="shared" si="444"/>
        <v/>
      </c>
      <c r="AL1281" s="354" t="s">
        <v>170</v>
      </c>
      <c r="AM1281" s="354">
        <f t="shared" si="445"/>
        <v>1</v>
      </c>
      <c r="AN1281" s="354" t="b">
        <f t="shared" si="446"/>
        <v>1</v>
      </c>
    </row>
    <row r="1282" spans="1:40" s="354" customFormat="1">
      <c r="A1282" s="354" t="str">
        <f t="shared" si="448"/>
        <v>CD31D02550058593</v>
      </c>
      <c r="B1282" s="354">
        <f t="shared" si="449"/>
        <v>0</v>
      </c>
      <c r="C1282" s="354">
        <f t="shared" si="450"/>
        <v>0</v>
      </c>
      <c r="D1282" s="354" t="str">
        <f t="shared" si="429"/>
        <v>CD</v>
      </c>
      <c r="E1282" s="354" t="str">
        <f t="shared" si="430"/>
        <v>31</v>
      </c>
      <c r="F1282" s="354" t="str">
        <f t="shared" si="431"/>
        <v>D</v>
      </c>
      <c r="G1282" s="355" t="str">
        <f t="shared" si="432"/>
        <v>02</v>
      </c>
      <c r="H1282" s="232" t="s">
        <v>1619</v>
      </c>
      <c r="I1282" s="232" t="s">
        <v>3232</v>
      </c>
      <c r="J1282" s="233">
        <v>46255</v>
      </c>
      <c r="K1282" s="233">
        <v>47703</v>
      </c>
      <c r="L1282" s="234">
        <v>550058593</v>
      </c>
      <c r="M1282" s="232" t="str">
        <f>IF(ISNA(VLOOKUP(L1282,'MASTER DATA'!$A$1:$B$192,2,0)),"",VLOOKUP(L1282,'MASTER DATA'!$A$1:$B$192,2,0))</f>
        <v>Adv4TAX515W40SLMA2_12*0.8L_A04W</v>
      </c>
      <c r="N1282" s="232">
        <v>48</v>
      </c>
      <c r="O1282" s="232">
        <f t="shared" si="433"/>
        <v>1</v>
      </c>
      <c r="P1282" s="232">
        <f t="shared" si="434"/>
        <v>0</v>
      </c>
      <c r="Q1282" s="232">
        <f>VLOOKUP(L1282,'MASTER DATA'!$A$1:$E$192,5,0)</f>
        <v>48</v>
      </c>
      <c r="R1282" s="234">
        <f>SUMIF('picking of the day'!$H$4:$H$358,WMS!H1282&amp;WMS!L1282,'picking of the day'!$E$4:$E$358)</f>
        <v>0</v>
      </c>
      <c r="U1282" s="114">
        <f>IF(ISNA(VLOOKUP(H1282,'data putaway'!$A$1:$E$530,3,0)),0,VLOOKUP(H1282,'data putaway'!$A$1:$E$530,3,0))</f>
        <v>0</v>
      </c>
      <c r="V1282" s="354">
        <f t="shared" si="435"/>
        <v>48</v>
      </c>
      <c r="W1282" s="114">
        <f>IF(ISNA(VLOOKUP(H1282,'data putaway'!$A$1:$E$530,2,0)),0,VLOOKUP(H1282,'data putaway'!$A$1:$E$530,2,0))</f>
        <v>0</v>
      </c>
      <c r="X1282" s="354" t="b">
        <f t="shared" si="436"/>
        <v>0</v>
      </c>
      <c r="Y1282" s="354">
        <f>IF(ISNA(VLOOKUP(H1282,'data putaway'!$A$1:$E$530,4,0)),0,VLOOKUP(H1282,'data putaway'!$A$1:$E$530,4,0))</f>
        <v>0</v>
      </c>
      <c r="Z1282" s="113">
        <f>IF(ISNA(VLOOKUP(H1282,'data putaway'!$A$1:$E$530,5,0)),0,VLOOKUP(H1282,'data putaway'!$A$1:$E$530,5,0))</f>
        <v>0</v>
      </c>
      <c r="AA1282" s="354" t="b">
        <f t="shared" si="437"/>
        <v>0</v>
      </c>
      <c r="AB1282" s="354" t="b">
        <f t="shared" si="438"/>
        <v>0</v>
      </c>
      <c r="AC1282" s="356" t="str">
        <f t="shared" ca="1" si="439"/>
        <v>0 Month,  28 Days</v>
      </c>
      <c r="AD1282" s="114" t="str">
        <f t="shared" ca="1" si="447"/>
        <v>3 Year, 10 Month, 21 Days</v>
      </c>
      <c r="AE1282" s="114">
        <f t="shared" si="440"/>
        <v>48</v>
      </c>
      <c r="AF1282" s="114">
        <f t="shared" si="441"/>
        <v>1</v>
      </c>
      <c r="AG1282" s="354" t="str">
        <f t="shared" si="442"/>
        <v>CD31</v>
      </c>
      <c r="AH1282" s="114">
        <f>IF(ISNA(VLOOKUP(L1282,'MASTER DATA'!$A$1:$F$192,6,0)),0,VLOOKUP(L1282,'MASTER DATA'!$A$1:$F$192,6,0))*AE1282</f>
        <v>460.79999999999995</v>
      </c>
      <c r="AI1282" s="354" t="str">
        <f>VLOOKUP($D1282,'warehouse mapping'!$AN$7:$AO$17,2,0)</f>
        <v>Aktif</v>
      </c>
      <c r="AJ1282" s="114">
        <f t="shared" si="443"/>
        <v>0</v>
      </c>
      <c r="AK1282" s="354" t="str">
        <f t="shared" si="444"/>
        <v/>
      </c>
      <c r="AL1282" s="354" t="s">
        <v>170</v>
      </c>
      <c r="AM1282" s="354">
        <f t="shared" si="445"/>
        <v>1</v>
      </c>
      <c r="AN1282" s="354" t="b">
        <f t="shared" si="446"/>
        <v>1</v>
      </c>
    </row>
    <row r="1283" spans="1:40" s="354" customFormat="1">
      <c r="A1283" s="354" t="str">
        <f t="shared" si="448"/>
        <v>CD31E01550058593</v>
      </c>
      <c r="B1283" s="354">
        <f t="shared" si="449"/>
        <v>0</v>
      </c>
      <c r="C1283" s="354">
        <f t="shared" si="450"/>
        <v>0</v>
      </c>
      <c r="D1283" s="354" t="str">
        <f t="shared" si="429"/>
        <v>CD</v>
      </c>
      <c r="E1283" s="354" t="str">
        <f t="shared" si="430"/>
        <v>31</v>
      </c>
      <c r="F1283" s="354" t="str">
        <f t="shared" si="431"/>
        <v>E</v>
      </c>
      <c r="G1283" s="355" t="str">
        <f t="shared" si="432"/>
        <v>01</v>
      </c>
      <c r="H1283" s="232" t="s">
        <v>1620</v>
      </c>
      <c r="I1283" s="232" t="s">
        <v>3232</v>
      </c>
      <c r="J1283" s="233">
        <v>46255</v>
      </c>
      <c r="K1283" s="233">
        <v>47703</v>
      </c>
      <c r="L1283" s="234">
        <v>550058593</v>
      </c>
      <c r="M1283" s="232" t="str">
        <f>IF(ISNA(VLOOKUP(L1283,'MASTER DATA'!$A$1:$B$192,2,0)),"",VLOOKUP(L1283,'MASTER DATA'!$A$1:$B$192,2,0))</f>
        <v>Adv4TAX515W40SLMA2_12*0.8L_A04W</v>
      </c>
      <c r="N1283" s="232">
        <v>48</v>
      </c>
      <c r="O1283" s="232">
        <f t="shared" si="433"/>
        <v>1</v>
      </c>
      <c r="P1283" s="232">
        <f t="shared" si="434"/>
        <v>0</v>
      </c>
      <c r="Q1283" s="232">
        <f>VLOOKUP(L1283,'MASTER DATA'!$A$1:$E$192,5,0)</f>
        <v>48</v>
      </c>
      <c r="R1283" s="234">
        <f>SUMIF('picking of the day'!$H$4:$H$358,WMS!H1283&amp;WMS!L1283,'picking of the day'!$E$4:$E$358)</f>
        <v>0</v>
      </c>
      <c r="U1283" s="114">
        <f>IF(ISNA(VLOOKUP(H1283,'data putaway'!$A$1:$E$530,3,0)),0,VLOOKUP(H1283,'data putaway'!$A$1:$E$530,3,0))</f>
        <v>0</v>
      </c>
      <c r="V1283" s="354">
        <f t="shared" si="435"/>
        <v>48</v>
      </c>
      <c r="W1283" s="114">
        <f>IF(ISNA(VLOOKUP(H1283,'data putaway'!$A$1:$E$530,2,0)),0,VLOOKUP(H1283,'data putaway'!$A$1:$E$530,2,0))</f>
        <v>0</v>
      </c>
      <c r="X1283" s="354" t="b">
        <f t="shared" si="436"/>
        <v>0</v>
      </c>
      <c r="Y1283" s="354">
        <f>IF(ISNA(VLOOKUP(H1283,'data putaway'!$A$1:$E$530,4,0)),0,VLOOKUP(H1283,'data putaway'!$A$1:$E$530,4,0))</f>
        <v>0</v>
      </c>
      <c r="Z1283" s="113">
        <f>IF(ISNA(VLOOKUP(H1283,'data putaway'!$A$1:$E$530,5,0)),0,VLOOKUP(H1283,'data putaway'!$A$1:$E$530,5,0))</f>
        <v>0</v>
      </c>
      <c r="AA1283" s="354" t="b">
        <f t="shared" si="437"/>
        <v>0</v>
      </c>
      <c r="AB1283" s="354" t="b">
        <f t="shared" si="438"/>
        <v>0</v>
      </c>
      <c r="AC1283" s="356" t="str">
        <f t="shared" ca="1" si="439"/>
        <v>0 Month,  28 Days</v>
      </c>
      <c r="AD1283" s="114" t="str">
        <f t="shared" ca="1" si="447"/>
        <v>3 Year, 10 Month, 21 Days</v>
      </c>
      <c r="AE1283" s="114">
        <f t="shared" si="440"/>
        <v>48</v>
      </c>
      <c r="AF1283" s="114">
        <f t="shared" si="441"/>
        <v>1</v>
      </c>
      <c r="AG1283" s="354" t="str">
        <f t="shared" si="442"/>
        <v>CD31</v>
      </c>
      <c r="AH1283" s="114">
        <f>IF(ISNA(VLOOKUP(L1283,'MASTER DATA'!$A$1:$F$192,6,0)),0,VLOOKUP(L1283,'MASTER DATA'!$A$1:$F$192,6,0))*AE1283</f>
        <v>460.79999999999995</v>
      </c>
      <c r="AI1283" s="354" t="str">
        <f>VLOOKUP($D1283,'warehouse mapping'!$AN$7:$AO$17,2,0)</f>
        <v>Aktif</v>
      </c>
      <c r="AJ1283" s="114">
        <f t="shared" si="443"/>
        <v>0</v>
      </c>
      <c r="AK1283" s="354" t="str">
        <f t="shared" si="444"/>
        <v/>
      </c>
      <c r="AL1283" s="354" t="s">
        <v>170</v>
      </c>
      <c r="AM1283" s="354">
        <f t="shared" si="445"/>
        <v>1</v>
      </c>
      <c r="AN1283" s="354" t="b">
        <f t="shared" si="446"/>
        <v>1</v>
      </c>
    </row>
    <row r="1284" spans="1:40" s="354" customFormat="1">
      <c r="A1284" s="354" t="str">
        <f t="shared" si="448"/>
        <v>CD31E02550058593</v>
      </c>
      <c r="B1284" s="354">
        <f t="shared" si="449"/>
        <v>0</v>
      </c>
      <c r="C1284" s="354">
        <f t="shared" si="450"/>
        <v>0</v>
      </c>
      <c r="D1284" s="354" t="str">
        <f t="shared" si="429"/>
        <v>CD</v>
      </c>
      <c r="E1284" s="354" t="str">
        <f t="shared" si="430"/>
        <v>31</v>
      </c>
      <c r="F1284" s="354" t="str">
        <f t="shared" si="431"/>
        <v>E</v>
      </c>
      <c r="G1284" s="355" t="str">
        <f t="shared" si="432"/>
        <v>02</v>
      </c>
      <c r="H1284" s="232" t="s">
        <v>1621</v>
      </c>
      <c r="I1284" s="232" t="s">
        <v>3232</v>
      </c>
      <c r="J1284" s="233">
        <v>46255</v>
      </c>
      <c r="K1284" s="233">
        <v>47703</v>
      </c>
      <c r="L1284" s="234">
        <v>550058593</v>
      </c>
      <c r="M1284" s="232" t="str">
        <f>IF(ISNA(VLOOKUP(L1284,'MASTER DATA'!$A$1:$B$192,2,0)),"",VLOOKUP(L1284,'MASTER DATA'!$A$1:$B$192,2,0))</f>
        <v>Adv4TAX515W40SLMA2_12*0.8L_A04W</v>
      </c>
      <c r="N1284" s="232">
        <v>48</v>
      </c>
      <c r="O1284" s="232">
        <f t="shared" si="433"/>
        <v>1</v>
      </c>
      <c r="P1284" s="232">
        <f t="shared" si="434"/>
        <v>0</v>
      </c>
      <c r="Q1284" s="232">
        <f>VLOOKUP(L1284,'MASTER DATA'!$A$1:$E$192,5,0)</f>
        <v>48</v>
      </c>
      <c r="R1284" s="234">
        <f>SUMIF('picking of the day'!$H$4:$H$358,WMS!H1284&amp;WMS!L1284,'picking of the day'!$E$4:$E$358)</f>
        <v>0</v>
      </c>
      <c r="U1284" s="114">
        <f>IF(ISNA(VLOOKUP(H1284,'data putaway'!$A$1:$E$530,3,0)),0,VLOOKUP(H1284,'data putaway'!$A$1:$E$530,3,0))</f>
        <v>0</v>
      </c>
      <c r="V1284" s="354">
        <f t="shared" si="435"/>
        <v>48</v>
      </c>
      <c r="W1284" s="114">
        <f>IF(ISNA(VLOOKUP(H1284,'data putaway'!$A$1:$E$530,2,0)),0,VLOOKUP(H1284,'data putaway'!$A$1:$E$530,2,0))</f>
        <v>0</v>
      </c>
      <c r="X1284" s="354" t="b">
        <f t="shared" si="436"/>
        <v>0</v>
      </c>
      <c r="Y1284" s="354">
        <f>IF(ISNA(VLOOKUP(H1284,'data putaway'!$A$1:$E$530,4,0)),0,VLOOKUP(H1284,'data putaway'!$A$1:$E$530,4,0))</f>
        <v>0</v>
      </c>
      <c r="Z1284" s="113">
        <f>IF(ISNA(VLOOKUP(H1284,'data putaway'!$A$1:$E$530,5,0)),0,VLOOKUP(H1284,'data putaway'!$A$1:$E$530,5,0))</f>
        <v>0</v>
      </c>
      <c r="AA1284" s="354" t="b">
        <f t="shared" si="437"/>
        <v>0</v>
      </c>
      <c r="AB1284" s="354" t="b">
        <f t="shared" si="438"/>
        <v>0</v>
      </c>
      <c r="AC1284" s="356" t="str">
        <f t="shared" ca="1" si="439"/>
        <v>0 Month,  28 Days</v>
      </c>
      <c r="AD1284" s="114" t="str">
        <f t="shared" ca="1" si="447"/>
        <v>3 Year, 10 Month, 21 Days</v>
      </c>
      <c r="AE1284" s="114">
        <f t="shared" si="440"/>
        <v>48</v>
      </c>
      <c r="AF1284" s="114">
        <f t="shared" si="441"/>
        <v>1</v>
      </c>
      <c r="AG1284" s="354" t="str">
        <f t="shared" si="442"/>
        <v>CD31</v>
      </c>
      <c r="AH1284" s="114">
        <f>IF(ISNA(VLOOKUP(L1284,'MASTER DATA'!$A$1:$F$192,6,0)),0,VLOOKUP(L1284,'MASTER DATA'!$A$1:$F$192,6,0))*AE1284</f>
        <v>460.79999999999995</v>
      </c>
      <c r="AI1284" s="354" t="str">
        <f>VLOOKUP($D1284,'warehouse mapping'!$AN$7:$AO$17,2,0)</f>
        <v>Aktif</v>
      </c>
      <c r="AJ1284" s="114">
        <f t="shared" si="443"/>
        <v>0</v>
      </c>
      <c r="AK1284" s="354" t="str">
        <f t="shared" si="444"/>
        <v/>
      </c>
      <c r="AL1284" s="354" t="s">
        <v>170</v>
      </c>
      <c r="AM1284" s="354">
        <f t="shared" si="445"/>
        <v>1</v>
      </c>
      <c r="AN1284" s="354" t="b">
        <f t="shared" si="446"/>
        <v>1</v>
      </c>
    </row>
    <row r="1285" spans="1:40" s="354" customFormat="1">
      <c r="A1285" s="354" t="str">
        <f t="shared" si="448"/>
        <v>CD32A01550062285</v>
      </c>
      <c r="B1285" s="354">
        <f t="shared" si="449"/>
        <v>0</v>
      </c>
      <c r="C1285" s="354">
        <f t="shared" si="450"/>
        <v>0</v>
      </c>
      <c r="D1285" s="354" t="str">
        <f t="shared" ref="D1285:D1304" si="451">LEFT(H1285,2)</f>
        <v>CD</v>
      </c>
      <c r="E1285" s="354" t="str">
        <f t="shared" ref="E1285:E1304" si="452">MID(H1285,3,2)</f>
        <v>32</v>
      </c>
      <c r="F1285" s="354" t="str">
        <f t="shared" ref="F1285:F1304" si="453">MID(H1285,5,1)</f>
        <v>A</v>
      </c>
      <c r="G1285" s="355" t="str">
        <f t="shared" ref="G1285:G1304" si="454">RIGHT(H1285,2)</f>
        <v>01</v>
      </c>
      <c r="H1285" s="232" t="s">
        <v>1622</v>
      </c>
      <c r="I1285" s="232">
        <v>12626189</v>
      </c>
      <c r="J1285" s="233">
        <v>46121</v>
      </c>
      <c r="K1285" s="233">
        <v>47565</v>
      </c>
      <c r="L1285" s="234">
        <v>550062285</v>
      </c>
      <c r="M1285" s="232" t="str">
        <f>IF(ISNA(VLOOKUP(L1285,'MASTER DATA'!$A$1:$B$192,2,0)),"",VLOOKUP(L1285,'MASTER DATA'!$A$1:$B$192,2,0))</f>
        <v>Gadus S3 V460DM 2_1*770kg_A227</v>
      </c>
      <c r="N1285" s="232">
        <v>1</v>
      </c>
      <c r="O1285" s="232">
        <f t="shared" ref="O1285:O1348" si="455">(V1285-P1285)/Q1285</f>
        <v>1</v>
      </c>
      <c r="P1285" s="232">
        <f t="shared" ref="P1285:P1348" si="456">MOD(V1285,Q1285)</f>
        <v>0</v>
      </c>
      <c r="Q1285" s="232">
        <f>VLOOKUP(L1285,'MASTER DATA'!$A$1:$E$192,5,0)</f>
        <v>1</v>
      </c>
      <c r="R1285" s="234">
        <f>SUMIF('picking of the day'!$H$4:$H$358,WMS!H1285&amp;WMS!L1285,'picking of the day'!$E$4:$E$358)</f>
        <v>0</v>
      </c>
      <c r="U1285" s="114">
        <f>IF(ISNA(VLOOKUP(H1285,'data putaway'!$A$1:$E$530,3,0)),0,VLOOKUP(H1285,'data putaway'!$A$1:$E$530,3,0))</f>
        <v>0</v>
      </c>
      <c r="V1285" s="354">
        <f t="shared" ref="V1285:V1348" si="457">(N1285+T1285+U1285)-(R1285+S1285)</f>
        <v>1</v>
      </c>
      <c r="W1285" s="114">
        <f>IF(ISNA(VLOOKUP(H1285,'data putaway'!$A$1:$E$530,2,0)),0,VLOOKUP(H1285,'data putaway'!$A$1:$E$530,2,0))</f>
        <v>0</v>
      </c>
      <c r="X1285" s="354" t="b">
        <f t="shared" ref="X1285:X1348" si="458">W1285=L1285</f>
        <v>0</v>
      </c>
      <c r="Y1285" s="354">
        <f>IF(ISNA(VLOOKUP(H1285,'data putaway'!$A$1:$E$530,4,0)),0,VLOOKUP(H1285,'data putaway'!$A$1:$E$530,4,0))</f>
        <v>0</v>
      </c>
      <c r="Z1285" s="113">
        <f>IF(ISNA(VLOOKUP(H1285,'data putaway'!$A$1:$E$530,5,0)),0,VLOOKUP(H1285,'data putaway'!$A$1:$E$530,5,0))</f>
        <v>0</v>
      </c>
      <c r="AA1285" s="354" t="b">
        <f t="shared" ref="AA1285:AA1348" si="459">Y1285=I1285</f>
        <v>0</v>
      </c>
      <c r="AB1285" s="354" t="b">
        <f t="shared" ref="AB1285:AB1348" si="460">Z1285=K1285</f>
        <v>0</v>
      </c>
      <c r="AC1285" s="356" t="str">
        <f t="shared" ref="AC1285:AC1348" ca="1" si="461">IF(J1285="","",DATEDIF(J1285,NOW(),"ym")&amp;" Month"&amp;",  "&amp;DATEDIF(J1285,NOW(),"md")&amp;" Days")</f>
        <v>5 Month,  9 Days</v>
      </c>
      <c r="AD1285" s="114" t="str">
        <f t="shared" ca="1" si="447"/>
        <v>3 Year, 6 Month, 5 Days</v>
      </c>
      <c r="AE1285" s="114">
        <f t="shared" ref="AE1285:AE1348" si="462">N1285+U1285</f>
        <v>1</v>
      </c>
      <c r="AF1285" s="114">
        <f t="shared" ref="AF1285:AF1348" si="463">IF(V1285&gt;0,1,0)</f>
        <v>1</v>
      </c>
      <c r="AG1285" s="354" t="str">
        <f t="shared" ref="AG1285:AG1348" si="464">D1285&amp;E1285</f>
        <v>CD32</v>
      </c>
      <c r="AH1285" s="114">
        <f>IF(ISNA(VLOOKUP(L1285,'MASTER DATA'!$A$1:$F$192,6,0)),0,VLOOKUP(L1285,'MASTER DATA'!$A$1:$F$192,6,0))*AE1285</f>
        <v>770</v>
      </c>
      <c r="AI1285" s="354" t="str">
        <f>VLOOKUP($D1285,'warehouse mapping'!$AN$7:$AO$17,2,0)</f>
        <v>Aktif</v>
      </c>
      <c r="AJ1285" s="114">
        <f t="shared" ref="AJ1285:AJ1348" si="465">IF(AF1285=0,1,0)</f>
        <v>0</v>
      </c>
      <c r="AK1285" s="354" t="str">
        <f t="shared" ref="AK1285:AK1348" si="466">IF(AND(AJ1285=1,AI1285="aktif"),D1285,"")</f>
        <v/>
      </c>
      <c r="AL1285" s="354" t="s">
        <v>3205</v>
      </c>
      <c r="AM1285" s="354">
        <f t="shared" ref="AM1285:AM1304" si="467">COUNTIF($H$5:$H$2564,H1285)</f>
        <v>1</v>
      </c>
      <c r="AN1285" s="354" t="b">
        <f t="shared" si="446"/>
        <v>1</v>
      </c>
    </row>
    <row r="1286" spans="1:40" s="354" customFormat="1">
      <c r="A1286" s="354" t="str">
        <f t="shared" si="448"/>
        <v>CD32A02550062285</v>
      </c>
      <c r="B1286" s="354">
        <f t="shared" si="449"/>
        <v>0</v>
      </c>
      <c r="C1286" s="354">
        <f t="shared" si="450"/>
        <v>0</v>
      </c>
      <c r="D1286" s="354" t="str">
        <f t="shared" si="451"/>
        <v>CD</v>
      </c>
      <c r="E1286" s="354" t="str">
        <f t="shared" si="452"/>
        <v>32</v>
      </c>
      <c r="F1286" s="354" t="str">
        <f t="shared" si="453"/>
        <v>A</v>
      </c>
      <c r="G1286" s="355" t="str">
        <f t="shared" si="454"/>
        <v>02</v>
      </c>
      <c r="H1286" s="232" t="s">
        <v>1623</v>
      </c>
      <c r="I1286" s="232">
        <v>12611638</v>
      </c>
      <c r="J1286" s="233">
        <v>46087</v>
      </c>
      <c r="K1286" s="233">
        <v>47521</v>
      </c>
      <c r="L1286" s="234">
        <v>550062285</v>
      </c>
      <c r="M1286" s="232" t="str">
        <f>IF(ISNA(VLOOKUP(L1286,'MASTER DATA'!$A$1:$B$192,2,0)),"",VLOOKUP(L1286,'MASTER DATA'!$A$1:$B$192,2,0))</f>
        <v>Gadus S3 V460DM 2_1*770kg_A227</v>
      </c>
      <c r="N1286" s="232">
        <v>1</v>
      </c>
      <c r="O1286" s="232">
        <f t="shared" si="455"/>
        <v>1</v>
      </c>
      <c r="P1286" s="232">
        <f t="shared" si="456"/>
        <v>0</v>
      </c>
      <c r="Q1286" s="232">
        <f>VLOOKUP(L1286,'MASTER DATA'!$A$1:$E$192,5,0)</f>
        <v>1</v>
      </c>
      <c r="R1286" s="234">
        <f>SUMIF('picking of the day'!$H$4:$H$358,WMS!H1286&amp;WMS!L1286,'picking of the day'!$E$4:$E$358)</f>
        <v>0</v>
      </c>
      <c r="U1286" s="114">
        <f>IF(ISNA(VLOOKUP(H1286,'data putaway'!$A$1:$E$530,3,0)),0,VLOOKUP(H1286,'data putaway'!$A$1:$E$530,3,0))</f>
        <v>0</v>
      </c>
      <c r="V1286" s="354">
        <f t="shared" si="457"/>
        <v>1</v>
      </c>
      <c r="W1286" s="114">
        <f>IF(ISNA(VLOOKUP(H1286,'data putaway'!$A$1:$E$530,2,0)),0,VLOOKUP(H1286,'data putaway'!$A$1:$E$530,2,0))</f>
        <v>0</v>
      </c>
      <c r="X1286" s="354" t="b">
        <f t="shared" si="458"/>
        <v>0</v>
      </c>
      <c r="Y1286" s="354">
        <f>IF(ISNA(VLOOKUP(H1286,'data putaway'!$A$1:$E$530,4,0)),0,VLOOKUP(H1286,'data putaway'!$A$1:$E$530,4,0))</f>
        <v>0</v>
      </c>
      <c r="Z1286" s="113">
        <f>IF(ISNA(VLOOKUP(H1286,'data putaway'!$A$1:$E$530,5,0)),0,VLOOKUP(H1286,'data putaway'!$A$1:$E$530,5,0))</f>
        <v>0</v>
      </c>
      <c r="AA1286" s="354" t="b">
        <f t="shared" si="459"/>
        <v>0</v>
      </c>
      <c r="AB1286" s="354" t="b">
        <f t="shared" si="460"/>
        <v>0</v>
      </c>
      <c r="AC1286" s="356" t="str">
        <f t="shared" ca="1" si="461"/>
        <v>6 Month,  12 Days</v>
      </c>
      <c r="AD1286" s="114" t="str">
        <f t="shared" ca="1" si="447"/>
        <v>3 Year, 4 Month, 20 Days</v>
      </c>
      <c r="AE1286" s="114">
        <f t="shared" si="462"/>
        <v>1</v>
      </c>
      <c r="AF1286" s="114">
        <f t="shared" si="463"/>
        <v>1</v>
      </c>
      <c r="AG1286" s="354" t="str">
        <f t="shared" si="464"/>
        <v>CD32</v>
      </c>
      <c r="AH1286" s="114">
        <f>IF(ISNA(VLOOKUP(L1286,'MASTER DATA'!$A$1:$F$192,6,0)),0,VLOOKUP(L1286,'MASTER DATA'!$A$1:$F$192,6,0))*AE1286</f>
        <v>770</v>
      </c>
      <c r="AI1286" s="354" t="str">
        <f>VLOOKUP($D1286,'warehouse mapping'!$AN$7:$AO$17,2,0)</f>
        <v>Aktif</v>
      </c>
      <c r="AJ1286" s="114">
        <f t="shared" si="465"/>
        <v>0</v>
      </c>
      <c r="AK1286" s="354" t="str">
        <f t="shared" si="466"/>
        <v/>
      </c>
      <c r="AL1286" s="354" t="s">
        <v>3205</v>
      </c>
      <c r="AM1286" s="354">
        <f t="shared" si="467"/>
        <v>1</v>
      </c>
      <c r="AN1286" s="354" t="b">
        <f t="shared" ref="AN1286:AN1349" si="468">ISNUMBER(V1286)</f>
        <v>1</v>
      </c>
    </row>
    <row r="1287" spans="1:40" s="354" customFormat="1">
      <c r="A1287" s="354" t="str">
        <f t="shared" si="448"/>
        <v>CD32B01550027259</v>
      </c>
      <c r="B1287" s="354">
        <f t="shared" si="449"/>
        <v>0</v>
      </c>
      <c r="C1287" s="354">
        <f t="shared" si="450"/>
        <v>0</v>
      </c>
      <c r="D1287" s="354" t="str">
        <f t="shared" si="451"/>
        <v>CD</v>
      </c>
      <c r="E1287" s="354" t="str">
        <f t="shared" si="452"/>
        <v>32</v>
      </c>
      <c r="F1287" s="354" t="str">
        <f t="shared" si="453"/>
        <v>B</v>
      </c>
      <c r="G1287" s="355" t="str">
        <f t="shared" si="454"/>
        <v>01</v>
      </c>
      <c r="H1287" s="232" t="s">
        <v>1624</v>
      </c>
      <c r="I1287" s="233" t="s">
        <v>3251</v>
      </c>
      <c r="J1287" s="233">
        <v>46255</v>
      </c>
      <c r="K1287" s="233">
        <v>47691</v>
      </c>
      <c r="L1287" s="234">
        <v>550027259</v>
      </c>
      <c r="M1287" s="232" t="str">
        <f>IF(ISNA(VLOOKUP(L1287,'MASTER DATA'!$A$1:$B$192,2,0)),"",VLOOKUP(L1287,'MASTER DATA'!$A$1:$B$192,2,0))</f>
        <v>Gadus S2 V220 2_1*770kg_A227</v>
      </c>
      <c r="N1287" s="232">
        <v>1</v>
      </c>
      <c r="O1287" s="232">
        <f t="shared" si="455"/>
        <v>1</v>
      </c>
      <c r="P1287" s="232">
        <f t="shared" si="456"/>
        <v>0</v>
      </c>
      <c r="Q1287" s="232">
        <f>VLOOKUP(L1287,'MASTER DATA'!$A$1:$E$192,5,0)</f>
        <v>1</v>
      </c>
      <c r="R1287" s="234">
        <f>SUMIF('picking of the day'!$H$4:$H$358,WMS!H1287&amp;WMS!L1287,'picking of the day'!$E$4:$E$358)</f>
        <v>0</v>
      </c>
      <c r="U1287" s="114">
        <f>IF(ISNA(VLOOKUP(H1287,'data putaway'!$A$1:$E$530,3,0)),0,VLOOKUP(H1287,'data putaway'!$A$1:$E$530,3,0))</f>
        <v>0</v>
      </c>
      <c r="V1287" s="354">
        <f t="shared" si="457"/>
        <v>1</v>
      </c>
      <c r="W1287" s="114">
        <f>IF(ISNA(VLOOKUP(H1287,'data putaway'!$A$1:$E$530,2,0)),0,VLOOKUP(H1287,'data putaway'!$A$1:$E$530,2,0))</f>
        <v>0</v>
      </c>
      <c r="X1287" s="354" t="b">
        <f t="shared" si="458"/>
        <v>0</v>
      </c>
      <c r="Y1287" s="354">
        <f>IF(ISNA(VLOOKUP(H1287,'data putaway'!$A$1:$E$530,4,0)),0,VLOOKUP(H1287,'data putaway'!$A$1:$E$530,4,0))</f>
        <v>0</v>
      </c>
      <c r="Z1287" s="113">
        <f>IF(ISNA(VLOOKUP(H1287,'data putaway'!$A$1:$E$530,5,0)),0,VLOOKUP(H1287,'data putaway'!$A$1:$E$530,5,0))</f>
        <v>0</v>
      </c>
      <c r="AA1287" s="354" t="b">
        <f t="shared" si="459"/>
        <v>0</v>
      </c>
      <c r="AB1287" s="354" t="b">
        <f t="shared" si="460"/>
        <v>0</v>
      </c>
      <c r="AC1287" s="356" t="str">
        <f t="shared" ca="1" si="461"/>
        <v>0 Month,  28 Days</v>
      </c>
      <c r="AD1287" s="114" t="str">
        <f t="shared" ca="1" si="447"/>
        <v>3 Year, 10 Month, 9 Days</v>
      </c>
      <c r="AE1287" s="114">
        <f t="shared" si="462"/>
        <v>1</v>
      </c>
      <c r="AF1287" s="114">
        <f t="shared" si="463"/>
        <v>1</v>
      </c>
      <c r="AG1287" s="354" t="str">
        <f t="shared" si="464"/>
        <v>CD32</v>
      </c>
      <c r="AH1287" s="114">
        <f>IF(ISNA(VLOOKUP(L1287,'MASTER DATA'!$A$1:$F$192,6,0)),0,VLOOKUP(L1287,'MASTER DATA'!$A$1:$F$192,6,0))*AE1287</f>
        <v>770</v>
      </c>
      <c r="AI1287" s="354" t="str">
        <f>VLOOKUP($D1287,'warehouse mapping'!$AN$7:$AO$17,2,0)</f>
        <v>Aktif</v>
      </c>
      <c r="AJ1287" s="114">
        <f t="shared" si="465"/>
        <v>0</v>
      </c>
      <c r="AK1287" s="354" t="str">
        <f t="shared" si="466"/>
        <v/>
      </c>
      <c r="AL1287" s="354" t="s">
        <v>170</v>
      </c>
      <c r="AM1287" s="354">
        <f t="shared" si="467"/>
        <v>1</v>
      </c>
      <c r="AN1287" s="354" t="b">
        <f t="shared" si="468"/>
        <v>1</v>
      </c>
    </row>
    <row r="1288" spans="1:40" s="354" customFormat="1">
      <c r="A1288" s="354" t="str">
        <f t="shared" si="448"/>
        <v>CD32B02550027259</v>
      </c>
      <c r="B1288" s="354">
        <f t="shared" si="449"/>
        <v>0</v>
      </c>
      <c r="C1288" s="354">
        <f t="shared" si="450"/>
        <v>0</v>
      </c>
      <c r="D1288" s="354" t="str">
        <f t="shared" si="451"/>
        <v>CD</v>
      </c>
      <c r="E1288" s="354" t="str">
        <f t="shared" si="452"/>
        <v>32</v>
      </c>
      <c r="F1288" s="354" t="str">
        <f t="shared" si="453"/>
        <v>B</v>
      </c>
      <c r="G1288" s="355" t="str">
        <f t="shared" si="454"/>
        <v>02</v>
      </c>
      <c r="H1288" s="232" t="s">
        <v>1625</v>
      </c>
      <c r="I1288" s="233" t="s">
        <v>3251</v>
      </c>
      <c r="J1288" s="233">
        <v>46255</v>
      </c>
      <c r="K1288" s="233">
        <v>47691</v>
      </c>
      <c r="L1288" s="234">
        <v>550027259</v>
      </c>
      <c r="M1288" s="232" t="str">
        <f>IF(ISNA(VLOOKUP(L1288,'MASTER DATA'!$A$1:$B$192,2,0)),"",VLOOKUP(L1288,'MASTER DATA'!$A$1:$B$192,2,0))</f>
        <v>Gadus S2 V220 2_1*770kg_A227</v>
      </c>
      <c r="N1288" s="232">
        <v>1</v>
      </c>
      <c r="O1288" s="232">
        <f t="shared" si="455"/>
        <v>1</v>
      </c>
      <c r="P1288" s="232">
        <f t="shared" si="456"/>
        <v>0</v>
      </c>
      <c r="Q1288" s="232">
        <f>VLOOKUP(L1288,'MASTER DATA'!$A$1:$E$192,5,0)</f>
        <v>1</v>
      </c>
      <c r="R1288" s="234">
        <f>SUMIF('picking of the day'!$H$4:$H$358,WMS!H1288&amp;WMS!L1288,'picking of the day'!$E$4:$E$358)</f>
        <v>0</v>
      </c>
      <c r="U1288" s="114">
        <f>IF(ISNA(VLOOKUP(H1288,'data putaway'!$A$1:$E$530,3,0)),0,VLOOKUP(H1288,'data putaway'!$A$1:$E$530,3,0))</f>
        <v>0</v>
      </c>
      <c r="V1288" s="354">
        <f t="shared" si="457"/>
        <v>1</v>
      </c>
      <c r="W1288" s="114">
        <f>IF(ISNA(VLOOKUP(H1288,'data putaway'!$A$1:$E$530,2,0)),0,VLOOKUP(H1288,'data putaway'!$A$1:$E$530,2,0))</f>
        <v>0</v>
      </c>
      <c r="X1288" s="354" t="b">
        <f t="shared" si="458"/>
        <v>0</v>
      </c>
      <c r="Y1288" s="354">
        <f>IF(ISNA(VLOOKUP(H1288,'data putaway'!$A$1:$E$530,4,0)),0,VLOOKUP(H1288,'data putaway'!$A$1:$E$530,4,0))</f>
        <v>0</v>
      </c>
      <c r="Z1288" s="113">
        <f>IF(ISNA(VLOOKUP(H1288,'data putaway'!$A$1:$E$530,5,0)),0,VLOOKUP(H1288,'data putaway'!$A$1:$E$530,5,0))</f>
        <v>0</v>
      </c>
      <c r="AA1288" s="354" t="b">
        <f t="shared" si="459"/>
        <v>0</v>
      </c>
      <c r="AB1288" s="354" t="b">
        <f t="shared" si="460"/>
        <v>0</v>
      </c>
      <c r="AC1288" s="356" t="str">
        <f t="shared" ca="1" si="461"/>
        <v>0 Month,  28 Days</v>
      </c>
      <c r="AD1288" s="114" t="str">
        <f t="shared" ca="1" si="447"/>
        <v>3 Year, 10 Month, 9 Days</v>
      </c>
      <c r="AE1288" s="114">
        <f t="shared" si="462"/>
        <v>1</v>
      </c>
      <c r="AF1288" s="114">
        <f t="shared" si="463"/>
        <v>1</v>
      </c>
      <c r="AG1288" s="354" t="str">
        <f t="shared" si="464"/>
        <v>CD32</v>
      </c>
      <c r="AH1288" s="114">
        <f>IF(ISNA(VLOOKUP(L1288,'MASTER DATA'!$A$1:$F$192,6,0)),0,VLOOKUP(L1288,'MASTER DATA'!$A$1:$F$192,6,0))*AE1288</f>
        <v>770</v>
      </c>
      <c r="AI1288" s="354" t="str">
        <f>VLOOKUP($D1288,'warehouse mapping'!$AN$7:$AO$17,2,0)</f>
        <v>Aktif</v>
      </c>
      <c r="AJ1288" s="114">
        <f t="shared" si="465"/>
        <v>0</v>
      </c>
      <c r="AK1288" s="354" t="str">
        <f t="shared" si="466"/>
        <v/>
      </c>
      <c r="AL1288" s="354" t="s">
        <v>170</v>
      </c>
      <c r="AM1288" s="354">
        <f t="shared" si="467"/>
        <v>1</v>
      </c>
      <c r="AN1288" s="354" t="b">
        <f t="shared" si="468"/>
        <v>1</v>
      </c>
    </row>
    <row r="1289" spans="1:40" s="354" customFormat="1">
      <c r="A1289" s="354" t="str">
        <f t="shared" si="448"/>
        <v>CD32C01550062461</v>
      </c>
      <c r="B1289" s="354">
        <f t="shared" si="449"/>
        <v>0</v>
      </c>
      <c r="C1289" s="354">
        <f t="shared" si="450"/>
        <v>0</v>
      </c>
      <c r="D1289" s="354" t="str">
        <f t="shared" si="451"/>
        <v>CD</v>
      </c>
      <c r="E1289" s="354" t="str">
        <f t="shared" si="452"/>
        <v>32</v>
      </c>
      <c r="F1289" s="354" t="str">
        <f t="shared" si="453"/>
        <v>C</v>
      </c>
      <c r="G1289" s="355" t="str">
        <f t="shared" si="454"/>
        <v>01</v>
      </c>
      <c r="H1289" s="232" t="s">
        <v>1626</v>
      </c>
      <c r="I1289" s="232" t="s">
        <v>3394</v>
      </c>
      <c r="J1289" s="233">
        <v>46255</v>
      </c>
      <c r="K1289" s="233">
        <v>47715</v>
      </c>
      <c r="L1289" s="234">
        <v>550062461</v>
      </c>
      <c r="M1289" s="232" t="str">
        <f>IF(ISNA(VLOOKUP(L1289,'MASTER DATA'!$A$1:$B$192,2,0)),"",VLOOKUP(L1289,'MASTER DATA'!$A$1:$B$192,2,0))</f>
        <v>Advan4TAX710W40SNMA2_12*0.8L_A04W</v>
      </c>
      <c r="N1289" s="232">
        <v>48</v>
      </c>
      <c r="O1289" s="232">
        <f t="shared" si="455"/>
        <v>1</v>
      </c>
      <c r="P1289" s="232">
        <f t="shared" si="456"/>
        <v>0</v>
      </c>
      <c r="Q1289" s="232">
        <f>VLOOKUP(L1289,'MASTER DATA'!$A$1:$E$192,5,0)</f>
        <v>48</v>
      </c>
      <c r="R1289" s="234">
        <f>SUMIF('picking of the day'!$H$4:$H$358,WMS!H1289&amp;WMS!L1289,'picking of the day'!$E$4:$E$358)</f>
        <v>0</v>
      </c>
      <c r="U1289" s="114">
        <f>IF(ISNA(VLOOKUP(H1289,'data putaway'!$A$1:$E$530,3,0)),0,VLOOKUP(H1289,'data putaway'!$A$1:$E$530,3,0))</f>
        <v>0</v>
      </c>
      <c r="V1289" s="354">
        <f t="shared" si="457"/>
        <v>48</v>
      </c>
      <c r="W1289" s="114">
        <f>IF(ISNA(VLOOKUP(H1289,'data putaway'!$A$1:$E$530,2,0)),0,VLOOKUP(H1289,'data putaway'!$A$1:$E$530,2,0))</f>
        <v>0</v>
      </c>
      <c r="X1289" s="354" t="b">
        <f t="shared" si="458"/>
        <v>0</v>
      </c>
      <c r="Y1289" s="354">
        <f>IF(ISNA(VLOOKUP(H1289,'data putaway'!$A$1:$E$530,4,0)),0,VLOOKUP(H1289,'data putaway'!$A$1:$E$530,4,0))</f>
        <v>0</v>
      </c>
      <c r="Z1289" s="113">
        <f>IF(ISNA(VLOOKUP(H1289,'data putaway'!$A$1:$E$530,5,0)),0,VLOOKUP(H1289,'data putaway'!$A$1:$E$530,5,0))</f>
        <v>0</v>
      </c>
      <c r="AA1289" s="354" t="b">
        <f t="shared" si="459"/>
        <v>0</v>
      </c>
      <c r="AB1289" s="354" t="b">
        <f t="shared" si="460"/>
        <v>0</v>
      </c>
      <c r="AC1289" s="356" t="str">
        <f t="shared" ca="1" si="461"/>
        <v>0 Month,  28 Days</v>
      </c>
      <c r="AD1289" s="114" t="str">
        <f t="shared" ca="1" si="447"/>
        <v>3 Year, 11 Month, 2 Days</v>
      </c>
      <c r="AE1289" s="114">
        <f t="shared" si="462"/>
        <v>48</v>
      </c>
      <c r="AF1289" s="114">
        <f t="shared" si="463"/>
        <v>1</v>
      </c>
      <c r="AG1289" s="354" t="str">
        <f t="shared" si="464"/>
        <v>CD32</v>
      </c>
      <c r="AH1289" s="114">
        <f>IF(ISNA(VLOOKUP(L1289,'MASTER DATA'!$A$1:$F$192,6,0)),0,VLOOKUP(L1289,'MASTER DATA'!$A$1:$F$192,6,0))*AE1289</f>
        <v>460.80000000000007</v>
      </c>
      <c r="AI1289" s="354" t="str">
        <f>VLOOKUP($D1289,'warehouse mapping'!$AN$7:$AO$17,2,0)</f>
        <v>Aktif</v>
      </c>
      <c r="AJ1289" s="114">
        <f t="shared" si="465"/>
        <v>0</v>
      </c>
      <c r="AK1289" s="354" t="str">
        <f t="shared" si="466"/>
        <v/>
      </c>
      <c r="AL1289" s="354" t="s">
        <v>170</v>
      </c>
      <c r="AM1289" s="354">
        <f t="shared" si="467"/>
        <v>1</v>
      </c>
      <c r="AN1289" s="354" t="b">
        <f t="shared" si="468"/>
        <v>1</v>
      </c>
    </row>
    <row r="1290" spans="1:40" s="354" customFormat="1">
      <c r="A1290" s="354" t="str">
        <f t="shared" si="448"/>
        <v>CD32C02550062461</v>
      </c>
      <c r="B1290" s="354">
        <f t="shared" si="449"/>
        <v>0</v>
      </c>
      <c r="C1290" s="354">
        <f t="shared" si="450"/>
        <v>0</v>
      </c>
      <c r="D1290" s="354" t="str">
        <f t="shared" si="451"/>
        <v>CD</v>
      </c>
      <c r="E1290" s="354" t="str">
        <f t="shared" si="452"/>
        <v>32</v>
      </c>
      <c r="F1290" s="354" t="str">
        <f t="shared" si="453"/>
        <v>C</v>
      </c>
      <c r="G1290" s="355" t="str">
        <f t="shared" si="454"/>
        <v>02</v>
      </c>
      <c r="H1290" s="232" t="s">
        <v>1627</v>
      </c>
      <c r="I1290" s="232" t="s">
        <v>3394</v>
      </c>
      <c r="J1290" s="233">
        <v>46255</v>
      </c>
      <c r="K1290" s="233">
        <v>47715</v>
      </c>
      <c r="L1290" s="234">
        <v>550062461</v>
      </c>
      <c r="M1290" s="232" t="str">
        <f>IF(ISNA(VLOOKUP(L1290,'MASTER DATA'!$A$1:$B$192,2,0)),"",VLOOKUP(L1290,'MASTER DATA'!$A$1:$B$192,2,0))</f>
        <v>Advan4TAX710W40SNMA2_12*0.8L_A04W</v>
      </c>
      <c r="N1290" s="232">
        <v>48</v>
      </c>
      <c r="O1290" s="232">
        <f t="shared" si="455"/>
        <v>1</v>
      </c>
      <c r="P1290" s="232">
        <f t="shared" si="456"/>
        <v>0</v>
      </c>
      <c r="Q1290" s="232">
        <f>VLOOKUP(L1290,'MASTER DATA'!$A$1:$E$192,5,0)</f>
        <v>48</v>
      </c>
      <c r="R1290" s="234">
        <f>SUMIF('picking of the day'!$H$4:$H$358,WMS!H1290&amp;WMS!L1290,'picking of the day'!$E$4:$E$358)</f>
        <v>0</v>
      </c>
      <c r="U1290" s="114">
        <f>IF(ISNA(VLOOKUP(H1290,'data putaway'!$A$1:$E$530,3,0)),0,VLOOKUP(H1290,'data putaway'!$A$1:$E$530,3,0))</f>
        <v>0</v>
      </c>
      <c r="V1290" s="354">
        <f t="shared" si="457"/>
        <v>48</v>
      </c>
      <c r="W1290" s="114">
        <f>IF(ISNA(VLOOKUP(H1290,'data putaway'!$A$1:$E$530,2,0)),0,VLOOKUP(H1290,'data putaway'!$A$1:$E$530,2,0))</f>
        <v>0</v>
      </c>
      <c r="X1290" s="354" t="b">
        <f t="shared" si="458"/>
        <v>0</v>
      </c>
      <c r="Y1290" s="354">
        <f>IF(ISNA(VLOOKUP(H1290,'data putaway'!$A$1:$E$530,4,0)),0,VLOOKUP(H1290,'data putaway'!$A$1:$E$530,4,0))</f>
        <v>0</v>
      </c>
      <c r="Z1290" s="113">
        <f>IF(ISNA(VLOOKUP(H1290,'data putaway'!$A$1:$E$530,5,0)),0,VLOOKUP(H1290,'data putaway'!$A$1:$E$530,5,0))</f>
        <v>0</v>
      </c>
      <c r="AA1290" s="354" t="b">
        <f t="shared" si="459"/>
        <v>0</v>
      </c>
      <c r="AB1290" s="354" t="b">
        <f t="shared" si="460"/>
        <v>0</v>
      </c>
      <c r="AC1290" s="356" t="str">
        <f t="shared" ca="1" si="461"/>
        <v>0 Month,  28 Days</v>
      </c>
      <c r="AD1290" s="114" t="str">
        <f t="shared" ca="1" si="447"/>
        <v>3 Year, 11 Month, 2 Days</v>
      </c>
      <c r="AE1290" s="114">
        <f t="shared" si="462"/>
        <v>48</v>
      </c>
      <c r="AF1290" s="114">
        <f t="shared" si="463"/>
        <v>1</v>
      </c>
      <c r="AG1290" s="354" t="str">
        <f t="shared" si="464"/>
        <v>CD32</v>
      </c>
      <c r="AH1290" s="114">
        <f>IF(ISNA(VLOOKUP(L1290,'MASTER DATA'!$A$1:$F$192,6,0)),0,VLOOKUP(L1290,'MASTER DATA'!$A$1:$F$192,6,0))*AE1290</f>
        <v>460.80000000000007</v>
      </c>
      <c r="AI1290" s="354" t="str">
        <f>VLOOKUP($D1290,'warehouse mapping'!$AN$7:$AO$17,2,0)</f>
        <v>Aktif</v>
      </c>
      <c r="AJ1290" s="114">
        <f t="shared" si="465"/>
        <v>0</v>
      </c>
      <c r="AK1290" s="354" t="str">
        <f t="shared" si="466"/>
        <v/>
      </c>
      <c r="AL1290" s="354" t="s">
        <v>170</v>
      </c>
      <c r="AM1290" s="354">
        <f t="shared" si="467"/>
        <v>1</v>
      </c>
      <c r="AN1290" s="354" t="b">
        <f t="shared" si="468"/>
        <v>1</v>
      </c>
    </row>
    <row r="1291" spans="1:40" s="354" customFormat="1">
      <c r="A1291" s="354" t="str">
        <f t="shared" si="448"/>
        <v>CD32D01550058593</v>
      </c>
      <c r="B1291" s="354">
        <f t="shared" si="449"/>
        <v>0</v>
      </c>
      <c r="C1291" s="354">
        <f t="shared" si="450"/>
        <v>0</v>
      </c>
      <c r="D1291" s="354" t="str">
        <f t="shared" si="451"/>
        <v>CD</v>
      </c>
      <c r="E1291" s="354" t="str">
        <f t="shared" si="452"/>
        <v>32</v>
      </c>
      <c r="F1291" s="354" t="str">
        <f t="shared" si="453"/>
        <v>D</v>
      </c>
      <c r="G1291" s="355" t="str">
        <f t="shared" si="454"/>
        <v>01</v>
      </c>
      <c r="H1291" s="232" t="s">
        <v>1628</v>
      </c>
      <c r="I1291" s="232" t="s">
        <v>3232</v>
      </c>
      <c r="J1291" s="233">
        <v>46255</v>
      </c>
      <c r="K1291" s="233">
        <v>47703</v>
      </c>
      <c r="L1291" s="234">
        <v>550058593</v>
      </c>
      <c r="M1291" s="232" t="str">
        <f>IF(ISNA(VLOOKUP(L1291,'MASTER DATA'!$A$1:$B$192,2,0)),"",VLOOKUP(L1291,'MASTER DATA'!$A$1:$B$192,2,0))</f>
        <v>Adv4TAX515W40SLMA2_12*0.8L_A04W</v>
      </c>
      <c r="N1291" s="232">
        <v>48</v>
      </c>
      <c r="O1291" s="232">
        <f t="shared" si="455"/>
        <v>1</v>
      </c>
      <c r="P1291" s="232">
        <f t="shared" si="456"/>
        <v>0</v>
      </c>
      <c r="Q1291" s="232">
        <f>VLOOKUP(L1291,'MASTER DATA'!$A$1:$E$192,5,0)</f>
        <v>48</v>
      </c>
      <c r="R1291" s="234">
        <f>SUMIF('picking of the day'!$H$4:$H$358,WMS!H1291&amp;WMS!L1291,'picking of the day'!$E$4:$E$358)</f>
        <v>0</v>
      </c>
      <c r="U1291" s="114">
        <f>IF(ISNA(VLOOKUP(H1291,'data putaway'!$A$1:$E$530,3,0)),0,VLOOKUP(H1291,'data putaway'!$A$1:$E$530,3,0))</f>
        <v>0</v>
      </c>
      <c r="V1291" s="354">
        <f t="shared" si="457"/>
        <v>48</v>
      </c>
      <c r="W1291" s="114">
        <f>IF(ISNA(VLOOKUP(H1291,'data putaway'!$A$1:$E$530,2,0)),0,VLOOKUP(H1291,'data putaway'!$A$1:$E$530,2,0))</f>
        <v>0</v>
      </c>
      <c r="X1291" s="354" t="b">
        <f t="shared" si="458"/>
        <v>0</v>
      </c>
      <c r="Y1291" s="354">
        <f>IF(ISNA(VLOOKUP(H1291,'data putaway'!$A$1:$E$530,4,0)),0,VLOOKUP(H1291,'data putaway'!$A$1:$E$530,4,0))</f>
        <v>0</v>
      </c>
      <c r="Z1291" s="113">
        <f>IF(ISNA(VLOOKUP(H1291,'data putaway'!$A$1:$E$530,5,0)),0,VLOOKUP(H1291,'data putaway'!$A$1:$E$530,5,0))</f>
        <v>0</v>
      </c>
      <c r="AA1291" s="354" t="b">
        <f t="shared" si="459"/>
        <v>0</v>
      </c>
      <c r="AB1291" s="354" t="b">
        <f t="shared" si="460"/>
        <v>0</v>
      </c>
      <c r="AC1291" s="356" t="str">
        <f t="shared" ca="1" si="461"/>
        <v>0 Month,  28 Days</v>
      </c>
      <c r="AD1291" s="114" t="str">
        <f t="shared" ca="1" si="447"/>
        <v>3 Year, 10 Month, 21 Days</v>
      </c>
      <c r="AE1291" s="114">
        <f t="shared" si="462"/>
        <v>48</v>
      </c>
      <c r="AF1291" s="114">
        <f t="shared" si="463"/>
        <v>1</v>
      </c>
      <c r="AG1291" s="354" t="str">
        <f t="shared" si="464"/>
        <v>CD32</v>
      </c>
      <c r="AH1291" s="114">
        <f>IF(ISNA(VLOOKUP(L1291,'MASTER DATA'!$A$1:$F$192,6,0)),0,VLOOKUP(L1291,'MASTER DATA'!$A$1:$F$192,6,0))*AE1291</f>
        <v>460.79999999999995</v>
      </c>
      <c r="AI1291" s="354" t="str">
        <f>VLOOKUP($D1291,'warehouse mapping'!$AN$7:$AO$17,2,0)</f>
        <v>Aktif</v>
      </c>
      <c r="AJ1291" s="114">
        <f t="shared" si="465"/>
        <v>0</v>
      </c>
      <c r="AK1291" s="354" t="str">
        <f t="shared" si="466"/>
        <v/>
      </c>
      <c r="AL1291" s="354" t="s">
        <v>170</v>
      </c>
      <c r="AM1291" s="354">
        <f t="shared" si="467"/>
        <v>1</v>
      </c>
      <c r="AN1291" s="354" t="b">
        <f t="shared" si="468"/>
        <v>1</v>
      </c>
    </row>
    <row r="1292" spans="1:40" s="354" customFormat="1">
      <c r="A1292" s="354" t="str">
        <f t="shared" si="448"/>
        <v>CD32D02550058593</v>
      </c>
      <c r="B1292" s="354">
        <f t="shared" si="449"/>
        <v>0</v>
      </c>
      <c r="C1292" s="354">
        <f t="shared" si="450"/>
        <v>0</v>
      </c>
      <c r="D1292" s="354" t="str">
        <f t="shared" si="451"/>
        <v>CD</v>
      </c>
      <c r="E1292" s="354" t="str">
        <f t="shared" si="452"/>
        <v>32</v>
      </c>
      <c r="F1292" s="354" t="str">
        <f t="shared" si="453"/>
        <v>D</v>
      </c>
      <c r="G1292" s="355" t="str">
        <f t="shared" si="454"/>
        <v>02</v>
      </c>
      <c r="H1292" s="232" t="s">
        <v>1629</v>
      </c>
      <c r="I1292" s="232" t="s">
        <v>3232</v>
      </c>
      <c r="J1292" s="233">
        <v>46255</v>
      </c>
      <c r="K1292" s="233">
        <v>47703</v>
      </c>
      <c r="L1292" s="234">
        <v>550058593</v>
      </c>
      <c r="M1292" s="232" t="str">
        <f>IF(ISNA(VLOOKUP(L1292,'MASTER DATA'!$A$1:$B$192,2,0)),"",VLOOKUP(L1292,'MASTER DATA'!$A$1:$B$192,2,0))</f>
        <v>Adv4TAX515W40SLMA2_12*0.8L_A04W</v>
      </c>
      <c r="N1292" s="232">
        <v>48</v>
      </c>
      <c r="O1292" s="232">
        <f t="shared" si="455"/>
        <v>1</v>
      </c>
      <c r="P1292" s="232">
        <f t="shared" si="456"/>
        <v>0</v>
      </c>
      <c r="Q1292" s="232">
        <f>VLOOKUP(L1292,'MASTER DATA'!$A$1:$E$192,5,0)</f>
        <v>48</v>
      </c>
      <c r="R1292" s="234">
        <f>SUMIF('picking of the day'!$H$4:$H$358,WMS!H1292&amp;WMS!L1292,'picking of the day'!$E$4:$E$358)</f>
        <v>0</v>
      </c>
      <c r="U1292" s="114">
        <f>IF(ISNA(VLOOKUP(H1292,'data putaway'!$A$1:$E$530,3,0)),0,VLOOKUP(H1292,'data putaway'!$A$1:$E$530,3,0))</f>
        <v>0</v>
      </c>
      <c r="V1292" s="354">
        <f t="shared" si="457"/>
        <v>48</v>
      </c>
      <c r="W1292" s="114">
        <f>IF(ISNA(VLOOKUP(H1292,'data putaway'!$A$1:$E$530,2,0)),0,VLOOKUP(H1292,'data putaway'!$A$1:$E$530,2,0))</f>
        <v>0</v>
      </c>
      <c r="X1292" s="354" t="b">
        <f t="shared" si="458"/>
        <v>0</v>
      </c>
      <c r="Y1292" s="354">
        <f>IF(ISNA(VLOOKUP(H1292,'data putaway'!$A$1:$E$530,4,0)),0,VLOOKUP(H1292,'data putaway'!$A$1:$E$530,4,0))</f>
        <v>0</v>
      </c>
      <c r="Z1292" s="113">
        <f>IF(ISNA(VLOOKUP(H1292,'data putaway'!$A$1:$E$530,5,0)),0,VLOOKUP(H1292,'data putaway'!$A$1:$E$530,5,0))</f>
        <v>0</v>
      </c>
      <c r="AA1292" s="354" t="b">
        <f t="shared" si="459"/>
        <v>0</v>
      </c>
      <c r="AB1292" s="354" t="b">
        <f t="shared" si="460"/>
        <v>0</v>
      </c>
      <c r="AC1292" s="356" t="str">
        <f t="shared" ca="1" si="461"/>
        <v>0 Month,  28 Days</v>
      </c>
      <c r="AD1292" s="114" t="str">
        <f t="shared" ca="1" si="447"/>
        <v>3 Year, 10 Month, 21 Days</v>
      </c>
      <c r="AE1292" s="114">
        <f t="shared" si="462"/>
        <v>48</v>
      </c>
      <c r="AF1292" s="114">
        <f t="shared" si="463"/>
        <v>1</v>
      </c>
      <c r="AG1292" s="354" t="str">
        <f t="shared" si="464"/>
        <v>CD32</v>
      </c>
      <c r="AH1292" s="114">
        <f>IF(ISNA(VLOOKUP(L1292,'MASTER DATA'!$A$1:$F$192,6,0)),0,VLOOKUP(L1292,'MASTER DATA'!$A$1:$F$192,6,0))*AE1292</f>
        <v>460.79999999999995</v>
      </c>
      <c r="AI1292" s="354" t="str">
        <f>VLOOKUP($D1292,'warehouse mapping'!$AN$7:$AO$17,2,0)</f>
        <v>Aktif</v>
      </c>
      <c r="AJ1292" s="114">
        <f t="shared" si="465"/>
        <v>0</v>
      </c>
      <c r="AK1292" s="354" t="str">
        <f t="shared" si="466"/>
        <v/>
      </c>
      <c r="AL1292" s="354" t="s">
        <v>170</v>
      </c>
      <c r="AM1292" s="354">
        <f t="shared" si="467"/>
        <v>1</v>
      </c>
      <c r="AN1292" s="354" t="b">
        <f t="shared" si="468"/>
        <v>1</v>
      </c>
    </row>
    <row r="1293" spans="1:40" s="354" customFormat="1">
      <c r="A1293" s="354" t="str">
        <f t="shared" si="448"/>
        <v>CD32E01550058593</v>
      </c>
      <c r="B1293" s="354">
        <f t="shared" si="449"/>
        <v>0</v>
      </c>
      <c r="C1293" s="354">
        <f t="shared" si="450"/>
        <v>0</v>
      </c>
      <c r="D1293" s="354" t="str">
        <f t="shared" si="451"/>
        <v>CD</v>
      </c>
      <c r="E1293" s="354" t="str">
        <f t="shared" si="452"/>
        <v>32</v>
      </c>
      <c r="F1293" s="354" t="str">
        <f t="shared" si="453"/>
        <v>E</v>
      </c>
      <c r="G1293" s="355" t="str">
        <f t="shared" si="454"/>
        <v>01</v>
      </c>
      <c r="H1293" s="232" t="s">
        <v>1630</v>
      </c>
      <c r="I1293" s="232" t="s">
        <v>3232</v>
      </c>
      <c r="J1293" s="233">
        <v>46255</v>
      </c>
      <c r="K1293" s="233">
        <v>47703</v>
      </c>
      <c r="L1293" s="234">
        <v>550058593</v>
      </c>
      <c r="M1293" s="232" t="str">
        <f>IF(ISNA(VLOOKUP(L1293,'MASTER DATA'!$A$1:$B$192,2,0)),"",VLOOKUP(L1293,'MASTER DATA'!$A$1:$B$192,2,0))</f>
        <v>Adv4TAX515W40SLMA2_12*0.8L_A04W</v>
      </c>
      <c r="N1293" s="232">
        <v>48</v>
      </c>
      <c r="O1293" s="232">
        <f t="shared" si="455"/>
        <v>1</v>
      </c>
      <c r="P1293" s="232">
        <f t="shared" si="456"/>
        <v>0</v>
      </c>
      <c r="Q1293" s="232">
        <f>VLOOKUP(L1293,'MASTER DATA'!$A$1:$E$192,5,0)</f>
        <v>48</v>
      </c>
      <c r="R1293" s="234">
        <f>SUMIF('picking of the day'!$H$4:$H$358,WMS!H1293&amp;WMS!L1293,'picking of the day'!$E$4:$E$358)</f>
        <v>0</v>
      </c>
      <c r="U1293" s="114">
        <f>IF(ISNA(VLOOKUP(H1293,'data putaway'!$A$1:$E$530,3,0)),0,VLOOKUP(H1293,'data putaway'!$A$1:$E$530,3,0))</f>
        <v>0</v>
      </c>
      <c r="V1293" s="354">
        <f t="shared" si="457"/>
        <v>48</v>
      </c>
      <c r="W1293" s="114">
        <f>IF(ISNA(VLOOKUP(H1293,'data putaway'!$A$1:$E$530,2,0)),0,VLOOKUP(H1293,'data putaway'!$A$1:$E$530,2,0))</f>
        <v>0</v>
      </c>
      <c r="X1293" s="354" t="b">
        <f t="shared" si="458"/>
        <v>0</v>
      </c>
      <c r="Y1293" s="354">
        <f>IF(ISNA(VLOOKUP(H1293,'data putaway'!$A$1:$E$530,4,0)),0,VLOOKUP(H1293,'data putaway'!$A$1:$E$530,4,0))</f>
        <v>0</v>
      </c>
      <c r="Z1293" s="113">
        <f>IF(ISNA(VLOOKUP(H1293,'data putaway'!$A$1:$E$530,5,0)),0,VLOOKUP(H1293,'data putaway'!$A$1:$E$530,5,0))</f>
        <v>0</v>
      </c>
      <c r="AA1293" s="354" t="b">
        <f t="shared" si="459"/>
        <v>0</v>
      </c>
      <c r="AB1293" s="354" t="b">
        <f t="shared" si="460"/>
        <v>0</v>
      </c>
      <c r="AC1293" s="356" t="str">
        <f t="shared" ca="1" si="461"/>
        <v>0 Month,  28 Days</v>
      </c>
      <c r="AD1293" s="114" t="str">
        <f t="shared" ca="1" si="447"/>
        <v>3 Year, 10 Month, 21 Days</v>
      </c>
      <c r="AE1293" s="114">
        <f t="shared" si="462"/>
        <v>48</v>
      </c>
      <c r="AF1293" s="114">
        <f t="shared" si="463"/>
        <v>1</v>
      </c>
      <c r="AG1293" s="354" t="str">
        <f t="shared" si="464"/>
        <v>CD32</v>
      </c>
      <c r="AH1293" s="114">
        <f>IF(ISNA(VLOOKUP(L1293,'MASTER DATA'!$A$1:$F$192,6,0)),0,VLOOKUP(L1293,'MASTER DATA'!$A$1:$F$192,6,0))*AE1293</f>
        <v>460.79999999999995</v>
      </c>
      <c r="AI1293" s="354" t="str">
        <f>VLOOKUP($D1293,'warehouse mapping'!$AN$7:$AO$17,2,0)</f>
        <v>Aktif</v>
      </c>
      <c r="AJ1293" s="114">
        <f t="shared" si="465"/>
        <v>0</v>
      </c>
      <c r="AK1293" s="354" t="str">
        <f t="shared" si="466"/>
        <v/>
      </c>
      <c r="AL1293" s="354" t="s">
        <v>170</v>
      </c>
      <c r="AM1293" s="354">
        <f t="shared" si="467"/>
        <v>1</v>
      </c>
      <c r="AN1293" s="354" t="b">
        <f t="shared" si="468"/>
        <v>1</v>
      </c>
    </row>
    <row r="1294" spans="1:40" s="354" customFormat="1">
      <c r="A1294" s="354" t="str">
        <f t="shared" si="448"/>
        <v>CD32E02550058593</v>
      </c>
      <c r="B1294" s="354">
        <f t="shared" si="449"/>
        <v>0</v>
      </c>
      <c r="C1294" s="354">
        <f t="shared" si="450"/>
        <v>0</v>
      </c>
      <c r="D1294" s="354" t="str">
        <f t="shared" si="451"/>
        <v>CD</v>
      </c>
      <c r="E1294" s="354" t="str">
        <f t="shared" si="452"/>
        <v>32</v>
      </c>
      <c r="F1294" s="354" t="str">
        <f t="shared" si="453"/>
        <v>E</v>
      </c>
      <c r="G1294" s="355" t="str">
        <f t="shared" si="454"/>
        <v>02</v>
      </c>
      <c r="H1294" s="232" t="s">
        <v>1631</v>
      </c>
      <c r="I1294" s="232" t="s">
        <v>3232</v>
      </c>
      <c r="J1294" s="233">
        <v>46255</v>
      </c>
      <c r="K1294" s="233">
        <v>47703</v>
      </c>
      <c r="L1294" s="234">
        <v>550058593</v>
      </c>
      <c r="M1294" s="232" t="str">
        <f>IF(ISNA(VLOOKUP(L1294,'MASTER DATA'!$A$1:$B$192,2,0)),"",VLOOKUP(L1294,'MASTER DATA'!$A$1:$B$192,2,0))</f>
        <v>Adv4TAX515W40SLMA2_12*0.8L_A04W</v>
      </c>
      <c r="N1294" s="232">
        <v>48</v>
      </c>
      <c r="O1294" s="232">
        <f t="shared" si="455"/>
        <v>1</v>
      </c>
      <c r="P1294" s="232">
        <f t="shared" si="456"/>
        <v>0</v>
      </c>
      <c r="Q1294" s="232">
        <f>VLOOKUP(L1294,'MASTER DATA'!$A$1:$E$192,5,0)</f>
        <v>48</v>
      </c>
      <c r="R1294" s="234">
        <f>SUMIF('picking of the day'!$H$4:$H$358,WMS!H1294&amp;WMS!L1294,'picking of the day'!$E$4:$E$358)</f>
        <v>0</v>
      </c>
      <c r="U1294" s="114">
        <f>IF(ISNA(VLOOKUP(H1294,'data putaway'!$A$1:$E$530,3,0)),0,VLOOKUP(H1294,'data putaway'!$A$1:$E$530,3,0))</f>
        <v>0</v>
      </c>
      <c r="V1294" s="354">
        <f t="shared" si="457"/>
        <v>48</v>
      </c>
      <c r="W1294" s="114">
        <f>IF(ISNA(VLOOKUP(H1294,'data putaway'!$A$1:$E$530,2,0)),0,VLOOKUP(H1294,'data putaway'!$A$1:$E$530,2,0))</f>
        <v>0</v>
      </c>
      <c r="X1294" s="354" t="b">
        <f t="shared" si="458"/>
        <v>0</v>
      </c>
      <c r="Y1294" s="354">
        <f>IF(ISNA(VLOOKUP(H1294,'data putaway'!$A$1:$E$530,4,0)),0,VLOOKUP(H1294,'data putaway'!$A$1:$E$530,4,0))</f>
        <v>0</v>
      </c>
      <c r="Z1294" s="113">
        <f>IF(ISNA(VLOOKUP(H1294,'data putaway'!$A$1:$E$530,5,0)),0,VLOOKUP(H1294,'data putaway'!$A$1:$E$530,5,0))</f>
        <v>0</v>
      </c>
      <c r="AA1294" s="354" t="b">
        <f t="shared" si="459"/>
        <v>0</v>
      </c>
      <c r="AB1294" s="354" t="b">
        <f t="shared" si="460"/>
        <v>0</v>
      </c>
      <c r="AC1294" s="356" t="str">
        <f t="shared" ca="1" si="461"/>
        <v>0 Month,  28 Days</v>
      </c>
      <c r="AD1294" s="114" t="str">
        <f t="shared" ca="1" si="447"/>
        <v>3 Year, 10 Month, 21 Days</v>
      </c>
      <c r="AE1294" s="114">
        <f t="shared" si="462"/>
        <v>48</v>
      </c>
      <c r="AF1294" s="114">
        <f t="shared" si="463"/>
        <v>1</v>
      </c>
      <c r="AG1294" s="354" t="str">
        <f t="shared" si="464"/>
        <v>CD32</v>
      </c>
      <c r="AH1294" s="114">
        <f>IF(ISNA(VLOOKUP(L1294,'MASTER DATA'!$A$1:$F$192,6,0)),0,VLOOKUP(L1294,'MASTER DATA'!$A$1:$F$192,6,0))*AE1294</f>
        <v>460.79999999999995</v>
      </c>
      <c r="AI1294" s="354" t="str">
        <f>VLOOKUP($D1294,'warehouse mapping'!$AN$7:$AO$17,2,0)</f>
        <v>Aktif</v>
      </c>
      <c r="AJ1294" s="114">
        <f t="shared" si="465"/>
        <v>0</v>
      </c>
      <c r="AK1294" s="354" t="str">
        <f t="shared" si="466"/>
        <v/>
      </c>
      <c r="AL1294" s="354" t="s">
        <v>170</v>
      </c>
      <c r="AM1294" s="354">
        <f t="shared" si="467"/>
        <v>1</v>
      </c>
      <c r="AN1294" s="354" t="b">
        <f t="shared" si="468"/>
        <v>1</v>
      </c>
    </row>
    <row r="1295" spans="1:40" s="354" customFormat="1">
      <c r="A1295" s="354" t="str">
        <f t="shared" si="448"/>
        <v>CD33A01550045086</v>
      </c>
      <c r="B1295" s="354">
        <f t="shared" si="449"/>
        <v>0</v>
      </c>
      <c r="C1295" s="354">
        <f t="shared" si="450"/>
        <v>0</v>
      </c>
      <c r="D1295" s="354" t="str">
        <f t="shared" si="451"/>
        <v>CD</v>
      </c>
      <c r="E1295" s="354" t="str">
        <f t="shared" si="452"/>
        <v>33</v>
      </c>
      <c r="F1295" s="354" t="str">
        <f t="shared" si="453"/>
        <v>A</v>
      </c>
      <c r="G1295" s="355" t="str">
        <f t="shared" si="454"/>
        <v>01</v>
      </c>
      <c r="H1295" s="232" t="s">
        <v>1632</v>
      </c>
      <c r="I1295" s="232">
        <v>12633116</v>
      </c>
      <c r="J1295" s="233">
        <v>46218</v>
      </c>
      <c r="K1295" s="233">
        <v>47572</v>
      </c>
      <c r="L1295" s="234">
        <v>550045086</v>
      </c>
      <c r="M1295" s="232" t="str">
        <f>IF(ISNA(VLOOKUP(L1295,'MASTER DATA'!$A$1:$B$192,2,0)),"",VLOOKUP(L1295,'MASTER DATA'!$A$1:$B$192,2,0))</f>
        <v>Tellus S2 MX 100_1*209L_A227</v>
      </c>
      <c r="N1295" s="232">
        <v>1</v>
      </c>
      <c r="O1295" s="232">
        <f t="shared" si="455"/>
        <v>0</v>
      </c>
      <c r="P1295" s="232">
        <f t="shared" si="456"/>
        <v>1</v>
      </c>
      <c r="Q1295" s="232">
        <f>VLOOKUP(L1295,'MASTER DATA'!$A$1:$E$192,5,0)</f>
        <v>4</v>
      </c>
      <c r="R1295" s="234">
        <f>SUMIF('picking of the day'!$H$4:$H$358,WMS!H1295&amp;WMS!L1295,'picking of the day'!$E$4:$E$358)</f>
        <v>0</v>
      </c>
      <c r="U1295" s="114">
        <f>IF(ISNA(VLOOKUP(H1295,'data putaway'!$A$1:$E$530,3,0)),0,VLOOKUP(H1295,'data putaway'!$A$1:$E$530,3,0))</f>
        <v>0</v>
      </c>
      <c r="V1295" s="354">
        <f t="shared" si="457"/>
        <v>1</v>
      </c>
      <c r="W1295" s="114">
        <f>IF(ISNA(VLOOKUP(H1295,'data putaway'!$A$1:$E$530,2,0)),0,VLOOKUP(H1295,'data putaway'!$A$1:$E$530,2,0))</f>
        <v>0</v>
      </c>
      <c r="X1295" s="354" t="b">
        <f t="shared" si="458"/>
        <v>0</v>
      </c>
      <c r="Y1295" s="354">
        <f>IF(ISNA(VLOOKUP(H1295,'data putaway'!$A$1:$E$530,4,0)),0,VLOOKUP(H1295,'data putaway'!$A$1:$E$530,4,0))</f>
        <v>0</v>
      </c>
      <c r="Z1295" s="113">
        <f>IF(ISNA(VLOOKUP(H1295,'data putaway'!$A$1:$E$530,5,0)),0,VLOOKUP(H1295,'data putaway'!$A$1:$E$530,5,0))</f>
        <v>0</v>
      </c>
      <c r="AA1295" s="354" t="b">
        <f t="shared" si="459"/>
        <v>0</v>
      </c>
      <c r="AB1295" s="354" t="b">
        <f t="shared" si="460"/>
        <v>0</v>
      </c>
      <c r="AC1295" s="356" t="str">
        <f t="shared" ca="1" si="461"/>
        <v>2 Month,  3 Days</v>
      </c>
      <c r="AD1295" s="114" t="str">
        <f t="shared" ca="1" si="447"/>
        <v>3 Year, 6 Month, 12 Days</v>
      </c>
      <c r="AE1295" s="114">
        <f t="shared" si="462"/>
        <v>1</v>
      </c>
      <c r="AF1295" s="114">
        <f t="shared" si="463"/>
        <v>1</v>
      </c>
      <c r="AG1295" s="354" t="str">
        <f t="shared" si="464"/>
        <v>CD33</v>
      </c>
      <c r="AH1295" s="114">
        <f>IF(ISNA(VLOOKUP(L1295,'MASTER DATA'!$A$1:$F$192,6,0)),0,VLOOKUP(L1295,'MASTER DATA'!$A$1:$F$192,6,0))*AE1295</f>
        <v>209</v>
      </c>
      <c r="AI1295" s="354" t="str">
        <f>VLOOKUP($D1295,'warehouse mapping'!$AN$7:$AO$17,2,0)</f>
        <v>Aktif</v>
      </c>
      <c r="AJ1295" s="114">
        <f t="shared" si="465"/>
        <v>0</v>
      </c>
      <c r="AK1295" s="354" t="str">
        <f t="shared" si="466"/>
        <v/>
      </c>
      <c r="AL1295" s="354" t="s">
        <v>3206</v>
      </c>
      <c r="AM1295" s="354">
        <f t="shared" si="467"/>
        <v>1</v>
      </c>
      <c r="AN1295" s="354" t="b">
        <f t="shared" si="468"/>
        <v>1</v>
      </c>
    </row>
    <row r="1296" spans="1:40" s="354" customFormat="1">
      <c r="A1296" s="354" t="str">
        <f t="shared" si="448"/>
        <v>CD33A02550072331</v>
      </c>
      <c r="B1296" s="354">
        <f t="shared" si="449"/>
        <v>0</v>
      </c>
      <c r="C1296" s="354">
        <f t="shared" si="450"/>
        <v>0</v>
      </c>
      <c r="D1296" s="354" t="str">
        <f t="shared" si="451"/>
        <v>CD</v>
      </c>
      <c r="E1296" s="354" t="str">
        <f t="shared" si="452"/>
        <v>33</v>
      </c>
      <c r="F1296" s="354" t="str">
        <f t="shared" si="453"/>
        <v>A</v>
      </c>
      <c r="G1296" s="355" t="str">
        <f t="shared" si="454"/>
        <v>02</v>
      </c>
      <c r="H1296" s="232" t="s">
        <v>1633</v>
      </c>
      <c r="I1296" s="232" t="s">
        <v>3488</v>
      </c>
      <c r="J1296" s="233">
        <v>46266</v>
      </c>
      <c r="K1296" s="233">
        <v>47717</v>
      </c>
      <c r="L1296" s="234">
        <v>550072331</v>
      </c>
      <c r="M1296" s="232" t="str">
        <f>IF(ISNA(VLOOKUP(L1296,'MASTER DATA'!$A$1:$B$192,2,0)),"",VLOOKUP(L1296,'MASTER DATA'!$A$1:$B$192,2,0))</f>
        <v>Helix Eco Plus 5W-30_4*3L_A04W</v>
      </c>
      <c r="N1296" s="232">
        <v>0</v>
      </c>
      <c r="O1296" s="232">
        <f t="shared" si="455"/>
        <v>0</v>
      </c>
      <c r="P1296" s="232">
        <f t="shared" si="456"/>
        <v>0</v>
      </c>
      <c r="Q1296" s="232">
        <f>VLOOKUP(L1296,'MASTER DATA'!$A$1:$E$192,5,0)</f>
        <v>36</v>
      </c>
      <c r="R1296" s="234">
        <f>SUMIF('picking of the day'!$H$4:$H$358,WMS!H1296&amp;WMS!L1296,'picking of the day'!$E$4:$E$358)</f>
        <v>0</v>
      </c>
      <c r="U1296" s="114">
        <f>IF(ISNA(VLOOKUP(H1296,'data putaway'!$A$1:$E$530,3,0)),0,VLOOKUP(H1296,'data putaway'!$A$1:$E$530,3,0))</f>
        <v>0</v>
      </c>
      <c r="V1296" s="354">
        <f t="shared" si="457"/>
        <v>0</v>
      </c>
      <c r="W1296" s="114">
        <f>IF(ISNA(VLOOKUP(H1296,'data putaway'!$A$1:$E$530,2,0)),0,VLOOKUP(H1296,'data putaway'!$A$1:$E$530,2,0))</f>
        <v>0</v>
      </c>
      <c r="X1296" s="354" t="b">
        <f t="shared" si="458"/>
        <v>0</v>
      </c>
      <c r="Y1296" s="354">
        <f>IF(ISNA(VLOOKUP(H1296,'data putaway'!$A$1:$E$530,4,0)),0,VLOOKUP(H1296,'data putaway'!$A$1:$E$530,4,0))</f>
        <v>0</v>
      </c>
      <c r="Z1296" s="113">
        <f>IF(ISNA(VLOOKUP(H1296,'data putaway'!$A$1:$E$530,5,0)),0,VLOOKUP(H1296,'data putaway'!$A$1:$E$530,5,0))</f>
        <v>0</v>
      </c>
      <c r="AA1296" s="354" t="b">
        <f t="shared" si="459"/>
        <v>0</v>
      </c>
      <c r="AB1296" s="354" t="b">
        <f t="shared" si="460"/>
        <v>0</v>
      </c>
      <c r="AC1296" s="356" t="str">
        <f t="shared" ca="1" si="461"/>
        <v>0 Month,  17 Days</v>
      </c>
      <c r="AD1296" s="114" t="str">
        <f t="shared" ca="1" si="447"/>
        <v>3 Year, 11 Month, 4 Days</v>
      </c>
      <c r="AE1296" s="114">
        <f t="shared" si="462"/>
        <v>0</v>
      </c>
      <c r="AF1296" s="114">
        <f t="shared" si="463"/>
        <v>0</v>
      </c>
      <c r="AG1296" s="354" t="str">
        <f t="shared" si="464"/>
        <v>CD33</v>
      </c>
      <c r="AH1296" s="114">
        <f>IF(ISNA(VLOOKUP(L1296,'MASTER DATA'!$A$1:$F$192,6,0)),0,VLOOKUP(L1296,'MASTER DATA'!$A$1:$F$192,6,0))*AE1296</f>
        <v>0</v>
      </c>
      <c r="AI1296" s="354" t="str">
        <f>VLOOKUP($D1296,'warehouse mapping'!$AN$7:$AO$17,2,0)</f>
        <v>Aktif</v>
      </c>
      <c r="AJ1296" s="114">
        <f t="shared" si="465"/>
        <v>1</v>
      </c>
      <c r="AK1296" s="354" t="str">
        <f t="shared" si="466"/>
        <v>CD</v>
      </c>
      <c r="AL1296" s="354" t="s">
        <v>3206</v>
      </c>
      <c r="AM1296" s="354">
        <f t="shared" si="467"/>
        <v>1</v>
      </c>
      <c r="AN1296" s="354" t="b">
        <f t="shared" si="468"/>
        <v>1</v>
      </c>
    </row>
    <row r="1297" spans="1:40" s="354" customFormat="1">
      <c r="A1297" s="354" t="str">
        <f t="shared" si="448"/>
        <v>CD33B01550027259</v>
      </c>
      <c r="B1297" s="354">
        <f t="shared" si="449"/>
        <v>0</v>
      </c>
      <c r="C1297" s="354">
        <f t="shared" si="450"/>
        <v>0</v>
      </c>
      <c r="D1297" s="354" t="str">
        <f t="shared" si="451"/>
        <v>CD</v>
      </c>
      <c r="E1297" s="354" t="str">
        <f t="shared" si="452"/>
        <v>33</v>
      </c>
      <c r="F1297" s="354" t="str">
        <f t="shared" si="453"/>
        <v>B</v>
      </c>
      <c r="G1297" s="355" t="str">
        <f t="shared" si="454"/>
        <v>01</v>
      </c>
      <c r="H1297" s="232" t="s">
        <v>1634</v>
      </c>
      <c r="I1297" s="233" t="s">
        <v>3251</v>
      </c>
      <c r="J1297" s="233">
        <v>46255</v>
      </c>
      <c r="K1297" s="233">
        <v>47691</v>
      </c>
      <c r="L1297" s="234">
        <v>550027259</v>
      </c>
      <c r="M1297" s="232" t="str">
        <f>IF(ISNA(VLOOKUP(L1297,'MASTER DATA'!$A$1:$B$192,2,0)),"",VLOOKUP(L1297,'MASTER DATA'!$A$1:$B$192,2,0))</f>
        <v>Gadus S2 V220 2_1*770kg_A227</v>
      </c>
      <c r="N1297" s="232">
        <v>1</v>
      </c>
      <c r="O1297" s="232">
        <f t="shared" si="455"/>
        <v>1</v>
      </c>
      <c r="P1297" s="232">
        <f t="shared" si="456"/>
        <v>0</v>
      </c>
      <c r="Q1297" s="232">
        <f>VLOOKUP(L1297,'MASTER DATA'!$A$1:$E$192,5,0)</f>
        <v>1</v>
      </c>
      <c r="R1297" s="234">
        <f>SUMIF('picking of the day'!$H$4:$H$358,WMS!H1297&amp;WMS!L1297,'picking of the day'!$E$4:$E$358)</f>
        <v>0</v>
      </c>
      <c r="U1297" s="114">
        <f>IF(ISNA(VLOOKUP(H1297,'data putaway'!$A$1:$E$530,3,0)),0,VLOOKUP(H1297,'data putaway'!$A$1:$E$530,3,0))</f>
        <v>0</v>
      </c>
      <c r="V1297" s="354">
        <f t="shared" si="457"/>
        <v>1</v>
      </c>
      <c r="W1297" s="114">
        <f>IF(ISNA(VLOOKUP(H1297,'data putaway'!$A$1:$E$530,2,0)),0,VLOOKUP(H1297,'data putaway'!$A$1:$E$530,2,0))</f>
        <v>0</v>
      </c>
      <c r="X1297" s="354" t="b">
        <f t="shared" si="458"/>
        <v>0</v>
      </c>
      <c r="Y1297" s="354">
        <f>IF(ISNA(VLOOKUP(H1297,'data putaway'!$A$1:$E$530,4,0)),0,VLOOKUP(H1297,'data putaway'!$A$1:$E$530,4,0))</f>
        <v>0</v>
      </c>
      <c r="Z1297" s="113">
        <f>IF(ISNA(VLOOKUP(H1297,'data putaway'!$A$1:$E$530,5,0)),0,VLOOKUP(H1297,'data putaway'!$A$1:$E$530,5,0))</f>
        <v>0</v>
      </c>
      <c r="AA1297" s="354" t="b">
        <f t="shared" si="459"/>
        <v>0</v>
      </c>
      <c r="AB1297" s="354" t="b">
        <f t="shared" si="460"/>
        <v>0</v>
      </c>
      <c r="AC1297" s="356" t="str">
        <f t="shared" ca="1" si="461"/>
        <v>0 Month,  28 Days</v>
      </c>
      <c r="AD1297" s="114" t="str">
        <f t="shared" ca="1" si="447"/>
        <v>3 Year, 10 Month, 9 Days</v>
      </c>
      <c r="AE1297" s="114">
        <f t="shared" si="462"/>
        <v>1</v>
      </c>
      <c r="AF1297" s="114">
        <f t="shared" si="463"/>
        <v>1</v>
      </c>
      <c r="AG1297" s="354" t="str">
        <f t="shared" si="464"/>
        <v>CD33</v>
      </c>
      <c r="AH1297" s="114">
        <f>IF(ISNA(VLOOKUP(L1297,'MASTER DATA'!$A$1:$F$192,6,0)),0,VLOOKUP(L1297,'MASTER DATA'!$A$1:$F$192,6,0))*AE1297</f>
        <v>770</v>
      </c>
      <c r="AI1297" s="354" t="str">
        <f>VLOOKUP($D1297,'warehouse mapping'!$AN$7:$AO$17,2,0)</f>
        <v>Aktif</v>
      </c>
      <c r="AJ1297" s="114">
        <f t="shared" si="465"/>
        <v>0</v>
      </c>
      <c r="AK1297" s="354" t="str">
        <f t="shared" si="466"/>
        <v/>
      </c>
      <c r="AL1297" s="354" t="s">
        <v>170</v>
      </c>
      <c r="AM1297" s="354">
        <f t="shared" si="467"/>
        <v>1</v>
      </c>
      <c r="AN1297" s="354" t="b">
        <f t="shared" si="468"/>
        <v>1</v>
      </c>
    </row>
    <row r="1298" spans="1:40" s="354" customFormat="1">
      <c r="A1298" s="354" t="str">
        <f t="shared" si="448"/>
        <v>CD33B02550027259</v>
      </c>
      <c r="B1298" s="354">
        <f t="shared" si="449"/>
        <v>0</v>
      </c>
      <c r="C1298" s="354">
        <f t="shared" si="450"/>
        <v>0</v>
      </c>
      <c r="D1298" s="354" t="str">
        <f t="shared" si="451"/>
        <v>CD</v>
      </c>
      <c r="E1298" s="354" t="str">
        <f t="shared" si="452"/>
        <v>33</v>
      </c>
      <c r="F1298" s="354" t="str">
        <f t="shared" si="453"/>
        <v>B</v>
      </c>
      <c r="G1298" s="355" t="str">
        <f t="shared" si="454"/>
        <v>02</v>
      </c>
      <c r="H1298" s="232" t="s">
        <v>1635</v>
      </c>
      <c r="I1298" s="233" t="s">
        <v>3251</v>
      </c>
      <c r="J1298" s="233">
        <v>46255</v>
      </c>
      <c r="K1298" s="233">
        <v>47691</v>
      </c>
      <c r="L1298" s="234">
        <v>550027259</v>
      </c>
      <c r="M1298" s="232" t="str">
        <f>IF(ISNA(VLOOKUP(L1298,'MASTER DATA'!$A$1:$B$192,2,0)),"",VLOOKUP(L1298,'MASTER DATA'!$A$1:$B$192,2,0))</f>
        <v>Gadus S2 V220 2_1*770kg_A227</v>
      </c>
      <c r="N1298" s="232">
        <v>1</v>
      </c>
      <c r="O1298" s="232">
        <f t="shared" si="455"/>
        <v>1</v>
      </c>
      <c r="P1298" s="232">
        <f t="shared" si="456"/>
        <v>0</v>
      </c>
      <c r="Q1298" s="232">
        <f>VLOOKUP(L1298,'MASTER DATA'!$A$1:$E$192,5,0)</f>
        <v>1</v>
      </c>
      <c r="R1298" s="234">
        <f>SUMIF('picking of the day'!$H$4:$H$358,WMS!H1298&amp;WMS!L1298,'picking of the day'!$E$4:$E$358)</f>
        <v>0</v>
      </c>
      <c r="U1298" s="114">
        <f>IF(ISNA(VLOOKUP(H1298,'data putaway'!$A$1:$E$530,3,0)),0,VLOOKUP(H1298,'data putaway'!$A$1:$E$530,3,0))</f>
        <v>0</v>
      </c>
      <c r="V1298" s="354">
        <f t="shared" si="457"/>
        <v>1</v>
      </c>
      <c r="W1298" s="114">
        <f>IF(ISNA(VLOOKUP(H1298,'data putaway'!$A$1:$E$530,2,0)),0,VLOOKUP(H1298,'data putaway'!$A$1:$E$530,2,0))</f>
        <v>0</v>
      </c>
      <c r="X1298" s="354" t="b">
        <f t="shared" si="458"/>
        <v>0</v>
      </c>
      <c r="Y1298" s="354">
        <f>IF(ISNA(VLOOKUP(H1298,'data putaway'!$A$1:$E$530,4,0)),0,VLOOKUP(H1298,'data putaway'!$A$1:$E$530,4,0))</f>
        <v>0</v>
      </c>
      <c r="Z1298" s="113">
        <f>IF(ISNA(VLOOKUP(H1298,'data putaway'!$A$1:$E$530,5,0)),0,VLOOKUP(H1298,'data putaway'!$A$1:$E$530,5,0))</f>
        <v>0</v>
      </c>
      <c r="AA1298" s="354" t="b">
        <f t="shared" si="459"/>
        <v>0</v>
      </c>
      <c r="AB1298" s="354" t="b">
        <f t="shared" si="460"/>
        <v>0</v>
      </c>
      <c r="AC1298" s="356" t="str">
        <f t="shared" ca="1" si="461"/>
        <v>0 Month,  28 Days</v>
      </c>
      <c r="AD1298" s="114" t="str">
        <f t="shared" ca="1" si="447"/>
        <v>3 Year, 10 Month, 9 Days</v>
      </c>
      <c r="AE1298" s="114">
        <f t="shared" si="462"/>
        <v>1</v>
      </c>
      <c r="AF1298" s="114">
        <f t="shared" si="463"/>
        <v>1</v>
      </c>
      <c r="AG1298" s="354" t="str">
        <f t="shared" si="464"/>
        <v>CD33</v>
      </c>
      <c r="AH1298" s="114">
        <f>IF(ISNA(VLOOKUP(L1298,'MASTER DATA'!$A$1:$F$192,6,0)),0,VLOOKUP(L1298,'MASTER DATA'!$A$1:$F$192,6,0))*AE1298</f>
        <v>770</v>
      </c>
      <c r="AI1298" s="354" t="str">
        <f>VLOOKUP($D1298,'warehouse mapping'!$AN$7:$AO$17,2,0)</f>
        <v>Aktif</v>
      </c>
      <c r="AJ1298" s="114">
        <f t="shared" si="465"/>
        <v>0</v>
      </c>
      <c r="AK1298" s="354" t="str">
        <f t="shared" si="466"/>
        <v/>
      </c>
      <c r="AL1298" s="354" t="s">
        <v>170</v>
      </c>
      <c r="AM1298" s="354">
        <f t="shared" si="467"/>
        <v>1</v>
      </c>
      <c r="AN1298" s="354" t="b">
        <f t="shared" si="468"/>
        <v>1</v>
      </c>
    </row>
    <row r="1299" spans="1:40" s="354" customFormat="1">
      <c r="A1299" s="354" t="str">
        <f t="shared" si="448"/>
        <v>CD33C01550062461</v>
      </c>
      <c r="B1299" s="354">
        <f t="shared" si="449"/>
        <v>0</v>
      </c>
      <c r="C1299" s="354">
        <f t="shared" si="450"/>
        <v>0</v>
      </c>
      <c r="D1299" s="354" t="str">
        <f t="shared" si="451"/>
        <v>CD</v>
      </c>
      <c r="E1299" s="354" t="str">
        <f t="shared" si="452"/>
        <v>33</v>
      </c>
      <c r="F1299" s="354" t="str">
        <f t="shared" si="453"/>
        <v>C</v>
      </c>
      <c r="G1299" s="355" t="str">
        <f t="shared" si="454"/>
        <v>01</v>
      </c>
      <c r="H1299" s="232" t="s">
        <v>1636</v>
      </c>
      <c r="I1299" s="232" t="s">
        <v>3394</v>
      </c>
      <c r="J1299" s="233">
        <v>46255</v>
      </c>
      <c r="K1299" s="233">
        <v>47715</v>
      </c>
      <c r="L1299" s="234">
        <v>550062461</v>
      </c>
      <c r="M1299" s="232" t="str">
        <f>IF(ISNA(VLOOKUP(L1299,'MASTER DATA'!$A$1:$B$192,2,0)),"",VLOOKUP(L1299,'MASTER DATA'!$A$1:$B$192,2,0))</f>
        <v>Advan4TAX710W40SNMA2_12*0.8L_A04W</v>
      </c>
      <c r="N1299" s="232">
        <v>48</v>
      </c>
      <c r="O1299" s="232">
        <f t="shared" si="455"/>
        <v>1</v>
      </c>
      <c r="P1299" s="232">
        <f t="shared" si="456"/>
        <v>0</v>
      </c>
      <c r="Q1299" s="232">
        <f>VLOOKUP(L1299,'MASTER DATA'!$A$1:$E$192,5,0)</f>
        <v>48</v>
      </c>
      <c r="R1299" s="234">
        <f>SUMIF('picking of the day'!$H$4:$H$358,WMS!H1299&amp;WMS!L1299,'picking of the day'!$E$4:$E$358)</f>
        <v>0</v>
      </c>
      <c r="U1299" s="114">
        <f>IF(ISNA(VLOOKUP(H1299,'data putaway'!$A$1:$E$530,3,0)),0,VLOOKUP(H1299,'data putaway'!$A$1:$E$530,3,0))</f>
        <v>0</v>
      </c>
      <c r="V1299" s="354">
        <f t="shared" si="457"/>
        <v>48</v>
      </c>
      <c r="W1299" s="114">
        <f>IF(ISNA(VLOOKUP(H1299,'data putaway'!$A$1:$E$530,2,0)),0,VLOOKUP(H1299,'data putaway'!$A$1:$E$530,2,0))</f>
        <v>0</v>
      </c>
      <c r="X1299" s="354" t="b">
        <f t="shared" si="458"/>
        <v>0</v>
      </c>
      <c r="Y1299" s="354">
        <f>IF(ISNA(VLOOKUP(H1299,'data putaway'!$A$1:$E$530,4,0)),0,VLOOKUP(H1299,'data putaway'!$A$1:$E$530,4,0))</f>
        <v>0</v>
      </c>
      <c r="Z1299" s="113">
        <f>IF(ISNA(VLOOKUP(H1299,'data putaway'!$A$1:$E$530,5,0)),0,VLOOKUP(H1299,'data putaway'!$A$1:$E$530,5,0))</f>
        <v>0</v>
      </c>
      <c r="AA1299" s="354" t="b">
        <f t="shared" si="459"/>
        <v>0</v>
      </c>
      <c r="AB1299" s="354" t="b">
        <f t="shared" si="460"/>
        <v>0</v>
      </c>
      <c r="AC1299" s="356" t="str">
        <f t="shared" ca="1" si="461"/>
        <v>0 Month,  28 Days</v>
      </c>
      <c r="AD1299" s="114" t="str">
        <f t="shared" ca="1" si="447"/>
        <v>3 Year, 11 Month, 2 Days</v>
      </c>
      <c r="AE1299" s="114">
        <f t="shared" si="462"/>
        <v>48</v>
      </c>
      <c r="AF1299" s="114">
        <f t="shared" si="463"/>
        <v>1</v>
      </c>
      <c r="AG1299" s="354" t="str">
        <f t="shared" si="464"/>
        <v>CD33</v>
      </c>
      <c r="AH1299" s="114">
        <f>IF(ISNA(VLOOKUP(L1299,'MASTER DATA'!$A$1:$F$192,6,0)),0,VLOOKUP(L1299,'MASTER DATA'!$A$1:$F$192,6,0))*AE1299</f>
        <v>460.80000000000007</v>
      </c>
      <c r="AI1299" s="354" t="str">
        <f>VLOOKUP($D1299,'warehouse mapping'!$AN$7:$AO$17,2,0)</f>
        <v>Aktif</v>
      </c>
      <c r="AJ1299" s="114">
        <f t="shared" si="465"/>
        <v>0</v>
      </c>
      <c r="AK1299" s="354" t="str">
        <f t="shared" si="466"/>
        <v/>
      </c>
      <c r="AL1299" s="354" t="s">
        <v>170</v>
      </c>
      <c r="AM1299" s="354">
        <f t="shared" si="467"/>
        <v>1</v>
      </c>
      <c r="AN1299" s="354" t="b">
        <f t="shared" si="468"/>
        <v>1</v>
      </c>
    </row>
    <row r="1300" spans="1:40" s="354" customFormat="1">
      <c r="A1300" s="354" t="str">
        <f t="shared" si="448"/>
        <v>CD33C02550044709</v>
      </c>
      <c r="B1300" s="354">
        <f t="shared" si="449"/>
        <v>0</v>
      </c>
      <c r="C1300" s="354">
        <f t="shared" si="450"/>
        <v>0</v>
      </c>
      <c r="D1300" s="354" t="str">
        <f t="shared" si="451"/>
        <v>CD</v>
      </c>
      <c r="E1300" s="354" t="str">
        <f t="shared" si="452"/>
        <v>33</v>
      </c>
      <c r="F1300" s="354" t="str">
        <f t="shared" si="453"/>
        <v>C</v>
      </c>
      <c r="G1300" s="355" t="str">
        <f t="shared" si="454"/>
        <v>02</v>
      </c>
      <c r="H1300" s="232" t="s">
        <v>1637</v>
      </c>
      <c r="I1300" s="234" t="s">
        <v>3522</v>
      </c>
      <c r="J1300" s="233">
        <v>46273</v>
      </c>
      <c r="K1300" s="233">
        <v>47729</v>
      </c>
      <c r="L1300" s="234">
        <v>550044709</v>
      </c>
      <c r="M1300" s="232" t="str">
        <f>IF(ISNA(VLOOKUP(L1300,'MASTER DATA'!$A$1:$B$192,2,0)),"",VLOOKUP(L1300,'MASTER DATA'!$A$1:$B$192,2,0))</f>
        <v>Adv4TAX5Sc10W30SLMB_12*0.8L_A04W</v>
      </c>
      <c r="N1300" s="232">
        <v>48</v>
      </c>
      <c r="O1300" s="232">
        <f t="shared" si="455"/>
        <v>1</v>
      </c>
      <c r="P1300" s="232">
        <f t="shared" si="456"/>
        <v>0</v>
      </c>
      <c r="Q1300" s="232">
        <f>VLOOKUP(L1300,'MASTER DATA'!$A$1:$E$192,5,0)</f>
        <v>48</v>
      </c>
      <c r="R1300" s="234">
        <f>SUMIF('picking of the day'!$H$4:$H$358,WMS!H1300&amp;WMS!L1300,'picking of the day'!$E$4:$E$358)</f>
        <v>0</v>
      </c>
      <c r="U1300" s="114">
        <f>IF(ISNA(VLOOKUP(H1300,'data putaway'!$A$1:$E$530,3,0)),0,VLOOKUP(H1300,'data putaway'!$A$1:$E$530,3,0))</f>
        <v>0</v>
      </c>
      <c r="V1300" s="354">
        <f t="shared" si="457"/>
        <v>48</v>
      </c>
      <c r="W1300" s="114">
        <f>IF(ISNA(VLOOKUP(H1300,'data putaway'!$A$1:$E$530,2,0)),0,VLOOKUP(H1300,'data putaway'!$A$1:$E$530,2,0))</f>
        <v>0</v>
      </c>
      <c r="X1300" s="354" t="b">
        <f t="shared" si="458"/>
        <v>0</v>
      </c>
      <c r="Y1300" s="354">
        <f>IF(ISNA(VLOOKUP(H1300,'data putaway'!$A$1:$E$530,4,0)),0,VLOOKUP(H1300,'data putaway'!$A$1:$E$530,4,0))</f>
        <v>0</v>
      </c>
      <c r="Z1300" s="113">
        <f>IF(ISNA(VLOOKUP(H1300,'data putaway'!$A$1:$E$530,5,0)),0,VLOOKUP(H1300,'data putaway'!$A$1:$E$530,5,0))</f>
        <v>0</v>
      </c>
      <c r="AA1300" s="354" t="b">
        <f t="shared" si="459"/>
        <v>0</v>
      </c>
      <c r="AB1300" s="354" t="b">
        <f t="shared" si="460"/>
        <v>0</v>
      </c>
      <c r="AC1300" s="356" t="str">
        <f t="shared" ca="1" si="461"/>
        <v>0 Month,  10 Days</v>
      </c>
      <c r="AD1300" s="114" t="str">
        <f t="shared" ca="1" si="447"/>
        <v>3 Year, 11 Month, 16 Days</v>
      </c>
      <c r="AE1300" s="114">
        <f t="shared" si="462"/>
        <v>48</v>
      </c>
      <c r="AF1300" s="114">
        <f t="shared" si="463"/>
        <v>1</v>
      </c>
      <c r="AG1300" s="354" t="str">
        <f t="shared" si="464"/>
        <v>CD33</v>
      </c>
      <c r="AH1300" s="114">
        <f>IF(ISNA(VLOOKUP(L1300,'MASTER DATA'!$A$1:$F$192,6,0)),0,VLOOKUP(L1300,'MASTER DATA'!$A$1:$F$192,6,0))*AE1300</f>
        <v>460.79999999999995</v>
      </c>
      <c r="AI1300" s="354" t="str">
        <f>VLOOKUP($D1300,'warehouse mapping'!$AN$7:$AO$17,2,0)</f>
        <v>Aktif</v>
      </c>
      <c r="AJ1300" s="114">
        <f t="shared" si="465"/>
        <v>0</v>
      </c>
      <c r="AK1300" s="354" t="str">
        <f t="shared" si="466"/>
        <v/>
      </c>
      <c r="AL1300" s="354" t="s">
        <v>170</v>
      </c>
      <c r="AM1300" s="354">
        <f t="shared" si="467"/>
        <v>1</v>
      </c>
      <c r="AN1300" s="354" t="b">
        <f t="shared" si="468"/>
        <v>1</v>
      </c>
    </row>
    <row r="1301" spans="1:40" s="354" customFormat="1">
      <c r="A1301" s="354" t="str">
        <f t="shared" si="448"/>
        <v>CD33D01550044709</v>
      </c>
      <c r="B1301" s="354">
        <f t="shared" si="449"/>
        <v>0</v>
      </c>
      <c r="C1301" s="354">
        <f t="shared" si="450"/>
        <v>0</v>
      </c>
      <c r="D1301" s="354" t="str">
        <f t="shared" si="451"/>
        <v>CD</v>
      </c>
      <c r="E1301" s="354" t="str">
        <f t="shared" si="452"/>
        <v>33</v>
      </c>
      <c r="F1301" s="354" t="str">
        <f t="shared" si="453"/>
        <v>D</v>
      </c>
      <c r="G1301" s="355" t="str">
        <f t="shared" si="454"/>
        <v>01</v>
      </c>
      <c r="H1301" s="232" t="s">
        <v>1638</v>
      </c>
      <c r="I1301" s="234" t="s">
        <v>3522</v>
      </c>
      <c r="J1301" s="233">
        <v>46273</v>
      </c>
      <c r="K1301" s="233">
        <v>47729</v>
      </c>
      <c r="L1301" s="234">
        <v>550044709</v>
      </c>
      <c r="M1301" s="232" t="str">
        <f>IF(ISNA(VLOOKUP(L1301,'MASTER DATA'!$A$1:$B$192,2,0)),"",VLOOKUP(L1301,'MASTER DATA'!$A$1:$B$192,2,0))</f>
        <v>Adv4TAX5Sc10W30SLMB_12*0.8L_A04W</v>
      </c>
      <c r="N1301" s="232">
        <v>48</v>
      </c>
      <c r="O1301" s="232">
        <f t="shared" si="455"/>
        <v>1</v>
      </c>
      <c r="P1301" s="232">
        <f t="shared" si="456"/>
        <v>0</v>
      </c>
      <c r="Q1301" s="232">
        <f>VLOOKUP(L1301,'MASTER DATA'!$A$1:$E$192,5,0)</f>
        <v>48</v>
      </c>
      <c r="R1301" s="234">
        <f>SUMIF('picking of the day'!$H$4:$H$358,WMS!H1301&amp;WMS!L1301,'picking of the day'!$E$4:$E$358)</f>
        <v>0</v>
      </c>
      <c r="U1301" s="114">
        <f>IF(ISNA(VLOOKUP(H1301,'data putaway'!$A$1:$E$530,3,0)),0,VLOOKUP(H1301,'data putaway'!$A$1:$E$530,3,0))</f>
        <v>0</v>
      </c>
      <c r="V1301" s="354">
        <f t="shared" si="457"/>
        <v>48</v>
      </c>
      <c r="W1301" s="114">
        <f>IF(ISNA(VLOOKUP(H1301,'data putaway'!$A$1:$E$530,2,0)),0,VLOOKUP(H1301,'data putaway'!$A$1:$E$530,2,0))</f>
        <v>0</v>
      </c>
      <c r="X1301" s="354" t="b">
        <f t="shared" si="458"/>
        <v>0</v>
      </c>
      <c r="Y1301" s="354">
        <f>IF(ISNA(VLOOKUP(H1301,'data putaway'!$A$1:$E$530,4,0)),0,VLOOKUP(H1301,'data putaway'!$A$1:$E$530,4,0))</f>
        <v>0</v>
      </c>
      <c r="Z1301" s="113">
        <f>IF(ISNA(VLOOKUP(H1301,'data putaway'!$A$1:$E$530,5,0)),0,VLOOKUP(H1301,'data putaway'!$A$1:$E$530,5,0))</f>
        <v>0</v>
      </c>
      <c r="AA1301" s="354" t="b">
        <f t="shared" si="459"/>
        <v>0</v>
      </c>
      <c r="AB1301" s="354" t="b">
        <f t="shared" si="460"/>
        <v>0</v>
      </c>
      <c r="AC1301" s="356" t="str">
        <f t="shared" ca="1" si="461"/>
        <v>0 Month,  10 Days</v>
      </c>
      <c r="AD1301" s="114" t="str">
        <f t="shared" ca="1" si="447"/>
        <v>3 Year, 11 Month, 16 Days</v>
      </c>
      <c r="AE1301" s="114">
        <f t="shared" si="462"/>
        <v>48</v>
      </c>
      <c r="AF1301" s="114">
        <f t="shared" si="463"/>
        <v>1</v>
      </c>
      <c r="AG1301" s="354" t="str">
        <f t="shared" si="464"/>
        <v>CD33</v>
      </c>
      <c r="AH1301" s="114">
        <f>IF(ISNA(VLOOKUP(L1301,'MASTER DATA'!$A$1:$F$192,6,0)),0,VLOOKUP(L1301,'MASTER DATA'!$A$1:$F$192,6,0))*AE1301</f>
        <v>460.79999999999995</v>
      </c>
      <c r="AI1301" s="354" t="str">
        <f>VLOOKUP($D1301,'warehouse mapping'!$AN$7:$AO$17,2,0)</f>
        <v>Aktif</v>
      </c>
      <c r="AJ1301" s="114">
        <f t="shared" si="465"/>
        <v>0</v>
      </c>
      <c r="AK1301" s="354" t="str">
        <f t="shared" si="466"/>
        <v/>
      </c>
      <c r="AL1301" s="354" t="s">
        <v>170</v>
      </c>
      <c r="AM1301" s="354">
        <f t="shared" si="467"/>
        <v>1</v>
      </c>
      <c r="AN1301" s="354" t="b">
        <f t="shared" si="468"/>
        <v>1</v>
      </c>
    </row>
    <row r="1302" spans="1:40" s="354" customFormat="1">
      <c r="A1302" s="354" t="str">
        <f t="shared" si="448"/>
        <v>CD33D02550044709</v>
      </c>
      <c r="B1302" s="354">
        <f t="shared" si="449"/>
        <v>0</v>
      </c>
      <c r="C1302" s="354">
        <f t="shared" si="450"/>
        <v>0</v>
      </c>
      <c r="D1302" s="354" t="str">
        <f t="shared" si="451"/>
        <v>CD</v>
      </c>
      <c r="E1302" s="354" t="str">
        <f t="shared" si="452"/>
        <v>33</v>
      </c>
      <c r="F1302" s="354" t="str">
        <f t="shared" si="453"/>
        <v>D</v>
      </c>
      <c r="G1302" s="355" t="str">
        <f t="shared" si="454"/>
        <v>02</v>
      </c>
      <c r="H1302" s="232" t="s">
        <v>1639</v>
      </c>
      <c r="I1302" s="234" t="s">
        <v>3522</v>
      </c>
      <c r="J1302" s="233">
        <v>46273</v>
      </c>
      <c r="K1302" s="233">
        <v>47729</v>
      </c>
      <c r="L1302" s="234">
        <v>550044709</v>
      </c>
      <c r="M1302" s="232" t="str">
        <f>IF(ISNA(VLOOKUP(L1302,'MASTER DATA'!$A$1:$B$192,2,0)),"",VLOOKUP(L1302,'MASTER DATA'!$A$1:$B$192,2,0))</f>
        <v>Adv4TAX5Sc10W30SLMB_12*0.8L_A04W</v>
      </c>
      <c r="N1302" s="232">
        <v>48</v>
      </c>
      <c r="O1302" s="232">
        <f t="shared" si="455"/>
        <v>1</v>
      </c>
      <c r="P1302" s="232">
        <f t="shared" si="456"/>
        <v>0</v>
      </c>
      <c r="Q1302" s="232">
        <f>VLOOKUP(L1302,'MASTER DATA'!$A$1:$E$192,5,0)</f>
        <v>48</v>
      </c>
      <c r="R1302" s="234">
        <f>SUMIF('picking of the day'!$H$4:$H$358,WMS!H1302&amp;WMS!L1302,'picking of the day'!$E$4:$E$358)</f>
        <v>0</v>
      </c>
      <c r="U1302" s="114">
        <f>IF(ISNA(VLOOKUP(H1302,'data putaway'!$A$1:$E$530,3,0)),0,VLOOKUP(H1302,'data putaway'!$A$1:$E$530,3,0))</f>
        <v>0</v>
      </c>
      <c r="V1302" s="354">
        <f t="shared" si="457"/>
        <v>48</v>
      </c>
      <c r="W1302" s="114">
        <f>IF(ISNA(VLOOKUP(H1302,'data putaway'!$A$1:$E$530,2,0)),0,VLOOKUP(H1302,'data putaway'!$A$1:$E$530,2,0))</f>
        <v>0</v>
      </c>
      <c r="X1302" s="354" t="b">
        <f t="shared" si="458"/>
        <v>0</v>
      </c>
      <c r="Y1302" s="354">
        <f>IF(ISNA(VLOOKUP(H1302,'data putaway'!$A$1:$E$530,4,0)),0,VLOOKUP(H1302,'data putaway'!$A$1:$E$530,4,0))</f>
        <v>0</v>
      </c>
      <c r="Z1302" s="113">
        <f>IF(ISNA(VLOOKUP(H1302,'data putaway'!$A$1:$E$530,5,0)),0,VLOOKUP(H1302,'data putaway'!$A$1:$E$530,5,0))</f>
        <v>0</v>
      </c>
      <c r="AA1302" s="354" t="b">
        <f t="shared" si="459"/>
        <v>0</v>
      </c>
      <c r="AB1302" s="354" t="b">
        <f t="shared" si="460"/>
        <v>0</v>
      </c>
      <c r="AC1302" s="356" t="str">
        <f t="shared" ca="1" si="461"/>
        <v>0 Month,  10 Days</v>
      </c>
      <c r="AD1302" s="114" t="str">
        <f t="shared" ca="1" si="447"/>
        <v>3 Year, 11 Month, 16 Days</v>
      </c>
      <c r="AE1302" s="114">
        <f t="shared" si="462"/>
        <v>48</v>
      </c>
      <c r="AF1302" s="114">
        <f t="shared" si="463"/>
        <v>1</v>
      </c>
      <c r="AG1302" s="354" t="str">
        <f t="shared" si="464"/>
        <v>CD33</v>
      </c>
      <c r="AH1302" s="114">
        <f>IF(ISNA(VLOOKUP(L1302,'MASTER DATA'!$A$1:$F$192,6,0)),0,VLOOKUP(L1302,'MASTER DATA'!$A$1:$F$192,6,0))*AE1302</f>
        <v>460.79999999999995</v>
      </c>
      <c r="AI1302" s="354" t="str">
        <f>VLOOKUP($D1302,'warehouse mapping'!$AN$7:$AO$17,2,0)</f>
        <v>Aktif</v>
      </c>
      <c r="AJ1302" s="114">
        <f t="shared" si="465"/>
        <v>0</v>
      </c>
      <c r="AK1302" s="354" t="str">
        <f t="shared" si="466"/>
        <v/>
      </c>
      <c r="AL1302" s="354" t="s">
        <v>170</v>
      </c>
      <c r="AM1302" s="354">
        <f t="shared" si="467"/>
        <v>1</v>
      </c>
      <c r="AN1302" s="354" t="b">
        <f t="shared" si="468"/>
        <v>1</v>
      </c>
    </row>
    <row r="1303" spans="1:40" s="354" customFormat="1">
      <c r="A1303" s="354" t="str">
        <f t="shared" si="448"/>
        <v>CD33E01550044709</v>
      </c>
      <c r="B1303" s="354">
        <f t="shared" si="449"/>
        <v>0</v>
      </c>
      <c r="C1303" s="354">
        <f t="shared" si="450"/>
        <v>0</v>
      </c>
      <c r="D1303" s="354" t="str">
        <f t="shared" si="451"/>
        <v>CD</v>
      </c>
      <c r="E1303" s="354" t="str">
        <f t="shared" si="452"/>
        <v>33</v>
      </c>
      <c r="F1303" s="354" t="str">
        <f t="shared" si="453"/>
        <v>E</v>
      </c>
      <c r="G1303" s="355" t="str">
        <f t="shared" si="454"/>
        <v>01</v>
      </c>
      <c r="H1303" s="232" t="s">
        <v>1640</v>
      </c>
      <c r="I1303" s="234" t="s">
        <v>3522</v>
      </c>
      <c r="J1303" s="233">
        <v>46273</v>
      </c>
      <c r="K1303" s="233">
        <v>47729</v>
      </c>
      <c r="L1303" s="234">
        <v>550044709</v>
      </c>
      <c r="M1303" s="232" t="str">
        <f>IF(ISNA(VLOOKUP(L1303,'MASTER DATA'!$A$1:$B$192,2,0)),"",VLOOKUP(L1303,'MASTER DATA'!$A$1:$B$192,2,0))</f>
        <v>Adv4TAX5Sc10W30SLMB_12*0.8L_A04W</v>
      </c>
      <c r="N1303" s="232">
        <v>48</v>
      </c>
      <c r="O1303" s="232">
        <f t="shared" si="455"/>
        <v>1</v>
      </c>
      <c r="P1303" s="232">
        <f t="shared" si="456"/>
        <v>0</v>
      </c>
      <c r="Q1303" s="232">
        <f>VLOOKUP(L1303,'MASTER DATA'!$A$1:$E$192,5,0)</f>
        <v>48</v>
      </c>
      <c r="R1303" s="234">
        <f>SUMIF('picking of the day'!$H$4:$H$358,WMS!H1303&amp;WMS!L1303,'picking of the day'!$E$4:$E$358)</f>
        <v>0</v>
      </c>
      <c r="U1303" s="114">
        <f>IF(ISNA(VLOOKUP(H1303,'data putaway'!$A$1:$E$530,3,0)),0,VLOOKUP(H1303,'data putaway'!$A$1:$E$530,3,0))</f>
        <v>0</v>
      </c>
      <c r="V1303" s="354">
        <f t="shared" si="457"/>
        <v>48</v>
      </c>
      <c r="W1303" s="114">
        <f>IF(ISNA(VLOOKUP(H1303,'data putaway'!$A$1:$E$530,2,0)),0,VLOOKUP(H1303,'data putaway'!$A$1:$E$530,2,0))</f>
        <v>0</v>
      </c>
      <c r="X1303" s="354" t="b">
        <f t="shared" si="458"/>
        <v>0</v>
      </c>
      <c r="Y1303" s="354">
        <f>IF(ISNA(VLOOKUP(H1303,'data putaway'!$A$1:$E$530,4,0)),0,VLOOKUP(H1303,'data putaway'!$A$1:$E$530,4,0))</f>
        <v>0</v>
      </c>
      <c r="Z1303" s="113">
        <f>IF(ISNA(VLOOKUP(H1303,'data putaway'!$A$1:$E$530,5,0)),0,VLOOKUP(H1303,'data putaway'!$A$1:$E$530,5,0))</f>
        <v>0</v>
      </c>
      <c r="AA1303" s="354" t="b">
        <f t="shared" si="459"/>
        <v>0</v>
      </c>
      <c r="AB1303" s="354" t="b">
        <f t="shared" si="460"/>
        <v>0</v>
      </c>
      <c r="AC1303" s="356" t="str">
        <f t="shared" ca="1" si="461"/>
        <v>0 Month,  10 Days</v>
      </c>
      <c r="AD1303" s="114" t="str">
        <f t="shared" ca="1" si="447"/>
        <v>3 Year, 11 Month, 16 Days</v>
      </c>
      <c r="AE1303" s="114">
        <f t="shared" si="462"/>
        <v>48</v>
      </c>
      <c r="AF1303" s="114">
        <f t="shared" si="463"/>
        <v>1</v>
      </c>
      <c r="AG1303" s="354" t="str">
        <f t="shared" si="464"/>
        <v>CD33</v>
      </c>
      <c r="AH1303" s="114">
        <f>IF(ISNA(VLOOKUP(L1303,'MASTER DATA'!$A$1:$F$192,6,0)),0,VLOOKUP(L1303,'MASTER DATA'!$A$1:$F$192,6,0))*AE1303</f>
        <v>460.79999999999995</v>
      </c>
      <c r="AI1303" s="354" t="str">
        <f>VLOOKUP($D1303,'warehouse mapping'!$AN$7:$AO$17,2,0)</f>
        <v>Aktif</v>
      </c>
      <c r="AJ1303" s="114">
        <f t="shared" si="465"/>
        <v>0</v>
      </c>
      <c r="AK1303" s="354" t="str">
        <f t="shared" si="466"/>
        <v/>
      </c>
      <c r="AL1303" s="354" t="s">
        <v>170</v>
      </c>
      <c r="AM1303" s="354">
        <f t="shared" si="467"/>
        <v>1</v>
      </c>
      <c r="AN1303" s="354" t="b">
        <f t="shared" si="468"/>
        <v>1</v>
      </c>
    </row>
    <row r="1304" spans="1:40" s="354" customFormat="1">
      <c r="A1304" s="354" t="str">
        <f t="shared" si="448"/>
        <v>CD33E02550044709</v>
      </c>
      <c r="B1304" s="354">
        <f t="shared" si="449"/>
        <v>0</v>
      </c>
      <c r="C1304" s="354">
        <f t="shared" si="450"/>
        <v>0</v>
      </c>
      <c r="D1304" s="354" t="str">
        <f t="shared" si="451"/>
        <v>CD</v>
      </c>
      <c r="E1304" s="354" t="str">
        <f t="shared" si="452"/>
        <v>33</v>
      </c>
      <c r="F1304" s="354" t="str">
        <f t="shared" si="453"/>
        <v>E</v>
      </c>
      <c r="G1304" s="355" t="str">
        <f t="shared" si="454"/>
        <v>02</v>
      </c>
      <c r="H1304" s="232" t="s">
        <v>1641</v>
      </c>
      <c r="I1304" s="234" t="s">
        <v>3522</v>
      </c>
      <c r="J1304" s="233">
        <v>46273</v>
      </c>
      <c r="K1304" s="233">
        <v>47729</v>
      </c>
      <c r="L1304" s="234">
        <v>550044709</v>
      </c>
      <c r="M1304" s="232" t="str">
        <f>IF(ISNA(VLOOKUP(L1304,'MASTER DATA'!$A$1:$B$192,2,0)),"",VLOOKUP(L1304,'MASTER DATA'!$A$1:$B$192,2,0))</f>
        <v>Adv4TAX5Sc10W30SLMB_12*0.8L_A04W</v>
      </c>
      <c r="N1304" s="232">
        <v>48</v>
      </c>
      <c r="O1304" s="232">
        <f t="shared" si="455"/>
        <v>1</v>
      </c>
      <c r="P1304" s="232">
        <f t="shared" si="456"/>
        <v>0</v>
      </c>
      <c r="Q1304" s="232">
        <f>VLOOKUP(L1304,'MASTER DATA'!$A$1:$E$192,5,0)</f>
        <v>48</v>
      </c>
      <c r="R1304" s="234">
        <f>SUMIF('picking of the day'!$H$4:$H$358,WMS!H1304&amp;WMS!L1304,'picking of the day'!$E$4:$E$358)</f>
        <v>0</v>
      </c>
      <c r="U1304" s="114">
        <f>IF(ISNA(VLOOKUP(H1304,'data putaway'!$A$1:$E$530,3,0)),0,VLOOKUP(H1304,'data putaway'!$A$1:$E$530,3,0))</f>
        <v>0</v>
      </c>
      <c r="V1304" s="354">
        <f t="shared" si="457"/>
        <v>48</v>
      </c>
      <c r="W1304" s="114">
        <f>IF(ISNA(VLOOKUP(H1304,'data putaway'!$A$1:$E$530,2,0)),0,VLOOKUP(H1304,'data putaway'!$A$1:$E$530,2,0))</f>
        <v>0</v>
      </c>
      <c r="X1304" s="354" t="b">
        <f t="shared" si="458"/>
        <v>0</v>
      </c>
      <c r="Y1304" s="354">
        <f>IF(ISNA(VLOOKUP(H1304,'data putaway'!$A$1:$E$530,4,0)),0,VLOOKUP(H1304,'data putaway'!$A$1:$E$530,4,0))</f>
        <v>0</v>
      </c>
      <c r="Z1304" s="113">
        <f>IF(ISNA(VLOOKUP(H1304,'data putaway'!$A$1:$E$530,5,0)),0,VLOOKUP(H1304,'data putaway'!$A$1:$E$530,5,0))</f>
        <v>0</v>
      </c>
      <c r="AA1304" s="354" t="b">
        <f t="shared" si="459"/>
        <v>0</v>
      </c>
      <c r="AB1304" s="354" t="b">
        <f t="shared" si="460"/>
        <v>0</v>
      </c>
      <c r="AC1304" s="356" t="str">
        <f t="shared" ca="1" si="461"/>
        <v>0 Month,  10 Days</v>
      </c>
      <c r="AD1304" s="114" t="str">
        <f t="shared" ca="1" si="447"/>
        <v>3 Year, 11 Month, 16 Days</v>
      </c>
      <c r="AE1304" s="114">
        <f t="shared" si="462"/>
        <v>48</v>
      </c>
      <c r="AF1304" s="114">
        <f t="shared" si="463"/>
        <v>1</v>
      </c>
      <c r="AG1304" s="354" t="str">
        <f t="shared" si="464"/>
        <v>CD33</v>
      </c>
      <c r="AH1304" s="114">
        <f>IF(ISNA(VLOOKUP(L1304,'MASTER DATA'!$A$1:$F$192,6,0)),0,VLOOKUP(L1304,'MASTER DATA'!$A$1:$F$192,6,0))*AE1304</f>
        <v>460.79999999999995</v>
      </c>
      <c r="AI1304" s="354" t="str">
        <f>VLOOKUP($D1304,'warehouse mapping'!$AN$7:$AO$17,2,0)</f>
        <v>Aktif</v>
      </c>
      <c r="AJ1304" s="114">
        <f t="shared" si="465"/>
        <v>0</v>
      </c>
      <c r="AK1304" s="354" t="str">
        <f t="shared" si="466"/>
        <v/>
      </c>
      <c r="AL1304" s="354" t="s">
        <v>170</v>
      </c>
      <c r="AM1304" s="354">
        <f t="shared" si="467"/>
        <v>1</v>
      </c>
      <c r="AN1304" s="354" t="b">
        <f t="shared" si="468"/>
        <v>1</v>
      </c>
    </row>
    <row r="1305" spans="1:40" s="354" customFormat="1">
      <c r="A1305" s="354" t="str">
        <f>'[1]6_RES'!J24&amp;L1305</f>
        <v>CD34A01550070612</v>
      </c>
      <c r="B1305" s="354">
        <f t="shared" si="449"/>
        <v>0</v>
      </c>
      <c r="C1305" s="354">
        <f t="shared" si="450"/>
        <v>0</v>
      </c>
      <c r="D1305" s="354" t="str">
        <f>LEFT('[1]6_RES'!J24,2)</f>
        <v>CD</v>
      </c>
      <c r="E1305" s="354" t="str">
        <f>MID('[1]6_RES'!J24,3,2)</f>
        <v>34</v>
      </c>
      <c r="F1305" s="354" t="str">
        <f>MID('[1]6_RES'!J24,5,1)</f>
        <v>A</v>
      </c>
      <c r="G1305" s="355" t="str">
        <f>RIGHT('[1]6_RES'!J24,2)</f>
        <v>01</v>
      </c>
      <c r="H1305" s="232" t="s">
        <v>1642</v>
      </c>
      <c r="I1305" s="232" t="s">
        <v>3250</v>
      </c>
      <c r="J1305" s="233">
        <v>46258</v>
      </c>
      <c r="K1305" s="233">
        <v>47706</v>
      </c>
      <c r="L1305" s="234">
        <v>550070612</v>
      </c>
      <c r="M1305" s="232" t="str">
        <f>IF(ISNA(VLOOKUP(L1305,'MASTER DATA'!$A$1:$B$192,2,0)),"",VLOOKUP(L1305,'MASTER DATA'!$A$1:$B$192,2,0))</f>
        <v>HlxHX610W40SP_12*1L_A04W</v>
      </c>
      <c r="N1305" s="232">
        <v>18</v>
      </c>
      <c r="O1305" s="232">
        <f t="shared" si="455"/>
        <v>0</v>
      </c>
      <c r="P1305" s="232">
        <f t="shared" si="456"/>
        <v>18</v>
      </c>
      <c r="Q1305" s="232">
        <f>VLOOKUP(L1305,'MASTER DATA'!$A$1:$E$192,5,0)</f>
        <v>44</v>
      </c>
      <c r="R1305" s="234">
        <f>SUMIF('picking of the day'!$H$4:$H$358,'[1]6_RES'!J24&amp;WMS!L1305,'picking of the day'!$E$4:$E$358)</f>
        <v>0</v>
      </c>
      <c r="U1305" s="114">
        <f>IF(ISNA(VLOOKUP('[1]6_RES'!J24,'data putaway'!$A$1:$E$530,3,0)),0,VLOOKUP('[1]6_RES'!J24,'data putaway'!$A$1:$E$530,3,0))</f>
        <v>0</v>
      </c>
      <c r="V1305" s="354">
        <f t="shared" si="457"/>
        <v>18</v>
      </c>
      <c r="W1305" s="114">
        <f>IF(ISNA(VLOOKUP('[1]6_RES'!J24,'data putaway'!$A$1:$E$530,2,0)),0,VLOOKUP('[1]6_RES'!J24,'data putaway'!$A$1:$E$530,2,0))</f>
        <v>0</v>
      </c>
      <c r="X1305" s="354" t="b">
        <f t="shared" si="458"/>
        <v>0</v>
      </c>
      <c r="Y1305" s="354">
        <f>IF(ISNA(VLOOKUP('[1]6_RES'!J24,'data putaway'!$A$1:$E$530,4,0)),0,VLOOKUP('[1]6_RES'!J24,'data putaway'!$A$1:$E$530,4,0))</f>
        <v>0</v>
      </c>
      <c r="Z1305" s="113">
        <f>IF(ISNA(VLOOKUP('[1]6_RES'!J24,'data putaway'!$A$1:$E$530,5,0)),0,VLOOKUP('[1]6_RES'!J24,'data putaway'!$A$1:$E$530,5,0))</f>
        <v>0</v>
      </c>
      <c r="AA1305" s="354" t="b">
        <f t="shared" si="459"/>
        <v>0</v>
      </c>
      <c r="AB1305" s="354" t="b">
        <f t="shared" si="460"/>
        <v>0</v>
      </c>
      <c r="AC1305" s="356" t="str">
        <f t="shared" ca="1" si="461"/>
        <v>0 Month,  25 Days</v>
      </c>
      <c r="AD1305" s="114" t="str">
        <f t="shared" ca="1" si="447"/>
        <v>3 Year, 10 Month, 24 Days</v>
      </c>
      <c r="AE1305" s="114">
        <f t="shared" si="462"/>
        <v>18</v>
      </c>
      <c r="AF1305" s="114">
        <f t="shared" si="463"/>
        <v>1</v>
      </c>
      <c r="AG1305" s="354" t="str">
        <f t="shared" si="464"/>
        <v>CD34</v>
      </c>
      <c r="AH1305" s="114">
        <f>IF(ISNA(VLOOKUP(L1305,'MASTER DATA'!$A$1:$F$192,6,0)),0,VLOOKUP(L1305,'MASTER DATA'!$A$1:$F$192,6,0))*AE1305</f>
        <v>216</v>
      </c>
      <c r="AI1305" s="354" t="str">
        <f>VLOOKUP($D1305,'warehouse mapping'!$AN$7:$AO$17,2,0)</f>
        <v>Aktif</v>
      </c>
      <c r="AJ1305" s="114">
        <f t="shared" si="465"/>
        <v>0</v>
      </c>
      <c r="AK1305" s="354" t="str">
        <f t="shared" si="466"/>
        <v/>
      </c>
      <c r="AL1305" s="354" t="s">
        <v>170</v>
      </c>
      <c r="AM1305" s="354">
        <f>COUNTIF($H$5:$H$2564,'[1]6_RES'!J24)</f>
        <v>1</v>
      </c>
      <c r="AN1305" s="354" t="b">
        <f t="shared" si="468"/>
        <v>1</v>
      </c>
    </row>
    <row r="1306" spans="1:40" s="354" customFormat="1">
      <c r="A1306" s="354" t="str">
        <f t="shared" ref="A1306:A1328" si="469">H1306&amp;L1306</f>
        <v>CD34A02550070612</v>
      </c>
      <c r="B1306" s="354">
        <f t="shared" si="449"/>
        <v>0</v>
      </c>
      <c r="C1306" s="354">
        <f t="shared" si="450"/>
        <v>0</v>
      </c>
      <c r="D1306" s="354" t="str">
        <f t="shared" ref="D1306:D1348" si="470">LEFT(H1306,2)</f>
        <v>CD</v>
      </c>
      <c r="E1306" s="354" t="str">
        <f t="shared" ref="E1306:E1348" si="471">MID(H1306,3,2)</f>
        <v>34</v>
      </c>
      <c r="F1306" s="354" t="str">
        <f t="shared" ref="F1306:F1348" si="472">MID(H1306,5,1)</f>
        <v>A</v>
      </c>
      <c r="G1306" s="355" t="str">
        <f t="shared" ref="G1306:G1348" si="473">RIGHT(H1306,2)</f>
        <v>02</v>
      </c>
      <c r="H1306" s="232" t="s">
        <v>1643</v>
      </c>
      <c r="I1306" s="232" t="s">
        <v>3250</v>
      </c>
      <c r="J1306" s="233">
        <v>46258</v>
      </c>
      <c r="K1306" s="233">
        <v>47706</v>
      </c>
      <c r="L1306" s="234">
        <v>550070612</v>
      </c>
      <c r="M1306" s="232" t="str">
        <f>IF(ISNA(VLOOKUP(L1306,'MASTER DATA'!$A$1:$B$192,2,0)),"",VLOOKUP(L1306,'MASTER DATA'!$A$1:$B$192,2,0))</f>
        <v>HlxHX610W40SP_12*1L_A04W</v>
      </c>
      <c r="N1306" s="232">
        <v>14</v>
      </c>
      <c r="O1306" s="232">
        <f t="shared" si="455"/>
        <v>0</v>
      </c>
      <c r="P1306" s="232">
        <f t="shared" si="456"/>
        <v>14</v>
      </c>
      <c r="Q1306" s="232">
        <f>VLOOKUP(L1306,'MASTER DATA'!$A$1:$E$192,5,0)</f>
        <v>44</v>
      </c>
      <c r="R1306" s="234">
        <f>SUMIF('picking of the day'!$H$4:$H$358,WMS!H1306&amp;WMS!L1306,'picking of the day'!$E$4:$E$358)</f>
        <v>0</v>
      </c>
      <c r="U1306" s="114">
        <f>IF(ISNA(VLOOKUP(H1306,'data putaway'!$A$1:$E$530,3,0)),0,VLOOKUP(H1306,'data putaway'!$A$1:$E$530,3,0))</f>
        <v>0</v>
      </c>
      <c r="V1306" s="354">
        <f t="shared" si="457"/>
        <v>14</v>
      </c>
      <c r="W1306" s="114">
        <f>IF(ISNA(VLOOKUP(H1306,'data putaway'!$A$1:$E$530,2,0)),0,VLOOKUP(H1306,'data putaway'!$A$1:$E$530,2,0))</f>
        <v>0</v>
      </c>
      <c r="X1306" s="354" t="b">
        <f t="shared" si="458"/>
        <v>0</v>
      </c>
      <c r="Y1306" s="354">
        <f>IF(ISNA(VLOOKUP(H1306,'data putaway'!$A$1:$E$530,4,0)),0,VLOOKUP(H1306,'data putaway'!$A$1:$E$530,4,0))</f>
        <v>0</v>
      </c>
      <c r="Z1306" s="113">
        <f>IF(ISNA(VLOOKUP(H1306,'data putaway'!$A$1:$E$530,5,0)),0,VLOOKUP(H1306,'data putaway'!$A$1:$E$530,5,0))</f>
        <v>0</v>
      </c>
      <c r="AA1306" s="354" t="b">
        <f t="shared" si="459"/>
        <v>0</v>
      </c>
      <c r="AB1306" s="354" t="b">
        <f t="shared" si="460"/>
        <v>0</v>
      </c>
      <c r="AC1306" s="356" t="str">
        <f t="shared" ca="1" si="461"/>
        <v>0 Month,  25 Days</v>
      </c>
      <c r="AD1306" s="114" t="str">
        <f t="shared" ref="AD1306:AD1369" ca="1" si="474">IF(K1306="","",DATEDIF(NOW(),K1306,"y")&amp;" Year"&amp;", "&amp;DATEDIF(NOW(),K1306,"ym")&amp;" Month"&amp;", "&amp;DATEDIF(NOW(),K1306,"md")&amp;" Days")</f>
        <v>3 Year, 10 Month, 24 Days</v>
      </c>
      <c r="AE1306" s="114">
        <f t="shared" si="462"/>
        <v>14</v>
      </c>
      <c r="AF1306" s="114">
        <f t="shared" si="463"/>
        <v>1</v>
      </c>
      <c r="AG1306" s="354" t="str">
        <f t="shared" si="464"/>
        <v>CD34</v>
      </c>
      <c r="AH1306" s="114">
        <f>IF(ISNA(VLOOKUP(L1306,'MASTER DATA'!$A$1:$F$192,6,0)),0,VLOOKUP(L1306,'MASTER DATA'!$A$1:$F$192,6,0))*AE1306</f>
        <v>168</v>
      </c>
      <c r="AI1306" s="354" t="str">
        <f>VLOOKUP($D1306,'warehouse mapping'!$AN$7:$AO$17,2,0)</f>
        <v>Aktif</v>
      </c>
      <c r="AJ1306" s="114">
        <f t="shared" si="465"/>
        <v>0</v>
      </c>
      <c r="AK1306" s="354" t="str">
        <f t="shared" si="466"/>
        <v/>
      </c>
      <c r="AL1306" s="354" t="s">
        <v>3206</v>
      </c>
      <c r="AM1306" s="354">
        <f t="shared" ref="AM1306:AM1369" si="475">COUNTIF($H$5:$H$2564,H1306)</f>
        <v>1</v>
      </c>
      <c r="AN1306" s="354" t="b">
        <f t="shared" si="468"/>
        <v>1</v>
      </c>
    </row>
    <row r="1307" spans="1:40" s="354" customFormat="1">
      <c r="A1307" s="354" t="str">
        <f t="shared" si="469"/>
        <v>CD34B01550027259</v>
      </c>
      <c r="B1307" s="354">
        <f t="shared" si="449"/>
        <v>0</v>
      </c>
      <c r="C1307" s="354">
        <f t="shared" si="450"/>
        <v>0</v>
      </c>
      <c r="D1307" s="354" t="str">
        <f t="shared" si="470"/>
        <v>CD</v>
      </c>
      <c r="E1307" s="354" t="str">
        <f t="shared" si="471"/>
        <v>34</v>
      </c>
      <c r="F1307" s="354" t="str">
        <f t="shared" si="472"/>
        <v>B</v>
      </c>
      <c r="G1307" s="355" t="str">
        <f t="shared" si="473"/>
        <v>01</v>
      </c>
      <c r="H1307" s="232" t="s">
        <v>1644</v>
      </c>
      <c r="I1307" s="233" t="s">
        <v>3251</v>
      </c>
      <c r="J1307" s="233">
        <v>46255</v>
      </c>
      <c r="K1307" s="233">
        <v>47691</v>
      </c>
      <c r="L1307" s="234">
        <v>550027259</v>
      </c>
      <c r="M1307" s="232" t="str">
        <f>IF(ISNA(VLOOKUP(L1307,'MASTER DATA'!$A$1:$B$192,2,0)),"",VLOOKUP(L1307,'MASTER DATA'!$A$1:$B$192,2,0))</f>
        <v>Gadus S2 V220 2_1*770kg_A227</v>
      </c>
      <c r="N1307" s="232">
        <v>1</v>
      </c>
      <c r="O1307" s="232">
        <f t="shared" si="455"/>
        <v>1</v>
      </c>
      <c r="P1307" s="232">
        <f t="shared" si="456"/>
        <v>0</v>
      </c>
      <c r="Q1307" s="232">
        <f>VLOOKUP(L1307,'MASTER DATA'!$A$1:$E$192,5,0)</f>
        <v>1</v>
      </c>
      <c r="R1307" s="234">
        <f>SUMIF('picking of the day'!$H$4:$H$358,WMS!H1307&amp;WMS!L1307,'picking of the day'!$E$4:$E$358)</f>
        <v>0</v>
      </c>
      <c r="U1307" s="114">
        <f>IF(ISNA(VLOOKUP(H1307,'data putaway'!$A$1:$E$530,3,0)),0,VLOOKUP(H1307,'data putaway'!$A$1:$E$530,3,0))</f>
        <v>0</v>
      </c>
      <c r="V1307" s="354">
        <f t="shared" si="457"/>
        <v>1</v>
      </c>
      <c r="W1307" s="114">
        <f>IF(ISNA(VLOOKUP(H1307,'data putaway'!$A$1:$E$530,2,0)),0,VLOOKUP(H1307,'data putaway'!$A$1:$E$530,2,0))</f>
        <v>0</v>
      </c>
      <c r="X1307" s="354" t="b">
        <f t="shared" si="458"/>
        <v>0</v>
      </c>
      <c r="Y1307" s="354">
        <f>IF(ISNA(VLOOKUP(H1307,'data putaway'!$A$1:$E$530,4,0)),0,VLOOKUP(H1307,'data putaway'!$A$1:$E$530,4,0))</f>
        <v>0</v>
      </c>
      <c r="Z1307" s="113">
        <f>IF(ISNA(VLOOKUP(H1307,'data putaway'!$A$1:$E$530,5,0)),0,VLOOKUP(H1307,'data putaway'!$A$1:$E$530,5,0))</f>
        <v>0</v>
      </c>
      <c r="AA1307" s="354" t="b">
        <f t="shared" si="459"/>
        <v>0</v>
      </c>
      <c r="AB1307" s="354" t="b">
        <f t="shared" si="460"/>
        <v>0</v>
      </c>
      <c r="AC1307" s="356" t="str">
        <f t="shared" ca="1" si="461"/>
        <v>0 Month,  28 Days</v>
      </c>
      <c r="AD1307" s="114" t="str">
        <f t="shared" ca="1" si="474"/>
        <v>3 Year, 10 Month, 9 Days</v>
      </c>
      <c r="AE1307" s="114">
        <f t="shared" si="462"/>
        <v>1</v>
      </c>
      <c r="AF1307" s="114">
        <f t="shared" si="463"/>
        <v>1</v>
      </c>
      <c r="AG1307" s="354" t="str">
        <f t="shared" si="464"/>
        <v>CD34</v>
      </c>
      <c r="AH1307" s="114">
        <f>IF(ISNA(VLOOKUP(L1307,'MASTER DATA'!$A$1:$F$192,6,0)),0,VLOOKUP(L1307,'MASTER DATA'!$A$1:$F$192,6,0))*AE1307</f>
        <v>770</v>
      </c>
      <c r="AI1307" s="354" t="str">
        <f>VLOOKUP($D1307,'warehouse mapping'!$AN$7:$AO$17,2,0)</f>
        <v>Aktif</v>
      </c>
      <c r="AJ1307" s="114">
        <f t="shared" si="465"/>
        <v>0</v>
      </c>
      <c r="AK1307" s="354" t="str">
        <f t="shared" si="466"/>
        <v/>
      </c>
      <c r="AL1307" s="354" t="s">
        <v>3206</v>
      </c>
      <c r="AM1307" s="354">
        <f t="shared" si="475"/>
        <v>1</v>
      </c>
      <c r="AN1307" s="354" t="b">
        <f t="shared" si="468"/>
        <v>1</v>
      </c>
    </row>
    <row r="1308" spans="1:40" s="354" customFormat="1">
      <c r="A1308" s="354" t="str">
        <f t="shared" si="469"/>
        <v>CD34B02550027259</v>
      </c>
      <c r="B1308" s="354">
        <f t="shared" si="449"/>
        <v>0</v>
      </c>
      <c r="C1308" s="354">
        <f t="shared" si="450"/>
        <v>0</v>
      </c>
      <c r="D1308" s="354" t="str">
        <f t="shared" si="470"/>
        <v>CD</v>
      </c>
      <c r="E1308" s="354" t="str">
        <f t="shared" si="471"/>
        <v>34</v>
      </c>
      <c r="F1308" s="354" t="str">
        <f t="shared" si="472"/>
        <v>B</v>
      </c>
      <c r="G1308" s="355" t="str">
        <f t="shared" si="473"/>
        <v>02</v>
      </c>
      <c r="H1308" s="232" t="s">
        <v>1645</v>
      </c>
      <c r="I1308" s="233" t="s">
        <v>3251</v>
      </c>
      <c r="J1308" s="233">
        <v>46255</v>
      </c>
      <c r="K1308" s="233">
        <v>47691</v>
      </c>
      <c r="L1308" s="234">
        <v>550027259</v>
      </c>
      <c r="M1308" s="232" t="str">
        <f>IF(ISNA(VLOOKUP(L1308,'MASTER DATA'!$A$1:$B$192,2,0)),"",VLOOKUP(L1308,'MASTER DATA'!$A$1:$B$192,2,0))</f>
        <v>Gadus S2 V220 2_1*770kg_A227</v>
      </c>
      <c r="N1308" s="232">
        <v>1</v>
      </c>
      <c r="O1308" s="232">
        <f t="shared" si="455"/>
        <v>1</v>
      </c>
      <c r="P1308" s="232">
        <f t="shared" si="456"/>
        <v>0</v>
      </c>
      <c r="Q1308" s="232">
        <f>VLOOKUP(L1308,'MASTER DATA'!$A$1:$E$192,5,0)</f>
        <v>1</v>
      </c>
      <c r="R1308" s="234">
        <f>SUMIF('picking of the day'!$H$4:$H$358,WMS!H1308&amp;WMS!L1308,'picking of the day'!$E$4:$E$358)</f>
        <v>0</v>
      </c>
      <c r="U1308" s="114">
        <f>IF(ISNA(VLOOKUP(H1308,'data putaway'!$A$1:$E$530,3,0)),0,VLOOKUP(H1308,'data putaway'!$A$1:$E$530,3,0))</f>
        <v>0</v>
      </c>
      <c r="V1308" s="354">
        <f t="shared" si="457"/>
        <v>1</v>
      </c>
      <c r="W1308" s="114">
        <f>IF(ISNA(VLOOKUP(H1308,'data putaway'!$A$1:$E$530,2,0)),0,VLOOKUP(H1308,'data putaway'!$A$1:$E$530,2,0))</f>
        <v>0</v>
      </c>
      <c r="X1308" s="354" t="b">
        <f t="shared" si="458"/>
        <v>0</v>
      </c>
      <c r="Y1308" s="354">
        <f>IF(ISNA(VLOOKUP(H1308,'data putaway'!$A$1:$E$530,4,0)),0,VLOOKUP(H1308,'data putaway'!$A$1:$E$530,4,0))</f>
        <v>0</v>
      </c>
      <c r="Z1308" s="113">
        <f>IF(ISNA(VLOOKUP(H1308,'data putaway'!$A$1:$E$530,5,0)),0,VLOOKUP(H1308,'data putaway'!$A$1:$E$530,5,0))</f>
        <v>0</v>
      </c>
      <c r="AA1308" s="354" t="b">
        <f t="shared" si="459"/>
        <v>0</v>
      </c>
      <c r="AB1308" s="354" t="b">
        <f t="shared" si="460"/>
        <v>0</v>
      </c>
      <c r="AC1308" s="356" t="str">
        <f t="shared" ca="1" si="461"/>
        <v>0 Month,  28 Days</v>
      </c>
      <c r="AD1308" s="114" t="str">
        <f t="shared" ca="1" si="474"/>
        <v>3 Year, 10 Month, 9 Days</v>
      </c>
      <c r="AE1308" s="114">
        <f t="shared" si="462"/>
        <v>1</v>
      </c>
      <c r="AF1308" s="114">
        <f t="shared" si="463"/>
        <v>1</v>
      </c>
      <c r="AG1308" s="354" t="str">
        <f t="shared" si="464"/>
        <v>CD34</v>
      </c>
      <c r="AH1308" s="114">
        <f>IF(ISNA(VLOOKUP(L1308,'MASTER DATA'!$A$1:$F$192,6,0)),0,VLOOKUP(L1308,'MASTER DATA'!$A$1:$F$192,6,0))*AE1308</f>
        <v>770</v>
      </c>
      <c r="AI1308" s="354" t="str">
        <f>VLOOKUP($D1308,'warehouse mapping'!$AN$7:$AO$17,2,0)</f>
        <v>Aktif</v>
      </c>
      <c r="AJ1308" s="114">
        <f t="shared" si="465"/>
        <v>0</v>
      </c>
      <c r="AK1308" s="354" t="str">
        <f t="shared" si="466"/>
        <v/>
      </c>
      <c r="AL1308" s="354" t="s">
        <v>170</v>
      </c>
      <c r="AM1308" s="354">
        <f t="shared" si="475"/>
        <v>1</v>
      </c>
      <c r="AN1308" s="354" t="b">
        <f t="shared" si="468"/>
        <v>1</v>
      </c>
    </row>
    <row r="1309" spans="1:40" s="354" customFormat="1">
      <c r="A1309" s="354" t="str">
        <f t="shared" si="469"/>
        <v>CD34C01550045086</v>
      </c>
      <c r="B1309" s="354">
        <f t="shared" si="449"/>
        <v>0</v>
      </c>
      <c r="C1309" s="354">
        <f t="shared" si="450"/>
        <v>0</v>
      </c>
      <c r="D1309" s="354" t="str">
        <f t="shared" si="470"/>
        <v>CD</v>
      </c>
      <c r="E1309" s="354" t="str">
        <f t="shared" si="471"/>
        <v>34</v>
      </c>
      <c r="F1309" s="354" t="str">
        <f t="shared" si="472"/>
        <v>C</v>
      </c>
      <c r="G1309" s="355" t="str">
        <f t="shared" si="473"/>
        <v>01</v>
      </c>
      <c r="H1309" s="232" t="s">
        <v>1646</v>
      </c>
      <c r="I1309" s="232">
        <v>12666695</v>
      </c>
      <c r="J1309" s="233">
        <v>46216</v>
      </c>
      <c r="K1309" s="233">
        <v>47643</v>
      </c>
      <c r="L1309" s="234">
        <v>550045086</v>
      </c>
      <c r="M1309" s="232" t="str">
        <f>IF(ISNA(VLOOKUP(L1309,'MASTER DATA'!$A$1:$B$192,2,0)),"",VLOOKUP(L1309,'MASTER DATA'!$A$1:$B$192,2,0))</f>
        <v>Tellus S2 MX 100_1*209L_A227</v>
      </c>
      <c r="N1309" s="232">
        <v>4</v>
      </c>
      <c r="O1309" s="232">
        <f t="shared" si="455"/>
        <v>1</v>
      </c>
      <c r="P1309" s="232">
        <f t="shared" si="456"/>
        <v>0</v>
      </c>
      <c r="Q1309" s="232">
        <f>VLOOKUP(L1309,'MASTER DATA'!$A$1:$E$192,5,0)</f>
        <v>4</v>
      </c>
      <c r="R1309" s="234">
        <f>SUMIF('picking of the day'!$H$4:$H$358,WMS!H1309&amp;WMS!L1309,'picking of the day'!$E$4:$E$358)</f>
        <v>0</v>
      </c>
      <c r="U1309" s="114">
        <f>IF(ISNA(VLOOKUP(H1309,'data putaway'!$A$1:$E$530,3,0)),0,VLOOKUP(H1309,'data putaway'!$A$1:$E$530,3,0))</f>
        <v>0</v>
      </c>
      <c r="V1309" s="354">
        <f t="shared" si="457"/>
        <v>4</v>
      </c>
      <c r="W1309" s="114">
        <f>IF(ISNA(VLOOKUP(H1309,'data putaway'!$A$1:$E$530,2,0)),0,VLOOKUP(H1309,'data putaway'!$A$1:$E$530,2,0))</f>
        <v>0</v>
      </c>
      <c r="X1309" s="354" t="b">
        <f t="shared" si="458"/>
        <v>0</v>
      </c>
      <c r="Y1309" s="354">
        <f>IF(ISNA(VLOOKUP(H1309,'data putaway'!$A$1:$E$530,4,0)),0,VLOOKUP(H1309,'data putaway'!$A$1:$E$530,4,0))</f>
        <v>0</v>
      </c>
      <c r="Z1309" s="113">
        <f>IF(ISNA(VLOOKUP(H1309,'data putaway'!$A$1:$E$530,5,0)),0,VLOOKUP(H1309,'data putaway'!$A$1:$E$530,5,0))</f>
        <v>0</v>
      </c>
      <c r="AA1309" s="354" t="b">
        <f t="shared" si="459"/>
        <v>0</v>
      </c>
      <c r="AB1309" s="354" t="b">
        <f t="shared" si="460"/>
        <v>0</v>
      </c>
      <c r="AC1309" s="356" t="str">
        <f t="shared" ca="1" si="461"/>
        <v>2 Month,  5 Days</v>
      </c>
      <c r="AD1309" s="114" t="str">
        <f t="shared" ca="1" si="474"/>
        <v>3 Year, 8 Month, 22 Days</v>
      </c>
      <c r="AE1309" s="114">
        <f t="shared" si="462"/>
        <v>4</v>
      </c>
      <c r="AF1309" s="114">
        <f t="shared" si="463"/>
        <v>1</v>
      </c>
      <c r="AG1309" s="354" t="str">
        <f t="shared" si="464"/>
        <v>CD34</v>
      </c>
      <c r="AH1309" s="114">
        <f>IF(ISNA(VLOOKUP(L1309,'MASTER DATA'!$A$1:$F$192,6,0)),0,VLOOKUP(L1309,'MASTER DATA'!$A$1:$F$192,6,0))*AE1309</f>
        <v>836</v>
      </c>
      <c r="AI1309" s="354" t="str">
        <f>VLOOKUP($D1309,'warehouse mapping'!$AN$7:$AO$17,2,0)</f>
        <v>Aktif</v>
      </c>
      <c r="AJ1309" s="114">
        <f t="shared" si="465"/>
        <v>0</v>
      </c>
      <c r="AK1309" s="354" t="str">
        <f t="shared" si="466"/>
        <v/>
      </c>
      <c r="AL1309" s="354" t="s">
        <v>3206</v>
      </c>
      <c r="AM1309" s="354">
        <f t="shared" si="475"/>
        <v>1</v>
      </c>
      <c r="AN1309" s="354" t="b">
        <f t="shared" si="468"/>
        <v>1</v>
      </c>
    </row>
    <row r="1310" spans="1:40" s="354" customFormat="1">
      <c r="A1310" s="354" t="str">
        <f t="shared" si="469"/>
        <v>CD34C02550045086</v>
      </c>
      <c r="B1310" s="354">
        <f t="shared" si="449"/>
        <v>0</v>
      </c>
      <c r="C1310" s="354">
        <f t="shared" si="450"/>
        <v>0</v>
      </c>
      <c r="D1310" s="354" t="str">
        <f t="shared" si="470"/>
        <v>CD</v>
      </c>
      <c r="E1310" s="354" t="str">
        <f t="shared" si="471"/>
        <v>34</v>
      </c>
      <c r="F1310" s="354" t="str">
        <f t="shared" si="472"/>
        <v>C</v>
      </c>
      <c r="G1310" s="355" t="str">
        <f t="shared" si="473"/>
        <v>02</v>
      </c>
      <c r="H1310" s="232" t="s">
        <v>1647</v>
      </c>
      <c r="I1310" s="232">
        <v>12666695</v>
      </c>
      <c r="J1310" s="233">
        <v>46216</v>
      </c>
      <c r="K1310" s="233">
        <v>47643</v>
      </c>
      <c r="L1310" s="234">
        <v>550045086</v>
      </c>
      <c r="M1310" s="232" t="str">
        <f>IF(ISNA(VLOOKUP(L1310,'MASTER DATA'!$A$1:$B$192,2,0)),"",VLOOKUP(L1310,'MASTER DATA'!$A$1:$B$192,2,0))</f>
        <v>Tellus S2 MX 100_1*209L_A227</v>
      </c>
      <c r="N1310" s="232">
        <v>4</v>
      </c>
      <c r="O1310" s="232">
        <f t="shared" si="455"/>
        <v>1</v>
      </c>
      <c r="P1310" s="232">
        <f t="shared" si="456"/>
        <v>0</v>
      </c>
      <c r="Q1310" s="232">
        <f>VLOOKUP(L1310,'MASTER DATA'!$A$1:$E$192,5,0)</f>
        <v>4</v>
      </c>
      <c r="R1310" s="234">
        <f>SUMIF('picking of the day'!$H$4:$H$358,WMS!H1310&amp;WMS!L1310,'picking of the day'!$E$4:$E$358)</f>
        <v>0</v>
      </c>
      <c r="U1310" s="114">
        <f>IF(ISNA(VLOOKUP(H1310,'data putaway'!$A$1:$E$530,3,0)),0,VLOOKUP(H1310,'data putaway'!$A$1:$E$530,3,0))</f>
        <v>0</v>
      </c>
      <c r="V1310" s="354">
        <f t="shared" si="457"/>
        <v>4</v>
      </c>
      <c r="W1310" s="114">
        <f>IF(ISNA(VLOOKUP(H1310,'data putaway'!$A$1:$E$530,2,0)),0,VLOOKUP(H1310,'data putaway'!$A$1:$E$530,2,0))</f>
        <v>0</v>
      </c>
      <c r="X1310" s="354" t="b">
        <f t="shared" si="458"/>
        <v>0</v>
      </c>
      <c r="Y1310" s="354">
        <f>IF(ISNA(VLOOKUP(H1310,'data putaway'!$A$1:$E$530,4,0)),0,VLOOKUP(H1310,'data putaway'!$A$1:$E$530,4,0))</f>
        <v>0</v>
      </c>
      <c r="Z1310" s="113">
        <f>IF(ISNA(VLOOKUP(H1310,'data putaway'!$A$1:$E$530,5,0)),0,VLOOKUP(H1310,'data putaway'!$A$1:$E$530,5,0))</f>
        <v>0</v>
      </c>
      <c r="AA1310" s="354" t="b">
        <f t="shared" si="459"/>
        <v>0</v>
      </c>
      <c r="AB1310" s="354" t="b">
        <f t="shared" si="460"/>
        <v>0</v>
      </c>
      <c r="AC1310" s="356" t="str">
        <f t="shared" ca="1" si="461"/>
        <v>2 Month,  5 Days</v>
      </c>
      <c r="AD1310" s="114" t="str">
        <f t="shared" ca="1" si="474"/>
        <v>3 Year, 8 Month, 22 Days</v>
      </c>
      <c r="AE1310" s="114">
        <f t="shared" si="462"/>
        <v>4</v>
      </c>
      <c r="AF1310" s="114">
        <f t="shared" si="463"/>
        <v>1</v>
      </c>
      <c r="AG1310" s="354" t="str">
        <f t="shared" si="464"/>
        <v>CD34</v>
      </c>
      <c r="AH1310" s="114">
        <f>IF(ISNA(VLOOKUP(L1310,'MASTER DATA'!$A$1:$F$192,6,0)),0,VLOOKUP(L1310,'MASTER DATA'!$A$1:$F$192,6,0))*AE1310</f>
        <v>836</v>
      </c>
      <c r="AI1310" s="354" t="str">
        <f>VLOOKUP($D1310,'warehouse mapping'!$AN$7:$AO$17,2,0)</f>
        <v>Aktif</v>
      </c>
      <c r="AJ1310" s="114">
        <f t="shared" si="465"/>
        <v>0</v>
      </c>
      <c r="AK1310" s="354" t="str">
        <f t="shared" si="466"/>
        <v/>
      </c>
      <c r="AL1310" s="354" t="s">
        <v>3206</v>
      </c>
      <c r="AM1310" s="354">
        <f t="shared" si="475"/>
        <v>1</v>
      </c>
      <c r="AN1310" s="354" t="b">
        <f t="shared" si="468"/>
        <v>1</v>
      </c>
    </row>
    <row r="1311" spans="1:40" s="354" customFormat="1">
      <c r="A1311" s="354" t="str">
        <f t="shared" si="469"/>
        <v>CD34D01550062461</v>
      </c>
      <c r="B1311" s="354">
        <f t="shared" si="449"/>
        <v>0</v>
      </c>
      <c r="C1311" s="354">
        <f t="shared" si="450"/>
        <v>0</v>
      </c>
      <c r="D1311" s="354" t="str">
        <f t="shared" si="470"/>
        <v>CD</v>
      </c>
      <c r="E1311" s="354" t="str">
        <f t="shared" si="471"/>
        <v>34</v>
      </c>
      <c r="F1311" s="354" t="str">
        <f t="shared" si="472"/>
        <v>D</v>
      </c>
      <c r="G1311" s="355" t="str">
        <f t="shared" si="473"/>
        <v>01</v>
      </c>
      <c r="H1311" s="232" t="s">
        <v>1648</v>
      </c>
      <c r="I1311" s="232" t="s">
        <v>3394</v>
      </c>
      <c r="J1311" s="233">
        <v>46255</v>
      </c>
      <c r="K1311" s="233">
        <v>47715</v>
      </c>
      <c r="L1311" s="234">
        <v>550062461</v>
      </c>
      <c r="M1311" s="232" t="str">
        <f>IF(ISNA(VLOOKUP(L1311,'MASTER DATA'!$A$1:$B$192,2,0)),"",VLOOKUP(L1311,'MASTER DATA'!$A$1:$B$192,2,0))</f>
        <v>Advan4TAX710W40SNMA2_12*0.8L_A04W</v>
      </c>
      <c r="N1311" s="232">
        <v>48</v>
      </c>
      <c r="O1311" s="232">
        <f t="shared" si="455"/>
        <v>1</v>
      </c>
      <c r="P1311" s="232">
        <f t="shared" si="456"/>
        <v>0</v>
      </c>
      <c r="Q1311" s="232">
        <f>VLOOKUP(L1311,'MASTER DATA'!$A$1:$E$192,5,0)</f>
        <v>48</v>
      </c>
      <c r="R1311" s="234">
        <f>SUMIF('picking of the day'!$H$4:$H$358,WMS!H1311&amp;WMS!L1311,'picking of the day'!$E$4:$E$358)</f>
        <v>0</v>
      </c>
      <c r="U1311" s="114">
        <f>IF(ISNA(VLOOKUP(H1311,'data putaway'!$A$1:$E$530,3,0)),0,VLOOKUP(H1311,'data putaway'!$A$1:$E$530,3,0))</f>
        <v>0</v>
      </c>
      <c r="V1311" s="354">
        <f t="shared" si="457"/>
        <v>48</v>
      </c>
      <c r="W1311" s="114">
        <f>IF(ISNA(VLOOKUP(H1311,'data putaway'!$A$1:$E$530,2,0)),0,VLOOKUP(H1311,'data putaway'!$A$1:$E$530,2,0))</f>
        <v>0</v>
      </c>
      <c r="X1311" s="354" t="b">
        <f t="shared" si="458"/>
        <v>0</v>
      </c>
      <c r="Y1311" s="354">
        <f>IF(ISNA(VLOOKUP(H1311,'data putaway'!$A$1:$E$530,4,0)),0,VLOOKUP(H1311,'data putaway'!$A$1:$E$530,4,0))</f>
        <v>0</v>
      </c>
      <c r="Z1311" s="113">
        <f>IF(ISNA(VLOOKUP(H1311,'data putaway'!$A$1:$E$530,5,0)),0,VLOOKUP(H1311,'data putaway'!$A$1:$E$530,5,0))</f>
        <v>0</v>
      </c>
      <c r="AA1311" s="354" t="b">
        <f t="shared" si="459"/>
        <v>0</v>
      </c>
      <c r="AB1311" s="354" t="b">
        <f t="shared" si="460"/>
        <v>0</v>
      </c>
      <c r="AC1311" s="356" t="str">
        <f t="shared" ca="1" si="461"/>
        <v>0 Month,  28 Days</v>
      </c>
      <c r="AD1311" s="114" t="str">
        <f t="shared" ca="1" si="474"/>
        <v>3 Year, 11 Month, 2 Days</v>
      </c>
      <c r="AE1311" s="114">
        <f t="shared" si="462"/>
        <v>48</v>
      </c>
      <c r="AF1311" s="114">
        <f t="shared" si="463"/>
        <v>1</v>
      </c>
      <c r="AG1311" s="354" t="str">
        <f t="shared" si="464"/>
        <v>CD34</v>
      </c>
      <c r="AH1311" s="114">
        <f>IF(ISNA(VLOOKUP(L1311,'MASTER DATA'!$A$1:$F$192,6,0)),0,VLOOKUP(L1311,'MASTER DATA'!$A$1:$F$192,6,0))*AE1311</f>
        <v>460.80000000000007</v>
      </c>
      <c r="AI1311" s="354" t="str">
        <f>VLOOKUP($D1311,'warehouse mapping'!$AN$7:$AO$17,2,0)</f>
        <v>Aktif</v>
      </c>
      <c r="AJ1311" s="114">
        <f t="shared" si="465"/>
        <v>0</v>
      </c>
      <c r="AK1311" s="354" t="str">
        <f t="shared" si="466"/>
        <v/>
      </c>
      <c r="AL1311" s="354" t="s">
        <v>170</v>
      </c>
      <c r="AM1311" s="354">
        <f t="shared" si="475"/>
        <v>1</v>
      </c>
      <c r="AN1311" s="354" t="b">
        <f t="shared" si="468"/>
        <v>1</v>
      </c>
    </row>
    <row r="1312" spans="1:40" s="354" customFormat="1">
      <c r="A1312" s="354" t="str">
        <f t="shared" si="469"/>
        <v>CD34D02550069887</v>
      </c>
      <c r="B1312" s="354">
        <f t="shared" si="449"/>
        <v>0</v>
      </c>
      <c r="C1312" s="354">
        <f t="shared" si="450"/>
        <v>0</v>
      </c>
      <c r="D1312" s="354" t="str">
        <f t="shared" si="470"/>
        <v>CD</v>
      </c>
      <c r="E1312" s="354" t="str">
        <f t="shared" si="471"/>
        <v>34</v>
      </c>
      <c r="F1312" s="354" t="str">
        <f t="shared" si="472"/>
        <v>D</v>
      </c>
      <c r="G1312" s="355" t="str">
        <f t="shared" si="473"/>
        <v>02</v>
      </c>
      <c r="H1312" s="232" t="s">
        <v>1649</v>
      </c>
      <c r="I1312" s="234" t="s">
        <v>3582</v>
      </c>
      <c r="J1312" s="233">
        <v>46280</v>
      </c>
      <c r="K1312" s="233">
        <v>47734</v>
      </c>
      <c r="L1312" s="234">
        <v>550069887</v>
      </c>
      <c r="M1312" s="232" t="str">
        <f>IF(ISNA(VLOOKUP(L1312,'MASTER DATA'!$A$1:$B$192,2,0)),"",VLOOKUP(L1312,'MASTER DATA'!$A$1:$B$192,2,0))</f>
        <v>RimR4Plus15W40CI4E7_12*1L_A04W</v>
      </c>
      <c r="N1312" s="232">
        <v>0</v>
      </c>
      <c r="O1312" s="232">
        <f t="shared" si="455"/>
        <v>0</v>
      </c>
      <c r="P1312" s="232">
        <f t="shared" si="456"/>
        <v>0</v>
      </c>
      <c r="Q1312" s="232">
        <f>VLOOKUP(L1312,'MASTER DATA'!$A$1:$E$192,5,0)</f>
        <v>44</v>
      </c>
      <c r="R1312" s="234">
        <f>SUMIF('picking of the day'!$H$4:$H$358,WMS!H1312&amp;WMS!L1312,'picking of the day'!$E$4:$E$358)</f>
        <v>0</v>
      </c>
      <c r="U1312" s="114">
        <f>IF(ISNA(VLOOKUP(H1312,'data putaway'!$A$1:$E$530,3,0)),0,VLOOKUP(H1312,'data putaway'!$A$1:$E$530,3,0))</f>
        <v>0</v>
      </c>
      <c r="V1312" s="354">
        <f t="shared" si="457"/>
        <v>0</v>
      </c>
      <c r="W1312" s="114">
        <f>IF(ISNA(VLOOKUP(H1312,'data putaway'!$A$1:$E$530,2,0)),0,VLOOKUP(H1312,'data putaway'!$A$1:$E$530,2,0))</f>
        <v>0</v>
      </c>
      <c r="X1312" s="354" t="b">
        <f t="shared" si="458"/>
        <v>0</v>
      </c>
      <c r="Y1312" s="354">
        <f>IF(ISNA(VLOOKUP(H1312,'data putaway'!$A$1:$E$530,4,0)),0,VLOOKUP(H1312,'data putaway'!$A$1:$E$530,4,0))</f>
        <v>0</v>
      </c>
      <c r="Z1312" s="113">
        <f>IF(ISNA(VLOOKUP(H1312,'data putaway'!$A$1:$E$530,5,0)),0,VLOOKUP(H1312,'data putaway'!$A$1:$E$530,5,0))</f>
        <v>0</v>
      </c>
      <c r="AA1312" s="354" t="b">
        <f t="shared" si="459"/>
        <v>0</v>
      </c>
      <c r="AB1312" s="354" t="b">
        <f t="shared" si="460"/>
        <v>0</v>
      </c>
      <c r="AC1312" s="356" t="str">
        <f t="shared" ca="1" si="461"/>
        <v>0 Month,  3 Days</v>
      </c>
      <c r="AD1312" s="114" t="str">
        <f t="shared" ca="1" si="474"/>
        <v>3 Year, 11 Month, 21 Days</v>
      </c>
      <c r="AE1312" s="114">
        <f t="shared" si="462"/>
        <v>0</v>
      </c>
      <c r="AF1312" s="114">
        <f t="shared" si="463"/>
        <v>0</v>
      </c>
      <c r="AG1312" s="354" t="str">
        <f t="shared" si="464"/>
        <v>CD34</v>
      </c>
      <c r="AH1312" s="114">
        <f>IF(ISNA(VLOOKUP(L1312,'MASTER DATA'!$A$1:$F$192,6,0)),0,VLOOKUP(L1312,'MASTER DATA'!$A$1:$F$192,6,0))*AE1312</f>
        <v>0</v>
      </c>
      <c r="AI1312" s="354" t="str">
        <f>VLOOKUP($D1312,'warehouse mapping'!$AN$7:$AO$17,2,0)</f>
        <v>Aktif</v>
      </c>
      <c r="AJ1312" s="114">
        <f t="shared" si="465"/>
        <v>1</v>
      </c>
      <c r="AK1312" s="354" t="str">
        <f t="shared" si="466"/>
        <v>CD</v>
      </c>
      <c r="AL1312" s="354" t="s">
        <v>170</v>
      </c>
      <c r="AM1312" s="354">
        <f t="shared" si="475"/>
        <v>1</v>
      </c>
      <c r="AN1312" s="354" t="b">
        <f t="shared" si="468"/>
        <v>1</v>
      </c>
    </row>
    <row r="1313" spans="1:40" s="354" customFormat="1">
      <c r="A1313" s="354" t="str">
        <f t="shared" si="469"/>
        <v>CD34E01550048593</v>
      </c>
      <c r="B1313" s="354">
        <f t="shared" si="449"/>
        <v>0</v>
      </c>
      <c r="C1313" s="354">
        <f t="shared" si="450"/>
        <v>0</v>
      </c>
      <c r="D1313" s="354" t="str">
        <f t="shared" si="470"/>
        <v>CD</v>
      </c>
      <c r="E1313" s="354" t="str">
        <f t="shared" si="471"/>
        <v>34</v>
      </c>
      <c r="F1313" s="354" t="str">
        <f t="shared" si="472"/>
        <v>E</v>
      </c>
      <c r="G1313" s="355" t="str">
        <f t="shared" si="473"/>
        <v>01</v>
      </c>
      <c r="H1313" s="232" t="s">
        <v>1650</v>
      </c>
      <c r="I1313" s="232" t="s">
        <v>3488</v>
      </c>
      <c r="J1313" s="233">
        <v>46267</v>
      </c>
      <c r="K1313" s="233">
        <v>47717</v>
      </c>
      <c r="L1313" s="234">
        <v>550048593</v>
      </c>
      <c r="M1313" s="232" t="str">
        <f>IF(ISNA(VLOOKUP(L1313,'MASTER DATA'!$A$1:$B$192,2,0)),"",VLOOKUP(L1313,'MASTER DATA'!$A$1:$B$192,2,0))</f>
        <v>Adv4TAX5Sc20W40MB_12*0.8L_A04W</v>
      </c>
      <c r="N1313" s="232">
        <v>48</v>
      </c>
      <c r="O1313" s="232">
        <f t="shared" si="455"/>
        <v>1</v>
      </c>
      <c r="P1313" s="232">
        <f t="shared" si="456"/>
        <v>0</v>
      </c>
      <c r="Q1313" s="232">
        <f>VLOOKUP(L1313,'MASTER DATA'!$A$1:$E$192,5,0)</f>
        <v>48</v>
      </c>
      <c r="R1313" s="234">
        <f>SUMIF('picking of the day'!$H$4:$H$358,WMS!H1313&amp;WMS!L1313,'picking of the day'!$E$4:$E$358)</f>
        <v>0</v>
      </c>
      <c r="U1313" s="114">
        <f>IF(ISNA(VLOOKUP(H1313,'data putaway'!$A$1:$E$530,3,0)),0,VLOOKUP(H1313,'data putaway'!$A$1:$E$530,3,0))</f>
        <v>0</v>
      </c>
      <c r="V1313" s="354">
        <f t="shared" si="457"/>
        <v>48</v>
      </c>
      <c r="W1313" s="114">
        <f>IF(ISNA(VLOOKUP(H1313,'data putaway'!$A$1:$E$530,2,0)),0,VLOOKUP(H1313,'data putaway'!$A$1:$E$530,2,0))</f>
        <v>0</v>
      </c>
      <c r="X1313" s="354" t="b">
        <f t="shared" si="458"/>
        <v>0</v>
      </c>
      <c r="Y1313" s="354">
        <f>IF(ISNA(VLOOKUP(H1313,'data putaway'!$A$1:$E$530,4,0)),0,VLOOKUP(H1313,'data putaway'!$A$1:$E$530,4,0))</f>
        <v>0</v>
      </c>
      <c r="Z1313" s="113">
        <f>IF(ISNA(VLOOKUP(H1313,'data putaway'!$A$1:$E$530,5,0)),0,VLOOKUP(H1313,'data putaway'!$A$1:$E$530,5,0))</f>
        <v>0</v>
      </c>
      <c r="AA1313" s="354" t="b">
        <f t="shared" si="459"/>
        <v>0</v>
      </c>
      <c r="AB1313" s="354" t="b">
        <f t="shared" si="460"/>
        <v>0</v>
      </c>
      <c r="AC1313" s="356" t="str">
        <f t="shared" ca="1" si="461"/>
        <v>0 Month,  16 Days</v>
      </c>
      <c r="AD1313" s="114" t="str">
        <f t="shared" ca="1" si="474"/>
        <v>3 Year, 11 Month, 4 Days</v>
      </c>
      <c r="AE1313" s="114">
        <f t="shared" si="462"/>
        <v>48</v>
      </c>
      <c r="AF1313" s="114">
        <f t="shared" si="463"/>
        <v>1</v>
      </c>
      <c r="AG1313" s="354" t="str">
        <f t="shared" si="464"/>
        <v>CD34</v>
      </c>
      <c r="AH1313" s="114">
        <f>IF(ISNA(VLOOKUP(L1313,'MASTER DATA'!$A$1:$F$192,6,0)),0,VLOOKUP(L1313,'MASTER DATA'!$A$1:$F$192,6,0))*AE1313</f>
        <v>460.79999999999995</v>
      </c>
      <c r="AI1313" s="354" t="str">
        <f>VLOOKUP($D1313,'warehouse mapping'!$AN$7:$AO$17,2,0)</f>
        <v>Aktif</v>
      </c>
      <c r="AJ1313" s="114">
        <f t="shared" si="465"/>
        <v>0</v>
      </c>
      <c r="AK1313" s="354" t="str">
        <f t="shared" si="466"/>
        <v/>
      </c>
      <c r="AL1313" s="354" t="s">
        <v>170</v>
      </c>
      <c r="AM1313" s="354">
        <f t="shared" si="475"/>
        <v>1</v>
      </c>
      <c r="AN1313" s="354" t="b">
        <f t="shared" si="468"/>
        <v>1</v>
      </c>
    </row>
    <row r="1314" spans="1:40" s="354" customFormat="1">
      <c r="A1314" s="354" t="str">
        <f t="shared" si="469"/>
        <v>CD34E02550048593</v>
      </c>
      <c r="B1314" s="354">
        <f t="shared" si="449"/>
        <v>0</v>
      </c>
      <c r="C1314" s="354">
        <f t="shared" si="450"/>
        <v>0</v>
      </c>
      <c r="D1314" s="354" t="str">
        <f t="shared" si="470"/>
        <v>CD</v>
      </c>
      <c r="E1314" s="354" t="str">
        <f t="shared" si="471"/>
        <v>34</v>
      </c>
      <c r="F1314" s="354" t="str">
        <f t="shared" si="472"/>
        <v>E</v>
      </c>
      <c r="G1314" s="355" t="str">
        <f t="shared" si="473"/>
        <v>02</v>
      </c>
      <c r="H1314" s="232" t="s">
        <v>1651</v>
      </c>
      <c r="I1314" s="232" t="s">
        <v>3488</v>
      </c>
      <c r="J1314" s="233">
        <v>46267</v>
      </c>
      <c r="K1314" s="233">
        <v>47717</v>
      </c>
      <c r="L1314" s="234">
        <v>550048593</v>
      </c>
      <c r="M1314" s="232" t="str">
        <f>IF(ISNA(VLOOKUP(L1314,'MASTER DATA'!$A$1:$B$192,2,0)),"",VLOOKUP(L1314,'MASTER DATA'!$A$1:$B$192,2,0))</f>
        <v>Adv4TAX5Sc20W40MB_12*0.8L_A04W</v>
      </c>
      <c r="N1314" s="232">
        <v>48</v>
      </c>
      <c r="O1314" s="232">
        <f t="shared" si="455"/>
        <v>1</v>
      </c>
      <c r="P1314" s="232">
        <f t="shared" si="456"/>
        <v>0</v>
      </c>
      <c r="Q1314" s="232">
        <f>VLOOKUP(L1314,'MASTER DATA'!$A$1:$E$192,5,0)</f>
        <v>48</v>
      </c>
      <c r="R1314" s="234">
        <f>SUMIF('picking of the day'!$H$4:$H$358,WMS!H1314&amp;WMS!L1314,'picking of the day'!$E$4:$E$358)</f>
        <v>0</v>
      </c>
      <c r="U1314" s="114">
        <f>IF(ISNA(VLOOKUP(H1314,'data putaway'!$A$1:$E$530,3,0)),0,VLOOKUP(H1314,'data putaway'!$A$1:$E$530,3,0))</f>
        <v>0</v>
      </c>
      <c r="V1314" s="354">
        <f t="shared" si="457"/>
        <v>48</v>
      </c>
      <c r="W1314" s="114">
        <f>IF(ISNA(VLOOKUP(H1314,'data putaway'!$A$1:$E$530,2,0)),0,VLOOKUP(H1314,'data putaway'!$A$1:$E$530,2,0))</f>
        <v>0</v>
      </c>
      <c r="X1314" s="354" t="b">
        <f t="shared" si="458"/>
        <v>0</v>
      </c>
      <c r="Y1314" s="354">
        <f>IF(ISNA(VLOOKUP(H1314,'data putaway'!$A$1:$E$530,4,0)),0,VLOOKUP(H1314,'data putaway'!$A$1:$E$530,4,0))</f>
        <v>0</v>
      </c>
      <c r="Z1314" s="113">
        <f>IF(ISNA(VLOOKUP(H1314,'data putaway'!$A$1:$E$530,5,0)),0,VLOOKUP(H1314,'data putaway'!$A$1:$E$530,5,0))</f>
        <v>0</v>
      </c>
      <c r="AA1314" s="354" t="b">
        <f t="shared" si="459"/>
        <v>0</v>
      </c>
      <c r="AB1314" s="354" t="b">
        <f t="shared" si="460"/>
        <v>0</v>
      </c>
      <c r="AC1314" s="356" t="str">
        <f t="shared" ca="1" si="461"/>
        <v>0 Month,  16 Days</v>
      </c>
      <c r="AD1314" s="114" t="str">
        <f t="shared" ca="1" si="474"/>
        <v>3 Year, 11 Month, 4 Days</v>
      </c>
      <c r="AE1314" s="114">
        <f t="shared" si="462"/>
        <v>48</v>
      </c>
      <c r="AF1314" s="114">
        <f t="shared" si="463"/>
        <v>1</v>
      </c>
      <c r="AG1314" s="354" t="str">
        <f t="shared" si="464"/>
        <v>CD34</v>
      </c>
      <c r="AH1314" s="114">
        <f>IF(ISNA(VLOOKUP(L1314,'MASTER DATA'!$A$1:$F$192,6,0)),0,VLOOKUP(L1314,'MASTER DATA'!$A$1:$F$192,6,0))*AE1314</f>
        <v>460.79999999999995</v>
      </c>
      <c r="AI1314" s="354" t="str">
        <f>VLOOKUP($D1314,'warehouse mapping'!$AN$7:$AO$17,2,0)</f>
        <v>Aktif</v>
      </c>
      <c r="AJ1314" s="114">
        <f t="shared" si="465"/>
        <v>0</v>
      </c>
      <c r="AK1314" s="354" t="str">
        <f t="shared" si="466"/>
        <v/>
      </c>
      <c r="AL1314" s="354" t="s">
        <v>170</v>
      </c>
      <c r="AM1314" s="354">
        <f t="shared" si="475"/>
        <v>1</v>
      </c>
      <c r="AN1314" s="354" t="b">
        <f t="shared" si="468"/>
        <v>1</v>
      </c>
    </row>
    <row r="1315" spans="1:40" s="354" customFormat="1">
      <c r="A1315" s="354" t="str">
        <f t="shared" si="469"/>
        <v>CD35A01550062285</v>
      </c>
      <c r="B1315" s="354">
        <f t="shared" si="449"/>
        <v>0</v>
      </c>
      <c r="C1315" s="354">
        <f t="shared" si="450"/>
        <v>0</v>
      </c>
      <c r="D1315" s="354" t="str">
        <f t="shared" si="470"/>
        <v>CD</v>
      </c>
      <c r="E1315" s="354" t="str">
        <f t="shared" si="471"/>
        <v>35</v>
      </c>
      <c r="F1315" s="354" t="str">
        <f t="shared" si="472"/>
        <v>A</v>
      </c>
      <c r="G1315" s="355" t="str">
        <f t="shared" si="473"/>
        <v>01</v>
      </c>
      <c r="H1315" s="232" t="s">
        <v>1652</v>
      </c>
      <c r="I1315" s="232">
        <v>12626162</v>
      </c>
      <c r="J1315" s="233">
        <v>46198</v>
      </c>
      <c r="K1315" s="233">
        <v>47561</v>
      </c>
      <c r="L1315" s="234">
        <v>550062285</v>
      </c>
      <c r="M1315" s="232" t="str">
        <f>IF(ISNA(VLOOKUP(L1315,'MASTER DATA'!$A$1:$B$192,2,0)),"",VLOOKUP(L1315,'MASTER DATA'!$A$1:$B$192,2,0))</f>
        <v>Gadus S3 V460DM 2_1*770kg_A227</v>
      </c>
      <c r="N1315" s="232">
        <v>1</v>
      </c>
      <c r="O1315" s="232">
        <f t="shared" si="455"/>
        <v>1</v>
      </c>
      <c r="P1315" s="232">
        <f t="shared" si="456"/>
        <v>0</v>
      </c>
      <c r="Q1315" s="232">
        <f>VLOOKUP(L1315,'MASTER DATA'!$A$1:$E$192,5,0)</f>
        <v>1</v>
      </c>
      <c r="R1315" s="234">
        <f>SUMIF('picking of the day'!$H$4:$H$358,WMS!H1315&amp;WMS!L1315,'picking of the day'!$E$4:$E$358)</f>
        <v>0</v>
      </c>
      <c r="U1315" s="114">
        <f>IF(ISNA(VLOOKUP(H1315,'data putaway'!$A$1:$E$530,3,0)),0,VLOOKUP(H1315,'data putaway'!$A$1:$E$530,3,0))</f>
        <v>0</v>
      </c>
      <c r="V1315" s="354">
        <f t="shared" si="457"/>
        <v>1</v>
      </c>
      <c r="W1315" s="114">
        <f>IF(ISNA(VLOOKUP(H1315,'data putaway'!$A$1:$E$530,2,0)),0,VLOOKUP(H1315,'data putaway'!$A$1:$E$530,2,0))</f>
        <v>0</v>
      </c>
      <c r="X1315" s="354" t="b">
        <f t="shared" si="458"/>
        <v>0</v>
      </c>
      <c r="Y1315" s="354">
        <f>IF(ISNA(VLOOKUP(H1315,'data putaway'!$A$1:$E$530,4,0)),0,VLOOKUP(H1315,'data putaway'!$A$1:$E$530,4,0))</f>
        <v>0</v>
      </c>
      <c r="Z1315" s="113">
        <f>IF(ISNA(VLOOKUP(H1315,'data putaway'!$A$1:$E$530,5,0)),0,VLOOKUP(H1315,'data putaway'!$A$1:$E$530,5,0))</f>
        <v>0</v>
      </c>
      <c r="AA1315" s="354" t="b">
        <f t="shared" si="459"/>
        <v>0</v>
      </c>
      <c r="AB1315" s="354" t="b">
        <f t="shared" si="460"/>
        <v>0</v>
      </c>
      <c r="AC1315" s="356" t="str">
        <f t="shared" ca="1" si="461"/>
        <v>2 Month,  24 Days</v>
      </c>
      <c r="AD1315" s="114" t="str">
        <f t="shared" ca="1" si="474"/>
        <v>3 Year, 6 Month, 1 Days</v>
      </c>
      <c r="AE1315" s="114">
        <f t="shared" si="462"/>
        <v>1</v>
      </c>
      <c r="AF1315" s="114">
        <f t="shared" si="463"/>
        <v>1</v>
      </c>
      <c r="AG1315" s="354" t="str">
        <f t="shared" si="464"/>
        <v>CD35</v>
      </c>
      <c r="AH1315" s="114">
        <f>IF(ISNA(VLOOKUP(L1315,'MASTER DATA'!$A$1:$F$192,6,0)),0,VLOOKUP(L1315,'MASTER DATA'!$A$1:$F$192,6,0))*AE1315</f>
        <v>770</v>
      </c>
      <c r="AI1315" s="354" t="str">
        <f>VLOOKUP($D1315,'warehouse mapping'!$AN$7:$AO$17,2,0)</f>
        <v>Aktif</v>
      </c>
      <c r="AJ1315" s="114">
        <f t="shared" si="465"/>
        <v>0</v>
      </c>
      <c r="AK1315" s="354" t="str">
        <f t="shared" si="466"/>
        <v/>
      </c>
      <c r="AL1315" s="354" t="s">
        <v>3205</v>
      </c>
      <c r="AM1315" s="354">
        <f t="shared" si="475"/>
        <v>1</v>
      </c>
      <c r="AN1315" s="354" t="b">
        <f t="shared" si="468"/>
        <v>1</v>
      </c>
    </row>
    <row r="1316" spans="1:40" s="354" customFormat="1">
      <c r="A1316" s="354" t="str">
        <f t="shared" si="469"/>
        <v>CD35A02550074569</v>
      </c>
      <c r="B1316" s="354">
        <f t="shared" si="449"/>
        <v>0</v>
      </c>
      <c r="C1316" s="354">
        <f t="shared" si="450"/>
        <v>0</v>
      </c>
      <c r="D1316" s="354" t="str">
        <f t="shared" si="470"/>
        <v>CD</v>
      </c>
      <c r="E1316" s="354" t="str">
        <f t="shared" si="471"/>
        <v>35</v>
      </c>
      <c r="F1316" s="354" t="str">
        <f t="shared" si="472"/>
        <v>A</v>
      </c>
      <c r="G1316" s="355" t="str">
        <f t="shared" si="473"/>
        <v>02</v>
      </c>
      <c r="H1316" s="232" t="s">
        <v>1653</v>
      </c>
      <c r="I1316" s="232" t="s">
        <v>3489</v>
      </c>
      <c r="J1316" s="233">
        <v>46266</v>
      </c>
      <c r="K1316" s="233">
        <v>47667</v>
      </c>
      <c r="L1316" s="234">
        <v>550074569</v>
      </c>
      <c r="M1316" s="232" t="str">
        <f>IF(ISNA(VLOOKUP(L1316,'MASTER DATA'!$A$1:$B$192,2,0)),"",VLOOKUP(L1316,'MASTER DATA'!$A$1:$B$192,2,0))</f>
        <v>HCE Genuine HO 68_1*20L_A04W</v>
      </c>
      <c r="N1316" s="232">
        <v>3</v>
      </c>
      <c r="O1316" s="232">
        <f t="shared" si="455"/>
        <v>0</v>
      </c>
      <c r="P1316" s="232">
        <f t="shared" si="456"/>
        <v>3</v>
      </c>
      <c r="Q1316" s="232">
        <f>VLOOKUP(L1316,'MASTER DATA'!$A$1:$E$192,5,0)</f>
        <v>24</v>
      </c>
      <c r="R1316" s="234">
        <f>SUMIF('picking of the day'!$H$4:$H$358,WMS!H1316&amp;WMS!L1316,'picking of the day'!$E$4:$E$358)</f>
        <v>0</v>
      </c>
      <c r="U1316" s="114">
        <f>IF(ISNA(VLOOKUP(H1316,'data putaway'!$A$1:$E$530,3,0)),0,VLOOKUP(H1316,'data putaway'!$A$1:$E$530,3,0))</f>
        <v>0</v>
      </c>
      <c r="V1316" s="354">
        <f t="shared" si="457"/>
        <v>3</v>
      </c>
      <c r="W1316" s="114">
        <f>IF(ISNA(VLOOKUP(H1316,'data putaway'!$A$1:$E$530,2,0)),0,VLOOKUP(H1316,'data putaway'!$A$1:$E$530,2,0))</f>
        <v>0</v>
      </c>
      <c r="X1316" s="354" t="b">
        <f t="shared" si="458"/>
        <v>0</v>
      </c>
      <c r="Y1316" s="354">
        <f>IF(ISNA(VLOOKUP(H1316,'data putaway'!$A$1:$E$530,4,0)),0,VLOOKUP(H1316,'data putaway'!$A$1:$E$530,4,0))</f>
        <v>0</v>
      </c>
      <c r="Z1316" s="113">
        <f>IF(ISNA(VLOOKUP(H1316,'data putaway'!$A$1:$E$530,5,0)),0,VLOOKUP(H1316,'data putaway'!$A$1:$E$530,5,0))</f>
        <v>0</v>
      </c>
      <c r="AA1316" s="354" t="b">
        <f t="shared" si="459"/>
        <v>0</v>
      </c>
      <c r="AB1316" s="354" t="b">
        <f t="shared" si="460"/>
        <v>0</v>
      </c>
      <c r="AC1316" s="356" t="str">
        <f t="shared" ca="1" si="461"/>
        <v>0 Month,  17 Days</v>
      </c>
      <c r="AD1316" s="114" t="str">
        <f t="shared" ca="1" si="474"/>
        <v>3 Year, 9 Month, 15 Days</v>
      </c>
      <c r="AE1316" s="114">
        <f t="shared" si="462"/>
        <v>3</v>
      </c>
      <c r="AF1316" s="114">
        <f t="shared" si="463"/>
        <v>1</v>
      </c>
      <c r="AG1316" s="354" t="str">
        <f t="shared" si="464"/>
        <v>CD35</v>
      </c>
      <c r="AH1316" s="114">
        <f>IF(ISNA(VLOOKUP(L1316,'MASTER DATA'!$A$1:$F$192,6,0)),0,VLOOKUP(L1316,'MASTER DATA'!$A$1:$F$192,6,0))*AE1316</f>
        <v>60</v>
      </c>
      <c r="AI1316" s="354" t="str">
        <f>VLOOKUP($D1316,'warehouse mapping'!$AN$7:$AO$17,2,0)</f>
        <v>Aktif</v>
      </c>
      <c r="AJ1316" s="114">
        <f t="shared" si="465"/>
        <v>0</v>
      </c>
      <c r="AK1316" s="354" t="str">
        <f t="shared" si="466"/>
        <v/>
      </c>
      <c r="AL1316" s="354" t="s">
        <v>170</v>
      </c>
      <c r="AM1316" s="354">
        <f t="shared" si="475"/>
        <v>1</v>
      </c>
      <c r="AN1316" s="354" t="b">
        <f t="shared" si="468"/>
        <v>1</v>
      </c>
    </row>
    <row r="1317" spans="1:40" s="354" customFormat="1">
      <c r="A1317" s="354" t="str">
        <f t="shared" si="469"/>
        <v>CD35B01550048593</v>
      </c>
      <c r="B1317" s="354">
        <f t="shared" si="449"/>
        <v>0</v>
      </c>
      <c r="C1317" s="354">
        <f t="shared" si="450"/>
        <v>0</v>
      </c>
      <c r="D1317" s="354" t="str">
        <f t="shared" si="470"/>
        <v>CD</v>
      </c>
      <c r="E1317" s="354" t="str">
        <f t="shared" si="471"/>
        <v>35</v>
      </c>
      <c r="F1317" s="354" t="str">
        <f t="shared" si="472"/>
        <v>B</v>
      </c>
      <c r="G1317" s="355" t="str">
        <f t="shared" si="473"/>
        <v>01</v>
      </c>
      <c r="H1317" s="232" t="s">
        <v>1654</v>
      </c>
      <c r="I1317" s="232" t="s">
        <v>3488</v>
      </c>
      <c r="J1317" s="233">
        <v>46267</v>
      </c>
      <c r="K1317" s="233">
        <v>47717</v>
      </c>
      <c r="L1317" s="234">
        <v>550048593</v>
      </c>
      <c r="M1317" s="232" t="str">
        <f>IF(ISNA(VLOOKUP(L1317,'MASTER DATA'!$A$1:$B$192,2,0)),"",VLOOKUP(L1317,'MASTER DATA'!$A$1:$B$192,2,0))</f>
        <v>Adv4TAX5Sc20W40MB_12*0.8L_A04W</v>
      </c>
      <c r="N1317" s="232">
        <v>48</v>
      </c>
      <c r="O1317" s="232">
        <f t="shared" si="455"/>
        <v>1</v>
      </c>
      <c r="P1317" s="232">
        <f t="shared" si="456"/>
        <v>0</v>
      </c>
      <c r="Q1317" s="232">
        <f>VLOOKUP(L1317,'MASTER DATA'!$A$1:$E$192,5,0)</f>
        <v>48</v>
      </c>
      <c r="R1317" s="234">
        <f>SUMIF('picking of the day'!$H$4:$H$358,WMS!H1317&amp;WMS!L1317,'picking of the day'!$E$4:$E$358)</f>
        <v>0</v>
      </c>
      <c r="U1317" s="114">
        <f>IF(ISNA(VLOOKUP(H1317,'data putaway'!$A$1:$E$530,3,0)),0,VLOOKUP(H1317,'data putaway'!$A$1:$E$530,3,0))</f>
        <v>0</v>
      </c>
      <c r="V1317" s="354">
        <f t="shared" si="457"/>
        <v>48</v>
      </c>
      <c r="W1317" s="114">
        <f>IF(ISNA(VLOOKUP(H1317,'data putaway'!$A$1:$E$530,2,0)),0,VLOOKUP(H1317,'data putaway'!$A$1:$E$530,2,0))</f>
        <v>0</v>
      </c>
      <c r="X1317" s="354" t="b">
        <f t="shared" si="458"/>
        <v>0</v>
      </c>
      <c r="Y1317" s="354">
        <f>IF(ISNA(VLOOKUP(H1317,'data putaway'!$A$1:$E$530,4,0)),0,VLOOKUP(H1317,'data putaway'!$A$1:$E$530,4,0))</f>
        <v>0</v>
      </c>
      <c r="Z1317" s="113">
        <f>IF(ISNA(VLOOKUP(H1317,'data putaway'!$A$1:$E$530,5,0)),0,VLOOKUP(H1317,'data putaway'!$A$1:$E$530,5,0))</f>
        <v>0</v>
      </c>
      <c r="AA1317" s="354" t="b">
        <f t="shared" si="459"/>
        <v>0</v>
      </c>
      <c r="AB1317" s="354" t="b">
        <f t="shared" si="460"/>
        <v>0</v>
      </c>
      <c r="AC1317" s="356" t="str">
        <f t="shared" ca="1" si="461"/>
        <v>0 Month,  16 Days</v>
      </c>
      <c r="AD1317" s="114" t="str">
        <f t="shared" ca="1" si="474"/>
        <v>3 Year, 11 Month, 4 Days</v>
      </c>
      <c r="AE1317" s="114">
        <f t="shared" si="462"/>
        <v>48</v>
      </c>
      <c r="AF1317" s="114">
        <f t="shared" si="463"/>
        <v>1</v>
      </c>
      <c r="AG1317" s="354" t="str">
        <f t="shared" si="464"/>
        <v>CD35</v>
      </c>
      <c r="AH1317" s="114">
        <f>IF(ISNA(VLOOKUP(L1317,'MASTER DATA'!$A$1:$F$192,6,0)),0,VLOOKUP(L1317,'MASTER DATA'!$A$1:$F$192,6,0))*AE1317</f>
        <v>460.79999999999995</v>
      </c>
      <c r="AI1317" s="354" t="str">
        <f>VLOOKUP($D1317,'warehouse mapping'!$AN$7:$AO$17,2,0)</f>
        <v>Aktif</v>
      </c>
      <c r="AJ1317" s="114">
        <f t="shared" si="465"/>
        <v>0</v>
      </c>
      <c r="AK1317" s="354" t="str">
        <f t="shared" si="466"/>
        <v/>
      </c>
      <c r="AL1317" s="354" t="s">
        <v>3025</v>
      </c>
      <c r="AM1317" s="354">
        <f t="shared" si="475"/>
        <v>1</v>
      </c>
      <c r="AN1317" s="354" t="b">
        <f t="shared" si="468"/>
        <v>1</v>
      </c>
    </row>
    <row r="1318" spans="1:40" s="354" customFormat="1">
      <c r="A1318" s="354" t="str">
        <f t="shared" si="469"/>
        <v>CD35B02550024986</v>
      </c>
      <c r="B1318" s="354">
        <f t="shared" si="449"/>
        <v>0</v>
      </c>
      <c r="C1318" s="354">
        <f t="shared" si="450"/>
        <v>0</v>
      </c>
      <c r="D1318" s="354" t="str">
        <f t="shared" si="470"/>
        <v>CD</v>
      </c>
      <c r="E1318" s="354" t="str">
        <f t="shared" si="471"/>
        <v>35</v>
      </c>
      <c r="F1318" s="354" t="str">
        <f t="shared" si="472"/>
        <v>B</v>
      </c>
      <c r="G1318" s="355" t="str">
        <f t="shared" si="473"/>
        <v>02</v>
      </c>
      <c r="H1318" s="232" t="s">
        <v>1655</v>
      </c>
      <c r="I1318" s="232">
        <v>12697881</v>
      </c>
      <c r="J1318" s="233">
        <v>46279</v>
      </c>
      <c r="K1318" s="233">
        <v>47728</v>
      </c>
      <c r="L1318" s="234">
        <v>550024986</v>
      </c>
      <c r="M1318" s="232" t="str">
        <f>IF(ISNA(VLOOKUP(L1318,'MASTER DATA'!$A$1:$B$192,2,0)),"",VLOOKUP(L1318,'MASTER DATA'!$A$1:$B$192,2,0))</f>
        <v>Spirax S4 CX 30_1*209L_A227</v>
      </c>
      <c r="N1318" s="232">
        <v>0</v>
      </c>
      <c r="O1318" s="232">
        <f t="shared" si="455"/>
        <v>0</v>
      </c>
      <c r="P1318" s="232">
        <f t="shared" si="456"/>
        <v>0</v>
      </c>
      <c r="Q1318" s="232">
        <f>VLOOKUP(L1318,'MASTER DATA'!$A$1:$E$192,5,0)</f>
        <v>4</v>
      </c>
      <c r="R1318" s="234">
        <f>SUMIF('picking of the day'!$H$4:$H$358,WMS!H1318&amp;WMS!L1318,'picking of the day'!$E$4:$E$358)</f>
        <v>0</v>
      </c>
      <c r="U1318" s="114">
        <f>IF(ISNA(VLOOKUP(H1318,'data putaway'!$A$1:$E$530,3,0)),0,VLOOKUP(H1318,'data putaway'!$A$1:$E$530,3,0))</f>
        <v>0</v>
      </c>
      <c r="V1318" s="354">
        <f t="shared" si="457"/>
        <v>0</v>
      </c>
      <c r="W1318" s="114">
        <f>IF(ISNA(VLOOKUP(H1318,'data putaway'!$A$1:$E$530,2,0)),0,VLOOKUP(H1318,'data putaway'!$A$1:$E$530,2,0))</f>
        <v>0</v>
      </c>
      <c r="X1318" s="354" t="b">
        <f t="shared" si="458"/>
        <v>0</v>
      </c>
      <c r="Y1318" s="354">
        <f>IF(ISNA(VLOOKUP(H1318,'data putaway'!$A$1:$E$530,4,0)),0,VLOOKUP(H1318,'data putaway'!$A$1:$E$530,4,0))</f>
        <v>0</v>
      </c>
      <c r="Z1318" s="113">
        <f>IF(ISNA(VLOOKUP(H1318,'data putaway'!$A$1:$E$530,5,0)),0,VLOOKUP(H1318,'data putaway'!$A$1:$E$530,5,0))</f>
        <v>0</v>
      </c>
      <c r="AA1318" s="354" t="b">
        <f t="shared" si="459"/>
        <v>0</v>
      </c>
      <c r="AB1318" s="354" t="b">
        <f t="shared" si="460"/>
        <v>0</v>
      </c>
      <c r="AC1318" s="356" t="str">
        <f t="shared" ca="1" si="461"/>
        <v>0 Month,  4 Days</v>
      </c>
      <c r="AD1318" s="114" t="str">
        <f t="shared" ca="1" si="474"/>
        <v>3 Year, 11 Month, 15 Days</v>
      </c>
      <c r="AE1318" s="114">
        <f t="shared" si="462"/>
        <v>0</v>
      </c>
      <c r="AF1318" s="114">
        <f t="shared" si="463"/>
        <v>0</v>
      </c>
      <c r="AG1318" s="354" t="str">
        <f t="shared" si="464"/>
        <v>CD35</v>
      </c>
      <c r="AH1318" s="114">
        <f>IF(ISNA(VLOOKUP(L1318,'MASTER DATA'!$A$1:$F$192,6,0)),0,VLOOKUP(L1318,'MASTER DATA'!$A$1:$F$192,6,0))*AE1318</f>
        <v>0</v>
      </c>
      <c r="AI1318" s="354" t="str">
        <f>VLOOKUP($D1318,'warehouse mapping'!$AN$7:$AO$17,2,0)</f>
        <v>Aktif</v>
      </c>
      <c r="AJ1318" s="114">
        <f t="shared" si="465"/>
        <v>1</v>
      </c>
      <c r="AK1318" s="354" t="str">
        <f t="shared" si="466"/>
        <v>CD</v>
      </c>
      <c r="AL1318" s="354" t="s">
        <v>3206</v>
      </c>
      <c r="AM1318" s="354">
        <f t="shared" si="475"/>
        <v>1</v>
      </c>
      <c r="AN1318" s="354" t="b">
        <f t="shared" si="468"/>
        <v>1</v>
      </c>
    </row>
    <row r="1319" spans="1:40" s="354" customFormat="1">
      <c r="A1319" s="354" t="str">
        <f t="shared" si="469"/>
        <v>CD35C01550024921</v>
      </c>
      <c r="B1319" s="354">
        <f t="shared" si="449"/>
        <v>0</v>
      </c>
      <c r="C1319" s="354">
        <f t="shared" si="450"/>
        <v>0</v>
      </c>
      <c r="D1319" s="354" t="str">
        <f t="shared" si="470"/>
        <v>CD</v>
      </c>
      <c r="E1319" s="354" t="str">
        <f t="shared" si="471"/>
        <v>35</v>
      </c>
      <c r="F1319" s="354" t="str">
        <f t="shared" si="472"/>
        <v>C</v>
      </c>
      <c r="G1319" s="355" t="str">
        <f t="shared" si="473"/>
        <v>01</v>
      </c>
      <c r="H1319" s="232" t="s">
        <v>1656</v>
      </c>
      <c r="I1319" s="232">
        <v>12657247</v>
      </c>
      <c r="J1319" s="233">
        <v>46218</v>
      </c>
      <c r="K1319" s="233">
        <v>47619</v>
      </c>
      <c r="L1319" s="234">
        <v>550024921</v>
      </c>
      <c r="M1319" s="232" t="str">
        <f>IF(ISNA(VLOOKUP(L1319,'MASTER DATA'!$A$1:$B$192,2,0)),"",VLOOKUP(L1319,'MASTER DATA'!$A$1:$B$192,2,0))</f>
        <v>Spirax S2 G 90_1*209L_A227</v>
      </c>
      <c r="N1319" s="232">
        <v>4</v>
      </c>
      <c r="O1319" s="232">
        <f t="shared" si="455"/>
        <v>1</v>
      </c>
      <c r="P1319" s="232">
        <f t="shared" si="456"/>
        <v>0</v>
      </c>
      <c r="Q1319" s="232">
        <f>VLOOKUP(L1319,'MASTER DATA'!$A$1:$E$192,5,0)</f>
        <v>4</v>
      </c>
      <c r="R1319" s="234">
        <f>SUMIF('picking of the day'!$H$4:$H$358,WMS!H1319&amp;WMS!L1319,'picking of the day'!$E$4:$E$358)</f>
        <v>0</v>
      </c>
      <c r="U1319" s="114">
        <f>IF(ISNA(VLOOKUP(H1319,'data putaway'!$A$1:$E$530,3,0)),0,VLOOKUP(H1319,'data putaway'!$A$1:$E$530,3,0))</f>
        <v>0</v>
      </c>
      <c r="V1319" s="354">
        <f t="shared" si="457"/>
        <v>4</v>
      </c>
      <c r="W1319" s="114">
        <f>IF(ISNA(VLOOKUP(H1319,'data putaway'!$A$1:$E$530,2,0)),0,VLOOKUP(H1319,'data putaway'!$A$1:$E$530,2,0))</f>
        <v>0</v>
      </c>
      <c r="X1319" s="354" t="b">
        <f t="shared" si="458"/>
        <v>0</v>
      </c>
      <c r="Y1319" s="354">
        <f>IF(ISNA(VLOOKUP(H1319,'data putaway'!$A$1:$E$530,4,0)),0,VLOOKUP(H1319,'data putaway'!$A$1:$E$530,4,0))</f>
        <v>0</v>
      </c>
      <c r="Z1319" s="113">
        <f>IF(ISNA(VLOOKUP(H1319,'data putaway'!$A$1:$E$530,5,0)),0,VLOOKUP(H1319,'data putaway'!$A$1:$E$530,5,0))</f>
        <v>0</v>
      </c>
      <c r="AA1319" s="354" t="b">
        <f t="shared" si="459"/>
        <v>0</v>
      </c>
      <c r="AB1319" s="354" t="b">
        <f t="shared" si="460"/>
        <v>0</v>
      </c>
      <c r="AC1319" s="356" t="str">
        <f t="shared" ca="1" si="461"/>
        <v>2 Month,  3 Days</v>
      </c>
      <c r="AD1319" s="114" t="str">
        <f t="shared" ca="1" si="474"/>
        <v>3 Year, 7 Month, 28 Days</v>
      </c>
      <c r="AE1319" s="114">
        <f t="shared" si="462"/>
        <v>4</v>
      </c>
      <c r="AF1319" s="114">
        <f t="shared" si="463"/>
        <v>1</v>
      </c>
      <c r="AG1319" s="354" t="str">
        <f t="shared" si="464"/>
        <v>CD35</v>
      </c>
      <c r="AH1319" s="114">
        <f>IF(ISNA(VLOOKUP(L1319,'MASTER DATA'!$A$1:$F$192,6,0)),0,VLOOKUP(L1319,'MASTER DATA'!$A$1:$F$192,6,0))*AE1319</f>
        <v>836</v>
      </c>
      <c r="AI1319" s="354" t="str">
        <f>VLOOKUP($D1319,'warehouse mapping'!$AN$7:$AO$17,2,0)</f>
        <v>Aktif</v>
      </c>
      <c r="AJ1319" s="114">
        <f t="shared" si="465"/>
        <v>0</v>
      </c>
      <c r="AK1319" s="354" t="str">
        <f t="shared" si="466"/>
        <v/>
      </c>
      <c r="AL1319" s="354" t="s">
        <v>3206</v>
      </c>
      <c r="AM1319" s="354">
        <f t="shared" si="475"/>
        <v>1</v>
      </c>
      <c r="AN1319" s="354" t="b">
        <f t="shared" si="468"/>
        <v>1</v>
      </c>
    </row>
    <row r="1320" spans="1:40" s="354" customFormat="1">
      <c r="A1320" s="354" t="str">
        <f t="shared" si="469"/>
        <v>CD35C02550025043</v>
      </c>
      <c r="B1320" s="354">
        <f t="shared" si="449"/>
        <v>0</v>
      </c>
      <c r="C1320" s="354">
        <f t="shared" si="450"/>
        <v>0</v>
      </c>
      <c r="D1320" s="354" t="str">
        <f t="shared" si="470"/>
        <v>CD</v>
      </c>
      <c r="E1320" s="354" t="str">
        <f t="shared" si="471"/>
        <v>35</v>
      </c>
      <c r="F1320" s="354" t="str">
        <f t="shared" si="472"/>
        <v>C</v>
      </c>
      <c r="G1320" s="355" t="str">
        <f t="shared" si="473"/>
        <v>02</v>
      </c>
      <c r="H1320" s="232" t="s">
        <v>1657</v>
      </c>
      <c r="I1320" s="232">
        <v>12694889</v>
      </c>
      <c r="J1320" s="233">
        <v>46279</v>
      </c>
      <c r="K1320" s="233">
        <v>47715</v>
      </c>
      <c r="L1320" s="234">
        <v>550025043</v>
      </c>
      <c r="M1320" s="232" t="str">
        <f>IF(ISNA(VLOOKUP(L1320,'MASTER DATA'!$A$1:$B$192,2,0)),"",VLOOKUP(L1320,'MASTER DATA'!$A$1:$B$192,2,0))</f>
        <v>Spirax S2 A 80W-90_1*209L_A227</v>
      </c>
      <c r="N1320" s="232">
        <v>0</v>
      </c>
      <c r="O1320" s="232">
        <f t="shared" si="455"/>
        <v>0</v>
      </c>
      <c r="P1320" s="232">
        <f t="shared" si="456"/>
        <v>0</v>
      </c>
      <c r="Q1320" s="232">
        <f>VLOOKUP(L1320,'MASTER DATA'!$A$1:$E$192,5,0)</f>
        <v>4</v>
      </c>
      <c r="R1320" s="234">
        <f>SUMIF('picking of the day'!$H$4:$H$358,WMS!H1320&amp;WMS!L1320,'picking of the day'!$E$4:$E$358)</f>
        <v>0</v>
      </c>
      <c r="U1320" s="114">
        <f>IF(ISNA(VLOOKUP(H1320,'data putaway'!$A$1:$E$530,3,0)),0,VLOOKUP(H1320,'data putaway'!$A$1:$E$530,3,0))</f>
        <v>0</v>
      </c>
      <c r="V1320" s="354">
        <f t="shared" si="457"/>
        <v>0</v>
      </c>
      <c r="W1320" s="114">
        <f>IF(ISNA(VLOOKUP(H1320,'data putaway'!$A$1:$E$530,2,0)),0,VLOOKUP(H1320,'data putaway'!$A$1:$E$530,2,0))</f>
        <v>0</v>
      </c>
      <c r="X1320" s="354" t="b">
        <f t="shared" si="458"/>
        <v>0</v>
      </c>
      <c r="Y1320" s="354">
        <f>IF(ISNA(VLOOKUP(H1320,'data putaway'!$A$1:$E$530,4,0)),0,VLOOKUP(H1320,'data putaway'!$A$1:$E$530,4,0))</f>
        <v>0</v>
      </c>
      <c r="Z1320" s="113">
        <f>IF(ISNA(VLOOKUP(H1320,'data putaway'!$A$1:$E$530,5,0)),0,VLOOKUP(H1320,'data putaway'!$A$1:$E$530,5,0))</f>
        <v>0</v>
      </c>
      <c r="AA1320" s="354" t="b">
        <f t="shared" si="459"/>
        <v>0</v>
      </c>
      <c r="AB1320" s="354" t="b">
        <f t="shared" si="460"/>
        <v>0</v>
      </c>
      <c r="AC1320" s="356" t="str">
        <f t="shared" ca="1" si="461"/>
        <v>0 Month,  4 Days</v>
      </c>
      <c r="AD1320" s="114" t="str">
        <f t="shared" ca="1" si="474"/>
        <v>3 Year, 11 Month, 2 Days</v>
      </c>
      <c r="AE1320" s="114">
        <f t="shared" si="462"/>
        <v>0</v>
      </c>
      <c r="AF1320" s="114">
        <f t="shared" si="463"/>
        <v>0</v>
      </c>
      <c r="AG1320" s="354" t="str">
        <f t="shared" si="464"/>
        <v>CD35</v>
      </c>
      <c r="AH1320" s="114">
        <f>IF(ISNA(VLOOKUP(L1320,'MASTER DATA'!$A$1:$F$192,6,0)),0,VLOOKUP(L1320,'MASTER DATA'!$A$1:$F$192,6,0))*AE1320</f>
        <v>0</v>
      </c>
      <c r="AI1320" s="354" t="str">
        <f>VLOOKUP($D1320,'warehouse mapping'!$AN$7:$AO$17,2,0)</f>
        <v>Aktif</v>
      </c>
      <c r="AJ1320" s="114">
        <f t="shared" si="465"/>
        <v>1</v>
      </c>
      <c r="AK1320" s="354" t="str">
        <f t="shared" si="466"/>
        <v>CD</v>
      </c>
      <c r="AL1320" s="354" t="s">
        <v>170</v>
      </c>
      <c r="AM1320" s="354">
        <f t="shared" si="475"/>
        <v>1</v>
      </c>
      <c r="AN1320" s="354" t="b">
        <f t="shared" si="468"/>
        <v>1</v>
      </c>
    </row>
    <row r="1321" spans="1:40" s="354" customFormat="1">
      <c r="A1321" s="354" t="str">
        <f t="shared" si="469"/>
        <v>CD35D01550069887</v>
      </c>
      <c r="B1321" s="354">
        <f t="shared" si="449"/>
        <v>0</v>
      </c>
      <c r="C1321" s="354">
        <f t="shared" si="450"/>
        <v>0</v>
      </c>
      <c r="D1321" s="354" t="str">
        <f t="shared" si="470"/>
        <v>CD</v>
      </c>
      <c r="E1321" s="354" t="str">
        <f t="shared" si="471"/>
        <v>35</v>
      </c>
      <c r="F1321" s="354" t="str">
        <f t="shared" si="472"/>
        <v>D</v>
      </c>
      <c r="G1321" s="355" t="str">
        <f t="shared" si="473"/>
        <v>01</v>
      </c>
      <c r="H1321" s="232" t="s">
        <v>1658</v>
      </c>
      <c r="I1321" s="234" t="s">
        <v>3582</v>
      </c>
      <c r="J1321" s="233">
        <v>46280</v>
      </c>
      <c r="K1321" s="233">
        <v>47734</v>
      </c>
      <c r="L1321" s="234">
        <v>550069887</v>
      </c>
      <c r="M1321" s="232" t="str">
        <f>IF(ISNA(VLOOKUP(L1321,'MASTER DATA'!$A$1:$B$192,2,0)),"",VLOOKUP(L1321,'MASTER DATA'!$A$1:$B$192,2,0))</f>
        <v>RimR4Plus15W40CI4E7_12*1L_A04W</v>
      </c>
      <c r="N1321" s="232">
        <v>0</v>
      </c>
      <c r="O1321" s="232">
        <f t="shared" si="455"/>
        <v>0</v>
      </c>
      <c r="P1321" s="232">
        <f t="shared" si="456"/>
        <v>0</v>
      </c>
      <c r="Q1321" s="232">
        <f>VLOOKUP(L1321,'MASTER DATA'!$A$1:$E$192,5,0)</f>
        <v>44</v>
      </c>
      <c r="R1321" s="234">
        <f>SUMIF('picking of the day'!$H$4:$H$358,WMS!H1321&amp;WMS!L1321,'picking of the day'!$E$4:$E$358)</f>
        <v>0</v>
      </c>
      <c r="U1321" s="114">
        <f>IF(ISNA(VLOOKUP(H1321,'data putaway'!$A$1:$E$530,3,0)),0,VLOOKUP(H1321,'data putaway'!$A$1:$E$530,3,0))</f>
        <v>0</v>
      </c>
      <c r="V1321" s="354">
        <f t="shared" si="457"/>
        <v>0</v>
      </c>
      <c r="W1321" s="114">
        <f>IF(ISNA(VLOOKUP(H1321,'data putaway'!$A$1:$E$530,2,0)),0,VLOOKUP(H1321,'data putaway'!$A$1:$E$530,2,0))</f>
        <v>0</v>
      </c>
      <c r="X1321" s="354" t="b">
        <f t="shared" si="458"/>
        <v>0</v>
      </c>
      <c r="Y1321" s="354">
        <f>IF(ISNA(VLOOKUP(H1321,'data putaway'!$A$1:$E$530,4,0)),0,VLOOKUP(H1321,'data putaway'!$A$1:$E$530,4,0))</f>
        <v>0</v>
      </c>
      <c r="Z1321" s="113">
        <f>IF(ISNA(VLOOKUP(H1321,'data putaway'!$A$1:$E$530,5,0)),0,VLOOKUP(H1321,'data putaway'!$A$1:$E$530,5,0))</f>
        <v>0</v>
      </c>
      <c r="AA1321" s="354" t="b">
        <f t="shared" si="459"/>
        <v>0</v>
      </c>
      <c r="AB1321" s="354" t="b">
        <f t="shared" si="460"/>
        <v>0</v>
      </c>
      <c r="AC1321" s="356" t="str">
        <f t="shared" ca="1" si="461"/>
        <v>0 Month,  3 Days</v>
      </c>
      <c r="AD1321" s="114" t="str">
        <f t="shared" ca="1" si="474"/>
        <v>3 Year, 11 Month, 21 Days</v>
      </c>
      <c r="AE1321" s="114">
        <f t="shared" si="462"/>
        <v>0</v>
      </c>
      <c r="AF1321" s="114">
        <f t="shared" si="463"/>
        <v>0</v>
      </c>
      <c r="AG1321" s="354" t="str">
        <f t="shared" si="464"/>
        <v>CD35</v>
      </c>
      <c r="AH1321" s="114">
        <f>IF(ISNA(VLOOKUP(L1321,'MASTER DATA'!$A$1:$F$192,6,0)),0,VLOOKUP(L1321,'MASTER DATA'!$A$1:$F$192,6,0))*AE1321</f>
        <v>0</v>
      </c>
      <c r="AI1321" s="354" t="str">
        <f>VLOOKUP($D1321,'warehouse mapping'!$AN$7:$AO$17,2,0)</f>
        <v>Aktif</v>
      </c>
      <c r="AJ1321" s="114">
        <f t="shared" si="465"/>
        <v>1</v>
      </c>
      <c r="AK1321" s="354" t="str">
        <f t="shared" si="466"/>
        <v>CD</v>
      </c>
      <c r="AL1321" s="354" t="s">
        <v>170</v>
      </c>
      <c r="AM1321" s="354">
        <f t="shared" si="475"/>
        <v>1</v>
      </c>
      <c r="AN1321" s="354" t="b">
        <f t="shared" si="468"/>
        <v>1</v>
      </c>
    </row>
    <row r="1322" spans="1:40" s="354" customFormat="1">
      <c r="A1322" s="354" t="str">
        <f t="shared" si="469"/>
        <v>CD35D02550077347</v>
      </c>
      <c r="B1322" s="354">
        <f t="shared" si="449"/>
        <v>0</v>
      </c>
      <c r="C1322" s="354">
        <f t="shared" si="450"/>
        <v>0</v>
      </c>
      <c r="D1322" s="354" t="str">
        <f t="shared" si="470"/>
        <v>CD</v>
      </c>
      <c r="E1322" s="354" t="str">
        <f t="shared" si="471"/>
        <v>35</v>
      </c>
      <c r="F1322" s="354" t="str">
        <f t="shared" si="472"/>
        <v>D</v>
      </c>
      <c r="G1322" s="355" t="str">
        <f t="shared" si="473"/>
        <v>02</v>
      </c>
      <c r="H1322" s="232" t="s">
        <v>1659</v>
      </c>
      <c r="I1322" s="232" t="s">
        <v>3505</v>
      </c>
      <c r="J1322" s="233">
        <v>46270</v>
      </c>
      <c r="K1322" s="233">
        <v>47719</v>
      </c>
      <c r="L1322" s="234">
        <v>550077347</v>
      </c>
      <c r="M1322" s="232" t="str">
        <f>IF(ISNA(VLOOKUP(L1322,'MASTER DATA'!$A$1:$B$192,2,0)),"",VLOOKUP(L1322,'MASTER DATA'!$A$1:$B$192,2,0))</f>
        <v>Advan4TAX710W30SNMA2_12*0.8L_A04W</v>
      </c>
      <c r="N1322" s="232">
        <v>48</v>
      </c>
      <c r="O1322" s="232">
        <f t="shared" si="455"/>
        <v>1</v>
      </c>
      <c r="P1322" s="232">
        <f t="shared" si="456"/>
        <v>0</v>
      </c>
      <c r="Q1322" s="232">
        <f>VLOOKUP(L1322,'MASTER DATA'!$A$1:$E$192,5,0)</f>
        <v>48</v>
      </c>
      <c r="R1322" s="234">
        <f>SUMIF('picking of the day'!$H$4:$H$358,WMS!H1322&amp;WMS!L1322,'picking of the day'!$E$4:$E$358)</f>
        <v>0</v>
      </c>
      <c r="U1322" s="114">
        <f>IF(ISNA(VLOOKUP(H1322,'data putaway'!$A$1:$E$530,3,0)),0,VLOOKUP(H1322,'data putaway'!$A$1:$E$530,3,0))</f>
        <v>0</v>
      </c>
      <c r="V1322" s="354">
        <f t="shared" si="457"/>
        <v>48</v>
      </c>
      <c r="W1322" s="114">
        <f>IF(ISNA(VLOOKUP(H1322,'data putaway'!$A$1:$E$530,2,0)),0,VLOOKUP(H1322,'data putaway'!$A$1:$E$530,2,0))</f>
        <v>0</v>
      </c>
      <c r="X1322" s="354" t="b">
        <f t="shared" si="458"/>
        <v>0</v>
      </c>
      <c r="Y1322" s="354">
        <f>IF(ISNA(VLOOKUP(H1322,'data putaway'!$A$1:$E$530,4,0)),0,VLOOKUP(H1322,'data putaway'!$A$1:$E$530,4,0))</f>
        <v>0</v>
      </c>
      <c r="Z1322" s="113">
        <f>IF(ISNA(VLOOKUP(H1322,'data putaway'!$A$1:$E$530,5,0)),0,VLOOKUP(H1322,'data putaway'!$A$1:$E$530,5,0))</f>
        <v>0</v>
      </c>
      <c r="AA1322" s="354" t="b">
        <f t="shared" si="459"/>
        <v>0</v>
      </c>
      <c r="AB1322" s="354" t="b">
        <f t="shared" si="460"/>
        <v>0</v>
      </c>
      <c r="AC1322" s="356" t="str">
        <f t="shared" ca="1" si="461"/>
        <v>0 Month,  13 Days</v>
      </c>
      <c r="AD1322" s="114" t="str">
        <f t="shared" ca="1" si="474"/>
        <v>3 Year, 11 Month, 6 Days</v>
      </c>
      <c r="AE1322" s="114">
        <f t="shared" si="462"/>
        <v>48</v>
      </c>
      <c r="AF1322" s="114">
        <f t="shared" si="463"/>
        <v>1</v>
      </c>
      <c r="AG1322" s="354" t="str">
        <f t="shared" si="464"/>
        <v>CD35</v>
      </c>
      <c r="AH1322" s="114">
        <f>IF(ISNA(VLOOKUP(L1322,'MASTER DATA'!$A$1:$F$192,6,0)),0,VLOOKUP(L1322,'MASTER DATA'!$A$1:$F$192,6,0))*AE1322</f>
        <v>460.79999999999995</v>
      </c>
      <c r="AI1322" s="354" t="str">
        <f>VLOOKUP($D1322,'warehouse mapping'!$AN$7:$AO$17,2,0)</f>
        <v>Aktif</v>
      </c>
      <c r="AJ1322" s="114">
        <f t="shared" si="465"/>
        <v>0</v>
      </c>
      <c r="AK1322" s="354" t="str">
        <f t="shared" si="466"/>
        <v/>
      </c>
      <c r="AL1322" s="354" t="s">
        <v>170</v>
      </c>
      <c r="AM1322" s="354">
        <f t="shared" si="475"/>
        <v>1</v>
      </c>
      <c r="AN1322" s="354" t="b">
        <f t="shared" si="468"/>
        <v>1</v>
      </c>
    </row>
    <row r="1323" spans="1:40" s="354" customFormat="1">
      <c r="A1323" s="354" t="str">
        <f t="shared" si="469"/>
        <v>CD35E01550077347</v>
      </c>
      <c r="B1323" s="354">
        <f t="shared" si="449"/>
        <v>0</v>
      </c>
      <c r="C1323" s="354">
        <f t="shared" si="450"/>
        <v>0</v>
      </c>
      <c r="D1323" s="354" t="str">
        <f t="shared" si="470"/>
        <v>CD</v>
      </c>
      <c r="E1323" s="354" t="str">
        <f t="shared" si="471"/>
        <v>35</v>
      </c>
      <c r="F1323" s="354" t="str">
        <f t="shared" si="472"/>
        <v>E</v>
      </c>
      <c r="G1323" s="355" t="str">
        <f t="shared" si="473"/>
        <v>01</v>
      </c>
      <c r="H1323" s="232" t="s">
        <v>1660</v>
      </c>
      <c r="I1323" s="232" t="s">
        <v>3505</v>
      </c>
      <c r="J1323" s="233">
        <v>46270</v>
      </c>
      <c r="K1323" s="233">
        <v>47719</v>
      </c>
      <c r="L1323" s="234">
        <v>550077347</v>
      </c>
      <c r="M1323" s="232" t="str">
        <f>IF(ISNA(VLOOKUP(L1323,'MASTER DATA'!$A$1:$B$192,2,0)),"",VLOOKUP(L1323,'MASTER DATA'!$A$1:$B$192,2,0))</f>
        <v>Advan4TAX710W30SNMA2_12*0.8L_A04W</v>
      </c>
      <c r="N1323" s="232">
        <v>48</v>
      </c>
      <c r="O1323" s="232">
        <f t="shared" si="455"/>
        <v>1</v>
      </c>
      <c r="P1323" s="232">
        <f t="shared" si="456"/>
        <v>0</v>
      </c>
      <c r="Q1323" s="232">
        <f>VLOOKUP(L1323,'MASTER DATA'!$A$1:$E$192,5,0)</f>
        <v>48</v>
      </c>
      <c r="R1323" s="234">
        <f>SUMIF('picking of the day'!$H$4:$H$358,WMS!H1323&amp;WMS!L1323,'picking of the day'!$E$4:$E$358)</f>
        <v>0</v>
      </c>
      <c r="U1323" s="114">
        <f>IF(ISNA(VLOOKUP(H1323,'data putaway'!$A$1:$E$530,3,0)),0,VLOOKUP(H1323,'data putaway'!$A$1:$E$530,3,0))</f>
        <v>0</v>
      </c>
      <c r="V1323" s="354">
        <f t="shared" si="457"/>
        <v>48</v>
      </c>
      <c r="W1323" s="114">
        <f>IF(ISNA(VLOOKUP(H1323,'data putaway'!$A$1:$E$530,2,0)),0,VLOOKUP(H1323,'data putaway'!$A$1:$E$530,2,0))</f>
        <v>0</v>
      </c>
      <c r="X1323" s="354" t="b">
        <f t="shared" si="458"/>
        <v>0</v>
      </c>
      <c r="Y1323" s="354">
        <f>IF(ISNA(VLOOKUP(H1323,'data putaway'!$A$1:$E$530,4,0)),0,VLOOKUP(H1323,'data putaway'!$A$1:$E$530,4,0))</f>
        <v>0</v>
      </c>
      <c r="Z1323" s="113">
        <f>IF(ISNA(VLOOKUP(H1323,'data putaway'!$A$1:$E$530,5,0)),0,VLOOKUP(H1323,'data putaway'!$A$1:$E$530,5,0))</f>
        <v>0</v>
      </c>
      <c r="AA1323" s="354" t="b">
        <f t="shared" si="459"/>
        <v>0</v>
      </c>
      <c r="AB1323" s="354" t="b">
        <f t="shared" si="460"/>
        <v>0</v>
      </c>
      <c r="AC1323" s="356" t="str">
        <f t="shared" ca="1" si="461"/>
        <v>0 Month,  13 Days</v>
      </c>
      <c r="AD1323" s="114" t="str">
        <f t="shared" ca="1" si="474"/>
        <v>3 Year, 11 Month, 6 Days</v>
      </c>
      <c r="AE1323" s="114">
        <f t="shared" si="462"/>
        <v>48</v>
      </c>
      <c r="AF1323" s="114">
        <f t="shared" si="463"/>
        <v>1</v>
      </c>
      <c r="AG1323" s="354" t="str">
        <f t="shared" si="464"/>
        <v>CD35</v>
      </c>
      <c r="AH1323" s="114">
        <f>IF(ISNA(VLOOKUP(L1323,'MASTER DATA'!$A$1:$F$192,6,0)),0,VLOOKUP(L1323,'MASTER DATA'!$A$1:$F$192,6,0))*AE1323</f>
        <v>460.79999999999995</v>
      </c>
      <c r="AI1323" s="354" t="str">
        <f>VLOOKUP($D1323,'warehouse mapping'!$AN$7:$AO$17,2,0)</f>
        <v>Aktif</v>
      </c>
      <c r="AJ1323" s="114">
        <f t="shared" si="465"/>
        <v>0</v>
      </c>
      <c r="AK1323" s="354" t="str">
        <f t="shared" si="466"/>
        <v/>
      </c>
      <c r="AL1323" s="354" t="s">
        <v>170</v>
      </c>
      <c r="AM1323" s="354">
        <f t="shared" si="475"/>
        <v>1</v>
      </c>
      <c r="AN1323" s="354" t="b">
        <f t="shared" si="468"/>
        <v>1</v>
      </c>
    </row>
    <row r="1324" spans="1:40" s="354" customFormat="1">
      <c r="A1324" s="354" t="str">
        <f t="shared" si="469"/>
        <v>CD35E02550077347</v>
      </c>
      <c r="B1324" s="354">
        <f t="shared" si="449"/>
        <v>0</v>
      </c>
      <c r="C1324" s="354">
        <f t="shared" si="450"/>
        <v>0</v>
      </c>
      <c r="D1324" s="354" t="str">
        <f t="shared" si="470"/>
        <v>CD</v>
      </c>
      <c r="E1324" s="354" t="str">
        <f t="shared" si="471"/>
        <v>35</v>
      </c>
      <c r="F1324" s="354" t="str">
        <f t="shared" si="472"/>
        <v>E</v>
      </c>
      <c r="G1324" s="355" t="str">
        <f t="shared" si="473"/>
        <v>02</v>
      </c>
      <c r="H1324" s="232" t="s">
        <v>1661</v>
      </c>
      <c r="I1324" s="232" t="s">
        <v>3505</v>
      </c>
      <c r="J1324" s="233">
        <v>46270</v>
      </c>
      <c r="K1324" s="233">
        <v>47719</v>
      </c>
      <c r="L1324" s="234">
        <v>550077347</v>
      </c>
      <c r="M1324" s="232" t="str">
        <f>IF(ISNA(VLOOKUP(L1324,'MASTER DATA'!$A$1:$B$192,2,0)),"",VLOOKUP(L1324,'MASTER DATA'!$A$1:$B$192,2,0))</f>
        <v>Advan4TAX710W30SNMA2_12*0.8L_A04W</v>
      </c>
      <c r="N1324" s="232">
        <v>48</v>
      </c>
      <c r="O1324" s="232">
        <f t="shared" si="455"/>
        <v>1</v>
      </c>
      <c r="P1324" s="232">
        <f t="shared" si="456"/>
        <v>0</v>
      </c>
      <c r="Q1324" s="232">
        <f>VLOOKUP(L1324,'MASTER DATA'!$A$1:$E$192,5,0)</f>
        <v>48</v>
      </c>
      <c r="R1324" s="234">
        <f>SUMIF('picking of the day'!$H$4:$H$358,WMS!H1324&amp;WMS!L1324,'picking of the day'!$E$4:$E$358)</f>
        <v>0</v>
      </c>
      <c r="U1324" s="114">
        <f>IF(ISNA(VLOOKUP(H1324,'data putaway'!$A$1:$E$530,3,0)),0,VLOOKUP(H1324,'data putaway'!$A$1:$E$530,3,0))</f>
        <v>0</v>
      </c>
      <c r="V1324" s="354">
        <f t="shared" si="457"/>
        <v>48</v>
      </c>
      <c r="W1324" s="114">
        <f>IF(ISNA(VLOOKUP(H1324,'data putaway'!$A$1:$E$530,2,0)),0,VLOOKUP(H1324,'data putaway'!$A$1:$E$530,2,0))</f>
        <v>0</v>
      </c>
      <c r="X1324" s="354" t="b">
        <f t="shared" si="458"/>
        <v>0</v>
      </c>
      <c r="Y1324" s="354">
        <f>IF(ISNA(VLOOKUP(H1324,'data putaway'!$A$1:$E$530,4,0)),0,VLOOKUP(H1324,'data putaway'!$A$1:$E$530,4,0))</f>
        <v>0</v>
      </c>
      <c r="Z1324" s="113">
        <f>IF(ISNA(VLOOKUP(H1324,'data putaway'!$A$1:$E$530,5,0)),0,VLOOKUP(H1324,'data putaway'!$A$1:$E$530,5,0))</f>
        <v>0</v>
      </c>
      <c r="AA1324" s="354" t="b">
        <f t="shared" si="459"/>
        <v>0</v>
      </c>
      <c r="AB1324" s="354" t="b">
        <f t="shared" si="460"/>
        <v>0</v>
      </c>
      <c r="AC1324" s="356" t="str">
        <f t="shared" ca="1" si="461"/>
        <v>0 Month,  13 Days</v>
      </c>
      <c r="AD1324" s="114" t="str">
        <f t="shared" ca="1" si="474"/>
        <v>3 Year, 11 Month, 6 Days</v>
      </c>
      <c r="AE1324" s="114">
        <f t="shared" si="462"/>
        <v>48</v>
      </c>
      <c r="AF1324" s="114">
        <f t="shared" si="463"/>
        <v>1</v>
      </c>
      <c r="AG1324" s="354" t="str">
        <f t="shared" si="464"/>
        <v>CD35</v>
      </c>
      <c r="AH1324" s="114">
        <f>IF(ISNA(VLOOKUP(L1324,'MASTER DATA'!$A$1:$F$192,6,0)),0,VLOOKUP(L1324,'MASTER DATA'!$A$1:$F$192,6,0))*AE1324</f>
        <v>460.79999999999995</v>
      </c>
      <c r="AI1324" s="354" t="str">
        <f>VLOOKUP($D1324,'warehouse mapping'!$AN$7:$AO$17,2,0)</f>
        <v>Aktif</v>
      </c>
      <c r="AJ1324" s="114">
        <f t="shared" si="465"/>
        <v>0</v>
      </c>
      <c r="AK1324" s="354" t="str">
        <f t="shared" si="466"/>
        <v/>
      </c>
      <c r="AL1324" s="354" t="s">
        <v>170</v>
      </c>
      <c r="AM1324" s="354">
        <f t="shared" si="475"/>
        <v>1</v>
      </c>
      <c r="AN1324" s="354" t="b">
        <f t="shared" si="468"/>
        <v>1</v>
      </c>
    </row>
    <row r="1325" spans="1:40" s="354" customFormat="1">
      <c r="A1325" s="354" t="str">
        <f t="shared" si="469"/>
        <v>CD36A01550025044</v>
      </c>
      <c r="B1325" s="354">
        <f t="shared" si="449"/>
        <v>0</v>
      </c>
      <c r="C1325" s="354">
        <f t="shared" si="450"/>
        <v>0</v>
      </c>
      <c r="D1325" s="354" t="str">
        <f t="shared" si="470"/>
        <v>CD</v>
      </c>
      <c r="E1325" s="354" t="str">
        <f t="shared" si="471"/>
        <v>36</v>
      </c>
      <c r="F1325" s="354" t="str">
        <f t="shared" si="472"/>
        <v>A</v>
      </c>
      <c r="G1325" s="355" t="str">
        <f t="shared" si="473"/>
        <v>01</v>
      </c>
      <c r="H1325" s="232" t="s">
        <v>1662</v>
      </c>
      <c r="I1325" s="232">
        <v>12690337</v>
      </c>
      <c r="J1325" s="233">
        <v>46279</v>
      </c>
      <c r="K1325" s="233">
        <v>47709</v>
      </c>
      <c r="L1325" s="234">
        <v>550025044</v>
      </c>
      <c r="M1325" s="232" t="str">
        <f>IF(ISNA(VLOOKUP(L1325,'MASTER DATA'!$A$1:$B$192,2,0)),"",VLOOKUP(L1325,'MASTER DATA'!$A$1:$B$192,2,0))</f>
        <v>Spirax S2 A 85W-140_1*209L_A227</v>
      </c>
      <c r="N1325" s="232">
        <v>3</v>
      </c>
      <c r="O1325" s="232">
        <f t="shared" si="455"/>
        <v>0</v>
      </c>
      <c r="P1325" s="232">
        <f t="shared" si="456"/>
        <v>3</v>
      </c>
      <c r="Q1325" s="232">
        <f>VLOOKUP(L1325,'MASTER DATA'!$A$1:$E$192,5,0)</f>
        <v>4</v>
      </c>
      <c r="R1325" s="234">
        <f>SUMIF('picking of the day'!$H$4:$H$358,WMS!H1325&amp;WMS!L1325,'picking of the day'!$E$4:$E$358)</f>
        <v>0</v>
      </c>
      <c r="U1325" s="114">
        <f>IF(ISNA(VLOOKUP(H1325,'data putaway'!$A$1:$E$530,3,0)),0,VLOOKUP(H1325,'data putaway'!$A$1:$E$530,3,0))</f>
        <v>0</v>
      </c>
      <c r="V1325" s="354">
        <f t="shared" si="457"/>
        <v>3</v>
      </c>
      <c r="W1325" s="114">
        <f>IF(ISNA(VLOOKUP(H1325,'data putaway'!$A$1:$E$530,2,0)),0,VLOOKUP(H1325,'data putaway'!$A$1:$E$530,2,0))</f>
        <v>0</v>
      </c>
      <c r="X1325" s="354" t="b">
        <f t="shared" si="458"/>
        <v>0</v>
      </c>
      <c r="Y1325" s="354">
        <f>IF(ISNA(VLOOKUP(H1325,'data putaway'!$A$1:$E$530,4,0)),0,VLOOKUP(H1325,'data putaway'!$A$1:$E$530,4,0))</f>
        <v>0</v>
      </c>
      <c r="Z1325" s="113">
        <f>IF(ISNA(VLOOKUP(H1325,'data putaway'!$A$1:$E$530,5,0)),0,VLOOKUP(H1325,'data putaway'!$A$1:$E$530,5,0))</f>
        <v>0</v>
      </c>
      <c r="AA1325" s="354" t="b">
        <f t="shared" si="459"/>
        <v>0</v>
      </c>
      <c r="AB1325" s="354" t="b">
        <f t="shared" si="460"/>
        <v>0</v>
      </c>
      <c r="AC1325" s="356" t="str">
        <f t="shared" ca="1" si="461"/>
        <v>0 Month,  4 Days</v>
      </c>
      <c r="AD1325" s="114" t="str">
        <f t="shared" ca="1" si="474"/>
        <v>3 Year, 10 Month, 27 Days</v>
      </c>
      <c r="AE1325" s="114">
        <f t="shared" si="462"/>
        <v>3</v>
      </c>
      <c r="AF1325" s="114">
        <f t="shared" si="463"/>
        <v>1</v>
      </c>
      <c r="AG1325" s="354" t="str">
        <f t="shared" si="464"/>
        <v>CD36</v>
      </c>
      <c r="AH1325" s="114">
        <f>IF(ISNA(VLOOKUP(L1325,'MASTER DATA'!$A$1:$F$192,6,0)),0,VLOOKUP(L1325,'MASTER DATA'!$A$1:$F$192,6,0))*AE1325</f>
        <v>627</v>
      </c>
      <c r="AI1325" s="354" t="str">
        <f>VLOOKUP($D1325,'warehouse mapping'!$AN$7:$AO$17,2,0)</f>
        <v>Aktif</v>
      </c>
      <c r="AJ1325" s="114">
        <f t="shared" si="465"/>
        <v>0</v>
      </c>
      <c r="AK1325" s="354" t="str">
        <f t="shared" si="466"/>
        <v/>
      </c>
      <c r="AL1325" s="354" t="s">
        <v>170</v>
      </c>
      <c r="AM1325" s="354">
        <f t="shared" si="475"/>
        <v>1</v>
      </c>
      <c r="AN1325" s="354" t="b">
        <f t="shared" si="468"/>
        <v>1</v>
      </c>
    </row>
    <row r="1326" spans="1:40" s="354" customFormat="1">
      <c r="A1326" s="354" t="str">
        <f t="shared" si="469"/>
        <v>CD36A02550049045</v>
      </c>
      <c r="B1326" s="354">
        <f t="shared" si="449"/>
        <v>0</v>
      </c>
      <c r="C1326" s="354">
        <f t="shared" si="450"/>
        <v>0</v>
      </c>
      <c r="D1326" s="354" t="str">
        <f t="shared" si="470"/>
        <v>CD</v>
      </c>
      <c r="E1326" s="354" t="str">
        <f t="shared" si="471"/>
        <v>36</v>
      </c>
      <c r="F1326" s="354" t="str">
        <f t="shared" si="472"/>
        <v>A</v>
      </c>
      <c r="G1326" s="355" t="str">
        <f t="shared" si="473"/>
        <v>02</v>
      </c>
      <c r="H1326" s="232" t="s">
        <v>1663</v>
      </c>
      <c r="I1326" s="232" t="s">
        <v>3394</v>
      </c>
      <c r="J1326" s="233">
        <v>46266</v>
      </c>
      <c r="K1326" s="233">
        <v>47715</v>
      </c>
      <c r="L1326" s="234">
        <v>550049045</v>
      </c>
      <c r="M1326" s="232" t="str">
        <f>IF(ISNA(VLOOKUP(L1326,'MASTER DATA'!$A$1:$B$192,2,0)),"",VLOOKUP(L1326,'MASTER DATA'!$A$1:$B$192,2,0))</f>
        <v>Advanc4TAX320W50SGMA_12*0.8L_A04W</v>
      </c>
      <c r="N1326" s="232">
        <v>11</v>
      </c>
      <c r="O1326" s="232">
        <f t="shared" si="455"/>
        <v>0</v>
      </c>
      <c r="P1326" s="232">
        <f t="shared" si="456"/>
        <v>11</v>
      </c>
      <c r="Q1326" s="232">
        <f>VLOOKUP(L1326,'MASTER DATA'!$A$1:$E$192,5,0)</f>
        <v>48</v>
      </c>
      <c r="R1326" s="234">
        <f>SUMIF('picking of the day'!$H$4:$H$358,WMS!H1326&amp;WMS!L1326,'picking of the day'!$E$4:$E$358)</f>
        <v>0</v>
      </c>
      <c r="U1326" s="114">
        <f>IF(ISNA(VLOOKUP(H1326,'data putaway'!$A$1:$E$530,3,0)),0,VLOOKUP(H1326,'data putaway'!$A$1:$E$530,3,0))</f>
        <v>0</v>
      </c>
      <c r="V1326" s="354">
        <f t="shared" si="457"/>
        <v>11</v>
      </c>
      <c r="W1326" s="114">
        <f>IF(ISNA(VLOOKUP(H1326,'data putaway'!$A$1:$E$530,2,0)),0,VLOOKUP(H1326,'data putaway'!$A$1:$E$530,2,0))</f>
        <v>0</v>
      </c>
      <c r="X1326" s="354" t="b">
        <f t="shared" si="458"/>
        <v>0</v>
      </c>
      <c r="Y1326" s="354">
        <f>IF(ISNA(VLOOKUP(H1326,'data putaway'!$A$1:$E$530,4,0)),0,VLOOKUP(H1326,'data putaway'!$A$1:$E$530,4,0))</f>
        <v>0</v>
      </c>
      <c r="Z1326" s="113">
        <f>IF(ISNA(VLOOKUP(H1326,'data putaway'!$A$1:$E$530,5,0)),0,VLOOKUP(H1326,'data putaway'!$A$1:$E$530,5,0))</f>
        <v>0</v>
      </c>
      <c r="AA1326" s="354" t="b">
        <f t="shared" si="459"/>
        <v>0</v>
      </c>
      <c r="AB1326" s="354" t="b">
        <f t="shared" si="460"/>
        <v>0</v>
      </c>
      <c r="AC1326" s="356" t="str">
        <f t="shared" ca="1" si="461"/>
        <v>0 Month,  17 Days</v>
      </c>
      <c r="AD1326" s="114" t="str">
        <f t="shared" ca="1" si="474"/>
        <v>3 Year, 11 Month, 2 Days</v>
      </c>
      <c r="AE1326" s="114">
        <f t="shared" si="462"/>
        <v>11</v>
      </c>
      <c r="AF1326" s="114">
        <f t="shared" si="463"/>
        <v>1</v>
      </c>
      <c r="AG1326" s="354" t="str">
        <f t="shared" si="464"/>
        <v>CD36</v>
      </c>
      <c r="AH1326" s="114">
        <f>IF(ISNA(VLOOKUP(L1326,'MASTER DATA'!$A$1:$F$192,6,0)),0,VLOOKUP(L1326,'MASTER DATA'!$A$1:$F$192,6,0))*AE1326</f>
        <v>105.6</v>
      </c>
      <c r="AI1326" s="354" t="str">
        <f>VLOOKUP($D1326,'warehouse mapping'!$AN$7:$AO$17,2,0)</f>
        <v>Aktif</v>
      </c>
      <c r="AJ1326" s="114">
        <f t="shared" si="465"/>
        <v>0</v>
      </c>
      <c r="AK1326" s="354" t="str">
        <f t="shared" si="466"/>
        <v/>
      </c>
      <c r="AL1326" s="354" t="s">
        <v>170</v>
      </c>
      <c r="AM1326" s="354">
        <f t="shared" si="475"/>
        <v>1</v>
      </c>
      <c r="AN1326" s="354" t="b">
        <f t="shared" si="468"/>
        <v>1</v>
      </c>
    </row>
    <row r="1327" spans="1:40" s="354" customFormat="1">
      <c r="A1327" s="354" t="str">
        <f t="shared" si="469"/>
        <v>CD36B01550048593</v>
      </c>
      <c r="B1327" s="354">
        <f t="shared" si="449"/>
        <v>0</v>
      </c>
      <c r="C1327" s="354">
        <f t="shared" si="450"/>
        <v>0</v>
      </c>
      <c r="D1327" s="354" t="str">
        <f t="shared" si="470"/>
        <v>CD</v>
      </c>
      <c r="E1327" s="354" t="str">
        <f t="shared" si="471"/>
        <v>36</v>
      </c>
      <c r="F1327" s="354" t="str">
        <f t="shared" si="472"/>
        <v>B</v>
      </c>
      <c r="G1327" s="355" t="str">
        <f t="shared" si="473"/>
        <v>01</v>
      </c>
      <c r="H1327" s="232" t="s">
        <v>1664</v>
      </c>
      <c r="I1327" s="232" t="s">
        <v>3306</v>
      </c>
      <c r="J1327" s="233">
        <v>46261</v>
      </c>
      <c r="K1327" s="233">
        <v>47708</v>
      </c>
      <c r="L1327" s="234">
        <v>550048593</v>
      </c>
      <c r="M1327" s="232" t="str">
        <f>IF(ISNA(VLOOKUP(L1327,'MASTER DATA'!$A$1:$B$192,2,0)),"",VLOOKUP(L1327,'MASTER DATA'!$A$1:$B$192,2,0))</f>
        <v>Adv4TAX5Sc20W40MB_12*0.8L_A04W</v>
      </c>
      <c r="N1327" s="232">
        <v>48</v>
      </c>
      <c r="O1327" s="232">
        <f t="shared" si="455"/>
        <v>1</v>
      </c>
      <c r="P1327" s="232">
        <f t="shared" si="456"/>
        <v>0</v>
      </c>
      <c r="Q1327" s="232">
        <f>VLOOKUP(L1327,'MASTER DATA'!$A$1:$E$192,5,0)</f>
        <v>48</v>
      </c>
      <c r="R1327" s="234">
        <f>SUMIF('picking of the day'!$H$4:$H$358,WMS!H1327&amp;WMS!L1327,'picking of the day'!$E$4:$E$358)</f>
        <v>0</v>
      </c>
      <c r="U1327" s="114">
        <f>IF(ISNA(VLOOKUP(H1327,'data putaway'!$A$1:$E$530,3,0)),0,VLOOKUP(H1327,'data putaway'!$A$1:$E$530,3,0))</f>
        <v>0</v>
      </c>
      <c r="V1327" s="354">
        <f t="shared" si="457"/>
        <v>48</v>
      </c>
      <c r="W1327" s="114">
        <f>IF(ISNA(VLOOKUP(H1327,'data putaway'!$A$1:$E$530,2,0)),0,VLOOKUP(H1327,'data putaway'!$A$1:$E$530,2,0))</f>
        <v>0</v>
      </c>
      <c r="X1327" s="354" t="b">
        <f t="shared" si="458"/>
        <v>0</v>
      </c>
      <c r="Y1327" s="354">
        <f>IF(ISNA(VLOOKUP(H1327,'data putaway'!$A$1:$E$530,4,0)),0,VLOOKUP(H1327,'data putaway'!$A$1:$E$530,4,0))</f>
        <v>0</v>
      </c>
      <c r="Z1327" s="113">
        <f>IF(ISNA(VLOOKUP(H1327,'data putaway'!$A$1:$E$530,5,0)),0,VLOOKUP(H1327,'data putaway'!$A$1:$E$530,5,0))</f>
        <v>0</v>
      </c>
      <c r="AA1327" s="354" t="b">
        <f t="shared" si="459"/>
        <v>0</v>
      </c>
      <c r="AB1327" s="354" t="b">
        <f t="shared" si="460"/>
        <v>0</v>
      </c>
      <c r="AC1327" s="356" t="str">
        <f t="shared" ca="1" si="461"/>
        <v>0 Month,  22 Days</v>
      </c>
      <c r="AD1327" s="114" t="str">
        <f t="shared" ca="1" si="474"/>
        <v>3 Year, 10 Month, 26 Days</v>
      </c>
      <c r="AE1327" s="114">
        <f t="shared" si="462"/>
        <v>48</v>
      </c>
      <c r="AF1327" s="114">
        <f t="shared" si="463"/>
        <v>1</v>
      </c>
      <c r="AG1327" s="354" t="str">
        <f t="shared" si="464"/>
        <v>CD36</v>
      </c>
      <c r="AH1327" s="114">
        <f>IF(ISNA(VLOOKUP(L1327,'MASTER DATA'!$A$1:$F$192,6,0)),0,VLOOKUP(L1327,'MASTER DATA'!$A$1:$F$192,6,0))*AE1327</f>
        <v>460.79999999999995</v>
      </c>
      <c r="AI1327" s="354" t="str">
        <f>VLOOKUP($D1327,'warehouse mapping'!$AN$7:$AO$17,2,0)</f>
        <v>Aktif</v>
      </c>
      <c r="AJ1327" s="114">
        <f t="shared" si="465"/>
        <v>0</v>
      </c>
      <c r="AK1327" s="354" t="str">
        <f t="shared" si="466"/>
        <v/>
      </c>
      <c r="AL1327" s="354" t="s">
        <v>3206</v>
      </c>
      <c r="AM1327" s="354">
        <f t="shared" si="475"/>
        <v>1</v>
      </c>
      <c r="AN1327" s="354" t="b">
        <f t="shared" si="468"/>
        <v>1</v>
      </c>
    </row>
    <row r="1328" spans="1:40" s="354" customFormat="1">
      <c r="A1328" s="354" t="str">
        <f t="shared" si="469"/>
        <v>CD36B02550048593</v>
      </c>
      <c r="B1328" s="354">
        <f t="shared" si="449"/>
        <v>0</v>
      </c>
      <c r="C1328" s="354">
        <f t="shared" si="450"/>
        <v>0</v>
      </c>
      <c r="D1328" s="354" t="str">
        <f t="shared" si="470"/>
        <v>CD</v>
      </c>
      <c r="E1328" s="354" t="str">
        <f t="shared" si="471"/>
        <v>36</v>
      </c>
      <c r="F1328" s="354" t="str">
        <f t="shared" si="472"/>
        <v>B</v>
      </c>
      <c r="G1328" s="355" t="str">
        <f t="shared" si="473"/>
        <v>02</v>
      </c>
      <c r="H1328" s="232" t="s">
        <v>1665</v>
      </c>
      <c r="I1328" s="232" t="s">
        <v>3306</v>
      </c>
      <c r="J1328" s="233">
        <v>46261</v>
      </c>
      <c r="K1328" s="233">
        <v>47708</v>
      </c>
      <c r="L1328" s="234">
        <v>550048593</v>
      </c>
      <c r="M1328" s="232" t="str">
        <f>IF(ISNA(VLOOKUP(L1328,'MASTER DATA'!$A$1:$B$192,2,0)),"",VLOOKUP(L1328,'MASTER DATA'!$A$1:$B$192,2,0))</f>
        <v>Adv4TAX5Sc20W40MB_12*0.8L_A04W</v>
      </c>
      <c r="N1328" s="232">
        <v>48</v>
      </c>
      <c r="O1328" s="232">
        <f t="shared" si="455"/>
        <v>1</v>
      </c>
      <c r="P1328" s="232">
        <f t="shared" si="456"/>
        <v>0</v>
      </c>
      <c r="Q1328" s="232">
        <f>VLOOKUP(L1328,'MASTER DATA'!$A$1:$E$192,5,0)</f>
        <v>48</v>
      </c>
      <c r="R1328" s="234">
        <f>SUMIF('picking of the day'!$H$4:$H$358,WMS!H1328&amp;WMS!L1328,'picking of the day'!$E$4:$E$358)</f>
        <v>0</v>
      </c>
      <c r="U1328" s="114">
        <f>IF(ISNA(VLOOKUP(H1328,'data putaway'!$A$1:$E$530,3,0)),0,VLOOKUP(H1328,'data putaway'!$A$1:$E$530,3,0))</f>
        <v>0</v>
      </c>
      <c r="V1328" s="354">
        <f t="shared" si="457"/>
        <v>48</v>
      </c>
      <c r="W1328" s="114">
        <f>IF(ISNA(VLOOKUP(H1328,'data putaway'!$A$1:$E$530,2,0)),0,VLOOKUP(H1328,'data putaway'!$A$1:$E$530,2,0))</f>
        <v>0</v>
      </c>
      <c r="X1328" s="354" t="b">
        <f t="shared" si="458"/>
        <v>0</v>
      </c>
      <c r="Y1328" s="354">
        <f>IF(ISNA(VLOOKUP(H1328,'data putaway'!$A$1:$E$530,4,0)),0,VLOOKUP(H1328,'data putaway'!$A$1:$E$530,4,0))</f>
        <v>0</v>
      </c>
      <c r="Z1328" s="113">
        <f>IF(ISNA(VLOOKUP(H1328,'data putaway'!$A$1:$E$530,5,0)),0,VLOOKUP(H1328,'data putaway'!$A$1:$E$530,5,0))</f>
        <v>0</v>
      </c>
      <c r="AA1328" s="354" t="b">
        <f t="shared" si="459"/>
        <v>0</v>
      </c>
      <c r="AB1328" s="354" t="b">
        <f t="shared" si="460"/>
        <v>0</v>
      </c>
      <c r="AC1328" s="356" t="str">
        <f t="shared" ca="1" si="461"/>
        <v>0 Month,  22 Days</v>
      </c>
      <c r="AD1328" s="114" t="str">
        <f t="shared" ca="1" si="474"/>
        <v>3 Year, 10 Month, 26 Days</v>
      </c>
      <c r="AE1328" s="114">
        <f t="shared" si="462"/>
        <v>48</v>
      </c>
      <c r="AF1328" s="114">
        <f t="shared" si="463"/>
        <v>1</v>
      </c>
      <c r="AG1328" s="354" t="str">
        <f t="shared" si="464"/>
        <v>CD36</v>
      </c>
      <c r="AH1328" s="114">
        <f>IF(ISNA(VLOOKUP(L1328,'MASTER DATA'!$A$1:$F$192,6,0)),0,VLOOKUP(L1328,'MASTER DATA'!$A$1:$F$192,6,0))*AE1328</f>
        <v>460.79999999999995</v>
      </c>
      <c r="AI1328" s="354" t="str">
        <f>VLOOKUP($D1328,'warehouse mapping'!$AN$7:$AO$17,2,0)</f>
        <v>Aktif</v>
      </c>
      <c r="AJ1328" s="114">
        <f t="shared" si="465"/>
        <v>0</v>
      </c>
      <c r="AK1328" s="354" t="str">
        <f t="shared" si="466"/>
        <v/>
      </c>
      <c r="AL1328" s="354" t="s">
        <v>3206</v>
      </c>
      <c r="AM1328" s="354">
        <f t="shared" si="475"/>
        <v>1</v>
      </c>
      <c r="AN1328" s="354" t="b">
        <f t="shared" si="468"/>
        <v>1</v>
      </c>
    </row>
    <row r="1329" spans="1:40" s="354" customFormat="1">
      <c r="A1329" s="354" t="str">
        <f t="shared" ref="A1329:A1392" si="476">H1329&amp;L1329</f>
        <v>CD36C01550077346</v>
      </c>
      <c r="B1329" s="354">
        <f t="shared" ref="B1329:B1392" si="477">R1329+S1329</f>
        <v>0</v>
      </c>
      <c r="C1329" s="354">
        <f t="shared" ref="C1329:C1392" si="478">T1329+U1329</f>
        <v>0</v>
      </c>
      <c r="D1329" s="354" t="str">
        <f t="shared" si="470"/>
        <v>CD</v>
      </c>
      <c r="E1329" s="354" t="str">
        <f t="shared" si="471"/>
        <v>36</v>
      </c>
      <c r="F1329" s="354" t="str">
        <f t="shared" si="472"/>
        <v>C</v>
      </c>
      <c r="G1329" s="355" t="str">
        <f t="shared" si="473"/>
        <v>01</v>
      </c>
      <c r="H1329" s="232" t="s">
        <v>1666</v>
      </c>
      <c r="I1329" s="232" t="s">
        <v>3103</v>
      </c>
      <c r="J1329" s="233">
        <v>46080</v>
      </c>
      <c r="K1329" s="233">
        <v>47441</v>
      </c>
      <c r="L1329" s="114">
        <v>550077346</v>
      </c>
      <c r="M1329" s="232" t="str">
        <f>IF(ISNA(VLOOKUP(L1329,'MASTER DATA'!$A$1:$B$192,2,0)),"",VLOOKUP(L1329,'MASTER DATA'!$A$1:$B$192,2,0))</f>
        <v>Advan4TAX710W30SNMA2_12*1L_A04W</v>
      </c>
      <c r="N1329" s="232">
        <v>44</v>
      </c>
      <c r="O1329" s="232">
        <f t="shared" si="455"/>
        <v>1</v>
      </c>
      <c r="P1329" s="232">
        <f t="shared" si="456"/>
        <v>0</v>
      </c>
      <c r="Q1329" s="232">
        <f>VLOOKUP(L1329,'MASTER DATA'!$A$1:$E$192,5,0)</f>
        <v>44</v>
      </c>
      <c r="R1329" s="234">
        <f>SUMIF('picking of the day'!$H$4:$H$358,WMS!H1329&amp;WMS!L1329,'picking of the day'!$E$4:$E$358)</f>
        <v>0</v>
      </c>
      <c r="U1329" s="114">
        <f>IF(ISNA(VLOOKUP(H1329,'data putaway'!$A$1:$E$530,3,0)),0,VLOOKUP(H1329,'data putaway'!$A$1:$E$530,3,0))</f>
        <v>0</v>
      </c>
      <c r="V1329" s="354">
        <f t="shared" si="457"/>
        <v>44</v>
      </c>
      <c r="W1329" s="114">
        <f>IF(ISNA(VLOOKUP(H1329,'data putaway'!$A$1:$E$530,2,0)),0,VLOOKUP(H1329,'data putaway'!$A$1:$E$530,2,0))</f>
        <v>0</v>
      </c>
      <c r="X1329" s="354" t="b">
        <f t="shared" si="458"/>
        <v>0</v>
      </c>
      <c r="Y1329" s="354">
        <f>IF(ISNA(VLOOKUP(H1329,'data putaway'!$A$1:$E$530,4,0)),0,VLOOKUP(H1329,'data putaway'!$A$1:$E$530,4,0))</f>
        <v>0</v>
      </c>
      <c r="Z1329" s="113">
        <f>IF(ISNA(VLOOKUP(H1329,'data putaway'!$A$1:$E$530,5,0)),0,VLOOKUP(H1329,'data putaway'!$A$1:$E$530,5,0))</f>
        <v>0</v>
      </c>
      <c r="AA1329" s="354" t="b">
        <f t="shared" si="459"/>
        <v>0</v>
      </c>
      <c r="AB1329" s="354" t="b">
        <f t="shared" si="460"/>
        <v>0</v>
      </c>
      <c r="AC1329" s="356" t="str">
        <f t="shared" ca="1" si="461"/>
        <v>6 Month,  22 Days</v>
      </c>
      <c r="AD1329" s="114" t="str">
        <f t="shared" ca="1" si="474"/>
        <v>3 Year, 2 Month, 1 Days</v>
      </c>
      <c r="AE1329" s="114">
        <f t="shared" si="462"/>
        <v>44</v>
      </c>
      <c r="AF1329" s="114">
        <f t="shared" si="463"/>
        <v>1</v>
      </c>
      <c r="AG1329" s="354" t="str">
        <f t="shared" si="464"/>
        <v>CD36</v>
      </c>
      <c r="AH1329" s="114">
        <f>IF(ISNA(VLOOKUP(L1329,'MASTER DATA'!$A$1:$F$192,6,0)),0,VLOOKUP(L1329,'MASTER DATA'!$A$1:$F$192,6,0))*AE1329</f>
        <v>528</v>
      </c>
      <c r="AI1329" s="354" t="str">
        <f>VLOOKUP($D1329,'warehouse mapping'!$AN$7:$AO$17,2,0)</f>
        <v>Aktif</v>
      </c>
      <c r="AJ1329" s="114">
        <f t="shared" si="465"/>
        <v>0</v>
      </c>
      <c r="AK1329" s="354" t="str">
        <f t="shared" si="466"/>
        <v/>
      </c>
      <c r="AL1329" s="354" t="s">
        <v>170</v>
      </c>
      <c r="AM1329" s="354">
        <f t="shared" si="475"/>
        <v>1</v>
      </c>
      <c r="AN1329" s="354" t="b">
        <f t="shared" si="468"/>
        <v>1</v>
      </c>
    </row>
    <row r="1330" spans="1:40" s="354" customFormat="1">
      <c r="A1330" s="354" t="str">
        <f t="shared" si="476"/>
        <v>CD36C02550077346</v>
      </c>
      <c r="B1330" s="354">
        <f t="shared" si="477"/>
        <v>0</v>
      </c>
      <c r="C1330" s="354">
        <f t="shared" si="478"/>
        <v>0</v>
      </c>
      <c r="D1330" s="354" t="str">
        <f t="shared" si="470"/>
        <v>CD</v>
      </c>
      <c r="E1330" s="354" t="str">
        <f t="shared" si="471"/>
        <v>36</v>
      </c>
      <c r="F1330" s="354" t="str">
        <f t="shared" si="472"/>
        <v>C</v>
      </c>
      <c r="G1330" s="355" t="str">
        <f t="shared" si="473"/>
        <v>02</v>
      </c>
      <c r="H1330" s="232" t="s">
        <v>1667</v>
      </c>
      <c r="I1330" s="232" t="s">
        <v>3103</v>
      </c>
      <c r="J1330" s="233">
        <v>46080</v>
      </c>
      <c r="K1330" s="233">
        <v>47441</v>
      </c>
      <c r="L1330" s="114">
        <v>550077346</v>
      </c>
      <c r="M1330" s="232" t="str">
        <f>IF(ISNA(VLOOKUP(L1330,'MASTER DATA'!$A$1:$B$192,2,0)),"",VLOOKUP(L1330,'MASTER DATA'!$A$1:$B$192,2,0))</f>
        <v>Advan4TAX710W30SNMA2_12*1L_A04W</v>
      </c>
      <c r="N1330" s="232">
        <v>44</v>
      </c>
      <c r="O1330" s="232">
        <f t="shared" si="455"/>
        <v>1</v>
      </c>
      <c r="P1330" s="232">
        <f t="shared" si="456"/>
        <v>0</v>
      </c>
      <c r="Q1330" s="232">
        <f>VLOOKUP(L1330,'MASTER DATA'!$A$1:$E$192,5,0)</f>
        <v>44</v>
      </c>
      <c r="R1330" s="234">
        <f>SUMIF('picking of the day'!$H$4:$H$358,WMS!H1330&amp;WMS!L1330,'picking of the day'!$E$4:$E$358)</f>
        <v>0</v>
      </c>
      <c r="U1330" s="114">
        <f>IF(ISNA(VLOOKUP(H1330,'data putaway'!$A$1:$E$530,3,0)),0,VLOOKUP(H1330,'data putaway'!$A$1:$E$530,3,0))</f>
        <v>0</v>
      </c>
      <c r="V1330" s="354">
        <f t="shared" si="457"/>
        <v>44</v>
      </c>
      <c r="W1330" s="114">
        <f>IF(ISNA(VLOOKUP(H1330,'data putaway'!$A$1:$E$530,2,0)),0,VLOOKUP(H1330,'data putaway'!$A$1:$E$530,2,0))</f>
        <v>0</v>
      </c>
      <c r="X1330" s="354" t="b">
        <f t="shared" si="458"/>
        <v>0</v>
      </c>
      <c r="Y1330" s="354">
        <f>IF(ISNA(VLOOKUP(H1330,'data putaway'!$A$1:$E$530,4,0)),0,VLOOKUP(H1330,'data putaway'!$A$1:$E$530,4,0))</f>
        <v>0</v>
      </c>
      <c r="Z1330" s="113">
        <f>IF(ISNA(VLOOKUP(H1330,'data putaway'!$A$1:$E$530,5,0)),0,VLOOKUP(H1330,'data putaway'!$A$1:$E$530,5,0))</f>
        <v>0</v>
      </c>
      <c r="AA1330" s="354" t="b">
        <f t="shared" si="459"/>
        <v>0</v>
      </c>
      <c r="AB1330" s="354" t="b">
        <f t="shared" si="460"/>
        <v>0</v>
      </c>
      <c r="AC1330" s="356" t="str">
        <f t="shared" ca="1" si="461"/>
        <v>6 Month,  22 Days</v>
      </c>
      <c r="AD1330" s="114" t="str">
        <f t="shared" ca="1" si="474"/>
        <v>3 Year, 2 Month, 1 Days</v>
      </c>
      <c r="AE1330" s="114">
        <f t="shared" si="462"/>
        <v>44</v>
      </c>
      <c r="AF1330" s="114">
        <f t="shared" si="463"/>
        <v>1</v>
      </c>
      <c r="AG1330" s="354" t="str">
        <f t="shared" si="464"/>
        <v>CD36</v>
      </c>
      <c r="AH1330" s="114">
        <f>IF(ISNA(VLOOKUP(L1330,'MASTER DATA'!$A$1:$F$192,6,0)),0,VLOOKUP(L1330,'MASTER DATA'!$A$1:$F$192,6,0))*AE1330</f>
        <v>528</v>
      </c>
      <c r="AI1330" s="354" t="str">
        <f>VLOOKUP($D1330,'warehouse mapping'!$AN$7:$AO$17,2,0)</f>
        <v>Aktif</v>
      </c>
      <c r="AJ1330" s="114">
        <f t="shared" si="465"/>
        <v>0</v>
      </c>
      <c r="AK1330" s="354" t="str">
        <f t="shared" si="466"/>
        <v/>
      </c>
      <c r="AL1330" s="354" t="s">
        <v>170</v>
      </c>
      <c r="AM1330" s="354">
        <f t="shared" si="475"/>
        <v>1</v>
      </c>
      <c r="AN1330" s="354" t="b">
        <f t="shared" si="468"/>
        <v>1</v>
      </c>
    </row>
    <row r="1331" spans="1:40" s="354" customFormat="1">
      <c r="A1331" s="354" t="str">
        <f t="shared" si="476"/>
        <v>CD36D01550077346</v>
      </c>
      <c r="B1331" s="354">
        <f t="shared" si="477"/>
        <v>0</v>
      </c>
      <c r="C1331" s="354">
        <f t="shared" si="478"/>
        <v>0</v>
      </c>
      <c r="D1331" s="354" t="str">
        <f t="shared" si="470"/>
        <v>CD</v>
      </c>
      <c r="E1331" s="354" t="str">
        <f t="shared" si="471"/>
        <v>36</v>
      </c>
      <c r="F1331" s="354" t="str">
        <f t="shared" si="472"/>
        <v>D</v>
      </c>
      <c r="G1331" s="355" t="str">
        <f t="shared" si="473"/>
        <v>01</v>
      </c>
      <c r="H1331" s="232" t="s">
        <v>1668</v>
      </c>
      <c r="I1331" s="232" t="s">
        <v>3103</v>
      </c>
      <c r="J1331" s="233">
        <v>46080</v>
      </c>
      <c r="K1331" s="233">
        <v>47441</v>
      </c>
      <c r="L1331" s="234">
        <v>550077346</v>
      </c>
      <c r="M1331" s="232" t="str">
        <f>IF(ISNA(VLOOKUP(L1331,'MASTER DATA'!$A$1:$B$192,2,0)),"",VLOOKUP(L1331,'MASTER DATA'!$A$1:$B$192,2,0))</f>
        <v>Advan4TAX710W30SNMA2_12*1L_A04W</v>
      </c>
      <c r="N1331" s="232">
        <v>44</v>
      </c>
      <c r="O1331" s="232">
        <f t="shared" si="455"/>
        <v>1</v>
      </c>
      <c r="P1331" s="232">
        <f t="shared" si="456"/>
        <v>0</v>
      </c>
      <c r="Q1331" s="232">
        <f>VLOOKUP(L1331,'MASTER DATA'!$A$1:$E$192,5,0)</f>
        <v>44</v>
      </c>
      <c r="R1331" s="234">
        <f>SUMIF('picking of the day'!$H$4:$H$358,WMS!H1331&amp;WMS!L1331,'picking of the day'!$E$4:$E$358)</f>
        <v>0</v>
      </c>
      <c r="U1331" s="114">
        <f>IF(ISNA(VLOOKUP(H1331,'data putaway'!$A$1:$E$530,3,0)),0,VLOOKUP(H1331,'data putaway'!$A$1:$E$530,3,0))</f>
        <v>0</v>
      </c>
      <c r="V1331" s="354">
        <f t="shared" si="457"/>
        <v>44</v>
      </c>
      <c r="W1331" s="114">
        <f>IF(ISNA(VLOOKUP(H1331,'data putaway'!$A$1:$E$530,2,0)),0,VLOOKUP(H1331,'data putaway'!$A$1:$E$530,2,0))</f>
        <v>0</v>
      </c>
      <c r="X1331" s="354" t="b">
        <f t="shared" si="458"/>
        <v>0</v>
      </c>
      <c r="Y1331" s="354">
        <f>IF(ISNA(VLOOKUP(H1331,'data putaway'!$A$1:$E$530,4,0)),0,VLOOKUP(H1331,'data putaway'!$A$1:$E$530,4,0))</f>
        <v>0</v>
      </c>
      <c r="Z1331" s="113">
        <f>IF(ISNA(VLOOKUP(H1331,'data putaway'!$A$1:$E$530,5,0)),0,VLOOKUP(H1331,'data putaway'!$A$1:$E$530,5,0))</f>
        <v>0</v>
      </c>
      <c r="AA1331" s="354" t="b">
        <f t="shared" si="459"/>
        <v>0</v>
      </c>
      <c r="AB1331" s="354" t="b">
        <f t="shared" si="460"/>
        <v>0</v>
      </c>
      <c r="AC1331" s="356" t="str">
        <f t="shared" ca="1" si="461"/>
        <v>6 Month,  22 Days</v>
      </c>
      <c r="AD1331" s="114" t="str">
        <f t="shared" ca="1" si="474"/>
        <v>3 Year, 2 Month, 1 Days</v>
      </c>
      <c r="AE1331" s="114">
        <f t="shared" si="462"/>
        <v>44</v>
      </c>
      <c r="AF1331" s="114">
        <f t="shared" si="463"/>
        <v>1</v>
      </c>
      <c r="AG1331" s="354" t="str">
        <f t="shared" si="464"/>
        <v>CD36</v>
      </c>
      <c r="AH1331" s="114">
        <f>IF(ISNA(VLOOKUP(L1331,'MASTER DATA'!$A$1:$F$192,6,0)),0,VLOOKUP(L1331,'MASTER DATA'!$A$1:$F$192,6,0))*AE1331</f>
        <v>528</v>
      </c>
      <c r="AI1331" s="354" t="str">
        <f>VLOOKUP($D1331,'warehouse mapping'!$AN$7:$AO$17,2,0)</f>
        <v>Aktif</v>
      </c>
      <c r="AJ1331" s="114">
        <f t="shared" si="465"/>
        <v>0</v>
      </c>
      <c r="AK1331" s="354" t="str">
        <f t="shared" si="466"/>
        <v/>
      </c>
      <c r="AL1331" s="354" t="s">
        <v>170</v>
      </c>
      <c r="AM1331" s="354">
        <f t="shared" si="475"/>
        <v>1</v>
      </c>
      <c r="AN1331" s="354" t="b">
        <f t="shared" si="468"/>
        <v>1</v>
      </c>
    </row>
    <row r="1332" spans="1:40" s="354" customFormat="1">
      <c r="A1332" s="354" t="str">
        <f t="shared" si="476"/>
        <v>CD36D02550069887</v>
      </c>
      <c r="B1332" s="354">
        <f t="shared" si="477"/>
        <v>0</v>
      </c>
      <c r="C1332" s="354">
        <f t="shared" si="478"/>
        <v>0</v>
      </c>
      <c r="D1332" s="354" t="str">
        <f t="shared" si="470"/>
        <v>CD</v>
      </c>
      <c r="E1332" s="354" t="str">
        <f t="shared" si="471"/>
        <v>36</v>
      </c>
      <c r="F1332" s="354" t="str">
        <f t="shared" si="472"/>
        <v>D</v>
      </c>
      <c r="G1332" s="355" t="str">
        <f t="shared" si="473"/>
        <v>02</v>
      </c>
      <c r="H1332" s="232" t="s">
        <v>1669</v>
      </c>
      <c r="I1332" s="234" t="s">
        <v>3582</v>
      </c>
      <c r="J1332" s="233">
        <v>46280</v>
      </c>
      <c r="K1332" s="233">
        <v>47734</v>
      </c>
      <c r="L1332" s="234">
        <v>550069887</v>
      </c>
      <c r="M1332" s="232" t="str">
        <f>IF(ISNA(VLOOKUP(L1332,'MASTER DATA'!$A$1:$B$192,2,0)),"",VLOOKUP(L1332,'MASTER DATA'!$A$1:$B$192,2,0))</f>
        <v>RimR4Plus15W40CI4E7_12*1L_A04W</v>
      </c>
      <c r="N1332" s="232">
        <v>0</v>
      </c>
      <c r="O1332" s="232">
        <f t="shared" si="455"/>
        <v>0</v>
      </c>
      <c r="P1332" s="232">
        <f t="shared" si="456"/>
        <v>0</v>
      </c>
      <c r="Q1332" s="232">
        <f>VLOOKUP(L1332,'MASTER DATA'!$A$1:$E$192,5,0)</f>
        <v>44</v>
      </c>
      <c r="R1332" s="234">
        <f>SUMIF('picking of the day'!$H$4:$H$358,WMS!H1332&amp;WMS!L1332,'picking of the day'!$E$4:$E$358)</f>
        <v>0</v>
      </c>
      <c r="U1332" s="114">
        <f>IF(ISNA(VLOOKUP(H1332,'data putaway'!$A$1:$E$530,3,0)),0,VLOOKUP(H1332,'data putaway'!$A$1:$E$530,3,0))</f>
        <v>0</v>
      </c>
      <c r="V1332" s="354">
        <f t="shared" si="457"/>
        <v>0</v>
      </c>
      <c r="W1332" s="114">
        <f>IF(ISNA(VLOOKUP(H1332,'data putaway'!$A$1:$E$530,2,0)),0,VLOOKUP(H1332,'data putaway'!$A$1:$E$530,2,0))</f>
        <v>0</v>
      </c>
      <c r="X1332" s="354" t="b">
        <f t="shared" si="458"/>
        <v>0</v>
      </c>
      <c r="Y1332" s="354">
        <f>IF(ISNA(VLOOKUP(H1332,'data putaway'!$A$1:$E$530,4,0)),0,VLOOKUP(H1332,'data putaway'!$A$1:$E$530,4,0))</f>
        <v>0</v>
      </c>
      <c r="Z1332" s="113">
        <f>IF(ISNA(VLOOKUP(H1332,'data putaway'!$A$1:$E$530,5,0)),0,VLOOKUP(H1332,'data putaway'!$A$1:$E$530,5,0))</f>
        <v>0</v>
      </c>
      <c r="AA1332" s="354" t="b">
        <f t="shared" si="459"/>
        <v>0</v>
      </c>
      <c r="AB1332" s="354" t="b">
        <f t="shared" si="460"/>
        <v>0</v>
      </c>
      <c r="AC1332" s="356" t="str">
        <f t="shared" ca="1" si="461"/>
        <v>0 Month,  3 Days</v>
      </c>
      <c r="AD1332" s="114" t="str">
        <f t="shared" ca="1" si="474"/>
        <v>3 Year, 11 Month, 21 Days</v>
      </c>
      <c r="AE1332" s="114">
        <f t="shared" si="462"/>
        <v>0</v>
      </c>
      <c r="AF1332" s="114">
        <f t="shared" si="463"/>
        <v>0</v>
      </c>
      <c r="AG1332" s="354" t="str">
        <f t="shared" si="464"/>
        <v>CD36</v>
      </c>
      <c r="AH1332" s="114">
        <f>IF(ISNA(VLOOKUP(L1332,'MASTER DATA'!$A$1:$F$192,6,0)),0,VLOOKUP(L1332,'MASTER DATA'!$A$1:$F$192,6,0))*AE1332</f>
        <v>0</v>
      </c>
      <c r="AI1332" s="354" t="str">
        <f>VLOOKUP($D1332,'warehouse mapping'!$AN$7:$AO$17,2,0)</f>
        <v>Aktif</v>
      </c>
      <c r="AJ1332" s="114">
        <f t="shared" si="465"/>
        <v>1</v>
      </c>
      <c r="AK1332" s="354" t="str">
        <f t="shared" si="466"/>
        <v>CD</v>
      </c>
      <c r="AL1332" s="354" t="s">
        <v>170</v>
      </c>
      <c r="AM1332" s="354">
        <f t="shared" si="475"/>
        <v>1</v>
      </c>
      <c r="AN1332" s="354" t="b">
        <f t="shared" si="468"/>
        <v>1</v>
      </c>
    </row>
    <row r="1333" spans="1:40" s="354" customFormat="1">
      <c r="A1333" s="354" t="str">
        <f t="shared" si="476"/>
        <v>CD36E01550069887</v>
      </c>
      <c r="B1333" s="354">
        <f t="shared" si="477"/>
        <v>0</v>
      </c>
      <c r="C1333" s="354">
        <f t="shared" si="478"/>
        <v>0</v>
      </c>
      <c r="D1333" s="354" t="str">
        <f t="shared" si="470"/>
        <v>CD</v>
      </c>
      <c r="E1333" s="354" t="str">
        <f t="shared" si="471"/>
        <v>36</v>
      </c>
      <c r="F1333" s="354" t="str">
        <f t="shared" si="472"/>
        <v>E</v>
      </c>
      <c r="G1333" s="355" t="str">
        <f t="shared" si="473"/>
        <v>01</v>
      </c>
      <c r="H1333" s="232" t="s">
        <v>1670</v>
      </c>
      <c r="I1333" s="234" t="s">
        <v>3582</v>
      </c>
      <c r="J1333" s="233">
        <v>46280</v>
      </c>
      <c r="K1333" s="233">
        <v>47734</v>
      </c>
      <c r="L1333" s="234">
        <v>550069887</v>
      </c>
      <c r="M1333" s="232" t="str">
        <f>IF(ISNA(VLOOKUP(L1333,'MASTER DATA'!$A$1:$B$192,2,0)),"",VLOOKUP(L1333,'MASTER DATA'!$A$1:$B$192,2,0))</f>
        <v>RimR4Plus15W40CI4E7_12*1L_A04W</v>
      </c>
      <c r="N1333" s="232">
        <v>0</v>
      </c>
      <c r="O1333" s="232">
        <f t="shared" si="455"/>
        <v>0</v>
      </c>
      <c r="P1333" s="232">
        <f t="shared" si="456"/>
        <v>0</v>
      </c>
      <c r="Q1333" s="232">
        <f>VLOOKUP(L1333,'MASTER DATA'!$A$1:$E$192,5,0)</f>
        <v>44</v>
      </c>
      <c r="R1333" s="234">
        <f>SUMIF('picking of the day'!$H$4:$H$358,WMS!H1333&amp;WMS!L1333,'picking of the day'!$E$4:$E$358)</f>
        <v>0</v>
      </c>
      <c r="U1333" s="114">
        <f>IF(ISNA(VLOOKUP(H1333,'data putaway'!$A$1:$E$530,3,0)),0,VLOOKUP(H1333,'data putaway'!$A$1:$E$530,3,0))</f>
        <v>0</v>
      </c>
      <c r="V1333" s="354">
        <f t="shared" si="457"/>
        <v>0</v>
      </c>
      <c r="W1333" s="114">
        <f>IF(ISNA(VLOOKUP(H1333,'data putaway'!$A$1:$E$530,2,0)),0,VLOOKUP(H1333,'data putaway'!$A$1:$E$530,2,0))</f>
        <v>0</v>
      </c>
      <c r="X1333" s="354" t="b">
        <f t="shared" si="458"/>
        <v>0</v>
      </c>
      <c r="Y1333" s="354">
        <f>IF(ISNA(VLOOKUP(H1333,'data putaway'!$A$1:$E$530,4,0)),0,VLOOKUP(H1333,'data putaway'!$A$1:$E$530,4,0))</f>
        <v>0</v>
      </c>
      <c r="Z1333" s="113">
        <f>IF(ISNA(VLOOKUP(H1333,'data putaway'!$A$1:$E$530,5,0)),0,VLOOKUP(H1333,'data putaway'!$A$1:$E$530,5,0))</f>
        <v>0</v>
      </c>
      <c r="AA1333" s="354" t="b">
        <f t="shared" si="459"/>
        <v>0</v>
      </c>
      <c r="AB1333" s="354" t="b">
        <f t="shared" si="460"/>
        <v>0</v>
      </c>
      <c r="AC1333" s="356" t="str">
        <f t="shared" ca="1" si="461"/>
        <v>0 Month,  3 Days</v>
      </c>
      <c r="AD1333" s="114" t="str">
        <f t="shared" ca="1" si="474"/>
        <v>3 Year, 11 Month, 21 Days</v>
      </c>
      <c r="AE1333" s="114">
        <f t="shared" si="462"/>
        <v>0</v>
      </c>
      <c r="AF1333" s="114">
        <f t="shared" si="463"/>
        <v>0</v>
      </c>
      <c r="AG1333" s="354" t="str">
        <f t="shared" si="464"/>
        <v>CD36</v>
      </c>
      <c r="AH1333" s="114">
        <f>IF(ISNA(VLOOKUP(L1333,'MASTER DATA'!$A$1:$F$192,6,0)),0,VLOOKUP(L1333,'MASTER DATA'!$A$1:$F$192,6,0))*AE1333</f>
        <v>0</v>
      </c>
      <c r="AI1333" s="354" t="str">
        <f>VLOOKUP($D1333,'warehouse mapping'!$AN$7:$AO$17,2,0)</f>
        <v>Aktif</v>
      </c>
      <c r="AJ1333" s="114">
        <f t="shared" si="465"/>
        <v>1</v>
      </c>
      <c r="AK1333" s="354" t="str">
        <f t="shared" si="466"/>
        <v>CD</v>
      </c>
      <c r="AL1333" s="354" t="s">
        <v>170</v>
      </c>
      <c r="AM1333" s="354">
        <f t="shared" si="475"/>
        <v>1</v>
      </c>
      <c r="AN1333" s="354" t="b">
        <f t="shared" si="468"/>
        <v>1</v>
      </c>
    </row>
    <row r="1334" spans="1:40" s="354" customFormat="1">
      <c r="A1334" s="354" t="str">
        <f t="shared" si="476"/>
        <v>CD36E02550049045</v>
      </c>
      <c r="B1334" s="354">
        <f t="shared" si="477"/>
        <v>0</v>
      </c>
      <c r="C1334" s="354">
        <f t="shared" si="478"/>
        <v>0</v>
      </c>
      <c r="D1334" s="354" t="str">
        <f t="shared" si="470"/>
        <v>CD</v>
      </c>
      <c r="E1334" s="354" t="str">
        <f t="shared" si="471"/>
        <v>36</v>
      </c>
      <c r="F1334" s="354" t="str">
        <f t="shared" si="472"/>
        <v>E</v>
      </c>
      <c r="G1334" s="355" t="str">
        <f t="shared" si="473"/>
        <v>02</v>
      </c>
      <c r="H1334" s="232" t="s">
        <v>1671</v>
      </c>
      <c r="I1334" s="232" t="s">
        <v>3394</v>
      </c>
      <c r="J1334" s="233">
        <v>46266</v>
      </c>
      <c r="K1334" s="233">
        <v>47715</v>
      </c>
      <c r="L1334" s="234">
        <v>550049045</v>
      </c>
      <c r="M1334" s="232" t="str">
        <f>IF(ISNA(VLOOKUP(L1334,'MASTER DATA'!$A$1:$B$192,2,0)),"",VLOOKUP(L1334,'MASTER DATA'!$A$1:$B$192,2,0))</f>
        <v>Advanc4TAX320W50SGMA_12*0.8L_A04W</v>
      </c>
      <c r="N1334" s="232">
        <v>0</v>
      </c>
      <c r="O1334" s="232">
        <f t="shared" si="455"/>
        <v>0</v>
      </c>
      <c r="P1334" s="232">
        <f t="shared" si="456"/>
        <v>0</v>
      </c>
      <c r="Q1334" s="232">
        <f>VLOOKUP(L1334,'MASTER DATA'!$A$1:$E$192,5,0)</f>
        <v>48</v>
      </c>
      <c r="R1334" s="234">
        <f>SUMIF('picking of the day'!$H$4:$H$358,WMS!H1334&amp;WMS!L1334,'picking of the day'!$E$4:$E$358)</f>
        <v>0</v>
      </c>
      <c r="U1334" s="114">
        <f>IF(ISNA(VLOOKUP(H1334,'data putaway'!$A$1:$E$530,3,0)),0,VLOOKUP(H1334,'data putaway'!$A$1:$E$530,3,0))</f>
        <v>0</v>
      </c>
      <c r="V1334" s="354">
        <f t="shared" si="457"/>
        <v>0</v>
      </c>
      <c r="W1334" s="114">
        <f>IF(ISNA(VLOOKUP(H1334,'data putaway'!$A$1:$E$530,2,0)),0,VLOOKUP(H1334,'data putaway'!$A$1:$E$530,2,0))</f>
        <v>0</v>
      </c>
      <c r="X1334" s="354" t="b">
        <f t="shared" si="458"/>
        <v>0</v>
      </c>
      <c r="Y1334" s="354">
        <f>IF(ISNA(VLOOKUP(H1334,'data putaway'!$A$1:$E$530,4,0)),0,VLOOKUP(H1334,'data putaway'!$A$1:$E$530,4,0))</f>
        <v>0</v>
      </c>
      <c r="Z1334" s="113">
        <f>IF(ISNA(VLOOKUP(H1334,'data putaway'!$A$1:$E$530,5,0)),0,VLOOKUP(H1334,'data putaway'!$A$1:$E$530,5,0))</f>
        <v>0</v>
      </c>
      <c r="AA1334" s="354" t="b">
        <f t="shared" si="459"/>
        <v>0</v>
      </c>
      <c r="AB1334" s="354" t="b">
        <f t="shared" si="460"/>
        <v>0</v>
      </c>
      <c r="AC1334" s="356" t="str">
        <f t="shared" ca="1" si="461"/>
        <v>0 Month,  17 Days</v>
      </c>
      <c r="AD1334" s="114" t="str">
        <f t="shared" ca="1" si="474"/>
        <v>3 Year, 11 Month, 2 Days</v>
      </c>
      <c r="AE1334" s="114">
        <f t="shared" si="462"/>
        <v>0</v>
      </c>
      <c r="AF1334" s="114">
        <f t="shared" si="463"/>
        <v>0</v>
      </c>
      <c r="AG1334" s="354" t="str">
        <f t="shared" si="464"/>
        <v>CD36</v>
      </c>
      <c r="AH1334" s="114">
        <f>IF(ISNA(VLOOKUP(L1334,'MASTER DATA'!$A$1:$F$192,6,0)),0,VLOOKUP(L1334,'MASTER DATA'!$A$1:$F$192,6,0))*AE1334</f>
        <v>0</v>
      </c>
      <c r="AI1334" s="354" t="str">
        <f>VLOOKUP($D1334,'warehouse mapping'!$AN$7:$AO$17,2,0)</f>
        <v>Aktif</v>
      </c>
      <c r="AJ1334" s="114">
        <f t="shared" si="465"/>
        <v>1</v>
      </c>
      <c r="AK1334" s="354" t="str">
        <f t="shared" si="466"/>
        <v>CD</v>
      </c>
      <c r="AL1334" s="354" t="s">
        <v>170</v>
      </c>
      <c r="AM1334" s="354">
        <f t="shared" si="475"/>
        <v>1</v>
      </c>
      <c r="AN1334" s="354" t="b">
        <f t="shared" si="468"/>
        <v>1</v>
      </c>
    </row>
    <row r="1335" spans="1:40" s="354" customFormat="1">
      <c r="A1335" s="354" t="str">
        <f t="shared" si="476"/>
        <v>CD37A01550062285</v>
      </c>
      <c r="B1335" s="354">
        <f t="shared" si="477"/>
        <v>0</v>
      </c>
      <c r="C1335" s="354">
        <f t="shared" si="478"/>
        <v>0</v>
      </c>
      <c r="D1335" s="354" t="str">
        <f t="shared" si="470"/>
        <v>CD</v>
      </c>
      <c r="E1335" s="354" t="str">
        <f t="shared" si="471"/>
        <v>37</v>
      </c>
      <c r="F1335" s="354" t="str">
        <f t="shared" si="472"/>
        <v>A</v>
      </c>
      <c r="G1335" s="355" t="str">
        <f t="shared" si="473"/>
        <v>01</v>
      </c>
      <c r="H1335" s="232" t="s">
        <v>1672</v>
      </c>
      <c r="I1335" s="232">
        <v>12626189</v>
      </c>
      <c r="J1335" s="233">
        <v>46121</v>
      </c>
      <c r="K1335" s="233">
        <v>47565</v>
      </c>
      <c r="L1335" s="234">
        <v>550062285</v>
      </c>
      <c r="M1335" s="232" t="str">
        <f>IF(ISNA(VLOOKUP(L1335,'MASTER DATA'!$A$1:$B$192,2,0)),"",VLOOKUP(L1335,'MASTER DATA'!$A$1:$B$192,2,0))</f>
        <v>Gadus S3 V460DM 2_1*770kg_A227</v>
      </c>
      <c r="N1335" s="232">
        <v>1</v>
      </c>
      <c r="O1335" s="232">
        <f t="shared" si="455"/>
        <v>1</v>
      </c>
      <c r="P1335" s="232">
        <f t="shared" si="456"/>
        <v>0</v>
      </c>
      <c r="Q1335" s="232">
        <f>VLOOKUP(L1335,'MASTER DATA'!$A$1:$E$192,5,0)</f>
        <v>1</v>
      </c>
      <c r="R1335" s="234">
        <f>SUMIF('picking of the day'!$H$4:$H$358,WMS!H1335&amp;WMS!L1335,'picking of the day'!$E$4:$E$358)</f>
        <v>0</v>
      </c>
      <c r="U1335" s="114">
        <f>IF(ISNA(VLOOKUP(H1335,'data putaway'!$A$1:$E$530,3,0)),0,VLOOKUP(H1335,'data putaway'!$A$1:$E$530,3,0))</f>
        <v>0</v>
      </c>
      <c r="V1335" s="354">
        <f t="shared" si="457"/>
        <v>1</v>
      </c>
      <c r="W1335" s="114">
        <f>IF(ISNA(VLOOKUP(H1335,'data putaway'!$A$1:$E$530,2,0)),0,VLOOKUP(H1335,'data putaway'!$A$1:$E$530,2,0))</f>
        <v>0</v>
      </c>
      <c r="X1335" s="354" t="b">
        <f t="shared" si="458"/>
        <v>0</v>
      </c>
      <c r="Y1335" s="354">
        <f>IF(ISNA(VLOOKUP(H1335,'data putaway'!$A$1:$E$530,4,0)),0,VLOOKUP(H1335,'data putaway'!$A$1:$E$530,4,0))</f>
        <v>0</v>
      </c>
      <c r="Z1335" s="113">
        <f>IF(ISNA(VLOOKUP(H1335,'data putaway'!$A$1:$E$530,5,0)),0,VLOOKUP(H1335,'data putaway'!$A$1:$E$530,5,0))</f>
        <v>0</v>
      </c>
      <c r="AA1335" s="354" t="b">
        <f t="shared" si="459"/>
        <v>0</v>
      </c>
      <c r="AB1335" s="354" t="b">
        <f t="shared" si="460"/>
        <v>0</v>
      </c>
      <c r="AC1335" s="356" t="str">
        <f t="shared" ca="1" si="461"/>
        <v>5 Month,  9 Days</v>
      </c>
      <c r="AD1335" s="114" t="str">
        <f t="shared" ca="1" si="474"/>
        <v>3 Year, 6 Month, 5 Days</v>
      </c>
      <c r="AE1335" s="114">
        <f t="shared" si="462"/>
        <v>1</v>
      </c>
      <c r="AF1335" s="114">
        <f t="shared" si="463"/>
        <v>1</v>
      </c>
      <c r="AG1335" s="354" t="str">
        <f t="shared" si="464"/>
        <v>CD37</v>
      </c>
      <c r="AH1335" s="114">
        <f>IF(ISNA(VLOOKUP(L1335,'MASTER DATA'!$A$1:$F$192,6,0)),0,VLOOKUP(L1335,'MASTER DATA'!$A$1:$F$192,6,0))*AE1335</f>
        <v>770</v>
      </c>
      <c r="AI1335" s="354" t="str">
        <f>VLOOKUP($D1335,'warehouse mapping'!$AN$7:$AO$17,2,0)</f>
        <v>Aktif</v>
      </c>
      <c r="AJ1335" s="114">
        <f t="shared" si="465"/>
        <v>0</v>
      </c>
      <c r="AK1335" s="354" t="str">
        <f t="shared" si="466"/>
        <v/>
      </c>
      <c r="AL1335" s="354" t="s">
        <v>3205</v>
      </c>
      <c r="AM1335" s="354">
        <f t="shared" si="475"/>
        <v>1</v>
      </c>
      <c r="AN1335" s="354" t="b">
        <f t="shared" si="468"/>
        <v>1</v>
      </c>
    </row>
    <row r="1336" spans="1:40" s="354" customFormat="1">
      <c r="A1336" s="354" t="str">
        <f t="shared" si="476"/>
        <v>CD37A02550062285</v>
      </c>
      <c r="B1336" s="354">
        <f t="shared" si="477"/>
        <v>0</v>
      </c>
      <c r="C1336" s="354">
        <f t="shared" si="478"/>
        <v>0</v>
      </c>
      <c r="D1336" s="354" t="str">
        <f t="shared" si="470"/>
        <v>CD</v>
      </c>
      <c r="E1336" s="354" t="str">
        <f t="shared" si="471"/>
        <v>37</v>
      </c>
      <c r="F1336" s="354" t="str">
        <f t="shared" si="472"/>
        <v>A</v>
      </c>
      <c r="G1336" s="355" t="str">
        <f t="shared" si="473"/>
        <v>02</v>
      </c>
      <c r="H1336" s="232" t="s">
        <v>1673</v>
      </c>
      <c r="I1336" s="232">
        <v>12626189</v>
      </c>
      <c r="J1336" s="233">
        <v>46121</v>
      </c>
      <c r="K1336" s="233">
        <v>47565</v>
      </c>
      <c r="L1336" s="234">
        <v>550062285</v>
      </c>
      <c r="M1336" s="232" t="str">
        <f>IF(ISNA(VLOOKUP(L1336,'MASTER DATA'!$A$1:$B$192,2,0)),"",VLOOKUP(L1336,'MASTER DATA'!$A$1:$B$192,2,0))</f>
        <v>Gadus S3 V460DM 2_1*770kg_A227</v>
      </c>
      <c r="N1336" s="232">
        <v>1</v>
      </c>
      <c r="O1336" s="232">
        <f t="shared" si="455"/>
        <v>1</v>
      </c>
      <c r="P1336" s="232">
        <f t="shared" si="456"/>
        <v>0</v>
      </c>
      <c r="Q1336" s="232">
        <f>VLOOKUP(L1336,'MASTER DATA'!$A$1:$E$192,5,0)</f>
        <v>1</v>
      </c>
      <c r="R1336" s="234">
        <f>SUMIF('picking of the day'!$H$4:$H$358,WMS!H1336&amp;WMS!L1336,'picking of the day'!$E$4:$E$358)</f>
        <v>0</v>
      </c>
      <c r="U1336" s="114">
        <f>IF(ISNA(VLOOKUP(H1336,'data putaway'!$A$1:$E$530,3,0)),0,VLOOKUP(H1336,'data putaway'!$A$1:$E$530,3,0))</f>
        <v>0</v>
      </c>
      <c r="V1336" s="354">
        <f t="shared" si="457"/>
        <v>1</v>
      </c>
      <c r="W1336" s="114">
        <f>IF(ISNA(VLOOKUP(H1336,'data putaway'!$A$1:$E$530,2,0)),0,VLOOKUP(H1336,'data putaway'!$A$1:$E$530,2,0))</f>
        <v>0</v>
      </c>
      <c r="X1336" s="354" t="b">
        <f t="shared" si="458"/>
        <v>0</v>
      </c>
      <c r="Y1336" s="354">
        <f>IF(ISNA(VLOOKUP(H1336,'data putaway'!$A$1:$E$530,4,0)),0,VLOOKUP(H1336,'data putaway'!$A$1:$E$530,4,0))</f>
        <v>0</v>
      </c>
      <c r="Z1336" s="113">
        <f>IF(ISNA(VLOOKUP(H1336,'data putaway'!$A$1:$E$530,5,0)),0,VLOOKUP(H1336,'data putaway'!$A$1:$E$530,5,0))</f>
        <v>0</v>
      </c>
      <c r="AA1336" s="354" t="b">
        <f t="shared" si="459"/>
        <v>0</v>
      </c>
      <c r="AB1336" s="354" t="b">
        <f t="shared" si="460"/>
        <v>0</v>
      </c>
      <c r="AC1336" s="356" t="str">
        <f t="shared" ca="1" si="461"/>
        <v>5 Month,  9 Days</v>
      </c>
      <c r="AD1336" s="114" t="str">
        <f t="shared" ca="1" si="474"/>
        <v>3 Year, 6 Month, 5 Days</v>
      </c>
      <c r="AE1336" s="114">
        <f t="shared" si="462"/>
        <v>1</v>
      </c>
      <c r="AF1336" s="114">
        <f t="shared" si="463"/>
        <v>1</v>
      </c>
      <c r="AG1336" s="354" t="str">
        <f t="shared" si="464"/>
        <v>CD37</v>
      </c>
      <c r="AH1336" s="114">
        <f>IF(ISNA(VLOOKUP(L1336,'MASTER DATA'!$A$1:$F$192,6,0)),0,VLOOKUP(L1336,'MASTER DATA'!$A$1:$F$192,6,0))*AE1336</f>
        <v>770</v>
      </c>
      <c r="AI1336" s="354" t="str">
        <f>VLOOKUP($D1336,'warehouse mapping'!$AN$7:$AO$17,2,0)</f>
        <v>Aktif</v>
      </c>
      <c r="AJ1336" s="114">
        <f t="shared" si="465"/>
        <v>0</v>
      </c>
      <c r="AK1336" s="354" t="str">
        <f t="shared" si="466"/>
        <v/>
      </c>
      <c r="AL1336" s="354" t="s">
        <v>3205</v>
      </c>
      <c r="AM1336" s="354">
        <f t="shared" si="475"/>
        <v>1</v>
      </c>
      <c r="AN1336" s="354" t="b">
        <f t="shared" si="468"/>
        <v>1</v>
      </c>
    </row>
    <row r="1337" spans="1:40" s="354" customFormat="1">
      <c r="A1337" s="354" t="str">
        <f t="shared" si="476"/>
        <v>CD37B01550048593</v>
      </c>
      <c r="B1337" s="354">
        <f t="shared" si="477"/>
        <v>0</v>
      </c>
      <c r="C1337" s="354">
        <f t="shared" si="478"/>
        <v>0</v>
      </c>
      <c r="D1337" s="354" t="str">
        <f t="shared" si="470"/>
        <v>CD</v>
      </c>
      <c r="E1337" s="354" t="str">
        <f t="shared" si="471"/>
        <v>37</v>
      </c>
      <c r="F1337" s="354" t="str">
        <f t="shared" si="472"/>
        <v>B</v>
      </c>
      <c r="G1337" s="355" t="str">
        <f t="shared" si="473"/>
        <v>01</v>
      </c>
      <c r="H1337" s="232" t="s">
        <v>1674</v>
      </c>
      <c r="I1337" s="232" t="s">
        <v>3306</v>
      </c>
      <c r="J1337" s="233">
        <v>46261</v>
      </c>
      <c r="K1337" s="233">
        <v>47708</v>
      </c>
      <c r="L1337" s="234">
        <v>550048593</v>
      </c>
      <c r="M1337" s="232" t="str">
        <f>IF(ISNA(VLOOKUP(L1337,'MASTER DATA'!$A$1:$B$192,2,0)),"",VLOOKUP(L1337,'MASTER DATA'!$A$1:$B$192,2,0))</f>
        <v>Adv4TAX5Sc20W40MB_12*0.8L_A04W</v>
      </c>
      <c r="N1337" s="232">
        <v>48</v>
      </c>
      <c r="O1337" s="232">
        <f t="shared" si="455"/>
        <v>1</v>
      </c>
      <c r="P1337" s="232">
        <f t="shared" si="456"/>
        <v>0</v>
      </c>
      <c r="Q1337" s="232">
        <f>VLOOKUP(L1337,'MASTER DATA'!$A$1:$E$192,5,0)</f>
        <v>48</v>
      </c>
      <c r="R1337" s="234">
        <f>SUMIF('picking of the day'!$H$4:$H$358,WMS!H1337&amp;WMS!L1337,'picking of the day'!$E$4:$E$358)</f>
        <v>0</v>
      </c>
      <c r="U1337" s="114">
        <f>IF(ISNA(VLOOKUP(H1337,'data putaway'!$A$1:$E$530,3,0)),0,VLOOKUP(H1337,'data putaway'!$A$1:$E$530,3,0))</f>
        <v>0</v>
      </c>
      <c r="V1337" s="354">
        <f t="shared" si="457"/>
        <v>48</v>
      </c>
      <c r="W1337" s="114">
        <f>IF(ISNA(VLOOKUP(H1337,'data putaway'!$A$1:$E$530,2,0)),0,VLOOKUP(H1337,'data putaway'!$A$1:$E$530,2,0))</f>
        <v>0</v>
      </c>
      <c r="X1337" s="354" t="b">
        <f t="shared" si="458"/>
        <v>0</v>
      </c>
      <c r="Y1337" s="354">
        <f>IF(ISNA(VLOOKUP(H1337,'data putaway'!$A$1:$E$530,4,0)),0,VLOOKUP(H1337,'data putaway'!$A$1:$E$530,4,0))</f>
        <v>0</v>
      </c>
      <c r="Z1337" s="113">
        <f>IF(ISNA(VLOOKUP(H1337,'data putaway'!$A$1:$E$530,5,0)),0,VLOOKUP(H1337,'data putaway'!$A$1:$E$530,5,0))</f>
        <v>0</v>
      </c>
      <c r="AA1337" s="354" t="b">
        <f t="shared" si="459"/>
        <v>0</v>
      </c>
      <c r="AB1337" s="354" t="b">
        <f t="shared" si="460"/>
        <v>0</v>
      </c>
      <c r="AC1337" s="356" t="str">
        <f t="shared" ca="1" si="461"/>
        <v>0 Month,  22 Days</v>
      </c>
      <c r="AD1337" s="114" t="str">
        <f t="shared" ca="1" si="474"/>
        <v>3 Year, 10 Month, 26 Days</v>
      </c>
      <c r="AE1337" s="114">
        <f t="shared" si="462"/>
        <v>48</v>
      </c>
      <c r="AF1337" s="114">
        <f t="shared" si="463"/>
        <v>1</v>
      </c>
      <c r="AG1337" s="354" t="str">
        <f t="shared" si="464"/>
        <v>CD37</v>
      </c>
      <c r="AH1337" s="114">
        <f>IF(ISNA(VLOOKUP(L1337,'MASTER DATA'!$A$1:$F$192,6,0)),0,VLOOKUP(L1337,'MASTER DATA'!$A$1:$F$192,6,0))*AE1337</f>
        <v>460.79999999999995</v>
      </c>
      <c r="AI1337" s="354" t="str">
        <f>VLOOKUP($D1337,'warehouse mapping'!$AN$7:$AO$17,2,0)</f>
        <v>Aktif</v>
      </c>
      <c r="AJ1337" s="114">
        <f t="shared" si="465"/>
        <v>0</v>
      </c>
      <c r="AK1337" s="354" t="str">
        <f t="shared" si="466"/>
        <v/>
      </c>
      <c r="AL1337" s="354" t="s">
        <v>3206</v>
      </c>
      <c r="AM1337" s="354">
        <f t="shared" si="475"/>
        <v>1</v>
      </c>
      <c r="AN1337" s="354" t="b">
        <f t="shared" si="468"/>
        <v>1</v>
      </c>
    </row>
    <row r="1338" spans="1:40" s="354" customFormat="1">
      <c r="A1338" s="354" t="str">
        <f t="shared" si="476"/>
        <v>CD37B02550048593</v>
      </c>
      <c r="B1338" s="354">
        <f t="shared" si="477"/>
        <v>0</v>
      </c>
      <c r="C1338" s="354">
        <f t="shared" si="478"/>
        <v>0</v>
      </c>
      <c r="D1338" s="354" t="str">
        <f t="shared" si="470"/>
        <v>CD</v>
      </c>
      <c r="E1338" s="354" t="str">
        <f t="shared" si="471"/>
        <v>37</v>
      </c>
      <c r="F1338" s="354" t="str">
        <f t="shared" si="472"/>
        <v>B</v>
      </c>
      <c r="G1338" s="355" t="str">
        <f t="shared" si="473"/>
        <v>02</v>
      </c>
      <c r="H1338" s="232" t="s">
        <v>1675</v>
      </c>
      <c r="I1338" s="232" t="s">
        <v>3306</v>
      </c>
      <c r="J1338" s="233">
        <v>46261</v>
      </c>
      <c r="K1338" s="233">
        <v>47708</v>
      </c>
      <c r="L1338" s="234">
        <v>550048593</v>
      </c>
      <c r="M1338" s="232" t="str">
        <f>IF(ISNA(VLOOKUP(L1338,'MASTER DATA'!$A$1:$B$192,2,0)),"",VLOOKUP(L1338,'MASTER DATA'!$A$1:$B$192,2,0))</f>
        <v>Adv4TAX5Sc20W40MB_12*0.8L_A04W</v>
      </c>
      <c r="N1338" s="232">
        <v>48</v>
      </c>
      <c r="O1338" s="232">
        <f t="shared" si="455"/>
        <v>1</v>
      </c>
      <c r="P1338" s="232">
        <f t="shared" si="456"/>
        <v>0</v>
      </c>
      <c r="Q1338" s="232">
        <f>VLOOKUP(L1338,'MASTER DATA'!$A$1:$E$192,5,0)</f>
        <v>48</v>
      </c>
      <c r="R1338" s="234">
        <f>SUMIF('picking of the day'!$H$4:$H$358,WMS!H1338&amp;WMS!L1338,'picking of the day'!$E$4:$E$358)</f>
        <v>0</v>
      </c>
      <c r="U1338" s="114">
        <f>IF(ISNA(VLOOKUP(H1338,'data putaway'!$A$1:$E$530,3,0)),0,VLOOKUP(H1338,'data putaway'!$A$1:$E$530,3,0))</f>
        <v>0</v>
      </c>
      <c r="V1338" s="354">
        <f t="shared" si="457"/>
        <v>48</v>
      </c>
      <c r="W1338" s="114">
        <f>IF(ISNA(VLOOKUP(H1338,'data putaway'!$A$1:$E$530,2,0)),0,VLOOKUP(H1338,'data putaway'!$A$1:$E$530,2,0))</f>
        <v>0</v>
      </c>
      <c r="X1338" s="354" t="b">
        <f t="shared" si="458"/>
        <v>0</v>
      </c>
      <c r="Y1338" s="354">
        <f>IF(ISNA(VLOOKUP(H1338,'data putaway'!$A$1:$E$530,4,0)),0,VLOOKUP(H1338,'data putaway'!$A$1:$E$530,4,0))</f>
        <v>0</v>
      </c>
      <c r="Z1338" s="113">
        <f>IF(ISNA(VLOOKUP(H1338,'data putaway'!$A$1:$E$530,5,0)),0,VLOOKUP(H1338,'data putaway'!$A$1:$E$530,5,0))</f>
        <v>0</v>
      </c>
      <c r="AA1338" s="354" t="b">
        <f t="shared" si="459"/>
        <v>0</v>
      </c>
      <c r="AB1338" s="354" t="b">
        <f t="shared" si="460"/>
        <v>0</v>
      </c>
      <c r="AC1338" s="356" t="str">
        <f t="shared" ca="1" si="461"/>
        <v>0 Month,  22 Days</v>
      </c>
      <c r="AD1338" s="114" t="str">
        <f t="shared" ca="1" si="474"/>
        <v>3 Year, 10 Month, 26 Days</v>
      </c>
      <c r="AE1338" s="114">
        <f t="shared" si="462"/>
        <v>48</v>
      </c>
      <c r="AF1338" s="114">
        <f t="shared" si="463"/>
        <v>1</v>
      </c>
      <c r="AG1338" s="354" t="str">
        <f t="shared" si="464"/>
        <v>CD37</v>
      </c>
      <c r="AH1338" s="114">
        <f>IF(ISNA(VLOOKUP(L1338,'MASTER DATA'!$A$1:$F$192,6,0)),0,VLOOKUP(L1338,'MASTER DATA'!$A$1:$F$192,6,0))*AE1338</f>
        <v>460.79999999999995</v>
      </c>
      <c r="AI1338" s="354" t="str">
        <f>VLOOKUP($D1338,'warehouse mapping'!$AN$7:$AO$17,2,0)</f>
        <v>Aktif</v>
      </c>
      <c r="AJ1338" s="114">
        <f t="shared" si="465"/>
        <v>0</v>
      </c>
      <c r="AK1338" s="354" t="str">
        <f t="shared" si="466"/>
        <v/>
      </c>
      <c r="AL1338" s="354" t="s">
        <v>3206</v>
      </c>
      <c r="AM1338" s="354">
        <f t="shared" si="475"/>
        <v>1</v>
      </c>
      <c r="AN1338" s="354" t="b">
        <f t="shared" si="468"/>
        <v>1</v>
      </c>
    </row>
    <row r="1339" spans="1:40" s="354" customFormat="1">
      <c r="A1339" s="354" t="str">
        <f t="shared" si="476"/>
        <v>CD37C01550044709</v>
      </c>
      <c r="B1339" s="354">
        <f t="shared" si="477"/>
        <v>0</v>
      </c>
      <c r="C1339" s="354">
        <f t="shared" si="478"/>
        <v>0</v>
      </c>
      <c r="D1339" s="354" t="str">
        <f t="shared" si="470"/>
        <v>CD</v>
      </c>
      <c r="E1339" s="354" t="str">
        <f t="shared" si="471"/>
        <v>37</v>
      </c>
      <c r="F1339" s="354" t="str">
        <f t="shared" si="472"/>
        <v>C</v>
      </c>
      <c r="G1339" s="355" t="str">
        <f t="shared" si="473"/>
        <v>01</v>
      </c>
      <c r="H1339" s="232" t="s">
        <v>1676</v>
      </c>
      <c r="I1339" s="234" t="s">
        <v>3522</v>
      </c>
      <c r="J1339" s="233">
        <v>46273</v>
      </c>
      <c r="K1339" s="233">
        <v>47729</v>
      </c>
      <c r="L1339" s="234">
        <v>550044709</v>
      </c>
      <c r="M1339" s="232" t="str">
        <f>IF(ISNA(VLOOKUP(L1339,'MASTER DATA'!$A$1:$B$192,2,0)),"",VLOOKUP(L1339,'MASTER DATA'!$A$1:$B$192,2,0))</f>
        <v>Adv4TAX5Sc10W30SLMB_12*0.8L_A04W</v>
      </c>
      <c r="N1339" s="232">
        <v>48</v>
      </c>
      <c r="O1339" s="232">
        <f t="shared" si="455"/>
        <v>1</v>
      </c>
      <c r="P1339" s="232">
        <f t="shared" si="456"/>
        <v>0</v>
      </c>
      <c r="Q1339" s="232">
        <f>VLOOKUP(L1339,'MASTER DATA'!$A$1:$E$192,5,0)</f>
        <v>48</v>
      </c>
      <c r="R1339" s="234">
        <f>SUMIF('picking of the day'!$H$4:$H$358,WMS!H1339&amp;WMS!L1339,'picking of the day'!$E$4:$E$358)</f>
        <v>0</v>
      </c>
      <c r="U1339" s="114">
        <f>IF(ISNA(VLOOKUP(H1339,'data putaway'!$A$1:$E$530,3,0)),0,VLOOKUP(H1339,'data putaway'!$A$1:$E$530,3,0))</f>
        <v>0</v>
      </c>
      <c r="V1339" s="354">
        <f t="shared" si="457"/>
        <v>48</v>
      </c>
      <c r="W1339" s="114">
        <f>IF(ISNA(VLOOKUP(H1339,'data putaway'!$A$1:$E$530,2,0)),0,VLOOKUP(H1339,'data putaway'!$A$1:$E$530,2,0))</f>
        <v>0</v>
      </c>
      <c r="X1339" s="354" t="b">
        <f t="shared" si="458"/>
        <v>0</v>
      </c>
      <c r="Y1339" s="354">
        <f>IF(ISNA(VLOOKUP(H1339,'data putaway'!$A$1:$E$530,4,0)),0,VLOOKUP(H1339,'data putaway'!$A$1:$E$530,4,0))</f>
        <v>0</v>
      </c>
      <c r="Z1339" s="113">
        <f>IF(ISNA(VLOOKUP(H1339,'data putaway'!$A$1:$E$530,5,0)),0,VLOOKUP(H1339,'data putaway'!$A$1:$E$530,5,0))</f>
        <v>0</v>
      </c>
      <c r="AA1339" s="354" t="b">
        <f t="shared" si="459"/>
        <v>0</v>
      </c>
      <c r="AB1339" s="354" t="b">
        <f t="shared" si="460"/>
        <v>0</v>
      </c>
      <c r="AC1339" s="356" t="str">
        <f t="shared" ca="1" si="461"/>
        <v>0 Month,  10 Days</v>
      </c>
      <c r="AD1339" s="114" t="str">
        <f t="shared" ca="1" si="474"/>
        <v>3 Year, 11 Month, 16 Days</v>
      </c>
      <c r="AE1339" s="114">
        <f t="shared" si="462"/>
        <v>48</v>
      </c>
      <c r="AF1339" s="114">
        <f t="shared" si="463"/>
        <v>1</v>
      </c>
      <c r="AG1339" s="354" t="str">
        <f t="shared" si="464"/>
        <v>CD37</v>
      </c>
      <c r="AH1339" s="114">
        <f>IF(ISNA(VLOOKUP(L1339,'MASTER DATA'!$A$1:$F$192,6,0)),0,VLOOKUP(L1339,'MASTER DATA'!$A$1:$F$192,6,0))*AE1339</f>
        <v>460.79999999999995</v>
      </c>
      <c r="AI1339" s="354" t="str">
        <f>VLOOKUP($D1339,'warehouse mapping'!$AN$7:$AO$17,2,0)</f>
        <v>Aktif</v>
      </c>
      <c r="AJ1339" s="114">
        <f t="shared" si="465"/>
        <v>0</v>
      </c>
      <c r="AK1339" s="354" t="str">
        <f t="shared" si="466"/>
        <v/>
      </c>
      <c r="AL1339" s="354" t="s">
        <v>170</v>
      </c>
      <c r="AM1339" s="354">
        <f t="shared" si="475"/>
        <v>1</v>
      </c>
      <c r="AN1339" s="354" t="b">
        <f t="shared" si="468"/>
        <v>1</v>
      </c>
    </row>
    <row r="1340" spans="1:40" s="354" customFormat="1">
      <c r="A1340" s="354" t="str">
        <f t="shared" si="476"/>
        <v>CD37C02550044709</v>
      </c>
      <c r="B1340" s="354">
        <f t="shared" si="477"/>
        <v>0</v>
      </c>
      <c r="C1340" s="354">
        <f t="shared" si="478"/>
        <v>0</v>
      </c>
      <c r="D1340" s="354" t="str">
        <f t="shared" si="470"/>
        <v>CD</v>
      </c>
      <c r="E1340" s="354" t="str">
        <f t="shared" si="471"/>
        <v>37</v>
      </c>
      <c r="F1340" s="354" t="str">
        <f t="shared" si="472"/>
        <v>C</v>
      </c>
      <c r="G1340" s="355" t="str">
        <f t="shared" si="473"/>
        <v>02</v>
      </c>
      <c r="H1340" s="232" t="s">
        <v>1677</v>
      </c>
      <c r="I1340" s="234" t="s">
        <v>3522</v>
      </c>
      <c r="J1340" s="233">
        <v>46273</v>
      </c>
      <c r="K1340" s="233">
        <v>47729</v>
      </c>
      <c r="L1340" s="234">
        <v>550044709</v>
      </c>
      <c r="M1340" s="232" t="str">
        <f>IF(ISNA(VLOOKUP(L1340,'MASTER DATA'!$A$1:$B$192,2,0)),"",VLOOKUP(L1340,'MASTER DATA'!$A$1:$B$192,2,0))</f>
        <v>Adv4TAX5Sc10W30SLMB_12*0.8L_A04W</v>
      </c>
      <c r="N1340" s="232">
        <v>48</v>
      </c>
      <c r="O1340" s="232">
        <f t="shared" si="455"/>
        <v>1</v>
      </c>
      <c r="P1340" s="232">
        <f t="shared" si="456"/>
        <v>0</v>
      </c>
      <c r="Q1340" s="232">
        <f>VLOOKUP(L1340,'MASTER DATA'!$A$1:$E$192,5,0)</f>
        <v>48</v>
      </c>
      <c r="R1340" s="234">
        <f>SUMIF('picking of the day'!$H$4:$H$358,WMS!H1340&amp;WMS!L1340,'picking of the day'!$E$4:$E$358)</f>
        <v>0</v>
      </c>
      <c r="U1340" s="114">
        <f>IF(ISNA(VLOOKUP(H1340,'data putaway'!$A$1:$E$530,3,0)),0,VLOOKUP(H1340,'data putaway'!$A$1:$E$530,3,0))</f>
        <v>0</v>
      </c>
      <c r="V1340" s="354">
        <f t="shared" si="457"/>
        <v>48</v>
      </c>
      <c r="W1340" s="114">
        <f>IF(ISNA(VLOOKUP(H1340,'data putaway'!$A$1:$E$530,2,0)),0,VLOOKUP(H1340,'data putaway'!$A$1:$E$530,2,0))</f>
        <v>0</v>
      </c>
      <c r="X1340" s="354" t="b">
        <f t="shared" si="458"/>
        <v>0</v>
      </c>
      <c r="Y1340" s="354">
        <f>IF(ISNA(VLOOKUP(H1340,'data putaway'!$A$1:$E$530,4,0)),0,VLOOKUP(H1340,'data putaway'!$A$1:$E$530,4,0))</f>
        <v>0</v>
      </c>
      <c r="Z1340" s="113">
        <f>IF(ISNA(VLOOKUP(H1340,'data putaway'!$A$1:$E$530,5,0)),0,VLOOKUP(H1340,'data putaway'!$A$1:$E$530,5,0))</f>
        <v>0</v>
      </c>
      <c r="AA1340" s="354" t="b">
        <f t="shared" si="459"/>
        <v>0</v>
      </c>
      <c r="AB1340" s="354" t="b">
        <f t="shared" si="460"/>
        <v>0</v>
      </c>
      <c r="AC1340" s="356" t="str">
        <f t="shared" ca="1" si="461"/>
        <v>0 Month,  10 Days</v>
      </c>
      <c r="AD1340" s="114" t="str">
        <f t="shared" ca="1" si="474"/>
        <v>3 Year, 11 Month, 16 Days</v>
      </c>
      <c r="AE1340" s="114">
        <f t="shared" si="462"/>
        <v>48</v>
      </c>
      <c r="AF1340" s="114">
        <f t="shared" si="463"/>
        <v>1</v>
      </c>
      <c r="AG1340" s="354" t="str">
        <f t="shared" si="464"/>
        <v>CD37</v>
      </c>
      <c r="AH1340" s="114">
        <f>IF(ISNA(VLOOKUP(L1340,'MASTER DATA'!$A$1:$F$192,6,0)),0,VLOOKUP(L1340,'MASTER DATA'!$A$1:$F$192,6,0))*AE1340</f>
        <v>460.79999999999995</v>
      </c>
      <c r="AI1340" s="354" t="str">
        <f>VLOOKUP($D1340,'warehouse mapping'!$AN$7:$AO$17,2,0)</f>
        <v>Aktif</v>
      </c>
      <c r="AJ1340" s="114">
        <f t="shared" si="465"/>
        <v>0</v>
      </c>
      <c r="AK1340" s="354" t="str">
        <f t="shared" si="466"/>
        <v/>
      </c>
      <c r="AL1340" s="354" t="s">
        <v>170</v>
      </c>
      <c r="AM1340" s="354">
        <f t="shared" si="475"/>
        <v>1</v>
      </c>
      <c r="AN1340" s="354" t="b">
        <f t="shared" si="468"/>
        <v>1</v>
      </c>
    </row>
    <row r="1341" spans="1:40" s="354" customFormat="1">
      <c r="A1341" s="354" t="str">
        <f t="shared" si="476"/>
        <v>CD37D01550069887</v>
      </c>
      <c r="B1341" s="354">
        <f t="shared" si="477"/>
        <v>0</v>
      </c>
      <c r="C1341" s="354">
        <f t="shared" si="478"/>
        <v>0</v>
      </c>
      <c r="D1341" s="354" t="str">
        <f t="shared" si="470"/>
        <v>CD</v>
      </c>
      <c r="E1341" s="354" t="str">
        <f t="shared" si="471"/>
        <v>37</v>
      </c>
      <c r="F1341" s="354" t="str">
        <f t="shared" si="472"/>
        <v>D</v>
      </c>
      <c r="G1341" s="355" t="str">
        <f t="shared" si="473"/>
        <v>01</v>
      </c>
      <c r="H1341" s="232" t="s">
        <v>1678</v>
      </c>
      <c r="I1341" s="234" t="s">
        <v>3582</v>
      </c>
      <c r="J1341" s="233">
        <v>46280</v>
      </c>
      <c r="K1341" s="233">
        <v>47734</v>
      </c>
      <c r="L1341" s="234">
        <v>550069887</v>
      </c>
      <c r="M1341" s="232" t="str">
        <f>IF(ISNA(VLOOKUP(L1341,'MASTER DATA'!$A$1:$B$192,2,0)),"",VLOOKUP(L1341,'MASTER DATA'!$A$1:$B$192,2,0))</f>
        <v>RimR4Plus15W40CI4E7_12*1L_A04W</v>
      </c>
      <c r="N1341" s="232">
        <v>0</v>
      </c>
      <c r="O1341" s="232">
        <f t="shared" si="455"/>
        <v>0</v>
      </c>
      <c r="P1341" s="232">
        <f t="shared" si="456"/>
        <v>0</v>
      </c>
      <c r="Q1341" s="232">
        <f>VLOOKUP(L1341,'MASTER DATA'!$A$1:$E$192,5,0)</f>
        <v>44</v>
      </c>
      <c r="R1341" s="234">
        <f>SUMIF('picking of the day'!$H$4:$H$358,WMS!H1341&amp;WMS!L1341,'picking of the day'!$E$4:$E$358)</f>
        <v>0</v>
      </c>
      <c r="U1341" s="114">
        <f>IF(ISNA(VLOOKUP(H1341,'data putaway'!$A$1:$E$530,3,0)),0,VLOOKUP(H1341,'data putaway'!$A$1:$E$530,3,0))</f>
        <v>0</v>
      </c>
      <c r="V1341" s="354">
        <f t="shared" si="457"/>
        <v>0</v>
      </c>
      <c r="W1341" s="114">
        <f>IF(ISNA(VLOOKUP(H1341,'data putaway'!$A$1:$E$530,2,0)),0,VLOOKUP(H1341,'data putaway'!$A$1:$E$530,2,0))</f>
        <v>0</v>
      </c>
      <c r="X1341" s="354" t="b">
        <f t="shared" si="458"/>
        <v>0</v>
      </c>
      <c r="Y1341" s="354">
        <f>IF(ISNA(VLOOKUP(H1341,'data putaway'!$A$1:$E$530,4,0)),0,VLOOKUP(H1341,'data putaway'!$A$1:$E$530,4,0))</f>
        <v>0</v>
      </c>
      <c r="Z1341" s="113">
        <f>IF(ISNA(VLOOKUP(H1341,'data putaway'!$A$1:$E$530,5,0)),0,VLOOKUP(H1341,'data putaway'!$A$1:$E$530,5,0))</f>
        <v>0</v>
      </c>
      <c r="AA1341" s="354" t="b">
        <f t="shared" si="459"/>
        <v>0</v>
      </c>
      <c r="AB1341" s="354" t="b">
        <f t="shared" si="460"/>
        <v>0</v>
      </c>
      <c r="AC1341" s="356" t="str">
        <f t="shared" ca="1" si="461"/>
        <v>0 Month,  3 Days</v>
      </c>
      <c r="AD1341" s="114" t="str">
        <f t="shared" ca="1" si="474"/>
        <v>3 Year, 11 Month, 21 Days</v>
      </c>
      <c r="AE1341" s="114">
        <f t="shared" si="462"/>
        <v>0</v>
      </c>
      <c r="AF1341" s="114">
        <f t="shared" si="463"/>
        <v>0</v>
      </c>
      <c r="AG1341" s="354" t="str">
        <f t="shared" si="464"/>
        <v>CD37</v>
      </c>
      <c r="AH1341" s="114">
        <f>IF(ISNA(VLOOKUP(L1341,'MASTER DATA'!$A$1:$F$192,6,0)),0,VLOOKUP(L1341,'MASTER DATA'!$A$1:$F$192,6,0))*AE1341</f>
        <v>0</v>
      </c>
      <c r="AI1341" s="354" t="str">
        <f>VLOOKUP($D1341,'warehouse mapping'!$AN$7:$AO$17,2,0)</f>
        <v>Aktif</v>
      </c>
      <c r="AJ1341" s="114">
        <f t="shared" si="465"/>
        <v>1</v>
      </c>
      <c r="AK1341" s="354" t="str">
        <f t="shared" si="466"/>
        <v>CD</v>
      </c>
      <c r="AL1341" s="354" t="s">
        <v>170</v>
      </c>
      <c r="AM1341" s="354">
        <f t="shared" si="475"/>
        <v>1</v>
      </c>
      <c r="AN1341" s="354" t="b">
        <f t="shared" si="468"/>
        <v>1</v>
      </c>
    </row>
    <row r="1342" spans="1:40" s="354" customFormat="1">
      <c r="A1342" s="354" t="str">
        <f t="shared" si="476"/>
        <v>CD37D02550069887</v>
      </c>
      <c r="B1342" s="354">
        <f t="shared" si="477"/>
        <v>0</v>
      </c>
      <c r="C1342" s="354">
        <f t="shared" si="478"/>
        <v>0</v>
      </c>
      <c r="D1342" s="354" t="str">
        <f t="shared" si="470"/>
        <v>CD</v>
      </c>
      <c r="E1342" s="354" t="str">
        <f t="shared" si="471"/>
        <v>37</v>
      </c>
      <c r="F1342" s="354" t="str">
        <f t="shared" si="472"/>
        <v>D</v>
      </c>
      <c r="G1342" s="355" t="str">
        <f t="shared" si="473"/>
        <v>02</v>
      </c>
      <c r="H1342" s="232" t="s">
        <v>1679</v>
      </c>
      <c r="I1342" s="234" t="s">
        <v>3582</v>
      </c>
      <c r="J1342" s="233">
        <v>46280</v>
      </c>
      <c r="K1342" s="233">
        <v>47734</v>
      </c>
      <c r="L1342" s="234">
        <v>550069887</v>
      </c>
      <c r="M1342" s="232" t="str">
        <f>IF(ISNA(VLOOKUP(L1342,'MASTER DATA'!$A$1:$B$192,2,0)),"",VLOOKUP(L1342,'MASTER DATA'!$A$1:$B$192,2,0))</f>
        <v>RimR4Plus15W40CI4E7_12*1L_A04W</v>
      </c>
      <c r="N1342" s="232">
        <v>0</v>
      </c>
      <c r="O1342" s="232">
        <f t="shared" si="455"/>
        <v>0</v>
      </c>
      <c r="P1342" s="232">
        <f t="shared" si="456"/>
        <v>0</v>
      </c>
      <c r="Q1342" s="232">
        <f>VLOOKUP(L1342,'MASTER DATA'!$A$1:$E$192,5,0)</f>
        <v>44</v>
      </c>
      <c r="R1342" s="234">
        <f>SUMIF('picking of the day'!$H$4:$H$358,WMS!H1342&amp;WMS!L1342,'picking of the day'!$E$4:$E$358)</f>
        <v>0</v>
      </c>
      <c r="U1342" s="114">
        <f>IF(ISNA(VLOOKUP(H1342,'data putaway'!$A$1:$E$530,3,0)),0,VLOOKUP(H1342,'data putaway'!$A$1:$E$530,3,0))</f>
        <v>0</v>
      </c>
      <c r="V1342" s="354">
        <f t="shared" si="457"/>
        <v>0</v>
      </c>
      <c r="W1342" s="114">
        <f>IF(ISNA(VLOOKUP(H1342,'data putaway'!$A$1:$E$530,2,0)),0,VLOOKUP(H1342,'data putaway'!$A$1:$E$530,2,0))</f>
        <v>0</v>
      </c>
      <c r="X1342" s="354" t="b">
        <f t="shared" si="458"/>
        <v>0</v>
      </c>
      <c r="Y1342" s="354">
        <f>IF(ISNA(VLOOKUP(H1342,'data putaway'!$A$1:$E$530,4,0)),0,VLOOKUP(H1342,'data putaway'!$A$1:$E$530,4,0))</f>
        <v>0</v>
      </c>
      <c r="Z1342" s="113">
        <f>IF(ISNA(VLOOKUP(H1342,'data putaway'!$A$1:$E$530,5,0)),0,VLOOKUP(H1342,'data putaway'!$A$1:$E$530,5,0))</f>
        <v>0</v>
      </c>
      <c r="AA1342" s="354" t="b">
        <f t="shared" si="459"/>
        <v>0</v>
      </c>
      <c r="AB1342" s="354" t="b">
        <f t="shared" si="460"/>
        <v>0</v>
      </c>
      <c r="AC1342" s="356" t="str">
        <f t="shared" ca="1" si="461"/>
        <v>0 Month,  3 Days</v>
      </c>
      <c r="AD1342" s="114" t="str">
        <f t="shared" ca="1" si="474"/>
        <v>3 Year, 11 Month, 21 Days</v>
      </c>
      <c r="AE1342" s="114">
        <f t="shared" si="462"/>
        <v>0</v>
      </c>
      <c r="AF1342" s="114">
        <f t="shared" si="463"/>
        <v>0</v>
      </c>
      <c r="AG1342" s="354" t="str">
        <f t="shared" si="464"/>
        <v>CD37</v>
      </c>
      <c r="AH1342" s="114">
        <f>IF(ISNA(VLOOKUP(L1342,'MASTER DATA'!$A$1:$F$192,6,0)),0,VLOOKUP(L1342,'MASTER DATA'!$A$1:$F$192,6,0))*AE1342</f>
        <v>0</v>
      </c>
      <c r="AI1342" s="354" t="str">
        <f>VLOOKUP($D1342,'warehouse mapping'!$AN$7:$AO$17,2,0)</f>
        <v>Aktif</v>
      </c>
      <c r="AJ1342" s="114">
        <f t="shared" si="465"/>
        <v>1</v>
      </c>
      <c r="AK1342" s="354" t="str">
        <f t="shared" si="466"/>
        <v>CD</v>
      </c>
      <c r="AL1342" s="354" t="s">
        <v>170</v>
      </c>
      <c r="AM1342" s="354">
        <f t="shared" si="475"/>
        <v>1</v>
      </c>
      <c r="AN1342" s="354" t="b">
        <f t="shared" si="468"/>
        <v>1</v>
      </c>
    </row>
    <row r="1343" spans="1:40" s="354" customFormat="1">
      <c r="A1343" s="354" t="str">
        <f t="shared" si="476"/>
        <v>CD37E01550048593</v>
      </c>
      <c r="B1343" s="354">
        <f t="shared" si="477"/>
        <v>0</v>
      </c>
      <c r="C1343" s="354">
        <f t="shared" si="478"/>
        <v>0</v>
      </c>
      <c r="D1343" s="354" t="str">
        <f t="shared" si="470"/>
        <v>CD</v>
      </c>
      <c r="E1343" s="354" t="str">
        <f t="shared" si="471"/>
        <v>37</v>
      </c>
      <c r="F1343" s="354" t="str">
        <f t="shared" si="472"/>
        <v>E</v>
      </c>
      <c r="G1343" s="355" t="str">
        <f t="shared" si="473"/>
        <v>01</v>
      </c>
      <c r="H1343" s="232" t="s">
        <v>1680</v>
      </c>
      <c r="I1343" s="232" t="s">
        <v>3488</v>
      </c>
      <c r="J1343" s="233">
        <v>46267</v>
      </c>
      <c r="K1343" s="233">
        <v>47717</v>
      </c>
      <c r="L1343" s="234">
        <v>550048593</v>
      </c>
      <c r="M1343" s="232" t="str">
        <f>IF(ISNA(VLOOKUP(L1343,'MASTER DATA'!$A$1:$B$192,2,0)),"",VLOOKUP(L1343,'MASTER DATA'!$A$1:$B$192,2,0))</f>
        <v>Adv4TAX5Sc20W40MB_12*0.8L_A04W</v>
      </c>
      <c r="N1343" s="232">
        <v>48</v>
      </c>
      <c r="O1343" s="232">
        <f t="shared" si="455"/>
        <v>1</v>
      </c>
      <c r="P1343" s="232">
        <f t="shared" si="456"/>
        <v>0</v>
      </c>
      <c r="Q1343" s="232">
        <f>VLOOKUP(L1343,'MASTER DATA'!$A$1:$E$192,5,0)</f>
        <v>48</v>
      </c>
      <c r="R1343" s="234">
        <f>SUMIF('picking of the day'!$H$4:$H$358,WMS!H1343&amp;WMS!L1343,'picking of the day'!$E$4:$E$358)</f>
        <v>0</v>
      </c>
      <c r="U1343" s="114">
        <f>IF(ISNA(VLOOKUP(H1343,'data putaway'!$A$1:$E$530,3,0)),0,VLOOKUP(H1343,'data putaway'!$A$1:$E$530,3,0))</f>
        <v>0</v>
      </c>
      <c r="V1343" s="354">
        <f t="shared" si="457"/>
        <v>48</v>
      </c>
      <c r="W1343" s="114">
        <f>IF(ISNA(VLOOKUP(H1343,'data putaway'!$A$1:$E$530,2,0)),0,VLOOKUP(H1343,'data putaway'!$A$1:$E$530,2,0))</f>
        <v>0</v>
      </c>
      <c r="X1343" s="354" t="b">
        <f t="shared" si="458"/>
        <v>0</v>
      </c>
      <c r="Y1343" s="354">
        <f>IF(ISNA(VLOOKUP(H1343,'data putaway'!$A$1:$E$530,4,0)),0,VLOOKUP(H1343,'data putaway'!$A$1:$E$530,4,0))</f>
        <v>0</v>
      </c>
      <c r="Z1343" s="113">
        <f>IF(ISNA(VLOOKUP(H1343,'data putaway'!$A$1:$E$530,5,0)),0,VLOOKUP(H1343,'data putaway'!$A$1:$E$530,5,0))</f>
        <v>0</v>
      </c>
      <c r="AA1343" s="354" t="b">
        <f t="shared" si="459"/>
        <v>0</v>
      </c>
      <c r="AB1343" s="354" t="b">
        <f t="shared" si="460"/>
        <v>0</v>
      </c>
      <c r="AC1343" s="356" t="str">
        <f t="shared" ca="1" si="461"/>
        <v>0 Month,  16 Days</v>
      </c>
      <c r="AD1343" s="114" t="str">
        <f t="shared" ca="1" si="474"/>
        <v>3 Year, 11 Month, 4 Days</v>
      </c>
      <c r="AE1343" s="114">
        <f t="shared" si="462"/>
        <v>48</v>
      </c>
      <c r="AF1343" s="114">
        <f t="shared" si="463"/>
        <v>1</v>
      </c>
      <c r="AG1343" s="354" t="str">
        <f t="shared" si="464"/>
        <v>CD37</v>
      </c>
      <c r="AH1343" s="114">
        <f>IF(ISNA(VLOOKUP(L1343,'MASTER DATA'!$A$1:$F$192,6,0)),0,VLOOKUP(L1343,'MASTER DATA'!$A$1:$F$192,6,0))*AE1343</f>
        <v>460.79999999999995</v>
      </c>
      <c r="AI1343" s="354" t="str">
        <f>VLOOKUP($D1343,'warehouse mapping'!$AN$7:$AO$17,2,0)</f>
        <v>Aktif</v>
      </c>
      <c r="AJ1343" s="114">
        <f t="shared" si="465"/>
        <v>0</v>
      </c>
      <c r="AK1343" s="354" t="str">
        <f t="shared" si="466"/>
        <v/>
      </c>
      <c r="AL1343" s="354" t="s">
        <v>170</v>
      </c>
      <c r="AM1343" s="354">
        <f t="shared" si="475"/>
        <v>1</v>
      </c>
      <c r="AN1343" s="354" t="b">
        <f t="shared" si="468"/>
        <v>1</v>
      </c>
    </row>
    <row r="1344" spans="1:40" s="354" customFormat="1">
      <c r="A1344" s="354" t="str">
        <f t="shared" si="476"/>
        <v>CD37E02550044709</v>
      </c>
      <c r="B1344" s="354">
        <f t="shared" si="477"/>
        <v>0</v>
      </c>
      <c r="C1344" s="354">
        <f t="shared" si="478"/>
        <v>0</v>
      </c>
      <c r="D1344" s="354" t="str">
        <f t="shared" si="470"/>
        <v>CD</v>
      </c>
      <c r="E1344" s="354" t="str">
        <f t="shared" si="471"/>
        <v>37</v>
      </c>
      <c r="F1344" s="354" t="str">
        <f t="shared" si="472"/>
        <v>E</v>
      </c>
      <c r="G1344" s="355" t="str">
        <f t="shared" si="473"/>
        <v>02</v>
      </c>
      <c r="H1344" s="232" t="s">
        <v>1681</v>
      </c>
      <c r="I1344" s="234" t="s">
        <v>3522</v>
      </c>
      <c r="J1344" s="233">
        <v>46273</v>
      </c>
      <c r="K1344" s="233">
        <v>47729</v>
      </c>
      <c r="L1344" s="234">
        <v>550044709</v>
      </c>
      <c r="M1344" s="232" t="str">
        <f>IF(ISNA(VLOOKUP(L1344,'MASTER DATA'!$A$1:$B$192,2,0)),"",VLOOKUP(L1344,'MASTER DATA'!$A$1:$B$192,2,0))</f>
        <v>Adv4TAX5Sc10W30SLMB_12*0.8L_A04W</v>
      </c>
      <c r="N1344" s="232">
        <v>48</v>
      </c>
      <c r="O1344" s="232">
        <f t="shared" si="455"/>
        <v>1</v>
      </c>
      <c r="P1344" s="232">
        <f t="shared" si="456"/>
        <v>0</v>
      </c>
      <c r="Q1344" s="232">
        <f>VLOOKUP(L1344,'MASTER DATA'!$A$1:$E$192,5,0)</f>
        <v>48</v>
      </c>
      <c r="R1344" s="234">
        <f>SUMIF('picking of the day'!$H$4:$H$358,WMS!H1344&amp;WMS!L1344,'picking of the day'!$E$4:$E$358)</f>
        <v>0</v>
      </c>
      <c r="U1344" s="114">
        <f>IF(ISNA(VLOOKUP(H1344,'data putaway'!$A$1:$E$530,3,0)),0,VLOOKUP(H1344,'data putaway'!$A$1:$E$530,3,0))</f>
        <v>0</v>
      </c>
      <c r="V1344" s="354">
        <f t="shared" si="457"/>
        <v>48</v>
      </c>
      <c r="W1344" s="114">
        <f>IF(ISNA(VLOOKUP(H1344,'data putaway'!$A$1:$E$530,2,0)),0,VLOOKUP(H1344,'data putaway'!$A$1:$E$530,2,0))</f>
        <v>0</v>
      </c>
      <c r="X1344" s="354" t="b">
        <f t="shared" si="458"/>
        <v>0</v>
      </c>
      <c r="Y1344" s="354">
        <f>IF(ISNA(VLOOKUP(H1344,'data putaway'!$A$1:$E$530,4,0)),0,VLOOKUP(H1344,'data putaway'!$A$1:$E$530,4,0))</f>
        <v>0</v>
      </c>
      <c r="Z1344" s="113">
        <f>IF(ISNA(VLOOKUP(H1344,'data putaway'!$A$1:$E$530,5,0)),0,VLOOKUP(H1344,'data putaway'!$A$1:$E$530,5,0))</f>
        <v>0</v>
      </c>
      <c r="AA1344" s="354" t="b">
        <f t="shared" si="459"/>
        <v>0</v>
      </c>
      <c r="AB1344" s="354" t="b">
        <f t="shared" si="460"/>
        <v>0</v>
      </c>
      <c r="AC1344" s="356" t="str">
        <f t="shared" ca="1" si="461"/>
        <v>0 Month,  10 Days</v>
      </c>
      <c r="AD1344" s="114" t="str">
        <f t="shared" ca="1" si="474"/>
        <v>3 Year, 11 Month, 16 Days</v>
      </c>
      <c r="AE1344" s="114">
        <f t="shared" si="462"/>
        <v>48</v>
      </c>
      <c r="AF1344" s="114">
        <f t="shared" si="463"/>
        <v>1</v>
      </c>
      <c r="AG1344" s="354" t="str">
        <f t="shared" si="464"/>
        <v>CD37</v>
      </c>
      <c r="AH1344" s="114">
        <f>IF(ISNA(VLOOKUP(L1344,'MASTER DATA'!$A$1:$F$192,6,0)),0,VLOOKUP(L1344,'MASTER DATA'!$A$1:$F$192,6,0))*AE1344</f>
        <v>460.79999999999995</v>
      </c>
      <c r="AI1344" s="354" t="str">
        <f>VLOOKUP($D1344,'warehouse mapping'!$AN$7:$AO$17,2,0)</f>
        <v>Aktif</v>
      </c>
      <c r="AJ1344" s="114">
        <f t="shared" si="465"/>
        <v>0</v>
      </c>
      <c r="AK1344" s="354" t="str">
        <f t="shared" si="466"/>
        <v/>
      </c>
      <c r="AL1344" s="354" t="s">
        <v>170</v>
      </c>
      <c r="AM1344" s="354">
        <f t="shared" si="475"/>
        <v>1</v>
      </c>
      <c r="AN1344" s="354" t="b">
        <f t="shared" si="468"/>
        <v>1</v>
      </c>
    </row>
    <row r="1345" spans="1:40" s="354" customFormat="1">
      <c r="A1345" s="354" t="str">
        <f t="shared" si="476"/>
        <v>CD38A01550069887</v>
      </c>
      <c r="B1345" s="354">
        <f t="shared" si="477"/>
        <v>0</v>
      </c>
      <c r="C1345" s="354">
        <f t="shared" si="478"/>
        <v>0</v>
      </c>
      <c r="D1345" s="354" t="str">
        <f t="shared" si="470"/>
        <v>CD</v>
      </c>
      <c r="E1345" s="354" t="str">
        <f t="shared" si="471"/>
        <v>38</v>
      </c>
      <c r="F1345" s="354" t="str">
        <f t="shared" si="472"/>
        <v>A</v>
      </c>
      <c r="G1345" s="355" t="str">
        <f t="shared" si="473"/>
        <v>01</v>
      </c>
      <c r="H1345" s="232" t="s">
        <v>1682</v>
      </c>
      <c r="I1345" s="234" t="s">
        <v>3582</v>
      </c>
      <c r="J1345" s="233">
        <v>46280</v>
      </c>
      <c r="K1345" s="233">
        <v>47734</v>
      </c>
      <c r="L1345" s="234">
        <v>550069887</v>
      </c>
      <c r="M1345" s="232" t="str">
        <f>IF(ISNA(VLOOKUP(L1345,'MASTER DATA'!$A$1:$B$192,2,0)),"",VLOOKUP(L1345,'MASTER DATA'!$A$1:$B$192,2,0))</f>
        <v>RimR4Plus15W40CI4E7_12*1L_A04W</v>
      </c>
      <c r="N1345" s="232">
        <v>7</v>
      </c>
      <c r="O1345" s="232">
        <f t="shared" si="455"/>
        <v>0</v>
      </c>
      <c r="P1345" s="232">
        <f t="shared" si="456"/>
        <v>7</v>
      </c>
      <c r="Q1345" s="232">
        <f>VLOOKUP(L1345,'MASTER DATA'!$A$1:$E$192,5,0)</f>
        <v>44</v>
      </c>
      <c r="R1345" s="234">
        <f>SUMIF('picking of the day'!$H$4:$H$358,WMS!H1345&amp;WMS!L1345,'picking of the day'!$E$4:$E$358)</f>
        <v>0</v>
      </c>
      <c r="U1345" s="114">
        <f>IF(ISNA(VLOOKUP(H1345,'data putaway'!$A$1:$E$530,3,0)),0,VLOOKUP(H1345,'data putaway'!$A$1:$E$530,3,0))</f>
        <v>0</v>
      </c>
      <c r="V1345" s="354">
        <f t="shared" si="457"/>
        <v>7</v>
      </c>
      <c r="W1345" s="114">
        <f>IF(ISNA(VLOOKUP(H1345,'data putaway'!$A$1:$E$530,2,0)),0,VLOOKUP(H1345,'data putaway'!$A$1:$E$530,2,0))</f>
        <v>0</v>
      </c>
      <c r="X1345" s="354" t="b">
        <f t="shared" si="458"/>
        <v>0</v>
      </c>
      <c r="Y1345" s="354">
        <f>IF(ISNA(VLOOKUP(H1345,'data putaway'!$A$1:$E$530,4,0)),0,VLOOKUP(H1345,'data putaway'!$A$1:$E$530,4,0))</f>
        <v>0</v>
      </c>
      <c r="Z1345" s="113">
        <f>IF(ISNA(VLOOKUP(H1345,'data putaway'!$A$1:$E$530,5,0)),0,VLOOKUP(H1345,'data putaway'!$A$1:$E$530,5,0))</f>
        <v>0</v>
      </c>
      <c r="AA1345" s="354" t="b">
        <f t="shared" si="459"/>
        <v>0</v>
      </c>
      <c r="AB1345" s="354" t="b">
        <f t="shared" si="460"/>
        <v>0</v>
      </c>
      <c r="AC1345" s="356" t="str">
        <f t="shared" ca="1" si="461"/>
        <v>0 Month,  3 Days</v>
      </c>
      <c r="AD1345" s="114" t="str">
        <f t="shared" ca="1" si="474"/>
        <v>3 Year, 11 Month, 21 Days</v>
      </c>
      <c r="AE1345" s="114">
        <f t="shared" si="462"/>
        <v>7</v>
      </c>
      <c r="AF1345" s="114">
        <f t="shared" si="463"/>
        <v>1</v>
      </c>
      <c r="AG1345" s="354" t="str">
        <f t="shared" si="464"/>
        <v>CD38</v>
      </c>
      <c r="AH1345" s="114">
        <f>IF(ISNA(VLOOKUP(L1345,'MASTER DATA'!$A$1:$F$192,6,0)),0,VLOOKUP(L1345,'MASTER DATA'!$A$1:$F$192,6,0))*AE1345</f>
        <v>84</v>
      </c>
      <c r="AI1345" s="354" t="str">
        <f>VLOOKUP($D1345,'warehouse mapping'!$AN$7:$AO$17,2,0)</f>
        <v>Aktif</v>
      </c>
      <c r="AJ1345" s="114">
        <f t="shared" si="465"/>
        <v>0</v>
      </c>
      <c r="AK1345" s="354" t="str">
        <f t="shared" si="466"/>
        <v/>
      </c>
      <c r="AL1345" s="354" t="s">
        <v>170</v>
      </c>
      <c r="AM1345" s="354">
        <f t="shared" si="475"/>
        <v>1</v>
      </c>
      <c r="AN1345" s="354" t="b">
        <f t="shared" si="468"/>
        <v>1</v>
      </c>
    </row>
    <row r="1346" spans="1:40" s="354" customFormat="1">
      <c r="A1346" s="354" t="str">
        <f t="shared" si="476"/>
        <v>CD38A02550063232</v>
      </c>
      <c r="B1346" s="354">
        <f t="shared" si="477"/>
        <v>0</v>
      </c>
      <c r="C1346" s="354">
        <f t="shared" si="478"/>
        <v>0</v>
      </c>
      <c r="D1346" s="354" t="str">
        <f t="shared" si="470"/>
        <v>CD</v>
      </c>
      <c r="E1346" s="354" t="str">
        <f t="shared" si="471"/>
        <v>38</v>
      </c>
      <c r="F1346" s="354" t="str">
        <f t="shared" si="472"/>
        <v>A</v>
      </c>
      <c r="G1346" s="355" t="str">
        <f t="shared" si="473"/>
        <v>02</v>
      </c>
      <c r="H1346" s="232" t="s">
        <v>1683</v>
      </c>
      <c r="I1346" s="234">
        <v>12683145</v>
      </c>
      <c r="J1346" s="233">
        <v>46279</v>
      </c>
      <c r="K1346" s="233">
        <v>47683</v>
      </c>
      <c r="L1346" s="234">
        <v>550063232</v>
      </c>
      <c r="M1346" s="232" t="str">
        <f>IF(ISNA(VLOOKUP(L1346,'MASTER DATA'!$A$1:$B$192,2,0)),"",VLOOKUP(L1346,'MASTER DATA'!$A$1:$B$192,2,0))</f>
        <v>HOP Grease Chassis_1*15KG_A04W</v>
      </c>
      <c r="N1346" s="232">
        <v>24</v>
      </c>
      <c r="O1346" s="232">
        <f t="shared" si="455"/>
        <v>1</v>
      </c>
      <c r="P1346" s="232">
        <f t="shared" si="456"/>
        <v>0</v>
      </c>
      <c r="Q1346" s="232">
        <f>VLOOKUP(L1346,'MASTER DATA'!$A$1:$E$192,5,0)</f>
        <v>24</v>
      </c>
      <c r="R1346" s="234">
        <f>SUMIF('picking of the day'!$H$4:$H$358,WMS!H1346&amp;WMS!L1346,'picking of the day'!$E$4:$E$358)</f>
        <v>0</v>
      </c>
      <c r="U1346" s="114">
        <f>IF(ISNA(VLOOKUP(H1346,'data putaway'!$A$1:$E$530,3,0)),0,VLOOKUP(H1346,'data putaway'!$A$1:$E$530,3,0))</f>
        <v>0</v>
      </c>
      <c r="V1346" s="354">
        <f t="shared" si="457"/>
        <v>24</v>
      </c>
      <c r="W1346" s="114">
        <f>IF(ISNA(VLOOKUP(H1346,'data putaway'!$A$1:$E$530,2,0)),0,VLOOKUP(H1346,'data putaway'!$A$1:$E$530,2,0))</f>
        <v>0</v>
      </c>
      <c r="X1346" s="354" t="b">
        <f t="shared" si="458"/>
        <v>0</v>
      </c>
      <c r="Y1346" s="354">
        <f>IF(ISNA(VLOOKUP(H1346,'data putaway'!$A$1:$E$530,4,0)),0,VLOOKUP(H1346,'data putaway'!$A$1:$E$530,4,0))</f>
        <v>0</v>
      </c>
      <c r="Z1346" s="113">
        <f>IF(ISNA(VLOOKUP(H1346,'data putaway'!$A$1:$E$530,5,0)),0,VLOOKUP(H1346,'data putaway'!$A$1:$E$530,5,0))</f>
        <v>0</v>
      </c>
      <c r="AA1346" s="354" t="b">
        <f t="shared" si="459"/>
        <v>0</v>
      </c>
      <c r="AB1346" s="354" t="b">
        <f t="shared" si="460"/>
        <v>0</v>
      </c>
      <c r="AC1346" s="356" t="str">
        <f t="shared" ca="1" si="461"/>
        <v>0 Month,  4 Days</v>
      </c>
      <c r="AD1346" s="114" t="str">
        <f t="shared" ca="1" si="474"/>
        <v>3 Year, 10 Month, 1 Days</v>
      </c>
      <c r="AE1346" s="114">
        <f t="shared" si="462"/>
        <v>24</v>
      </c>
      <c r="AF1346" s="114">
        <f t="shared" si="463"/>
        <v>1</v>
      </c>
      <c r="AG1346" s="354" t="str">
        <f t="shared" si="464"/>
        <v>CD38</v>
      </c>
      <c r="AH1346" s="114">
        <f>IF(ISNA(VLOOKUP(L1346,'MASTER DATA'!$A$1:$F$192,6,0)),0,VLOOKUP(L1346,'MASTER DATA'!$A$1:$F$192,6,0))*AE1346</f>
        <v>360</v>
      </c>
      <c r="AI1346" s="354" t="str">
        <f>VLOOKUP($D1346,'warehouse mapping'!$AN$7:$AO$17,2,0)</f>
        <v>Aktif</v>
      </c>
      <c r="AJ1346" s="114">
        <f t="shared" si="465"/>
        <v>0</v>
      </c>
      <c r="AK1346" s="354" t="str">
        <f t="shared" si="466"/>
        <v/>
      </c>
      <c r="AL1346" s="354" t="s">
        <v>3206</v>
      </c>
      <c r="AM1346" s="354">
        <f t="shared" si="475"/>
        <v>1</v>
      </c>
      <c r="AN1346" s="354" t="b">
        <f t="shared" si="468"/>
        <v>1</v>
      </c>
    </row>
    <row r="1347" spans="1:40" s="354" customFormat="1">
      <c r="A1347" s="354" t="str">
        <f t="shared" si="476"/>
        <v>CD38B01550048593</v>
      </c>
      <c r="B1347" s="354">
        <f t="shared" si="477"/>
        <v>0</v>
      </c>
      <c r="C1347" s="354">
        <f t="shared" si="478"/>
        <v>0</v>
      </c>
      <c r="D1347" s="354" t="str">
        <f t="shared" si="470"/>
        <v>CD</v>
      </c>
      <c r="E1347" s="354" t="str">
        <f t="shared" si="471"/>
        <v>38</v>
      </c>
      <c r="F1347" s="354" t="str">
        <f t="shared" si="472"/>
        <v>B</v>
      </c>
      <c r="G1347" s="355" t="str">
        <f t="shared" si="473"/>
        <v>01</v>
      </c>
      <c r="H1347" s="232" t="s">
        <v>1684</v>
      </c>
      <c r="I1347" s="232" t="s">
        <v>3488</v>
      </c>
      <c r="J1347" s="233">
        <v>46267</v>
      </c>
      <c r="K1347" s="233">
        <v>47717</v>
      </c>
      <c r="L1347" s="234">
        <v>550048593</v>
      </c>
      <c r="M1347" s="232" t="str">
        <f>IF(ISNA(VLOOKUP(L1347,'MASTER DATA'!$A$1:$B$192,2,0)),"",VLOOKUP(L1347,'MASTER DATA'!$A$1:$B$192,2,0))</f>
        <v>Adv4TAX5Sc20W40MB_12*0.8L_A04W</v>
      </c>
      <c r="N1347" s="232">
        <v>48</v>
      </c>
      <c r="O1347" s="232">
        <f t="shared" si="455"/>
        <v>1</v>
      </c>
      <c r="P1347" s="232">
        <f t="shared" si="456"/>
        <v>0</v>
      </c>
      <c r="Q1347" s="232">
        <f>VLOOKUP(L1347,'MASTER DATA'!$A$1:$E$192,5,0)</f>
        <v>48</v>
      </c>
      <c r="R1347" s="234">
        <f>SUMIF('picking of the day'!$H$4:$H$358,WMS!H1347&amp;WMS!L1347,'picking of the day'!$E$4:$E$358)</f>
        <v>0</v>
      </c>
      <c r="U1347" s="114">
        <f>IF(ISNA(VLOOKUP(H1347,'data putaway'!$A$1:$E$530,3,0)),0,VLOOKUP(H1347,'data putaway'!$A$1:$E$530,3,0))</f>
        <v>0</v>
      </c>
      <c r="V1347" s="354">
        <f t="shared" si="457"/>
        <v>48</v>
      </c>
      <c r="W1347" s="114">
        <f>IF(ISNA(VLOOKUP(H1347,'data putaway'!$A$1:$E$530,2,0)),0,VLOOKUP(H1347,'data putaway'!$A$1:$E$530,2,0))</f>
        <v>0</v>
      </c>
      <c r="X1347" s="354" t="b">
        <f t="shared" si="458"/>
        <v>0</v>
      </c>
      <c r="Y1347" s="354">
        <f>IF(ISNA(VLOOKUP(H1347,'data putaway'!$A$1:$E$530,4,0)),0,VLOOKUP(H1347,'data putaway'!$A$1:$E$530,4,0))</f>
        <v>0</v>
      </c>
      <c r="Z1347" s="113">
        <f>IF(ISNA(VLOOKUP(H1347,'data putaway'!$A$1:$E$530,5,0)),0,VLOOKUP(H1347,'data putaway'!$A$1:$E$530,5,0))</f>
        <v>0</v>
      </c>
      <c r="AA1347" s="354" t="b">
        <f t="shared" si="459"/>
        <v>0</v>
      </c>
      <c r="AB1347" s="354" t="b">
        <f t="shared" si="460"/>
        <v>0</v>
      </c>
      <c r="AC1347" s="356" t="str">
        <f t="shared" ca="1" si="461"/>
        <v>0 Month,  16 Days</v>
      </c>
      <c r="AD1347" s="114" t="str">
        <f t="shared" ca="1" si="474"/>
        <v>3 Year, 11 Month, 4 Days</v>
      </c>
      <c r="AE1347" s="114">
        <f t="shared" si="462"/>
        <v>48</v>
      </c>
      <c r="AF1347" s="114">
        <f t="shared" si="463"/>
        <v>1</v>
      </c>
      <c r="AG1347" s="354" t="str">
        <f t="shared" si="464"/>
        <v>CD38</v>
      </c>
      <c r="AH1347" s="114">
        <f>IF(ISNA(VLOOKUP(L1347,'MASTER DATA'!$A$1:$F$192,6,0)),0,VLOOKUP(L1347,'MASTER DATA'!$A$1:$F$192,6,0))*AE1347</f>
        <v>460.79999999999995</v>
      </c>
      <c r="AI1347" s="354" t="str">
        <f>VLOOKUP($D1347,'warehouse mapping'!$AN$7:$AO$17,2,0)</f>
        <v>Aktif</v>
      </c>
      <c r="AJ1347" s="114">
        <f t="shared" si="465"/>
        <v>0</v>
      </c>
      <c r="AK1347" s="354" t="str">
        <f t="shared" si="466"/>
        <v/>
      </c>
      <c r="AL1347" s="354" t="s">
        <v>3206</v>
      </c>
      <c r="AM1347" s="354">
        <f t="shared" si="475"/>
        <v>1</v>
      </c>
      <c r="AN1347" s="354" t="b">
        <f t="shared" si="468"/>
        <v>1</v>
      </c>
    </row>
    <row r="1348" spans="1:40" s="354" customFormat="1">
      <c r="A1348" s="354" t="str">
        <f t="shared" si="476"/>
        <v>CD38B02550044580</v>
      </c>
      <c r="B1348" s="354">
        <f t="shared" si="477"/>
        <v>0</v>
      </c>
      <c r="C1348" s="354">
        <f t="shared" si="478"/>
        <v>0</v>
      </c>
      <c r="D1348" s="354" t="str">
        <f t="shared" si="470"/>
        <v>CD</v>
      </c>
      <c r="E1348" s="354" t="str">
        <f t="shared" si="471"/>
        <v>38</v>
      </c>
      <c r="F1348" s="354" t="str">
        <f t="shared" si="472"/>
        <v>B</v>
      </c>
      <c r="G1348" s="355" t="str">
        <f t="shared" si="473"/>
        <v>02</v>
      </c>
      <c r="H1348" s="232" t="s">
        <v>1685</v>
      </c>
      <c r="I1348" s="232">
        <v>12646807</v>
      </c>
      <c r="J1348" s="233">
        <v>46091</v>
      </c>
      <c r="K1348" s="233">
        <v>47587</v>
      </c>
      <c r="L1348" s="234">
        <v>550044580</v>
      </c>
      <c r="M1348" s="232" t="str">
        <f>IF(ISNA(VLOOKUP(L1348,'MASTER DATA'!$A$1:$B$192,2,0)),"",VLOOKUP(L1348,'MASTER DATA'!$A$1:$B$192,2,0))</f>
        <v>RimR3MV15W40CI4_1*209L_A227</v>
      </c>
      <c r="N1348" s="232">
        <v>0</v>
      </c>
      <c r="O1348" s="232">
        <f t="shared" si="455"/>
        <v>0</v>
      </c>
      <c r="P1348" s="232">
        <f t="shared" si="456"/>
        <v>0</v>
      </c>
      <c r="Q1348" s="232">
        <f>VLOOKUP(L1348,'MASTER DATA'!$A$1:$E$192,5,0)</f>
        <v>4</v>
      </c>
      <c r="R1348" s="234">
        <f>SUMIF('picking of the day'!$H$4:$H$358,WMS!H1348&amp;WMS!L1348,'picking of the day'!$E$4:$E$358)</f>
        <v>0</v>
      </c>
      <c r="U1348" s="114">
        <f>IF(ISNA(VLOOKUP(H1348,'data putaway'!$A$1:$E$530,3,0)),0,VLOOKUP(H1348,'data putaway'!$A$1:$E$530,3,0))</f>
        <v>0</v>
      </c>
      <c r="V1348" s="354">
        <f t="shared" si="457"/>
        <v>0</v>
      </c>
      <c r="W1348" s="114">
        <f>IF(ISNA(VLOOKUP(H1348,'data putaway'!$A$1:$E$530,2,0)),0,VLOOKUP(H1348,'data putaway'!$A$1:$E$530,2,0))</f>
        <v>0</v>
      </c>
      <c r="X1348" s="354" t="b">
        <f t="shared" si="458"/>
        <v>0</v>
      </c>
      <c r="Y1348" s="354">
        <f>IF(ISNA(VLOOKUP(H1348,'data putaway'!$A$1:$E$530,4,0)),0,VLOOKUP(H1348,'data putaway'!$A$1:$E$530,4,0))</f>
        <v>0</v>
      </c>
      <c r="Z1348" s="113">
        <f>IF(ISNA(VLOOKUP(H1348,'data putaway'!$A$1:$E$530,5,0)),0,VLOOKUP(H1348,'data putaway'!$A$1:$E$530,5,0))</f>
        <v>0</v>
      </c>
      <c r="AA1348" s="354" t="b">
        <f t="shared" si="459"/>
        <v>0</v>
      </c>
      <c r="AB1348" s="354" t="b">
        <f t="shared" si="460"/>
        <v>0</v>
      </c>
      <c r="AC1348" s="356" t="str">
        <f t="shared" ca="1" si="461"/>
        <v>6 Month,  8 Days</v>
      </c>
      <c r="AD1348" s="114" t="str">
        <f t="shared" ca="1" si="474"/>
        <v>3 Year, 6 Month, 27 Days</v>
      </c>
      <c r="AE1348" s="114">
        <f t="shared" si="462"/>
        <v>0</v>
      </c>
      <c r="AF1348" s="114">
        <f t="shared" si="463"/>
        <v>0</v>
      </c>
      <c r="AG1348" s="354" t="str">
        <f t="shared" si="464"/>
        <v>CD38</v>
      </c>
      <c r="AH1348" s="114">
        <f>IF(ISNA(VLOOKUP(L1348,'MASTER DATA'!$A$1:$F$192,6,0)),0,VLOOKUP(L1348,'MASTER DATA'!$A$1:$F$192,6,0))*AE1348</f>
        <v>0</v>
      </c>
      <c r="AI1348" s="354" t="str">
        <f>VLOOKUP($D1348,'warehouse mapping'!$AN$7:$AO$17,2,0)</f>
        <v>Aktif</v>
      </c>
      <c r="AJ1348" s="114">
        <f t="shared" si="465"/>
        <v>1</v>
      </c>
      <c r="AK1348" s="354" t="str">
        <f t="shared" si="466"/>
        <v>CD</v>
      </c>
      <c r="AL1348" s="354" t="s">
        <v>3206</v>
      </c>
      <c r="AM1348" s="354">
        <f t="shared" si="475"/>
        <v>1</v>
      </c>
      <c r="AN1348" s="354" t="b">
        <f t="shared" si="468"/>
        <v>1</v>
      </c>
    </row>
    <row r="1349" spans="1:40" s="354" customFormat="1">
      <c r="A1349" s="354" t="str">
        <f t="shared" si="476"/>
        <v>CD38C01550048593</v>
      </c>
      <c r="B1349" s="354">
        <f t="shared" si="477"/>
        <v>0</v>
      </c>
      <c r="C1349" s="354">
        <f t="shared" si="478"/>
        <v>0</v>
      </c>
      <c r="D1349" s="354" t="str">
        <f t="shared" ref="D1349:D1412" si="479">LEFT(H1349,2)</f>
        <v>CD</v>
      </c>
      <c r="E1349" s="354" t="str">
        <f t="shared" ref="E1349:E1412" si="480">MID(H1349,3,2)</f>
        <v>38</v>
      </c>
      <c r="F1349" s="354" t="str">
        <f t="shared" ref="F1349:F1412" si="481">MID(H1349,5,1)</f>
        <v>C</v>
      </c>
      <c r="G1349" s="355" t="str">
        <f t="shared" ref="G1349:G1412" si="482">RIGHT(H1349,2)</f>
        <v>01</v>
      </c>
      <c r="H1349" s="232" t="s">
        <v>1686</v>
      </c>
      <c r="I1349" s="232" t="s">
        <v>3488</v>
      </c>
      <c r="J1349" s="233">
        <v>46267</v>
      </c>
      <c r="K1349" s="233">
        <v>47717</v>
      </c>
      <c r="L1349" s="234">
        <v>550048593</v>
      </c>
      <c r="M1349" s="232" t="str">
        <f>IF(ISNA(VLOOKUP(L1349,'MASTER DATA'!$A$1:$B$192,2,0)),"",VLOOKUP(L1349,'MASTER DATA'!$A$1:$B$192,2,0))</f>
        <v>Adv4TAX5Sc20W40MB_12*0.8L_A04W</v>
      </c>
      <c r="N1349" s="232">
        <v>48</v>
      </c>
      <c r="O1349" s="232">
        <f t="shared" ref="O1349:O1412" si="483">(V1349-P1349)/Q1349</f>
        <v>1</v>
      </c>
      <c r="P1349" s="232">
        <f t="shared" ref="P1349:P1412" si="484">MOD(V1349,Q1349)</f>
        <v>0</v>
      </c>
      <c r="Q1349" s="232">
        <f>VLOOKUP(L1349,'MASTER DATA'!$A$1:$E$192,5,0)</f>
        <v>48</v>
      </c>
      <c r="R1349" s="234">
        <f>SUMIF('picking of the day'!$H$4:$H$358,WMS!H1349&amp;WMS!L1349,'picking of the day'!$E$4:$E$358)</f>
        <v>0</v>
      </c>
      <c r="U1349" s="114">
        <f>IF(ISNA(VLOOKUP(H1349,'data putaway'!$A$1:$E$530,3,0)),0,VLOOKUP(H1349,'data putaway'!$A$1:$E$530,3,0))</f>
        <v>0</v>
      </c>
      <c r="V1349" s="354">
        <f t="shared" ref="V1349:V1412" si="485">(N1349+T1349+U1349)-(R1349+S1349)</f>
        <v>48</v>
      </c>
      <c r="W1349" s="114">
        <f>IF(ISNA(VLOOKUP(H1349,'data putaway'!$A$1:$E$530,2,0)),0,VLOOKUP(H1349,'data putaway'!$A$1:$E$530,2,0))</f>
        <v>0</v>
      </c>
      <c r="X1349" s="354" t="b">
        <f t="shared" ref="X1349:X1412" si="486">W1349=L1349</f>
        <v>0</v>
      </c>
      <c r="Y1349" s="354">
        <f>IF(ISNA(VLOOKUP(H1349,'data putaway'!$A$1:$E$530,4,0)),0,VLOOKUP(H1349,'data putaway'!$A$1:$E$530,4,0))</f>
        <v>0</v>
      </c>
      <c r="Z1349" s="113">
        <f>IF(ISNA(VLOOKUP(H1349,'data putaway'!$A$1:$E$530,5,0)),0,VLOOKUP(H1349,'data putaway'!$A$1:$E$530,5,0))</f>
        <v>0</v>
      </c>
      <c r="AA1349" s="354" t="b">
        <f t="shared" ref="AA1349:AA1412" si="487">Y1349=I1349</f>
        <v>0</v>
      </c>
      <c r="AB1349" s="354" t="b">
        <f t="shared" ref="AB1349:AB1412" si="488">Z1349=K1349</f>
        <v>0</v>
      </c>
      <c r="AC1349" s="356" t="str">
        <f t="shared" ref="AC1349:AC1412" ca="1" si="489">IF(J1349="","",DATEDIF(J1349,NOW(),"ym")&amp;" Month"&amp;",  "&amp;DATEDIF(J1349,NOW(),"md")&amp;" Days")</f>
        <v>0 Month,  16 Days</v>
      </c>
      <c r="AD1349" s="114" t="str">
        <f t="shared" ca="1" si="474"/>
        <v>3 Year, 11 Month, 4 Days</v>
      </c>
      <c r="AE1349" s="114">
        <f t="shared" ref="AE1349:AE1412" si="490">N1349+U1349</f>
        <v>48</v>
      </c>
      <c r="AF1349" s="114">
        <f t="shared" ref="AF1349:AF1412" si="491">IF(V1349&gt;0,1,0)</f>
        <v>1</v>
      </c>
      <c r="AG1349" s="354" t="str">
        <f t="shared" ref="AG1349:AG1412" si="492">D1349&amp;E1349</f>
        <v>CD38</v>
      </c>
      <c r="AH1349" s="114">
        <f>IF(ISNA(VLOOKUP(L1349,'MASTER DATA'!$A$1:$F$192,6,0)),0,VLOOKUP(L1349,'MASTER DATA'!$A$1:$F$192,6,0))*AE1349</f>
        <v>460.79999999999995</v>
      </c>
      <c r="AI1349" s="354" t="str">
        <f>VLOOKUP($D1349,'warehouse mapping'!$AN$7:$AO$17,2,0)</f>
        <v>Aktif</v>
      </c>
      <c r="AJ1349" s="114">
        <f t="shared" ref="AJ1349:AJ1412" si="493">IF(AF1349=0,1,0)</f>
        <v>0</v>
      </c>
      <c r="AK1349" s="354" t="str">
        <f t="shared" ref="AK1349:AK1412" si="494">IF(AND(AJ1349=1,AI1349="aktif"),D1349,"")</f>
        <v/>
      </c>
      <c r="AL1349" s="354" t="s">
        <v>170</v>
      </c>
      <c r="AM1349" s="354">
        <f t="shared" si="475"/>
        <v>1</v>
      </c>
      <c r="AN1349" s="354" t="b">
        <f t="shared" si="468"/>
        <v>1</v>
      </c>
    </row>
    <row r="1350" spans="1:40" s="354" customFormat="1">
      <c r="A1350" s="354" t="str">
        <f t="shared" si="476"/>
        <v>CD38C02550024986</v>
      </c>
      <c r="B1350" s="354">
        <f t="shared" si="477"/>
        <v>0</v>
      </c>
      <c r="C1350" s="354">
        <f t="shared" si="478"/>
        <v>0</v>
      </c>
      <c r="D1350" s="354" t="str">
        <f t="shared" si="479"/>
        <v>CD</v>
      </c>
      <c r="E1350" s="354" t="str">
        <f t="shared" si="480"/>
        <v>38</v>
      </c>
      <c r="F1350" s="354" t="str">
        <f t="shared" si="481"/>
        <v>C</v>
      </c>
      <c r="G1350" s="355" t="str">
        <f t="shared" si="482"/>
        <v>02</v>
      </c>
      <c r="H1350" s="232" t="s">
        <v>1687</v>
      </c>
      <c r="I1350" s="232">
        <v>12685350</v>
      </c>
      <c r="J1350" s="233">
        <v>46279</v>
      </c>
      <c r="K1350" s="233">
        <v>47698</v>
      </c>
      <c r="L1350" s="234">
        <v>550024986</v>
      </c>
      <c r="M1350" s="232" t="str">
        <f>IF(ISNA(VLOOKUP(L1350,'MASTER DATA'!$A$1:$B$192,2,0)),"",VLOOKUP(L1350,'MASTER DATA'!$A$1:$B$192,2,0))</f>
        <v>Spirax S4 CX 30_1*209L_A227</v>
      </c>
      <c r="N1350" s="232">
        <v>0</v>
      </c>
      <c r="O1350" s="232">
        <f t="shared" si="483"/>
        <v>0</v>
      </c>
      <c r="P1350" s="232">
        <f t="shared" si="484"/>
        <v>0</v>
      </c>
      <c r="Q1350" s="232">
        <f>VLOOKUP(L1350,'MASTER DATA'!$A$1:$E$192,5,0)</f>
        <v>4</v>
      </c>
      <c r="R1350" s="234">
        <f>SUMIF('picking of the day'!$H$4:$H$358,WMS!H1350&amp;WMS!L1350,'picking of the day'!$E$4:$E$358)</f>
        <v>0</v>
      </c>
      <c r="U1350" s="114">
        <f>IF(ISNA(VLOOKUP(H1350,'data putaway'!$A$1:$E$530,3,0)),0,VLOOKUP(H1350,'data putaway'!$A$1:$E$530,3,0))</f>
        <v>0</v>
      </c>
      <c r="V1350" s="354">
        <f t="shared" si="485"/>
        <v>0</v>
      </c>
      <c r="W1350" s="114">
        <f>IF(ISNA(VLOOKUP(H1350,'data putaway'!$A$1:$E$530,2,0)),0,VLOOKUP(H1350,'data putaway'!$A$1:$E$530,2,0))</f>
        <v>0</v>
      </c>
      <c r="X1350" s="354" t="b">
        <f t="shared" si="486"/>
        <v>0</v>
      </c>
      <c r="Y1350" s="354">
        <f>IF(ISNA(VLOOKUP(H1350,'data putaway'!$A$1:$E$530,4,0)),0,VLOOKUP(H1350,'data putaway'!$A$1:$E$530,4,0))</f>
        <v>0</v>
      </c>
      <c r="Z1350" s="113">
        <f>IF(ISNA(VLOOKUP(H1350,'data putaway'!$A$1:$E$530,5,0)),0,VLOOKUP(H1350,'data putaway'!$A$1:$E$530,5,0))</f>
        <v>0</v>
      </c>
      <c r="AA1350" s="354" t="b">
        <f t="shared" si="487"/>
        <v>0</v>
      </c>
      <c r="AB1350" s="354" t="b">
        <f t="shared" si="488"/>
        <v>0</v>
      </c>
      <c r="AC1350" s="356" t="str">
        <f t="shared" ca="1" si="489"/>
        <v>0 Month,  4 Days</v>
      </c>
      <c r="AD1350" s="114" t="str">
        <f t="shared" ca="1" si="474"/>
        <v>3 Year, 10 Month, 16 Days</v>
      </c>
      <c r="AE1350" s="114">
        <f t="shared" si="490"/>
        <v>0</v>
      </c>
      <c r="AF1350" s="114">
        <f t="shared" si="491"/>
        <v>0</v>
      </c>
      <c r="AG1350" s="354" t="str">
        <f t="shared" si="492"/>
        <v>CD38</v>
      </c>
      <c r="AH1350" s="114">
        <f>IF(ISNA(VLOOKUP(L1350,'MASTER DATA'!$A$1:$F$192,6,0)),0,VLOOKUP(L1350,'MASTER DATA'!$A$1:$F$192,6,0))*AE1350</f>
        <v>0</v>
      </c>
      <c r="AI1350" s="354" t="str">
        <f>VLOOKUP($D1350,'warehouse mapping'!$AN$7:$AO$17,2,0)</f>
        <v>Aktif</v>
      </c>
      <c r="AJ1350" s="114">
        <f t="shared" si="493"/>
        <v>1</v>
      </c>
      <c r="AK1350" s="354" t="str">
        <f t="shared" si="494"/>
        <v>CD</v>
      </c>
      <c r="AL1350" s="354" t="s">
        <v>170</v>
      </c>
      <c r="AM1350" s="354">
        <f t="shared" si="475"/>
        <v>1</v>
      </c>
      <c r="AN1350" s="354" t="b">
        <f t="shared" ref="AN1350:AN1413" si="495">ISNUMBER(V1350)</f>
        <v>1</v>
      </c>
    </row>
    <row r="1351" spans="1:40" s="354" customFormat="1">
      <c r="A1351" s="354" t="str">
        <f t="shared" si="476"/>
        <v>CD38D01550044709</v>
      </c>
      <c r="B1351" s="354">
        <f t="shared" si="477"/>
        <v>0</v>
      </c>
      <c r="C1351" s="354">
        <f t="shared" si="478"/>
        <v>0</v>
      </c>
      <c r="D1351" s="354" t="str">
        <f t="shared" si="479"/>
        <v>CD</v>
      </c>
      <c r="E1351" s="354" t="str">
        <f t="shared" si="480"/>
        <v>38</v>
      </c>
      <c r="F1351" s="354" t="str">
        <f t="shared" si="481"/>
        <v>D</v>
      </c>
      <c r="G1351" s="355" t="str">
        <f t="shared" si="482"/>
        <v>01</v>
      </c>
      <c r="H1351" s="232" t="s">
        <v>1688</v>
      </c>
      <c r="I1351" s="234" t="s">
        <v>3522</v>
      </c>
      <c r="J1351" s="233">
        <v>46273</v>
      </c>
      <c r="K1351" s="233">
        <v>47729</v>
      </c>
      <c r="L1351" s="234">
        <v>550044709</v>
      </c>
      <c r="M1351" s="232" t="str">
        <f>IF(ISNA(VLOOKUP(L1351,'MASTER DATA'!$A$1:$B$192,2,0)),"",VLOOKUP(L1351,'MASTER DATA'!$A$1:$B$192,2,0))</f>
        <v>Adv4TAX5Sc10W30SLMB_12*0.8L_A04W</v>
      </c>
      <c r="N1351" s="232">
        <v>48</v>
      </c>
      <c r="O1351" s="232">
        <f t="shared" si="483"/>
        <v>1</v>
      </c>
      <c r="P1351" s="232">
        <f t="shared" si="484"/>
        <v>0</v>
      </c>
      <c r="Q1351" s="232">
        <f>VLOOKUP(L1351,'MASTER DATA'!$A$1:$E$192,5,0)</f>
        <v>48</v>
      </c>
      <c r="R1351" s="234">
        <f>SUMIF('picking of the day'!$H$4:$H$358,WMS!H1351&amp;WMS!L1351,'picking of the day'!$E$4:$E$358)</f>
        <v>0</v>
      </c>
      <c r="U1351" s="114">
        <f>IF(ISNA(VLOOKUP(H1351,'data putaway'!$A$1:$E$530,3,0)),0,VLOOKUP(H1351,'data putaway'!$A$1:$E$530,3,0))</f>
        <v>0</v>
      </c>
      <c r="V1351" s="354">
        <f t="shared" si="485"/>
        <v>48</v>
      </c>
      <c r="W1351" s="114">
        <f>IF(ISNA(VLOOKUP(H1351,'data putaway'!$A$1:$E$530,2,0)),0,VLOOKUP(H1351,'data putaway'!$A$1:$E$530,2,0))</f>
        <v>0</v>
      </c>
      <c r="X1351" s="354" t="b">
        <f t="shared" si="486"/>
        <v>0</v>
      </c>
      <c r="Y1351" s="354">
        <f>IF(ISNA(VLOOKUP(H1351,'data putaway'!$A$1:$E$530,4,0)),0,VLOOKUP(H1351,'data putaway'!$A$1:$E$530,4,0))</f>
        <v>0</v>
      </c>
      <c r="Z1351" s="113">
        <f>IF(ISNA(VLOOKUP(H1351,'data putaway'!$A$1:$E$530,5,0)),0,VLOOKUP(H1351,'data putaway'!$A$1:$E$530,5,0))</f>
        <v>0</v>
      </c>
      <c r="AA1351" s="354" t="b">
        <f t="shared" si="487"/>
        <v>0</v>
      </c>
      <c r="AB1351" s="354" t="b">
        <f t="shared" si="488"/>
        <v>0</v>
      </c>
      <c r="AC1351" s="356" t="str">
        <f t="shared" ca="1" si="489"/>
        <v>0 Month,  10 Days</v>
      </c>
      <c r="AD1351" s="114" t="str">
        <f t="shared" ca="1" si="474"/>
        <v>3 Year, 11 Month, 16 Days</v>
      </c>
      <c r="AE1351" s="114">
        <f t="shared" si="490"/>
        <v>48</v>
      </c>
      <c r="AF1351" s="114">
        <f t="shared" si="491"/>
        <v>1</v>
      </c>
      <c r="AG1351" s="354" t="str">
        <f t="shared" si="492"/>
        <v>CD38</v>
      </c>
      <c r="AH1351" s="114">
        <f>IF(ISNA(VLOOKUP(L1351,'MASTER DATA'!$A$1:$F$192,6,0)),0,VLOOKUP(L1351,'MASTER DATA'!$A$1:$F$192,6,0))*AE1351</f>
        <v>460.79999999999995</v>
      </c>
      <c r="AI1351" s="354" t="str">
        <f>VLOOKUP($D1351,'warehouse mapping'!$AN$7:$AO$17,2,0)</f>
        <v>Aktif</v>
      </c>
      <c r="AJ1351" s="114">
        <f t="shared" si="493"/>
        <v>0</v>
      </c>
      <c r="AK1351" s="354" t="str">
        <f t="shared" si="494"/>
        <v/>
      </c>
      <c r="AL1351" s="354" t="s">
        <v>170</v>
      </c>
      <c r="AM1351" s="354">
        <f t="shared" si="475"/>
        <v>1</v>
      </c>
      <c r="AN1351" s="354" t="b">
        <f t="shared" si="495"/>
        <v>1</v>
      </c>
    </row>
    <row r="1352" spans="1:40" s="354" customFormat="1">
      <c r="A1352" s="354" t="str">
        <f t="shared" si="476"/>
        <v>CD38D02550044709</v>
      </c>
      <c r="B1352" s="354">
        <f t="shared" si="477"/>
        <v>0</v>
      </c>
      <c r="C1352" s="354">
        <f t="shared" si="478"/>
        <v>0</v>
      </c>
      <c r="D1352" s="354" t="str">
        <f t="shared" si="479"/>
        <v>CD</v>
      </c>
      <c r="E1352" s="354" t="str">
        <f t="shared" si="480"/>
        <v>38</v>
      </c>
      <c r="F1352" s="354" t="str">
        <f t="shared" si="481"/>
        <v>D</v>
      </c>
      <c r="G1352" s="355" t="str">
        <f t="shared" si="482"/>
        <v>02</v>
      </c>
      <c r="H1352" s="232" t="s">
        <v>1689</v>
      </c>
      <c r="I1352" s="234" t="s">
        <v>3522</v>
      </c>
      <c r="J1352" s="233">
        <v>46273</v>
      </c>
      <c r="K1352" s="233">
        <v>47729</v>
      </c>
      <c r="L1352" s="234">
        <v>550044709</v>
      </c>
      <c r="M1352" s="232" t="str">
        <f>IF(ISNA(VLOOKUP(L1352,'MASTER DATA'!$A$1:$B$192,2,0)),"",VLOOKUP(L1352,'MASTER DATA'!$A$1:$B$192,2,0))</f>
        <v>Adv4TAX5Sc10W30SLMB_12*0.8L_A04W</v>
      </c>
      <c r="N1352" s="232">
        <v>48</v>
      </c>
      <c r="O1352" s="232">
        <f t="shared" si="483"/>
        <v>1</v>
      </c>
      <c r="P1352" s="232">
        <f t="shared" si="484"/>
        <v>0</v>
      </c>
      <c r="Q1352" s="232">
        <f>VLOOKUP(L1352,'MASTER DATA'!$A$1:$E$192,5,0)</f>
        <v>48</v>
      </c>
      <c r="R1352" s="234">
        <f>SUMIF('picking of the day'!$H$4:$H$358,WMS!H1352&amp;WMS!L1352,'picking of the day'!$E$4:$E$358)</f>
        <v>0</v>
      </c>
      <c r="U1352" s="114">
        <f>IF(ISNA(VLOOKUP(H1352,'data putaway'!$A$1:$E$530,3,0)),0,VLOOKUP(H1352,'data putaway'!$A$1:$E$530,3,0))</f>
        <v>0</v>
      </c>
      <c r="V1352" s="354">
        <f t="shared" si="485"/>
        <v>48</v>
      </c>
      <c r="W1352" s="114">
        <f>IF(ISNA(VLOOKUP(H1352,'data putaway'!$A$1:$E$530,2,0)),0,VLOOKUP(H1352,'data putaway'!$A$1:$E$530,2,0))</f>
        <v>0</v>
      </c>
      <c r="X1352" s="354" t="b">
        <f t="shared" si="486"/>
        <v>0</v>
      </c>
      <c r="Y1352" s="354">
        <f>IF(ISNA(VLOOKUP(H1352,'data putaway'!$A$1:$E$530,4,0)),0,VLOOKUP(H1352,'data putaway'!$A$1:$E$530,4,0))</f>
        <v>0</v>
      </c>
      <c r="Z1352" s="113">
        <f>IF(ISNA(VLOOKUP(H1352,'data putaway'!$A$1:$E$530,5,0)),0,VLOOKUP(H1352,'data putaway'!$A$1:$E$530,5,0))</f>
        <v>0</v>
      </c>
      <c r="AA1352" s="354" t="b">
        <f t="shared" si="487"/>
        <v>0</v>
      </c>
      <c r="AB1352" s="354" t="b">
        <f t="shared" si="488"/>
        <v>0</v>
      </c>
      <c r="AC1352" s="356" t="str">
        <f t="shared" ca="1" si="489"/>
        <v>0 Month,  10 Days</v>
      </c>
      <c r="AD1352" s="114" t="str">
        <f t="shared" ca="1" si="474"/>
        <v>3 Year, 11 Month, 16 Days</v>
      </c>
      <c r="AE1352" s="114">
        <f t="shared" si="490"/>
        <v>48</v>
      </c>
      <c r="AF1352" s="114">
        <f t="shared" si="491"/>
        <v>1</v>
      </c>
      <c r="AG1352" s="354" t="str">
        <f t="shared" si="492"/>
        <v>CD38</v>
      </c>
      <c r="AH1352" s="114">
        <f>IF(ISNA(VLOOKUP(L1352,'MASTER DATA'!$A$1:$F$192,6,0)),0,VLOOKUP(L1352,'MASTER DATA'!$A$1:$F$192,6,0))*AE1352</f>
        <v>460.79999999999995</v>
      </c>
      <c r="AI1352" s="354" t="str">
        <f>VLOOKUP($D1352,'warehouse mapping'!$AN$7:$AO$17,2,0)</f>
        <v>Aktif</v>
      </c>
      <c r="AJ1352" s="114">
        <f t="shared" si="493"/>
        <v>0</v>
      </c>
      <c r="AK1352" s="354" t="str">
        <f t="shared" si="494"/>
        <v/>
      </c>
      <c r="AL1352" s="354" t="s">
        <v>170</v>
      </c>
      <c r="AM1352" s="354">
        <f t="shared" si="475"/>
        <v>1</v>
      </c>
      <c r="AN1352" s="354" t="b">
        <f t="shared" si="495"/>
        <v>1</v>
      </c>
    </row>
    <row r="1353" spans="1:40" s="354" customFormat="1">
      <c r="A1353" s="354" t="str">
        <f t="shared" si="476"/>
        <v>CD38E01550044709</v>
      </c>
      <c r="B1353" s="354">
        <f t="shared" si="477"/>
        <v>0</v>
      </c>
      <c r="C1353" s="354">
        <f t="shared" si="478"/>
        <v>0</v>
      </c>
      <c r="D1353" s="354" t="str">
        <f t="shared" si="479"/>
        <v>CD</v>
      </c>
      <c r="E1353" s="354" t="str">
        <f t="shared" si="480"/>
        <v>38</v>
      </c>
      <c r="F1353" s="354" t="str">
        <f t="shared" si="481"/>
        <v>E</v>
      </c>
      <c r="G1353" s="355" t="str">
        <f t="shared" si="482"/>
        <v>01</v>
      </c>
      <c r="H1353" s="232" t="s">
        <v>1690</v>
      </c>
      <c r="I1353" s="234" t="s">
        <v>3522</v>
      </c>
      <c r="J1353" s="233">
        <v>46273</v>
      </c>
      <c r="K1353" s="233">
        <v>47729</v>
      </c>
      <c r="L1353" s="234">
        <v>550044709</v>
      </c>
      <c r="M1353" s="232" t="str">
        <f>IF(ISNA(VLOOKUP(L1353,'MASTER DATA'!$A$1:$B$192,2,0)),"",VLOOKUP(L1353,'MASTER DATA'!$A$1:$B$192,2,0))</f>
        <v>Adv4TAX5Sc10W30SLMB_12*0.8L_A04W</v>
      </c>
      <c r="N1353" s="232">
        <v>48</v>
      </c>
      <c r="O1353" s="232">
        <f t="shared" si="483"/>
        <v>1</v>
      </c>
      <c r="P1353" s="232">
        <f t="shared" si="484"/>
        <v>0</v>
      </c>
      <c r="Q1353" s="232">
        <f>VLOOKUP(L1353,'MASTER DATA'!$A$1:$E$192,5,0)</f>
        <v>48</v>
      </c>
      <c r="R1353" s="234">
        <f>SUMIF('picking of the day'!$H$4:$H$358,WMS!H1353&amp;WMS!L1353,'picking of the day'!$E$4:$E$358)</f>
        <v>0</v>
      </c>
      <c r="U1353" s="114">
        <f>IF(ISNA(VLOOKUP(H1353,'data putaway'!$A$1:$E$530,3,0)),0,VLOOKUP(H1353,'data putaway'!$A$1:$E$530,3,0))</f>
        <v>0</v>
      </c>
      <c r="V1353" s="354">
        <f t="shared" si="485"/>
        <v>48</v>
      </c>
      <c r="W1353" s="114">
        <f>IF(ISNA(VLOOKUP(H1353,'data putaway'!$A$1:$E$530,2,0)),0,VLOOKUP(H1353,'data putaway'!$A$1:$E$530,2,0))</f>
        <v>0</v>
      </c>
      <c r="X1353" s="354" t="b">
        <f t="shared" si="486"/>
        <v>0</v>
      </c>
      <c r="Y1353" s="354">
        <f>IF(ISNA(VLOOKUP(H1353,'data putaway'!$A$1:$E$530,4,0)),0,VLOOKUP(H1353,'data putaway'!$A$1:$E$530,4,0))</f>
        <v>0</v>
      </c>
      <c r="Z1353" s="113">
        <f>IF(ISNA(VLOOKUP(H1353,'data putaway'!$A$1:$E$530,5,0)),0,VLOOKUP(H1353,'data putaway'!$A$1:$E$530,5,0))</f>
        <v>0</v>
      </c>
      <c r="AA1353" s="354" t="b">
        <f t="shared" si="487"/>
        <v>0</v>
      </c>
      <c r="AB1353" s="354" t="b">
        <f t="shared" si="488"/>
        <v>0</v>
      </c>
      <c r="AC1353" s="356" t="str">
        <f t="shared" ca="1" si="489"/>
        <v>0 Month,  10 Days</v>
      </c>
      <c r="AD1353" s="114" t="str">
        <f t="shared" ca="1" si="474"/>
        <v>3 Year, 11 Month, 16 Days</v>
      </c>
      <c r="AE1353" s="114">
        <f t="shared" si="490"/>
        <v>48</v>
      </c>
      <c r="AF1353" s="114">
        <f t="shared" si="491"/>
        <v>1</v>
      </c>
      <c r="AG1353" s="354" t="str">
        <f t="shared" si="492"/>
        <v>CD38</v>
      </c>
      <c r="AH1353" s="114">
        <f>IF(ISNA(VLOOKUP(L1353,'MASTER DATA'!$A$1:$F$192,6,0)),0,VLOOKUP(L1353,'MASTER DATA'!$A$1:$F$192,6,0))*AE1353</f>
        <v>460.79999999999995</v>
      </c>
      <c r="AI1353" s="354" t="str">
        <f>VLOOKUP($D1353,'warehouse mapping'!$AN$7:$AO$17,2,0)</f>
        <v>Aktif</v>
      </c>
      <c r="AJ1353" s="114">
        <f t="shared" si="493"/>
        <v>0</v>
      </c>
      <c r="AK1353" s="354" t="str">
        <f t="shared" si="494"/>
        <v/>
      </c>
      <c r="AL1353" s="354" t="s">
        <v>170</v>
      </c>
      <c r="AM1353" s="354">
        <f t="shared" si="475"/>
        <v>1</v>
      </c>
      <c r="AN1353" s="354" t="b">
        <f t="shared" si="495"/>
        <v>1</v>
      </c>
    </row>
    <row r="1354" spans="1:40" s="354" customFormat="1">
      <c r="A1354" s="354" t="str">
        <f t="shared" si="476"/>
        <v>CD38E02550044709</v>
      </c>
      <c r="B1354" s="354">
        <f t="shared" si="477"/>
        <v>0</v>
      </c>
      <c r="C1354" s="354">
        <f t="shared" si="478"/>
        <v>0</v>
      </c>
      <c r="D1354" s="354" t="str">
        <f t="shared" si="479"/>
        <v>CD</v>
      </c>
      <c r="E1354" s="354" t="str">
        <f t="shared" si="480"/>
        <v>38</v>
      </c>
      <c r="F1354" s="354" t="str">
        <f t="shared" si="481"/>
        <v>E</v>
      </c>
      <c r="G1354" s="355" t="str">
        <f t="shared" si="482"/>
        <v>02</v>
      </c>
      <c r="H1354" s="232" t="s">
        <v>1691</v>
      </c>
      <c r="I1354" s="234" t="s">
        <v>3522</v>
      </c>
      <c r="J1354" s="233">
        <v>46273</v>
      </c>
      <c r="K1354" s="233">
        <v>47729</v>
      </c>
      <c r="L1354" s="234">
        <v>550044709</v>
      </c>
      <c r="M1354" s="232" t="str">
        <f>IF(ISNA(VLOOKUP(L1354,'MASTER DATA'!$A$1:$B$192,2,0)),"",VLOOKUP(L1354,'MASTER DATA'!$A$1:$B$192,2,0))</f>
        <v>Adv4TAX5Sc10W30SLMB_12*0.8L_A04W</v>
      </c>
      <c r="N1354" s="232">
        <v>48</v>
      </c>
      <c r="O1354" s="232">
        <f t="shared" si="483"/>
        <v>1</v>
      </c>
      <c r="P1354" s="232">
        <f t="shared" si="484"/>
        <v>0</v>
      </c>
      <c r="Q1354" s="232">
        <f>VLOOKUP(L1354,'MASTER DATA'!$A$1:$E$192,5,0)</f>
        <v>48</v>
      </c>
      <c r="R1354" s="234">
        <f>SUMIF('picking of the day'!$H$4:$H$358,WMS!H1354&amp;WMS!L1354,'picking of the day'!$E$4:$E$358)</f>
        <v>0</v>
      </c>
      <c r="U1354" s="114">
        <f>IF(ISNA(VLOOKUP(H1354,'data putaway'!$A$1:$E$530,3,0)),0,VLOOKUP(H1354,'data putaway'!$A$1:$E$530,3,0))</f>
        <v>0</v>
      </c>
      <c r="V1354" s="354">
        <f t="shared" si="485"/>
        <v>48</v>
      </c>
      <c r="W1354" s="114">
        <f>IF(ISNA(VLOOKUP(H1354,'data putaway'!$A$1:$E$530,2,0)),0,VLOOKUP(H1354,'data putaway'!$A$1:$E$530,2,0))</f>
        <v>0</v>
      </c>
      <c r="X1354" s="354" t="b">
        <f t="shared" si="486"/>
        <v>0</v>
      </c>
      <c r="Y1354" s="354">
        <f>IF(ISNA(VLOOKUP(H1354,'data putaway'!$A$1:$E$530,4,0)),0,VLOOKUP(H1354,'data putaway'!$A$1:$E$530,4,0))</f>
        <v>0</v>
      </c>
      <c r="Z1354" s="113">
        <f>IF(ISNA(VLOOKUP(H1354,'data putaway'!$A$1:$E$530,5,0)),0,VLOOKUP(H1354,'data putaway'!$A$1:$E$530,5,0))</f>
        <v>0</v>
      </c>
      <c r="AA1354" s="354" t="b">
        <f t="shared" si="487"/>
        <v>0</v>
      </c>
      <c r="AB1354" s="354" t="b">
        <f t="shared" si="488"/>
        <v>0</v>
      </c>
      <c r="AC1354" s="356" t="str">
        <f t="shared" ca="1" si="489"/>
        <v>0 Month,  10 Days</v>
      </c>
      <c r="AD1354" s="114" t="str">
        <f t="shared" ca="1" si="474"/>
        <v>3 Year, 11 Month, 16 Days</v>
      </c>
      <c r="AE1354" s="114">
        <f t="shared" si="490"/>
        <v>48</v>
      </c>
      <c r="AF1354" s="114">
        <f t="shared" si="491"/>
        <v>1</v>
      </c>
      <c r="AG1354" s="354" t="str">
        <f t="shared" si="492"/>
        <v>CD38</v>
      </c>
      <c r="AH1354" s="114">
        <f>IF(ISNA(VLOOKUP(L1354,'MASTER DATA'!$A$1:$F$192,6,0)),0,VLOOKUP(L1354,'MASTER DATA'!$A$1:$F$192,6,0))*AE1354</f>
        <v>460.79999999999995</v>
      </c>
      <c r="AI1354" s="354" t="str">
        <f>VLOOKUP($D1354,'warehouse mapping'!$AN$7:$AO$17,2,0)</f>
        <v>Aktif</v>
      </c>
      <c r="AJ1354" s="114">
        <f t="shared" si="493"/>
        <v>0</v>
      </c>
      <c r="AK1354" s="354" t="str">
        <f t="shared" si="494"/>
        <v/>
      </c>
      <c r="AL1354" s="354" t="s">
        <v>170</v>
      </c>
      <c r="AM1354" s="354">
        <f t="shared" si="475"/>
        <v>1</v>
      </c>
      <c r="AN1354" s="354" t="b">
        <f t="shared" si="495"/>
        <v>1</v>
      </c>
    </row>
    <row r="1355" spans="1:40" s="354" customFormat="1">
      <c r="A1355" s="354" t="str">
        <f t="shared" si="476"/>
        <v>CD39A01550063232</v>
      </c>
      <c r="B1355" s="354">
        <f t="shared" si="477"/>
        <v>0</v>
      </c>
      <c r="C1355" s="354">
        <f t="shared" si="478"/>
        <v>0</v>
      </c>
      <c r="D1355" s="354" t="str">
        <f t="shared" si="479"/>
        <v>CD</v>
      </c>
      <c r="E1355" s="354" t="str">
        <f t="shared" si="480"/>
        <v>39</v>
      </c>
      <c r="F1355" s="354" t="str">
        <f t="shared" si="481"/>
        <v>A</v>
      </c>
      <c r="G1355" s="355" t="str">
        <f t="shared" si="482"/>
        <v>01</v>
      </c>
      <c r="H1355" s="232" t="s">
        <v>1692</v>
      </c>
      <c r="I1355" s="234">
        <v>12683145</v>
      </c>
      <c r="J1355" s="233">
        <v>46279</v>
      </c>
      <c r="K1355" s="233">
        <v>47683</v>
      </c>
      <c r="L1355" s="234">
        <v>550063232</v>
      </c>
      <c r="M1355" s="232" t="str">
        <f>IF(ISNA(VLOOKUP(L1355,'MASTER DATA'!$A$1:$B$192,2,0)),"",VLOOKUP(L1355,'MASTER DATA'!$A$1:$B$192,2,0))</f>
        <v>HOP Grease Chassis_1*15KG_A04W</v>
      </c>
      <c r="N1355" s="232">
        <v>24</v>
      </c>
      <c r="O1355" s="232">
        <f t="shared" si="483"/>
        <v>1</v>
      </c>
      <c r="P1355" s="232">
        <f t="shared" si="484"/>
        <v>0</v>
      </c>
      <c r="Q1355" s="232">
        <f>VLOOKUP(L1355,'MASTER DATA'!$A$1:$E$192,5,0)</f>
        <v>24</v>
      </c>
      <c r="R1355" s="234">
        <f>SUMIF('picking of the day'!$H$4:$H$358,WMS!H1355&amp;WMS!L1355,'picking of the day'!$E$4:$E$358)</f>
        <v>0</v>
      </c>
      <c r="U1355" s="114">
        <f>IF(ISNA(VLOOKUP(H1355,'data putaway'!$A$1:$E$530,3,0)),0,VLOOKUP(H1355,'data putaway'!$A$1:$E$530,3,0))</f>
        <v>0</v>
      </c>
      <c r="V1355" s="354">
        <f t="shared" si="485"/>
        <v>24</v>
      </c>
      <c r="W1355" s="114">
        <f>IF(ISNA(VLOOKUP(H1355,'data putaway'!$A$1:$E$530,2,0)),0,VLOOKUP(H1355,'data putaway'!$A$1:$E$530,2,0))</f>
        <v>0</v>
      </c>
      <c r="X1355" s="354" t="b">
        <f t="shared" si="486"/>
        <v>0</v>
      </c>
      <c r="Y1355" s="354">
        <f>IF(ISNA(VLOOKUP(H1355,'data putaway'!$A$1:$E$530,4,0)),0,VLOOKUP(H1355,'data putaway'!$A$1:$E$530,4,0))</f>
        <v>0</v>
      </c>
      <c r="Z1355" s="113">
        <f>IF(ISNA(VLOOKUP(H1355,'data putaway'!$A$1:$E$530,5,0)),0,VLOOKUP(H1355,'data putaway'!$A$1:$E$530,5,0))</f>
        <v>0</v>
      </c>
      <c r="AA1355" s="354" t="b">
        <f t="shared" si="487"/>
        <v>0</v>
      </c>
      <c r="AB1355" s="354" t="b">
        <f t="shared" si="488"/>
        <v>0</v>
      </c>
      <c r="AC1355" s="356" t="str">
        <f t="shared" ca="1" si="489"/>
        <v>0 Month,  4 Days</v>
      </c>
      <c r="AD1355" s="114" t="str">
        <f t="shared" ca="1" si="474"/>
        <v>3 Year, 10 Month, 1 Days</v>
      </c>
      <c r="AE1355" s="114">
        <f t="shared" si="490"/>
        <v>24</v>
      </c>
      <c r="AF1355" s="114">
        <f t="shared" si="491"/>
        <v>1</v>
      </c>
      <c r="AG1355" s="354" t="str">
        <f t="shared" si="492"/>
        <v>CD39</v>
      </c>
      <c r="AH1355" s="114">
        <f>IF(ISNA(VLOOKUP(L1355,'MASTER DATA'!$A$1:$F$192,6,0)),0,VLOOKUP(L1355,'MASTER DATA'!$A$1:$F$192,6,0))*AE1355</f>
        <v>360</v>
      </c>
      <c r="AI1355" s="354" t="str">
        <f>VLOOKUP($D1355,'warehouse mapping'!$AN$7:$AO$17,2,0)</f>
        <v>Aktif</v>
      </c>
      <c r="AJ1355" s="114">
        <f t="shared" si="493"/>
        <v>0</v>
      </c>
      <c r="AK1355" s="354" t="str">
        <f t="shared" si="494"/>
        <v/>
      </c>
      <c r="AL1355" s="354" t="s">
        <v>3205</v>
      </c>
      <c r="AM1355" s="354">
        <f t="shared" si="475"/>
        <v>1</v>
      </c>
      <c r="AN1355" s="354" t="b">
        <f t="shared" si="495"/>
        <v>1</v>
      </c>
    </row>
    <row r="1356" spans="1:40" s="354" customFormat="1">
      <c r="A1356" s="354" t="str">
        <f t="shared" si="476"/>
        <v>CD39A02550044580</v>
      </c>
      <c r="B1356" s="354">
        <f t="shared" si="477"/>
        <v>0</v>
      </c>
      <c r="C1356" s="354">
        <f t="shared" si="478"/>
        <v>0</v>
      </c>
      <c r="D1356" s="354" t="str">
        <f t="shared" si="479"/>
        <v>CD</v>
      </c>
      <c r="E1356" s="354" t="str">
        <f t="shared" si="480"/>
        <v>39</v>
      </c>
      <c r="F1356" s="354" t="str">
        <f t="shared" si="481"/>
        <v>A</v>
      </c>
      <c r="G1356" s="355" t="str">
        <f t="shared" si="482"/>
        <v>02</v>
      </c>
      <c r="H1356" s="232" t="s">
        <v>1693</v>
      </c>
      <c r="I1356" s="232">
        <v>12646807</v>
      </c>
      <c r="J1356" s="233">
        <v>46091</v>
      </c>
      <c r="K1356" s="233">
        <v>47587</v>
      </c>
      <c r="L1356" s="234">
        <v>550044580</v>
      </c>
      <c r="M1356" s="232" t="str">
        <f>IF(ISNA(VLOOKUP(L1356,'MASTER DATA'!$A$1:$B$192,2,0)),"",VLOOKUP(L1356,'MASTER DATA'!$A$1:$B$192,2,0))</f>
        <v>RimR3MV15W40CI4_1*209L_A227</v>
      </c>
      <c r="N1356" s="232">
        <v>0</v>
      </c>
      <c r="O1356" s="232">
        <f t="shared" si="483"/>
        <v>0</v>
      </c>
      <c r="P1356" s="232">
        <f t="shared" si="484"/>
        <v>0</v>
      </c>
      <c r="Q1356" s="232">
        <f>VLOOKUP(L1356,'MASTER DATA'!$A$1:$E$192,5,0)</f>
        <v>4</v>
      </c>
      <c r="R1356" s="234">
        <f>SUMIF('picking of the day'!$H$4:$H$358,WMS!H1356&amp;WMS!L1356,'picking of the day'!$E$4:$E$358)</f>
        <v>0</v>
      </c>
      <c r="U1356" s="114">
        <f>IF(ISNA(VLOOKUP(H1356,'data putaway'!$A$1:$E$530,3,0)),0,VLOOKUP(H1356,'data putaway'!$A$1:$E$530,3,0))</f>
        <v>0</v>
      </c>
      <c r="V1356" s="354">
        <f t="shared" si="485"/>
        <v>0</v>
      </c>
      <c r="W1356" s="114">
        <f>IF(ISNA(VLOOKUP(H1356,'data putaway'!$A$1:$E$530,2,0)),0,VLOOKUP(H1356,'data putaway'!$A$1:$E$530,2,0))</f>
        <v>0</v>
      </c>
      <c r="X1356" s="354" t="b">
        <f t="shared" si="486"/>
        <v>0</v>
      </c>
      <c r="Y1356" s="354">
        <f>IF(ISNA(VLOOKUP(H1356,'data putaway'!$A$1:$E$530,4,0)),0,VLOOKUP(H1356,'data putaway'!$A$1:$E$530,4,0))</f>
        <v>0</v>
      </c>
      <c r="Z1356" s="113">
        <f>IF(ISNA(VLOOKUP(H1356,'data putaway'!$A$1:$E$530,5,0)),0,VLOOKUP(H1356,'data putaway'!$A$1:$E$530,5,0))</f>
        <v>0</v>
      </c>
      <c r="AA1356" s="354" t="b">
        <f t="shared" si="487"/>
        <v>0</v>
      </c>
      <c r="AB1356" s="354" t="b">
        <f t="shared" si="488"/>
        <v>0</v>
      </c>
      <c r="AC1356" s="356" t="str">
        <f t="shared" ca="1" si="489"/>
        <v>6 Month,  8 Days</v>
      </c>
      <c r="AD1356" s="114" t="str">
        <f t="shared" ca="1" si="474"/>
        <v>3 Year, 6 Month, 27 Days</v>
      </c>
      <c r="AE1356" s="114">
        <f t="shared" si="490"/>
        <v>0</v>
      </c>
      <c r="AF1356" s="114">
        <f t="shared" si="491"/>
        <v>0</v>
      </c>
      <c r="AG1356" s="354" t="str">
        <f t="shared" si="492"/>
        <v>CD39</v>
      </c>
      <c r="AH1356" s="114">
        <f>IF(ISNA(VLOOKUP(L1356,'MASTER DATA'!$A$1:$F$192,6,0)),0,VLOOKUP(L1356,'MASTER DATA'!$A$1:$F$192,6,0))*AE1356</f>
        <v>0</v>
      </c>
      <c r="AI1356" s="354" t="str">
        <f>VLOOKUP($D1356,'warehouse mapping'!$AN$7:$AO$17,2,0)</f>
        <v>Aktif</v>
      </c>
      <c r="AJ1356" s="114">
        <f t="shared" si="493"/>
        <v>1</v>
      </c>
      <c r="AK1356" s="354" t="str">
        <f t="shared" si="494"/>
        <v>CD</v>
      </c>
      <c r="AL1356" s="354" t="s">
        <v>3206</v>
      </c>
      <c r="AM1356" s="354">
        <f t="shared" si="475"/>
        <v>1</v>
      </c>
      <c r="AN1356" s="354" t="b">
        <f t="shared" si="495"/>
        <v>1</v>
      </c>
    </row>
    <row r="1357" spans="1:40" s="354" customFormat="1">
      <c r="A1357" s="354" t="str">
        <f t="shared" si="476"/>
        <v>CD39B01550044580</v>
      </c>
      <c r="B1357" s="354">
        <f t="shared" si="477"/>
        <v>0</v>
      </c>
      <c r="C1357" s="354">
        <f t="shared" si="478"/>
        <v>0</v>
      </c>
      <c r="D1357" s="354" t="str">
        <f t="shared" si="479"/>
        <v>CD</v>
      </c>
      <c r="E1357" s="354" t="str">
        <f t="shared" si="480"/>
        <v>39</v>
      </c>
      <c r="F1357" s="354" t="str">
        <f t="shared" si="481"/>
        <v>B</v>
      </c>
      <c r="G1357" s="355" t="str">
        <f t="shared" si="482"/>
        <v>01</v>
      </c>
      <c r="H1357" s="232" t="s">
        <v>1694</v>
      </c>
      <c r="I1357" s="232">
        <v>12646807</v>
      </c>
      <c r="J1357" s="233">
        <v>46091</v>
      </c>
      <c r="K1357" s="233">
        <v>47587</v>
      </c>
      <c r="L1357" s="234">
        <v>550044580</v>
      </c>
      <c r="M1357" s="232" t="str">
        <f>IF(ISNA(VLOOKUP(L1357,'MASTER DATA'!$A$1:$B$192,2,0)),"",VLOOKUP(L1357,'MASTER DATA'!$A$1:$B$192,2,0))</f>
        <v>RimR3MV15W40CI4_1*209L_A227</v>
      </c>
      <c r="N1357" s="232">
        <v>0</v>
      </c>
      <c r="O1357" s="232">
        <f t="shared" si="483"/>
        <v>0</v>
      </c>
      <c r="P1357" s="232">
        <f t="shared" si="484"/>
        <v>0</v>
      </c>
      <c r="Q1357" s="232">
        <f>VLOOKUP(L1357,'MASTER DATA'!$A$1:$E$192,5,0)</f>
        <v>4</v>
      </c>
      <c r="R1357" s="234">
        <f>SUMIF('picking of the day'!$H$4:$H$358,WMS!H1357&amp;WMS!L1357,'picking of the day'!$E$4:$E$358)</f>
        <v>0</v>
      </c>
      <c r="U1357" s="114">
        <f>IF(ISNA(VLOOKUP(H1357,'data putaway'!$A$1:$E$530,3,0)),0,VLOOKUP(H1357,'data putaway'!$A$1:$E$530,3,0))</f>
        <v>0</v>
      </c>
      <c r="V1357" s="354">
        <f t="shared" si="485"/>
        <v>0</v>
      </c>
      <c r="W1357" s="114">
        <f>IF(ISNA(VLOOKUP(H1357,'data putaway'!$A$1:$E$530,2,0)),0,VLOOKUP(H1357,'data putaway'!$A$1:$E$530,2,0))</f>
        <v>0</v>
      </c>
      <c r="X1357" s="354" t="b">
        <f t="shared" si="486"/>
        <v>0</v>
      </c>
      <c r="Y1357" s="354">
        <f>IF(ISNA(VLOOKUP(H1357,'data putaway'!$A$1:$E$530,4,0)),0,VLOOKUP(H1357,'data putaway'!$A$1:$E$530,4,0))</f>
        <v>0</v>
      </c>
      <c r="Z1357" s="113">
        <f>IF(ISNA(VLOOKUP(H1357,'data putaway'!$A$1:$E$530,5,0)),0,VLOOKUP(H1357,'data putaway'!$A$1:$E$530,5,0))</f>
        <v>0</v>
      </c>
      <c r="AA1357" s="354" t="b">
        <f t="shared" si="487"/>
        <v>0</v>
      </c>
      <c r="AB1357" s="354" t="b">
        <f t="shared" si="488"/>
        <v>0</v>
      </c>
      <c r="AC1357" s="356" t="str">
        <f t="shared" ca="1" si="489"/>
        <v>6 Month,  8 Days</v>
      </c>
      <c r="AD1357" s="114" t="str">
        <f t="shared" ca="1" si="474"/>
        <v>3 Year, 6 Month, 27 Days</v>
      </c>
      <c r="AE1357" s="114">
        <f t="shared" si="490"/>
        <v>0</v>
      </c>
      <c r="AF1357" s="114">
        <f t="shared" si="491"/>
        <v>0</v>
      </c>
      <c r="AG1357" s="354" t="str">
        <f t="shared" si="492"/>
        <v>CD39</v>
      </c>
      <c r="AH1357" s="114">
        <f>IF(ISNA(VLOOKUP(L1357,'MASTER DATA'!$A$1:$F$192,6,0)),0,VLOOKUP(L1357,'MASTER DATA'!$A$1:$F$192,6,0))*AE1357</f>
        <v>0</v>
      </c>
      <c r="AI1357" s="354" t="str">
        <f>VLOOKUP($D1357,'warehouse mapping'!$AN$7:$AO$17,2,0)</f>
        <v>Aktif</v>
      </c>
      <c r="AJ1357" s="114">
        <f t="shared" si="493"/>
        <v>1</v>
      </c>
      <c r="AK1357" s="354" t="str">
        <f t="shared" si="494"/>
        <v>CD</v>
      </c>
      <c r="AL1357" s="354" t="s">
        <v>3206</v>
      </c>
      <c r="AM1357" s="354">
        <f t="shared" si="475"/>
        <v>1</v>
      </c>
      <c r="AN1357" s="354" t="b">
        <f t="shared" si="495"/>
        <v>1</v>
      </c>
    </row>
    <row r="1358" spans="1:40" s="354" customFormat="1">
      <c r="A1358" s="354" t="str">
        <f t="shared" si="476"/>
        <v>CD39B02550044580</v>
      </c>
      <c r="B1358" s="354">
        <f t="shared" si="477"/>
        <v>0</v>
      </c>
      <c r="C1358" s="354">
        <f t="shared" si="478"/>
        <v>0</v>
      </c>
      <c r="D1358" s="354" t="str">
        <f t="shared" si="479"/>
        <v>CD</v>
      </c>
      <c r="E1358" s="354" t="str">
        <f t="shared" si="480"/>
        <v>39</v>
      </c>
      <c r="F1358" s="354" t="str">
        <f t="shared" si="481"/>
        <v>B</v>
      </c>
      <c r="G1358" s="355" t="str">
        <f t="shared" si="482"/>
        <v>02</v>
      </c>
      <c r="H1358" s="232" t="s">
        <v>1695</v>
      </c>
      <c r="I1358" s="232">
        <v>12646807</v>
      </c>
      <c r="J1358" s="233">
        <v>46132</v>
      </c>
      <c r="K1358" s="233">
        <v>47587</v>
      </c>
      <c r="L1358" s="234">
        <v>550044580</v>
      </c>
      <c r="M1358" s="232" t="str">
        <f>IF(ISNA(VLOOKUP(L1358,'MASTER DATA'!$A$1:$B$192,2,0)),"",VLOOKUP(L1358,'MASTER DATA'!$A$1:$B$192,2,0))</f>
        <v>RimR3MV15W40CI4_1*209L_A227</v>
      </c>
      <c r="N1358" s="232">
        <v>4</v>
      </c>
      <c r="O1358" s="232">
        <f t="shared" si="483"/>
        <v>1</v>
      </c>
      <c r="P1358" s="232">
        <f t="shared" si="484"/>
        <v>0</v>
      </c>
      <c r="Q1358" s="232">
        <f>VLOOKUP(L1358,'MASTER DATA'!$A$1:$E$192,5,0)</f>
        <v>4</v>
      </c>
      <c r="R1358" s="234">
        <f>SUMIF('picking of the day'!$H$4:$H$358,WMS!H1358&amp;WMS!L1358,'picking of the day'!$E$4:$E$358)</f>
        <v>0</v>
      </c>
      <c r="U1358" s="114">
        <f>IF(ISNA(VLOOKUP(H1358,'data putaway'!$A$1:$E$530,3,0)),0,VLOOKUP(H1358,'data putaway'!$A$1:$E$530,3,0))</f>
        <v>0</v>
      </c>
      <c r="V1358" s="354">
        <f t="shared" si="485"/>
        <v>4</v>
      </c>
      <c r="W1358" s="114">
        <f>IF(ISNA(VLOOKUP(H1358,'data putaway'!$A$1:$E$530,2,0)),0,VLOOKUP(H1358,'data putaway'!$A$1:$E$530,2,0))</f>
        <v>0</v>
      </c>
      <c r="X1358" s="354" t="b">
        <f t="shared" si="486"/>
        <v>0</v>
      </c>
      <c r="Y1358" s="354">
        <f>IF(ISNA(VLOOKUP(H1358,'data putaway'!$A$1:$E$530,4,0)),0,VLOOKUP(H1358,'data putaway'!$A$1:$E$530,4,0))</f>
        <v>0</v>
      </c>
      <c r="Z1358" s="113">
        <f>IF(ISNA(VLOOKUP(H1358,'data putaway'!$A$1:$E$530,5,0)),0,VLOOKUP(H1358,'data putaway'!$A$1:$E$530,5,0))</f>
        <v>0</v>
      </c>
      <c r="AA1358" s="354" t="b">
        <f t="shared" si="487"/>
        <v>0</v>
      </c>
      <c r="AB1358" s="354" t="b">
        <f t="shared" si="488"/>
        <v>0</v>
      </c>
      <c r="AC1358" s="356" t="str">
        <f t="shared" ca="1" si="489"/>
        <v>4 Month,  29 Days</v>
      </c>
      <c r="AD1358" s="114" t="str">
        <f t="shared" ca="1" si="474"/>
        <v>3 Year, 6 Month, 27 Days</v>
      </c>
      <c r="AE1358" s="114">
        <f t="shared" si="490"/>
        <v>4</v>
      </c>
      <c r="AF1358" s="114">
        <f t="shared" si="491"/>
        <v>1</v>
      </c>
      <c r="AG1358" s="354" t="str">
        <f t="shared" si="492"/>
        <v>CD39</v>
      </c>
      <c r="AH1358" s="114">
        <f>IF(ISNA(VLOOKUP(L1358,'MASTER DATA'!$A$1:$F$192,6,0)),0,VLOOKUP(L1358,'MASTER DATA'!$A$1:$F$192,6,0))*AE1358</f>
        <v>836</v>
      </c>
      <c r="AI1358" s="354" t="str">
        <f>VLOOKUP($D1358,'warehouse mapping'!$AN$7:$AO$17,2,0)</f>
        <v>Aktif</v>
      </c>
      <c r="AJ1358" s="114">
        <f t="shared" si="493"/>
        <v>0</v>
      </c>
      <c r="AK1358" s="354" t="str">
        <f t="shared" si="494"/>
        <v/>
      </c>
      <c r="AL1358" s="354" t="s">
        <v>3206</v>
      </c>
      <c r="AM1358" s="354">
        <f t="shared" si="475"/>
        <v>1</v>
      </c>
      <c r="AN1358" s="354" t="b">
        <f t="shared" si="495"/>
        <v>1</v>
      </c>
    </row>
    <row r="1359" spans="1:40" s="354" customFormat="1">
      <c r="A1359" s="354" t="str">
        <f t="shared" si="476"/>
        <v>CD39C01550048593</v>
      </c>
      <c r="B1359" s="354">
        <f t="shared" si="477"/>
        <v>0</v>
      </c>
      <c r="C1359" s="354">
        <f t="shared" si="478"/>
        <v>0</v>
      </c>
      <c r="D1359" s="354" t="str">
        <f t="shared" si="479"/>
        <v>CD</v>
      </c>
      <c r="E1359" s="354" t="str">
        <f t="shared" si="480"/>
        <v>39</v>
      </c>
      <c r="F1359" s="354" t="str">
        <f t="shared" si="481"/>
        <v>C</v>
      </c>
      <c r="G1359" s="355" t="str">
        <f t="shared" si="482"/>
        <v>01</v>
      </c>
      <c r="H1359" s="232" t="s">
        <v>1696</v>
      </c>
      <c r="I1359" s="232" t="s">
        <v>3306</v>
      </c>
      <c r="J1359" s="233">
        <v>46261</v>
      </c>
      <c r="K1359" s="233">
        <v>47708</v>
      </c>
      <c r="L1359" s="234">
        <v>550048593</v>
      </c>
      <c r="M1359" s="232" t="str">
        <f>IF(ISNA(VLOOKUP(L1359,'MASTER DATA'!$A$1:$B$192,2,0)),"",VLOOKUP(L1359,'MASTER DATA'!$A$1:$B$192,2,0))</f>
        <v>Adv4TAX5Sc20W40MB_12*0.8L_A04W</v>
      </c>
      <c r="N1359" s="232">
        <v>48</v>
      </c>
      <c r="O1359" s="232">
        <f t="shared" si="483"/>
        <v>1</v>
      </c>
      <c r="P1359" s="232">
        <f t="shared" si="484"/>
        <v>0</v>
      </c>
      <c r="Q1359" s="232">
        <f>VLOOKUP(L1359,'MASTER DATA'!$A$1:$E$192,5,0)</f>
        <v>48</v>
      </c>
      <c r="R1359" s="234">
        <f>SUMIF('picking of the day'!$H$4:$H$358,WMS!H1359&amp;WMS!L1359,'picking of the day'!$E$4:$E$358)</f>
        <v>0</v>
      </c>
      <c r="U1359" s="114">
        <f>IF(ISNA(VLOOKUP(H1359,'data putaway'!$A$1:$E$530,3,0)),0,VLOOKUP(H1359,'data putaway'!$A$1:$E$530,3,0))</f>
        <v>0</v>
      </c>
      <c r="V1359" s="354">
        <f t="shared" si="485"/>
        <v>48</v>
      </c>
      <c r="W1359" s="114">
        <f>IF(ISNA(VLOOKUP(H1359,'data putaway'!$A$1:$E$530,2,0)),0,VLOOKUP(H1359,'data putaway'!$A$1:$E$530,2,0))</f>
        <v>0</v>
      </c>
      <c r="X1359" s="354" t="b">
        <f t="shared" si="486"/>
        <v>0</v>
      </c>
      <c r="Y1359" s="354">
        <f>IF(ISNA(VLOOKUP(H1359,'data putaway'!$A$1:$E$530,4,0)),0,VLOOKUP(H1359,'data putaway'!$A$1:$E$530,4,0))</f>
        <v>0</v>
      </c>
      <c r="Z1359" s="113">
        <f>IF(ISNA(VLOOKUP(H1359,'data putaway'!$A$1:$E$530,5,0)),0,VLOOKUP(H1359,'data putaway'!$A$1:$E$530,5,0))</f>
        <v>0</v>
      </c>
      <c r="AA1359" s="354" t="b">
        <f t="shared" si="487"/>
        <v>0</v>
      </c>
      <c r="AB1359" s="354" t="b">
        <f t="shared" si="488"/>
        <v>0</v>
      </c>
      <c r="AC1359" s="356" t="str">
        <f t="shared" ca="1" si="489"/>
        <v>0 Month,  22 Days</v>
      </c>
      <c r="AD1359" s="114" t="str">
        <f t="shared" ca="1" si="474"/>
        <v>3 Year, 10 Month, 26 Days</v>
      </c>
      <c r="AE1359" s="114">
        <f t="shared" si="490"/>
        <v>48</v>
      </c>
      <c r="AF1359" s="114">
        <f t="shared" si="491"/>
        <v>1</v>
      </c>
      <c r="AG1359" s="354" t="str">
        <f t="shared" si="492"/>
        <v>CD39</v>
      </c>
      <c r="AH1359" s="114">
        <f>IF(ISNA(VLOOKUP(L1359,'MASTER DATA'!$A$1:$F$192,6,0)),0,VLOOKUP(L1359,'MASTER DATA'!$A$1:$F$192,6,0))*AE1359</f>
        <v>460.79999999999995</v>
      </c>
      <c r="AI1359" s="354" t="str">
        <f>VLOOKUP($D1359,'warehouse mapping'!$AN$7:$AO$17,2,0)</f>
        <v>Aktif</v>
      </c>
      <c r="AJ1359" s="114">
        <f t="shared" si="493"/>
        <v>0</v>
      </c>
      <c r="AK1359" s="354" t="str">
        <f t="shared" si="494"/>
        <v/>
      </c>
      <c r="AL1359" s="354" t="s">
        <v>170</v>
      </c>
      <c r="AM1359" s="354">
        <f t="shared" si="475"/>
        <v>1</v>
      </c>
      <c r="AN1359" s="354" t="b">
        <f t="shared" si="495"/>
        <v>1</v>
      </c>
    </row>
    <row r="1360" spans="1:40" s="354" customFormat="1">
      <c r="A1360" s="354" t="str">
        <f t="shared" si="476"/>
        <v>CD39C02550048593</v>
      </c>
      <c r="B1360" s="354">
        <f t="shared" si="477"/>
        <v>0</v>
      </c>
      <c r="C1360" s="354">
        <f t="shared" si="478"/>
        <v>0</v>
      </c>
      <c r="D1360" s="354" t="str">
        <f t="shared" si="479"/>
        <v>CD</v>
      </c>
      <c r="E1360" s="354" t="str">
        <f t="shared" si="480"/>
        <v>39</v>
      </c>
      <c r="F1360" s="354" t="str">
        <f t="shared" si="481"/>
        <v>C</v>
      </c>
      <c r="G1360" s="355" t="str">
        <f t="shared" si="482"/>
        <v>02</v>
      </c>
      <c r="H1360" s="232" t="s">
        <v>1697</v>
      </c>
      <c r="I1360" s="232" t="s">
        <v>3306</v>
      </c>
      <c r="J1360" s="233">
        <v>46261</v>
      </c>
      <c r="K1360" s="233">
        <v>47708</v>
      </c>
      <c r="L1360" s="234">
        <v>550048593</v>
      </c>
      <c r="M1360" s="232" t="str">
        <f>IF(ISNA(VLOOKUP(L1360,'MASTER DATA'!$A$1:$B$192,2,0)),"",VLOOKUP(L1360,'MASTER DATA'!$A$1:$B$192,2,0))</f>
        <v>Adv4TAX5Sc20W40MB_12*0.8L_A04W</v>
      </c>
      <c r="N1360" s="232">
        <v>48</v>
      </c>
      <c r="O1360" s="232">
        <f t="shared" si="483"/>
        <v>1</v>
      </c>
      <c r="P1360" s="232">
        <f t="shared" si="484"/>
        <v>0</v>
      </c>
      <c r="Q1360" s="232">
        <f>VLOOKUP(L1360,'MASTER DATA'!$A$1:$E$192,5,0)</f>
        <v>48</v>
      </c>
      <c r="R1360" s="234">
        <f>SUMIF('picking of the day'!$H$4:$H$358,WMS!H1360&amp;WMS!L1360,'picking of the day'!$E$4:$E$358)</f>
        <v>0</v>
      </c>
      <c r="U1360" s="114">
        <f>IF(ISNA(VLOOKUP(H1360,'data putaway'!$A$1:$E$530,3,0)),0,VLOOKUP(H1360,'data putaway'!$A$1:$E$530,3,0))</f>
        <v>0</v>
      </c>
      <c r="V1360" s="354">
        <f t="shared" si="485"/>
        <v>48</v>
      </c>
      <c r="W1360" s="114">
        <f>IF(ISNA(VLOOKUP(H1360,'data putaway'!$A$1:$E$530,2,0)),0,VLOOKUP(H1360,'data putaway'!$A$1:$E$530,2,0))</f>
        <v>0</v>
      </c>
      <c r="X1360" s="354" t="b">
        <f t="shared" si="486"/>
        <v>0</v>
      </c>
      <c r="Y1360" s="354">
        <f>IF(ISNA(VLOOKUP(H1360,'data putaway'!$A$1:$E$530,4,0)),0,VLOOKUP(H1360,'data putaway'!$A$1:$E$530,4,0))</f>
        <v>0</v>
      </c>
      <c r="Z1360" s="113">
        <f>IF(ISNA(VLOOKUP(H1360,'data putaway'!$A$1:$E$530,5,0)),0,VLOOKUP(H1360,'data putaway'!$A$1:$E$530,5,0))</f>
        <v>0</v>
      </c>
      <c r="AA1360" s="354" t="b">
        <f t="shared" si="487"/>
        <v>0</v>
      </c>
      <c r="AB1360" s="354" t="b">
        <f t="shared" si="488"/>
        <v>0</v>
      </c>
      <c r="AC1360" s="356" t="str">
        <f t="shared" ca="1" si="489"/>
        <v>0 Month,  22 Days</v>
      </c>
      <c r="AD1360" s="114" t="str">
        <f t="shared" ca="1" si="474"/>
        <v>3 Year, 10 Month, 26 Days</v>
      </c>
      <c r="AE1360" s="114">
        <f t="shared" si="490"/>
        <v>48</v>
      </c>
      <c r="AF1360" s="114">
        <f t="shared" si="491"/>
        <v>1</v>
      </c>
      <c r="AG1360" s="354" t="str">
        <f t="shared" si="492"/>
        <v>CD39</v>
      </c>
      <c r="AH1360" s="114">
        <f>IF(ISNA(VLOOKUP(L1360,'MASTER DATA'!$A$1:$F$192,6,0)),0,VLOOKUP(L1360,'MASTER DATA'!$A$1:$F$192,6,0))*AE1360</f>
        <v>460.79999999999995</v>
      </c>
      <c r="AI1360" s="354" t="str">
        <f>VLOOKUP($D1360,'warehouse mapping'!$AN$7:$AO$17,2,0)</f>
        <v>Aktif</v>
      </c>
      <c r="AJ1360" s="114">
        <f t="shared" si="493"/>
        <v>0</v>
      </c>
      <c r="AK1360" s="354" t="str">
        <f t="shared" si="494"/>
        <v/>
      </c>
      <c r="AL1360" s="354" t="s">
        <v>170</v>
      </c>
      <c r="AM1360" s="354">
        <f t="shared" si="475"/>
        <v>1</v>
      </c>
      <c r="AN1360" s="354" t="b">
        <f t="shared" si="495"/>
        <v>1</v>
      </c>
    </row>
    <row r="1361" spans="1:40" s="354" customFormat="1">
      <c r="A1361" s="354" t="str">
        <f t="shared" si="476"/>
        <v>CD39D01550044709</v>
      </c>
      <c r="B1361" s="354">
        <f t="shared" si="477"/>
        <v>0</v>
      </c>
      <c r="C1361" s="354">
        <f t="shared" si="478"/>
        <v>0</v>
      </c>
      <c r="D1361" s="354" t="str">
        <f t="shared" si="479"/>
        <v>CD</v>
      </c>
      <c r="E1361" s="354" t="str">
        <f t="shared" si="480"/>
        <v>39</v>
      </c>
      <c r="F1361" s="354" t="str">
        <f t="shared" si="481"/>
        <v>D</v>
      </c>
      <c r="G1361" s="355" t="str">
        <f t="shared" si="482"/>
        <v>01</v>
      </c>
      <c r="H1361" s="232" t="s">
        <v>1698</v>
      </c>
      <c r="I1361" s="234" t="s">
        <v>3522</v>
      </c>
      <c r="J1361" s="233">
        <v>46273</v>
      </c>
      <c r="K1361" s="233">
        <v>47729</v>
      </c>
      <c r="L1361" s="234">
        <v>550044709</v>
      </c>
      <c r="M1361" s="232" t="str">
        <f>IF(ISNA(VLOOKUP(L1361,'MASTER DATA'!$A$1:$B$192,2,0)),"",VLOOKUP(L1361,'MASTER DATA'!$A$1:$B$192,2,0))</f>
        <v>Adv4TAX5Sc10W30SLMB_12*0.8L_A04W</v>
      </c>
      <c r="N1361" s="232">
        <v>48</v>
      </c>
      <c r="O1361" s="232">
        <f t="shared" si="483"/>
        <v>1</v>
      </c>
      <c r="P1361" s="232">
        <f t="shared" si="484"/>
        <v>0</v>
      </c>
      <c r="Q1361" s="232">
        <f>VLOOKUP(L1361,'MASTER DATA'!$A$1:$E$192,5,0)</f>
        <v>48</v>
      </c>
      <c r="R1361" s="234">
        <f>SUMIF('picking of the day'!$H$4:$H$358,WMS!H1361&amp;WMS!L1361,'picking of the day'!$E$4:$E$358)</f>
        <v>0</v>
      </c>
      <c r="U1361" s="114">
        <f>IF(ISNA(VLOOKUP(H1361,'data putaway'!$A$1:$E$530,3,0)),0,VLOOKUP(H1361,'data putaway'!$A$1:$E$530,3,0))</f>
        <v>0</v>
      </c>
      <c r="V1361" s="354">
        <f t="shared" si="485"/>
        <v>48</v>
      </c>
      <c r="W1361" s="114">
        <f>IF(ISNA(VLOOKUP(H1361,'data putaway'!$A$1:$E$530,2,0)),0,VLOOKUP(H1361,'data putaway'!$A$1:$E$530,2,0))</f>
        <v>0</v>
      </c>
      <c r="X1361" s="354" t="b">
        <f t="shared" si="486"/>
        <v>0</v>
      </c>
      <c r="Y1361" s="354">
        <f>IF(ISNA(VLOOKUP(H1361,'data putaway'!$A$1:$E$530,4,0)),0,VLOOKUP(H1361,'data putaway'!$A$1:$E$530,4,0))</f>
        <v>0</v>
      </c>
      <c r="Z1361" s="113">
        <f>IF(ISNA(VLOOKUP(H1361,'data putaway'!$A$1:$E$530,5,0)),0,VLOOKUP(H1361,'data putaway'!$A$1:$E$530,5,0))</f>
        <v>0</v>
      </c>
      <c r="AA1361" s="354" t="b">
        <f t="shared" si="487"/>
        <v>0</v>
      </c>
      <c r="AB1361" s="354" t="b">
        <f t="shared" si="488"/>
        <v>0</v>
      </c>
      <c r="AC1361" s="356" t="str">
        <f t="shared" ca="1" si="489"/>
        <v>0 Month,  10 Days</v>
      </c>
      <c r="AD1361" s="114" t="str">
        <f t="shared" ca="1" si="474"/>
        <v>3 Year, 11 Month, 16 Days</v>
      </c>
      <c r="AE1361" s="114">
        <f t="shared" si="490"/>
        <v>48</v>
      </c>
      <c r="AF1361" s="114">
        <f t="shared" si="491"/>
        <v>1</v>
      </c>
      <c r="AG1361" s="354" t="str">
        <f t="shared" si="492"/>
        <v>CD39</v>
      </c>
      <c r="AH1361" s="114">
        <f>IF(ISNA(VLOOKUP(L1361,'MASTER DATA'!$A$1:$F$192,6,0)),0,VLOOKUP(L1361,'MASTER DATA'!$A$1:$F$192,6,0))*AE1361</f>
        <v>460.79999999999995</v>
      </c>
      <c r="AI1361" s="354" t="str">
        <f>VLOOKUP($D1361,'warehouse mapping'!$AN$7:$AO$17,2,0)</f>
        <v>Aktif</v>
      </c>
      <c r="AJ1361" s="114">
        <f t="shared" si="493"/>
        <v>0</v>
      </c>
      <c r="AK1361" s="354" t="str">
        <f t="shared" si="494"/>
        <v/>
      </c>
      <c r="AL1361" s="354" t="s">
        <v>170</v>
      </c>
      <c r="AM1361" s="354">
        <f t="shared" si="475"/>
        <v>1</v>
      </c>
      <c r="AN1361" s="354" t="b">
        <f t="shared" si="495"/>
        <v>1</v>
      </c>
    </row>
    <row r="1362" spans="1:40" s="354" customFormat="1">
      <c r="A1362" s="354" t="str">
        <f t="shared" si="476"/>
        <v>CD39D02550044709</v>
      </c>
      <c r="B1362" s="354">
        <f t="shared" si="477"/>
        <v>0</v>
      </c>
      <c r="C1362" s="354">
        <f t="shared" si="478"/>
        <v>0</v>
      </c>
      <c r="D1362" s="354" t="str">
        <f t="shared" si="479"/>
        <v>CD</v>
      </c>
      <c r="E1362" s="354" t="str">
        <f t="shared" si="480"/>
        <v>39</v>
      </c>
      <c r="F1362" s="354" t="str">
        <f t="shared" si="481"/>
        <v>D</v>
      </c>
      <c r="G1362" s="355" t="str">
        <f t="shared" si="482"/>
        <v>02</v>
      </c>
      <c r="H1362" s="232" t="s">
        <v>1699</v>
      </c>
      <c r="I1362" s="234" t="s">
        <v>3522</v>
      </c>
      <c r="J1362" s="233">
        <v>46273</v>
      </c>
      <c r="K1362" s="233">
        <v>47729</v>
      </c>
      <c r="L1362" s="234">
        <v>550044709</v>
      </c>
      <c r="M1362" s="232" t="str">
        <f>IF(ISNA(VLOOKUP(L1362,'MASTER DATA'!$A$1:$B$192,2,0)),"",VLOOKUP(L1362,'MASTER DATA'!$A$1:$B$192,2,0))</f>
        <v>Adv4TAX5Sc10W30SLMB_12*0.8L_A04W</v>
      </c>
      <c r="N1362" s="232">
        <v>48</v>
      </c>
      <c r="O1362" s="232">
        <f t="shared" si="483"/>
        <v>1</v>
      </c>
      <c r="P1362" s="232">
        <f t="shared" si="484"/>
        <v>0</v>
      </c>
      <c r="Q1362" s="232">
        <f>VLOOKUP(L1362,'MASTER DATA'!$A$1:$E$192,5,0)</f>
        <v>48</v>
      </c>
      <c r="R1362" s="234">
        <f>SUMIF('picking of the day'!$H$4:$H$358,WMS!H1362&amp;WMS!L1362,'picking of the day'!$E$4:$E$358)</f>
        <v>0</v>
      </c>
      <c r="U1362" s="114">
        <f>IF(ISNA(VLOOKUP(H1362,'data putaway'!$A$1:$E$530,3,0)),0,VLOOKUP(H1362,'data putaway'!$A$1:$E$530,3,0))</f>
        <v>0</v>
      </c>
      <c r="V1362" s="354">
        <f t="shared" si="485"/>
        <v>48</v>
      </c>
      <c r="W1362" s="114">
        <f>IF(ISNA(VLOOKUP(H1362,'data putaway'!$A$1:$E$530,2,0)),0,VLOOKUP(H1362,'data putaway'!$A$1:$E$530,2,0))</f>
        <v>0</v>
      </c>
      <c r="X1362" s="354" t="b">
        <f t="shared" si="486"/>
        <v>0</v>
      </c>
      <c r="Y1362" s="354">
        <f>IF(ISNA(VLOOKUP(H1362,'data putaway'!$A$1:$E$530,4,0)),0,VLOOKUP(H1362,'data putaway'!$A$1:$E$530,4,0))</f>
        <v>0</v>
      </c>
      <c r="Z1362" s="113">
        <f>IF(ISNA(VLOOKUP(H1362,'data putaway'!$A$1:$E$530,5,0)),0,VLOOKUP(H1362,'data putaway'!$A$1:$E$530,5,0))</f>
        <v>0</v>
      </c>
      <c r="AA1362" s="354" t="b">
        <f t="shared" si="487"/>
        <v>0</v>
      </c>
      <c r="AB1362" s="354" t="b">
        <f t="shared" si="488"/>
        <v>0</v>
      </c>
      <c r="AC1362" s="356" t="str">
        <f t="shared" ca="1" si="489"/>
        <v>0 Month,  10 Days</v>
      </c>
      <c r="AD1362" s="114" t="str">
        <f t="shared" ca="1" si="474"/>
        <v>3 Year, 11 Month, 16 Days</v>
      </c>
      <c r="AE1362" s="114">
        <f t="shared" si="490"/>
        <v>48</v>
      </c>
      <c r="AF1362" s="114">
        <f t="shared" si="491"/>
        <v>1</v>
      </c>
      <c r="AG1362" s="354" t="str">
        <f t="shared" si="492"/>
        <v>CD39</v>
      </c>
      <c r="AH1362" s="114">
        <f>IF(ISNA(VLOOKUP(L1362,'MASTER DATA'!$A$1:$F$192,6,0)),0,VLOOKUP(L1362,'MASTER DATA'!$A$1:$F$192,6,0))*AE1362</f>
        <v>460.79999999999995</v>
      </c>
      <c r="AI1362" s="354" t="str">
        <f>VLOOKUP($D1362,'warehouse mapping'!$AN$7:$AO$17,2,0)</f>
        <v>Aktif</v>
      </c>
      <c r="AJ1362" s="114">
        <f t="shared" si="493"/>
        <v>0</v>
      </c>
      <c r="AK1362" s="354" t="str">
        <f t="shared" si="494"/>
        <v/>
      </c>
      <c r="AL1362" s="354" t="s">
        <v>170</v>
      </c>
      <c r="AM1362" s="354">
        <f t="shared" si="475"/>
        <v>1</v>
      </c>
      <c r="AN1362" s="354" t="b">
        <f t="shared" si="495"/>
        <v>1</v>
      </c>
    </row>
    <row r="1363" spans="1:40" s="354" customFormat="1">
      <c r="A1363" s="354" t="str">
        <f t="shared" si="476"/>
        <v>CD39E01550044709</v>
      </c>
      <c r="B1363" s="354">
        <f t="shared" si="477"/>
        <v>0</v>
      </c>
      <c r="C1363" s="354">
        <f t="shared" si="478"/>
        <v>0</v>
      </c>
      <c r="D1363" s="354" t="str">
        <f t="shared" si="479"/>
        <v>CD</v>
      </c>
      <c r="E1363" s="354" t="str">
        <f t="shared" si="480"/>
        <v>39</v>
      </c>
      <c r="F1363" s="354" t="str">
        <f t="shared" si="481"/>
        <v>E</v>
      </c>
      <c r="G1363" s="355" t="str">
        <f t="shared" si="482"/>
        <v>01</v>
      </c>
      <c r="H1363" s="232" t="s">
        <v>1700</v>
      </c>
      <c r="I1363" s="234" t="s">
        <v>3522</v>
      </c>
      <c r="J1363" s="233">
        <v>46273</v>
      </c>
      <c r="K1363" s="233">
        <v>47729</v>
      </c>
      <c r="L1363" s="234">
        <v>550044709</v>
      </c>
      <c r="M1363" s="232" t="str">
        <f>IF(ISNA(VLOOKUP(L1363,'MASTER DATA'!$A$1:$B$192,2,0)),"",VLOOKUP(L1363,'MASTER DATA'!$A$1:$B$192,2,0))</f>
        <v>Adv4TAX5Sc10W30SLMB_12*0.8L_A04W</v>
      </c>
      <c r="N1363" s="232">
        <v>48</v>
      </c>
      <c r="O1363" s="232">
        <f t="shared" si="483"/>
        <v>1</v>
      </c>
      <c r="P1363" s="232">
        <f t="shared" si="484"/>
        <v>0</v>
      </c>
      <c r="Q1363" s="232">
        <f>VLOOKUP(L1363,'MASTER DATA'!$A$1:$E$192,5,0)</f>
        <v>48</v>
      </c>
      <c r="R1363" s="234">
        <f>SUMIF('picking of the day'!$H$4:$H$358,WMS!H1363&amp;WMS!L1363,'picking of the day'!$E$4:$E$358)</f>
        <v>0</v>
      </c>
      <c r="U1363" s="114">
        <f>IF(ISNA(VLOOKUP(H1363,'data putaway'!$A$1:$E$530,3,0)),0,VLOOKUP(H1363,'data putaway'!$A$1:$E$530,3,0))</f>
        <v>0</v>
      </c>
      <c r="V1363" s="354">
        <f t="shared" si="485"/>
        <v>48</v>
      </c>
      <c r="W1363" s="114">
        <f>IF(ISNA(VLOOKUP(H1363,'data putaway'!$A$1:$E$530,2,0)),0,VLOOKUP(H1363,'data putaway'!$A$1:$E$530,2,0))</f>
        <v>0</v>
      </c>
      <c r="X1363" s="354" t="b">
        <f t="shared" si="486"/>
        <v>0</v>
      </c>
      <c r="Y1363" s="354">
        <f>IF(ISNA(VLOOKUP(H1363,'data putaway'!$A$1:$E$530,4,0)),0,VLOOKUP(H1363,'data putaway'!$A$1:$E$530,4,0))</f>
        <v>0</v>
      </c>
      <c r="Z1363" s="113">
        <f>IF(ISNA(VLOOKUP(H1363,'data putaway'!$A$1:$E$530,5,0)),0,VLOOKUP(H1363,'data putaway'!$A$1:$E$530,5,0))</f>
        <v>0</v>
      </c>
      <c r="AA1363" s="354" t="b">
        <f t="shared" si="487"/>
        <v>0</v>
      </c>
      <c r="AB1363" s="354" t="b">
        <f t="shared" si="488"/>
        <v>0</v>
      </c>
      <c r="AC1363" s="356" t="str">
        <f t="shared" ca="1" si="489"/>
        <v>0 Month,  10 Days</v>
      </c>
      <c r="AD1363" s="114" t="str">
        <f t="shared" ca="1" si="474"/>
        <v>3 Year, 11 Month, 16 Days</v>
      </c>
      <c r="AE1363" s="114">
        <f t="shared" si="490"/>
        <v>48</v>
      </c>
      <c r="AF1363" s="114">
        <f t="shared" si="491"/>
        <v>1</v>
      </c>
      <c r="AG1363" s="354" t="str">
        <f t="shared" si="492"/>
        <v>CD39</v>
      </c>
      <c r="AH1363" s="114">
        <f>IF(ISNA(VLOOKUP(L1363,'MASTER DATA'!$A$1:$F$192,6,0)),0,VLOOKUP(L1363,'MASTER DATA'!$A$1:$F$192,6,0))*AE1363</f>
        <v>460.79999999999995</v>
      </c>
      <c r="AI1363" s="354" t="str">
        <f>VLOOKUP($D1363,'warehouse mapping'!$AN$7:$AO$17,2,0)</f>
        <v>Aktif</v>
      </c>
      <c r="AJ1363" s="114">
        <f t="shared" si="493"/>
        <v>0</v>
      </c>
      <c r="AK1363" s="354" t="str">
        <f t="shared" si="494"/>
        <v/>
      </c>
      <c r="AL1363" s="354" t="s">
        <v>170</v>
      </c>
      <c r="AM1363" s="354">
        <f t="shared" si="475"/>
        <v>1</v>
      </c>
      <c r="AN1363" s="354" t="b">
        <f t="shared" si="495"/>
        <v>1</v>
      </c>
    </row>
    <row r="1364" spans="1:40" s="354" customFormat="1">
      <c r="A1364" s="354" t="str">
        <f t="shared" si="476"/>
        <v>CD39E02550044709</v>
      </c>
      <c r="B1364" s="354">
        <f t="shared" si="477"/>
        <v>0</v>
      </c>
      <c r="C1364" s="354">
        <f t="shared" si="478"/>
        <v>0</v>
      </c>
      <c r="D1364" s="354" t="str">
        <f t="shared" si="479"/>
        <v>CD</v>
      </c>
      <c r="E1364" s="354" t="str">
        <f t="shared" si="480"/>
        <v>39</v>
      </c>
      <c r="F1364" s="354" t="str">
        <f t="shared" si="481"/>
        <v>E</v>
      </c>
      <c r="G1364" s="355" t="str">
        <f t="shared" si="482"/>
        <v>02</v>
      </c>
      <c r="H1364" s="232" t="s">
        <v>1701</v>
      </c>
      <c r="I1364" s="234" t="s">
        <v>3522</v>
      </c>
      <c r="J1364" s="233">
        <v>46273</v>
      </c>
      <c r="K1364" s="233">
        <v>47729</v>
      </c>
      <c r="L1364" s="234">
        <v>550044709</v>
      </c>
      <c r="M1364" s="232" t="str">
        <f>IF(ISNA(VLOOKUP(L1364,'MASTER DATA'!$A$1:$B$192,2,0)),"",VLOOKUP(L1364,'MASTER DATA'!$A$1:$B$192,2,0))</f>
        <v>Adv4TAX5Sc10W30SLMB_12*0.8L_A04W</v>
      </c>
      <c r="N1364" s="232">
        <v>48</v>
      </c>
      <c r="O1364" s="232">
        <f t="shared" si="483"/>
        <v>1</v>
      </c>
      <c r="P1364" s="232">
        <f t="shared" si="484"/>
        <v>0</v>
      </c>
      <c r="Q1364" s="232">
        <f>VLOOKUP(L1364,'MASTER DATA'!$A$1:$E$192,5,0)</f>
        <v>48</v>
      </c>
      <c r="R1364" s="234">
        <f>SUMIF('picking of the day'!$H$4:$H$358,WMS!H1364&amp;WMS!L1364,'picking of the day'!$E$4:$E$358)</f>
        <v>0</v>
      </c>
      <c r="U1364" s="114">
        <f>IF(ISNA(VLOOKUP(H1364,'data putaway'!$A$1:$E$530,3,0)),0,VLOOKUP(H1364,'data putaway'!$A$1:$E$530,3,0))</f>
        <v>0</v>
      </c>
      <c r="V1364" s="354">
        <f t="shared" si="485"/>
        <v>48</v>
      </c>
      <c r="W1364" s="114">
        <f>IF(ISNA(VLOOKUP(H1364,'data putaway'!$A$1:$E$530,2,0)),0,VLOOKUP(H1364,'data putaway'!$A$1:$E$530,2,0))</f>
        <v>0</v>
      </c>
      <c r="X1364" s="354" t="b">
        <f t="shared" si="486"/>
        <v>0</v>
      </c>
      <c r="Y1364" s="354">
        <f>IF(ISNA(VLOOKUP(H1364,'data putaway'!$A$1:$E$530,4,0)),0,VLOOKUP(H1364,'data putaway'!$A$1:$E$530,4,0))</f>
        <v>0</v>
      </c>
      <c r="Z1364" s="113">
        <f>IF(ISNA(VLOOKUP(H1364,'data putaway'!$A$1:$E$530,5,0)),0,VLOOKUP(H1364,'data putaway'!$A$1:$E$530,5,0))</f>
        <v>0</v>
      </c>
      <c r="AA1364" s="354" t="b">
        <f t="shared" si="487"/>
        <v>0</v>
      </c>
      <c r="AB1364" s="354" t="b">
        <f t="shared" si="488"/>
        <v>0</v>
      </c>
      <c r="AC1364" s="356" t="str">
        <f t="shared" ca="1" si="489"/>
        <v>0 Month,  10 Days</v>
      </c>
      <c r="AD1364" s="114" t="str">
        <f t="shared" ca="1" si="474"/>
        <v>3 Year, 11 Month, 16 Days</v>
      </c>
      <c r="AE1364" s="114">
        <f t="shared" si="490"/>
        <v>48</v>
      </c>
      <c r="AF1364" s="114">
        <f t="shared" si="491"/>
        <v>1</v>
      </c>
      <c r="AG1364" s="354" t="str">
        <f t="shared" si="492"/>
        <v>CD39</v>
      </c>
      <c r="AH1364" s="114">
        <f>IF(ISNA(VLOOKUP(L1364,'MASTER DATA'!$A$1:$F$192,6,0)),0,VLOOKUP(L1364,'MASTER DATA'!$A$1:$F$192,6,0))*AE1364</f>
        <v>460.79999999999995</v>
      </c>
      <c r="AI1364" s="354" t="str">
        <f>VLOOKUP($D1364,'warehouse mapping'!$AN$7:$AO$17,2,0)</f>
        <v>Aktif</v>
      </c>
      <c r="AJ1364" s="114">
        <f t="shared" si="493"/>
        <v>0</v>
      </c>
      <c r="AK1364" s="354" t="str">
        <f t="shared" si="494"/>
        <v/>
      </c>
      <c r="AL1364" s="354" t="s">
        <v>170</v>
      </c>
      <c r="AM1364" s="354">
        <f t="shared" si="475"/>
        <v>1</v>
      </c>
      <c r="AN1364" s="354" t="b">
        <f t="shared" si="495"/>
        <v>1</v>
      </c>
    </row>
    <row r="1365" spans="1:40" s="354" customFormat="1">
      <c r="A1365" s="354" t="str">
        <f t="shared" si="476"/>
        <v>CD40A01550044580</v>
      </c>
      <c r="B1365" s="354">
        <f t="shared" si="477"/>
        <v>0</v>
      </c>
      <c r="C1365" s="354">
        <f t="shared" si="478"/>
        <v>0</v>
      </c>
      <c r="D1365" s="354" t="str">
        <f t="shared" si="479"/>
        <v>CD</v>
      </c>
      <c r="E1365" s="354" t="str">
        <f t="shared" si="480"/>
        <v>40</v>
      </c>
      <c r="F1365" s="354" t="str">
        <f t="shared" si="481"/>
        <v>A</v>
      </c>
      <c r="G1365" s="355" t="str">
        <f t="shared" si="482"/>
        <v>01</v>
      </c>
      <c r="H1365" s="232" t="s">
        <v>1702</v>
      </c>
      <c r="I1365" s="232">
        <v>12646807</v>
      </c>
      <c r="J1365" s="233">
        <v>46132</v>
      </c>
      <c r="K1365" s="233">
        <v>47587</v>
      </c>
      <c r="L1365" s="234">
        <v>550044580</v>
      </c>
      <c r="M1365" s="232" t="str">
        <f>IF(ISNA(VLOOKUP(L1365,'MASTER DATA'!$A$1:$B$192,2,0)),"",VLOOKUP(L1365,'MASTER DATA'!$A$1:$B$192,2,0))</f>
        <v>RimR3MV15W40CI4_1*209L_A227</v>
      </c>
      <c r="N1365" s="232">
        <v>4</v>
      </c>
      <c r="O1365" s="232">
        <f t="shared" si="483"/>
        <v>1</v>
      </c>
      <c r="P1365" s="232">
        <f t="shared" si="484"/>
        <v>0</v>
      </c>
      <c r="Q1365" s="232">
        <f>VLOOKUP(L1365,'MASTER DATA'!$A$1:$E$192,5,0)</f>
        <v>4</v>
      </c>
      <c r="R1365" s="234">
        <f>SUMIF('picking of the day'!$H$4:$H$358,WMS!H1365&amp;WMS!L1365,'picking of the day'!$E$4:$E$358)</f>
        <v>0</v>
      </c>
      <c r="U1365" s="114">
        <f>IF(ISNA(VLOOKUP(H1365,'data putaway'!$A$1:$E$530,3,0)),0,VLOOKUP(H1365,'data putaway'!$A$1:$E$530,3,0))</f>
        <v>0</v>
      </c>
      <c r="V1365" s="354">
        <f t="shared" si="485"/>
        <v>4</v>
      </c>
      <c r="W1365" s="114">
        <f>IF(ISNA(VLOOKUP(H1365,'data putaway'!$A$1:$E$530,2,0)),0,VLOOKUP(H1365,'data putaway'!$A$1:$E$530,2,0))</f>
        <v>0</v>
      </c>
      <c r="X1365" s="354" t="b">
        <f t="shared" si="486"/>
        <v>0</v>
      </c>
      <c r="Y1365" s="354">
        <f>IF(ISNA(VLOOKUP(H1365,'data putaway'!$A$1:$E$530,4,0)),0,VLOOKUP(H1365,'data putaway'!$A$1:$E$530,4,0))</f>
        <v>0</v>
      </c>
      <c r="Z1365" s="113">
        <f>IF(ISNA(VLOOKUP(H1365,'data putaway'!$A$1:$E$530,5,0)),0,VLOOKUP(H1365,'data putaway'!$A$1:$E$530,5,0))</f>
        <v>0</v>
      </c>
      <c r="AA1365" s="354" t="b">
        <f t="shared" si="487"/>
        <v>0</v>
      </c>
      <c r="AB1365" s="354" t="b">
        <f t="shared" si="488"/>
        <v>0</v>
      </c>
      <c r="AC1365" s="356" t="str">
        <f t="shared" ca="1" si="489"/>
        <v>4 Month,  29 Days</v>
      </c>
      <c r="AD1365" s="114" t="str">
        <f t="shared" ca="1" si="474"/>
        <v>3 Year, 6 Month, 27 Days</v>
      </c>
      <c r="AE1365" s="114">
        <f t="shared" si="490"/>
        <v>4</v>
      </c>
      <c r="AF1365" s="114">
        <f t="shared" si="491"/>
        <v>1</v>
      </c>
      <c r="AG1365" s="354" t="str">
        <f t="shared" si="492"/>
        <v>CD40</v>
      </c>
      <c r="AH1365" s="114">
        <f>IF(ISNA(VLOOKUP(L1365,'MASTER DATA'!$A$1:$F$192,6,0)),0,VLOOKUP(L1365,'MASTER DATA'!$A$1:$F$192,6,0))*AE1365</f>
        <v>836</v>
      </c>
      <c r="AI1365" s="354" t="str">
        <f>VLOOKUP($D1365,'warehouse mapping'!$AN$7:$AO$17,2,0)</f>
        <v>Aktif</v>
      </c>
      <c r="AJ1365" s="114">
        <f t="shared" si="493"/>
        <v>0</v>
      </c>
      <c r="AK1365" s="354" t="str">
        <f t="shared" si="494"/>
        <v/>
      </c>
      <c r="AL1365" s="354" t="s">
        <v>3206</v>
      </c>
      <c r="AM1365" s="354">
        <f t="shared" si="475"/>
        <v>1</v>
      </c>
      <c r="AN1365" s="354" t="b">
        <f t="shared" si="495"/>
        <v>1</v>
      </c>
    </row>
    <row r="1366" spans="1:40" s="354" customFormat="1">
      <c r="A1366" s="354" t="str">
        <f t="shared" si="476"/>
        <v>CD40A02550063232</v>
      </c>
      <c r="B1366" s="354">
        <f t="shared" si="477"/>
        <v>0</v>
      </c>
      <c r="C1366" s="354">
        <f t="shared" si="478"/>
        <v>0</v>
      </c>
      <c r="D1366" s="354" t="str">
        <f t="shared" si="479"/>
        <v>CD</v>
      </c>
      <c r="E1366" s="354" t="str">
        <f t="shared" si="480"/>
        <v>40</v>
      </c>
      <c r="F1366" s="354" t="str">
        <f t="shared" si="481"/>
        <v>A</v>
      </c>
      <c r="G1366" s="355" t="str">
        <f t="shared" si="482"/>
        <v>02</v>
      </c>
      <c r="H1366" s="232" t="s">
        <v>1703</v>
      </c>
      <c r="I1366" s="234">
        <v>12683145</v>
      </c>
      <c r="J1366" s="233">
        <v>46279</v>
      </c>
      <c r="K1366" s="233">
        <v>47683</v>
      </c>
      <c r="L1366" s="234">
        <v>550063232</v>
      </c>
      <c r="M1366" s="232" t="str">
        <f>IF(ISNA(VLOOKUP(L1366,'MASTER DATA'!$A$1:$B$192,2,0)),"",VLOOKUP(L1366,'MASTER DATA'!$A$1:$B$192,2,0))</f>
        <v>HOP Grease Chassis_1*15KG_A04W</v>
      </c>
      <c r="N1366" s="232">
        <v>24</v>
      </c>
      <c r="O1366" s="232">
        <f t="shared" si="483"/>
        <v>1</v>
      </c>
      <c r="P1366" s="232">
        <f t="shared" si="484"/>
        <v>0</v>
      </c>
      <c r="Q1366" s="232">
        <f>VLOOKUP(L1366,'MASTER DATA'!$A$1:$E$192,5,0)</f>
        <v>24</v>
      </c>
      <c r="R1366" s="234">
        <f>SUMIF('picking of the day'!$H$4:$H$358,WMS!H1366&amp;WMS!L1366,'picking of the day'!$E$4:$E$358)</f>
        <v>0</v>
      </c>
      <c r="U1366" s="114">
        <f>IF(ISNA(VLOOKUP(H1366,'data putaway'!$A$1:$E$530,3,0)),0,VLOOKUP(H1366,'data putaway'!$A$1:$E$530,3,0))</f>
        <v>0</v>
      </c>
      <c r="V1366" s="354">
        <f t="shared" si="485"/>
        <v>24</v>
      </c>
      <c r="W1366" s="114">
        <f>IF(ISNA(VLOOKUP(H1366,'data putaway'!$A$1:$E$530,2,0)),0,VLOOKUP(H1366,'data putaway'!$A$1:$E$530,2,0))</f>
        <v>0</v>
      </c>
      <c r="X1366" s="354" t="b">
        <f t="shared" si="486"/>
        <v>0</v>
      </c>
      <c r="Y1366" s="354">
        <f>IF(ISNA(VLOOKUP(H1366,'data putaway'!$A$1:$E$530,4,0)),0,VLOOKUP(H1366,'data putaway'!$A$1:$E$530,4,0))</f>
        <v>0</v>
      </c>
      <c r="Z1366" s="113">
        <f>IF(ISNA(VLOOKUP(H1366,'data putaway'!$A$1:$E$530,5,0)),0,VLOOKUP(H1366,'data putaway'!$A$1:$E$530,5,0))</f>
        <v>0</v>
      </c>
      <c r="AA1366" s="354" t="b">
        <f t="shared" si="487"/>
        <v>0</v>
      </c>
      <c r="AB1366" s="354" t="b">
        <f t="shared" si="488"/>
        <v>0</v>
      </c>
      <c r="AC1366" s="356" t="str">
        <f t="shared" ca="1" si="489"/>
        <v>0 Month,  4 Days</v>
      </c>
      <c r="AD1366" s="114" t="str">
        <f t="shared" ca="1" si="474"/>
        <v>3 Year, 10 Month, 1 Days</v>
      </c>
      <c r="AE1366" s="114">
        <f t="shared" si="490"/>
        <v>24</v>
      </c>
      <c r="AF1366" s="114">
        <f t="shared" si="491"/>
        <v>1</v>
      </c>
      <c r="AG1366" s="354" t="str">
        <f t="shared" si="492"/>
        <v>CD40</v>
      </c>
      <c r="AH1366" s="114">
        <f>IF(ISNA(VLOOKUP(L1366,'MASTER DATA'!$A$1:$F$192,6,0)),0,VLOOKUP(L1366,'MASTER DATA'!$A$1:$F$192,6,0))*AE1366</f>
        <v>360</v>
      </c>
      <c r="AI1366" s="354" t="str">
        <f>VLOOKUP($D1366,'warehouse mapping'!$AN$7:$AO$17,2,0)</f>
        <v>Aktif</v>
      </c>
      <c r="AJ1366" s="114">
        <f t="shared" si="493"/>
        <v>0</v>
      </c>
      <c r="AK1366" s="354" t="str">
        <f t="shared" si="494"/>
        <v/>
      </c>
      <c r="AL1366" s="354" t="s">
        <v>3206</v>
      </c>
      <c r="AM1366" s="354">
        <f t="shared" si="475"/>
        <v>1</v>
      </c>
      <c r="AN1366" s="354" t="b">
        <f t="shared" si="495"/>
        <v>1</v>
      </c>
    </row>
    <row r="1367" spans="1:40" s="354" customFormat="1">
      <c r="A1367" s="354" t="str">
        <f t="shared" si="476"/>
        <v>CD40B01550048593</v>
      </c>
      <c r="B1367" s="354">
        <f t="shared" si="477"/>
        <v>0</v>
      </c>
      <c r="C1367" s="354">
        <f t="shared" si="478"/>
        <v>0</v>
      </c>
      <c r="D1367" s="354" t="str">
        <f t="shared" si="479"/>
        <v>CD</v>
      </c>
      <c r="E1367" s="354" t="str">
        <f t="shared" si="480"/>
        <v>40</v>
      </c>
      <c r="F1367" s="354" t="str">
        <f t="shared" si="481"/>
        <v>B</v>
      </c>
      <c r="G1367" s="355" t="str">
        <f t="shared" si="482"/>
        <v>01</v>
      </c>
      <c r="H1367" s="232" t="s">
        <v>1704</v>
      </c>
      <c r="I1367" s="232" t="s">
        <v>3488</v>
      </c>
      <c r="J1367" s="233">
        <v>46267</v>
      </c>
      <c r="K1367" s="233">
        <v>47717</v>
      </c>
      <c r="L1367" s="234">
        <v>550048593</v>
      </c>
      <c r="M1367" s="232" t="str">
        <f>IF(ISNA(VLOOKUP(L1367,'MASTER DATA'!$A$1:$B$192,2,0)),"",VLOOKUP(L1367,'MASTER DATA'!$A$1:$B$192,2,0))</f>
        <v>Adv4TAX5Sc20W40MB_12*0.8L_A04W</v>
      </c>
      <c r="N1367" s="232">
        <v>48</v>
      </c>
      <c r="O1367" s="232">
        <f t="shared" si="483"/>
        <v>1</v>
      </c>
      <c r="P1367" s="232">
        <f t="shared" si="484"/>
        <v>0</v>
      </c>
      <c r="Q1367" s="232">
        <f>VLOOKUP(L1367,'MASTER DATA'!$A$1:$E$192,5,0)</f>
        <v>48</v>
      </c>
      <c r="R1367" s="234">
        <f>SUMIF('picking of the day'!$H$4:$H$358,WMS!H1367&amp;WMS!L1367,'picking of the day'!$E$4:$E$358)</f>
        <v>0</v>
      </c>
      <c r="U1367" s="114">
        <f>IF(ISNA(VLOOKUP(H1367,'data putaway'!$A$1:$E$530,3,0)),0,VLOOKUP(H1367,'data putaway'!$A$1:$E$530,3,0))</f>
        <v>0</v>
      </c>
      <c r="V1367" s="354">
        <f t="shared" si="485"/>
        <v>48</v>
      </c>
      <c r="W1367" s="114">
        <f>IF(ISNA(VLOOKUP(H1367,'data putaway'!$A$1:$E$530,2,0)),0,VLOOKUP(H1367,'data putaway'!$A$1:$E$530,2,0))</f>
        <v>0</v>
      </c>
      <c r="X1367" s="354" t="b">
        <f t="shared" si="486"/>
        <v>0</v>
      </c>
      <c r="Y1367" s="354">
        <f>IF(ISNA(VLOOKUP(H1367,'data putaway'!$A$1:$E$530,4,0)),0,VLOOKUP(H1367,'data putaway'!$A$1:$E$530,4,0))</f>
        <v>0</v>
      </c>
      <c r="Z1367" s="113">
        <f>IF(ISNA(VLOOKUP(H1367,'data putaway'!$A$1:$E$530,5,0)),0,VLOOKUP(H1367,'data putaway'!$A$1:$E$530,5,0))</f>
        <v>0</v>
      </c>
      <c r="AA1367" s="354" t="b">
        <f t="shared" si="487"/>
        <v>0</v>
      </c>
      <c r="AB1367" s="354" t="b">
        <f t="shared" si="488"/>
        <v>0</v>
      </c>
      <c r="AC1367" s="356" t="str">
        <f t="shared" ca="1" si="489"/>
        <v>0 Month,  16 Days</v>
      </c>
      <c r="AD1367" s="114" t="str">
        <f t="shared" ca="1" si="474"/>
        <v>3 Year, 11 Month, 4 Days</v>
      </c>
      <c r="AE1367" s="114">
        <f t="shared" si="490"/>
        <v>48</v>
      </c>
      <c r="AF1367" s="114">
        <f t="shared" si="491"/>
        <v>1</v>
      </c>
      <c r="AG1367" s="354" t="str">
        <f t="shared" si="492"/>
        <v>CD40</v>
      </c>
      <c r="AH1367" s="114">
        <f>IF(ISNA(VLOOKUP(L1367,'MASTER DATA'!$A$1:$F$192,6,0)),0,VLOOKUP(L1367,'MASTER DATA'!$A$1:$F$192,6,0))*AE1367</f>
        <v>460.79999999999995</v>
      </c>
      <c r="AI1367" s="354" t="str">
        <f>VLOOKUP($D1367,'warehouse mapping'!$AN$7:$AO$17,2,0)</f>
        <v>Aktif</v>
      </c>
      <c r="AJ1367" s="114">
        <f t="shared" si="493"/>
        <v>0</v>
      </c>
      <c r="AK1367" s="354" t="str">
        <f t="shared" si="494"/>
        <v/>
      </c>
      <c r="AL1367" s="354" t="s">
        <v>3025</v>
      </c>
      <c r="AM1367" s="354">
        <f t="shared" si="475"/>
        <v>1</v>
      </c>
      <c r="AN1367" s="354" t="b">
        <f t="shared" si="495"/>
        <v>1</v>
      </c>
    </row>
    <row r="1368" spans="1:40" s="354" customFormat="1">
      <c r="A1368" s="354" t="str">
        <f t="shared" si="476"/>
        <v>CD40B02550044580</v>
      </c>
      <c r="B1368" s="354">
        <f t="shared" si="477"/>
        <v>0</v>
      </c>
      <c r="C1368" s="354">
        <f t="shared" si="478"/>
        <v>0</v>
      </c>
      <c r="D1368" s="354" t="str">
        <f t="shared" si="479"/>
        <v>CD</v>
      </c>
      <c r="E1368" s="354" t="str">
        <f t="shared" si="480"/>
        <v>40</v>
      </c>
      <c r="F1368" s="354" t="str">
        <f t="shared" si="481"/>
        <v>B</v>
      </c>
      <c r="G1368" s="355" t="str">
        <f t="shared" si="482"/>
        <v>02</v>
      </c>
      <c r="H1368" s="232" t="s">
        <v>1705</v>
      </c>
      <c r="I1368" s="232">
        <v>12646807</v>
      </c>
      <c r="J1368" s="233">
        <v>46233</v>
      </c>
      <c r="K1368" s="233">
        <v>47587</v>
      </c>
      <c r="L1368" s="234">
        <v>550044580</v>
      </c>
      <c r="M1368" s="232" t="str">
        <f>IF(ISNA(VLOOKUP(L1368,'MASTER DATA'!$A$1:$B$192,2,0)),"",VLOOKUP(L1368,'MASTER DATA'!$A$1:$B$192,2,0))</f>
        <v>RimR3MV15W40CI4_1*209L_A227</v>
      </c>
      <c r="N1368" s="232">
        <v>4</v>
      </c>
      <c r="O1368" s="232">
        <f t="shared" si="483"/>
        <v>1</v>
      </c>
      <c r="P1368" s="232">
        <f t="shared" si="484"/>
        <v>0</v>
      </c>
      <c r="Q1368" s="232">
        <f>VLOOKUP(L1368,'MASTER DATA'!$A$1:$E$192,5,0)</f>
        <v>4</v>
      </c>
      <c r="R1368" s="234">
        <f>SUMIF('picking of the day'!$H$4:$H$358,WMS!H1368&amp;WMS!L1368,'picking of the day'!$E$4:$E$358)</f>
        <v>0</v>
      </c>
      <c r="U1368" s="114">
        <f>IF(ISNA(VLOOKUP(H1368,'data putaway'!$A$1:$E$530,3,0)),0,VLOOKUP(H1368,'data putaway'!$A$1:$E$530,3,0))</f>
        <v>0</v>
      </c>
      <c r="V1368" s="354">
        <f t="shared" si="485"/>
        <v>4</v>
      </c>
      <c r="W1368" s="114">
        <f>IF(ISNA(VLOOKUP(H1368,'data putaway'!$A$1:$E$530,2,0)),0,VLOOKUP(H1368,'data putaway'!$A$1:$E$530,2,0))</f>
        <v>0</v>
      </c>
      <c r="X1368" s="354" t="b">
        <f t="shared" si="486"/>
        <v>0</v>
      </c>
      <c r="Y1368" s="354">
        <f>IF(ISNA(VLOOKUP(H1368,'data putaway'!$A$1:$E$530,4,0)),0,VLOOKUP(H1368,'data putaway'!$A$1:$E$530,4,0))</f>
        <v>0</v>
      </c>
      <c r="Z1368" s="113">
        <f>IF(ISNA(VLOOKUP(H1368,'data putaway'!$A$1:$E$530,5,0)),0,VLOOKUP(H1368,'data putaway'!$A$1:$E$530,5,0))</f>
        <v>0</v>
      </c>
      <c r="AA1368" s="354" t="b">
        <f t="shared" si="487"/>
        <v>0</v>
      </c>
      <c r="AB1368" s="354" t="b">
        <f t="shared" si="488"/>
        <v>0</v>
      </c>
      <c r="AC1368" s="356" t="str">
        <f t="shared" ca="1" si="489"/>
        <v>1 Month,  19 Days</v>
      </c>
      <c r="AD1368" s="114" t="str">
        <f t="shared" ca="1" si="474"/>
        <v>3 Year, 6 Month, 27 Days</v>
      </c>
      <c r="AE1368" s="114">
        <f t="shared" si="490"/>
        <v>4</v>
      </c>
      <c r="AF1368" s="114">
        <f t="shared" si="491"/>
        <v>1</v>
      </c>
      <c r="AG1368" s="354" t="str">
        <f t="shared" si="492"/>
        <v>CD40</v>
      </c>
      <c r="AH1368" s="114">
        <f>IF(ISNA(VLOOKUP(L1368,'MASTER DATA'!$A$1:$F$192,6,0)),0,VLOOKUP(L1368,'MASTER DATA'!$A$1:$F$192,6,0))*AE1368</f>
        <v>836</v>
      </c>
      <c r="AI1368" s="354" t="str">
        <f>VLOOKUP($D1368,'warehouse mapping'!$AN$7:$AO$17,2,0)</f>
        <v>Aktif</v>
      </c>
      <c r="AJ1368" s="114">
        <f t="shared" si="493"/>
        <v>0</v>
      </c>
      <c r="AK1368" s="354" t="str">
        <f t="shared" si="494"/>
        <v/>
      </c>
      <c r="AL1368" s="354" t="s">
        <v>3206</v>
      </c>
      <c r="AM1368" s="354">
        <f t="shared" si="475"/>
        <v>1</v>
      </c>
      <c r="AN1368" s="354" t="b">
        <f t="shared" si="495"/>
        <v>1</v>
      </c>
    </row>
    <row r="1369" spans="1:40" s="354" customFormat="1">
      <c r="A1369" s="354" t="str">
        <f t="shared" si="476"/>
        <v>CD40C01550048593</v>
      </c>
      <c r="B1369" s="354">
        <f t="shared" si="477"/>
        <v>0</v>
      </c>
      <c r="C1369" s="354">
        <f t="shared" si="478"/>
        <v>0</v>
      </c>
      <c r="D1369" s="354" t="str">
        <f t="shared" si="479"/>
        <v>CD</v>
      </c>
      <c r="E1369" s="354" t="str">
        <f t="shared" si="480"/>
        <v>40</v>
      </c>
      <c r="F1369" s="354" t="str">
        <f t="shared" si="481"/>
        <v>C</v>
      </c>
      <c r="G1369" s="355" t="str">
        <f t="shared" si="482"/>
        <v>01</v>
      </c>
      <c r="H1369" s="232" t="s">
        <v>1706</v>
      </c>
      <c r="I1369" s="232" t="s">
        <v>3306</v>
      </c>
      <c r="J1369" s="233">
        <v>46261</v>
      </c>
      <c r="K1369" s="233">
        <v>47708</v>
      </c>
      <c r="L1369" s="234">
        <v>550048593</v>
      </c>
      <c r="M1369" s="232" t="str">
        <f>IF(ISNA(VLOOKUP(L1369,'MASTER DATA'!$A$1:$B$192,2,0)),"",VLOOKUP(L1369,'MASTER DATA'!$A$1:$B$192,2,0))</f>
        <v>Adv4TAX5Sc20W40MB_12*0.8L_A04W</v>
      </c>
      <c r="N1369" s="232">
        <v>48</v>
      </c>
      <c r="O1369" s="232">
        <f t="shared" si="483"/>
        <v>1</v>
      </c>
      <c r="P1369" s="232">
        <f t="shared" si="484"/>
        <v>0</v>
      </c>
      <c r="Q1369" s="232">
        <f>VLOOKUP(L1369,'MASTER DATA'!$A$1:$E$192,5,0)</f>
        <v>48</v>
      </c>
      <c r="R1369" s="234">
        <f>SUMIF('picking of the day'!$H$4:$H$358,WMS!H1369&amp;WMS!L1369,'picking of the day'!$E$4:$E$358)</f>
        <v>0</v>
      </c>
      <c r="U1369" s="114">
        <f>IF(ISNA(VLOOKUP(H1369,'data putaway'!$A$1:$E$530,3,0)),0,VLOOKUP(H1369,'data putaway'!$A$1:$E$530,3,0))</f>
        <v>0</v>
      </c>
      <c r="V1369" s="354">
        <f t="shared" si="485"/>
        <v>48</v>
      </c>
      <c r="W1369" s="114">
        <f>IF(ISNA(VLOOKUP(H1369,'data putaway'!$A$1:$E$530,2,0)),0,VLOOKUP(H1369,'data putaway'!$A$1:$E$530,2,0))</f>
        <v>0</v>
      </c>
      <c r="X1369" s="354" t="b">
        <f t="shared" si="486"/>
        <v>0</v>
      </c>
      <c r="Y1369" s="354">
        <f>IF(ISNA(VLOOKUP(H1369,'data putaway'!$A$1:$E$530,4,0)),0,VLOOKUP(H1369,'data putaway'!$A$1:$E$530,4,0))</f>
        <v>0</v>
      </c>
      <c r="Z1369" s="113">
        <f>IF(ISNA(VLOOKUP(H1369,'data putaway'!$A$1:$E$530,5,0)),0,VLOOKUP(H1369,'data putaway'!$A$1:$E$530,5,0))</f>
        <v>0</v>
      </c>
      <c r="AA1369" s="354" t="b">
        <f t="shared" si="487"/>
        <v>0</v>
      </c>
      <c r="AB1369" s="354" t="b">
        <f t="shared" si="488"/>
        <v>0</v>
      </c>
      <c r="AC1369" s="356" t="str">
        <f t="shared" ca="1" si="489"/>
        <v>0 Month,  22 Days</v>
      </c>
      <c r="AD1369" s="114" t="str">
        <f t="shared" ca="1" si="474"/>
        <v>3 Year, 10 Month, 26 Days</v>
      </c>
      <c r="AE1369" s="114">
        <f t="shared" si="490"/>
        <v>48</v>
      </c>
      <c r="AF1369" s="114">
        <f t="shared" si="491"/>
        <v>1</v>
      </c>
      <c r="AG1369" s="354" t="str">
        <f t="shared" si="492"/>
        <v>CD40</v>
      </c>
      <c r="AH1369" s="114">
        <f>IF(ISNA(VLOOKUP(L1369,'MASTER DATA'!$A$1:$F$192,6,0)),0,VLOOKUP(L1369,'MASTER DATA'!$A$1:$F$192,6,0))*AE1369</f>
        <v>460.79999999999995</v>
      </c>
      <c r="AI1369" s="354" t="str">
        <f>VLOOKUP($D1369,'warehouse mapping'!$AN$7:$AO$17,2,0)</f>
        <v>Aktif</v>
      </c>
      <c r="AJ1369" s="114">
        <f t="shared" si="493"/>
        <v>0</v>
      </c>
      <c r="AK1369" s="354" t="str">
        <f t="shared" si="494"/>
        <v/>
      </c>
      <c r="AL1369" s="354" t="s">
        <v>170</v>
      </c>
      <c r="AM1369" s="354">
        <f t="shared" si="475"/>
        <v>1</v>
      </c>
      <c r="AN1369" s="354" t="b">
        <f t="shared" si="495"/>
        <v>1</v>
      </c>
    </row>
    <row r="1370" spans="1:40" s="354" customFormat="1">
      <c r="A1370" s="354" t="str">
        <f t="shared" si="476"/>
        <v>CD40C02550049045</v>
      </c>
      <c r="B1370" s="354">
        <f t="shared" si="477"/>
        <v>0</v>
      </c>
      <c r="C1370" s="354">
        <f t="shared" si="478"/>
        <v>0</v>
      </c>
      <c r="D1370" s="354" t="str">
        <f t="shared" si="479"/>
        <v>CD</v>
      </c>
      <c r="E1370" s="354" t="str">
        <f t="shared" si="480"/>
        <v>40</v>
      </c>
      <c r="F1370" s="354" t="str">
        <f t="shared" si="481"/>
        <v>C</v>
      </c>
      <c r="G1370" s="355" t="str">
        <f t="shared" si="482"/>
        <v>02</v>
      </c>
      <c r="H1370" s="232" t="s">
        <v>1707</v>
      </c>
      <c r="I1370" s="232" t="s">
        <v>3394</v>
      </c>
      <c r="J1370" s="233">
        <v>46266</v>
      </c>
      <c r="K1370" s="233">
        <v>47715</v>
      </c>
      <c r="L1370" s="234">
        <v>550049045</v>
      </c>
      <c r="M1370" s="232" t="str">
        <f>IF(ISNA(VLOOKUP(L1370,'MASTER DATA'!$A$1:$B$192,2,0)),"",VLOOKUP(L1370,'MASTER DATA'!$A$1:$B$192,2,0))</f>
        <v>Advanc4TAX320W50SGMA_12*0.8L_A04W</v>
      </c>
      <c r="N1370" s="232">
        <v>0</v>
      </c>
      <c r="O1370" s="232">
        <f t="shared" si="483"/>
        <v>0</v>
      </c>
      <c r="P1370" s="232">
        <f t="shared" si="484"/>
        <v>0</v>
      </c>
      <c r="Q1370" s="232">
        <f>VLOOKUP(L1370,'MASTER DATA'!$A$1:$E$192,5,0)</f>
        <v>48</v>
      </c>
      <c r="R1370" s="234">
        <f>SUMIF('picking of the day'!$H$4:$H$358,WMS!H1370&amp;WMS!L1370,'picking of the day'!$E$4:$E$358)</f>
        <v>0</v>
      </c>
      <c r="U1370" s="114">
        <f>IF(ISNA(VLOOKUP(H1370,'data putaway'!$A$1:$E$530,3,0)),0,VLOOKUP(H1370,'data putaway'!$A$1:$E$530,3,0))</f>
        <v>0</v>
      </c>
      <c r="V1370" s="354">
        <f t="shared" si="485"/>
        <v>0</v>
      </c>
      <c r="W1370" s="114">
        <f>IF(ISNA(VLOOKUP(H1370,'data putaway'!$A$1:$E$530,2,0)),0,VLOOKUP(H1370,'data putaway'!$A$1:$E$530,2,0))</f>
        <v>0</v>
      </c>
      <c r="X1370" s="354" t="b">
        <f t="shared" si="486"/>
        <v>0</v>
      </c>
      <c r="Y1370" s="354">
        <f>IF(ISNA(VLOOKUP(H1370,'data putaway'!$A$1:$E$530,4,0)),0,VLOOKUP(H1370,'data putaway'!$A$1:$E$530,4,0))</f>
        <v>0</v>
      </c>
      <c r="Z1370" s="113">
        <f>IF(ISNA(VLOOKUP(H1370,'data putaway'!$A$1:$E$530,5,0)),0,VLOOKUP(H1370,'data putaway'!$A$1:$E$530,5,0))</f>
        <v>0</v>
      </c>
      <c r="AA1370" s="354" t="b">
        <f t="shared" si="487"/>
        <v>0</v>
      </c>
      <c r="AB1370" s="354" t="b">
        <f t="shared" si="488"/>
        <v>0</v>
      </c>
      <c r="AC1370" s="356" t="str">
        <f t="shared" ca="1" si="489"/>
        <v>0 Month,  17 Days</v>
      </c>
      <c r="AD1370" s="114" t="str">
        <f t="shared" ref="AD1370:AD1433" ca="1" si="496">IF(K1370="","",DATEDIF(NOW(),K1370,"y")&amp;" Year"&amp;", "&amp;DATEDIF(NOW(),K1370,"ym")&amp;" Month"&amp;", "&amp;DATEDIF(NOW(),K1370,"md")&amp;" Days")</f>
        <v>3 Year, 11 Month, 2 Days</v>
      </c>
      <c r="AE1370" s="114">
        <f t="shared" si="490"/>
        <v>0</v>
      </c>
      <c r="AF1370" s="114">
        <f t="shared" si="491"/>
        <v>0</v>
      </c>
      <c r="AG1370" s="354" t="str">
        <f t="shared" si="492"/>
        <v>CD40</v>
      </c>
      <c r="AH1370" s="114">
        <f>IF(ISNA(VLOOKUP(L1370,'MASTER DATA'!$A$1:$F$192,6,0)),0,VLOOKUP(L1370,'MASTER DATA'!$A$1:$F$192,6,0))*AE1370</f>
        <v>0</v>
      </c>
      <c r="AI1370" s="354" t="str">
        <f>VLOOKUP($D1370,'warehouse mapping'!$AN$7:$AO$17,2,0)</f>
        <v>Aktif</v>
      </c>
      <c r="AJ1370" s="114">
        <f t="shared" si="493"/>
        <v>1</v>
      </c>
      <c r="AK1370" s="354" t="str">
        <f t="shared" si="494"/>
        <v>CD</v>
      </c>
      <c r="AL1370" s="354" t="s">
        <v>170</v>
      </c>
      <c r="AM1370" s="354">
        <f t="shared" ref="AM1370:AM1433" si="497">COUNTIF($H$5:$H$2564,H1370)</f>
        <v>1</v>
      </c>
      <c r="AN1370" s="354" t="b">
        <f t="shared" si="495"/>
        <v>1</v>
      </c>
    </row>
    <row r="1371" spans="1:40" s="354" customFormat="1">
      <c r="A1371" s="354" t="str">
        <f t="shared" si="476"/>
        <v>CD40D01550044709</v>
      </c>
      <c r="B1371" s="354">
        <f t="shared" si="477"/>
        <v>0</v>
      </c>
      <c r="C1371" s="354">
        <f t="shared" si="478"/>
        <v>0</v>
      </c>
      <c r="D1371" s="354" t="str">
        <f t="shared" si="479"/>
        <v>CD</v>
      </c>
      <c r="E1371" s="354" t="str">
        <f t="shared" si="480"/>
        <v>40</v>
      </c>
      <c r="F1371" s="354" t="str">
        <f t="shared" si="481"/>
        <v>D</v>
      </c>
      <c r="G1371" s="355" t="str">
        <f t="shared" si="482"/>
        <v>01</v>
      </c>
      <c r="H1371" s="232" t="s">
        <v>1708</v>
      </c>
      <c r="I1371" s="234" t="s">
        <v>3522</v>
      </c>
      <c r="J1371" s="233">
        <v>46273</v>
      </c>
      <c r="K1371" s="233">
        <v>47729</v>
      </c>
      <c r="L1371" s="234">
        <v>550044709</v>
      </c>
      <c r="M1371" s="232" t="str">
        <f>IF(ISNA(VLOOKUP(L1371,'MASTER DATA'!$A$1:$B$192,2,0)),"",VLOOKUP(L1371,'MASTER DATA'!$A$1:$B$192,2,0))</f>
        <v>Adv4TAX5Sc10W30SLMB_12*0.8L_A04W</v>
      </c>
      <c r="N1371" s="232">
        <v>48</v>
      </c>
      <c r="O1371" s="232">
        <f t="shared" si="483"/>
        <v>1</v>
      </c>
      <c r="P1371" s="232">
        <f t="shared" si="484"/>
        <v>0</v>
      </c>
      <c r="Q1371" s="232">
        <f>VLOOKUP(L1371,'MASTER DATA'!$A$1:$E$192,5,0)</f>
        <v>48</v>
      </c>
      <c r="R1371" s="234">
        <f>SUMIF('picking of the day'!$H$4:$H$358,WMS!H1371&amp;WMS!L1371,'picking of the day'!$E$4:$E$358)</f>
        <v>0</v>
      </c>
      <c r="U1371" s="114">
        <f>IF(ISNA(VLOOKUP(H1371,'data putaway'!$A$1:$E$530,3,0)),0,VLOOKUP(H1371,'data putaway'!$A$1:$E$530,3,0))</f>
        <v>0</v>
      </c>
      <c r="V1371" s="354">
        <f t="shared" si="485"/>
        <v>48</v>
      </c>
      <c r="W1371" s="114">
        <f>IF(ISNA(VLOOKUP(H1371,'data putaway'!$A$1:$E$530,2,0)),0,VLOOKUP(H1371,'data putaway'!$A$1:$E$530,2,0))</f>
        <v>0</v>
      </c>
      <c r="X1371" s="354" t="b">
        <f t="shared" si="486"/>
        <v>0</v>
      </c>
      <c r="Y1371" s="354">
        <f>IF(ISNA(VLOOKUP(H1371,'data putaway'!$A$1:$E$530,4,0)),0,VLOOKUP(H1371,'data putaway'!$A$1:$E$530,4,0))</f>
        <v>0</v>
      </c>
      <c r="Z1371" s="113">
        <f>IF(ISNA(VLOOKUP(H1371,'data putaway'!$A$1:$E$530,5,0)),0,VLOOKUP(H1371,'data putaway'!$A$1:$E$530,5,0))</f>
        <v>0</v>
      </c>
      <c r="AA1371" s="354" t="b">
        <f t="shared" si="487"/>
        <v>0</v>
      </c>
      <c r="AB1371" s="354" t="b">
        <f t="shared" si="488"/>
        <v>0</v>
      </c>
      <c r="AC1371" s="356" t="str">
        <f t="shared" ca="1" si="489"/>
        <v>0 Month,  10 Days</v>
      </c>
      <c r="AD1371" s="114" t="str">
        <f t="shared" ca="1" si="496"/>
        <v>3 Year, 11 Month, 16 Days</v>
      </c>
      <c r="AE1371" s="114">
        <f t="shared" si="490"/>
        <v>48</v>
      </c>
      <c r="AF1371" s="114">
        <f t="shared" si="491"/>
        <v>1</v>
      </c>
      <c r="AG1371" s="354" t="str">
        <f t="shared" si="492"/>
        <v>CD40</v>
      </c>
      <c r="AH1371" s="114">
        <f>IF(ISNA(VLOOKUP(L1371,'MASTER DATA'!$A$1:$F$192,6,0)),0,VLOOKUP(L1371,'MASTER DATA'!$A$1:$F$192,6,0))*AE1371</f>
        <v>460.79999999999995</v>
      </c>
      <c r="AI1371" s="354" t="str">
        <f>VLOOKUP($D1371,'warehouse mapping'!$AN$7:$AO$17,2,0)</f>
        <v>Aktif</v>
      </c>
      <c r="AJ1371" s="114">
        <f t="shared" si="493"/>
        <v>0</v>
      </c>
      <c r="AK1371" s="354" t="str">
        <f t="shared" si="494"/>
        <v/>
      </c>
      <c r="AL1371" s="354" t="s">
        <v>170</v>
      </c>
      <c r="AM1371" s="354">
        <f t="shared" si="497"/>
        <v>1</v>
      </c>
      <c r="AN1371" s="354" t="b">
        <f t="shared" si="495"/>
        <v>1</v>
      </c>
    </row>
    <row r="1372" spans="1:40" s="354" customFormat="1">
      <c r="A1372" s="354" t="str">
        <f t="shared" si="476"/>
        <v>CD40D02550044709</v>
      </c>
      <c r="B1372" s="354">
        <f t="shared" si="477"/>
        <v>0</v>
      </c>
      <c r="C1372" s="354">
        <f t="shared" si="478"/>
        <v>0</v>
      </c>
      <c r="D1372" s="354" t="str">
        <f t="shared" si="479"/>
        <v>CD</v>
      </c>
      <c r="E1372" s="354" t="str">
        <f t="shared" si="480"/>
        <v>40</v>
      </c>
      <c r="F1372" s="354" t="str">
        <f t="shared" si="481"/>
        <v>D</v>
      </c>
      <c r="G1372" s="355" t="str">
        <f t="shared" si="482"/>
        <v>02</v>
      </c>
      <c r="H1372" s="232" t="s">
        <v>1709</v>
      </c>
      <c r="I1372" s="234" t="s">
        <v>3522</v>
      </c>
      <c r="J1372" s="233">
        <v>46273</v>
      </c>
      <c r="K1372" s="233">
        <v>47729</v>
      </c>
      <c r="L1372" s="234">
        <v>550044709</v>
      </c>
      <c r="M1372" s="232" t="str">
        <f>IF(ISNA(VLOOKUP(L1372,'MASTER DATA'!$A$1:$B$192,2,0)),"",VLOOKUP(L1372,'MASTER DATA'!$A$1:$B$192,2,0))</f>
        <v>Adv4TAX5Sc10W30SLMB_12*0.8L_A04W</v>
      </c>
      <c r="N1372" s="232">
        <v>48</v>
      </c>
      <c r="O1372" s="232">
        <f t="shared" si="483"/>
        <v>1</v>
      </c>
      <c r="P1372" s="232">
        <f t="shared" si="484"/>
        <v>0</v>
      </c>
      <c r="Q1372" s="232">
        <f>VLOOKUP(L1372,'MASTER DATA'!$A$1:$E$192,5,0)</f>
        <v>48</v>
      </c>
      <c r="R1372" s="234">
        <f>SUMIF('picking of the day'!$H$4:$H$358,WMS!H1372&amp;WMS!L1372,'picking of the day'!$E$4:$E$358)</f>
        <v>0</v>
      </c>
      <c r="U1372" s="114">
        <f>IF(ISNA(VLOOKUP(H1372,'data putaway'!$A$1:$E$530,3,0)),0,VLOOKUP(H1372,'data putaway'!$A$1:$E$530,3,0))</f>
        <v>0</v>
      </c>
      <c r="V1372" s="354">
        <f t="shared" si="485"/>
        <v>48</v>
      </c>
      <c r="W1372" s="114">
        <f>IF(ISNA(VLOOKUP(H1372,'data putaway'!$A$1:$E$530,2,0)),0,VLOOKUP(H1372,'data putaway'!$A$1:$E$530,2,0))</f>
        <v>0</v>
      </c>
      <c r="X1372" s="354" t="b">
        <f t="shared" si="486"/>
        <v>0</v>
      </c>
      <c r="Y1372" s="354">
        <f>IF(ISNA(VLOOKUP(H1372,'data putaway'!$A$1:$E$530,4,0)),0,VLOOKUP(H1372,'data putaway'!$A$1:$E$530,4,0))</f>
        <v>0</v>
      </c>
      <c r="Z1372" s="113">
        <f>IF(ISNA(VLOOKUP(H1372,'data putaway'!$A$1:$E$530,5,0)),0,VLOOKUP(H1372,'data putaway'!$A$1:$E$530,5,0))</f>
        <v>0</v>
      </c>
      <c r="AA1372" s="354" t="b">
        <f t="shared" si="487"/>
        <v>0</v>
      </c>
      <c r="AB1372" s="354" t="b">
        <f t="shared" si="488"/>
        <v>0</v>
      </c>
      <c r="AC1372" s="356" t="str">
        <f t="shared" ca="1" si="489"/>
        <v>0 Month,  10 Days</v>
      </c>
      <c r="AD1372" s="114" t="str">
        <f t="shared" ca="1" si="496"/>
        <v>3 Year, 11 Month, 16 Days</v>
      </c>
      <c r="AE1372" s="114">
        <f t="shared" si="490"/>
        <v>48</v>
      </c>
      <c r="AF1372" s="114">
        <f t="shared" si="491"/>
        <v>1</v>
      </c>
      <c r="AG1372" s="354" t="str">
        <f t="shared" si="492"/>
        <v>CD40</v>
      </c>
      <c r="AH1372" s="114">
        <f>IF(ISNA(VLOOKUP(L1372,'MASTER DATA'!$A$1:$F$192,6,0)),0,VLOOKUP(L1372,'MASTER DATA'!$A$1:$F$192,6,0))*AE1372</f>
        <v>460.79999999999995</v>
      </c>
      <c r="AI1372" s="354" t="str">
        <f>VLOOKUP($D1372,'warehouse mapping'!$AN$7:$AO$17,2,0)</f>
        <v>Aktif</v>
      </c>
      <c r="AJ1372" s="114">
        <f t="shared" si="493"/>
        <v>0</v>
      </c>
      <c r="AK1372" s="354" t="str">
        <f t="shared" si="494"/>
        <v/>
      </c>
      <c r="AL1372" s="354" t="s">
        <v>170</v>
      </c>
      <c r="AM1372" s="354">
        <f t="shared" si="497"/>
        <v>1</v>
      </c>
      <c r="AN1372" s="354" t="b">
        <f t="shared" si="495"/>
        <v>1</v>
      </c>
    </row>
    <row r="1373" spans="1:40" s="354" customFormat="1">
      <c r="A1373" s="354" t="str">
        <f t="shared" si="476"/>
        <v>CD40E01550044709</v>
      </c>
      <c r="B1373" s="354">
        <f t="shared" si="477"/>
        <v>0</v>
      </c>
      <c r="C1373" s="354">
        <f t="shared" si="478"/>
        <v>0</v>
      </c>
      <c r="D1373" s="354" t="str">
        <f t="shared" si="479"/>
        <v>CD</v>
      </c>
      <c r="E1373" s="354" t="str">
        <f t="shared" si="480"/>
        <v>40</v>
      </c>
      <c r="F1373" s="354" t="str">
        <f t="shared" si="481"/>
        <v>E</v>
      </c>
      <c r="G1373" s="355" t="str">
        <f t="shared" si="482"/>
        <v>01</v>
      </c>
      <c r="H1373" s="232" t="s">
        <v>1710</v>
      </c>
      <c r="I1373" s="234" t="s">
        <v>3522</v>
      </c>
      <c r="J1373" s="233">
        <v>46273</v>
      </c>
      <c r="K1373" s="233">
        <v>47729</v>
      </c>
      <c r="L1373" s="234">
        <v>550044709</v>
      </c>
      <c r="M1373" s="232" t="str">
        <f>IF(ISNA(VLOOKUP(L1373,'MASTER DATA'!$A$1:$B$192,2,0)),"",VLOOKUP(L1373,'MASTER DATA'!$A$1:$B$192,2,0))</f>
        <v>Adv4TAX5Sc10W30SLMB_12*0.8L_A04W</v>
      </c>
      <c r="N1373" s="232">
        <v>48</v>
      </c>
      <c r="O1373" s="232">
        <f t="shared" si="483"/>
        <v>1</v>
      </c>
      <c r="P1373" s="232">
        <f t="shared" si="484"/>
        <v>0</v>
      </c>
      <c r="Q1373" s="232">
        <f>VLOOKUP(L1373,'MASTER DATA'!$A$1:$E$192,5,0)</f>
        <v>48</v>
      </c>
      <c r="R1373" s="234">
        <f>SUMIF('picking of the day'!$H$4:$H$358,WMS!H1373&amp;WMS!L1373,'picking of the day'!$E$4:$E$358)</f>
        <v>0</v>
      </c>
      <c r="U1373" s="114">
        <f>IF(ISNA(VLOOKUP(H1373,'data putaway'!$A$1:$E$530,3,0)),0,VLOOKUP(H1373,'data putaway'!$A$1:$E$530,3,0))</f>
        <v>0</v>
      </c>
      <c r="V1373" s="354">
        <f t="shared" si="485"/>
        <v>48</v>
      </c>
      <c r="W1373" s="114">
        <f>IF(ISNA(VLOOKUP(H1373,'data putaway'!$A$1:$E$530,2,0)),0,VLOOKUP(H1373,'data putaway'!$A$1:$E$530,2,0))</f>
        <v>0</v>
      </c>
      <c r="X1373" s="354" t="b">
        <f t="shared" si="486"/>
        <v>0</v>
      </c>
      <c r="Y1373" s="354">
        <f>IF(ISNA(VLOOKUP(H1373,'data putaway'!$A$1:$E$530,4,0)),0,VLOOKUP(H1373,'data putaway'!$A$1:$E$530,4,0))</f>
        <v>0</v>
      </c>
      <c r="Z1373" s="113">
        <f>IF(ISNA(VLOOKUP(H1373,'data putaway'!$A$1:$E$530,5,0)),0,VLOOKUP(H1373,'data putaway'!$A$1:$E$530,5,0))</f>
        <v>0</v>
      </c>
      <c r="AA1373" s="354" t="b">
        <f t="shared" si="487"/>
        <v>0</v>
      </c>
      <c r="AB1373" s="354" t="b">
        <f t="shared" si="488"/>
        <v>0</v>
      </c>
      <c r="AC1373" s="356" t="str">
        <f t="shared" ca="1" si="489"/>
        <v>0 Month,  10 Days</v>
      </c>
      <c r="AD1373" s="114" t="str">
        <f t="shared" ca="1" si="496"/>
        <v>3 Year, 11 Month, 16 Days</v>
      </c>
      <c r="AE1373" s="114">
        <f t="shared" si="490"/>
        <v>48</v>
      </c>
      <c r="AF1373" s="114">
        <f t="shared" si="491"/>
        <v>1</v>
      </c>
      <c r="AG1373" s="354" t="str">
        <f t="shared" si="492"/>
        <v>CD40</v>
      </c>
      <c r="AH1373" s="114">
        <f>IF(ISNA(VLOOKUP(L1373,'MASTER DATA'!$A$1:$F$192,6,0)),0,VLOOKUP(L1373,'MASTER DATA'!$A$1:$F$192,6,0))*AE1373</f>
        <v>460.79999999999995</v>
      </c>
      <c r="AI1373" s="354" t="str">
        <f>VLOOKUP($D1373,'warehouse mapping'!$AN$7:$AO$17,2,0)</f>
        <v>Aktif</v>
      </c>
      <c r="AJ1373" s="114">
        <f t="shared" si="493"/>
        <v>0</v>
      </c>
      <c r="AK1373" s="354" t="str">
        <f t="shared" si="494"/>
        <v/>
      </c>
      <c r="AL1373" s="354" t="s">
        <v>170</v>
      </c>
      <c r="AM1373" s="354">
        <f t="shared" si="497"/>
        <v>1</v>
      </c>
      <c r="AN1373" s="354" t="b">
        <f t="shared" si="495"/>
        <v>1</v>
      </c>
    </row>
    <row r="1374" spans="1:40" s="354" customFormat="1">
      <c r="A1374" s="354" t="str">
        <f t="shared" si="476"/>
        <v>CD40E02550044709</v>
      </c>
      <c r="B1374" s="354">
        <f t="shared" si="477"/>
        <v>0</v>
      </c>
      <c r="C1374" s="354">
        <f t="shared" si="478"/>
        <v>0</v>
      </c>
      <c r="D1374" s="354" t="str">
        <f t="shared" si="479"/>
        <v>CD</v>
      </c>
      <c r="E1374" s="354" t="str">
        <f t="shared" si="480"/>
        <v>40</v>
      </c>
      <c r="F1374" s="354" t="str">
        <f t="shared" si="481"/>
        <v>E</v>
      </c>
      <c r="G1374" s="355" t="str">
        <f t="shared" si="482"/>
        <v>02</v>
      </c>
      <c r="H1374" s="232" t="s">
        <v>1711</v>
      </c>
      <c r="I1374" s="232" t="s">
        <v>3256</v>
      </c>
      <c r="J1374" s="233">
        <v>46256</v>
      </c>
      <c r="K1374" s="233">
        <v>47707</v>
      </c>
      <c r="L1374" s="234">
        <v>550044709</v>
      </c>
      <c r="M1374" s="232" t="str">
        <f>IF(ISNA(VLOOKUP(L1374,'MASTER DATA'!$A$1:$B$192,2,0)),"",VLOOKUP(L1374,'MASTER DATA'!$A$1:$B$192,2,0))</f>
        <v>Adv4TAX5Sc10W30SLMB_12*0.8L_A04W</v>
      </c>
      <c r="N1374" s="232">
        <v>0</v>
      </c>
      <c r="O1374" s="232">
        <f t="shared" si="483"/>
        <v>0</v>
      </c>
      <c r="P1374" s="232">
        <f t="shared" si="484"/>
        <v>0</v>
      </c>
      <c r="Q1374" s="232">
        <f>VLOOKUP(L1374,'MASTER DATA'!$A$1:$E$192,5,0)</f>
        <v>48</v>
      </c>
      <c r="R1374" s="234">
        <f>SUMIF('picking of the day'!$H$4:$H$358,WMS!H1374&amp;WMS!L1374,'picking of the day'!$E$4:$E$358)</f>
        <v>0</v>
      </c>
      <c r="U1374" s="114">
        <f>IF(ISNA(VLOOKUP(H1374,'data putaway'!$A$1:$E$530,3,0)),0,VLOOKUP(H1374,'data putaway'!$A$1:$E$530,3,0))</f>
        <v>0</v>
      </c>
      <c r="V1374" s="354">
        <f t="shared" si="485"/>
        <v>0</v>
      </c>
      <c r="W1374" s="114">
        <f>IF(ISNA(VLOOKUP(H1374,'data putaway'!$A$1:$E$530,2,0)),0,VLOOKUP(H1374,'data putaway'!$A$1:$E$530,2,0))</f>
        <v>0</v>
      </c>
      <c r="X1374" s="354" t="b">
        <f t="shared" si="486"/>
        <v>0</v>
      </c>
      <c r="Y1374" s="354">
        <f>IF(ISNA(VLOOKUP(H1374,'data putaway'!$A$1:$E$530,4,0)),0,VLOOKUP(H1374,'data putaway'!$A$1:$E$530,4,0))</f>
        <v>0</v>
      </c>
      <c r="Z1374" s="113">
        <f>IF(ISNA(VLOOKUP(H1374,'data putaway'!$A$1:$E$530,5,0)),0,VLOOKUP(H1374,'data putaway'!$A$1:$E$530,5,0))</f>
        <v>0</v>
      </c>
      <c r="AA1374" s="354" t="b">
        <f t="shared" si="487"/>
        <v>0</v>
      </c>
      <c r="AB1374" s="354" t="b">
        <f t="shared" si="488"/>
        <v>0</v>
      </c>
      <c r="AC1374" s="356" t="str">
        <f t="shared" ca="1" si="489"/>
        <v>0 Month,  27 Days</v>
      </c>
      <c r="AD1374" s="114" t="str">
        <f t="shared" ca="1" si="496"/>
        <v>3 Year, 10 Month, 25 Days</v>
      </c>
      <c r="AE1374" s="114">
        <f t="shared" si="490"/>
        <v>0</v>
      </c>
      <c r="AF1374" s="114">
        <f t="shared" si="491"/>
        <v>0</v>
      </c>
      <c r="AG1374" s="354" t="str">
        <f t="shared" si="492"/>
        <v>CD40</v>
      </c>
      <c r="AH1374" s="114">
        <f>IF(ISNA(VLOOKUP(L1374,'MASTER DATA'!$A$1:$F$192,6,0)),0,VLOOKUP(L1374,'MASTER DATA'!$A$1:$F$192,6,0))*AE1374</f>
        <v>0</v>
      </c>
      <c r="AI1374" s="354" t="str">
        <f>VLOOKUP($D1374,'warehouse mapping'!$AN$7:$AO$17,2,0)</f>
        <v>Aktif</v>
      </c>
      <c r="AJ1374" s="114">
        <f t="shared" si="493"/>
        <v>1</v>
      </c>
      <c r="AK1374" s="354" t="str">
        <f t="shared" si="494"/>
        <v>CD</v>
      </c>
      <c r="AL1374" s="354" t="s">
        <v>170</v>
      </c>
      <c r="AM1374" s="354">
        <f t="shared" si="497"/>
        <v>1</v>
      </c>
      <c r="AN1374" s="354" t="b">
        <f t="shared" si="495"/>
        <v>1</v>
      </c>
    </row>
    <row r="1375" spans="1:40" s="354" customFormat="1">
      <c r="A1375" s="354" t="str">
        <f t="shared" si="476"/>
        <v>CE01A01550069887</v>
      </c>
      <c r="B1375" s="354">
        <f t="shared" si="477"/>
        <v>0</v>
      </c>
      <c r="C1375" s="354">
        <f t="shared" si="478"/>
        <v>0</v>
      </c>
      <c r="D1375" s="354" t="str">
        <f t="shared" si="479"/>
        <v>CE</v>
      </c>
      <c r="E1375" s="354" t="str">
        <f t="shared" si="480"/>
        <v>01</v>
      </c>
      <c r="F1375" s="354" t="str">
        <f t="shared" si="481"/>
        <v>A</v>
      </c>
      <c r="G1375" s="355" t="str">
        <f t="shared" si="482"/>
        <v>01</v>
      </c>
      <c r="H1375" s="232" t="s">
        <v>1712</v>
      </c>
      <c r="I1375" s="232" t="s">
        <v>3582</v>
      </c>
      <c r="J1375" s="233">
        <v>47719</v>
      </c>
      <c r="K1375" s="233">
        <v>47734</v>
      </c>
      <c r="L1375" s="234">
        <v>550069887</v>
      </c>
      <c r="M1375" s="232" t="str">
        <f>IF(ISNA(VLOOKUP(L1375,'MASTER DATA'!$A$1:$B$192,2,0)),"",VLOOKUP(L1375,'MASTER DATA'!$A$1:$B$192,2,0))</f>
        <v>RimR4Plus15W40CI4E7_12*1L_A04W</v>
      </c>
      <c r="N1375" s="232">
        <v>27</v>
      </c>
      <c r="O1375" s="232">
        <f t="shared" si="483"/>
        <v>0</v>
      </c>
      <c r="P1375" s="232">
        <f t="shared" si="484"/>
        <v>27</v>
      </c>
      <c r="Q1375" s="232">
        <f>VLOOKUP(L1375,'MASTER DATA'!$A$1:$E$192,5,0)</f>
        <v>44</v>
      </c>
      <c r="R1375" s="234">
        <f>SUMIF('picking of the day'!$H$4:$H$358,WMS!H1375&amp;WMS!L1375,'picking of the day'!$E$4:$E$358)</f>
        <v>0</v>
      </c>
      <c r="U1375" s="114">
        <f>IF(ISNA(VLOOKUP(H1375,'data putaway'!$A$1:$E$530,3,0)),0,VLOOKUP(H1375,'data putaway'!$A$1:$E$530,3,0))</f>
        <v>0</v>
      </c>
      <c r="V1375" s="354">
        <f t="shared" si="485"/>
        <v>27</v>
      </c>
      <c r="W1375" s="114">
        <f>IF(ISNA(VLOOKUP(H1375,'data putaway'!$A$1:$E$530,2,0)),0,VLOOKUP(H1375,'data putaway'!$A$1:$E$530,2,0))</f>
        <v>0</v>
      </c>
      <c r="X1375" s="354" t="b">
        <f t="shared" si="486"/>
        <v>0</v>
      </c>
      <c r="Y1375" s="354">
        <f>IF(ISNA(VLOOKUP(H1375,'data putaway'!$A$1:$E$530,4,0)),0,VLOOKUP(H1375,'data putaway'!$A$1:$E$530,4,0))</f>
        <v>0</v>
      </c>
      <c r="Z1375" s="113">
        <f>IF(ISNA(VLOOKUP(H1375,'data putaway'!$A$1:$E$530,5,0)),0,VLOOKUP(H1375,'data putaway'!$A$1:$E$530,5,0))</f>
        <v>0</v>
      </c>
      <c r="AA1375" s="354" t="b">
        <f t="shared" si="487"/>
        <v>0</v>
      </c>
      <c r="AB1375" s="354" t="b">
        <f t="shared" si="488"/>
        <v>0</v>
      </c>
      <c r="AC1375" s="356" t="e">
        <f t="shared" ca="1" si="489"/>
        <v>#NUM!</v>
      </c>
      <c r="AD1375" s="114" t="str">
        <f t="shared" ca="1" si="496"/>
        <v>3 Year, 11 Month, 21 Days</v>
      </c>
      <c r="AE1375" s="114">
        <f t="shared" si="490"/>
        <v>27</v>
      </c>
      <c r="AF1375" s="114">
        <f t="shared" si="491"/>
        <v>1</v>
      </c>
      <c r="AG1375" s="354" t="str">
        <f t="shared" si="492"/>
        <v>CE01</v>
      </c>
      <c r="AH1375" s="114">
        <f>IF(ISNA(VLOOKUP(L1375,'MASTER DATA'!$A$1:$F$192,6,0)),0,VLOOKUP(L1375,'MASTER DATA'!$A$1:$F$192,6,0))*AE1375</f>
        <v>324</v>
      </c>
      <c r="AI1375" s="354" t="str">
        <f>VLOOKUP($D1375,'warehouse mapping'!$AN$7:$AO$17,2,0)</f>
        <v>Aktif</v>
      </c>
      <c r="AJ1375" s="114">
        <f t="shared" si="493"/>
        <v>0</v>
      </c>
      <c r="AK1375" s="354" t="str">
        <f t="shared" si="494"/>
        <v/>
      </c>
      <c r="AL1375" s="354" t="s">
        <v>170</v>
      </c>
      <c r="AM1375" s="354">
        <f t="shared" si="497"/>
        <v>1</v>
      </c>
      <c r="AN1375" s="354" t="b">
        <f t="shared" si="495"/>
        <v>1</v>
      </c>
    </row>
    <row r="1376" spans="1:40" s="354" customFormat="1">
      <c r="A1376" s="354" t="str">
        <f t="shared" si="476"/>
        <v>CE01A02550043469</v>
      </c>
      <c r="B1376" s="354">
        <f t="shared" si="477"/>
        <v>0</v>
      </c>
      <c r="C1376" s="354">
        <f t="shared" si="478"/>
        <v>0</v>
      </c>
      <c r="D1376" s="354" t="str">
        <f t="shared" si="479"/>
        <v>CE</v>
      </c>
      <c r="E1376" s="354" t="str">
        <f t="shared" si="480"/>
        <v>01</v>
      </c>
      <c r="F1376" s="354" t="str">
        <f t="shared" si="481"/>
        <v>A</v>
      </c>
      <c r="G1376" s="355" t="str">
        <f t="shared" si="482"/>
        <v>02</v>
      </c>
      <c r="H1376" s="232" t="s">
        <v>1713</v>
      </c>
      <c r="I1376" s="232" t="s">
        <v>3599</v>
      </c>
      <c r="J1376" s="233">
        <v>46281</v>
      </c>
      <c r="K1376" s="233">
        <v>47720</v>
      </c>
      <c r="L1376" s="234">
        <v>550043469</v>
      </c>
      <c r="M1376" s="232" t="str">
        <f>IF(ISNA(VLOOKUP(L1376,'MASTER DATA'!$A$1:$B$192,2,0)),"",VLOOKUP(L1376,'MASTER DATA'!$A$1:$B$192,2,0))</f>
        <v>HelixAstraSN10W30_12*1L_A04W</v>
      </c>
      <c r="N1376" s="232">
        <v>21</v>
      </c>
      <c r="O1376" s="232">
        <f t="shared" si="483"/>
        <v>0</v>
      </c>
      <c r="P1376" s="232">
        <f t="shared" si="484"/>
        <v>21</v>
      </c>
      <c r="Q1376" s="232">
        <f>VLOOKUP(L1376,'MASTER DATA'!$A$1:$E$192,5,0)</f>
        <v>44</v>
      </c>
      <c r="R1376" s="234">
        <f>SUMIF('picking of the day'!$H$4:$H$358,WMS!H1376&amp;WMS!L1376,'picking of the day'!$E$4:$E$358)</f>
        <v>0</v>
      </c>
      <c r="U1376" s="114">
        <f>IF(ISNA(VLOOKUP(H1376,'data putaway'!$A$1:$E$530,3,0)),0,VLOOKUP(H1376,'data putaway'!$A$1:$E$530,3,0))</f>
        <v>0</v>
      </c>
      <c r="V1376" s="354">
        <f t="shared" si="485"/>
        <v>21</v>
      </c>
      <c r="W1376" s="114">
        <f>IF(ISNA(VLOOKUP(H1376,'data putaway'!$A$1:$E$530,2,0)),0,VLOOKUP(H1376,'data putaway'!$A$1:$E$530,2,0))</f>
        <v>0</v>
      </c>
      <c r="X1376" s="354" t="b">
        <f t="shared" si="486"/>
        <v>0</v>
      </c>
      <c r="Y1376" s="354">
        <f>IF(ISNA(VLOOKUP(H1376,'data putaway'!$A$1:$E$530,4,0)),0,VLOOKUP(H1376,'data putaway'!$A$1:$E$530,4,0))</f>
        <v>0</v>
      </c>
      <c r="Z1376" s="113">
        <f>IF(ISNA(VLOOKUP(H1376,'data putaway'!$A$1:$E$530,5,0)),0,VLOOKUP(H1376,'data putaway'!$A$1:$E$530,5,0))</f>
        <v>0</v>
      </c>
      <c r="AA1376" s="354" t="b">
        <f t="shared" si="487"/>
        <v>0</v>
      </c>
      <c r="AB1376" s="354" t="b">
        <f t="shared" si="488"/>
        <v>0</v>
      </c>
      <c r="AC1376" s="356" t="str">
        <f t="shared" ca="1" si="489"/>
        <v>0 Month,  2 Days</v>
      </c>
      <c r="AD1376" s="114" t="str">
        <f t="shared" ca="1" si="496"/>
        <v>3 Year, 11 Month, 7 Days</v>
      </c>
      <c r="AE1376" s="114">
        <f t="shared" si="490"/>
        <v>21</v>
      </c>
      <c r="AF1376" s="114">
        <f t="shared" si="491"/>
        <v>1</v>
      </c>
      <c r="AG1376" s="354" t="str">
        <f t="shared" si="492"/>
        <v>CE01</v>
      </c>
      <c r="AH1376" s="114">
        <f>IF(ISNA(VLOOKUP(L1376,'MASTER DATA'!$A$1:$F$192,6,0)),0,VLOOKUP(L1376,'MASTER DATA'!$A$1:$F$192,6,0))*AE1376</f>
        <v>252</v>
      </c>
      <c r="AI1376" s="354" t="str">
        <f>VLOOKUP($D1376,'warehouse mapping'!$AN$7:$AO$17,2,0)</f>
        <v>Aktif</v>
      </c>
      <c r="AJ1376" s="114">
        <f t="shared" si="493"/>
        <v>0</v>
      </c>
      <c r="AK1376" s="354" t="str">
        <f t="shared" si="494"/>
        <v/>
      </c>
      <c r="AL1376" s="354" t="s">
        <v>170</v>
      </c>
      <c r="AM1376" s="354">
        <f t="shared" si="497"/>
        <v>1</v>
      </c>
      <c r="AN1376" s="354" t="b">
        <f t="shared" si="495"/>
        <v>1</v>
      </c>
    </row>
    <row r="1377" spans="1:40" s="354" customFormat="1">
      <c r="A1377" s="354" t="str">
        <f t="shared" si="476"/>
        <v>CE01B01550070614</v>
      </c>
      <c r="B1377" s="354">
        <f t="shared" si="477"/>
        <v>0</v>
      </c>
      <c r="C1377" s="354">
        <f t="shared" si="478"/>
        <v>0</v>
      </c>
      <c r="D1377" s="354" t="str">
        <f t="shared" si="479"/>
        <v>CE</v>
      </c>
      <c r="E1377" s="354" t="str">
        <f t="shared" si="480"/>
        <v>01</v>
      </c>
      <c r="F1377" s="354" t="str">
        <f t="shared" si="481"/>
        <v>B</v>
      </c>
      <c r="G1377" s="355" t="str">
        <f t="shared" si="482"/>
        <v>01</v>
      </c>
      <c r="H1377" s="232" t="s">
        <v>1714</v>
      </c>
      <c r="I1377" s="232" t="s">
        <v>3584</v>
      </c>
      <c r="J1377" s="233">
        <v>46281</v>
      </c>
      <c r="K1377" s="233">
        <v>47736</v>
      </c>
      <c r="L1377" s="234">
        <v>550070614</v>
      </c>
      <c r="M1377" s="232" t="str">
        <f>IF(ISNA(VLOOKUP(L1377,'MASTER DATA'!$A$1:$B$192,2,0)),"",VLOOKUP(L1377,'MASTER DATA'!$A$1:$B$192,2,0))</f>
        <v>HlxHX610W40SP_4*4L_A04W</v>
      </c>
      <c r="N1377" s="232">
        <v>36</v>
      </c>
      <c r="O1377" s="232">
        <f t="shared" si="483"/>
        <v>1</v>
      </c>
      <c r="P1377" s="232">
        <f t="shared" si="484"/>
        <v>0</v>
      </c>
      <c r="Q1377" s="232">
        <f>VLOOKUP(L1377,'MASTER DATA'!$A$1:$E$192,5,0)</f>
        <v>36</v>
      </c>
      <c r="R1377" s="234">
        <f>SUMIF('picking of the day'!$H$4:$H$358,WMS!H1377&amp;WMS!L1377,'picking of the day'!$E$4:$E$358)</f>
        <v>0</v>
      </c>
      <c r="U1377" s="114">
        <f>IF(ISNA(VLOOKUP(H1377,'data putaway'!$A$1:$E$530,3,0)),0,VLOOKUP(H1377,'data putaway'!$A$1:$E$530,3,0))</f>
        <v>0</v>
      </c>
      <c r="V1377" s="354">
        <f t="shared" si="485"/>
        <v>36</v>
      </c>
      <c r="W1377" s="114">
        <f>IF(ISNA(VLOOKUP(H1377,'data putaway'!$A$1:$E$530,2,0)),0,VLOOKUP(H1377,'data putaway'!$A$1:$E$530,2,0))</f>
        <v>0</v>
      </c>
      <c r="X1377" s="354" t="b">
        <f t="shared" si="486"/>
        <v>0</v>
      </c>
      <c r="Y1377" s="354">
        <f>IF(ISNA(VLOOKUP(H1377,'data putaway'!$A$1:$E$530,4,0)),0,VLOOKUP(H1377,'data putaway'!$A$1:$E$530,4,0))</f>
        <v>0</v>
      </c>
      <c r="Z1377" s="113">
        <f>IF(ISNA(VLOOKUP(H1377,'data putaway'!$A$1:$E$530,5,0)),0,VLOOKUP(H1377,'data putaway'!$A$1:$E$530,5,0))</f>
        <v>0</v>
      </c>
      <c r="AA1377" s="354" t="b">
        <f t="shared" si="487"/>
        <v>0</v>
      </c>
      <c r="AB1377" s="354" t="b">
        <f t="shared" si="488"/>
        <v>0</v>
      </c>
      <c r="AC1377" s="356" t="str">
        <f t="shared" ca="1" si="489"/>
        <v>0 Month,  2 Days</v>
      </c>
      <c r="AD1377" s="114" t="str">
        <f t="shared" ca="1" si="496"/>
        <v>3 Year, 11 Month, 23 Days</v>
      </c>
      <c r="AE1377" s="114">
        <f t="shared" si="490"/>
        <v>36</v>
      </c>
      <c r="AF1377" s="114">
        <f t="shared" si="491"/>
        <v>1</v>
      </c>
      <c r="AG1377" s="354" t="str">
        <f t="shared" si="492"/>
        <v>CE01</v>
      </c>
      <c r="AH1377" s="114">
        <f>IF(ISNA(VLOOKUP(L1377,'MASTER DATA'!$A$1:$F$192,6,0)),0,VLOOKUP(L1377,'MASTER DATA'!$A$1:$F$192,6,0))*AE1377</f>
        <v>576</v>
      </c>
      <c r="AI1377" s="354" t="str">
        <f>VLOOKUP($D1377,'warehouse mapping'!$AN$7:$AO$17,2,0)</f>
        <v>Aktif</v>
      </c>
      <c r="AJ1377" s="114">
        <f t="shared" si="493"/>
        <v>0</v>
      </c>
      <c r="AK1377" s="354" t="str">
        <f t="shared" si="494"/>
        <v/>
      </c>
      <c r="AL1377" s="354" t="s">
        <v>170</v>
      </c>
      <c r="AM1377" s="354">
        <f t="shared" si="497"/>
        <v>1</v>
      </c>
      <c r="AN1377" s="354" t="b">
        <f t="shared" si="495"/>
        <v>1</v>
      </c>
    </row>
    <row r="1378" spans="1:40" s="354" customFormat="1">
      <c r="A1378" s="354" t="str">
        <f t="shared" si="476"/>
        <v>CE01B02550070614</v>
      </c>
      <c r="B1378" s="354">
        <f t="shared" si="477"/>
        <v>0</v>
      </c>
      <c r="C1378" s="354">
        <f t="shared" si="478"/>
        <v>0</v>
      </c>
      <c r="D1378" s="354" t="str">
        <f t="shared" si="479"/>
        <v>CE</v>
      </c>
      <c r="E1378" s="354" t="str">
        <f t="shared" si="480"/>
        <v>01</v>
      </c>
      <c r="F1378" s="354" t="str">
        <f t="shared" si="481"/>
        <v>B</v>
      </c>
      <c r="G1378" s="355" t="str">
        <f t="shared" si="482"/>
        <v>02</v>
      </c>
      <c r="H1378" s="232" t="s">
        <v>1715</v>
      </c>
      <c r="I1378" s="232" t="s">
        <v>3584</v>
      </c>
      <c r="J1378" s="233">
        <v>46281</v>
      </c>
      <c r="K1378" s="233">
        <v>47736</v>
      </c>
      <c r="L1378" s="234">
        <v>550070614</v>
      </c>
      <c r="M1378" s="232" t="str">
        <f>IF(ISNA(VLOOKUP(L1378,'MASTER DATA'!$A$1:$B$192,2,0)),"",VLOOKUP(L1378,'MASTER DATA'!$A$1:$B$192,2,0))</f>
        <v>HlxHX610W40SP_4*4L_A04W</v>
      </c>
      <c r="N1378" s="232">
        <v>36</v>
      </c>
      <c r="O1378" s="232">
        <f t="shared" si="483"/>
        <v>1</v>
      </c>
      <c r="P1378" s="232">
        <f t="shared" si="484"/>
        <v>0</v>
      </c>
      <c r="Q1378" s="232">
        <f>VLOOKUP(L1378,'MASTER DATA'!$A$1:$E$192,5,0)</f>
        <v>36</v>
      </c>
      <c r="R1378" s="234">
        <f>SUMIF('picking of the day'!$H$4:$H$358,WMS!H1378&amp;WMS!L1378,'picking of the day'!$E$4:$E$358)</f>
        <v>0</v>
      </c>
      <c r="U1378" s="114">
        <f>IF(ISNA(VLOOKUP(H1378,'data putaway'!$A$1:$E$530,3,0)),0,VLOOKUP(H1378,'data putaway'!$A$1:$E$530,3,0))</f>
        <v>0</v>
      </c>
      <c r="V1378" s="354">
        <f t="shared" si="485"/>
        <v>36</v>
      </c>
      <c r="W1378" s="114">
        <f>IF(ISNA(VLOOKUP(H1378,'data putaway'!$A$1:$E$530,2,0)),0,VLOOKUP(H1378,'data putaway'!$A$1:$E$530,2,0))</f>
        <v>0</v>
      </c>
      <c r="X1378" s="354" t="b">
        <f t="shared" si="486"/>
        <v>0</v>
      </c>
      <c r="Y1378" s="354">
        <f>IF(ISNA(VLOOKUP(H1378,'data putaway'!$A$1:$E$530,4,0)),0,VLOOKUP(H1378,'data putaway'!$A$1:$E$530,4,0))</f>
        <v>0</v>
      </c>
      <c r="Z1378" s="113">
        <f>IF(ISNA(VLOOKUP(H1378,'data putaway'!$A$1:$E$530,5,0)),0,VLOOKUP(H1378,'data putaway'!$A$1:$E$530,5,0))</f>
        <v>0</v>
      </c>
      <c r="AA1378" s="354" t="b">
        <f t="shared" si="487"/>
        <v>0</v>
      </c>
      <c r="AB1378" s="354" t="b">
        <f t="shared" si="488"/>
        <v>0</v>
      </c>
      <c r="AC1378" s="356" t="str">
        <f t="shared" ca="1" si="489"/>
        <v>0 Month,  2 Days</v>
      </c>
      <c r="AD1378" s="114" t="str">
        <f t="shared" ca="1" si="496"/>
        <v>3 Year, 11 Month, 23 Days</v>
      </c>
      <c r="AE1378" s="114">
        <f t="shared" si="490"/>
        <v>36</v>
      </c>
      <c r="AF1378" s="114">
        <f t="shared" si="491"/>
        <v>1</v>
      </c>
      <c r="AG1378" s="354" t="str">
        <f t="shared" si="492"/>
        <v>CE01</v>
      </c>
      <c r="AH1378" s="114">
        <f>IF(ISNA(VLOOKUP(L1378,'MASTER DATA'!$A$1:$F$192,6,0)),0,VLOOKUP(L1378,'MASTER DATA'!$A$1:$F$192,6,0))*AE1378</f>
        <v>576</v>
      </c>
      <c r="AI1378" s="354" t="str">
        <f>VLOOKUP($D1378,'warehouse mapping'!$AN$7:$AO$17,2,0)</f>
        <v>Aktif</v>
      </c>
      <c r="AJ1378" s="114">
        <f t="shared" si="493"/>
        <v>0</v>
      </c>
      <c r="AK1378" s="354" t="str">
        <f t="shared" si="494"/>
        <v/>
      </c>
      <c r="AL1378" s="354" t="s">
        <v>170</v>
      </c>
      <c r="AM1378" s="354">
        <f t="shared" si="497"/>
        <v>1</v>
      </c>
      <c r="AN1378" s="354" t="b">
        <f t="shared" si="495"/>
        <v>1</v>
      </c>
    </row>
    <row r="1379" spans="1:40" s="354" customFormat="1">
      <c r="A1379" s="354" t="str">
        <f t="shared" si="476"/>
        <v>CE01C01550054879</v>
      </c>
      <c r="B1379" s="354">
        <f t="shared" si="477"/>
        <v>0</v>
      </c>
      <c r="C1379" s="354">
        <f t="shared" si="478"/>
        <v>4</v>
      </c>
      <c r="D1379" s="354" t="str">
        <f t="shared" si="479"/>
        <v>CE</v>
      </c>
      <c r="E1379" s="354" t="str">
        <f t="shared" si="480"/>
        <v>01</v>
      </c>
      <c r="F1379" s="354" t="str">
        <f t="shared" si="481"/>
        <v>C</v>
      </c>
      <c r="G1379" s="355" t="str">
        <f t="shared" si="482"/>
        <v>01</v>
      </c>
      <c r="H1379" s="232" t="s">
        <v>1716</v>
      </c>
      <c r="I1379" s="234">
        <v>12694100</v>
      </c>
      <c r="J1379" s="233">
        <v>46282</v>
      </c>
      <c r="K1379" s="233">
        <v>47722</v>
      </c>
      <c r="L1379" s="234">
        <v>550054879</v>
      </c>
      <c r="M1379" s="232" t="str">
        <f>IF(ISNA(VLOOKUP(L1379,'MASTER DATA'!$A$1:$B$192,2,0)),"",VLOOKUP(L1379,'MASTER DATA'!$A$1:$B$192,2,0))</f>
        <v>SukuCTBerlian 15W-40_1*200L_A04W</v>
      </c>
      <c r="N1379" s="232">
        <v>0</v>
      </c>
      <c r="O1379" s="232">
        <f t="shared" si="483"/>
        <v>1</v>
      </c>
      <c r="P1379" s="232">
        <f t="shared" si="484"/>
        <v>0</v>
      </c>
      <c r="Q1379" s="232">
        <f>VLOOKUP(L1379,'MASTER DATA'!$A$1:$E$192,5,0)</f>
        <v>4</v>
      </c>
      <c r="R1379" s="234">
        <f>SUMIF('picking of the day'!$H$4:$H$358,WMS!H1379&amp;WMS!L1379,'picking of the day'!$E$4:$E$358)</f>
        <v>0</v>
      </c>
      <c r="U1379" s="114">
        <f>IF(ISNA(VLOOKUP(H1379,'data putaway'!$A$1:$E$530,3,0)),0,VLOOKUP(H1379,'data putaway'!$A$1:$E$530,3,0))</f>
        <v>4</v>
      </c>
      <c r="V1379" s="354">
        <f t="shared" si="485"/>
        <v>4</v>
      </c>
      <c r="W1379" s="114">
        <f>IF(ISNA(VLOOKUP(H1379,'data putaway'!$A$1:$E$530,2,0)),0,VLOOKUP(H1379,'data putaway'!$A$1:$E$530,2,0))</f>
        <v>550054879</v>
      </c>
      <c r="X1379" s="354" t="b">
        <f t="shared" si="486"/>
        <v>1</v>
      </c>
      <c r="Y1379" s="354">
        <f>IF(ISNA(VLOOKUP(H1379,'data putaway'!$A$1:$E$530,4,0)),0,VLOOKUP(H1379,'data putaway'!$A$1:$E$530,4,0))</f>
        <v>12694100</v>
      </c>
      <c r="Z1379" s="113">
        <f>IF(ISNA(VLOOKUP(H1379,'data putaway'!$A$1:$E$530,5,0)),0,VLOOKUP(H1379,'data putaway'!$A$1:$E$530,5,0))</f>
        <v>47722</v>
      </c>
      <c r="AA1379" s="354" t="b">
        <f t="shared" si="487"/>
        <v>1</v>
      </c>
      <c r="AB1379" s="354" t="b">
        <f t="shared" si="488"/>
        <v>1</v>
      </c>
      <c r="AC1379" s="356" t="str">
        <f t="shared" ca="1" si="489"/>
        <v>0 Month,  1 Days</v>
      </c>
      <c r="AD1379" s="114" t="str">
        <f t="shared" ca="1" si="496"/>
        <v>3 Year, 11 Month, 9 Days</v>
      </c>
      <c r="AE1379" s="114">
        <f t="shared" si="490"/>
        <v>4</v>
      </c>
      <c r="AF1379" s="114">
        <f t="shared" si="491"/>
        <v>1</v>
      </c>
      <c r="AG1379" s="354" t="str">
        <f t="shared" si="492"/>
        <v>CE01</v>
      </c>
      <c r="AH1379" s="114">
        <f>IF(ISNA(VLOOKUP(L1379,'MASTER DATA'!$A$1:$F$192,6,0)),0,VLOOKUP(L1379,'MASTER DATA'!$A$1:$F$192,6,0))*AE1379</f>
        <v>800</v>
      </c>
      <c r="AI1379" s="354" t="str">
        <f>VLOOKUP($D1379,'warehouse mapping'!$AN$7:$AO$17,2,0)</f>
        <v>Aktif</v>
      </c>
      <c r="AJ1379" s="114">
        <f t="shared" si="493"/>
        <v>0</v>
      </c>
      <c r="AK1379" s="354" t="str">
        <f t="shared" si="494"/>
        <v/>
      </c>
      <c r="AL1379" s="354" t="s">
        <v>170</v>
      </c>
      <c r="AM1379" s="354">
        <f t="shared" si="497"/>
        <v>1</v>
      </c>
      <c r="AN1379" s="354" t="b">
        <f t="shared" si="495"/>
        <v>1</v>
      </c>
    </row>
    <row r="1380" spans="1:40" s="354" customFormat="1">
      <c r="A1380" s="354" t="str">
        <f t="shared" si="476"/>
        <v>CE01C02550054879</v>
      </c>
      <c r="B1380" s="354">
        <f t="shared" si="477"/>
        <v>0</v>
      </c>
      <c r="C1380" s="354">
        <f t="shared" si="478"/>
        <v>4</v>
      </c>
      <c r="D1380" s="354" t="str">
        <f t="shared" si="479"/>
        <v>CE</v>
      </c>
      <c r="E1380" s="354" t="str">
        <f t="shared" si="480"/>
        <v>01</v>
      </c>
      <c r="F1380" s="354" t="str">
        <f t="shared" si="481"/>
        <v>C</v>
      </c>
      <c r="G1380" s="355" t="str">
        <f t="shared" si="482"/>
        <v>02</v>
      </c>
      <c r="H1380" s="232" t="s">
        <v>1717</v>
      </c>
      <c r="I1380" s="234">
        <v>12694100</v>
      </c>
      <c r="J1380" s="233">
        <v>46282</v>
      </c>
      <c r="K1380" s="233">
        <v>47722</v>
      </c>
      <c r="L1380" s="234">
        <v>550054879</v>
      </c>
      <c r="M1380" s="232" t="str">
        <f>IF(ISNA(VLOOKUP(L1380,'MASTER DATA'!$A$1:$B$192,2,0)),"",VLOOKUP(L1380,'MASTER DATA'!$A$1:$B$192,2,0))</f>
        <v>SukuCTBerlian 15W-40_1*200L_A04W</v>
      </c>
      <c r="N1380" s="232">
        <v>0</v>
      </c>
      <c r="O1380" s="232">
        <f t="shared" si="483"/>
        <v>1</v>
      </c>
      <c r="P1380" s="232">
        <f t="shared" si="484"/>
        <v>0</v>
      </c>
      <c r="Q1380" s="232">
        <f>VLOOKUP(L1380,'MASTER DATA'!$A$1:$E$192,5,0)</f>
        <v>4</v>
      </c>
      <c r="R1380" s="234">
        <f>SUMIF('picking of the day'!$H$4:$H$358,WMS!H1380&amp;WMS!L1380,'picking of the day'!$E$4:$E$358)</f>
        <v>0</v>
      </c>
      <c r="U1380" s="114">
        <f>IF(ISNA(VLOOKUP(H1380,'data putaway'!$A$1:$E$530,3,0)),0,VLOOKUP(H1380,'data putaway'!$A$1:$E$530,3,0))</f>
        <v>4</v>
      </c>
      <c r="V1380" s="354">
        <f t="shared" si="485"/>
        <v>4</v>
      </c>
      <c r="W1380" s="114">
        <f>IF(ISNA(VLOOKUP(H1380,'data putaway'!$A$1:$E$530,2,0)),0,VLOOKUP(H1380,'data putaway'!$A$1:$E$530,2,0))</f>
        <v>550054879</v>
      </c>
      <c r="X1380" s="354" t="b">
        <f t="shared" si="486"/>
        <v>1</v>
      </c>
      <c r="Y1380" s="354">
        <f>IF(ISNA(VLOOKUP(H1380,'data putaway'!$A$1:$E$530,4,0)),0,VLOOKUP(H1380,'data putaway'!$A$1:$E$530,4,0))</f>
        <v>12694100</v>
      </c>
      <c r="Z1380" s="113">
        <f>IF(ISNA(VLOOKUP(H1380,'data putaway'!$A$1:$E$530,5,0)),0,VLOOKUP(H1380,'data putaway'!$A$1:$E$530,5,0))</f>
        <v>47722</v>
      </c>
      <c r="AA1380" s="354" t="b">
        <f t="shared" si="487"/>
        <v>1</v>
      </c>
      <c r="AB1380" s="354" t="b">
        <f t="shared" si="488"/>
        <v>1</v>
      </c>
      <c r="AC1380" s="356" t="str">
        <f t="shared" ca="1" si="489"/>
        <v>0 Month,  1 Days</v>
      </c>
      <c r="AD1380" s="114" t="str">
        <f t="shared" ca="1" si="496"/>
        <v>3 Year, 11 Month, 9 Days</v>
      </c>
      <c r="AE1380" s="114">
        <f t="shared" si="490"/>
        <v>4</v>
      </c>
      <c r="AF1380" s="114">
        <f t="shared" si="491"/>
        <v>1</v>
      </c>
      <c r="AG1380" s="354" t="str">
        <f t="shared" si="492"/>
        <v>CE01</v>
      </c>
      <c r="AH1380" s="114">
        <f>IF(ISNA(VLOOKUP(L1380,'MASTER DATA'!$A$1:$F$192,6,0)),0,VLOOKUP(L1380,'MASTER DATA'!$A$1:$F$192,6,0))*AE1380</f>
        <v>800</v>
      </c>
      <c r="AI1380" s="354" t="str">
        <f>VLOOKUP($D1380,'warehouse mapping'!$AN$7:$AO$17,2,0)</f>
        <v>Aktif</v>
      </c>
      <c r="AJ1380" s="114">
        <f t="shared" si="493"/>
        <v>0</v>
      </c>
      <c r="AK1380" s="354" t="str">
        <f t="shared" si="494"/>
        <v/>
      </c>
      <c r="AL1380" s="354" t="s">
        <v>170</v>
      </c>
      <c r="AM1380" s="354">
        <f t="shared" si="497"/>
        <v>1</v>
      </c>
      <c r="AN1380" s="354" t="b">
        <f t="shared" si="495"/>
        <v>1</v>
      </c>
    </row>
    <row r="1381" spans="1:40" s="354" customFormat="1">
      <c r="A1381" s="354" t="str">
        <f t="shared" si="476"/>
        <v>CE01D01550053104</v>
      </c>
      <c r="B1381" s="354">
        <f t="shared" si="477"/>
        <v>0</v>
      </c>
      <c r="C1381" s="354">
        <f t="shared" si="478"/>
        <v>44</v>
      </c>
      <c r="D1381" s="354" t="str">
        <f t="shared" si="479"/>
        <v>CE</v>
      </c>
      <c r="E1381" s="354" t="str">
        <f t="shared" si="480"/>
        <v>01</v>
      </c>
      <c r="F1381" s="354" t="str">
        <f t="shared" si="481"/>
        <v>D</v>
      </c>
      <c r="G1381" s="355" t="str">
        <f t="shared" si="482"/>
        <v>01</v>
      </c>
      <c r="H1381" s="232" t="s">
        <v>1718</v>
      </c>
      <c r="I1381" s="232" t="s">
        <v>3496</v>
      </c>
      <c r="J1381" s="233">
        <v>46282</v>
      </c>
      <c r="K1381" s="233">
        <v>47718</v>
      </c>
      <c r="L1381" s="234">
        <v>550053104</v>
      </c>
      <c r="M1381" s="232" t="str">
        <f>IF(ISNA(VLOOKUP(L1381,'MASTER DATA'!$A$1:$B$192,2,0)),"",VLOOKUP(L1381,'MASTER DATA'!$A$1:$B$192,2,0))</f>
        <v>HelixAst5W30_SP_12*1L_A04W</v>
      </c>
      <c r="N1381" s="232">
        <v>0</v>
      </c>
      <c r="O1381" s="232">
        <f t="shared" si="483"/>
        <v>1</v>
      </c>
      <c r="P1381" s="232">
        <f t="shared" si="484"/>
        <v>0</v>
      </c>
      <c r="Q1381" s="232">
        <f>VLOOKUP(L1381,'MASTER DATA'!$A$1:$E$192,5,0)</f>
        <v>44</v>
      </c>
      <c r="R1381" s="234">
        <f>SUMIF('picking of the day'!$H$4:$H$358,WMS!H1381&amp;WMS!L1381,'picking of the day'!$E$4:$E$358)</f>
        <v>0</v>
      </c>
      <c r="U1381" s="114">
        <f>IF(ISNA(VLOOKUP(H1381,'data putaway'!$A$1:$E$530,3,0)),0,VLOOKUP(H1381,'data putaway'!$A$1:$E$530,3,0))</f>
        <v>44</v>
      </c>
      <c r="V1381" s="354">
        <f t="shared" si="485"/>
        <v>44</v>
      </c>
      <c r="W1381" s="114">
        <f>IF(ISNA(VLOOKUP(H1381,'data putaway'!$A$1:$E$530,2,0)),0,VLOOKUP(H1381,'data putaway'!$A$1:$E$530,2,0))</f>
        <v>550053104</v>
      </c>
      <c r="X1381" s="354" t="b">
        <f t="shared" si="486"/>
        <v>1</v>
      </c>
      <c r="Y1381" s="354" t="str">
        <f>IF(ISNA(VLOOKUP(H1381,'data putaway'!$A$1:$E$530,4,0)),0,VLOOKUP(H1381,'data putaway'!$A$1:$E$530,4,0))</f>
        <v>23H26JJ</v>
      </c>
      <c r="Z1381" s="113">
        <f>IF(ISNA(VLOOKUP(H1381,'data putaway'!$A$1:$E$530,5,0)),0,VLOOKUP(H1381,'data putaway'!$A$1:$E$530,5,0))</f>
        <v>47718</v>
      </c>
      <c r="AA1381" s="354" t="b">
        <f t="shared" si="487"/>
        <v>1</v>
      </c>
      <c r="AB1381" s="354" t="b">
        <f t="shared" si="488"/>
        <v>1</v>
      </c>
      <c r="AC1381" s="356" t="str">
        <f t="shared" ca="1" si="489"/>
        <v>0 Month,  1 Days</v>
      </c>
      <c r="AD1381" s="114" t="str">
        <f t="shared" ca="1" si="496"/>
        <v>3 Year, 11 Month, 5 Days</v>
      </c>
      <c r="AE1381" s="114">
        <f t="shared" si="490"/>
        <v>44</v>
      </c>
      <c r="AF1381" s="114">
        <f t="shared" si="491"/>
        <v>1</v>
      </c>
      <c r="AG1381" s="354" t="str">
        <f t="shared" si="492"/>
        <v>CE01</v>
      </c>
      <c r="AH1381" s="114">
        <f>IF(ISNA(VLOOKUP(L1381,'MASTER DATA'!$A$1:$F$192,6,0)),0,VLOOKUP(L1381,'MASTER DATA'!$A$1:$F$192,6,0))*AE1381</f>
        <v>528</v>
      </c>
      <c r="AI1381" s="354" t="str">
        <f>VLOOKUP($D1381,'warehouse mapping'!$AN$7:$AO$17,2,0)</f>
        <v>Aktif</v>
      </c>
      <c r="AJ1381" s="114">
        <f t="shared" si="493"/>
        <v>0</v>
      </c>
      <c r="AK1381" s="354" t="str">
        <f t="shared" si="494"/>
        <v/>
      </c>
      <c r="AL1381" s="354" t="s">
        <v>170</v>
      </c>
      <c r="AM1381" s="354">
        <f t="shared" si="497"/>
        <v>1</v>
      </c>
      <c r="AN1381" s="354" t="b">
        <f t="shared" si="495"/>
        <v>1</v>
      </c>
    </row>
    <row r="1382" spans="1:40" s="354" customFormat="1">
      <c r="A1382" s="354" t="str">
        <f t="shared" si="476"/>
        <v>CE01D02550053104</v>
      </c>
      <c r="B1382" s="354">
        <f t="shared" si="477"/>
        <v>0</v>
      </c>
      <c r="C1382" s="354">
        <f t="shared" si="478"/>
        <v>44</v>
      </c>
      <c r="D1382" s="354" t="str">
        <f t="shared" si="479"/>
        <v>CE</v>
      </c>
      <c r="E1382" s="354" t="str">
        <f t="shared" si="480"/>
        <v>01</v>
      </c>
      <c r="F1382" s="354" t="str">
        <f t="shared" si="481"/>
        <v>D</v>
      </c>
      <c r="G1382" s="355" t="str">
        <f t="shared" si="482"/>
        <v>02</v>
      </c>
      <c r="H1382" s="232" t="s">
        <v>1719</v>
      </c>
      <c r="I1382" s="232" t="s">
        <v>3496</v>
      </c>
      <c r="J1382" s="233">
        <v>46282</v>
      </c>
      <c r="K1382" s="233">
        <v>47718</v>
      </c>
      <c r="L1382" s="234">
        <v>550053104</v>
      </c>
      <c r="M1382" s="232" t="str">
        <f>IF(ISNA(VLOOKUP(L1382,'MASTER DATA'!$A$1:$B$192,2,0)),"",VLOOKUP(L1382,'MASTER DATA'!$A$1:$B$192,2,0))</f>
        <v>HelixAst5W30_SP_12*1L_A04W</v>
      </c>
      <c r="N1382" s="232">
        <v>0</v>
      </c>
      <c r="O1382" s="232">
        <f t="shared" si="483"/>
        <v>1</v>
      </c>
      <c r="P1382" s="232">
        <f t="shared" si="484"/>
        <v>0</v>
      </c>
      <c r="Q1382" s="232">
        <f>VLOOKUP(L1382,'MASTER DATA'!$A$1:$E$192,5,0)</f>
        <v>44</v>
      </c>
      <c r="R1382" s="234">
        <f>SUMIF('picking of the day'!$H$4:$H$358,WMS!H1382&amp;WMS!L1382,'picking of the day'!$E$4:$E$358)</f>
        <v>0</v>
      </c>
      <c r="U1382" s="114">
        <f>IF(ISNA(VLOOKUP(H1382,'data putaway'!$A$1:$E$530,3,0)),0,VLOOKUP(H1382,'data putaway'!$A$1:$E$530,3,0))</f>
        <v>44</v>
      </c>
      <c r="V1382" s="354">
        <f t="shared" si="485"/>
        <v>44</v>
      </c>
      <c r="W1382" s="114">
        <f>IF(ISNA(VLOOKUP(H1382,'data putaway'!$A$1:$E$530,2,0)),0,VLOOKUP(H1382,'data putaway'!$A$1:$E$530,2,0))</f>
        <v>550053104</v>
      </c>
      <c r="X1382" s="354" t="b">
        <f t="shared" si="486"/>
        <v>1</v>
      </c>
      <c r="Y1382" s="354" t="str">
        <f>IF(ISNA(VLOOKUP(H1382,'data putaway'!$A$1:$E$530,4,0)),0,VLOOKUP(H1382,'data putaway'!$A$1:$E$530,4,0))</f>
        <v>23H26JJ</v>
      </c>
      <c r="Z1382" s="113">
        <f>IF(ISNA(VLOOKUP(H1382,'data putaway'!$A$1:$E$530,5,0)),0,VLOOKUP(H1382,'data putaway'!$A$1:$E$530,5,0))</f>
        <v>47718</v>
      </c>
      <c r="AA1382" s="354" t="b">
        <f t="shared" si="487"/>
        <v>1</v>
      </c>
      <c r="AB1382" s="354" t="b">
        <f t="shared" si="488"/>
        <v>1</v>
      </c>
      <c r="AC1382" s="356" t="str">
        <f t="shared" ca="1" si="489"/>
        <v>0 Month,  1 Days</v>
      </c>
      <c r="AD1382" s="114" t="str">
        <f t="shared" ca="1" si="496"/>
        <v>3 Year, 11 Month, 5 Days</v>
      </c>
      <c r="AE1382" s="114">
        <f t="shared" si="490"/>
        <v>44</v>
      </c>
      <c r="AF1382" s="114">
        <f t="shared" si="491"/>
        <v>1</v>
      </c>
      <c r="AG1382" s="354" t="str">
        <f t="shared" si="492"/>
        <v>CE01</v>
      </c>
      <c r="AH1382" s="114">
        <f>IF(ISNA(VLOOKUP(L1382,'MASTER DATA'!$A$1:$F$192,6,0)),0,VLOOKUP(L1382,'MASTER DATA'!$A$1:$F$192,6,0))*AE1382</f>
        <v>528</v>
      </c>
      <c r="AI1382" s="354" t="str">
        <f>VLOOKUP($D1382,'warehouse mapping'!$AN$7:$AO$17,2,0)</f>
        <v>Aktif</v>
      </c>
      <c r="AJ1382" s="114">
        <f t="shared" si="493"/>
        <v>0</v>
      </c>
      <c r="AK1382" s="354" t="str">
        <f t="shared" si="494"/>
        <v/>
      </c>
      <c r="AL1382" s="354" t="s">
        <v>170</v>
      </c>
      <c r="AM1382" s="354">
        <f t="shared" si="497"/>
        <v>1</v>
      </c>
      <c r="AN1382" s="354" t="b">
        <f t="shared" si="495"/>
        <v>1</v>
      </c>
    </row>
    <row r="1383" spans="1:40" s="354" customFormat="1">
      <c r="A1383" s="354" t="str">
        <f t="shared" si="476"/>
        <v>CE01E01550053104</v>
      </c>
      <c r="B1383" s="354">
        <f t="shared" si="477"/>
        <v>0</v>
      </c>
      <c r="C1383" s="354">
        <f t="shared" si="478"/>
        <v>44</v>
      </c>
      <c r="D1383" s="354" t="str">
        <f t="shared" si="479"/>
        <v>CE</v>
      </c>
      <c r="E1383" s="354" t="str">
        <f t="shared" si="480"/>
        <v>01</v>
      </c>
      <c r="F1383" s="354" t="str">
        <f t="shared" si="481"/>
        <v>E</v>
      </c>
      <c r="G1383" s="355" t="str">
        <f t="shared" si="482"/>
        <v>01</v>
      </c>
      <c r="H1383" s="232" t="s">
        <v>1720</v>
      </c>
      <c r="I1383" s="232" t="s">
        <v>3496</v>
      </c>
      <c r="J1383" s="233">
        <v>46282</v>
      </c>
      <c r="K1383" s="233">
        <v>47718</v>
      </c>
      <c r="L1383" s="234">
        <v>550053104</v>
      </c>
      <c r="M1383" s="232" t="str">
        <f>IF(ISNA(VLOOKUP(L1383,'MASTER DATA'!$A$1:$B$192,2,0)),"",VLOOKUP(L1383,'MASTER DATA'!$A$1:$B$192,2,0))</f>
        <v>HelixAst5W30_SP_12*1L_A04W</v>
      </c>
      <c r="N1383" s="232">
        <v>0</v>
      </c>
      <c r="O1383" s="232">
        <f t="shared" si="483"/>
        <v>1</v>
      </c>
      <c r="P1383" s="232">
        <f t="shared" si="484"/>
        <v>0</v>
      </c>
      <c r="Q1383" s="232">
        <f>VLOOKUP(L1383,'MASTER DATA'!$A$1:$E$192,5,0)</f>
        <v>44</v>
      </c>
      <c r="R1383" s="234">
        <f>SUMIF('picking of the day'!$H$4:$H$358,WMS!H1383&amp;WMS!L1383,'picking of the day'!$E$4:$E$358)</f>
        <v>0</v>
      </c>
      <c r="U1383" s="114">
        <f>IF(ISNA(VLOOKUP(H1383,'data putaway'!$A$1:$E$530,3,0)),0,VLOOKUP(H1383,'data putaway'!$A$1:$E$530,3,0))</f>
        <v>44</v>
      </c>
      <c r="V1383" s="354">
        <f t="shared" si="485"/>
        <v>44</v>
      </c>
      <c r="W1383" s="114">
        <f>IF(ISNA(VLOOKUP(H1383,'data putaway'!$A$1:$E$530,2,0)),0,VLOOKUP(H1383,'data putaway'!$A$1:$E$530,2,0))</f>
        <v>550053104</v>
      </c>
      <c r="X1383" s="354" t="b">
        <f t="shared" si="486"/>
        <v>1</v>
      </c>
      <c r="Y1383" s="354" t="str">
        <f>IF(ISNA(VLOOKUP(H1383,'data putaway'!$A$1:$E$530,4,0)),0,VLOOKUP(H1383,'data putaway'!$A$1:$E$530,4,0))</f>
        <v>23H26JJ</v>
      </c>
      <c r="Z1383" s="113">
        <f>IF(ISNA(VLOOKUP(H1383,'data putaway'!$A$1:$E$530,5,0)),0,VLOOKUP(H1383,'data putaway'!$A$1:$E$530,5,0))</f>
        <v>47718</v>
      </c>
      <c r="AA1383" s="354" t="b">
        <f t="shared" si="487"/>
        <v>1</v>
      </c>
      <c r="AB1383" s="354" t="b">
        <f t="shared" si="488"/>
        <v>1</v>
      </c>
      <c r="AC1383" s="356" t="str">
        <f t="shared" ca="1" si="489"/>
        <v>0 Month,  1 Days</v>
      </c>
      <c r="AD1383" s="114" t="str">
        <f t="shared" ca="1" si="496"/>
        <v>3 Year, 11 Month, 5 Days</v>
      </c>
      <c r="AE1383" s="114">
        <f t="shared" si="490"/>
        <v>44</v>
      </c>
      <c r="AF1383" s="114">
        <f t="shared" si="491"/>
        <v>1</v>
      </c>
      <c r="AG1383" s="354" t="str">
        <f t="shared" si="492"/>
        <v>CE01</v>
      </c>
      <c r="AH1383" s="114">
        <f>IF(ISNA(VLOOKUP(L1383,'MASTER DATA'!$A$1:$F$192,6,0)),0,VLOOKUP(L1383,'MASTER DATA'!$A$1:$F$192,6,0))*AE1383</f>
        <v>528</v>
      </c>
      <c r="AI1383" s="354" t="str">
        <f>VLOOKUP($D1383,'warehouse mapping'!$AN$7:$AO$17,2,0)</f>
        <v>Aktif</v>
      </c>
      <c r="AJ1383" s="114">
        <f t="shared" si="493"/>
        <v>0</v>
      </c>
      <c r="AK1383" s="354" t="str">
        <f t="shared" si="494"/>
        <v/>
      </c>
      <c r="AL1383" s="354" t="s">
        <v>170</v>
      </c>
      <c r="AM1383" s="354">
        <f t="shared" si="497"/>
        <v>1</v>
      </c>
      <c r="AN1383" s="354" t="b">
        <f t="shared" si="495"/>
        <v>1</v>
      </c>
    </row>
    <row r="1384" spans="1:40" s="354" customFormat="1">
      <c r="A1384" s="354" t="str">
        <f t="shared" si="476"/>
        <v>CE01E02550047028</v>
      </c>
      <c r="B1384" s="354">
        <f t="shared" si="477"/>
        <v>0</v>
      </c>
      <c r="C1384" s="354">
        <f t="shared" si="478"/>
        <v>0</v>
      </c>
      <c r="D1384" s="354" t="str">
        <f t="shared" si="479"/>
        <v>CE</v>
      </c>
      <c r="E1384" s="354" t="str">
        <f t="shared" si="480"/>
        <v>01</v>
      </c>
      <c r="F1384" s="354" t="str">
        <f t="shared" si="481"/>
        <v>E</v>
      </c>
      <c r="G1384" s="355" t="str">
        <f t="shared" si="482"/>
        <v>02</v>
      </c>
      <c r="H1384" s="232" t="s">
        <v>1721</v>
      </c>
      <c r="I1384" s="232" t="s">
        <v>3509</v>
      </c>
      <c r="J1384" s="233">
        <v>46274</v>
      </c>
      <c r="K1384" s="233">
        <v>47722</v>
      </c>
      <c r="L1384" s="234">
        <v>550047028</v>
      </c>
      <c r="M1384" s="232" t="str">
        <f>IF(ISNA(VLOOKUP(L1384,'MASTER DATA'!$A$1:$B$192,2,0)),"",VLOOKUP(L1384,'MASTER DATA'!$A$1:$B$192,2,0))</f>
        <v>Spirax S2 A 80W-90_12*1L_A04W</v>
      </c>
      <c r="N1384" s="232">
        <v>44</v>
      </c>
      <c r="O1384" s="232">
        <f t="shared" si="483"/>
        <v>1</v>
      </c>
      <c r="P1384" s="232">
        <f t="shared" si="484"/>
        <v>0</v>
      </c>
      <c r="Q1384" s="232">
        <f>VLOOKUP(L1384,'MASTER DATA'!$A$1:$E$192,5,0)</f>
        <v>44</v>
      </c>
      <c r="R1384" s="234">
        <f>SUMIF('picking of the day'!$H$4:$H$358,WMS!H1384&amp;WMS!L1384,'picking of the day'!$E$4:$E$358)</f>
        <v>0</v>
      </c>
      <c r="U1384" s="114">
        <f>IF(ISNA(VLOOKUP(H1384,'data putaway'!$A$1:$E$530,3,0)),0,VLOOKUP(H1384,'data putaway'!$A$1:$E$530,3,0))</f>
        <v>0</v>
      </c>
      <c r="V1384" s="354">
        <f t="shared" si="485"/>
        <v>44</v>
      </c>
      <c r="W1384" s="114">
        <f>IF(ISNA(VLOOKUP(H1384,'data putaway'!$A$1:$E$530,2,0)),0,VLOOKUP(H1384,'data putaway'!$A$1:$E$530,2,0))</f>
        <v>0</v>
      </c>
      <c r="X1384" s="354" t="b">
        <f t="shared" si="486"/>
        <v>0</v>
      </c>
      <c r="Y1384" s="354">
        <f>IF(ISNA(VLOOKUP(H1384,'data putaway'!$A$1:$E$530,4,0)),0,VLOOKUP(H1384,'data putaway'!$A$1:$E$530,4,0))</f>
        <v>0</v>
      </c>
      <c r="Z1384" s="113">
        <f>IF(ISNA(VLOOKUP(H1384,'data putaway'!$A$1:$E$530,5,0)),0,VLOOKUP(H1384,'data putaway'!$A$1:$E$530,5,0))</f>
        <v>0</v>
      </c>
      <c r="AA1384" s="354" t="b">
        <f t="shared" si="487"/>
        <v>0</v>
      </c>
      <c r="AB1384" s="354" t="b">
        <f t="shared" si="488"/>
        <v>0</v>
      </c>
      <c r="AC1384" s="356" t="str">
        <f t="shared" ca="1" si="489"/>
        <v>0 Month,  9 Days</v>
      </c>
      <c r="AD1384" s="114" t="str">
        <f t="shared" ca="1" si="496"/>
        <v>3 Year, 11 Month, 9 Days</v>
      </c>
      <c r="AE1384" s="114">
        <f t="shared" si="490"/>
        <v>44</v>
      </c>
      <c r="AF1384" s="114">
        <f t="shared" si="491"/>
        <v>1</v>
      </c>
      <c r="AG1384" s="354" t="str">
        <f t="shared" si="492"/>
        <v>CE01</v>
      </c>
      <c r="AH1384" s="114">
        <f>IF(ISNA(VLOOKUP(L1384,'MASTER DATA'!$A$1:$F$192,6,0)),0,VLOOKUP(L1384,'MASTER DATA'!$A$1:$F$192,6,0))*AE1384</f>
        <v>528</v>
      </c>
      <c r="AI1384" s="354" t="str">
        <f>VLOOKUP($D1384,'warehouse mapping'!$AN$7:$AO$17,2,0)</f>
        <v>Aktif</v>
      </c>
      <c r="AJ1384" s="114">
        <f t="shared" si="493"/>
        <v>0</v>
      </c>
      <c r="AK1384" s="354" t="str">
        <f t="shared" si="494"/>
        <v/>
      </c>
      <c r="AL1384" s="354" t="s">
        <v>170</v>
      </c>
      <c r="AM1384" s="354">
        <f t="shared" si="497"/>
        <v>1</v>
      </c>
      <c r="AN1384" s="354" t="b">
        <f t="shared" si="495"/>
        <v>1</v>
      </c>
    </row>
    <row r="1385" spans="1:40" s="354" customFormat="1">
      <c r="A1385" s="354" t="str">
        <f t="shared" si="476"/>
        <v>CE02A01550047028</v>
      </c>
      <c r="B1385" s="354">
        <f t="shared" si="477"/>
        <v>0</v>
      </c>
      <c r="C1385" s="354">
        <f t="shared" si="478"/>
        <v>0</v>
      </c>
      <c r="D1385" s="354" t="str">
        <f t="shared" si="479"/>
        <v>CE</v>
      </c>
      <c r="E1385" s="354" t="str">
        <f t="shared" si="480"/>
        <v>02</v>
      </c>
      <c r="F1385" s="354" t="str">
        <f t="shared" si="481"/>
        <v>A</v>
      </c>
      <c r="G1385" s="355" t="str">
        <f t="shared" si="482"/>
        <v>01</v>
      </c>
      <c r="H1385" s="232" t="s">
        <v>1722</v>
      </c>
      <c r="I1385" s="232" t="s">
        <v>3509</v>
      </c>
      <c r="J1385" s="233">
        <v>46274</v>
      </c>
      <c r="K1385" s="233">
        <v>47722</v>
      </c>
      <c r="L1385" s="234">
        <v>550047028</v>
      </c>
      <c r="M1385" s="232" t="str">
        <f>IF(ISNA(VLOOKUP(L1385,'MASTER DATA'!$A$1:$B$192,2,0)),"",VLOOKUP(L1385,'MASTER DATA'!$A$1:$B$192,2,0))</f>
        <v>Spirax S2 A 80W-90_12*1L_A04W</v>
      </c>
      <c r="N1385" s="232">
        <v>4</v>
      </c>
      <c r="O1385" s="232">
        <f t="shared" si="483"/>
        <v>0</v>
      </c>
      <c r="P1385" s="232">
        <f t="shared" si="484"/>
        <v>4</v>
      </c>
      <c r="Q1385" s="232">
        <f>VLOOKUP(L1385,'MASTER DATA'!$A$1:$E$192,5,0)</f>
        <v>44</v>
      </c>
      <c r="R1385" s="234">
        <f>SUMIF('picking of the day'!$H$4:$H$358,WMS!H1385&amp;WMS!L1385,'picking of the day'!$E$4:$E$358)</f>
        <v>0</v>
      </c>
      <c r="U1385" s="114">
        <f>IF(ISNA(VLOOKUP(H1385,'data putaway'!$A$1:$E$530,3,0)),0,VLOOKUP(H1385,'data putaway'!$A$1:$E$530,3,0))</f>
        <v>0</v>
      </c>
      <c r="V1385" s="354">
        <f t="shared" si="485"/>
        <v>4</v>
      </c>
      <c r="W1385" s="114">
        <f>IF(ISNA(VLOOKUP(H1385,'data putaway'!$A$1:$E$530,2,0)),0,VLOOKUP(H1385,'data putaway'!$A$1:$E$530,2,0))</f>
        <v>0</v>
      </c>
      <c r="X1385" s="354" t="b">
        <f t="shared" si="486"/>
        <v>0</v>
      </c>
      <c r="Y1385" s="354">
        <f>IF(ISNA(VLOOKUP(H1385,'data putaway'!$A$1:$E$530,4,0)),0,VLOOKUP(H1385,'data putaway'!$A$1:$E$530,4,0))</f>
        <v>0</v>
      </c>
      <c r="Z1385" s="113">
        <f>IF(ISNA(VLOOKUP(H1385,'data putaway'!$A$1:$E$530,5,0)),0,VLOOKUP(H1385,'data putaway'!$A$1:$E$530,5,0))</f>
        <v>0</v>
      </c>
      <c r="AA1385" s="354" t="b">
        <f t="shared" si="487"/>
        <v>0</v>
      </c>
      <c r="AB1385" s="354" t="b">
        <f t="shared" si="488"/>
        <v>0</v>
      </c>
      <c r="AC1385" s="356" t="str">
        <f t="shared" ca="1" si="489"/>
        <v>0 Month,  9 Days</v>
      </c>
      <c r="AD1385" s="114" t="str">
        <f t="shared" ca="1" si="496"/>
        <v>3 Year, 11 Month, 9 Days</v>
      </c>
      <c r="AE1385" s="114">
        <f t="shared" si="490"/>
        <v>4</v>
      </c>
      <c r="AF1385" s="114">
        <f t="shared" si="491"/>
        <v>1</v>
      </c>
      <c r="AG1385" s="354" t="str">
        <f t="shared" si="492"/>
        <v>CE02</v>
      </c>
      <c r="AH1385" s="114">
        <f>IF(ISNA(VLOOKUP(L1385,'MASTER DATA'!$A$1:$F$192,6,0)),0,VLOOKUP(L1385,'MASTER DATA'!$A$1:$F$192,6,0))*AE1385</f>
        <v>48</v>
      </c>
      <c r="AI1385" s="354" t="str">
        <f>VLOOKUP($D1385,'warehouse mapping'!$AN$7:$AO$17,2,0)</f>
        <v>Aktif</v>
      </c>
      <c r="AJ1385" s="114">
        <f t="shared" si="493"/>
        <v>0</v>
      </c>
      <c r="AK1385" s="354" t="str">
        <f t="shared" si="494"/>
        <v/>
      </c>
      <c r="AL1385" s="354" t="s">
        <v>3025</v>
      </c>
      <c r="AM1385" s="354">
        <f t="shared" si="497"/>
        <v>1</v>
      </c>
      <c r="AN1385" s="354" t="b">
        <f t="shared" si="495"/>
        <v>1</v>
      </c>
    </row>
    <row r="1386" spans="1:40" s="354" customFormat="1">
      <c r="A1386" s="354" t="str">
        <f t="shared" si="476"/>
        <v>CE02A02550047028</v>
      </c>
      <c r="B1386" s="354">
        <f t="shared" si="477"/>
        <v>0</v>
      </c>
      <c r="C1386" s="354">
        <f t="shared" si="478"/>
        <v>0</v>
      </c>
      <c r="D1386" s="354" t="str">
        <f t="shared" si="479"/>
        <v>CE</v>
      </c>
      <c r="E1386" s="354" t="str">
        <f t="shared" si="480"/>
        <v>02</v>
      </c>
      <c r="F1386" s="354" t="str">
        <f t="shared" si="481"/>
        <v>A</v>
      </c>
      <c r="G1386" s="355" t="str">
        <f t="shared" si="482"/>
        <v>02</v>
      </c>
      <c r="H1386" s="232" t="s">
        <v>1723</v>
      </c>
      <c r="I1386" s="232" t="s">
        <v>3509</v>
      </c>
      <c r="J1386" s="233">
        <v>46274</v>
      </c>
      <c r="K1386" s="233">
        <v>47722</v>
      </c>
      <c r="L1386" s="234">
        <v>550047028</v>
      </c>
      <c r="M1386" s="232" t="str">
        <f>IF(ISNA(VLOOKUP(L1386,'MASTER DATA'!$A$1:$B$192,2,0)),"",VLOOKUP(L1386,'MASTER DATA'!$A$1:$B$192,2,0))</f>
        <v>Spirax S2 A 80W-90_12*1L_A04W</v>
      </c>
      <c r="N1386" s="232">
        <v>7</v>
      </c>
      <c r="O1386" s="232">
        <f t="shared" si="483"/>
        <v>0</v>
      </c>
      <c r="P1386" s="232">
        <f t="shared" si="484"/>
        <v>7</v>
      </c>
      <c r="Q1386" s="232">
        <f>VLOOKUP(L1386,'MASTER DATA'!$A$1:$E$192,5,0)</f>
        <v>44</v>
      </c>
      <c r="R1386" s="234">
        <f>SUMIF('picking of the day'!$H$4:$H$358,WMS!H1386&amp;WMS!L1386,'picking of the day'!$E$4:$E$358)</f>
        <v>0</v>
      </c>
      <c r="U1386" s="114">
        <f>IF(ISNA(VLOOKUP(H1386,'data putaway'!$A$1:$E$530,3,0)),0,VLOOKUP(H1386,'data putaway'!$A$1:$E$530,3,0))</f>
        <v>0</v>
      </c>
      <c r="V1386" s="354">
        <f t="shared" si="485"/>
        <v>7</v>
      </c>
      <c r="W1386" s="114">
        <f>IF(ISNA(VLOOKUP(H1386,'data putaway'!$A$1:$E$530,2,0)),0,VLOOKUP(H1386,'data putaway'!$A$1:$E$530,2,0))</f>
        <v>0</v>
      </c>
      <c r="X1386" s="354" t="b">
        <f t="shared" si="486"/>
        <v>0</v>
      </c>
      <c r="Y1386" s="354">
        <f>IF(ISNA(VLOOKUP(H1386,'data putaway'!$A$1:$E$530,4,0)),0,VLOOKUP(H1386,'data putaway'!$A$1:$E$530,4,0))</f>
        <v>0</v>
      </c>
      <c r="Z1386" s="113">
        <f>IF(ISNA(VLOOKUP(H1386,'data putaway'!$A$1:$E$530,5,0)),0,VLOOKUP(H1386,'data putaway'!$A$1:$E$530,5,0))</f>
        <v>0</v>
      </c>
      <c r="AA1386" s="354" t="b">
        <f t="shared" si="487"/>
        <v>0</v>
      </c>
      <c r="AB1386" s="354" t="b">
        <f t="shared" si="488"/>
        <v>0</v>
      </c>
      <c r="AC1386" s="356" t="str">
        <f t="shared" ca="1" si="489"/>
        <v>0 Month,  9 Days</v>
      </c>
      <c r="AD1386" s="114" t="str">
        <f t="shared" ca="1" si="496"/>
        <v>3 Year, 11 Month, 9 Days</v>
      </c>
      <c r="AE1386" s="114">
        <f t="shared" si="490"/>
        <v>7</v>
      </c>
      <c r="AF1386" s="114">
        <f t="shared" si="491"/>
        <v>1</v>
      </c>
      <c r="AG1386" s="354" t="str">
        <f t="shared" si="492"/>
        <v>CE02</v>
      </c>
      <c r="AH1386" s="114">
        <f>IF(ISNA(VLOOKUP(L1386,'MASTER DATA'!$A$1:$F$192,6,0)),0,VLOOKUP(L1386,'MASTER DATA'!$A$1:$F$192,6,0))*AE1386</f>
        <v>84</v>
      </c>
      <c r="AI1386" s="354" t="str">
        <f>VLOOKUP($D1386,'warehouse mapping'!$AN$7:$AO$17,2,0)</f>
        <v>Aktif</v>
      </c>
      <c r="AJ1386" s="114">
        <f t="shared" si="493"/>
        <v>0</v>
      </c>
      <c r="AK1386" s="354" t="str">
        <f t="shared" si="494"/>
        <v/>
      </c>
      <c r="AL1386" s="354" t="s">
        <v>3025</v>
      </c>
      <c r="AM1386" s="354">
        <f t="shared" si="497"/>
        <v>1</v>
      </c>
      <c r="AN1386" s="354" t="b">
        <f t="shared" si="495"/>
        <v>1</v>
      </c>
    </row>
    <row r="1387" spans="1:40" s="354" customFormat="1">
      <c r="A1387" s="354" t="str">
        <f t="shared" si="476"/>
        <v>CE02B01550054879</v>
      </c>
      <c r="B1387" s="354">
        <f t="shared" si="477"/>
        <v>0</v>
      </c>
      <c r="C1387" s="354">
        <f t="shared" si="478"/>
        <v>4</v>
      </c>
      <c r="D1387" s="354" t="str">
        <f t="shared" si="479"/>
        <v>CE</v>
      </c>
      <c r="E1387" s="354" t="str">
        <f t="shared" si="480"/>
        <v>02</v>
      </c>
      <c r="F1387" s="354" t="str">
        <f t="shared" si="481"/>
        <v>B</v>
      </c>
      <c r="G1387" s="355" t="str">
        <f t="shared" si="482"/>
        <v>01</v>
      </c>
      <c r="H1387" s="232" t="s">
        <v>1724</v>
      </c>
      <c r="I1387" s="234">
        <v>12694100</v>
      </c>
      <c r="J1387" s="233">
        <v>46282</v>
      </c>
      <c r="K1387" s="233">
        <v>47722</v>
      </c>
      <c r="L1387" s="234">
        <v>550054879</v>
      </c>
      <c r="M1387" s="232" t="str">
        <f>IF(ISNA(VLOOKUP(L1387,'MASTER DATA'!$A$1:$B$192,2,0)),"",VLOOKUP(L1387,'MASTER DATA'!$A$1:$B$192,2,0))</f>
        <v>SukuCTBerlian 15W-40_1*200L_A04W</v>
      </c>
      <c r="N1387" s="232">
        <v>0</v>
      </c>
      <c r="O1387" s="232">
        <f t="shared" si="483"/>
        <v>1</v>
      </c>
      <c r="P1387" s="232">
        <f t="shared" si="484"/>
        <v>0</v>
      </c>
      <c r="Q1387" s="232">
        <f>VLOOKUP(L1387,'MASTER DATA'!$A$1:$E$192,5,0)</f>
        <v>4</v>
      </c>
      <c r="R1387" s="234">
        <f>SUMIF('picking of the day'!$H$4:$H$358,WMS!H1387&amp;WMS!L1387,'picking of the day'!$E$4:$E$358)</f>
        <v>0</v>
      </c>
      <c r="U1387" s="114">
        <f>IF(ISNA(VLOOKUP(H1387,'data putaway'!$A$1:$E$530,3,0)),0,VLOOKUP(H1387,'data putaway'!$A$1:$E$530,3,0))</f>
        <v>4</v>
      </c>
      <c r="V1387" s="354">
        <f t="shared" si="485"/>
        <v>4</v>
      </c>
      <c r="W1387" s="114">
        <f>IF(ISNA(VLOOKUP(H1387,'data putaway'!$A$1:$E$530,2,0)),0,VLOOKUP(H1387,'data putaway'!$A$1:$E$530,2,0))</f>
        <v>550054879</v>
      </c>
      <c r="X1387" s="354" t="b">
        <f t="shared" si="486"/>
        <v>1</v>
      </c>
      <c r="Y1387" s="354">
        <f>IF(ISNA(VLOOKUP(H1387,'data putaway'!$A$1:$E$530,4,0)),0,VLOOKUP(H1387,'data putaway'!$A$1:$E$530,4,0))</f>
        <v>12694100</v>
      </c>
      <c r="Z1387" s="113">
        <f>IF(ISNA(VLOOKUP(H1387,'data putaway'!$A$1:$E$530,5,0)),0,VLOOKUP(H1387,'data putaway'!$A$1:$E$530,5,0))</f>
        <v>47722</v>
      </c>
      <c r="AA1387" s="354" t="b">
        <f t="shared" si="487"/>
        <v>1</v>
      </c>
      <c r="AB1387" s="354" t="b">
        <f t="shared" si="488"/>
        <v>1</v>
      </c>
      <c r="AC1387" s="356" t="str">
        <f t="shared" ca="1" si="489"/>
        <v>0 Month,  1 Days</v>
      </c>
      <c r="AD1387" s="114" t="str">
        <f t="shared" ca="1" si="496"/>
        <v>3 Year, 11 Month, 9 Days</v>
      </c>
      <c r="AE1387" s="114">
        <f t="shared" si="490"/>
        <v>4</v>
      </c>
      <c r="AF1387" s="114">
        <f t="shared" si="491"/>
        <v>1</v>
      </c>
      <c r="AG1387" s="354" t="str">
        <f t="shared" si="492"/>
        <v>CE02</v>
      </c>
      <c r="AH1387" s="114">
        <f>IF(ISNA(VLOOKUP(L1387,'MASTER DATA'!$A$1:$F$192,6,0)),0,VLOOKUP(L1387,'MASTER DATA'!$A$1:$F$192,6,0))*AE1387</f>
        <v>800</v>
      </c>
      <c r="AI1387" s="354" t="str">
        <f>VLOOKUP($D1387,'warehouse mapping'!$AN$7:$AO$17,2,0)</f>
        <v>Aktif</v>
      </c>
      <c r="AJ1387" s="114">
        <f t="shared" si="493"/>
        <v>0</v>
      </c>
      <c r="AK1387" s="354" t="str">
        <f t="shared" si="494"/>
        <v/>
      </c>
      <c r="AL1387" s="354" t="s">
        <v>170</v>
      </c>
      <c r="AM1387" s="354">
        <f t="shared" si="497"/>
        <v>1</v>
      </c>
      <c r="AN1387" s="354" t="b">
        <f t="shared" si="495"/>
        <v>1</v>
      </c>
    </row>
    <row r="1388" spans="1:40" s="354" customFormat="1">
      <c r="A1388" s="354" t="str">
        <f t="shared" si="476"/>
        <v>CE02B02550056224</v>
      </c>
      <c r="B1388" s="354">
        <f t="shared" si="477"/>
        <v>0</v>
      </c>
      <c r="C1388" s="354">
        <f t="shared" si="478"/>
        <v>0</v>
      </c>
      <c r="D1388" s="354" t="str">
        <f t="shared" si="479"/>
        <v>CE</v>
      </c>
      <c r="E1388" s="354" t="str">
        <f t="shared" si="480"/>
        <v>02</v>
      </c>
      <c r="F1388" s="354" t="str">
        <f t="shared" si="481"/>
        <v>B</v>
      </c>
      <c r="G1388" s="355" t="str">
        <f t="shared" si="482"/>
        <v>02</v>
      </c>
      <c r="H1388" s="232" t="s">
        <v>1725</v>
      </c>
      <c r="I1388" s="232">
        <v>12663924</v>
      </c>
      <c r="J1388" s="233">
        <v>46245</v>
      </c>
      <c r="K1388" s="233">
        <v>47657</v>
      </c>
      <c r="L1388" s="234">
        <v>550056224</v>
      </c>
      <c r="M1388" s="232" t="str">
        <f>IF(ISNA(VLOOKUP(L1388,'MASTER DATA'!$A$1:$B$192,2,0)),"",VLOOKUP(L1388,'MASTER DATA'!$A$1:$B$192,2,0))</f>
        <v>IAGO DEO 15W-40 CI4_1*209L_A423</v>
      </c>
      <c r="N1388" s="232">
        <v>4</v>
      </c>
      <c r="O1388" s="232">
        <f t="shared" si="483"/>
        <v>1</v>
      </c>
      <c r="P1388" s="232">
        <f t="shared" si="484"/>
        <v>0</v>
      </c>
      <c r="Q1388" s="232">
        <f>VLOOKUP(L1388,'MASTER DATA'!$A$1:$E$192,5,0)</f>
        <v>4</v>
      </c>
      <c r="R1388" s="234">
        <f>SUMIF('picking of the day'!$H$4:$H$358,WMS!H1388&amp;WMS!L1388,'picking of the day'!$E$4:$E$358)</f>
        <v>0</v>
      </c>
      <c r="U1388" s="114">
        <f>IF(ISNA(VLOOKUP(H1388,'data putaway'!$A$1:$E$530,3,0)),0,VLOOKUP(H1388,'data putaway'!$A$1:$E$530,3,0))</f>
        <v>0</v>
      </c>
      <c r="V1388" s="354">
        <f t="shared" si="485"/>
        <v>4</v>
      </c>
      <c r="W1388" s="114">
        <f>IF(ISNA(VLOOKUP(H1388,'data putaway'!$A$1:$E$530,2,0)),0,VLOOKUP(H1388,'data putaway'!$A$1:$E$530,2,0))</f>
        <v>0</v>
      </c>
      <c r="X1388" s="354" t="b">
        <f t="shared" si="486"/>
        <v>0</v>
      </c>
      <c r="Y1388" s="354">
        <f>IF(ISNA(VLOOKUP(H1388,'data putaway'!$A$1:$E$530,4,0)),0,VLOOKUP(H1388,'data putaway'!$A$1:$E$530,4,0))</f>
        <v>0</v>
      </c>
      <c r="Z1388" s="113">
        <f>IF(ISNA(VLOOKUP(H1388,'data putaway'!$A$1:$E$530,5,0)),0,VLOOKUP(H1388,'data putaway'!$A$1:$E$530,5,0))</f>
        <v>0</v>
      </c>
      <c r="AA1388" s="354" t="b">
        <f t="shared" si="487"/>
        <v>0</v>
      </c>
      <c r="AB1388" s="354" t="b">
        <f t="shared" si="488"/>
        <v>0</v>
      </c>
      <c r="AC1388" s="356" t="str">
        <f t="shared" ca="1" si="489"/>
        <v>1 Month,  7 Days</v>
      </c>
      <c r="AD1388" s="114" t="str">
        <f t="shared" ca="1" si="496"/>
        <v>3 Year, 9 Month, 5 Days</v>
      </c>
      <c r="AE1388" s="114">
        <f t="shared" si="490"/>
        <v>4</v>
      </c>
      <c r="AF1388" s="114">
        <f t="shared" si="491"/>
        <v>1</v>
      </c>
      <c r="AG1388" s="354" t="str">
        <f t="shared" si="492"/>
        <v>CE02</v>
      </c>
      <c r="AH1388" s="114">
        <f>IF(ISNA(VLOOKUP(L1388,'MASTER DATA'!$A$1:$F$192,6,0)),0,VLOOKUP(L1388,'MASTER DATA'!$A$1:$F$192,6,0))*AE1388</f>
        <v>836</v>
      </c>
      <c r="AI1388" s="354" t="str">
        <f>VLOOKUP($D1388,'warehouse mapping'!$AN$7:$AO$17,2,0)</f>
        <v>Aktif</v>
      </c>
      <c r="AJ1388" s="114">
        <f t="shared" si="493"/>
        <v>0</v>
      </c>
      <c r="AK1388" s="354" t="str">
        <f t="shared" si="494"/>
        <v/>
      </c>
      <c r="AL1388" s="354" t="s">
        <v>170</v>
      </c>
      <c r="AM1388" s="354">
        <f t="shared" si="497"/>
        <v>1</v>
      </c>
      <c r="AN1388" s="354" t="b">
        <f t="shared" si="495"/>
        <v>1</v>
      </c>
    </row>
    <row r="1389" spans="1:40" s="354" customFormat="1">
      <c r="A1389" s="354" t="str">
        <f t="shared" si="476"/>
        <v>CE02C01550056224</v>
      </c>
      <c r="B1389" s="354">
        <f t="shared" si="477"/>
        <v>0</v>
      </c>
      <c r="C1389" s="354">
        <f t="shared" si="478"/>
        <v>0</v>
      </c>
      <c r="D1389" s="354" t="str">
        <f t="shared" si="479"/>
        <v>CE</v>
      </c>
      <c r="E1389" s="354" t="str">
        <f t="shared" si="480"/>
        <v>02</v>
      </c>
      <c r="F1389" s="354" t="str">
        <f t="shared" si="481"/>
        <v>C</v>
      </c>
      <c r="G1389" s="355" t="str">
        <f t="shared" si="482"/>
        <v>01</v>
      </c>
      <c r="H1389" s="232" t="s">
        <v>1726</v>
      </c>
      <c r="I1389" s="232">
        <v>12663924</v>
      </c>
      <c r="J1389" s="233">
        <v>46245</v>
      </c>
      <c r="K1389" s="233">
        <v>47657</v>
      </c>
      <c r="L1389" s="234">
        <v>550056224</v>
      </c>
      <c r="M1389" s="232" t="str">
        <f>IF(ISNA(VLOOKUP(L1389,'MASTER DATA'!$A$1:$B$192,2,0)),"",VLOOKUP(L1389,'MASTER DATA'!$A$1:$B$192,2,0))</f>
        <v>IAGO DEO 15W-40 CI4_1*209L_A423</v>
      </c>
      <c r="N1389" s="232">
        <v>4</v>
      </c>
      <c r="O1389" s="232">
        <f t="shared" si="483"/>
        <v>1</v>
      </c>
      <c r="P1389" s="232">
        <f t="shared" si="484"/>
        <v>0</v>
      </c>
      <c r="Q1389" s="232">
        <f>VLOOKUP(L1389,'MASTER DATA'!$A$1:$E$192,5,0)</f>
        <v>4</v>
      </c>
      <c r="R1389" s="234">
        <f>SUMIF('picking of the day'!$H$4:$H$358,WMS!H1389&amp;WMS!L1389,'picking of the day'!$E$4:$E$358)</f>
        <v>0</v>
      </c>
      <c r="U1389" s="114">
        <f>IF(ISNA(VLOOKUP(H1389,'data putaway'!$A$1:$E$530,3,0)),0,VLOOKUP(H1389,'data putaway'!$A$1:$E$530,3,0))</f>
        <v>0</v>
      </c>
      <c r="V1389" s="354">
        <f t="shared" si="485"/>
        <v>4</v>
      </c>
      <c r="W1389" s="114">
        <f>IF(ISNA(VLOOKUP(H1389,'data putaway'!$A$1:$E$530,2,0)),0,VLOOKUP(H1389,'data putaway'!$A$1:$E$530,2,0))</f>
        <v>0</v>
      </c>
      <c r="X1389" s="354" t="b">
        <f t="shared" si="486"/>
        <v>0</v>
      </c>
      <c r="Y1389" s="354">
        <f>IF(ISNA(VLOOKUP(H1389,'data putaway'!$A$1:$E$530,4,0)),0,VLOOKUP(H1389,'data putaway'!$A$1:$E$530,4,0))</f>
        <v>0</v>
      </c>
      <c r="Z1389" s="113">
        <f>IF(ISNA(VLOOKUP(H1389,'data putaway'!$A$1:$E$530,5,0)),0,VLOOKUP(H1389,'data putaway'!$A$1:$E$530,5,0))</f>
        <v>0</v>
      </c>
      <c r="AA1389" s="354" t="b">
        <f t="shared" si="487"/>
        <v>0</v>
      </c>
      <c r="AB1389" s="354" t="b">
        <f t="shared" si="488"/>
        <v>0</v>
      </c>
      <c r="AC1389" s="356" t="str">
        <f t="shared" ca="1" si="489"/>
        <v>1 Month,  7 Days</v>
      </c>
      <c r="AD1389" s="114" t="str">
        <f t="shared" ca="1" si="496"/>
        <v>3 Year, 9 Month, 5 Days</v>
      </c>
      <c r="AE1389" s="114">
        <f t="shared" si="490"/>
        <v>4</v>
      </c>
      <c r="AF1389" s="114">
        <f t="shared" si="491"/>
        <v>1</v>
      </c>
      <c r="AG1389" s="354" t="str">
        <f t="shared" si="492"/>
        <v>CE02</v>
      </c>
      <c r="AH1389" s="114">
        <f>IF(ISNA(VLOOKUP(L1389,'MASTER DATA'!$A$1:$F$192,6,0)),0,VLOOKUP(L1389,'MASTER DATA'!$A$1:$F$192,6,0))*AE1389</f>
        <v>836</v>
      </c>
      <c r="AI1389" s="354" t="str">
        <f>VLOOKUP($D1389,'warehouse mapping'!$AN$7:$AO$17,2,0)</f>
        <v>Aktif</v>
      </c>
      <c r="AJ1389" s="114">
        <f t="shared" si="493"/>
        <v>0</v>
      </c>
      <c r="AK1389" s="354" t="str">
        <f t="shared" si="494"/>
        <v/>
      </c>
      <c r="AL1389" s="354" t="s">
        <v>3206</v>
      </c>
      <c r="AM1389" s="354">
        <f t="shared" si="497"/>
        <v>1</v>
      </c>
      <c r="AN1389" s="354" t="b">
        <f t="shared" si="495"/>
        <v>1</v>
      </c>
    </row>
    <row r="1390" spans="1:40" s="354" customFormat="1">
      <c r="A1390" s="354" t="str">
        <f t="shared" si="476"/>
        <v>CE02C02550054879</v>
      </c>
      <c r="B1390" s="354">
        <f t="shared" si="477"/>
        <v>0</v>
      </c>
      <c r="C1390" s="354">
        <f t="shared" si="478"/>
        <v>4</v>
      </c>
      <c r="D1390" s="354" t="str">
        <f t="shared" si="479"/>
        <v>CE</v>
      </c>
      <c r="E1390" s="354" t="str">
        <f t="shared" si="480"/>
        <v>02</v>
      </c>
      <c r="F1390" s="354" t="str">
        <f t="shared" si="481"/>
        <v>C</v>
      </c>
      <c r="G1390" s="355" t="str">
        <f t="shared" si="482"/>
        <v>02</v>
      </c>
      <c r="H1390" s="232" t="s">
        <v>1727</v>
      </c>
      <c r="I1390" s="234">
        <v>12694100</v>
      </c>
      <c r="J1390" s="233">
        <v>46282</v>
      </c>
      <c r="K1390" s="233">
        <v>47722</v>
      </c>
      <c r="L1390" s="234">
        <v>550054879</v>
      </c>
      <c r="M1390" s="232" t="str">
        <f>IF(ISNA(VLOOKUP(L1390,'MASTER DATA'!$A$1:$B$192,2,0)),"",VLOOKUP(L1390,'MASTER DATA'!$A$1:$B$192,2,0))</f>
        <v>SukuCTBerlian 15W-40_1*200L_A04W</v>
      </c>
      <c r="N1390" s="232">
        <v>0</v>
      </c>
      <c r="O1390" s="232">
        <f t="shared" si="483"/>
        <v>1</v>
      </c>
      <c r="P1390" s="232">
        <f t="shared" si="484"/>
        <v>0</v>
      </c>
      <c r="Q1390" s="232">
        <f>VLOOKUP(L1390,'MASTER DATA'!$A$1:$E$192,5,0)</f>
        <v>4</v>
      </c>
      <c r="R1390" s="234">
        <f>SUMIF('picking of the day'!$H$4:$H$358,WMS!H1390&amp;WMS!L1390,'picking of the day'!$E$4:$E$358)</f>
        <v>0</v>
      </c>
      <c r="U1390" s="114">
        <f>IF(ISNA(VLOOKUP(H1390,'data putaway'!$A$1:$E$530,3,0)),0,VLOOKUP(H1390,'data putaway'!$A$1:$E$530,3,0))</f>
        <v>4</v>
      </c>
      <c r="V1390" s="354">
        <f t="shared" si="485"/>
        <v>4</v>
      </c>
      <c r="W1390" s="114">
        <f>IF(ISNA(VLOOKUP(H1390,'data putaway'!$A$1:$E$530,2,0)),0,VLOOKUP(H1390,'data putaway'!$A$1:$E$530,2,0))</f>
        <v>550054879</v>
      </c>
      <c r="X1390" s="354" t="b">
        <f t="shared" si="486"/>
        <v>1</v>
      </c>
      <c r="Y1390" s="354">
        <f>IF(ISNA(VLOOKUP(H1390,'data putaway'!$A$1:$E$530,4,0)),0,VLOOKUP(H1390,'data putaway'!$A$1:$E$530,4,0))</f>
        <v>12694100</v>
      </c>
      <c r="Z1390" s="113">
        <f>IF(ISNA(VLOOKUP(H1390,'data putaway'!$A$1:$E$530,5,0)),0,VLOOKUP(H1390,'data putaway'!$A$1:$E$530,5,0))</f>
        <v>47722</v>
      </c>
      <c r="AA1390" s="354" t="b">
        <f t="shared" si="487"/>
        <v>1</v>
      </c>
      <c r="AB1390" s="354" t="b">
        <f t="shared" si="488"/>
        <v>1</v>
      </c>
      <c r="AC1390" s="356" t="str">
        <f t="shared" ca="1" si="489"/>
        <v>0 Month,  1 Days</v>
      </c>
      <c r="AD1390" s="114" t="str">
        <f t="shared" ca="1" si="496"/>
        <v>3 Year, 11 Month, 9 Days</v>
      </c>
      <c r="AE1390" s="114">
        <f t="shared" si="490"/>
        <v>4</v>
      </c>
      <c r="AF1390" s="114">
        <f t="shared" si="491"/>
        <v>1</v>
      </c>
      <c r="AG1390" s="354" t="str">
        <f t="shared" si="492"/>
        <v>CE02</v>
      </c>
      <c r="AH1390" s="114">
        <f>IF(ISNA(VLOOKUP(L1390,'MASTER DATA'!$A$1:$F$192,6,0)),0,VLOOKUP(L1390,'MASTER DATA'!$A$1:$F$192,6,0))*AE1390</f>
        <v>800</v>
      </c>
      <c r="AI1390" s="354" t="str">
        <f>VLOOKUP($D1390,'warehouse mapping'!$AN$7:$AO$17,2,0)</f>
        <v>Aktif</v>
      </c>
      <c r="AJ1390" s="114">
        <f t="shared" si="493"/>
        <v>0</v>
      </c>
      <c r="AK1390" s="354" t="str">
        <f t="shared" si="494"/>
        <v/>
      </c>
      <c r="AL1390" s="354" t="s">
        <v>170</v>
      </c>
      <c r="AM1390" s="354">
        <f t="shared" si="497"/>
        <v>1</v>
      </c>
      <c r="AN1390" s="354" t="b">
        <f t="shared" si="495"/>
        <v>1</v>
      </c>
    </row>
    <row r="1391" spans="1:40" s="354" customFormat="1">
      <c r="A1391" s="354" t="str">
        <f t="shared" si="476"/>
        <v>CE02D01550047028</v>
      </c>
      <c r="B1391" s="354">
        <f t="shared" si="477"/>
        <v>0</v>
      </c>
      <c r="C1391" s="354">
        <f t="shared" si="478"/>
        <v>0</v>
      </c>
      <c r="D1391" s="354" t="str">
        <f t="shared" si="479"/>
        <v>CE</v>
      </c>
      <c r="E1391" s="354" t="str">
        <f t="shared" si="480"/>
        <v>02</v>
      </c>
      <c r="F1391" s="354" t="str">
        <f t="shared" si="481"/>
        <v>D</v>
      </c>
      <c r="G1391" s="355" t="str">
        <f t="shared" si="482"/>
        <v>01</v>
      </c>
      <c r="H1391" s="232" t="s">
        <v>1728</v>
      </c>
      <c r="I1391" s="232" t="s">
        <v>3509</v>
      </c>
      <c r="J1391" s="233">
        <v>46274</v>
      </c>
      <c r="K1391" s="233">
        <v>47722</v>
      </c>
      <c r="L1391" s="234">
        <v>550047028</v>
      </c>
      <c r="M1391" s="232" t="str">
        <f>IF(ISNA(VLOOKUP(L1391,'MASTER DATA'!$A$1:$B$192,2,0)),"",VLOOKUP(L1391,'MASTER DATA'!$A$1:$B$192,2,0))</f>
        <v>Spirax S2 A 80W-90_12*1L_A04W</v>
      </c>
      <c r="N1391" s="232">
        <v>44</v>
      </c>
      <c r="O1391" s="232">
        <f t="shared" si="483"/>
        <v>1</v>
      </c>
      <c r="P1391" s="232">
        <f t="shared" si="484"/>
        <v>0</v>
      </c>
      <c r="Q1391" s="232">
        <f>VLOOKUP(L1391,'MASTER DATA'!$A$1:$E$192,5,0)</f>
        <v>44</v>
      </c>
      <c r="R1391" s="234">
        <f>SUMIF('picking of the day'!$H$4:$H$358,WMS!H1391&amp;WMS!L1391,'picking of the day'!$E$4:$E$358)</f>
        <v>0</v>
      </c>
      <c r="U1391" s="114">
        <f>IF(ISNA(VLOOKUP(H1391,'data putaway'!$A$1:$E$530,3,0)),0,VLOOKUP(H1391,'data putaway'!$A$1:$E$530,3,0))</f>
        <v>0</v>
      </c>
      <c r="V1391" s="354">
        <f t="shared" si="485"/>
        <v>44</v>
      </c>
      <c r="W1391" s="114">
        <f>IF(ISNA(VLOOKUP(H1391,'data putaway'!$A$1:$E$530,2,0)),0,VLOOKUP(H1391,'data putaway'!$A$1:$E$530,2,0))</f>
        <v>0</v>
      </c>
      <c r="X1391" s="354" t="b">
        <f t="shared" si="486"/>
        <v>0</v>
      </c>
      <c r="Y1391" s="354">
        <f>IF(ISNA(VLOOKUP(H1391,'data putaway'!$A$1:$E$530,4,0)),0,VLOOKUP(H1391,'data putaway'!$A$1:$E$530,4,0))</f>
        <v>0</v>
      </c>
      <c r="Z1391" s="113">
        <f>IF(ISNA(VLOOKUP(H1391,'data putaway'!$A$1:$E$530,5,0)),0,VLOOKUP(H1391,'data putaway'!$A$1:$E$530,5,0))</f>
        <v>0</v>
      </c>
      <c r="AA1391" s="354" t="b">
        <f t="shared" si="487"/>
        <v>0</v>
      </c>
      <c r="AB1391" s="354" t="b">
        <f t="shared" si="488"/>
        <v>0</v>
      </c>
      <c r="AC1391" s="356" t="str">
        <f t="shared" ca="1" si="489"/>
        <v>0 Month,  9 Days</v>
      </c>
      <c r="AD1391" s="114" t="str">
        <f t="shared" ca="1" si="496"/>
        <v>3 Year, 11 Month, 9 Days</v>
      </c>
      <c r="AE1391" s="114">
        <f t="shared" si="490"/>
        <v>44</v>
      </c>
      <c r="AF1391" s="114">
        <f t="shared" si="491"/>
        <v>1</v>
      </c>
      <c r="AG1391" s="354" t="str">
        <f t="shared" si="492"/>
        <v>CE02</v>
      </c>
      <c r="AH1391" s="114">
        <f>IF(ISNA(VLOOKUP(L1391,'MASTER DATA'!$A$1:$F$192,6,0)),0,VLOOKUP(L1391,'MASTER DATA'!$A$1:$F$192,6,0))*AE1391</f>
        <v>528</v>
      </c>
      <c r="AI1391" s="354" t="str">
        <f>VLOOKUP($D1391,'warehouse mapping'!$AN$7:$AO$17,2,0)</f>
        <v>Aktif</v>
      </c>
      <c r="AJ1391" s="114">
        <f t="shared" si="493"/>
        <v>0</v>
      </c>
      <c r="AK1391" s="354" t="str">
        <f t="shared" si="494"/>
        <v/>
      </c>
      <c r="AL1391" s="354" t="s">
        <v>170</v>
      </c>
      <c r="AM1391" s="354">
        <f t="shared" si="497"/>
        <v>1</v>
      </c>
      <c r="AN1391" s="354" t="b">
        <f t="shared" si="495"/>
        <v>1</v>
      </c>
    </row>
    <row r="1392" spans="1:40" s="354" customFormat="1">
      <c r="A1392" s="354" t="str">
        <f t="shared" si="476"/>
        <v>CE02D02550047028</v>
      </c>
      <c r="B1392" s="354">
        <f t="shared" si="477"/>
        <v>0</v>
      </c>
      <c r="C1392" s="354">
        <f t="shared" si="478"/>
        <v>0</v>
      </c>
      <c r="D1392" s="354" t="str">
        <f t="shared" si="479"/>
        <v>CE</v>
      </c>
      <c r="E1392" s="354" t="str">
        <f t="shared" si="480"/>
        <v>02</v>
      </c>
      <c r="F1392" s="354" t="str">
        <f t="shared" si="481"/>
        <v>D</v>
      </c>
      <c r="G1392" s="355" t="str">
        <f t="shared" si="482"/>
        <v>02</v>
      </c>
      <c r="H1392" s="232" t="s">
        <v>1729</v>
      </c>
      <c r="I1392" s="232" t="s">
        <v>3509</v>
      </c>
      <c r="J1392" s="233">
        <v>46274</v>
      </c>
      <c r="K1392" s="233">
        <v>47722</v>
      </c>
      <c r="L1392" s="234">
        <v>550047028</v>
      </c>
      <c r="M1392" s="232" t="str">
        <f>IF(ISNA(VLOOKUP(L1392,'MASTER DATA'!$A$1:$B$192,2,0)),"",VLOOKUP(L1392,'MASTER DATA'!$A$1:$B$192,2,0))</f>
        <v>Spirax S2 A 80W-90_12*1L_A04W</v>
      </c>
      <c r="N1392" s="232">
        <v>44</v>
      </c>
      <c r="O1392" s="232">
        <f t="shared" si="483"/>
        <v>1</v>
      </c>
      <c r="P1392" s="232">
        <f t="shared" si="484"/>
        <v>0</v>
      </c>
      <c r="Q1392" s="232">
        <f>VLOOKUP(L1392,'MASTER DATA'!$A$1:$E$192,5,0)</f>
        <v>44</v>
      </c>
      <c r="R1392" s="234">
        <f>SUMIF('picking of the day'!$H$4:$H$358,WMS!H1392&amp;WMS!L1392,'picking of the day'!$E$4:$E$358)</f>
        <v>0</v>
      </c>
      <c r="U1392" s="114">
        <f>IF(ISNA(VLOOKUP(H1392,'data putaway'!$A$1:$E$530,3,0)),0,VLOOKUP(H1392,'data putaway'!$A$1:$E$530,3,0))</f>
        <v>0</v>
      </c>
      <c r="V1392" s="354">
        <f t="shared" si="485"/>
        <v>44</v>
      </c>
      <c r="W1392" s="114">
        <f>IF(ISNA(VLOOKUP(H1392,'data putaway'!$A$1:$E$530,2,0)),0,VLOOKUP(H1392,'data putaway'!$A$1:$E$530,2,0))</f>
        <v>0</v>
      </c>
      <c r="X1392" s="354" t="b">
        <f t="shared" si="486"/>
        <v>0</v>
      </c>
      <c r="Y1392" s="354">
        <f>IF(ISNA(VLOOKUP(H1392,'data putaway'!$A$1:$E$530,4,0)),0,VLOOKUP(H1392,'data putaway'!$A$1:$E$530,4,0))</f>
        <v>0</v>
      </c>
      <c r="Z1392" s="113">
        <f>IF(ISNA(VLOOKUP(H1392,'data putaway'!$A$1:$E$530,5,0)),0,VLOOKUP(H1392,'data putaway'!$A$1:$E$530,5,0))</f>
        <v>0</v>
      </c>
      <c r="AA1392" s="354" t="b">
        <f t="shared" si="487"/>
        <v>0</v>
      </c>
      <c r="AB1392" s="354" t="b">
        <f t="shared" si="488"/>
        <v>0</v>
      </c>
      <c r="AC1392" s="356" t="str">
        <f t="shared" ca="1" si="489"/>
        <v>0 Month,  9 Days</v>
      </c>
      <c r="AD1392" s="114" t="str">
        <f t="shared" ca="1" si="496"/>
        <v>3 Year, 11 Month, 9 Days</v>
      </c>
      <c r="AE1392" s="114">
        <f t="shared" si="490"/>
        <v>44</v>
      </c>
      <c r="AF1392" s="114">
        <f t="shared" si="491"/>
        <v>1</v>
      </c>
      <c r="AG1392" s="354" t="str">
        <f t="shared" si="492"/>
        <v>CE02</v>
      </c>
      <c r="AH1392" s="114">
        <f>IF(ISNA(VLOOKUP(L1392,'MASTER DATA'!$A$1:$F$192,6,0)),0,VLOOKUP(L1392,'MASTER DATA'!$A$1:$F$192,6,0))*AE1392</f>
        <v>528</v>
      </c>
      <c r="AI1392" s="354" t="str">
        <f>VLOOKUP($D1392,'warehouse mapping'!$AN$7:$AO$17,2,0)</f>
        <v>Aktif</v>
      </c>
      <c r="AJ1392" s="114">
        <f t="shared" si="493"/>
        <v>0</v>
      </c>
      <c r="AK1392" s="354" t="str">
        <f t="shared" si="494"/>
        <v/>
      </c>
      <c r="AL1392" s="354" t="s">
        <v>170</v>
      </c>
      <c r="AM1392" s="354">
        <f t="shared" si="497"/>
        <v>1</v>
      </c>
      <c r="AN1392" s="354" t="b">
        <f t="shared" si="495"/>
        <v>1</v>
      </c>
    </row>
    <row r="1393" spans="1:40" s="354" customFormat="1">
      <c r="A1393" s="354" t="str">
        <f t="shared" ref="A1393:A1456" si="498">H1393&amp;L1393</f>
        <v>CE02E01550053104</v>
      </c>
      <c r="B1393" s="354">
        <f t="shared" ref="B1393:B1456" si="499">R1393+S1393</f>
        <v>0</v>
      </c>
      <c r="C1393" s="354">
        <f t="shared" ref="C1393:C1456" si="500">T1393+U1393</f>
        <v>44</v>
      </c>
      <c r="D1393" s="354" t="str">
        <f t="shared" si="479"/>
        <v>CE</v>
      </c>
      <c r="E1393" s="354" t="str">
        <f t="shared" si="480"/>
        <v>02</v>
      </c>
      <c r="F1393" s="354" t="str">
        <f t="shared" si="481"/>
        <v>E</v>
      </c>
      <c r="G1393" s="355" t="str">
        <f t="shared" si="482"/>
        <v>01</v>
      </c>
      <c r="H1393" s="232" t="s">
        <v>1730</v>
      </c>
      <c r="I1393" s="232" t="s">
        <v>3496</v>
      </c>
      <c r="J1393" s="233">
        <v>46282</v>
      </c>
      <c r="K1393" s="233">
        <v>47718</v>
      </c>
      <c r="L1393" s="234">
        <v>550053104</v>
      </c>
      <c r="M1393" s="232" t="str">
        <f>IF(ISNA(VLOOKUP(L1393,'MASTER DATA'!$A$1:$B$192,2,0)),"",VLOOKUP(L1393,'MASTER DATA'!$A$1:$B$192,2,0))</f>
        <v>HelixAst5W30_SP_12*1L_A04W</v>
      </c>
      <c r="N1393" s="232">
        <v>0</v>
      </c>
      <c r="O1393" s="232">
        <f t="shared" si="483"/>
        <v>1</v>
      </c>
      <c r="P1393" s="232">
        <f t="shared" si="484"/>
        <v>0</v>
      </c>
      <c r="Q1393" s="232">
        <f>VLOOKUP(L1393,'MASTER DATA'!$A$1:$E$192,5,0)</f>
        <v>44</v>
      </c>
      <c r="R1393" s="234">
        <f>SUMIF('picking of the day'!$H$4:$H$358,WMS!H1393&amp;WMS!L1393,'picking of the day'!$E$4:$E$358)</f>
        <v>0</v>
      </c>
      <c r="U1393" s="114">
        <f>IF(ISNA(VLOOKUP(H1393,'data putaway'!$A$1:$E$530,3,0)),0,VLOOKUP(H1393,'data putaway'!$A$1:$E$530,3,0))</f>
        <v>44</v>
      </c>
      <c r="V1393" s="354">
        <f t="shared" si="485"/>
        <v>44</v>
      </c>
      <c r="W1393" s="114">
        <f>IF(ISNA(VLOOKUP(H1393,'data putaway'!$A$1:$E$530,2,0)),0,VLOOKUP(H1393,'data putaway'!$A$1:$E$530,2,0))</f>
        <v>550053104</v>
      </c>
      <c r="X1393" s="354" t="b">
        <f t="shared" si="486"/>
        <v>1</v>
      </c>
      <c r="Y1393" s="354" t="str">
        <f>IF(ISNA(VLOOKUP(H1393,'data putaway'!$A$1:$E$530,4,0)),0,VLOOKUP(H1393,'data putaway'!$A$1:$E$530,4,0))</f>
        <v>23H26JJ</v>
      </c>
      <c r="Z1393" s="113">
        <f>IF(ISNA(VLOOKUP(H1393,'data putaway'!$A$1:$E$530,5,0)),0,VLOOKUP(H1393,'data putaway'!$A$1:$E$530,5,0))</f>
        <v>47718</v>
      </c>
      <c r="AA1393" s="354" t="b">
        <f t="shared" si="487"/>
        <v>1</v>
      </c>
      <c r="AB1393" s="354" t="b">
        <f t="shared" si="488"/>
        <v>1</v>
      </c>
      <c r="AC1393" s="356" t="str">
        <f t="shared" ca="1" si="489"/>
        <v>0 Month,  1 Days</v>
      </c>
      <c r="AD1393" s="114" t="str">
        <f t="shared" ca="1" si="496"/>
        <v>3 Year, 11 Month, 5 Days</v>
      </c>
      <c r="AE1393" s="114">
        <f t="shared" si="490"/>
        <v>44</v>
      </c>
      <c r="AF1393" s="114">
        <f t="shared" si="491"/>
        <v>1</v>
      </c>
      <c r="AG1393" s="354" t="str">
        <f t="shared" si="492"/>
        <v>CE02</v>
      </c>
      <c r="AH1393" s="114">
        <f>IF(ISNA(VLOOKUP(L1393,'MASTER DATA'!$A$1:$F$192,6,0)),0,VLOOKUP(L1393,'MASTER DATA'!$A$1:$F$192,6,0))*AE1393</f>
        <v>528</v>
      </c>
      <c r="AI1393" s="354" t="str">
        <f>VLOOKUP($D1393,'warehouse mapping'!$AN$7:$AO$17,2,0)</f>
        <v>Aktif</v>
      </c>
      <c r="AJ1393" s="114">
        <f t="shared" si="493"/>
        <v>0</v>
      </c>
      <c r="AK1393" s="354" t="str">
        <f t="shared" si="494"/>
        <v/>
      </c>
      <c r="AL1393" s="354" t="s">
        <v>170</v>
      </c>
      <c r="AM1393" s="354">
        <f t="shared" si="497"/>
        <v>1</v>
      </c>
      <c r="AN1393" s="354" t="b">
        <f t="shared" si="495"/>
        <v>1</v>
      </c>
    </row>
    <row r="1394" spans="1:40" s="354" customFormat="1">
      <c r="A1394" s="354" t="str">
        <f t="shared" si="498"/>
        <v>CE02E02550050071</v>
      </c>
      <c r="B1394" s="354">
        <f t="shared" si="499"/>
        <v>0</v>
      </c>
      <c r="C1394" s="354">
        <f t="shared" si="500"/>
        <v>0</v>
      </c>
      <c r="D1394" s="354" t="str">
        <f t="shared" si="479"/>
        <v>CE</v>
      </c>
      <c r="E1394" s="354" t="str">
        <f t="shared" si="480"/>
        <v>02</v>
      </c>
      <c r="F1394" s="354" t="str">
        <f t="shared" si="481"/>
        <v>E</v>
      </c>
      <c r="G1394" s="355" t="str">
        <f t="shared" si="482"/>
        <v>02</v>
      </c>
      <c r="H1394" s="232" t="s">
        <v>1731</v>
      </c>
      <c r="I1394" s="232" t="s">
        <v>3222</v>
      </c>
      <c r="J1394" s="233">
        <v>46274</v>
      </c>
      <c r="K1394" s="233">
        <v>47631</v>
      </c>
      <c r="L1394" s="234">
        <v>550050071</v>
      </c>
      <c r="M1394" s="232" t="str">
        <f>IF(ISNA(VLOOKUP(L1394,'MASTER DATA'!$A$1:$B$192,2,0)),"",VLOOKUP(L1394,'MASTER DATA'!$A$1:$B$192,2,0))</f>
        <v>RimLD4Extra15W40CI4_12*1L_A04W</v>
      </c>
      <c r="N1394" s="232">
        <v>44</v>
      </c>
      <c r="O1394" s="232">
        <f t="shared" si="483"/>
        <v>1</v>
      </c>
      <c r="P1394" s="232">
        <f t="shared" si="484"/>
        <v>0</v>
      </c>
      <c r="Q1394" s="232">
        <f>VLOOKUP(L1394,'MASTER DATA'!$A$1:$E$192,5,0)</f>
        <v>44</v>
      </c>
      <c r="R1394" s="234">
        <f>SUMIF('picking of the day'!$H$4:$H$358,WMS!H1394&amp;WMS!L1394,'picking of the day'!$E$4:$E$358)</f>
        <v>0</v>
      </c>
      <c r="U1394" s="114">
        <f>IF(ISNA(VLOOKUP(H1394,'data putaway'!$A$1:$E$530,3,0)),0,VLOOKUP(H1394,'data putaway'!$A$1:$E$530,3,0))</f>
        <v>0</v>
      </c>
      <c r="V1394" s="354">
        <f t="shared" si="485"/>
        <v>44</v>
      </c>
      <c r="W1394" s="114">
        <f>IF(ISNA(VLOOKUP(H1394,'data putaway'!$A$1:$E$530,2,0)),0,VLOOKUP(H1394,'data putaway'!$A$1:$E$530,2,0))</f>
        <v>0</v>
      </c>
      <c r="X1394" s="354" t="b">
        <f t="shared" si="486"/>
        <v>0</v>
      </c>
      <c r="Y1394" s="354">
        <f>IF(ISNA(VLOOKUP(H1394,'data putaway'!$A$1:$E$530,4,0)),0,VLOOKUP(H1394,'data putaway'!$A$1:$E$530,4,0))</f>
        <v>0</v>
      </c>
      <c r="Z1394" s="113">
        <f>IF(ISNA(VLOOKUP(H1394,'data putaway'!$A$1:$E$530,5,0)),0,VLOOKUP(H1394,'data putaway'!$A$1:$E$530,5,0))</f>
        <v>0</v>
      </c>
      <c r="AA1394" s="354" t="b">
        <f t="shared" si="487"/>
        <v>0</v>
      </c>
      <c r="AB1394" s="354" t="b">
        <f t="shared" si="488"/>
        <v>0</v>
      </c>
      <c r="AC1394" s="356" t="str">
        <f t="shared" ca="1" si="489"/>
        <v>0 Month,  9 Days</v>
      </c>
      <c r="AD1394" s="114" t="str">
        <f t="shared" ca="1" si="496"/>
        <v>3 Year, 8 Month, 10 Days</v>
      </c>
      <c r="AE1394" s="114">
        <f t="shared" si="490"/>
        <v>44</v>
      </c>
      <c r="AF1394" s="114">
        <f t="shared" si="491"/>
        <v>1</v>
      </c>
      <c r="AG1394" s="354" t="str">
        <f t="shared" si="492"/>
        <v>CE02</v>
      </c>
      <c r="AH1394" s="114">
        <f>IF(ISNA(VLOOKUP(L1394,'MASTER DATA'!$A$1:$F$192,6,0)),0,VLOOKUP(L1394,'MASTER DATA'!$A$1:$F$192,6,0))*AE1394</f>
        <v>528</v>
      </c>
      <c r="AI1394" s="354" t="str">
        <f>VLOOKUP($D1394,'warehouse mapping'!$AN$7:$AO$17,2,0)</f>
        <v>Aktif</v>
      </c>
      <c r="AJ1394" s="114">
        <f t="shared" si="493"/>
        <v>0</v>
      </c>
      <c r="AK1394" s="354" t="str">
        <f t="shared" si="494"/>
        <v/>
      </c>
      <c r="AL1394" s="354" t="s">
        <v>170</v>
      </c>
      <c r="AM1394" s="354">
        <f t="shared" si="497"/>
        <v>1</v>
      </c>
      <c r="AN1394" s="354" t="b">
        <f t="shared" si="495"/>
        <v>1</v>
      </c>
    </row>
    <row r="1395" spans="1:40" s="354" customFormat="1">
      <c r="A1395" s="354" t="str">
        <f t="shared" si="498"/>
        <v>CE03A01550062632</v>
      </c>
      <c r="B1395" s="354">
        <f t="shared" si="499"/>
        <v>0</v>
      </c>
      <c r="C1395" s="354">
        <f t="shared" si="500"/>
        <v>0</v>
      </c>
      <c r="D1395" s="354" t="str">
        <f t="shared" si="479"/>
        <v>CE</v>
      </c>
      <c r="E1395" s="354" t="str">
        <f t="shared" si="480"/>
        <v>03</v>
      </c>
      <c r="F1395" s="354" t="str">
        <f t="shared" si="481"/>
        <v>A</v>
      </c>
      <c r="G1395" s="355" t="str">
        <f t="shared" si="482"/>
        <v>01</v>
      </c>
      <c r="H1395" s="232" t="s">
        <v>1732</v>
      </c>
      <c r="I1395" s="232" t="s">
        <v>3134</v>
      </c>
      <c r="J1395" s="233">
        <v>46209</v>
      </c>
      <c r="K1395" s="233">
        <v>47653</v>
      </c>
      <c r="L1395" s="234">
        <v>550062632</v>
      </c>
      <c r="M1395" s="232" t="str">
        <f>IF(ISNA(VLOOKUP(L1395,'MASTER DATA'!$A$1:$B$192,2,0)),"",VLOOKUP(L1395,'MASTER DATA'!$A$1:$B$192,2,0))</f>
        <v>KawaFulSyn10W40SNMA2_12*1L_A734</v>
      </c>
      <c r="N1395" s="232">
        <v>40</v>
      </c>
      <c r="O1395" s="232">
        <f t="shared" si="483"/>
        <v>0</v>
      </c>
      <c r="P1395" s="232">
        <f t="shared" si="484"/>
        <v>40</v>
      </c>
      <c r="Q1395" s="232">
        <f>VLOOKUP(L1395,'MASTER DATA'!$A$1:$E$192,5,0)</f>
        <v>44</v>
      </c>
      <c r="R1395" s="234">
        <f>SUMIF('picking of the day'!$H$4:$H$358,WMS!H1395&amp;WMS!L1395,'picking of the day'!$E$4:$E$358)</f>
        <v>0</v>
      </c>
      <c r="U1395" s="114">
        <f>IF(ISNA(VLOOKUP(H1395,'data putaway'!$A$1:$E$530,3,0)),0,VLOOKUP(H1395,'data putaway'!$A$1:$E$530,3,0))</f>
        <v>0</v>
      </c>
      <c r="V1395" s="354">
        <f t="shared" si="485"/>
        <v>40</v>
      </c>
      <c r="W1395" s="114">
        <f>IF(ISNA(VLOOKUP(H1395,'data putaway'!$A$1:$E$530,2,0)),0,VLOOKUP(H1395,'data putaway'!$A$1:$E$530,2,0))</f>
        <v>0</v>
      </c>
      <c r="X1395" s="354" t="b">
        <f t="shared" si="486"/>
        <v>0</v>
      </c>
      <c r="Y1395" s="354">
        <f>IF(ISNA(VLOOKUP(H1395,'data putaway'!$A$1:$E$530,4,0)),0,VLOOKUP(H1395,'data putaway'!$A$1:$E$530,4,0))</f>
        <v>0</v>
      </c>
      <c r="Z1395" s="113">
        <f>IF(ISNA(VLOOKUP(H1395,'data putaway'!$A$1:$E$530,5,0)),0,VLOOKUP(H1395,'data putaway'!$A$1:$E$530,5,0))</f>
        <v>0</v>
      </c>
      <c r="AA1395" s="354" t="b">
        <f t="shared" si="487"/>
        <v>0</v>
      </c>
      <c r="AB1395" s="354" t="b">
        <f t="shared" si="488"/>
        <v>0</v>
      </c>
      <c r="AC1395" s="356" t="str">
        <f t="shared" ca="1" si="489"/>
        <v>2 Month,  12 Days</v>
      </c>
      <c r="AD1395" s="114" t="str">
        <f t="shared" ca="1" si="496"/>
        <v>3 Year, 9 Month, 1 Days</v>
      </c>
      <c r="AE1395" s="114">
        <f t="shared" si="490"/>
        <v>40</v>
      </c>
      <c r="AF1395" s="114">
        <f t="shared" si="491"/>
        <v>1</v>
      </c>
      <c r="AG1395" s="354" t="str">
        <f t="shared" si="492"/>
        <v>CE03</v>
      </c>
      <c r="AH1395" s="114">
        <f>IF(ISNA(VLOOKUP(L1395,'MASTER DATA'!$A$1:$F$192,6,0)),0,VLOOKUP(L1395,'MASTER DATA'!$A$1:$F$192,6,0))*AE1395</f>
        <v>480</v>
      </c>
      <c r="AI1395" s="354" t="str">
        <f>VLOOKUP($D1395,'warehouse mapping'!$AN$7:$AO$17,2,0)</f>
        <v>Aktif</v>
      </c>
      <c r="AJ1395" s="114">
        <f t="shared" si="493"/>
        <v>0</v>
      </c>
      <c r="AK1395" s="354" t="str">
        <f t="shared" si="494"/>
        <v/>
      </c>
      <c r="AL1395" s="354" t="s">
        <v>170</v>
      </c>
      <c r="AM1395" s="354">
        <f t="shared" si="497"/>
        <v>1</v>
      </c>
      <c r="AN1395" s="354" t="b">
        <f t="shared" si="495"/>
        <v>1</v>
      </c>
    </row>
    <row r="1396" spans="1:40" s="354" customFormat="1">
      <c r="A1396" s="354" t="str">
        <f t="shared" si="498"/>
        <v>CE03A02550069888</v>
      </c>
      <c r="B1396" s="354">
        <f t="shared" si="499"/>
        <v>0</v>
      </c>
      <c r="C1396" s="354">
        <f t="shared" si="500"/>
        <v>0</v>
      </c>
      <c r="D1396" s="354" t="str">
        <f t="shared" si="479"/>
        <v>CE</v>
      </c>
      <c r="E1396" s="354" t="str">
        <f t="shared" si="480"/>
        <v>03</v>
      </c>
      <c r="F1396" s="354" t="str">
        <f t="shared" si="481"/>
        <v>A</v>
      </c>
      <c r="G1396" s="355" t="str">
        <f t="shared" si="482"/>
        <v>02</v>
      </c>
      <c r="H1396" s="232" t="s">
        <v>1733</v>
      </c>
      <c r="I1396" s="232" t="s">
        <v>3530</v>
      </c>
      <c r="J1396" s="233">
        <v>46277</v>
      </c>
      <c r="K1396" s="233">
        <v>47731</v>
      </c>
      <c r="L1396" s="234">
        <v>550069888</v>
      </c>
      <c r="M1396" s="232" t="str">
        <f>IF(ISNA(VLOOKUP(L1396,'MASTER DATA'!$A$1:$B$192,2,0)),"",VLOOKUP(L1396,'MASTER DATA'!$A$1:$B$192,2,0))</f>
        <v>RimR4Plus15W40CI4E7_3*5L_A04W</v>
      </c>
      <c r="N1396" s="232">
        <v>20</v>
      </c>
      <c r="O1396" s="232">
        <f t="shared" si="483"/>
        <v>0</v>
      </c>
      <c r="P1396" s="232">
        <f t="shared" si="484"/>
        <v>20</v>
      </c>
      <c r="Q1396" s="232">
        <f>VLOOKUP(L1396,'MASTER DATA'!$A$1:$E$192,5,0)</f>
        <v>36</v>
      </c>
      <c r="R1396" s="234">
        <f>SUMIF('picking of the day'!$H$4:$H$358,WMS!H1396&amp;WMS!L1396,'picking of the day'!$E$4:$E$358)</f>
        <v>0</v>
      </c>
      <c r="U1396" s="114">
        <f>IF(ISNA(VLOOKUP(H1396,'data putaway'!$A$1:$E$530,3,0)),0,VLOOKUP(H1396,'data putaway'!$A$1:$E$530,3,0))</f>
        <v>0</v>
      </c>
      <c r="V1396" s="354">
        <f t="shared" si="485"/>
        <v>20</v>
      </c>
      <c r="W1396" s="114">
        <f>IF(ISNA(VLOOKUP(H1396,'data putaway'!$A$1:$E$530,2,0)),0,VLOOKUP(H1396,'data putaway'!$A$1:$E$530,2,0))</f>
        <v>0</v>
      </c>
      <c r="X1396" s="354" t="b">
        <f t="shared" si="486"/>
        <v>0</v>
      </c>
      <c r="Y1396" s="354">
        <f>IF(ISNA(VLOOKUP(H1396,'data putaway'!$A$1:$E$530,4,0)),0,VLOOKUP(H1396,'data putaway'!$A$1:$E$530,4,0))</f>
        <v>0</v>
      </c>
      <c r="Z1396" s="113">
        <f>IF(ISNA(VLOOKUP(H1396,'data putaway'!$A$1:$E$530,5,0)),0,VLOOKUP(H1396,'data putaway'!$A$1:$E$530,5,0))</f>
        <v>0</v>
      </c>
      <c r="AA1396" s="354" t="b">
        <f t="shared" si="487"/>
        <v>0</v>
      </c>
      <c r="AB1396" s="354" t="b">
        <f t="shared" si="488"/>
        <v>0</v>
      </c>
      <c r="AC1396" s="356" t="str">
        <f t="shared" ca="1" si="489"/>
        <v>0 Month,  6 Days</v>
      </c>
      <c r="AD1396" s="114" t="str">
        <f t="shared" ca="1" si="496"/>
        <v>3 Year, 11 Month, 18 Days</v>
      </c>
      <c r="AE1396" s="114">
        <f t="shared" si="490"/>
        <v>20</v>
      </c>
      <c r="AF1396" s="114">
        <f t="shared" si="491"/>
        <v>1</v>
      </c>
      <c r="AG1396" s="354" t="str">
        <f t="shared" si="492"/>
        <v>CE03</v>
      </c>
      <c r="AH1396" s="114">
        <f>IF(ISNA(VLOOKUP(L1396,'MASTER DATA'!$A$1:$F$192,6,0)),0,VLOOKUP(L1396,'MASTER DATA'!$A$1:$F$192,6,0))*AE1396</f>
        <v>300</v>
      </c>
      <c r="AI1396" s="354" t="str">
        <f>VLOOKUP($D1396,'warehouse mapping'!$AN$7:$AO$17,2,0)</f>
        <v>Aktif</v>
      </c>
      <c r="AJ1396" s="114">
        <f t="shared" si="493"/>
        <v>0</v>
      </c>
      <c r="AK1396" s="354" t="str">
        <f t="shared" si="494"/>
        <v/>
      </c>
      <c r="AL1396" s="354" t="s">
        <v>3025</v>
      </c>
      <c r="AM1396" s="354">
        <f t="shared" si="497"/>
        <v>1</v>
      </c>
      <c r="AN1396" s="354" t="b">
        <f t="shared" si="495"/>
        <v>1</v>
      </c>
    </row>
    <row r="1397" spans="1:40" s="354" customFormat="1">
      <c r="A1397" s="354" t="str">
        <f t="shared" si="498"/>
        <v>CE03B01550072331</v>
      </c>
      <c r="B1397" s="354">
        <f t="shared" si="499"/>
        <v>0</v>
      </c>
      <c r="C1397" s="354">
        <f t="shared" si="500"/>
        <v>0</v>
      </c>
      <c r="D1397" s="354" t="str">
        <f t="shared" si="479"/>
        <v>CE</v>
      </c>
      <c r="E1397" s="354" t="str">
        <f t="shared" si="480"/>
        <v>03</v>
      </c>
      <c r="F1397" s="354" t="str">
        <f t="shared" si="481"/>
        <v>B</v>
      </c>
      <c r="G1397" s="355" t="str">
        <f t="shared" si="482"/>
        <v>01</v>
      </c>
      <c r="H1397" s="232" t="s">
        <v>1734</v>
      </c>
      <c r="I1397" s="232" t="s">
        <v>3488</v>
      </c>
      <c r="J1397" s="233">
        <v>46281</v>
      </c>
      <c r="K1397" s="233">
        <v>47717</v>
      </c>
      <c r="L1397" s="234">
        <v>550072331</v>
      </c>
      <c r="M1397" s="232" t="str">
        <f>IF(ISNA(VLOOKUP(L1397,'MASTER DATA'!$A$1:$B$192,2,0)),"",VLOOKUP(L1397,'MASTER DATA'!$A$1:$B$192,2,0))</f>
        <v>Helix Eco Plus 5W-30_4*3L_A04W</v>
      </c>
      <c r="N1397" s="232">
        <v>36</v>
      </c>
      <c r="O1397" s="232">
        <f t="shared" si="483"/>
        <v>1</v>
      </c>
      <c r="P1397" s="232">
        <f t="shared" si="484"/>
        <v>0</v>
      </c>
      <c r="Q1397" s="232">
        <f>VLOOKUP(L1397,'MASTER DATA'!$A$1:$E$192,5,0)</f>
        <v>36</v>
      </c>
      <c r="R1397" s="234">
        <f>SUMIF('picking of the day'!$H$4:$H$358,WMS!H1397&amp;WMS!L1397,'picking of the day'!$E$4:$E$358)</f>
        <v>0</v>
      </c>
      <c r="U1397" s="114">
        <f>IF(ISNA(VLOOKUP(H1397,'data putaway'!$A$1:$E$530,3,0)),0,VLOOKUP(H1397,'data putaway'!$A$1:$E$530,3,0))</f>
        <v>0</v>
      </c>
      <c r="V1397" s="354">
        <f t="shared" si="485"/>
        <v>36</v>
      </c>
      <c r="W1397" s="114">
        <f>IF(ISNA(VLOOKUP(H1397,'data putaway'!$A$1:$E$530,2,0)),0,VLOOKUP(H1397,'data putaway'!$A$1:$E$530,2,0))</f>
        <v>0</v>
      </c>
      <c r="X1397" s="354" t="b">
        <f t="shared" si="486"/>
        <v>0</v>
      </c>
      <c r="Y1397" s="354">
        <f>IF(ISNA(VLOOKUP(H1397,'data putaway'!$A$1:$E$530,4,0)),0,VLOOKUP(H1397,'data putaway'!$A$1:$E$530,4,0))</f>
        <v>0</v>
      </c>
      <c r="Z1397" s="113">
        <f>IF(ISNA(VLOOKUP(H1397,'data putaway'!$A$1:$E$530,5,0)),0,VLOOKUP(H1397,'data putaway'!$A$1:$E$530,5,0))</f>
        <v>0</v>
      </c>
      <c r="AA1397" s="354" t="b">
        <f t="shared" si="487"/>
        <v>0</v>
      </c>
      <c r="AB1397" s="354" t="b">
        <f t="shared" si="488"/>
        <v>0</v>
      </c>
      <c r="AC1397" s="356" t="str">
        <f t="shared" ca="1" si="489"/>
        <v>0 Month,  2 Days</v>
      </c>
      <c r="AD1397" s="114" t="str">
        <f t="shared" ca="1" si="496"/>
        <v>3 Year, 11 Month, 4 Days</v>
      </c>
      <c r="AE1397" s="114">
        <f t="shared" si="490"/>
        <v>36</v>
      </c>
      <c r="AF1397" s="114">
        <f t="shared" si="491"/>
        <v>1</v>
      </c>
      <c r="AG1397" s="354" t="str">
        <f t="shared" si="492"/>
        <v>CE03</v>
      </c>
      <c r="AH1397" s="114">
        <f>IF(ISNA(VLOOKUP(L1397,'MASTER DATA'!$A$1:$F$192,6,0)),0,VLOOKUP(L1397,'MASTER DATA'!$A$1:$F$192,6,0))*AE1397</f>
        <v>432</v>
      </c>
      <c r="AI1397" s="354" t="str">
        <f>VLOOKUP($D1397,'warehouse mapping'!$AN$7:$AO$17,2,0)</f>
        <v>Aktif</v>
      </c>
      <c r="AJ1397" s="114">
        <f t="shared" si="493"/>
        <v>0</v>
      </c>
      <c r="AK1397" s="354" t="str">
        <f t="shared" si="494"/>
        <v/>
      </c>
      <c r="AL1397" s="354" t="s">
        <v>170</v>
      </c>
      <c r="AM1397" s="354">
        <f t="shared" si="497"/>
        <v>1</v>
      </c>
      <c r="AN1397" s="354" t="b">
        <f t="shared" si="495"/>
        <v>1</v>
      </c>
    </row>
    <row r="1398" spans="1:40" s="354" customFormat="1">
      <c r="A1398" s="354" t="str">
        <f t="shared" si="498"/>
        <v>CE03B02550072331</v>
      </c>
      <c r="B1398" s="354">
        <f t="shared" si="499"/>
        <v>0</v>
      </c>
      <c r="C1398" s="354">
        <f t="shared" si="500"/>
        <v>0</v>
      </c>
      <c r="D1398" s="354" t="str">
        <f t="shared" si="479"/>
        <v>CE</v>
      </c>
      <c r="E1398" s="354" t="str">
        <f t="shared" si="480"/>
        <v>03</v>
      </c>
      <c r="F1398" s="354" t="str">
        <f t="shared" si="481"/>
        <v>B</v>
      </c>
      <c r="G1398" s="355" t="str">
        <f t="shared" si="482"/>
        <v>02</v>
      </c>
      <c r="H1398" s="232" t="s">
        <v>1735</v>
      </c>
      <c r="I1398" s="232" t="s">
        <v>3488</v>
      </c>
      <c r="J1398" s="233">
        <v>46281</v>
      </c>
      <c r="K1398" s="233">
        <v>47717</v>
      </c>
      <c r="L1398" s="234">
        <v>550072331</v>
      </c>
      <c r="M1398" s="232" t="str">
        <f>IF(ISNA(VLOOKUP(L1398,'MASTER DATA'!$A$1:$B$192,2,0)),"",VLOOKUP(L1398,'MASTER DATA'!$A$1:$B$192,2,0))</f>
        <v>Helix Eco Plus 5W-30_4*3L_A04W</v>
      </c>
      <c r="N1398" s="232">
        <v>36</v>
      </c>
      <c r="O1398" s="232">
        <f t="shared" si="483"/>
        <v>1</v>
      </c>
      <c r="P1398" s="232">
        <f t="shared" si="484"/>
        <v>0</v>
      </c>
      <c r="Q1398" s="232">
        <f>VLOOKUP(L1398,'MASTER DATA'!$A$1:$E$192,5,0)</f>
        <v>36</v>
      </c>
      <c r="R1398" s="234">
        <f>SUMIF('picking of the day'!$H$4:$H$358,WMS!H1398&amp;WMS!L1398,'picking of the day'!$E$4:$E$358)</f>
        <v>0</v>
      </c>
      <c r="U1398" s="114">
        <f>IF(ISNA(VLOOKUP(H1398,'data putaway'!$A$1:$E$530,3,0)),0,VLOOKUP(H1398,'data putaway'!$A$1:$E$530,3,0))</f>
        <v>0</v>
      </c>
      <c r="V1398" s="354">
        <f t="shared" si="485"/>
        <v>36</v>
      </c>
      <c r="W1398" s="114">
        <f>IF(ISNA(VLOOKUP(H1398,'data putaway'!$A$1:$E$530,2,0)),0,VLOOKUP(H1398,'data putaway'!$A$1:$E$530,2,0))</f>
        <v>0</v>
      </c>
      <c r="X1398" s="354" t="b">
        <f t="shared" si="486"/>
        <v>0</v>
      </c>
      <c r="Y1398" s="354">
        <f>IF(ISNA(VLOOKUP(H1398,'data putaway'!$A$1:$E$530,4,0)),0,VLOOKUP(H1398,'data putaway'!$A$1:$E$530,4,0))</f>
        <v>0</v>
      </c>
      <c r="Z1398" s="113">
        <f>IF(ISNA(VLOOKUP(H1398,'data putaway'!$A$1:$E$530,5,0)),0,VLOOKUP(H1398,'data putaway'!$A$1:$E$530,5,0))</f>
        <v>0</v>
      </c>
      <c r="AA1398" s="354" t="b">
        <f t="shared" si="487"/>
        <v>0</v>
      </c>
      <c r="AB1398" s="354" t="b">
        <f t="shared" si="488"/>
        <v>0</v>
      </c>
      <c r="AC1398" s="356" t="str">
        <f t="shared" ca="1" si="489"/>
        <v>0 Month,  2 Days</v>
      </c>
      <c r="AD1398" s="114" t="str">
        <f t="shared" ca="1" si="496"/>
        <v>3 Year, 11 Month, 4 Days</v>
      </c>
      <c r="AE1398" s="114">
        <f t="shared" si="490"/>
        <v>36</v>
      </c>
      <c r="AF1398" s="114">
        <f t="shared" si="491"/>
        <v>1</v>
      </c>
      <c r="AG1398" s="354" t="str">
        <f t="shared" si="492"/>
        <v>CE03</v>
      </c>
      <c r="AH1398" s="114">
        <f>IF(ISNA(VLOOKUP(L1398,'MASTER DATA'!$A$1:$F$192,6,0)),0,VLOOKUP(L1398,'MASTER DATA'!$A$1:$F$192,6,0))*AE1398</f>
        <v>432</v>
      </c>
      <c r="AI1398" s="354" t="str">
        <f>VLOOKUP($D1398,'warehouse mapping'!$AN$7:$AO$17,2,0)</f>
        <v>Aktif</v>
      </c>
      <c r="AJ1398" s="114">
        <f t="shared" si="493"/>
        <v>0</v>
      </c>
      <c r="AK1398" s="354" t="str">
        <f t="shared" si="494"/>
        <v/>
      </c>
      <c r="AL1398" s="354" t="s">
        <v>170</v>
      </c>
      <c r="AM1398" s="354">
        <f t="shared" si="497"/>
        <v>1</v>
      </c>
      <c r="AN1398" s="354" t="b">
        <f t="shared" si="495"/>
        <v>1</v>
      </c>
    </row>
    <row r="1399" spans="1:40" s="354" customFormat="1">
      <c r="A1399" s="354" t="str">
        <f t="shared" si="498"/>
        <v>CE03C01550049045</v>
      </c>
      <c r="B1399" s="354">
        <f t="shared" si="499"/>
        <v>0</v>
      </c>
      <c r="C1399" s="354">
        <f t="shared" si="500"/>
        <v>0</v>
      </c>
      <c r="D1399" s="354" t="str">
        <f t="shared" si="479"/>
        <v>CE</v>
      </c>
      <c r="E1399" s="354" t="str">
        <f t="shared" si="480"/>
        <v>03</v>
      </c>
      <c r="F1399" s="354" t="str">
        <f t="shared" si="481"/>
        <v>C</v>
      </c>
      <c r="G1399" s="355" t="str">
        <f t="shared" si="482"/>
        <v>01</v>
      </c>
      <c r="H1399" s="232" t="s">
        <v>1736</v>
      </c>
      <c r="I1399" s="232" t="s">
        <v>3531</v>
      </c>
      <c r="J1399" s="233">
        <v>46275</v>
      </c>
      <c r="K1399" s="233">
        <v>47730</v>
      </c>
      <c r="L1399" s="234">
        <v>550049045</v>
      </c>
      <c r="M1399" s="232" t="str">
        <f>IF(ISNA(VLOOKUP(L1399,'MASTER DATA'!$A$1:$B$192,2,0)),"",VLOOKUP(L1399,'MASTER DATA'!$A$1:$B$192,2,0))</f>
        <v>Advanc4TAX320W50SGMA_12*0.8L_A04W</v>
      </c>
      <c r="N1399" s="232">
        <v>48</v>
      </c>
      <c r="O1399" s="232">
        <f t="shared" si="483"/>
        <v>1</v>
      </c>
      <c r="P1399" s="232">
        <f t="shared" si="484"/>
        <v>0</v>
      </c>
      <c r="Q1399" s="232">
        <f>VLOOKUP(L1399,'MASTER DATA'!$A$1:$E$192,5,0)</f>
        <v>48</v>
      </c>
      <c r="R1399" s="234">
        <f>SUMIF('picking of the day'!$H$4:$H$358,WMS!H1399&amp;WMS!L1399,'picking of the day'!$E$4:$E$358)</f>
        <v>0</v>
      </c>
      <c r="U1399" s="114">
        <f>IF(ISNA(VLOOKUP(H1399,'data putaway'!$A$1:$E$530,3,0)),0,VLOOKUP(H1399,'data putaway'!$A$1:$E$530,3,0))</f>
        <v>0</v>
      </c>
      <c r="V1399" s="354">
        <f t="shared" si="485"/>
        <v>48</v>
      </c>
      <c r="W1399" s="114">
        <f>IF(ISNA(VLOOKUP(H1399,'data putaway'!$A$1:$E$530,2,0)),0,VLOOKUP(H1399,'data putaway'!$A$1:$E$530,2,0))</f>
        <v>0</v>
      </c>
      <c r="X1399" s="354" t="b">
        <f t="shared" si="486"/>
        <v>0</v>
      </c>
      <c r="Y1399" s="354">
        <f>IF(ISNA(VLOOKUP(H1399,'data putaway'!$A$1:$E$530,4,0)),0,VLOOKUP(H1399,'data putaway'!$A$1:$E$530,4,0))</f>
        <v>0</v>
      </c>
      <c r="Z1399" s="113">
        <f>IF(ISNA(VLOOKUP(H1399,'data putaway'!$A$1:$E$530,5,0)),0,VLOOKUP(H1399,'data putaway'!$A$1:$E$530,5,0))</f>
        <v>0</v>
      </c>
      <c r="AA1399" s="354" t="b">
        <f t="shared" si="487"/>
        <v>0</v>
      </c>
      <c r="AB1399" s="354" t="b">
        <f t="shared" si="488"/>
        <v>0</v>
      </c>
      <c r="AC1399" s="356" t="str">
        <f t="shared" ca="1" si="489"/>
        <v>0 Month,  8 Days</v>
      </c>
      <c r="AD1399" s="114" t="str">
        <f t="shared" ca="1" si="496"/>
        <v>3 Year, 11 Month, 17 Days</v>
      </c>
      <c r="AE1399" s="114">
        <f t="shared" si="490"/>
        <v>48</v>
      </c>
      <c r="AF1399" s="114">
        <f t="shared" si="491"/>
        <v>1</v>
      </c>
      <c r="AG1399" s="354" t="str">
        <f t="shared" si="492"/>
        <v>CE03</v>
      </c>
      <c r="AH1399" s="114">
        <f>IF(ISNA(VLOOKUP(L1399,'MASTER DATA'!$A$1:$F$192,6,0)),0,VLOOKUP(L1399,'MASTER DATA'!$A$1:$F$192,6,0))*AE1399</f>
        <v>460.79999999999995</v>
      </c>
      <c r="AI1399" s="354" t="str">
        <f>VLOOKUP($D1399,'warehouse mapping'!$AN$7:$AO$17,2,0)</f>
        <v>Aktif</v>
      </c>
      <c r="AJ1399" s="114">
        <f t="shared" si="493"/>
        <v>0</v>
      </c>
      <c r="AK1399" s="354" t="str">
        <f t="shared" si="494"/>
        <v/>
      </c>
      <c r="AL1399" s="354" t="s">
        <v>170</v>
      </c>
      <c r="AM1399" s="354">
        <f t="shared" si="497"/>
        <v>1</v>
      </c>
      <c r="AN1399" s="354" t="b">
        <f t="shared" si="495"/>
        <v>1</v>
      </c>
    </row>
    <row r="1400" spans="1:40" s="354" customFormat="1">
      <c r="A1400" s="354" t="str">
        <f t="shared" si="498"/>
        <v>CE03C02550049045</v>
      </c>
      <c r="B1400" s="354">
        <f t="shared" si="499"/>
        <v>0</v>
      </c>
      <c r="C1400" s="354">
        <f t="shared" si="500"/>
        <v>0</v>
      </c>
      <c r="D1400" s="354" t="str">
        <f t="shared" si="479"/>
        <v>CE</v>
      </c>
      <c r="E1400" s="354" t="str">
        <f t="shared" si="480"/>
        <v>03</v>
      </c>
      <c r="F1400" s="354" t="str">
        <f t="shared" si="481"/>
        <v>C</v>
      </c>
      <c r="G1400" s="355" t="str">
        <f t="shared" si="482"/>
        <v>02</v>
      </c>
      <c r="H1400" s="232" t="s">
        <v>1737</v>
      </c>
      <c r="I1400" s="232" t="s">
        <v>3531</v>
      </c>
      <c r="J1400" s="233">
        <v>46275</v>
      </c>
      <c r="K1400" s="233">
        <v>47730</v>
      </c>
      <c r="L1400" s="234">
        <v>550049045</v>
      </c>
      <c r="M1400" s="232" t="str">
        <f>IF(ISNA(VLOOKUP(L1400,'MASTER DATA'!$A$1:$B$192,2,0)),"",VLOOKUP(L1400,'MASTER DATA'!$A$1:$B$192,2,0))</f>
        <v>Advanc4TAX320W50SGMA_12*0.8L_A04W</v>
      </c>
      <c r="N1400" s="232">
        <v>48</v>
      </c>
      <c r="O1400" s="232">
        <f t="shared" si="483"/>
        <v>1</v>
      </c>
      <c r="P1400" s="232">
        <f t="shared" si="484"/>
        <v>0</v>
      </c>
      <c r="Q1400" s="232">
        <f>VLOOKUP(L1400,'MASTER DATA'!$A$1:$E$192,5,0)</f>
        <v>48</v>
      </c>
      <c r="R1400" s="234">
        <f>SUMIF('picking of the day'!$H$4:$H$358,WMS!H1400&amp;WMS!L1400,'picking of the day'!$E$4:$E$358)</f>
        <v>0</v>
      </c>
      <c r="U1400" s="114">
        <f>IF(ISNA(VLOOKUP(H1400,'data putaway'!$A$1:$E$530,3,0)),0,VLOOKUP(H1400,'data putaway'!$A$1:$E$530,3,0))</f>
        <v>0</v>
      </c>
      <c r="V1400" s="354">
        <f t="shared" si="485"/>
        <v>48</v>
      </c>
      <c r="W1400" s="114">
        <f>IF(ISNA(VLOOKUP(H1400,'data putaway'!$A$1:$E$530,2,0)),0,VLOOKUP(H1400,'data putaway'!$A$1:$E$530,2,0))</f>
        <v>0</v>
      </c>
      <c r="X1400" s="354" t="b">
        <f t="shared" si="486"/>
        <v>0</v>
      </c>
      <c r="Y1400" s="354">
        <f>IF(ISNA(VLOOKUP(H1400,'data putaway'!$A$1:$E$530,4,0)),0,VLOOKUP(H1400,'data putaway'!$A$1:$E$530,4,0))</f>
        <v>0</v>
      </c>
      <c r="Z1400" s="113">
        <f>IF(ISNA(VLOOKUP(H1400,'data putaway'!$A$1:$E$530,5,0)),0,VLOOKUP(H1400,'data putaway'!$A$1:$E$530,5,0))</f>
        <v>0</v>
      </c>
      <c r="AA1400" s="354" t="b">
        <f t="shared" si="487"/>
        <v>0</v>
      </c>
      <c r="AB1400" s="354" t="b">
        <f t="shared" si="488"/>
        <v>0</v>
      </c>
      <c r="AC1400" s="356" t="str">
        <f t="shared" ca="1" si="489"/>
        <v>0 Month,  8 Days</v>
      </c>
      <c r="AD1400" s="114" t="str">
        <f t="shared" ca="1" si="496"/>
        <v>3 Year, 11 Month, 17 Days</v>
      </c>
      <c r="AE1400" s="114">
        <f t="shared" si="490"/>
        <v>48</v>
      </c>
      <c r="AF1400" s="114">
        <f t="shared" si="491"/>
        <v>1</v>
      </c>
      <c r="AG1400" s="354" t="str">
        <f t="shared" si="492"/>
        <v>CE03</v>
      </c>
      <c r="AH1400" s="114">
        <f>IF(ISNA(VLOOKUP(L1400,'MASTER DATA'!$A$1:$F$192,6,0)),0,VLOOKUP(L1400,'MASTER DATA'!$A$1:$F$192,6,0))*AE1400</f>
        <v>460.79999999999995</v>
      </c>
      <c r="AI1400" s="354" t="str">
        <f>VLOOKUP($D1400,'warehouse mapping'!$AN$7:$AO$17,2,0)</f>
        <v>Aktif</v>
      </c>
      <c r="AJ1400" s="114">
        <f t="shared" si="493"/>
        <v>0</v>
      </c>
      <c r="AK1400" s="354" t="str">
        <f t="shared" si="494"/>
        <v/>
      </c>
      <c r="AL1400" s="354" t="s">
        <v>170</v>
      </c>
      <c r="AM1400" s="354">
        <f t="shared" si="497"/>
        <v>1</v>
      </c>
      <c r="AN1400" s="354" t="b">
        <f t="shared" si="495"/>
        <v>1</v>
      </c>
    </row>
    <row r="1401" spans="1:40" s="354" customFormat="1">
      <c r="A1401" s="354" t="str">
        <f t="shared" si="498"/>
        <v>CE03D01550070614</v>
      </c>
      <c r="B1401" s="354">
        <f t="shared" si="499"/>
        <v>0</v>
      </c>
      <c r="C1401" s="354">
        <f t="shared" si="500"/>
        <v>0</v>
      </c>
      <c r="D1401" s="354" t="str">
        <f t="shared" si="479"/>
        <v>CE</v>
      </c>
      <c r="E1401" s="354" t="str">
        <f t="shared" si="480"/>
        <v>03</v>
      </c>
      <c r="F1401" s="354" t="str">
        <f t="shared" si="481"/>
        <v>D</v>
      </c>
      <c r="G1401" s="355" t="str">
        <f t="shared" si="482"/>
        <v>01</v>
      </c>
      <c r="H1401" s="232" t="s">
        <v>1738</v>
      </c>
      <c r="I1401" s="232" t="s">
        <v>3584</v>
      </c>
      <c r="J1401" s="233">
        <v>46281</v>
      </c>
      <c r="K1401" s="233">
        <v>47736</v>
      </c>
      <c r="L1401" s="234">
        <v>550070614</v>
      </c>
      <c r="M1401" s="232" t="str">
        <f>IF(ISNA(VLOOKUP(L1401,'MASTER DATA'!$A$1:$B$192,2,0)),"",VLOOKUP(L1401,'MASTER DATA'!$A$1:$B$192,2,0))</f>
        <v>HlxHX610W40SP_4*4L_A04W</v>
      </c>
      <c r="N1401" s="232">
        <v>36</v>
      </c>
      <c r="O1401" s="232">
        <f t="shared" si="483"/>
        <v>1</v>
      </c>
      <c r="P1401" s="232">
        <f t="shared" si="484"/>
        <v>0</v>
      </c>
      <c r="Q1401" s="232">
        <f>VLOOKUP(L1401,'MASTER DATA'!$A$1:$E$192,5,0)</f>
        <v>36</v>
      </c>
      <c r="R1401" s="234">
        <f>SUMIF('picking of the day'!$H$4:$H$358,WMS!H1401&amp;WMS!L1401,'picking of the day'!$E$4:$E$358)</f>
        <v>0</v>
      </c>
      <c r="U1401" s="114">
        <f>IF(ISNA(VLOOKUP(H1401,'data putaway'!$A$1:$E$530,3,0)),0,VLOOKUP(H1401,'data putaway'!$A$1:$E$530,3,0))</f>
        <v>0</v>
      </c>
      <c r="V1401" s="354">
        <f t="shared" si="485"/>
        <v>36</v>
      </c>
      <c r="W1401" s="114">
        <f>IF(ISNA(VLOOKUP(H1401,'data putaway'!$A$1:$E$530,2,0)),0,VLOOKUP(H1401,'data putaway'!$A$1:$E$530,2,0))</f>
        <v>0</v>
      </c>
      <c r="X1401" s="354" t="b">
        <f t="shared" si="486"/>
        <v>0</v>
      </c>
      <c r="Y1401" s="354">
        <f>IF(ISNA(VLOOKUP(H1401,'data putaway'!$A$1:$E$530,4,0)),0,VLOOKUP(H1401,'data putaway'!$A$1:$E$530,4,0))</f>
        <v>0</v>
      </c>
      <c r="Z1401" s="113">
        <f>IF(ISNA(VLOOKUP(H1401,'data putaway'!$A$1:$E$530,5,0)),0,VLOOKUP(H1401,'data putaway'!$A$1:$E$530,5,0))</f>
        <v>0</v>
      </c>
      <c r="AA1401" s="354" t="b">
        <f t="shared" si="487"/>
        <v>0</v>
      </c>
      <c r="AB1401" s="354" t="b">
        <f t="shared" si="488"/>
        <v>0</v>
      </c>
      <c r="AC1401" s="356" t="str">
        <f t="shared" ca="1" si="489"/>
        <v>0 Month,  2 Days</v>
      </c>
      <c r="AD1401" s="114" t="str">
        <f t="shared" ca="1" si="496"/>
        <v>3 Year, 11 Month, 23 Days</v>
      </c>
      <c r="AE1401" s="114">
        <f t="shared" si="490"/>
        <v>36</v>
      </c>
      <c r="AF1401" s="114">
        <f t="shared" si="491"/>
        <v>1</v>
      </c>
      <c r="AG1401" s="354" t="str">
        <f t="shared" si="492"/>
        <v>CE03</v>
      </c>
      <c r="AH1401" s="114">
        <f>IF(ISNA(VLOOKUP(L1401,'MASTER DATA'!$A$1:$F$192,6,0)),0,VLOOKUP(L1401,'MASTER DATA'!$A$1:$F$192,6,0))*AE1401</f>
        <v>576</v>
      </c>
      <c r="AI1401" s="354" t="str">
        <f>VLOOKUP($D1401,'warehouse mapping'!$AN$7:$AO$17,2,0)</f>
        <v>Aktif</v>
      </c>
      <c r="AJ1401" s="114">
        <f t="shared" si="493"/>
        <v>0</v>
      </c>
      <c r="AK1401" s="354" t="str">
        <f t="shared" si="494"/>
        <v/>
      </c>
      <c r="AL1401" s="354" t="s">
        <v>170</v>
      </c>
      <c r="AM1401" s="354">
        <f t="shared" si="497"/>
        <v>1</v>
      </c>
      <c r="AN1401" s="354" t="b">
        <f t="shared" si="495"/>
        <v>1</v>
      </c>
    </row>
    <row r="1402" spans="1:40" s="354" customFormat="1">
      <c r="A1402" s="354" t="str">
        <f t="shared" si="498"/>
        <v>CE03D02550077927</v>
      </c>
      <c r="B1402" s="354">
        <f t="shared" si="499"/>
        <v>0</v>
      </c>
      <c r="C1402" s="354">
        <f t="shared" si="500"/>
        <v>0</v>
      </c>
      <c r="D1402" s="354" t="str">
        <f t="shared" si="479"/>
        <v>CE</v>
      </c>
      <c r="E1402" s="354" t="str">
        <f t="shared" si="480"/>
        <v>03</v>
      </c>
      <c r="F1402" s="354" t="str">
        <f t="shared" si="481"/>
        <v>D</v>
      </c>
      <c r="G1402" s="355" t="str">
        <f t="shared" si="482"/>
        <v>02</v>
      </c>
      <c r="H1402" s="232" t="s">
        <v>1739</v>
      </c>
      <c r="I1402" s="232" t="s">
        <v>3077</v>
      </c>
      <c r="J1402" s="233">
        <v>46279</v>
      </c>
      <c r="K1402" s="233">
        <v>47542</v>
      </c>
      <c r="L1402" s="234">
        <v>550077927</v>
      </c>
      <c r="M1402" s="232" t="str">
        <f>IF(ISNA(VLOOKUP(L1402,'MASTER DATA'!$A$1:$B$192,2,0)),"",VLOOKUP(L1402,'MASTER DATA'!$A$1:$B$192,2,0))</f>
        <v>HlxHX610W30SP_4*4L_A04W</v>
      </c>
      <c r="N1402" s="232">
        <v>36</v>
      </c>
      <c r="O1402" s="232">
        <f t="shared" si="483"/>
        <v>1</v>
      </c>
      <c r="P1402" s="232">
        <f t="shared" si="484"/>
        <v>0</v>
      </c>
      <c r="Q1402" s="232">
        <f>VLOOKUP(L1402,'MASTER DATA'!$A$1:$E$192,5,0)</f>
        <v>36</v>
      </c>
      <c r="R1402" s="234">
        <f>SUMIF('picking of the day'!$H$4:$H$358,WMS!H1402&amp;WMS!L1402,'picking of the day'!$E$4:$E$358)</f>
        <v>0</v>
      </c>
      <c r="U1402" s="114">
        <f>IF(ISNA(VLOOKUP(H1402,'data putaway'!$A$1:$E$530,3,0)),0,VLOOKUP(H1402,'data putaway'!$A$1:$E$530,3,0))</f>
        <v>0</v>
      </c>
      <c r="V1402" s="354">
        <f t="shared" si="485"/>
        <v>36</v>
      </c>
      <c r="W1402" s="114">
        <f>IF(ISNA(VLOOKUP(H1402,'data putaway'!$A$1:$E$530,2,0)),0,VLOOKUP(H1402,'data putaway'!$A$1:$E$530,2,0))</f>
        <v>0</v>
      </c>
      <c r="X1402" s="354" t="b">
        <f t="shared" si="486"/>
        <v>0</v>
      </c>
      <c r="Y1402" s="354">
        <f>IF(ISNA(VLOOKUP(H1402,'data putaway'!$A$1:$E$530,4,0)),0,VLOOKUP(H1402,'data putaway'!$A$1:$E$530,4,0))</f>
        <v>0</v>
      </c>
      <c r="Z1402" s="113">
        <f>IF(ISNA(VLOOKUP(H1402,'data putaway'!$A$1:$E$530,5,0)),0,VLOOKUP(H1402,'data putaway'!$A$1:$E$530,5,0))</f>
        <v>0</v>
      </c>
      <c r="AA1402" s="354" t="b">
        <f t="shared" si="487"/>
        <v>0</v>
      </c>
      <c r="AB1402" s="354" t="b">
        <f t="shared" si="488"/>
        <v>0</v>
      </c>
      <c r="AC1402" s="356" t="str">
        <f t="shared" ca="1" si="489"/>
        <v>0 Month,  4 Days</v>
      </c>
      <c r="AD1402" s="114" t="str">
        <f t="shared" ca="1" si="496"/>
        <v>3 Year, 5 Month, 10 Days</v>
      </c>
      <c r="AE1402" s="114">
        <f t="shared" si="490"/>
        <v>36</v>
      </c>
      <c r="AF1402" s="114">
        <f t="shared" si="491"/>
        <v>1</v>
      </c>
      <c r="AG1402" s="354" t="str">
        <f t="shared" si="492"/>
        <v>CE03</v>
      </c>
      <c r="AH1402" s="114">
        <f>IF(ISNA(VLOOKUP(L1402,'MASTER DATA'!$A$1:$F$192,6,0)),0,VLOOKUP(L1402,'MASTER DATA'!$A$1:$F$192,6,0))*AE1402</f>
        <v>576</v>
      </c>
      <c r="AI1402" s="354" t="str">
        <f>VLOOKUP($D1402,'warehouse mapping'!$AN$7:$AO$17,2,0)</f>
        <v>Aktif</v>
      </c>
      <c r="AJ1402" s="114">
        <f t="shared" si="493"/>
        <v>0</v>
      </c>
      <c r="AK1402" s="354" t="str">
        <f t="shared" si="494"/>
        <v/>
      </c>
      <c r="AL1402" s="354" t="s">
        <v>170</v>
      </c>
      <c r="AM1402" s="354">
        <f t="shared" si="497"/>
        <v>1</v>
      </c>
      <c r="AN1402" s="354" t="b">
        <f t="shared" si="495"/>
        <v>1</v>
      </c>
    </row>
    <row r="1403" spans="1:40" s="354" customFormat="1">
      <c r="A1403" s="354" t="str">
        <f t="shared" si="498"/>
        <v>CE03E01550070614</v>
      </c>
      <c r="B1403" s="354">
        <f t="shared" si="499"/>
        <v>0</v>
      </c>
      <c r="C1403" s="354">
        <f t="shared" si="500"/>
        <v>0</v>
      </c>
      <c r="D1403" s="354" t="str">
        <f t="shared" si="479"/>
        <v>CE</v>
      </c>
      <c r="E1403" s="354" t="str">
        <f t="shared" si="480"/>
        <v>03</v>
      </c>
      <c r="F1403" s="354" t="str">
        <f t="shared" si="481"/>
        <v>E</v>
      </c>
      <c r="G1403" s="355" t="str">
        <f t="shared" si="482"/>
        <v>01</v>
      </c>
      <c r="H1403" s="232" t="s">
        <v>1740</v>
      </c>
      <c r="I1403" s="232" t="s">
        <v>3584</v>
      </c>
      <c r="J1403" s="233">
        <v>46281</v>
      </c>
      <c r="K1403" s="233">
        <v>47736</v>
      </c>
      <c r="L1403" s="234">
        <v>550070614</v>
      </c>
      <c r="M1403" s="232" t="str">
        <f>IF(ISNA(VLOOKUP(L1403,'MASTER DATA'!$A$1:$B$192,2,0)),"",VLOOKUP(L1403,'MASTER DATA'!$A$1:$B$192,2,0))</f>
        <v>HlxHX610W40SP_4*4L_A04W</v>
      </c>
      <c r="N1403" s="232">
        <v>36</v>
      </c>
      <c r="O1403" s="232">
        <f t="shared" si="483"/>
        <v>1</v>
      </c>
      <c r="P1403" s="232">
        <f t="shared" si="484"/>
        <v>0</v>
      </c>
      <c r="Q1403" s="232">
        <f>VLOOKUP(L1403,'MASTER DATA'!$A$1:$E$192,5,0)</f>
        <v>36</v>
      </c>
      <c r="R1403" s="234">
        <f>SUMIF('picking of the day'!$H$4:$H$358,WMS!H1403&amp;WMS!L1403,'picking of the day'!$E$4:$E$358)</f>
        <v>0</v>
      </c>
      <c r="U1403" s="114">
        <f>IF(ISNA(VLOOKUP(H1403,'data putaway'!$A$1:$E$530,3,0)),0,VLOOKUP(H1403,'data putaway'!$A$1:$E$530,3,0))</f>
        <v>0</v>
      </c>
      <c r="V1403" s="354">
        <f t="shared" si="485"/>
        <v>36</v>
      </c>
      <c r="W1403" s="114">
        <f>IF(ISNA(VLOOKUP(H1403,'data putaway'!$A$1:$E$530,2,0)),0,VLOOKUP(H1403,'data putaway'!$A$1:$E$530,2,0))</f>
        <v>0</v>
      </c>
      <c r="X1403" s="354" t="b">
        <f t="shared" si="486"/>
        <v>0</v>
      </c>
      <c r="Y1403" s="354">
        <f>IF(ISNA(VLOOKUP(H1403,'data putaway'!$A$1:$E$530,4,0)),0,VLOOKUP(H1403,'data putaway'!$A$1:$E$530,4,0))</f>
        <v>0</v>
      </c>
      <c r="Z1403" s="113">
        <f>IF(ISNA(VLOOKUP(H1403,'data putaway'!$A$1:$E$530,5,0)),0,VLOOKUP(H1403,'data putaway'!$A$1:$E$530,5,0))</f>
        <v>0</v>
      </c>
      <c r="AA1403" s="354" t="b">
        <f t="shared" si="487"/>
        <v>0</v>
      </c>
      <c r="AB1403" s="354" t="b">
        <f t="shared" si="488"/>
        <v>0</v>
      </c>
      <c r="AC1403" s="356" t="str">
        <f t="shared" ca="1" si="489"/>
        <v>0 Month,  2 Days</v>
      </c>
      <c r="AD1403" s="114" t="str">
        <f t="shared" ca="1" si="496"/>
        <v>3 Year, 11 Month, 23 Days</v>
      </c>
      <c r="AE1403" s="114">
        <f t="shared" si="490"/>
        <v>36</v>
      </c>
      <c r="AF1403" s="114">
        <f t="shared" si="491"/>
        <v>1</v>
      </c>
      <c r="AG1403" s="354" t="str">
        <f t="shared" si="492"/>
        <v>CE03</v>
      </c>
      <c r="AH1403" s="114">
        <f>IF(ISNA(VLOOKUP(L1403,'MASTER DATA'!$A$1:$F$192,6,0)),0,VLOOKUP(L1403,'MASTER DATA'!$A$1:$F$192,6,0))*AE1403</f>
        <v>576</v>
      </c>
      <c r="AI1403" s="354" t="str">
        <f>VLOOKUP($D1403,'warehouse mapping'!$AN$7:$AO$17,2,0)</f>
        <v>Aktif</v>
      </c>
      <c r="AJ1403" s="114">
        <f t="shared" si="493"/>
        <v>0</v>
      </c>
      <c r="AK1403" s="354" t="str">
        <f t="shared" si="494"/>
        <v/>
      </c>
      <c r="AL1403" s="354" t="s">
        <v>170</v>
      </c>
      <c r="AM1403" s="354">
        <f t="shared" si="497"/>
        <v>1</v>
      </c>
      <c r="AN1403" s="354" t="b">
        <f t="shared" si="495"/>
        <v>1</v>
      </c>
    </row>
    <row r="1404" spans="1:40" s="354" customFormat="1">
      <c r="A1404" s="354" t="str">
        <f t="shared" si="498"/>
        <v>CE03E02550070614</v>
      </c>
      <c r="B1404" s="354">
        <f t="shared" si="499"/>
        <v>0</v>
      </c>
      <c r="C1404" s="354">
        <f t="shared" si="500"/>
        <v>0</v>
      </c>
      <c r="D1404" s="354" t="str">
        <f t="shared" si="479"/>
        <v>CE</v>
      </c>
      <c r="E1404" s="354" t="str">
        <f t="shared" si="480"/>
        <v>03</v>
      </c>
      <c r="F1404" s="354" t="str">
        <f t="shared" si="481"/>
        <v>E</v>
      </c>
      <c r="G1404" s="355" t="str">
        <f t="shared" si="482"/>
        <v>02</v>
      </c>
      <c r="H1404" s="232" t="s">
        <v>1741</v>
      </c>
      <c r="I1404" s="232" t="s">
        <v>3584</v>
      </c>
      <c r="J1404" s="233">
        <v>46281</v>
      </c>
      <c r="K1404" s="233">
        <v>47736</v>
      </c>
      <c r="L1404" s="234">
        <v>550070614</v>
      </c>
      <c r="M1404" s="232" t="str">
        <f>IF(ISNA(VLOOKUP(L1404,'MASTER DATA'!$A$1:$B$192,2,0)),"",VLOOKUP(L1404,'MASTER DATA'!$A$1:$B$192,2,0))</f>
        <v>HlxHX610W40SP_4*4L_A04W</v>
      </c>
      <c r="N1404" s="232">
        <v>36</v>
      </c>
      <c r="O1404" s="232">
        <f t="shared" si="483"/>
        <v>1</v>
      </c>
      <c r="P1404" s="232">
        <f t="shared" si="484"/>
        <v>0</v>
      </c>
      <c r="Q1404" s="232">
        <f>VLOOKUP(L1404,'MASTER DATA'!$A$1:$E$192,5,0)</f>
        <v>36</v>
      </c>
      <c r="R1404" s="234">
        <f>SUMIF('picking of the day'!$H$4:$H$358,WMS!H1404&amp;WMS!L1404,'picking of the day'!$E$4:$E$358)</f>
        <v>0</v>
      </c>
      <c r="U1404" s="114">
        <f>IF(ISNA(VLOOKUP(H1404,'data putaway'!$A$1:$E$530,3,0)),0,VLOOKUP(H1404,'data putaway'!$A$1:$E$530,3,0))</f>
        <v>0</v>
      </c>
      <c r="V1404" s="354">
        <f t="shared" si="485"/>
        <v>36</v>
      </c>
      <c r="W1404" s="114">
        <f>IF(ISNA(VLOOKUP(H1404,'data putaway'!$A$1:$E$530,2,0)),0,VLOOKUP(H1404,'data putaway'!$A$1:$E$530,2,0))</f>
        <v>0</v>
      </c>
      <c r="X1404" s="354" t="b">
        <f t="shared" si="486"/>
        <v>0</v>
      </c>
      <c r="Y1404" s="354">
        <f>IF(ISNA(VLOOKUP(H1404,'data putaway'!$A$1:$E$530,4,0)),0,VLOOKUP(H1404,'data putaway'!$A$1:$E$530,4,0))</f>
        <v>0</v>
      </c>
      <c r="Z1404" s="113">
        <f>IF(ISNA(VLOOKUP(H1404,'data putaway'!$A$1:$E$530,5,0)),0,VLOOKUP(H1404,'data putaway'!$A$1:$E$530,5,0))</f>
        <v>0</v>
      </c>
      <c r="AA1404" s="354" t="b">
        <f t="shared" si="487"/>
        <v>0</v>
      </c>
      <c r="AB1404" s="354" t="b">
        <f t="shared" si="488"/>
        <v>0</v>
      </c>
      <c r="AC1404" s="356" t="str">
        <f t="shared" ca="1" si="489"/>
        <v>0 Month,  2 Days</v>
      </c>
      <c r="AD1404" s="114" t="str">
        <f t="shared" ca="1" si="496"/>
        <v>3 Year, 11 Month, 23 Days</v>
      </c>
      <c r="AE1404" s="114">
        <f t="shared" si="490"/>
        <v>36</v>
      </c>
      <c r="AF1404" s="114">
        <f t="shared" si="491"/>
        <v>1</v>
      </c>
      <c r="AG1404" s="354" t="str">
        <f t="shared" si="492"/>
        <v>CE03</v>
      </c>
      <c r="AH1404" s="114">
        <f>IF(ISNA(VLOOKUP(L1404,'MASTER DATA'!$A$1:$F$192,6,0)),0,VLOOKUP(L1404,'MASTER DATA'!$A$1:$F$192,6,0))*AE1404</f>
        <v>576</v>
      </c>
      <c r="AI1404" s="354" t="str">
        <f>VLOOKUP($D1404,'warehouse mapping'!$AN$7:$AO$17,2,0)</f>
        <v>Aktif</v>
      </c>
      <c r="AJ1404" s="114">
        <f t="shared" si="493"/>
        <v>0</v>
      </c>
      <c r="AK1404" s="354" t="str">
        <f t="shared" si="494"/>
        <v/>
      </c>
      <c r="AL1404" s="354" t="s">
        <v>170</v>
      </c>
      <c r="AM1404" s="354">
        <f t="shared" si="497"/>
        <v>1</v>
      </c>
      <c r="AN1404" s="354" t="b">
        <f t="shared" si="495"/>
        <v>1</v>
      </c>
    </row>
    <row r="1405" spans="1:40" s="354" customFormat="1">
      <c r="A1405" s="354" t="str">
        <f t="shared" si="498"/>
        <v>CE04A01550044845</v>
      </c>
      <c r="B1405" s="354">
        <f t="shared" si="499"/>
        <v>0</v>
      </c>
      <c r="C1405" s="354">
        <f t="shared" si="500"/>
        <v>0</v>
      </c>
      <c r="D1405" s="354" t="str">
        <f t="shared" si="479"/>
        <v>CE</v>
      </c>
      <c r="E1405" s="354" t="str">
        <f t="shared" si="480"/>
        <v>04</v>
      </c>
      <c r="F1405" s="354" t="str">
        <f t="shared" si="481"/>
        <v>A</v>
      </c>
      <c r="G1405" s="355" t="str">
        <f t="shared" si="482"/>
        <v>01</v>
      </c>
      <c r="H1405" s="232" t="s">
        <v>1742</v>
      </c>
      <c r="I1405" s="232" t="s">
        <v>3600</v>
      </c>
      <c r="J1405" s="233">
        <v>46281</v>
      </c>
      <c r="K1405" s="233">
        <v>47721</v>
      </c>
      <c r="L1405" s="234">
        <v>550044845</v>
      </c>
      <c r="M1405" s="232" t="str">
        <f>IF(ISNA(VLOOKUP(L1405,'MASTER DATA'!$A$1:$B$192,2,0)),"",VLOOKUP(L1405,'MASTER DATA'!$A$1:$B$192,2,0))</f>
        <v>Spirax S2 G 80W-90_12*1L_A04W</v>
      </c>
      <c r="N1405" s="232">
        <v>24</v>
      </c>
      <c r="O1405" s="232">
        <f t="shared" si="483"/>
        <v>0</v>
      </c>
      <c r="P1405" s="232">
        <f t="shared" si="484"/>
        <v>24</v>
      </c>
      <c r="Q1405" s="232">
        <f>VLOOKUP(L1405,'MASTER DATA'!$A$1:$E$192,5,0)</f>
        <v>44</v>
      </c>
      <c r="R1405" s="234">
        <f>SUMIF('picking of the day'!$H$4:$H$358,WMS!H1405&amp;WMS!L1405,'picking of the day'!$E$4:$E$358)</f>
        <v>0</v>
      </c>
      <c r="U1405" s="114">
        <f>IF(ISNA(VLOOKUP(H1405,'data putaway'!$A$1:$E$530,3,0)),0,VLOOKUP(H1405,'data putaway'!$A$1:$E$530,3,0))</f>
        <v>0</v>
      </c>
      <c r="V1405" s="354">
        <f t="shared" si="485"/>
        <v>24</v>
      </c>
      <c r="W1405" s="114">
        <f>IF(ISNA(VLOOKUP(H1405,'data putaway'!$A$1:$E$530,2,0)),0,VLOOKUP(H1405,'data putaway'!$A$1:$E$530,2,0))</f>
        <v>0</v>
      </c>
      <c r="X1405" s="354" t="b">
        <f t="shared" si="486"/>
        <v>0</v>
      </c>
      <c r="Y1405" s="354">
        <f>IF(ISNA(VLOOKUP(H1405,'data putaway'!$A$1:$E$530,4,0)),0,VLOOKUP(H1405,'data putaway'!$A$1:$E$530,4,0))</f>
        <v>0</v>
      </c>
      <c r="Z1405" s="113">
        <f>IF(ISNA(VLOOKUP(H1405,'data putaway'!$A$1:$E$530,5,0)),0,VLOOKUP(H1405,'data putaway'!$A$1:$E$530,5,0))</f>
        <v>0</v>
      </c>
      <c r="AA1405" s="354" t="b">
        <f t="shared" si="487"/>
        <v>0</v>
      </c>
      <c r="AB1405" s="354" t="b">
        <f t="shared" si="488"/>
        <v>0</v>
      </c>
      <c r="AC1405" s="356" t="str">
        <f t="shared" ca="1" si="489"/>
        <v>0 Month,  2 Days</v>
      </c>
      <c r="AD1405" s="114" t="str">
        <f t="shared" ca="1" si="496"/>
        <v>3 Year, 11 Month, 8 Days</v>
      </c>
      <c r="AE1405" s="114">
        <f t="shared" si="490"/>
        <v>24</v>
      </c>
      <c r="AF1405" s="114">
        <f t="shared" si="491"/>
        <v>1</v>
      </c>
      <c r="AG1405" s="354" t="str">
        <f t="shared" si="492"/>
        <v>CE04</v>
      </c>
      <c r="AH1405" s="114">
        <f>IF(ISNA(VLOOKUP(L1405,'MASTER DATA'!$A$1:$F$192,6,0)),0,VLOOKUP(L1405,'MASTER DATA'!$A$1:$F$192,6,0))*AE1405</f>
        <v>288</v>
      </c>
      <c r="AI1405" s="354" t="str">
        <f>VLOOKUP($D1405,'warehouse mapping'!$AN$7:$AO$17,2,0)</f>
        <v>Aktif</v>
      </c>
      <c r="AJ1405" s="114">
        <f t="shared" si="493"/>
        <v>0</v>
      </c>
      <c r="AK1405" s="354" t="str">
        <f t="shared" si="494"/>
        <v/>
      </c>
      <c r="AL1405" s="354" t="s">
        <v>170</v>
      </c>
      <c r="AM1405" s="354">
        <f t="shared" si="497"/>
        <v>1</v>
      </c>
      <c r="AN1405" s="354" t="b">
        <f t="shared" si="495"/>
        <v>1</v>
      </c>
    </row>
    <row r="1406" spans="1:40" s="354" customFormat="1">
      <c r="A1406" s="354" t="str">
        <f t="shared" si="498"/>
        <v>CE04A02550032917</v>
      </c>
      <c r="B1406" s="354">
        <f t="shared" si="499"/>
        <v>0</v>
      </c>
      <c r="C1406" s="354">
        <f t="shared" si="500"/>
        <v>0</v>
      </c>
      <c r="D1406" s="354" t="str">
        <f t="shared" si="479"/>
        <v>CE</v>
      </c>
      <c r="E1406" s="354" t="str">
        <f t="shared" si="480"/>
        <v>04</v>
      </c>
      <c r="F1406" s="354" t="str">
        <f t="shared" si="481"/>
        <v>A</v>
      </c>
      <c r="G1406" s="355" t="str">
        <f t="shared" si="482"/>
        <v>02</v>
      </c>
      <c r="H1406" s="232" t="s">
        <v>1743</v>
      </c>
      <c r="I1406" s="232">
        <v>12664083</v>
      </c>
      <c r="J1406" s="233">
        <v>46218</v>
      </c>
      <c r="K1406" s="233">
        <v>47639</v>
      </c>
      <c r="L1406" s="234">
        <v>550032917</v>
      </c>
      <c r="M1406" s="232" t="str">
        <f>IF(ISNA(VLOOKUP(L1406,'MASTER DATA'!$A$1:$B$192,2,0)),"",VLOOKUP(L1406,'MASTER DATA'!$A$1:$B$192,2,0))</f>
        <v>Turbo T 46_1*209L_A227</v>
      </c>
      <c r="N1406" s="232">
        <v>1</v>
      </c>
      <c r="O1406" s="232">
        <f t="shared" si="483"/>
        <v>0</v>
      </c>
      <c r="P1406" s="232">
        <f t="shared" si="484"/>
        <v>1</v>
      </c>
      <c r="Q1406" s="232">
        <f>VLOOKUP(L1406,'MASTER DATA'!$A$1:$E$192,5,0)</f>
        <v>4</v>
      </c>
      <c r="R1406" s="234">
        <f>SUMIF('picking of the day'!$H$4:$H$358,WMS!H1406&amp;WMS!L1406,'picking of the day'!$E$4:$E$358)</f>
        <v>0</v>
      </c>
      <c r="U1406" s="114">
        <f>IF(ISNA(VLOOKUP(H1406,'data putaway'!$A$1:$E$530,3,0)),0,VLOOKUP(H1406,'data putaway'!$A$1:$E$530,3,0))</f>
        <v>0</v>
      </c>
      <c r="V1406" s="354">
        <f t="shared" si="485"/>
        <v>1</v>
      </c>
      <c r="W1406" s="114">
        <f>IF(ISNA(VLOOKUP(H1406,'data putaway'!$A$1:$E$530,2,0)),0,VLOOKUP(H1406,'data putaway'!$A$1:$E$530,2,0))</f>
        <v>0</v>
      </c>
      <c r="X1406" s="354" t="b">
        <f t="shared" si="486"/>
        <v>0</v>
      </c>
      <c r="Y1406" s="354">
        <f>IF(ISNA(VLOOKUP(H1406,'data putaway'!$A$1:$E$530,4,0)),0,VLOOKUP(H1406,'data putaway'!$A$1:$E$530,4,0))</f>
        <v>0</v>
      </c>
      <c r="Z1406" s="113">
        <f>IF(ISNA(VLOOKUP(H1406,'data putaway'!$A$1:$E$530,5,0)),0,VLOOKUP(H1406,'data putaway'!$A$1:$E$530,5,0))</f>
        <v>0</v>
      </c>
      <c r="AA1406" s="354" t="b">
        <f t="shared" si="487"/>
        <v>0</v>
      </c>
      <c r="AB1406" s="354" t="b">
        <f t="shared" si="488"/>
        <v>0</v>
      </c>
      <c r="AC1406" s="356" t="str">
        <f t="shared" ca="1" si="489"/>
        <v>2 Month,  3 Days</v>
      </c>
      <c r="AD1406" s="114" t="str">
        <f t="shared" ca="1" si="496"/>
        <v>3 Year, 8 Month, 18 Days</v>
      </c>
      <c r="AE1406" s="114">
        <f t="shared" si="490"/>
        <v>1</v>
      </c>
      <c r="AF1406" s="114">
        <f t="shared" si="491"/>
        <v>1</v>
      </c>
      <c r="AG1406" s="354" t="str">
        <f t="shared" si="492"/>
        <v>CE04</v>
      </c>
      <c r="AH1406" s="114">
        <f>IF(ISNA(VLOOKUP(L1406,'MASTER DATA'!$A$1:$F$192,6,0)),0,VLOOKUP(L1406,'MASTER DATA'!$A$1:$F$192,6,0))*AE1406</f>
        <v>209</v>
      </c>
      <c r="AI1406" s="354" t="str">
        <f>VLOOKUP($D1406,'warehouse mapping'!$AN$7:$AO$17,2,0)</f>
        <v>Aktif</v>
      </c>
      <c r="AJ1406" s="114">
        <f t="shared" si="493"/>
        <v>0</v>
      </c>
      <c r="AK1406" s="354" t="str">
        <f t="shared" si="494"/>
        <v/>
      </c>
      <c r="AL1406" s="354" t="s">
        <v>3206</v>
      </c>
      <c r="AM1406" s="354">
        <f t="shared" si="497"/>
        <v>1</v>
      </c>
      <c r="AN1406" s="354" t="b">
        <f t="shared" si="495"/>
        <v>1</v>
      </c>
    </row>
    <row r="1407" spans="1:40" s="354" customFormat="1">
      <c r="A1407" s="354" t="str">
        <f t="shared" si="498"/>
        <v>CE04B01550054879</v>
      </c>
      <c r="B1407" s="354">
        <f t="shared" si="499"/>
        <v>0</v>
      </c>
      <c r="C1407" s="354">
        <f t="shared" si="500"/>
        <v>0</v>
      </c>
      <c r="D1407" s="354" t="str">
        <f t="shared" si="479"/>
        <v>CE</v>
      </c>
      <c r="E1407" s="354" t="str">
        <f t="shared" si="480"/>
        <v>04</v>
      </c>
      <c r="F1407" s="354" t="str">
        <f t="shared" si="481"/>
        <v>B</v>
      </c>
      <c r="G1407" s="355" t="str">
        <f t="shared" si="482"/>
        <v>01</v>
      </c>
      <c r="H1407" s="232" t="s">
        <v>1744</v>
      </c>
      <c r="I1407" s="234">
        <v>12694099</v>
      </c>
      <c r="J1407" s="233">
        <v>46279</v>
      </c>
      <c r="K1407" s="233">
        <v>47719</v>
      </c>
      <c r="L1407" s="234">
        <v>550054879</v>
      </c>
      <c r="M1407" s="232" t="str">
        <f>IF(ISNA(VLOOKUP(L1407,'MASTER DATA'!$A$1:$B$192,2,0)),"",VLOOKUP(L1407,'MASTER DATA'!$A$1:$B$192,2,0))</f>
        <v>SukuCTBerlian 15W-40_1*200L_A04W</v>
      </c>
      <c r="N1407" s="232">
        <v>4</v>
      </c>
      <c r="O1407" s="232">
        <f t="shared" si="483"/>
        <v>1</v>
      </c>
      <c r="P1407" s="232">
        <f t="shared" si="484"/>
        <v>0</v>
      </c>
      <c r="Q1407" s="232">
        <f>VLOOKUP(L1407,'MASTER DATA'!$A$1:$E$192,5,0)</f>
        <v>4</v>
      </c>
      <c r="R1407" s="234">
        <f>SUMIF('picking of the day'!$H$4:$H$358,WMS!H1407&amp;WMS!L1407,'picking of the day'!$E$4:$E$358)</f>
        <v>0</v>
      </c>
      <c r="U1407" s="114">
        <f>IF(ISNA(VLOOKUP(H1407,'data putaway'!$A$1:$E$530,3,0)),0,VLOOKUP(H1407,'data putaway'!$A$1:$E$530,3,0))</f>
        <v>0</v>
      </c>
      <c r="V1407" s="354">
        <f t="shared" si="485"/>
        <v>4</v>
      </c>
      <c r="W1407" s="114">
        <f>IF(ISNA(VLOOKUP(H1407,'data putaway'!$A$1:$E$530,2,0)),0,VLOOKUP(H1407,'data putaway'!$A$1:$E$530,2,0))</f>
        <v>0</v>
      </c>
      <c r="X1407" s="354" t="b">
        <f t="shared" si="486"/>
        <v>0</v>
      </c>
      <c r="Y1407" s="354">
        <f>IF(ISNA(VLOOKUP(H1407,'data putaway'!$A$1:$E$530,4,0)),0,VLOOKUP(H1407,'data putaway'!$A$1:$E$530,4,0))</f>
        <v>0</v>
      </c>
      <c r="Z1407" s="113">
        <f>IF(ISNA(VLOOKUP(H1407,'data putaway'!$A$1:$E$530,5,0)),0,VLOOKUP(H1407,'data putaway'!$A$1:$E$530,5,0))</f>
        <v>0</v>
      </c>
      <c r="AA1407" s="354" t="b">
        <f t="shared" si="487"/>
        <v>0</v>
      </c>
      <c r="AB1407" s="354" t="b">
        <f t="shared" si="488"/>
        <v>0</v>
      </c>
      <c r="AC1407" s="356" t="str">
        <f t="shared" ca="1" si="489"/>
        <v>0 Month,  4 Days</v>
      </c>
      <c r="AD1407" s="114" t="str">
        <f t="shared" ca="1" si="496"/>
        <v>3 Year, 11 Month, 6 Days</v>
      </c>
      <c r="AE1407" s="114">
        <f t="shared" si="490"/>
        <v>4</v>
      </c>
      <c r="AF1407" s="114">
        <f t="shared" si="491"/>
        <v>1</v>
      </c>
      <c r="AG1407" s="354" t="str">
        <f t="shared" si="492"/>
        <v>CE04</v>
      </c>
      <c r="AH1407" s="114">
        <f>IF(ISNA(VLOOKUP(L1407,'MASTER DATA'!$A$1:$F$192,6,0)),0,VLOOKUP(L1407,'MASTER DATA'!$A$1:$F$192,6,0))*AE1407</f>
        <v>800</v>
      </c>
      <c r="AI1407" s="354" t="str">
        <f>VLOOKUP($D1407,'warehouse mapping'!$AN$7:$AO$17,2,0)</f>
        <v>Aktif</v>
      </c>
      <c r="AJ1407" s="114">
        <f t="shared" si="493"/>
        <v>0</v>
      </c>
      <c r="AK1407" s="354" t="str">
        <f t="shared" si="494"/>
        <v/>
      </c>
      <c r="AL1407" s="354" t="s">
        <v>170</v>
      </c>
      <c r="AM1407" s="354">
        <f t="shared" si="497"/>
        <v>1</v>
      </c>
      <c r="AN1407" s="354" t="b">
        <f t="shared" si="495"/>
        <v>1</v>
      </c>
    </row>
    <row r="1408" spans="1:40" s="354" customFormat="1">
      <c r="A1408" s="354" t="str">
        <f t="shared" si="498"/>
        <v>CE04B02550054879</v>
      </c>
      <c r="B1408" s="354">
        <f t="shared" si="499"/>
        <v>0</v>
      </c>
      <c r="C1408" s="354">
        <f t="shared" si="500"/>
        <v>0</v>
      </c>
      <c r="D1408" s="354" t="str">
        <f t="shared" si="479"/>
        <v>CE</v>
      </c>
      <c r="E1408" s="354" t="str">
        <f t="shared" si="480"/>
        <v>04</v>
      </c>
      <c r="F1408" s="354" t="str">
        <f t="shared" si="481"/>
        <v>B</v>
      </c>
      <c r="G1408" s="355" t="str">
        <f t="shared" si="482"/>
        <v>02</v>
      </c>
      <c r="H1408" s="232" t="s">
        <v>1745</v>
      </c>
      <c r="I1408" s="232">
        <v>12694099</v>
      </c>
      <c r="J1408" s="233">
        <v>46279</v>
      </c>
      <c r="K1408" s="233">
        <v>47719</v>
      </c>
      <c r="L1408" s="234">
        <v>550054879</v>
      </c>
      <c r="M1408" s="232" t="str">
        <f>IF(ISNA(VLOOKUP(L1408,'MASTER DATA'!$A$1:$B$192,2,0)),"",VLOOKUP(L1408,'MASTER DATA'!$A$1:$B$192,2,0))</f>
        <v>SukuCTBerlian 15W-40_1*200L_A04W</v>
      </c>
      <c r="N1408" s="232">
        <v>4</v>
      </c>
      <c r="O1408" s="232">
        <f t="shared" si="483"/>
        <v>1</v>
      </c>
      <c r="P1408" s="232">
        <f t="shared" si="484"/>
        <v>0</v>
      </c>
      <c r="Q1408" s="232">
        <f>VLOOKUP(L1408,'MASTER DATA'!$A$1:$E$192,5,0)</f>
        <v>4</v>
      </c>
      <c r="R1408" s="234">
        <f>SUMIF('picking of the day'!$H$4:$H$358,WMS!H1408&amp;WMS!L1408,'picking of the day'!$E$4:$E$358)</f>
        <v>0</v>
      </c>
      <c r="U1408" s="114">
        <f>IF(ISNA(VLOOKUP(H1408,'data putaway'!$A$1:$E$530,3,0)),0,VLOOKUP(H1408,'data putaway'!$A$1:$E$530,3,0))</f>
        <v>0</v>
      </c>
      <c r="V1408" s="354">
        <f t="shared" si="485"/>
        <v>4</v>
      </c>
      <c r="W1408" s="114">
        <f>IF(ISNA(VLOOKUP(H1408,'data putaway'!$A$1:$E$530,2,0)),0,VLOOKUP(H1408,'data putaway'!$A$1:$E$530,2,0))</f>
        <v>0</v>
      </c>
      <c r="X1408" s="354" t="b">
        <f t="shared" si="486"/>
        <v>0</v>
      </c>
      <c r="Y1408" s="354">
        <f>IF(ISNA(VLOOKUP(H1408,'data putaway'!$A$1:$E$530,4,0)),0,VLOOKUP(H1408,'data putaway'!$A$1:$E$530,4,0))</f>
        <v>0</v>
      </c>
      <c r="Z1408" s="113">
        <f>IF(ISNA(VLOOKUP(H1408,'data putaway'!$A$1:$E$530,5,0)),0,VLOOKUP(H1408,'data putaway'!$A$1:$E$530,5,0))</f>
        <v>0</v>
      </c>
      <c r="AA1408" s="354" t="b">
        <f t="shared" si="487"/>
        <v>0</v>
      </c>
      <c r="AB1408" s="354" t="b">
        <f t="shared" si="488"/>
        <v>0</v>
      </c>
      <c r="AC1408" s="356" t="str">
        <f t="shared" ca="1" si="489"/>
        <v>0 Month,  4 Days</v>
      </c>
      <c r="AD1408" s="114" t="str">
        <f t="shared" ca="1" si="496"/>
        <v>3 Year, 11 Month, 6 Days</v>
      </c>
      <c r="AE1408" s="114">
        <f t="shared" si="490"/>
        <v>4</v>
      </c>
      <c r="AF1408" s="114">
        <f t="shared" si="491"/>
        <v>1</v>
      </c>
      <c r="AG1408" s="354" t="str">
        <f t="shared" si="492"/>
        <v>CE04</v>
      </c>
      <c r="AH1408" s="114">
        <f>IF(ISNA(VLOOKUP(L1408,'MASTER DATA'!$A$1:$F$192,6,0)),0,VLOOKUP(L1408,'MASTER DATA'!$A$1:$F$192,6,0))*AE1408</f>
        <v>800</v>
      </c>
      <c r="AI1408" s="354" t="str">
        <f>VLOOKUP($D1408,'warehouse mapping'!$AN$7:$AO$17,2,0)</f>
        <v>Aktif</v>
      </c>
      <c r="AJ1408" s="114">
        <f t="shared" si="493"/>
        <v>0</v>
      </c>
      <c r="AK1408" s="354" t="str">
        <f t="shared" si="494"/>
        <v/>
      </c>
      <c r="AL1408" s="354" t="s">
        <v>3206</v>
      </c>
      <c r="AM1408" s="354">
        <f t="shared" si="497"/>
        <v>1</v>
      </c>
      <c r="AN1408" s="354" t="b">
        <f t="shared" si="495"/>
        <v>1</v>
      </c>
    </row>
    <row r="1409" spans="1:40" s="354" customFormat="1">
      <c r="A1409" s="354" t="str">
        <f t="shared" si="498"/>
        <v>CE04C01550070614</v>
      </c>
      <c r="B1409" s="354">
        <f t="shared" si="499"/>
        <v>0</v>
      </c>
      <c r="C1409" s="354">
        <f t="shared" si="500"/>
        <v>0</v>
      </c>
      <c r="D1409" s="354" t="str">
        <f t="shared" si="479"/>
        <v>CE</v>
      </c>
      <c r="E1409" s="354" t="str">
        <f t="shared" si="480"/>
        <v>04</v>
      </c>
      <c r="F1409" s="354" t="str">
        <f t="shared" si="481"/>
        <v>C</v>
      </c>
      <c r="G1409" s="355" t="str">
        <f t="shared" si="482"/>
        <v>01</v>
      </c>
      <c r="H1409" s="232" t="s">
        <v>1746</v>
      </c>
      <c r="I1409" s="232" t="s">
        <v>3584</v>
      </c>
      <c r="J1409" s="233">
        <v>46281</v>
      </c>
      <c r="K1409" s="233">
        <v>47736</v>
      </c>
      <c r="L1409" s="234">
        <v>550070614</v>
      </c>
      <c r="M1409" s="232" t="str">
        <f>IF(ISNA(VLOOKUP(L1409,'MASTER DATA'!$A$1:$B$192,2,0)),"",VLOOKUP(L1409,'MASTER DATA'!$A$1:$B$192,2,0))</f>
        <v>HlxHX610W40SP_4*4L_A04W</v>
      </c>
      <c r="N1409" s="232">
        <v>36</v>
      </c>
      <c r="O1409" s="232">
        <f t="shared" si="483"/>
        <v>1</v>
      </c>
      <c r="P1409" s="232">
        <f t="shared" si="484"/>
        <v>0</v>
      </c>
      <c r="Q1409" s="232">
        <f>VLOOKUP(L1409,'MASTER DATA'!$A$1:$E$192,5,0)</f>
        <v>36</v>
      </c>
      <c r="R1409" s="234">
        <f>SUMIF('picking of the day'!$H$4:$H$358,WMS!H1409&amp;WMS!L1409,'picking of the day'!$E$4:$E$358)</f>
        <v>0</v>
      </c>
      <c r="U1409" s="114">
        <f>IF(ISNA(VLOOKUP(H1409,'data putaway'!$A$1:$E$530,3,0)),0,VLOOKUP(H1409,'data putaway'!$A$1:$E$530,3,0))</f>
        <v>0</v>
      </c>
      <c r="V1409" s="354">
        <f t="shared" si="485"/>
        <v>36</v>
      </c>
      <c r="W1409" s="114">
        <f>IF(ISNA(VLOOKUP(H1409,'data putaway'!$A$1:$E$530,2,0)),0,VLOOKUP(H1409,'data putaway'!$A$1:$E$530,2,0))</f>
        <v>0</v>
      </c>
      <c r="X1409" s="354" t="b">
        <f t="shared" si="486"/>
        <v>0</v>
      </c>
      <c r="Y1409" s="354">
        <f>IF(ISNA(VLOOKUP(H1409,'data putaway'!$A$1:$E$530,4,0)),0,VLOOKUP(H1409,'data putaway'!$A$1:$E$530,4,0))</f>
        <v>0</v>
      </c>
      <c r="Z1409" s="113">
        <f>IF(ISNA(VLOOKUP(H1409,'data putaway'!$A$1:$E$530,5,0)),0,VLOOKUP(H1409,'data putaway'!$A$1:$E$530,5,0))</f>
        <v>0</v>
      </c>
      <c r="AA1409" s="354" t="b">
        <f t="shared" si="487"/>
        <v>0</v>
      </c>
      <c r="AB1409" s="354" t="b">
        <f t="shared" si="488"/>
        <v>0</v>
      </c>
      <c r="AC1409" s="356" t="str">
        <f t="shared" ca="1" si="489"/>
        <v>0 Month,  2 Days</v>
      </c>
      <c r="AD1409" s="114" t="str">
        <f t="shared" ca="1" si="496"/>
        <v>3 Year, 11 Month, 23 Days</v>
      </c>
      <c r="AE1409" s="114">
        <f t="shared" si="490"/>
        <v>36</v>
      </c>
      <c r="AF1409" s="114">
        <f t="shared" si="491"/>
        <v>1</v>
      </c>
      <c r="AG1409" s="354" t="str">
        <f t="shared" si="492"/>
        <v>CE04</v>
      </c>
      <c r="AH1409" s="114">
        <f>IF(ISNA(VLOOKUP(L1409,'MASTER DATA'!$A$1:$F$192,6,0)),0,VLOOKUP(L1409,'MASTER DATA'!$A$1:$F$192,6,0))*AE1409</f>
        <v>576</v>
      </c>
      <c r="AI1409" s="354" t="str">
        <f>VLOOKUP($D1409,'warehouse mapping'!$AN$7:$AO$17,2,0)</f>
        <v>Aktif</v>
      </c>
      <c r="AJ1409" s="114">
        <f t="shared" si="493"/>
        <v>0</v>
      </c>
      <c r="AK1409" s="354" t="str">
        <f t="shared" si="494"/>
        <v/>
      </c>
      <c r="AL1409" s="354" t="s">
        <v>170</v>
      </c>
      <c r="AM1409" s="354">
        <f t="shared" si="497"/>
        <v>1</v>
      </c>
      <c r="AN1409" s="354" t="b">
        <f t="shared" si="495"/>
        <v>1</v>
      </c>
    </row>
    <row r="1410" spans="1:40" s="354" customFormat="1">
      <c r="A1410" s="354" t="str">
        <f t="shared" si="498"/>
        <v>CE04C02550070614</v>
      </c>
      <c r="B1410" s="354">
        <f t="shared" si="499"/>
        <v>0</v>
      </c>
      <c r="C1410" s="354">
        <f t="shared" si="500"/>
        <v>0</v>
      </c>
      <c r="D1410" s="354" t="str">
        <f t="shared" si="479"/>
        <v>CE</v>
      </c>
      <c r="E1410" s="354" t="str">
        <f t="shared" si="480"/>
        <v>04</v>
      </c>
      <c r="F1410" s="354" t="str">
        <f t="shared" si="481"/>
        <v>C</v>
      </c>
      <c r="G1410" s="355" t="str">
        <f t="shared" si="482"/>
        <v>02</v>
      </c>
      <c r="H1410" s="232" t="s">
        <v>1747</v>
      </c>
      <c r="I1410" s="232" t="s">
        <v>3584</v>
      </c>
      <c r="J1410" s="233">
        <v>46281</v>
      </c>
      <c r="K1410" s="233">
        <v>47736</v>
      </c>
      <c r="L1410" s="234">
        <v>550070614</v>
      </c>
      <c r="M1410" s="232" t="str">
        <f>IF(ISNA(VLOOKUP(L1410,'MASTER DATA'!$A$1:$B$192,2,0)),"",VLOOKUP(L1410,'MASTER DATA'!$A$1:$B$192,2,0))</f>
        <v>HlxHX610W40SP_4*4L_A04W</v>
      </c>
      <c r="N1410" s="232">
        <v>36</v>
      </c>
      <c r="O1410" s="232">
        <f t="shared" si="483"/>
        <v>1</v>
      </c>
      <c r="P1410" s="232">
        <f t="shared" si="484"/>
        <v>0</v>
      </c>
      <c r="Q1410" s="232">
        <f>VLOOKUP(L1410,'MASTER DATA'!$A$1:$E$192,5,0)</f>
        <v>36</v>
      </c>
      <c r="R1410" s="234">
        <f>SUMIF('picking of the day'!$H$4:$H$358,WMS!H1410&amp;WMS!L1410,'picking of the day'!$E$4:$E$358)</f>
        <v>0</v>
      </c>
      <c r="U1410" s="114">
        <f>IF(ISNA(VLOOKUP(H1410,'data putaway'!$A$1:$E$530,3,0)),0,VLOOKUP(H1410,'data putaway'!$A$1:$E$530,3,0))</f>
        <v>0</v>
      </c>
      <c r="V1410" s="354">
        <f t="shared" si="485"/>
        <v>36</v>
      </c>
      <c r="W1410" s="114">
        <f>IF(ISNA(VLOOKUP(H1410,'data putaway'!$A$1:$E$530,2,0)),0,VLOOKUP(H1410,'data putaway'!$A$1:$E$530,2,0))</f>
        <v>0</v>
      </c>
      <c r="X1410" s="354" t="b">
        <f t="shared" si="486"/>
        <v>0</v>
      </c>
      <c r="Y1410" s="354">
        <f>IF(ISNA(VLOOKUP(H1410,'data putaway'!$A$1:$E$530,4,0)),0,VLOOKUP(H1410,'data putaway'!$A$1:$E$530,4,0))</f>
        <v>0</v>
      </c>
      <c r="Z1410" s="113">
        <f>IF(ISNA(VLOOKUP(H1410,'data putaway'!$A$1:$E$530,5,0)),0,VLOOKUP(H1410,'data putaway'!$A$1:$E$530,5,0))</f>
        <v>0</v>
      </c>
      <c r="AA1410" s="354" t="b">
        <f t="shared" si="487"/>
        <v>0</v>
      </c>
      <c r="AB1410" s="354" t="b">
        <f t="shared" si="488"/>
        <v>0</v>
      </c>
      <c r="AC1410" s="356" t="str">
        <f t="shared" ca="1" si="489"/>
        <v>0 Month,  2 Days</v>
      </c>
      <c r="AD1410" s="114" t="str">
        <f t="shared" ca="1" si="496"/>
        <v>3 Year, 11 Month, 23 Days</v>
      </c>
      <c r="AE1410" s="114">
        <f t="shared" si="490"/>
        <v>36</v>
      </c>
      <c r="AF1410" s="114">
        <f t="shared" si="491"/>
        <v>1</v>
      </c>
      <c r="AG1410" s="354" t="str">
        <f t="shared" si="492"/>
        <v>CE04</v>
      </c>
      <c r="AH1410" s="114">
        <f>IF(ISNA(VLOOKUP(L1410,'MASTER DATA'!$A$1:$F$192,6,0)),0,VLOOKUP(L1410,'MASTER DATA'!$A$1:$F$192,6,0))*AE1410</f>
        <v>576</v>
      </c>
      <c r="AI1410" s="354" t="str">
        <f>VLOOKUP($D1410,'warehouse mapping'!$AN$7:$AO$17,2,0)</f>
        <v>Aktif</v>
      </c>
      <c r="AJ1410" s="114">
        <f t="shared" si="493"/>
        <v>0</v>
      </c>
      <c r="AK1410" s="354" t="str">
        <f t="shared" si="494"/>
        <v/>
      </c>
      <c r="AL1410" s="354" t="s">
        <v>170</v>
      </c>
      <c r="AM1410" s="354">
        <f t="shared" si="497"/>
        <v>1</v>
      </c>
      <c r="AN1410" s="354" t="b">
        <f t="shared" si="495"/>
        <v>1</v>
      </c>
    </row>
    <row r="1411" spans="1:40" s="354" customFormat="1">
      <c r="A1411" s="354" t="str">
        <f t="shared" si="498"/>
        <v>CE04D01550047028</v>
      </c>
      <c r="B1411" s="354">
        <f t="shared" si="499"/>
        <v>0</v>
      </c>
      <c r="C1411" s="354">
        <f t="shared" si="500"/>
        <v>0</v>
      </c>
      <c r="D1411" s="354" t="str">
        <f t="shared" si="479"/>
        <v>CE</v>
      </c>
      <c r="E1411" s="354" t="str">
        <f t="shared" si="480"/>
        <v>04</v>
      </c>
      <c r="F1411" s="354" t="str">
        <f t="shared" si="481"/>
        <v>D</v>
      </c>
      <c r="G1411" s="355" t="str">
        <f t="shared" si="482"/>
        <v>01</v>
      </c>
      <c r="H1411" s="232" t="s">
        <v>1748</v>
      </c>
      <c r="I1411" s="232" t="s">
        <v>3509</v>
      </c>
      <c r="J1411" s="233">
        <v>46274</v>
      </c>
      <c r="K1411" s="233">
        <v>47722</v>
      </c>
      <c r="L1411" s="234">
        <v>550047028</v>
      </c>
      <c r="M1411" s="232" t="str">
        <f>IF(ISNA(VLOOKUP(L1411,'MASTER DATA'!$A$1:$B$192,2,0)),"",VLOOKUP(L1411,'MASTER DATA'!$A$1:$B$192,2,0))</f>
        <v>Spirax S2 A 80W-90_12*1L_A04W</v>
      </c>
      <c r="N1411" s="232">
        <v>44</v>
      </c>
      <c r="O1411" s="232">
        <f t="shared" si="483"/>
        <v>1</v>
      </c>
      <c r="P1411" s="232">
        <f t="shared" si="484"/>
        <v>0</v>
      </c>
      <c r="Q1411" s="232">
        <f>VLOOKUP(L1411,'MASTER DATA'!$A$1:$E$192,5,0)</f>
        <v>44</v>
      </c>
      <c r="R1411" s="234">
        <f>SUMIF('picking of the day'!$H$4:$H$358,WMS!H1411&amp;WMS!L1411,'picking of the day'!$E$4:$E$358)</f>
        <v>0</v>
      </c>
      <c r="U1411" s="114">
        <f>IF(ISNA(VLOOKUP(H1411,'data putaway'!$A$1:$E$530,3,0)),0,VLOOKUP(H1411,'data putaway'!$A$1:$E$530,3,0))</f>
        <v>0</v>
      </c>
      <c r="V1411" s="354">
        <f t="shared" si="485"/>
        <v>44</v>
      </c>
      <c r="W1411" s="114">
        <f>IF(ISNA(VLOOKUP(H1411,'data putaway'!$A$1:$E$530,2,0)),0,VLOOKUP(H1411,'data putaway'!$A$1:$E$530,2,0))</f>
        <v>0</v>
      </c>
      <c r="X1411" s="354" t="b">
        <f t="shared" si="486"/>
        <v>0</v>
      </c>
      <c r="Y1411" s="354">
        <f>IF(ISNA(VLOOKUP(H1411,'data putaway'!$A$1:$E$530,4,0)),0,VLOOKUP(H1411,'data putaway'!$A$1:$E$530,4,0))</f>
        <v>0</v>
      </c>
      <c r="Z1411" s="113">
        <f>IF(ISNA(VLOOKUP(H1411,'data putaway'!$A$1:$E$530,5,0)),0,VLOOKUP(H1411,'data putaway'!$A$1:$E$530,5,0))</f>
        <v>0</v>
      </c>
      <c r="AA1411" s="354" t="b">
        <f t="shared" si="487"/>
        <v>0</v>
      </c>
      <c r="AB1411" s="354" t="b">
        <f t="shared" si="488"/>
        <v>0</v>
      </c>
      <c r="AC1411" s="356" t="str">
        <f t="shared" ca="1" si="489"/>
        <v>0 Month,  9 Days</v>
      </c>
      <c r="AD1411" s="114" t="str">
        <f t="shared" ca="1" si="496"/>
        <v>3 Year, 11 Month, 9 Days</v>
      </c>
      <c r="AE1411" s="114">
        <f t="shared" si="490"/>
        <v>44</v>
      </c>
      <c r="AF1411" s="114">
        <f t="shared" si="491"/>
        <v>1</v>
      </c>
      <c r="AG1411" s="354" t="str">
        <f t="shared" si="492"/>
        <v>CE04</v>
      </c>
      <c r="AH1411" s="114">
        <f>IF(ISNA(VLOOKUP(L1411,'MASTER DATA'!$A$1:$F$192,6,0)),0,VLOOKUP(L1411,'MASTER DATA'!$A$1:$F$192,6,0))*AE1411</f>
        <v>528</v>
      </c>
      <c r="AI1411" s="354" t="str">
        <f>VLOOKUP($D1411,'warehouse mapping'!$AN$7:$AO$17,2,0)</f>
        <v>Aktif</v>
      </c>
      <c r="AJ1411" s="114">
        <f t="shared" si="493"/>
        <v>0</v>
      </c>
      <c r="AK1411" s="354" t="str">
        <f t="shared" si="494"/>
        <v/>
      </c>
      <c r="AL1411" s="354" t="s">
        <v>170</v>
      </c>
      <c r="AM1411" s="354">
        <f t="shared" si="497"/>
        <v>1</v>
      </c>
      <c r="AN1411" s="354" t="b">
        <f t="shared" si="495"/>
        <v>1</v>
      </c>
    </row>
    <row r="1412" spans="1:40" s="354" customFormat="1">
      <c r="A1412" s="354" t="str">
        <f t="shared" si="498"/>
        <v>CE04D02550053104</v>
      </c>
      <c r="B1412" s="354">
        <f t="shared" si="499"/>
        <v>0</v>
      </c>
      <c r="C1412" s="354">
        <f t="shared" si="500"/>
        <v>44</v>
      </c>
      <c r="D1412" s="354" t="str">
        <f t="shared" si="479"/>
        <v>CE</v>
      </c>
      <c r="E1412" s="354" t="str">
        <f t="shared" si="480"/>
        <v>04</v>
      </c>
      <c r="F1412" s="354" t="str">
        <f t="shared" si="481"/>
        <v>D</v>
      </c>
      <c r="G1412" s="355" t="str">
        <f t="shared" si="482"/>
        <v>02</v>
      </c>
      <c r="H1412" s="232" t="s">
        <v>1749</v>
      </c>
      <c r="I1412" s="232" t="s">
        <v>3496</v>
      </c>
      <c r="J1412" s="233">
        <v>46282</v>
      </c>
      <c r="K1412" s="233">
        <v>47718</v>
      </c>
      <c r="L1412" s="234">
        <v>550053104</v>
      </c>
      <c r="M1412" s="232" t="str">
        <f>IF(ISNA(VLOOKUP(L1412,'MASTER DATA'!$A$1:$B$192,2,0)),"",VLOOKUP(L1412,'MASTER DATA'!$A$1:$B$192,2,0))</f>
        <v>HelixAst5W30_SP_12*1L_A04W</v>
      </c>
      <c r="N1412" s="232">
        <v>0</v>
      </c>
      <c r="O1412" s="232">
        <f t="shared" si="483"/>
        <v>1</v>
      </c>
      <c r="P1412" s="232">
        <f t="shared" si="484"/>
        <v>0</v>
      </c>
      <c r="Q1412" s="232">
        <f>VLOOKUP(L1412,'MASTER DATA'!$A$1:$E$192,5,0)</f>
        <v>44</v>
      </c>
      <c r="R1412" s="234">
        <f>SUMIF('picking of the day'!$H$4:$H$358,WMS!H1412&amp;WMS!L1412,'picking of the day'!$E$4:$E$358)</f>
        <v>0</v>
      </c>
      <c r="U1412" s="114">
        <f>IF(ISNA(VLOOKUP(H1412,'data putaway'!$A$1:$E$530,3,0)),0,VLOOKUP(H1412,'data putaway'!$A$1:$E$530,3,0))</f>
        <v>44</v>
      </c>
      <c r="V1412" s="354">
        <f t="shared" si="485"/>
        <v>44</v>
      </c>
      <c r="W1412" s="114">
        <f>IF(ISNA(VLOOKUP(H1412,'data putaway'!$A$1:$E$530,2,0)),0,VLOOKUP(H1412,'data putaway'!$A$1:$E$530,2,0))</f>
        <v>550053104</v>
      </c>
      <c r="X1412" s="354" t="b">
        <f t="shared" si="486"/>
        <v>1</v>
      </c>
      <c r="Y1412" s="354" t="str">
        <f>IF(ISNA(VLOOKUP(H1412,'data putaway'!$A$1:$E$530,4,0)),0,VLOOKUP(H1412,'data putaway'!$A$1:$E$530,4,0))</f>
        <v>23H26JJ</v>
      </c>
      <c r="Z1412" s="113">
        <f>IF(ISNA(VLOOKUP(H1412,'data putaway'!$A$1:$E$530,5,0)),0,VLOOKUP(H1412,'data putaway'!$A$1:$E$530,5,0))</f>
        <v>47718</v>
      </c>
      <c r="AA1412" s="354" t="b">
        <f t="shared" si="487"/>
        <v>1</v>
      </c>
      <c r="AB1412" s="354" t="b">
        <f t="shared" si="488"/>
        <v>1</v>
      </c>
      <c r="AC1412" s="356" t="str">
        <f t="shared" ca="1" si="489"/>
        <v>0 Month,  1 Days</v>
      </c>
      <c r="AD1412" s="114" t="str">
        <f t="shared" ca="1" si="496"/>
        <v>3 Year, 11 Month, 5 Days</v>
      </c>
      <c r="AE1412" s="114">
        <f t="shared" si="490"/>
        <v>44</v>
      </c>
      <c r="AF1412" s="114">
        <f t="shared" si="491"/>
        <v>1</v>
      </c>
      <c r="AG1412" s="354" t="str">
        <f t="shared" si="492"/>
        <v>CE04</v>
      </c>
      <c r="AH1412" s="114">
        <f>IF(ISNA(VLOOKUP(L1412,'MASTER DATA'!$A$1:$F$192,6,0)),0,VLOOKUP(L1412,'MASTER DATA'!$A$1:$F$192,6,0))*AE1412</f>
        <v>528</v>
      </c>
      <c r="AI1412" s="354" t="str">
        <f>VLOOKUP($D1412,'warehouse mapping'!$AN$7:$AO$17,2,0)</f>
        <v>Aktif</v>
      </c>
      <c r="AJ1412" s="114">
        <f t="shared" si="493"/>
        <v>0</v>
      </c>
      <c r="AK1412" s="354" t="str">
        <f t="shared" si="494"/>
        <v/>
      </c>
      <c r="AL1412" s="354" t="s">
        <v>170</v>
      </c>
      <c r="AM1412" s="354">
        <f t="shared" si="497"/>
        <v>1</v>
      </c>
      <c r="AN1412" s="354" t="b">
        <f t="shared" si="495"/>
        <v>1</v>
      </c>
    </row>
    <row r="1413" spans="1:40" s="354" customFormat="1">
      <c r="A1413" s="354" t="str">
        <f t="shared" si="498"/>
        <v>CE04E01550070614</v>
      </c>
      <c r="B1413" s="354">
        <f t="shared" si="499"/>
        <v>0</v>
      </c>
      <c r="C1413" s="354">
        <f t="shared" si="500"/>
        <v>0</v>
      </c>
      <c r="D1413" s="354" t="str">
        <f t="shared" ref="D1413:D1476" si="501">LEFT(H1413,2)</f>
        <v>CE</v>
      </c>
      <c r="E1413" s="354" t="str">
        <f t="shared" ref="E1413:E1476" si="502">MID(H1413,3,2)</f>
        <v>04</v>
      </c>
      <c r="F1413" s="354" t="str">
        <f t="shared" ref="F1413:F1476" si="503">MID(H1413,5,1)</f>
        <v>E</v>
      </c>
      <c r="G1413" s="355" t="str">
        <f t="shared" ref="G1413:G1476" si="504">RIGHT(H1413,2)</f>
        <v>01</v>
      </c>
      <c r="H1413" s="232" t="s">
        <v>1750</v>
      </c>
      <c r="I1413" s="232" t="s">
        <v>3584</v>
      </c>
      <c r="J1413" s="233">
        <v>46281</v>
      </c>
      <c r="K1413" s="233">
        <v>47736</v>
      </c>
      <c r="L1413" s="234">
        <v>550070614</v>
      </c>
      <c r="M1413" s="232" t="str">
        <f>IF(ISNA(VLOOKUP(L1413,'MASTER DATA'!$A$1:$B$192,2,0)),"",VLOOKUP(L1413,'MASTER DATA'!$A$1:$B$192,2,0))</f>
        <v>HlxHX610W40SP_4*4L_A04W</v>
      </c>
      <c r="N1413" s="232">
        <v>36</v>
      </c>
      <c r="O1413" s="232">
        <f t="shared" ref="O1413:O1476" si="505">(V1413-P1413)/Q1413</f>
        <v>1</v>
      </c>
      <c r="P1413" s="232">
        <f t="shared" ref="P1413:P1476" si="506">MOD(V1413,Q1413)</f>
        <v>0</v>
      </c>
      <c r="Q1413" s="232">
        <f>VLOOKUP(L1413,'MASTER DATA'!$A$1:$E$192,5,0)</f>
        <v>36</v>
      </c>
      <c r="R1413" s="234">
        <f>SUMIF('picking of the day'!$H$4:$H$358,WMS!H1413&amp;WMS!L1413,'picking of the day'!$E$4:$E$358)</f>
        <v>0</v>
      </c>
      <c r="U1413" s="114">
        <f>IF(ISNA(VLOOKUP(H1413,'data putaway'!$A$1:$E$530,3,0)),0,VLOOKUP(H1413,'data putaway'!$A$1:$E$530,3,0))</f>
        <v>0</v>
      </c>
      <c r="V1413" s="354">
        <f t="shared" ref="V1413:V1476" si="507">(N1413+T1413+U1413)-(R1413+S1413)</f>
        <v>36</v>
      </c>
      <c r="W1413" s="114">
        <f>IF(ISNA(VLOOKUP(H1413,'data putaway'!$A$1:$E$530,2,0)),0,VLOOKUP(H1413,'data putaway'!$A$1:$E$530,2,0))</f>
        <v>0</v>
      </c>
      <c r="X1413" s="354" t="b">
        <f t="shared" ref="X1413:X1476" si="508">W1413=L1413</f>
        <v>0</v>
      </c>
      <c r="Y1413" s="354">
        <f>IF(ISNA(VLOOKUP(H1413,'data putaway'!$A$1:$E$530,4,0)),0,VLOOKUP(H1413,'data putaway'!$A$1:$E$530,4,0))</f>
        <v>0</v>
      </c>
      <c r="Z1413" s="113">
        <f>IF(ISNA(VLOOKUP(H1413,'data putaway'!$A$1:$E$530,5,0)),0,VLOOKUP(H1413,'data putaway'!$A$1:$E$530,5,0))</f>
        <v>0</v>
      </c>
      <c r="AA1413" s="354" t="b">
        <f t="shared" ref="AA1413:AA1476" si="509">Y1413=I1413</f>
        <v>0</v>
      </c>
      <c r="AB1413" s="354" t="b">
        <f t="shared" ref="AB1413:AB1476" si="510">Z1413=K1413</f>
        <v>0</v>
      </c>
      <c r="AC1413" s="356" t="str">
        <f t="shared" ref="AC1413:AC1476" ca="1" si="511">IF(J1413="","",DATEDIF(J1413,NOW(),"ym")&amp;" Month"&amp;",  "&amp;DATEDIF(J1413,NOW(),"md")&amp;" Days")</f>
        <v>0 Month,  2 Days</v>
      </c>
      <c r="AD1413" s="114" t="str">
        <f t="shared" ca="1" si="496"/>
        <v>3 Year, 11 Month, 23 Days</v>
      </c>
      <c r="AE1413" s="114">
        <f t="shared" ref="AE1413:AE1476" si="512">N1413+U1413</f>
        <v>36</v>
      </c>
      <c r="AF1413" s="114">
        <f t="shared" ref="AF1413:AF1476" si="513">IF(V1413&gt;0,1,0)</f>
        <v>1</v>
      </c>
      <c r="AG1413" s="354" t="str">
        <f t="shared" ref="AG1413:AG1476" si="514">D1413&amp;E1413</f>
        <v>CE04</v>
      </c>
      <c r="AH1413" s="114">
        <f>IF(ISNA(VLOOKUP(L1413,'MASTER DATA'!$A$1:$F$192,6,0)),0,VLOOKUP(L1413,'MASTER DATA'!$A$1:$F$192,6,0))*AE1413</f>
        <v>576</v>
      </c>
      <c r="AI1413" s="354" t="str">
        <f>VLOOKUP($D1413,'warehouse mapping'!$AN$7:$AO$17,2,0)</f>
        <v>Aktif</v>
      </c>
      <c r="AJ1413" s="114">
        <f t="shared" ref="AJ1413:AJ1476" si="515">IF(AF1413=0,1,0)</f>
        <v>0</v>
      </c>
      <c r="AK1413" s="354" t="str">
        <f t="shared" ref="AK1413:AK1476" si="516">IF(AND(AJ1413=1,AI1413="aktif"),D1413,"")</f>
        <v/>
      </c>
      <c r="AL1413" s="354" t="s">
        <v>170</v>
      </c>
      <c r="AM1413" s="354">
        <f t="shared" si="497"/>
        <v>1</v>
      </c>
      <c r="AN1413" s="354" t="b">
        <f t="shared" si="495"/>
        <v>1</v>
      </c>
    </row>
    <row r="1414" spans="1:40" s="354" customFormat="1">
      <c r="A1414" s="354" t="str">
        <f t="shared" si="498"/>
        <v>CE04E02550070614</v>
      </c>
      <c r="B1414" s="354">
        <f t="shared" si="499"/>
        <v>0</v>
      </c>
      <c r="C1414" s="354">
        <f t="shared" si="500"/>
        <v>0</v>
      </c>
      <c r="D1414" s="354" t="str">
        <f t="shared" si="501"/>
        <v>CE</v>
      </c>
      <c r="E1414" s="354" t="str">
        <f t="shared" si="502"/>
        <v>04</v>
      </c>
      <c r="F1414" s="354" t="str">
        <f t="shared" si="503"/>
        <v>E</v>
      </c>
      <c r="G1414" s="355" t="str">
        <f t="shared" si="504"/>
        <v>02</v>
      </c>
      <c r="H1414" s="232" t="s">
        <v>1751</v>
      </c>
      <c r="I1414" s="232" t="s">
        <v>3584</v>
      </c>
      <c r="J1414" s="233">
        <v>46281</v>
      </c>
      <c r="K1414" s="233">
        <v>47736</v>
      </c>
      <c r="L1414" s="234">
        <v>550070614</v>
      </c>
      <c r="M1414" s="232" t="str">
        <f>IF(ISNA(VLOOKUP(L1414,'MASTER DATA'!$A$1:$B$192,2,0)),"",VLOOKUP(L1414,'MASTER DATA'!$A$1:$B$192,2,0))</f>
        <v>HlxHX610W40SP_4*4L_A04W</v>
      </c>
      <c r="N1414" s="232">
        <v>36</v>
      </c>
      <c r="O1414" s="232">
        <f t="shared" si="505"/>
        <v>1</v>
      </c>
      <c r="P1414" s="232">
        <f t="shared" si="506"/>
        <v>0</v>
      </c>
      <c r="Q1414" s="232">
        <f>VLOOKUP(L1414,'MASTER DATA'!$A$1:$E$192,5,0)</f>
        <v>36</v>
      </c>
      <c r="R1414" s="234">
        <f>SUMIF('picking of the day'!$H$4:$H$358,WMS!H1414&amp;WMS!L1414,'picking of the day'!$E$4:$E$358)</f>
        <v>0</v>
      </c>
      <c r="U1414" s="114">
        <f>IF(ISNA(VLOOKUP(H1414,'data putaway'!$A$1:$E$530,3,0)),0,VLOOKUP(H1414,'data putaway'!$A$1:$E$530,3,0))</f>
        <v>0</v>
      </c>
      <c r="V1414" s="354">
        <f t="shared" si="507"/>
        <v>36</v>
      </c>
      <c r="W1414" s="114">
        <f>IF(ISNA(VLOOKUP(H1414,'data putaway'!$A$1:$E$530,2,0)),0,VLOOKUP(H1414,'data putaway'!$A$1:$E$530,2,0))</f>
        <v>0</v>
      </c>
      <c r="X1414" s="354" t="b">
        <f t="shared" si="508"/>
        <v>0</v>
      </c>
      <c r="Y1414" s="354">
        <f>IF(ISNA(VLOOKUP(H1414,'data putaway'!$A$1:$E$530,4,0)),0,VLOOKUP(H1414,'data putaway'!$A$1:$E$530,4,0))</f>
        <v>0</v>
      </c>
      <c r="Z1414" s="113">
        <f>IF(ISNA(VLOOKUP(H1414,'data putaway'!$A$1:$E$530,5,0)),0,VLOOKUP(H1414,'data putaway'!$A$1:$E$530,5,0))</f>
        <v>0</v>
      </c>
      <c r="AA1414" s="354" t="b">
        <f t="shared" si="509"/>
        <v>0</v>
      </c>
      <c r="AB1414" s="354" t="b">
        <f t="shared" si="510"/>
        <v>0</v>
      </c>
      <c r="AC1414" s="356" t="str">
        <f t="shared" ca="1" si="511"/>
        <v>0 Month,  2 Days</v>
      </c>
      <c r="AD1414" s="114" t="str">
        <f t="shared" ca="1" si="496"/>
        <v>3 Year, 11 Month, 23 Days</v>
      </c>
      <c r="AE1414" s="114">
        <f t="shared" si="512"/>
        <v>36</v>
      </c>
      <c r="AF1414" s="114">
        <f t="shared" si="513"/>
        <v>1</v>
      </c>
      <c r="AG1414" s="354" t="str">
        <f t="shared" si="514"/>
        <v>CE04</v>
      </c>
      <c r="AH1414" s="114">
        <f>IF(ISNA(VLOOKUP(L1414,'MASTER DATA'!$A$1:$F$192,6,0)),0,VLOOKUP(L1414,'MASTER DATA'!$A$1:$F$192,6,0))*AE1414</f>
        <v>576</v>
      </c>
      <c r="AI1414" s="354" t="str">
        <f>VLOOKUP($D1414,'warehouse mapping'!$AN$7:$AO$17,2,0)</f>
        <v>Aktif</v>
      </c>
      <c r="AJ1414" s="114">
        <f t="shared" si="515"/>
        <v>0</v>
      </c>
      <c r="AK1414" s="354" t="str">
        <f t="shared" si="516"/>
        <v/>
      </c>
      <c r="AL1414" s="354" t="s">
        <v>170</v>
      </c>
      <c r="AM1414" s="354">
        <f t="shared" si="497"/>
        <v>1</v>
      </c>
      <c r="AN1414" s="354" t="b">
        <f t="shared" ref="AN1414:AN1477" si="517">ISNUMBER(V1414)</f>
        <v>1</v>
      </c>
    </row>
    <row r="1415" spans="1:40" s="354" customFormat="1">
      <c r="A1415" s="354" t="str">
        <f t="shared" si="498"/>
        <v>CE05A01550044360</v>
      </c>
      <c r="B1415" s="354">
        <f t="shared" si="499"/>
        <v>0</v>
      </c>
      <c r="C1415" s="354">
        <f t="shared" si="500"/>
        <v>0</v>
      </c>
      <c r="D1415" s="354" t="str">
        <f t="shared" si="501"/>
        <v>CE</v>
      </c>
      <c r="E1415" s="354" t="str">
        <f t="shared" si="502"/>
        <v>05</v>
      </c>
      <c r="F1415" s="354" t="str">
        <f t="shared" si="503"/>
        <v>A</v>
      </c>
      <c r="G1415" s="355" t="str">
        <f t="shared" si="504"/>
        <v>01</v>
      </c>
      <c r="H1415" s="232" t="s">
        <v>1752</v>
      </c>
      <c r="I1415" s="232" t="s">
        <v>3525</v>
      </c>
      <c r="J1415" s="233">
        <v>46273</v>
      </c>
      <c r="K1415" s="233">
        <v>47728</v>
      </c>
      <c r="L1415" s="234">
        <v>550044360</v>
      </c>
      <c r="M1415" s="232" t="str">
        <f>IF(ISNA(VLOOKUP(L1415,'MASTER DATA'!$A$1:$B$192,2,0)),"",VLOOKUP(L1415,'MASTER DATA'!$A$1:$B$192,2,0))</f>
        <v>RimR4X15W40CI4E7DH1_1*209L_A227</v>
      </c>
      <c r="N1415" s="232">
        <v>1</v>
      </c>
      <c r="O1415" s="232">
        <f t="shared" si="505"/>
        <v>0</v>
      </c>
      <c r="P1415" s="232">
        <f t="shared" si="506"/>
        <v>1</v>
      </c>
      <c r="Q1415" s="232">
        <f>VLOOKUP(L1415,'MASTER DATA'!$A$1:$E$192,5,0)</f>
        <v>4</v>
      </c>
      <c r="R1415" s="234">
        <f>SUMIF('picking of the day'!$H$4:$H$358,WMS!H1415&amp;WMS!L1415,'picking of the day'!$E$4:$E$358)</f>
        <v>0</v>
      </c>
      <c r="U1415" s="114">
        <f>IF(ISNA(VLOOKUP(H1415,'data putaway'!$A$1:$E$530,3,0)),0,VLOOKUP(H1415,'data putaway'!$A$1:$E$530,3,0))</f>
        <v>0</v>
      </c>
      <c r="V1415" s="354">
        <f t="shared" si="507"/>
        <v>1</v>
      </c>
      <c r="W1415" s="114">
        <f>IF(ISNA(VLOOKUP(H1415,'data putaway'!$A$1:$E$530,2,0)),0,VLOOKUP(H1415,'data putaway'!$A$1:$E$530,2,0))</f>
        <v>0</v>
      </c>
      <c r="X1415" s="354" t="b">
        <f t="shared" si="508"/>
        <v>0</v>
      </c>
      <c r="Y1415" s="354">
        <f>IF(ISNA(VLOOKUP(H1415,'data putaway'!$A$1:$E$530,4,0)),0,VLOOKUP(H1415,'data putaway'!$A$1:$E$530,4,0))</f>
        <v>0</v>
      </c>
      <c r="Z1415" s="113">
        <f>IF(ISNA(VLOOKUP(H1415,'data putaway'!$A$1:$E$530,5,0)),0,VLOOKUP(H1415,'data putaway'!$A$1:$E$530,5,0))</f>
        <v>0</v>
      </c>
      <c r="AA1415" s="354" t="b">
        <f t="shared" si="509"/>
        <v>0</v>
      </c>
      <c r="AB1415" s="354" t="b">
        <f t="shared" si="510"/>
        <v>0</v>
      </c>
      <c r="AC1415" s="356" t="str">
        <f t="shared" ca="1" si="511"/>
        <v>0 Month,  10 Days</v>
      </c>
      <c r="AD1415" s="114" t="str">
        <f t="shared" ca="1" si="496"/>
        <v>3 Year, 11 Month, 15 Days</v>
      </c>
      <c r="AE1415" s="114">
        <f t="shared" si="512"/>
        <v>1</v>
      </c>
      <c r="AF1415" s="114">
        <f t="shared" si="513"/>
        <v>1</v>
      </c>
      <c r="AG1415" s="354" t="str">
        <f t="shared" si="514"/>
        <v>CE05</v>
      </c>
      <c r="AH1415" s="114">
        <f>IF(ISNA(VLOOKUP(L1415,'MASTER DATA'!$A$1:$F$192,6,0)),0,VLOOKUP(L1415,'MASTER DATA'!$A$1:$F$192,6,0))*AE1415</f>
        <v>209</v>
      </c>
      <c r="AI1415" s="354" t="str">
        <f>VLOOKUP($D1415,'warehouse mapping'!$AN$7:$AO$17,2,0)</f>
        <v>Aktif</v>
      </c>
      <c r="AJ1415" s="114">
        <f t="shared" si="515"/>
        <v>0</v>
      </c>
      <c r="AK1415" s="354" t="str">
        <f t="shared" si="516"/>
        <v/>
      </c>
      <c r="AL1415" s="354" t="s">
        <v>3206</v>
      </c>
      <c r="AM1415" s="354">
        <f t="shared" si="497"/>
        <v>1</v>
      </c>
      <c r="AN1415" s="354" t="b">
        <f t="shared" si="517"/>
        <v>1</v>
      </c>
    </row>
    <row r="1416" spans="1:40" s="354" customFormat="1">
      <c r="A1416" s="354" t="str">
        <f t="shared" si="498"/>
        <v>CE05A02550046505</v>
      </c>
      <c r="B1416" s="354">
        <f t="shared" si="499"/>
        <v>0</v>
      </c>
      <c r="C1416" s="354">
        <f t="shared" si="500"/>
        <v>0</v>
      </c>
      <c r="D1416" s="354" t="str">
        <f t="shared" si="501"/>
        <v>CE</v>
      </c>
      <c r="E1416" s="354" t="str">
        <f t="shared" si="502"/>
        <v>05</v>
      </c>
      <c r="F1416" s="354" t="str">
        <f t="shared" si="503"/>
        <v>A</v>
      </c>
      <c r="G1416" s="355" t="str">
        <f t="shared" si="504"/>
        <v>02</v>
      </c>
      <c r="H1416" s="232" t="s">
        <v>1753</v>
      </c>
      <c r="I1416" s="232" t="s">
        <v>3104</v>
      </c>
      <c r="J1416" s="233">
        <v>46122</v>
      </c>
      <c r="K1416" s="233">
        <v>47568</v>
      </c>
      <c r="L1416" s="234">
        <v>550046505</v>
      </c>
      <c r="M1416" s="232" t="str">
        <f>IF(ISNA(VLOOKUP(L1416,'MASTER DATA'!$A$1:$B$192,2,0)),"",VLOOKUP(L1416,'MASTER DATA'!$A$1:$B$192,2,0))</f>
        <v>Gadinia S3 40_1*209L_A227</v>
      </c>
      <c r="N1416" s="232">
        <v>1</v>
      </c>
      <c r="O1416" s="232">
        <f t="shared" si="505"/>
        <v>0</v>
      </c>
      <c r="P1416" s="232">
        <f t="shared" si="506"/>
        <v>1</v>
      </c>
      <c r="Q1416" s="232">
        <f>VLOOKUP(L1416,'MASTER DATA'!$A$1:$E$192,5,0)</f>
        <v>4</v>
      </c>
      <c r="R1416" s="234">
        <f>SUMIF('picking of the day'!$H$4:$H$358,WMS!H1416&amp;WMS!L1416,'picking of the day'!$E$4:$E$358)</f>
        <v>0</v>
      </c>
      <c r="U1416" s="114">
        <f>IF(ISNA(VLOOKUP(H1416,'data putaway'!$A$1:$E$530,3,0)),0,VLOOKUP(H1416,'data putaway'!$A$1:$E$530,3,0))</f>
        <v>0</v>
      </c>
      <c r="V1416" s="354">
        <f t="shared" si="507"/>
        <v>1</v>
      </c>
      <c r="W1416" s="114">
        <f>IF(ISNA(VLOOKUP(H1416,'data putaway'!$A$1:$E$530,2,0)),0,VLOOKUP(H1416,'data putaway'!$A$1:$E$530,2,0))</f>
        <v>0</v>
      </c>
      <c r="X1416" s="354" t="b">
        <f t="shared" si="508"/>
        <v>0</v>
      </c>
      <c r="Y1416" s="354">
        <f>IF(ISNA(VLOOKUP(H1416,'data putaway'!$A$1:$E$530,4,0)),0,VLOOKUP(H1416,'data putaway'!$A$1:$E$530,4,0))</f>
        <v>0</v>
      </c>
      <c r="Z1416" s="113">
        <f>IF(ISNA(VLOOKUP(H1416,'data putaway'!$A$1:$E$530,5,0)),0,VLOOKUP(H1416,'data putaway'!$A$1:$E$530,5,0))</f>
        <v>0</v>
      </c>
      <c r="AA1416" s="354" t="b">
        <f t="shared" si="509"/>
        <v>0</v>
      </c>
      <c r="AB1416" s="354" t="b">
        <f t="shared" si="510"/>
        <v>0</v>
      </c>
      <c r="AC1416" s="356" t="str">
        <f t="shared" ca="1" si="511"/>
        <v>5 Month,  8 Days</v>
      </c>
      <c r="AD1416" s="114" t="str">
        <f t="shared" ca="1" si="496"/>
        <v>3 Year, 6 Month, 8 Days</v>
      </c>
      <c r="AE1416" s="114">
        <f t="shared" si="512"/>
        <v>1</v>
      </c>
      <c r="AF1416" s="114">
        <f t="shared" si="513"/>
        <v>1</v>
      </c>
      <c r="AG1416" s="354" t="str">
        <f t="shared" si="514"/>
        <v>CE05</v>
      </c>
      <c r="AH1416" s="114">
        <f>IF(ISNA(VLOOKUP(L1416,'MASTER DATA'!$A$1:$F$192,6,0)),0,VLOOKUP(L1416,'MASTER DATA'!$A$1:$F$192,6,0))*AE1416</f>
        <v>209</v>
      </c>
      <c r="AI1416" s="354" t="str">
        <f>VLOOKUP($D1416,'warehouse mapping'!$AN$7:$AO$17,2,0)</f>
        <v>Aktif</v>
      </c>
      <c r="AJ1416" s="114">
        <f t="shared" si="515"/>
        <v>0</v>
      </c>
      <c r="AK1416" s="354" t="str">
        <f t="shared" si="516"/>
        <v/>
      </c>
      <c r="AL1416" s="354" t="s">
        <v>3206</v>
      </c>
      <c r="AM1416" s="354">
        <f t="shared" si="497"/>
        <v>1</v>
      </c>
      <c r="AN1416" s="354" t="b">
        <f t="shared" si="517"/>
        <v>1</v>
      </c>
    </row>
    <row r="1417" spans="1:40" s="354" customFormat="1">
      <c r="A1417" s="354" t="str">
        <f t="shared" si="498"/>
        <v>CE05B01550070614</v>
      </c>
      <c r="B1417" s="354">
        <f t="shared" si="499"/>
        <v>0</v>
      </c>
      <c r="C1417" s="354">
        <f t="shared" si="500"/>
        <v>0</v>
      </c>
      <c r="D1417" s="354" t="str">
        <f t="shared" si="501"/>
        <v>CE</v>
      </c>
      <c r="E1417" s="354" t="str">
        <f t="shared" si="502"/>
        <v>05</v>
      </c>
      <c r="F1417" s="354" t="str">
        <f t="shared" si="503"/>
        <v>B</v>
      </c>
      <c r="G1417" s="355" t="str">
        <f t="shared" si="504"/>
        <v>01</v>
      </c>
      <c r="H1417" s="232" t="s">
        <v>1754</v>
      </c>
      <c r="I1417" s="232" t="s">
        <v>3584</v>
      </c>
      <c r="J1417" s="233">
        <v>46281</v>
      </c>
      <c r="K1417" s="233">
        <v>47736</v>
      </c>
      <c r="L1417" s="234">
        <v>550070614</v>
      </c>
      <c r="M1417" s="232" t="str">
        <f>IF(ISNA(VLOOKUP(L1417,'MASTER DATA'!$A$1:$B$192,2,0)),"",VLOOKUP(L1417,'MASTER DATA'!$A$1:$B$192,2,0))</f>
        <v>HlxHX610W40SP_4*4L_A04W</v>
      </c>
      <c r="N1417" s="232">
        <v>36</v>
      </c>
      <c r="O1417" s="232">
        <f t="shared" si="505"/>
        <v>1</v>
      </c>
      <c r="P1417" s="232">
        <f t="shared" si="506"/>
        <v>0</v>
      </c>
      <c r="Q1417" s="232">
        <f>VLOOKUP(L1417,'MASTER DATA'!$A$1:$E$192,5,0)</f>
        <v>36</v>
      </c>
      <c r="R1417" s="234">
        <f>SUMIF('picking of the day'!$H$4:$H$358,WMS!H1417&amp;WMS!L1417,'picking of the day'!$E$4:$E$358)</f>
        <v>0</v>
      </c>
      <c r="U1417" s="114">
        <f>IF(ISNA(VLOOKUP(H1417,'data putaway'!$A$1:$E$530,3,0)),0,VLOOKUP(H1417,'data putaway'!$A$1:$E$530,3,0))</f>
        <v>0</v>
      </c>
      <c r="V1417" s="354">
        <f t="shared" si="507"/>
        <v>36</v>
      </c>
      <c r="W1417" s="114">
        <f>IF(ISNA(VLOOKUP(H1417,'data putaway'!$A$1:$E$530,2,0)),0,VLOOKUP(H1417,'data putaway'!$A$1:$E$530,2,0))</f>
        <v>0</v>
      </c>
      <c r="X1417" s="354" t="b">
        <f t="shared" si="508"/>
        <v>0</v>
      </c>
      <c r="Y1417" s="354">
        <f>IF(ISNA(VLOOKUP(H1417,'data putaway'!$A$1:$E$530,4,0)),0,VLOOKUP(H1417,'data putaway'!$A$1:$E$530,4,0))</f>
        <v>0</v>
      </c>
      <c r="Z1417" s="113">
        <f>IF(ISNA(VLOOKUP(H1417,'data putaway'!$A$1:$E$530,5,0)),0,VLOOKUP(H1417,'data putaway'!$A$1:$E$530,5,0))</f>
        <v>0</v>
      </c>
      <c r="AA1417" s="354" t="b">
        <f t="shared" si="509"/>
        <v>0</v>
      </c>
      <c r="AB1417" s="354" t="b">
        <f t="shared" si="510"/>
        <v>0</v>
      </c>
      <c r="AC1417" s="356" t="str">
        <f t="shared" ca="1" si="511"/>
        <v>0 Month,  2 Days</v>
      </c>
      <c r="AD1417" s="114" t="str">
        <f t="shared" ca="1" si="496"/>
        <v>3 Year, 11 Month, 23 Days</v>
      </c>
      <c r="AE1417" s="114">
        <f t="shared" si="512"/>
        <v>36</v>
      </c>
      <c r="AF1417" s="114">
        <f t="shared" si="513"/>
        <v>1</v>
      </c>
      <c r="AG1417" s="354" t="str">
        <f t="shared" si="514"/>
        <v>CE05</v>
      </c>
      <c r="AH1417" s="114">
        <f>IF(ISNA(VLOOKUP(L1417,'MASTER DATA'!$A$1:$F$192,6,0)),0,VLOOKUP(L1417,'MASTER DATA'!$A$1:$F$192,6,0))*AE1417</f>
        <v>576</v>
      </c>
      <c r="AI1417" s="354" t="str">
        <f>VLOOKUP($D1417,'warehouse mapping'!$AN$7:$AO$17,2,0)</f>
        <v>Aktif</v>
      </c>
      <c r="AJ1417" s="114">
        <f t="shared" si="515"/>
        <v>0</v>
      </c>
      <c r="AK1417" s="354" t="str">
        <f t="shared" si="516"/>
        <v/>
      </c>
      <c r="AL1417" s="354" t="s">
        <v>3025</v>
      </c>
      <c r="AM1417" s="354">
        <f t="shared" si="497"/>
        <v>1</v>
      </c>
      <c r="AN1417" s="354" t="b">
        <f t="shared" si="517"/>
        <v>1</v>
      </c>
    </row>
    <row r="1418" spans="1:40" s="354" customFormat="1">
      <c r="A1418" s="354" t="str">
        <f t="shared" si="498"/>
        <v>CE05B02550070614</v>
      </c>
      <c r="B1418" s="354">
        <f t="shared" si="499"/>
        <v>0</v>
      </c>
      <c r="C1418" s="354">
        <f t="shared" si="500"/>
        <v>0</v>
      </c>
      <c r="D1418" s="354" t="str">
        <f t="shared" si="501"/>
        <v>CE</v>
      </c>
      <c r="E1418" s="354" t="str">
        <f t="shared" si="502"/>
        <v>05</v>
      </c>
      <c r="F1418" s="354" t="str">
        <f t="shared" si="503"/>
        <v>B</v>
      </c>
      <c r="G1418" s="355" t="str">
        <f t="shared" si="504"/>
        <v>02</v>
      </c>
      <c r="H1418" s="232" t="s">
        <v>1755</v>
      </c>
      <c r="I1418" s="232" t="s">
        <v>3584</v>
      </c>
      <c r="J1418" s="233">
        <v>46281</v>
      </c>
      <c r="K1418" s="233">
        <v>47736</v>
      </c>
      <c r="L1418" s="234">
        <v>550070614</v>
      </c>
      <c r="M1418" s="232" t="str">
        <f>IF(ISNA(VLOOKUP(L1418,'MASTER DATA'!$A$1:$B$192,2,0)),"",VLOOKUP(L1418,'MASTER DATA'!$A$1:$B$192,2,0))</f>
        <v>HlxHX610W40SP_4*4L_A04W</v>
      </c>
      <c r="N1418" s="232">
        <v>36</v>
      </c>
      <c r="O1418" s="232">
        <f t="shared" si="505"/>
        <v>1</v>
      </c>
      <c r="P1418" s="232">
        <f t="shared" si="506"/>
        <v>0</v>
      </c>
      <c r="Q1418" s="232">
        <f>VLOOKUP(L1418,'MASTER DATA'!$A$1:$E$192,5,0)</f>
        <v>36</v>
      </c>
      <c r="R1418" s="234">
        <f>SUMIF('picking of the day'!$H$4:$H$358,WMS!H1418&amp;WMS!L1418,'picking of the day'!$E$4:$E$358)</f>
        <v>0</v>
      </c>
      <c r="U1418" s="114">
        <f>IF(ISNA(VLOOKUP(H1418,'data putaway'!$A$1:$E$530,3,0)),0,VLOOKUP(H1418,'data putaway'!$A$1:$E$530,3,0))</f>
        <v>0</v>
      </c>
      <c r="V1418" s="354">
        <f t="shared" si="507"/>
        <v>36</v>
      </c>
      <c r="W1418" s="114">
        <f>IF(ISNA(VLOOKUP(H1418,'data putaway'!$A$1:$E$530,2,0)),0,VLOOKUP(H1418,'data putaway'!$A$1:$E$530,2,0))</f>
        <v>0</v>
      </c>
      <c r="X1418" s="354" t="b">
        <f t="shared" si="508"/>
        <v>0</v>
      </c>
      <c r="Y1418" s="354">
        <f>IF(ISNA(VLOOKUP(H1418,'data putaway'!$A$1:$E$530,4,0)),0,VLOOKUP(H1418,'data putaway'!$A$1:$E$530,4,0))</f>
        <v>0</v>
      </c>
      <c r="Z1418" s="113">
        <f>IF(ISNA(VLOOKUP(H1418,'data putaway'!$A$1:$E$530,5,0)),0,VLOOKUP(H1418,'data putaway'!$A$1:$E$530,5,0))</f>
        <v>0</v>
      </c>
      <c r="AA1418" s="354" t="b">
        <f t="shared" si="509"/>
        <v>0</v>
      </c>
      <c r="AB1418" s="354" t="b">
        <f t="shared" si="510"/>
        <v>0</v>
      </c>
      <c r="AC1418" s="356" t="str">
        <f t="shared" ca="1" si="511"/>
        <v>0 Month,  2 Days</v>
      </c>
      <c r="AD1418" s="114" t="str">
        <f t="shared" ca="1" si="496"/>
        <v>3 Year, 11 Month, 23 Days</v>
      </c>
      <c r="AE1418" s="114">
        <f t="shared" si="512"/>
        <v>36</v>
      </c>
      <c r="AF1418" s="114">
        <f t="shared" si="513"/>
        <v>1</v>
      </c>
      <c r="AG1418" s="354" t="str">
        <f t="shared" si="514"/>
        <v>CE05</v>
      </c>
      <c r="AH1418" s="114">
        <f>IF(ISNA(VLOOKUP(L1418,'MASTER DATA'!$A$1:$F$192,6,0)),0,VLOOKUP(L1418,'MASTER DATA'!$A$1:$F$192,6,0))*AE1418</f>
        <v>576</v>
      </c>
      <c r="AI1418" s="354" t="str">
        <f>VLOOKUP($D1418,'warehouse mapping'!$AN$7:$AO$17,2,0)</f>
        <v>Aktif</v>
      </c>
      <c r="AJ1418" s="114">
        <f t="shared" si="515"/>
        <v>0</v>
      </c>
      <c r="AK1418" s="354" t="str">
        <f t="shared" si="516"/>
        <v/>
      </c>
      <c r="AL1418" s="354" t="s">
        <v>3025</v>
      </c>
      <c r="AM1418" s="354">
        <f t="shared" si="497"/>
        <v>1</v>
      </c>
      <c r="AN1418" s="354" t="b">
        <f t="shared" si="517"/>
        <v>1</v>
      </c>
    </row>
    <row r="1419" spans="1:40" s="354" customFormat="1">
      <c r="A1419" s="354" t="str">
        <f t="shared" si="498"/>
        <v>CE05C01550070614</v>
      </c>
      <c r="B1419" s="354">
        <f t="shared" si="499"/>
        <v>0</v>
      </c>
      <c r="C1419" s="354">
        <f t="shared" si="500"/>
        <v>0</v>
      </c>
      <c r="D1419" s="354" t="str">
        <f t="shared" si="501"/>
        <v>CE</v>
      </c>
      <c r="E1419" s="354" t="str">
        <f t="shared" si="502"/>
        <v>05</v>
      </c>
      <c r="F1419" s="354" t="str">
        <f t="shared" si="503"/>
        <v>C</v>
      </c>
      <c r="G1419" s="355" t="str">
        <f t="shared" si="504"/>
        <v>01</v>
      </c>
      <c r="H1419" s="232" t="s">
        <v>1756</v>
      </c>
      <c r="I1419" s="232" t="s">
        <v>3584</v>
      </c>
      <c r="J1419" s="233">
        <v>46281</v>
      </c>
      <c r="K1419" s="233">
        <v>47736</v>
      </c>
      <c r="L1419" s="234">
        <v>550070614</v>
      </c>
      <c r="M1419" s="232" t="str">
        <f>IF(ISNA(VLOOKUP(L1419,'MASTER DATA'!$A$1:$B$192,2,0)),"",VLOOKUP(L1419,'MASTER DATA'!$A$1:$B$192,2,0))</f>
        <v>HlxHX610W40SP_4*4L_A04W</v>
      </c>
      <c r="N1419" s="232">
        <v>36</v>
      </c>
      <c r="O1419" s="232">
        <f t="shared" si="505"/>
        <v>1</v>
      </c>
      <c r="P1419" s="232">
        <f t="shared" si="506"/>
        <v>0</v>
      </c>
      <c r="Q1419" s="232">
        <f>VLOOKUP(L1419,'MASTER DATA'!$A$1:$E$192,5,0)</f>
        <v>36</v>
      </c>
      <c r="R1419" s="234">
        <f>SUMIF('picking of the day'!$H$4:$H$358,WMS!H1419&amp;WMS!L1419,'picking of the day'!$E$4:$E$358)</f>
        <v>0</v>
      </c>
      <c r="U1419" s="114">
        <f>IF(ISNA(VLOOKUP(H1419,'data putaway'!$A$1:$E$530,3,0)),0,VLOOKUP(H1419,'data putaway'!$A$1:$E$530,3,0))</f>
        <v>0</v>
      </c>
      <c r="V1419" s="354">
        <f t="shared" si="507"/>
        <v>36</v>
      </c>
      <c r="W1419" s="114">
        <f>IF(ISNA(VLOOKUP(H1419,'data putaway'!$A$1:$E$530,2,0)),0,VLOOKUP(H1419,'data putaway'!$A$1:$E$530,2,0))</f>
        <v>0</v>
      </c>
      <c r="X1419" s="354" t="b">
        <f t="shared" si="508"/>
        <v>0</v>
      </c>
      <c r="Y1419" s="354">
        <f>IF(ISNA(VLOOKUP(H1419,'data putaway'!$A$1:$E$530,4,0)),0,VLOOKUP(H1419,'data putaway'!$A$1:$E$530,4,0))</f>
        <v>0</v>
      </c>
      <c r="Z1419" s="113">
        <f>IF(ISNA(VLOOKUP(H1419,'data putaway'!$A$1:$E$530,5,0)),0,VLOOKUP(H1419,'data putaway'!$A$1:$E$530,5,0))</f>
        <v>0</v>
      </c>
      <c r="AA1419" s="354" t="b">
        <f t="shared" si="509"/>
        <v>0</v>
      </c>
      <c r="AB1419" s="354" t="b">
        <f t="shared" si="510"/>
        <v>0</v>
      </c>
      <c r="AC1419" s="356" t="str">
        <f t="shared" ca="1" si="511"/>
        <v>0 Month,  2 Days</v>
      </c>
      <c r="AD1419" s="114" t="str">
        <f t="shared" ca="1" si="496"/>
        <v>3 Year, 11 Month, 23 Days</v>
      </c>
      <c r="AE1419" s="114">
        <f t="shared" si="512"/>
        <v>36</v>
      </c>
      <c r="AF1419" s="114">
        <f t="shared" si="513"/>
        <v>1</v>
      </c>
      <c r="AG1419" s="354" t="str">
        <f t="shared" si="514"/>
        <v>CE05</v>
      </c>
      <c r="AH1419" s="114">
        <f>IF(ISNA(VLOOKUP(L1419,'MASTER DATA'!$A$1:$F$192,6,0)),0,VLOOKUP(L1419,'MASTER DATA'!$A$1:$F$192,6,0))*AE1419</f>
        <v>576</v>
      </c>
      <c r="AI1419" s="354" t="str">
        <f>VLOOKUP($D1419,'warehouse mapping'!$AN$7:$AO$17,2,0)</f>
        <v>Aktif</v>
      </c>
      <c r="AJ1419" s="114">
        <f t="shared" si="515"/>
        <v>0</v>
      </c>
      <c r="AK1419" s="354" t="str">
        <f t="shared" si="516"/>
        <v/>
      </c>
      <c r="AL1419" s="354" t="s">
        <v>170</v>
      </c>
      <c r="AM1419" s="354">
        <f t="shared" si="497"/>
        <v>1</v>
      </c>
      <c r="AN1419" s="354" t="b">
        <f t="shared" si="517"/>
        <v>1</v>
      </c>
    </row>
    <row r="1420" spans="1:40" s="354" customFormat="1">
      <c r="A1420" s="354" t="str">
        <f t="shared" si="498"/>
        <v>CE05C02550070614</v>
      </c>
      <c r="B1420" s="354">
        <f t="shared" si="499"/>
        <v>0</v>
      </c>
      <c r="C1420" s="354">
        <f t="shared" si="500"/>
        <v>0</v>
      </c>
      <c r="D1420" s="354" t="str">
        <f t="shared" si="501"/>
        <v>CE</v>
      </c>
      <c r="E1420" s="354" t="str">
        <f t="shared" si="502"/>
        <v>05</v>
      </c>
      <c r="F1420" s="354" t="str">
        <f t="shared" si="503"/>
        <v>C</v>
      </c>
      <c r="G1420" s="355" t="str">
        <f t="shared" si="504"/>
        <v>02</v>
      </c>
      <c r="H1420" s="232" t="s">
        <v>1757</v>
      </c>
      <c r="I1420" s="232" t="s">
        <v>3584</v>
      </c>
      <c r="J1420" s="233">
        <v>46281</v>
      </c>
      <c r="K1420" s="233">
        <v>47736</v>
      </c>
      <c r="L1420" s="234">
        <v>550070614</v>
      </c>
      <c r="M1420" s="232" t="str">
        <f>IF(ISNA(VLOOKUP(L1420,'MASTER DATA'!$A$1:$B$192,2,0)),"",VLOOKUP(L1420,'MASTER DATA'!$A$1:$B$192,2,0))</f>
        <v>HlxHX610W40SP_4*4L_A04W</v>
      </c>
      <c r="N1420" s="232">
        <v>36</v>
      </c>
      <c r="O1420" s="232">
        <f t="shared" si="505"/>
        <v>1</v>
      </c>
      <c r="P1420" s="232">
        <f t="shared" si="506"/>
        <v>0</v>
      </c>
      <c r="Q1420" s="232">
        <f>VLOOKUP(L1420,'MASTER DATA'!$A$1:$E$192,5,0)</f>
        <v>36</v>
      </c>
      <c r="R1420" s="234">
        <f>SUMIF('picking of the day'!$H$4:$H$358,WMS!H1420&amp;WMS!L1420,'picking of the day'!$E$4:$E$358)</f>
        <v>0</v>
      </c>
      <c r="U1420" s="114">
        <f>IF(ISNA(VLOOKUP(H1420,'data putaway'!$A$1:$E$530,3,0)),0,VLOOKUP(H1420,'data putaway'!$A$1:$E$530,3,0))</f>
        <v>0</v>
      </c>
      <c r="V1420" s="354">
        <f t="shared" si="507"/>
        <v>36</v>
      </c>
      <c r="W1420" s="114">
        <f>IF(ISNA(VLOOKUP(H1420,'data putaway'!$A$1:$E$530,2,0)),0,VLOOKUP(H1420,'data putaway'!$A$1:$E$530,2,0))</f>
        <v>0</v>
      </c>
      <c r="X1420" s="354" t="b">
        <f t="shared" si="508"/>
        <v>0</v>
      </c>
      <c r="Y1420" s="354">
        <f>IF(ISNA(VLOOKUP(H1420,'data putaway'!$A$1:$E$530,4,0)),0,VLOOKUP(H1420,'data putaway'!$A$1:$E$530,4,0))</f>
        <v>0</v>
      </c>
      <c r="Z1420" s="113">
        <f>IF(ISNA(VLOOKUP(H1420,'data putaway'!$A$1:$E$530,5,0)),0,VLOOKUP(H1420,'data putaway'!$A$1:$E$530,5,0))</f>
        <v>0</v>
      </c>
      <c r="AA1420" s="354" t="b">
        <f t="shared" si="509"/>
        <v>0</v>
      </c>
      <c r="AB1420" s="354" t="b">
        <f t="shared" si="510"/>
        <v>0</v>
      </c>
      <c r="AC1420" s="356" t="str">
        <f t="shared" ca="1" si="511"/>
        <v>0 Month,  2 Days</v>
      </c>
      <c r="AD1420" s="114" t="str">
        <f t="shared" ca="1" si="496"/>
        <v>3 Year, 11 Month, 23 Days</v>
      </c>
      <c r="AE1420" s="114">
        <f t="shared" si="512"/>
        <v>36</v>
      </c>
      <c r="AF1420" s="114">
        <f t="shared" si="513"/>
        <v>1</v>
      </c>
      <c r="AG1420" s="354" t="str">
        <f t="shared" si="514"/>
        <v>CE05</v>
      </c>
      <c r="AH1420" s="114">
        <f>IF(ISNA(VLOOKUP(L1420,'MASTER DATA'!$A$1:$F$192,6,0)),0,VLOOKUP(L1420,'MASTER DATA'!$A$1:$F$192,6,0))*AE1420</f>
        <v>576</v>
      </c>
      <c r="AI1420" s="354" t="str">
        <f>VLOOKUP($D1420,'warehouse mapping'!$AN$7:$AO$17,2,0)</f>
        <v>Aktif</v>
      </c>
      <c r="AJ1420" s="114">
        <f t="shared" si="515"/>
        <v>0</v>
      </c>
      <c r="AK1420" s="354" t="str">
        <f t="shared" si="516"/>
        <v/>
      </c>
      <c r="AL1420" s="354" t="s">
        <v>3206</v>
      </c>
      <c r="AM1420" s="354">
        <f t="shared" si="497"/>
        <v>1</v>
      </c>
      <c r="AN1420" s="354" t="b">
        <f t="shared" si="517"/>
        <v>1</v>
      </c>
    </row>
    <row r="1421" spans="1:40" s="354" customFormat="1">
      <c r="A1421" s="354" t="str">
        <f t="shared" si="498"/>
        <v>CE05D01550049045</v>
      </c>
      <c r="B1421" s="354">
        <f t="shared" si="499"/>
        <v>0</v>
      </c>
      <c r="C1421" s="354">
        <f t="shared" si="500"/>
        <v>0</v>
      </c>
      <c r="D1421" s="354" t="str">
        <f t="shared" si="501"/>
        <v>CE</v>
      </c>
      <c r="E1421" s="354" t="str">
        <f t="shared" si="502"/>
        <v>05</v>
      </c>
      <c r="F1421" s="354" t="str">
        <f t="shared" si="503"/>
        <v>D</v>
      </c>
      <c r="G1421" s="355" t="str">
        <f t="shared" si="504"/>
        <v>01</v>
      </c>
      <c r="H1421" s="232" t="s">
        <v>1758</v>
      </c>
      <c r="I1421" s="232" t="s">
        <v>3531</v>
      </c>
      <c r="J1421" s="233">
        <v>46275</v>
      </c>
      <c r="K1421" s="233">
        <v>47730</v>
      </c>
      <c r="L1421" s="234">
        <v>550049045</v>
      </c>
      <c r="M1421" s="232" t="str">
        <f>IF(ISNA(VLOOKUP(L1421,'MASTER DATA'!$A$1:$B$192,2,0)),"",VLOOKUP(L1421,'MASTER DATA'!$A$1:$B$192,2,0))</f>
        <v>Advanc4TAX320W50SGMA_12*0.8L_A04W</v>
      </c>
      <c r="N1421" s="232">
        <v>48</v>
      </c>
      <c r="O1421" s="232">
        <f t="shared" si="505"/>
        <v>1</v>
      </c>
      <c r="P1421" s="232">
        <f t="shared" si="506"/>
        <v>0</v>
      </c>
      <c r="Q1421" s="232">
        <f>VLOOKUP(L1421,'MASTER DATA'!$A$1:$E$192,5,0)</f>
        <v>48</v>
      </c>
      <c r="R1421" s="234">
        <f>SUMIF('picking of the day'!$H$4:$H$358,WMS!H1421&amp;WMS!L1421,'picking of the day'!$E$4:$E$358)</f>
        <v>0</v>
      </c>
      <c r="U1421" s="114">
        <f>IF(ISNA(VLOOKUP(H1421,'data putaway'!$A$1:$E$530,3,0)),0,VLOOKUP(H1421,'data putaway'!$A$1:$E$530,3,0))</f>
        <v>0</v>
      </c>
      <c r="V1421" s="354">
        <f t="shared" si="507"/>
        <v>48</v>
      </c>
      <c r="W1421" s="114">
        <f>IF(ISNA(VLOOKUP(H1421,'data putaway'!$A$1:$E$530,2,0)),0,VLOOKUP(H1421,'data putaway'!$A$1:$E$530,2,0))</f>
        <v>0</v>
      </c>
      <c r="X1421" s="354" t="b">
        <f t="shared" si="508"/>
        <v>0</v>
      </c>
      <c r="Y1421" s="354">
        <f>IF(ISNA(VLOOKUP(H1421,'data putaway'!$A$1:$E$530,4,0)),0,VLOOKUP(H1421,'data putaway'!$A$1:$E$530,4,0))</f>
        <v>0</v>
      </c>
      <c r="Z1421" s="113">
        <f>IF(ISNA(VLOOKUP(H1421,'data putaway'!$A$1:$E$530,5,0)),0,VLOOKUP(H1421,'data putaway'!$A$1:$E$530,5,0))</f>
        <v>0</v>
      </c>
      <c r="AA1421" s="354" t="b">
        <f t="shared" si="509"/>
        <v>0</v>
      </c>
      <c r="AB1421" s="354" t="b">
        <f t="shared" si="510"/>
        <v>0</v>
      </c>
      <c r="AC1421" s="356" t="str">
        <f t="shared" ca="1" si="511"/>
        <v>0 Month,  8 Days</v>
      </c>
      <c r="AD1421" s="114" t="str">
        <f t="shared" ca="1" si="496"/>
        <v>3 Year, 11 Month, 17 Days</v>
      </c>
      <c r="AE1421" s="114">
        <f t="shared" si="512"/>
        <v>48</v>
      </c>
      <c r="AF1421" s="114">
        <f t="shared" si="513"/>
        <v>1</v>
      </c>
      <c r="AG1421" s="354" t="str">
        <f t="shared" si="514"/>
        <v>CE05</v>
      </c>
      <c r="AH1421" s="114">
        <f>IF(ISNA(VLOOKUP(L1421,'MASTER DATA'!$A$1:$F$192,6,0)),0,VLOOKUP(L1421,'MASTER DATA'!$A$1:$F$192,6,0))*AE1421</f>
        <v>460.79999999999995</v>
      </c>
      <c r="AI1421" s="354" t="str">
        <f>VLOOKUP($D1421,'warehouse mapping'!$AN$7:$AO$17,2,0)</f>
        <v>Aktif</v>
      </c>
      <c r="AJ1421" s="114">
        <f t="shared" si="515"/>
        <v>0</v>
      </c>
      <c r="AK1421" s="354" t="str">
        <f t="shared" si="516"/>
        <v/>
      </c>
      <c r="AL1421" s="354" t="s">
        <v>170</v>
      </c>
      <c r="AM1421" s="354">
        <f t="shared" si="497"/>
        <v>1</v>
      </c>
      <c r="AN1421" s="354" t="b">
        <f t="shared" si="517"/>
        <v>1</v>
      </c>
    </row>
    <row r="1422" spans="1:40" s="354" customFormat="1">
      <c r="A1422" s="354" t="str">
        <f t="shared" si="498"/>
        <v>CE05D02550049045</v>
      </c>
      <c r="B1422" s="354">
        <f t="shared" si="499"/>
        <v>0</v>
      </c>
      <c r="C1422" s="354">
        <f t="shared" si="500"/>
        <v>0</v>
      </c>
      <c r="D1422" s="354" t="str">
        <f t="shared" si="501"/>
        <v>CE</v>
      </c>
      <c r="E1422" s="354" t="str">
        <f t="shared" si="502"/>
        <v>05</v>
      </c>
      <c r="F1422" s="354" t="str">
        <f t="shared" si="503"/>
        <v>D</v>
      </c>
      <c r="G1422" s="355" t="str">
        <f t="shared" si="504"/>
        <v>02</v>
      </c>
      <c r="H1422" s="232" t="s">
        <v>1759</v>
      </c>
      <c r="I1422" s="232" t="s">
        <v>3531</v>
      </c>
      <c r="J1422" s="233">
        <v>46275</v>
      </c>
      <c r="K1422" s="233">
        <v>47730</v>
      </c>
      <c r="L1422" s="234">
        <v>550049045</v>
      </c>
      <c r="M1422" s="232" t="str">
        <f>IF(ISNA(VLOOKUP(L1422,'MASTER DATA'!$A$1:$B$192,2,0)),"",VLOOKUP(L1422,'MASTER DATA'!$A$1:$B$192,2,0))</f>
        <v>Advanc4TAX320W50SGMA_12*0.8L_A04W</v>
      </c>
      <c r="N1422" s="232">
        <v>48</v>
      </c>
      <c r="O1422" s="232">
        <f t="shared" si="505"/>
        <v>1</v>
      </c>
      <c r="P1422" s="232">
        <f t="shared" si="506"/>
        <v>0</v>
      </c>
      <c r="Q1422" s="232">
        <f>VLOOKUP(L1422,'MASTER DATA'!$A$1:$E$192,5,0)</f>
        <v>48</v>
      </c>
      <c r="R1422" s="234">
        <f>SUMIF('picking of the day'!$H$4:$H$358,WMS!H1422&amp;WMS!L1422,'picking of the day'!$E$4:$E$358)</f>
        <v>0</v>
      </c>
      <c r="U1422" s="114">
        <f>IF(ISNA(VLOOKUP(H1422,'data putaway'!$A$1:$E$530,3,0)),0,VLOOKUP(H1422,'data putaway'!$A$1:$E$530,3,0))</f>
        <v>0</v>
      </c>
      <c r="V1422" s="354">
        <f t="shared" si="507"/>
        <v>48</v>
      </c>
      <c r="W1422" s="114">
        <f>IF(ISNA(VLOOKUP(H1422,'data putaway'!$A$1:$E$530,2,0)),0,VLOOKUP(H1422,'data putaway'!$A$1:$E$530,2,0))</f>
        <v>0</v>
      </c>
      <c r="X1422" s="354" t="b">
        <f t="shared" si="508"/>
        <v>0</v>
      </c>
      <c r="Y1422" s="354">
        <f>IF(ISNA(VLOOKUP(H1422,'data putaway'!$A$1:$E$530,4,0)),0,VLOOKUP(H1422,'data putaway'!$A$1:$E$530,4,0))</f>
        <v>0</v>
      </c>
      <c r="Z1422" s="113">
        <f>IF(ISNA(VLOOKUP(H1422,'data putaway'!$A$1:$E$530,5,0)),0,VLOOKUP(H1422,'data putaway'!$A$1:$E$530,5,0))</f>
        <v>0</v>
      </c>
      <c r="AA1422" s="354" t="b">
        <f t="shared" si="509"/>
        <v>0</v>
      </c>
      <c r="AB1422" s="354" t="b">
        <f t="shared" si="510"/>
        <v>0</v>
      </c>
      <c r="AC1422" s="356" t="str">
        <f t="shared" ca="1" si="511"/>
        <v>0 Month,  8 Days</v>
      </c>
      <c r="AD1422" s="114" t="str">
        <f t="shared" ca="1" si="496"/>
        <v>3 Year, 11 Month, 17 Days</v>
      </c>
      <c r="AE1422" s="114">
        <f t="shared" si="512"/>
        <v>48</v>
      </c>
      <c r="AF1422" s="114">
        <f t="shared" si="513"/>
        <v>1</v>
      </c>
      <c r="AG1422" s="354" t="str">
        <f t="shared" si="514"/>
        <v>CE05</v>
      </c>
      <c r="AH1422" s="114">
        <f>IF(ISNA(VLOOKUP(L1422,'MASTER DATA'!$A$1:$F$192,6,0)),0,VLOOKUP(L1422,'MASTER DATA'!$A$1:$F$192,6,0))*AE1422</f>
        <v>460.79999999999995</v>
      </c>
      <c r="AI1422" s="354" t="str">
        <f>VLOOKUP($D1422,'warehouse mapping'!$AN$7:$AO$17,2,0)</f>
        <v>Aktif</v>
      </c>
      <c r="AJ1422" s="114">
        <f t="shared" si="515"/>
        <v>0</v>
      </c>
      <c r="AK1422" s="354" t="str">
        <f t="shared" si="516"/>
        <v/>
      </c>
      <c r="AL1422" s="354" t="s">
        <v>170</v>
      </c>
      <c r="AM1422" s="354">
        <f t="shared" si="497"/>
        <v>1</v>
      </c>
      <c r="AN1422" s="354" t="b">
        <f t="shared" si="517"/>
        <v>1</v>
      </c>
    </row>
    <row r="1423" spans="1:40" s="354" customFormat="1">
      <c r="A1423" s="354" t="str">
        <f t="shared" si="498"/>
        <v>CE05E01550049045</v>
      </c>
      <c r="B1423" s="354">
        <f t="shared" si="499"/>
        <v>0</v>
      </c>
      <c r="C1423" s="354">
        <f t="shared" si="500"/>
        <v>0</v>
      </c>
      <c r="D1423" s="354" t="str">
        <f t="shared" si="501"/>
        <v>CE</v>
      </c>
      <c r="E1423" s="354" t="str">
        <f t="shared" si="502"/>
        <v>05</v>
      </c>
      <c r="F1423" s="354" t="str">
        <f t="shared" si="503"/>
        <v>E</v>
      </c>
      <c r="G1423" s="355" t="str">
        <f t="shared" si="504"/>
        <v>01</v>
      </c>
      <c r="H1423" s="232" t="s">
        <v>1760</v>
      </c>
      <c r="I1423" s="232" t="s">
        <v>3531</v>
      </c>
      <c r="J1423" s="233">
        <v>46275</v>
      </c>
      <c r="K1423" s="233">
        <v>47730</v>
      </c>
      <c r="L1423" s="234">
        <v>550049045</v>
      </c>
      <c r="M1423" s="232" t="str">
        <f>IF(ISNA(VLOOKUP(L1423,'MASTER DATA'!$A$1:$B$192,2,0)),"",VLOOKUP(L1423,'MASTER DATA'!$A$1:$B$192,2,0))</f>
        <v>Advanc4TAX320W50SGMA_12*0.8L_A04W</v>
      </c>
      <c r="N1423" s="232">
        <v>48</v>
      </c>
      <c r="O1423" s="232">
        <f t="shared" si="505"/>
        <v>1</v>
      </c>
      <c r="P1423" s="232">
        <f t="shared" si="506"/>
        <v>0</v>
      </c>
      <c r="Q1423" s="232">
        <f>VLOOKUP(L1423,'MASTER DATA'!$A$1:$E$192,5,0)</f>
        <v>48</v>
      </c>
      <c r="R1423" s="234">
        <f>SUMIF('picking of the day'!$H$4:$H$358,WMS!H1423&amp;WMS!L1423,'picking of the day'!$E$4:$E$358)</f>
        <v>0</v>
      </c>
      <c r="U1423" s="114">
        <f>IF(ISNA(VLOOKUP(H1423,'data putaway'!$A$1:$E$530,3,0)),0,VLOOKUP(H1423,'data putaway'!$A$1:$E$530,3,0))</f>
        <v>0</v>
      </c>
      <c r="V1423" s="354">
        <f t="shared" si="507"/>
        <v>48</v>
      </c>
      <c r="W1423" s="114">
        <f>IF(ISNA(VLOOKUP(H1423,'data putaway'!$A$1:$E$530,2,0)),0,VLOOKUP(H1423,'data putaway'!$A$1:$E$530,2,0))</f>
        <v>0</v>
      </c>
      <c r="X1423" s="354" t="b">
        <f t="shared" si="508"/>
        <v>0</v>
      </c>
      <c r="Y1423" s="354">
        <f>IF(ISNA(VLOOKUP(H1423,'data putaway'!$A$1:$E$530,4,0)),0,VLOOKUP(H1423,'data putaway'!$A$1:$E$530,4,0))</f>
        <v>0</v>
      </c>
      <c r="Z1423" s="113">
        <f>IF(ISNA(VLOOKUP(H1423,'data putaway'!$A$1:$E$530,5,0)),0,VLOOKUP(H1423,'data putaway'!$A$1:$E$530,5,0))</f>
        <v>0</v>
      </c>
      <c r="AA1423" s="354" t="b">
        <f t="shared" si="509"/>
        <v>0</v>
      </c>
      <c r="AB1423" s="354" t="b">
        <f t="shared" si="510"/>
        <v>0</v>
      </c>
      <c r="AC1423" s="356" t="str">
        <f t="shared" ca="1" si="511"/>
        <v>0 Month,  8 Days</v>
      </c>
      <c r="AD1423" s="114" t="str">
        <f t="shared" ca="1" si="496"/>
        <v>3 Year, 11 Month, 17 Days</v>
      </c>
      <c r="AE1423" s="114">
        <f t="shared" si="512"/>
        <v>48</v>
      </c>
      <c r="AF1423" s="114">
        <f t="shared" si="513"/>
        <v>1</v>
      </c>
      <c r="AG1423" s="354" t="str">
        <f t="shared" si="514"/>
        <v>CE05</v>
      </c>
      <c r="AH1423" s="114">
        <f>IF(ISNA(VLOOKUP(L1423,'MASTER DATA'!$A$1:$F$192,6,0)),0,VLOOKUP(L1423,'MASTER DATA'!$A$1:$F$192,6,0))*AE1423</f>
        <v>460.79999999999995</v>
      </c>
      <c r="AI1423" s="354" t="str">
        <f>VLOOKUP($D1423,'warehouse mapping'!$AN$7:$AO$17,2,0)</f>
        <v>Aktif</v>
      </c>
      <c r="AJ1423" s="114">
        <f t="shared" si="515"/>
        <v>0</v>
      </c>
      <c r="AK1423" s="354" t="str">
        <f t="shared" si="516"/>
        <v/>
      </c>
      <c r="AL1423" s="354" t="s">
        <v>170</v>
      </c>
      <c r="AM1423" s="354">
        <f t="shared" si="497"/>
        <v>1</v>
      </c>
      <c r="AN1423" s="354" t="b">
        <f t="shared" si="517"/>
        <v>1</v>
      </c>
    </row>
    <row r="1424" spans="1:40" s="354" customFormat="1">
      <c r="A1424" s="354" t="str">
        <f t="shared" si="498"/>
        <v>CE05E02550049045</v>
      </c>
      <c r="B1424" s="354">
        <f t="shared" si="499"/>
        <v>0</v>
      </c>
      <c r="C1424" s="354">
        <f t="shared" si="500"/>
        <v>0</v>
      </c>
      <c r="D1424" s="354" t="str">
        <f t="shared" si="501"/>
        <v>CE</v>
      </c>
      <c r="E1424" s="354" t="str">
        <f t="shared" si="502"/>
        <v>05</v>
      </c>
      <c r="F1424" s="354" t="str">
        <f t="shared" si="503"/>
        <v>E</v>
      </c>
      <c r="G1424" s="355" t="str">
        <f t="shared" si="504"/>
        <v>02</v>
      </c>
      <c r="H1424" s="232" t="s">
        <v>1761</v>
      </c>
      <c r="I1424" s="232" t="s">
        <v>3531</v>
      </c>
      <c r="J1424" s="233">
        <v>46275</v>
      </c>
      <c r="K1424" s="233">
        <v>47730</v>
      </c>
      <c r="L1424" s="234">
        <v>550049045</v>
      </c>
      <c r="M1424" s="232" t="str">
        <f>IF(ISNA(VLOOKUP(L1424,'MASTER DATA'!$A$1:$B$192,2,0)),"",VLOOKUP(L1424,'MASTER DATA'!$A$1:$B$192,2,0))</f>
        <v>Advanc4TAX320W50SGMA_12*0.8L_A04W</v>
      </c>
      <c r="N1424" s="232">
        <v>48</v>
      </c>
      <c r="O1424" s="232">
        <f t="shared" si="505"/>
        <v>1</v>
      </c>
      <c r="P1424" s="232">
        <f t="shared" si="506"/>
        <v>0</v>
      </c>
      <c r="Q1424" s="232">
        <f>VLOOKUP(L1424,'MASTER DATA'!$A$1:$E$192,5,0)</f>
        <v>48</v>
      </c>
      <c r="R1424" s="234">
        <f>SUMIF('picking of the day'!$H$4:$H$358,WMS!H1424&amp;WMS!L1424,'picking of the day'!$E$4:$E$358)</f>
        <v>0</v>
      </c>
      <c r="U1424" s="114">
        <f>IF(ISNA(VLOOKUP(H1424,'data putaway'!$A$1:$E$530,3,0)),0,VLOOKUP(H1424,'data putaway'!$A$1:$E$530,3,0))</f>
        <v>0</v>
      </c>
      <c r="V1424" s="354">
        <f t="shared" si="507"/>
        <v>48</v>
      </c>
      <c r="W1424" s="114">
        <f>IF(ISNA(VLOOKUP(H1424,'data putaway'!$A$1:$E$530,2,0)),0,VLOOKUP(H1424,'data putaway'!$A$1:$E$530,2,0))</f>
        <v>0</v>
      </c>
      <c r="X1424" s="354" t="b">
        <f t="shared" si="508"/>
        <v>0</v>
      </c>
      <c r="Y1424" s="354">
        <f>IF(ISNA(VLOOKUP(H1424,'data putaway'!$A$1:$E$530,4,0)),0,VLOOKUP(H1424,'data putaway'!$A$1:$E$530,4,0))</f>
        <v>0</v>
      </c>
      <c r="Z1424" s="113">
        <f>IF(ISNA(VLOOKUP(H1424,'data putaway'!$A$1:$E$530,5,0)),0,VLOOKUP(H1424,'data putaway'!$A$1:$E$530,5,0))</f>
        <v>0</v>
      </c>
      <c r="AA1424" s="354" t="b">
        <f t="shared" si="509"/>
        <v>0</v>
      </c>
      <c r="AB1424" s="354" t="b">
        <f t="shared" si="510"/>
        <v>0</v>
      </c>
      <c r="AC1424" s="356" t="str">
        <f t="shared" ca="1" si="511"/>
        <v>0 Month,  8 Days</v>
      </c>
      <c r="AD1424" s="114" t="str">
        <f t="shared" ca="1" si="496"/>
        <v>3 Year, 11 Month, 17 Days</v>
      </c>
      <c r="AE1424" s="114">
        <f t="shared" si="512"/>
        <v>48</v>
      </c>
      <c r="AF1424" s="114">
        <f t="shared" si="513"/>
        <v>1</v>
      </c>
      <c r="AG1424" s="354" t="str">
        <f t="shared" si="514"/>
        <v>CE05</v>
      </c>
      <c r="AH1424" s="114">
        <f>IF(ISNA(VLOOKUP(L1424,'MASTER DATA'!$A$1:$F$192,6,0)),0,VLOOKUP(L1424,'MASTER DATA'!$A$1:$F$192,6,0))*AE1424</f>
        <v>460.79999999999995</v>
      </c>
      <c r="AI1424" s="354" t="str">
        <f>VLOOKUP($D1424,'warehouse mapping'!$AN$7:$AO$17,2,0)</f>
        <v>Aktif</v>
      </c>
      <c r="AJ1424" s="114">
        <f t="shared" si="515"/>
        <v>0</v>
      </c>
      <c r="AK1424" s="354" t="str">
        <f t="shared" si="516"/>
        <v/>
      </c>
      <c r="AL1424" s="354" t="s">
        <v>170</v>
      </c>
      <c r="AM1424" s="354">
        <f t="shared" si="497"/>
        <v>1</v>
      </c>
      <c r="AN1424" s="354" t="b">
        <f t="shared" si="517"/>
        <v>1</v>
      </c>
    </row>
    <row r="1425" spans="1:40" s="354" customFormat="1">
      <c r="A1425" s="354" t="str">
        <f t="shared" si="498"/>
        <v>CE06A01550069887</v>
      </c>
      <c r="B1425" s="354">
        <f t="shared" si="499"/>
        <v>0</v>
      </c>
      <c r="C1425" s="354">
        <f t="shared" si="500"/>
        <v>0</v>
      </c>
      <c r="D1425" s="354" t="str">
        <f t="shared" si="501"/>
        <v>CE</v>
      </c>
      <c r="E1425" s="354" t="str">
        <f t="shared" si="502"/>
        <v>06</v>
      </c>
      <c r="F1425" s="354" t="str">
        <f t="shared" si="503"/>
        <v>A</v>
      </c>
      <c r="G1425" s="355" t="str">
        <f t="shared" si="504"/>
        <v>01</v>
      </c>
      <c r="H1425" s="232" t="s">
        <v>1762</v>
      </c>
      <c r="I1425" s="234" t="s">
        <v>3582</v>
      </c>
      <c r="J1425" s="233">
        <v>46280</v>
      </c>
      <c r="K1425" s="233">
        <v>47734</v>
      </c>
      <c r="L1425" s="234">
        <v>550069887</v>
      </c>
      <c r="M1425" s="232" t="str">
        <f>IF(ISNA(VLOOKUP(L1425,'MASTER DATA'!$A$1:$B$192,2,0)),"",VLOOKUP(L1425,'MASTER DATA'!$A$1:$B$192,2,0))</f>
        <v>RimR4Plus15W40CI4E7_12*1L_A04W</v>
      </c>
      <c r="N1425" s="232">
        <v>5</v>
      </c>
      <c r="O1425" s="232">
        <f t="shared" si="505"/>
        <v>0</v>
      </c>
      <c r="P1425" s="232">
        <f t="shared" si="506"/>
        <v>5</v>
      </c>
      <c r="Q1425" s="232">
        <f>VLOOKUP(L1425,'MASTER DATA'!$A$1:$E$192,5,0)</f>
        <v>44</v>
      </c>
      <c r="R1425" s="234">
        <f>SUMIF('picking of the day'!$H$4:$H$358,WMS!H1425&amp;WMS!L1425,'picking of the day'!$E$4:$E$358)</f>
        <v>0</v>
      </c>
      <c r="U1425" s="114">
        <f>IF(ISNA(VLOOKUP(H1425,'data putaway'!$A$1:$E$530,3,0)),0,VLOOKUP(H1425,'data putaway'!$A$1:$E$530,3,0))</f>
        <v>0</v>
      </c>
      <c r="V1425" s="354">
        <f t="shared" si="507"/>
        <v>5</v>
      </c>
      <c r="W1425" s="114">
        <f>IF(ISNA(VLOOKUP(H1425,'data putaway'!$A$1:$E$530,2,0)),0,VLOOKUP(H1425,'data putaway'!$A$1:$E$530,2,0))</f>
        <v>0</v>
      </c>
      <c r="X1425" s="354" t="b">
        <f t="shared" si="508"/>
        <v>0</v>
      </c>
      <c r="Y1425" s="354">
        <f>IF(ISNA(VLOOKUP(H1425,'data putaway'!$A$1:$E$530,4,0)),0,VLOOKUP(H1425,'data putaway'!$A$1:$E$530,4,0))</f>
        <v>0</v>
      </c>
      <c r="Z1425" s="113">
        <f>IF(ISNA(VLOOKUP(H1425,'data putaway'!$A$1:$E$530,5,0)),0,VLOOKUP(H1425,'data putaway'!$A$1:$E$530,5,0))</f>
        <v>0</v>
      </c>
      <c r="AA1425" s="354" t="b">
        <f t="shared" si="509"/>
        <v>0</v>
      </c>
      <c r="AB1425" s="354" t="b">
        <f t="shared" si="510"/>
        <v>0</v>
      </c>
      <c r="AC1425" s="356" t="str">
        <f t="shared" ca="1" si="511"/>
        <v>0 Month,  3 Days</v>
      </c>
      <c r="AD1425" s="114" t="str">
        <f t="shared" ca="1" si="496"/>
        <v>3 Year, 11 Month, 21 Days</v>
      </c>
      <c r="AE1425" s="114">
        <f t="shared" si="512"/>
        <v>5</v>
      </c>
      <c r="AF1425" s="114">
        <f t="shared" si="513"/>
        <v>1</v>
      </c>
      <c r="AG1425" s="354" t="str">
        <f t="shared" si="514"/>
        <v>CE06</v>
      </c>
      <c r="AH1425" s="114">
        <f>IF(ISNA(VLOOKUP(L1425,'MASTER DATA'!$A$1:$F$192,6,0)),0,VLOOKUP(L1425,'MASTER DATA'!$A$1:$F$192,6,0))*AE1425</f>
        <v>60</v>
      </c>
      <c r="AI1425" s="354" t="str">
        <f>VLOOKUP($D1425,'warehouse mapping'!$AN$7:$AO$17,2,0)</f>
        <v>Aktif</v>
      </c>
      <c r="AJ1425" s="114">
        <f t="shared" si="515"/>
        <v>0</v>
      </c>
      <c r="AK1425" s="354" t="str">
        <f t="shared" si="516"/>
        <v/>
      </c>
      <c r="AL1425" s="354" t="s">
        <v>3025</v>
      </c>
      <c r="AM1425" s="354">
        <f t="shared" si="497"/>
        <v>1</v>
      </c>
      <c r="AN1425" s="354" t="b">
        <f t="shared" si="517"/>
        <v>1</v>
      </c>
    </row>
    <row r="1426" spans="1:40" s="354" customFormat="1">
      <c r="A1426" s="354" t="str">
        <f t="shared" si="498"/>
        <v>CE06A02550027265</v>
      </c>
      <c r="B1426" s="354">
        <f t="shared" si="499"/>
        <v>0</v>
      </c>
      <c r="C1426" s="354">
        <f t="shared" si="500"/>
        <v>0</v>
      </c>
      <c r="D1426" s="354" t="str">
        <f t="shared" si="501"/>
        <v>CE</v>
      </c>
      <c r="E1426" s="354" t="str">
        <f t="shared" si="502"/>
        <v>06</v>
      </c>
      <c r="F1426" s="354" t="str">
        <f t="shared" si="503"/>
        <v>A</v>
      </c>
      <c r="G1426" s="355" t="str">
        <f t="shared" si="504"/>
        <v>02</v>
      </c>
      <c r="H1426" s="232" t="s">
        <v>1763</v>
      </c>
      <c r="I1426" s="234">
        <v>12657423</v>
      </c>
      <c r="J1426" s="362">
        <v>46237</v>
      </c>
      <c r="K1426" s="362">
        <v>47628</v>
      </c>
      <c r="L1426" s="234">
        <v>550027265</v>
      </c>
      <c r="M1426" s="232" t="str">
        <f>IF(ISNA(VLOOKUP(L1426,'MASTER DATA'!$A$1:$B$192,2,0)),"",VLOOKUP(L1426,'MASTER DATA'!$A$1:$B$192,2,0))</f>
        <v>Corena S4 P 100_1*20L_A1P5</v>
      </c>
      <c r="N1426" s="232">
        <v>12</v>
      </c>
      <c r="O1426" s="232">
        <f t="shared" si="505"/>
        <v>0</v>
      </c>
      <c r="P1426" s="232">
        <f t="shared" si="506"/>
        <v>12</v>
      </c>
      <c r="Q1426" s="232">
        <f>VLOOKUP(L1426,'MASTER DATA'!$A$1:$E$192,5,0)</f>
        <v>24</v>
      </c>
      <c r="R1426" s="234">
        <f>SUMIF('picking of the day'!$H$4:$H$358,WMS!H1426&amp;WMS!L1426,'picking of the day'!$E$4:$E$358)</f>
        <v>0</v>
      </c>
      <c r="U1426" s="114">
        <f>IF(ISNA(VLOOKUP(H1426,'data putaway'!$A$1:$E$530,3,0)),0,VLOOKUP(H1426,'data putaway'!$A$1:$E$530,3,0))</f>
        <v>0</v>
      </c>
      <c r="V1426" s="354">
        <f t="shared" si="507"/>
        <v>12</v>
      </c>
      <c r="W1426" s="114">
        <f>IF(ISNA(VLOOKUP(H1426,'data putaway'!$A$1:$E$530,2,0)),0,VLOOKUP(H1426,'data putaway'!$A$1:$E$530,2,0))</f>
        <v>0</v>
      </c>
      <c r="X1426" s="354" t="b">
        <f t="shared" si="508"/>
        <v>0</v>
      </c>
      <c r="Y1426" s="354">
        <f>IF(ISNA(VLOOKUP(H1426,'data putaway'!$A$1:$E$530,4,0)),0,VLOOKUP(H1426,'data putaway'!$A$1:$E$530,4,0))</f>
        <v>0</v>
      </c>
      <c r="Z1426" s="113">
        <f>IF(ISNA(VLOOKUP(H1426,'data putaway'!$A$1:$E$530,5,0)),0,VLOOKUP(H1426,'data putaway'!$A$1:$E$530,5,0))</f>
        <v>0</v>
      </c>
      <c r="AA1426" s="354" t="b">
        <f t="shared" si="509"/>
        <v>0</v>
      </c>
      <c r="AB1426" s="354" t="b">
        <f t="shared" si="510"/>
        <v>0</v>
      </c>
      <c r="AC1426" s="356" t="str">
        <f t="shared" ca="1" si="511"/>
        <v>1 Month,  15 Days</v>
      </c>
      <c r="AD1426" s="114" t="str">
        <f t="shared" ca="1" si="496"/>
        <v>3 Year, 8 Month, 7 Days</v>
      </c>
      <c r="AE1426" s="114">
        <f t="shared" si="512"/>
        <v>12</v>
      </c>
      <c r="AF1426" s="114">
        <f t="shared" si="513"/>
        <v>1</v>
      </c>
      <c r="AG1426" s="354" t="str">
        <f t="shared" si="514"/>
        <v>CE06</v>
      </c>
      <c r="AH1426" s="114">
        <f>IF(ISNA(VLOOKUP(L1426,'MASTER DATA'!$A$1:$F$192,6,0)),0,VLOOKUP(L1426,'MASTER DATA'!$A$1:$F$192,6,0))*AE1426</f>
        <v>240</v>
      </c>
      <c r="AI1426" s="354" t="str">
        <f>VLOOKUP($D1426,'warehouse mapping'!$AN$7:$AO$17,2,0)</f>
        <v>Aktif</v>
      </c>
      <c r="AJ1426" s="114">
        <f t="shared" si="515"/>
        <v>0</v>
      </c>
      <c r="AK1426" s="354" t="str">
        <f t="shared" si="516"/>
        <v/>
      </c>
      <c r="AL1426" s="354" t="s">
        <v>170</v>
      </c>
      <c r="AM1426" s="354">
        <f t="shared" si="497"/>
        <v>1</v>
      </c>
      <c r="AN1426" s="354" t="b">
        <f t="shared" si="517"/>
        <v>1</v>
      </c>
    </row>
    <row r="1427" spans="1:40" s="354" customFormat="1">
      <c r="A1427" s="354" t="str">
        <f t="shared" si="498"/>
        <v>CE06B01550049045</v>
      </c>
      <c r="B1427" s="354">
        <f t="shared" si="499"/>
        <v>0</v>
      </c>
      <c r="C1427" s="354">
        <f t="shared" si="500"/>
        <v>0</v>
      </c>
      <c r="D1427" s="354" t="str">
        <f t="shared" si="501"/>
        <v>CE</v>
      </c>
      <c r="E1427" s="354" t="str">
        <f t="shared" si="502"/>
        <v>06</v>
      </c>
      <c r="F1427" s="354" t="str">
        <f t="shared" si="503"/>
        <v>B</v>
      </c>
      <c r="G1427" s="355" t="str">
        <f t="shared" si="504"/>
        <v>01</v>
      </c>
      <c r="H1427" s="232" t="s">
        <v>1764</v>
      </c>
      <c r="I1427" s="232" t="s">
        <v>3531</v>
      </c>
      <c r="J1427" s="233">
        <v>46275</v>
      </c>
      <c r="K1427" s="233">
        <v>47730</v>
      </c>
      <c r="L1427" s="234">
        <v>550049045</v>
      </c>
      <c r="M1427" s="232" t="str">
        <f>IF(ISNA(VLOOKUP(L1427,'MASTER DATA'!$A$1:$B$192,2,0)),"",VLOOKUP(L1427,'MASTER DATA'!$A$1:$B$192,2,0))</f>
        <v>Advanc4TAX320W50SGMA_12*0.8L_A04W</v>
      </c>
      <c r="N1427" s="232">
        <v>48</v>
      </c>
      <c r="O1427" s="232">
        <f t="shared" si="505"/>
        <v>1</v>
      </c>
      <c r="P1427" s="232">
        <f t="shared" si="506"/>
        <v>0</v>
      </c>
      <c r="Q1427" s="232">
        <f>VLOOKUP(L1427,'MASTER DATA'!$A$1:$E$192,5,0)</f>
        <v>48</v>
      </c>
      <c r="R1427" s="234">
        <f>SUMIF('picking of the day'!$H$4:$H$358,WMS!H1427&amp;WMS!L1427,'picking of the day'!$E$4:$E$358)</f>
        <v>0</v>
      </c>
      <c r="U1427" s="114">
        <f>IF(ISNA(VLOOKUP(H1427,'data putaway'!$A$1:$E$530,3,0)),0,VLOOKUP(H1427,'data putaway'!$A$1:$E$530,3,0))</f>
        <v>0</v>
      </c>
      <c r="V1427" s="354">
        <f t="shared" si="507"/>
        <v>48</v>
      </c>
      <c r="W1427" s="114">
        <f>IF(ISNA(VLOOKUP(H1427,'data putaway'!$A$1:$E$530,2,0)),0,VLOOKUP(H1427,'data putaway'!$A$1:$E$530,2,0))</f>
        <v>0</v>
      </c>
      <c r="X1427" s="354" t="b">
        <f t="shared" si="508"/>
        <v>0</v>
      </c>
      <c r="Y1427" s="354">
        <f>IF(ISNA(VLOOKUP(H1427,'data putaway'!$A$1:$E$530,4,0)),0,VLOOKUP(H1427,'data putaway'!$A$1:$E$530,4,0))</f>
        <v>0</v>
      </c>
      <c r="Z1427" s="113">
        <f>IF(ISNA(VLOOKUP(H1427,'data putaway'!$A$1:$E$530,5,0)),0,VLOOKUP(H1427,'data putaway'!$A$1:$E$530,5,0))</f>
        <v>0</v>
      </c>
      <c r="AA1427" s="354" t="b">
        <f t="shared" si="509"/>
        <v>0</v>
      </c>
      <c r="AB1427" s="354" t="b">
        <f t="shared" si="510"/>
        <v>0</v>
      </c>
      <c r="AC1427" s="356" t="str">
        <f t="shared" ca="1" si="511"/>
        <v>0 Month,  8 Days</v>
      </c>
      <c r="AD1427" s="114" t="str">
        <f t="shared" ca="1" si="496"/>
        <v>3 Year, 11 Month, 17 Days</v>
      </c>
      <c r="AE1427" s="114">
        <f t="shared" si="512"/>
        <v>48</v>
      </c>
      <c r="AF1427" s="114">
        <f t="shared" si="513"/>
        <v>1</v>
      </c>
      <c r="AG1427" s="354" t="str">
        <f t="shared" si="514"/>
        <v>CE06</v>
      </c>
      <c r="AH1427" s="114">
        <f>IF(ISNA(VLOOKUP(L1427,'MASTER DATA'!$A$1:$F$192,6,0)),0,VLOOKUP(L1427,'MASTER DATA'!$A$1:$F$192,6,0))*AE1427</f>
        <v>460.79999999999995</v>
      </c>
      <c r="AI1427" s="354" t="str">
        <f>VLOOKUP($D1427,'warehouse mapping'!$AN$7:$AO$17,2,0)</f>
        <v>Aktif</v>
      </c>
      <c r="AJ1427" s="114">
        <f t="shared" si="515"/>
        <v>0</v>
      </c>
      <c r="AK1427" s="354" t="str">
        <f t="shared" si="516"/>
        <v/>
      </c>
      <c r="AL1427" s="354" t="s">
        <v>170</v>
      </c>
      <c r="AM1427" s="354">
        <f t="shared" si="497"/>
        <v>1</v>
      </c>
      <c r="AN1427" s="354" t="b">
        <f t="shared" si="517"/>
        <v>1</v>
      </c>
    </row>
    <row r="1428" spans="1:40" s="354" customFormat="1" ht="15.6">
      <c r="A1428" s="354" t="str">
        <f t="shared" si="498"/>
        <v>CE06B02550077346</v>
      </c>
      <c r="B1428" s="354">
        <f t="shared" si="499"/>
        <v>0</v>
      </c>
      <c r="C1428" s="354">
        <f t="shared" si="500"/>
        <v>0</v>
      </c>
      <c r="D1428" s="354" t="str">
        <f t="shared" si="501"/>
        <v>CE</v>
      </c>
      <c r="E1428" s="354" t="str">
        <f t="shared" si="502"/>
        <v>06</v>
      </c>
      <c r="F1428" s="354" t="str">
        <f t="shared" si="503"/>
        <v>B</v>
      </c>
      <c r="G1428" s="355" t="str">
        <f t="shared" si="504"/>
        <v>02</v>
      </c>
      <c r="H1428" s="232" t="s">
        <v>1765</v>
      </c>
      <c r="I1428" s="232" t="s">
        <v>3083</v>
      </c>
      <c r="J1428" s="233">
        <v>46072</v>
      </c>
      <c r="K1428" s="233">
        <v>47440</v>
      </c>
      <c r="L1428" s="367">
        <v>550077346</v>
      </c>
      <c r="M1428" s="232" t="str">
        <f>IF(ISNA(VLOOKUP(L1428,'MASTER DATA'!$A$1:$B$192,2,0)),"",VLOOKUP(L1428,'MASTER DATA'!$A$1:$B$192,2,0))</f>
        <v>Advan4TAX710W30SNMA2_12*1L_A04W</v>
      </c>
      <c r="N1428" s="232">
        <v>44</v>
      </c>
      <c r="O1428" s="232">
        <f t="shared" si="505"/>
        <v>1</v>
      </c>
      <c r="P1428" s="232">
        <f t="shared" si="506"/>
        <v>0</v>
      </c>
      <c r="Q1428" s="232">
        <f>VLOOKUP(L1428,'MASTER DATA'!$A$1:$E$192,5,0)</f>
        <v>44</v>
      </c>
      <c r="R1428" s="234">
        <f>SUMIF('picking of the day'!$H$4:$H$358,WMS!H1428&amp;WMS!L1428,'picking of the day'!$E$4:$E$358)</f>
        <v>0</v>
      </c>
      <c r="U1428" s="114">
        <f>IF(ISNA(VLOOKUP(H1428,'data putaway'!$A$1:$E$530,3,0)),0,VLOOKUP(H1428,'data putaway'!$A$1:$E$530,3,0))</f>
        <v>0</v>
      </c>
      <c r="V1428" s="354">
        <f t="shared" si="507"/>
        <v>44</v>
      </c>
      <c r="W1428" s="114">
        <f>IF(ISNA(VLOOKUP(H1428,'data putaway'!$A$1:$E$530,2,0)),0,VLOOKUP(H1428,'data putaway'!$A$1:$E$530,2,0))</f>
        <v>0</v>
      </c>
      <c r="X1428" s="354" t="b">
        <f t="shared" si="508"/>
        <v>0</v>
      </c>
      <c r="Y1428" s="354">
        <f>IF(ISNA(VLOOKUP(H1428,'data putaway'!$A$1:$E$530,4,0)),0,VLOOKUP(H1428,'data putaway'!$A$1:$E$530,4,0))</f>
        <v>0</v>
      </c>
      <c r="Z1428" s="113">
        <f>IF(ISNA(VLOOKUP(H1428,'data putaway'!$A$1:$E$530,5,0)),0,VLOOKUP(H1428,'data putaway'!$A$1:$E$530,5,0))</f>
        <v>0</v>
      </c>
      <c r="AA1428" s="354" t="b">
        <f t="shared" si="509"/>
        <v>0</v>
      </c>
      <c r="AB1428" s="354" t="b">
        <f t="shared" si="510"/>
        <v>0</v>
      </c>
      <c r="AC1428" s="356" t="str">
        <f t="shared" ca="1" si="511"/>
        <v>6 Month,  30 Days</v>
      </c>
      <c r="AD1428" s="114" t="str">
        <f t="shared" ca="1" si="496"/>
        <v>3 Year, 2 Month, 0 Days</v>
      </c>
      <c r="AE1428" s="114">
        <f t="shared" si="512"/>
        <v>44</v>
      </c>
      <c r="AF1428" s="114">
        <f t="shared" si="513"/>
        <v>1</v>
      </c>
      <c r="AG1428" s="354" t="str">
        <f t="shared" si="514"/>
        <v>CE06</v>
      </c>
      <c r="AH1428" s="114">
        <f>IF(ISNA(VLOOKUP(L1428,'MASTER DATA'!$A$1:$F$192,6,0)),0,VLOOKUP(L1428,'MASTER DATA'!$A$1:$F$192,6,0))*AE1428</f>
        <v>528</v>
      </c>
      <c r="AI1428" s="354" t="str">
        <f>VLOOKUP($D1428,'warehouse mapping'!$AN$7:$AO$17,2,0)</f>
        <v>Aktif</v>
      </c>
      <c r="AJ1428" s="114">
        <f t="shared" si="515"/>
        <v>0</v>
      </c>
      <c r="AK1428" s="354" t="str">
        <f t="shared" si="516"/>
        <v/>
      </c>
      <c r="AL1428" s="354" t="s">
        <v>170</v>
      </c>
      <c r="AM1428" s="354">
        <f t="shared" si="497"/>
        <v>1</v>
      </c>
      <c r="AN1428" s="354" t="b">
        <f t="shared" si="517"/>
        <v>1</v>
      </c>
    </row>
    <row r="1429" spans="1:40" s="354" customFormat="1">
      <c r="A1429" s="354" t="str">
        <f t="shared" si="498"/>
        <v>CE06C01550046505</v>
      </c>
      <c r="B1429" s="354">
        <f t="shared" si="499"/>
        <v>0</v>
      </c>
      <c r="C1429" s="354">
        <f t="shared" si="500"/>
        <v>0</v>
      </c>
      <c r="D1429" s="354" t="str">
        <f t="shared" si="501"/>
        <v>CE</v>
      </c>
      <c r="E1429" s="354" t="str">
        <f t="shared" si="502"/>
        <v>06</v>
      </c>
      <c r="F1429" s="354" t="str">
        <f t="shared" si="503"/>
        <v>C</v>
      </c>
      <c r="G1429" s="355" t="str">
        <f t="shared" si="504"/>
        <v>01</v>
      </c>
      <c r="H1429" s="232" t="s">
        <v>1766</v>
      </c>
      <c r="I1429" s="232">
        <v>12624138</v>
      </c>
      <c r="J1429" s="233">
        <v>46122</v>
      </c>
      <c r="K1429" s="233">
        <v>47568</v>
      </c>
      <c r="L1429" s="234">
        <v>550046505</v>
      </c>
      <c r="M1429" s="232" t="str">
        <f>IF(ISNA(VLOOKUP(L1429,'MASTER DATA'!$A$1:$B$192,2,0)),"",VLOOKUP(L1429,'MASTER DATA'!$A$1:$B$192,2,0))</f>
        <v>Gadinia S3 40_1*209L_A227</v>
      </c>
      <c r="N1429" s="232">
        <v>4</v>
      </c>
      <c r="O1429" s="232">
        <f t="shared" si="505"/>
        <v>1</v>
      </c>
      <c r="P1429" s="232">
        <f t="shared" si="506"/>
        <v>0</v>
      </c>
      <c r="Q1429" s="232">
        <f>VLOOKUP(L1429,'MASTER DATA'!$A$1:$E$192,5,0)</f>
        <v>4</v>
      </c>
      <c r="R1429" s="234">
        <f>SUMIF('picking of the day'!$H$4:$H$358,WMS!H1429&amp;WMS!L1429,'picking of the day'!$E$4:$E$358)</f>
        <v>0</v>
      </c>
      <c r="U1429" s="114">
        <f>IF(ISNA(VLOOKUP(H1429,'data putaway'!$A$1:$E$530,3,0)),0,VLOOKUP(H1429,'data putaway'!$A$1:$E$530,3,0))</f>
        <v>0</v>
      </c>
      <c r="V1429" s="354">
        <f t="shared" si="507"/>
        <v>4</v>
      </c>
      <c r="W1429" s="114">
        <f>IF(ISNA(VLOOKUP(H1429,'data putaway'!$A$1:$E$530,2,0)),0,VLOOKUP(H1429,'data putaway'!$A$1:$E$530,2,0))</f>
        <v>0</v>
      </c>
      <c r="X1429" s="354" t="b">
        <f t="shared" si="508"/>
        <v>0</v>
      </c>
      <c r="Y1429" s="354">
        <f>IF(ISNA(VLOOKUP(H1429,'data putaway'!$A$1:$E$530,4,0)),0,VLOOKUP(H1429,'data putaway'!$A$1:$E$530,4,0))</f>
        <v>0</v>
      </c>
      <c r="Z1429" s="113">
        <f>IF(ISNA(VLOOKUP(H1429,'data putaway'!$A$1:$E$530,5,0)),0,VLOOKUP(H1429,'data putaway'!$A$1:$E$530,5,0))</f>
        <v>0</v>
      </c>
      <c r="AA1429" s="354" t="b">
        <f t="shared" si="509"/>
        <v>0</v>
      </c>
      <c r="AB1429" s="354" t="b">
        <f t="shared" si="510"/>
        <v>0</v>
      </c>
      <c r="AC1429" s="356" t="str">
        <f t="shared" ca="1" si="511"/>
        <v>5 Month,  8 Days</v>
      </c>
      <c r="AD1429" s="114" t="str">
        <f t="shared" ca="1" si="496"/>
        <v>3 Year, 6 Month, 8 Days</v>
      </c>
      <c r="AE1429" s="114">
        <f t="shared" si="512"/>
        <v>4</v>
      </c>
      <c r="AF1429" s="114">
        <f t="shared" si="513"/>
        <v>1</v>
      </c>
      <c r="AG1429" s="354" t="str">
        <f t="shared" si="514"/>
        <v>CE06</v>
      </c>
      <c r="AH1429" s="114">
        <f>IF(ISNA(VLOOKUP(L1429,'MASTER DATA'!$A$1:$F$192,6,0)),0,VLOOKUP(L1429,'MASTER DATA'!$A$1:$F$192,6,0))*AE1429</f>
        <v>836</v>
      </c>
      <c r="AI1429" s="354" t="str">
        <f>VLOOKUP($D1429,'warehouse mapping'!$AN$7:$AO$17,2,0)</f>
        <v>Aktif</v>
      </c>
      <c r="AJ1429" s="114">
        <f t="shared" si="515"/>
        <v>0</v>
      </c>
      <c r="AK1429" s="354" t="str">
        <f t="shared" si="516"/>
        <v/>
      </c>
      <c r="AL1429" s="354" t="s">
        <v>3206</v>
      </c>
      <c r="AM1429" s="354">
        <f t="shared" si="497"/>
        <v>1</v>
      </c>
      <c r="AN1429" s="354" t="b">
        <f t="shared" si="517"/>
        <v>1</v>
      </c>
    </row>
    <row r="1430" spans="1:40" s="354" customFormat="1">
      <c r="A1430" s="354" t="str">
        <f t="shared" si="498"/>
        <v>CE06C02550054879</v>
      </c>
      <c r="B1430" s="354">
        <f t="shared" si="499"/>
        <v>0</v>
      </c>
      <c r="C1430" s="354">
        <f t="shared" si="500"/>
        <v>4</v>
      </c>
      <c r="D1430" s="354" t="str">
        <f t="shared" si="501"/>
        <v>CE</v>
      </c>
      <c r="E1430" s="354" t="str">
        <f t="shared" si="502"/>
        <v>06</v>
      </c>
      <c r="F1430" s="354" t="str">
        <f t="shared" si="503"/>
        <v>C</v>
      </c>
      <c r="G1430" s="355" t="str">
        <f t="shared" si="504"/>
        <v>02</v>
      </c>
      <c r="H1430" s="232" t="s">
        <v>1767</v>
      </c>
      <c r="I1430" s="234">
        <v>12694100</v>
      </c>
      <c r="J1430" s="233">
        <v>46282</v>
      </c>
      <c r="K1430" s="233">
        <v>47722</v>
      </c>
      <c r="L1430" s="234">
        <v>550054879</v>
      </c>
      <c r="M1430" s="232" t="str">
        <f>IF(ISNA(VLOOKUP(L1430,'MASTER DATA'!$A$1:$B$192,2,0)),"",VLOOKUP(L1430,'MASTER DATA'!$A$1:$B$192,2,0))</f>
        <v>SukuCTBerlian 15W-40_1*200L_A04W</v>
      </c>
      <c r="N1430" s="232">
        <v>0</v>
      </c>
      <c r="O1430" s="232">
        <f t="shared" si="505"/>
        <v>1</v>
      </c>
      <c r="P1430" s="232">
        <f t="shared" si="506"/>
        <v>0</v>
      </c>
      <c r="Q1430" s="232">
        <f>VLOOKUP(L1430,'MASTER DATA'!$A$1:$E$192,5,0)</f>
        <v>4</v>
      </c>
      <c r="R1430" s="234">
        <f>SUMIF('picking of the day'!$H$4:$H$358,WMS!H1430&amp;WMS!L1430,'picking of the day'!$E$4:$E$358)</f>
        <v>0</v>
      </c>
      <c r="U1430" s="114">
        <f>IF(ISNA(VLOOKUP(H1430,'data putaway'!$A$1:$E$530,3,0)),0,VLOOKUP(H1430,'data putaway'!$A$1:$E$530,3,0))</f>
        <v>4</v>
      </c>
      <c r="V1430" s="354">
        <f t="shared" si="507"/>
        <v>4</v>
      </c>
      <c r="W1430" s="114">
        <f>IF(ISNA(VLOOKUP(H1430,'data putaway'!$A$1:$E$530,2,0)),0,VLOOKUP(H1430,'data putaway'!$A$1:$E$530,2,0))</f>
        <v>550054879</v>
      </c>
      <c r="X1430" s="354" t="b">
        <f t="shared" si="508"/>
        <v>1</v>
      </c>
      <c r="Y1430" s="354">
        <f>IF(ISNA(VLOOKUP(H1430,'data putaway'!$A$1:$E$530,4,0)),0,VLOOKUP(H1430,'data putaway'!$A$1:$E$530,4,0))</f>
        <v>12694100</v>
      </c>
      <c r="Z1430" s="113">
        <f>IF(ISNA(VLOOKUP(H1430,'data putaway'!$A$1:$E$530,5,0)),0,VLOOKUP(H1430,'data putaway'!$A$1:$E$530,5,0))</f>
        <v>47722</v>
      </c>
      <c r="AA1430" s="354" t="b">
        <f t="shared" si="509"/>
        <v>1</v>
      </c>
      <c r="AB1430" s="354" t="b">
        <f t="shared" si="510"/>
        <v>1</v>
      </c>
      <c r="AC1430" s="356" t="str">
        <f t="shared" ca="1" si="511"/>
        <v>0 Month,  1 Days</v>
      </c>
      <c r="AD1430" s="114" t="str">
        <f t="shared" ca="1" si="496"/>
        <v>3 Year, 11 Month, 9 Days</v>
      </c>
      <c r="AE1430" s="114">
        <f t="shared" si="512"/>
        <v>4</v>
      </c>
      <c r="AF1430" s="114">
        <f t="shared" si="513"/>
        <v>1</v>
      </c>
      <c r="AG1430" s="354" t="str">
        <f t="shared" si="514"/>
        <v>CE06</v>
      </c>
      <c r="AH1430" s="114">
        <f>IF(ISNA(VLOOKUP(L1430,'MASTER DATA'!$A$1:$F$192,6,0)),0,VLOOKUP(L1430,'MASTER DATA'!$A$1:$F$192,6,0))*AE1430</f>
        <v>800</v>
      </c>
      <c r="AI1430" s="354" t="str">
        <f>VLOOKUP($D1430,'warehouse mapping'!$AN$7:$AO$17,2,0)</f>
        <v>Aktif</v>
      </c>
      <c r="AJ1430" s="114">
        <f t="shared" si="515"/>
        <v>0</v>
      </c>
      <c r="AK1430" s="354" t="str">
        <f t="shared" si="516"/>
        <v/>
      </c>
      <c r="AL1430" s="354" t="s">
        <v>170</v>
      </c>
      <c r="AM1430" s="354">
        <f t="shared" si="497"/>
        <v>1</v>
      </c>
      <c r="AN1430" s="354" t="b">
        <f t="shared" si="517"/>
        <v>1</v>
      </c>
    </row>
    <row r="1431" spans="1:40" s="354" customFormat="1">
      <c r="A1431" s="354" t="str">
        <f t="shared" si="498"/>
        <v>CE06D01550058593</v>
      </c>
      <c r="B1431" s="354">
        <f t="shared" si="499"/>
        <v>0</v>
      </c>
      <c r="C1431" s="354">
        <f t="shared" si="500"/>
        <v>0</v>
      </c>
      <c r="D1431" s="354" t="str">
        <f t="shared" si="501"/>
        <v>CE</v>
      </c>
      <c r="E1431" s="354" t="str">
        <f t="shared" si="502"/>
        <v>06</v>
      </c>
      <c r="F1431" s="354" t="str">
        <f t="shared" si="503"/>
        <v>D</v>
      </c>
      <c r="G1431" s="355" t="str">
        <f t="shared" si="504"/>
        <v>01</v>
      </c>
      <c r="H1431" s="232" t="s">
        <v>1768</v>
      </c>
      <c r="I1431" s="232" t="s">
        <v>3232</v>
      </c>
      <c r="J1431" s="233">
        <v>46249</v>
      </c>
      <c r="K1431" s="233">
        <v>47703</v>
      </c>
      <c r="L1431" s="234">
        <v>550058593</v>
      </c>
      <c r="M1431" s="232" t="str">
        <f>IF(ISNA(VLOOKUP(L1431,'MASTER DATA'!$A$1:$B$192,2,0)),"",VLOOKUP(L1431,'MASTER DATA'!$A$1:$B$192,2,0))</f>
        <v>Adv4TAX515W40SLMA2_12*0.8L_A04W</v>
      </c>
      <c r="N1431" s="232">
        <v>48</v>
      </c>
      <c r="O1431" s="232">
        <f t="shared" si="505"/>
        <v>1</v>
      </c>
      <c r="P1431" s="232">
        <f t="shared" si="506"/>
        <v>0</v>
      </c>
      <c r="Q1431" s="232">
        <f>VLOOKUP(L1431,'MASTER DATA'!$A$1:$E$192,5,0)</f>
        <v>48</v>
      </c>
      <c r="R1431" s="234">
        <f>SUMIF('picking of the day'!$H$4:$H$358,WMS!H1431&amp;WMS!L1431,'picking of the day'!$E$4:$E$358)</f>
        <v>0</v>
      </c>
      <c r="U1431" s="114">
        <f>IF(ISNA(VLOOKUP(H1431,'data putaway'!$A$1:$E$530,3,0)),0,VLOOKUP(H1431,'data putaway'!$A$1:$E$530,3,0))</f>
        <v>0</v>
      </c>
      <c r="V1431" s="354">
        <f t="shared" si="507"/>
        <v>48</v>
      </c>
      <c r="W1431" s="114">
        <f>IF(ISNA(VLOOKUP(H1431,'data putaway'!$A$1:$E$530,2,0)),0,VLOOKUP(H1431,'data putaway'!$A$1:$E$530,2,0))</f>
        <v>0</v>
      </c>
      <c r="X1431" s="354" t="b">
        <f t="shared" si="508"/>
        <v>0</v>
      </c>
      <c r="Y1431" s="354">
        <f>IF(ISNA(VLOOKUP(H1431,'data putaway'!$A$1:$E$530,4,0)),0,VLOOKUP(H1431,'data putaway'!$A$1:$E$530,4,0))</f>
        <v>0</v>
      </c>
      <c r="Z1431" s="113">
        <f>IF(ISNA(VLOOKUP(H1431,'data putaway'!$A$1:$E$530,5,0)),0,VLOOKUP(H1431,'data putaway'!$A$1:$E$530,5,0))</f>
        <v>0</v>
      </c>
      <c r="AA1431" s="354" t="b">
        <f t="shared" si="509"/>
        <v>0</v>
      </c>
      <c r="AB1431" s="354" t="b">
        <f t="shared" si="510"/>
        <v>0</v>
      </c>
      <c r="AC1431" s="356" t="str">
        <f t="shared" ca="1" si="511"/>
        <v>1 Month,  3 Days</v>
      </c>
      <c r="AD1431" s="114" t="str">
        <f t="shared" ca="1" si="496"/>
        <v>3 Year, 10 Month, 21 Days</v>
      </c>
      <c r="AE1431" s="114">
        <f t="shared" si="512"/>
        <v>48</v>
      </c>
      <c r="AF1431" s="114">
        <f t="shared" si="513"/>
        <v>1</v>
      </c>
      <c r="AG1431" s="354" t="str">
        <f t="shared" si="514"/>
        <v>CE06</v>
      </c>
      <c r="AH1431" s="114">
        <f>IF(ISNA(VLOOKUP(L1431,'MASTER DATA'!$A$1:$F$192,6,0)),0,VLOOKUP(L1431,'MASTER DATA'!$A$1:$F$192,6,0))*AE1431</f>
        <v>460.79999999999995</v>
      </c>
      <c r="AI1431" s="354" t="str">
        <f>VLOOKUP($D1431,'warehouse mapping'!$AN$7:$AO$17,2,0)</f>
        <v>Aktif</v>
      </c>
      <c r="AJ1431" s="114">
        <f t="shared" si="515"/>
        <v>0</v>
      </c>
      <c r="AK1431" s="354" t="str">
        <f t="shared" si="516"/>
        <v/>
      </c>
      <c r="AL1431" s="354" t="s">
        <v>170</v>
      </c>
      <c r="AM1431" s="354">
        <f t="shared" si="497"/>
        <v>1</v>
      </c>
      <c r="AN1431" s="354" t="b">
        <f t="shared" si="517"/>
        <v>1</v>
      </c>
    </row>
    <row r="1432" spans="1:40" s="354" customFormat="1">
      <c r="A1432" s="354" t="str">
        <f t="shared" si="498"/>
        <v>CE06D02550058593</v>
      </c>
      <c r="B1432" s="354">
        <f t="shared" si="499"/>
        <v>0</v>
      </c>
      <c r="C1432" s="354">
        <f t="shared" si="500"/>
        <v>0</v>
      </c>
      <c r="D1432" s="354" t="str">
        <f t="shared" si="501"/>
        <v>CE</v>
      </c>
      <c r="E1432" s="354" t="str">
        <f t="shared" si="502"/>
        <v>06</v>
      </c>
      <c r="F1432" s="354" t="str">
        <f t="shared" si="503"/>
        <v>D</v>
      </c>
      <c r="G1432" s="355" t="str">
        <f t="shared" si="504"/>
        <v>02</v>
      </c>
      <c r="H1432" s="232" t="s">
        <v>1769</v>
      </c>
      <c r="I1432" s="232" t="s">
        <v>3232</v>
      </c>
      <c r="J1432" s="233">
        <v>46249</v>
      </c>
      <c r="K1432" s="233">
        <v>47703</v>
      </c>
      <c r="L1432" s="234">
        <v>550058593</v>
      </c>
      <c r="M1432" s="232" t="str">
        <f>IF(ISNA(VLOOKUP(L1432,'MASTER DATA'!$A$1:$B$192,2,0)),"",VLOOKUP(L1432,'MASTER DATA'!$A$1:$B$192,2,0))</f>
        <v>Adv4TAX515W40SLMA2_12*0.8L_A04W</v>
      </c>
      <c r="N1432" s="232">
        <v>48</v>
      </c>
      <c r="O1432" s="232">
        <f t="shared" si="505"/>
        <v>1</v>
      </c>
      <c r="P1432" s="232">
        <f t="shared" si="506"/>
        <v>0</v>
      </c>
      <c r="Q1432" s="232">
        <f>VLOOKUP(L1432,'MASTER DATA'!$A$1:$E$192,5,0)</f>
        <v>48</v>
      </c>
      <c r="R1432" s="234">
        <f>SUMIF('picking of the day'!$H$4:$H$358,WMS!H1432&amp;WMS!L1432,'picking of the day'!$E$4:$E$358)</f>
        <v>0</v>
      </c>
      <c r="U1432" s="114">
        <f>IF(ISNA(VLOOKUP(H1432,'data putaway'!$A$1:$E$530,3,0)),0,VLOOKUP(H1432,'data putaway'!$A$1:$E$530,3,0))</f>
        <v>0</v>
      </c>
      <c r="V1432" s="354">
        <f t="shared" si="507"/>
        <v>48</v>
      </c>
      <c r="W1432" s="114">
        <f>IF(ISNA(VLOOKUP(H1432,'data putaway'!$A$1:$E$530,2,0)),0,VLOOKUP(H1432,'data putaway'!$A$1:$E$530,2,0))</f>
        <v>0</v>
      </c>
      <c r="X1432" s="354" t="b">
        <f t="shared" si="508"/>
        <v>0</v>
      </c>
      <c r="Y1432" s="354">
        <f>IF(ISNA(VLOOKUP(H1432,'data putaway'!$A$1:$E$530,4,0)),0,VLOOKUP(H1432,'data putaway'!$A$1:$E$530,4,0))</f>
        <v>0</v>
      </c>
      <c r="Z1432" s="113">
        <f>IF(ISNA(VLOOKUP(H1432,'data putaway'!$A$1:$E$530,5,0)),0,VLOOKUP(H1432,'data putaway'!$A$1:$E$530,5,0))</f>
        <v>0</v>
      </c>
      <c r="AA1432" s="354" t="b">
        <f t="shared" si="509"/>
        <v>0</v>
      </c>
      <c r="AB1432" s="354" t="b">
        <f t="shared" si="510"/>
        <v>0</v>
      </c>
      <c r="AC1432" s="356" t="str">
        <f t="shared" ca="1" si="511"/>
        <v>1 Month,  3 Days</v>
      </c>
      <c r="AD1432" s="114" t="str">
        <f t="shared" ca="1" si="496"/>
        <v>3 Year, 10 Month, 21 Days</v>
      </c>
      <c r="AE1432" s="114">
        <f t="shared" si="512"/>
        <v>48</v>
      </c>
      <c r="AF1432" s="114">
        <f t="shared" si="513"/>
        <v>1</v>
      </c>
      <c r="AG1432" s="354" t="str">
        <f t="shared" si="514"/>
        <v>CE06</v>
      </c>
      <c r="AH1432" s="114">
        <f>IF(ISNA(VLOOKUP(L1432,'MASTER DATA'!$A$1:$F$192,6,0)),0,VLOOKUP(L1432,'MASTER DATA'!$A$1:$F$192,6,0))*AE1432</f>
        <v>460.79999999999995</v>
      </c>
      <c r="AI1432" s="354" t="str">
        <f>VLOOKUP($D1432,'warehouse mapping'!$AN$7:$AO$17,2,0)</f>
        <v>Aktif</v>
      </c>
      <c r="AJ1432" s="114">
        <f t="shared" si="515"/>
        <v>0</v>
      </c>
      <c r="AK1432" s="354" t="str">
        <f t="shared" si="516"/>
        <v/>
      </c>
      <c r="AL1432" s="354" t="s">
        <v>170</v>
      </c>
      <c r="AM1432" s="354">
        <f t="shared" si="497"/>
        <v>1</v>
      </c>
      <c r="AN1432" s="354" t="b">
        <f t="shared" si="517"/>
        <v>1</v>
      </c>
    </row>
    <row r="1433" spans="1:40" s="354" customFormat="1">
      <c r="A1433" s="354" t="str">
        <f t="shared" si="498"/>
        <v>CE06E01550070614</v>
      </c>
      <c r="B1433" s="354">
        <f t="shared" si="499"/>
        <v>0</v>
      </c>
      <c r="C1433" s="354">
        <f t="shared" si="500"/>
        <v>0</v>
      </c>
      <c r="D1433" s="354" t="str">
        <f t="shared" si="501"/>
        <v>CE</v>
      </c>
      <c r="E1433" s="354" t="str">
        <f t="shared" si="502"/>
        <v>06</v>
      </c>
      <c r="F1433" s="354" t="str">
        <f t="shared" si="503"/>
        <v>E</v>
      </c>
      <c r="G1433" s="355" t="str">
        <f t="shared" si="504"/>
        <v>01</v>
      </c>
      <c r="H1433" s="232" t="s">
        <v>1770</v>
      </c>
      <c r="I1433" s="232" t="s">
        <v>3584</v>
      </c>
      <c r="J1433" s="233">
        <v>46281</v>
      </c>
      <c r="K1433" s="233">
        <v>47736</v>
      </c>
      <c r="L1433" s="234">
        <v>550070614</v>
      </c>
      <c r="M1433" s="232" t="str">
        <f>IF(ISNA(VLOOKUP(L1433,'MASTER DATA'!$A$1:$B$192,2,0)),"",VLOOKUP(L1433,'MASTER DATA'!$A$1:$B$192,2,0))</f>
        <v>HlxHX610W40SP_4*4L_A04W</v>
      </c>
      <c r="N1433" s="232">
        <v>36</v>
      </c>
      <c r="O1433" s="232">
        <f t="shared" si="505"/>
        <v>1</v>
      </c>
      <c r="P1433" s="232">
        <f t="shared" si="506"/>
        <v>0</v>
      </c>
      <c r="Q1433" s="232">
        <f>VLOOKUP(L1433,'MASTER DATA'!$A$1:$E$192,5,0)</f>
        <v>36</v>
      </c>
      <c r="R1433" s="234">
        <f>SUMIF('picking of the day'!$H$4:$H$358,WMS!H1433&amp;WMS!L1433,'picking of the day'!$E$4:$E$358)</f>
        <v>0</v>
      </c>
      <c r="U1433" s="114">
        <f>IF(ISNA(VLOOKUP(H1433,'data putaway'!$A$1:$E$530,3,0)),0,VLOOKUP(H1433,'data putaway'!$A$1:$E$530,3,0))</f>
        <v>0</v>
      </c>
      <c r="V1433" s="354">
        <f t="shared" si="507"/>
        <v>36</v>
      </c>
      <c r="W1433" s="114">
        <f>IF(ISNA(VLOOKUP(H1433,'data putaway'!$A$1:$E$530,2,0)),0,VLOOKUP(H1433,'data putaway'!$A$1:$E$530,2,0))</f>
        <v>0</v>
      </c>
      <c r="X1433" s="354" t="b">
        <f t="shared" si="508"/>
        <v>0</v>
      </c>
      <c r="Y1433" s="354">
        <f>IF(ISNA(VLOOKUP(H1433,'data putaway'!$A$1:$E$530,4,0)),0,VLOOKUP(H1433,'data putaway'!$A$1:$E$530,4,0))</f>
        <v>0</v>
      </c>
      <c r="Z1433" s="113">
        <f>IF(ISNA(VLOOKUP(H1433,'data putaway'!$A$1:$E$530,5,0)),0,VLOOKUP(H1433,'data putaway'!$A$1:$E$530,5,0))</f>
        <v>0</v>
      </c>
      <c r="AA1433" s="354" t="b">
        <f t="shared" si="509"/>
        <v>0</v>
      </c>
      <c r="AB1433" s="354" t="b">
        <f t="shared" si="510"/>
        <v>0</v>
      </c>
      <c r="AC1433" s="356" t="str">
        <f t="shared" ca="1" si="511"/>
        <v>0 Month,  2 Days</v>
      </c>
      <c r="AD1433" s="114" t="str">
        <f t="shared" ca="1" si="496"/>
        <v>3 Year, 11 Month, 23 Days</v>
      </c>
      <c r="AE1433" s="114">
        <f t="shared" si="512"/>
        <v>36</v>
      </c>
      <c r="AF1433" s="114">
        <f t="shared" si="513"/>
        <v>1</v>
      </c>
      <c r="AG1433" s="354" t="str">
        <f t="shared" si="514"/>
        <v>CE06</v>
      </c>
      <c r="AH1433" s="114">
        <f>IF(ISNA(VLOOKUP(L1433,'MASTER DATA'!$A$1:$F$192,6,0)),0,VLOOKUP(L1433,'MASTER DATA'!$A$1:$F$192,6,0))*AE1433</f>
        <v>576</v>
      </c>
      <c r="AI1433" s="354" t="str">
        <f>VLOOKUP($D1433,'warehouse mapping'!$AN$7:$AO$17,2,0)</f>
        <v>Aktif</v>
      </c>
      <c r="AJ1433" s="114">
        <f t="shared" si="515"/>
        <v>0</v>
      </c>
      <c r="AK1433" s="354" t="str">
        <f t="shared" si="516"/>
        <v/>
      </c>
      <c r="AL1433" s="354" t="s">
        <v>3025</v>
      </c>
      <c r="AM1433" s="354">
        <f t="shared" si="497"/>
        <v>1</v>
      </c>
      <c r="AN1433" s="354" t="b">
        <f t="shared" si="517"/>
        <v>1</v>
      </c>
    </row>
    <row r="1434" spans="1:40" s="354" customFormat="1">
      <c r="A1434" s="354" t="str">
        <f t="shared" si="498"/>
        <v>CE06E02550070614</v>
      </c>
      <c r="B1434" s="354">
        <f t="shared" si="499"/>
        <v>0</v>
      </c>
      <c r="C1434" s="354">
        <f t="shared" si="500"/>
        <v>0</v>
      </c>
      <c r="D1434" s="354" t="str">
        <f t="shared" si="501"/>
        <v>CE</v>
      </c>
      <c r="E1434" s="354" t="str">
        <f t="shared" si="502"/>
        <v>06</v>
      </c>
      <c r="F1434" s="354" t="str">
        <f t="shared" si="503"/>
        <v>E</v>
      </c>
      <c r="G1434" s="355" t="str">
        <f t="shared" si="504"/>
        <v>02</v>
      </c>
      <c r="H1434" s="232" t="s">
        <v>1771</v>
      </c>
      <c r="I1434" s="232" t="s">
        <v>3584</v>
      </c>
      <c r="J1434" s="233">
        <v>46281</v>
      </c>
      <c r="K1434" s="233">
        <v>47736</v>
      </c>
      <c r="L1434" s="234">
        <v>550070614</v>
      </c>
      <c r="M1434" s="232" t="str">
        <f>IF(ISNA(VLOOKUP(L1434,'MASTER DATA'!$A$1:$B$192,2,0)),"",VLOOKUP(L1434,'MASTER DATA'!$A$1:$B$192,2,0))</f>
        <v>HlxHX610W40SP_4*4L_A04W</v>
      </c>
      <c r="N1434" s="232">
        <v>36</v>
      </c>
      <c r="O1434" s="232">
        <f t="shared" si="505"/>
        <v>1</v>
      </c>
      <c r="P1434" s="232">
        <f t="shared" si="506"/>
        <v>0</v>
      </c>
      <c r="Q1434" s="232">
        <f>VLOOKUP(L1434,'MASTER DATA'!$A$1:$E$192,5,0)</f>
        <v>36</v>
      </c>
      <c r="R1434" s="234">
        <f>SUMIF('picking of the day'!$H$4:$H$358,WMS!H1434&amp;WMS!L1434,'picking of the day'!$E$4:$E$358)</f>
        <v>0</v>
      </c>
      <c r="U1434" s="114">
        <f>IF(ISNA(VLOOKUP(H1434,'data putaway'!$A$1:$E$530,3,0)),0,VLOOKUP(H1434,'data putaway'!$A$1:$E$530,3,0))</f>
        <v>0</v>
      </c>
      <c r="V1434" s="354">
        <f t="shared" si="507"/>
        <v>36</v>
      </c>
      <c r="W1434" s="114">
        <f>IF(ISNA(VLOOKUP(H1434,'data putaway'!$A$1:$E$530,2,0)),0,VLOOKUP(H1434,'data putaway'!$A$1:$E$530,2,0))</f>
        <v>0</v>
      </c>
      <c r="X1434" s="354" t="b">
        <f t="shared" si="508"/>
        <v>0</v>
      </c>
      <c r="Y1434" s="354">
        <f>IF(ISNA(VLOOKUP(H1434,'data putaway'!$A$1:$E$530,4,0)),0,VLOOKUP(H1434,'data putaway'!$A$1:$E$530,4,0))</f>
        <v>0</v>
      </c>
      <c r="Z1434" s="113">
        <f>IF(ISNA(VLOOKUP(H1434,'data putaway'!$A$1:$E$530,5,0)),0,VLOOKUP(H1434,'data putaway'!$A$1:$E$530,5,0))</f>
        <v>0</v>
      </c>
      <c r="AA1434" s="354" t="b">
        <f t="shared" si="509"/>
        <v>0</v>
      </c>
      <c r="AB1434" s="354" t="b">
        <f t="shared" si="510"/>
        <v>0</v>
      </c>
      <c r="AC1434" s="356" t="str">
        <f t="shared" ca="1" si="511"/>
        <v>0 Month,  2 Days</v>
      </c>
      <c r="AD1434" s="114" t="str">
        <f t="shared" ref="AD1434:AD1497" ca="1" si="518">IF(K1434="","",DATEDIF(NOW(),K1434,"y")&amp;" Year"&amp;", "&amp;DATEDIF(NOW(),K1434,"ym")&amp;" Month"&amp;", "&amp;DATEDIF(NOW(),K1434,"md")&amp;" Days")</f>
        <v>3 Year, 11 Month, 23 Days</v>
      </c>
      <c r="AE1434" s="114">
        <f t="shared" si="512"/>
        <v>36</v>
      </c>
      <c r="AF1434" s="114">
        <f t="shared" si="513"/>
        <v>1</v>
      </c>
      <c r="AG1434" s="354" t="str">
        <f t="shared" si="514"/>
        <v>CE06</v>
      </c>
      <c r="AH1434" s="114">
        <f>IF(ISNA(VLOOKUP(L1434,'MASTER DATA'!$A$1:$F$192,6,0)),0,VLOOKUP(L1434,'MASTER DATA'!$A$1:$F$192,6,0))*AE1434</f>
        <v>576</v>
      </c>
      <c r="AI1434" s="354" t="str">
        <f>VLOOKUP($D1434,'warehouse mapping'!$AN$7:$AO$17,2,0)</f>
        <v>Aktif</v>
      </c>
      <c r="AJ1434" s="114">
        <f t="shared" si="515"/>
        <v>0</v>
      </c>
      <c r="AK1434" s="354" t="str">
        <f t="shared" si="516"/>
        <v/>
      </c>
      <c r="AL1434" s="354" t="s">
        <v>3025</v>
      </c>
      <c r="AM1434" s="354">
        <f t="shared" ref="AM1434:AM1497" si="519">COUNTIF($H$5:$H$2564,H1434)</f>
        <v>1</v>
      </c>
      <c r="AN1434" s="354" t="b">
        <f t="shared" si="517"/>
        <v>1</v>
      </c>
    </row>
    <row r="1435" spans="1:40" s="354" customFormat="1">
      <c r="A1435" s="354" t="str">
        <f t="shared" si="498"/>
        <v>CE07A01550044623</v>
      </c>
      <c r="B1435" s="354">
        <f t="shared" si="499"/>
        <v>0</v>
      </c>
      <c r="C1435" s="354">
        <f t="shared" si="500"/>
        <v>0</v>
      </c>
      <c r="D1435" s="354" t="str">
        <f t="shared" si="501"/>
        <v>CE</v>
      </c>
      <c r="E1435" s="354" t="str">
        <f t="shared" si="502"/>
        <v>07</v>
      </c>
      <c r="F1435" s="354" t="str">
        <f t="shared" si="503"/>
        <v>A</v>
      </c>
      <c r="G1435" s="355" t="str">
        <f t="shared" si="504"/>
        <v>01</v>
      </c>
      <c r="H1435" s="232" t="s">
        <v>1772</v>
      </c>
      <c r="I1435" s="234">
        <v>12663926</v>
      </c>
      <c r="J1435" s="233">
        <v>46245</v>
      </c>
      <c r="K1435" s="362">
        <v>47640</v>
      </c>
      <c r="L1435" s="234">
        <v>550044623</v>
      </c>
      <c r="M1435" s="232" t="str">
        <f>IF(ISNA(VLOOKUP(L1435,'MASTER DATA'!$A$1:$B$192,2,0)),"",VLOOKUP(L1435,'MASTER DATA'!$A$1:$B$192,2,0))</f>
        <v>Rimula R2 10W (CF)_1*209L_A227</v>
      </c>
      <c r="N1435" s="232">
        <v>3</v>
      </c>
      <c r="O1435" s="232">
        <f t="shared" si="505"/>
        <v>0</v>
      </c>
      <c r="P1435" s="232">
        <f t="shared" si="506"/>
        <v>3</v>
      </c>
      <c r="Q1435" s="232">
        <f>VLOOKUP(L1435,'MASTER DATA'!$A$1:$E$192,5,0)</f>
        <v>4</v>
      </c>
      <c r="R1435" s="234">
        <f>SUMIF('picking of the day'!$H$4:$H$358,WMS!H1435&amp;WMS!L1435,'picking of the day'!$E$4:$E$358)</f>
        <v>0</v>
      </c>
      <c r="U1435" s="114">
        <f>IF(ISNA(VLOOKUP(H1435,'data putaway'!$A$1:$E$530,3,0)),0,VLOOKUP(H1435,'data putaway'!$A$1:$E$530,3,0))</f>
        <v>0</v>
      </c>
      <c r="V1435" s="354">
        <f t="shared" si="507"/>
        <v>3</v>
      </c>
      <c r="W1435" s="114">
        <f>IF(ISNA(VLOOKUP(H1435,'data putaway'!$A$1:$E$530,2,0)),0,VLOOKUP(H1435,'data putaway'!$A$1:$E$530,2,0))</f>
        <v>0</v>
      </c>
      <c r="X1435" s="354" t="b">
        <f t="shared" si="508"/>
        <v>0</v>
      </c>
      <c r="Y1435" s="354">
        <f>IF(ISNA(VLOOKUP(H1435,'data putaway'!$A$1:$E$530,4,0)),0,VLOOKUP(H1435,'data putaway'!$A$1:$E$530,4,0))</f>
        <v>0</v>
      </c>
      <c r="Z1435" s="113">
        <f>IF(ISNA(VLOOKUP(H1435,'data putaway'!$A$1:$E$530,5,0)),0,VLOOKUP(H1435,'data putaway'!$A$1:$E$530,5,0))</f>
        <v>0</v>
      </c>
      <c r="AA1435" s="354" t="b">
        <f t="shared" si="509"/>
        <v>0</v>
      </c>
      <c r="AB1435" s="354" t="b">
        <f t="shared" si="510"/>
        <v>0</v>
      </c>
      <c r="AC1435" s="356" t="str">
        <f t="shared" ca="1" si="511"/>
        <v>1 Month,  7 Days</v>
      </c>
      <c r="AD1435" s="114" t="str">
        <f t="shared" ca="1" si="518"/>
        <v>3 Year, 8 Month, 19 Days</v>
      </c>
      <c r="AE1435" s="114">
        <f t="shared" si="512"/>
        <v>3</v>
      </c>
      <c r="AF1435" s="114">
        <f t="shared" si="513"/>
        <v>1</v>
      </c>
      <c r="AG1435" s="354" t="str">
        <f t="shared" si="514"/>
        <v>CE07</v>
      </c>
      <c r="AH1435" s="114">
        <f>IF(ISNA(VLOOKUP(L1435,'MASTER DATA'!$A$1:$F$192,6,0)),0,VLOOKUP(L1435,'MASTER DATA'!$A$1:$F$192,6,0))*AE1435</f>
        <v>627</v>
      </c>
      <c r="AI1435" s="354" t="str">
        <f>VLOOKUP($D1435,'warehouse mapping'!$AN$7:$AO$17,2,0)</f>
        <v>Aktif</v>
      </c>
      <c r="AJ1435" s="114">
        <f t="shared" si="515"/>
        <v>0</v>
      </c>
      <c r="AK1435" s="354" t="str">
        <f t="shared" si="516"/>
        <v/>
      </c>
      <c r="AL1435" s="354" t="s">
        <v>170</v>
      </c>
      <c r="AM1435" s="354">
        <f t="shared" si="519"/>
        <v>1</v>
      </c>
      <c r="AN1435" s="354" t="b">
        <f t="shared" si="517"/>
        <v>1</v>
      </c>
    </row>
    <row r="1436" spans="1:40" s="354" customFormat="1">
      <c r="A1436" s="354" t="str">
        <f t="shared" si="498"/>
        <v>CE07A02550048593</v>
      </c>
      <c r="B1436" s="354">
        <f t="shared" si="499"/>
        <v>0</v>
      </c>
      <c r="C1436" s="354">
        <f t="shared" si="500"/>
        <v>0</v>
      </c>
      <c r="D1436" s="354" t="str">
        <f t="shared" si="501"/>
        <v>CE</v>
      </c>
      <c r="E1436" s="354" t="str">
        <f t="shared" si="502"/>
        <v>07</v>
      </c>
      <c r="F1436" s="354" t="str">
        <f t="shared" si="503"/>
        <v>A</v>
      </c>
      <c r="G1436" s="355" t="str">
        <f t="shared" si="504"/>
        <v>02</v>
      </c>
      <c r="H1436" s="232" t="s">
        <v>1773</v>
      </c>
      <c r="I1436" s="232" t="s">
        <v>3230</v>
      </c>
      <c r="J1436" s="233">
        <v>46252</v>
      </c>
      <c r="K1436" s="233">
        <v>47701</v>
      </c>
      <c r="L1436" s="234">
        <v>550048593</v>
      </c>
      <c r="M1436" s="232" t="str">
        <f>IF(ISNA(VLOOKUP(L1436,'MASTER DATA'!$A$1:$B$192,2,0)),"",VLOOKUP(L1436,'MASTER DATA'!$A$1:$B$192,2,0))</f>
        <v>Adv4TAX5Sc20W40MB_12*0.8L_A04W</v>
      </c>
      <c r="N1436" s="232">
        <v>2</v>
      </c>
      <c r="O1436" s="232">
        <f t="shared" si="505"/>
        <v>0</v>
      </c>
      <c r="P1436" s="232">
        <f t="shared" si="506"/>
        <v>2</v>
      </c>
      <c r="Q1436" s="232">
        <f>VLOOKUP(L1436,'MASTER DATA'!$A$1:$E$192,5,0)</f>
        <v>48</v>
      </c>
      <c r="R1436" s="234">
        <f>SUMIF('picking of the day'!$H$4:$H$358,WMS!H1436&amp;WMS!L1436,'picking of the day'!$E$4:$E$358)</f>
        <v>0</v>
      </c>
      <c r="U1436" s="114">
        <f>IF(ISNA(VLOOKUP(H1436,'data putaway'!$A$1:$E$530,3,0)),0,VLOOKUP(H1436,'data putaway'!$A$1:$E$530,3,0))</f>
        <v>0</v>
      </c>
      <c r="V1436" s="354">
        <f t="shared" si="507"/>
        <v>2</v>
      </c>
      <c r="W1436" s="114">
        <f>IF(ISNA(VLOOKUP(H1436,'data putaway'!$A$1:$E$530,2,0)),0,VLOOKUP(H1436,'data putaway'!$A$1:$E$530,2,0))</f>
        <v>0</v>
      </c>
      <c r="X1436" s="354" t="b">
        <f t="shared" si="508"/>
        <v>0</v>
      </c>
      <c r="Y1436" s="354">
        <f>IF(ISNA(VLOOKUP(H1436,'data putaway'!$A$1:$E$530,4,0)),0,VLOOKUP(H1436,'data putaway'!$A$1:$E$530,4,0))</f>
        <v>0</v>
      </c>
      <c r="Z1436" s="113">
        <f>IF(ISNA(VLOOKUP(H1436,'data putaway'!$A$1:$E$530,5,0)),0,VLOOKUP(H1436,'data putaway'!$A$1:$E$530,5,0))</f>
        <v>0</v>
      </c>
      <c r="AA1436" s="354" t="b">
        <f t="shared" si="509"/>
        <v>0</v>
      </c>
      <c r="AB1436" s="354" t="b">
        <f t="shared" si="510"/>
        <v>0</v>
      </c>
      <c r="AC1436" s="356" t="str">
        <f t="shared" ca="1" si="511"/>
        <v>1 Month,  0 Days</v>
      </c>
      <c r="AD1436" s="114" t="str">
        <f t="shared" ca="1" si="518"/>
        <v>3 Year, 10 Month, 19 Days</v>
      </c>
      <c r="AE1436" s="114">
        <f t="shared" si="512"/>
        <v>2</v>
      </c>
      <c r="AF1436" s="114">
        <f t="shared" si="513"/>
        <v>1</v>
      </c>
      <c r="AG1436" s="354" t="str">
        <f t="shared" si="514"/>
        <v>CE07</v>
      </c>
      <c r="AH1436" s="114">
        <f>IF(ISNA(VLOOKUP(L1436,'MASTER DATA'!$A$1:$F$192,6,0)),0,VLOOKUP(L1436,'MASTER DATA'!$A$1:$F$192,6,0))*AE1436</f>
        <v>19.2</v>
      </c>
      <c r="AI1436" s="354" t="str">
        <f>VLOOKUP($D1436,'warehouse mapping'!$AN$7:$AO$17,2,0)</f>
        <v>Aktif</v>
      </c>
      <c r="AJ1436" s="114">
        <f t="shared" si="515"/>
        <v>0</v>
      </c>
      <c r="AK1436" s="354" t="str">
        <f t="shared" si="516"/>
        <v/>
      </c>
      <c r="AL1436" s="354" t="s">
        <v>170</v>
      </c>
      <c r="AM1436" s="354">
        <f t="shared" si="519"/>
        <v>1</v>
      </c>
      <c r="AN1436" s="354" t="b">
        <f t="shared" si="517"/>
        <v>1</v>
      </c>
    </row>
    <row r="1437" spans="1:40" s="354" customFormat="1">
      <c r="A1437" s="354" t="str">
        <f t="shared" si="498"/>
        <v>CE07B01550058593</v>
      </c>
      <c r="B1437" s="354">
        <f t="shared" si="499"/>
        <v>0</v>
      </c>
      <c r="C1437" s="354">
        <f t="shared" si="500"/>
        <v>0</v>
      </c>
      <c r="D1437" s="354" t="str">
        <f t="shared" si="501"/>
        <v>CE</v>
      </c>
      <c r="E1437" s="354" t="str">
        <f t="shared" si="502"/>
        <v>07</v>
      </c>
      <c r="F1437" s="354" t="str">
        <f t="shared" si="503"/>
        <v>B</v>
      </c>
      <c r="G1437" s="355" t="str">
        <f t="shared" si="504"/>
        <v>01</v>
      </c>
      <c r="H1437" s="232" t="s">
        <v>1774</v>
      </c>
      <c r="I1437" s="232" t="s">
        <v>3232</v>
      </c>
      <c r="J1437" s="233">
        <v>46249</v>
      </c>
      <c r="K1437" s="233">
        <v>47703</v>
      </c>
      <c r="L1437" s="234">
        <v>550058593</v>
      </c>
      <c r="M1437" s="232" t="str">
        <f>IF(ISNA(VLOOKUP(L1437,'MASTER DATA'!$A$1:$B$192,2,0)),"",VLOOKUP(L1437,'MASTER DATA'!$A$1:$B$192,2,0))</f>
        <v>Adv4TAX515W40SLMA2_12*0.8L_A04W</v>
      </c>
      <c r="N1437" s="232">
        <v>48</v>
      </c>
      <c r="O1437" s="232">
        <f t="shared" si="505"/>
        <v>1</v>
      </c>
      <c r="P1437" s="232">
        <f t="shared" si="506"/>
        <v>0</v>
      </c>
      <c r="Q1437" s="232">
        <f>VLOOKUP(L1437,'MASTER DATA'!$A$1:$E$192,5,0)</f>
        <v>48</v>
      </c>
      <c r="R1437" s="234">
        <f>SUMIF('picking of the day'!$H$4:$H$358,WMS!H1437&amp;WMS!L1437,'picking of the day'!$E$4:$E$358)</f>
        <v>0</v>
      </c>
      <c r="U1437" s="114">
        <f>IF(ISNA(VLOOKUP(H1437,'data putaway'!$A$1:$E$530,3,0)),0,VLOOKUP(H1437,'data putaway'!$A$1:$E$530,3,0))</f>
        <v>0</v>
      </c>
      <c r="V1437" s="354">
        <f t="shared" si="507"/>
        <v>48</v>
      </c>
      <c r="W1437" s="114">
        <f>IF(ISNA(VLOOKUP(H1437,'data putaway'!$A$1:$E$530,2,0)),0,VLOOKUP(H1437,'data putaway'!$A$1:$E$530,2,0))</f>
        <v>0</v>
      </c>
      <c r="X1437" s="354" t="b">
        <f t="shared" si="508"/>
        <v>0</v>
      </c>
      <c r="Y1437" s="354">
        <f>IF(ISNA(VLOOKUP(H1437,'data putaway'!$A$1:$E$530,4,0)),0,VLOOKUP(H1437,'data putaway'!$A$1:$E$530,4,0))</f>
        <v>0</v>
      </c>
      <c r="Z1437" s="113">
        <f>IF(ISNA(VLOOKUP(H1437,'data putaway'!$A$1:$E$530,5,0)),0,VLOOKUP(H1437,'data putaway'!$A$1:$E$530,5,0))</f>
        <v>0</v>
      </c>
      <c r="AA1437" s="354" t="b">
        <f t="shared" si="509"/>
        <v>0</v>
      </c>
      <c r="AB1437" s="354" t="b">
        <f t="shared" si="510"/>
        <v>0</v>
      </c>
      <c r="AC1437" s="356" t="str">
        <f t="shared" ca="1" si="511"/>
        <v>1 Month,  3 Days</v>
      </c>
      <c r="AD1437" s="114" t="str">
        <f t="shared" ca="1" si="518"/>
        <v>3 Year, 10 Month, 21 Days</v>
      </c>
      <c r="AE1437" s="114">
        <f t="shared" si="512"/>
        <v>48</v>
      </c>
      <c r="AF1437" s="114">
        <f t="shared" si="513"/>
        <v>1</v>
      </c>
      <c r="AG1437" s="354" t="str">
        <f t="shared" si="514"/>
        <v>CE07</v>
      </c>
      <c r="AH1437" s="114">
        <f>IF(ISNA(VLOOKUP(L1437,'MASTER DATA'!$A$1:$F$192,6,0)),0,VLOOKUP(L1437,'MASTER DATA'!$A$1:$F$192,6,0))*AE1437</f>
        <v>460.79999999999995</v>
      </c>
      <c r="AI1437" s="354" t="str">
        <f>VLOOKUP($D1437,'warehouse mapping'!$AN$7:$AO$17,2,0)</f>
        <v>Aktif</v>
      </c>
      <c r="AJ1437" s="114">
        <f t="shared" si="515"/>
        <v>0</v>
      </c>
      <c r="AK1437" s="354" t="str">
        <f t="shared" si="516"/>
        <v/>
      </c>
      <c r="AL1437" s="354" t="s">
        <v>3206</v>
      </c>
      <c r="AM1437" s="354">
        <f t="shared" si="519"/>
        <v>1</v>
      </c>
      <c r="AN1437" s="354" t="b">
        <f t="shared" si="517"/>
        <v>1</v>
      </c>
    </row>
    <row r="1438" spans="1:40" s="354" customFormat="1">
      <c r="A1438" s="354" t="str">
        <f t="shared" si="498"/>
        <v>CE07B02550077346</v>
      </c>
      <c r="B1438" s="354">
        <f t="shared" si="499"/>
        <v>0</v>
      </c>
      <c r="C1438" s="354">
        <f t="shared" si="500"/>
        <v>0</v>
      </c>
      <c r="D1438" s="354" t="str">
        <f t="shared" si="501"/>
        <v>CE</v>
      </c>
      <c r="E1438" s="354" t="str">
        <f t="shared" si="502"/>
        <v>07</v>
      </c>
      <c r="F1438" s="354" t="str">
        <f t="shared" si="503"/>
        <v>B</v>
      </c>
      <c r="G1438" s="355" t="str">
        <f t="shared" si="504"/>
        <v>02</v>
      </c>
      <c r="H1438" s="232" t="s">
        <v>1775</v>
      </c>
      <c r="I1438" s="232" t="s">
        <v>3083</v>
      </c>
      <c r="J1438" s="233">
        <v>46072</v>
      </c>
      <c r="K1438" s="233">
        <v>47440</v>
      </c>
      <c r="L1438" s="234">
        <v>550077346</v>
      </c>
      <c r="M1438" s="232" t="str">
        <f>IF(ISNA(VLOOKUP(L1438,'MASTER DATA'!$A$1:$B$192,2,0)),"",VLOOKUP(L1438,'MASTER DATA'!$A$1:$B$192,2,0))</f>
        <v>Advan4TAX710W30SNMA2_12*1L_A04W</v>
      </c>
      <c r="N1438" s="232">
        <v>44</v>
      </c>
      <c r="O1438" s="232">
        <f t="shared" si="505"/>
        <v>1</v>
      </c>
      <c r="P1438" s="232">
        <f t="shared" si="506"/>
        <v>0</v>
      </c>
      <c r="Q1438" s="232">
        <f>VLOOKUP(L1438,'MASTER DATA'!$A$1:$E$192,5,0)</f>
        <v>44</v>
      </c>
      <c r="R1438" s="234">
        <f>SUMIF('picking of the day'!$H$4:$H$358,WMS!H1438&amp;WMS!L1438,'picking of the day'!$E$4:$E$358)</f>
        <v>0</v>
      </c>
      <c r="U1438" s="114">
        <f>IF(ISNA(VLOOKUP(H1438,'data putaway'!$A$1:$E$530,3,0)),0,VLOOKUP(H1438,'data putaway'!$A$1:$E$530,3,0))</f>
        <v>0</v>
      </c>
      <c r="V1438" s="354">
        <f t="shared" si="507"/>
        <v>44</v>
      </c>
      <c r="W1438" s="114">
        <f>IF(ISNA(VLOOKUP(H1438,'data putaway'!$A$1:$E$530,2,0)),0,VLOOKUP(H1438,'data putaway'!$A$1:$E$530,2,0))</f>
        <v>0</v>
      </c>
      <c r="X1438" s="354" t="b">
        <f t="shared" si="508"/>
        <v>0</v>
      </c>
      <c r="Y1438" s="354">
        <f>IF(ISNA(VLOOKUP(H1438,'data putaway'!$A$1:$E$530,4,0)),0,VLOOKUP(H1438,'data putaway'!$A$1:$E$530,4,0))</f>
        <v>0</v>
      </c>
      <c r="Z1438" s="113">
        <f>IF(ISNA(VLOOKUP(H1438,'data putaway'!$A$1:$E$530,5,0)),0,VLOOKUP(H1438,'data putaway'!$A$1:$E$530,5,0))</f>
        <v>0</v>
      </c>
      <c r="AA1438" s="354" t="b">
        <f t="shared" si="509"/>
        <v>0</v>
      </c>
      <c r="AB1438" s="354" t="b">
        <f t="shared" si="510"/>
        <v>0</v>
      </c>
      <c r="AC1438" s="356" t="str">
        <f t="shared" ca="1" si="511"/>
        <v>6 Month,  30 Days</v>
      </c>
      <c r="AD1438" s="114" t="str">
        <f t="shared" ca="1" si="518"/>
        <v>3 Year, 2 Month, 0 Days</v>
      </c>
      <c r="AE1438" s="114">
        <f t="shared" si="512"/>
        <v>44</v>
      </c>
      <c r="AF1438" s="114">
        <f t="shared" si="513"/>
        <v>1</v>
      </c>
      <c r="AG1438" s="354" t="str">
        <f t="shared" si="514"/>
        <v>CE07</v>
      </c>
      <c r="AH1438" s="114">
        <f>IF(ISNA(VLOOKUP(L1438,'MASTER DATA'!$A$1:$F$192,6,0)),0,VLOOKUP(L1438,'MASTER DATA'!$A$1:$F$192,6,0))*AE1438</f>
        <v>528</v>
      </c>
      <c r="AI1438" s="354" t="str">
        <f>VLOOKUP($D1438,'warehouse mapping'!$AN$7:$AO$17,2,0)</f>
        <v>Aktif</v>
      </c>
      <c r="AJ1438" s="114">
        <f t="shared" si="515"/>
        <v>0</v>
      </c>
      <c r="AK1438" s="354" t="str">
        <f t="shared" si="516"/>
        <v/>
      </c>
      <c r="AL1438" s="354" t="s">
        <v>170</v>
      </c>
      <c r="AM1438" s="354">
        <f t="shared" si="519"/>
        <v>1</v>
      </c>
      <c r="AN1438" s="354" t="b">
        <f t="shared" si="517"/>
        <v>1</v>
      </c>
    </row>
    <row r="1439" spans="1:40" s="354" customFormat="1">
      <c r="A1439" s="354" t="str">
        <f t="shared" si="498"/>
        <v>CE07C01550049045</v>
      </c>
      <c r="B1439" s="354">
        <f t="shared" si="499"/>
        <v>0</v>
      </c>
      <c r="C1439" s="354">
        <f t="shared" si="500"/>
        <v>0</v>
      </c>
      <c r="D1439" s="354" t="str">
        <f t="shared" si="501"/>
        <v>CE</v>
      </c>
      <c r="E1439" s="354" t="str">
        <f t="shared" si="502"/>
        <v>07</v>
      </c>
      <c r="F1439" s="354" t="str">
        <f t="shared" si="503"/>
        <v>C</v>
      </c>
      <c r="G1439" s="355" t="str">
        <f t="shared" si="504"/>
        <v>01</v>
      </c>
      <c r="H1439" s="232" t="s">
        <v>1776</v>
      </c>
      <c r="I1439" s="232" t="s">
        <v>3531</v>
      </c>
      <c r="J1439" s="233">
        <v>46275</v>
      </c>
      <c r="K1439" s="233">
        <v>47730</v>
      </c>
      <c r="L1439" s="234">
        <v>550049045</v>
      </c>
      <c r="M1439" s="232" t="str">
        <f>IF(ISNA(VLOOKUP(L1439,'MASTER DATA'!$A$1:$B$192,2,0)),"",VLOOKUP(L1439,'MASTER DATA'!$A$1:$B$192,2,0))</f>
        <v>Advanc4TAX320W50SGMA_12*0.8L_A04W</v>
      </c>
      <c r="N1439" s="232">
        <v>48</v>
      </c>
      <c r="O1439" s="232">
        <f t="shared" si="505"/>
        <v>1</v>
      </c>
      <c r="P1439" s="232">
        <f t="shared" si="506"/>
        <v>0</v>
      </c>
      <c r="Q1439" s="232">
        <f>VLOOKUP(L1439,'MASTER DATA'!$A$1:$E$192,5,0)</f>
        <v>48</v>
      </c>
      <c r="R1439" s="234">
        <f>SUMIF('picking of the day'!$H$4:$H$358,WMS!H1439&amp;WMS!L1439,'picking of the day'!$E$4:$E$358)</f>
        <v>0</v>
      </c>
      <c r="U1439" s="114">
        <f>IF(ISNA(VLOOKUP(H1439,'data putaway'!$A$1:$E$530,3,0)),0,VLOOKUP(H1439,'data putaway'!$A$1:$E$530,3,0))</f>
        <v>0</v>
      </c>
      <c r="V1439" s="354">
        <f t="shared" si="507"/>
        <v>48</v>
      </c>
      <c r="W1439" s="114">
        <f>IF(ISNA(VLOOKUP(H1439,'data putaway'!$A$1:$E$530,2,0)),0,VLOOKUP(H1439,'data putaway'!$A$1:$E$530,2,0))</f>
        <v>0</v>
      </c>
      <c r="X1439" s="354" t="b">
        <f t="shared" si="508"/>
        <v>0</v>
      </c>
      <c r="Y1439" s="354">
        <f>IF(ISNA(VLOOKUP(H1439,'data putaway'!$A$1:$E$530,4,0)),0,VLOOKUP(H1439,'data putaway'!$A$1:$E$530,4,0))</f>
        <v>0</v>
      </c>
      <c r="Z1439" s="113">
        <f>IF(ISNA(VLOOKUP(H1439,'data putaway'!$A$1:$E$530,5,0)),0,VLOOKUP(H1439,'data putaway'!$A$1:$E$530,5,0))</f>
        <v>0</v>
      </c>
      <c r="AA1439" s="354" t="b">
        <f t="shared" si="509"/>
        <v>0</v>
      </c>
      <c r="AB1439" s="354" t="b">
        <f t="shared" si="510"/>
        <v>0</v>
      </c>
      <c r="AC1439" s="356" t="str">
        <f t="shared" ca="1" si="511"/>
        <v>0 Month,  8 Days</v>
      </c>
      <c r="AD1439" s="114" t="str">
        <f t="shared" ca="1" si="518"/>
        <v>3 Year, 11 Month, 17 Days</v>
      </c>
      <c r="AE1439" s="114">
        <f t="shared" si="512"/>
        <v>48</v>
      </c>
      <c r="AF1439" s="114">
        <f t="shared" si="513"/>
        <v>1</v>
      </c>
      <c r="AG1439" s="354" t="str">
        <f t="shared" si="514"/>
        <v>CE07</v>
      </c>
      <c r="AH1439" s="114">
        <f>IF(ISNA(VLOOKUP(L1439,'MASTER DATA'!$A$1:$F$192,6,0)),0,VLOOKUP(L1439,'MASTER DATA'!$A$1:$F$192,6,0))*AE1439</f>
        <v>460.79999999999995</v>
      </c>
      <c r="AI1439" s="354" t="str">
        <f>VLOOKUP($D1439,'warehouse mapping'!$AN$7:$AO$17,2,0)</f>
        <v>Aktif</v>
      </c>
      <c r="AJ1439" s="114">
        <f t="shared" si="515"/>
        <v>0</v>
      </c>
      <c r="AK1439" s="354" t="str">
        <f t="shared" si="516"/>
        <v/>
      </c>
      <c r="AL1439" s="354" t="s">
        <v>3206</v>
      </c>
      <c r="AM1439" s="354">
        <f t="shared" si="519"/>
        <v>1</v>
      </c>
      <c r="AN1439" s="354" t="b">
        <f t="shared" si="517"/>
        <v>1</v>
      </c>
    </row>
    <row r="1440" spans="1:40" s="354" customFormat="1">
      <c r="A1440" s="354" t="str">
        <f t="shared" si="498"/>
        <v>CE07C02550058593</v>
      </c>
      <c r="B1440" s="354">
        <f t="shared" si="499"/>
        <v>0</v>
      </c>
      <c r="C1440" s="354">
        <f t="shared" si="500"/>
        <v>0</v>
      </c>
      <c r="D1440" s="354" t="str">
        <f t="shared" si="501"/>
        <v>CE</v>
      </c>
      <c r="E1440" s="354" t="str">
        <f t="shared" si="502"/>
        <v>07</v>
      </c>
      <c r="F1440" s="354" t="str">
        <f t="shared" si="503"/>
        <v>C</v>
      </c>
      <c r="G1440" s="355" t="str">
        <f t="shared" si="504"/>
        <v>02</v>
      </c>
      <c r="H1440" s="232" t="s">
        <v>1777</v>
      </c>
      <c r="I1440" s="232" t="s">
        <v>3232</v>
      </c>
      <c r="J1440" s="233">
        <v>46249</v>
      </c>
      <c r="K1440" s="233">
        <v>47703</v>
      </c>
      <c r="L1440" s="234">
        <v>550058593</v>
      </c>
      <c r="M1440" s="232" t="str">
        <f>IF(ISNA(VLOOKUP(L1440,'MASTER DATA'!$A$1:$B$192,2,0)),"",VLOOKUP(L1440,'MASTER DATA'!$A$1:$B$192,2,0))</f>
        <v>Adv4TAX515W40SLMA2_12*0.8L_A04W</v>
      </c>
      <c r="N1440" s="232">
        <v>48</v>
      </c>
      <c r="O1440" s="232">
        <f t="shared" si="505"/>
        <v>1</v>
      </c>
      <c r="P1440" s="232">
        <f t="shared" si="506"/>
        <v>0</v>
      </c>
      <c r="Q1440" s="232">
        <f>VLOOKUP(L1440,'MASTER DATA'!$A$1:$E$192,5,0)</f>
        <v>48</v>
      </c>
      <c r="R1440" s="234">
        <f>SUMIF('picking of the day'!$H$4:$H$358,WMS!H1440&amp;WMS!L1440,'picking of the day'!$E$4:$E$358)</f>
        <v>0</v>
      </c>
      <c r="U1440" s="114">
        <f>IF(ISNA(VLOOKUP(H1440,'data putaway'!$A$1:$E$530,3,0)),0,VLOOKUP(H1440,'data putaway'!$A$1:$E$530,3,0))</f>
        <v>0</v>
      </c>
      <c r="V1440" s="354">
        <f t="shared" si="507"/>
        <v>48</v>
      </c>
      <c r="W1440" s="114">
        <f>IF(ISNA(VLOOKUP(H1440,'data putaway'!$A$1:$E$530,2,0)),0,VLOOKUP(H1440,'data putaway'!$A$1:$E$530,2,0))</f>
        <v>0</v>
      </c>
      <c r="X1440" s="354" t="b">
        <f t="shared" si="508"/>
        <v>0</v>
      </c>
      <c r="Y1440" s="354">
        <f>IF(ISNA(VLOOKUP(H1440,'data putaway'!$A$1:$E$530,4,0)),0,VLOOKUP(H1440,'data putaway'!$A$1:$E$530,4,0))</f>
        <v>0</v>
      </c>
      <c r="Z1440" s="113">
        <f>IF(ISNA(VLOOKUP(H1440,'data putaway'!$A$1:$E$530,5,0)),0,VLOOKUP(H1440,'data putaway'!$A$1:$E$530,5,0))</f>
        <v>0</v>
      </c>
      <c r="AA1440" s="354" t="b">
        <f t="shared" si="509"/>
        <v>0</v>
      </c>
      <c r="AB1440" s="354" t="b">
        <f t="shared" si="510"/>
        <v>0</v>
      </c>
      <c r="AC1440" s="356" t="str">
        <f t="shared" ca="1" si="511"/>
        <v>1 Month,  3 Days</v>
      </c>
      <c r="AD1440" s="114" t="str">
        <f t="shared" ca="1" si="518"/>
        <v>3 Year, 10 Month, 21 Days</v>
      </c>
      <c r="AE1440" s="114">
        <f t="shared" si="512"/>
        <v>48</v>
      </c>
      <c r="AF1440" s="114">
        <f t="shared" si="513"/>
        <v>1</v>
      </c>
      <c r="AG1440" s="354" t="str">
        <f t="shared" si="514"/>
        <v>CE07</v>
      </c>
      <c r="AH1440" s="114">
        <f>IF(ISNA(VLOOKUP(L1440,'MASTER DATA'!$A$1:$F$192,6,0)),0,VLOOKUP(L1440,'MASTER DATA'!$A$1:$F$192,6,0))*AE1440</f>
        <v>460.79999999999995</v>
      </c>
      <c r="AI1440" s="354" t="str">
        <f>VLOOKUP($D1440,'warehouse mapping'!$AN$7:$AO$17,2,0)</f>
        <v>Aktif</v>
      </c>
      <c r="AJ1440" s="114">
        <f t="shared" si="515"/>
        <v>0</v>
      </c>
      <c r="AK1440" s="354" t="str">
        <f t="shared" si="516"/>
        <v/>
      </c>
      <c r="AL1440" s="354" t="s">
        <v>170</v>
      </c>
      <c r="AM1440" s="354">
        <f t="shared" si="519"/>
        <v>1</v>
      </c>
      <c r="AN1440" s="354" t="b">
        <f t="shared" si="517"/>
        <v>1</v>
      </c>
    </row>
    <row r="1441" spans="1:40" s="354" customFormat="1">
      <c r="A1441" s="354" t="str">
        <f t="shared" si="498"/>
        <v>CE07D01550058593</v>
      </c>
      <c r="B1441" s="354">
        <f t="shared" si="499"/>
        <v>0</v>
      </c>
      <c r="C1441" s="354">
        <f t="shared" si="500"/>
        <v>0</v>
      </c>
      <c r="D1441" s="354" t="str">
        <f t="shared" si="501"/>
        <v>CE</v>
      </c>
      <c r="E1441" s="354" t="str">
        <f t="shared" si="502"/>
        <v>07</v>
      </c>
      <c r="F1441" s="354" t="str">
        <f t="shared" si="503"/>
        <v>D</v>
      </c>
      <c r="G1441" s="355" t="str">
        <f t="shared" si="504"/>
        <v>01</v>
      </c>
      <c r="H1441" s="232" t="s">
        <v>1778</v>
      </c>
      <c r="I1441" s="232" t="s">
        <v>3232</v>
      </c>
      <c r="J1441" s="233">
        <v>46249</v>
      </c>
      <c r="K1441" s="233">
        <v>47703</v>
      </c>
      <c r="L1441" s="234">
        <v>550058593</v>
      </c>
      <c r="M1441" s="232" t="str">
        <f>IF(ISNA(VLOOKUP(L1441,'MASTER DATA'!$A$1:$B$192,2,0)),"",VLOOKUP(L1441,'MASTER DATA'!$A$1:$B$192,2,0))</f>
        <v>Adv4TAX515W40SLMA2_12*0.8L_A04W</v>
      </c>
      <c r="N1441" s="232">
        <v>48</v>
      </c>
      <c r="O1441" s="232">
        <f t="shared" si="505"/>
        <v>1</v>
      </c>
      <c r="P1441" s="232">
        <f t="shared" si="506"/>
        <v>0</v>
      </c>
      <c r="Q1441" s="232">
        <f>VLOOKUP(L1441,'MASTER DATA'!$A$1:$E$192,5,0)</f>
        <v>48</v>
      </c>
      <c r="R1441" s="234">
        <f>SUMIF('picking of the day'!$H$4:$H$358,WMS!H1441&amp;WMS!L1441,'picking of the day'!$E$4:$E$358)</f>
        <v>0</v>
      </c>
      <c r="U1441" s="114">
        <f>IF(ISNA(VLOOKUP(H1441,'data putaway'!$A$1:$E$530,3,0)),0,VLOOKUP(H1441,'data putaway'!$A$1:$E$530,3,0))</f>
        <v>0</v>
      </c>
      <c r="V1441" s="354">
        <f t="shared" si="507"/>
        <v>48</v>
      </c>
      <c r="W1441" s="114">
        <f>IF(ISNA(VLOOKUP(H1441,'data putaway'!$A$1:$E$530,2,0)),0,VLOOKUP(H1441,'data putaway'!$A$1:$E$530,2,0))</f>
        <v>0</v>
      </c>
      <c r="X1441" s="354" t="b">
        <f t="shared" si="508"/>
        <v>0</v>
      </c>
      <c r="Y1441" s="354">
        <f>IF(ISNA(VLOOKUP(H1441,'data putaway'!$A$1:$E$530,4,0)),0,VLOOKUP(H1441,'data putaway'!$A$1:$E$530,4,0))</f>
        <v>0</v>
      </c>
      <c r="Z1441" s="113">
        <f>IF(ISNA(VLOOKUP(H1441,'data putaway'!$A$1:$E$530,5,0)),0,VLOOKUP(H1441,'data putaway'!$A$1:$E$530,5,0))</f>
        <v>0</v>
      </c>
      <c r="AA1441" s="354" t="b">
        <f t="shared" si="509"/>
        <v>0</v>
      </c>
      <c r="AB1441" s="354" t="b">
        <f t="shared" si="510"/>
        <v>0</v>
      </c>
      <c r="AC1441" s="356" t="str">
        <f t="shared" ca="1" si="511"/>
        <v>1 Month,  3 Days</v>
      </c>
      <c r="AD1441" s="114" t="str">
        <f t="shared" ca="1" si="518"/>
        <v>3 Year, 10 Month, 21 Days</v>
      </c>
      <c r="AE1441" s="114">
        <f t="shared" si="512"/>
        <v>48</v>
      </c>
      <c r="AF1441" s="114">
        <f t="shared" si="513"/>
        <v>1</v>
      </c>
      <c r="AG1441" s="354" t="str">
        <f t="shared" si="514"/>
        <v>CE07</v>
      </c>
      <c r="AH1441" s="114">
        <f>IF(ISNA(VLOOKUP(L1441,'MASTER DATA'!$A$1:$F$192,6,0)),0,VLOOKUP(L1441,'MASTER DATA'!$A$1:$F$192,6,0))*AE1441</f>
        <v>460.79999999999995</v>
      </c>
      <c r="AI1441" s="354" t="str">
        <f>VLOOKUP($D1441,'warehouse mapping'!$AN$7:$AO$17,2,0)</f>
        <v>Aktif</v>
      </c>
      <c r="AJ1441" s="114">
        <f t="shared" si="515"/>
        <v>0</v>
      </c>
      <c r="AK1441" s="354" t="str">
        <f t="shared" si="516"/>
        <v/>
      </c>
      <c r="AL1441" s="354" t="s">
        <v>170</v>
      </c>
      <c r="AM1441" s="354">
        <f t="shared" si="519"/>
        <v>1</v>
      </c>
      <c r="AN1441" s="354" t="b">
        <f t="shared" si="517"/>
        <v>1</v>
      </c>
    </row>
    <row r="1442" spans="1:40" s="354" customFormat="1">
      <c r="A1442" s="354" t="str">
        <f t="shared" si="498"/>
        <v>CE07D02550058593</v>
      </c>
      <c r="B1442" s="354">
        <f t="shared" si="499"/>
        <v>0</v>
      </c>
      <c r="C1442" s="354">
        <f t="shared" si="500"/>
        <v>0</v>
      </c>
      <c r="D1442" s="354" t="str">
        <f t="shared" si="501"/>
        <v>CE</v>
      </c>
      <c r="E1442" s="354" t="str">
        <f t="shared" si="502"/>
        <v>07</v>
      </c>
      <c r="F1442" s="354" t="str">
        <f t="shared" si="503"/>
        <v>D</v>
      </c>
      <c r="G1442" s="355" t="str">
        <f t="shared" si="504"/>
        <v>02</v>
      </c>
      <c r="H1442" s="232" t="s">
        <v>1779</v>
      </c>
      <c r="I1442" s="232" t="s">
        <v>3232</v>
      </c>
      <c r="J1442" s="233">
        <v>46249</v>
      </c>
      <c r="K1442" s="233">
        <v>47703</v>
      </c>
      <c r="L1442" s="234">
        <v>550058593</v>
      </c>
      <c r="M1442" s="232" t="str">
        <f>IF(ISNA(VLOOKUP(L1442,'MASTER DATA'!$A$1:$B$192,2,0)),"",VLOOKUP(L1442,'MASTER DATA'!$A$1:$B$192,2,0))</f>
        <v>Adv4TAX515W40SLMA2_12*0.8L_A04W</v>
      </c>
      <c r="N1442" s="232">
        <v>48</v>
      </c>
      <c r="O1442" s="232">
        <f t="shared" si="505"/>
        <v>1</v>
      </c>
      <c r="P1442" s="232">
        <f t="shared" si="506"/>
        <v>0</v>
      </c>
      <c r="Q1442" s="232">
        <f>VLOOKUP(L1442,'MASTER DATA'!$A$1:$E$192,5,0)</f>
        <v>48</v>
      </c>
      <c r="R1442" s="234">
        <f>SUMIF('picking of the day'!$H$4:$H$358,WMS!H1442&amp;WMS!L1442,'picking of the day'!$E$4:$E$358)</f>
        <v>0</v>
      </c>
      <c r="U1442" s="114">
        <f>IF(ISNA(VLOOKUP(H1442,'data putaway'!$A$1:$E$530,3,0)),0,VLOOKUP(H1442,'data putaway'!$A$1:$E$530,3,0))</f>
        <v>0</v>
      </c>
      <c r="V1442" s="354">
        <f t="shared" si="507"/>
        <v>48</v>
      </c>
      <c r="W1442" s="114">
        <f>IF(ISNA(VLOOKUP(H1442,'data putaway'!$A$1:$E$530,2,0)),0,VLOOKUP(H1442,'data putaway'!$A$1:$E$530,2,0))</f>
        <v>0</v>
      </c>
      <c r="X1442" s="354" t="b">
        <f t="shared" si="508"/>
        <v>0</v>
      </c>
      <c r="Y1442" s="354">
        <f>IF(ISNA(VLOOKUP(H1442,'data putaway'!$A$1:$E$530,4,0)),0,VLOOKUP(H1442,'data putaway'!$A$1:$E$530,4,0))</f>
        <v>0</v>
      </c>
      <c r="Z1442" s="113">
        <f>IF(ISNA(VLOOKUP(H1442,'data putaway'!$A$1:$E$530,5,0)),0,VLOOKUP(H1442,'data putaway'!$A$1:$E$530,5,0))</f>
        <v>0</v>
      </c>
      <c r="AA1442" s="354" t="b">
        <f t="shared" si="509"/>
        <v>0</v>
      </c>
      <c r="AB1442" s="354" t="b">
        <f t="shared" si="510"/>
        <v>0</v>
      </c>
      <c r="AC1442" s="356" t="str">
        <f t="shared" ca="1" si="511"/>
        <v>1 Month,  3 Days</v>
      </c>
      <c r="AD1442" s="114" t="str">
        <f t="shared" ca="1" si="518"/>
        <v>3 Year, 10 Month, 21 Days</v>
      </c>
      <c r="AE1442" s="114">
        <f t="shared" si="512"/>
        <v>48</v>
      </c>
      <c r="AF1442" s="114">
        <f t="shared" si="513"/>
        <v>1</v>
      </c>
      <c r="AG1442" s="354" t="str">
        <f t="shared" si="514"/>
        <v>CE07</v>
      </c>
      <c r="AH1442" s="114">
        <f>IF(ISNA(VLOOKUP(L1442,'MASTER DATA'!$A$1:$F$192,6,0)),0,VLOOKUP(L1442,'MASTER DATA'!$A$1:$F$192,6,0))*AE1442</f>
        <v>460.79999999999995</v>
      </c>
      <c r="AI1442" s="354" t="str">
        <f>VLOOKUP($D1442,'warehouse mapping'!$AN$7:$AO$17,2,0)</f>
        <v>Aktif</v>
      </c>
      <c r="AJ1442" s="114">
        <f t="shared" si="515"/>
        <v>0</v>
      </c>
      <c r="AK1442" s="354" t="str">
        <f t="shared" si="516"/>
        <v/>
      </c>
      <c r="AL1442" s="354" t="s">
        <v>170</v>
      </c>
      <c r="AM1442" s="354">
        <f t="shared" si="519"/>
        <v>1</v>
      </c>
      <c r="AN1442" s="354" t="b">
        <f t="shared" si="517"/>
        <v>1</v>
      </c>
    </row>
    <row r="1443" spans="1:40" s="354" customFormat="1">
      <c r="A1443" s="354" t="str">
        <f t="shared" si="498"/>
        <v>CE07E01550049045</v>
      </c>
      <c r="B1443" s="354">
        <f t="shared" si="499"/>
        <v>0</v>
      </c>
      <c r="C1443" s="354">
        <f t="shared" si="500"/>
        <v>0</v>
      </c>
      <c r="D1443" s="354" t="str">
        <f t="shared" si="501"/>
        <v>CE</v>
      </c>
      <c r="E1443" s="354" t="str">
        <f t="shared" si="502"/>
        <v>07</v>
      </c>
      <c r="F1443" s="354" t="str">
        <f t="shared" si="503"/>
        <v>E</v>
      </c>
      <c r="G1443" s="355" t="str">
        <f t="shared" si="504"/>
        <v>01</v>
      </c>
      <c r="H1443" s="232" t="s">
        <v>1780</v>
      </c>
      <c r="I1443" s="232" t="s">
        <v>3531</v>
      </c>
      <c r="J1443" s="233">
        <v>46275</v>
      </c>
      <c r="K1443" s="233">
        <v>47730</v>
      </c>
      <c r="L1443" s="234">
        <v>550049045</v>
      </c>
      <c r="M1443" s="232" t="str">
        <f>IF(ISNA(VLOOKUP(L1443,'MASTER DATA'!$A$1:$B$192,2,0)),"",VLOOKUP(L1443,'MASTER DATA'!$A$1:$B$192,2,0))</f>
        <v>Advanc4TAX320W50SGMA_12*0.8L_A04W</v>
      </c>
      <c r="N1443" s="232">
        <v>48</v>
      </c>
      <c r="O1443" s="232">
        <f t="shared" si="505"/>
        <v>1</v>
      </c>
      <c r="P1443" s="232">
        <f t="shared" si="506"/>
        <v>0</v>
      </c>
      <c r="Q1443" s="232">
        <f>VLOOKUP(L1443,'MASTER DATA'!$A$1:$E$192,5,0)</f>
        <v>48</v>
      </c>
      <c r="R1443" s="234">
        <f>SUMIF('picking of the day'!$H$4:$H$358,WMS!H1443&amp;WMS!L1443,'picking of the day'!$E$4:$E$358)</f>
        <v>0</v>
      </c>
      <c r="U1443" s="114">
        <f>IF(ISNA(VLOOKUP(H1443,'data putaway'!$A$1:$E$530,3,0)),0,VLOOKUP(H1443,'data putaway'!$A$1:$E$530,3,0))</f>
        <v>0</v>
      </c>
      <c r="V1443" s="354">
        <f t="shared" si="507"/>
        <v>48</v>
      </c>
      <c r="W1443" s="114">
        <f>IF(ISNA(VLOOKUP(H1443,'data putaway'!$A$1:$E$530,2,0)),0,VLOOKUP(H1443,'data putaway'!$A$1:$E$530,2,0))</f>
        <v>0</v>
      </c>
      <c r="X1443" s="354" t="b">
        <f t="shared" si="508"/>
        <v>0</v>
      </c>
      <c r="Y1443" s="354">
        <f>IF(ISNA(VLOOKUP(H1443,'data putaway'!$A$1:$E$530,4,0)),0,VLOOKUP(H1443,'data putaway'!$A$1:$E$530,4,0))</f>
        <v>0</v>
      </c>
      <c r="Z1443" s="113">
        <f>IF(ISNA(VLOOKUP(H1443,'data putaway'!$A$1:$E$530,5,0)),0,VLOOKUP(H1443,'data putaway'!$A$1:$E$530,5,0))</f>
        <v>0</v>
      </c>
      <c r="AA1443" s="354" t="b">
        <f t="shared" si="509"/>
        <v>0</v>
      </c>
      <c r="AB1443" s="354" t="b">
        <f t="shared" si="510"/>
        <v>0</v>
      </c>
      <c r="AC1443" s="356" t="str">
        <f t="shared" ca="1" si="511"/>
        <v>0 Month,  8 Days</v>
      </c>
      <c r="AD1443" s="114" t="str">
        <f t="shared" ca="1" si="518"/>
        <v>3 Year, 11 Month, 17 Days</v>
      </c>
      <c r="AE1443" s="114">
        <f t="shared" si="512"/>
        <v>48</v>
      </c>
      <c r="AF1443" s="114">
        <f t="shared" si="513"/>
        <v>1</v>
      </c>
      <c r="AG1443" s="354" t="str">
        <f t="shared" si="514"/>
        <v>CE07</v>
      </c>
      <c r="AH1443" s="114">
        <f>IF(ISNA(VLOOKUP(L1443,'MASTER DATA'!$A$1:$F$192,6,0)),0,VLOOKUP(L1443,'MASTER DATA'!$A$1:$F$192,6,0))*AE1443</f>
        <v>460.79999999999995</v>
      </c>
      <c r="AI1443" s="354" t="str">
        <f>VLOOKUP($D1443,'warehouse mapping'!$AN$7:$AO$17,2,0)</f>
        <v>Aktif</v>
      </c>
      <c r="AJ1443" s="114">
        <f t="shared" si="515"/>
        <v>0</v>
      </c>
      <c r="AK1443" s="354" t="str">
        <f t="shared" si="516"/>
        <v/>
      </c>
      <c r="AL1443" s="354" t="s">
        <v>170</v>
      </c>
      <c r="AM1443" s="354">
        <f t="shared" si="519"/>
        <v>1</v>
      </c>
      <c r="AN1443" s="354" t="b">
        <f t="shared" si="517"/>
        <v>1</v>
      </c>
    </row>
    <row r="1444" spans="1:40" s="354" customFormat="1">
      <c r="A1444" s="354" t="str">
        <f t="shared" si="498"/>
        <v>CE07E02550049045</v>
      </c>
      <c r="B1444" s="354">
        <f t="shared" si="499"/>
        <v>0</v>
      </c>
      <c r="C1444" s="354">
        <f t="shared" si="500"/>
        <v>0</v>
      </c>
      <c r="D1444" s="354" t="str">
        <f t="shared" si="501"/>
        <v>CE</v>
      </c>
      <c r="E1444" s="354" t="str">
        <f t="shared" si="502"/>
        <v>07</v>
      </c>
      <c r="F1444" s="354" t="str">
        <f t="shared" si="503"/>
        <v>E</v>
      </c>
      <c r="G1444" s="355" t="str">
        <f t="shared" si="504"/>
        <v>02</v>
      </c>
      <c r="H1444" s="232" t="s">
        <v>1781</v>
      </c>
      <c r="I1444" s="232" t="s">
        <v>3531</v>
      </c>
      <c r="J1444" s="233">
        <v>46275</v>
      </c>
      <c r="K1444" s="233">
        <v>47730</v>
      </c>
      <c r="L1444" s="234">
        <v>550049045</v>
      </c>
      <c r="M1444" s="232" t="str">
        <f>IF(ISNA(VLOOKUP(L1444,'MASTER DATA'!$A$1:$B$192,2,0)),"",VLOOKUP(L1444,'MASTER DATA'!$A$1:$B$192,2,0))</f>
        <v>Advanc4TAX320W50SGMA_12*0.8L_A04W</v>
      </c>
      <c r="N1444" s="232">
        <v>48</v>
      </c>
      <c r="O1444" s="232">
        <f t="shared" si="505"/>
        <v>1</v>
      </c>
      <c r="P1444" s="232">
        <f t="shared" si="506"/>
        <v>0</v>
      </c>
      <c r="Q1444" s="232">
        <f>VLOOKUP(L1444,'MASTER DATA'!$A$1:$E$192,5,0)</f>
        <v>48</v>
      </c>
      <c r="R1444" s="234">
        <f>SUMIF('picking of the day'!$H$4:$H$358,WMS!H1444&amp;WMS!L1444,'picking of the day'!$E$4:$E$358)</f>
        <v>0</v>
      </c>
      <c r="U1444" s="114">
        <f>IF(ISNA(VLOOKUP(H1444,'data putaway'!$A$1:$E$530,3,0)),0,VLOOKUP(H1444,'data putaway'!$A$1:$E$530,3,0))</f>
        <v>0</v>
      </c>
      <c r="V1444" s="354">
        <f t="shared" si="507"/>
        <v>48</v>
      </c>
      <c r="W1444" s="114">
        <f>IF(ISNA(VLOOKUP(H1444,'data putaway'!$A$1:$E$530,2,0)),0,VLOOKUP(H1444,'data putaway'!$A$1:$E$530,2,0))</f>
        <v>0</v>
      </c>
      <c r="X1444" s="354" t="b">
        <f t="shared" si="508"/>
        <v>0</v>
      </c>
      <c r="Y1444" s="354">
        <f>IF(ISNA(VLOOKUP(H1444,'data putaway'!$A$1:$E$530,4,0)),0,VLOOKUP(H1444,'data putaway'!$A$1:$E$530,4,0))</f>
        <v>0</v>
      </c>
      <c r="Z1444" s="113">
        <f>IF(ISNA(VLOOKUP(H1444,'data putaway'!$A$1:$E$530,5,0)),0,VLOOKUP(H1444,'data putaway'!$A$1:$E$530,5,0))</f>
        <v>0</v>
      </c>
      <c r="AA1444" s="354" t="b">
        <f t="shared" si="509"/>
        <v>0</v>
      </c>
      <c r="AB1444" s="354" t="b">
        <f t="shared" si="510"/>
        <v>0</v>
      </c>
      <c r="AC1444" s="356" t="str">
        <f t="shared" ca="1" si="511"/>
        <v>0 Month,  8 Days</v>
      </c>
      <c r="AD1444" s="114" t="str">
        <f t="shared" ca="1" si="518"/>
        <v>3 Year, 11 Month, 17 Days</v>
      </c>
      <c r="AE1444" s="114">
        <f t="shared" si="512"/>
        <v>48</v>
      </c>
      <c r="AF1444" s="114">
        <f t="shared" si="513"/>
        <v>1</v>
      </c>
      <c r="AG1444" s="354" t="str">
        <f t="shared" si="514"/>
        <v>CE07</v>
      </c>
      <c r="AH1444" s="114">
        <f>IF(ISNA(VLOOKUP(L1444,'MASTER DATA'!$A$1:$F$192,6,0)),0,VLOOKUP(L1444,'MASTER DATA'!$A$1:$F$192,6,0))*AE1444</f>
        <v>460.79999999999995</v>
      </c>
      <c r="AI1444" s="354" t="str">
        <f>VLOOKUP($D1444,'warehouse mapping'!$AN$7:$AO$17,2,0)</f>
        <v>Aktif</v>
      </c>
      <c r="AJ1444" s="114">
        <f t="shared" si="515"/>
        <v>0</v>
      </c>
      <c r="AK1444" s="354" t="str">
        <f t="shared" si="516"/>
        <v/>
      </c>
      <c r="AL1444" s="354" t="s">
        <v>170</v>
      </c>
      <c r="AM1444" s="354">
        <f t="shared" si="519"/>
        <v>1</v>
      </c>
      <c r="AN1444" s="354" t="b">
        <f t="shared" si="517"/>
        <v>1</v>
      </c>
    </row>
    <row r="1445" spans="1:40" s="354" customFormat="1">
      <c r="A1445" s="354" t="str">
        <f t="shared" si="498"/>
        <v>CE08A01550050071</v>
      </c>
      <c r="B1445" s="354">
        <f t="shared" si="499"/>
        <v>0</v>
      </c>
      <c r="C1445" s="354">
        <f t="shared" si="500"/>
        <v>0</v>
      </c>
      <c r="D1445" s="354" t="str">
        <f t="shared" si="501"/>
        <v>CE</v>
      </c>
      <c r="E1445" s="354" t="str">
        <f t="shared" si="502"/>
        <v>08</v>
      </c>
      <c r="F1445" s="354" t="str">
        <f t="shared" si="503"/>
        <v>A</v>
      </c>
      <c r="G1445" s="355" t="str">
        <f t="shared" si="504"/>
        <v>01</v>
      </c>
      <c r="H1445" s="232" t="s">
        <v>1782</v>
      </c>
      <c r="I1445" s="232" t="s">
        <v>3507</v>
      </c>
      <c r="J1445" s="233">
        <v>46281</v>
      </c>
      <c r="K1445" s="233">
        <v>11107</v>
      </c>
      <c r="L1445" s="234">
        <v>550050071</v>
      </c>
      <c r="M1445" s="232" t="str">
        <f>IF(ISNA(VLOOKUP(L1445,'MASTER DATA'!$A$1:$B$192,2,0)),"",VLOOKUP(L1445,'MASTER DATA'!$A$1:$B$192,2,0))</f>
        <v>RimLD4Extra15W40CI4_12*1L_A04W</v>
      </c>
      <c r="N1445" s="232">
        <v>16</v>
      </c>
      <c r="O1445" s="232">
        <f t="shared" si="505"/>
        <v>0</v>
      </c>
      <c r="P1445" s="232">
        <f t="shared" si="506"/>
        <v>16</v>
      </c>
      <c r="Q1445" s="232">
        <f>VLOOKUP(L1445,'MASTER DATA'!$A$1:$E$192,5,0)</f>
        <v>44</v>
      </c>
      <c r="R1445" s="234">
        <f>SUMIF('picking of the day'!$H$4:$H$358,WMS!H1445&amp;WMS!L1445,'picking of the day'!$E$4:$E$358)</f>
        <v>0</v>
      </c>
      <c r="U1445" s="114">
        <f>IF(ISNA(VLOOKUP(H1445,'data putaway'!$A$1:$E$530,3,0)),0,VLOOKUP(H1445,'data putaway'!$A$1:$E$530,3,0))</f>
        <v>0</v>
      </c>
      <c r="V1445" s="354">
        <f t="shared" si="507"/>
        <v>16</v>
      </c>
      <c r="W1445" s="114">
        <f>IF(ISNA(VLOOKUP(H1445,'data putaway'!$A$1:$E$530,2,0)),0,VLOOKUP(H1445,'data putaway'!$A$1:$E$530,2,0))</f>
        <v>0</v>
      </c>
      <c r="X1445" s="354" t="b">
        <f t="shared" si="508"/>
        <v>0</v>
      </c>
      <c r="Y1445" s="354">
        <f>IF(ISNA(VLOOKUP(H1445,'data putaway'!$A$1:$E$530,4,0)),0,VLOOKUP(H1445,'data putaway'!$A$1:$E$530,4,0))</f>
        <v>0</v>
      </c>
      <c r="Z1445" s="113">
        <f>IF(ISNA(VLOOKUP(H1445,'data putaway'!$A$1:$E$530,5,0)),0,VLOOKUP(H1445,'data putaway'!$A$1:$E$530,5,0))</f>
        <v>0</v>
      </c>
      <c r="AA1445" s="354" t="b">
        <f t="shared" si="509"/>
        <v>0</v>
      </c>
      <c r="AB1445" s="354" t="b">
        <f t="shared" si="510"/>
        <v>0</v>
      </c>
      <c r="AC1445" s="356" t="str">
        <f t="shared" ca="1" si="511"/>
        <v>0 Month,  2 Days</v>
      </c>
      <c r="AD1445" s="114" t="e">
        <f t="shared" ca="1" si="518"/>
        <v>#NUM!</v>
      </c>
      <c r="AE1445" s="114">
        <f t="shared" si="512"/>
        <v>16</v>
      </c>
      <c r="AF1445" s="114">
        <f t="shared" si="513"/>
        <v>1</v>
      </c>
      <c r="AG1445" s="354" t="str">
        <f t="shared" si="514"/>
        <v>CE08</v>
      </c>
      <c r="AH1445" s="114">
        <f>IF(ISNA(VLOOKUP(L1445,'MASTER DATA'!$A$1:$F$192,6,0)),0,VLOOKUP(L1445,'MASTER DATA'!$A$1:$F$192,6,0))*AE1445</f>
        <v>192</v>
      </c>
      <c r="AI1445" s="354" t="str">
        <f>VLOOKUP($D1445,'warehouse mapping'!$AN$7:$AO$17,2,0)</f>
        <v>Aktif</v>
      </c>
      <c r="AJ1445" s="114">
        <f t="shared" si="515"/>
        <v>0</v>
      </c>
      <c r="AK1445" s="354" t="str">
        <f t="shared" si="516"/>
        <v/>
      </c>
      <c r="AL1445" s="354" t="s">
        <v>3025</v>
      </c>
      <c r="AM1445" s="354">
        <f t="shared" si="519"/>
        <v>1</v>
      </c>
      <c r="AN1445" s="354" t="b">
        <f t="shared" si="517"/>
        <v>1</v>
      </c>
    </row>
    <row r="1446" spans="1:40" s="354" customFormat="1">
      <c r="A1446" s="354" t="str">
        <f t="shared" si="498"/>
        <v>CE08A02550050071</v>
      </c>
      <c r="B1446" s="354">
        <f t="shared" si="499"/>
        <v>0</v>
      </c>
      <c r="C1446" s="354">
        <f t="shared" si="500"/>
        <v>0</v>
      </c>
      <c r="D1446" s="354" t="str">
        <f t="shared" si="501"/>
        <v>CE</v>
      </c>
      <c r="E1446" s="354" t="str">
        <f t="shared" si="502"/>
        <v>08</v>
      </c>
      <c r="F1446" s="354" t="str">
        <f t="shared" si="503"/>
        <v>A</v>
      </c>
      <c r="G1446" s="355" t="str">
        <f t="shared" si="504"/>
        <v>02</v>
      </c>
      <c r="H1446" s="232" t="s">
        <v>1783</v>
      </c>
      <c r="I1446" s="232" t="s">
        <v>3222</v>
      </c>
      <c r="J1446" s="233">
        <v>46273</v>
      </c>
      <c r="K1446" s="233">
        <v>47631</v>
      </c>
      <c r="L1446" s="234">
        <v>550050071</v>
      </c>
      <c r="M1446" s="232" t="str">
        <f>IF(ISNA(VLOOKUP(L1446,'MASTER DATA'!$A$1:$B$192,2,0)),"",VLOOKUP(L1446,'MASTER DATA'!$A$1:$B$192,2,0))</f>
        <v>RimLD4Extra15W40CI4_12*1L_A04W</v>
      </c>
      <c r="N1446" s="232">
        <v>2</v>
      </c>
      <c r="O1446" s="232">
        <f t="shared" si="505"/>
        <v>0</v>
      </c>
      <c r="P1446" s="232">
        <f t="shared" si="506"/>
        <v>2</v>
      </c>
      <c r="Q1446" s="232">
        <f>VLOOKUP(L1446,'MASTER DATA'!$A$1:$E$192,5,0)</f>
        <v>44</v>
      </c>
      <c r="R1446" s="234">
        <f>SUMIF('picking of the day'!$H$4:$H$358,WMS!H1446&amp;WMS!L1446,'picking of the day'!$E$4:$E$358)</f>
        <v>0</v>
      </c>
      <c r="U1446" s="114">
        <f>IF(ISNA(VLOOKUP(H1446,'data putaway'!$A$1:$E$530,3,0)),0,VLOOKUP(H1446,'data putaway'!$A$1:$E$530,3,0))</f>
        <v>0</v>
      </c>
      <c r="V1446" s="354">
        <f t="shared" si="507"/>
        <v>2</v>
      </c>
      <c r="W1446" s="114">
        <f>IF(ISNA(VLOOKUP(H1446,'data putaway'!$A$1:$E$530,2,0)),0,VLOOKUP(H1446,'data putaway'!$A$1:$E$530,2,0))</f>
        <v>0</v>
      </c>
      <c r="X1446" s="354" t="b">
        <f t="shared" si="508"/>
        <v>0</v>
      </c>
      <c r="Y1446" s="354">
        <f>IF(ISNA(VLOOKUP(H1446,'data putaway'!$A$1:$E$530,4,0)),0,VLOOKUP(H1446,'data putaway'!$A$1:$E$530,4,0))</f>
        <v>0</v>
      </c>
      <c r="Z1446" s="113">
        <f>IF(ISNA(VLOOKUP(H1446,'data putaway'!$A$1:$E$530,5,0)),0,VLOOKUP(H1446,'data putaway'!$A$1:$E$530,5,0))</f>
        <v>0</v>
      </c>
      <c r="AA1446" s="354" t="b">
        <f t="shared" si="509"/>
        <v>0</v>
      </c>
      <c r="AB1446" s="354" t="b">
        <f t="shared" si="510"/>
        <v>0</v>
      </c>
      <c r="AC1446" s="356" t="str">
        <f t="shared" ca="1" si="511"/>
        <v>0 Month,  10 Days</v>
      </c>
      <c r="AD1446" s="114" t="str">
        <f t="shared" ca="1" si="518"/>
        <v>3 Year, 8 Month, 10 Days</v>
      </c>
      <c r="AE1446" s="114">
        <f t="shared" si="512"/>
        <v>2</v>
      </c>
      <c r="AF1446" s="114">
        <f t="shared" si="513"/>
        <v>1</v>
      </c>
      <c r="AG1446" s="354" t="str">
        <f t="shared" si="514"/>
        <v>CE08</v>
      </c>
      <c r="AH1446" s="114">
        <f>IF(ISNA(VLOOKUP(L1446,'MASTER DATA'!$A$1:$F$192,6,0)),0,VLOOKUP(L1446,'MASTER DATA'!$A$1:$F$192,6,0))*AE1446</f>
        <v>24</v>
      </c>
      <c r="AI1446" s="354" t="str">
        <f>VLOOKUP($D1446,'warehouse mapping'!$AN$7:$AO$17,2,0)</f>
        <v>Aktif</v>
      </c>
      <c r="AJ1446" s="114">
        <f t="shared" si="515"/>
        <v>0</v>
      </c>
      <c r="AK1446" s="354" t="str">
        <f t="shared" si="516"/>
        <v/>
      </c>
      <c r="AL1446" s="354" t="s">
        <v>170</v>
      </c>
      <c r="AM1446" s="354">
        <f t="shared" si="519"/>
        <v>1</v>
      </c>
      <c r="AN1446" s="354" t="b">
        <f t="shared" si="517"/>
        <v>1</v>
      </c>
    </row>
    <row r="1447" spans="1:40" s="354" customFormat="1">
      <c r="A1447" s="354" t="str">
        <f t="shared" si="498"/>
        <v>CE08B01550062285</v>
      </c>
      <c r="B1447" s="354">
        <f t="shared" si="499"/>
        <v>0</v>
      </c>
      <c r="C1447" s="354">
        <f t="shared" si="500"/>
        <v>0</v>
      </c>
      <c r="D1447" s="354" t="str">
        <f t="shared" si="501"/>
        <v>CE</v>
      </c>
      <c r="E1447" s="354" t="str">
        <f t="shared" si="502"/>
        <v>08</v>
      </c>
      <c r="F1447" s="354" t="str">
        <f t="shared" si="503"/>
        <v>B</v>
      </c>
      <c r="G1447" s="355" t="str">
        <f t="shared" si="504"/>
        <v>01</v>
      </c>
      <c r="H1447" s="232" t="s">
        <v>1784</v>
      </c>
      <c r="I1447" s="232">
        <v>12611620</v>
      </c>
      <c r="J1447" s="233">
        <v>46087</v>
      </c>
      <c r="K1447" s="233">
        <v>47524</v>
      </c>
      <c r="L1447" s="234">
        <v>550062285</v>
      </c>
      <c r="M1447" s="232" t="str">
        <f>IF(ISNA(VLOOKUP(L1447,'MASTER DATA'!$A$1:$B$192,2,0)),"",VLOOKUP(L1447,'MASTER DATA'!$A$1:$B$192,2,0))</f>
        <v>Gadus S3 V460DM 2_1*770kg_A227</v>
      </c>
      <c r="N1447" s="232">
        <v>1</v>
      </c>
      <c r="O1447" s="232">
        <f t="shared" si="505"/>
        <v>1</v>
      </c>
      <c r="P1447" s="232">
        <f t="shared" si="506"/>
        <v>0</v>
      </c>
      <c r="Q1447" s="232">
        <f>VLOOKUP(L1447,'MASTER DATA'!$A$1:$E$192,5,0)</f>
        <v>1</v>
      </c>
      <c r="R1447" s="234">
        <f>SUMIF('picking of the day'!$H$4:$H$358,WMS!H1447&amp;WMS!L1447,'picking of the day'!$E$4:$E$358)</f>
        <v>0</v>
      </c>
      <c r="U1447" s="114">
        <f>IF(ISNA(VLOOKUP(H1447,'data putaway'!$A$1:$E$530,3,0)),0,VLOOKUP(H1447,'data putaway'!$A$1:$E$530,3,0))</f>
        <v>0</v>
      </c>
      <c r="V1447" s="354">
        <f t="shared" si="507"/>
        <v>1</v>
      </c>
      <c r="W1447" s="114">
        <f>IF(ISNA(VLOOKUP(H1447,'data putaway'!$A$1:$E$530,2,0)),0,VLOOKUP(H1447,'data putaway'!$A$1:$E$530,2,0))</f>
        <v>0</v>
      </c>
      <c r="X1447" s="354" t="b">
        <f t="shared" si="508"/>
        <v>0</v>
      </c>
      <c r="Y1447" s="354">
        <f>IF(ISNA(VLOOKUP(H1447,'data putaway'!$A$1:$E$530,4,0)),0,VLOOKUP(H1447,'data putaway'!$A$1:$E$530,4,0))</f>
        <v>0</v>
      </c>
      <c r="Z1447" s="113">
        <f>IF(ISNA(VLOOKUP(H1447,'data putaway'!$A$1:$E$530,5,0)),0,VLOOKUP(H1447,'data putaway'!$A$1:$E$530,5,0))</f>
        <v>0</v>
      </c>
      <c r="AA1447" s="354" t="b">
        <f t="shared" si="509"/>
        <v>0</v>
      </c>
      <c r="AB1447" s="354" t="b">
        <f t="shared" si="510"/>
        <v>0</v>
      </c>
      <c r="AC1447" s="356" t="str">
        <f t="shared" ca="1" si="511"/>
        <v>6 Month,  12 Days</v>
      </c>
      <c r="AD1447" s="114" t="str">
        <f t="shared" ca="1" si="518"/>
        <v>3 Year, 4 Month, 23 Days</v>
      </c>
      <c r="AE1447" s="114">
        <f t="shared" si="512"/>
        <v>1</v>
      </c>
      <c r="AF1447" s="114">
        <f t="shared" si="513"/>
        <v>1</v>
      </c>
      <c r="AG1447" s="354" t="str">
        <f t="shared" si="514"/>
        <v>CE08</v>
      </c>
      <c r="AH1447" s="114">
        <f>IF(ISNA(VLOOKUP(L1447,'MASTER DATA'!$A$1:$F$192,6,0)),0,VLOOKUP(L1447,'MASTER DATA'!$A$1:$F$192,6,0))*AE1447</f>
        <v>770</v>
      </c>
      <c r="AI1447" s="354" t="str">
        <f>VLOOKUP($D1447,'warehouse mapping'!$AN$7:$AO$17,2,0)</f>
        <v>Aktif</v>
      </c>
      <c r="AJ1447" s="114">
        <f t="shared" si="515"/>
        <v>0</v>
      </c>
      <c r="AK1447" s="354" t="str">
        <f t="shared" si="516"/>
        <v/>
      </c>
      <c r="AL1447" s="354" t="s">
        <v>3205</v>
      </c>
      <c r="AM1447" s="354">
        <f t="shared" si="519"/>
        <v>1</v>
      </c>
      <c r="AN1447" s="354" t="b">
        <f t="shared" si="517"/>
        <v>1</v>
      </c>
    </row>
    <row r="1448" spans="1:40" s="354" customFormat="1">
      <c r="A1448" s="354" t="str">
        <f t="shared" si="498"/>
        <v>CE08B02550062285</v>
      </c>
      <c r="B1448" s="354">
        <f t="shared" si="499"/>
        <v>0</v>
      </c>
      <c r="C1448" s="354">
        <f t="shared" si="500"/>
        <v>0</v>
      </c>
      <c r="D1448" s="354" t="str">
        <f t="shared" si="501"/>
        <v>CE</v>
      </c>
      <c r="E1448" s="354" t="str">
        <f t="shared" si="502"/>
        <v>08</v>
      </c>
      <c r="F1448" s="354" t="str">
        <f t="shared" si="503"/>
        <v>B</v>
      </c>
      <c r="G1448" s="355" t="str">
        <f t="shared" si="504"/>
        <v>02</v>
      </c>
      <c r="H1448" s="232" t="s">
        <v>1785</v>
      </c>
      <c r="I1448" s="232">
        <v>12611620</v>
      </c>
      <c r="J1448" s="233">
        <v>46087</v>
      </c>
      <c r="K1448" s="233">
        <v>47524</v>
      </c>
      <c r="L1448" s="234">
        <v>550062285</v>
      </c>
      <c r="M1448" s="232" t="str">
        <f>IF(ISNA(VLOOKUP(L1448,'MASTER DATA'!$A$1:$B$192,2,0)),"",VLOOKUP(L1448,'MASTER DATA'!$A$1:$B$192,2,0))</f>
        <v>Gadus S3 V460DM 2_1*770kg_A227</v>
      </c>
      <c r="N1448" s="232">
        <v>1</v>
      </c>
      <c r="O1448" s="232">
        <f t="shared" si="505"/>
        <v>1</v>
      </c>
      <c r="P1448" s="232">
        <f t="shared" si="506"/>
        <v>0</v>
      </c>
      <c r="Q1448" s="232">
        <f>VLOOKUP(L1448,'MASTER DATA'!$A$1:$E$192,5,0)</f>
        <v>1</v>
      </c>
      <c r="R1448" s="234">
        <f>SUMIF('picking of the day'!$H$4:$H$358,WMS!H1448&amp;WMS!L1448,'picking of the day'!$E$4:$E$358)</f>
        <v>0</v>
      </c>
      <c r="U1448" s="114">
        <f>IF(ISNA(VLOOKUP(H1448,'data putaway'!$A$1:$E$530,3,0)),0,VLOOKUP(H1448,'data putaway'!$A$1:$E$530,3,0))</f>
        <v>0</v>
      </c>
      <c r="V1448" s="354">
        <f t="shared" si="507"/>
        <v>1</v>
      </c>
      <c r="W1448" s="114">
        <f>IF(ISNA(VLOOKUP(H1448,'data putaway'!$A$1:$E$530,2,0)),0,VLOOKUP(H1448,'data putaway'!$A$1:$E$530,2,0))</f>
        <v>0</v>
      </c>
      <c r="X1448" s="354" t="b">
        <f t="shared" si="508"/>
        <v>0</v>
      </c>
      <c r="Y1448" s="354">
        <f>IF(ISNA(VLOOKUP(H1448,'data putaway'!$A$1:$E$530,4,0)),0,VLOOKUP(H1448,'data putaway'!$A$1:$E$530,4,0))</f>
        <v>0</v>
      </c>
      <c r="Z1448" s="113">
        <f>IF(ISNA(VLOOKUP(H1448,'data putaway'!$A$1:$E$530,5,0)),0,VLOOKUP(H1448,'data putaway'!$A$1:$E$530,5,0))</f>
        <v>0</v>
      </c>
      <c r="AA1448" s="354" t="b">
        <f t="shared" si="509"/>
        <v>0</v>
      </c>
      <c r="AB1448" s="354" t="b">
        <f t="shared" si="510"/>
        <v>0</v>
      </c>
      <c r="AC1448" s="356" t="str">
        <f t="shared" ca="1" si="511"/>
        <v>6 Month,  12 Days</v>
      </c>
      <c r="AD1448" s="114" t="str">
        <f t="shared" ca="1" si="518"/>
        <v>3 Year, 4 Month, 23 Days</v>
      </c>
      <c r="AE1448" s="114">
        <f t="shared" si="512"/>
        <v>1</v>
      </c>
      <c r="AF1448" s="114">
        <f t="shared" si="513"/>
        <v>1</v>
      </c>
      <c r="AG1448" s="354" t="str">
        <f t="shared" si="514"/>
        <v>CE08</v>
      </c>
      <c r="AH1448" s="114">
        <f>IF(ISNA(VLOOKUP(L1448,'MASTER DATA'!$A$1:$F$192,6,0)),0,VLOOKUP(L1448,'MASTER DATA'!$A$1:$F$192,6,0))*AE1448</f>
        <v>770</v>
      </c>
      <c r="AI1448" s="354" t="str">
        <f>VLOOKUP($D1448,'warehouse mapping'!$AN$7:$AO$17,2,0)</f>
        <v>Aktif</v>
      </c>
      <c r="AJ1448" s="114">
        <f t="shared" si="515"/>
        <v>0</v>
      </c>
      <c r="AK1448" s="354" t="str">
        <f t="shared" si="516"/>
        <v/>
      </c>
      <c r="AL1448" s="354" t="s">
        <v>3205</v>
      </c>
      <c r="AM1448" s="354">
        <f t="shared" si="519"/>
        <v>1</v>
      </c>
      <c r="AN1448" s="354" t="b">
        <f t="shared" si="517"/>
        <v>1</v>
      </c>
    </row>
    <row r="1449" spans="1:40" s="354" customFormat="1">
      <c r="A1449" s="354" t="str">
        <f t="shared" si="498"/>
        <v>CE08C01550058593</v>
      </c>
      <c r="B1449" s="354">
        <f t="shared" si="499"/>
        <v>0</v>
      </c>
      <c r="C1449" s="354">
        <f t="shared" si="500"/>
        <v>0</v>
      </c>
      <c r="D1449" s="354" t="str">
        <f t="shared" si="501"/>
        <v>CE</v>
      </c>
      <c r="E1449" s="354" t="str">
        <f t="shared" si="502"/>
        <v>08</v>
      </c>
      <c r="F1449" s="354" t="str">
        <f t="shared" si="503"/>
        <v>C</v>
      </c>
      <c r="G1449" s="355" t="str">
        <f t="shared" si="504"/>
        <v>01</v>
      </c>
      <c r="H1449" s="232" t="s">
        <v>1786</v>
      </c>
      <c r="I1449" s="232" t="s">
        <v>3232</v>
      </c>
      <c r="J1449" s="233">
        <v>46249</v>
      </c>
      <c r="K1449" s="233">
        <v>47703</v>
      </c>
      <c r="L1449" s="234">
        <v>550058593</v>
      </c>
      <c r="M1449" s="232" t="str">
        <f>IF(ISNA(VLOOKUP(L1449,'MASTER DATA'!$A$1:$B$192,2,0)),"",VLOOKUP(L1449,'MASTER DATA'!$A$1:$B$192,2,0))</f>
        <v>Adv4TAX515W40SLMA2_12*0.8L_A04W</v>
      </c>
      <c r="N1449" s="232">
        <v>48</v>
      </c>
      <c r="O1449" s="232">
        <f t="shared" si="505"/>
        <v>1</v>
      </c>
      <c r="P1449" s="232">
        <f t="shared" si="506"/>
        <v>0</v>
      </c>
      <c r="Q1449" s="232">
        <f>VLOOKUP(L1449,'MASTER DATA'!$A$1:$E$192,5,0)</f>
        <v>48</v>
      </c>
      <c r="R1449" s="234">
        <f>SUMIF('picking of the day'!$H$4:$H$358,WMS!H1449&amp;WMS!L1449,'picking of the day'!$E$4:$E$358)</f>
        <v>0</v>
      </c>
      <c r="U1449" s="114">
        <f>IF(ISNA(VLOOKUP(H1449,'data putaway'!$A$1:$E$530,3,0)),0,VLOOKUP(H1449,'data putaway'!$A$1:$E$530,3,0))</f>
        <v>0</v>
      </c>
      <c r="V1449" s="354">
        <f t="shared" si="507"/>
        <v>48</v>
      </c>
      <c r="W1449" s="114">
        <f>IF(ISNA(VLOOKUP(H1449,'data putaway'!$A$1:$E$530,2,0)),0,VLOOKUP(H1449,'data putaway'!$A$1:$E$530,2,0))</f>
        <v>0</v>
      </c>
      <c r="X1449" s="354" t="b">
        <f t="shared" si="508"/>
        <v>0</v>
      </c>
      <c r="Y1449" s="354">
        <f>IF(ISNA(VLOOKUP(H1449,'data putaway'!$A$1:$E$530,4,0)),0,VLOOKUP(H1449,'data putaway'!$A$1:$E$530,4,0))</f>
        <v>0</v>
      </c>
      <c r="Z1449" s="113">
        <f>IF(ISNA(VLOOKUP(H1449,'data putaway'!$A$1:$E$530,5,0)),0,VLOOKUP(H1449,'data putaway'!$A$1:$E$530,5,0))</f>
        <v>0</v>
      </c>
      <c r="AA1449" s="354" t="b">
        <f t="shared" si="509"/>
        <v>0</v>
      </c>
      <c r="AB1449" s="354" t="b">
        <f t="shared" si="510"/>
        <v>0</v>
      </c>
      <c r="AC1449" s="356" t="str">
        <f t="shared" ca="1" si="511"/>
        <v>1 Month,  3 Days</v>
      </c>
      <c r="AD1449" s="114" t="str">
        <f t="shared" ca="1" si="518"/>
        <v>3 Year, 10 Month, 21 Days</v>
      </c>
      <c r="AE1449" s="114">
        <f t="shared" si="512"/>
        <v>48</v>
      </c>
      <c r="AF1449" s="114">
        <f t="shared" si="513"/>
        <v>1</v>
      </c>
      <c r="AG1449" s="354" t="str">
        <f t="shared" si="514"/>
        <v>CE08</v>
      </c>
      <c r="AH1449" s="114">
        <f>IF(ISNA(VLOOKUP(L1449,'MASTER DATA'!$A$1:$F$192,6,0)),0,VLOOKUP(L1449,'MASTER DATA'!$A$1:$F$192,6,0))*AE1449</f>
        <v>460.79999999999995</v>
      </c>
      <c r="AI1449" s="354" t="str">
        <f>VLOOKUP($D1449,'warehouse mapping'!$AN$7:$AO$17,2,0)</f>
        <v>Aktif</v>
      </c>
      <c r="AJ1449" s="114">
        <f t="shared" si="515"/>
        <v>0</v>
      </c>
      <c r="AK1449" s="354" t="str">
        <f t="shared" si="516"/>
        <v/>
      </c>
      <c r="AL1449" s="354" t="s">
        <v>170</v>
      </c>
      <c r="AM1449" s="354">
        <f t="shared" si="519"/>
        <v>1</v>
      </c>
      <c r="AN1449" s="354" t="b">
        <f t="shared" si="517"/>
        <v>1</v>
      </c>
    </row>
    <row r="1450" spans="1:40" s="354" customFormat="1">
      <c r="A1450" s="354" t="str">
        <f t="shared" si="498"/>
        <v>CE08C02550054879</v>
      </c>
      <c r="B1450" s="354">
        <f t="shared" si="499"/>
        <v>0</v>
      </c>
      <c r="C1450" s="354">
        <f t="shared" si="500"/>
        <v>4</v>
      </c>
      <c r="D1450" s="354" t="str">
        <f t="shared" si="501"/>
        <v>CE</v>
      </c>
      <c r="E1450" s="354" t="str">
        <f t="shared" si="502"/>
        <v>08</v>
      </c>
      <c r="F1450" s="354" t="str">
        <f t="shared" si="503"/>
        <v>C</v>
      </c>
      <c r="G1450" s="355" t="str">
        <f t="shared" si="504"/>
        <v>02</v>
      </c>
      <c r="H1450" s="232" t="s">
        <v>1787</v>
      </c>
      <c r="I1450" s="234">
        <v>12694100</v>
      </c>
      <c r="J1450" s="233">
        <v>46282</v>
      </c>
      <c r="K1450" s="233">
        <v>47722</v>
      </c>
      <c r="L1450" s="234">
        <v>550054879</v>
      </c>
      <c r="M1450" s="232" t="str">
        <f>IF(ISNA(VLOOKUP(L1450,'MASTER DATA'!$A$1:$B$192,2,0)),"",VLOOKUP(L1450,'MASTER DATA'!$A$1:$B$192,2,0))</f>
        <v>SukuCTBerlian 15W-40_1*200L_A04W</v>
      </c>
      <c r="N1450" s="232">
        <v>0</v>
      </c>
      <c r="O1450" s="232">
        <f t="shared" si="505"/>
        <v>1</v>
      </c>
      <c r="P1450" s="232">
        <f t="shared" si="506"/>
        <v>0</v>
      </c>
      <c r="Q1450" s="232">
        <f>VLOOKUP(L1450,'MASTER DATA'!$A$1:$E$192,5,0)</f>
        <v>4</v>
      </c>
      <c r="R1450" s="234">
        <f>SUMIF('picking of the day'!$H$4:$H$358,WMS!H1450&amp;WMS!L1450,'picking of the day'!$E$4:$E$358)</f>
        <v>0</v>
      </c>
      <c r="U1450" s="114">
        <f>IF(ISNA(VLOOKUP(H1450,'data putaway'!$A$1:$E$530,3,0)),0,VLOOKUP(H1450,'data putaway'!$A$1:$E$530,3,0))</f>
        <v>4</v>
      </c>
      <c r="V1450" s="354">
        <f t="shared" si="507"/>
        <v>4</v>
      </c>
      <c r="W1450" s="114">
        <f>IF(ISNA(VLOOKUP(H1450,'data putaway'!$A$1:$E$530,2,0)),0,VLOOKUP(H1450,'data putaway'!$A$1:$E$530,2,0))</f>
        <v>550054879</v>
      </c>
      <c r="X1450" s="354" t="b">
        <f t="shared" si="508"/>
        <v>1</v>
      </c>
      <c r="Y1450" s="354">
        <f>IF(ISNA(VLOOKUP(H1450,'data putaway'!$A$1:$E$530,4,0)),0,VLOOKUP(H1450,'data putaway'!$A$1:$E$530,4,0))</f>
        <v>12694100</v>
      </c>
      <c r="Z1450" s="113">
        <f>IF(ISNA(VLOOKUP(H1450,'data putaway'!$A$1:$E$530,5,0)),0,VLOOKUP(H1450,'data putaway'!$A$1:$E$530,5,0))</f>
        <v>47722</v>
      </c>
      <c r="AA1450" s="354" t="b">
        <f t="shared" si="509"/>
        <v>1</v>
      </c>
      <c r="AB1450" s="354" t="b">
        <f t="shared" si="510"/>
        <v>1</v>
      </c>
      <c r="AC1450" s="356" t="str">
        <f t="shared" ca="1" si="511"/>
        <v>0 Month,  1 Days</v>
      </c>
      <c r="AD1450" s="114" t="str">
        <f t="shared" ca="1" si="518"/>
        <v>3 Year, 11 Month, 9 Days</v>
      </c>
      <c r="AE1450" s="114">
        <f t="shared" si="512"/>
        <v>4</v>
      </c>
      <c r="AF1450" s="114">
        <f t="shared" si="513"/>
        <v>1</v>
      </c>
      <c r="AG1450" s="354" t="str">
        <f t="shared" si="514"/>
        <v>CE08</v>
      </c>
      <c r="AH1450" s="114">
        <f>IF(ISNA(VLOOKUP(L1450,'MASTER DATA'!$A$1:$F$192,6,0)),0,VLOOKUP(L1450,'MASTER DATA'!$A$1:$F$192,6,0))*AE1450</f>
        <v>800</v>
      </c>
      <c r="AI1450" s="354" t="str">
        <f>VLOOKUP($D1450,'warehouse mapping'!$AN$7:$AO$17,2,0)</f>
        <v>Aktif</v>
      </c>
      <c r="AJ1450" s="114">
        <f t="shared" si="515"/>
        <v>0</v>
      </c>
      <c r="AK1450" s="354" t="str">
        <f t="shared" si="516"/>
        <v/>
      </c>
      <c r="AL1450" s="354" t="s">
        <v>3206</v>
      </c>
      <c r="AM1450" s="354">
        <f t="shared" si="519"/>
        <v>1</v>
      </c>
      <c r="AN1450" s="354" t="b">
        <f t="shared" si="517"/>
        <v>1</v>
      </c>
    </row>
    <row r="1451" spans="1:40" s="354" customFormat="1">
      <c r="A1451" s="354" t="str">
        <f t="shared" si="498"/>
        <v>CE08D01550070614</v>
      </c>
      <c r="B1451" s="354">
        <f t="shared" si="499"/>
        <v>0</v>
      </c>
      <c r="C1451" s="354">
        <f t="shared" si="500"/>
        <v>0</v>
      </c>
      <c r="D1451" s="354" t="str">
        <f t="shared" si="501"/>
        <v>CE</v>
      </c>
      <c r="E1451" s="354" t="str">
        <f t="shared" si="502"/>
        <v>08</v>
      </c>
      <c r="F1451" s="354" t="str">
        <f t="shared" si="503"/>
        <v>D</v>
      </c>
      <c r="G1451" s="355" t="str">
        <f t="shared" si="504"/>
        <v>01</v>
      </c>
      <c r="H1451" s="232" t="s">
        <v>1788</v>
      </c>
      <c r="I1451" s="232" t="s">
        <v>3315</v>
      </c>
      <c r="J1451" s="233">
        <v>46262</v>
      </c>
      <c r="K1451" s="233">
        <v>47713</v>
      </c>
      <c r="L1451" s="234">
        <v>550070614</v>
      </c>
      <c r="M1451" s="232" t="str">
        <f>IF(ISNA(VLOOKUP(L1451,'MASTER DATA'!$A$1:$B$192,2,0)),"",VLOOKUP(L1451,'MASTER DATA'!$A$1:$B$192,2,0))</f>
        <v>HlxHX610W40SP_4*4L_A04W</v>
      </c>
      <c r="N1451" s="234">
        <v>36</v>
      </c>
      <c r="O1451" s="232">
        <f t="shared" si="505"/>
        <v>1</v>
      </c>
      <c r="P1451" s="232">
        <f t="shared" si="506"/>
        <v>0</v>
      </c>
      <c r="Q1451" s="232">
        <f>VLOOKUP(L1451,'MASTER DATA'!$A$1:$E$192,5,0)</f>
        <v>36</v>
      </c>
      <c r="R1451" s="234">
        <f>SUMIF('picking of the day'!$H$4:$H$358,WMS!H1451&amp;WMS!L1451,'picking of the day'!$E$4:$E$358)</f>
        <v>0</v>
      </c>
      <c r="U1451" s="114">
        <f>IF(ISNA(VLOOKUP(H1451,'data putaway'!$A$1:$E$530,3,0)),0,VLOOKUP(H1451,'data putaway'!$A$1:$E$530,3,0))</f>
        <v>0</v>
      </c>
      <c r="V1451" s="354">
        <f t="shared" si="507"/>
        <v>36</v>
      </c>
      <c r="W1451" s="114">
        <f>IF(ISNA(VLOOKUP(H1451,'data putaway'!$A$1:$E$530,2,0)),0,VLOOKUP(H1451,'data putaway'!$A$1:$E$530,2,0))</f>
        <v>0</v>
      </c>
      <c r="X1451" s="354" t="b">
        <f t="shared" si="508"/>
        <v>0</v>
      </c>
      <c r="Y1451" s="354">
        <f>IF(ISNA(VLOOKUP(H1451,'data putaway'!$A$1:$E$530,4,0)),0,VLOOKUP(H1451,'data putaway'!$A$1:$E$530,4,0))</f>
        <v>0</v>
      </c>
      <c r="Z1451" s="113">
        <f>IF(ISNA(VLOOKUP(H1451,'data putaway'!$A$1:$E$530,5,0)),0,VLOOKUP(H1451,'data putaway'!$A$1:$E$530,5,0))</f>
        <v>0</v>
      </c>
      <c r="AA1451" s="354" t="b">
        <f t="shared" si="509"/>
        <v>0</v>
      </c>
      <c r="AB1451" s="354" t="b">
        <f t="shared" si="510"/>
        <v>0</v>
      </c>
      <c r="AC1451" s="356" t="str">
        <f t="shared" ca="1" si="511"/>
        <v>0 Month,  21 Days</v>
      </c>
      <c r="AD1451" s="114" t="str">
        <f t="shared" ca="1" si="518"/>
        <v>3 Year, 11 Month, 0 Days</v>
      </c>
      <c r="AE1451" s="114">
        <f t="shared" si="512"/>
        <v>36</v>
      </c>
      <c r="AF1451" s="114">
        <f t="shared" si="513"/>
        <v>1</v>
      </c>
      <c r="AG1451" s="354" t="str">
        <f t="shared" si="514"/>
        <v>CE08</v>
      </c>
      <c r="AH1451" s="114">
        <f>IF(ISNA(VLOOKUP(L1451,'MASTER DATA'!$A$1:$F$192,6,0)),0,VLOOKUP(L1451,'MASTER DATA'!$A$1:$F$192,6,0))*AE1451</f>
        <v>576</v>
      </c>
      <c r="AI1451" s="354" t="str">
        <f>VLOOKUP($D1451,'warehouse mapping'!$AN$7:$AO$17,2,0)</f>
        <v>Aktif</v>
      </c>
      <c r="AJ1451" s="114">
        <f t="shared" si="515"/>
        <v>0</v>
      </c>
      <c r="AK1451" s="354" t="str">
        <f t="shared" si="516"/>
        <v/>
      </c>
      <c r="AL1451" s="354" t="s">
        <v>170</v>
      </c>
      <c r="AM1451" s="354">
        <f t="shared" si="519"/>
        <v>1</v>
      </c>
      <c r="AN1451" s="354" t="b">
        <f t="shared" si="517"/>
        <v>1</v>
      </c>
    </row>
    <row r="1452" spans="1:40" s="354" customFormat="1">
      <c r="A1452" s="354" t="str">
        <f t="shared" si="498"/>
        <v>CE08D02550070614</v>
      </c>
      <c r="B1452" s="354">
        <f t="shared" si="499"/>
        <v>0</v>
      </c>
      <c r="C1452" s="354">
        <f t="shared" si="500"/>
        <v>0</v>
      </c>
      <c r="D1452" s="354" t="str">
        <f t="shared" si="501"/>
        <v>CE</v>
      </c>
      <c r="E1452" s="354" t="str">
        <f t="shared" si="502"/>
        <v>08</v>
      </c>
      <c r="F1452" s="354" t="str">
        <f t="shared" si="503"/>
        <v>D</v>
      </c>
      <c r="G1452" s="355" t="str">
        <f t="shared" si="504"/>
        <v>02</v>
      </c>
      <c r="H1452" s="232" t="s">
        <v>1789</v>
      </c>
      <c r="I1452" s="232" t="s">
        <v>3584</v>
      </c>
      <c r="J1452" s="233">
        <v>46281</v>
      </c>
      <c r="K1452" s="233">
        <v>47736</v>
      </c>
      <c r="L1452" s="234">
        <v>550070614</v>
      </c>
      <c r="M1452" s="232" t="str">
        <f>IF(ISNA(VLOOKUP(L1452,'MASTER DATA'!$A$1:$B$192,2,0)),"",VLOOKUP(L1452,'MASTER DATA'!$A$1:$B$192,2,0))</f>
        <v>HlxHX610W40SP_4*4L_A04W</v>
      </c>
      <c r="N1452" s="234">
        <v>36</v>
      </c>
      <c r="O1452" s="232">
        <f t="shared" si="505"/>
        <v>1</v>
      </c>
      <c r="P1452" s="232">
        <f t="shared" si="506"/>
        <v>0</v>
      </c>
      <c r="Q1452" s="232">
        <f>VLOOKUP(L1452,'MASTER DATA'!$A$1:$E$192,5,0)</f>
        <v>36</v>
      </c>
      <c r="R1452" s="234">
        <f>SUMIF('picking of the day'!$H$4:$H$358,WMS!H1452&amp;WMS!L1452,'picking of the day'!$E$4:$E$358)</f>
        <v>0</v>
      </c>
      <c r="U1452" s="114">
        <f>IF(ISNA(VLOOKUP(H1452,'data putaway'!$A$1:$E$530,3,0)),0,VLOOKUP(H1452,'data putaway'!$A$1:$E$530,3,0))</f>
        <v>0</v>
      </c>
      <c r="V1452" s="354">
        <f t="shared" si="507"/>
        <v>36</v>
      </c>
      <c r="W1452" s="114">
        <f>IF(ISNA(VLOOKUP(H1452,'data putaway'!$A$1:$E$530,2,0)),0,VLOOKUP(H1452,'data putaway'!$A$1:$E$530,2,0))</f>
        <v>0</v>
      </c>
      <c r="X1452" s="354" t="b">
        <f t="shared" si="508"/>
        <v>0</v>
      </c>
      <c r="Y1452" s="354">
        <f>IF(ISNA(VLOOKUP(H1452,'data putaway'!$A$1:$E$530,4,0)),0,VLOOKUP(H1452,'data putaway'!$A$1:$E$530,4,0))</f>
        <v>0</v>
      </c>
      <c r="Z1452" s="113">
        <f>IF(ISNA(VLOOKUP(H1452,'data putaway'!$A$1:$E$530,5,0)),0,VLOOKUP(H1452,'data putaway'!$A$1:$E$530,5,0))</f>
        <v>0</v>
      </c>
      <c r="AA1452" s="354" t="b">
        <f t="shared" si="509"/>
        <v>0</v>
      </c>
      <c r="AB1452" s="354" t="b">
        <f t="shared" si="510"/>
        <v>0</v>
      </c>
      <c r="AC1452" s="356" t="str">
        <f t="shared" ca="1" si="511"/>
        <v>0 Month,  2 Days</v>
      </c>
      <c r="AD1452" s="114" t="str">
        <f t="shared" ca="1" si="518"/>
        <v>3 Year, 11 Month, 23 Days</v>
      </c>
      <c r="AE1452" s="114">
        <f t="shared" si="512"/>
        <v>36</v>
      </c>
      <c r="AF1452" s="114">
        <f t="shared" si="513"/>
        <v>1</v>
      </c>
      <c r="AG1452" s="354" t="str">
        <f t="shared" si="514"/>
        <v>CE08</v>
      </c>
      <c r="AH1452" s="114">
        <f>IF(ISNA(VLOOKUP(L1452,'MASTER DATA'!$A$1:$F$192,6,0)),0,VLOOKUP(L1452,'MASTER DATA'!$A$1:$F$192,6,0))*AE1452</f>
        <v>576</v>
      </c>
      <c r="AI1452" s="354" t="str">
        <f>VLOOKUP($D1452,'warehouse mapping'!$AN$7:$AO$17,2,0)</f>
        <v>Aktif</v>
      </c>
      <c r="AJ1452" s="114">
        <f t="shared" si="515"/>
        <v>0</v>
      </c>
      <c r="AK1452" s="354" t="str">
        <f t="shared" si="516"/>
        <v/>
      </c>
      <c r="AL1452" s="354" t="s">
        <v>170</v>
      </c>
      <c r="AM1452" s="354">
        <f t="shared" si="519"/>
        <v>1</v>
      </c>
      <c r="AN1452" s="354" t="b">
        <f t="shared" si="517"/>
        <v>1</v>
      </c>
    </row>
    <row r="1453" spans="1:40" s="354" customFormat="1">
      <c r="A1453" s="354" t="str">
        <f t="shared" si="498"/>
        <v>CE08E01550070614</v>
      </c>
      <c r="B1453" s="354">
        <f t="shared" si="499"/>
        <v>0</v>
      </c>
      <c r="C1453" s="354">
        <f t="shared" si="500"/>
        <v>0</v>
      </c>
      <c r="D1453" s="354" t="str">
        <f t="shared" si="501"/>
        <v>CE</v>
      </c>
      <c r="E1453" s="354" t="str">
        <f t="shared" si="502"/>
        <v>08</v>
      </c>
      <c r="F1453" s="354" t="str">
        <f t="shared" si="503"/>
        <v>E</v>
      </c>
      <c r="G1453" s="355" t="str">
        <f t="shared" si="504"/>
        <v>01</v>
      </c>
      <c r="H1453" s="232" t="s">
        <v>1790</v>
      </c>
      <c r="I1453" s="232" t="s">
        <v>3315</v>
      </c>
      <c r="J1453" s="233">
        <v>46262</v>
      </c>
      <c r="K1453" s="233">
        <v>47713</v>
      </c>
      <c r="L1453" s="234">
        <v>550070614</v>
      </c>
      <c r="M1453" s="232" t="str">
        <f>IF(ISNA(VLOOKUP(L1453,'MASTER DATA'!$A$1:$B$192,2,0)),"",VLOOKUP(L1453,'MASTER DATA'!$A$1:$B$192,2,0))</f>
        <v>HlxHX610W40SP_4*4L_A04W</v>
      </c>
      <c r="N1453" s="234">
        <v>36</v>
      </c>
      <c r="O1453" s="232">
        <f t="shared" si="505"/>
        <v>1</v>
      </c>
      <c r="P1453" s="232">
        <f t="shared" si="506"/>
        <v>0</v>
      </c>
      <c r="Q1453" s="232">
        <f>VLOOKUP(L1453,'MASTER DATA'!$A$1:$E$192,5,0)</f>
        <v>36</v>
      </c>
      <c r="R1453" s="234">
        <f>SUMIF('picking of the day'!$H$4:$H$358,WMS!H1453&amp;WMS!L1453,'picking of the day'!$E$4:$E$358)</f>
        <v>0</v>
      </c>
      <c r="U1453" s="114">
        <f>IF(ISNA(VLOOKUP(H1453,'data putaway'!$A$1:$E$530,3,0)),0,VLOOKUP(H1453,'data putaway'!$A$1:$E$530,3,0))</f>
        <v>0</v>
      </c>
      <c r="V1453" s="354">
        <f t="shared" si="507"/>
        <v>36</v>
      </c>
      <c r="W1453" s="114">
        <f>IF(ISNA(VLOOKUP(H1453,'data putaway'!$A$1:$E$530,2,0)),0,VLOOKUP(H1453,'data putaway'!$A$1:$E$530,2,0))</f>
        <v>0</v>
      </c>
      <c r="X1453" s="354" t="b">
        <f t="shared" si="508"/>
        <v>0</v>
      </c>
      <c r="Y1453" s="354">
        <f>IF(ISNA(VLOOKUP(H1453,'data putaway'!$A$1:$E$530,4,0)),0,VLOOKUP(H1453,'data putaway'!$A$1:$E$530,4,0))</f>
        <v>0</v>
      </c>
      <c r="Z1453" s="113">
        <f>IF(ISNA(VLOOKUP(H1453,'data putaway'!$A$1:$E$530,5,0)),0,VLOOKUP(H1453,'data putaway'!$A$1:$E$530,5,0))</f>
        <v>0</v>
      </c>
      <c r="AA1453" s="354" t="b">
        <f t="shared" si="509"/>
        <v>0</v>
      </c>
      <c r="AB1453" s="354" t="b">
        <f t="shared" si="510"/>
        <v>0</v>
      </c>
      <c r="AC1453" s="356" t="str">
        <f t="shared" ca="1" si="511"/>
        <v>0 Month,  21 Days</v>
      </c>
      <c r="AD1453" s="114" t="str">
        <f t="shared" ca="1" si="518"/>
        <v>3 Year, 11 Month, 0 Days</v>
      </c>
      <c r="AE1453" s="114">
        <f t="shared" si="512"/>
        <v>36</v>
      </c>
      <c r="AF1453" s="114">
        <f t="shared" si="513"/>
        <v>1</v>
      </c>
      <c r="AG1453" s="354" t="str">
        <f t="shared" si="514"/>
        <v>CE08</v>
      </c>
      <c r="AH1453" s="114">
        <f>IF(ISNA(VLOOKUP(L1453,'MASTER DATA'!$A$1:$F$192,6,0)),0,VLOOKUP(L1453,'MASTER DATA'!$A$1:$F$192,6,0))*AE1453</f>
        <v>576</v>
      </c>
      <c r="AI1453" s="354" t="str">
        <f>VLOOKUP($D1453,'warehouse mapping'!$AN$7:$AO$17,2,0)</f>
        <v>Aktif</v>
      </c>
      <c r="AJ1453" s="114">
        <f t="shared" si="515"/>
        <v>0</v>
      </c>
      <c r="AK1453" s="354" t="str">
        <f t="shared" si="516"/>
        <v/>
      </c>
      <c r="AL1453" s="354" t="s">
        <v>170</v>
      </c>
      <c r="AM1453" s="354">
        <f t="shared" si="519"/>
        <v>1</v>
      </c>
      <c r="AN1453" s="354" t="b">
        <f t="shared" si="517"/>
        <v>1</v>
      </c>
    </row>
    <row r="1454" spans="1:40" s="354" customFormat="1">
      <c r="A1454" s="354" t="str">
        <f t="shared" si="498"/>
        <v>CE08E02550070614</v>
      </c>
      <c r="B1454" s="354">
        <f t="shared" si="499"/>
        <v>0</v>
      </c>
      <c r="C1454" s="354">
        <f t="shared" si="500"/>
        <v>0</v>
      </c>
      <c r="D1454" s="354" t="str">
        <f t="shared" si="501"/>
        <v>CE</v>
      </c>
      <c r="E1454" s="354" t="str">
        <f t="shared" si="502"/>
        <v>08</v>
      </c>
      <c r="F1454" s="354" t="str">
        <f t="shared" si="503"/>
        <v>E</v>
      </c>
      <c r="G1454" s="355" t="str">
        <f t="shared" si="504"/>
        <v>02</v>
      </c>
      <c r="H1454" s="232" t="s">
        <v>1791</v>
      </c>
      <c r="I1454" s="232" t="s">
        <v>3315</v>
      </c>
      <c r="J1454" s="233">
        <v>46262</v>
      </c>
      <c r="K1454" s="233">
        <v>47713</v>
      </c>
      <c r="L1454" s="234">
        <v>550070614</v>
      </c>
      <c r="M1454" s="232" t="str">
        <f>IF(ISNA(VLOOKUP(L1454,'MASTER DATA'!$A$1:$B$192,2,0)),"",VLOOKUP(L1454,'MASTER DATA'!$A$1:$B$192,2,0))</f>
        <v>HlxHX610W40SP_4*4L_A04W</v>
      </c>
      <c r="N1454" s="234">
        <v>36</v>
      </c>
      <c r="O1454" s="232">
        <f t="shared" si="505"/>
        <v>1</v>
      </c>
      <c r="P1454" s="232">
        <f t="shared" si="506"/>
        <v>0</v>
      </c>
      <c r="Q1454" s="232">
        <f>VLOOKUP(L1454,'MASTER DATA'!$A$1:$E$192,5,0)</f>
        <v>36</v>
      </c>
      <c r="R1454" s="234">
        <f>SUMIF('picking of the day'!$H$4:$H$358,WMS!H1454&amp;WMS!L1454,'picking of the day'!$E$4:$E$358)</f>
        <v>0</v>
      </c>
      <c r="U1454" s="114">
        <f>IF(ISNA(VLOOKUP(H1454,'data putaway'!$A$1:$E$530,3,0)),0,VLOOKUP(H1454,'data putaway'!$A$1:$E$530,3,0))</f>
        <v>0</v>
      </c>
      <c r="V1454" s="354">
        <f t="shared" si="507"/>
        <v>36</v>
      </c>
      <c r="W1454" s="114">
        <f>IF(ISNA(VLOOKUP(H1454,'data putaway'!$A$1:$E$530,2,0)),0,VLOOKUP(H1454,'data putaway'!$A$1:$E$530,2,0))</f>
        <v>0</v>
      </c>
      <c r="X1454" s="354" t="b">
        <f t="shared" si="508"/>
        <v>0</v>
      </c>
      <c r="Y1454" s="354">
        <f>IF(ISNA(VLOOKUP(H1454,'data putaway'!$A$1:$E$530,4,0)),0,VLOOKUP(H1454,'data putaway'!$A$1:$E$530,4,0))</f>
        <v>0</v>
      </c>
      <c r="Z1454" s="113">
        <f>IF(ISNA(VLOOKUP(H1454,'data putaway'!$A$1:$E$530,5,0)),0,VLOOKUP(H1454,'data putaway'!$A$1:$E$530,5,0))</f>
        <v>0</v>
      </c>
      <c r="AA1454" s="354" t="b">
        <f t="shared" si="509"/>
        <v>0</v>
      </c>
      <c r="AB1454" s="354" t="b">
        <f t="shared" si="510"/>
        <v>0</v>
      </c>
      <c r="AC1454" s="356" t="str">
        <f t="shared" ca="1" si="511"/>
        <v>0 Month,  21 Days</v>
      </c>
      <c r="AD1454" s="114" t="str">
        <f t="shared" ca="1" si="518"/>
        <v>3 Year, 11 Month, 0 Days</v>
      </c>
      <c r="AE1454" s="114">
        <f t="shared" si="512"/>
        <v>36</v>
      </c>
      <c r="AF1454" s="114">
        <f t="shared" si="513"/>
        <v>1</v>
      </c>
      <c r="AG1454" s="354" t="str">
        <f t="shared" si="514"/>
        <v>CE08</v>
      </c>
      <c r="AH1454" s="114">
        <f>IF(ISNA(VLOOKUP(L1454,'MASTER DATA'!$A$1:$F$192,6,0)),0,VLOOKUP(L1454,'MASTER DATA'!$A$1:$F$192,6,0))*AE1454</f>
        <v>576</v>
      </c>
      <c r="AI1454" s="354" t="str">
        <f>VLOOKUP($D1454,'warehouse mapping'!$AN$7:$AO$17,2,0)</f>
        <v>Aktif</v>
      </c>
      <c r="AJ1454" s="114">
        <f t="shared" si="515"/>
        <v>0</v>
      </c>
      <c r="AK1454" s="354" t="str">
        <f t="shared" si="516"/>
        <v/>
      </c>
      <c r="AL1454" s="354" t="s">
        <v>170</v>
      </c>
      <c r="AM1454" s="354">
        <f t="shared" si="519"/>
        <v>1</v>
      </c>
      <c r="AN1454" s="354" t="b">
        <f t="shared" si="517"/>
        <v>1</v>
      </c>
    </row>
    <row r="1455" spans="1:40" s="354" customFormat="1">
      <c r="A1455" s="354" t="str">
        <f t="shared" si="498"/>
        <v>CE09A01550077927</v>
      </c>
      <c r="B1455" s="354">
        <f t="shared" si="499"/>
        <v>0</v>
      </c>
      <c r="C1455" s="354">
        <f t="shared" si="500"/>
        <v>0</v>
      </c>
      <c r="D1455" s="354" t="str">
        <f t="shared" si="501"/>
        <v>CE</v>
      </c>
      <c r="E1455" s="354" t="str">
        <f t="shared" si="502"/>
        <v>09</v>
      </c>
      <c r="F1455" s="354" t="str">
        <f t="shared" si="503"/>
        <v>A</v>
      </c>
      <c r="G1455" s="355" t="str">
        <f t="shared" si="504"/>
        <v>01</v>
      </c>
      <c r="H1455" s="232" t="s">
        <v>1792</v>
      </c>
      <c r="I1455" s="232" t="s">
        <v>3077</v>
      </c>
      <c r="J1455" s="233">
        <v>47719</v>
      </c>
      <c r="K1455" s="233">
        <v>47542</v>
      </c>
      <c r="L1455" s="234">
        <v>550077927</v>
      </c>
      <c r="M1455" s="232" t="str">
        <f>IF(ISNA(VLOOKUP(L1455,'MASTER DATA'!$A$1:$B$192,2,0)),"",VLOOKUP(L1455,'MASTER DATA'!$A$1:$B$192,2,0))</f>
        <v>HlxHX610W30SP_4*4L_A04W</v>
      </c>
      <c r="N1455" s="232">
        <v>19</v>
      </c>
      <c r="O1455" s="232">
        <f t="shared" si="505"/>
        <v>0</v>
      </c>
      <c r="P1455" s="232">
        <f t="shared" si="506"/>
        <v>19</v>
      </c>
      <c r="Q1455" s="232">
        <f>VLOOKUP(L1455,'MASTER DATA'!$A$1:$E$192,5,0)</f>
        <v>36</v>
      </c>
      <c r="R1455" s="234">
        <f>SUMIF('picking of the day'!$H$4:$H$358,WMS!H1455&amp;WMS!L1455,'picking of the day'!$E$4:$E$358)</f>
        <v>0</v>
      </c>
      <c r="U1455" s="114">
        <f>IF(ISNA(VLOOKUP(H1455,'data putaway'!$A$1:$E$530,3,0)),0,VLOOKUP(H1455,'data putaway'!$A$1:$E$530,3,0))</f>
        <v>0</v>
      </c>
      <c r="V1455" s="354">
        <f t="shared" si="507"/>
        <v>19</v>
      </c>
      <c r="W1455" s="114">
        <f>IF(ISNA(VLOOKUP(H1455,'data putaway'!$A$1:$E$530,2,0)),0,VLOOKUP(H1455,'data putaway'!$A$1:$E$530,2,0))</f>
        <v>0</v>
      </c>
      <c r="X1455" s="354" t="b">
        <f t="shared" si="508"/>
        <v>0</v>
      </c>
      <c r="Y1455" s="354">
        <f>IF(ISNA(VLOOKUP(H1455,'data putaway'!$A$1:$E$530,4,0)),0,VLOOKUP(H1455,'data putaway'!$A$1:$E$530,4,0))</f>
        <v>0</v>
      </c>
      <c r="Z1455" s="113">
        <f>IF(ISNA(VLOOKUP(H1455,'data putaway'!$A$1:$E$530,5,0)),0,VLOOKUP(H1455,'data putaway'!$A$1:$E$530,5,0))</f>
        <v>0</v>
      </c>
      <c r="AA1455" s="354" t="b">
        <f t="shared" si="509"/>
        <v>0</v>
      </c>
      <c r="AB1455" s="354" t="b">
        <f t="shared" si="510"/>
        <v>0</v>
      </c>
      <c r="AC1455" s="356" t="e">
        <f t="shared" ca="1" si="511"/>
        <v>#NUM!</v>
      </c>
      <c r="AD1455" s="114" t="str">
        <f t="shared" ca="1" si="518"/>
        <v>3 Year, 5 Month, 10 Days</v>
      </c>
      <c r="AE1455" s="114">
        <f t="shared" si="512"/>
        <v>19</v>
      </c>
      <c r="AF1455" s="114">
        <f t="shared" si="513"/>
        <v>1</v>
      </c>
      <c r="AG1455" s="354" t="str">
        <f t="shared" si="514"/>
        <v>CE09</v>
      </c>
      <c r="AH1455" s="114">
        <f>IF(ISNA(VLOOKUP(L1455,'MASTER DATA'!$A$1:$F$192,6,0)),0,VLOOKUP(L1455,'MASTER DATA'!$A$1:$F$192,6,0))*AE1455</f>
        <v>304</v>
      </c>
      <c r="AI1455" s="354" t="str">
        <f>VLOOKUP($D1455,'warehouse mapping'!$AN$7:$AO$17,2,0)</f>
        <v>Aktif</v>
      </c>
      <c r="AJ1455" s="114">
        <f t="shared" si="515"/>
        <v>0</v>
      </c>
      <c r="AK1455" s="354" t="str">
        <f t="shared" si="516"/>
        <v/>
      </c>
      <c r="AL1455" s="354" t="s">
        <v>3025</v>
      </c>
      <c r="AM1455" s="354">
        <f t="shared" si="519"/>
        <v>1</v>
      </c>
      <c r="AN1455" s="354" t="b">
        <f t="shared" si="517"/>
        <v>1</v>
      </c>
    </row>
    <row r="1456" spans="1:40" s="354" customFormat="1">
      <c r="A1456" s="354" t="str">
        <f t="shared" si="498"/>
        <v>CE09A02550062464</v>
      </c>
      <c r="B1456" s="354">
        <f t="shared" si="499"/>
        <v>0</v>
      </c>
      <c r="C1456" s="354">
        <f t="shared" si="500"/>
        <v>0</v>
      </c>
      <c r="D1456" s="354" t="str">
        <f t="shared" si="501"/>
        <v>CE</v>
      </c>
      <c r="E1456" s="354" t="str">
        <f t="shared" si="502"/>
        <v>09</v>
      </c>
      <c r="F1456" s="354" t="str">
        <f t="shared" si="503"/>
        <v>A</v>
      </c>
      <c r="G1456" s="355" t="str">
        <f t="shared" si="504"/>
        <v>02</v>
      </c>
      <c r="H1456" s="232" t="s">
        <v>1793</v>
      </c>
      <c r="I1456" s="232" t="s">
        <v>3250</v>
      </c>
      <c r="J1456" s="233">
        <v>46258</v>
      </c>
      <c r="K1456" s="233">
        <v>47706</v>
      </c>
      <c r="L1456" s="234">
        <v>550062464</v>
      </c>
      <c r="M1456" s="232" t="str">
        <f>IF(ISNA(VLOOKUP(L1456,'MASTER DATA'!$A$1:$B$192,2,0)),"",VLOOKUP(L1456,'MASTER DATA'!$A$1:$B$192,2,0))</f>
        <v>Adv4TAX7Sc10W30SNMB_12*0.8L_A04W</v>
      </c>
      <c r="N1456" s="232">
        <v>0</v>
      </c>
      <c r="O1456" s="232">
        <f t="shared" si="505"/>
        <v>0</v>
      </c>
      <c r="P1456" s="232">
        <f t="shared" si="506"/>
        <v>0</v>
      </c>
      <c r="Q1456" s="232">
        <f>VLOOKUP(L1456,'MASTER DATA'!$A$1:$E$192,5,0)</f>
        <v>48</v>
      </c>
      <c r="R1456" s="234">
        <f>SUMIF('picking of the day'!$H$4:$H$358,WMS!H1456&amp;WMS!L1456,'picking of the day'!$E$4:$E$358)</f>
        <v>0</v>
      </c>
      <c r="U1456" s="114">
        <f>IF(ISNA(VLOOKUP(H1456,'data putaway'!$A$1:$E$530,3,0)),0,VLOOKUP(H1456,'data putaway'!$A$1:$E$530,3,0))</f>
        <v>0</v>
      </c>
      <c r="V1456" s="354">
        <f t="shared" si="507"/>
        <v>0</v>
      </c>
      <c r="W1456" s="114">
        <f>IF(ISNA(VLOOKUP(H1456,'data putaway'!$A$1:$E$530,2,0)),0,VLOOKUP(H1456,'data putaway'!$A$1:$E$530,2,0))</f>
        <v>0</v>
      </c>
      <c r="X1456" s="354" t="b">
        <f t="shared" si="508"/>
        <v>0</v>
      </c>
      <c r="Y1456" s="354">
        <f>IF(ISNA(VLOOKUP(H1456,'data putaway'!$A$1:$E$530,4,0)),0,VLOOKUP(H1456,'data putaway'!$A$1:$E$530,4,0))</f>
        <v>0</v>
      </c>
      <c r="Z1456" s="113">
        <f>IF(ISNA(VLOOKUP(H1456,'data putaway'!$A$1:$E$530,5,0)),0,VLOOKUP(H1456,'data putaway'!$A$1:$E$530,5,0))</f>
        <v>0</v>
      </c>
      <c r="AA1456" s="354" t="b">
        <f t="shared" si="509"/>
        <v>0</v>
      </c>
      <c r="AB1456" s="354" t="b">
        <f t="shared" si="510"/>
        <v>0</v>
      </c>
      <c r="AC1456" s="356" t="str">
        <f t="shared" ca="1" si="511"/>
        <v>0 Month,  25 Days</v>
      </c>
      <c r="AD1456" s="114" t="str">
        <f t="shared" ca="1" si="518"/>
        <v>3 Year, 10 Month, 24 Days</v>
      </c>
      <c r="AE1456" s="114">
        <f t="shared" si="512"/>
        <v>0</v>
      </c>
      <c r="AF1456" s="114">
        <f t="shared" si="513"/>
        <v>0</v>
      </c>
      <c r="AG1456" s="354" t="str">
        <f t="shared" si="514"/>
        <v>CE09</v>
      </c>
      <c r="AH1456" s="114">
        <f>IF(ISNA(VLOOKUP(L1456,'MASTER DATA'!$A$1:$F$192,6,0)),0,VLOOKUP(L1456,'MASTER DATA'!$A$1:$F$192,6,0))*AE1456</f>
        <v>0</v>
      </c>
      <c r="AI1456" s="354" t="str">
        <f>VLOOKUP($D1456,'warehouse mapping'!$AN$7:$AO$17,2,0)</f>
        <v>Aktif</v>
      </c>
      <c r="AJ1456" s="114">
        <f t="shared" si="515"/>
        <v>1</v>
      </c>
      <c r="AK1456" s="354" t="str">
        <f t="shared" si="516"/>
        <v>CE</v>
      </c>
      <c r="AL1456" s="354" t="s">
        <v>170</v>
      </c>
      <c r="AM1456" s="354">
        <f t="shared" si="519"/>
        <v>1</v>
      </c>
      <c r="AN1456" s="354" t="b">
        <f t="shared" si="517"/>
        <v>1</v>
      </c>
    </row>
    <row r="1457" spans="1:40" s="354" customFormat="1">
      <c r="A1457" s="354" t="str">
        <f t="shared" ref="A1457:A1520" si="520">H1457&amp;L1457</f>
        <v>CE09B01550062285</v>
      </c>
      <c r="B1457" s="354">
        <f t="shared" ref="B1457:B1520" si="521">R1457+S1457</f>
        <v>0</v>
      </c>
      <c r="C1457" s="354">
        <f t="shared" ref="C1457:C1520" si="522">T1457+U1457</f>
        <v>0</v>
      </c>
      <c r="D1457" s="354" t="str">
        <f t="shared" si="501"/>
        <v>CE</v>
      </c>
      <c r="E1457" s="354" t="str">
        <f t="shared" si="502"/>
        <v>09</v>
      </c>
      <c r="F1457" s="354" t="str">
        <f t="shared" si="503"/>
        <v>B</v>
      </c>
      <c r="G1457" s="355" t="str">
        <f t="shared" si="504"/>
        <v>01</v>
      </c>
      <c r="H1457" s="232" t="s">
        <v>1794</v>
      </c>
      <c r="I1457" s="232">
        <v>12611620</v>
      </c>
      <c r="J1457" s="233">
        <v>46087</v>
      </c>
      <c r="K1457" s="233">
        <v>47524</v>
      </c>
      <c r="L1457" s="234">
        <v>550062285</v>
      </c>
      <c r="M1457" s="232" t="str">
        <f>IF(ISNA(VLOOKUP(L1457,'MASTER DATA'!$A$1:$B$192,2,0)),"",VLOOKUP(L1457,'MASTER DATA'!$A$1:$B$192,2,0))</f>
        <v>Gadus S3 V460DM 2_1*770kg_A227</v>
      </c>
      <c r="N1457" s="232">
        <v>1</v>
      </c>
      <c r="O1457" s="232">
        <f t="shared" si="505"/>
        <v>1</v>
      </c>
      <c r="P1457" s="232">
        <f t="shared" si="506"/>
        <v>0</v>
      </c>
      <c r="Q1457" s="232">
        <f>VLOOKUP(L1457,'MASTER DATA'!$A$1:$E$192,5,0)</f>
        <v>1</v>
      </c>
      <c r="R1457" s="234">
        <f>SUMIF('picking of the day'!$H$4:$H$358,WMS!H1457&amp;WMS!L1457,'picking of the day'!$E$4:$E$358)</f>
        <v>0</v>
      </c>
      <c r="U1457" s="114">
        <f>IF(ISNA(VLOOKUP(H1457,'data putaway'!$A$1:$E$530,3,0)),0,VLOOKUP(H1457,'data putaway'!$A$1:$E$530,3,0))</f>
        <v>0</v>
      </c>
      <c r="V1457" s="354">
        <f t="shared" si="507"/>
        <v>1</v>
      </c>
      <c r="W1457" s="114">
        <f>IF(ISNA(VLOOKUP(H1457,'data putaway'!$A$1:$E$530,2,0)),0,VLOOKUP(H1457,'data putaway'!$A$1:$E$530,2,0))</f>
        <v>0</v>
      </c>
      <c r="X1457" s="354" t="b">
        <f t="shared" si="508"/>
        <v>0</v>
      </c>
      <c r="Y1457" s="354">
        <f>IF(ISNA(VLOOKUP(H1457,'data putaway'!$A$1:$E$530,4,0)),0,VLOOKUP(H1457,'data putaway'!$A$1:$E$530,4,0))</f>
        <v>0</v>
      </c>
      <c r="Z1457" s="113">
        <f>IF(ISNA(VLOOKUP(H1457,'data putaway'!$A$1:$E$530,5,0)),0,VLOOKUP(H1457,'data putaway'!$A$1:$E$530,5,0))</f>
        <v>0</v>
      </c>
      <c r="AA1457" s="354" t="b">
        <f t="shared" si="509"/>
        <v>0</v>
      </c>
      <c r="AB1457" s="354" t="b">
        <f t="shared" si="510"/>
        <v>0</v>
      </c>
      <c r="AC1457" s="356" t="str">
        <f t="shared" ca="1" si="511"/>
        <v>6 Month,  12 Days</v>
      </c>
      <c r="AD1457" s="114" t="str">
        <f t="shared" ca="1" si="518"/>
        <v>3 Year, 4 Month, 23 Days</v>
      </c>
      <c r="AE1457" s="114">
        <f t="shared" si="512"/>
        <v>1</v>
      </c>
      <c r="AF1457" s="114">
        <f t="shared" si="513"/>
        <v>1</v>
      </c>
      <c r="AG1457" s="354" t="str">
        <f t="shared" si="514"/>
        <v>CE09</v>
      </c>
      <c r="AH1457" s="114">
        <f>IF(ISNA(VLOOKUP(L1457,'MASTER DATA'!$A$1:$F$192,6,0)),0,VLOOKUP(L1457,'MASTER DATA'!$A$1:$F$192,6,0))*AE1457</f>
        <v>770</v>
      </c>
      <c r="AI1457" s="354" t="str">
        <f>VLOOKUP($D1457,'warehouse mapping'!$AN$7:$AO$17,2,0)</f>
        <v>Aktif</v>
      </c>
      <c r="AJ1457" s="114">
        <f t="shared" si="515"/>
        <v>0</v>
      </c>
      <c r="AK1457" s="354" t="str">
        <f t="shared" si="516"/>
        <v/>
      </c>
      <c r="AL1457" s="354" t="s">
        <v>3205</v>
      </c>
      <c r="AM1457" s="354">
        <f t="shared" si="519"/>
        <v>1</v>
      </c>
      <c r="AN1457" s="354" t="b">
        <f t="shared" si="517"/>
        <v>1</v>
      </c>
    </row>
    <row r="1458" spans="1:40" s="354" customFormat="1">
      <c r="A1458" s="354" t="str">
        <f t="shared" si="520"/>
        <v>CE09B02550062285</v>
      </c>
      <c r="B1458" s="354">
        <f t="shared" si="521"/>
        <v>0</v>
      </c>
      <c r="C1458" s="354">
        <f t="shared" si="522"/>
        <v>0</v>
      </c>
      <c r="D1458" s="354" t="str">
        <f t="shared" si="501"/>
        <v>CE</v>
      </c>
      <c r="E1458" s="354" t="str">
        <f t="shared" si="502"/>
        <v>09</v>
      </c>
      <c r="F1458" s="354" t="str">
        <f t="shared" si="503"/>
        <v>B</v>
      </c>
      <c r="G1458" s="355" t="str">
        <f t="shared" si="504"/>
        <v>02</v>
      </c>
      <c r="H1458" s="232" t="s">
        <v>1795</v>
      </c>
      <c r="I1458" s="232">
        <v>12611620</v>
      </c>
      <c r="J1458" s="233">
        <v>46087</v>
      </c>
      <c r="K1458" s="233">
        <v>47524</v>
      </c>
      <c r="L1458" s="234">
        <v>550062285</v>
      </c>
      <c r="M1458" s="232" t="str">
        <f>IF(ISNA(VLOOKUP(L1458,'MASTER DATA'!$A$1:$B$192,2,0)),"",VLOOKUP(L1458,'MASTER DATA'!$A$1:$B$192,2,0))</f>
        <v>Gadus S3 V460DM 2_1*770kg_A227</v>
      </c>
      <c r="N1458" s="232">
        <v>1</v>
      </c>
      <c r="O1458" s="232">
        <f t="shared" si="505"/>
        <v>1</v>
      </c>
      <c r="P1458" s="232">
        <f t="shared" si="506"/>
        <v>0</v>
      </c>
      <c r="Q1458" s="232">
        <f>VLOOKUP(L1458,'MASTER DATA'!$A$1:$E$192,5,0)</f>
        <v>1</v>
      </c>
      <c r="R1458" s="234">
        <f>SUMIF('picking of the day'!$H$4:$H$358,WMS!H1458&amp;WMS!L1458,'picking of the day'!$E$4:$E$358)</f>
        <v>0</v>
      </c>
      <c r="U1458" s="114">
        <f>IF(ISNA(VLOOKUP(H1458,'data putaway'!$A$1:$E$530,3,0)),0,VLOOKUP(H1458,'data putaway'!$A$1:$E$530,3,0))</f>
        <v>0</v>
      </c>
      <c r="V1458" s="354">
        <f t="shared" si="507"/>
        <v>1</v>
      </c>
      <c r="W1458" s="114">
        <f>IF(ISNA(VLOOKUP(H1458,'data putaway'!$A$1:$E$530,2,0)),0,VLOOKUP(H1458,'data putaway'!$A$1:$E$530,2,0))</f>
        <v>0</v>
      </c>
      <c r="X1458" s="354" t="b">
        <f t="shared" si="508"/>
        <v>0</v>
      </c>
      <c r="Y1458" s="354">
        <f>IF(ISNA(VLOOKUP(H1458,'data putaway'!$A$1:$E$530,4,0)),0,VLOOKUP(H1458,'data putaway'!$A$1:$E$530,4,0))</f>
        <v>0</v>
      </c>
      <c r="Z1458" s="113">
        <f>IF(ISNA(VLOOKUP(H1458,'data putaway'!$A$1:$E$530,5,0)),0,VLOOKUP(H1458,'data putaway'!$A$1:$E$530,5,0))</f>
        <v>0</v>
      </c>
      <c r="AA1458" s="354" t="b">
        <f t="shared" si="509"/>
        <v>0</v>
      </c>
      <c r="AB1458" s="354" t="b">
        <f t="shared" si="510"/>
        <v>0</v>
      </c>
      <c r="AC1458" s="356" t="str">
        <f t="shared" ca="1" si="511"/>
        <v>6 Month,  12 Days</v>
      </c>
      <c r="AD1458" s="114" t="str">
        <f t="shared" ca="1" si="518"/>
        <v>3 Year, 4 Month, 23 Days</v>
      </c>
      <c r="AE1458" s="114">
        <f t="shared" si="512"/>
        <v>1</v>
      </c>
      <c r="AF1458" s="114">
        <f t="shared" si="513"/>
        <v>1</v>
      </c>
      <c r="AG1458" s="354" t="str">
        <f t="shared" si="514"/>
        <v>CE09</v>
      </c>
      <c r="AH1458" s="114">
        <f>IF(ISNA(VLOOKUP(L1458,'MASTER DATA'!$A$1:$F$192,6,0)),0,VLOOKUP(L1458,'MASTER DATA'!$A$1:$F$192,6,0))*AE1458</f>
        <v>770</v>
      </c>
      <c r="AI1458" s="354" t="str">
        <f>VLOOKUP($D1458,'warehouse mapping'!$AN$7:$AO$17,2,0)</f>
        <v>Aktif</v>
      </c>
      <c r="AJ1458" s="114">
        <f t="shared" si="515"/>
        <v>0</v>
      </c>
      <c r="AK1458" s="354" t="str">
        <f t="shared" si="516"/>
        <v/>
      </c>
      <c r="AL1458" s="354" t="s">
        <v>3205</v>
      </c>
      <c r="AM1458" s="354">
        <f t="shared" si="519"/>
        <v>1</v>
      </c>
      <c r="AN1458" s="354" t="b">
        <f t="shared" si="517"/>
        <v>1</v>
      </c>
    </row>
    <row r="1459" spans="1:40" s="354" customFormat="1">
      <c r="A1459" s="354" t="str">
        <f t="shared" si="520"/>
        <v>CE09C01550058593</v>
      </c>
      <c r="B1459" s="354">
        <f t="shared" si="521"/>
        <v>0</v>
      </c>
      <c r="C1459" s="354">
        <f t="shared" si="522"/>
        <v>0</v>
      </c>
      <c r="D1459" s="354" t="str">
        <f t="shared" si="501"/>
        <v>CE</v>
      </c>
      <c r="E1459" s="354" t="str">
        <f t="shared" si="502"/>
        <v>09</v>
      </c>
      <c r="F1459" s="354" t="str">
        <f t="shared" si="503"/>
        <v>C</v>
      </c>
      <c r="G1459" s="355" t="str">
        <f t="shared" si="504"/>
        <v>01</v>
      </c>
      <c r="H1459" s="232" t="s">
        <v>1796</v>
      </c>
      <c r="I1459" s="232" t="s">
        <v>3232</v>
      </c>
      <c r="J1459" s="233">
        <v>46249</v>
      </c>
      <c r="K1459" s="233">
        <v>47703</v>
      </c>
      <c r="L1459" s="234">
        <v>550058593</v>
      </c>
      <c r="M1459" s="232" t="str">
        <f>IF(ISNA(VLOOKUP(L1459,'MASTER DATA'!$A$1:$B$192,2,0)),"",VLOOKUP(L1459,'MASTER DATA'!$A$1:$B$192,2,0))</f>
        <v>Adv4TAX515W40SLMA2_12*0.8L_A04W</v>
      </c>
      <c r="N1459" s="232">
        <v>48</v>
      </c>
      <c r="O1459" s="232">
        <f t="shared" si="505"/>
        <v>1</v>
      </c>
      <c r="P1459" s="232">
        <f t="shared" si="506"/>
        <v>0</v>
      </c>
      <c r="Q1459" s="232">
        <f>VLOOKUP(L1459,'MASTER DATA'!$A$1:$E$192,5,0)</f>
        <v>48</v>
      </c>
      <c r="R1459" s="234">
        <f>SUMIF('picking of the day'!$H$4:$H$358,WMS!H1459&amp;WMS!L1459,'picking of the day'!$E$4:$E$358)</f>
        <v>0</v>
      </c>
      <c r="U1459" s="114">
        <f>IF(ISNA(VLOOKUP(H1459,'data putaway'!$A$1:$E$530,3,0)),0,VLOOKUP(H1459,'data putaway'!$A$1:$E$530,3,0))</f>
        <v>0</v>
      </c>
      <c r="V1459" s="354">
        <f t="shared" si="507"/>
        <v>48</v>
      </c>
      <c r="W1459" s="114">
        <f>IF(ISNA(VLOOKUP(H1459,'data putaway'!$A$1:$E$530,2,0)),0,VLOOKUP(H1459,'data putaway'!$A$1:$E$530,2,0))</f>
        <v>0</v>
      </c>
      <c r="X1459" s="354" t="b">
        <f t="shared" si="508"/>
        <v>0</v>
      </c>
      <c r="Y1459" s="354">
        <f>IF(ISNA(VLOOKUP(H1459,'data putaway'!$A$1:$E$530,4,0)),0,VLOOKUP(H1459,'data putaway'!$A$1:$E$530,4,0))</f>
        <v>0</v>
      </c>
      <c r="Z1459" s="113">
        <f>IF(ISNA(VLOOKUP(H1459,'data putaway'!$A$1:$E$530,5,0)),0,VLOOKUP(H1459,'data putaway'!$A$1:$E$530,5,0))</f>
        <v>0</v>
      </c>
      <c r="AA1459" s="354" t="b">
        <f t="shared" si="509"/>
        <v>0</v>
      </c>
      <c r="AB1459" s="354" t="b">
        <f t="shared" si="510"/>
        <v>0</v>
      </c>
      <c r="AC1459" s="356" t="str">
        <f t="shared" ca="1" si="511"/>
        <v>1 Month,  3 Days</v>
      </c>
      <c r="AD1459" s="114" t="str">
        <f t="shared" ca="1" si="518"/>
        <v>3 Year, 10 Month, 21 Days</v>
      </c>
      <c r="AE1459" s="114">
        <f t="shared" si="512"/>
        <v>48</v>
      </c>
      <c r="AF1459" s="114">
        <f t="shared" si="513"/>
        <v>1</v>
      </c>
      <c r="AG1459" s="354" t="str">
        <f t="shared" si="514"/>
        <v>CE09</v>
      </c>
      <c r="AH1459" s="114">
        <f>IF(ISNA(VLOOKUP(L1459,'MASTER DATA'!$A$1:$F$192,6,0)),0,VLOOKUP(L1459,'MASTER DATA'!$A$1:$F$192,6,0))*AE1459</f>
        <v>460.79999999999995</v>
      </c>
      <c r="AI1459" s="354" t="str">
        <f>VLOOKUP($D1459,'warehouse mapping'!$AN$7:$AO$17,2,0)</f>
        <v>Aktif</v>
      </c>
      <c r="AJ1459" s="114">
        <f t="shared" si="515"/>
        <v>0</v>
      </c>
      <c r="AK1459" s="354" t="str">
        <f t="shared" si="516"/>
        <v/>
      </c>
      <c r="AL1459" s="354" t="s">
        <v>3206</v>
      </c>
      <c r="AM1459" s="354">
        <f t="shared" si="519"/>
        <v>1</v>
      </c>
      <c r="AN1459" s="354" t="b">
        <f t="shared" si="517"/>
        <v>1</v>
      </c>
    </row>
    <row r="1460" spans="1:40" s="354" customFormat="1">
      <c r="A1460" s="354" t="str">
        <f t="shared" si="520"/>
        <v>CE09C02550058593</v>
      </c>
      <c r="B1460" s="354">
        <f t="shared" si="521"/>
        <v>0</v>
      </c>
      <c r="C1460" s="354">
        <f t="shared" si="522"/>
        <v>0</v>
      </c>
      <c r="D1460" s="354" t="str">
        <f t="shared" si="501"/>
        <v>CE</v>
      </c>
      <c r="E1460" s="354" t="str">
        <f t="shared" si="502"/>
        <v>09</v>
      </c>
      <c r="F1460" s="354" t="str">
        <f t="shared" si="503"/>
        <v>C</v>
      </c>
      <c r="G1460" s="355" t="str">
        <f t="shared" si="504"/>
        <v>02</v>
      </c>
      <c r="H1460" s="232" t="s">
        <v>1797</v>
      </c>
      <c r="I1460" s="232" t="s">
        <v>3232</v>
      </c>
      <c r="J1460" s="233">
        <v>46249</v>
      </c>
      <c r="K1460" s="233">
        <v>47703</v>
      </c>
      <c r="L1460" s="234">
        <v>550058593</v>
      </c>
      <c r="M1460" s="232" t="str">
        <f>IF(ISNA(VLOOKUP(L1460,'MASTER DATA'!$A$1:$B$192,2,0)),"",VLOOKUP(L1460,'MASTER DATA'!$A$1:$B$192,2,0))</f>
        <v>Adv4TAX515W40SLMA2_12*0.8L_A04W</v>
      </c>
      <c r="N1460" s="232">
        <v>48</v>
      </c>
      <c r="O1460" s="232">
        <f t="shared" si="505"/>
        <v>1</v>
      </c>
      <c r="P1460" s="232">
        <f t="shared" si="506"/>
        <v>0</v>
      </c>
      <c r="Q1460" s="232">
        <f>VLOOKUP(L1460,'MASTER DATA'!$A$1:$E$192,5,0)</f>
        <v>48</v>
      </c>
      <c r="R1460" s="234">
        <f>SUMIF('picking of the day'!$H$4:$H$358,WMS!H1460&amp;WMS!L1460,'picking of the day'!$E$4:$E$358)</f>
        <v>0</v>
      </c>
      <c r="U1460" s="114">
        <f>IF(ISNA(VLOOKUP(H1460,'data putaway'!$A$1:$E$530,3,0)),0,VLOOKUP(H1460,'data putaway'!$A$1:$E$530,3,0))</f>
        <v>0</v>
      </c>
      <c r="V1460" s="354">
        <f t="shared" si="507"/>
        <v>48</v>
      </c>
      <c r="W1460" s="114">
        <f>IF(ISNA(VLOOKUP(H1460,'data putaway'!$A$1:$E$530,2,0)),0,VLOOKUP(H1460,'data putaway'!$A$1:$E$530,2,0))</f>
        <v>0</v>
      </c>
      <c r="X1460" s="354" t="b">
        <f t="shared" si="508"/>
        <v>0</v>
      </c>
      <c r="Y1460" s="354">
        <f>IF(ISNA(VLOOKUP(H1460,'data putaway'!$A$1:$E$530,4,0)),0,VLOOKUP(H1460,'data putaway'!$A$1:$E$530,4,0))</f>
        <v>0</v>
      </c>
      <c r="Z1460" s="113">
        <f>IF(ISNA(VLOOKUP(H1460,'data putaway'!$A$1:$E$530,5,0)),0,VLOOKUP(H1460,'data putaway'!$A$1:$E$530,5,0))</f>
        <v>0</v>
      </c>
      <c r="AA1460" s="354" t="b">
        <f t="shared" si="509"/>
        <v>0</v>
      </c>
      <c r="AB1460" s="354" t="b">
        <f t="shared" si="510"/>
        <v>0</v>
      </c>
      <c r="AC1460" s="356" t="str">
        <f t="shared" ca="1" si="511"/>
        <v>1 Month,  3 Days</v>
      </c>
      <c r="AD1460" s="114" t="str">
        <f t="shared" ca="1" si="518"/>
        <v>3 Year, 10 Month, 21 Days</v>
      </c>
      <c r="AE1460" s="114">
        <f t="shared" si="512"/>
        <v>48</v>
      </c>
      <c r="AF1460" s="114">
        <f t="shared" si="513"/>
        <v>1</v>
      </c>
      <c r="AG1460" s="354" t="str">
        <f t="shared" si="514"/>
        <v>CE09</v>
      </c>
      <c r="AH1460" s="114">
        <f>IF(ISNA(VLOOKUP(L1460,'MASTER DATA'!$A$1:$F$192,6,0)),0,VLOOKUP(L1460,'MASTER DATA'!$A$1:$F$192,6,0))*AE1460</f>
        <v>460.79999999999995</v>
      </c>
      <c r="AI1460" s="354" t="str">
        <f>VLOOKUP($D1460,'warehouse mapping'!$AN$7:$AO$17,2,0)</f>
        <v>Aktif</v>
      </c>
      <c r="AJ1460" s="114">
        <f t="shared" si="515"/>
        <v>0</v>
      </c>
      <c r="AK1460" s="354" t="str">
        <f t="shared" si="516"/>
        <v/>
      </c>
      <c r="AL1460" s="354" t="s">
        <v>3206</v>
      </c>
      <c r="AM1460" s="354">
        <f t="shared" si="519"/>
        <v>1</v>
      </c>
      <c r="AN1460" s="354" t="b">
        <f t="shared" si="517"/>
        <v>1</v>
      </c>
    </row>
    <row r="1461" spans="1:40" s="354" customFormat="1">
      <c r="A1461" s="354" t="str">
        <f t="shared" si="520"/>
        <v>CE09D01550070614</v>
      </c>
      <c r="B1461" s="354">
        <f t="shared" si="521"/>
        <v>0</v>
      </c>
      <c r="C1461" s="354">
        <f t="shared" si="522"/>
        <v>0</v>
      </c>
      <c r="D1461" s="354" t="str">
        <f t="shared" si="501"/>
        <v>CE</v>
      </c>
      <c r="E1461" s="354" t="str">
        <f t="shared" si="502"/>
        <v>09</v>
      </c>
      <c r="F1461" s="354" t="str">
        <f t="shared" si="503"/>
        <v>D</v>
      </c>
      <c r="G1461" s="355" t="str">
        <f t="shared" si="504"/>
        <v>01</v>
      </c>
      <c r="H1461" s="232" t="s">
        <v>1798</v>
      </c>
      <c r="I1461" s="232" t="s">
        <v>3315</v>
      </c>
      <c r="J1461" s="233">
        <v>46262</v>
      </c>
      <c r="K1461" s="233">
        <v>47713</v>
      </c>
      <c r="L1461" s="234">
        <v>550070614</v>
      </c>
      <c r="M1461" s="232" t="str">
        <f>IF(ISNA(VLOOKUP(L1461,'MASTER DATA'!$A$1:$B$192,2,0)),"",VLOOKUP(L1461,'MASTER DATA'!$A$1:$B$192,2,0))</f>
        <v>HlxHX610W40SP_4*4L_A04W</v>
      </c>
      <c r="N1461" s="234">
        <v>36</v>
      </c>
      <c r="O1461" s="232">
        <f t="shared" si="505"/>
        <v>1</v>
      </c>
      <c r="P1461" s="232">
        <f t="shared" si="506"/>
        <v>0</v>
      </c>
      <c r="Q1461" s="232">
        <f>VLOOKUP(L1461,'MASTER DATA'!$A$1:$E$192,5,0)</f>
        <v>36</v>
      </c>
      <c r="R1461" s="234">
        <f>SUMIF('picking of the day'!$H$4:$H$358,WMS!H1461&amp;WMS!L1461,'picking of the day'!$E$4:$E$358)</f>
        <v>0</v>
      </c>
      <c r="U1461" s="114">
        <f>IF(ISNA(VLOOKUP(H1461,'data putaway'!$A$1:$E$530,3,0)),0,VLOOKUP(H1461,'data putaway'!$A$1:$E$530,3,0))</f>
        <v>0</v>
      </c>
      <c r="V1461" s="354">
        <f t="shared" si="507"/>
        <v>36</v>
      </c>
      <c r="W1461" s="114">
        <f>IF(ISNA(VLOOKUP(H1461,'data putaway'!$A$1:$E$530,2,0)),0,VLOOKUP(H1461,'data putaway'!$A$1:$E$530,2,0))</f>
        <v>0</v>
      </c>
      <c r="X1461" s="354" t="b">
        <f t="shared" si="508"/>
        <v>0</v>
      </c>
      <c r="Y1461" s="354">
        <f>IF(ISNA(VLOOKUP(H1461,'data putaway'!$A$1:$E$530,4,0)),0,VLOOKUP(H1461,'data putaway'!$A$1:$E$530,4,0))</f>
        <v>0</v>
      </c>
      <c r="Z1461" s="113">
        <f>IF(ISNA(VLOOKUP(H1461,'data putaway'!$A$1:$E$530,5,0)),0,VLOOKUP(H1461,'data putaway'!$A$1:$E$530,5,0))</f>
        <v>0</v>
      </c>
      <c r="AA1461" s="354" t="b">
        <f t="shared" si="509"/>
        <v>0</v>
      </c>
      <c r="AB1461" s="354" t="b">
        <f t="shared" si="510"/>
        <v>0</v>
      </c>
      <c r="AC1461" s="356" t="str">
        <f t="shared" ca="1" si="511"/>
        <v>0 Month,  21 Days</v>
      </c>
      <c r="AD1461" s="114" t="str">
        <f t="shared" ca="1" si="518"/>
        <v>3 Year, 11 Month, 0 Days</v>
      </c>
      <c r="AE1461" s="114">
        <f t="shared" si="512"/>
        <v>36</v>
      </c>
      <c r="AF1461" s="114">
        <f t="shared" si="513"/>
        <v>1</v>
      </c>
      <c r="AG1461" s="354" t="str">
        <f t="shared" si="514"/>
        <v>CE09</v>
      </c>
      <c r="AH1461" s="114">
        <f>IF(ISNA(VLOOKUP(L1461,'MASTER DATA'!$A$1:$F$192,6,0)),0,VLOOKUP(L1461,'MASTER DATA'!$A$1:$F$192,6,0))*AE1461</f>
        <v>576</v>
      </c>
      <c r="AI1461" s="354" t="str">
        <f>VLOOKUP($D1461,'warehouse mapping'!$AN$7:$AO$17,2,0)</f>
        <v>Aktif</v>
      </c>
      <c r="AJ1461" s="114">
        <f t="shared" si="515"/>
        <v>0</v>
      </c>
      <c r="AK1461" s="354" t="str">
        <f t="shared" si="516"/>
        <v/>
      </c>
      <c r="AL1461" s="354" t="s">
        <v>170</v>
      </c>
      <c r="AM1461" s="354">
        <f t="shared" si="519"/>
        <v>1</v>
      </c>
      <c r="AN1461" s="354" t="b">
        <f t="shared" si="517"/>
        <v>1</v>
      </c>
    </row>
    <row r="1462" spans="1:40" s="354" customFormat="1">
      <c r="A1462" s="354" t="str">
        <f t="shared" si="520"/>
        <v>CE09D02550070614</v>
      </c>
      <c r="B1462" s="354">
        <f t="shared" si="521"/>
        <v>0</v>
      </c>
      <c r="C1462" s="354">
        <f t="shared" si="522"/>
        <v>0</v>
      </c>
      <c r="D1462" s="354" t="str">
        <f t="shared" si="501"/>
        <v>CE</v>
      </c>
      <c r="E1462" s="354" t="str">
        <f t="shared" si="502"/>
        <v>09</v>
      </c>
      <c r="F1462" s="354" t="str">
        <f t="shared" si="503"/>
        <v>D</v>
      </c>
      <c r="G1462" s="355" t="str">
        <f t="shared" si="504"/>
        <v>02</v>
      </c>
      <c r="H1462" s="232" t="s">
        <v>1799</v>
      </c>
      <c r="I1462" s="232" t="s">
        <v>3315</v>
      </c>
      <c r="J1462" s="233">
        <v>46262</v>
      </c>
      <c r="K1462" s="233">
        <v>47713</v>
      </c>
      <c r="L1462" s="234">
        <v>550070614</v>
      </c>
      <c r="M1462" s="232" t="str">
        <f>IF(ISNA(VLOOKUP(L1462,'MASTER DATA'!$A$1:$B$192,2,0)),"",VLOOKUP(L1462,'MASTER DATA'!$A$1:$B$192,2,0))</f>
        <v>HlxHX610W40SP_4*4L_A04W</v>
      </c>
      <c r="N1462" s="234">
        <v>36</v>
      </c>
      <c r="O1462" s="232">
        <f t="shared" si="505"/>
        <v>1</v>
      </c>
      <c r="P1462" s="232">
        <f t="shared" si="506"/>
        <v>0</v>
      </c>
      <c r="Q1462" s="232">
        <f>VLOOKUP(L1462,'MASTER DATA'!$A$1:$E$192,5,0)</f>
        <v>36</v>
      </c>
      <c r="R1462" s="234">
        <f>SUMIF('picking of the day'!$H$4:$H$358,WMS!H1462&amp;WMS!L1462,'picking of the day'!$E$4:$E$358)</f>
        <v>0</v>
      </c>
      <c r="U1462" s="114">
        <f>IF(ISNA(VLOOKUP(H1462,'data putaway'!$A$1:$E$530,3,0)),0,VLOOKUP(H1462,'data putaway'!$A$1:$E$530,3,0))</f>
        <v>0</v>
      </c>
      <c r="V1462" s="354">
        <f t="shared" si="507"/>
        <v>36</v>
      </c>
      <c r="W1462" s="114">
        <f>IF(ISNA(VLOOKUP(H1462,'data putaway'!$A$1:$E$530,2,0)),0,VLOOKUP(H1462,'data putaway'!$A$1:$E$530,2,0))</f>
        <v>0</v>
      </c>
      <c r="X1462" s="354" t="b">
        <f t="shared" si="508"/>
        <v>0</v>
      </c>
      <c r="Y1462" s="354">
        <f>IF(ISNA(VLOOKUP(H1462,'data putaway'!$A$1:$E$530,4,0)),0,VLOOKUP(H1462,'data putaway'!$A$1:$E$530,4,0))</f>
        <v>0</v>
      </c>
      <c r="Z1462" s="113">
        <f>IF(ISNA(VLOOKUP(H1462,'data putaway'!$A$1:$E$530,5,0)),0,VLOOKUP(H1462,'data putaway'!$A$1:$E$530,5,0))</f>
        <v>0</v>
      </c>
      <c r="AA1462" s="354" t="b">
        <f t="shared" si="509"/>
        <v>0</v>
      </c>
      <c r="AB1462" s="354" t="b">
        <f t="shared" si="510"/>
        <v>0</v>
      </c>
      <c r="AC1462" s="356" t="str">
        <f t="shared" ca="1" si="511"/>
        <v>0 Month,  21 Days</v>
      </c>
      <c r="AD1462" s="114" t="str">
        <f t="shared" ca="1" si="518"/>
        <v>3 Year, 11 Month, 0 Days</v>
      </c>
      <c r="AE1462" s="114">
        <f t="shared" si="512"/>
        <v>36</v>
      </c>
      <c r="AF1462" s="114">
        <f t="shared" si="513"/>
        <v>1</v>
      </c>
      <c r="AG1462" s="354" t="str">
        <f t="shared" si="514"/>
        <v>CE09</v>
      </c>
      <c r="AH1462" s="114">
        <f>IF(ISNA(VLOOKUP(L1462,'MASTER DATA'!$A$1:$F$192,6,0)),0,VLOOKUP(L1462,'MASTER DATA'!$A$1:$F$192,6,0))*AE1462</f>
        <v>576</v>
      </c>
      <c r="AI1462" s="354" t="str">
        <f>VLOOKUP($D1462,'warehouse mapping'!$AN$7:$AO$17,2,0)</f>
        <v>Aktif</v>
      </c>
      <c r="AJ1462" s="114">
        <f t="shared" si="515"/>
        <v>0</v>
      </c>
      <c r="AK1462" s="354" t="str">
        <f t="shared" si="516"/>
        <v/>
      </c>
      <c r="AL1462" s="354" t="s">
        <v>170</v>
      </c>
      <c r="AM1462" s="354">
        <f t="shared" si="519"/>
        <v>1</v>
      </c>
      <c r="AN1462" s="354" t="b">
        <f t="shared" si="517"/>
        <v>1</v>
      </c>
    </row>
    <row r="1463" spans="1:40" s="354" customFormat="1">
      <c r="A1463" s="354" t="str">
        <f t="shared" si="520"/>
        <v>CE09E01550070614</v>
      </c>
      <c r="B1463" s="354">
        <f t="shared" si="521"/>
        <v>0</v>
      </c>
      <c r="C1463" s="354">
        <f t="shared" si="522"/>
        <v>0</v>
      </c>
      <c r="D1463" s="354" t="str">
        <f t="shared" si="501"/>
        <v>CE</v>
      </c>
      <c r="E1463" s="354" t="str">
        <f t="shared" si="502"/>
        <v>09</v>
      </c>
      <c r="F1463" s="354" t="str">
        <f t="shared" si="503"/>
        <v>E</v>
      </c>
      <c r="G1463" s="355" t="str">
        <f t="shared" si="504"/>
        <v>01</v>
      </c>
      <c r="H1463" s="232" t="s">
        <v>1800</v>
      </c>
      <c r="I1463" s="232" t="s">
        <v>3315</v>
      </c>
      <c r="J1463" s="233">
        <v>46262</v>
      </c>
      <c r="K1463" s="233">
        <v>47713</v>
      </c>
      <c r="L1463" s="234">
        <v>550070614</v>
      </c>
      <c r="M1463" s="232" t="str">
        <f>IF(ISNA(VLOOKUP(L1463,'MASTER DATA'!$A$1:$B$192,2,0)),"",VLOOKUP(L1463,'MASTER DATA'!$A$1:$B$192,2,0))</f>
        <v>HlxHX610W40SP_4*4L_A04W</v>
      </c>
      <c r="N1463" s="234">
        <v>36</v>
      </c>
      <c r="O1463" s="232">
        <f t="shared" si="505"/>
        <v>1</v>
      </c>
      <c r="P1463" s="232">
        <f t="shared" si="506"/>
        <v>0</v>
      </c>
      <c r="Q1463" s="232">
        <f>VLOOKUP(L1463,'MASTER DATA'!$A$1:$E$192,5,0)</f>
        <v>36</v>
      </c>
      <c r="R1463" s="234">
        <f>SUMIF('picking of the day'!$H$4:$H$358,WMS!H1463&amp;WMS!L1463,'picking of the day'!$E$4:$E$358)</f>
        <v>0</v>
      </c>
      <c r="U1463" s="114">
        <f>IF(ISNA(VLOOKUP(H1463,'data putaway'!$A$1:$E$530,3,0)),0,VLOOKUP(H1463,'data putaway'!$A$1:$E$530,3,0))</f>
        <v>0</v>
      </c>
      <c r="V1463" s="354">
        <f t="shared" si="507"/>
        <v>36</v>
      </c>
      <c r="W1463" s="114">
        <f>IF(ISNA(VLOOKUP(H1463,'data putaway'!$A$1:$E$530,2,0)),0,VLOOKUP(H1463,'data putaway'!$A$1:$E$530,2,0))</f>
        <v>0</v>
      </c>
      <c r="X1463" s="354" t="b">
        <f t="shared" si="508"/>
        <v>0</v>
      </c>
      <c r="Y1463" s="354">
        <f>IF(ISNA(VLOOKUP(H1463,'data putaway'!$A$1:$E$530,4,0)),0,VLOOKUP(H1463,'data putaway'!$A$1:$E$530,4,0))</f>
        <v>0</v>
      </c>
      <c r="Z1463" s="113">
        <f>IF(ISNA(VLOOKUP(H1463,'data putaway'!$A$1:$E$530,5,0)),0,VLOOKUP(H1463,'data putaway'!$A$1:$E$530,5,0))</f>
        <v>0</v>
      </c>
      <c r="AA1463" s="354" t="b">
        <f t="shared" si="509"/>
        <v>0</v>
      </c>
      <c r="AB1463" s="354" t="b">
        <f t="shared" si="510"/>
        <v>0</v>
      </c>
      <c r="AC1463" s="356" t="str">
        <f t="shared" ca="1" si="511"/>
        <v>0 Month,  21 Days</v>
      </c>
      <c r="AD1463" s="114" t="str">
        <f t="shared" ca="1" si="518"/>
        <v>3 Year, 11 Month, 0 Days</v>
      </c>
      <c r="AE1463" s="114">
        <f t="shared" si="512"/>
        <v>36</v>
      </c>
      <c r="AF1463" s="114">
        <f t="shared" si="513"/>
        <v>1</v>
      </c>
      <c r="AG1463" s="354" t="str">
        <f t="shared" si="514"/>
        <v>CE09</v>
      </c>
      <c r="AH1463" s="114">
        <f>IF(ISNA(VLOOKUP(L1463,'MASTER DATA'!$A$1:$F$192,6,0)),0,VLOOKUP(L1463,'MASTER DATA'!$A$1:$F$192,6,0))*AE1463</f>
        <v>576</v>
      </c>
      <c r="AI1463" s="354" t="str">
        <f>VLOOKUP($D1463,'warehouse mapping'!$AN$7:$AO$17,2,0)</f>
        <v>Aktif</v>
      </c>
      <c r="AJ1463" s="114">
        <f t="shared" si="515"/>
        <v>0</v>
      </c>
      <c r="AK1463" s="354" t="str">
        <f t="shared" si="516"/>
        <v/>
      </c>
      <c r="AL1463" s="354" t="s">
        <v>170</v>
      </c>
      <c r="AM1463" s="354">
        <f t="shared" si="519"/>
        <v>1</v>
      </c>
      <c r="AN1463" s="354" t="b">
        <f t="shared" si="517"/>
        <v>1</v>
      </c>
    </row>
    <row r="1464" spans="1:40" s="354" customFormat="1">
      <c r="A1464" s="354" t="str">
        <f t="shared" si="520"/>
        <v>CE09E02550070614</v>
      </c>
      <c r="B1464" s="354">
        <f t="shared" si="521"/>
        <v>0</v>
      </c>
      <c r="C1464" s="354">
        <f t="shared" si="522"/>
        <v>0</v>
      </c>
      <c r="D1464" s="354" t="str">
        <f t="shared" si="501"/>
        <v>CE</v>
      </c>
      <c r="E1464" s="354" t="str">
        <f t="shared" si="502"/>
        <v>09</v>
      </c>
      <c r="F1464" s="354" t="str">
        <f t="shared" si="503"/>
        <v>E</v>
      </c>
      <c r="G1464" s="355" t="str">
        <f t="shared" si="504"/>
        <v>02</v>
      </c>
      <c r="H1464" s="232" t="s">
        <v>1801</v>
      </c>
      <c r="I1464" s="232" t="s">
        <v>3315</v>
      </c>
      <c r="J1464" s="233">
        <v>46262</v>
      </c>
      <c r="K1464" s="233">
        <v>47713</v>
      </c>
      <c r="L1464" s="234">
        <v>550070614</v>
      </c>
      <c r="M1464" s="232" t="str">
        <f>IF(ISNA(VLOOKUP(L1464,'MASTER DATA'!$A$1:$B$192,2,0)),"",VLOOKUP(L1464,'MASTER DATA'!$A$1:$B$192,2,0))</f>
        <v>HlxHX610W40SP_4*4L_A04W</v>
      </c>
      <c r="N1464" s="234">
        <v>36</v>
      </c>
      <c r="O1464" s="232">
        <f t="shared" si="505"/>
        <v>1</v>
      </c>
      <c r="P1464" s="232">
        <f t="shared" si="506"/>
        <v>0</v>
      </c>
      <c r="Q1464" s="232">
        <f>VLOOKUP(L1464,'MASTER DATA'!$A$1:$E$192,5,0)</f>
        <v>36</v>
      </c>
      <c r="R1464" s="234">
        <f>SUMIF('picking of the day'!$H$4:$H$358,WMS!H1464&amp;WMS!L1464,'picking of the day'!$E$4:$E$358)</f>
        <v>0</v>
      </c>
      <c r="U1464" s="114">
        <f>IF(ISNA(VLOOKUP(H1464,'data putaway'!$A$1:$E$530,3,0)),0,VLOOKUP(H1464,'data putaway'!$A$1:$E$530,3,0))</f>
        <v>0</v>
      </c>
      <c r="V1464" s="354">
        <f t="shared" si="507"/>
        <v>36</v>
      </c>
      <c r="W1464" s="114">
        <f>IF(ISNA(VLOOKUP(H1464,'data putaway'!$A$1:$E$530,2,0)),0,VLOOKUP(H1464,'data putaway'!$A$1:$E$530,2,0))</f>
        <v>0</v>
      </c>
      <c r="X1464" s="354" t="b">
        <f t="shared" si="508"/>
        <v>0</v>
      </c>
      <c r="Y1464" s="354">
        <f>IF(ISNA(VLOOKUP(H1464,'data putaway'!$A$1:$E$530,4,0)),0,VLOOKUP(H1464,'data putaway'!$A$1:$E$530,4,0))</f>
        <v>0</v>
      </c>
      <c r="Z1464" s="113">
        <f>IF(ISNA(VLOOKUP(H1464,'data putaway'!$A$1:$E$530,5,0)),0,VLOOKUP(H1464,'data putaway'!$A$1:$E$530,5,0))</f>
        <v>0</v>
      </c>
      <c r="AA1464" s="354" t="b">
        <f t="shared" si="509"/>
        <v>0</v>
      </c>
      <c r="AB1464" s="354" t="b">
        <f t="shared" si="510"/>
        <v>0</v>
      </c>
      <c r="AC1464" s="356" t="str">
        <f t="shared" ca="1" si="511"/>
        <v>0 Month,  21 Days</v>
      </c>
      <c r="AD1464" s="114" t="str">
        <f t="shared" ca="1" si="518"/>
        <v>3 Year, 11 Month, 0 Days</v>
      </c>
      <c r="AE1464" s="114">
        <f t="shared" si="512"/>
        <v>36</v>
      </c>
      <c r="AF1464" s="114">
        <f t="shared" si="513"/>
        <v>1</v>
      </c>
      <c r="AG1464" s="354" t="str">
        <f t="shared" si="514"/>
        <v>CE09</v>
      </c>
      <c r="AH1464" s="114">
        <f>IF(ISNA(VLOOKUP(L1464,'MASTER DATA'!$A$1:$F$192,6,0)),0,VLOOKUP(L1464,'MASTER DATA'!$A$1:$F$192,6,0))*AE1464</f>
        <v>576</v>
      </c>
      <c r="AI1464" s="354" t="str">
        <f>VLOOKUP($D1464,'warehouse mapping'!$AN$7:$AO$17,2,0)</f>
        <v>Aktif</v>
      </c>
      <c r="AJ1464" s="114">
        <f t="shared" si="515"/>
        <v>0</v>
      </c>
      <c r="AK1464" s="354" t="str">
        <f t="shared" si="516"/>
        <v/>
      </c>
      <c r="AL1464" s="354" t="s">
        <v>170</v>
      </c>
      <c r="AM1464" s="354">
        <f t="shared" si="519"/>
        <v>1</v>
      </c>
      <c r="AN1464" s="354" t="b">
        <f t="shared" si="517"/>
        <v>1</v>
      </c>
    </row>
    <row r="1465" spans="1:40" s="354" customFormat="1">
      <c r="A1465" s="354" t="str">
        <f t="shared" si="520"/>
        <v>CE10A01550038021</v>
      </c>
      <c r="B1465" s="354">
        <f t="shared" si="521"/>
        <v>0</v>
      </c>
      <c r="C1465" s="354">
        <f t="shared" si="522"/>
        <v>0</v>
      </c>
      <c r="D1465" s="354" t="str">
        <f t="shared" si="501"/>
        <v>CE</v>
      </c>
      <c r="E1465" s="354" t="str">
        <f t="shared" si="502"/>
        <v>10</v>
      </c>
      <c r="F1465" s="354" t="str">
        <f t="shared" si="503"/>
        <v>A</v>
      </c>
      <c r="G1465" s="355" t="str">
        <f t="shared" si="504"/>
        <v>01</v>
      </c>
      <c r="H1465" s="232" t="s">
        <v>1802</v>
      </c>
      <c r="I1465" s="232" t="s">
        <v>3522</v>
      </c>
      <c r="J1465" s="233">
        <v>47719</v>
      </c>
      <c r="K1465" s="233">
        <v>47729</v>
      </c>
      <c r="L1465" s="234">
        <v>550038021</v>
      </c>
      <c r="M1465" s="232" t="str">
        <f>IF(ISNA(VLOOKUP(L1465,'MASTER DATA'!$A$1:$B$192,2,0)),"",VLOOKUP(L1465,'MASTER DATA'!$A$1:$B$192,2,0))</f>
        <v>Helix HX320W50SLCF_4*4L_A04W</v>
      </c>
      <c r="N1465" s="232">
        <v>6</v>
      </c>
      <c r="O1465" s="232">
        <f t="shared" si="505"/>
        <v>0</v>
      </c>
      <c r="P1465" s="232">
        <f t="shared" si="506"/>
        <v>6</v>
      </c>
      <c r="Q1465" s="232">
        <f>VLOOKUP(L1465,'MASTER DATA'!$A$1:$E$192,5,0)</f>
        <v>36</v>
      </c>
      <c r="R1465" s="234">
        <f>SUMIF('picking of the day'!$H$4:$H$358,WMS!H1465&amp;WMS!L1465,'picking of the day'!$E$4:$E$358)</f>
        <v>0</v>
      </c>
      <c r="U1465" s="114">
        <f>IF(ISNA(VLOOKUP(H1465,'data putaway'!$A$1:$E$530,3,0)),0,VLOOKUP(H1465,'data putaway'!$A$1:$E$530,3,0))</f>
        <v>0</v>
      </c>
      <c r="V1465" s="354">
        <f t="shared" si="507"/>
        <v>6</v>
      </c>
      <c r="W1465" s="114">
        <f>IF(ISNA(VLOOKUP(H1465,'data putaway'!$A$1:$E$530,2,0)),0,VLOOKUP(H1465,'data putaway'!$A$1:$E$530,2,0))</f>
        <v>0</v>
      </c>
      <c r="X1465" s="354" t="b">
        <f t="shared" si="508"/>
        <v>0</v>
      </c>
      <c r="Y1465" s="354">
        <f>IF(ISNA(VLOOKUP(H1465,'data putaway'!$A$1:$E$530,4,0)),0,VLOOKUP(H1465,'data putaway'!$A$1:$E$530,4,0))</f>
        <v>0</v>
      </c>
      <c r="Z1465" s="113">
        <f>IF(ISNA(VLOOKUP(H1465,'data putaway'!$A$1:$E$530,5,0)),0,VLOOKUP(H1465,'data putaway'!$A$1:$E$530,5,0))</f>
        <v>0</v>
      </c>
      <c r="AA1465" s="354" t="b">
        <f t="shared" si="509"/>
        <v>0</v>
      </c>
      <c r="AB1465" s="354" t="b">
        <f t="shared" si="510"/>
        <v>0</v>
      </c>
      <c r="AC1465" s="356" t="e">
        <f t="shared" ca="1" si="511"/>
        <v>#NUM!</v>
      </c>
      <c r="AD1465" s="114" t="str">
        <f t="shared" ca="1" si="518"/>
        <v>3 Year, 11 Month, 16 Days</v>
      </c>
      <c r="AE1465" s="114">
        <f t="shared" si="512"/>
        <v>6</v>
      </c>
      <c r="AF1465" s="114">
        <f t="shared" si="513"/>
        <v>1</v>
      </c>
      <c r="AG1465" s="354" t="str">
        <f t="shared" si="514"/>
        <v>CE10</v>
      </c>
      <c r="AH1465" s="114">
        <f>IF(ISNA(VLOOKUP(L1465,'MASTER DATA'!$A$1:$F$192,6,0)),0,VLOOKUP(L1465,'MASTER DATA'!$A$1:$F$192,6,0))*AE1465</f>
        <v>96</v>
      </c>
      <c r="AI1465" s="354" t="str">
        <f>VLOOKUP($D1465,'warehouse mapping'!$AN$7:$AO$17,2,0)</f>
        <v>Aktif</v>
      </c>
      <c r="AJ1465" s="114">
        <f t="shared" si="515"/>
        <v>0</v>
      </c>
      <c r="AK1465" s="354" t="str">
        <f t="shared" si="516"/>
        <v/>
      </c>
      <c r="AL1465" s="354" t="s">
        <v>3025</v>
      </c>
      <c r="AM1465" s="354">
        <f t="shared" si="519"/>
        <v>1</v>
      </c>
      <c r="AN1465" s="354" t="b">
        <f t="shared" si="517"/>
        <v>1</v>
      </c>
    </row>
    <row r="1466" spans="1:40" s="354" customFormat="1">
      <c r="A1466" s="354" t="str">
        <f t="shared" si="520"/>
        <v>CE10A02550027259</v>
      </c>
      <c r="B1466" s="354">
        <f t="shared" si="521"/>
        <v>0</v>
      </c>
      <c r="C1466" s="354">
        <f t="shared" si="522"/>
        <v>0</v>
      </c>
      <c r="D1466" s="354" t="str">
        <f t="shared" si="501"/>
        <v>CE</v>
      </c>
      <c r="E1466" s="354" t="str">
        <f t="shared" si="502"/>
        <v>10</v>
      </c>
      <c r="F1466" s="354" t="str">
        <f t="shared" si="503"/>
        <v>A</v>
      </c>
      <c r="G1466" s="355" t="str">
        <f t="shared" si="504"/>
        <v>02</v>
      </c>
      <c r="H1466" s="232" t="s">
        <v>225</v>
      </c>
      <c r="I1466" s="232">
        <v>12652581</v>
      </c>
      <c r="J1466" s="233">
        <v>46253</v>
      </c>
      <c r="K1466" s="233">
        <v>47632</v>
      </c>
      <c r="L1466" s="234">
        <v>550027259</v>
      </c>
      <c r="M1466" s="232" t="str">
        <f>IF(ISNA(VLOOKUP(L1466,'MASTER DATA'!$A$1:$B$192,2,0)),"",VLOOKUP(L1466,'MASTER DATA'!$A$1:$B$192,2,0))</f>
        <v>Gadus S2 V220 2_1*770kg_A227</v>
      </c>
      <c r="N1466" s="232">
        <v>1</v>
      </c>
      <c r="O1466" s="232">
        <f t="shared" si="505"/>
        <v>1</v>
      </c>
      <c r="P1466" s="232">
        <f t="shared" si="506"/>
        <v>0</v>
      </c>
      <c r="Q1466" s="232">
        <f>VLOOKUP(L1466,'MASTER DATA'!$A$1:$E$192,5,0)</f>
        <v>1</v>
      </c>
      <c r="R1466" s="234">
        <f>SUMIF('picking of the day'!$H$4:$H$358,WMS!H1466&amp;WMS!L1466,'picking of the day'!$E$4:$E$358)</f>
        <v>0</v>
      </c>
      <c r="U1466" s="114">
        <f>IF(ISNA(VLOOKUP(H1466,'data putaway'!$A$1:$E$530,3,0)),0,VLOOKUP(H1466,'data putaway'!$A$1:$E$530,3,0))</f>
        <v>0</v>
      </c>
      <c r="V1466" s="354">
        <f t="shared" si="507"/>
        <v>1</v>
      </c>
      <c r="W1466" s="114">
        <f>IF(ISNA(VLOOKUP(H1466,'data putaway'!$A$1:$E$530,2,0)),0,VLOOKUP(H1466,'data putaway'!$A$1:$E$530,2,0))</f>
        <v>0</v>
      </c>
      <c r="X1466" s="354" t="b">
        <f t="shared" si="508"/>
        <v>0</v>
      </c>
      <c r="Y1466" s="354">
        <f>IF(ISNA(VLOOKUP(H1466,'data putaway'!$A$1:$E$530,4,0)),0,VLOOKUP(H1466,'data putaway'!$A$1:$E$530,4,0))</f>
        <v>0</v>
      </c>
      <c r="Z1466" s="113">
        <f>IF(ISNA(VLOOKUP(H1466,'data putaway'!$A$1:$E$530,5,0)),0,VLOOKUP(H1466,'data putaway'!$A$1:$E$530,5,0))</f>
        <v>0</v>
      </c>
      <c r="AA1466" s="354" t="b">
        <f t="shared" si="509"/>
        <v>0</v>
      </c>
      <c r="AB1466" s="354" t="b">
        <f t="shared" si="510"/>
        <v>0</v>
      </c>
      <c r="AC1466" s="356" t="str">
        <f t="shared" ca="1" si="511"/>
        <v>0 Month,  30 Days</v>
      </c>
      <c r="AD1466" s="114" t="str">
        <f t="shared" ca="1" si="518"/>
        <v>3 Year, 8 Month, 11 Days</v>
      </c>
      <c r="AE1466" s="114">
        <f t="shared" si="512"/>
        <v>1</v>
      </c>
      <c r="AF1466" s="114">
        <f t="shared" si="513"/>
        <v>1</v>
      </c>
      <c r="AG1466" s="354" t="str">
        <f t="shared" si="514"/>
        <v>CE10</v>
      </c>
      <c r="AH1466" s="114">
        <f>IF(ISNA(VLOOKUP(L1466,'MASTER DATA'!$A$1:$F$192,6,0)),0,VLOOKUP(L1466,'MASTER DATA'!$A$1:$F$192,6,0))*AE1466</f>
        <v>770</v>
      </c>
      <c r="AI1466" s="354" t="str">
        <f>VLOOKUP($D1466,'warehouse mapping'!$AN$7:$AO$17,2,0)</f>
        <v>Aktif</v>
      </c>
      <c r="AJ1466" s="114">
        <f t="shared" si="515"/>
        <v>0</v>
      </c>
      <c r="AK1466" s="354" t="str">
        <f t="shared" si="516"/>
        <v/>
      </c>
      <c r="AL1466" s="354" t="s">
        <v>3207</v>
      </c>
      <c r="AM1466" s="354">
        <f t="shared" si="519"/>
        <v>1</v>
      </c>
      <c r="AN1466" s="354" t="b">
        <f t="shared" si="517"/>
        <v>1</v>
      </c>
    </row>
    <row r="1467" spans="1:40" s="354" customFormat="1">
      <c r="A1467" s="354" t="str">
        <f t="shared" si="520"/>
        <v>CE10B01550062285</v>
      </c>
      <c r="B1467" s="354">
        <f t="shared" si="521"/>
        <v>0</v>
      </c>
      <c r="C1467" s="354">
        <f t="shared" si="522"/>
        <v>0</v>
      </c>
      <c r="D1467" s="354" t="str">
        <f t="shared" si="501"/>
        <v>CE</v>
      </c>
      <c r="E1467" s="354" t="str">
        <f t="shared" si="502"/>
        <v>10</v>
      </c>
      <c r="F1467" s="354" t="str">
        <f t="shared" si="503"/>
        <v>B</v>
      </c>
      <c r="G1467" s="355" t="str">
        <f t="shared" si="504"/>
        <v>01</v>
      </c>
      <c r="H1467" s="232" t="s">
        <v>1803</v>
      </c>
      <c r="I1467" s="232">
        <v>12611620</v>
      </c>
      <c r="J1467" s="233">
        <v>46087</v>
      </c>
      <c r="K1467" s="233">
        <v>47524</v>
      </c>
      <c r="L1467" s="234">
        <v>550062285</v>
      </c>
      <c r="M1467" s="232" t="str">
        <f>IF(ISNA(VLOOKUP(L1467,'MASTER DATA'!$A$1:$B$192,2,0)),"",VLOOKUP(L1467,'MASTER DATA'!$A$1:$B$192,2,0))</f>
        <v>Gadus S3 V460DM 2_1*770kg_A227</v>
      </c>
      <c r="N1467" s="232">
        <v>1</v>
      </c>
      <c r="O1467" s="232">
        <f t="shared" si="505"/>
        <v>1</v>
      </c>
      <c r="P1467" s="232">
        <f t="shared" si="506"/>
        <v>0</v>
      </c>
      <c r="Q1467" s="232">
        <f>VLOOKUP(L1467,'MASTER DATA'!$A$1:$E$192,5,0)</f>
        <v>1</v>
      </c>
      <c r="R1467" s="234">
        <f>SUMIF('picking of the day'!$H$4:$H$358,WMS!H1467&amp;WMS!L1467,'picking of the day'!$E$4:$E$358)</f>
        <v>0</v>
      </c>
      <c r="U1467" s="114">
        <f>IF(ISNA(VLOOKUP(H1467,'data putaway'!$A$1:$E$530,3,0)),0,VLOOKUP(H1467,'data putaway'!$A$1:$E$530,3,0))</f>
        <v>0</v>
      </c>
      <c r="V1467" s="354">
        <f t="shared" si="507"/>
        <v>1</v>
      </c>
      <c r="W1467" s="114">
        <f>IF(ISNA(VLOOKUP(H1467,'data putaway'!$A$1:$E$530,2,0)),0,VLOOKUP(H1467,'data putaway'!$A$1:$E$530,2,0))</f>
        <v>0</v>
      </c>
      <c r="X1467" s="354" t="b">
        <f t="shared" si="508"/>
        <v>0</v>
      </c>
      <c r="Y1467" s="354">
        <f>IF(ISNA(VLOOKUP(H1467,'data putaway'!$A$1:$E$530,4,0)),0,VLOOKUP(H1467,'data putaway'!$A$1:$E$530,4,0))</f>
        <v>0</v>
      </c>
      <c r="Z1467" s="113">
        <f>IF(ISNA(VLOOKUP(H1467,'data putaway'!$A$1:$E$530,5,0)),0,VLOOKUP(H1467,'data putaway'!$A$1:$E$530,5,0))</f>
        <v>0</v>
      </c>
      <c r="AA1467" s="354" t="b">
        <f t="shared" si="509"/>
        <v>0</v>
      </c>
      <c r="AB1467" s="354" t="b">
        <f t="shared" si="510"/>
        <v>0</v>
      </c>
      <c r="AC1467" s="356" t="str">
        <f t="shared" ca="1" si="511"/>
        <v>6 Month,  12 Days</v>
      </c>
      <c r="AD1467" s="114" t="str">
        <f t="shared" ca="1" si="518"/>
        <v>3 Year, 4 Month, 23 Days</v>
      </c>
      <c r="AE1467" s="114">
        <f t="shared" si="512"/>
        <v>1</v>
      </c>
      <c r="AF1467" s="114">
        <f t="shared" si="513"/>
        <v>1</v>
      </c>
      <c r="AG1467" s="354" t="str">
        <f t="shared" si="514"/>
        <v>CE10</v>
      </c>
      <c r="AH1467" s="114">
        <f>IF(ISNA(VLOOKUP(L1467,'MASTER DATA'!$A$1:$F$192,6,0)),0,VLOOKUP(L1467,'MASTER DATA'!$A$1:$F$192,6,0))*AE1467</f>
        <v>770</v>
      </c>
      <c r="AI1467" s="354" t="str">
        <f>VLOOKUP($D1467,'warehouse mapping'!$AN$7:$AO$17,2,0)</f>
        <v>Aktif</v>
      </c>
      <c r="AJ1467" s="114">
        <f t="shared" si="515"/>
        <v>0</v>
      </c>
      <c r="AK1467" s="354" t="str">
        <f t="shared" si="516"/>
        <v/>
      </c>
      <c r="AL1467" s="354" t="s">
        <v>3205</v>
      </c>
      <c r="AM1467" s="354">
        <f t="shared" si="519"/>
        <v>1</v>
      </c>
      <c r="AN1467" s="354" t="b">
        <f t="shared" si="517"/>
        <v>1</v>
      </c>
    </row>
    <row r="1468" spans="1:40" s="354" customFormat="1">
      <c r="A1468" s="354" t="str">
        <f t="shared" si="520"/>
        <v>CE10B02550062285</v>
      </c>
      <c r="B1468" s="354">
        <f t="shared" si="521"/>
        <v>0</v>
      </c>
      <c r="C1468" s="354">
        <f t="shared" si="522"/>
        <v>0</v>
      </c>
      <c r="D1468" s="354" t="str">
        <f t="shared" si="501"/>
        <v>CE</v>
      </c>
      <c r="E1468" s="354" t="str">
        <f t="shared" si="502"/>
        <v>10</v>
      </c>
      <c r="F1468" s="354" t="str">
        <f t="shared" si="503"/>
        <v>B</v>
      </c>
      <c r="G1468" s="355" t="str">
        <f t="shared" si="504"/>
        <v>02</v>
      </c>
      <c r="H1468" s="232" t="s">
        <v>1804</v>
      </c>
      <c r="I1468" s="232">
        <v>12611620</v>
      </c>
      <c r="J1468" s="233">
        <v>46087</v>
      </c>
      <c r="K1468" s="233">
        <v>47524</v>
      </c>
      <c r="L1468" s="234">
        <v>550062285</v>
      </c>
      <c r="M1468" s="232" t="str">
        <f>IF(ISNA(VLOOKUP(L1468,'MASTER DATA'!$A$1:$B$192,2,0)),"",VLOOKUP(L1468,'MASTER DATA'!$A$1:$B$192,2,0))</f>
        <v>Gadus S3 V460DM 2_1*770kg_A227</v>
      </c>
      <c r="N1468" s="232">
        <v>1</v>
      </c>
      <c r="O1468" s="232">
        <f t="shared" si="505"/>
        <v>1</v>
      </c>
      <c r="P1468" s="232">
        <f t="shared" si="506"/>
        <v>0</v>
      </c>
      <c r="Q1468" s="232">
        <f>VLOOKUP(L1468,'MASTER DATA'!$A$1:$E$192,5,0)</f>
        <v>1</v>
      </c>
      <c r="R1468" s="234">
        <f>SUMIF('picking of the day'!$H$4:$H$358,WMS!H1468&amp;WMS!L1468,'picking of the day'!$E$4:$E$358)</f>
        <v>0</v>
      </c>
      <c r="U1468" s="114">
        <f>IF(ISNA(VLOOKUP(H1468,'data putaway'!$A$1:$E$530,3,0)),0,VLOOKUP(H1468,'data putaway'!$A$1:$E$530,3,0))</f>
        <v>0</v>
      </c>
      <c r="V1468" s="354">
        <f t="shared" si="507"/>
        <v>1</v>
      </c>
      <c r="W1468" s="114">
        <f>IF(ISNA(VLOOKUP(H1468,'data putaway'!$A$1:$E$530,2,0)),0,VLOOKUP(H1468,'data putaway'!$A$1:$E$530,2,0))</f>
        <v>0</v>
      </c>
      <c r="X1468" s="354" t="b">
        <f t="shared" si="508"/>
        <v>0</v>
      </c>
      <c r="Y1468" s="354">
        <f>IF(ISNA(VLOOKUP(H1468,'data putaway'!$A$1:$E$530,4,0)),0,VLOOKUP(H1468,'data putaway'!$A$1:$E$530,4,0))</f>
        <v>0</v>
      </c>
      <c r="Z1468" s="113">
        <f>IF(ISNA(VLOOKUP(H1468,'data putaway'!$A$1:$E$530,5,0)),0,VLOOKUP(H1468,'data putaway'!$A$1:$E$530,5,0))</f>
        <v>0</v>
      </c>
      <c r="AA1468" s="354" t="b">
        <f t="shared" si="509"/>
        <v>0</v>
      </c>
      <c r="AB1468" s="354" t="b">
        <f t="shared" si="510"/>
        <v>0</v>
      </c>
      <c r="AC1468" s="356" t="str">
        <f t="shared" ca="1" si="511"/>
        <v>6 Month,  12 Days</v>
      </c>
      <c r="AD1468" s="114" t="str">
        <f t="shared" ca="1" si="518"/>
        <v>3 Year, 4 Month, 23 Days</v>
      </c>
      <c r="AE1468" s="114">
        <f t="shared" si="512"/>
        <v>1</v>
      </c>
      <c r="AF1468" s="114">
        <f t="shared" si="513"/>
        <v>1</v>
      </c>
      <c r="AG1468" s="354" t="str">
        <f t="shared" si="514"/>
        <v>CE10</v>
      </c>
      <c r="AH1468" s="114">
        <f>IF(ISNA(VLOOKUP(L1468,'MASTER DATA'!$A$1:$F$192,6,0)),0,VLOOKUP(L1468,'MASTER DATA'!$A$1:$F$192,6,0))*AE1468</f>
        <v>770</v>
      </c>
      <c r="AI1468" s="354" t="str">
        <f>VLOOKUP($D1468,'warehouse mapping'!$AN$7:$AO$17,2,0)</f>
        <v>Aktif</v>
      </c>
      <c r="AJ1468" s="114">
        <f t="shared" si="515"/>
        <v>0</v>
      </c>
      <c r="AK1468" s="354" t="str">
        <f t="shared" si="516"/>
        <v/>
      </c>
      <c r="AL1468" s="354" t="s">
        <v>3205</v>
      </c>
      <c r="AM1468" s="354">
        <f t="shared" si="519"/>
        <v>1</v>
      </c>
      <c r="AN1468" s="354" t="b">
        <f t="shared" si="517"/>
        <v>1</v>
      </c>
    </row>
    <row r="1469" spans="1:40" s="354" customFormat="1">
      <c r="A1469" s="354" t="str">
        <f t="shared" si="520"/>
        <v>CE10C01550058593</v>
      </c>
      <c r="B1469" s="354">
        <f t="shared" si="521"/>
        <v>0</v>
      </c>
      <c r="C1469" s="354">
        <f t="shared" si="522"/>
        <v>0</v>
      </c>
      <c r="D1469" s="354" t="str">
        <f t="shared" si="501"/>
        <v>CE</v>
      </c>
      <c r="E1469" s="354" t="str">
        <f t="shared" si="502"/>
        <v>10</v>
      </c>
      <c r="F1469" s="354" t="str">
        <f t="shared" si="503"/>
        <v>C</v>
      </c>
      <c r="G1469" s="355" t="str">
        <f t="shared" si="504"/>
        <v>01</v>
      </c>
      <c r="H1469" s="232" t="s">
        <v>1805</v>
      </c>
      <c r="I1469" s="232" t="s">
        <v>3232</v>
      </c>
      <c r="J1469" s="233">
        <v>46249</v>
      </c>
      <c r="K1469" s="233">
        <v>47703</v>
      </c>
      <c r="L1469" s="234">
        <v>550058593</v>
      </c>
      <c r="M1469" s="232" t="str">
        <f>IF(ISNA(VLOOKUP(L1469,'MASTER DATA'!$A$1:$B$192,2,0)),"",VLOOKUP(L1469,'MASTER DATA'!$A$1:$B$192,2,0))</f>
        <v>Adv4TAX515W40SLMA2_12*0.8L_A04W</v>
      </c>
      <c r="N1469" s="232">
        <v>48</v>
      </c>
      <c r="O1469" s="232">
        <f t="shared" si="505"/>
        <v>1</v>
      </c>
      <c r="P1469" s="232">
        <f t="shared" si="506"/>
        <v>0</v>
      </c>
      <c r="Q1469" s="232">
        <f>VLOOKUP(L1469,'MASTER DATA'!$A$1:$E$192,5,0)</f>
        <v>48</v>
      </c>
      <c r="R1469" s="234">
        <f>SUMIF('picking of the day'!$H$4:$H$358,WMS!H1469&amp;WMS!L1469,'picking of the day'!$E$4:$E$358)</f>
        <v>0</v>
      </c>
      <c r="U1469" s="114">
        <f>IF(ISNA(VLOOKUP(H1469,'data putaway'!$A$1:$E$530,3,0)),0,VLOOKUP(H1469,'data putaway'!$A$1:$E$530,3,0))</f>
        <v>0</v>
      </c>
      <c r="V1469" s="354">
        <f t="shared" si="507"/>
        <v>48</v>
      </c>
      <c r="W1469" s="114">
        <f>IF(ISNA(VLOOKUP(H1469,'data putaway'!$A$1:$E$530,2,0)),0,VLOOKUP(H1469,'data putaway'!$A$1:$E$530,2,0))</f>
        <v>0</v>
      </c>
      <c r="X1469" s="354" t="b">
        <f t="shared" si="508"/>
        <v>0</v>
      </c>
      <c r="Y1469" s="354">
        <f>IF(ISNA(VLOOKUP(H1469,'data putaway'!$A$1:$E$530,4,0)),0,VLOOKUP(H1469,'data putaway'!$A$1:$E$530,4,0))</f>
        <v>0</v>
      </c>
      <c r="Z1469" s="113">
        <f>IF(ISNA(VLOOKUP(H1469,'data putaway'!$A$1:$E$530,5,0)),0,VLOOKUP(H1469,'data putaway'!$A$1:$E$530,5,0))</f>
        <v>0</v>
      </c>
      <c r="AA1469" s="354" t="b">
        <f t="shared" si="509"/>
        <v>0</v>
      </c>
      <c r="AB1469" s="354" t="b">
        <f t="shared" si="510"/>
        <v>0</v>
      </c>
      <c r="AC1469" s="356" t="str">
        <f t="shared" ca="1" si="511"/>
        <v>1 Month,  3 Days</v>
      </c>
      <c r="AD1469" s="114" t="str">
        <f t="shared" ca="1" si="518"/>
        <v>3 Year, 10 Month, 21 Days</v>
      </c>
      <c r="AE1469" s="114">
        <f t="shared" si="512"/>
        <v>48</v>
      </c>
      <c r="AF1469" s="114">
        <f t="shared" si="513"/>
        <v>1</v>
      </c>
      <c r="AG1469" s="354" t="str">
        <f t="shared" si="514"/>
        <v>CE10</v>
      </c>
      <c r="AH1469" s="114">
        <f>IF(ISNA(VLOOKUP(L1469,'MASTER DATA'!$A$1:$F$192,6,0)),0,VLOOKUP(L1469,'MASTER DATA'!$A$1:$F$192,6,0))*AE1469</f>
        <v>460.79999999999995</v>
      </c>
      <c r="AI1469" s="354" t="str">
        <f>VLOOKUP($D1469,'warehouse mapping'!$AN$7:$AO$17,2,0)</f>
        <v>Aktif</v>
      </c>
      <c r="AJ1469" s="114">
        <f t="shared" si="515"/>
        <v>0</v>
      </c>
      <c r="AK1469" s="354" t="str">
        <f t="shared" si="516"/>
        <v/>
      </c>
      <c r="AL1469" s="354" t="s">
        <v>3206</v>
      </c>
      <c r="AM1469" s="354">
        <f t="shared" si="519"/>
        <v>1</v>
      </c>
      <c r="AN1469" s="354" t="b">
        <f t="shared" si="517"/>
        <v>1</v>
      </c>
    </row>
    <row r="1470" spans="1:40" s="354" customFormat="1">
      <c r="A1470" s="354" t="str">
        <f t="shared" si="520"/>
        <v>CE10C02550058593</v>
      </c>
      <c r="B1470" s="354">
        <f t="shared" si="521"/>
        <v>0</v>
      </c>
      <c r="C1470" s="354">
        <f t="shared" si="522"/>
        <v>0</v>
      </c>
      <c r="D1470" s="354" t="str">
        <f t="shared" si="501"/>
        <v>CE</v>
      </c>
      <c r="E1470" s="354" t="str">
        <f t="shared" si="502"/>
        <v>10</v>
      </c>
      <c r="F1470" s="354" t="str">
        <f t="shared" si="503"/>
        <v>C</v>
      </c>
      <c r="G1470" s="355" t="str">
        <f t="shared" si="504"/>
        <v>02</v>
      </c>
      <c r="H1470" s="232" t="s">
        <v>1806</v>
      </c>
      <c r="I1470" s="232" t="s">
        <v>3232</v>
      </c>
      <c r="J1470" s="233">
        <v>46249</v>
      </c>
      <c r="K1470" s="233">
        <v>47703</v>
      </c>
      <c r="L1470" s="234">
        <v>550058593</v>
      </c>
      <c r="M1470" s="232" t="str">
        <f>IF(ISNA(VLOOKUP(L1470,'MASTER DATA'!$A$1:$B$192,2,0)),"",VLOOKUP(L1470,'MASTER DATA'!$A$1:$B$192,2,0))</f>
        <v>Adv4TAX515W40SLMA2_12*0.8L_A04W</v>
      </c>
      <c r="N1470" s="232">
        <v>48</v>
      </c>
      <c r="O1470" s="232">
        <f t="shared" si="505"/>
        <v>1</v>
      </c>
      <c r="P1470" s="232">
        <f t="shared" si="506"/>
        <v>0</v>
      </c>
      <c r="Q1470" s="232">
        <f>VLOOKUP(L1470,'MASTER DATA'!$A$1:$E$192,5,0)</f>
        <v>48</v>
      </c>
      <c r="R1470" s="234">
        <f>SUMIF('picking of the day'!$H$4:$H$358,WMS!H1470&amp;WMS!L1470,'picking of the day'!$E$4:$E$358)</f>
        <v>0</v>
      </c>
      <c r="U1470" s="114">
        <f>IF(ISNA(VLOOKUP(H1470,'data putaway'!$A$1:$E$530,3,0)),0,VLOOKUP(H1470,'data putaway'!$A$1:$E$530,3,0))</f>
        <v>0</v>
      </c>
      <c r="V1470" s="354">
        <f t="shared" si="507"/>
        <v>48</v>
      </c>
      <c r="W1470" s="114">
        <f>IF(ISNA(VLOOKUP(H1470,'data putaway'!$A$1:$E$530,2,0)),0,VLOOKUP(H1470,'data putaway'!$A$1:$E$530,2,0))</f>
        <v>0</v>
      </c>
      <c r="X1470" s="354" t="b">
        <f t="shared" si="508"/>
        <v>0</v>
      </c>
      <c r="Y1470" s="354">
        <f>IF(ISNA(VLOOKUP(H1470,'data putaway'!$A$1:$E$530,4,0)),0,VLOOKUP(H1470,'data putaway'!$A$1:$E$530,4,0))</f>
        <v>0</v>
      </c>
      <c r="Z1470" s="113">
        <f>IF(ISNA(VLOOKUP(H1470,'data putaway'!$A$1:$E$530,5,0)),0,VLOOKUP(H1470,'data putaway'!$A$1:$E$530,5,0))</f>
        <v>0</v>
      </c>
      <c r="AA1470" s="354" t="b">
        <f t="shared" si="509"/>
        <v>0</v>
      </c>
      <c r="AB1470" s="354" t="b">
        <f t="shared" si="510"/>
        <v>0</v>
      </c>
      <c r="AC1470" s="356" t="str">
        <f t="shared" ca="1" si="511"/>
        <v>1 Month,  3 Days</v>
      </c>
      <c r="AD1470" s="114" t="str">
        <f t="shared" ca="1" si="518"/>
        <v>3 Year, 10 Month, 21 Days</v>
      </c>
      <c r="AE1470" s="114">
        <f t="shared" si="512"/>
        <v>48</v>
      </c>
      <c r="AF1470" s="114">
        <f t="shared" si="513"/>
        <v>1</v>
      </c>
      <c r="AG1470" s="354" t="str">
        <f t="shared" si="514"/>
        <v>CE10</v>
      </c>
      <c r="AH1470" s="114">
        <f>IF(ISNA(VLOOKUP(L1470,'MASTER DATA'!$A$1:$F$192,6,0)),0,VLOOKUP(L1470,'MASTER DATA'!$A$1:$F$192,6,0))*AE1470</f>
        <v>460.79999999999995</v>
      </c>
      <c r="AI1470" s="354" t="str">
        <f>VLOOKUP($D1470,'warehouse mapping'!$AN$7:$AO$17,2,0)</f>
        <v>Aktif</v>
      </c>
      <c r="AJ1470" s="114">
        <f t="shared" si="515"/>
        <v>0</v>
      </c>
      <c r="AK1470" s="354" t="str">
        <f t="shared" si="516"/>
        <v/>
      </c>
      <c r="AL1470" s="354" t="s">
        <v>3206</v>
      </c>
      <c r="AM1470" s="354">
        <f t="shared" si="519"/>
        <v>1</v>
      </c>
      <c r="AN1470" s="354" t="b">
        <f t="shared" si="517"/>
        <v>1</v>
      </c>
    </row>
    <row r="1471" spans="1:40" s="354" customFormat="1">
      <c r="A1471" s="354" t="str">
        <f t="shared" si="520"/>
        <v>CE10D01550070614</v>
      </c>
      <c r="B1471" s="354">
        <f t="shared" si="521"/>
        <v>0</v>
      </c>
      <c r="C1471" s="354">
        <f t="shared" si="522"/>
        <v>0</v>
      </c>
      <c r="D1471" s="354" t="str">
        <f t="shared" si="501"/>
        <v>CE</v>
      </c>
      <c r="E1471" s="354" t="str">
        <f t="shared" si="502"/>
        <v>10</v>
      </c>
      <c r="F1471" s="354" t="str">
        <f t="shared" si="503"/>
        <v>D</v>
      </c>
      <c r="G1471" s="355" t="str">
        <f t="shared" si="504"/>
        <v>01</v>
      </c>
      <c r="H1471" s="232" t="s">
        <v>1807</v>
      </c>
      <c r="I1471" s="232" t="s">
        <v>3315</v>
      </c>
      <c r="J1471" s="233">
        <v>46262</v>
      </c>
      <c r="K1471" s="233">
        <v>47713</v>
      </c>
      <c r="L1471" s="234">
        <v>550070614</v>
      </c>
      <c r="M1471" s="232" t="str">
        <f>IF(ISNA(VLOOKUP(L1471,'MASTER DATA'!$A$1:$B$192,2,0)),"",VLOOKUP(L1471,'MASTER DATA'!$A$1:$B$192,2,0))</f>
        <v>HlxHX610W40SP_4*4L_A04W</v>
      </c>
      <c r="N1471" s="234">
        <v>36</v>
      </c>
      <c r="O1471" s="232">
        <f t="shared" si="505"/>
        <v>1</v>
      </c>
      <c r="P1471" s="232">
        <f t="shared" si="506"/>
        <v>0</v>
      </c>
      <c r="Q1471" s="232">
        <f>VLOOKUP(L1471,'MASTER DATA'!$A$1:$E$192,5,0)</f>
        <v>36</v>
      </c>
      <c r="R1471" s="234">
        <f>SUMIF('picking of the day'!$H$4:$H$358,WMS!H1471&amp;WMS!L1471,'picking of the day'!$E$4:$E$358)</f>
        <v>0</v>
      </c>
      <c r="U1471" s="114">
        <f>IF(ISNA(VLOOKUP(H1471,'data putaway'!$A$1:$E$530,3,0)),0,VLOOKUP(H1471,'data putaway'!$A$1:$E$530,3,0))</f>
        <v>0</v>
      </c>
      <c r="V1471" s="354">
        <f t="shared" si="507"/>
        <v>36</v>
      </c>
      <c r="W1471" s="114">
        <f>IF(ISNA(VLOOKUP(H1471,'data putaway'!$A$1:$E$530,2,0)),0,VLOOKUP(H1471,'data putaway'!$A$1:$E$530,2,0))</f>
        <v>0</v>
      </c>
      <c r="X1471" s="354" t="b">
        <f t="shared" si="508"/>
        <v>0</v>
      </c>
      <c r="Y1471" s="354">
        <f>IF(ISNA(VLOOKUP(H1471,'data putaway'!$A$1:$E$530,4,0)),0,VLOOKUP(H1471,'data putaway'!$A$1:$E$530,4,0))</f>
        <v>0</v>
      </c>
      <c r="Z1471" s="113">
        <f>IF(ISNA(VLOOKUP(H1471,'data putaway'!$A$1:$E$530,5,0)),0,VLOOKUP(H1471,'data putaway'!$A$1:$E$530,5,0))</f>
        <v>0</v>
      </c>
      <c r="AA1471" s="354" t="b">
        <f t="shared" si="509"/>
        <v>0</v>
      </c>
      <c r="AB1471" s="354" t="b">
        <f t="shared" si="510"/>
        <v>0</v>
      </c>
      <c r="AC1471" s="356" t="str">
        <f t="shared" ca="1" si="511"/>
        <v>0 Month,  21 Days</v>
      </c>
      <c r="AD1471" s="114" t="str">
        <f t="shared" ca="1" si="518"/>
        <v>3 Year, 11 Month, 0 Days</v>
      </c>
      <c r="AE1471" s="114">
        <f t="shared" si="512"/>
        <v>36</v>
      </c>
      <c r="AF1471" s="114">
        <f t="shared" si="513"/>
        <v>1</v>
      </c>
      <c r="AG1471" s="354" t="str">
        <f t="shared" si="514"/>
        <v>CE10</v>
      </c>
      <c r="AH1471" s="114">
        <f>IF(ISNA(VLOOKUP(L1471,'MASTER DATA'!$A$1:$F$192,6,0)),0,VLOOKUP(L1471,'MASTER DATA'!$A$1:$F$192,6,0))*AE1471</f>
        <v>576</v>
      </c>
      <c r="AI1471" s="354" t="str">
        <f>VLOOKUP($D1471,'warehouse mapping'!$AN$7:$AO$17,2,0)</f>
        <v>Aktif</v>
      </c>
      <c r="AJ1471" s="114">
        <f t="shared" si="515"/>
        <v>0</v>
      </c>
      <c r="AK1471" s="354" t="str">
        <f t="shared" si="516"/>
        <v/>
      </c>
      <c r="AL1471" s="354" t="s">
        <v>170</v>
      </c>
      <c r="AM1471" s="354">
        <f t="shared" si="519"/>
        <v>1</v>
      </c>
      <c r="AN1471" s="354" t="b">
        <f t="shared" si="517"/>
        <v>1</v>
      </c>
    </row>
    <row r="1472" spans="1:40" s="354" customFormat="1">
      <c r="A1472" s="354" t="str">
        <f t="shared" si="520"/>
        <v>CE10D02550070614</v>
      </c>
      <c r="B1472" s="354">
        <f t="shared" si="521"/>
        <v>0</v>
      </c>
      <c r="C1472" s="354">
        <f t="shared" si="522"/>
        <v>0</v>
      </c>
      <c r="D1472" s="354" t="str">
        <f t="shared" si="501"/>
        <v>CE</v>
      </c>
      <c r="E1472" s="354" t="str">
        <f t="shared" si="502"/>
        <v>10</v>
      </c>
      <c r="F1472" s="354" t="str">
        <f t="shared" si="503"/>
        <v>D</v>
      </c>
      <c r="G1472" s="355" t="str">
        <f t="shared" si="504"/>
        <v>02</v>
      </c>
      <c r="H1472" s="232" t="s">
        <v>1808</v>
      </c>
      <c r="I1472" s="232" t="s">
        <v>3315</v>
      </c>
      <c r="J1472" s="233">
        <v>46262</v>
      </c>
      <c r="K1472" s="233">
        <v>47713</v>
      </c>
      <c r="L1472" s="234">
        <v>550070614</v>
      </c>
      <c r="M1472" s="232" t="str">
        <f>IF(ISNA(VLOOKUP(L1472,'MASTER DATA'!$A$1:$B$192,2,0)),"",VLOOKUP(L1472,'MASTER DATA'!$A$1:$B$192,2,0))</f>
        <v>HlxHX610W40SP_4*4L_A04W</v>
      </c>
      <c r="N1472" s="234">
        <v>36</v>
      </c>
      <c r="O1472" s="232">
        <f t="shared" si="505"/>
        <v>1</v>
      </c>
      <c r="P1472" s="232">
        <f t="shared" si="506"/>
        <v>0</v>
      </c>
      <c r="Q1472" s="232">
        <f>VLOOKUP(L1472,'MASTER DATA'!$A$1:$E$192,5,0)</f>
        <v>36</v>
      </c>
      <c r="R1472" s="234">
        <f>SUMIF('picking of the day'!$H$4:$H$358,WMS!H1472&amp;WMS!L1472,'picking of the day'!$E$4:$E$358)</f>
        <v>0</v>
      </c>
      <c r="U1472" s="114">
        <f>IF(ISNA(VLOOKUP(H1472,'data putaway'!$A$1:$E$530,3,0)),0,VLOOKUP(H1472,'data putaway'!$A$1:$E$530,3,0))</f>
        <v>0</v>
      </c>
      <c r="V1472" s="354">
        <f t="shared" si="507"/>
        <v>36</v>
      </c>
      <c r="W1472" s="114">
        <f>IF(ISNA(VLOOKUP(H1472,'data putaway'!$A$1:$E$530,2,0)),0,VLOOKUP(H1472,'data putaway'!$A$1:$E$530,2,0))</f>
        <v>0</v>
      </c>
      <c r="X1472" s="354" t="b">
        <f t="shared" si="508"/>
        <v>0</v>
      </c>
      <c r="Y1472" s="354">
        <f>IF(ISNA(VLOOKUP(H1472,'data putaway'!$A$1:$E$530,4,0)),0,VLOOKUP(H1472,'data putaway'!$A$1:$E$530,4,0))</f>
        <v>0</v>
      </c>
      <c r="Z1472" s="113">
        <f>IF(ISNA(VLOOKUP(H1472,'data putaway'!$A$1:$E$530,5,0)),0,VLOOKUP(H1472,'data putaway'!$A$1:$E$530,5,0))</f>
        <v>0</v>
      </c>
      <c r="AA1472" s="354" t="b">
        <f t="shared" si="509"/>
        <v>0</v>
      </c>
      <c r="AB1472" s="354" t="b">
        <f t="shared" si="510"/>
        <v>0</v>
      </c>
      <c r="AC1472" s="356" t="str">
        <f t="shared" ca="1" si="511"/>
        <v>0 Month,  21 Days</v>
      </c>
      <c r="AD1472" s="114" t="str">
        <f t="shared" ca="1" si="518"/>
        <v>3 Year, 11 Month, 0 Days</v>
      </c>
      <c r="AE1472" s="114">
        <f t="shared" si="512"/>
        <v>36</v>
      </c>
      <c r="AF1472" s="114">
        <f t="shared" si="513"/>
        <v>1</v>
      </c>
      <c r="AG1472" s="354" t="str">
        <f t="shared" si="514"/>
        <v>CE10</v>
      </c>
      <c r="AH1472" s="114">
        <f>IF(ISNA(VLOOKUP(L1472,'MASTER DATA'!$A$1:$F$192,6,0)),0,VLOOKUP(L1472,'MASTER DATA'!$A$1:$F$192,6,0))*AE1472</f>
        <v>576</v>
      </c>
      <c r="AI1472" s="354" t="str">
        <f>VLOOKUP($D1472,'warehouse mapping'!$AN$7:$AO$17,2,0)</f>
        <v>Aktif</v>
      </c>
      <c r="AJ1472" s="114">
        <f t="shared" si="515"/>
        <v>0</v>
      </c>
      <c r="AK1472" s="354" t="str">
        <f t="shared" si="516"/>
        <v/>
      </c>
      <c r="AL1472" s="354" t="s">
        <v>170</v>
      </c>
      <c r="AM1472" s="354">
        <f t="shared" si="519"/>
        <v>1</v>
      </c>
      <c r="AN1472" s="354" t="b">
        <f t="shared" si="517"/>
        <v>1</v>
      </c>
    </row>
    <row r="1473" spans="1:40" s="354" customFormat="1">
      <c r="A1473" s="354" t="str">
        <f t="shared" si="520"/>
        <v>CE10E01550058593</v>
      </c>
      <c r="B1473" s="354">
        <f t="shared" si="521"/>
        <v>0</v>
      </c>
      <c r="C1473" s="354">
        <f t="shared" si="522"/>
        <v>0</v>
      </c>
      <c r="D1473" s="354" t="str">
        <f t="shared" si="501"/>
        <v>CE</v>
      </c>
      <c r="E1473" s="354" t="str">
        <f t="shared" si="502"/>
        <v>10</v>
      </c>
      <c r="F1473" s="354" t="str">
        <f t="shared" si="503"/>
        <v>E</v>
      </c>
      <c r="G1473" s="355" t="str">
        <f t="shared" si="504"/>
        <v>01</v>
      </c>
      <c r="H1473" s="232" t="s">
        <v>1809</v>
      </c>
      <c r="I1473" s="232" t="s">
        <v>3232</v>
      </c>
      <c r="J1473" s="233">
        <v>46249</v>
      </c>
      <c r="K1473" s="233">
        <v>47703</v>
      </c>
      <c r="L1473" s="234">
        <v>550058593</v>
      </c>
      <c r="M1473" s="232" t="str">
        <f>IF(ISNA(VLOOKUP(L1473,'MASTER DATA'!$A$1:$B$192,2,0)),"",VLOOKUP(L1473,'MASTER DATA'!$A$1:$B$192,2,0))</f>
        <v>Adv4TAX515W40SLMA2_12*0.8L_A04W</v>
      </c>
      <c r="N1473" s="232">
        <v>48</v>
      </c>
      <c r="O1473" s="232">
        <f t="shared" si="505"/>
        <v>1</v>
      </c>
      <c r="P1473" s="232">
        <f t="shared" si="506"/>
        <v>0</v>
      </c>
      <c r="Q1473" s="232">
        <f>VLOOKUP(L1473,'MASTER DATA'!$A$1:$E$192,5,0)</f>
        <v>48</v>
      </c>
      <c r="R1473" s="234">
        <f>SUMIF('picking of the day'!$H$4:$H$358,WMS!H1473&amp;WMS!L1473,'picking of the day'!$E$4:$E$358)</f>
        <v>0</v>
      </c>
      <c r="U1473" s="114">
        <f>IF(ISNA(VLOOKUP(H1473,'data putaway'!$A$1:$E$530,3,0)),0,VLOOKUP(H1473,'data putaway'!$A$1:$E$530,3,0))</f>
        <v>0</v>
      </c>
      <c r="V1473" s="354">
        <f t="shared" si="507"/>
        <v>48</v>
      </c>
      <c r="W1473" s="114">
        <f>IF(ISNA(VLOOKUP(H1473,'data putaway'!$A$1:$E$530,2,0)),0,VLOOKUP(H1473,'data putaway'!$A$1:$E$530,2,0))</f>
        <v>0</v>
      </c>
      <c r="X1473" s="354" t="b">
        <f t="shared" si="508"/>
        <v>0</v>
      </c>
      <c r="Y1473" s="354">
        <f>IF(ISNA(VLOOKUP(H1473,'data putaway'!$A$1:$E$530,4,0)),0,VLOOKUP(H1473,'data putaway'!$A$1:$E$530,4,0))</f>
        <v>0</v>
      </c>
      <c r="Z1473" s="113">
        <f>IF(ISNA(VLOOKUP(H1473,'data putaway'!$A$1:$E$530,5,0)),0,VLOOKUP(H1473,'data putaway'!$A$1:$E$530,5,0))</f>
        <v>0</v>
      </c>
      <c r="AA1473" s="354" t="b">
        <f t="shared" si="509"/>
        <v>0</v>
      </c>
      <c r="AB1473" s="354" t="b">
        <f t="shared" si="510"/>
        <v>0</v>
      </c>
      <c r="AC1473" s="356" t="str">
        <f t="shared" ca="1" si="511"/>
        <v>1 Month,  3 Days</v>
      </c>
      <c r="AD1473" s="114" t="str">
        <f t="shared" ca="1" si="518"/>
        <v>3 Year, 10 Month, 21 Days</v>
      </c>
      <c r="AE1473" s="114">
        <f t="shared" si="512"/>
        <v>48</v>
      </c>
      <c r="AF1473" s="114">
        <f t="shared" si="513"/>
        <v>1</v>
      </c>
      <c r="AG1473" s="354" t="str">
        <f t="shared" si="514"/>
        <v>CE10</v>
      </c>
      <c r="AH1473" s="114">
        <f>IF(ISNA(VLOOKUP(L1473,'MASTER DATA'!$A$1:$F$192,6,0)),0,VLOOKUP(L1473,'MASTER DATA'!$A$1:$F$192,6,0))*AE1473</f>
        <v>460.79999999999995</v>
      </c>
      <c r="AI1473" s="354" t="str">
        <f>VLOOKUP($D1473,'warehouse mapping'!$AN$7:$AO$17,2,0)</f>
        <v>Aktif</v>
      </c>
      <c r="AJ1473" s="114">
        <f t="shared" si="515"/>
        <v>0</v>
      </c>
      <c r="AK1473" s="354" t="str">
        <f t="shared" si="516"/>
        <v/>
      </c>
      <c r="AL1473" s="354" t="s">
        <v>170</v>
      </c>
      <c r="AM1473" s="354">
        <f t="shared" si="519"/>
        <v>1</v>
      </c>
      <c r="AN1473" s="354" t="b">
        <f t="shared" si="517"/>
        <v>1</v>
      </c>
    </row>
    <row r="1474" spans="1:40" s="354" customFormat="1">
      <c r="A1474" s="354" t="str">
        <f t="shared" si="520"/>
        <v>CE10E02550058593</v>
      </c>
      <c r="B1474" s="354">
        <f t="shared" si="521"/>
        <v>0</v>
      </c>
      <c r="C1474" s="354">
        <f t="shared" si="522"/>
        <v>0</v>
      </c>
      <c r="D1474" s="354" t="str">
        <f t="shared" si="501"/>
        <v>CE</v>
      </c>
      <c r="E1474" s="354" t="str">
        <f t="shared" si="502"/>
        <v>10</v>
      </c>
      <c r="F1474" s="354" t="str">
        <f t="shared" si="503"/>
        <v>E</v>
      </c>
      <c r="G1474" s="355" t="str">
        <f t="shared" si="504"/>
        <v>02</v>
      </c>
      <c r="H1474" s="232" t="s">
        <v>1810</v>
      </c>
      <c r="I1474" s="232" t="s">
        <v>3232</v>
      </c>
      <c r="J1474" s="233">
        <v>46249</v>
      </c>
      <c r="K1474" s="233">
        <v>47703</v>
      </c>
      <c r="L1474" s="234">
        <v>550058593</v>
      </c>
      <c r="M1474" s="232" t="str">
        <f>IF(ISNA(VLOOKUP(L1474,'MASTER DATA'!$A$1:$B$192,2,0)),"",VLOOKUP(L1474,'MASTER DATA'!$A$1:$B$192,2,0))</f>
        <v>Adv4TAX515W40SLMA2_12*0.8L_A04W</v>
      </c>
      <c r="N1474" s="232">
        <v>48</v>
      </c>
      <c r="O1474" s="232">
        <f t="shared" si="505"/>
        <v>1</v>
      </c>
      <c r="P1474" s="232">
        <f t="shared" si="506"/>
        <v>0</v>
      </c>
      <c r="Q1474" s="232">
        <f>VLOOKUP(L1474,'MASTER DATA'!$A$1:$E$192,5,0)</f>
        <v>48</v>
      </c>
      <c r="R1474" s="234">
        <f>SUMIF('picking of the day'!$H$4:$H$358,WMS!H1474&amp;WMS!L1474,'picking of the day'!$E$4:$E$358)</f>
        <v>0</v>
      </c>
      <c r="U1474" s="114">
        <f>IF(ISNA(VLOOKUP(H1474,'data putaway'!$A$1:$E$530,3,0)),0,VLOOKUP(H1474,'data putaway'!$A$1:$E$530,3,0))</f>
        <v>0</v>
      </c>
      <c r="V1474" s="354">
        <f t="shared" si="507"/>
        <v>48</v>
      </c>
      <c r="W1474" s="114">
        <f>IF(ISNA(VLOOKUP(H1474,'data putaway'!$A$1:$E$530,2,0)),0,VLOOKUP(H1474,'data putaway'!$A$1:$E$530,2,0))</f>
        <v>0</v>
      </c>
      <c r="X1474" s="354" t="b">
        <f t="shared" si="508"/>
        <v>0</v>
      </c>
      <c r="Y1474" s="354">
        <f>IF(ISNA(VLOOKUP(H1474,'data putaway'!$A$1:$E$530,4,0)),0,VLOOKUP(H1474,'data putaway'!$A$1:$E$530,4,0))</f>
        <v>0</v>
      </c>
      <c r="Z1474" s="113">
        <f>IF(ISNA(VLOOKUP(H1474,'data putaway'!$A$1:$E$530,5,0)),0,VLOOKUP(H1474,'data putaway'!$A$1:$E$530,5,0))</f>
        <v>0</v>
      </c>
      <c r="AA1474" s="354" t="b">
        <f t="shared" si="509"/>
        <v>0</v>
      </c>
      <c r="AB1474" s="354" t="b">
        <f t="shared" si="510"/>
        <v>0</v>
      </c>
      <c r="AC1474" s="356" t="str">
        <f t="shared" ca="1" si="511"/>
        <v>1 Month,  3 Days</v>
      </c>
      <c r="AD1474" s="114" t="str">
        <f t="shared" ca="1" si="518"/>
        <v>3 Year, 10 Month, 21 Days</v>
      </c>
      <c r="AE1474" s="114">
        <f t="shared" si="512"/>
        <v>48</v>
      </c>
      <c r="AF1474" s="114">
        <f t="shared" si="513"/>
        <v>1</v>
      </c>
      <c r="AG1474" s="354" t="str">
        <f t="shared" si="514"/>
        <v>CE10</v>
      </c>
      <c r="AH1474" s="114">
        <f>IF(ISNA(VLOOKUP(L1474,'MASTER DATA'!$A$1:$F$192,6,0)),0,VLOOKUP(L1474,'MASTER DATA'!$A$1:$F$192,6,0))*AE1474</f>
        <v>460.79999999999995</v>
      </c>
      <c r="AI1474" s="354" t="str">
        <f>VLOOKUP($D1474,'warehouse mapping'!$AN$7:$AO$17,2,0)</f>
        <v>Aktif</v>
      </c>
      <c r="AJ1474" s="114">
        <f t="shared" si="515"/>
        <v>0</v>
      </c>
      <c r="AK1474" s="354" t="str">
        <f t="shared" si="516"/>
        <v/>
      </c>
      <c r="AL1474" s="354" t="s">
        <v>170</v>
      </c>
      <c r="AM1474" s="354">
        <f t="shared" si="519"/>
        <v>1</v>
      </c>
      <c r="AN1474" s="354" t="b">
        <f t="shared" si="517"/>
        <v>1</v>
      </c>
    </row>
    <row r="1475" spans="1:40" s="354" customFormat="1">
      <c r="A1475" s="354" t="str">
        <f t="shared" si="520"/>
        <v>CE11A01550077347</v>
      </c>
      <c r="B1475" s="354">
        <f t="shared" si="521"/>
        <v>0</v>
      </c>
      <c r="C1475" s="354">
        <f t="shared" si="522"/>
        <v>0</v>
      </c>
      <c r="D1475" s="354" t="str">
        <f t="shared" si="501"/>
        <v>CE</v>
      </c>
      <c r="E1475" s="354" t="str">
        <f t="shared" si="502"/>
        <v>11</v>
      </c>
      <c r="F1475" s="354" t="str">
        <f t="shared" si="503"/>
        <v>A</v>
      </c>
      <c r="G1475" s="355" t="str">
        <f t="shared" si="504"/>
        <v>01</v>
      </c>
      <c r="H1475" s="232" t="s">
        <v>1811</v>
      </c>
      <c r="I1475" s="234" t="s">
        <v>3490</v>
      </c>
      <c r="J1475" s="233">
        <v>46266</v>
      </c>
      <c r="K1475" s="233">
        <v>47527</v>
      </c>
      <c r="L1475" s="234">
        <v>550077347</v>
      </c>
      <c r="M1475" s="232" t="str">
        <f>IF(ISNA(VLOOKUP(L1475,'MASTER DATA'!$A$1:$B$192,2,0)),"",VLOOKUP(L1475,'MASTER DATA'!$A$1:$B$192,2,0))</f>
        <v>Advan4TAX710W30SNMA2_12*0.8L_A04W</v>
      </c>
      <c r="N1475" s="232">
        <v>0</v>
      </c>
      <c r="O1475" s="232">
        <f t="shared" si="505"/>
        <v>0</v>
      </c>
      <c r="P1475" s="232">
        <f t="shared" si="506"/>
        <v>0</v>
      </c>
      <c r="Q1475" s="232">
        <f>VLOOKUP(L1475,'MASTER DATA'!$A$1:$E$192,5,0)</f>
        <v>48</v>
      </c>
      <c r="R1475" s="234">
        <f>SUMIF('picking of the day'!$H$4:$H$358,WMS!H1475&amp;WMS!L1475,'picking of the day'!$E$4:$E$358)</f>
        <v>0</v>
      </c>
      <c r="U1475" s="114">
        <f>IF(ISNA(VLOOKUP(H1475,'data putaway'!$A$1:$E$530,3,0)),0,VLOOKUP(H1475,'data putaway'!$A$1:$E$530,3,0))</f>
        <v>0</v>
      </c>
      <c r="V1475" s="354">
        <f t="shared" si="507"/>
        <v>0</v>
      </c>
      <c r="W1475" s="114">
        <f>IF(ISNA(VLOOKUP(H1475,'data putaway'!$A$1:$E$530,2,0)),0,VLOOKUP(H1475,'data putaway'!$A$1:$E$530,2,0))</f>
        <v>0</v>
      </c>
      <c r="X1475" s="354" t="b">
        <f t="shared" si="508"/>
        <v>0</v>
      </c>
      <c r="Y1475" s="354">
        <f>IF(ISNA(VLOOKUP(H1475,'data putaway'!$A$1:$E$530,4,0)),0,VLOOKUP(H1475,'data putaway'!$A$1:$E$530,4,0))</f>
        <v>0</v>
      </c>
      <c r="Z1475" s="113">
        <f>IF(ISNA(VLOOKUP(H1475,'data putaway'!$A$1:$E$530,5,0)),0,VLOOKUP(H1475,'data putaway'!$A$1:$E$530,5,0))</f>
        <v>0</v>
      </c>
      <c r="AA1475" s="354" t="b">
        <f t="shared" si="509"/>
        <v>0</v>
      </c>
      <c r="AB1475" s="354" t="b">
        <f t="shared" si="510"/>
        <v>0</v>
      </c>
      <c r="AC1475" s="356" t="str">
        <f t="shared" ca="1" si="511"/>
        <v>0 Month,  17 Days</v>
      </c>
      <c r="AD1475" s="114" t="str">
        <f t="shared" ca="1" si="518"/>
        <v>3 Year, 4 Month, 26 Days</v>
      </c>
      <c r="AE1475" s="114">
        <f t="shared" si="512"/>
        <v>0</v>
      </c>
      <c r="AF1475" s="114">
        <f t="shared" si="513"/>
        <v>0</v>
      </c>
      <c r="AG1475" s="354" t="str">
        <f t="shared" si="514"/>
        <v>CE11</v>
      </c>
      <c r="AH1475" s="114">
        <f>IF(ISNA(VLOOKUP(L1475,'MASTER DATA'!$A$1:$F$192,6,0)),0,VLOOKUP(L1475,'MASTER DATA'!$A$1:$F$192,6,0))*AE1475</f>
        <v>0</v>
      </c>
      <c r="AI1475" s="354" t="str">
        <f>VLOOKUP($D1475,'warehouse mapping'!$AN$7:$AO$17,2,0)</f>
        <v>Aktif</v>
      </c>
      <c r="AJ1475" s="114">
        <f t="shared" si="515"/>
        <v>1</v>
      </c>
      <c r="AK1475" s="354" t="str">
        <f t="shared" si="516"/>
        <v>CE</v>
      </c>
      <c r="AL1475" s="354" t="s">
        <v>170</v>
      </c>
      <c r="AM1475" s="354">
        <f t="shared" si="519"/>
        <v>1</v>
      </c>
      <c r="AN1475" s="354" t="b">
        <f t="shared" si="517"/>
        <v>1</v>
      </c>
    </row>
    <row r="1476" spans="1:40" s="354" customFormat="1">
      <c r="A1476" s="354" t="str">
        <f t="shared" si="520"/>
        <v>CE11A02550061081</v>
      </c>
      <c r="B1476" s="354">
        <f t="shared" si="521"/>
        <v>0</v>
      </c>
      <c r="C1476" s="354">
        <f t="shared" si="522"/>
        <v>0</v>
      </c>
      <c r="D1476" s="354" t="str">
        <f t="shared" si="501"/>
        <v>CE</v>
      </c>
      <c r="E1476" s="354" t="str">
        <f t="shared" si="502"/>
        <v>11</v>
      </c>
      <c r="F1476" s="354" t="str">
        <f t="shared" si="503"/>
        <v>A</v>
      </c>
      <c r="G1476" s="355" t="str">
        <f t="shared" si="504"/>
        <v>02</v>
      </c>
      <c r="H1476" s="232" t="s">
        <v>1812</v>
      </c>
      <c r="I1476" s="232">
        <v>80426</v>
      </c>
      <c r="J1476" s="233">
        <v>46218</v>
      </c>
      <c r="K1476" s="233">
        <v>47581</v>
      </c>
      <c r="L1476" s="234">
        <v>550061081</v>
      </c>
      <c r="M1476" s="232" t="str">
        <f>IF(ISNA(VLOOKUP(L1476,'MASTER DATA'!$A$1:$B$192,2,0)),"",VLOOKUP(L1476,'MASTER DATA'!$A$1:$B$192,2,0))</f>
        <v>ShCoolLLPRTU3070GN_12*1L_A410</v>
      </c>
      <c r="N1476" s="232">
        <v>32</v>
      </c>
      <c r="O1476" s="232">
        <f t="shared" si="505"/>
        <v>0</v>
      </c>
      <c r="P1476" s="232">
        <f t="shared" si="506"/>
        <v>32</v>
      </c>
      <c r="Q1476" s="232">
        <f>VLOOKUP(L1476,'MASTER DATA'!$A$1:$E$192,5,0)</f>
        <v>44</v>
      </c>
      <c r="R1476" s="234">
        <f>SUMIF('picking of the day'!$H$4:$H$358,WMS!H1476&amp;WMS!L1476,'picking of the day'!$E$4:$E$358)</f>
        <v>0</v>
      </c>
      <c r="U1476" s="114">
        <f>IF(ISNA(VLOOKUP(H1476,'data putaway'!$A$1:$E$530,3,0)),0,VLOOKUP(H1476,'data putaway'!$A$1:$E$530,3,0))</f>
        <v>0</v>
      </c>
      <c r="V1476" s="354">
        <f t="shared" si="507"/>
        <v>32</v>
      </c>
      <c r="W1476" s="114">
        <f>IF(ISNA(VLOOKUP(H1476,'data putaway'!$A$1:$E$530,2,0)),0,VLOOKUP(H1476,'data putaway'!$A$1:$E$530,2,0))</f>
        <v>0</v>
      </c>
      <c r="X1476" s="354" t="b">
        <f t="shared" si="508"/>
        <v>0</v>
      </c>
      <c r="Y1476" s="354">
        <f>IF(ISNA(VLOOKUP(H1476,'data putaway'!$A$1:$E$530,4,0)),0,VLOOKUP(H1476,'data putaway'!$A$1:$E$530,4,0))</f>
        <v>0</v>
      </c>
      <c r="Z1476" s="113">
        <f>IF(ISNA(VLOOKUP(H1476,'data putaway'!$A$1:$E$530,5,0)),0,VLOOKUP(H1476,'data putaway'!$A$1:$E$530,5,0))</f>
        <v>0</v>
      </c>
      <c r="AA1476" s="354" t="b">
        <f t="shared" si="509"/>
        <v>0</v>
      </c>
      <c r="AB1476" s="354" t="b">
        <f t="shared" si="510"/>
        <v>0</v>
      </c>
      <c r="AC1476" s="356" t="str">
        <f t="shared" ca="1" si="511"/>
        <v>2 Month,  3 Days</v>
      </c>
      <c r="AD1476" s="114" t="str">
        <f t="shared" ca="1" si="518"/>
        <v>3 Year, 6 Month, 21 Days</v>
      </c>
      <c r="AE1476" s="114">
        <f t="shared" si="512"/>
        <v>32</v>
      </c>
      <c r="AF1476" s="114">
        <f t="shared" si="513"/>
        <v>1</v>
      </c>
      <c r="AG1476" s="354" t="str">
        <f t="shared" si="514"/>
        <v>CE11</v>
      </c>
      <c r="AH1476" s="114">
        <f>IF(ISNA(VLOOKUP(L1476,'MASTER DATA'!$A$1:$F$192,6,0)),0,VLOOKUP(L1476,'MASTER DATA'!$A$1:$F$192,6,0))*AE1476</f>
        <v>384</v>
      </c>
      <c r="AI1476" s="354" t="str">
        <f>VLOOKUP($D1476,'warehouse mapping'!$AN$7:$AO$17,2,0)</f>
        <v>Aktif</v>
      </c>
      <c r="AJ1476" s="114">
        <f t="shared" si="515"/>
        <v>0</v>
      </c>
      <c r="AK1476" s="354" t="str">
        <f t="shared" si="516"/>
        <v/>
      </c>
      <c r="AL1476" s="354" t="s">
        <v>3025</v>
      </c>
      <c r="AM1476" s="354">
        <f t="shared" si="519"/>
        <v>1</v>
      </c>
      <c r="AN1476" s="354" t="b">
        <f t="shared" si="517"/>
        <v>1</v>
      </c>
    </row>
    <row r="1477" spans="1:40" s="354" customFormat="1">
      <c r="A1477" s="354" t="str">
        <f t="shared" si="520"/>
        <v>CE11B01550062285</v>
      </c>
      <c r="B1477" s="354">
        <f t="shared" si="521"/>
        <v>0</v>
      </c>
      <c r="C1477" s="354">
        <f t="shared" si="522"/>
        <v>0</v>
      </c>
      <c r="D1477" s="354" t="str">
        <f t="shared" ref="D1477:D1540" si="523">LEFT(H1477,2)</f>
        <v>CE</v>
      </c>
      <c r="E1477" s="354" t="str">
        <f t="shared" ref="E1477:E1540" si="524">MID(H1477,3,2)</f>
        <v>11</v>
      </c>
      <c r="F1477" s="354" t="str">
        <f t="shared" ref="F1477:F1540" si="525">MID(H1477,5,1)</f>
        <v>B</v>
      </c>
      <c r="G1477" s="355" t="str">
        <f t="shared" ref="G1477:G1540" si="526">RIGHT(H1477,2)</f>
        <v>01</v>
      </c>
      <c r="H1477" s="232" t="s">
        <v>1813</v>
      </c>
      <c r="I1477" s="232">
        <v>12611620</v>
      </c>
      <c r="J1477" s="233">
        <v>46087</v>
      </c>
      <c r="K1477" s="233">
        <v>47524</v>
      </c>
      <c r="L1477" s="234">
        <v>550062285</v>
      </c>
      <c r="M1477" s="232" t="str">
        <f>IF(ISNA(VLOOKUP(L1477,'MASTER DATA'!$A$1:$B$192,2,0)),"",VLOOKUP(L1477,'MASTER DATA'!$A$1:$B$192,2,0))</f>
        <v>Gadus S3 V460DM 2_1*770kg_A227</v>
      </c>
      <c r="N1477" s="232">
        <v>1</v>
      </c>
      <c r="O1477" s="232">
        <f t="shared" ref="O1477:O1540" si="527">(V1477-P1477)/Q1477</f>
        <v>1</v>
      </c>
      <c r="P1477" s="232">
        <f t="shared" ref="P1477:P1540" si="528">MOD(V1477,Q1477)</f>
        <v>0</v>
      </c>
      <c r="Q1477" s="232">
        <f>VLOOKUP(L1477,'MASTER DATA'!$A$1:$E$192,5,0)</f>
        <v>1</v>
      </c>
      <c r="R1477" s="234">
        <f>SUMIF('picking of the day'!$H$4:$H$358,WMS!H1477&amp;WMS!L1477,'picking of the day'!$E$4:$E$358)</f>
        <v>0</v>
      </c>
      <c r="U1477" s="114">
        <f>IF(ISNA(VLOOKUP(H1477,'data putaway'!$A$1:$E$530,3,0)),0,VLOOKUP(H1477,'data putaway'!$A$1:$E$530,3,0))</f>
        <v>0</v>
      </c>
      <c r="V1477" s="354">
        <f t="shared" ref="V1477:V1540" si="529">(N1477+T1477+U1477)-(R1477+S1477)</f>
        <v>1</v>
      </c>
      <c r="W1477" s="114">
        <f>IF(ISNA(VLOOKUP(H1477,'data putaway'!$A$1:$E$530,2,0)),0,VLOOKUP(H1477,'data putaway'!$A$1:$E$530,2,0))</f>
        <v>0</v>
      </c>
      <c r="X1477" s="354" t="b">
        <f t="shared" ref="X1477:X1540" si="530">W1477=L1477</f>
        <v>0</v>
      </c>
      <c r="Y1477" s="354">
        <f>IF(ISNA(VLOOKUP(H1477,'data putaway'!$A$1:$E$530,4,0)),0,VLOOKUP(H1477,'data putaway'!$A$1:$E$530,4,0))</f>
        <v>0</v>
      </c>
      <c r="Z1477" s="113">
        <f>IF(ISNA(VLOOKUP(H1477,'data putaway'!$A$1:$E$530,5,0)),0,VLOOKUP(H1477,'data putaway'!$A$1:$E$530,5,0))</f>
        <v>0</v>
      </c>
      <c r="AA1477" s="354" t="b">
        <f t="shared" ref="AA1477:AA1540" si="531">Y1477=I1477</f>
        <v>0</v>
      </c>
      <c r="AB1477" s="354" t="b">
        <f t="shared" ref="AB1477:AB1540" si="532">Z1477=K1477</f>
        <v>0</v>
      </c>
      <c r="AC1477" s="356" t="str">
        <f t="shared" ref="AC1477:AC1540" ca="1" si="533">IF(J1477="","",DATEDIF(J1477,NOW(),"ym")&amp;" Month"&amp;",  "&amp;DATEDIF(J1477,NOW(),"md")&amp;" Days")</f>
        <v>6 Month,  12 Days</v>
      </c>
      <c r="AD1477" s="114" t="str">
        <f t="shared" ca="1" si="518"/>
        <v>3 Year, 4 Month, 23 Days</v>
      </c>
      <c r="AE1477" s="114">
        <f t="shared" ref="AE1477:AE1540" si="534">N1477+U1477</f>
        <v>1</v>
      </c>
      <c r="AF1477" s="114">
        <f t="shared" ref="AF1477:AF1540" si="535">IF(V1477&gt;0,1,0)</f>
        <v>1</v>
      </c>
      <c r="AG1477" s="354" t="str">
        <f t="shared" ref="AG1477:AG1540" si="536">D1477&amp;E1477</f>
        <v>CE11</v>
      </c>
      <c r="AH1477" s="114">
        <f>IF(ISNA(VLOOKUP(L1477,'MASTER DATA'!$A$1:$F$192,6,0)),0,VLOOKUP(L1477,'MASTER DATA'!$A$1:$F$192,6,0))*AE1477</f>
        <v>770</v>
      </c>
      <c r="AI1477" s="354" t="str">
        <f>VLOOKUP($D1477,'warehouse mapping'!$AN$7:$AO$17,2,0)</f>
        <v>Aktif</v>
      </c>
      <c r="AJ1477" s="114">
        <f t="shared" ref="AJ1477:AJ1540" si="537">IF(AF1477=0,1,0)</f>
        <v>0</v>
      </c>
      <c r="AK1477" s="354" t="str">
        <f t="shared" ref="AK1477:AK1540" si="538">IF(AND(AJ1477=1,AI1477="aktif"),D1477,"")</f>
        <v/>
      </c>
      <c r="AL1477" s="354" t="s">
        <v>3205</v>
      </c>
      <c r="AM1477" s="354">
        <f t="shared" si="519"/>
        <v>1</v>
      </c>
      <c r="AN1477" s="354" t="b">
        <f t="shared" si="517"/>
        <v>1</v>
      </c>
    </row>
    <row r="1478" spans="1:40" s="354" customFormat="1">
      <c r="A1478" s="354" t="str">
        <f t="shared" si="520"/>
        <v>CE11B02550062285</v>
      </c>
      <c r="B1478" s="354">
        <f t="shared" si="521"/>
        <v>0</v>
      </c>
      <c r="C1478" s="354">
        <f t="shared" si="522"/>
        <v>0</v>
      </c>
      <c r="D1478" s="354" t="str">
        <f t="shared" si="523"/>
        <v>CE</v>
      </c>
      <c r="E1478" s="354" t="str">
        <f t="shared" si="524"/>
        <v>11</v>
      </c>
      <c r="F1478" s="354" t="str">
        <f t="shared" si="525"/>
        <v>B</v>
      </c>
      <c r="G1478" s="355" t="str">
        <f t="shared" si="526"/>
        <v>02</v>
      </c>
      <c r="H1478" s="232" t="s">
        <v>1814</v>
      </c>
      <c r="I1478" s="232">
        <v>12611620</v>
      </c>
      <c r="J1478" s="233">
        <v>46087</v>
      </c>
      <c r="K1478" s="233">
        <v>47524</v>
      </c>
      <c r="L1478" s="234">
        <v>550062285</v>
      </c>
      <c r="M1478" s="232" t="str">
        <f>IF(ISNA(VLOOKUP(L1478,'MASTER DATA'!$A$1:$B$192,2,0)),"",VLOOKUP(L1478,'MASTER DATA'!$A$1:$B$192,2,0))</f>
        <v>Gadus S3 V460DM 2_1*770kg_A227</v>
      </c>
      <c r="N1478" s="232">
        <v>1</v>
      </c>
      <c r="O1478" s="232">
        <f t="shared" si="527"/>
        <v>1</v>
      </c>
      <c r="P1478" s="232">
        <f t="shared" si="528"/>
        <v>0</v>
      </c>
      <c r="Q1478" s="232">
        <f>VLOOKUP(L1478,'MASTER DATA'!$A$1:$E$192,5,0)</f>
        <v>1</v>
      </c>
      <c r="R1478" s="234">
        <f>SUMIF('picking of the day'!$H$4:$H$358,WMS!H1478&amp;WMS!L1478,'picking of the day'!$E$4:$E$358)</f>
        <v>0</v>
      </c>
      <c r="U1478" s="114">
        <f>IF(ISNA(VLOOKUP(H1478,'data putaway'!$A$1:$E$530,3,0)),0,VLOOKUP(H1478,'data putaway'!$A$1:$E$530,3,0))</f>
        <v>0</v>
      </c>
      <c r="V1478" s="354">
        <f t="shared" si="529"/>
        <v>1</v>
      </c>
      <c r="W1478" s="114">
        <f>IF(ISNA(VLOOKUP(H1478,'data putaway'!$A$1:$E$530,2,0)),0,VLOOKUP(H1478,'data putaway'!$A$1:$E$530,2,0))</f>
        <v>0</v>
      </c>
      <c r="X1478" s="354" t="b">
        <f t="shared" si="530"/>
        <v>0</v>
      </c>
      <c r="Y1478" s="354">
        <f>IF(ISNA(VLOOKUP(H1478,'data putaway'!$A$1:$E$530,4,0)),0,VLOOKUP(H1478,'data putaway'!$A$1:$E$530,4,0))</f>
        <v>0</v>
      </c>
      <c r="Z1478" s="113">
        <f>IF(ISNA(VLOOKUP(H1478,'data putaway'!$A$1:$E$530,5,0)),0,VLOOKUP(H1478,'data putaway'!$A$1:$E$530,5,0))</f>
        <v>0</v>
      </c>
      <c r="AA1478" s="354" t="b">
        <f t="shared" si="531"/>
        <v>0</v>
      </c>
      <c r="AB1478" s="354" t="b">
        <f t="shared" si="532"/>
        <v>0</v>
      </c>
      <c r="AC1478" s="356" t="str">
        <f t="shared" ca="1" si="533"/>
        <v>6 Month,  12 Days</v>
      </c>
      <c r="AD1478" s="114" t="str">
        <f t="shared" ca="1" si="518"/>
        <v>3 Year, 4 Month, 23 Days</v>
      </c>
      <c r="AE1478" s="114">
        <f t="shared" si="534"/>
        <v>1</v>
      </c>
      <c r="AF1478" s="114">
        <f t="shared" si="535"/>
        <v>1</v>
      </c>
      <c r="AG1478" s="354" t="str">
        <f t="shared" si="536"/>
        <v>CE11</v>
      </c>
      <c r="AH1478" s="114">
        <f>IF(ISNA(VLOOKUP(L1478,'MASTER DATA'!$A$1:$F$192,6,0)),0,VLOOKUP(L1478,'MASTER DATA'!$A$1:$F$192,6,0))*AE1478</f>
        <v>770</v>
      </c>
      <c r="AI1478" s="354" t="str">
        <f>VLOOKUP($D1478,'warehouse mapping'!$AN$7:$AO$17,2,0)</f>
        <v>Aktif</v>
      </c>
      <c r="AJ1478" s="114">
        <f t="shared" si="537"/>
        <v>0</v>
      </c>
      <c r="AK1478" s="354" t="str">
        <f t="shared" si="538"/>
        <v/>
      </c>
      <c r="AL1478" s="354" t="s">
        <v>3205</v>
      </c>
      <c r="AM1478" s="354">
        <f t="shared" si="519"/>
        <v>1</v>
      </c>
      <c r="AN1478" s="354" t="b">
        <f t="shared" ref="AN1478:AN1541" si="539">ISNUMBER(V1478)</f>
        <v>1</v>
      </c>
    </row>
    <row r="1479" spans="1:40" s="354" customFormat="1">
      <c r="A1479" s="354" t="str">
        <f t="shared" si="520"/>
        <v>CE11C01550058593</v>
      </c>
      <c r="B1479" s="354">
        <f t="shared" si="521"/>
        <v>0</v>
      </c>
      <c r="C1479" s="354">
        <f t="shared" si="522"/>
        <v>0</v>
      </c>
      <c r="D1479" s="354" t="str">
        <f t="shared" si="523"/>
        <v>CE</v>
      </c>
      <c r="E1479" s="354" t="str">
        <f t="shared" si="524"/>
        <v>11</v>
      </c>
      <c r="F1479" s="354" t="str">
        <f t="shared" si="525"/>
        <v>C</v>
      </c>
      <c r="G1479" s="355" t="str">
        <f t="shared" si="526"/>
        <v>01</v>
      </c>
      <c r="H1479" s="232" t="s">
        <v>1815</v>
      </c>
      <c r="I1479" s="232" t="s">
        <v>3232</v>
      </c>
      <c r="J1479" s="233">
        <v>46249</v>
      </c>
      <c r="K1479" s="233">
        <v>47703</v>
      </c>
      <c r="L1479" s="234">
        <v>550058593</v>
      </c>
      <c r="M1479" s="232" t="str">
        <f>IF(ISNA(VLOOKUP(L1479,'MASTER DATA'!$A$1:$B$192,2,0)),"",VLOOKUP(L1479,'MASTER DATA'!$A$1:$B$192,2,0))</f>
        <v>Adv4TAX515W40SLMA2_12*0.8L_A04W</v>
      </c>
      <c r="N1479" s="232">
        <v>48</v>
      </c>
      <c r="O1479" s="232">
        <f t="shared" si="527"/>
        <v>1</v>
      </c>
      <c r="P1479" s="232">
        <f t="shared" si="528"/>
        <v>0</v>
      </c>
      <c r="Q1479" s="232">
        <f>VLOOKUP(L1479,'MASTER DATA'!$A$1:$E$192,5,0)</f>
        <v>48</v>
      </c>
      <c r="R1479" s="234">
        <f>SUMIF('picking of the day'!$H$4:$H$358,WMS!H1479&amp;WMS!L1479,'picking of the day'!$E$4:$E$358)</f>
        <v>0</v>
      </c>
      <c r="U1479" s="114">
        <f>IF(ISNA(VLOOKUP(H1479,'data putaway'!$A$1:$E$530,3,0)),0,VLOOKUP(H1479,'data putaway'!$A$1:$E$530,3,0))</f>
        <v>0</v>
      </c>
      <c r="V1479" s="354">
        <f t="shared" si="529"/>
        <v>48</v>
      </c>
      <c r="W1479" s="114">
        <f>IF(ISNA(VLOOKUP(H1479,'data putaway'!$A$1:$E$530,2,0)),0,VLOOKUP(H1479,'data putaway'!$A$1:$E$530,2,0))</f>
        <v>0</v>
      </c>
      <c r="X1479" s="354" t="b">
        <f t="shared" si="530"/>
        <v>0</v>
      </c>
      <c r="Y1479" s="354">
        <f>IF(ISNA(VLOOKUP(H1479,'data putaway'!$A$1:$E$530,4,0)),0,VLOOKUP(H1479,'data putaway'!$A$1:$E$530,4,0))</f>
        <v>0</v>
      </c>
      <c r="Z1479" s="113">
        <f>IF(ISNA(VLOOKUP(H1479,'data putaway'!$A$1:$E$530,5,0)),0,VLOOKUP(H1479,'data putaway'!$A$1:$E$530,5,0))</f>
        <v>0</v>
      </c>
      <c r="AA1479" s="354" t="b">
        <f t="shared" si="531"/>
        <v>0</v>
      </c>
      <c r="AB1479" s="354" t="b">
        <f t="shared" si="532"/>
        <v>0</v>
      </c>
      <c r="AC1479" s="356" t="str">
        <f t="shared" ca="1" si="533"/>
        <v>1 Month,  3 Days</v>
      </c>
      <c r="AD1479" s="114" t="str">
        <f t="shared" ca="1" si="518"/>
        <v>3 Year, 10 Month, 21 Days</v>
      </c>
      <c r="AE1479" s="114">
        <f t="shared" si="534"/>
        <v>48</v>
      </c>
      <c r="AF1479" s="114">
        <f t="shared" si="535"/>
        <v>1</v>
      </c>
      <c r="AG1479" s="354" t="str">
        <f t="shared" si="536"/>
        <v>CE11</v>
      </c>
      <c r="AH1479" s="114">
        <f>IF(ISNA(VLOOKUP(L1479,'MASTER DATA'!$A$1:$F$192,6,0)),0,VLOOKUP(L1479,'MASTER DATA'!$A$1:$F$192,6,0))*AE1479</f>
        <v>460.79999999999995</v>
      </c>
      <c r="AI1479" s="354" t="str">
        <f>VLOOKUP($D1479,'warehouse mapping'!$AN$7:$AO$17,2,0)</f>
        <v>Aktif</v>
      </c>
      <c r="AJ1479" s="114">
        <f t="shared" si="537"/>
        <v>0</v>
      </c>
      <c r="AK1479" s="354" t="str">
        <f t="shared" si="538"/>
        <v/>
      </c>
      <c r="AL1479" s="354" t="s">
        <v>170</v>
      </c>
      <c r="AM1479" s="354">
        <f t="shared" si="519"/>
        <v>1</v>
      </c>
      <c r="AN1479" s="354" t="b">
        <f t="shared" si="539"/>
        <v>1</v>
      </c>
    </row>
    <row r="1480" spans="1:40" s="354" customFormat="1">
      <c r="A1480" s="354" t="str">
        <f t="shared" si="520"/>
        <v>CE11C02550049045</v>
      </c>
      <c r="B1480" s="354">
        <f t="shared" si="521"/>
        <v>0</v>
      </c>
      <c r="C1480" s="354">
        <f t="shared" si="522"/>
        <v>0</v>
      </c>
      <c r="D1480" s="354" t="str">
        <f t="shared" si="523"/>
        <v>CE</v>
      </c>
      <c r="E1480" s="354" t="str">
        <f t="shared" si="524"/>
        <v>11</v>
      </c>
      <c r="F1480" s="354" t="str">
        <f t="shared" si="525"/>
        <v>C</v>
      </c>
      <c r="G1480" s="355" t="str">
        <f t="shared" si="526"/>
        <v>02</v>
      </c>
      <c r="H1480" s="232" t="s">
        <v>1816</v>
      </c>
      <c r="I1480" s="232" t="s">
        <v>3531</v>
      </c>
      <c r="J1480" s="233">
        <v>46275</v>
      </c>
      <c r="K1480" s="233">
        <v>47730</v>
      </c>
      <c r="L1480" s="234">
        <v>550049045</v>
      </c>
      <c r="M1480" s="232" t="str">
        <f>IF(ISNA(VLOOKUP(L1480,'MASTER DATA'!$A$1:$B$192,2,0)),"",VLOOKUP(L1480,'MASTER DATA'!$A$1:$B$192,2,0))</f>
        <v>Advanc4TAX320W50SGMA_12*0.8L_A04W</v>
      </c>
      <c r="N1480" s="232">
        <v>48</v>
      </c>
      <c r="O1480" s="232">
        <f t="shared" si="527"/>
        <v>1</v>
      </c>
      <c r="P1480" s="232">
        <f t="shared" si="528"/>
        <v>0</v>
      </c>
      <c r="Q1480" s="232">
        <f>VLOOKUP(L1480,'MASTER DATA'!$A$1:$E$192,5,0)</f>
        <v>48</v>
      </c>
      <c r="R1480" s="234">
        <f>SUMIF('picking of the day'!$H$4:$H$358,WMS!H1480&amp;WMS!L1480,'picking of the day'!$E$4:$E$358)</f>
        <v>0</v>
      </c>
      <c r="U1480" s="114">
        <f>IF(ISNA(VLOOKUP(H1480,'data putaway'!$A$1:$E$530,3,0)),0,VLOOKUP(H1480,'data putaway'!$A$1:$E$530,3,0))</f>
        <v>0</v>
      </c>
      <c r="V1480" s="354">
        <f t="shared" si="529"/>
        <v>48</v>
      </c>
      <c r="W1480" s="114">
        <f>IF(ISNA(VLOOKUP(H1480,'data putaway'!$A$1:$E$530,2,0)),0,VLOOKUP(H1480,'data putaway'!$A$1:$E$530,2,0))</f>
        <v>0</v>
      </c>
      <c r="X1480" s="354" t="b">
        <f t="shared" si="530"/>
        <v>0</v>
      </c>
      <c r="Y1480" s="354">
        <f>IF(ISNA(VLOOKUP(H1480,'data putaway'!$A$1:$E$530,4,0)),0,VLOOKUP(H1480,'data putaway'!$A$1:$E$530,4,0))</f>
        <v>0</v>
      </c>
      <c r="Z1480" s="113">
        <f>IF(ISNA(VLOOKUP(H1480,'data putaway'!$A$1:$E$530,5,0)),0,VLOOKUP(H1480,'data putaway'!$A$1:$E$530,5,0))</f>
        <v>0</v>
      </c>
      <c r="AA1480" s="354" t="b">
        <f t="shared" si="531"/>
        <v>0</v>
      </c>
      <c r="AB1480" s="354" t="b">
        <f t="shared" si="532"/>
        <v>0</v>
      </c>
      <c r="AC1480" s="356" t="str">
        <f t="shared" ca="1" si="533"/>
        <v>0 Month,  8 Days</v>
      </c>
      <c r="AD1480" s="114" t="str">
        <f t="shared" ca="1" si="518"/>
        <v>3 Year, 11 Month, 17 Days</v>
      </c>
      <c r="AE1480" s="114">
        <f t="shared" si="534"/>
        <v>48</v>
      </c>
      <c r="AF1480" s="114">
        <f t="shared" si="535"/>
        <v>1</v>
      </c>
      <c r="AG1480" s="354" t="str">
        <f t="shared" si="536"/>
        <v>CE11</v>
      </c>
      <c r="AH1480" s="114">
        <f>IF(ISNA(VLOOKUP(L1480,'MASTER DATA'!$A$1:$F$192,6,0)),0,VLOOKUP(L1480,'MASTER DATA'!$A$1:$F$192,6,0))*AE1480</f>
        <v>460.79999999999995</v>
      </c>
      <c r="AI1480" s="354" t="str">
        <f>VLOOKUP($D1480,'warehouse mapping'!$AN$7:$AO$17,2,0)</f>
        <v>Aktif</v>
      </c>
      <c r="AJ1480" s="114">
        <f t="shared" si="537"/>
        <v>0</v>
      </c>
      <c r="AK1480" s="354" t="str">
        <f t="shared" si="538"/>
        <v/>
      </c>
      <c r="AL1480" s="354" t="s">
        <v>3206</v>
      </c>
      <c r="AM1480" s="354">
        <f t="shared" si="519"/>
        <v>1</v>
      </c>
      <c r="AN1480" s="354" t="b">
        <f t="shared" si="539"/>
        <v>1</v>
      </c>
    </row>
    <row r="1481" spans="1:40" s="354" customFormat="1">
      <c r="A1481" s="354" t="str">
        <f t="shared" si="520"/>
        <v>CE11D01550058593</v>
      </c>
      <c r="B1481" s="354">
        <f t="shared" si="521"/>
        <v>0</v>
      </c>
      <c r="C1481" s="354">
        <f t="shared" si="522"/>
        <v>0</v>
      </c>
      <c r="D1481" s="354" t="str">
        <f t="shared" si="523"/>
        <v>CE</v>
      </c>
      <c r="E1481" s="354" t="str">
        <f t="shared" si="524"/>
        <v>11</v>
      </c>
      <c r="F1481" s="354" t="str">
        <f t="shared" si="525"/>
        <v>D</v>
      </c>
      <c r="G1481" s="355" t="str">
        <f t="shared" si="526"/>
        <v>01</v>
      </c>
      <c r="H1481" s="232" t="s">
        <v>1817</v>
      </c>
      <c r="I1481" s="232" t="s">
        <v>3232</v>
      </c>
      <c r="J1481" s="233">
        <v>46249</v>
      </c>
      <c r="K1481" s="233">
        <v>47703</v>
      </c>
      <c r="L1481" s="234">
        <v>550058593</v>
      </c>
      <c r="M1481" s="232" t="str">
        <f>IF(ISNA(VLOOKUP(L1481,'MASTER DATA'!$A$1:$B$192,2,0)),"",VLOOKUP(L1481,'MASTER DATA'!$A$1:$B$192,2,0))</f>
        <v>Adv4TAX515W40SLMA2_12*0.8L_A04W</v>
      </c>
      <c r="N1481" s="232">
        <v>48</v>
      </c>
      <c r="O1481" s="232">
        <f t="shared" si="527"/>
        <v>1</v>
      </c>
      <c r="P1481" s="232">
        <f t="shared" si="528"/>
        <v>0</v>
      </c>
      <c r="Q1481" s="232">
        <f>VLOOKUP(L1481,'MASTER DATA'!$A$1:$E$192,5,0)</f>
        <v>48</v>
      </c>
      <c r="R1481" s="234">
        <f>SUMIF('picking of the day'!$H$4:$H$358,WMS!H1481&amp;WMS!L1481,'picking of the day'!$E$4:$E$358)</f>
        <v>0</v>
      </c>
      <c r="U1481" s="114">
        <f>IF(ISNA(VLOOKUP(H1481,'data putaway'!$A$1:$E$530,3,0)),0,VLOOKUP(H1481,'data putaway'!$A$1:$E$530,3,0))</f>
        <v>0</v>
      </c>
      <c r="V1481" s="354">
        <f t="shared" si="529"/>
        <v>48</v>
      </c>
      <c r="W1481" s="114">
        <f>IF(ISNA(VLOOKUP(H1481,'data putaway'!$A$1:$E$530,2,0)),0,VLOOKUP(H1481,'data putaway'!$A$1:$E$530,2,0))</f>
        <v>0</v>
      </c>
      <c r="X1481" s="354" t="b">
        <f t="shared" si="530"/>
        <v>0</v>
      </c>
      <c r="Y1481" s="354">
        <f>IF(ISNA(VLOOKUP(H1481,'data putaway'!$A$1:$E$530,4,0)),0,VLOOKUP(H1481,'data putaway'!$A$1:$E$530,4,0))</f>
        <v>0</v>
      </c>
      <c r="Z1481" s="113">
        <f>IF(ISNA(VLOOKUP(H1481,'data putaway'!$A$1:$E$530,5,0)),0,VLOOKUP(H1481,'data putaway'!$A$1:$E$530,5,0))</f>
        <v>0</v>
      </c>
      <c r="AA1481" s="354" t="b">
        <f t="shared" si="531"/>
        <v>0</v>
      </c>
      <c r="AB1481" s="354" t="b">
        <f t="shared" si="532"/>
        <v>0</v>
      </c>
      <c r="AC1481" s="356" t="str">
        <f t="shared" ca="1" si="533"/>
        <v>1 Month,  3 Days</v>
      </c>
      <c r="AD1481" s="114" t="str">
        <f t="shared" ca="1" si="518"/>
        <v>3 Year, 10 Month, 21 Days</v>
      </c>
      <c r="AE1481" s="114">
        <f t="shared" si="534"/>
        <v>48</v>
      </c>
      <c r="AF1481" s="114">
        <f t="shared" si="535"/>
        <v>1</v>
      </c>
      <c r="AG1481" s="354" t="str">
        <f t="shared" si="536"/>
        <v>CE11</v>
      </c>
      <c r="AH1481" s="114">
        <f>IF(ISNA(VLOOKUP(L1481,'MASTER DATA'!$A$1:$F$192,6,0)),0,VLOOKUP(L1481,'MASTER DATA'!$A$1:$F$192,6,0))*AE1481</f>
        <v>460.79999999999995</v>
      </c>
      <c r="AI1481" s="354" t="str">
        <f>VLOOKUP($D1481,'warehouse mapping'!$AN$7:$AO$17,2,0)</f>
        <v>Aktif</v>
      </c>
      <c r="AJ1481" s="114">
        <f t="shared" si="537"/>
        <v>0</v>
      </c>
      <c r="AK1481" s="354" t="str">
        <f t="shared" si="538"/>
        <v/>
      </c>
      <c r="AL1481" s="354" t="s">
        <v>170</v>
      </c>
      <c r="AM1481" s="354">
        <f t="shared" si="519"/>
        <v>1</v>
      </c>
      <c r="AN1481" s="354" t="b">
        <f t="shared" si="539"/>
        <v>1</v>
      </c>
    </row>
    <row r="1482" spans="1:40" s="354" customFormat="1">
      <c r="A1482" s="354" t="str">
        <f t="shared" si="520"/>
        <v>CE11D02550069887</v>
      </c>
      <c r="B1482" s="354">
        <f t="shared" si="521"/>
        <v>0</v>
      </c>
      <c r="C1482" s="354">
        <f t="shared" si="522"/>
        <v>0</v>
      </c>
      <c r="D1482" s="354" t="str">
        <f t="shared" si="523"/>
        <v>CE</v>
      </c>
      <c r="E1482" s="354" t="str">
        <f t="shared" si="524"/>
        <v>11</v>
      </c>
      <c r="F1482" s="354" t="str">
        <f t="shared" si="525"/>
        <v>D</v>
      </c>
      <c r="G1482" s="355" t="str">
        <f t="shared" si="526"/>
        <v>02</v>
      </c>
      <c r="H1482" s="232" t="s">
        <v>1818</v>
      </c>
      <c r="I1482" s="234" t="s">
        <v>3582</v>
      </c>
      <c r="J1482" s="233">
        <v>46280</v>
      </c>
      <c r="K1482" s="233">
        <v>47734</v>
      </c>
      <c r="L1482" s="234">
        <v>550069887</v>
      </c>
      <c r="M1482" s="232" t="str">
        <f>IF(ISNA(VLOOKUP(L1482,'MASTER DATA'!$A$1:$B$192,2,0)),"",VLOOKUP(L1482,'MASTER DATA'!$A$1:$B$192,2,0))</f>
        <v>RimR4Plus15W40CI4E7_12*1L_A04W</v>
      </c>
      <c r="N1482" s="232">
        <v>44</v>
      </c>
      <c r="O1482" s="232">
        <f t="shared" si="527"/>
        <v>1</v>
      </c>
      <c r="P1482" s="232">
        <f t="shared" si="528"/>
        <v>0</v>
      </c>
      <c r="Q1482" s="232">
        <f>VLOOKUP(L1482,'MASTER DATA'!$A$1:$E$192,5,0)</f>
        <v>44</v>
      </c>
      <c r="R1482" s="234">
        <f>SUMIF('picking of the day'!$H$4:$H$358,WMS!H1482&amp;WMS!L1482,'picking of the day'!$E$4:$E$358)</f>
        <v>0</v>
      </c>
      <c r="U1482" s="114">
        <f>IF(ISNA(VLOOKUP(H1482,'data putaway'!$A$1:$E$530,3,0)),0,VLOOKUP(H1482,'data putaway'!$A$1:$E$530,3,0))</f>
        <v>0</v>
      </c>
      <c r="V1482" s="354">
        <f t="shared" si="529"/>
        <v>44</v>
      </c>
      <c r="W1482" s="114">
        <f>IF(ISNA(VLOOKUP(H1482,'data putaway'!$A$1:$E$530,2,0)),0,VLOOKUP(H1482,'data putaway'!$A$1:$E$530,2,0))</f>
        <v>0</v>
      </c>
      <c r="X1482" s="354" t="b">
        <f t="shared" si="530"/>
        <v>0</v>
      </c>
      <c r="Y1482" s="354">
        <f>IF(ISNA(VLOOKUP(H1482,'data putaway'!$A$1:$E$530,4,0)),0,VLOOKUP(H1482,'data putaway'!$A$1:$E$530,4,0))</f>
        <v>0</v>
      </c>
      <c r="Z1482" s="113">
        <f>IF(ISNA(VLOOKUP(H1482,'data putaway'!$A$1:$E$530,5,0)),0,VLOOKUP(H1482,'data putaway'!$A$1:$E$530,5,0))</f>
        <v>0</v>
      </c>
      <c r="AA1482" s="354" t="b">
        <f t="shared" si="531"/>
        <v>0</v>
      </c>
      <c r="AB1482" s="354" t="b">
        <f t="shared" si="532"/>
        <v>0</v>
      </c>
      <c r="AC1482" s="356" t="str">
        <f t="shared" ca="1" si="533"/>
        <v>0 Month,  3 Days</v>
      </c>
      <c r="AD1482" s="114" t="str">
        <f t="shared" ca="1" si="518"/>
        <v>3 Year, 11 Month, 21 Days</v>
      </c>
      <c r="AE1482" s="114">
        <f t="shared" si="534"/>
        <v>44</v>
      </c>
      <c r="AF1482" s="114">
        <f t="shared" si="535"/>
        <v>1</v>
      </c>
      <c r="AG1482" s="354" t="str">
        <f t="shared" si="536"/>
        <v>CE11</v>
      </c>
      <c r="AH1482" s="114">
        <f>IF(ISNA(VLOOKUP(L1482,'MASTER DATA'!$A$1:$F$192,6,0)),0,VLOOKUP(L1482,'MASTER DATA'!$A$1:$F$192,6,0))*AE1482</f>
        <v>528</v>
      </c>
      <c r="AI1482" s="354" t="str">
        <f>VLOOKUP($D1482,'warehouse mapping'!$AN$7:$AO$17,2,0)</f>
        <v>Aktif</v>
      </c>
      <c r="AJ1482" s="114">
        <f t="shared" si="537"/>
        <v>0</v>
      </c>
      <c r="AK1482" s="354" t="str">
        <f t="shared" si="538"/>
        <v/>
      </c>
      <c r="AL1482" s="354" t="s">
        <v>170</v>
      </c>
      <c r="AM1482" s="354">
        <f t="shared" si="519"/>
        <v>1</v>
      </c>
      <c r="AN1482" s="354" t="b">
        <f t="shared" si="539"/>
        <v>1</v>
      </c>
    </row>
    <row r="1483" spans="1:40" s="354" customFormat="1">
      <c r="A1483" s="354" t="str">
        <f t="shared" si="520"/>
        <v>CE11E01550061081</v>
      </c>
      <c r="B1483" s="354">
        <f t="shared" si="521"/>
        <v>0</v>
      </c>
      <c r="C1483" s="354">
        <f t="shared" si="522"/>
        <v>0</v>
      </c>
      <c r="D1483" s="354" t="str">
        <f t="shared" si="523"/>
        <v>CE</v>
      </c>
      <c r="E1483" s="354" t="str">
        <f t="shared" si="524"/>
        <v>11</v>
      </c>
      <c r="F1483" s="354" t="str">
        <f t="shared" si="525"/>
        <v>E</v>
      </c>
      <c r="G1483" s="355" t="str">
        <f t="shared" si="526"/>
        <v>01</v>
      </c>
      <c r="H1483" s="232" t="s">
        <v>1819</v>
      </c>
      <c r="I1483" s="232">
        <v>80426</v>
      </c>
      <c r="J1483" s="233">
        <v>46218</v>
      </c>
      <c r="K1483" s="233">
        <v>47581</v>
      </c>
      <c r="L1483" s="234">
        <v>550061081</v>
      </c>
      <c r="M1483" s="232" t="str">
        <f>IF(ISNA(VLOOKUP(L1483,'MASTER DATA'!$A$1:$B$192,2,0)),"",VLOOKUP(L1483,'MASTER DATA'!$A$1:$B$192,2,0))</f>
        <v>ShCoolLLPRTU3070GN_12*1L_A410</v>
      </c>
      <c r="N1483" s="232">
        <v>44</v>
      </c>
      <c r="O1483" s="232">
        <f t="shared" si="527"/>
        <v>1</v>
      </c>
      <c r="P1483" s="232">
        <f t="shared" si="528"/>
        <v>0</v>
      </c>
      <c r="Q1483" s="232">
        <f>VLOOKUP(L1483,'MASTER DATA'!$A$1:$E$192,5,0)</f>
        <v>44</v>
      </c>
      <c r="R1483" s="234">
        <f>SUMIF('picking of the day'!$H$4:$H$358,WMS!H1483&amp;WMS!L1483,'picking of the day'!$E$4:$E$358)</f>
        <v>0</v>
      </c>
      <c r="U1483" s="114">
        <f>IF(ISNA(VLOOKUP(H1483,'data putaway'!$A$1:$E$530,3,0)),0,VLOOKUP(H1483,'data putaway'!$A$1:$E$530,3,0))</f>
        <v>0</v>
      </c>
      <c r="V1483" s="354">
        <f t="shared" si="529"/>
        <v>44</v>
      </c>
      <c r="W1483" s="114">
        <f>IF(ISNA(VLOOKUP(H1483,'data putaway'!$A$1:$E$530,2,0)),0,VLOOKUP(H1483,'data putaway'!$A$1:$E$530,2,0))</f>
        <v>0</v>
      </c>
      <c r="X1483" s="354" t="b">
        <f t="shared" si="530"/>
        <v>0</v>
      </c>
      <c r="Y1483" s="354">
        <f>IF(ISNA(VLOOKUP(H1483,'data putaway'!$A$1:$E$530,4,0)),0,VLOOKUP(H1483,'data putaway'!$A$1:$E$530,4,0))</f>
        <v>0</v>
      </c>
      <c r="Z1483" s="113">
        <f>IF(ISNA(VLOOKUP(H1483,'data putaway'!$A$1:$E$530,5,0)),0,VLOOKUP(H1483,'data putaway'!$A$1:$E$530,5,0))</f>
        <v>0</v>
      </c>
      <c r="AA1483" s="354" t="b">
        <f t="shared" si="531"/>
        <v>0</v>
      </c>
      <c r="AB1483" s="354" t="b">
        <f t="shared" si="532"/>
        <v>0</v>
      </c>
      <c r="AC1483" s="356" t="str">
        <f t="shared" ca="1" si="533"/>
        <v>2 Month,  3 Days</v>
      </c>
      <c r="AD1483" s="114" t="str">
        <f t="shared" ca="1" si="518"/>
        <v>3 Year, 6 Month, 21 Days</v>
      </c>
      <c r="AE1483" s="114">
        <f t="shared" si="534"/>
        <v>44</v>
      </c>
      <c r="AF1483" s="114">
        <f t="shared" si="535"/>
        <v>1</v>
      </c>
      <c r="AG1483" s="354" t="str">
        <f t="shared" si="536"/>
        <v>CE11</v>
      </c>
      <c r="AH1483" s="114">
        <f>IF(ISNA(VLOOKUP(L1483,'MASTER DATA'!$A$1:$F$192,6,0)),0,VLOOKUP(L1483,'MASTER DATA'!$A$1:$F$192,6,0))*AE1483</f>
        <v>528</v>
      </c>
      <c r="AI1483" s="354" t="str">
        <f>VLOOKUP($D1483,'warehouse mapping'!$AN$7:$AO$17,2,0)</f>
        <v>Aktif</v>
      </c>
      <c r="AJ1483" s="114">
        <f t="shared" si="537"/>
        <v>0</v>
      </c>
      <c r="AK1483" s="354" t="str">
        <f t="shared" si="538"/>
        <v/>
      </c>
      <c r="AL1483" s="354" t="s">
        <v>170</v>
      </c>
      <c r="AM1483" s="354">
        <f t="shared" si="519"/>
        <v>1</v>
      </c>
      <c r="AN1483" s="354" t="b">
        <f t="shared" si="539"/>
        <v>1</v>
      </c>
    </row>
    <row r="1484" spans="1:40" s="354" customFormat="1">
      <c r="A1484" s="354" t="str">
        <f t="shared" si="520"/>
        <v>CE11E02550058593</v>
      </c>
      <c r="B1484" s="354">
        <f t="shared" si="521"/>
        <v>0</v>
      </c>
      <c r="C1484" s="354">
        <f t="shared" si="522"/>
        <v>0</v>
      </c>
      <c r="D1484" s="354" t="str">
        <f t="shared" si="523"/>
        <v>CE</v>
      </c>
      <c r="E1484" s="354" t="str">
        <f t="shared" si="524"/>
        <v>11</v>
      </c>
      <c r="F1484" s="354" t="str">
        <f t="shared" si="525"/>
        <v>E</v>
      </c>
      <c r="G1484" s="355" t="str">
        <f t="shared" si="526"/>
        <v>02</v>
      </c>
      <c r="H1484" s="232" t="s">
        <v>1820</v>
      </c>
      <c r="I1484" s="232" t="s">
        <v>3232</v>
      </c>
      <c r="J1484" s="233">
        <v>46249</v>
      </c>
      <c r="K1484" s="233">
        <v>47703</v>
      </c>
      <c r="L1484" s="234">
        <v>550058593</v>
      </c>
      <c r="M1484" s="232" t="str">
        <f>IF(ISNA(VLOOKUP(L1484,'MASTER DATA'!$A$1:$B$192,2,0)),"",VLOOKUP(L1484,'MASTER DATA'!$A$1:$B$192,2,0))</f>
        <v>Adv4TAX515W40SLMA2_12*0.8L_A04W</v>
      </c>
      <c r="N1484" s="232">
        <v>48</v>
      </c>
      <c r="O1484" s="232">
        <f t="shared" si="527"/>
        <v>1</v>
      </c>
      <c r="P1484" s="232">
        <f t="shared" si="528"/>
        <v>0</v>
      </c>
      <c r="Q1484" s="232">
        <f>VLOOKUP(L1484,'MASTER DATA'!$A$1:$E$192,5,0)</f>
        <v>48</v>
      </c>
      <c r="R1484" s="234">
        <f>SUMIF('picking of the day'!$H$4:$H$358,WMS!H1484&amp;WMS!L1484,'picking of the day'!$E$4:$E$358)</f>
        <v>0</v>
      </c>
      <c r="U1484" s="114">
        <f>IF(ISNA(VLOOKUP(H1484,'data putaway'!$A$1:$E$530,3,0)),0,VLOOKUP(H1484,'data putaway'!$A$1:$E$530,3,0))</f>
        <v>0</v>
      </c>
      <c r="V1484" s="354">
        <f t="shared" si="529"/>
        <v>48</v>
      </c>
      <c r="W1484" s="114">
        <f>IF(ISNA(VLOOKUP(H1484,'data putaway'!$A$1:$E$530,2,0)),0,VLOOKUP(H1484,'data putaway'!$A$1:$E$530,2,0))</f>
        <v>0</v>
      </c>
      <c r="X1484" s="354" t="b">
        <f t="shared" si="530"/>
        <v>0</v>
      </c>
      <c r="Y1484" s="354">
        <f>IF(ISNA(VLOOKUP(H1484,'data putaway'!$A$1:$E$530,4,0)),0,VLOOKUP(H1484,'data putaway'!$A$1:$E$530,4,0))</f>
        <v>0</v>
      </c>
      <c r="Z1484" s="113">
        <f>IF(ISNA(VLOOKUP(H1484,'data putaway'!$A$1:$E$530,5,0)),0,VLOOKUP(H1484,'data putaway'!$A$1:$E$530,5,0))</f>
        <v>0</v>
      </c>
      <c r="AA1484" s="354" t="b">
        <f t="shared" si="531"/>
        <v>0</v>
      </c>
      <c r="AB1484" s="354" t="b">
        <f t="shared" si="532"/>
        <v>0</v>
      </c>
      <c r="AC1484" s="356" t="str">
        <f t="shared" ca="1" si="533"/>
        <v>1 Month,  3 Days</v>
      </c>
      <c r="AD1484" s="114" t="str">
        <f t="shared" ca="1" si="518"/>
        <v>3 Year, 10 Month, 21 Days</v>
      </c>
      <c r="AE1484" s="114">
        <f t="shared" si="534"/>
        <v>48</v>
      </c>
      <c r="AF1484" s="114">
        <f t="shared" si="535"/>
        <v>1</v>
      </c>
      <c r="AG1484" s="354" t="str">
        <f t="shared" si="536"/>
        <v>CE11</v>
      </c>
      <c r="AH1484" s="114">
        <f>IF(ISNA(VLOOKUP(L1484,'MASTER DATA'!$A$1:$F$192,6,0)),0,VLOOKUP(L1484,'MASTER DATA'!$A$1:$F$192,6,0))*AE1484</f>
        <v>460.79999999999995</v>
      </c>
      <c r="AI1484" s="354" t="str">
        <f>VLOOKUP($D1484,'warehouse mapping'!$AN$7:$AO$17,2,0)</f>
        <v>Aktif</v>
      </c>
      <c r="AJ1484" s="114">
        <f t="shared" si="537"/>
        <v>0</v>
      </c>
      <c r="AK1484" s="354" t="str">
        <f t="shared" si="538"/>
        <v/>
      </c>
      <c r="AL1484" s="354" t="s">
        <v>170</v>
      </c>
      <c r="AM1484" s="354">
        <f t="shared" si="519"/>
        <v>1</v>
      </c>
      <c r="AN1484" s="354" t="b">
        <f t="shared" si="539"/>
        <v>1</v>
      </c>
    </row>
    <row r="1485" spans="1:40" s="354" customFormat="1">
      <c r="A1485" s="354" t="str">
        <f t="shared" si="520"/>
        <v>CE12A01550061082</v>
      </c>
      <c r="B1485" s="354">
        <f t="shared" si="521"/>
        <v>0</v>
      </c>
      <c r="C1485" s="354">
        <f t="shared" si="522"/>
        <v>0</v>
      </c>
      <c r="D1485" s="354" t="str">
        <f t="shared" si="523"/>
        <v>CE</v>
      </c>
      <c r="E1485" s="354" t="str">
        <f t="shared" si="524"/>
        <v>12</v>
      </c>
      <c r="F1485" s="354" t="str">
        <f t="shared" si="525"/>
        <v>A</v>
      </c>
      <c r="G1485" s="355" t="str">
        <f t="shared" si="526"/>
        <v>01</v>
      </c>
      <c r="H1485" s="232" t="s">
        <v>1821</v>
      </c>
      <c r="I1485" s="232">
        <v>100426</v>
      </c>
      <c r="J1485" s="233">
        <v>46218</v>
      </c>
      <c r="K1485" s="233">
        <v>47583</v>
      </c>
      <c r="L1485" s="234">
        <v>550061082</v>
      </c>
      <c r="M1485" s="232" t="str">
        <f>IF(ISNA(VLOOKUP(L1485,'MASTER DATA'!$A$1:$B$192,2,0)),"",VLOOKUP(L1485,'MASTER DATA'!$A$1:$B$192,2,0))</f>
        <v>ShCoolLLPRTU3070GN_4*4L_A410</v>
      </c>
      <c r="N1485" s="232">
        <v>0</v>
      </c>
      <c r="O1485" s="232">
        <f t="shared" si="527"/>
        <v>0</v>
      </c>
      <c r="P1485" s="232">
        <f t="shared" si="528"/>
        <v>0</v>
      </c>
      <c r="Q1485" s="232">
        <f>VLOOKUP(L1485,'MASTER DATA'!$A$1:$E$192,5,0)</f>
        <v>36</v>
      </c>
      <c r="R1485" s="234">
        <f>SUMIF('picking of the day'!$H$4:$H$358,WMS!H1485&amp;WMS!L1485,'picking of the day'!$E$4:$E$358)</f>
        <v>0</v>
      </c>
      <c r="U1485" s="114">
        <f>IF(ISNA(VLOOKUP(H1485,'data putaway'!$A$1:$E$530,3,0)),0,VLOOKUP(H1485,'data putaway'!$A$1:$E$530,3,0))</f>
        <v>0</v>
      </c>
      <c r="V1485" s="354">
        <f t="shared" si="529"/>
        <v>0</v>
      </c>
      <c r="W1485" s="114">
        <f>IF(ISNA(VLOOKUP(H1485,'data putaway'!$A$1:$E$530,2,0)),0,VLOOKUP(H1485,'data putaway'!$A$1:$E$530,2,0))</f>
        <v>0</v>
      </c>
      <c r="X1485" s="354" t="b">
        <f t="shared" si="530"/>
        <v>0</v>
      </c>
      <c r="Y1485" s="354">
        <f>IF(ISNA(VLOOKUP(H1485,'data putaway'!$A$1:$E$530,4,0)),0,VLOOKUP(H1485,'data putaway'!$A$1:$E$530,4,0))</f>
        <v>0</v>
      </c>
      <c r="Z1485" s="113">
        <f>IF(ISNA(VLOOKUP(H1485,'data putaway'!$A$1:$E$530,5,0)),0,VLOOKUP(H1485,'data putaway'!$A$1:$E$530,5,0))</f>
        <v>0</v>
      </c>
      <c r="AA1485" s="354" t="b">
        <f t="shared" si="531"/>
        <v>0</v>
      </c>
      <c r="AB1485" s="354" t="b">
        <f t="shared" si="532"/>
        <v>0</v>
      </c>
      <c r="AC1485" s="356" t="str">
        <f t="shared" ca="1" si="533"/>
        <v>2 Month,  3 Days</v>
      </c>
      <c r="AD1485" s="114" t="str">
        <f t="shared" ca="1" si="518"/>
        <v>3 Year, 6 Month, 23 Days</v>
      </c>
      <c r="AE1485" s="114">
        <f t="shared" si="534"/>
        <v>0</v>
      </c>
      <c r="AF1485" s="114">
        <f t="shared" si="535"/>
        <v>0</v>
      </c>
      <c r="AG1485" s="354" t="str">
        <f t="shared" si="536"/>
        <v>CE12</v>
      </c>
      <c r="AH1485" s="114">
        <f>IF(ISNA(VLOOKUP(L1485,'MASTER DATA'!$A$1:$F$192,6,0)),0,VLOOKUP(L1485,'MASTER DATA'!$A$1:$F$192,6,0))*AE1485</f>
        <v>0</v>
      </c>
      <c r="AI1485" s="354" t="str">
        <f>VLOOKUP($D1485,'warehouse mapping'!$AN$7:$AO$17,2,0)</f>
        <v>Aktif</v>
      </c>
      <c r="AJ1485" s="114">
        <f t="shared" si="537"/>
        <v>1</v>
      </c>
      <c r="AK1485" s="354" t="str">
        <f t="shared" si="538"/>
        <v>CE</v>
      </c>
      <c r="AL1485" s="354" t="s">
        <v>3025</v>
      </c>
      <c r="AM1485" s="354">
        <f t="shared" si="519"/>
        <v>1</v>
      </c>
      <c r="AN1485" s="354" t="b">
        <f t="shared" si="539"/>
        <v>1</v>
      </c>
    </row>
    <row r="1486" spans="1:40" s="354" customFormat="1">
      <c r="A1486" s="354" t="str">
        <f t="shared" si="520"/>
        <v>CE12A02550044360</v>
      </c>
      <c r="B1486" s="354">
        <f t="shared" si="521"/>
        <v>0</v>
      </c>
      <c r="C1486" s="354">
        <f t="shared" si="522"/>
        <v>0</v>
      </c>
      <c r="D1486" s="354" t="str">
        <f t="shared" si="523"/>
        <v>CE</v>
      </c>
      <c r="E1486" s="354" t="str">
        <f t="shared" si="524"/>
        <v>12</v>
      </c>
      <c r="F1486" s="354" t="str">
        <f t="shared" si="525"/>
        <v>A</v>
      </c>
      <c r="G1486" s="355" t="str">
        <f t="shared" si="526"/>
        <v>02</v>
      </c>
      <c r="H1486" s="232" t="s">
        <v>1822</v>
      </c>
      <c r="I1486" s="232">
        <v>12667321</v>
      </c>
      <c r="J1486" s="233">
        <v>46186</v>
      </c>
      <c r="K1486" s="233">
        <v>47732</v>
      </c>
      <c r="L1486" s="234">
        <v>550044360</v>
      </c>
      <c r="M1486" s="232" t="str">
        <f>IF(ISNA(VLOOKUP(L1486,'MASTER DATA'!$A$1:$B$192,2,0)),"",VLOOKUP(L1486,'MASTER DATA'!$A$1:$B$192,2,0))</f>
        <v>RimR4X15W40CI4E7DH1_1*209L_A227</v>
      </c>
      <c r="N1486" s="232">
        <v>0</v>
      </c>
      <c r="O1486" s="232">
        <f t="shared" si="527"/>
        <v>0</v>
      </c>
      <c r="P1486" s="232">
        <f t="shared" si="528"/>
        <v>0</v>
      </c>
      <c r="Q1486" s="232">
        <f>VLOOKUP(L1486,'MASTER DATA'!$A$1:$E$192,5,0)</f>
        <v>4</v>
      </c>
      <c r="R1486" s="234">
        <f>SUMIF('picking of the day'!$H$4:$H$358,WMS!H1486&amp;WMS!L1486,'picking of the day'!$E$4:$E$358)</f>
        <v>0</v>
      </c>
      <c r="U1486" s="114">
        <f>IF(ISNA(VLOOKUP(H1486,'data putaway'!$A$1:$E$530,3,0)),0,VLOOKUP(H1486,'data putaway'!$A$1:$E$530,3,0))</f>
        <v>0</v>
      </c>
      <c r="V1486" s="354">
        <f t="shared" si="529"/>
        <v>0</v>
      </c>
      <c r="W1486" s="114">
        <f>IF(ISNA(VLOOKUP(H1486,'data putaway'!$A$1:$E$530,2,0)),0,VLOOKUP(H1486,'data putaway'!$A$1:$E$530,2,0))</f>
        <v>0</v>
      </c>
      <c r="X1486" s="354" t="b">
        <f t="shared" si="530"/>
        <v>0</v>
      </c>
      <c r="Y1486" s="354">
        <f>IF(ISNA(VLOOKUP(H1486,'data putaway'!$A$1:$E$530,4,0)),0,VLOOKUP(H1486,'data putaway'!$A$1:$E$530,4,0))</f>
        <v>0</v>
      </c>
      <c r="Z1486" s="113">
        <f>IF(ISNA(VLOOKUP(H1486,'data putaway'!$A$1:$E$530,5,0)),0,VLOOKUP(H1486,'data putaway'!$A$1:$E$530,5,0))</f>
        <v>0</v>
      </c>
      <c r="AA1486" s="354" t="b">
        <f t="shared" si="531"/>
        <v>0</v>
      </c>
      <c r="AB1486" s="354" t="b">
        <f t="shared" si="532"/>
        <v>0</v>
      </c>
      <c r="AC1486" s="356" t="str">
        <f t="shared" ca="1" si="533"/>
        <v>3 Month,  5 Days</v>
      </c>
      <c r="AD1486" s="114" t="str">
        <f t="shared" ca="1" si="518"/>
        <v>3 Year, 11 Month, 19 Days</v>
      </c>
      <c r="AE1486" s="114">
        <f t="shared" si="534"/>
        <v>0</v>
      </c>
      <c r="AF1486" s="114">
        <f t="shared" si="535"/>
        <v>0</v>
      </c>
      <c r="AG1486" s="354" t="str">
        <f t="shared" si="536"/>
        <v>CE12</v>
      </c>
      <c r="AH1486" s="114">
        <f>IF(ISNA(VLOOKUP(L1486,'MASTER DATA'!$A$1:$F$192,6,0)),0,VLOOKUP(L1486,'MASTER DATA'!$A$1:$F$192,6,0))*AE1486</f>
        <v>0</v>
      </c>
      <c r="AI1486" s="354" t="str">
        <f>VLOOKUP($D1486,'warehouse mapping'!$AN$7:$AO$17,2,0)</f>
        <v>Aktif</v>
      </c>
      <c r="AJ1486" s="114">
        <f t="shared" si="537"/>
        <v>1</v>
      </c>
      <c r="AK1486" s="354" t="str">
        <f t="shared" si="538"/>
        <v>CE</v>
      </c>
      <c r="AL1486" s="354" t="s">
        <v>3206</v>
      </c>
      <c r="AM1486" s="354">
        <f t="shared" si="519"/>
        <v>1</v>
      </c>
      <c r="AN1486" s="354" t="b">
        <f t="shared" si="539"/>
        <v>1</v>
      </c>
    </row>
    <row r="1487" spans="1:40" s="354" customFormat="1">
      <c r="A1487" s="354" t="str">
        <f t="shared" si="520"/>
        <v>CE12B01550062285</v>
      </c>
      <c r="B1487" s="354">
        <f t="shared" si="521"/>
        <v>0</v>
      </c>
      <c r="C1487" s="354">
        <f t="shared" si="522"/>
        <v>0</v>
      </c>
      <c r="D1487" s="354" t="str">
        <f t="shared" si="523"/>
        <v>CE</v>
      </c>
      <c r="E1487" s="354" t="str">
        <f t="shared" si="524"/>
        <v>12</v>
      </c>
      <c r="F1487" s="354" t="str">
        <f t="shared" si="525"/>
        <v>B</v>
      </c>
      <c r="G1487" s="355" t="str">
        <f t="shared" si="526"/>
        <v>01</v>
      </c>
      <c r="H1487" s="232" t="s">
        <v>1823</v>
      </c>
      <c r="I1487" s="232">
        <v>12611620</v>
      </c>
      <c r="J1487" s="233">
        <v>46087</v>
      </c>
      <c r="K1487" s="233">
        <v>47524</v>
      </c>
      <c r="L1487" s="234">
        <v>550062285</v>
      </c>
      <c r="M1487" s="232" t="str">
        <f>IF(ISNA(VLOOKUP(L1487,'MASTER DATA'!$A$1:$B$192,2,0)),"",VLOOKUP(L1487,'MASTER DATA'!$A$1:$B$192,2,0))</f>
        <v>Gadus S3 V460DM 2_1*770kg_A227</v>
      </c>
      <c r="N1487" s="232">
        <v>1</v>
      </c>
      <c r="O1487" s="232">
        <f t="shared" si="527"/>
        <v>1</v>
      </c>
      <c r="P1487" s="232">
        <f t="shared" si="528"/>
        <v>0</v>
      </c>
      <c r="Q1487" s="232">
        <f>VLOOKUP(L1487,'MASTER DATA'!$A$1:$E$192,5,0)</f>
        <v>1</v>
      </c>
      <c r="R1487" s="234">
        <f>SUMIF('picking of the day'!$H$4:$H$358,WMS!H1487&amp;WMS!L1487,'picking of the day'!$E$4:$E$358)</f>
        <v>0</v>
      </c>
      <c r="U1487" s="114">
        <f>IF(ISNA(VLOOKUP(H1487,'data putaway'!$A$1:$E$530,3,0)),0,VLOOKUP(H1487,'data putaway'!$A$1:$E$530,3,0))</f>
        <v>0</v>
      </c>
      <c r="V1487" s="354">
        <f t="shared" si="529"/>
        <v>1</v>
      </c>
      <c r="W1487" s="114">
        <f>IF(ISNA(VLOOKUP(H1487,'data putaway'!$A$1:$E$530,2,0)),0,VLOOKUP(H1487,'data putaway'!$A$1:$E$530,2,0))</f>
        <v>0</v>
      </c>
      <c r="X1487" s="354" t="b">
        <f t="shared" si="530"/>
        <v>0</v>
      </c>
      <c r="Y1487" s="354">
        <f>IF(ISNA(VLOOKUP(H1487,'data putaway'!$A$1:$E$530,4,0)),0,VLOOKUP(H1487,'data putaway'!$A$1:$E$530,4,0))</f>
        <v>0</v>
      </c>
      <c r="Z1487" s="113">
        <f>IF(ISNA(VLOOKUP(H1487,'data putaway'!$A$1:$E$530,5,0)),0,VLOOKUP(H1487,'data putaway'!$A$1:$E$530,5,0))</f>
        <v>0</v>
      </c>
      <c r="AA1487" s="354" t="b">
        <f t="shared" si="531"/>
        <v>0</v>
      </c>
      <c r="AB1487" s="354" t="b">
        <f t="shared" si="532"/>
        <v>0</v>
      </c>
      <c r="AC1487" s="356" t="str">
        <f t="shared" ca="1" si="533"/>
        <v>6 Month,  12 Days</v>
      </c>
      <c r="AD1487" s="114" t="str">
        <f t="shared" ca="1" si="518"/>
        <v>3 Year, 4 Month, 23 Days</v>
      </c>
      <c r="AE1487" s="114">
        <f t="shared" si="534"/>
        <v>1</v>
      </c>
      <c r="AF1487" s="114">
        <f t="shared" si="535"/>
        <v>1</v>
      </c>
      <c r="AG1487" s="354" t="str">
        <f t="shared" si="536"/>
        <v>CE12</v>
      </c>
      <c r="AH1487" s="114">
        <f>IF(ISNA(VLOOKUP(L1487,'MASTER DATA'!$A$1:$F$192,6,0)),0,VLOOKUP(L1487,'MASTER DATA'!$A$1:$F$192,6,0))*AE1487</f>
        <v>770</v>
      </c>
      <c r="AI1487" s="354" t="str">
        <f>VLOOKUP($D1487,'warehouse mapping'!$AN$7:$AO$17,2,0)</f>
        <v>Aktif</v>
      </c>
      <c r="AJ1487" s="114">
        <f t="shared" si="537"/>
        <v>0</v>
      </c>
      <c r="AK1487" s="354" t="str">
        <f t="shared" si="538"/>
        <v/>
      </c>
      <c r="AL1487" s="354" t="s">
        <v>3205</v>
      </c>
      <c r="AM1487" s="354">
        <f t="shared" si="519"/>
        <v>1</v>
      </c>
      <c r="AN1487" s="354" t="b">
        <f t="shared" si="539"/>
        <v>1</v>
      </c>
    </row>
    <row r="1488" spans="1:40" s="354" customFormat="1">
      <c r="A1488" s="354" t="str">
        <f t="shared" si="520"/>
        <v>CE12B02550062285</v>
      </c>
      <c r="B1488" s="354">
        <f t="shared" si="521"/>
        <v>0</v>
      </c>
      <c r="C1488" s="354">
        <f t="shared" si="522"/>
        <v>0</v>
      </c>
      <c r="D1488" s="354" t="str">
        <f t="shared" si="523"/>
        <v>CE</v>
      </c>
      <c r="E1488" s="354" t="str">
        <f t="shared" si="524"/>
        <v>12</v>
      </c>
      <c r="F1488" s="354" t="str">
        <f t="shared" si="525"/>
        <v>B</v>
      </c>
      <c r="G1488" s="355" t="str">
        <f t="shared" si="526"/>
        <v>02</v>
      </c>
      <c r="H1488" s="232" t="s">
        <v>1824</v>
      </c>
      <c r="I1488" s="232">
        <v>12611620</v>
      </c>
      <c r="J1488" s="233">
        <v>46087</v>
      </c>
      <c r="K1488" s="233">
        <v>47524</v>
      </c>
      <c r="L1488" s="234">
        <v>550062285</v>
      </c>
      <c r="M1488" s="232" t="str">
        <f>IF(ISNA(VLOOKUP(L1488,'MASTER DATA'!$A$1:$B$192,2,0)),"",VLOOKUP(L1488,'MASTER DATA'!$A$1:$B$192,2,0))</f>
        <v>Gadus S3 V460DM 2_1*770kg_A227</v>
      </c>
      <c r="N1488" s="232">
        <v>1</v>
      </c>
      <c r="O1488" s="232">
        <f t="shared" si="527"/>
        <v>1</v>
      </c>
      <c r="P1488" s="232">
        <f t="shared" si="528"/>
        <v>0</v>
      </c>
      <c r="Q1488" s="232">
        <f>VLOOKUP(L1488,'MASTER DATA'!$A$1:$E$192,5,0)</f>
        <v>1</v>
      </c>
      <c r="R1488" s="234">
        <f>SUMIF('picking of the day'!$H$4:$H$358,WMS!H1488&amp;WMS!L1488,'picking of the day'!$E$4:$E$358)</f>
        <v>0</v>
      </c>
      <c r="U1488" s="114">
        <f>IF(ISNA(VLOOKUP(H1488,'data putaway'!$A$1:$E$530,3,0)),0,VLOOKUP(H1488,'data putaway'!$A$1:$E$530,3,0))</f>
        <v>0</v>
      </c>
      <c r="V1488" s="354">
        <f t="shared" si="529"/>
        <v>1</v>
      </c>
      <c r="W1488" s="114">
        <f>IF(ISNA(VLOOKUP(H1488,'data putaway'!$A$1:$E$530,2,0)),0,VLOOKUP(H1488,'data putaway'!$A$1:$E$530,2,0))</f>
        <v>0</v>
      </c>
      <c r="X1488" s="354" t="b">
        <f t="shared" si="530"/>
        <v>0</v>
      </c>
      <c r="Y1488" s="354">
        <f>IF(ISNA(VLOOKUP(H1488,'data putaway'!$A$1:$E$530,4,0)),0,VLOOKUP(H1488,'data putaway'!$A$1:$E$530,4,0))</f>
        <v>0</v>
      </c>
      <c r="Z1488" s="113">
        <f>IF(ISNA(VLOOKUP(H1488,'data putaway'!$A$1:$E$530,5,0)),0,VLOOKUP(H1488,'data putaway'!$A$1:$E$530,5,0))</f>
        <v>0</v>
      </c>
      <c r="AA1488" s="354" t="b">
        <f t="shared" si="531"/>
        <v>0</v>
      </c>
      <c r="AB1488" s="354" t="b">
        <f t="shared" si="532"/>
        <v>0</v>
      </c>
      <c r="AC1488" s="356" t="str">
        <f t="shared" ca="1" si="533"/>
        <v>6 Month,  12 Days</v>
      </c>
      <c r="AD1488" s="114" t="str">
        <f t="shared" ca="1" si="518"/>
        <v>3 Year, 4 Month, 23 Days</v>
      </c>
      <c r="AE1488" s="114">
        <f t="shared" si="534"/>
        <v>1</v>
      </c>
      <c r="AF1488" s="114">
        <f t="shared" si="535"/>
        <v>1</v>
      </c>
      <c r="AG1488" s="354" t="str">
        <f t="shared" si="536"/>
        <v>CE12</v>
      </c>
      <c r="AH1488" s="114">
        <f>IF(ISNA(VLOOKUP(L1488,'MASTER DATA'!$A$1:$F$192,6,0)),0,VLOOKUP(L1488,'MASTER DATA'!$A$1:$F$192,6,0))*AE1488</f>
        <v>770</v>
      </c>
      <c r="AI1488" s="354" t="str">
        <f>VLOOKUP($D1488,'warehouse mapping'!$AN$7:$AO$17,2,0)</f>
        <v>Aktif</v>
      </c>
      <c r="AJ1488" s="114">
        <f t="shared" si="537"/>
        <v>0</v>
      </c>
      <c r="AK1488" s="354" t="str">
        <f t="shared" si="538"/>
        <v/>
      </c>
      <c r="AL1488" s="354" t="s">
        <v>3205</v>
      </c>
      <c r="AM1488" s="354">
        <f t="shared" si="519"/>
        <v>1</v>
      </c>
      <c r="AN1488" s="354" t="b">
        <f t="shared" si="539"/>
        <v>1</v>
      </c>
    </row>
    <row r="1489" spans="1:40" s="354" customFormat="1">
      <c r="A1489" s="354" t="str">
        <f t="shared" si="520"/>
        <v>CE12C01550049045</v>
      </c>
      <c r="B1489" s="354">
        <f t="shared" si="521"/>
        <v>0</v>
      </c>
      <c r="C1489" s="354">
        <f t="shared" si="522"/>
        <v>0</v>
      </c>
      <c r="D1489" s="354" t="str">
        <f t="shared" si="523"/>
        <v>CE</v>
      </c>
      <c r="E1489" s="354" t="str">
        <f t="shared" si="524"/>
        <v>12</v>
      </c>
      <c r="F1489" s="354" t="str">
        <f t="shared" si="525"/>
        <v>C</v>
      </c>
      <c r="G1489" s="355" t="str">
        <f t="shared" si="526"/>
        <v>01</v>
      </c>
      <c r="H1489" s="232" t="s">
        <v>1825</v>
      </c>
      <c r="I1489" s="232" t="s">
        <v>3531</v>
      </c>
      <c r="J1489" s="233">
        <v>46275</v>
      </c>
      <c r="K1489" s="233">
        <v>47730</v>
      </c>
      <c r="L1489" s="234">
        <v>550049045</v>
      </c>
      <c r="M1489" s="232" t="str">
        <f>IF(ISNA(VLOOKUP(L1489,'MASTER DATA'!$A$1:$B$192,2,0)),"",VLOOKUP(L1489,'MASTER DATA'!$A$1:$B$192,2,0))</f>
        <v>Advanc4TAX320W50SGMA_12*0.8L_A04W</v>
      </c>
      <c r="N1489" s="232">
        <v>48</v>
      </c>
      <c r="O1489" s="232">
        <f t="shared" si="527"/>
        <v>1</v>
      </c>
      <c r="P1489" s="232">
        <f t="shared" si="528"/>
        <v>0</v>
      </c>
      <c r="Q1489" s="232">
        <f>VLOOKUP(L1489,'MASTER DATA'!$A$1:$E$192,5,0)</f>
        <v>48</v>
      </c>
      <c r="R1489" s="234">
        <f>SUMIF('picking of the day'!$H$4:$H$358,WMS!H1489&amp;WMS!L1489,'picking of the day'!$E$4:$E$358)</f>
        <v>0</v>
      </c>
      <c r="U1489" s="114">
        <f>IF(ISNA(VLOOKUP(H1489,'data putaway'!$A$1:$E$530,3,0)),0,VLOOKUP(H1489,'data putaway'!$A$1:$E$530,3,0))</f>
        <v>0</v>
      </c>
      <c r="V1489" s="354">
        <f t="shared" si="529"/>
        <v>48</v>
      </c>
      <c r="W1489" s="114">
        <f>IF(ISNA(VLOOKUP(H1489,'data putaway'!$A$1:$E$530,2,0)),0,VLOOKUP(H1489,'data putaway'!$A$1:$E$530,2,0))</f>
        <v>0</v>
      </c>
      <c r="X1489" s="354" t="b">
        <f t="shared" si="530"/>
        <v>0</v>
      </c>
      <c r="Y1489" s="354">
        <f>IF(ISNA(VLOOKUP(H1489,'data putaway'!$A$1:$E$530,4,0)),0,VLOOKUP(H1489,'data putaway'!$A$1:$E$530,4,0))</f>
        <v>0</v>
      </c>
      <c r="Z1489" s="113">
        <f>IF(ISNA(VLOOKUP(H1489,'data putaway'!$A$1:$E$530,5,0)),0,VLOOKUP(H1489,'data putaway'!$A$1:$E$530,5,0))</f>
        <v>0</v>
      </c>
      <c r="AA1489" s="354" t="b">
        <f t="shared" si="531"/>
        <v>0</v>
      </c>
      <c r="AB1489" s="354" t="b">
        <f t="shared" si="532"/>
        <v>0</v>
      </c>
      <c r="AC1489" s="356" t="str">
        <f t="shared" ca="1" si="533"/>
        <v>0 Month,  8 Days</v>
      </c>
      <c r="AD1489" s="114" t="str">
        <f t="shared" ca="1" si="518"/>
        <v>3 Year, 11 Month, 17 Days</v>
      </c>
      <c r="AE1489" s="114">
        <f t="shared" si="534"/>
        <v>48</v>
      </c>
      <c r="AF1489" s="114">
        <f t="shared" si="535"/>
        <v>1</v>
      </c>
      <c r="AG1489" s="354" t="str">
        <f t="shared" si="536"/>
        <v>CE12</v>
      </c>
      <c r="AH1489" s="114">
        <f>IF(ISNA(VLOOKUP(L1489,'MASTER DATA'!$A$1:$F$192,6,0)),0,VLOOKUP(L1489,'MASTER DATA'!$A$1:$F$192,6,0))*AE1489</f>
        <v>460.79999999999995</v>
      </c>
      <c r="AI1489" s="354" t="str">
        <f>VLOOKUP($D1489,'warehouse mapping'!$AN$7:$AO$17,2,0)</f>
        <v>Aktif</v>
      </c>
      <c r="AJ1489" s="114">
        <f t="shared" si="537"/>
        <v>0</v>
      </c>
      <c r="AK1489" s="354" t="str">
        <f t="shared" si="538"/>
        <v/>
      </c>
      <c r="AL1489" s="354" t="s">
        <v>3206</v>
      </c>
      <c r="AM1489" s="354">
        <f t="shared" si="519"/>
        <v>1</v>
      </c>
      <c r="AN1489" s="354" t="b">
        <f t="shared" si="539"/>
        <v>1</v>
      </c>
    </row>
    <row r="1490" spans="1:40" s="354" customFormat="1">
      <c r="A1490" s="354" t="str">
        <f t="shared" si="520"/>
        <v>CE12C02550044360</v>
      </c>
      <c r="B1490" s="354">
        <f t="shared" si="521"/>
        <v>0</v>
      </c>
      <c r="C1490" s="354">
        <f t="shared" si="522"/>
        <v>0</v>
      </c>
      <c r="D1490" s="354" t="str">
        <f t="shared" si="523"/>
        <v>CE</v>
      </c>
      <c r="E1490" s="354" t="str">
        <f t="shared" si="524"/>
        <v>12</v>
      </c>
      <c r="F1490" s="354" t="str">
        <f t="shared" si="525"/>
        <v>C</v>
      </c>
      <c r="G1490" s="355" t="str">
        <f t="shared" si="526"/>
        <v>02</v>
      </c>
      <c r="H1490" s="232" t="s">
        <v>1826</v>
      </c>
      <c r="I1490" s="232">
        <v>12667321</v>
      </c>
      <c r="J1490" s="233">
        <v>46186</v>
      </c>
      <c r="K1490" s="233">
        <v>47732</v>
      </c>
      <c r="L1490" s="234">
        <v>550044360</v>
      </c>
      <c r="M1490" s="232" t="str">
        <f>IF(ISNA(VLOOKUP(L1490,'MASTER DATA'!$A$1:$B$192,2,0)),"",VLOOKUP(L1490,'MASTER DATA'!$A$1:$B$192,2,0))</f>
        <v>RimR4X15W40CI4E7DH1_1*209L_A227</v>
      </c>
      <c r="N1490" s="232">
        <v>4</v>
      </c>
      <c r="O1490" s="232">
        <f t="shared" si="527"/>
        <v>1</v>
      </c>
      <c r="P1490" s="232">
        <f t="shared" si="528"/>
        <v>0</v>
      </c>
      <c r="Q1490" s="232">
        <f>VLOOKUP(L1490,'MASTER DATA'!$A$1:$E$192,5,0)</f>
        <v>4</v>
      </c>
      <c r="R1490" s="234">
        <f>SUMIF('picking of the day'!$H$4:$H$358,WMS!H1490&amp;WMS!L1490,'picking of the day'!$E$4:$E$358)</f>
        <v>0</v>
      </c>
      <c r="U1490" s="114">
        <f>IF(ISNA(VLOOKUP(H1490,'data putaway'!$A$1:$E$530,3,0)),0,VLOOKUP(H1490,'data putaway'!$A$1:$E$530,3,0))</f>
        <v>0</v>
      </c>
      <c r="V1490" s="354">
        <f t="shared" si="529"/>
        <v>4</v>
      </c>
      <c r="W1490" s="114">
        <f>IF(ISNA(VLOOKUP(H1490,'data putaway'!$A$1:$E$530,2,0)),0,VLOOKUP(H1490,'data putaway'!$A$1:$E$530,2,0))</f>
        <v>0</v>
      </c>
      <c r="X1490" s="354" t="b">
        <f t="shared" si="530"/>
        <v>0</v>
      </c>
      <c r="Y1490" s="354">
        <f>IF(ISNA(VLOOKUP(H1490,'data putaway'!$A$1:$E$530,4,0)),0,VLOOKUP(H1490,'data putaway'!$A$1:$E$530,4,0))</f>
        <v>0</v>
      </c>
      <c r="Z1490" s="113">
        <f>IF(ISNA(VLOOKUP(H1490,'data putaway'!$A$1:$E$530,5,0)),0,VLOOKUP(H1490,'data putaway'!$A$1:$E$530,5,0))</f>
        <v>0</v>
      </c>
      <c r="AA1490" s="354" t="b">
        <f t="shared" si="531"/>
        <v>0</v>
      </c>
      <c r="AB1490" s="354" t="b">
        <f t="shared" si="532"/>
        <v>0</v>
      </c>
      <c r="AC1490" s="356" t="str">
        <f t="shared" ca="1" si="533"/>
        <v>3 Month,  5 Days</v>
      </c>
      <c r="AD1490" s="114" t="str">
        <f t="shared" ca="1" si="518"/>
        <v>3 Year, 11 Month, 19 Days</v>
      </c>
      <c r="AE1490" s="114">
        <f t="shared" si="534"/>
        <v>4</v>
      </c>
      <c r="AF1490" s="114">
        <f t="shared" si="535"/>
        <v>1</v>
      </c>
      <c r="AG1490" s="354" t="str">
        <f t="shared" si="536"/>
        <v>CE12</v>
      </c>
      <c r="AH1490" s="114">
        <f>IF(ISNA(VLOOKUP(L1490,'MASTER DATA'!$A$1:$F$192,6,0)),0,VLOOKUP(L1490,'MASTER DATA'!$A$1:$F$192,6,0))*AE1490</f>
        <v>836</v>
      </c>
      <c r="AI1490" s="354" t="str">
        <f>VLOOKUP($D1490,'warehouse mapping'!$AN$7:$AO$17,2,0)</f>
        <v>Aktif</v>
      </c>
      <c r="AJ1490" s="114">
        <f t="shared" si="537"/>
        <v>0</v>
      </c>
      <c r="AK1490" s="354" t="str">
        <f t="shared" si="538"/>
        <v/>
      </c>
      <c r="AL1490" s="354" t="s">
        <v>3206</v>
      </c>
      <c r="AM1490" s="354">
        <f t="shared" si="519"/>
        <v>1</v>
      </c>
      <c r="AN1490" s="354" t="b">
        <f t="shared" si="539"/>
        <v>1</v>
      </c>
    </row>
    <row r="1491" spans="1:40" s="354" customFormat="1">
      <c r="A1491" s="354" t="str">
        <f t="shared" si="520"/>
        <v>CE12D01550061082</v>
      </c>
      <c r="B1491" s="354">
        <f t="shared" si="521"/>
        <v>0</v>
      </c>
      <c r="C1491" s="354">
        <f t="shared" si="522"/>
        <v>0</v>
      </c>
      <c r="D1491" s="354" t="str">
        <f t="shared" si="523"/>
        <v>CE</v>
      </c>
      <c r="E1491" s="354" t="str">
        <f t="shared" si="524"/>
        <v>12</v>
      </c>
      <c r="F1491" s="354" t="str">
        <f t="shared" si="525"/>
        <v>D</v>
      </c>
      <c r="G1491" s="355" t="str">
        <f t="shared" si="526"/>
        <v>01</v>
      </c>
      <c r="H1491" s="232" t="s">
        <v>1827</v>
      </c>
      <c r="I1491" s="232">
        <v>100426</v>
      </c>
      <c r="J1491" s="233">
        <v>46218</v>
      </c>
      <c r="K1491" s="233">
        <v>47583</v>
      </c>
      <c r="L1491" s="234">
        <v>550061082</v>
      </c>
      <c r="M1491" s="232" t="str">
        <f>IF(ISNA(VLOOKUP(L1491,'MASTER DATA'!$A$1:$B$192,2,0)),"",VLOOKUP(L1491,'MASTER DATA'!$A$1:$B$192,2,0))</f>
        <v>ShCoolLLPRTU3070GN_4*4L_A410</v>
      </c>
      <c r="N1491" s="232">
        <v>0</v>
      </c>
      <c r="O1491" s="232">
        <f t="shared" si="527"/>
        <v>0</v>
      </c>
      <c r="P1491" s="232">
        <f t="shared" si="528"/>
        <v>0</v>
      </c>
      <c r="Q1491" s="232">
        <f>VLOOKUP(L1491,'MASTER DATA'!$A$1:$E$192,5,0)</f>
        <v>36</v>
      </c>
      <c r="R1491" s="234">
        <f>SUMIF('picking of the day'!$H$4:$H$358,WMS!H1491&amp;WMS!L1491,'picking of the day'!$E$4:$E$358)</f>
        <v>0</v>
      </c>
      <c r="U1491" s="114">
        <f>IF(ISNA(VLOOKUP(H1491,'data putaway'!$A$1:$E$530,3,0)),0,VLOOKUP(H1491,'data putaway'!$A$1:$E$530,3,0))</f>
        <v>0</v>
      </c>
      <c r="V1491" s="354">
        <f t="shared" si="529"/>
        <v>0</v>
      </c>
      <c r="W1491" s="114">
        <f>IF(ISNA(VLOOKUP(H1491,'data putaway'!$A$1:$E$530,2,0)),0,VLOOKUP(H1491,'data putaway'!$A$1:$E$530,2,0))</f>
        <v>0</v>
      </c>
      <c r="X1491" s="354" t="b">
        <f t="shared" si="530"/>
        <v>0</v>
      </c>
      <c r="Y1491" s="354">
        <f>IF(ISNA(VLOOKUP(H1491,'data putaway'!$A$1:$E$530,4,0)),0,VLOOKUP(H1491,'data putaway'!$A$1:$E$530,4,0))</f>
        <v>0</v>
      </c>
      <c r="Z1491" s="113">
        <f>IF(ISNA(VLOOKUP(H1491,'data putaway'!$A$1:$E$530,5,0)),0,VLOOKUP(H1491,'data putaway'!$A$1:$E$530,5,0))</f>
        <v>0</v>
      </c>
      <c r="AA1491" s="354" t="b">
        <f t="shared" si="531"/>
        <v>0</v>
      </c>
      <c r="AB1491" s="354" t="b">
        <f t="shared" si="532"/>
        <v>0</v>
      </c>
      <c r="AC1491" s="356" t="str">
        <f t="shared" ca="1" si="533"/>
        <v>2 Month,  3 Days</v>
      </c>
      <c r="AD1491" s="114" t="str">
        <f t="shared" ca="1" si="518"/>
        <v>3 Year, 6 Month, 23 Days</v>
      </c>
      <c r="AE1491" s="114">
        <f t="shared" si="534"/>
        <v>0</v>
      </c>
      <c r="AF1491" s="114">
        <f t="shared" si="535"/>
        <v>0</v>
      </c>
      <c r="AG1491" s="354" t="str">
        <f t="shared" si="536"/>
        <v>CE12</v>
      </c>
      <c r="AH1491" s="114">
        <f>IF(ISNA(VLOOKUP(L1491,'MASTER DATA'!$A$1:$F$192,6,0)),0,VLOOKUP(L1491,'MASTER DATA'!$A$1:$F$192,6,0))*AE1491</f>
        <v>0</v>
      </c>
      <c r="AI1491" s="354" t="str">
        <f>VLOOKUP($D1491,'warehouse mapping'!$AN$7:$AO$17,2,0)</f>
        <v>Aktif</v>
      </c>
      <c r="AJ1491" s="114">
        <f t="shared" si="537"/>
        <v>1</v>
      </c>
      <c r="AK1491" s="354" t="str">
        <f t="shared" si="538"/>
        <v>CE</v>
      </c>
      <c r="AL1491" s="354" t="s">
        <v>170</v>
      </c>
      <c r="AM1491" s="354">
        <f t="shared" si="519"/>
        <v>1</v>
      </c>
      <c r="AN1491" s="354" t="b">
        <f t="shared" si="539"/>
        <v>1</v>
      </c>
    </row>
    <row r="1492" spans="1:40" s="354" customFormat="1">
      <c r="A1492" s="354" t="str">
        <f t="shared" si="520"/>
        <v>CE12D02550058593</v>
      </c>
      <c r="B1492" s="354">
        <f t="shared" si="521"/>
        <v>0</v>
      </c>
      <c r="C1492" s="354">
        <f t="shared" si="522"/>
        <v>0</v>
      </c>
      <c r="D1492" s="354" t="str">
        <f t="shared" si="523"/>
        <v>CE</v>
      </c>
      <c r="E1492" s="354" t="str">
        <f t="shared" si="524"/>
        <v>12</v>
      </c>
      <c r="F1492" s="354" t="str">
        <f t="shared" si="525"/>
        <v>D</v>
      </c>
      <c r="G1492" s="355" t="str">
        <f t="shared" si="526"/>
        <v>02</v>
      </c>
      <c r="H1492" s="232" t="s">
        <v>1828</v>
      </c>
      <c r="I1492" s="232" t="s">
        <v>3232</v>
      </c>
      <c r="J1492" s="233">
        <v>46249</v>
      </c>
      <c r="K1492" s="233">
        <v>47703</v>
      </c>
      <c r="L1492" s="234">
        <v>550058593</v>
      </c>
      <c r="M1492" s="232" t="str">
        <f>IF(ISNA(VLOOKUP(L1492,'MASTER DATA'!$A$1:$B$192,2,0)),"",VLOOKUP(L1492,'MASTER DATA'!$A$1:$B$192,2,0))</f>
        <v>Adv4TAX515W40SLMA2_12*0.8L_A04W</v>
      </c>
      <c r="N1492" s="232">
        <v>48</v>
      </c>
      <c r="O1492" s="232">
        <f t="shared" si="527"/>
        <v>1</v>
      </c>
      <c r="P1492" s="232">
        <f t="shared" si="528"/>
        <v>0</v>
      </c>
      <c r="Q1492" s="232">
        <f>VLOOKUP(L1492,'MASTER DATA'!$A$1:$E$192,5,0)</f>
        <v>48</v>
      </c>
      <c r="R1492" s="234">
        <f>SUMIF('picking of the day'!$H$4:$H$358,WMS!H1492&amp;WMS!L1492,'picking of the day'!$E$4:$E$358)</f>
        <v>0</v>
      </c>
      <c r="U1492" s="114">
        <f>IF(ISNA(VLOOKUP(H1492,'data putaway'!$A$1:$E$530,3,0)),0,VLOOKUP(H1492,'data putaway'!$A$1:$E$530,3,0))</f>
        <v>0</v>
      </c>
      <c r="V1492" s="354">
        <f t="shared" si="529"/>
        <v>48</v>
      </c>
      <c r="W1492" s="114">
        <f>IF(ISNA(VLOOKUP(H1492,'data putaway'!$A$1:$E$530,2,0)),0,VLOOKUP(H1492,'data putaway'!$A$1:$E$530,2,0))</f>
        <v>0</v>
      </c>
      <c r="X1492" s="354" t="b">
        <f t="shared" si="530"/>
        <v>0</v>
      </c>
      <c r="Y1492" s="354">
        <f>IF(ISNA(VLOOKUP(H1492,'data putaway'!$A$1:$E$530,4,0)),0,VLOOKUP(H1492,'data putaway'!$A$1:$E$530,4,0))</f>
        <v>0</v>
      </c>
      <c r="Z1492" s="113">
        <f>IF(ISNA(VLOOKUP(H1492,'data putaway'!$A$1:$E$530,5,0)),0,VLOOKUP(H1492,'data putaway'!$A$1:$E$530,5,0))</f>
        <v>0</v>
      </c>
      <c r="AA1492" s="354" t="b">
        <f t="shared" si="531"/>
        <v>0</v>
      </c>
      <c r="AB1492" s="354" t="b">
        <f t="shared" si="532"/>
        <v>0</v>
      </c>
      <c r="AC1492" s="356" t="str">
        <f t="shared" ca="1" si="533"/>
        <v>1 Month,  3 Days</v>
      </c>
      <c r="AD1492" s="114" t="str">
        <f t="shared" ca="1" si="518"/>
        <v>3 Year, 10 Month, 21 Days</v>
      </c>
      <c r="AE1492" s="114">
        <f t="shared" si="534"/>
        <v>48</v>
      </c>
      <c r="AF1492" s="114">
        <f t="shared" si="535"/>
        <v>1</v>
      </c>
      <c r="AG1492" s="354" t="str">
        <f t="shared" si="536"/>
        <v>CE12</v>
      </c>
      <c r="AH1492" s="114">
        <f>IF(ISNA(VLOOKUP(L1492,'MASTER DATA'!$A$1:$F$192,6,0)),0,VLOOKUP(L1492,'MASTER DATA'!$A$1:$F$192,6,0))*AE1492</f>
        <v>460.79999999999995</v>
      </c>
      <c r="AI1492" s="354" t="str">
        <f>VLOOKUP($D1492,'warehouse mapping'!$AN$7:$AO$17,2,0)</f>
        <v>Aktif</v>
      </c>
      <c r="AJ1492" s="114">
        <f t="shared" si="537"/>
        <v>0</v>
      </c>
      <c r="AK1492" s="354" t="str">
        <f t="shared" si="538"/>
        <v/>
      </c>
      <c r="AL1492" s="354" t="s">
        <v>170</v>
      </c>
      <c r="AM1492" s="354">
        <f t="shared" si="519"/>
        <v>1</v>
      </c>
      <c r="AN1492" s="354" t="b">
        <f t="shared" si="539"/>
        <v>1</v>
      </c>
    </row>
    <row r="1493" spans="1:40" s="354" customFormat="1">
      <c r="A1493" s="354" t="str">
        <f t="shared" si="520"/>
        <v>CE12E01550058593</v>
      </c>
      <c r="B1493" s="354">
        <f t="shared" si="521"/>
        <v>0</v>
      </c>
      <c r="C1493" s="354">
        <f t="shared" si="522"/>
        <v>0</v>
      </c>
      <c r="D1493" s="354" t="str">
        <f t="shared" si="523"/>
        <v>CE</v>
      </c>
      <c r="E1493" s="354" t="str">
        <f t="shared" si="524"/>
        <v>12</v>
      </c>
      <c r="F1493" s="354" t="str">
        <f t="shared" si="525"/>
        <v>E</v>
      </c>
      <c r="G1493" s="355" t="str">
        <f t="shared" si="526"/>
        <v>01</v>
      </c>
      <c r="H1493" s="232" t="s">
        <v>1829</v>
      </c>
      <c r="I1493" s="232" t="s">
        <v>3232</v>
      </c>
      <c r="J1493" s="233">
        <v>46249</v>
      </c>
      <c r="K1493" s="233">
        <v>47703</v>
      </c>
      <c r="L1493" s="234">
        <v>550058593</v>
      </c>
      <c r="M1493" s="232" t="str">
        <f>IF(ISNA(VLOOKUP(L1493,'MASTER DATA'!$A$1:$B$192,2,0)),"",VLOOKUP(L1493,'MASTER DATA'!$A$1:$B$192,2,0))</f>
        <v>Adv4TAX515W40SLMA2_12*0.8L_A04W</v>
      </c>
      <c r="N1493" s="232">
        <v>48</v>
      </c>
      <c r="O1493" s="232">
        <f t="shared" si="527"/>
        <v>1</v>
      </c>
      <c r="P1493" s="232">
        <f t="shared" si="528"/>
        <v>0</v>
      </c>
      <c r="Q1493" s="232">
        <f>VLOOKUP(L1493,'MASTER DATA'!$A$1:$E$192,5,0)</f>
        <v>48</v>
      </c>
      <c r="R1493" s="234">
        <f>SUMIF('picking of the day'!$H$4:$H$358,WMS!H1493&amp;WMS!L1493,'picking of the day'!$E$4:$E$358)</f>
        <v>0</v>
      </c>
      <c r="U1493" s="114">
        <f>IF(ISNA(VLOOKUP(H1493,'data putaway'!$A$1:$E$530,3,0)),0,VLOOKUP(H1493,'data putaway'!$A$1:$E$530,3,0))</f>
        <v>0</v>
      </c>
      <c r="V1493" s="354">
        <f t="shared" si="529"/>
        <v>48</v>
      </c>
      <c r="W1493" s="114">
        <f>IF(ISNA(VLOOKUP(H1493,'data putaway'!$A$1:$E$530,2,0)),0,VLOOKUP(H1493,'data putaway'!$A$1:$E$530,2,0))</f>
        <v>0</v>
      </c>
      <c r="X1493" s="354" t="b">
        <f t="shared" si="530"/>
        <v>0</v>
      </c>
      <c r="Y1493" s="354">
        <f>IF(ISNA(VLOOKUP(H1493,'data putaway'!$A$1:$E$530,4,0)),0,VLOOKUP(H1493,'data putaway'!$A$1:$E$530,4,0))</f>
        <v>0</v>
      </c>
      <c r="Z1493" s="113">
        <f>IF(ISNA(VLOOKUP(H1493,'data putaway'!$A$1:$E$530,5,0)),0,VLOOKUP(H1493,'data putaway'!$A$1:$E$530,5,0))</f>
        <v>0</v>
      </c>
      <c r="AA1493" s="354" t="b">
        <f t="shared" si="531"/>
        <v>0</v>
      </c>
      <c r="AB1493" s="354" t="b">
        <f t="shared" si="532"/>
        <v>0</v>
      </c>
      <c r="AC1493" s="356" t="str">
        <f t="shared" ca="1" si="533"/>
        <v>1 Month,  3 Days</v>
      </c>
      <c r="AD1493" s="114" t="str">
        <f t="shared" ca="1" si="518"/>
        <v>3 Year, 10 Month, 21 Days</v>
      </c>
      <c r="AE1493" s="114">
        <f t="shared" si="534"/>
        <v>48</v>
      </c>
      <c r="AF1493" s="114">
        <f t="shared" si="535"/>
        <v>1</v>
      </c>
      <c r="AG1493" s="354" t="str">
        <f t="shared" si="536"/>
        <v>CE12</v>
      </c>
      <c r="AH1493" s="114">
        <f>IF(ISNA(VLOOKUP(L1493,'MASTER DATA'!$A$1:$F$192,6,0)),0,VLOOKUP(L1493,'MASTER DATA'!$A$1:$F$192,6,0))*AE1493</f>
        <v>460.79999999999995</v>
      </c>
      <c r="AI1493" s="354" t="str">
        <f>VLOOKUP($D1493,'warehouse mapping'!$AN$7:$AO$17,2,0)</f>
        <v>Aktif</v>
      </c>
      <c r="AJ1493" s="114">
        <f t="shared" si="537"/>
        <v>0</v>
      </c>
      <c r="AK1493" s="354" t="str">
        <f t="shared" si="538"/>
        <v/>
      </c>
      <c r="AL1493" s="354" t="s">
        <v>170</v>
      </c>
      <c r="AM1493" s="354">
        <f t="shared" si="519"/>
        <v>1</v>
      </c>
      <c r="AN1493" s="354" t="b">
        <f t="shared" si="539"/>
        <v>1</v>
      </c>
    </row>
    <row r="1494" spans="1:40" s="354" customFormat="1">
      <c r="A1494" s="354" t="str">
        <f t="shared" si="520"/>
        <v>CE12E02550077344</v>
      </c>
      <c r="B1494" s="354">
        <f t="shared" si="521"/>
        <v>0</v>
      </c>
      <c r="C1494" s="354">
        <f t="shared" si="522"/>
        <v>0</v>
      </c>
      <c r="D1494" s="354" t="str">
        <f t="shared" si="523"/>
        <v>CE</v>
      </c>
      <c r="E1494" s="354" t="str">
        <f t="shared" si="524"/>
        <v>12</v>
      </c>
      <c r="F1494" s="354" t="str">
        <f t="shared" si="525"/>
        <v>E</v>
      </c>
      <c r="G1494" s="355" t="str">
        <f t="shared" si="526"/>
        <v>02</v>
      </c>
      <c r="H1494" s="232" t="s">
        <v>1830</v>
      </c>
      <c r="I1494" s="232" t="s">
        <v>3153</v>
      </c>
      <c r="J1494" s="233">
        <v>46218</v>
      </c>
      <c r="K1494" s="233">
        <v>47537</v>
      </c>
      <c r="L1494" s="234">
        <v>550077344</v>
      </c>
      <c r="M1494" s="232" t="str">
        <f>IF(ISNA(VLOOKUP(L1494,'MASTER DATA'!$A$1:$B$192,2,0)),"",VLOOKUP(L1494,'MASTER DATA'!$A$1:$B$192,2,0))</f>
        <v>Adv4TAX520W40SLMA2_12*1L_A04W</v>
      </c>
      <c r="N1494" s="232">
        <v>44</v>
      </c>
      <c r="O1494" s="232">
        <f t="shared" si="527"/>
        <v>1</v>
      </c>
      <c r="P1494" s="232">
        <f t="shared" si="528"/>
        <v>0</v>
      </c>
      <c r="Q1494" s="232">
        <f>VLOOKUP(L1494,'MASTER DATA'!$A$1:$E$192,5,0)</f>
        <v>44</v>
      </c>
      <c r="R1494" s="234">
        <f>SUMIF('picking of the day'!$H$4:$H$358,WMS!H1494&amp;WMS!L1494,'picking of the day'!$E$4:$E$358)</f>
        <v>0</v>
      </c>
      <c r="U1494" s="114">
        <f>IF(ISNA(VLOOKUP(H1494,'data putaway'!$A$1:$E$530,3,0)),0,VLOOKUP(H1494,'data putaway'!$A$1:$E$530,3,0))</f>
        <v>0</v>
      </c>
      <c r="V1494" s="354">
        <f t="shared" si="529"/>
        <v>44</v>
      </c>
      <c r="W1494" s="114">
        <f>IF(ISNA(VLOOKUP(H1494,'data putaway'!$A$1:$E$530,2,0)),0,VLOOKUP(H1494,'data putaway'!$A$1:$E$530,2,0))</f>
        <v>0</v>
      </c>
      <c r="X1494" s="354" t="b">
        <f t="shared" si="530"/>
        <v>0</v>
      </c>
      <c r="Y1494" s="354">
        <f>IF(ISNA(VLOOKUP(H1494,'data putaway'!$A$1:$E$530,4,0)),0,VLOOKUP(H1494,'data putaway'!$A$1:$E$530,4,0))</f>
        <v>0</v>
      </c>
      <c r="Z1494" s="113">
        <f>IF(ISNA(VLOOKUP(H1494,'data putaway'!$A$1:$E$530,5,0)),0,VLOOKUP(H1494,'data putaway'!$A$1:$E$530,5,0))</f>
        <v>0</v>
      </c>
      <c r="AA1494" s="354" t="b">
        <f t="shared" si="531"/>
        <v>0</v>
      </c>
      <c r="AB1494" s="354" t="b">
        <f t="shared" si="532"/>
        <v>0</v>
      </c>
      <c r="AC1494" s="356" t="str">
        <f t="shared" ca="1" si="533"/>
        <v>2 Month,  3 Days</v>
      </c>
      <c r="AD1494" s="114" t="str">
        <f t="shared" ca="1" si="518"/>
        <v>3 Year, 5 Month, 5 Days</v>
      </c>
      <c r="AE1494" s="114">
        <f t="shared" si="534"/>
        <v>44</v>
      </c>
      <c r="AF1494" s="114">
        <f t="shared" si="535"/>
        <v>1</v>
      </c>
      <c r="AG1494" s="354" t="str">
        <f t="shared" si="536"/>
        <v>CE12</v>
      </c>
      <c r="AH1494" s="114">
        <f>IF(ISNA(VLOOKUP(L1494,'MASTER DATA'!$A$1:$F$192,6,0)),0,VLOOKUP(L1494,'MASTER DATA'!$A$1:$F$192,6,0))*AE1494</f>
        <v>528</v>
      </c>
      <c r="AI1494" s="354" t="str">
        <f>VLOOKUP($D1494,'warehouse mapping'!$AN$7:$AO$17,2,0)</f>
        <v>Aktif</v>
      </c>
      <c r="AJ1494" s="114">
        <f t="shared" si="537"/>
        <v>0</v>
      </c>
      <c r="AK1494" s="354" t="str">
        <f t="shared" si="538"/>
        <v/>
      </c>
      <c r="AL1494" s="354" t="s">
        <v>170</v>
      </c>
      <c r="AM1494" s="354">
        <f t="shared" si="519"/>
        <v>1</v>
      </c>
      <c r="AN1494" s="354" t="b">
        <f t="shared" si="539"/>
        <v>1</v>
      </c>
    </row>
    <row r="1495" spans="1:40" s="354" customFormat="1">
      <c r="A1495" s="354" t="str">
        <f t="shared" si="520"/>
        <v>CE13A01550062285</v>
      </c>
      <c r="B1495" s="354">
        <f t="shared" si="521"/>
        <v>0</v>
      </c>
      <c r="C1495" s="354">
        <f t="shared" si="522"/>
        <v>0</v>
      </c>
      <c r="D1495" s="354" t="str">
        <f t="shared" si="523"/>
        <v>CE</v>
      </c>
      <c r="E1495" s="354" t="str">
        <f t="shared" si="524"/>
        <v>13</v>
      </c>
      <c r="F1495" s="354" t="str">
        <f t="shared" si="525"/>
        <v>A</v>
      </c>
      <c r="G1495" s="355" t="str">
        <f t="shared" si="526"/>
        <v>01</v>
      </c>
      <c r="H1495" s="232" t="s">
        <v>1831</v>
      </c>
      <c r="I1495" s="232">
        <v>12626162</v>
      </c>
      <c r="J1495" s="233">
        <v>46121</v>
      </c>
      <c r="K1495" s="233">
        <v>47565</v>
      </c>
      <c r="L1495" s="234">
        <v>550062285</v>
      </c>
      <c r="M1495" s="232" t="str">
        <f>IF(ISNA(VLOOKUP(L1495,'MASTER DATA'!$A$1:$B$192,2,0)),"",VLOOKUP(L1495,'MASTER DATA'!$A$1:$B$192,2,0))</f>
        <v>Gadus S3 V460DM 2_1*770kg_A227</v>
      </c>
      <c r="N1495" s="232">
        <v>1</v>
      </c>
      <c r="O1495" s="232">
        <f t="shared" si="527"/>
        <v>1</v>
      </c>
      <c r="P1495" s="232">
        <f t="shared" si="528"/>
        <v>0</v>
      </c>
      <c r="Q1495" s="232">
        <f>VLOOKUP(L1495,'MASTER DATA'!$A$1:$E$192,5,0)</f>
        <v>1</v>
      </c>
      <c r="R1495" s="234">
        <f>SUMIF('picking of the day'!$H$4:$H$358,WMS!H1495&amp;WMS!L1495,'picking of the day'!$E$4:$E$358)</f>
        <v>0</v>
      </c>
      <c r="U1495" s="114">
        <f>IF(ISNA(VLOOKUP(H1495,'data putaway'!$A$1:$E$530,3,0)),0,VLOOKUP(H1495,'data putaway'!$A$1:$E$530,3,0))</f>
        <v>0</v>
      </c>
      <c r="V1495" s="354">
        <f t="shared" si="529"/>
        <v>1</v>
      </c>
      <c r="W1495" s="114">
        <f>IF(ISNA(VLOOKUP(H1495,'data putaway'!$A$1:$E$530,2,0)),0,VLOOKUP(H1495,'data putaway'!$A$1:$E$530,2,0))</f>
        <v>0</v>
      </c>
      <c r="X1495" s="354" t="b">
        <f t="shared" si="530"/>
        <v>0</v>
      </c>
      <c r="Y1495" s="354">
        <f>IF(ISNA(VLOOKUP(H1495,'data putaway'!$A$1:$E$530,4,0)),0,VLOOKUP(H1495,'data putaway'!$A$1:$E$530,4,0))</f>
        <v>0</v>
      </c>
      <c r="Z1495" s="113">
        <f>IF(ISNA(VLOOKUP(H1495,'data putaway'!$A$1:$E$530,5,0)),0,VLOOKUP(H1495,'data putaway'!$A$1:$E$530,5,0))</f>
        <v>0</v>
      </c>
      <c r="AA1495" s="354" t="b">
        <f t="shared" si="531"/>
        <v>0</v>
      </c>
      <c r="AB1495" s="354" t="b">
        <f t="shared" si="532"/>
        <v>0</v>
      </c>
      <c r="AC1495" s="356" t="str">
        <f t="shared" ca="1" si="533"/>
        <v>5 Month,  9 Days</v>
      </c>
      <c r="AD1495" s="114" t="str">
        <f t="shared" ca="1" si="518"/>
        <v>3 Year, 6 Month, 5 Days</v>
      </c>
      <c r="AE1495" s="114">
        <f t="shared" si="534"/>
        <v>1</v>
      </c>
      <c r="AF1495" s="114">
        <f t="shared" si="535"/>
        <v>1</v>
      </c>
      <c r="AG1495" s="354" t="str">
        <f t="shared" si="536"/>
        <v>CE13</v>
      </c>
      <c r="AH1495" s="114">
        <f>IF(ISNA(VLOOKUP(L1495,'MASTER DATA'!$A$1:$F$192,6,0)),0,VLOOKUP(L1495,'MASTER DATA'!$A$1:$F$192,6,0))*AE1495</f>
        <v>770</v>
      </c>
      <c r="AI1495" s="354" t="str">
        <f>VLOOKUP($D1495,'warehouse mapping'!$AN$7:$AO$17,2,0)</f>
        <v>Aktif</v>
      </c>
      <c r="AJ1495" s="114">
        <f t="shared" si="537"/>
        <v>0</v>
      </c>
      <c r="AK1495" s="354" t="str">
        <f t="shared" si="538"/>
        <v/>
      </c>
      <c r="AL1495" s="354" t="s">
        <v>3205</v>
      </c>
      <c r="AM1495" s="354">
        <f t="shared" si="519"/>
        <v>1</v>
      </c>
      <c r="AN1495" s="354" t="b">
        <f t="shared" si="539"/>
        <v>1</v>
      </c>
    </row>
    <row r="1496" spans="1:40" s="354" customFormat="1">
      <c r="A1496" s="354" t="str">
        <f t="shared" si="520"/>
        <v>CE13A02550062285</v>
      </c>
      <c r="B1496" s="354">
        <f t="shared" si="521"/>
        <v>0</v>
      </c>
      <c r="C1496" s="354">
        <f t="shared" si="522"/>
        <v>0</v>
      </c>
      <c r="D1496" s="354" t="str">
        <f t="shared" si="523"/>
        <v>CE</v>
      </c>
      <c r="E1496" s="354" t="str">
        <f t="shared" si="524"/>
        <v>13</v>
      </c>
      <c r="F1496" s="354" t="str">
        <f t="shared" si="525"/>
        <v>A</v>
      </c>
      <c r="G1496" s="355" t="str">
        <f t="shared" si="526"/>
        <v>02</v>
      </c>
      <c r="H1496" s="232" t="s">
        <v>1832</v>
      </c>
      <c r="I1496" s="232">
        <v>12626162</v>
      </c>
      <c r="J1496" s="233">
        <v>46121</v>
      </c>
      <c r="K1496" s="233">
        <v>47565</v>
      </c>
      <c r="L1496" s="234">
        <v>550062285</v>
      </c>
      <c r="M1496" s="232" t="str">
        <f>IF(ISNA(VLOOKUP(L1496,'MASTER DATA'!$A$1:$B$192,2,0)),"",VLOOKUP(L1496,'MASTER DATA'!$A$1:$B$192,2,0))</f>
        <v>Gadus S3 V460DM 2_1*770kg_A227</v>
      </c>
      <c r="N1496" s="232">
        <v>1</v>
      </c>
      <c r="O1496" s="232">
        <f t="shared" si="527"/>
        <v>1</v>
      </c>
      <c r="P1496" s="232">
        <f t="shared" si="528"/>
        <v>0</v>
      </c>
      <c r="Q1496" s="232">
        <f>VLOOKUP(L1496,'MASTER DATA'!$A$1:$E$192,5,0)</f>
        <v>1</v>
      </c>
      <c r="R1496" s="234">
        <f>SUMIF('picking of the day'!$H$4:$H$358,WMS!H1496&amp;WMS!L1496,'picking of the day'!$E$4:$E$358)</f>
        <v>0</v>
      </c>
      <c r="U1496" s="114">
        <f>IF(ISNA(VLOOKUP(H1496,'data putaway'!$A$1:$E$530,3,0)),0,VLOOKUP(H1496,'data putaway'!$A$1:$E$530,3,0))</f>
        <v>0</v>
      </c>
      <c r="V1496" s="354">
        <f t="shared" si="529"/>
        <v>1</v>
      </c>
      <c r="W1496" s="114">
        <f>IF(ISNA(VLOOKUP(H1496,'data putaway'!$A$1:$E$530,2,0)),0,VLOOKUP(H1496,'data putaway'!$A$1:$E$530,2,0))</f>
        <v>0</v>
      </c>
      <c r="X1496" s="354" t="b">
        <f t="shared" si="530"/>
        <v>0</v>
      </c>
      <c r="Y1496" s="354">
        <f>IF(ISNA(VLOOKUP(H1496,'data putaway'!$A$1:$E$530,4,0)),0,VLOOKUP(H1496,'data putaway'!$A$1:$E$530,4,0))</f>
        <v>0</v>
      </c>
      <c r="Z1496" s="113">
        <f>IF(ISNA(VLOOKUP(H1496,'data putaway'!$A$1:$E$530,5,0)),0,VLOOKUP(H1496,'data putaway'!$A$1:$E$530,5,0))</f>
        <v>0</v>
      </c>
      <c r="AA1496" s="354" t="b">
        <f t="shared" si="531"/>
        <v>0</v>
      </c>
      <c r="AB1496" s="354" t="b">
        <f t="shared" si="532"/>
        <v>0</v>
      </c>
      <c r="AC1496" s="356" t="str">
        <f t="shared" ca="1" si="533"/>
        <v>5 Month,  9 Days</v>
      </c>
      <c r="AD1496" s="114" t="str">
        <f t="shared" ca="1" si="518"/>
        <v>3 Year, 6 Month, 5 Days</v>
      </c>
      <c r="AE1496" s="114">
        <f t="shared" si="534"/>
        <v>1</v>
      </c>
      <c r="AF1496" s="114">
        <f t="shared" si="535"/>
        <v>1</v>
      </c>
      <c r="AG1496" s="354" t="str">
        <f t="shared" si="536"/>
        <v>CE13</v>
      </c>
      <c r="AH1496" s="114">
        <f>IF(ISNA(VLOOKUP(L1496,'MASTER DATA'!$A$1:$F$192,6,0)),0,VLOOKUP(L1496,'MASTER DATA'!$A$1:$F$192,6,0))*AE1496</f>
        <v>770</v>
      </c>
      <c r="AI1496" s="354" t="str">
        <f>VLOOKUP($D1496,'warehouse mapping'!$AN$7:$AO$17,2,0)</f>
        <v>Aktif</v>
      </c>
      <c r="AJ1496" s="114">
        <f t="shared" si="537"/>
        <v>0</v>
      </c>
      <c r="AK1496" s="354" t="str">
        <f t="shared" si="538"/>
        <v/>
      </c>
      <c r="AL1496" s="354" t="s">
        <v>3205</v>
      </c>
      <c r="AM1496" s="354">
        <f t="shared" si="519"/>
        <v>1</v>
      </c>
      <c r="AN1496" s="354" t="b">
        <f t="shared" si="539"/>
        <v>1</v>
      </c>
    </row>
    <row r="1497" spans="1:40" s="354" customFormat="1">
      <c r="A1497" s="354" t="str">
        <f t="shared" si="520"/>
        <v>CE13B01550062285</v>
      </c>
      <c r="B1497" s="354">
        <f t="shared" si="521"/>
        <v>0</v>
      </c>
      <c r="C1497" s="354">
        <f t="shared" si="522"/>
        <v>0</v>
      </c>
      <c r="D1497" s="354" t="str">
        <f t="shared" si="523"/>
        <v>CE</v>
      </c>
      <c r="E1497" s="354" t="str">
        <f t="shared" si="524"/>
        <v>13</v>
      </c>
      <c r="F1497" s="354" t="str">
        <f t="shared" si="525"/>
        <v>B</v>
      </c>
      <c r="G1497" s="355" t="str">
        <f t="shared" si="526"/>
        <v>01</v>
      </c>
      <c r="H1497" s="232" t="s">
        <v>1833</v>
      </c>
      <c r="I1497" s="232">
        <v>12611620</v>
      </c>
      <c r="J1497" s="233">
        <v>46087</v>
      </c>
      <c r="K1497" s="233">
        <v>47524</v>
      </c>
      <c r="L1497" s="234">
        <v>550062285</v>
      </c>
      <c r="M1497" s="232" t="str">
        <f>IF(ISNA(VLOOKUP(L1497,'MASTER DATA'!$A$1:$B$192,2,0)),"",VLOOKUP(L1497,'MASTER DATA'!$A$1:$B$192,2,0))</f>
        <v>Gadus S3 V460DM 2_1*770kg_A227</v>
      </c>
      <c r="N1497" s="232">
        <v>1</v>
      </c>
      <c r="O1497" s="232">
        <f t="shared" si="527"/>
        <v>1</v>
      </c>
      <c r="P1497" s="232">
        <f t="shared" si="528"/>
        <v>0</v>
      </c>
      <c r="Q1497" s="232">
        <f>VLOOKUP(L1497,'MASTER DATA'!$A$1:$E$192,5,0)</f>
        <v>1</v>
      </c>
      <c r="R1497" s="234">
        <f>SUMIF('picking of the day'!$H$4:$H$358,WMS!H1497&amp;WMS!L1497,'picking of the day'!$E$4:$E$358)</f>
        <v>0</v>
      </c>
      <c r="U1497" s="114">
        <f>IF(ISNA(VLOOKUP(H1497,'data putaway'!$A$1:$E$530,3,0)),0,VLOOKUP(H1497,'data putaway'!$A$1:$E$530,3,0))</f>
        <v>0</v>
      </c>
      <c r="V1497" s="354">
        <f t="shared" si="529"/>
        <v>1</v>
      </c>
      <c r="W1497" s="114">
        <f>IF(ISNA(VLOOKUP(H1497,'data putaway'!$A$1:$E$530,2,0)),0,VLOOKUP(H1497,'data putaway'!$A$1:$E$530,2,0))</f>
        <v>0</v>
      </c>
      <c r="X1497" s="354" t="b">
        <f t="shared" si="530"/>
        <v>0</v>
      </c>
      <c r="Y1497" s="354">
        <f>IF(ISNA(VLOOKUP(H1497,'data putaway'!$A$1:$E$530,4,0)),0,VLOOKUP(H1497,'data putaway'!$A$1:$E$530,4,0))</f>
        <v>0</v>
      </c>
      <c r="Z1497" s="113">
        <f>IF(ISNA(VLOOKUP(H1497,'data putaway'!$A$1:$E$530,5,0)),0,VLOOKUP(H1497,'data putaway'!$A$1:$E$530,5,0))</f>
        <v>0</v>
      </c>
      <c r="AA1497" s="354" t="b">
        <f t="shared" si="531"/>
        <v>0</v>
      </c>
      <c r="AB1497" s="354" t="b">
        <f t="shared" si="532"/>
        <v>0</v>
      </c>
      <c r="AC1497" s="356" t="str">
        <f t="shared" ca="1" si="533"/>
        <v>6 Month,  12 Days</v>
      </c>
      <c r="AD1497" s="114" t="str">
        <f t="shared" ca="1" si="518"/>
        <v>3 Year, 4 Month, 23 Days</v>
      </c>
      <c r="AE1497" s="114">
        <f t="shared" si="534"/>
        <v>1</v>
      </c>
      <c r="AF1497" s="114">
        <f t="shared" si="535"/>
        <v>1</v>
      </c>
      <c r="AG1497" s="354" t="str">
        <f t="shared" si="536"/>
        <v>CE13</v>
      </c>
      <c r="AH1497" s="114">
        <f>IF(ISNA(VLOOKUP(L1497,'MASTER DATA'!$A$1:$F$192,6,0)),0,VLOOKUP(L1497,'MASTER DATA'!$A$1:$F$192,6,0))*AE1497</f>
        <v>770</v>
      </c>
      <c r="AI1497" s="354" t="str">
        <f>VLOOKUP($D1497,'warehouse mapping'!$AN$7:$AO$17,2,0)</f>
        <v>Aktif</v>
      </c>
      <c r="AJ1497" s="114">
        <f t="shared" si="537"/>
        <v>0</v>
      </c>
      <c r="AK1497" s="354" t="str">
        <f t="shared" si="538"/>
        <v/>
      </c>
      <c r="AL1497" s="354" t="s">
        <v>3205</v>
      </c>
      <c r="AM1497" s="354">
        <f t="shared" si="519"/>
        <v>1</v>
      </c>
      <c r="AN1497" s="354" t="b">
        <f t="shared" si="539"/>
        <v>1</v>
      </c>
    </row>
    <row r="1498" spans="1:40" s="354" customFormat="1">
      <c r="A1498" s="354" t="str">
        <f t="shared" si="520"/>
        <v>CE13B02550062285</v>
      </c>
      <c r="B1498" s="354">
        <f t="shared" si="521"/>
        <v>0</v>
      </c>
      <c r="C1498" s="354">
        <f t="shared" si="522"/>
        <v>0</v>
      </c>
      <c r="D1498" s="354" t="str">
        <f t="shared" si="523"/>
        <v>CE</v>
      </c>
      <c r="E1498" s="354" t="str">
        <f t="shared" si="524"/>
        <v>13</v>
      </c>
      <c r="F1498" s="354" t="str">
        <f t="shared" si="525"/>
        <v>B</v>
      </c>
      <c r="G1498" s="355" t="str">
        <f t="shared" si="526"/>
        <v>02</v>
      </c>
      <c r="H1498" s="232" t="s">
        <v>1834</v>
      </c>
      <c r="I1498" s="232">
        <v>12611620</v>
      </c>
      <c r="J1498" s="233">
        <v>46087</v>
      </c>
      <c r="K1498" s="233">
        <v>47524</v>
      </c>
      <c r="L1498" s="234">
        <v>550062285</v>
      </c>
      <c r="M1498" s="232" t="str">
        <f>IF(ISNA(VLOOKUP(L1498,'MASTER DATA'!$A$1:$B$192,2,0)),"",VLOOKUP(L1498,'MASTER DATA'!$A$1:$B$192,2,0))</f>
        <v>Gadus S3 V460DM 2_1*770kg_A227</v>
      </c>
      <c r="N1498" s="232">
        <v>1</v>
      </c>
      <c r="O1498" s="232">
        <f t="shared" si="527"/>
        <v>1</v>
      </c>
      <c r="P1498" s="232">
        <f t="shared" si="528"/>
        <v>0</v>
      </c>
      <c r="Q1498" s="232">
        <f>VLOOKUP(L1498,'MASTER DATA'!$A$1:$E$192,5,0)</f>
        <v>1</v>
      </c>
      <c r="R1498" s="234">
        <f>SUMIF('picking of the day'!$H$4:$H$358,WMS!H1498&amp;WMS!L1498,'picking of the day'!$E$4:$E$358)</f>
        <v>0</v>
      </c>
      <c r="U1498" s="114">
        <f>IF(ISNA(VLOOKUP(H1498,'data putaway'!$A$1:$E$530,3,0)),0,VLOOKUP(H1498,'data putaway'!$A$1:$E$530,3,0))</f>
        <v>0</v>
      </c>
      <c r="V1498" s="354">
        <f t="shared" si="529"/>
        <v>1</v>
      </c>
      <c r="W1498" s="114">
        <f>IF(ISNA(VLOOKUP(H1498,'data putaway'!$A$1:$E$530,2,0)),0,VLOOKUP(H1498,'data putaway'!$A$1:$E$530,2,0))</f>
        <v>0</v>
      </c>
      <c r="X1498" s="354" t="b">
        <f t="shared" si="530"/>
        <v>0</v>
      </c>
      <c r="Y1498" s="354">
        <f>IF(ISNA(VLOOKUP(H1498,'data putaway'!$A$1:$E$530,4,0)),0,VLOOKUP(H1498,'data putaway'!$A$1:$E$530,4,0))</f>
        <v>0</v>
      </c>
      <c r="Z1498" s="113">
        <f>IF(ISNA(VLOOKUP(H1498,'data putaway'!$A$1:$E$530,5,0)),0,VLOOKUP(H1498,'data putaway'!$A$1:$E$530,5,0))</f>
        <v>0</v>
      </c>
      <c r="AA1498" s="354" t="b">
        <f t="shared" si="531"/>
        <v>0</v>
      </c>
      <c r="AB1498" s="354" t="b">
        <f t="shared" si="532"/>
        <v>0</v>
      </c>
      <c r="AC1498" s="356" t="str">
        <f t="shared" ca="1" si="533"/>
        <v>6 Month,  12 Days</v>
      </c>
      <c r="AD1498" s="114" t="str">
        <f t="shared" ref="AD1498:AD1561" ca="1" si="540">IF(K1498="","",DATEDIF(NOW(),K1498,"y")&amp;" Year"&amp;", "&amp;DATEDIF(NOW(),K1498,"ym")&amp;" Month"&amp;", "&amp;DATEDIF(NOW(),K1498,"md")&amp;" Days")</f>
        <v>3 Year, 4 Month, 23 Days</v>
      </c>
      <c r="AE1498" s="114">
        <f t="shared" si="534"/>
        <v>1</v>
      </c>
      <c r="AF1498" s="114">
        <f t="shared" si="535"/>
        <v>1</v>
      </c>
      <c r="AG1498" s="354" t="str">
        <f t="shared" si="536"/>
        <v>CE13</v>
      </c>
      <c r="AH1498" s="114">
        <f>IF(ISNA(VLOOKUP(L1498,'MASTER DATA'!$A$1:$F$192,6,0)),0,VLOOKUP(L1498,'MASTER DATA'!$A$1:$F$192,6,0))*AE1498</f>
        <v>770</v>
      </c>
      <c r="AI1498" s="354" t="str">
        <f>VLOOKUP($D1498,'warehouse mapping'!$AN$7:$AO$17,2,0)</f>
        <v>Aktif</v>
      </c>
      <c r="AJ1498" s="114">
        <f t="shared" si="537"/>
        <v>0</v>
      </c>
      <c r="AK1498" s="354" t="str">
        <f t="shared" si="538"/>
        <v/>
      </c>
      <c r="AL1498" s="354" t="s">
        <v>3205</v>
      </c>
      <c r="AM1498" s="354">
        <f t="shared" ref="AM1498:AM1561" si="541">COUNTIF($H$5:$H$2564,H1498)</f>
        <v>1</v>
      </c>
      <c r="AN1498" s="354" t="b">
        <f t="shared" si="539"/>
        <v>1</v>
      </c>
    </row>
    <row r="1499" spans="1:40" s="354" customFormat="1">
      <c r="A1499" s="354" t="str">
        <f t="shared" si="520"/>
        <v>CE13C01550044360</v>
      </c>
      <c r="B1499" s="354">
        <f t="shared" si="521"/>
        <v>0</v>
      </c>
      <c r="C1499" s="354">
        <f t="shared" si="522"/>
        <v>0</v>
      </c>
      <c r="D1499" s="354" t="str">
        <f t="shared" si="523"/>
        <v>CE</v>
      </c>
      <c r="E1499" s="354" t="str">
        <f t="shared" si="524"/>
        <v>13</v>
      </c>
      <c r="F1499" s="354" t="str">
        <f t="shared" si="525"/>
        <v>C</v>
      </c>
      <c r="G1499" s="355" t="str">
        <f t="shared" si="526"/>
        <v>01</v>
      </c>
      <c r="H1499" s="232" t="s">
        <v>1835</v>
      </c>
      <c r="I1499" s="232">
        <v>12667321</v>
      </c>
      <c r="J1499" s="233">
        <v>46186</v>
      </c>
      <c r="K1499" s="233">
        <v>47732</v>
      </c>
      <c r="L1499" s="234">
        <v>550044360</v>
      </c>
      <c r="M1499" s="232" t="str">
        <f>IF(ISNA(VLOOKUP(L1499,'MASTER DATA'!$A$1:$B$192,2,0)),"",VLOOKUP(L1499,'MASTER DATA'!$A$1:$B$192,2,0))</f>
        <v>RimR4X15W40CI4E7DH1_1*209L_A227</v>
      </c>
      <c r="N1499" s="232">
        <v>4</v>
      </c>
      <c r="O1499" s="232">
        <f t="shared" si="527"/>
        <v>1</v>
      </c>
      <c r="P1499" s="232">
        <f t="shared" si="528"/>
        <v>0</v>
      </c>
      <c r="Q1499" s="232">
        <f>VLOOKUP(L1499,'MASTER DATA'!$A$1:$E$192,5,0)</f>
        <v>4</v>
      </c>
      <c r="R1499" s="234">
        <f>SUMIF('picking of the day'!$H$4:$H$358,WMS!H1499&amp;WMS!L1499,'picking of the day'!$E$4:$E$358)</f>
        <v>0</v>
      </c>
      <c r="U1499" s="114">
        <f>IF(ISNA(VLOOKUP(H1499,'data putaway'!$A$1:$E$530,3,0)),0,VLOOKUP(H1499,'data putaway'!$A$1:$E$530,3,0))</f>
        <v>0</v>
      </c>
      <c r="V1499" s="354">
        <f t="shared" si="529"/>
        <v>4</v>
      </c>
      <c r="W1499" s="114">
        <f>IF(ISNA(VLOOKUP(H1499,'data putaway'!$A$1:$E$530,2,0)),0,VLOOKUP(H1499,'data putaway'!$A$1:$E$530,2,0))</f>
        <v>0</v>
      </c>
      <c r="X1499" s="354" t="b">
        <f t="shared" si="530"/>
        <v>0</v>
      </c>
      <c r="Y1499" s="354">
        <f>IF(ISNA(VLOOKUP(H1499,'data putaway'!$A$1:$E$530,4,0)),0,VLOOKUP(H1499,'data putaway'!$A$1:$E$530,4,0))</f>
        <v>0</v>
      </c>
      <c r="Z1499" s="113">
        <f>IF(ISNA(VLOOKUP(H1499,'data putaway'!$A$1:$E$530,5,0)),0,VLOOKUP(H1499,'data putaway'!$A$1:$E$530,5,0))</f>
        <v>0</v>
      </c>
      <c r="AA1499" s="354" t="b">
        <f t="shared" si="531"/>
        <v>0</v>
      </c>
      <c r="AB1499" s="354" t="b">
        <f t="shared" si="532"/>
        <v>0</v>
      </c>
      <c r="AC1499" s="356" t="str">
        <f t="shared" ca="1" si="533"/>
        <v>3 Month,  5 Days</v>
      </c>
      <c r="AD1499" s="114" t="str">
        <f t="shared" ca="1" si="540"/>
        <v>3 Year, 11 Month, 19 Days</v>
      </c>
      <c r="AE1499" s="114">
        <f t="shared" si="534"/>
        <v>4</v>
      </c>
      <c r="AF1499" s="114">
        <f t="shared" si="535"/>
        <v>1</v>
      </c>
      <c r="AG1499" s="354" t="str">
        <f t="shared" si="536"/>
        <v>CE13</v>
      </c>
      <c r="AH1499" s="114">
        <f>IF(ISNA(VLOOKUP(L1499,'MASTER DATA'!$A$1:$F$192,6,0)),0,VLOOKUP(L1499,'MASTER DATA'!$A$1:$F$192,6,0))*AE1499</f>
        <v>836</v>
      </c>
      <c r="AI1499" s="354" t="str">
        <f>VLOOKUP($D1499,'warehouse mapping'!$AN$7:$AO$17,2,0)</f>
        <v>Aktif</v>
      </c>
      <c r="AJ1499" s="114">
        <f t="shared" si="537"/>
        <v>0</v>
      </c>
      <c r="AK1499" s="354" t="str">
        <f t="shared" si="538"/>
        <v/>
      </c>
      <c r="AL1499" s="354" t="s">
        <v>3206</v>
      </c>
      <c r="AM1499" s="354">
        <f t="shared" si="541"/>
        <v>1</v>
      </c>
      <c r="AN1499" s="354" t="b">
        <f t="shared" si="539"/>
        <v>1</v>
      </c>
    </row>
    <row r="1500" spans="1:40" s="354" customFormat="1">
      <c r="A1500" s="354" t="str">
        <f t="shared" si="520"/>
        <v>CE13C02550044360</v>
      </c>
      <c r="B1500" s="354">
        <f t="shared" si="521"/>
        <v>0</v>
      </c>
      <c r="C1500" s="354">
        <f t="shared" si="522"/>
        <v>0</v>
      </c>
      <c r="D1500" s="354" t="str">
        <f t="shared" si="523"/>
        <v>CE</v>
      </c>
      <c r="E1500" s="354" t="str">
        <f t="shared" si="524"/>
        <v>13</v>
      </c>
      <c r="F1500" s="354" t="str">
        <f t="shared" si="525"/>
        <v>C</v>
      </c>
      <c r="G1500" s="355" t="str">
        <f t="shared" si="526"/>
        <v>02</v>
      </c>
      <c r="H1500" s="232" t="s">
        <v>1836</v>
      </c>
      <c r="I1500" s="232">
        <v>12667321</v>
      </c>
      <c r="J1500" s="233">
        <v>46186</v>
      </c>
      <c r="K1500" s="233">
        <v>47732</v>
      </c>
      <c r="L1500" s="234">
        <v>550044360</v>
      </c>
      <c r="M1500" s="232" t="str">
        <f>IF(ISNA(VLOOKUP(L1500,'MASTER DATA'!$A$1:$B$192,2,0)),"",VLOOKUP(L1500,'MASTER DATA'!$A$1:$B$192,2,0))</f>
        <v>RimR4X15W40CI4E7DH1_1*209L_A227</v>
      </c>
      <c r="N1500" s="232">
        <v>4</v>
      </c>
      <c r="O1500" s="232">
        <f t="shared" si="527"/>
        <v>1</v>
      </c>
      <c r="P1500" s="232">
        <f t="shared" si="528"/>
        <v>0</v>
      </c>
      <c r="Q1500" s="232">
        <f>VLOOKUP(L1500,'MASTER DATA'!$A$1:$E$192,5,0)</f>
        <v>4</v>
      </c>
      <c r="R1500" s="234">
        <f>SUMIF('picking of the day'!$H$4:$H$358,WMS!H1500&amp;WMS!L1500,'picking of the day'!$E$4:$E$358)</f>
        <v>0</v>
      </c>
      <c r="U1500" s="114">
        <f>IF(ISNA(VLOOKUP(H1500,'data putaway'!$A$1:$E$530,3,0)),0,VLOOKUP(H1500,'data putaway'!$A$1:$E$530,3,0))</f>
        <v>0</v>
      </c>
      <c r="V1500" s="354">
        <f t="shared" si="529"/>
        <v>4</v>
      </c>
      <c r="W1500" s="114">
        <f>IF(ISNA(VLOOKUP(H1500,'data putaway'!$A$1:$E$530,2,0)),0,VLOOKUP(H1500,'data putaway'!$A$1:$E$530,2,0))</f>
        <v>0</v>
      </c>
      <c r="X1500" s="354" t="b">
        <f t="shared" si="530"/>
        <v>0</v>
      </c>
      <c r="Y1500" s="354">
        <f>IF(ISNA(VLOOKUP(H1500,'data putaway'!$A$1:$E$530,4,0)),0,VLOOKUP(H1500,'data putaway'!$A$1:$E$530,4,0))</f>
        <v>0</v>
      </c>
      <c r="Z1500" s="113">
        <f>IF(ISNA(VLOOKUP(H1500,'data putaway'!$A$1:$E$530,5,0)),0,VLOOKUP(H1500,'data putaway'!$A$1:$E$530,5,0))</f>
        <v>0</v>
      </c>
      <c r="AA1500" s="354" t="b">
        <f t="shared" si="531"/>
        <v>0</v>
      </c>
      <c r="AB1500" s="354" t="b">
        <f t="shared" si="532"/>
        <v>0</v>
      </c>
      <c r="AC1500" s="356" t="str">
        <f t="shared" ca="1" si="533"/>
        <v>3 Month,  5 Days</v>
      </c>
      <c r="AD1500" s="114" t="str">
        <f t="shared" ca="1" si="540"/>
        <v>3 Year, 11 Month, 19 Days</v>
      </c>
      <c r="AE1500" s="114">
        <f t="shared" si="534"/>
        <v>4</v>
      </c>
      <c r="AF1500" s="114">
        <f t="shared" si="535"/>
        <v>1</v>
      </c>
      <c r="AG1500" s="354" t="str">
        <f t="shared" si="536"/>
        <v>CE13</v>
      </c>
      <c r="AH1500" s="114">
        <f>IF(ISNA(VLOOKUP(L1500,'MASTER DATA'!$A$1:$F$192,6,0)),0,VLOOKUP(L1500,'MASTER DATA'!$A$1:$F$192,6,0))*AE1500</f>
        <v>836</v>
      </c>
      <c r="AI1500" s="354" t="str">
        <f>VLOOKUP($D1500,'warehouse mapping'!$AN$7:$AO$17,2,0)</f>
        <v>Aktif</v>
      </c>
      <c r="AJ1500" s="114">
        <f t="shared" si="537"/>
        <v>0</v>
      </c>
      <c r="AK1500" s="354" t="str">
        <f t="shared" si="538"/>
        <v/>
      </c>
      <c r="AL1500" s="354" t="s">
        <v>3206</v>
      </c>
      <c r="AM1500" s="354">
        <f t="shared" si="541"/>
        <v>1</v>
      </c>
      <c r="AN1500" s="354" t="b">
        <f t="shared" si="539"/>
        <v>1</v>
      </c>
    </row>
    <row r="1501" spans="1:40" s="354" customFormat="1">
      <c r="A1501" s="354" t="str">
        <f t="shared" si="520"/>
        <v>CE13D01550049045</v>
      </c>
      <c r="B1501" s="354">
        <f t="shared" si="521"/>
        <v>0</v>
      </c>
      <c r="C1501" s="354">
        <f t="shared" si="522"/>
        <v>0</v>
      </c>
      <c r="D1501" s="354" t="str">
        <f t="shared" si="523"/>
        <v>CE</v>
      </c>
      <c r="E1501" s="354" t="str">
        <f t="shared" si="524"/>
        <v>13</v>
      </c>
      <c r="F1501" s="354" t="str">
        <f t="shared" si="525"/>
        <v>D</v>
      </c>
      <c r="G1501" s="355" t="str">
        <f t="shared" si="526"/>
        <v>01</v>
      </c>
      <c r="H1501" s="232" t="s">
        <v>1837</v>
      </c>
      <c r="I1501" s="232" t="s">
        <v>3531</v>
      </c>
      <c r="J1501" s="233">
        <v>46275</v>
      </c>
      <c r="K1501" s="233">
        <v>47730</v>
      </c>
      <c r="L1501" s="234">
        <v>550049045</v>
      </c>
      <c r="M1501" s="232" t="str">
        <f>IF(ISNA(VLOOKUP(L1501,'MASTER DATA'!$A$1:$B$192,2,0)),"",VLOOKUP(L1501,'MASTER DATA'!$A$1:$B$192,2,0))</f>
        <v>Advanc4TAX320W50SGMA_12*0.8L_A04W</v>
      </c>
      <c r="N1501" s="232">
        <v>48</v>
      </c>
      <c r="O1501" s="232">
        <f t="shared" si="527"/>
        <v>1</v>
      </c>
      <c r="P1501" s="232">
        <f t="shared" si="528"/>
        <v>0</v>
      </c>
      <c r="Q1501" s="232">
        <f>VLOOKUP(L1501,'MASTER DATA'!$A$1:$E$192,5,0)</f>
        <v>48</v>
      </c>
      <c r="R1501" s="234">
        <f>SUMIF('picking of the day'!$H$4:$H$358,WMS!H1501&amp;WMS!L1501,'picking of the day'!$E$4:$E$358)</f>
        <v>0</v>
      </c>
      <c r="U1501" s="114">
        <f>IF(ISNA(VLOOKUP(H1501,'data putaway'!$A$1:$E$530,3,0)),0,VLOOKUP(H1501,'data putaway'!$A$1:$E$530,3,0))</f>
        <v>0</v>
      </c>
      <c r="V1501" s="354">
        <f t="shared" si="529"/>
        <v>48</v>
      </c>
      <c r="W1501" s="114">
        <f>IF(ISNA(VLOOKUP(H1501,'data putaway'!$A$1:$E$530,2,0)),0,VLOOKUP(H1501,'data putaway'!$A$1:$E$530,2,0))</f>
        <v>0</v>
      </c>
      <c r="X1501" s="354" t="b">
        <f t="shared" si="530"/>
        <v>0</v>
      </c>
      <c r="Y1501" s="354">
        <f>IF(ISNA(VLOOKUP(H1501,'data putaway'!$A$1:$E$530,4,0)),0,VLOOKUP(H1501,'data putaway'!$A$1:$E$530,4,0))</f>
        <v>0</v>
      </c>
      <c r="Z1501" s="113">
        <f>IF(ISNA(VLOOKUP(H1501,'data putaway'!$A$1:$E$530,5,0)),0,VLOOKUP(H1501,'data putaway'!$A$1:$E$530,5,0))</f>
        <v>0</v>
      </c>
      <c r="AA1501" s="354" t="b">
        <f t="shared" si="531"/>
        <v>0</v>
      </c>
      <c r="AB1501" s="354" t="b">
        <f t="shared" si="532"/>
        <v>0</v>
      </c>
      <c r="AC1501" s="356" t="str">
        <f t="shared" ca="1" si="533"/>
        <v>0 Month,  8 Days</v>
      </c>
      <c r="AD1501" s="114" t="str">
        <f t="shared" ca="1" si="540"/>
        <v>3 Year, 11 Month, 17 Days</v>
      </c>
      <c r="AE1501" s="114">
        <f t="shared" si="534"/>
        <v>48</v>
      </c>
      <c r="AF1501" s="114">
        <f t="shared" si="535"/>
        <v>1</v>
      </c>
      <c r="AG1501" s="354" t="str">
        <f t="shared" si="536"/>
        <v>CE13</v>
      </c>
      <c r="AH1501" s="114">
        <f>IF(ISNA(VLOOKUP(L1501,'MASTER DATA'!$A$1:$F$192,6,0)),0,VLOOKUP(L1501,'MASTER DATA'!$A$1:$F$192,6,0))*AE1501</f>
        <v>460.79999999999995</v>
      </c>
      <c r="AI1501" s="354" t="str">
        <f>VLOOKUP($D1501,'warehouse mapping'!$AN$7:$AO$17,2,0)</f>
        <v>Aktif</v>
      </c>
      <c r="AJ1501" s="114">
        <f t="shared" si="537"/>
        <v>0</v>
      </c>
      <c r="AK1501" s="354" t="str">
        <f t="shared" si="538"/>
        <v/>
      </c>
      <c r="AL1501" s="354" t="s">
        <v>170</v>
      </c>
      <c r="AM1501" s="354">
        <f t="shared" si="541"/>
        <v>1</v>
      </c>
      <c r="AN1501" s="354" t="b">
        <f t="shared" si="539"/>
        <v>1</v>
      </c>
    </row>
    <row r="1502" spans="1:40" s="354" customFormat="1">
      <c r="A1502" s="354" t="str">
        <f t="shared" si="520"/>
        <v>CE13D02550049045</v>
      </c>
      <c r="B1502" s="354">
        <f t="shared" si="521"/>
        <v>0</v>
      </c>
      <c r="C1502" s="354">
        <f t="shared" si="522"/>
        <v>0</v>
      </c>
      <c r="D1502" s="354" t="str">
        <f t="shared" si="523"/>
        <v>CE</v>
      </c>
      <c r="E1502" s="354" t="str">
        <f t="shared" si="524"/>
        <v>13</v>
      </c>
      <c r="F1502" s="354" t="str">
        <f t="shared" si="525"/>
        <v>D</v>
      </c>
      <c r="G1502" s="355" t="str">
        <f t="shared" si="526"/>
        <v>02</v>
      </c>
      <c r="H1502" s="232" t="s">
        <v>1838</v>
      </c>
      <c r="I1502" s="232" t="s">
        <v>3531</v>
      </c>
      <c r="J1502" s="233">
        <v>46275</v>
      </c>
      <c r="K1502" s="233">
        <v>47730</v>
      </c>
      <c r="L1502" s="234">
        <v>550049045</v>
      </c>
      <c r="M1502" s="232" t="str">
        <f>IF(ISNA(VLOOKUP(L1502,'MASTER DATA'!$A$1:$B$192,2,0)),"",VLOOKUP(L1502,'MASTER DATA'!$A$1:$B$192,2,0))</f>
        <v>Advanc4TAX320W50SGMA_12*0.8L_A04W</v>
      </c>
      <c r="N1502" s="232">
        <v>48</v>
      </c>
      <c r="O1502" s="232">
        <f t="shared" si="527"/>
        <v>1</v>
      </c>
      <c r="P1502" s="232">
        <f t="shared" si="528"/>
        <v>0</v>
      </c>
      <c r="Q1502" s="232">
        <f>VLOOKUP(L1502,'MASTER DATA'!$A$1:$E$192,5,0)</f>
        <v>48</v>
      </c>
      <c r="R1502" s="234">
        <f>SUMIF('picking of the day'!$H$4:$H$358,WMS!H1502&amp;WMS!L1502,'picking of the day'!$E$4:$E$358)</f>
        <v>0</v>
      </c>
      <c r="U1502" s="114">
        <f>IF(ISNA(VLOOKUP(H1502,'data putaway'!$A$1:$E$530,3,0)),0,VLOOKUP(H1502,'data putaway'!$A$1:$E$530,3,0))</f>
        <v>0</v>
      </c>
      <c r="V1502" s="354">
        <f t="shared" si="529"/>
        <v>48</v>
      </c>
      <c r="W1502" s="114">
        <f>IF(ISNA(VLOOKUP(H1502,'data putaway'!$A$1:$E$530,2,0)),0,VLOOKUP(H1502,'data putaway'!$A$1:$E$530,2,0))</f>
        <v>0</v>
      </c>
      <c r="X1502" s="354" t="b">
        <f t="shared" si="530"/>
        <v>0</v>
      </c>
      <c r="Y1502" s="354">
        <f>IF(ISNA(VLOOKUP(H1502,'data putaway'!$A$1:$E$530,4,0)),0,VLOOKUP(H1502,'data putaway'!$A$1:$E$530,4,0))</f>
        <v>0</v>
      </c>
      <c r="Z1502" s="113">
        <f>IF(ISNA(VLOOKUP(H1502,'data putaway'!$A$1:$E$530,5,0)),0,VLOOKUP(H1502,'data putaway'!$A$1:$E$530,5,0))</f>
        <v>0</v>
      </c>
      <c r="AA1502" s="354" t="b">
        <f t="shared" si="531"/>
        <v>0</v>
      </c>
      <c r="AB1502" s="354" t="b">
        <f t="shared" si="532"/>
        <v>0</v>
      </c>
      <c r="AC1502" s="356" t="str">
        <f t="shared" ca="1" si="533"/>
        <v>0 Month,  8 Days</v>
      </c>
      <c r="AD1502" s="114" t="str">
        <f t="shared" ca="1" si="540"/>
        <v>3 Year, 11 Month, 17 Days</v>
      </c>
      <c r="AE1502" s="114">
        <f t="shared" si="534"/>
        <v>48</v>
      </c>
      <c r="AF1502" s="114">
        <f t="shared" si="535"/>
        <v>1</v>
      </c>
      <c r="AG1502" s="354" t="str">
        <f t="shared" si="536"/>
        <v>CE13</v>
      </c>
      <c r="AH1502" s="114">
        <f>IF(ISNA(VLOOKUP(L1502,'MASTER DATA'!$A$1:$F$192,6,0)),0,VLOOKUP(L1502,'MASTER DATA'!$A$1:$F$192,6,0))*AE1502</f>
        <v>460.79999999999995</v>
      </c>
      <c r="AI1502" s="354" t="str">
        <f>VLOOKUP($D1502,'warehouse mapping'!$AN$7:$AO$17,2,0)</f>
        <v>Aktif</v>
      </c>
      <c r="AJ1502" s="114">
        <f t="shared" si="537"/>
        <v>0</v>
      </c>
      <c r="AK1502" s="354" t="str">
        <f t="shared" si="538"/>
        <v/>
      </c>
      <c r="AL1502" s="354" t="s">
        <v>170</v>
      </c>
      <c r="AM1502" s="354">
        <f t="shared" si="541"/>
        <v>1</v>
      </c>
      <c r="AN1502" s="354" t="b">
        <f t="shared" si="539"/>
        <v>1</v>
      </c>
    </row>
    <row r="1503" spans="1:40" s="354" customFormat="1">
      <c r="A1503" s="354" t="str">
        <f t="shared" si="520"/>
        <v>CE13E01550049045</v>
      </c>
      <c r="B1503" s="354">
        <f t="shared" si="521"/>
        <v>0</v>
      </c>
      <c r="C1503" s="354">
        <f t="shared" si="522"/>
        <v>0</v>
      </c>
      <c r="D1503" s="354" t="str">
        <f t="shared" si="523"/>
        <v>CE</v>
      </c>
      <c r="E1503" s="354" t="str">
        <f t="shared" si="524"/>
        <v>13</v>
      </c>
      <c r="F1503" s="354" t="str">
        <f t="shared" si="525"/>
        <v>E</v>
      </c>
      <c r="G1503" s="355" t="str">
        <f t="shared" si="526"/>
        <v>01</v>
      </c>
      <c r="H1503" s="232" t="s">
        <v>1839</v>
      </c>
      <c r="I1503" s="232" t="s">
        <v>3531</v>
      </c>
      <c r="J1503" s="233">
        <v>46275</v>
      </c>
      <c r="K1503" s="233">
        <v>47730</v>
      </c>
      <c r="L1503" s="234">
        <v>550049045</v>
      </c>
      <c r="M1503" s="232" t="str">
        <f>IF(ISNA(VLOOKUP(L1503,'MASTER DATA'!$A$1:$B$192,2,0)),"",VLOOKUP(L1503,'MASTER DATA'!$A$1:$B$192,2,0))</f>
        <v>Advanc4TAX320W50SGMA_12*0.8L_A04W</v>
      </c>
      <c r="N1503" s="232">
        <v>48</v>
      </c>
      <c r="O1503" s="232">
        <f t="shared" si="527"/>
        <v>1</v>
      </c>
      <c r="P1503" s="232">
        <f t="shared" si="528"/>
        <v>0</v>
      </c>
      <c r="Q1503" s="232">
        <f>VLOOKUP(L1503,'MASTER DATA'!$A$1:$E$192,5,0)</f>
        <v>48</v>
      </c>
      <c r="R1503" s="234">
        <f>SUMIF('picking of the day'!$H$4:$H$358,WMS!H1503&amp;WMS!L1503,'picking of the day'!$E$4:$E$358)</f>
        <v>0</v>
      </c>
      <c r="U1503" s="114">
        <f>IF(ISNA(VLOOKUP(H1503,'data putaway'!$A$1:$E$530,3,0)),0,VLOOKUP(H1503,'data putaway'!$A$1:$E$530,3,0))</f>
        <v>0</v>
      </c>
      <c r="V1503" s="354">
        <f t="shared" si="529"/>
        <v>48</v>
      </c>
      <c r="W1503" s="114">
        <f>IF(ISNA(VLOOKUP(H1503,'data putaway'!$A$1:$E$530,2,0)),0,VLOOKUP(H1503,'data putaway'!$A$1:$E$530,2,0))</f>
        <v>0</v>
      </c>
      <c r="X1503" s="354" t="b">
        <f t="shared" si="530"/>
        <v>0</v>
      </c>
      <c r="Y1503" s="354">
        <f>IF(ISNA(VLOOKUP(H1503,'data putaway'!$A$1:$E$530,4,0)),0,VLOOKUP(H1503,'data putaway'!$A$1:$E$530,4,0))</f>
        <v>0</v>
      </c>
      <c r="Z1503" s="113">
        <f>IF(ISNA(VLOOKUP(H1503,'data putaway'!$A$1:$E$530,5,0)),0,VLOOKUP(H1503,'data putaway'!$A$1:$E$530,5,0))</f>
        <v>0</v>
      </c>
      <c r="AA1503" s="354" t="b">
        <f t="shared" si="531"/>
        <v>0</v>
      </c>
      <c r="AB1503" s="354" t="b">
        <f t="shared" si="532"/>
        <v>0</v>
      </c>
      <c r="AC1503" s="356" t="str">
        <f t="shared" ca="1" si="533"/>
        <v>0 Month,  8 Days</v>
      </c>
      <c r="AD1503" s="114" t="str">
        <f t="shared" ca="1" si="540"/>
        <v>3 Year, 11 Month, 17 Days</v>
      </c>
      <c r="AE1503" s="114">
        <f t="shared" si="534"/>
        <v>48</v>
      </c>
      <c r="AF1503" s="114">
        <f t="shared" si="535"/>
        <v>1</v>
      </c>
      <c r="AG1503" s="354" t="str">
        <f t="shared" si="536"/>
        <v>CE13</v>
      </c>
      <c r="AH1503" s="114">
        <f>IF(ISNA(VLOOKUP(L1503,'MASTER DATA'!$A$1:$F$192,6,0)),0,VLOOKUP(L1503,'MASTER DATA'!$A$1:$F$192,6,0))*AE1503</f>
        <v>460.79999999999995</v>
      </c>
      <c r="AI1503" s="354" t="str">
        <f>VLOOKUP($D1503,'warehouse mapping'!$AN$7:$AO$17,2,0)</f>
        <v>Aktif</v>
      </c>
      <c r="AJ1503" s="114">
        <f t="shared" si="537"/>
        <v>0</v>
      </c>
      <c r="AK1503" s="354" t="str">
        <f t="shared" si="538"/>
        <v/>
      </c>
      <c r="AL1503" s="354" t="s">
        <v>170</v>
      </c>
      <c r="AM1503" s="354">
        <f t="shared" si="541"/>
        <v>1</v>
      </c>
      <c r="AN1503" s="354" t="b">
        <f t="shared" si="539"/>
        <v>1</v>
      </c>
    </row>
    <row r="1504" spans="1:40" s="354" customFormat="1">
      <c r="A1504" s="354" t="str">
        <f t="shared" si="520"/>
        <v>CE13E02550049045</v>
      </c>
      <c r="B1504" s="354">
        <f t="shared" si="521"/>
        <v>0</v>
      </c>
      <c r="C1504" s="354">
        <f t="shared" si="522"/>
        <v>0</v>
      </c>
      <c r="D1504" s="354" t="str">
        <f t="shared" si="523"/>
        <v>CE</v>
      </c>
      <c r="E1504" s="354" t="str">
        <f t="shared" si="524"/>
        <v>13</v>
      </c>
      <c r="F1504" s="354" t="str">
        <f t="shared" si="525"/>
        <v>E</v>
      </c>
      <c r="G1504" s="355" t="str">
        <f t="shared" si="526"/>
        <v>02</v>
      </c>
      <c r="H1504" s="232" t="s">
        <v>1840</v>
      </c>
      <c r="I1504" s="232" t="s">
        <v>3531</v>
      </c>
      <c r="J1504" s="233">
        <v>46275</v>
      </c>
      <c r="K1504" s="233">
        <v>47730</v>
      </c>
      <c r="L1504" s="234">
        <v>550049045</v>
      </c>
      <c r="M1504" s="232" t="str">
        <f>IF(ISNA(VLOOKUP(L1504,'MASTER DATA'!$A$1:$B$192,2,0)),"",VLOOKUP(L1504,'MASTER DATA'!$A$1:$B$192,2,0))</f>
        <v>Advanc4TAX320W50SGMA_12*0.8L_A04W</v>
      </c>
      <c r="N1504" s="232">
        <v>48</v>
      </c>
      <c r="O1504" s="232">
        <f t="shared" si="527"/>
        <v>1</v>
      </c>
      <c r="P1504" s="232">
        <f t="shared" si="528"/>
        <v>0</v>
      </c>
      <c r="Q1504" s="232">
        <f>VLOOKUP(L1504,'MASTER DATA'!$A$1:$E$192,5,0)</f>
        <v>48</v>
      </c>
      <c r="R1504" s="234">
        <f>SUMIF('picking of the day'!$H$4:$H$358,WMS!H1504&amp;WMS!L1504,'picking of the day'!$E$4:$E$358)</f>
        <v>0</v>
      </c>
      <c r="U1504" s="114">
        <f>IF(ISNA(VLOOKUP(H1504,'data putaway'!$A$1:$E$530,3,0)),0,VLOOKUP(H1504,'data putaway'!$A$1:$E$530,3,0))</f>
        <v>0</v>
      </c>
      <c r="V1504" s="354">
        <f t="shared" si="529"/>
        <v>48</v>
      </c>
      <c r="W1504" s="114">
        <f>IF(ISNA(VLOOKUP(H1504,'data putaway'!$A$1:$E$530,2,0)),0,VLOOKUP(H1504,'data putaway'!$A$1:$E$530,2,0))</f>
        <v>0</v>
      </c>
      <c r="X1504" s="354" t="b">
        <f t="shared" si="530"/>
        <v>0</v>
      </c>
      <c r="Y1504" s="354">
        <f>IF(ISNA(VLOOKUP(H1504,'data putaway'!$A$1:$E$530,4,0)),0,VLOOKUP(H1504,'data putaway'!$A$1:$E$530,4,0))</f>
        <v>0</v>
      </c>
      <c r="Z1504" s="113">
        <f>IF(ISNA(VLOOKUP(H1504,'data putaway'!$A$1:$E$530,5,0)),0,VLOOKUP(H1504,'data putaway'!$A$1:$E$530,5,0))</f>
        <v>0</v>
      </c>
      <c r="AA1504" s="354" t="b">
        <f t="shared" si="531"/>
        <v>0</v>
      </c>
      <c r="AB1504" s="354" t="b">
        <f t="shared" si="532"/>
        <v>0</v>
      </c>
      <c r="AC1504" s="356" t="str">
        <f t="shared" ca="1" si="533"/>
        <v>0 Month,  8 Days</v>
      </c>
      <c r="AD1504" s="114" t="str">
        <f t="shared" ca="1" si="540"/>
        <v>3 Year, 11 Month, 17 Days</v>
      </c>
      <c r="AE1504" s="114">
        <f t="shared" si="534"/>
        <v>48</v>
      </c>
      <c r="AF1504" s="114">
        <f t="shared" si="535"/>
        <v>1</v>
      </c>
      <c r="AG1504" s="354" t="str">
        <f t="shared" si="536"/>
        <v>CE13</v>
      </c>
      <c r="AH1504" s="114">
        <f>IF(ISNA(VLOOKUP(L1504,'MASTER DATA'!$A$1:$F$192,6,0)),0,VLOOKUP(L1504,'MASTER DATA'!$A$1:$F$192,6,0))*AE1504</f>
        <v>460.79999999999995</v>
      </c>
      <c r="AI1504" s="354" t="str">
        <f>VLOOKUP($D1504,'warehouse mapping'!$AN$7:$AO$17,2,0)</f>
        <v>Aktif</v>
      </c>
      <c r="AJ1504" s="114">
        <f t="shared" si="537"/>
        <v>0</v>
      </c>
      <c r="AK1504" s="354" t="str">
        <f t="shared" si="538"/>
        <v/>
      </c>
      <c r="AL1504" s="354" t="s">
        <v>170</v>
      </c>
      <c r="AM1504" s="354">
        <f t="shared" si="541"/>
        <v>1</v>
      </c>
      <c r="AN1504" s="354" t="b">
        <f t="shared" si="539"/>
        <v>1</v>
      </c>
    </row>
    <row r="1505" spans="1:40" s="354" customFormat="1">
      <c r="A1505" s="354" t="str">
        <f t="shared" si="520"/>
        <v>CE14A01550062285</v>
      </c>
      <c r="B1505" s="354">
        <f t="shared" si="521"/>
        <v>0</v>
      </c>
      <c r="C1505" s="354">
        <f t="shared" si="522"/>
        <v>0</v>
      </c>
      <c r="D1505" s="354" t="str">
        <f t="shared" si="523"/>
        <v>CE</v>
      </c>
      <c r="E1505" s="354" t="str">
        <f t="shared" si="524"/>
        <v>14</v>
      </c>
      <c r="F1505" s="354" t="str">
        <f t="shared" si="525"/>
        <v>A</v>
      </c>
      <c r="G1505" s="355" t="str">
        <f t="shared" si="526"/>
        <v>01</v>
      </c>
      <c r="H1505" s="232" t="s">
        <v>1841</v>
      </c>
      <c r="I1505" s="232">
        <v>12626162</v>
      </c>
      <c r="J1505" s="233">
        <v>46121</v>
      </c>
      <c r="K1505" s="233">
        <v>47565</v>
      </c>
      <c r="L1505" s="234">
        <v>550062285</v>
      </c>
      <c r="M1505" s="232" t="str">
        <f>IF(ISNA(VLOOKUP(L1505,'MASTER DATA'!$A$1:$B$192,2,0)),"",VLOOKUP(L1505,'MASTER DATA'!$A$1:$B$192,2,0))</f>
        <v>Gadus S3 V460DM 2_1*770kg_A227</v>
      </c>
      <c r="N1505" s="232">
        <v>1</v>
      </c>
      <c r="O1505" s="232">
        <f t="shared" si="527"/>
        <v>1</v>
      </c>
      <c r="P1505" s="232">
        <f t="shared" si="528"/>
        <v>0</v>
      </c>
      <c r="Q1505" s="232">
        <f>VLOOKUP(L1505,'MASTER DATA'!$A$1:$E$192,5,0)</f>
        <v>1</v>
      </c>
      <c r="R1505" s="234">
        <f>SUMIF('picking of the day'!$H$4:$H$358,WMS!H1505&amp;WMS!L1505,'picking of the day'!$E$4:$E$358)</f>
        <v>0</v>
      </c>
      <c r="U1505" s="114">
        <f>IF(ISNA(VLOOKUP(H1505,'data putaway'!$A$1:$E$530,3,0)),0,VLOOKUP(H1505,'data putaway'!$A$1:$E$530,3,0))</f>
        <v>0</v>
      </c>
      <c r="V1505" s="354">
        <f t="shared" si="529"/>
        <v>1</v>
      </c>
      <c r="W1505" s="114">
        <f>IF(ISNA(VLOOKUP(H1505,'data putaway'!$A$1:$E$530,2,0)),0,VLOOKUP(H1505,'data putaway'!$A$1:$E$530,2,0))</f>
        <v>0</v>
      </c>
      <c r="X1505" s="354" t="b">
        <f t="shared" si="530"/>
        <v>0</v>
      </c>
      <c r="Y1505" s="354">
        <f>IF(ISNA(VLOOKUP(H1505,'data putaway'!$A$1:$E$530,4,0)),0,VLOOKUP(H1505,'data putaway'!$A$1:$E$530,4,0))</f>
        <v>0</v>
      </c>
      <c r="Z1505" s="113">
        <f>IF(ISNA(VLOOKUP(H1505,'data putaway'!$A$1:$E$530,5,0)),0,VLOOKUP(H1505,'data putaway'!$A$1:$E$530,5,0))</f>
        <v>0</v>
      </c>
      <c r="AA1505" s="354" t="b">
        <f t="shared" si="531"/>
        <v>0</v>
      </c>
      <c r="AB1505" s="354" t="b">
        <f t="shared" si="532"/>
        <v>0</v>
      </c>
      <c r="AC1505" s="356" t="str">
        <f t="shared" ca="1" si="533"/>
        <v>5 Month,  9 Days</v>
      </c>
      <c r="AD1505" s="114" t="str">
        <f t="shared" ca="1" si="540"/>
        <v>3 Year, 6 Month, 5 Days</v>
      </c>
      <c r="AE1505" s="114">
        <f t="shared" si="534"/>
        <v>1</v>
      </c>
      <c r="AF1505" s="114">
        <f t="shared" si="535"/>
        <v>1</v>
      </c>
      <c r="AG1505" s="354" t="str">
        <f t="shared" si="536"/>
        <v>CE14</v>
      </c>
      <c r="AH1505" s="114">
        <f>IF(ISNA(VLOOKUP(L1505,'MASTER DATA'!$A$1:$F$192,6,0)),0,VLOOKUP(L1505,'MASTER DATA'!$A$1:$F$192,6,0))*AE1505</f>
        <v>770</v>
      </c>
      <c r="AI1505" s="354" t="str">
        <f>VLOOKUP($D1505,'warehouse mapping'!$AN$7:$AO$17,2,0)</f>
        <v>Aktif</v>
      </c>
      <c r="AJ1505" s="114">
        <f t="shared" si="537"/>
        <v>0</v>
      </c>
      <c r="AK1505" s="354" t="str">
        <f t="shared" si="538"/>
        <v/>
      </c>
      <c r="AL1505" s="354" t="s">
        <v>3205</v>
      </c>
      <c r="AM1505" s="354">
        <f t="shared" si="541"/>
        <v>1</v>
      </c>
      <c r="AN1505" s="354" t="b">
        <f t="shared" si="539"/>
        <v>1</v>
      </c>
    </row>
    <row r="1506" spans="1:40" s="354" customFormat="1">
      <c r="A1506" s="354" t="str">
        <f t="shared" si="520"/>
        <v>CE14A02550062285</v>
      </c>
      <c r="B1506" s="354">
        <f t="shared" si="521"/>
        <v>0</v>
      </c>
      <c r="C1506" s="354">
        <f t="shared" si="522"/>
        <v>0</v>
      </c>
      <c r="D1506" s="354" t="str">
        <f t="shared" si="523"/>
        <v>CE</v>
      </c>
      <c r="E1506" s="354" t="str">
        <f t="shared" si="524"/>
        <v>14</v>
      </c>
      <c r="F1506" s="354" t="str">
        <f t="shared" si="525"/>
        <v>A</v>
      </c>
      <c r="G1506" s="355" t="str">
        <f t="shared" si="526"/>
        <v>02</v>
      </c>
      <c r="H1506" s="232" t="s">
        <v>1842</v>
      </c>
      <c r="I1506" s="232">
        <v>12626162</v>
      </c>
      <c r="J1506" s="233">
        <v>46121</v>
      </c>
      <c r="K1506" s="233">
        <v>47565</v>
      </c>
      <c r="L1506" s="234">
        <v>550062285</v>
      </c>
      <c r="M1506" s="232" t="str">
        <f>IF(ISNA(VLOOKUP(L1506,'MASTER DATA'!$A$1:$B$192,2,0)),"",VLOOKUP(L1506,'MASTER DATA'!$A$1:$B$192,2,0))</f>
        <v>Gadus S3 V460DM 2_1*770kg_A227</v>
      </c>
      <c r="N1506" s="232">
        <v>1</v>
      </c>
      <c r="O1506" s="232">
        <f t="shared" si="527"/>
        <v>1</v>
      </c>
      <c r="P1506" s="232">
        <f t="shared" si="528"/>
        <v>0</v>
      </c>
      <c r="Q1506" s="232">
        <f>VLOOKUP(L1506,'MASTER DATA'!$A$1:$E$192,5,0)</f>
        <v>1</v>
      </c>
      <c r="R1506" s="234">
        <f>SUMIF('picking of the day'!$H$4:$H$358,WMS!H1506&amp;WMS!L1506,'picking of the day'!$E$4:$E$358)</f>
        <v>0</v>
      </c>
      <c r="U1506" s="114">
        <f>IF(ISNA(VLOOKUP(H1506,'data putaway'!$A$1:$E$530,3,0)),0,VLOOKUP(H1506,'data putaway'!$A$1:$E$530,3,0))</f>
        <v>0</v>
      </c>
      <c r="V1506" s="354">
        <f t="shared" si="529"/>
        <v>1</v>
      </c>
      <c r="W1506" s="114">
        <f>IF(ISNA(VLOOKUP(H1506,'data putaway'!$A$1:$E$530,2,0)),0,VLOOKUP(H1506,'data putaway'!$A$1:$E$530,2,0))</f>
        <v>0</v>
      </c>
      <c r="X1506" s="354" t="b">
        <f t="shared" si="530"/>
        <v>0</v>
      </c>
      <c r="Y1506" s="354">
        <f>IF(ISNA(VLOOKUP(H1506,'data putaway'!$A$1:$E$530,4,0)),0,VLOOKUP(H1506,'data putaway'!$A$1:$E$530,4,0))</f>
        <v>0</v>
      </c>
      <c r="Z1506" s="113">
        <f>IF(ISNA(VLOOKUP(H1506,'data putaway'!$A$1:$E$530,5,0)),0,VLOOKUP(H1506,'data putaway'!$A$1:$E$530,5,0))</f>
        <v>0</v>
      </c>
      <c r="AA1506" s="354" t="b">
        <f t="shared" si="531"/>
        <v>0</v>
      </c>
      <c r="AB1506" s="354" t="b">
        <f t="shared" si="532"/>
        <v>0</v>
      </c>
      <c r="AC1506" s="356" t="str">
        <f t="shared" ca="1" si="533"/>
        <v>5 Month,  9 Days</v>
      </c>
      <c r="AD1506" s="114" t="str">
        <f t="shared" ca="1" si="540"/>
        <v>3 Year, 6 Month, 5 Days</v>
      </c>
      <c r="AE1506" s="114">
        <f t="shared" si="534"/>
        <v>1</v>
      </c>
      <c r="AF1506" s="114">
        <f t="shared" si="535"/>
        <v>1</v>
      </c>
      <c r="AG1506" s="354" t="str">
        <f t="shared" si="536"/>
        <v>CE14</v>
      </c>
      <c r="AH1506" s="114">
        <f>IF(ISNA(VLOOKUP(L1506,'MASTER DATA'!$A$1:$F$192,6,0)),0,VLOOKUP(L1506,'MASTER DATA'!$A$1:$F$192,6,0))*AE1506</f>
        <v>770</v>
      </c>
      <c r="AI1506" s="354" t="str">
        <f>VLOOKUP($D1506,'warehouse mapping'!$AN$7:$AO$17,2,0)</f>
        <v>Aktif</v>
      </c>
      <c r="AJ1506" s="114">
        <f t="shared" si="537"/>
        <v>0</v>
      </c>
      <c r="AK1506" s="354" t="str">
        <f t="shared" si="538"/>
        <v/>
      </c>
      <c r="AL1506" s="354" t="s">
        <v>3205</v>
      </c>
      <c r="AM1506" s="354">
        <f t="shared" si="541"/>
        <v>1</v>
      </c>
      <c r="AN1506" s="354" t="b">
        <f t="shared" si="539"/>
        <v>1</v>
      </c>
    </row>
    <row r="1507" spans="1:40" s="354" customFormat="1">
      <c r="A1507" s="354" t="str">
        <f t="shared" si="520"/>
        <v>CE14B01550062285</v>
      </c>
      <c r="B1507" s="354">
        <f t="shared" si="521"/>
        <v>0</v>
      </c>
      <c r="C1507" s="354">
        <f t="shared" si="522"/>
        <v>0</v>
      </c>
      <c r="D1507" s="354" t="str">
        <f t="shared" si="523"/>
        <v>CE</v>
      </c>
      <c r="E1507" s="354" t="str">
        <f t="shared" si="524"/>
        <v>14</v>
      </c>
      <c r="F1507" s="354" t="str">
        <f t="shared" si="525"/>
        <v>B</v>
      </c>
      <c r="G1507" s="355" t="str">
        <f t="shared" si="526"/>
        <v>01</v>
      </c>
      <c r="H1507" s="232" t="s">
        <v>1843</v>
      </c>
      <c r="I1507" s="232">
        <v>12611620</v>
      </c>
      <c r="J1507" s="233">
        <v>46087</v>
      </c>
      <c r="K1507" s="233">
        <v>47524</v>
      </c>
      <c r="L1507" s="234">
        <v>550062285</v>
      </c>
      <c r="M1507" s="232" t="str">
        <f>IF(ISNA(VLOOKUP(L1507,'MASTER DATA'!$A$1:$B$192,2,0)),"",VLOOKUP(L1507,'MASTER DATA'!$A$1:$B$192,2,0))</f>
        <v>Gadus S3 V460DM 2_1*770kg_A227</v>
      </c>
      <c r="N1507" s="232">
        <v>1</v>
      </c>
      <c r="O1507" s="232">
        <f t="shared" si="527"/>
        <v>1</v>
      </c>
      <c r="P1507" s="232">
        <f t="shared" si="528"/>
        <v>0</v>
      </c>
      <c r="Q1507" s="232">
        <f>VLOOKUP(L1507,'MASTER DATA'!$A$1:$E$192,5,0)</f>
        <v>1</v>
      </c>
      <c r="R1507" s="234">
        <f>SUMIF('picking of the day'!$H$4:$H$358,WMS!H1507&amp;WMS!L1507,'picking of the day'!$E$4:$E$358)</f>
        <v>0</v>
      </c>
      <c r="U1507" s="114">
        <f>IF(ISNA(VLOOKUP(H1507,'data putaway'!$A$1:$E$530,3,0)),0,VLOOKUP(H1507,'data putaway'!$A$1:$E$530,3,0))</f>
        <v>0</v>
      </c>
      <c r="V1507" s="354">
        <f t="shared" si="529"/>
        <v>1</v>
      </c>
      <c r="W1507" s="114">
        <f>IF(ISNA(VLOOKUP(H1507,'data putaway'!$A$1:$E$530,2,0)),0,VLOOKUP(H1507,'data putaway'!$A$1:$E$530,2,0))</f>
        <v>0</v>
      </c>
      <c r="X1507" s="354" t="b">
        <f t="shared" si="530"/>
        <v>0</v>
      </c>
      <c r="Y1507" s="354">
        <f>IF(ISNA(VLOOKUP(H1507,'data putaway'!$A$1:$E$530,4,0)),0,VLOOKUP(H1507,'data putaway'!$A$1:$E$530,4,0))</f>
        <v>0</v>
      </c>
      <c r="Z1507" s="113">
        <f>IF(ISNA(VLOOKUP(H1507,'data putaway'!$A$1:$E$530,5,0)),0,VLOOKUP(H1507,'data putaway'!$A$1:$E$530,5,0))</f>
        <v>0</v>
      </c>
      <c r="AA1507" s="354" t="b">
        <f t="shared" si="531"/>
        <v>0</v>
      </c>
      <c r="AB1507" s="354" t="b">
        <f t="shared" si="532"/>
        <v>0</v>
      </c>
      <c r="AC1507" s="356" t="str">
        <f t="shared" ca="1" si="533"/>
        <v>6 Month,  12 Days</v>
      </c>
      <c r="AD1507" s="114" t="str">
        <f t="shared" ca="1" si="540"/>
        <v>3 Year, 4 Month, 23 Days</v>
      </c>
      <c r="AE1507" s="114">
        <f t="shared" si="534"/>
        <v>1</v>
      </c>
      <c r="AF1507" s="114">
        <f t="shared" si="535"/>
        <v>1</v>
      </c>
      <c r="AG1507" s="354" t="str">
        <f t="shared" si="536"/>
        <v>CE14</v>
      </c>
      <c r="AH1507" s="114">
        <f>IF(ISNA(VLOOKUP(L1507,'MASTER DATA'!$A$1:$F$192,6,0)),0,VLOOKUP(L1507,'MASTER DATA'!$A$1:$F$192,6,0))*AE1507</f>
        <v>770</v>
      </c>
      <c r="AI1507" s="354" t="str">
        <f>VLOOKUP($D1507,'warehouse mapping'!$AN$7:$AO$17,2,0)</f>
        <v>Aktif</v>
      </c>
      <c r="AJ1507" s="114">
        <f t="shared" si="537"/>
        <v>0</v>
      </c>
      <c r="AK1507" s="354" t="str">
        <f t="shared" si="538"/>
        <v/>
      </c>
      <c r="AL1507" s="354" t="s">
        <v>3205</v>
      </c>
      <c r="AM1507" s="354">
        <f t="shared" si="541"/>
        <v>1</v>
      </c>
      <c r="AN1507" s="354" t="b">
        <f t="shared" si="539"/>
        <v>1</v>
      </c>
    </row>
    <row r="1508" spans="1:40" s="354" customFormat="1">
      <c r="A1508" s="354" t="str">
        <f t="shared" si="520"/>
        <v>CE14B02550062285</v>
      </c>
      <c r="B1508" s="354">
        <f t="shared" si="521"/>
        <v>0</v>
      </c>
      <c r="C1508" s="354">
        <f t="shared" si="522"/>
        <v>0</v>
      </c>
      <c r="D1508" s="354" t="str">
        <f t="shared" si="523"/>
        <v>CE</v>
      </c>
      <c r="E1508" s="354" t="str">
        <f t="shared" si="524"/>
        <v>14</v>
      </c>
      <c r="F1508" s="354" t="str">
        <f t="shared" si="525"/>
        <v>B</v>
      </c>
      <c r="G1508" s="355" t="str">
        <f t="shared" si="526"/>
        <v>02</v>
      </c>
      <c r="H1508" s="232" t="s">
        <v>1844</v>
      </c>
      <c r="I1508" s="232">
        <v>12611620</v>
      </c>
      <c r="J1508" s="233">
        <v>46087</v>
      </c>
      <c r="K1508" s="233">
        <v>47524</v>
      </c>
      <c r="L1508" s="234">
        <v>550062285</v>
      </c>
      <c r="M1508" s="232" t="str">
        <f>IF(ISNA(VLOOKUP(L1508,'MASTER DATA'!$A$1:$B$192,2,0)),"",VLOOKUP(L1508,'MASTER DATA'!$A$1:$B$192,2,0))</f>
        <v>Gadus S3 V460DM 2_1*770kg_A227</v>
      </c>
      <c r="N1508" s="232">
        <v>1</v>
      </c>
      <c r="O1508" s="232">
        <f t="shared" si="527"/>
        <v>1</v>
      </c>
      <c r="P1508" s="232">
        <f t="shared" si="528"/>
        <v>0</v>
      </c>
      <c r="Q1508" s="232">
        <f>VLOOKUP(L1508,'MASTER DATA'!$A$1:$E$192,5,0)</f>
        <v>1</v>
      </c>
      <c r="R1508" s="234">
        <f>SUMIF('picking of the day'!$H$4:$H$358,WMS!H1508&amp;WMS!L1508,'picking of the day'!$E$4:$E$358)</f>
        <v>0</v>
      </c>
      <c r="U1508" s="114">
        <f>IF(ISNA(VLOOKUP(H1508,'data putaway'!$A$1:$E$530,3,0)),0,VLOOKUP(H1508,'data putaway'!$A$1:$E$530,3,0))</f>
        <v>0</v>
      </c>
      <c r="V1508" s="354">
        <f t="shared" si="529"/>
        <v>1</v>
      </c>
      <c r="W1508" s="114">
        <f>IF(ISNA(VLOOKUP(H1508,'data putaway'!$A$1:$E$530,2,0)),0,VLOOKUP(H1508,'data putaway'!$A$1:$E$530,2,0))</f>
        <v>0</v>
      </c>
      <c r="X1508" s="354" t="b">
        <f t="shared" si="530"/>
        <v>0</v>
      </c>
      <c r="Y1508" s="354">
        <f>IF(ISNA(VLOOKUP(H1508,'data putaway'!$A$1:$E$530,4,0)),0,VLOOKUP(H1508,'data putaway'!$A$1:$E$530,4,0))</f>
        <v>0</v>
      </c>
      <c r="Z1508" s="113">
        <f>IF(ISNA(VLOOKUP(H1508,'data putaway'!$A$1:$E$530,5,0)),0,VLOOKUP(H1508,'data putaway'!$A$1:$E$530,5,0))</f>
        <v>0</v>
      </c>
      <c r="AA1508" s="354" t="b">
        <f t="shared" si="531"/>
        <v>0</v>
      </c>
      <c r="AB1508" s="354" t="b">
        <f t="shared" si="532"/>
        <v>0</v>
      </c>
      <c r="AC1508" s="356" t="str">
        <f t="shared" ca="1" si="533"/>
        <v>6 Month,  12 Days</v>
      </c>
      <c r="AD1508" s="114" t="str">
        <f t="shared" ca="1" si="540"/>
        <v>3 Year, 4 Month, 23 Days</v>
      </c>
      <c r="AE1508" s="114">
        <f t="shared" si="534"/>
        <v>1</v>
      </c>
      <c r="AF1508" s="114">
        <f t="shared" si="535"/>
        <v>1</v>
      </c>
      <c r="AG1508" s="354" t="str">
        <f t="shared" si="536"/>
        <v>CE14</v>
      </c>
      <c r="AH1508" s="114">
        <f>IF(ISNA(VLOOKUP(L1508,'MASTER DATA'!$A$1:$F$192,6,0)),0,VLOOKUP(L1508,'MASTER DATA'!$A$1:$F$192,6,0))*AE1508</f>
        <v>770</v>
      </c>
      <c r="AI1508" s="354" t="str">
        <f>VLOOKUP($D1508,'warehouse mapping'!$AN$7:$AO$17,2,0)</f>
        <v>Aktif</v>
      </c>
      <c r="AJ1508" s="114">
        <f t="shared" si="537"/>
        <v>0</v>
      </c>
      <c r="AK1508" s="354" t="str">
        <f t="shared" si="538"/>
        <v/>
      </c>
      <c r="AL1508" s="354" t="s">
        <v>3205</v>
      </c>
      <c r="AM1508" s="354">
        <f t="shared" si="541"/>
        <v>1</v>
      </c>
      <c r="AN1508" s="354" t="b">
        <f t="shared" si="539"/>
        <v>1</v>
      </c>
    </row>
    <row r="1509" spans="1:40" s="354" customFormat="1">
      <c r="A1509" s="354" t="str">
        <f t="shared" si="520"/>
        <v>CE14C01550044360</v>
      </c>
      <c r="B1509" s="354">
        <f t="shared" si="521"/>
        <v>0</v>
      </c>
      <c r="C1509" s="354">
        <f t="shared" si="522"/>
        <v>0</v>
      </c>
      <c r="D1509" s="354" t="str">
        <f t="shared" si="523"/>
        <v>CE</v>
      </c>
      <c r="E1509" s="354" t="str">
        <f t="shared" si="524"/>
        <v>14</v>
      </c>
      <c r="F1509" s="354" t="str">
        <f t="shared" si="525"/>
        <v>C</v>
      </c>
      <c r="G1509" s="355" t="str">
        <f t="shared" si="526"/>
        <v>01</v>
      </c>
      <c r="H1509" s="232" t="s">
        <v>1845</v>
      </c>
      <c r="I1509" s="232">
        <v>12667321</v>
      </c>
      <c r="J1509" s="233">
        <v>46155</v>
      </c>
      <c r="K1509" s="233">
        <v>47732</v>
      </c>
      <c r="L1509" s="234">
        <v>550044360</v>
      </c>
      <c r="M1509" s="232" t="str">
        <f>IF(ISNA(VLOOKUP(L1509,'MASTER DATA'!$A$1:$B$192,2,0)),"",VLOOKUP(L1509,'MASTER DATA'!$A$1:$B$192,2,0))</f>
        <v>RimR4X15W40CI4E7DH1_1*209L_A227</v>
      </c>
      <c r="N1509" s="232">
        <v>4</v>
      </c>
      <c r="O1509" s="232">
        <f t="shared" si="527"/>
        <v>1</v>
      </c>
      <c r="P1509" s="232">
        <f t="shared" si="528"/>
        <v>0</v>
      </c>
      <c r="Q1509" s="232">
        <f>VLOOKUP(L1509,'MASTER DATA'!$A$1:$E$192,5,0)</f>
        <v>4</v>
      </c>
      <c r="R1509" s="234">
        <f>SUMIF('picking of the day'!$H$4:$H$358,WMS!H1509&amp;WMS!L1509,'picking of the day'!$E$4:$E$358)</f>
        <v>0</v>
      </c>
      <c r="U1509" s="114">
        <f>IF(ISNA(VLOOKUP(H1509,'data putaway'!$A$1:$E$530,3,0)),0,VLOOKUP(H1509,'data putaway'!$A$1:$E$530,3,0))</f>
        <v>0</v>
      </c>
      <c r="V1509" s="354">
        <f t="shared" si="529"/>
        <v>4</v>
      </c>
      <c r="W1509" s="114">
        <f>IF(ISNA(VLOOKUP(H1509,'data putaway'!$A$1:$E$530,2,0)),0,VLOOKUP(H1509,'data putaway'!$A$1:$E$530,2,0))</f>
        <v>0</v>
      </c>
      <c r="X1509" s="354" t="b">
        <f t="shared" si="530"/>
        <v>0</v>
      </c>
      <c r="Y1509" s="354">
        <f>IF(ISNA(VLOOKUP(H1509,'data putaway'!$A$1:$E$530,4,0)),0,VLOOKUP(H1509,'data putaway'!$A$1:$E$530,4,0))</f>
        <v>0</v>
      </c>
      <c r="Z1509" s="113">
        <f>IF(ISNA(VLOOKUP(H1509,'data putaway'!$A$1:$E$530,5,0)),0,VLOOKUP(H1509,'data putaway'!$A$1:$E$530,5,0))</f>
        <v>0</v>
      </c>
      <c r="AA1509" s="354" t="b">
        <f t="shared" si="531"/>
        <v>0</v>
      </c>
      <c r="AB1509" s="354" t="b">
        <f t="shared" si="532"/>
        <v>0</v>
      </c>
      <c r="AC1509" s="356" t="str">
        <f t="shared" ca="1" si="533"/>
        <v>4 Month,  5 Days</v>
      </c>
      <c r="AD1509" s="114" t="str">
        <f t="shared" ca="1" si="540"/>
        <v>3 Year, 11 Month, 19 Days</v>
      </c>
      <c r="AE1509" s="114">
        <f t="shared" si="534"/>
        <v>4</v>
      </c>
      <c r="AF1509" s="114">
        <f t="shared" si="535"/>
        <v>1</v>
      </c>
      <c r="AG1509" s="354" t="str">
        <f t="shared" si="536"/>
        <v>CE14</v>
      </c>
      <c r="AH1509" s="114">
        <f>IF(ISNA(VLOOKUP(L1509,'MASTER DATA'!$A$1:$F$192,6,0)),0,VLOOKUP(L1509,'MASTER DATA'!$A$1:$F$192,6,0))*AE1509</f>
        <v>836</v>
      </c>
      <c r="AI1509" s="354" t="str">
        <f>VLOOKUP($D1509,'warehouse mapping'!$AN$7:$AO$17,2,0)</f>
        <v>Aktif</v>
      </c>
      <c r="AJ1509" s="114">
        <f t="shared" si="537"/>
        <v>0</v>
      </c>
      <c r="AK1509" s="354" t="str">
        <f t="shared" si="538"/>
        <v/>
      </c>
      <c r="AL1509" s="354" t="s">
        <v>3206</v>
      </c>
      <c r="AM1509" s="354">
        <f t="shared" si="541"/>
        <v>1</v>
      </c>
      <c r="AN1509" s="354" t="b">
        <f t="shared" si="539"/>
        <v>1</v>
      </c>
    </row>
    <row r="1510" spans="1:40" s="354" customFormat="1">
      <c r="A1510" s="354" t="str">
        <f t="shared" si="520"/>
        <v>CE14C02550044360</v>
      </c>
      <c r="B1510" s="354">
        <f t="shared" si="521"/>
        <v>0</v>
      </c>
      <c r="C1510" s="354">
        <f t="shared" si="522"/>
        <v>0</v>
      </c>
      <c r="D1510" s="354" t="str">
        <f t="shared" si="523"/>
        <v>CE</v>
      </c>
      <c r="E1510" s="354" t="str">
        <f t="shared" si="524"/>
        <v>14</v>
      </c>
      <c r="F1510" s="354" t="str">
        <f t="shared" si="525"/>
        <v>C</v>
      </c>
      <c r="G1510" s="355" t="str">
        <f t="shared" si="526"/>
        <v>02</v>
      </c>
      <c r="H1510" s="232" t="s">
        <v>1846</v>
      </c>
      <c r="I1510" s="232">
        <v>12667321</v>
      </c>
      <c r="J1510" s="233">
        <v>46155</v>
      </c>
      <c r="K1510" s="233">
        <v>47732</v>
      </c>
      <c r="L1510" s="234">
        <v>550044360</v>
      </c>
      <c r="M1510" s="232" t="str">
        <f>IF(ISNA(VLOOKUP(L1510,'MASTER DATA'!$A$1:$B$192,2,0)),"",VLOOKUP(L1510,'MASTER DATA'!$A$1:$B$192,2,0))</f>
        <v>RimR4X15W40CI4E7DH1_1*209L_A227</v>
      </c>
      <c r="N1510" s="232">
        <v>4</v>
      </c>
      <c r="O1510" s="232">
        <f t="shared" si="527"/>
        <v>1</v>
      </c>
      <c r="P1510" s="232">
        <f t="shared" si="528"/>
        <v>0</v>
      </c>
      <c r="Q1510" s="232">
        <f>VLOOKUP(L1510,'MASTER DATA'!$A$1:$E$192,5,0)</f>
        <v>4</v>
      </c>
      <c r="R1510" s="234">
        <f>SUMIF('picking of the day'!$H$4:$H$358,WMS!H1510&amp;WMS!L1510,'picking of the day'!$E$4:$E$358)</f>
        <v>0</v>
      </c>
      <c r="U1510" s="114">
        <f>IF(ISNA(VLOOKUP(H1510,'data putaway'!$A$1:$E$530,3,0)),0,VLOOKUP(H1510,'data putaway'!$A$1:$E$530,3,0))</f>
        <v>0</v>
      </c>
      <c r="V1510" s="354">
        <f t="shared" si="529"/>
        <v>4</v>
      </c>
      <c r="W1510" s="114">
        <f>IF(ISNA(VLOOKUP(H1510,'data putaway'!$A$1:$E$530,2,0)),0,VLOOKUP(H1510,'data putaway'!$A$1:$E$530,2,0))</f>
        <v>0</v>
      </c>
      <c r="X1510" s="354" t="b">
        <f t="shared" si="530"/>
        <v>0</v>
      </c>
      <c r="Y1510" s="354">
        <f>IF(ISNA(VLOOKUP(H1510,'data putaway'!$A$1:$E$530,4,0)),0,VLOOKUP(H1510,'data putaway'!$A$1:$E$530,4,0))</f>
        <v>0</v>
      </c>
      <c r="Z1510" s="113">
        <f>IF(ISNA(VLOOKUP(H1510,'data putaway'!$A$1:$E$530,5,0)),0,VLOOKUP(H1510,'data putaway'!$A$1:$E$530,5,0))</f>
        <v>0</v>
      </c>
      <c r="AA1510" s="354" t="b">
        <f t="shared" si="531"/>
        <v>0</v>
      </c>
      <c r="AB1510" s="354" t="b">
        <f t="shared" si="532"/>
        <v>0</v>
      </c>
      <c r="AC1510" s="356" t="str">
        <f t="shared" ca="1" si="533"/>
        <v>4 Month,  5 Days</v>
      </c>
      <c r="AD1510" s="114" t="str">
        <f t="shared" ca="1" si="540"/>
        <v>3 Year, 11 Month, 19 Days</v>
      </c>
      <c r="AE1510" s="114">
        <f t="shared" si="534"/>
        <v>4</v>
      </c>
      <c r="AF1510" s="114">
        <f t="shared" si="535"/>
        <v>1</v>
      </c>
      <c r="AG1510" s="354" t="str">
        <f t="shared" si="536"/>
        <v>CE14</v>
      </c>
      <c r="AH1510" s="114">
        <f>IF(ISNA(VLOOKUP(L1510,'MASTER DATA'!$A$1:$F$192,6,0)),0,VLOOKUP(L1510,'MASTER DATA'!$A$1:$F$192,6,0))*AE1510</f>
        <v>836</v>
      </c>
      <c r="AI1510" s="354" t="str">
        <f>VLOOKUP($D1510,'warehouse mapping'!$AN$7:$AO$17,2,0)</f>
        <v>Aktif</v>
      </c>
      <c r="AJ1510" s="114">
        <f t="shared" si="537"/>
        <v>0</v>
      </c>
      <c r="AK1510" s="354" t="str">
        <f t="shared" si="538"/>
        <v/>
      </c>
      <c r="AL1510" s="354" t="s">
        <v>3206</v>
      </c>
      <c r="AM1510" s="354">
        <f t="shared" si="541"/>
        <v>1</v>
      </c>
      <c r="AN1510" s="354" t="b">
        <f t="shared" si="539"/>
        <v>1</v>
      </c>
    </row>
    <row r="1511" spans="1:40" s="354" customFormat="1">
      <c r="A1511" s="354" t="str">
        <f t="shared" si="520"/>
        <v>CE14D01550049045</v>
      </c>
      <c r="B1511" s="354">
        <f t="shared" si="521"/>
        <v>0</v>
      </c>
      <c r="C1511" s="354">
        <f t="shared" si="522"/>
        <v>0</v>
      </c>
      <c r="D1511" s="354" t="str">
        <f t="shared" si="523"/>
        <v>CE</v>
      </c>
      <c r="E1511" s="354" t="str">
        <f t="shared" si="524"/>
        <v>14</v>
      </c>
      <c r="F1511" s="354" t="str">
        <f t="shared" si="525"/>
        <v>D</v>
      </c>
      <c r="G1511" s="355" t="str">
        <f t="shared" si="526"/>
        <v>01</v>
      </c>
      <c r="H1511" s="232" t="s">
        <v>1847</v>
      </c>
      <c r="I1511" s="232" t="s">
        <v>3394</v>
      </c>
      <c r="J1511" s="233">
        <v>46266</v>
      </c>
      <c r="K1511" s="233">
        <v>47715</v>
      </c>
      <c r="L1511" s="234">
        <v>550049045</v>
      </c>
      <c r="M1511" s="232" t="str">
        <f>IF(ISNA(VLOOKUP(L1511,'MASTER DATA'!$A$1:$B$192,2,0)),"",VLOOKUP(L1511,'MASTER DATA'!$A$1:$B$192,2,0))</f>
        <v>Advanc4TAX320W50SGMA_12*0.8L_A04W</v>
      </c>
      <c r="N1511" s="232">
        <v>0</v>
      </c>
      <c r="O1511" s="232">
        <f t="shared" si="527"/>
        <v>0</v>
      </c>
      <c r="P1511" s="232">
        <f t="shared" si="528"/>
        <v>0</v>
      </c>
      <c r="Q1511" s="232">
        <f>VLOOKUP(L1511,'MASTER DATA'!$A$1:$E$192,5,0)</f>
        <v>48</v>
      </c>
      <c r="R1511" s="234">
        <f>SUMIF('picking of the day'!$H$4:$H$358,WMS!H1511&amp;WMS!L1511,'picking of the day'!$E$4:$E$358)</f>
        <v>0</v>
      </c>
      <c r="U1511" s="114">
        <f>IF(ISNA(VLOOKUP(H1511,'data putaway'!$A$1:$E$530,3,0)),0,VLOOKUP(H1511,'data putaway'!$A$1:$E$530,3,0))</f>
        <v>0</v>
      </c>
      <c r="V1511" s="354">
        <f t="shared" si="529"/>
        <v>0</v>
      </c>
      <c r="W1511" s="114">
        <f>IF(ISNA(VLOOKUP(H1511,'data putaway'!$A$1:$E$530,2,0)),0,VLOOKUP(H1511,'data putaway'!$A$1:$E$530,2,0))</f>
        <v>0</v>
      </c>
      <c r="X1511" s="354" t="b">
        <f t="shared" si="530"/>
        <v>0</v>
      </c>
      <c r="Y1511" s="354">
        <f>IF(ISNA(VLOOKUP(H1511,'data putaway'!$A$1:$E$530,4,0)),0,VLOOKUP(H1511,'data putaway'!$A$1:$E$530,4,0))</f>
        <v>0</v>
      </c>
      <c r="Z1511" s="113">
        <f>IF(ISNA(VLOOKUP(H1511,'data putaway'!$A$1:$E$530,5,0)),0,VLOOKUP(H1511,'data putaway'!$A$1:$E$530,5,0))</f>
        <v>0</v>
      </c>
      <c r="AA1511" s="354" t="b">
        <f t="shared" si="531"/>
        <v>0</v>
      </c>
      <c r="AB1511" s="354" t="b">
        <f t="shared" si="532"/>
        <v>0</v>
      </c>
      <c r="AC1511" s="356" t="str">
        <f t="shared" ca="1" si="533"/>
        <v>0 Month,  17 Days</v>
      </c>
      <c r="AD1511" s="114" t="str">
        <f t="shared" ca="1" si="540"/>
        <v>3 Year, 11 Month, 2 Days</v>
      </c>
      <c r="AE1511" s="114">
        <f t="shared" si="534"/>
        <v>0</v>
      </c>
      <c r="AF1511" s="114">
        <f t="shared" si="535"/>
        <v>0</v>
      </c>
      <c r="AG1511" s="354" t="str">
        <f t="shared" si="536"/>
        <v>CE14</v>
      </c>
      <c r="AH1511" s="114">
        <f>IF(ISNA(VLOOKUP(L1511,'MASTER DATA'!$A$1:$F$192,6,0)),0,VLOOKUP(L1511,'MASTER DATA'!$A$1:$F$192,6,0))*AE1511</f>
        <v>0</v>
      </c>
      <c r="AI1511" s="354" t="str">
        <f>VLOOKUP($D1511,'warehouse mapping'!$AN$7:$AO$17,2,0)</f>
        <v>Aktif</v>
      </c>
      <c r="AJ1511" s="114">
        <f t="shared" si="537"/>
        <v>1</v>
      </c>
      <c r="AK1511" s="354" t="str">
        <f t="shared" si="538"/>
        <v>CE</v>
      </c>
      <c r="AL1511" s="354" t="s">
        <v>170</v>
      </c>
      <c r="AM1511" s="354">
        <f t="shared" si="541"/>
        <v>1</v>
      </c>
      <c r="AN1511" s="354" t="b">
        <f t="shared" si="539"/>
        <v>1</v>
      </c>
    </row>
    <row r="1512" spans="1:40" s="354" customFormat="1">
      <c r="A1512" s="354" t="str">
        <f t="shared" si="520"/>
        <v>CE14D02550049045</v>
      </c>
      <c r="B1512" s="354">
        <f t="shared" si="521"/>
        <v>0</v>
      </c>
      <c r="C1512" s="354">
        <f t="shared" si="522"/>
        <v>0</v>
      </c>
      <c r="D1512" s="354" t="str">
        <f t="shared" si="523"/>
        <v>CE</v>
      </c>
      <c r="E1512" s="354" t="str">
        <f t="shared" si="524"/>
        <v>14</v>
      </c>
      <c r="F1512" s="354" t="str">
        <f t="shared" si="525"/>
        <v>D</v>
      </c>
      <c r="G1512" s="355" t="str">
        <f t="shared" si="526"/>
        <v>02</v>
      </c>
      <c r="H1512" s="232" t="s">
        <v>1848</v>
      </c>
      <c r="I1512" s="232" t="s">
        <v>3394</v>
      </c>
      <c r="J1512" s="233">
        <v>46266</v>
      </c>
      <c r="K1512" s="233">
        <v>47715</v>
      </c>
      <c r="L1512" s="234">
        <v>550049045</v>
      </c>
      <c r="M1512" s="232" t="str">
        <f>IF(ISNA(VLOOKUP(L1512,'MASTER DATA'!$A$1:$B$192,2,0)),"",VLOOKUP(L1512,'MASTER DATA'!$A$1:$B$192,2,0))</f>
        <v>Advanc4TAX320W50SGMA_12*0.8L_A04W</v>
      </c>
      <c r="N1512" s="232">
        <v>48</v>
      </c>
      <c r="O1512" s="232">
        <f t="shared" si="527"/>
        <v>1</v>
      </c>
      <c r="P1512" s="232">
        <f t="shared" si="528"/>
        <v>0</v>
      </c>
      <c r="Q1512" s="232">
        <f>VLOOKUP(L1512,'MASTER DATA'!$A$1:$E$192,5,0)</f>
        <v>48</v>
      </c>
      <c r="R1512" s="234">
        <f>SUMIF('picking of the day'!$H$4:$H$358,WMS!H1512&amp;WMS!L1512,'picking of the day'!$E$4:$E$358)</f>
        <v>0</v>
      </c>
      <c r="U1512" s="114">
        <f>IF(ISNA(VLOOKUP(H1512,'data putaway'!$A$1:$E$530,3,0)),0,VLOOKUP(H1512,'data putaway'!$A$1:$E$530,3,0))</f>
        <v>0</v>
      </c>
      <c r="V1512" s="354">
        <f t="shared" si="529"/>
        <v>48</v>
      </c>
      <c r="W1512" s="114">
        <f>IF(ISNA(VLOOKUP(H1512,'data putaway'!$A$1:$E$530,2,0)),0,VLOOKUP(H1512,'data putaway'!$A$1:$E$530,2,0))</f>
        <v>0</v>
      </c>
      <c r="X1512" s="354" t="b">
        <f t="shared" si="530"/>
        <v>0</v>
      </c>
      <c r="Y1512" s="354">
        <f>IF(ISNA(VLOOKUP(H1512,'data putaway'!$A$1:$E$530,4,0)),0,VLOOKUP(H1512,'data putaway'!$A$1:$E$530,4,0))</f>
        <v>0</v>
      </c>
      <c r="Z1512" s="113">
        <f>IF(ISNA(VLOOKUP(H1512,'data putaway'!$A$1:$E$530,5,0)),0,VLOOKUP(H1512,'data putaway'!$A$1:$E$530,5,0))</f>
        <v>0</v>
      </c>
      <c r="AA1512" s="354" t="b">
        <f t="shared" si="531"/>
        <v>0</v>
      </c>
      <c r="AB1512" s="354" t="b">
        <f t="shared" si="532"/>
        <v>0</v>
      </c>
      <c r="AC1512" s="356" t="str">
        <f t="shared" ca="1" si="533"/>
        <v>0 Month,  17 Days</v>
      </c>
      <c r="AD1512" s="114" t="str">
        <f t="shared" ca="1" si="540"/>
        <v>3 Year, 11 Month, 2 Days</v>
      </c>
      <c r="AE1512" s="114">
        <f t="shared" si="534"/>
        <v>48</v>
      </c>
      <c r="AF1512" s="114">
        <f t="shared" si="535"/>
        <v>1</v>
      </c>
      <c r="AG1512" s="354" t="str">
        <f t="shared" si="536"/>
        <v>CE14</v>
      </c>
      <c r="AH1512" s="114">
        <f>IF(ISNA(VLOOKUP(L1512,'MASTER DATA'!$A$1:$F$192,6,0)),0,VLOOKUP(L1512,'MASTER DATA'!$A$1:$F$192,6,0))*AE1512</f>
        <v>460.79999999999995</v>
      </c>
      <c r="AI1512" s="354" t="str">
        <f>VLOOKUP($D1512,'warehouse mapping'!$AN$7:$AO$17,2,0)</f>
        <v>Aktif</v>
      </c>
      <c r="AJ1512" s="114">
        <f t="shared" si="537"/>
        <v>0</v>
      </c>
      <c r="AK1512" s="354" t="str">
        <f t="shared" si="538"/>
        <v/>
      </c>
      <c r="AL1512" s="354" t="s">
        <v>170</v>
      </c>
      <c r="AM1512" s="354">
        <f t="shared" si="541"/>
        <v>1</v>
      </c>
      <c r="AN1512" s="354" t="b">
        <f t="shared" si="539"/>
        <v>1</v>
      </c>
    </row>
    <row r="1513" spans="1:40" s="354" customFormat="1">
      <c r="A1513" s="354" t="str">
        <f t="shared" si="520"/>
        <v>CE14E01550049045</v>
      </c>
      <c r="B1513" s="354">
        <f t="shared" si="521"/>
        <v>0</v>
      </c>
      <c r="C1513" s="354">
        <f t="shared" si="522"/>
        <v>0</v>
      </c>
      <c r="D1513" s="354" t="str">
        <f t="shared" si="523"/>
        <v>CE</v>
      </c>
      <c r="E1513" s="354" t="str">
        <f t="shared" si="524"/>
        <v>14</v>
      </c>
      <c r="F1513" s="354" t="str">
        <f t="shared" si="525"/>
        <v>E</v>
      </c>
      <c r="G1513" s="355" t="str">
        <f t="shared" si="526"/>
        <v>01</v>
      </c>
      <c r="H1513" s="232" t="s">
        <v>1849</v>
      </c>
      <c r="I1513" s="232" t="s">
        <v>3531</v>
      </c>
      <c r="J1513" s="233">
        <v>46275</v>
      </c>
      <c r="K1513" s="233">
        <v>47730</v>
      </c>
      <c r="L1513" s="234">
        <v>550049045</v>
      </c>
      <c r="M1513" s="232" t="str">
        <f>IF(ISNA(VLOOKUP(L1513,'MASTER DATA'!$A$1:$B$192,2,0)),"",VLOOKUP(L1513,'MASTER DATA'!$A$1:$B$192,2,0))</f>
        <v>Advanc4TAX320W50SGMA_12*0.8L_A04W</v>
      </c>
      <c r="N1513" s="232">
        <v>48</v>
      </c>
      <c r="O1513" s="232">
        <f t="shared" si="527"/>
        <v>1</v>
      </c>
      <c r="P1513" s="232">
        <f t="shared" si="528"/>
        <v>0</v>
      </c>
      <c r="Q1513" s="232">
        <f>VLOOKUP(L1513,'MASTER DATA'!$A$1:$E$192,5,0)</f>
        <v>48</v>
      </c>
      <c r="R1513" s="234">
        <f>SUMIF('picking of the day'!$H$4:$H$358,WMS!H1513&amp;WMS!L1513,'picking of the day'!$E$4:$E$358)</f>
        <v>0</v>
      </c>
      <c r="U1513" s="114">
        <f>IF(ISNA(VLOOKUP(H1513,'data putaway'!$A$1:$E$530,3,0)),0,VLOOKUP(H1513,'data putaway'!$A$1:$E$530,3,0))</f>
        <v>0</v>
      </c>
      <c r="V1513" s="354">
        <f t="shared" si="529"/>
        <v>48</v>
      </c>
      <c r="W1513" s="114">
        <f>IF(ISNA(VLOOKUP(H1513,'data putaway'!$A$1:$E$530,2,0)),0,VLOOKUP(H1513,'data putaway'!$A$1:$E$530,2,0))</f>
        <v>0</v>
      </c>
      <c r="X1513" s="354" t="b">
        <f t="shared" si="530"/>
        <v>0</v>
      </c>
      <c r="Y1513" s="354">
        <f>IF(ISNA(VLOOKUP(H1513,'data putaway'!$A$1:$E$530,4,0)),0,VLOOKUP(H1513,'data putaway'!$A$1:$E$530,4,0))</f>
        <v>0</v>
      </c>
      <c r="Z1513" s="113">
        <f>IF(ISNA(VLOOKUP(H1513,'data putaway'!$A$1:$E$530,5,0)),0,VLOOKUP(H1513,'data putaway'!$A$1:$E$530,5,0))</f>
        <v>0</v>
      </c>
      <c r="AA1513" s="354" t="b">
        <f t="shared" si="531"/>
        <v>0</v>
      </c>
      <c r="AB1513" s="354" t="b">
        <f t="shared" si="532"/>
        <v>0</v>
      </c>
      <c r="AC1513" s="356" t="str">
        <f t="shared" ca="1" si="533"/>
        <v>0 Month,  8 Days</v>
      </c>
      <c r="AD1513" s="114" t="str">
        <f t="shared" ca="1" si="540"/>
        <v>3 Year, 11 Month, 17 Days</v>
      </c>
      <c r="AE1513" s="114">
        <f t="shared" si="534"/>
        <v>48</v>
      </c>
      <c r="AF1513" s="114">
        <f t="shared" si="535"/>
        <v>1</v>
      </c>
      <c r="AG1513" s="354" t="str">
        <f t="shared" si="536"/>
        <v>CE14</v>
      </c>
      <c r="AH1513" s="114">
        <f>IF(ISNA(VLOOKUP(L1513,'MASTER DATA'!$A$1:$F$192,6,0)),0,VLOOKUP(L1513,'MASTER DATA'!$A$1:$F$192,6,0))*AE1513</f>
        <v>460.79999999999995</v>
      </c>
      <c r="AI1513" s="354" t="str">
        <f>VLOOKUP($D1513,'warehouse mapping'!$AN$7:$AO$17,2,0)</f>
        <v>Aktif</v>
      </c>
      <c r="AJ1513" s="114">
        <f t="shared" si="537"/>
        <v>0</v>
      </c>
      <c r="AK1513" s="354" t="str">
        <f t="shared" si="538"/>
        <v/>
      </c>
      <c r="AL1513" s="354" t="s">
        <v>3025</v>
      </c>
      <c r="AM1513" s="354">
        <f t="shared" si="541"/>
        <v>1</v>
      </c>
      <c r="AN1513" s="354" t="b">
        <f t="shared" si="539"/>
        <v>1</v>
      </c>
    </row>
    <row r="1514" spans="1:40" s="354" customFormat="1">
      <c r="A1514" s="354" t="str">
        <f t="shared" si="520"/>
        <v>CE14E02550049045</v>
      </c>
      <c r="B1514" s="354">
        <f t="shared" si="521"/>
        <v>0</v>
      </c>
      <c r="C1514" s="354">
        <f t="shared" si="522"/>
        <v>0</v>
      </c>
      <c r="D1514" s="354" t="str">
        <f t="shared" si="523"/>
        <v>CE</v>
      </c>
      <c r="E1514" s="354" t="str">
        <f t="shared" si="524"/>
        <v>14</v>
      </c>
      <c r="F1514" s="354" t="str">
        <f t="shared" si="525"/>
        <v>E</v>
      </c>
      <c r="G1514" s="355" t="str">
        <f t="shared" si="526"/>
        <v>02</v>
      </c>
      <c r="H1514" s="232" t="s">
        <v>1850</v>
      </c>
      <c r="I1514" s="232" t="s">
        <v>3531</v>
      </c>
      <c r="J1514" s="233">
        <v>46275</v>
      </c>
      <c r="K1514" s="233">
        <v>47730</v>
      </c>
      <c r="L1514" s="234">
        <v>550049045</v>
      </c>
      <c r="M1514" s="232" t="str">
        <f>IF(ISNA(VLOOKUP(L1514,'MASTER DATA'!$A$1:$B$192,2,0)),"",VLOOKUP(L1514,'MASTER DATA'!$A$1:$B$192,2,0))</f>
        <v>Advanc4TAX320W50SGMA_12*0.8L_A04W</v>
      </c>
      <c r="N1514" s="232">
        <v>48</v>
      </c>
      <c r="O1514" s="232">
        <f t="shared" si="527"/>
        <v>1</v>
      </c>
      <c r="P1514" s="232">
        <f t="shared" si="528"/>
        <v>0</v>
      </c>
      <c r="Q1514" s="232">
        <f>VLOOKUP(L1514,'MASTER DATA'!$A$1:$E$192,5,0)</f>
        <v>48</v>
      </c>
      <c r="R1514" s="234">
        <f>SUMIF('picking of the day'!$H$4:$H$358,WMS!H1514&amp;WMS!L1514,'picking of the day'!$E$4:$E$358)</f>
        <v>0</v>
      </c>
      <c r="U1514" s="114">
        <f>IF(ISNA(VLOOKUP(H1514,'data putaway'!$A$1:$E$530,3,0)),0,VLOOKUP(H1514,'data putaway'!$A$1:$E$530,3,0))</f>
        <v>0</v>
      </c>
      <c r="V1514" s="354">
        <f t="shared" si="529"/>
        <v>48</v>
      </c>
      <c r="W1514" s="114">
        <f>IF(ISNA(VLOOKUP(H1514,'data putaway'!$A$1:$E$530,2,0)),0,VLOOKUP(H1514,'data putaway'!$A$1:$E$530,2,0))</f>
        <v>0</v>
      </c>
      <c r="X1514" s="354" t="b">
        <f t="shared" si="530"/>
        <v>0</v>
      </c>
      <c r="Y1514" s="354">
        <f>IF(ISNA(VLOOKUP(H1514,'data putaway'!$A$1:$E$530,4,0)),0,VLOOKUP(H1514,'data putaway'!$A$1:$E$530,4,0))</f>
        <v>0</v>
      </c>
      <c r="Z1514" s="113">
        <f>IF(ISNA(VLOOKUP(H1514,'data putaway'!$A$1:$E$530,5,0)),0,VLOOKUP(H1514,'data putaway'!$A$1:$E$530,5,0))</f>
        <v>0</v>
      </c>
      <c r="AA1514" s="354" t="b">
        <f t="shared" si="531"/>
        <v>0</v>
      </c>
      <c r="AB1514" s="354" t="b">
        <f t="shared" si="532"/>
        <v>0</v>
      </c>
      <c r="AC1514" s="356" t="str">
        <f t="shared" ca="1" si="533"/>
        <v>0 Month,  8 Days</v>
      </c>
      <c r="AD1514" s="114" t="str">
        <f t="shared" ca="1" si="540"/>
        <v>3 Year, 11 Month, 17 Days</v>
      </c>
      <c r="AE1514" s="114">
        <f t="shared" si="534"/>
        <v>48</v>
      </c>
      <c r="AF1514" s="114">
        <f t="shared" si="535"/>
        <v>1</v>
      </c>
      <c r="AG1514" s="354" t="str">
        <f t="shared" si="536"/>
        <v>CE14</v>
      </c>
      <c r="AH1514" s="114">
        <f>IF(ISNA(VLOOKUP(L1514,'MASTER DATA'!$A$1:$F$192,6,0)),0,VLOOKUP(L1514,'MASTER DATA'!$A$1:$F$192,6,0))*AE1514</f>
        <v>460.79999999999995</v>
      </c>
      <c r="AI1514" s="354" t="str">
        <f>VLOOKUP($D1514,'warehouse mapping'!$AN$7:$AO$17,2,0)</f>
        <v>Aktif</v>
      </c>
      <c r="AJ1514" s="114">
        <f t="shared" si="537"/>
        <v>0</v>
      </c>
      <c r="AK1514" s="354" t="str">
        <f t="shared" si="538"/>
        <v/>
      </c>
      <c r="AL1514" s="354" t="s">
        <v>170</v>
      </c>
      <c r="AM1514" s="354">
        <f t="shared" si="541"/>
        <v>1</v>
      </c>
      <c r="AN1514" s="354" t="b">
        <f t="shared" si="539"/>
        <v>1</v>
      </c>
    </row>
    <row r="1515" spans="1:40" s="354" customFormat="1">
      <c r="A1515" s="354" t="str">
        <f t="shared" si="520"/>
        <v>CE15A01550062285</v>
      </c>
      <c r="B1515" s="354">
        <f t="shared" si="521"/>
        <v>0</v>
      </c>
      <c r="C1515" s="354">
        <f t="shared" si="522"/>
        <v>0</v>
      </c>
      <c r="D1515" s="354" t="str">
        <f t="shared" si="523"/>
        <v>CE</v>
      </c>
      <c r="E1515" s="354" t="str">
        <f t="shared" si="524"/>
        <v>15</v>
      </c>
      <c r="F1515" s="354" t="str">
        <f t="shared" si="525"/>
        <v>A</v>
      </c>
      <c r="G1515" s="355" t="str">
        <f t="shared" si="526"/>
        <v>01</v>
      </c>
      <c r="H1515" s="232" t="s">
        <v>1851</v>
      </c>
      <c r="I1515" s="232">
        <v>12626162</v>
      </c>
      <c r="J1515" s="233">
        <v>46121</v>
      </c>
      <c r="K1515" s="233">
        <v>47565</v>
      </c>
      <c r="L1515" s="234">
        <v>550062285</v>
      </c>
      <c r="M1515" s="232" t="str">
        <f>IF(ISNA(VLOOKUP(L1515,'MASTER DATA'!$A$1:$B$192,2,0)),"",VLOOKUP(L1515,'MASTER DATA'!$A$1:$B$192,2,0))</f>
        <v>Gadus S3 V460DM 2_1*770kg_A227</v>
      </c>
      <c r="N1515" s="232">
        <v>1</v>
      </c>
      <c r="O1515" s="232">
        <f t="shared" si="527"/>
        <v>1</v>
      </c>
      <c r="P1515" s="232">
        <f t="shared" si="528"/>
        <v>0</v>
      </c>
      <c r="Q1515" s="232">
        <f>VLOOKUP(L1515,'MASTER DATA'!$A$1:$E$192,5,0)</f>
        <v>1</v>
      </c>
      <c r="R1515" s="234">
        <f>SUMIF('picking of the day'!$H$4:$H$358,WMS!H1515&amp;WMS!L1515,'picking of the day'!$E$4:$E$358)</f>
        <v>0</v>
      </c>
      <c r="U1515" s="114">
        <f>IF(ISNA(VLOOKUP(H1515,'data putaway'!$A$1:$E$530,3,0)),0,VLOOKUP(H1515,'data putaway'!$A$1:$E$530,3,0))</f>
        <v>0</v>
      </c>
      <c r="V1515" s="354">
        <f t="shared" si="529"/>
        <v>1</v>
      </c>
      <c r="W1515" s="114">
        <f>IF(ISNA(VLOOKUP(H1515,'data putaway'!$A$1:$E$530,2,0)),0,VLOOKUP(H1515,'data putaway'!$A$1:$E$530,2,0))</f>
        <v>0</v>
      </c>
      <c r="X1515" s="354" t="b">
        <f t="shared" si="530"/>
        <v>0</v>
      </c>
      <c r="Y1515" s="354">
        <f>IF(ISNA(VLOOKUP(H1515,'data putaway'!$A$1:$E$530,4,0)),0,VLOOKUP(H1515,'data putaway'!$A$1:$E$530,4,0))</f>
        <v>0</v>
      </c>
      <c r="Z1515" s="113">
        <f>IF(ISNA(VLOOKUP(H1515,'data putaway'!$A$1:$E$530,5,0)),0,VLOOKUP(H1515,'data putaway'!$A$1:$E$530,5,0))</f>
        <v>0</v>
      </c>
      <c r="AA1515" s="354" t="b">
        <f t="shared" si="531"/>
        <v>0</v>
      </c>
      <c r="AB1515" s="354" t="b">
        <f t="shared" si="532"/>
        <v>0</v>
      </c>
      <c r="AC1515" s="356" t="str">
        <f t="shared" ca="1" si="533"/>
        <v>5 Month,  9 Days</v>
      </c>
      <c r="AD1515" s="114" t="str">
        <f t="shared" ca="1" si="540"/>
        <v>3 Year, 6 Month, 5 Days</v>
      </c>
      <c r="AE1515" s="114">
        <f t="shared" si="534"/>
        <v>1</v>
      </c>
      <c r="AF1515" s="114">
        <f t="shared" si="535"/>
        <v>1</v>
      </c>
      <c r="AG1515" s="354" t="str">
        <f t="shared" si="536"/>
        <v>CE15</v>
      </c>
      <c r="AH1515" s="114">
        <f>IF(ISNA(VLOOKUP(L1515,'MASTER DATA'!$A$1:$F$192,6,0)),0,VLOOKUP(L1515,'MASTER DATA'!$A$1:$F$192,6,0))*AE1515</f>
        <v>770</v>
      </c>
      <c r="AI1515" s="354" t="str">
        <f>VLOOKUP($D1515,'warehouse mapping'!$AN$7:$AO$17,2,0)</f>
        <v>Aktif</v>
      </c>
      <c r="AJ1515" s="114">
        <f t="shared" si="537"/>
        <v>0</v>
      </c>
      <c r="AK1515" s="354" t="str">
        <f t="shared" si="538"/>
        <v/>
      </c>
      <c r="AL1515" s="354" t="s">
        <v>3205</v>
      </c>
      <c r="AM1515" s="354">
        <f t="shared" si="541"/>
        <v>1</v>
      </c>
      <c r="AN1515" s="354" t="b">
        <f t="shared" si="539"/>
        <v>1</v>
      </c>
    </row>
    <row r="1516" spans="1:40" s="354" customFormat="1">
      <c r="A1516" s="354" t="str">
        <f t="shared" si="520"/>
        <v>CE15A02550062285</v>
      </c>
      <c r="B1516" s="354">
        <f t="shared" si="521"/>
        <v>0</v>
      </c>
      <c r="C1516" s="354">
        <f t="shared" si="522"/>
        <v>0</v>
      </c>
      <c r="D1516" s="354" t="str">
        <f t="shared" si="523"/>
        <v>CE</v>
      </c>
      <c r="E1516" s="354" t="str">
        <f t="shared" si="524"/>
        <v>15</v>
      </c>
      <c r="F1516" s="354" t="str">
        <f t="shared" si="525"/>
        <v>A</v>
      </c>
      <c r="G1516" s="355" t="str">
        <f t="shared" si="526"/>
        <v>02</v>
      </c>
      <c r="H1516" s="232" t="s">
        <v>1852</v>
      </c>
      <c r="I1516" s="232">
        <v>12626162</v>
      </c>
      <c r="J1516" s="233">
        <v>46121</v>
      </c>
      <c r="K1516" s="233">
        <v>47565</v>
      </c>
      <c r="L1516" s="234">
        <v>550062285</v>
      </c>
      <c r="M1516" s="232" t="str">
        <f>IF(ISNA(VLOOKUP(L1516,'MASTER DATA'!$A$1:$B$192,2,0)),"",VLOOKUP(L1516,'MASTER DATA'!$A$1:$B$192,2,0))</f>
        <v>Gadus S3 V460DM 2_1*770kg_A227</v>
      </c>
      <c r="N1516" s="232">
        <v>1</v>
      </c>
      <c r="O1516" s="232">
        <f t="shared" si="527"/>
        <v>1</v>
      </c>
      <c r="P1516" s="232">
        <f t="shared" si="528"/>
        <v>0</v>
      </c>
      <c r="Q1516" s="232">
        <f>VLOOKUP(L1516,'MASTER DATA'!$A$1:$E$192,5,0)</f>
        <v>1</v>
      </c>
      <c r="R1516" s="234">
        <f>SUMIF('picking of the day'!$H$4:$H$358,WMS!H1516&amp;WMS!L1516,'picking of the day'!$E$4:$E$358)</f>
        <v>0</v>
      </c>
      <c r="U1516" s="114">
        <f>IF(ISNA(VLOOKUP(H1516,'data putaway'!$A$1:$E$530,3,0)),0,VLOOKUP(H1516,'data putaway'!$A$1:$E$530,3,0))</f>
        <v>0</v>
      </c>
      <c r="V1516" s="354">
        <f t="shared" si="529"/>
        <v>1</v>
      </c>
      <c r="W1516" s="114">
        <f>IF(ISNA(VLOOKUP(H1516,'data putaway'!$A$1:$E$530,2,0)),0,VLOOKUP(H1516,'data putaway'!$A$1:$E$530,2,0))</f>
        <v>0</v>
      </c>
      <c r="X1516" s="354" t="b">
        <f t="shared" si="530"/>
        <v>0</v>
      </c>
      <c r="Y1516" s="354">
        <f>IF(ISNA(VLOOKUP(H1516,'data putaway'!$A$1:$E$530,4,0)),0,VLOOKUP(H1516,'data putaway'!$A$1:$E$530,4,0))</f>
        <v>0</v>
      </c>
      <c r="Z1516" s="113">
        <f>IF(ISNA(VLOOKUP(H1516,'data putaway'!$A$1:$E$530,5,0)),0,VLOOKUP(H1516,'data putaway'!$A$1:$E$530,5,0))</f>
        <v>0</v>
      </c>
      <c r="AA1516" s="354" t="b">
        <f t="shared" si="531"/>
        <v>0</v>
      </c>
      <c r="AB1516" s="354" t="b">
        <f t="shared" si="532"/>
        <v>0</v>
      </c>
      <c r="AC1516" s="356" t="str">
        <f t="shared" ca="1" si="533"/>
        <v>5 Month,  9 Days</v>
      </c>
      <c r="AD1516" s="114" t="str">
        <f t="shared" ca="1" si="540"/>
        <v>3 Year, 6 Month, 5 Days</v>
      </c>
      <c r="AE1516" s="114">
        <f t="shared" si="534"/>
        <v>1</v>
      </c>
      <c r="AF1516" s="114">
        <f t="shared" si="535"/>
        <v>1</v>
      </c>
      <c r="AG1516" s="354" t="str">
        <f t="shared" si="536"/>
        <v>CE15</v>
      </c>
      <c r="AH1516" s="114">
        <f>IF(ISNA(VLOOKUP(L1516,'MASTER DATA'!$A$1:$F$192,6,0)),0,VLOOKUP(L1516,'MASTER DATA'!$A$1:$F$192,6,0))*AE1516</f>
        <v>770</v>
      </c>
      <c r="AI1516" s="354" t="str">
        <f>VLOOKUP($D1516,'warehouse mapping'!$AN$7:$AO$17,2,0)</f>
        <v>Aktif</v>
      </c>
      <c r="AJ1516" s="114">
        <f t="shared" si="537"/>
        <v>0</v>
      </c>
      <c r="AK1516" s="354" t="str">
        <f t="shared" si="538"/>
        <v/>
      </c>
      <c r="AL1516" s="354" t="s">
        <v>3205</v>
      </c>
      <c r="AM1516" s="354">
        <f t="shared" si="541"/>
        <v>1</v>
      </c>
      <c r="AN1516" s="354" t="b">
        <f t="shared" si="539"/>
        <v>1</v>
      </c>
    </row>
    <row r="1517" spans="1:40" s="354" customFormat="1">
      <c r="A1517" s="354" t="str">
        <f t="shared" si="520"/>
        <v>CE15B01550062285</v>
      </c>
      <c r="B1517" s="354">
        <f t="shared" si="521"/>
        <v>0</v>
      </c>
      <c r="C1517" s="354">
        <f t="shared" si="522"/>
        <v>0</v>
      </c>
      <c r="D1517" s="354" t="str">
        <f t="shared" si="523"/>
        <v>CE</v>
      </c>
      <c r="E1517" s="354" t="str">
        <f t="shared" si="524"/>
        <v>15</v>
      </c>
      <c r="F1517" s="354" t="str">
        <f t="shared" si="525"/>
        <v>B</v>
      </c>
      <c r="G1517" s="355" t="str">
        <f t="shared" si="526"/>
        <v>01</v>
      </c>
      <c r="H1517" s="232" t="s">
        <v>1853</v>
      </c>
      <c r="I1517" s="232">
        <v>12611620</v>
      </c>
      <c r="J1517" s="233">
        <v>46087</v>
      </c>
      <c r="K1517" s="233">
        <v>47524</v>
      </c>
      <c r="L1517" s="234">
        <v>550062285</v>
      </c>
      <c r="M1517" s="232" t="str">
        <f>IF(ISNA(VLOOKUP(L1517,'MASTER DATA'!$A$1:$B$192,2,0)),"",VLOOKUP(L1517,'MASTER DATA'!$A$1:$B$192,2,0))</f>
        <v>Gadus S3 V460DM 2_1*770kg_A227</v>
      </c>
      <c r="N1517" s="232">
        <v>1</v>
      </c>
      <c r="O1517" s="232">
        <f t="shared" si="527"/>
        <v>1</v>
      </c>
      <c r="P1517" s="232">
        <f t="shared" si="528"/>
        <v>0</v>
      </c>
      <c r="Q1517" s="232">
        <f>VLOOKUP(L1517,'MASTER DATA'!$A$1:$E$192,5,0)</f>
        <v>1</v>
      </c>
      <c r="R1517" s="234">
        <f>SUMIF('picking of the day'!$H$4:$H$358,WMS!H1517&amp;WMS!L1517,'picking of the day'!$E$4:$E$358)</f>
        <v>0</v>
      </c>
      <c r="U1517" s="114">
        <f>IF(ISNA(VLOOKUP(H1517,'data putaway'!$A$1:$E$530,3,0)),0,VLOOKUP(H1517,'data putaway'!$A$1:$E$530,3,0))</f>
        <v>0</v>
      </c>
      <c r="V1517" s="354">
        <f t="shared" si="529"/>
        <v>1</v>
      </c>
      <c r="W1517" s="114">
        <f>IF(ISNA(VLOOKUP(H1517,'data putaway'!$A$1:$E$530,2,0)),0,VLOOKUP(H1517,'data putaway'!$A$1:$E$530,2,0))</f>
        <v>0</v>
      </c>
      <c r="X1517" s="354" t="b">
        <f t="shared" si="530"/>
        <v>0</v>
      </c>
      <c r="Y1517" s="354">
        <f>IF(ISNA(VLOOKUP(H1517,'data putaway'!$A$1:$E$530,4,0)),0,VLOOKUP(H1517,'data putaway'!$A$1:$E$530,4,0))</f>
        <v>0</v>
      </c>
      <c r="Z1517" s="113">
        <f>IF(ISNA(VLOOKUP(H1517,'data putaway'!$A$1:$E$530,5,0)),0,VLOOKUP(H1517,'data putaway'!$A$1:$E$530,5,0))</f>
        <v>0</v>
      </c>
      <c r="AA1517" s="354" t="b">
        <f t="shared" si="531"/>
        <v>0</v>
      </c>
      <c r="AB1517" s="354" t="b">
        <f t="shared" si="532"/>
        <v>0</v>
      </c>
      <c r="AC1517" s="356" t="str">
        <f t="shared" ca="1" si="533"/>
        <v>6 Month,  12 Days</v>
      </c>
      <c r="AD1517" s="114" t="str">
        <f t="shared" ca="1" si="540"/>
        <v>3 Year, 4 Month, 23 Days</v>
      </c>
      <c r="AE1517" s="114">
        <f t="shared" si="534"/>
        <v>1</v>
      </c>
      <c r="AF1517" s="114">
        <f t="shared" si="535"/>
        <v>1</v>
      </c>
      <c r="AG1517" s="354" t="str">
        <f t="shared" si="536"/>
        <v>CE15</v>
      </c>
      <c r="AH1517" s="114">
        <f>IF(ISNA(VLOOKUP(L1517,'MASTER DATA'!$A$1:$F$192,6,0)),0,VLOOKUP(L1517,'MASTER DATA'!$A$1:$F$192,6,0))*AE1517</f>
        <v>770</v>
      </c>
      <c r="AI1517" s="354" t="str">
        <f>VLOOKUP($D1517,'warehouse mapping'!$AN$7:$AO$17,2,0)</f>
        <v>Aktif</v>
      </c>
      <c r="AJ1517" s="114">
        <f t="shared" si="537"/>
        <v>0</v>
      </c>
      <c r="AK1517" s="354" t="str">
        <f t="shared" si="538"/>
        <v/>
      </c>
      <c r="AL1517" s="354" t="s">
        <v>3205</v>
      </c>
      <c r="AM1517" s="354">
        <f t="shared" si="541"/>
        <v>1</v>
      </c>
      <c r="AN1517" s="354" t="b">
        <f t="shared" si="539"/>
        <v>1</v>
      </c>
    </row>
    <row r="1518" spans="1:40" s="354" customFormat="1">
      <c r="A1518" s="354" t="str">
        <f t="shared" si="520"/>
        <v>CE15B02550062285</v>
      </c>
      <c r="B1518" s="354">
        <f t="shared" si="521"/>
        <v>0</v>
      </c>
      <c r="C1518" s="354">
        <f t="shared" si="522"/>
        <v>0</v>
      </c>
      <c r="D1518" s="354" t="str">
        <f t="shared" si="523"/>
        <v>CE</v>
      </c>
      <c r="E1518" s="354" t="str">
        <f t="shared" si="524"/>
        <v>15</v>
      </c>
      <c r="F1518" s="354" t="str">
        <f t="shared" si="525"/>
        <v>B</v>
      </c>
      <c r="G1518" s="355" t="str">
        <f t="shared" si="526"/>
        <v>02</v>
      </c>
      <c r="H1518" s="232" t="s">
        <v>1854</v>
      </c>
      <c r="I1518" s="232">
        <v>12611620</v>
      </c>
      <c r="J1518" s="233">
        <v>46087</v>
      </c>
      <c r="K1518" s="233">
        <v>47524</v>
      </c>
      <c r="L1518" s="234">
        <v>550062285</v>
      </c>
      <c r="M1518" s="232" t="str">
        <f>IF(ISNA(VLOOKUP(L1518,'MASTER DATA'!$A$1:$B$192,2,0)),"",VLOOKUP(L1518,'MASTER DATA'!$A$1:$B$192,2,0))</f>
        <v>Gadus S3 V460DM 2_1*770kg_A227</v>
      </c>
      <c r="N1518" s="232">
        <v>1</v>
      </c>
      <c r="O1518" s="232">
        <f t="shared" si="527"/>
        <v>1</v>
      </c>
      <c r="P1518" s="232">
        <f t="shared" si="528"/>
        <v>0</v>
      </c>
      <c r="Q1518" s="232">
        <f>VLOOKUP(L1518,'MASTER DATA'!$A$1:$E$192,5,0)</f>
        <v>1</v>
      </c>
      <c r="R1518" s="234">
        <f>SUMIF('picking of the day'!$H$4:$H$358,WMS!H1518&amp;WMS!L1518,'picking of the day'!$E$4:$E$358)</f>
        <v>0</v>
      </c>
      <c r="U1518" s="114">
        <f>IF(ISNA(VLOOKUP(H1518,'data putaway'!$A$1:$E$530,3,0)),0,VLOOKUP(H1518,'data putaway'!$A$1:$E$530,3,0))</f>
        <v>0</v>
      </c>
      <c r="V1518" s="354">
        <f t="shared" si="529"/>
        <v>1</v>
      </c>
      <c r="W1518" s="114">
        <f>IF(ISNA(VLOOKUP(H1518,'data putaway'!$A$1:$E$530,2,0)),0,VLOOKUP(H1518,'data putaway'!$A$1:$E$530,2,0))</f>
        <v>0</v>
      </c>
      <c r="X1518" s="354" t="b">
        <f t="shared" si="530"/>
        <v>0</v>
      </c>
      <c r="Y1518" s="354">
        <f>IF(ISNA(VLOOKUP(H1518,'data putaway'!$A$1:$E$530,4,0)),0,VLOOKUP(H1518,'data putaway'!$A$1:$E$530,4,0))</f>
        <v>0</v>
      </c>
      <c r="Z1518" s="113">
        <f>IF(ISNA(VLOOKUP(H1518,'data putaway'!$A$1:$E$530,5,0)),0,VLOOKUP(H1518,'data putaway'!$A$1:$E$530,5,0))</f>
        <v>0</v>
      </c>
      <c r="AA1518" s="354" t="b">
        <f t="shared" si="531"/>
        <v>0</v>
      </c>
      <c r="AB1518" s="354" t="b">
        <f t="shared" si="532"/>
        <v>0</v>
      </c>
      <c r="AC1518" s="356" t="str">
        <f t="shared" ca="1" si="533"/>
        <v>6 Month,  12 Days</v>
      </c>
      <c r="AD1518" s="114" t="str">
        <f t="shared" ca="1" si="540"/>
        <v>3 Year, 4 Month, 23 Days</v>
      </c>
      <c r="AE1518" s="114">
        <f t="shared" si="534"/>
        <v>1</v>
      </c>
      <c r="AF1518" s="114">
        <f t="shared" si="535"/>
        <v>1</v>
      </c>
      <c r="AG1518" s="354" t="str">
        <f t="shared" si="536"/>
        <v>CE15</v>
      </c>
      <c r="AH1518" s="114">
        <f>IF(ISNA(VLOOKUP(L1518,'MASTER DATA'!$A$1:$F$192,6,0)),0,VLOOKUP(L1518,'MASTER DATA'!$A$1:$F$192,6,0))*AE1518</f>
        <v>770</v>
      </c>
      <c r="AI1518" s="354" t="str">
        <f>VLOOKUP($D1518,'warehouse mapping'!$AN$7:$AO$17,2,0)</f>
        <v>Aktif</v>
      </c>
      <c r="AJ1518" s="114">
        <f t="shared" si="537"/>
        <v>0</v>
      </c>
      <c r="AK1518" s="354" t="str">
        <f t="shared" si="538"/>
        <v/>
      </c>
      <c r="AL1518" s="354" t="s">
        <v>3205</v>
      </c>
      <c r="AM1518" s="354">
        <f t="shared" si="541"/>
        <v>1</v>
      </c>
      <c r="AN1518" s="354" t="b">
        <f t="shared" si="539"/>
        <v>1</v>
      </c>
    </row>
    <row r="1519" spans="1:40" s="354" customFormat="1">
      <c r="A1519" s="354" t="str">
        <f t="shared" si="520"/>
        <v>CE15C01550044360</v>
      </c>
      <c r="B1519" s="354">
        <f t="shared" si="521"/>
        <v>0</v>
      </c>
      <c r="C1519" s="354">
        <f t="shared" si="522"/>
        <v>0</v>
      </c>
      <c r="D1519" s="354" t="str">
        <f t="shared" si="523"/>
        <v>CE</v>
      </c>
      <c r="E1519" s="354" t="str">
        <f t="shared" si="524"/>
        <v>15</v>
      </c>
      <c r="F1519" s="354" t="str">
        <f t="shared" si="525"/>
        <v>C</v>
      </c>
      <c r="G1519" s="355" t="str">
        <f t="shared" si="526"/>
        <v>01</v>
      </c>
      <c r="H1519" s="232" t="s">
        <v>1855</v>
      </c>
      <c r="I1519" s="232">
        <v>12667321</v>
      </c>
      <c r="J1519" s="233">
        <v>46155</v>
      </c>
      <c r="K1519" s="233">
        <v>47732</v>
      </c>
      <c r="L1519" s="234">
        <v>550044360</v>
      </c>
      <c r="M1519" s="232" t="str">
        <f>IF(ISNA(VLOOKUP(L1519,'MASTER DATA'!$A$1:$B$192,2,0)),"",VLOOKUP(L1519,'MASTER DATA'!$A$1:$B$192,2,0))</f>
        <v>RimR4X15W40CI4E7DH1_1*209L_A227</v>
      </c>
      <c r="N1519" s="232">
        <v>4</v>
      </c>
      <c r="O1519" s="232">
        <f t="shared" si="527"/>
        <v>1</v>
      </c>
      <c r="P1519" s="232">
        <f t="shared" si="528"/>
        <v>0</v>
      </c>
      <c r="Q1519" s="232">
        <f>VLOOKUP(L1519,'MASTER DATA'!$A$1:$E$192,5,0)</f>
        <v>4</v>
      </c>
      <c r="R1519" s="234">
        <f>SUMIF('picking of the day'!$H$4:$H$358,WMS!H1519&amp;WMS!L1519,'picking of the day'!$E$4:$E$358)</f>
        <v>0</v>
      </c>
      <c r="U1519" s="114">
        <f>IF(ISNA(VLOOKUP(H1519,'data putaway'!$A$1:$E$530,3,0)),0,VLOOKUP(H1519,'data putaway'!$A$1:$E$530,3,0))</f>
        <v>0</v>
      </c>
      <c r="V1519" s="354">
        <f t="shared" si="529"/>
        <v>4</v>
      </c>
      <c r="W1519" s="114">
        <f>IF(ISNA(VLOOKUP(H1519,'data putaway'!$A$1:$E$530,2,0)),0,VLOOKUP(H1519,'data putaway'!$A$1:$E$530,2,0))</f>
        <v>0</v>
      </c>
      <c r="X1519" s="354" t="b">
        <f t="shared" si="530"/>
        <v>0</v>
      </c>
      <c r="Y1519" s="354">
        <f>IF(ISNA(VLOOKUP(H1519,'data putaway'!$A$1:$E$530,4,0)),0,VLOOKUP(H1519,'data putaway'!$A$1:$E$530,4,0))</f>
        <v>0</v>
      </c>
      <c r="Z1519" s="113">
        <f>IF(ISNA(VLOOKUP(H1519,'data putaway'!$A$1:$E$530,5,0)),0,VLOOKUP(H1519,'data putaway'!$A$1:$E$530,5,0))</f>
        <v>0</v>
      </c>
      <c r="AA1519" s="354" t="b">
        <f t="shared" si="531"/>
        <v>0</v>
      </c>
      <c r="AB1519" s="354" t="b">
        <f t="shared" si="532"/>
        <v>0</v>
      </c>
      <c r="AC1519" s="356" t="str">
        <f t="shared" ca="1" si="533"/>
        <v>4 Month,  5 Days</v>
      </c>
      <c r="AD1519" s="114" t="str">
        <f t="shared" ca="1" si="540"/>
        <v>3 Year, 11 Month, 19 Days</v>
      </c>
      <c r="AE1519" s="114">
        <f t="shared" si="534"/>
        <v>4</v>
      </c>
      <c r="AF1519" s="114">
        <f t="shared" si="535"/>
        <v>1</v>
      </c>
      <c r="AG1519" s="354" t="str">
        <f t="shared" si="536"/>
        <v>CE15</v>
      </c>
      <c r="AH1519" s="114">
        <f>IF(ISNA(VLOOKUP(L1519,'MASTER DATA'!$A$1:$F$192,6,0)),0,VLOOKUP(L1519,'MASTER DATA'!$A$1:$F$192,6,0))*AE1519</f>
        <v>836</v>
      </c>
      <c r="AI1519" s="354" t="str">
        <f>VLOOKUP($D1519,'warehouse mapping'!$AN$7:$AO$17,2,0)</f>
        <v>Aktif</v>
      </c>
      <c r="AJ1519" s="114">
        <f t="shared" si="537"/>
        <v>0</v>
      </c>
      <c r="AK1519" s="354" t="str">
        <f t="shared" si="538"/>
        <v/>
      </c>
      <c r="AL1519" s="354" t="s">
        <v>3206</v>
      </c>
      <c r="AM1519" s="354">
        <f t="shared" si="541"/>
        <v>1</v>
      </c>
      <c r="AN1519" s="354" t="b">
        <f t="shared" si="539"/>
        <v>1</v>
      </c>
    </row>
    <row r="1520" spans="1:40" s="354" customFormat="1">
      <c r="A1520" s="354" t="str">
        <f t="shared" si="520"/>
        <v>CE15C02550044360</v>
      </c>
      <c r="B1520" s="354">
        <f t="shared" si="521"/>
        <v>0</v>
      </c>
      <c r="C1520" s="354">
        <f t="shared" si="522"/>
        <v>0</v>
      </c>
      <c r="D1520" s="354" t="str">
        <f t="shared" si="523"/>
        <v>CE</v>
      </c>
      <c r="E1520" s="354" t="str">
        <f t="shared" si="524"/>
        <v>15</v>
      </c>
      <c r="F1520" s="354" t="str">
        <f t="shared" si="525"/>
        <v>C</v>
      </c>
      <c r="G1520" s="355" t="str">
        <f t="shared" si="526"/>
        <v>02</v>
      </c>
      <c r="H1520" s="232" t="s">
        <v>1856</v>
      </c>
      <c r="I1520" s="232">
        <v>12667321</v>
      </c>
      <c r="J1520" s="233">
        <v>46155</v>
      </c>
      <c r="K1520" s="233">
        <v>47732</v>
      </c>
      <c r="L1520" s="234">
        <v>550044360</v>
      </c>
      <c r="M1520" s="232" t="str">
        <f>IF(ISNA(VLOOKUP(L1520,'MASTER DATA'!$A$1:$B$192,2,0)),"",VLOOKUP(L1520,'MASTER DATA'!$A$1:$B$192,2,0))</f>
        <v>RimR4X15W40CI4E7DH1_1*209L_A227</v>
      </c>
      <c r="N1520" s="232">
        <v>4</v>
      </c>
      <c r="O1520" s="232">
        <f t="shared" si="527"/>
        <v>1</v>
      </c>
      <c r="P1520" s="232">
        <f t="shared" si="528"/>
        <v>0</v>
      </c>
      <c r="Q1520" s="232">
        <f>VLOOKUP(L1520,'MASTER DATA'!$A$1:$E$192,5,0)</f>
        <v>4</v>
      </c>
      <c r="R1520" s="234">
        <f>SUMIF('picking of the day'!$H$4:$H$358,WMS!H1520&amp;WMS!L1520,'picking of the day'!$E$4:$E$358)</f>
        <v>0</v>
      </c>
      <c r="U1520" s="114">
        <f>IF(ISNA(VLOOKUP(H1520,'data putaway'!$A$1:$E$530,3,0)),0,VLOOKUP(H1520,'data putaway'!$A$1:$E$530,3,0))</f>
        <v>0</v>
      </c>
      <c r="V1520" s="354">
        <f t="shared" si="529"/>
        <v>4</v>
      </c>
      <c r="W1520" s="114">
        <f>IF(ISNA(VLOOKUP(H1520,'data putaway'!$A$1:$E$530,2,0)),0,VLOOKUP(H1520,'data putaway'!$A$1:$E$530,2,0))</f>
        <v>0</v>
      </c>
      <c r="X1520" s="354" t="b">
        <f t="shared" si="530"/>
        <v>0</v>
      </c>
      <c r="Y1520" s="354">
        <f>IF(ISNA(VLOOKUP(H1520,'data putaway'!$A$1:$E$530,4,0)),0,VLOOKUP(H1520,'data putaway'!$A$1:$E$530,4,0))</f>
        <v>0</v>
      </c>
      <c r="Z1520" s="113">
        <f>IF(ISNA(VLOOKUP(H1520,'data putaway'!$A$1:$E$530,5,0)),0,VLOOKUP(H1520,'data putaway'!$A$1:$E$530,5,0))</f>
        <v>0</v>
      </c>
      <c r="AA1520" s="354" t="b">
        <f t="shared" si="531"/>
        <v>0</v>
      </c>
      <c r="AB1520" s="354" t="b">
        <f t="shared" si="532"/>
        <v>0</v>
      </c>
      <c r="AC1520" s="356" t="str">
        <f t="shared" ca="1" si="533"/>
        <v>4 Month,  5 Days</v>
      </c>
      <c r="AD1520" s="114" t="str">
        <f t="shared" ca="1" si="540"/>
        <v>3 Year, 11 Month, 19 Days</v>
      </c>
      <c r="AE1520" s="114">
        <f t="shared" si="534"/>
        <v>4</v>
      </c>
      <c r="AF1520" s="114">
        <f t="shared" si="535"/>
        <v>1</v>
      </c>
      <c r="AG1520" s="354" t="str">
        <f t="shared" si="536"/>
        <v>CE15</v>
      </c>
      <c r="AH1520" s="114">
        <f>IF(ISNA(VLOOKUP(L1520,'MASTER DATA'!$A$1:$F$192,6,0)),0,VLOOKUP(L1520,'MASTER DATA'!$A$1:$F$192,6,0))*AE1520</f>
        <v>836</v>
      </c>
      <c r="AI1520" s="354" t="str">
        <f>VLOOKUP($D1520,'warehouse mapping'!$AN$7:$AO$17,2,0)</f>
        <v>Aktif</v>
      </c>
      <c r="AJ1520" s="114">
        <f t="shared" si="537"/>
        <v>0</v>
      </c>
      <c r="AK1520" s="354" t="str">
        <f t="shared" si="538"/>
        <v/>
      </c>
      <c r="AL1520" s="354" t="s">
        <v>3206</v>
      </c>
      <c r="AM1520" s="354">
        <f t="shared" si="541"/>
        <v>1</v>
      </c>
      <c r="AN1520" s="354" t="b">
        <f t="shared" si="539"/>
        <v>1</v>
      </c>
    </row>
    <row r="1521" spans="1:40" s="354" customFormat="1">
      <c r="A1521" s="354" t="str">
        <f t="shared" ref="A1521:A1584" si="542">H1521&amp;L1521</f>
        <v>CE15D01550058593</v>
      </c>
      <c r="B1521" s="354">
        <f t="shared" ref="B1521:B1584" si="543">R1521+S1521</f>
        <v>0</v>
      </c>
      <c r="C1521" s="354">
        <f t="shared" ref="C1521:C1584" si="544">T1521+U1521</f>
        <v>0</v>
      </c>
      <c r="D1521" s="354" t="str">
        <f t="shared" si="523"/>
        <v>CE</v>
      </c>
      <c r="E1521" s="354" t="str">
        <f t="shared" si="524"/>
        <v>15</v>
      </c>
      <c r="F1521" s="354" t="str">
        <f t="shared" si="525"/>
        <v>D</v>
      </c>
      <c r="G1521" s="355" t="str">
        <f t="shared" si="526"/>
        <v>01</v>
      </c>
      <c r="H1521" s="232" t="s">
        <v>1857</v>
      </c>
      <c r="I1521" s="232" t="s">
        <v>3232</v>
      </c>
      <c r="J1521" s="233">
        <v>46249</v>
      </c>
      <c r="K1521" s="233">
        <v>47703</v>
      </c>
      <c r="L1521" s="234">
        <v>550058593</v>
      </c>
      <c r="M1521" s="232" t="str">
        <f>IF(ISNA(VLOOKUP(L1521,'MASTER DATA'!$A$1:$B$192,2,0)),"",VLOOKUP(L1521,'MASTER DATA'!$A$1:$B$192,2,0))</f>
        <v>Adv4TAX515W40SLMA2_12*0.8L_A04W</v>
      </c>
      <c r="N1521" s="232">
        <v>48</v>
      </c>
      <c r="O1521" s="232">
        <f t="shared" si="527"/>
        <v>1</v>
      </c>
      <c r="P1521" s="232">
        <f t="shared" si="528"/>
        <v>0</v>
      </c>
      <c r="Q1521" s="232">
        <f>VLOOKUP(L1521,'MASTER DATA'!$A$1:$E$192,5,0)</f>
        <v>48</v>
      </c>
      <c r="R1521" s="234">
        <f>SUMIF('picking of the day'!$H$4:$H$358,WMS!H1521&amp;WMS!L1521,'picking of the day'!$E$4:$E$358)</f>
        <v>0</v>
      </c>
      <c r="U1521" s="114">
        <f>IF(ISNA(VLOOKUP(H1521,'data putaway'!$A$1:$E$530,3,0)),0,VLOOKUP(H1521,'data putaway'!$A$1:$E$530,3,0))</f>
        <v>0</v>
      </c>
      <c r="V1521" s="354">
        <f t="shared" si="529"/>
        <v>48</v>
      </c>
      <c r="W1521" s="114">
        <f>IF(ISNA(VLOOKUP(H1521,'data putaway'!$A$1:$E$530,2,0)),0,VLOOKUP(H1521,'data putaway'!$A$1:$E$530,2,0))</f>
        <v>0</v>
      </c>
      <c r="X1521" s="354" t="b">
        <f t="shared" si="530"/>
        <v>0</v>
      </c>
      <c r="Y1521" s="354">
        <f>IF(ISNA(VLOOKUP(H1521,'data putaway'!$A$1:$E$530,4,0)),0,VLOOKUP(H1521,'data putaway'!$A$1:$E$530,4,0))</f>
        <v>0</v>
      </c>
      <c r="Z1521" s="113">
        <f>IF(ISNA(VLOOKUP(H1521,'data putaway'!$A$1:$E$530,5,0)),0,VLOOKUP(H1521,'data putaway'!$A$1:$E$530,5,0))</f>
        <v>0</v>
      </c>
      <c r="AA1521" s="354" t="b">
        <f t="shared" si="531"/>
        <v>0</v>
      </c>
      <c r="AB1521" s="354" t="b">
        <f t="shared" si="532"/>
        <v>0</v>
      </c>
      <c r="AC1521" s="356" t="str">
        <f t="shared" ca="1" si="533"/>
        <v>1 Month,  3 Days</v>
      </c>
      <c r="AD1521" s="114" t="str">
        <f t="shared" ca="1" si="540"/>
        <v>3 Year, 10 Month, 21 Days</v>
      </c>
      <c r="AE1521" s="114">
        <f t="shared" si="534"/>
        <v>48</v>
      </c>
      <c r="AF1521" s="114">
        <f t="shared" si="535"/>
        <v>1</v>
      </c>
      <c r="AG1521" s="354" t="str">
        <f t="shared" si="536"/>
        <v>CE15</v>
      </c>
      <c r="AH1521" s="114">
        <f>IF(ISNA(VLOOKUP(L1521,'MASTER DATA'!$A$1:$F$192,6,0)),0,VLOOKUP(L1521,'MASTER DATA'!$A$1:$F$192,6,0))*AE1521</f>
        <v>460.79999999999995</v>
      </c>
      <c r="AI1521" s="354" t="str">
        <f>VLOOKUP($D1521,'warehouse mapping'!$AN$7:$AO$17,2,0)</f>
        <v>Aktif</v>
      </c>
      <c r="AJ1521" s="114">
        <f t="shared" si="537"/>
        <v>0</v>
      </c>
      <c r="AK1521" s="354" t="str">
        <f t="shared" si="538"/>
        <v/>
      </c>
      <c r="AL1521" s="354" t="s">
        <v>170</v>
      </c>
      <c r="AM1521" s="354">
        <f t="shared" si="541"/>
        <v>1</v>
      </c>
      <c r="AN1521" s="354" t="b">
        <f t="shared" si="539"/>
        <v>1</v>
      </c>
    </row>
    <row r="1522" spans="1:40" s="354" customFormat="1">
      <c r="A1522" s="354" t="str">
        <f t="shared" si="542"/>
        <v>CE15D02550058593</v>
      </c>
      <c r="B1522" s="354">
        <f t="shared" si="543"/>
        <v>0</v>
      </c>
      <c r="C1522" s="354">
        <f t="shared" si="544"/>
        <v>0</v>
      </c>
      <c r="D1522" s="354" t="str">
        <f t="shared" si="523"/>
        <v>CE</v>
      </c>
      <c r="E1522" s="354" t="str">
        <f t="shared" si="524"/>
        <v>15</v>
      </c>
      <c r="F1522" s="354" t="str">
        <f t="shared" si="525"/>
        <v>D</v>
      </c>
      <c r="G1522" s="355" t="str">
        <f t="shared" si="526"/>
        <v>02</v>
      </c>
      <c r="H1522" s="232" t="s">
        <v>1858</v>
      </c>
      <c r="I1522" s="232" t="s">
        <v>3232</v>
      </c>
      <c r="J1522" s="233">
        <v>46249</v>
      </c>
      <c r="K1522" s="233">
        <v>47703</v>
      </c>
      <c r="L1522" s="234">
        <v>550058593</v>
      </c>
      <c r="M1522" s="232" t="str">
        <f>IF(ISNA(VLOOKUP(L1522,'MASTER DATA'!$A$1:$B$192,2,0)),"",VLOOKUP(L1522,'MASTER DATA'!$A$1:$B$192,2,0))</f>
        <v>Adv4TAX515W40SLMA2_12*0.8L_A04W</v>
      </c>
      <c r="N1522" s="232">
        <v>48</v>
      </c>
      <c r="O1522" s="232">
        <f t="shared" si="527"/>
        <v>1</v>
      </c>
      <c r="P1522" s="232">
        <f t="shared" si="528"/>
        <v>0</v>
      </c>
      <c r="Q1522" s="232">
        <f>VLOOKUP(L1522,'MASTER DATA'!$A$1:$E$192,5,0)</f>
        <v>48</v>
      </c>
      <c r="R1522" s="234">
        <f>SUMIF('picking of the day'!$H$4:$H$358,WMS!H1522&amp;WMS!L1522,'picking of the day'!$E$4:$E$358)</f>
        <v>0</v>
      </c>
      <c r="U1522" s="114">
        <f>IF(ISNA(VLOOKUP(H1522,'data putaway'!$A$1:$E$530,3,0)),0,VLOOKUP(H1522,'data putaway'!$A$1:$E$530,3,0))</f>
        <v>0</v>
      </c>
      <c r="V1522" s="354">
        <f t="shared" si="529"/>
        <v>48</v>
      </c>
      <c r="W1522" s="114">
        <f>IF(ISNA(VLOOKUP(H1522,'data putaway'!$A$1:$E$530,2,0)),0,VLOOKUP(H1522,'data putaway'!$A$1:$E$530,2,0))</f>
        <v>0</v>
      </c>
      <c r="X1522" s="354" t="b">
        <f t="shared" si="530"/>
        <v>0</v>
      </c>
      <c r="Y1522" s="354">
        <f>IF(ISNA(VLOOKUP(H1522,'data putaway'!$A$1:$E$530,4,0)),0,VLOOKUP(H1522,'data putaway'!$A$1:$E$530,4,0))</f>
        <v>0</v>
      </c>
      <c r="Z1522" s="113">
        <f>IF(ISNA(VLOOKUP(H1522,'data putaway'!$A$1:$E$530,5,0)),0,VLOOKUP(H1522,'data putaway'!$A$1:$E$530,5,0))</f>
        <v>0</v>
      </c>
      <c r="AA1522" s="354" t="b">
        <f t="shared" si="531"/>
        <v>0</v>
      </c>
      <c r="AB1522" s="354" t="b">
        <f t="shared" si="532"/>
        <v>0</v>
      </c>
      <c r="AC1522" s="356" t="str">
        <f t="shared" ca="1" si="533"/>
        <v>1 Month,  3 Days</v>
      </c>
      <c r="AD1522" s="114" t="str">
        <f t="shared" ca="1" si="540"/>
        <v>3 Year, 10 Month, 21 Days</v>
      </c>
      <c r="AE1522" s="114">
        <f t="shared" si="534"/>
        <v>48</v>
      </c>
      <c r="AF1522" s="114">
        <f t="shared" si="535"/>
        <v>1</v>
      </c>
      <c r="AG1522" s="354" t="str">
        <f t="shared" si="536"/>
        <v>CE15</v>
      </c>
      <c r="AH1522" s="114">
        <f>IF(ISNA(VLOOKUP(L1522,'MASTER DATA'!$A$1:$F$192,6,0)),0,VLOOKUP(L1522,'MASTER DATA'!$A$1:$F$192,6,0))*AE1522</f>
        <v>460.79999999999995</v>
      </c>
      <c r="AI1522" s="354" t="str">
        <f>VLOOKUP($D1522,'warehouse mapping'!$AN$7:$AO$17,2,0)</f>
        <v>Aktif</v>
      </c>
      <c r="AJ1522" s="114">
        <f t="shared" si="537"/>
        <v>0</v>
      </c>
      <c r="AK1522" s="354" t="str">
        <f t="shared" si="538"/>
        <v/>
      </c>
      <c r="AL1522" s="354" t="s">
        <v>170</v>
      </c>
      <c r="AM1522" s="354">
        <f t="shared" si="541"/>
        <v>1</v>
      </c>
      <c r="AN1522" s="354" t="b">
        <f t="shared" si="539"/>
        <v>1</v>
      </c>
    </row>
    <row r="1523" spans="1:40" s="354" customFormat="1">
      <c r="A1523" s="354" t="str">
        <f t="shared" si="542"/>
        <v>CE15E01550049045</v>
      </c>
      <c r="B1523" s="354">
        <f t="shared" si="543"/>
        <v>0</v>
      </c>
      <c r="C1523" s="354">
        <f t="shared" si="544"/>
        <v>0</v>
      </c>
      <c r="D1523" s="354" t="str">
        <f t="shared" si="523"/>
        <v>CE</v>
      </c>
      <c r="E1523" s="354" t="str">
        <f t="shared" si="524"/>
        <v>15</v>
      </c>
      <c r="F1523" s="354" t="str">
        <f t="shared" si="525"/>
        <v>E</v>
      </c>
      <c r="G1523" s="355" t="str">
        <f t="shared" si="526"/>
        <v>01</v>
      </c>
      <c r="H1523" s="232" t="s">
        <v>1859</v>
      </c>
      <c r="I1523" s="232" t="s">
        <v>3531</v>
      </c>
      <c r="J1523" s="233">
        <v>46275</v>
      </c>
      <c r="K1523" s="233">
        <v>47730</v>
      </c>
      <c r="L1523" s="234">
        <v>550049045</v>
      </c>
      <c r="M1523" s="232" t="str">
        <f>IF(ISNA(VLOOKUP(L1523,'MASTER DATA'!$A$1:$B$192,2,0)),"",VLOOKUP(L1523,'MASTER DATA'!$A$1:$B$192,2,0))</f>
        <v>Advanc4TAX320W50SGMA_12*0.8L_A04W</v>
      </c>
      <c r="N1523" s="232">
        <v>48</v>
      </c>
      <c r="O1523" s="232">
        <f t="shared" si="527"/>
        <v>1</v>
      </c>
      <c r="P1523" s="232">
        <f t="shared" si="528"/>
        <v>0</v>
      </c>
      <c r="Q1523" s="232">
        <f>VLOOKUP(L1523,'MASTER DATA'!$A$1:$E$192,5,0)</f>
        <v>48</v>
      </c>
      <c r="R1523" s="234">
        <f>SUMIF('picking of the day'!$H$4:$H$358,WMS!H1523&amp;WMS!L1523,'picking of the day'!$E$4:$E$358)</f>
        <v>0</v>
      </c>
      <c r="U1523" s="114">
        <f>IF(ISNA(VLOOKUP(H1523,'data putaway'!$A$1:$E$530,3,0)),0,VLOOKUP(H1523,'data putaway'!$A$1:$E$530,3,0))</f>
        <v>0</v>
      </c>
      <c r="V1523" s="354">
        <f t="shared" si="529"/>
        <v>48</v>
      </c>
      <c r="W1523" s="114">
        <f>IF(ISNA(VLOOKUP(H1523,'data putaway'!$A$1:$E$530,2,0)),0,VLOOKUP(H1523,'data putaway'!$A$1:$E$530,2,0))</f>
        <v>0</v>
      </c>
      <c r="X1523" s="354" t="b">
        <f t="shared" si="530"/>
        <v>0</v>
      </c>
      <c r="Y1523" s="354">
        <f>IF(ISNA(VLOOKUP(H1523,'data putaway'!$A$1:$E$530,4,0)),0,VLOOKUP(H1523,'data putaway'!$A$1:$E$530,4,0))</f>
        <v>0</v>
      </c>
      <c r="Z1523" s="113">
        <f>IF(ISNA(VLOOKUP(H1523,'data putaway'!$A$1:$E$530,5,0)),0,VLOOKUP(H1523,'data putaway'!$A$1:$E$530,5,0))</f>
        <v>0</v>
      </c>
      <c r="AA1523" s="354" t="b">
        <f t="shared" si="531"/>
        <v>0</v>
      </c>
      <c r="AB1523" s="354" t="b">
        <f t="shared" si="532"/>
        <v>0</v>
      </c>
      <c r="AC1523" s="356" t="str">
        <f t="shared" ca="1" si="533"/>
        <v>0 Month,  8 Days</v>
      </c>
      <c r="AD1523" s="114" t="str">
        <f t="shared" ca="1" si="540"/>
        <v>3 Year, 11 Month, 17 Days</v>
      </c>
      <c r="AE1523" s="114">
        <f t="shared" si="534"/>
        <v>48</v>
      </c>
      <c r="AF1523" s="114">
        <f t="shared" si="535"/>
        <v>1</v>
      </c>
      <c r="AG1523" s="354" t="str">
        <f t="shared" si="536"/>
        <v>CE15</v>
      </c>
      <c r="AH1523" s="114">
        <f>IF(ISNA(VLOOKUP(L1523,'MASTER DATA'!$A$1:$F$192,6,0)),0,VLOOKUP(L1523,'MASTER DATA'!$A$1:$F$192,6,0))*AE1523</f>
        <v>460.79999999999995</v>
      </c>
      <c r="AI1523" s="354" t="str">
        <f>VLOOKUP($D1523,'warehouse mapping'!$AN$7:$AO$17,2,0)</f>
        <v>Aktif</v>
      </c>
      <c r="AJ1523" s="114">
        <f t="shared" si="537"/>
        <v>0</v>
      </c>
      <c r="AK1523" s="354" t="str">
        <f t="shared" si="538"/>
        <v/>
      </c>
      <c r="AL1523" s="354" t="s">
        <v>170</v>
      </c>
      <c r="AM1523" s="354">
        <f t="shared" si="541"/>
        <v>1</v>
      </c>
      <c r="AN1523" s="354" t="b">
        <f t="shared" si="539"/>
        <v>1</v>
      </c>
    </row>
    <row r="1524" spans="1:40" s="354" customFormat="1">
      <c r="A1524" s="354" t="str">
        <f t="shared" si="542"/>
        <v>CE15E02550049045</v>
      </c>
      <c r="B1524" s="354">
        <f t="shared" si="543"/>
        <v>0</v>
      </c>
      <c r="C1524" s="354">
        <f t="shared" si="544"/>
        <v>0</v>
      </c>
      <c r="D1524" s="354" t="str">
        <f t="shared" si="523"/>
        <v>CE</v>
      </c>
      <c r="E1524" s="354" t="str">
        <f t="shared" si="524"/>
        <v>15</v>
      </c>
      <c r="F1524" s="354" t="str">
        <f t="shared" si="525"/>
        <v>E</v>
      </c>
      <c r="G1524" s="355" t="str">
        <f t="shared" si="526"/>
        <v>02</v>
      </c>
      <c r="H1524" s="232" t="s">
        <v>1860</v>
      </c>
      <c r="I1524" s="232" t="s">
        <v>3531</v>
      </c>
      <c r="J1524" s="233">
        <v>46275</v>
      </c>
      <c r="K1524" s="233">
        <v>47730</v>
      </c>
      <c r="L1524" s="234">
        <v>550049045</v>
      </c>
      <c r="M1524" s="232" t="str">
        <f>IF(ISNA(VLOOKUP(L1524,'MASTER DATA'!$A$1:$B$192,2,0)),"",VLOOKUP(L1524,'MASTER DATA'!$A$1:$B$192,2,0))</f>
        <v>Advanc4TAX320W50SGMA_12*0.8L_A04W</v>
      </c>
      <c r="N1524" s="232">
        <v>48</v>
      </c>
      <c r="O1524" s="232">
        <f t="shared" si="527"/>
        <v>1</v>
      </c>
      <c r="P1524" s="232">
        <f t="shared" si="528"/>
        <v>0</v>
      </c>
      <c r="Q1524" s="232">
        <f>VLOOKUP(L1524,'MASTER DATA'!$A$1:$E$192,5,0)</f>
        <v>48</v>
      </c>
      <c r="R1524" s="234">
        <f>SUMIF('picking of the day'!$H$4:$H$358,WMS!H1524&amp;WMS!L1524,'picking of the day'!$E$4:$E$358)</f>
        <v>0</v>
      </c>
      <c r="U1524" s="114">
        <f>IF(ISNA(VLOOKUP(H1524,'data putaway'!$A$1:$E$530,3,0)),0,VLOOKUP(H1524,'data putaway'!$A$1:$E$530,3,0))</f>
        <v>0</v>
      </c>
      <c r="V1524" s="354">
        <f t="shared" si="529"/>
        <v>48</v>
      </c>
      <c r="W1524" s="114">
        <f>IF(ISNA(VLOOKUP(H1524,'data putaway'!$A$1:$E$530,2,0)),0,VLOOKUP(H1524,'data putaway'!$A$1:$E$530,2,0))</f>
        <v>0</v>
      </c>
      <c r="X1524" s="354" t="b">
        <f t="shared" si="530"/>
        <v>0</v>
      </c>
      <c r="Y1524" s="354">
        <f>IF(ISNA(VLOOKUP(H1524,'data putaway'!$A$1:$E$530,4,0)),0,VLOOKUP(H1524,'data putaway'!$A$1:$E$530,4,0))</f>
        <v>0</v>
      </c>
      <c r="Z1524" s="113">
        <f>IF(ISNA(VLOOKUP(H1524,'data putaway'!$A$1:$E$530,5,0)),0,VLOOKUP(H1524,'data putaway'!$A$1:$E$530,5,0))</f>
        <v>0</v>
      </c>
      <c r="AA1524" s="354" t="b">
        <f t="shared" si="531"/>
        <v>0</v>
      </c>
      <c r="AB1524" s="354" t="b">
        <f t="shared" si="532"/>
        <v>0</v>
      </c>
      <c r="AC1524" s="356" t="str">
        <f t="shared" ca="1" si="533"/>
        <v>0 Month,  8 Days</v>
      </c>
      <c r="AD1524" s="114" t="str">
        <f t="shared" ca="1" si="540"/>
        <v>3 Year, 11 Month, 17 Days</v>
      </c>
      <c r="AE1524" s="114">
        <f t="shared" si="534"/>
        <v>48</v>
      </c>
      <c r="AF1524" s="114">
        <f t="shared" si="535"/>
        <v>1</v>
      </c>
      <c r="AG1524" s="354" t="str">
        <f t="shared" si="536"/>
        <v>CE15</v>
      </c>
      <c r="AH1524" s="114">
        <f>IF(ISNA(VLOOKUP(L1524,'MASTER DATA'!$A$1:$F$192,6,0)),0,VLOOKUP(L1524,'MASTER DATA'!$A$1:$F$192,6,0))*AE1524</f>
        <v>460.79999999999995</v>
      </c>
      <c r="AI1524" s="354" t="str">
        <f>VLOOKUP($D1524,'warehouse mapping'!$AN$7:$AO$17,2,0)</f>
        <v>Aktif</v>
      </c>
      <c r="AJ1524" s="114">
        <f t="shared" si="537"/>
        <v>0</v>
      </c>
      <c r="AK1524" s="354" t="str">
        <f t="shared" si="538"/>
        <v/>
      </c>
      <c r="AL1524" s="354" t="s">
        <v>170</v>
      </c>
      <c r="AM1524" s="354">
        <f t="shared" si="541"/>
        <v>1</v>
      </c>
      <c r="AN1524" s="354" t="b">
        <f t="shared" si="539"/>
        <v>1</v>
      </c>
    </row>
    <row r="1525" spans="1:40" s="354" customFormat="1">
      <c r="A1525" s="354" t="str">
        <f t="shared" si="542"/>
        <v>CE16A01550062285</v>
      </c>
      <c r="B1525" s="354">
        <f t="shared" si="543"/>
        <v>0</v>
      </c>
      <c r="C1525" s="354">
        <f t="shared" si="544"/>
        <v>0</v>
      </c>
      <c r="D1525" s="354" t="str">
        <f t="shared" si="523"/>
        <v>CE</v>
      </c>
      <c r="E1525" s="354" t="str">
        <f t="shared" si="524"/>
        <v>16</v>
      </c>
      <c r="F1525" s="354" t="str">
        <f t="shared" si="525"/>
        <v>A</v>
      </c>
      <c r="G1525" s="355" t="str">
        <f t="shared" si="526"/>
        <v>01</v>
      </c>
      <c r="H1525" s="232" t="s">
        <v>1861</v>
      </c>
      <c r="I1525" s="232">
        <v>12626162</v>
      </c>
      <c r="J1525" s="233">
        <v>46121</v>
      </c>
      <c r="K1525" s="233">
        <v>47565</v>
      </c>
      <c r="L1525" s="234">
        <v>550062285</v>
      </c>
      <c r="M1525" s="232" t="str">
        <f>IF(ISNA(VLOOKUP(L1525,'MASTER DATA'!$A$1:$B$192,2,0)),"",VLOOKUP(L1525,'MASTER DATA'!$A$1:$B$192,2,0))</f>
        <v>Gadus S3 V460DM 2_1*770kg_A227</v>
      </c>
      <c r="N1525" s="232">
        <v>1</v>
      </c>
      <c r="O1525" s="232">
        <f t="shared" si="527"/>
        <v>1</v>
      </c>
      <c r="P1525" s="232">
        <f t="shared" si="528"/>
        <v>0</v>
      </c>
      <c r="Q1525" s="232">
        <f>VLOOKUP(L1525,'MASTER DATA'!$A$1:$E$192,5,0)</f>
        <v>1</v>
      </c>
      <c r="R1525" s="234">
        <f>SUMIF('picking of the day'!$H$4:$H$358,WMS!H1525&amp;WMS!L1525,'picking of the day'!$E$4:$E$358)</f>
        <v>0</v>
      </c>
      <c r="U1525" s="114">
        <f>IF(ISNA(VLOOKUP(H1525,'data putaway'!$A$1:$E$530,3,0)),0,VLOOKUP(H1525,'data putaway'!$A$1:$E$530,3,0))</f>
        <v>0</v>
      </c>
      <c r="V1525" s="354">
        <f t="shared" si="529"/>
        <v>1</v>
      </c>
      <c r="W1525" s="114">
        <f>IF(ISNA(VLOOKUP(H1525,'data putaway'!$A$1:$E$530,2,0)),0,VLOOKUP(H1525,'data putaway'!$A$1:$E$530,2,0))</f>
        <v>0</v>
      </c>
      <c r="X1525" s="354" t="b">
        <f t="shared" si="530"/>
        <v>0</v>
      </c>
      <c r="Y1525" s="354">
        <f>IF(ISNA(VLOOKUP(H1525,'data putaway'!$A$1:$E$530,4,0)),0,VLOOKUP(H1525,'data putaway'!$A$1:$E$530,4,0))</f>
        <v>0</v>
      </c>
      <c r="Z1525" s="113">
        <f>IF(ISNA(VLOOKUP(H1525,'data putaway'!$A$1:$E$530,5,0)),0,VLOOKUP(H1525,'data putaway'!$A$1:$E$530,5,0))</f>
        <v>0</v>
      </c>
      <c r="AA1525" s="354" t="b">
        <f t="shared" si="531"/>
        <v>0</v>
      </c>
      <c r="AB1525" s="354" t="b">
        <f t="shared" si="532"/>
        <v>0</v>
      </c>
      <c r="AC1525" s="356" t="str">
        <f t="shared" ca="1" si="533"/>
        <v>5 Month,  9 Days</v>
      </c>
      <c r="AD1525" s="114" t="str">
        <f t="shared" ca="1" si="540"/>
        <v>3 Year, 6 Month, 5 Days</v>
      </c>
      <c r="AE1525" s="114">
        <f t="shared" si="534"/>
        <v>1</v>
      </c>
      <c r="AF1525" s="114">
        <f t="shared" si="535"/>
        <v>1</v>
      </c>
      <c r="AG1525" s="354" t="str">
        <f t="shared" si="536"/>
        <v>CE16</v>
      </c>
      <c r="AH1525" s="114">
        <f>IF(ISNA(VLOOKUP(L1525,'MASTER DATA'!$A$1:$F$192,6,0)),0,VLOOKUP(L1525,'MASTER DATA'!$A$1:$F$192,6,0))*AE1525</f>
        <v>770</v>
      </c>
      <c r="AI1525" s="354" t="str">
        <f>VLOOKUP($D1525,'warehouse mapping'!$AN$7:$AO$17,2,0)</f>
        <v>Aktif</v>
      </c>
      <c r="AJ1525" s="114">
        <f t="shared" si="537"/>
        <v>0</v>
      </c>
      <c r="AK1525" s="354" t="str">
        <f t="shared" si="538"/>
        <v/>
      </c>
      <c r="AL1525" s="354" t="s">
        <v>3205</v>
      </c>
      <c r="AM1525" s="354">
        <f t="shared" si="541"/>
        <v>1</v>
      </c>
      <c r="AN1525" s="354" t="b">
        <f t="shared" si="539"/>
        <v>1</v>
      </c>
    </row>
    <row r="1526" spans="1:40" s="354" customFormat="1">
      <c r="A1526" s="354" t="str">
        <f t="shared" si="542"/>
        <v>CE16A02550062285</v>
      </c>
      <c r="B1526" s="354">
        <f t="shared" si="543"/>
        <v>0</v>
      </c>
      <c r="C1526" s="354">
        <f t="shared" si="544"/>
        <v>0</v>
      </c>
      <c r="D1526" s="354" t="str">
        <f t="shared" si="523"/>
        <v>CE</v>
      </c>
      <c r="E1526" s="354" t="str">
        <f t="shared" si="524"/>
        <v>16</v>
      </c>
      <c r="F1526" s="354" t="str">
        <f t="shared" si="525"/>
        <v>A</v>
      </c>
      <c r="G1526" s="355" t="str">
        <f t="shared" si="526"/>
        <v>02</v>
      </c>
      <c r="H1526" s="232" t="s">
        <v>1862</v>
      </c>
      <c r="I1526" s="232">
        <v>12626162</v>
      </c>
      <c r="J1526" s="233">
        <v>46121</v>
      </c>
      <c r="K1526" s="233">
        <v>47565</v>
      </c>
      <c r="L1526" s="234">
        <v>550062285</v>
      </c>
      <c r="M1526" s="232" t="str">
        <f>IF(ISNA(VLOOKUP(L1526,'MASTER DATA'!$A$1:$B$192,2,0)),"",VLOOKUP(L1526,'MASTER DATA'!$A$1:$B$192,2,0))</f>
        <v>Gadus S3 V460DM 2_1*770kg_A227</v>
      </c>
      <c r="N1526" s="232">
        <v>1</v>
      </c>
      <c r="O1526" s="232">
        <f t="shared" si="527"/>
        <v>1</v>
      </c>
      <c r="P1526" s="232">
        <f t="shared" si="528"/>
        <v>0</v>
      </c>
      <c r="Q1526" s="232">
        <f>VLOOKUP(L1526,'MASTER DATA'!$A$1:$E$192,5,0)</f>
        <v>1</v>
      </c>
      <c r="R1526" s="234">
        <f>SUMIF('picking of the day'!$H$4:$H$358,WMS!H1526&amp;WMS!L1526,'picking of the day'!$E$4:$E$358)</f>
        <v>0</v>
      </c>
      <c r="U1526" s="114">
        <f>IF(ISNA(VLOOKUP(H1526,'data putaway'!$A$1:$E$530,3,0)),0,VLOOKUP(H1526,'data putaway'!$A$1:$E$530,3,0))</f>
        <v>0</v>
      </c>
      <c r="V1526" s="354">
        <f t="shared" si="529"/>
        <v>1</v>
      </c>
      <c r="W1526" s="114">
        <f>IF(ISNA(VLOOKUP(H1526,'data putaway'!$A$1:$E$530,2,0)),0,VLOOKUP(H1526,'data putaway'!$A$1:$E$530,2,0))</f>
        <v>0</v>
      </c>
      <c r="X1526" s="354" t="b">
        <f t="shared" si="530"/>
        <v>0</v>
      </c>
      <c r="Y1526" s="354">
        <f>IF(ISNA(VLOOKUP(H1526,'data putaway'!$A$1:$E$530,4,0)),0,VLOOKUP(H1526,'data putaway'!$A$1:$E$530,4,0))</f>
        <v>0</v>
      </c>
      <c r="Z1526" s="113">
        <f>IF(ISNA(VLOOKUP(H1526,'data putaway'!$A$1:$E$530,5,0)),0,VLOOKUP(H1526,'data putaway'!$A$1:$E$530,5,0))</f>
        <v>0</v>
      </c>
      <c r="AA1526" s="354" t="b">
        <f t="shared" si="531"/>
        <v>0</v>
      </c>
      <c r="AB1526" s="354" t="b">
        <f t="shared" si="532"/>
        <v>0</v>
      </c>
      <c r="AC1526" s="356" t="str">
        <f t="shared" ca="1" si="533"/>
        <v>5 Month,  9 Days</v>
      </c>
      <c r="AD1526" s="114" t="str">
        <f t="shared" ca="1" si="540"/>
        <v>3 Year, 6 Month, 5 Days</v>
      </c>
      <c r="AE1526" s="114">
        <f t="shared" si="534"/>
        <v>1</v>
      </c>
      <c r="AF1526" s="114">
        <f t="shared" si="535"/>
        <v>1</v>
      </c>
      <c r="AG1526" s="354" t="str">
        <f t="shared" si="536"/>
        <v>CE16</v>
      </c>
      <c r="AH1526" s="114">
        <f>IF(ISNA(VLOOKUP(L1526,'MASTER DATA'!$A$1:$F$192,6,0)),0,VLOOKUP(L1526,'MASTER DATA'!$A$1:$F$192,6,0))*AE1526</f>
        <v>770</v>
      </c>
      <c r="AI1526" s="354" t="str">
        <f>VLOOKUP($D1526,'warehouse mapping'!$AN$7:$AO$17,2,0)</f>
        <v>Aktif</v>
      </c>
      <c r="AJ1526" s="114">
        <f t="shared" si="537"/>
        <v>0</v>
      </c>
      <c r="AK1526" s="354" t="str">
        <f t="shared" si="538"/>
        <v/>
      </c>
      <c r="AL1526" s="354" t="s">
        <v>3205</v>
      </c>
      <c r="AM1526" s="354">
        <f t="shared" si="541"/>
        <v>1</v>
      </c>
      <c r="AN1526" s="354" t="b">
        <f t="shared" si="539"/>
        <v>1</v>
      </c>
    </row>
    <row r="1527" spans="1:40" s="354" customFormat="1">
      <c r="A1527" s="354" t="str">
        <f t="shared" si="542"/>
        <v>CE16B01550062285</v>
      </c>
      <c r="B1527" s="354">
        <f t="shared" si="543"/>
        <v>0</v>
      </c>
      <c r="C1527" s="354">
        <f t="shared" si="544"/>
        <v>0</v>
      </c>
      <c r="D1527" s="354" t="str">
        <f t="shared" si="523"/>
        <v>CE</v>
      </c>
      <c r="E1527" s="354" t="str">
        <f t="shared" si="524"/>
        <v>16</v>
      </c>
      <c r="F1527" s="354" t="str">
        <f t="shared" si="525"/>
        <v>B</v>
      </c>
      <c r="G1527" s="355" t="str">
        <f t="shared" si="526"/>
        <v>01</v>
      </c>
      <c r="H1527" s="232" t="s">
        <v>1863</v>
      </c>
      <c r="I1527" s="232">
        <v>12611620</v>
      </c>
      <c r="J1527" s="233">
        <v>46087</v>
      </c>
      <c r="K1527" s="233">
        <v>47524</v>
      </c>
      <c r="L1527" s="234">
        <v>550062285</v>
      </c>
      <c r="M1527" s="232" t="str">
        <f>IF(ISNA(VLOOKUP(L1527,'MASTER DATA'!$A$1:$B$192,2,0)),"",VLOOKUP(L1527,'MASTER DATA'!$A$1:$B$192,2,0))</f>
        <v>Gadus S3 V460DM 2_1*770kg_A227</v>
      </c>
      <c r="N1527" s="232">
        <v>1</v>
      </c>
      <c r="O1527" s="232">
        <f t="shared" si="527"/>
        <v>1</v>
      </c>
      <c r="P1527" s="232">
        <f t="shared" si="528"/>
        <v>0</v>
      </c>
      <c r="Q1527" s="232">
        <f>VLOOKUP(L1527,'MASTER DATA'!$A$1:$E$192,5,0)</f>
        <v>1</v>
      </c>
      <c r="R1527" s="234">
        <f>SUMIF('picking of the day'!$H$4:$H$358,WMS!H1527&amp;WMS!L1527,'picking of the day'!$E$4:$E$358)</f>
        <v>0</v>
      </c>
      <c r="U1527" s="114">
        <f>IF(ISNA(VLOOKUP(H1527,'data putaway'!$A$1:$E$530,3,0)),0,VLOOKUP(H1527,'data putaway'!$A$1:$E$530,3,0))</f>
        <v>0</v>
      </c>
      <c r="V1527" s="354">
        <f t="shared" si="529"/>
        <v>1</v>
      </c>
      <c r="W1527" s="114">
        <f>IF(ISNA(VLOOKUP(H1527,'data putaway'!$A$1:$E$530,2,0)),0,VLOOKUP(H1527,'data putaway'!$A$1:$E$530,2,0))</f>
        <v>0</v>
      </c>
      <c r="X1527" s="354" t="b">
        <f t="shared" si="530"/>
        <v>0</v>
      </c>
      <c r="Y1527" s="354">
        <f>IF(ISNA(VLOOKUP(H1527,'data putaway'!$A$1:$E$530,4,0)),0,VLOOKUP(H1527,'data putaway'!$A$1:$E$530,4,0))</f>
        <v>0</v>
      </c>
      <c r="Z1527" s="113">
        <f>IF(ISNA(VLOOKUP(H1527,'data putaway'!$A$1:$E$530,5,0)),0,VLOOKUP(H1527,'data putaway'!$A$1:$E$530,5,0))</f>
        <v>0</v>
      </c>
      <c r="AA1527" s="354" t="b">
        <f t="shared" si="531"/>
        <v>0</v>
      </c>
      <c r="AB1527" s="354" t="b">
        <f t="shared" si="532"/>
        <v>0</v>
      </c>
      <c r="AC1527" s="356" t="str">
        <f t="shared" ca="1" si="533"/>
        <v>6 Month,  12 Days</v>
      </c>
      <c r="AD1527" s="114" t="str">
        <f t="shared" ca="1" si="540"/>
        <v>3 Year, 4 Month, 23 Days</v>
      </c>
      <c r="AE1527" s="114">
        <f t="shared" si="534"/>
        <v>1</v>
      </c>
      <c r="AF1527" s="114">
        <f t="shared" si="535"/>
        <v>1</v>
      </c>
      <c r="AG1527" s="354" t="str">
        <f t="shared" si="536"/>
        <v>CE16</v>
      </c>
      <c r="AH1527" s="114">
        <f>IF(ISNA(VLOOKUP(L1527,'MASTER DATA'!$A$1:$F$192,6,0)),0,VLOOKUP(L1527,'MASTER DATA'!$A$1:$F$192,6,0))*AE1527</f>
        <v>770</v>
      </c>
      <c r="AI1527" s="354" t="str">
        <f>VLOOKUP($D1527,'warehouse mapping'!$AN$7:$AO$17,2,0)</f>
        <v>Aktif</v>
      </c>
      <c r="AJ1527" s="114">
        <f t="shared" si="537"/>
        <v>0</v>
      </c>
      <c r="AK1527" s="354" t="str">
        <f t="shared" si="538"/>
        <v/>
      </c>
      <c r="AL1527" s="354" t="s">
        <v>3205</v>
      </c>
      <c r="AM1527" s="354">
        <f t="shared" si="541"/>
        <v>1</v>
      </c>
      <c r="AN1527" s="354" t="b">
        <f t="shared" si="539"/>
        <v>1</v>
      </c>
    </row>
    <row r="1528" spans="1:40" s="354" customFormat="1">
      <c r="A1528" s="354" t="str">
        <f t="shared" si="542"/>
        <v>CE16B02550062285</v>
      </c>
      <c r="B1528" s="354">
        <f t="shared" si="543"/>
        <v>0</v>
      </c>
      <c r="C1528" s="354">
        <f t="shared" si="544"/>
        <v>0</v>
      </c>
      <c r="D1528" s="354" t="str">
        <f t="shared" si="523"/>
        <v>CE</v>
      </c>
      <c r="E1528" s="354" t="str">
        <f t="shared" si="524"/>
        <v>16</v>
      </c>
      <c r="F1528" s="354" t="str">
        <f t="shared" si="525"/>
        <v>B</v>
      </c>
      <c r="G1528" s="355" t="str">
        <f t="shared" si="526"/>
        <v>02</v>
      </c>
      <c r="H1528" s="232" t="s">
        <v>1864</v>
      </c>
      <c r="I1528" s="232">
        <v>12611620</v>
      </c>
      <c r="J1528" s="233">
        <v>46087</v>
      </c>
      <c r="K1528" s="233">
        <v>47524</v>
      </c>
      <c r="L1528" s="234">
        <v>550062285</v>
      </c>
      <c r="M1528" s="232" t="str">
        <f>IF(ISNA(VLOOKUP(L1528,'MASTER DATA'!$A$1:$B$192,2,0)),"",VLOOKUP(L1528,'MASTER DATA'!$A$1:$B$192,2,0))</f>
        <v>Gadus S3 V460DM 2_1*770kg_A227</v>
      </c>
      <c r="N1528" s="232">
        <v>1</v>
      </c>
      <c r="O1528" s="232">
        <f t="shared" si="527"/>
        <v>1</v>
      </c>
      <c r="P1528" s="232">
        <f t="shared" si="528"/>
        <v>0</v>
      </c>
      <c r="Q1528" s="232">
        <f>VLOOKUP(L1528,'MASTER DATA'!$A$1:$E$192,5,0)</f>
        <v>1</v>
      </c>
      <c r="R1528" s="234">
        <f>SUMIF('picking of the day'!$H$4:$H$358,WMS!H1528&amp;WMS!L1528,'picking of the day'!$E$4:$E$358)</f>
        <v>0</v>
      </c>
      <c r="U1528" s="114">
        <f>IF(ISNA(VLOOKUP(H1528,'data putaway'!$A$1:$E$530,3,0)),0,VLOOKUP(H1528,'data putaway'!$A$1:$E$530,3,0))</f>
        <v>0</v>
      </c>
      <c r="V1528" s="354">
        <f t="shared" si="529"/>
        <v>1</v>
      </c>
      <c r="W1528" s="114">
        <f>IF(ISNA(VLOOKUP(H1528,'data putaway'!$A$1:$E$530,2,0)),0,VLOOKUP(H1528,'data putaway'!$A$1:$E$530,2,0))</f>
        <v>0</v>
      </c>
      <c r="X1528" s="354" t="b">
        <f t="shared" si="530"/>
        <v>0</v>
      </c>
      <c r="Y1528" s="354">
        <f>IF(ISNA(VLOOKUP(H1528,'data putaway'!$A$1:$E$530,4,0)),0,VLOOKUP(H1528,'data putaway'!$A$1:$E$530,4,0))</f>
        <v>0</v>
      </c>
      <c r="Z1528" s="113">
        <f>IF(ISNA(VLOOKUP(H1528,'data putaway'!$A$1:$E$530,5,0)),0,VLOOKUP(H1528,'data putaway'!$A$1:$E$530,5,0))</f>
        <v>0</v>
      </c>
      <c r="AA1528" s="354" t="b">
        <f t="shared" si="531"/>
        <v>0</v>
      </c>
      <c r="AB1528" s="354" t="b">
        <f t="shared" si="532"/>
        <v>0</v>
      </c>
      <c r="AC1528" s="356" t="str">
        <f t="shared" ca="1" si="533"/>
        <v>6 Month,  12 Days</v>
      </c>
      <c r="AD1528" s="114" t="str">
        <f t="shared" ca="1" si="540"/>
        <v>3 Year, 4 Month, 23 Days</v>
      </c>
      <c r="AE1528" s="114">
        <f t="shared" si="534"/>
        <v>1</v>
      </c>
      <c r="AF1528" s="114">
        <f t="shared" si="535"/>
        <v>1</v>
      </c>
      <c r="AG1528" s="354" t="str">
        <f t="shared" si="536"/>
        <v>CE16</v>
      </c>
      <c r="AH1528" s="114">
        <f>IF(ISNA(VLOOKUP(L1528,'MASTER DATA'!$A$1:$F$192,6,0)),0,VLOOKUP(L1528,'MASTER DATA'!$A$1:$F$192,6,0))*AE1528</f>
        <v>770</v>
      </c>
      <c r="AI1528" s="354" t="str">
        <f>VLOOKUP($D1528,'warehouse mapping'!$AN$7:$AO$17,2,0)</f>
        <v>Aktif</v>
      </c>
      <c r="AJ1528" s="114">
        <f t="shared" si="537"/>
        <v>0</v>
      </c>
      <c r="AK1528" s="354" t="str">
        <f t="shared" si="538"/>
        <v/>
      </c>
      <c r="AL1528" s="354" t="s">
        <v>3205</v>
      </c>
      <c r="AM1528" s="354">
        <f t="shared" si="541"/>
        <v>1</v>
      </c>
      <c r="AN1528" s="354" t="b">
        <f t="shared" si="539"/>
        <v>1</v>
      </c>
    </row>
    <row r="1529" spans="1:40" s="354" customFormat="1">
      <c r="A1529" s="354" t="str">
        <f t="shared" si="542"/>
        <v>CE16C01550070612</v>
      </c>
      <c r="B1529" s="354">
        <f t="shared" si="543"/>
        <v>0</v>
      </c>
      <c r="C1529" s="354">
        <f t="shared" si="544"/>
        <v>0</v>
      </c>
      <c r="D1529" s="354" t="str">
        <f t="shared" si="523"/>
        <v>CE</v>
      </c>
      <c r="E1529" s="354" t="str">
        <f t="shared" si="524"/>
        <v>16</v>
      </c>
      <c r="F1529" s="354" t="str">
        <f t="shared" si="525"/>
        <v>C</v>
      </c>
      <c r="G1529" s="355" t="str">
        <f t="shared" si="526"/>
        <v>01</v>
      </c>
      <c r="H1529" s="232" t="s">
        <v>1865</v>
      </c>
      <c r="I1529" s="232" t="s">
        <v>3250</v>
      </c>
      <c r="J1529" s="233">
        <v>46258</v>
      </c>
      <c r="K1529" s="233">
        <v>47706</v>
      </c>
      <c r="L1529" s="234">
        <v>550070612</v>
      </c>
      <c r="M1529" s="232" t="str">
        <f>IF(ISNA(VLOOKUP(L1529,'MASTER DATA'!$A$1:$B$192,2,0)),"",VLOOKUP(L1529,'MASTER DATA'!$A$1:$B$192,2,0))</f>
        <v>HlxHX610W40SP_12*1L_A04W</v>
      </c>
      <c r="N1529" s="232">
        <v>0</v>
      </c>
      <c r="O1529" s="232">
        <f t="shared" si="527"/>
        <v>0</v>
      </c>
      <c r="P1529" s="232">
        <f t="shared" si="528"/>
        <v>0</v>
      </c>
      <c r="Q1529" s="232">
        <f>VLOOKUP(L1529,'MASTER DATA'!$A$1:$E$192,5,0)</f>
        <v>44</v>
      </c>
      <c r="R1529" s="234">
        <f>SUMIF('picking of the day'!$H$4:$H$358,WMS!H1529&amp;WMS!L1529,'picking of the day'!$E$4:$E$358)</f>
        <v>0</v>
      </c>
      <c r="U1529" s="114">
        <f>IF(ISNA(VLOOKUP(H1529,'data putaway'!$A$1:$E$530,3,0)),0,VLOOKUP(H1529,'data putaway'!$A$1:$E$530,3,0))</f>
        <v>0</v>
      </c>
      <c r="V1529" s="354">
        <f t="shared" si="529"/>
        <v>0</v>
      </c>
      <c r="W1529" s="114">
        <f>IF(ISNA(VLOOKUP(H1529,'data putaway'!$A$1:$E$530,2,0)),0,VLOOKUP(H1529,'data putaway'!$A$1:$E$530,2,0))</f>
        <v>0</v>
      </c>
      <c r="X1529" s="354" t="b">
        <f t="shared" si="530"/>
        <v>0</v>
      </c>
      <c r="Y1529" s="354">
        <f>IF(ISNA(VLOOKUP(H1529,'data putaway'!$A$1:$E$530,4,0)),0,VLOOKUP(H1529,'data putaway'!$A$1:$E$530,4,0))</f>
        <v>0</v>
      </c>
      <c r="Z1529" s="113">
        <f>IF(ISNA(VLOOKUP(H1529,'data putaway'!$A$1:$E$530,5,0)),0,VLOOKUP(H1529,'data putaway'!$A$1:$E$530,5,0))</f>
        <v>0</v>
      </c>
      <c r="AA1529" s="354" t="b">
        <f t="shared" si="531"/>
        <v>0</v>
      </c>
      <c r="AB1529" s="354" t="b">
        <f t="shared" si="532"/>
        <v>0</v>
      </c>
      <c r="AC1529" s="356" t="str">
        <f t="shared" ca="1" si="533"/>
        <v>0 Month,  25 Days</v>
      </c>
      <c r="AD1529" s="114" t="str">
        <f t="shared" ca="1" si="540"/>
        <v>3 Year, 10 Month, 24 Days</v>
      </c>
      <c r="AE1529" s="114">
        <f t="shared" si="534"/>
        <v>0</v>
      </c>
      <c r="AF1529" s="114">
        <f t="shared" si="535"/>
        <v>0</v>
      </c>
      <c r="AG1529" s="354" t="str">
        <f t="shared" si="536"/>
        <v>CE16</v>
      </c>
      <c r="AH1529" s="114">
        <f>IF(ISNA(VLOOKUP(L1529,'MASTER DATA'!$A$1:$F$192,6,0)),0,VLOOKUP(L1529,'MASTER DATA'!$A$1:$F$192,6,0))*AE1529</f>
        <v>0</v>
      </c>
      <c r="AI1529" s="354" t="str">
        <f>VLOOKUP($D1529,'warehouse mapping'!$AN$7:$AO$17,2,0)</f>
        <v>Aktif</v>
      </c>
      <c r="AJ1529" s="114">
        <f t="shared" si="537"/>
        <v>1</v>
      </c>
      <c r="AK1529" s="354" t="str">
        <f t="shared" si="538"/>
        <v>CE</v>
      </c>
      <c r="AL1529" s="354" t="s">
        <v>170</v>
      </c>
      <c r="AM1529" s="354">
        <f t="shared" si="541"/>
        <v>1</v>
      </c>
      <c r="AN1529" s="354" t="b">
        <f t="shared" si="539"/>
        <v>1</v>
      </c>
    </row>
    <row r="1530" spans="1:40" s="354" customFormat="1">
      <c r="A1530" s="354" t="str">
        <f t="shared" si="542"/>
        <v>CE16C02550070612</v>
      </c>
      <c r="B1530" s="354">
        <f t="shared" si="543"/>
        <v>0</v>
      </c>
      <c r="C1530" s="354">
        <f t="shared" si="544"/>
        <v>0</v>
      </c>
      <c r="D1530" s="354" t="str">
        <f t="shared" si="523"/>
        <v>CE</v>
      </c>
      <c r="E1530" s="354" t="str">
        <f t="shared" si="524"/>
        <v>16</v>
      </c>
      <c r="F1530" s="354" t="str">
        <f t="shared" si="525"/>
        <v>C</v>
      </c>
      <c r="G1530" s="355" t="str">
        <f t="shared" si="526"/>
        <v>02</v>
      </c>
      <c r="H1530" s="232" t="s">
        <v>1866</v>
      </c>
      <c r="I1530" s="232" t="s">
        <v>3250</v>
      </c>
      <c r="J1530" s="233">
        <v>46258</v>
      </c>
      <c r="K1530" s="233">
        <v>47706</v>
      </c>
      <c r="L1530" s="234">
        <v>550070612</v>
      </c>
      <c r="M1530" s="232" t="str">
        <f>IF(ISNA(VLOOKUP(L1530,'MASTER DATA'!$A$1:$B$192,2,0)),"",VLOOKUP(L1530,'MASTER DATA'!$A$1:$B$192,2,0))</f>
        <v>HlxHX610W40SP_12*1L_A04W</v>
      </c>
      <c r="N1530" s="232">
        <v>44</v>
      </c>
      <c r="O1530" s="232">
        <f t="shared" si="527"/>
        <v>1</v>
      </c>
      <c r="P1530" s="232">
        <f t="shared" si="528"/>
        <v>0</v>
      </c>
      <c r="Q1530" s="232">
        <f>VLOOKUP(L1530,'MASTER DATA'!$A$1:$E$192,5,0)</f>
        <v>44</v>
      </c>
      <c r="R1530" s="234">
        <f>SUMIF('picking of the day'!$H$4:$H$358,WMS!H1530&amp;WMS!L1530,'picking of the day'!$E$4:$E$358)</f>
        <v>0</v>
      </c>
      <c r="U1530" s="114">
        <f>IF(ISNA(VLOOKUP(H1530,'data putaway'!$A$1:$E$530,3,0)),0,VLOOKUP(H1530,'data putaway'!$A$1:$E$530,3,0))</f>
        <v>0</v>
      </c>
      <c r="V1530" s="354">
        <f t="shared" si="529"/>
        <v>44</v>
      </c>
      <c r="W1530" s="114">
        <f>IF(ISNA(VLOOKUP(H1530,'data putaway'!$A$1:$E$530,2,0)),0,VLOOKUP(H1530,'data putaway'!$A$1:$E$530,2,0))</f>
        <v>0</v>
      </c>
      <c r="X1530" s="354" t="b">
        <f t="shared" si="530"/>
        <v>0</v>
      </c>
      <c r="Y1530" s="354">
        <f>IF(ISNA(VLOOKUP(H1530,'data putaway'!$A$1:$E$530,4,0)),0,VLOOKUP(H1530,'data putaway'!$A$1:$E$530,4,0))</f>
        <v>0</v>
      </c>
      <c r="Z1530" s="113">
        <f>IF(ISNA(VLOOKUP(H1530,'data putaway'!$A$1:$E$530,5,0)),0,VLOOKUP(H1530,'data putaway'!$A$1:$E$530,5,0))</f>
        <v>0</v>
      </c>
      <c r="AA1530" s="354" t="b">
        <f t="shared" si="531"/>
        <v>0</v>
      </c>
      <c r="AB1530" s="354" t="b">
        <f t="shared" si="532"/>
        <v>0</v>
      </c>
      <c r="AC1530" s="356" t="str">
        <f t="shared" ca="1" si="533"/>
        <v>0 Month,  25 Days</v>
      </c>
      <c r="AD1530" s="114" t="str">
        <f t="shared" ca="1" si="540"/>
        <v>3 Year, 10 Month, 24 Days</v>
      </c>
      <c r="AE1530" s="114">
        <f t="shared" si="534"/>
        <v>44</v>
      </c>
      <c r="AF1530" s="114">
        <f t="shared" si="535"/>
        <v>1</v>
      </c>
      <c r="AG1530" s="354" t="str">
        <f t="shared" si="536"/>
        <v>CE16</v>
      </c>
      <c r="AH1530" s="114">
        <f>IF(ISNA(VLOOKUP(L1530,'MASTER DATA'!$A$1:$F$192,6,0)),0,VLOOKUP(L1530,'MASTER DATA'!$A$1:$F$192,6,0))*AE1530</f>
        <v>528</v>
      </c>
      <c r="AI1530" s="354" t="str">
        <f>VLOOKUP($D1530,'warehouse mapping'!$AN$7:$AO$17,2,0)</f>
        <v>Aktif</v>
      </c>
      <c r="AJ1530" s="114">
        <f t="shared" si="537"/>
        <v>0</v>
      </c>
      <c r="AK1530" s="354" t="str">
        <f t="shared" si="538"/>
        <v/>
      </c>
      <c r="AL1530" s="354" t="s">
        <v>170</v>
      </c>
      <c r="AM1530" s="354">
        <f t="shared" si="541"/>
        <v>1</v>
      </c>
      <c r="AN1530" s="354" t="b">
        <f t="shared" si="539"/>
        <v>1</v>
      </c>
    </row>
    <row r="1531" spans="1:40" s="354" customFormat="1">
      <c r="A1531" s="354" t="str">
        <f t="shared" si="542"/>
        <v>CE16D01550070612</v>
      </c>
      <c r="B1531" s="354">
        <f t="shared" si="543"/>
        <v>0</v>
      </c>
      <c r="C1531" s="354">
        <f t="shared" si="544"/>
        <v>0</v>
      </c>
      <c r="D1531" s="354" t="str">
        <f t="shared" si="523"/>
        <v>CE</v>
      </c>
      <c r="E1531" s="354" t="str">
        <f t="shared" si="524"/>
        <v>16</v>
      </c>
      <c r="F1531" s="354" t="str">
        <f t="shared" si="525"/>
        <v>D</v>
      </c>
      <c r="G1531" s="355" t="str">
        <f t="shared" si="526"/>
        <v>01</v>
      </c>
      <c r="H1531" s="232" t="s">
        <v>1867</v>
      </c>
      <c r="I1531" s="232" t="s">
        <v>3250</v>
      </c>
      <c r="J1531" s="233">
        <v>46258</v>
      </c>
      <c r="K1531" s="233">
        <v>47706</v>
      </c>
      <c r="L1531" s="234">
        <v>550070612</v>
      </c>
      <c r="M1531" s="232" t="str">
        <f>IF(ISNA(VLOOKUP(L1531,'MASTER DATA'!$A$1:$B$192,2,0)),"",VLOOKUP(L1531,'MASTER DATA'!$A$1:$B$192,2,0))</f>
        <v>HlxHX610W40SP_12*1L_A04W</v>
      </c>
      <c r="N1531" s="232">
        <v>44</v>
      </c>
      <c r="O1531" s="232">
        <f t="shared" si="527"/>
        <v>1</v>
      </c>
      <c r="P1531" s="232">
        <f t="shared" si="528"/>
        <v>0</v>
      </c>
      <c r="Q1531" s="232">
        <f>VLOOKUP(L1531,'MASTER DATA'!$A$1:$E$192,5,0)</f>
        <v>44</v>
      </c>
      <c r="R1531" s="234">
        <f>SUMIF('picking of the day'!$H$4:$H$358,WMS!H1531&amp;WMS!L1531,'picking of the day'!$E$4:$E$358)</f>
        <v>0</v>
      </c>
      <c r="U1531" s="114">
        <f>IF(ISNA(VLOOKUP(H1531,'data putaway'!$A$1:$E$530,3,0)),0,VLOOKUP(H1531,'data putaway'!$A$1:$E$530,3,0))</f>
        <v>0</v>
      </c>
      <c r="V1531" s="354">
        <f t="shared" si="529"/>
        <v>44</v>
      </c>
      <c r="W1531" s="114">
        <f>IF(ISNA(VLOOKUP(H1531,'data putaway'!$A$1:$E$530,2,0)),0,VLOOKUP(H1531,'data putaway'!$A$1:$E$530,2,0))</f>
        <v>0</v>
      </c>
      <c r="X1531" s="354" t="b">
        <f t="shared" si="530"/>
        <v>0</v>
      </c>
      <c r="Y1531" s="354">
        <f>IF(ISNA(VLOOKUP(H1531,'data putaway'!$A$1:$E$530,4,0)),0,VLOOKUP(H1531,'data putaway'!$A$1:$E$530,4,0))</f>
        <v>0</v>
      </c>
      <c r="Z1531" s="113">
        <f>IF(ISNA(VLOOKUP(H1531,'data putaway'!$A$1:$E$530,5,0)),0,VLOOKUP(H1531,'data putaway'!$A$1:$E$530,5,0))</f>
        <v>0</v>
      </c>
      <c r="AA1531" s="354" t="b">
        <f t="shared" si="531"/>
        <v>0</v>
      </c>
      <c r="AB1531" s="354" t="b">
        <f t="shared" si="532"/>
        <v>0</v>
      </c>
      <c r="AC1531" s="356" t="str">
        <f t="shared" ca="1" si="533"/>
        <v>0 Month,  25 Days</v>
      </c>
      <c r="AD1531" s="114" t="str">
        <f t="shared" ca="1" si="540"/>
        <v>3 Year, 10 Month, 24 Days</v>
      </c>
      <c r="AE1531" s="114">
        <f t="shared" si="534"/>
        <v>44</v>
      </c>
      <c r="AF1531" s="114">
        <f t="shared" si="535"/>
        <v>1</v>
      </c>
      <c r="AG1531" s="354" t="str">
        <f t="shared" si="536"/>
        <v>CE16</v>
      </c>
      <c r="AH1531" s="114">
        <f>IF(ISNA(VLOOKUP(L1531,'MASTER DATA'!$A$1:$F$192,6,0)),0,VLOOKUP(L1531,'MASTER DATA'!$A$1:$F$192,6,0))*AE1531</f>
        <v>528</v>
      </c>
      <c r="AI1531" s="354" t="str">
        <f>VLOOKUP($D1531,'warehouse mapping'!$AN$7:$AO$17,2,0)</f>
        <v>Aktif</v>
      </c>
      <c r="AJ1531" s="114">
        <f t="shared" si="537"/>
        <v>0</v>
      </c>
      <c r="AK1531" s="354" t="str">
        <f t="shared" si="538"/>
        <v/>
      </c>
      <c r="AL1531" s="354" t="s">
        <v>170</v>
      </c>
      <c r="AM1531" s="354">
        <f t="shared" si="541"/>
        <v>1</v>
      </c>
      <c r="AN1531" s="354" t="b">
        <f t="shared" si="539"/>
        <v>1</v>
      </c>
    </row>
    <row r="1532" spans="1:40" s="354" customFormat="1">
      <c r="A1532" s="354" t="str">
        <f t="shared" si="542"/>
        <v>CE16D02550070612</v>
      </c>
      <c r="B1532" s="354">
        <f t="shared" si="543"/>
        <v>0</v>
      </c>
      <c r="C1532" s="354">
        <f t="shared" si="544"/>
        <v>0</v>
      </c>
      <c r="D1532" s="354" t="str">
        <f t="shared" si="523"/>
        <v>CE</v>
      </c>
      <c r="E1532" s="354" t="str">
        <f t="shared" si="524"/>
        <v>16</v>
      </c>
      <c r="F1532" s="354" t="str">
        <f t="shared" si="525"/>
        <v>D</v>
      </c>
      <c r="G1532" s="355" t="str">
        <f t="shared" si="526"/>
        <v>02</v>
      </c>
      <c r="H1532" s="232" t="s">
        <v>1868</v>
      </c>
      <c r="I1532" s="232" t="s">
        <v>3250</v>
      </c>
      <c r="J1532" s="233">
        <v>46258</v>
      </c>
      <c r="K1532" s="233">
        <v>47706</v>
      </c>
      <c r="L1532" s="234">
        <v>550070612</v>
      </c>
      <c r="M1532" s="232" t="str">
        <f>IF(ISNA(VLOOKUP(L1532,'MASTER DATA'!$A$1:$B$192,2,0)),"",VLOOKUP(L1532,'MASTER DATA'!$A$1:$B$192,2,0))</f>
        <v>HlxHX610W40SP_12*1L_A04W</v>
      </c>
      <c r="N1532" s="232">
        <v>44</v>
      </c>
      <c r="O1532" s="232">
        <f t="shared" si="527"/>
        <v>1</v>
      </c>
      <c r="P1532" s="232">
        <f t="shared" si="528"/>
        <v>0</v>
      </c>
      <c r="Q1532" s="232">
        <f>VLOOKUP(L1532,'MASTER DATA'!$A$1:$E$192,5,0)</f>
        <v>44</v>
      </c>
      <c r="R1532" s="234">
        <f>SUMIF('picking of the day'!$H$4:$H$358,WMS!H1532&amp;WMS!L1532,'picking of the day'!$E$4:$E$358)</f>
        <v>0</v>
      </c>
      <c r="U1532" s="114">
        <f>IF(ISNA(VLOOKUP(H1532,'data putaway'!$A$1:$E$530,3,0)),0,VLOOKUP(H1532,'data putaway'!$A$1:$E$530,3,0))</f>
        <v>0</v>
      </c>
      <c r="V1532" s="354">
        <f t="shared" si="529"/>
        <v>44</v>
      </c>
      <c r="W1532" s="114">
        <f>IF(ISNA(VLOOKUP(H1532,'data putaway'!$A$1:$E$530,2,0)),0,VLOOKUP(H1532,'data putaway'!$A$1:$E$530,2,0))</f>
        <v>0</v>
      </c>
      <c r="X1532" s="354" t="b">
        <f t="shared" si="530"/>
        <v>0</v>
      </c>
      <c r="Y1532" s="354">
        <f>IF(ISNA(VLOOKUP(H1532,'data putaway'!$A$1:$E$530,4,0)),0,VLOOKUP(H1532,'data putaway'!$A$1:$E$530,4,0))</f>
        <v>0</v>
      </c>
      <c r="Z1532" s="113">
        <f>IF(ISNA(VLOOKUP(H1532,'data putaway'!$A$1:$E$530,5,0)),0,VLOOKUP(H1532,'data putaway'!$A$1:$E$530,5,0))</f>
        <v>0</v>
      </c>
      <c r="AA1532" s="354" t="b">
        <f t="shared" si="531"/>
        <v>0</v>
      </c>
      <c r="AB1532" s="354" t="b">
        <f t="shared" si="532"/>
        <v>0</v>
      </c>
      <c r="AC1532" s="356" t="str">
        <f t="shared" ca="1" si="533"/>
        <v>0 Month,  25 Days</v>
      </c>
      <c r="AD1532" s="114" t="str">
        <f t="shared" ca="1" si="540"/>
        <v>3 Year, 10 Month, 24 Days</v>
      </c>
      <c r="AE1532" s="114">
        <f t="shared" si="534"/>
        <v>44</v>
      </c>
      <c r="AF1532" s="114">
        <f t="shared" si="535"/>
        <v>1</v>
      </c>
      <c r="AG1532" s="354" t="str">
        <f t="shared" si="536"/>
        <v>CE16</v>
      </c>
      <c r="AH1532" s="114">
        <f>IF(ISNA(VLOOKUP(L1532,'MASTER DATA'!$A$1:$F$192,6,0)),0,VLOOKUP(L1532,'MASTER DATA'!$A$1:$F$192,6,0))*AE1532</f>
        <v>528</v>
      </c>
      <c r="AI1532" s="354" t="str">
        <f>VLOOKUP($D1532,'warehouse mapping'!$AN$7:$AO$17,2,0)</f>
        <v>Aktif</v>
      </c>
      <c r="AJ1532" s="114">
        <f t="shared" si="537"/>
        <v>0</v>
      </c>
      <c r="AK1532" s="354" t="str">
        <f t="shared" si="538"/>
        <v/>
      </c>
      <c r="AL1532" s="354" t="s">
        <v>170</v>
      </c>
      <c r="AM1532" s="354">
        <f t="shared" si="541"/>
        <v>1</v>
      </c>
      <c r="AN1532" s="354" t="b">
        <f t="shared" si="539"/>
        <v>1</v>
      </c>
    </row>
    <row r="1533" spans="1:40" s="354" customFormat="1">
      <c r="A1533" s="354" t="str">
        <f t="shared" si="542"/>
        <v>CE16E01550070612</v>
      </c>
      <c r="B1533" s="354">
        <f t="shared" si="543"/>
        <v>0</v>
      </c>
      <c r="C1533" s="354">
        <f t="shared" si="544"/>
        <v>0</v>
      </c>
      <c r="D1533" s="354" t="str">
        <f t="shared" si="523"/>
        <v>CE</v>
      </c>
      <c r="E1533" s="354" t="str">
        <f t="shared" si="524"/>
        <v>16</v>
      </c>
      <c r="F1533" s="354" t="str">
        <f t="shared" si="525"/>
        <v>E</v>
      </c>
      <c r="G1533" s="355" t="str">
        <f t="shared" si="526"/>
        <v>01</v>
      </c>
      <c r="H1533" s="232" t="s">
        <v>1869</v>
      </c>
      <c r="I1533" s="232" t="s">
        <v>3250</v>
      </c>
      <c r="J1533" s="233">
        <v>46258</v>
      </c>
      <c r="K1533" s="233">
        <v>47706</v>
      </c>
      <c r="L1533" s="234">
        <v>550070612</v>
      </c>
      <c r="M1533" s="232" t="str">
        <f>IF(ISNA(VLOOKUP(L1533,'MASTER DATA'!$A$1:$B$192,2,0)),"",VLOOKUP(L1533,'MASTER DATA'!$A$1:$B$192,2,0))</f>
        <v>HlxHX610W40SP_12*1L_A04W</v>
      </c>
      <c r="N1533" s="232">
        <v>44</v>
      </c>
      <c r="O1533" s="232">
        <f t="shared" si="527"/>
        <v>1</v>
      </c>
      <c r="P1533" s="232">
        <f t="shared" si="528"/>
        <v>0</v>
      </c>
      <c r="Q1533" s="232">
        <f>VLOOKUP(L1533,'MASTER DATA'!$A$1:$E$192,5,0)</f>
        <v>44</v>
      </c>
      <c r="R1533" s="234">
        <f>SUMIF('picking of the day'!$H$4:$H$358,WMS!H1533&amp;WMS!L1533,'picking of the day'!$E$4:$E$358)</f>
        <v>0</v>
      </c>
      <c r="U1533" s="114">
        <f>IF(ISNA(VLOOKUP(H1533,'data putaway'!$A$1:$E$530,3,0)),0,VLOOKUP(H1533,'data putaway'!$A$1:$E$530,3,0))</f>
        <v>0</v>
      </c>
      <c r="V1533" s="354">
        <f t="shared" si="529"/>
        <v>44</v>
      </c>
      <c r="W1533" s="114">
        <f>IF(ISNA(VLOOKUP(H1533,'data putaway'!$A$1:$E$530,2,0)),0,VLOOKUP(H1533,'data putaway'!$A$1:$E$530,2,0))</f>
        <v>0</v>
      </c>
      <c r="X1533" s="354" t="b">
        <f t="shared" si="530"/>
        <v>0</v>
      </c>
      <c r="Y1533" s="354">
        <f>IF(ISNA(VLOOKUP(H1533,'data putaway'!$A$1:$E$530,4,0)),0,VLOOKUP(H1533,'data putaway'!$A$1:$E$530,4,0))</f>
        <v>0</v>
      </c>
      <c r="Z1533" s="113">
        <f>IF(ISNA(VLOOKUP(H1533,'data putaway'!$A$1:$E$530,5,0)),0,VLOOKUP(H1533,'data putaway'!$A$1:$E$530,5,0))</f>
        <v>0</v>
      </c>
      <c r="AA1533" s="354" t="b">
        <f t="shared" si="531"/>
        <v>0</v>
      </c>
      <c r="AB1533" s="354" t="b">
        <f t="shared" si="532"/>
        <v>0</v>
      </c>
      <c r="AC1533" s="356" t="str">
        <f t="shared" ca="1" si="533"/>
        <v>0 Month,  25 Days</v>
      </c>
      <c r="AD1533" s="114" t="str">
        <f t="shared" ca="1" si="540"/>
        <v>3 Year, 10 Month, 24 Days</v>
      </c>
      <c r="AE1533" s="114">
        <f t="shared" si="534"/>
        <v>44</v>
      </c>
      <c r="AF1533" s="114">
        <f t="shared" si="535"/>
        <v>1</v>
      </c>
      <c r="AG1533" s="354" t="str">
        <f t="shared" si="536"/>
        <v>CE16</v>
      </c>
      <c r="AH1533" s="114">
        <f>IF(ISNA(VLOOKUP(L1533,'MASTER DATA'!$A$1:$F$192,6,0)),0,VLOOKUP(L1533,'MASTER DATA'!$A$1:$F$192,6,0))*AE1533</f>
        <v>528</v>
      </c>
      <c r="AI1533" s="354" t="str">
        <f>VLOOKUP($D1533,'warehouse mapping'!$AN$7:$AO$17,2,0)</f>
        <v>Aktif</v>
      </c>
      <c r="AJ1533" s="114">
        <f t="shared" si="537"/>
        <v>0</v>
      </c>
      <c r="AK1533" s="354" t="str">
        <f t="shared" si="538"/>
        <v/>
      </c>
      <c r="AL1533" s="354" t="s">
        <v>170</v>
      </c>
      <c r="AM1533" s="354">
        <f t="shared" si="541"/>
        <v>1</v>
      </c>
      <c r="AN1533" s="354" t="b">
        <f t="shared" si="539"/>
        <v>1</v>
      </c>
    </row>
    <row r="1534" spans="1:40" s="354" customFormat="1">
      <c r="A1534" s="354" t="str">
        <f t="shared" si="542"/>
        <v>CE16E02550070612</v>
      </c>
      <c r="B1534" s="354">
        <f t="shared" si="543"/>
        <v>0</v>
      </c>
      <c r="C1534" s="354">
        <f t="shared" si="544"/>
        <v>0</v>
      </c>
      <c r="D1534" s="354" t="str">
        <f t="shared" si="523"/>
        <v>CE</v>
      </c>
      <c r="E1534" s="354" t="str">
        <f t="shared" si="524"/>
        <v>16</v>
      </c>
      <c r="F1534" s="354" t="str">
        <f t="shared" si="525"/>
        <v>E</v>
      </c>
      <c r="G1534" s="355" t="str">
        <f t="shared" si="526"/>
        <v>02</v>
      </c>
      <c r="H1534" s="232" t="s">
        <v>1870</v>
      </c>
      <c r="I1534" s="232" t="s">
        <v>3250</v>
      </c>
      <c r="J1534" s="233">
        <v>46258</v>
      </c>
      <c r="K1534" s="233">
        <v>47706</v>
      </c>
      <c r="L1534" s="234">
        <v>550070612</v>
      </c>
      <c r="M1534" s="232" t="str">
        <f>IF(ISNA(VLOOKUP(L1534,'MASTER DATA'!$A$1:$B$192,2,0)),"",VLOOKUP(L1534,'MASTER DATA'!$A$1:$B$192,2,0))</f>
        <v>HlxHX610W40SP_12*1L_A04W</v>
      </c>
      <c r="N1534" s="232">
        <v>44</v>
      </c>
      <c r="O1534" s="232">
        <f t="shared" si="527"/>
        <v>1</v>
      </c>
      <c r="P1534" s="232">
        <f t="shared" si="528"/>
        <v>0</v>
      </c>
      <c r="Q1534" s="232">
        <f>VLOOKUP(L1534,'MASTER DATA'!$A$1:$E$192,5,0)</f>
        <v>44</v>
      </c>
      <c r="R1534" s="234">
        <f>SUMIF('picking of the day'!$H$4:$H$358,WMS!H1534&amp;WMS!L1534,'picking of the day'!$E$4:$E$358)</f>
        <v>0</v>
      </c>
      <c r="U1534" s="114">
        <f>IF(ISNA(VLOOKUP(H1534,'data putaway'!$A$1:$E$530,3,0)),0,VLOOKUP(H1534,'data putaway'!$A$1:$E$530,3,0))</f>
        <v>0</v>
      </c>
      <c r="V1534" s="354">
        <f t="shared" si="529"/>
        <v>44</v>
      </c>
      <c r="W1534" s="114">
        <f>IF(ISNA(VLOOKUP(H1534,'data putaway'!$A$1:$E$530,2,0)),0,VLOOKUP(H1534,'data putaway'!$A$1:$E$530,2,0))</f>
        <v>0</v>
      </c>
      <c r="X1534" s="354" t="b">
        <f t="shared" si="530"/>
        <v>0</v>
      </c>
      <c r="Y1534" s="354">
        <f>IF(ISNA(VLOOKUP(H1534,'data putaway'!$A$1:$E$530,4,0)),0,VLOOKUP(H1534,'data putaway'!$A$1:$E$530,4,0))</f>
        <v>0</v>
      </c>
      <c r="Z1534" s="113">
        <f>IF(ISNA(VLOOKUP(H1534,'data putaway'!$A$1:$E$530,5,0)),0,VLOOKUP(H1534,'data putaway'!$A$1:$E$530,5,0))</f>
        <v>0</v>
      </c>
      <c r="AA1534" s="354" t="b">
        <f t="shared" si="531"/>
        <v>0</v>
      </c>
      <c r="AB1534" s="354" t="b">
        <f t="shared" si="532"/>
        <v>0</v>
      </c>
      <c r="AC1534" s="356" t="str">
        <f t="shared" ca="1" si="533"/>
        <v>0 Month,  25 Days</v>
      </c>
      <c r="AD1534" s="114" t="str">
        <f t="shared" ca="1" si="540"/>
        <v>3 Year, 10 Month, 24 Days</v>
      </c>
      <c r="AE1534" s="114">
        <f t="shared" si="534"/>
        <v>44</v>
      </c>
      <c r="AF1534" s="114">
        <f t="shared" si="535"/>
        <v>1</v>
      </c>
      <c r="AG1534" s="354" t="str">
        <f t="shared" si="536"/>
        <v>CE16</v>
      </c>
      <c r="AH1534" s="114">
        <f>IF(ISNA(VLOOKUP(L1534,'MASTER DATA'!$A$1:$F$192,6,0)),0,VLOOKUP(L1534,'MASTER DATA'!$A$1:$F$192,6,0))*AE1534</f>
        <v>528</v>
      </c>
      <c r="AI1534" s="354" t="str">
        <f>VLOOKUP($D1534,'warehouse mapping'!$AN$7:$AO$17,2,0)</f>
        <v>Aktif</v>
      </c>
      <c r="AJ1534" s="114">
        <f t="shared" si="537"/>
        <v>0</v>
      </c>
      <c r="AK1534" s="354" t="str">
        <f t="shared" si="538"/>
        <v/>
      </c>
      <c r="AL1534" s="354" t="s">
        <v>170</v>
      </c>
      <c r="AM1534" s="354">
        <f t="shared" si="541"/>
        <v>1</v>
      </c>
      <c r="AN1534" s="354" t="b">
        <f t="shared" si="539"/>
        <v>1</v>
      </c>
    </row>
    <row r="1535" spans="1:40" s="354" customFormat="1">
      <c r="A1535" s="354" t="str">
        <f t="shared" si="542"/>
        <v>CE17A01550077347</v>
      </c>
      <c r="B1535" s="354">
        <f t="shared" si="543"/>
        <v>0</v>
      </c>
      <c r="C1535" s="354">
        <f t="shared" si="544"/>
        <v>0</v>
      </c>
      <c r="D1535" s="354" t="str">
        <f t="shared" si="523"/>
        <v>CE</v>
      </c>
      <c r="E1535" s="354" t="str">
        <f t="shared" si="524"/>
        <v>17</v>
      </c>
      <c r="F1535" s="354" t="str">
        <f t="shared" si="525"/>
        <v>A</v>
      </c>
      <c r="G1535" s="355" t="str">
        <f t="shared" si="526"/>
        <v>01</v>
      </c>
      <c r="H1535" s="232" t="s">
        <v>1871</v>
      </c>
      <c r="I1535" s="232" t="s">
        <v>3505</v>
      </c>
      <c r="J1535" s="233">
        <v>46270</v>
      </c>
      <c r="K1535" s="233">
        <v>47719</v>
      </c>
      <c r="L1535" s="234">
        <v>550077347</v>
      </c>
      <c r="M1535" s="232" t="str">
        <f>IF(ISNA(VLOOKUP(L1535,'MASTER DATA'!$A$1:$B$192,2,0)),"",VLOOKUP(L1535,'MASTER DATA'!$A$1:$B$192,2,0))</f>
        <v>Advan4TAX710W30SNMA2_12*0.8L_A04W</v>
      </c>
      <c r="N1535" s="232">
        <v>35</v>
      </c>
      <c r="O1535" s="232">
        <f t="shared" si="527"/>
        <v>0</v>
      </c>
      <c r="P1535" s="232">
        <f t="shared" si="528"/>
        <v>35</v>
      </c>
      <c r="Q1535" s="232">
        <f>VLOOKUP(L1535,'MASTER DATA'!$A$1:$E$192,5,0)</f>
        <v>48</v>
      </c>
      <c r="R1535" s="234">
        <f>SUMIF('picking of the day'!$H$4:$H$358,WMS!H1535&amp;WMS!L1535,'picking of the day'!$E$4:$E$358)</f>
        <v>0</v>
      </c>
      <c r="U1535" s="114">
        <f>IF(ISNA(VLOOKUP(H1535,'data putaway'!$A$1:$E$530,3,0)),0,VLOOKUP(H1535,'data putaway'!$A$1:$E$530,3,0))</f>
        <v>0</v>
      </c>
      <c r="V1535" s="354">
        <f t="shared" si="529"/>
        <v>35</v>
      </c>
      <c r="W1535" s="114">
        <f>IF(ISNA(VLOOKUP(H1535,'data putaway'!$A$1:$E$530,2,0)),0,VLOOKUP(H1535,'data putaway'!$A$1:$E$530,2,0))</f>
        <v>0</v>
      </c>
      <c r="X1535" s="354" t="b">
        <f t="shared" si="530"/>
        <v>0</v>
      </c>
      <c r="Y1535" s="354">
        <f>IF(ISNA(VLOOKUP(H1535,'data putaway'!$A$1:$E$530,4,0)),0,VLOOKUP(H1535,'data putaway'!$A$1:$E$530,4,0))</f>
        <v>0</v>
      </c>
      <c r="Z1535" s="113">
        <f>IF(ISNA(VLOOKUP(H1535,'data putaway'!$A$1:$E$530,5,0)),0,VLOOKUP(H1535,'data putaway'!$A$1:$E$530,5,0))</f>
        <v>0</v>
      </c>
      <c r="AA1535" s="354" t="b">
        <f t="shared" si="531"/>
        <v>0</v>
      </c>
      <c r="AB1535" s="354" t="b">
        <f t="shared" si="532"/>
        <v>0</v>
      </c>
      <c r="AC1535" s="356" t="str">
        <f t="shared" ca="1" si="533"/>
        <v>0 Month,  13 Days</v>
      </c>
      <c r="AD1535" s="114" t="str">
        <f t="shared" ca="1" si="540"/>
        <v>3 Year, 11 Month, 6 Days</v>
      </c>
      <c r="AE1535" s="114">
        <f t="shared" si="534"/>
        <v>35</v>
      </c>
      <c r="AF1535" s="114">
        <f t="shared" si="535"/>
        <v>1</v>
      </c>
      <c r="AG1535" s="354" t="str">
        <f t="shared" si="536"/>
        <v>CE17</v>
      </c>
      <c r="AH1535" s="114">
        <f>IF(ISNA(VLOOKUP(L1535,'MASTER DATA'!$A$1:$F$192,6,0)),0,VLOOKUP(L1535,'MASTER DATA'!$A$1:$F$192,6,0))*AE1535</f>
        <v>336</v>
      </c>
      <c r="AI1535" s="354" t="str">
        <f>VLOOKUP($D1535,'warehouse mapping'!$AN$7:$AO$17,2,0)</f>
        <v>Aktif</v>
      </c>
      <c r="AJ1535" s="114">
        <f t="shared" si="537"/>
        <v>0</v>
      </c>
      <c r="AK1535" s="354" t="str">
        <f t="shared" si="538"/>
        <v/>
      </c>
      <c r="AL1535" s="354" t="s">
        <v>3206</v>
      </c>
      <c r="AM1535" s="354">
        <f t="shared" si="541"/>
        <v>1</v>
      </c>
      <c r="AN1535" s="354" t="b">
        <f t="shared" si="539"/>
        <v>1</v>
      </c>
    </row>
    <row r="1536" spans="1:40" s="354" customFormat="1">
      <c r="A1536" s="354" t="str">
        <f t="shared" si="542"/>
        <v>CE17A02550048593</v>
      </c>
      <c r="B1536" s="354">
        <f t="shared" si="543"/>
        <v>0</v>
      </c>
      <c r="C1536" s="354">
        <f t="shared" si="544"/>
        <v>0</v>
      </c>
      <c r="D1536" s="354" t="str">
        <f t="shared" si="523"/>
        <v>CE</v>
      </c>
      <c r="E1536" s="354" t="str">
        <f t="shared" si="524"/>
        <v>17</v>
      </c>
      <c r="F1536" s="354" t="str">
        <f t="shared" si="525"/>
        <v>A</v>
      </c>
      <c r="G1536" s="355" t="str">
        <f t="shared" si="526"/>
        <v>02</v>
      </c>
      <c r="H1536" s="232" t="s">
        <v>1872</v>
      </c>
      <c r="I1536" s="232" t="s">
        <v>3230</v>
      </c>
      <c r="J1536" s="233">
        <v>46249</v>
      </c>
      <c r="K1536" s="233">
        <v>47701</v>
      </c>
      <c r="L1536" s="234">
        <v>550048593</v>
      </c>
      <c r="M1536" s="232" t="str">
        <f>IF(ISNA(VLOOKUP(L1536,'MASTER DATA'!$A$1:$B$192,2,0)),"",VLOOKUP(L1536,'MASTER DATA'!$A$1:$B$192,2,0))</f>
        <v>Adv4TAX5Sc20W40MB_12*0.8L_A04W</v>
      </c>
      <c r="N1536" s="232">
        <v>5</v>
      </c>
      <c r="O1536" s="232">
        <f t="shared" si="527"/>
        <v>0</v>
      </c>
      <c r="P1536" s="232">
        <f t="shared" si="528"/>
        <v>5</v>
      </c>
      <c r="Q1536" s="232">
        <f>VLOOKUP(L1536,'MASTER DATA'!$A$1:$E$192,5,0)</f>
        <v>48</v>
      </c>
      <c r="R1536" s="234">
        <f>SUMIF('picking of the day'!$H$4:$H$358,WMS!H1536&amp;WMS!L1536,'picking of the day'!$E$4:$E$358)</f>
        <v>0</v>
      </c>
      <c r="U1536" s="114">
        <f>IF(ISNA(VLOOKUP(H1536,'data putaway'!$A$1:$E$530,3,0)),0,VLOOKUP(H1536,'data putaway'!$A$1:$E$530,3,0))</f>
        <v>0</v>
      </c>
      <c r="V1536" s="354">
        <f t="shared" si="529"/>
        <v>5</v>
      </c>
      <c r="W1536" s="114">
        <f>IF(ISNA(VLOOKUP(H1536,'data putaway'!$A$1:$E$530,2,0)),0,VLOOKUP(H1536,'data putaway'!$A$1:$E$530,2,0))</f>
        <v>0</v>
      </c>
      <c r="X1536" s="354" t="b">
        <f t="shared" si="530"/>
        <v>0</v>
      </c>
      <c r="Y1536" s="354">
        <f>IF(ISNA(VLOOKUP(H1536,'data putaway'!$A$1:$E$530,4,0)),0,VLOOKUP(H1536,'data putaway'!$A$1:$E$530,4,0))</f>
        <v>0</v>
      </c>
      <c r="Z1536" s="113">
        <f>IF(ISNA(VLOOKUP(H1536,'data putaway'!$A$1:$E$530,5,0)),0,VLOOKUP(H1536,'data putaway'!$A$1:$E$530,5,0))</f>
        <v>0</v>
      </c>
      <c r="AA1536" s="354" t="b">
        <f t="shared" si="531"/>
        <v>0</v>
      </c>
      <c r="AB1536" s="354" t="b">
        <f t="shared" si="532"/>
        <v>0</v>
      </c>
      <c r="AC1536" s="356" t="str">
        <f t="shared" ca="1" si="533"/>
        <v>1 Month,  3 Days</v>
      </c>
      <c r="AD1536" s="114" t="str">
        <f t="shared" ca="1" si="540"/>
        <v>3 Year, 10 Month, 19 Days</v>
      </c>
      <c r="AE1536" s="114">
        <f t="shared" si="534"/>
        <v>5</v>
      </c>
      <c r="AF1536" s="114">
        <f t="shared" si="535"/>
        <v>1</v>
      </c>
      <c r="AG1536" s="354" t="str">
        <f t="shared" si="536"/>
        <v>CE17</v>
      </c>
      <c r="AH1536" s="114">
        <f>IF(ISNA(VLOOKUP(L1536,'MASTER DATA'!$A$1:$F$192,6,0)),0,VLOOKUP(L1536,'MASTER DATA'!$A$1:$F$192,6,0))*AE1536</f>
        <v>48</v>
      </c>
      <c r="AI1536" s="354" t="str">
        <f>VLOOKUP($D1536,'warehouse mapping'!$AN$7:$AO$17,2,0)</f>
        <v>Aktif</v>
      </c>
      <c r="AJ1536" s="114">
        <f t="shared" si="537"/>
        <v>0</v>
      </c>
      <c r="AK1536" s="354" t="str">
        <f t="shared" si="538"/>
        <v/>
      </c>
      <c r="AL1536" s="354" t="s">
        <v>170</v>
      </c>
      <c r="AM1536" s="354">
        <f t="shared" si="541"/>
        <v>1</v>
      </c>
      <c r="AN1536" s="354" t="b">
        <f t="shared" si="539"/>
        <v>1</v>
      </c>
    </row>
    <row r="1537" spans="1:40" s="354" customFormat="1">
      <c r="A1537" s="354" t="str">
        <f t="shared" si="542"/>
        <v>CE17B01550062285</v>
      </c>
      <c r="B1537" s="354">
        <f t="shared" si="543"/>
        <v>0</v>
      </c>
      <c r="C1537" s="354">
        <f t="shared" si="544"/>
        <v>0</v>
      </c>
      <c r="D1537" s="354" t="str">
        <f t="shared" si="523"/>
        <v>CE</v>
      </c>
      <c r="E1537" s="354" t="str">
        <f t="shared" si="524"/>
        <v>17</v>
      </c>
      <c r="F1537" s="354" t="str">
        <f t="shared" si="525"/>
        <v>B</v>
      </c>
      <c r="G1537" s="355" t="str">
        <f t="shared" si="526"/>
        <v>01</v>
      </c>
      <c r="H1537" s="232" t="s">
        <v>1873</v>
      </c>
      <c r="I1537" s="232">
        <v>12611620</v>
      </c>
      <c r="J1537" s="233">
        <v>46087</v>
      </c>
      <c r="K1537" s="233">
        <v>47524</v>
      </c>
      <c r="L1537" s="234">
        <v>550062285</v>
      </c>
      <c r="M1537" s="232" t="str">
        <f>IF(ISNA(VLOOKUP(L1537,'MASTER DATA'!$A$1:$B$192,2,0)),"",VLOOKUP(L1537,'MASTER DATA'!$A$1:$B$192,2,0))</f>
        <v>Gadus S3 V460DM 2_1*770kg_A227</v>
      </c>
      <c r="N1537" s="232">
        <v>1</v>
      </c>
      <c r="O1537" s="232">
        <f t="shared" si="527"/>
        <v>1</v>
      </c>
      <c r="P1537" s="232">
        <f t="shared" si="528"/>
        <v>0</v>
      </c>
      <c r="Q1537" s="232">
        <f>VLOOKUP(L1537,'MASTER DATA'!$A$1:$E$192,5,0)</f>
        <v>1</v>
      </c>
      <c r="R1537" s="234">
        <f>SUMIF('picking of the day'!$H$4:$H$358,WMS!H1537&amp;WMS!L1537,'picking of the day'!$E$4:$E$358)</f>
        <v>0</v>
      </c>
      <c r="U1537" s="114">
        <f>IF(ISNA(VLOOKUP(H1537,'data putaway'!$A$1:$E$530,3,0)),0,VLOOKUP(H1537,'data putaway'!$A$1:$E$530,3,0))</f>
        <v>0</v>
      </c>
      <c r="V1537" s="354">
        <f t="shared" si="529"/>
        <v>1</v>
      </c>
      <c r="W1537" s="114">
        <f>IF(ISNA(VLOOKUP(H1537,'data putaway'!$A$1:$E$530,2,0)),0,VLOOKUP(H1537,'data putaway'!$A$1:$E$530,2,0))</f>
        <v>0</v>
      </c>
      <c r="X1537" s="354" t="b">
        <f t="shared" si="530"/>
        <v>0</v>
      </c>
      <c r="Y1537" s="354">
        <f>IF(ISNA(VLOOKUP(H1537,'data putaway'!$A$1:$E$530,4,0)),0,VLOOKUP(H1537,'data putaway'!$A$1:$E$530,4,0))</f>
        <v>0</v>
      </c>
      <c r="Z1537" s="113">
        <f>IF(ISNA(VLOOKUP(H1537,'data putaway'!$A$1:$E$530,5,0)),0,VLOOKUP(H1537,'data putaway'!$A$1:$E$530,5,0))</f>
        <v>0</v>
      </c>
      <c r="AA1537" s="354" t="b">
        <f t="shared" si="531"/>
        <v>0</v>
      </c>
      <c r="AB1537" s="354" t="b">
        <f t="shared" si="532"/>
        <v>0</v>
      </c>
      <c r="AC1537" s="356" t="str">
        <f t="shared" ca="1" si="533"/>
        <v>6 Month,  12 Days</v>
      </c>
      <c r="AD1537" s="114" t="str">
        <f t="shared" ca="1" si="540"/>
        <v>3 Year, 4 Month, 23 Days</v>
      </c>
      <c r="AE1537" s="114">
        <f t="shared" si="534"/>
        <v>1</v>
      </c>
      <c r="AF1537" s="114">
        <f t="shared" si="535"/>
        <v>1</v>
      </c>
      <c r="AG1537" s="354" t="str">
        <f t="shared" si="536"/>
        <v>CE17</v>
      </c>
      <c r="AH1537" s="114">
        <f>IF(ISNA(VLOOKUP(L1537,'MASTER DATA'!$A$1:$F$192,6,0)),0,VLOOKUP(L1537,'MASTER DATA'!$A$1:$F$192,6,0))*AE1537</f>
        <v>770</v>
      </c>
      <c r="AI1537" s="354" t="str">
        <f>VLOOKUP($D1537,'warehouse mapping'!$AN$7:$AO$17,2,0)</f>
        <v>Aktif</v>
      </c>
      <c r="AJ1537" s="114">
        <f t="shared" si="537"/>
        <v>0</v>
      </c>
      <c r="AK1537" s="354" t="str">
        <f t="shared" si="538"/>
        <v/>
      </c>
      <c r="AL1537" s="354" t="s">
        <v>3205</v>
      </c>
      <c r="AM1537" s="354">
        <f t="shared" si="541"/>
        <v>1</v>
      </c>
      <c r="AN1537" s="354" t="b">
        <f t="shared" si="539"/>
        <v>1</v>
      </c>
    </row>
    <row r="1538" spans="1:40" s="354" customFormat="1">
      <c r="A1538" s="354" t="str">
        <f t="shared" si="542"/>
        <v>CE17B02550062285</v>
      </c>
      <c r="B1538" s="354">
        <f t="shared" si="543"/>
        <v>0</v>
      </c>
      <c r="C1538" s="354">
        <f t="shared" si="544"/>
        <v>0</v>
      </c>
      <c r="D1538" s="354" t="str">
        <f t="shared" si="523"/>
        <v>CE</v>
      </c>
      <c r="E1538" s="354" t="str">
        <f t="shared" si="524"/>
        <v>17</v>
      </c>
      <c r="F1538" s="354" t="str">
        <f t="shared" si="525"/>
        <v>B</v>
      </c>
      <c r="G1538" s="355" t="str">
        <f t="shared" si="526"/>
        <v>02</v>
      </c>
      <c r="H1538" s="232" t="s">
        <v>1874</v>
      </c>
      <c r="I1538" s="232">
        <v>12611620</v>
      </c>
      <c r="J1538" s="233">
        <v>46087</v>
      </c>
      <c r="K1538" s="233">
        <v>47524</v>
      </c>
      <c r="L1538" s="234">
        <v>550062285</v>
      </c>
      <c r="M1538" s="232" t="str">
        <f>IF(ISNA(VLOOKUP(L1538,'MASTER DATA'!$A$1:$B$192,2,0)),"",VLOOKUP(L1538,'MASTER DATA'!$A$1:$B$192,2,0))</f>
        <v>Gadus S3 V460DM 2_1*770kg_A227</v>
      </c>
      <c r="N1538" s="232">
        <v>1</v>
      </c>
      <c r="O1538" s="232">
        <f t="shared" si="527"/>
        <v>1</v>
      </c>
      <c r="P1538" s="232">
        <f t="shared" si="528"/>
        <v>0</v>
      </c>
      <c r="Q1538" s="232">
        <f>VLOOKUP(L1538,'MASTER DATA'!$A$1:$E$192,5,0)</f>
        <v>1</v>
      </c>
      <c r="R1538" s="234">
        <f>SUMIF('picking of the day'!$H$4:$H$358,WMS!H1538&amp;WMS!L1538,'picking of the day'!$E$4:$E$358)</f>
        <v>0</v>
      </c>
      <c r="U1538" s="114">
        <f>IF(ISNA(VLOOKUP(H1538,'data putaway'!$A$1:$E$530,3,0)),0,VLOOKUP(H1538,'data putaway'!$A$1:$E$530,3,0))</f>
        <v>0</v>
      </c>
      <c r="V1538" s="354">
        <f t="shared" si="529"/>
        <v>1</v>
      </c>
      <c r="W1538" s="114">
        <f>IF(ISNA(VLOOKUP(H1538,'data putaway'!$A$1:$E$530,2,0)),0,VLOOKUP(H1538,'data putaway'!$A$1:$E$530,2,0))</f>
        <v>0</v>
      </c>
      <c r="X1538" s="354" t="b">
        <f t="shared" si="530"/>
        <v>0</v>
      </c>
      <c r="Y1538" s="354">
        <f>IF(ISNA(VLOOKUP(H1538,'data putaway'!$A$1:$E$530,4,0)),0,VLOOKUP(H1538,'data putaway'!$A$1:$E$530,4,0))</f>
        <v>0</v>
      </c>
      <c r="Z1538" s="113">
        <f>IF(ISNA(VLOOKUP(H1538,'data putaway'!$A$1:$E$530,5,0)),0,VLOOKUP(H1538,'data putaway'!$A$1:$E$530,5,0))</f>
        <v>0</v>
      </c>
      <c r="AA1538" s="354" t="b">
        <f t="shared" si="531"/>
        <v>0</v>
      </c>
      <c r="AB1538" s="354" t="b">
        <f t="shared" si="532"/>
        <v>0</v>
      </c>
      <c r="AC1538" s="356" t="str">
        <f t="shared" ca="1" si="533"/>
        <v>6 Month,  12 Days</v>
      </c>
      <c r="AD1538" s="114" t="str">
        <f t="shared" ca="1" si="540"/>
        <v>3 Year, 4 Month, 23 Days</v>
      </c>
      <c r="AE1538" s="114">
        <f t="shared" si="534"/>
        <v>1</v>
      </c>
      <c r="AF1538" s="114">
        <f t="shared" si="535"/>
        <v>1</v>
      </c>
      <c r="AG1538" s="354" t="str">
        <f t="shared" si="536"/>
        <v>CE17</v>
      </c>
      <c r="AH1538" s="114">
        <f>IF(ISNA(VLOOKUP(L1538,'MASTER DATA'!$A$1:$F$192,6,0)),0,VLOOKUP(L1538,'MASTER DATA'!$A$1:$F$192,6,0))*AE1538</f>
        <v>770</v>
      </c>
      <c r="AI1538" s="354" t="str">
        <f>VLOOKUP($D1538,'warehouse mapping'!$AN$7:$AO$17,2,0)</f>
        <v>Aktif</v>
      </c>
      <c r="AJ1538" s="114">
        <f t="shared" si="537"/>
        <v>0</v>
      </c>
      <c r="AK1538" s="354" t="str">
        <f t="shared" si="538"/>
        <v/>
      </c>
      <c r="AL1538" s="354" t="s">
        <v>3205</v>
      </c>
      <c r="AM1538" s="354">
        <f t="shared" si="541"/>
        <v>1</v>
      </c>
      <c r="AN1538" s="354" t="b">
        <f t="shared" si="539"/>
        <v>1</v>
      </c>
    </row>
    <row r="1539" spans="1:40" s="354" customFormat="1">
      <c r="A1539" s="354" t="str">
        <f t="shared" si="542"/>
        <v>CE17C01550070612</v>
      </c>
      <c r="B1539" s="354">
        <f t="shared" si="543"/>
        <v>0</v>
      </c>
      <c r="C1539" s="354">
        <f t="shared" si="544"/>
        <v>0</v>
      </c>
      <c r="D1539" s="354" t="str">
        <f t="shared" si="523"/>
        <v>CE</v>
      </c>
      <c r="E1539" s="354" t="str">
        <f t="shared" si="524"/>
        <v>17</v>
      </c>
      <c r="F1539" s="354" t="str">
        <f t="shared" si="525"/>
        <v>C</v>
      </c>
      <c r="G1539" s="355" t="str">
        <f t="shared" si="526"/>
        <v>01</v>
      </c>
      <c r="H1539" s="232" t="s">
        <v>1875</v>
      </c>
      <c r="I1539" s="232" t="s">
        <v>3250</v>
      </c>
      <c r="J1539" s="233">
        <v>46258</v>
      </c>
      <c r="K1539" s="233">
        <v>47706</v>
      </c>
      <c r="L1539" s="234">
        <v>550070612</v>
      </c>
      <c r="M1539" s="232" t="str">
        <f>IF(ISNA(VLOOKUP(L1539,'MASTER DATA'!$A$1:$B$192,2,0)),"",VLOOKUP(L1539,'MASTER DATA'!$A$1:$B$192,2,0))</f>
        <v>HlxHX610W40SP_12*1L_A04W</v>
      </c>
      <c r="N1539" s="232">
        <v>44</v>
      </c>
      <c r="O1539" s="232">
        <f t="shared" si="527"/>
        <v>1</v>
      </c>
      <c r="P1539" s="232">
        <f t="shared" si="528"/>
        <v>0</v>
      </c>
      <c r="Q1539" s="232">
        <f>VLOOKUP(L1539,'MASTER DATA'!$A$1:$E$192,5,0)</f>
        <v>44</v>
      </c>
      <c r="R1539" s="234">
        <f>SUMIF('picking of the day'!$H$4:$H$358,WMS!H1539&amp;WMS!L1539,'picking of the day'!$E$4:$E$358)</f>
        <v>0</v>
      </c>
      <c r="U1539" s="114">
        <f>IF(ISNA(VLOOKUP(H1539,'data putaway'!$A$1:$E$530,3,0)),0,VLOOKUP(H1539,'data putaway'!$A$1:$E$530,3,0))</f>
        <v>0</v>
      </c>
      <c r="V1539" s="354">
        <f t="shared" si="529"/>
        <v>44</v>
      </c>
      <c r="W1539" s="114">
        <f>IF(ISNA(VLOOKUP(H1539,'data putaway'!$A$1:$E$530,2,0)),0,VLOOKUP(H1539,'data putaway'!$A$1:$E$530,2,0))</f>
        <v>0</v>
      </c>
      <c r="X1539" s="354" t="b">
        <f t="shared" si="530"/>
        <v>0</v>
      </c>
      <c r="Y1539" s="354">
        <f>IF(ISNA(VLOOKUP(H1539,'data putaway'!$A$1:$E$530,4,0)),0,VLOOKUP(H1539,'data putaway'!$A$1:$E$530,4,0))</f>
        <v>0</v>
      </c>
      <c r="Z1539" s="113">
        <f>IF(ISNA(VLOOKUP(H1539,'data putaway'!$A$1:$E$530,5,0)),0,VLOOKUP(H1539,'data putaway'!$A$1:$E$530,5,0))</f>
        <v>0</v>
      </c>
      <c r="AA1539" s="354" t="b">
        <f t="shared" si="531"/>
        <v>0</v>
      </c>
      <c r="AB1539" s="354" t="b">
        <f t="shared" si="532"/>
        <v>0</v>
      </c>
      <c r="AC1539" s="356" t="str">
        <f t="shared" ca="1" si="533"/>
        <v>0 Month,  25 Days</v>
      </c>
      <c r="AD1539" s="114" t="str">
        <f t="shared" ca="1" si="540"/>
        <v>3 Year, 10 Month, 24 Days</v>
      </c>
      <c r="AE1539" s="114">
        <f t="shared" si="534"/>
        <v>44</v>
      </c>
      <c r="AF1539" s="114">
        <f t="shared" si="535"/>
        <v>1</v>
      </c>
      <c r="AG1539" s="354" t="str">
        <f t="shared" si="536"/>
        <v>CE17</v>
      </c>
      <c r="AH1539" s="114">
        <f>IF(ISNA(VLOOKUP(L1539,'MASTER DATA'!$A$1:$F$192,6,0)),0,VLOOKUP(L1539,'MASTER DATA'!$A$1:$F$192,6,0))*AE1539</f>
        <v>528</v>
      </c>
      <c r="AI1539" s="354" t="str">
        <f>VLOOKUP($D1539,'warehouse mapping'!$AN$7:$AO$17,2,0)</f>
        <v>Aktif</v>
      </c>
      <c r="AJ1539" s="114">
        <f t="shared" si="537"/>
        <v>0</v>
      </c>
      <c r="AK1539" s="354" t="str">
        <f t="shared" si="538"/>
        <v/>
      </c>
      <c r="AL1539" s="354" t="s">
        <v>170</v>
      </c>
      <c r="AM1539" s="354">
        <f t="shared" si="541"/>
        <v>1</v>
      </c>
      <c r="AN1539" s="354" t="b">
        <f t="shared" si="539"/>
        <v>1</v>
      </c>
    </row>
    <row r="1540" spans="1:40" s="354" customFormat="1">
      <c r="A1540" s="354" t="str">
        <f t="shared" si="542"/>
        <v>CE17C02550070612</v>
      </c>
      <c r="B1540" s="354">
        <f t="shared" si="543"/>
        <v>0</v>
      </c>
      <c r="C1540" s="354">
        <f t="shared" si="544"/>
        <v>0</v>
      </c>
      <c r="D1540" s="354" t="str">
        <f t="shared" si="523"/>
        <v>CE</v>
      </c>
      <c r="E1540" s="354" t="str">
        <f t="shared" si="524"/>
        <v>17</v>
      </c>
      <c r="F1540" s="354" t="str">
        <f t="shared" si="525"/>
        <v>C</v>
      </c>
      <c r="G1540" s="355" t="str">
        <f t="shared" si="526"/>
        <v>02</v>
      </c>
      <c r="H1540" s="232" t="s">
        <v>1876</v>
      </c>
      <c r="I1540" s="232" t="s">
        <v>3250</v>
      </c>
      <c r="J1540" s="233">
        <v>46258</v>
      </c>
      <c r="K1540" s="233">
        <v>47706</v>
      </c>
      <c r="L1540" s="234">
        <v>550070612</v>
      </c>
      <c r="M1540" s="232" t="str">
        <f>IF(ISNA(VLOOKUP(L1540,'MASTER DATA'!$A$1:$B$192,2,0)),"",VLOOKUP(L1540,'MASTER DATA'!$A$1:$B$192,2,0))</f>
        <v>HlxHX610W40SP_12*1L_A04W</v>
      </c>
      <c r="N1540" s="232">
        <v>44</v>
      </c>
      <c r="O1540" s="232">
        <f t="shared" si="527"/>
        <v>1</v>
      </c>
      <c r="P1540" s="232">
        <f t="shared" si="528"/>
        <v>0</v>
      </c>
      <c r="Q1540" s="232">
        <f>VLOOKUP(L1540,'MASTER DATA'!$A$1:$E$192,5,0)</f>
        <v>44</v>
      </c>
      <c r="R1540" s="234">
        <f>SUMIF('picking of the day'!$H$4:$H$358,WMS!H1540&amp;WMS!L1540,'picking of the day'!$E$4:$E$358)</f>
        <v>0</v>
      </c>
      <c r="U1540" s="114">
        <f>IF(ISNA(VLOOKUP(H1540,'data putaway'!$A$1:$E$530,3,0)),0,VLOOKUP(H1540,'data putaway'!$A$1:$E$530,3,0))</f>
        <v>0</v>
      </c>
      <c r="V1540" s="354">
        <f t="shared" si="529"/>
        <v>44</v>
      </c>
      <c r="W1540" s="114">
        <f>IF(ISNA(VLOOKUP(H1540,'data putaway'!$A$1:$E$530,2,0)),0,VLOOKUP(H1540,'data putaway'!$A$1:$E$530,2,0))</f>
        <v>0</v>
      </c>
      <c r="X1540" s="354" t="b">
        <f t="shared" si="530"/>
        <v>0</v>
      </c>
      <c r="Y1540" s="354">
        <f>IF(ISNA(VLOOKUP(H1540,'data putaway'!$A$1:$E$530,4,0)),0,VLOOKUP(H1540,'data putaway'!$A$1:$E$530,4,0))</f>
        <v>0</v>
      </c>
      <c r="Z1540" s="113">
        <f>IF(ISNA(VLOOKUP(H1540,'data putaway'!$A$1:$E$530,5,0)),0,VLOOKUP(H1540,'data putaway'!$A$1:$E$530,5,0))</f>
        <v>0</v>
      </c>
      <c r="AA1540" s="354" t="b">
        <f t="shared" si="531"/>
        <v>0</v>
      </c>
      <c r="AB1540" s="354" t="b">
        <f t="shared" si="532"/>
        <v>0</v>
      </c>
      <c r="AC1540" s="356" t="str">
        <f t="shared" ca="1" si="533"/>
        <v>0 Month,  25 Days</v>
      </c>
      <c r="AD1540" s="114" t="str">
        <f t="shared" ca="1" si="540"/>
        <v>3 Year, 10 Month, 24 Days</v>
      </c>
      <c r="AE1540" s="114">
        <f t="shared" si="534"/>
        <v>44</v>
      </c>
      <c r="AF1540" s="114">
        <f t="shared" si="535"/>
        <v>1</v>
      </c>
      <c r="AG1540" s="354" t="str">
        <f t="shared" si="536"/>
        <v>CE17</v>
      </c>
      <c r="AH1540" s="114">
        <f>IF(ISNA(VLOOKUP(L1540,'MASTER DATA'!$A$1:$F$192,6,0)),0,VLOOKUP(L1540,'MASTER DATA'!$A$1:$F$192,6,0))*AE1540</f>
        <v>528</v>
      </c>
      <c r="AI1540" s="354" t="str">
        <f>VLOOKUP($D1540,'warehouse mapping'!$AN$7:$AO$17,2,0)</f>
        <v>Aktif</v>
      </c>
      <c r="AJ1540" s="114">
        <f t="shared" si="537"/>
        <v>0</v>
      </c>
      <c r="AK1540" s="354" t="str">
        <f t="shared" si="538"/>
        <v/>
      </c>
      <c r="AL1540" s="354" t="s">
        <v>170</v>
      </c>
      <c r="AM1540" s="354">
        <f t="shared" si="541"/>
        <v>1</v>
      </c>
      <c r="AN1540" s="354" t="b">
        <f t="shared" si="539"/>
        <v>1</v>
      </c>
    </row>
    <row r="1541" spans="1:40" s="354" customFormat="1">
      <c r="A1541" s="354" t="str">
        <f t="shared" si="542"/>
        <v>CE17D01550048593</v>
      </c>
      <c r="B1541" s="354">
        <f t="shared" si="543"/>
        <v>0</v>
      </c>
      <c r="C1541" s="354">
        <f t="shared" si="544"/>
        <v>0</v>
      </c>
      <c r="D1541" s="354" t="str">
        <f t="shared" ref="D1541:D1604" si="545">LEFT(H1541,2)</f>
        <v>CE</v>
      </c>
      <c r="E1541" s="354" t="str">
        <f t="shared" ref="E1541:E1604" si="546">MID(H1541,3,2)</f>
        <v>17</v>
      </c>
      <c r="F1541" s="354" t="str">
        <f t="shared" ref="F1541:F1604" si="547">MID(H1541,5,1)</f>
        <v>D</v>
      </c>
      <c r="G1541" s="355" t="str">
        <f t="shared" ref="G1541:G1604" si="548">RIGHT(H1541,2)</f>
        <v>01</v>
      </c>
      <c r="H1541" s="232" t="s">
        <v>1877</v>
      </c>
      <c r="I1541" s="232" t="s">
        <v>3306</v>
      </c>
      <c r="J1541" s="233">
        <v>46261</v>
      </c>
      <c r="K1541" s="233">
        <v>47708</v>
      </c>
      <c r="L1541" s="234">
        <v>550048593</v>
      </c>
      <c r="M1541" s="232" t="str">
        <f>IF(ISNA(VLOOKUP(L1541,'MASTER DATA'!$A$1:$B$192,2,0)),"",VLOOKUP(L1541,'MASTER DATA'!$A$1:$B$192,2,0))</f>
        <v>Adv4TAX5Sc20W40MB_12*0.8L_A04W</v>
      </c>
      <c r="N1541" s="232">
        <v>48</v>
      </c>
      <c r="O1541" s="232">
        <f t="shared" ref="O1541:O1604" si="549">(V1541-P1541)/Q1541</f>
        <v>1</v>
      </c>
      <c r="P1541" s="232">
        <f t="shared" ref="P1541:P1604" si="550">MOD(V1541,Q1541)</f>
        <v>0</v>
      </c>
      <c r="Q1541" s="232">
        <f>VLOOKUP(L1541,'MASTER DATA'!$A$1:$E$192,5,0)</f>
        <v>48</v>
      </c>
      <c r="R1541" s="234">
        <f>SUMIF('picking of the day'!$H$4:$H$358,WMS!H1541&amp;WMS!L1541,'picking of the day'!$E$4:$E$358)</f>
        <v>0</v>
      </c>
      <c r="U1541" s="114">
        <f>IF(ISNA(VLOOKUP(H1541,'data putaway'!$A$1:$E$530,3,0)),0,VLOOKUP(H1541,'data putaway'!$A$1:$E$530,3,0))</f>
        <v>0</v>
      </c>
      <c r="V1541" s="354">
        <f t="shared" ref="V1541:V1604" si="551">(N1541+T1541+U1541)-(R1541+S1541)</f>
        <v>48</v>
      </c>
      <c r="W1541" s="114">
        <f>IF(ISNA(VLOOKUP(H1541,'data putaway'!$A$1:$E$530,2,0)),0,VLOOKUP(H1541,'data putaway'!$A$1:$E$530,2,0))</f>
        <v>0</v>
      </c>
      <c r="X1541" s="354" t="b">
        <f t="shared" ref="X1541:X1604" si="552">W1541=L1541</f>
        <v>0</v>
      </c>
      <c r="Y1541" s="354">
        <f>IF(ISNA(VLOOKUP(H1541,'data putaway'!$A$1:$E$530,4,0)),0,VLOOKUP(H1541,'data putaway'!$A$1:$E$530,4,0))</f>
        <v>0</v>
      </c>
      <c r="Z1541" s="113">
        <f>IF(ISNA(VLOOKUP(H1541,'data putaway'!$A$1:$E$530,5,0)),0,VLOOKUP(H1541,'data putaway'!$A$1:$E$530,5,0))</f>
        <v>0</v>
      </c>
      <c r="AA1541" s="354" t="b">
        <f t="shared" ref="AA1541:AA1604" si="553">Y1541=I1541</f>
        <v>0</v>
      </c>
      <c r="AB1541" s="354" t="b">
        <f t="shared" ref="AB1541:AB1604" si="554">Z1541=K1541</f>
        <v>0</v>
      </c>
      <c r="AC1541" s="356" t="str">
        <f t="shared" ref="AC1541:AC1604" ca="1" si="555">IF(J1541="","",DATEDIF(J1541,NOW(),"ym")&amp;" Month"&amp;",  "&amp;DATEDIF(J1541,NOW(),"md")&amp;" Days")</f>
        <v>0 Month,  22 Days</v>
      </c>
      <c r="AD1541" s="114" t="str">
        <f t="shared" ca="1" si="540"/>
        <v>3 Year, 10 Month, 26 Days</v>
      </c>
      <c r="AE1541" s="114">
        <f t="shared" ref="AE1541:AE1604" si="556">N1541+U1541</f>
        <v>48</v>
      </c>
      <c r="AF1541" s="114">
        <f t="shared" ref="AF1541:AF1604" si="557">IF(V1541&gt;0,1,0)</f>
        <v>1</v>
      </c>
      <c r="AG1541" s="354" t="str">
        <f t="shared" ref="AG1541:AG1604" si="558">D1541&amp;E1541</f>
        <v>CE17</v>
      </c>
      <c r="AH1541" s="114">
        <f>IF(ISNA(VLOOKUP(L1541,'MASTER DATA'!$A$1:$F$192,6,0)),0,VLOOKUP(L1541,'MASTER DATA'!$A$1:$F$192,6,0))*AE1541</f>
        <v>460.79999999999995</v>
      </c>
      <c r="AI1541" s="354" t="str">
        <f>VLOOKUP($D1541,'warehouse mapping'!$AN$7:$AO$17,2,0)</f>
        <v>Aktif</v>
      </c>
      <c r="AJ1541" s="114">
        <f t="shared" ref="AJ1541:AJ1604" si="559">IF(AF1541=0,1,0)</f>
        <v>0</v>
      </c>
      <c r="AK1541" s="354" t="str">
        <f t="shared" ref="AK1541:AK1604" si="560">IF(AND(AJ1541=1,AI1541="aktif"),D1541,"")</f>
        <v/>
      </c>
      <c r="AL1541" s="354" t="s">
        <v>170</v>
      </c>
      <c r="AM1541" s="354">
        <f t="shared" si="541"/>
        <v>1</v>
      </c>
      <c r="AN1541" s="354" t="b">
        <f t="shared" si="539"/>
        <v>1</v>
      </c>
    </row>
    <row r="1542" spans="1:40" s="354" customFormat="1">
      <c r="A1542" s="354" t="str">
        <f t="shared" si="542"/>
        <v>CE17D02550048593</v>
      </c>
      <c r="B1542" s="354">
        <f t="shared" si="543"/>
        <v>0</v>
      </c>
      <c r="C1542" s="354">
        <f t="shared" si="544"/>
        <v>0</v>
      </c>
      <c r="D1542" s="354" t="str">
        <f t="shared" si="545"/>
        <v>CE</v>
      </c>
      <c r="E1542" s="354" t="str">
        <f t="shared" si="546"/>
        <v>17</v>
      </c>
      <c r="F1542" s="354" t="str">
        <f t="shared" si="547"/>
        <v>D</v>
      </c>
      <c r="G1542" s="355" t="str">
        <f t="shared" si="548"/>
        <v>02</v>
      </c>
      <c r="H1542" s="232" t="s">
        <v>1878</v>
      </c>
      <c r="I1542" s="232" t="s">
        <v>3306</v>
      </c>
      <c r="J1542" s="233">
        <v>46261</v>
      </c>
      <c r="K1542" s="233">
        <v>47708</v>
      </c>
      <c r="L1542" s="234">
        <v>550048593</v>
      </c>
      <c r="M1542" s="232" t="str">
        <f>IF(ISNA(VLOOKUP(L1542,'MASTER DATA'!$A$1:$B$192,2,0)),"",VLOOKUP(L1542,'MASTER DATA'!$A$1:$B$192,2,0))</f>
        <v>Adv4TAX5Sc20W40MB_12*0.8L_A04W</v>
      </c>
      <c r="N1542" s="232">
        <v>48</v>
      </c>
      <c r="O1542" s="232">
        <f t="shared" si="549"/>
        <v>1</v>
      </c>
      <c r="P1542" s="232">
        <f t="shared" si="550"/>
        <v>0</v>
      </c>
      <c r="Q1542" s="232">
        <f>VLOOKUP(L1542,'MASTER DATA'!$A$1:$E$192,5,0)</f>
        <v>48</v>
      </c>
      <c r="R1542" s="234">
        <f>SUMIF('picking of the day'!$H$4:$H$358,WMS!H1542&amp;WMS!L1542,'picking of the day'!$E$4:$E$358)</f>
        <v>0</v>
      </c>
      <c r="U1542" s="114">
        <f>IF(ISNA(VLOOKUP(H1542,'data putaway'!$A$1:$E$530,3,0)),0,VLOOKUP(H1542,'data putaway'!$A$1:$E$530,3,0))</f>
        <v>0</v>
      </c>
      <c r="V1542" s="354">
        <f t="shared" si="551"/>
        <v>48</v>
      </c>
      <c r="W1542" s="114">
        <f>IF(ISNA(VLOOKUP(H1542,'data putaway'!$A$1:$E$530,2,0)),0,VLOOKUP(H1542,'data putaway'!$A$1:$E$530,2,0))</f>
        <v>0</v>
      </c>
      <c r="X1542" s="354" t="b">
        <f t="shared" si="552"/>
        <v>0</v>
      </c>
      <c r="Y1542" s="354">
        <f>IF(ISNA(VLOOKUP(H1542,'data putaway'!$A$1:$E$530,4,0)),0,VLOOKUP(H1542,'data putaway'!$A$1:$E$530,4,0))</f>
        <v>0</v>
      </c>
      <c r="Z1542" s="113">
        <f>IF(ISNA(VLOOKUP(H1542,'data putaway'!$A$1:$E$530,5,0)),0,VLOOKUP(H1542,'data putaway'!$A$1:$E$530,5,0))</f>
        <v>0</v>
      </c>
      <c r="AA1542" s="354" t="b">
        <f t="shared" si="553"/>
        <v>0</v>
      </c>
      <c r="AB1542" s="354" t="b">
        <f t="shared" si="554"/>
        <v>0</v>
      </c>
      <c r="AC1542" s="356" t="str">
        <f t="shared" ca="1" si="555"/>
        <v>0 Month,  22 Days</v>
      </c>
      <c r="AD1542" s="114" t="str">
        <f t="shared" ca="1" si="540"/>
        <v>3 Year, 10 Month, 26 Days</v>
      </c>
      <c r="AE1542" s="114">
        <f t="shared" si="556"/>
        <v>48</v>
      </c>
      <c r="AF1542" s="114">
        <f t="shared" si="557"/>
        <v>1</v>
      </c>
      <c r="AG1542" s="354" t="str">
        <f t="shared" si="558"/>
        <v>CE17</v>
      </c>
      <c r="AH1542" s="114">
        <f>IF(ISNA(VLOOKUP(L1542,'MASTER DATA'!$A$1:$F$192,6,0)),0,VLOOKUP(L1542,'MASTER DATA'!$A$1:$F$192,6,0))*AE1542</f>
        <v>460.79999999999995</v>
      </c>
      <c r="AI1542" s="354" t="str">
        <f>VLOOKUP($D1542,'warehouse mapping'!$AN$7:$AO$17,2,0)</f>
        <v>Aktif</v>
      </c>
      <c r="AJ1542" s="114">
        <f t="shared" si="559"/>
        <v>0</v>
      </c>
      <c r="AK1542" s="354" t="str">
        <f t="shared" si="560"/>
        <v/>
      </c>
      <c r="AL1542" s="354" t="s">
        <v>170</v>
      </c>
      <c r="AM1542" s="354">
        <f t="shared" si="541"/>
        <v>1</v>
      </c>
      <c r="AN1542" s="354" t="b">
        <f t="shared" ref="AN1542:AN1605" si="561">ISNUMBER(V1542)</f>
        <v>1</v>
      </c>
    </row>
    <row r="1543" spans="1:40" s="354" customFormat="1">
      <c r="A1543" s="354" t="str">
        <f t="shared" si="542"/>
        <v>CE17E01550048593</v>
      </c>
      <c r="B1543" s="354">
        <f t="shared" si="543"/>
        <v>0</v>
      </c>
      <c r="C1543" s="354">
        <f t="shared" si="544"/>
        <v>0</v>
      </c>
      <c r="D1543" s="354" t="str">
        <f t="shared" si="545"/>
        <v>CE</v>
      </c>
      <c r="E1543" s="354" t="str">
        <f t="shared" si="546"/>
        <v>17</v>
      </c>
      <c r="F1543" s="354" t="str">
        <f t="shared" si="547"/>
        <v>E</v>
      </c>
      <c r="G1543" s="355" t="str">
        <f t="shared" si="548"/>
        <v>01</v>
      </c>
      <c r="H1543" s="232" t="s">
        <v>1879</v>
      </c>
      <c r="I1543" s="232" t="s">
        <v>3306</v>
      </c>
      <c r="J1543" s="233">
        <v>46261</v>
      </c>
      <c r="K1543" s="233">
        <v>47708</v>
      </c>
      <c r="L1543" s="234">
        <v>550048593</v>
      </c>
      <c r="M1543" s="232" t="str">
        <f>IF(ISNA(VLOOKUP(L1543,'MASTER DATA'!$A$1:$B$192,2,0)),"",VLOOKUP(L1543,'MASTER DATA'!$A$1:$B$192,2,0))</f>
        <v>Adv4TAX5Sc20W40MB_12*0.8L_A04W</v>
      </c>
      <c r="N1543" s="232">
        <v>48</v>
      </c>
      <c r="O1543" s="232">
        <f t="shared" si="549"/>
        <v>1</v>
      </c>
      <c r="P1543" s="232">
        <f t="shared" si="550"/>
        <v>0</v>
      </c>
      <c r="Q1543" s="232">
        <f>VLOOKUP(L1543,'MASTER DATA'!$A$1:$E$192,5,0)</f>
        <v>48</v>
      </c>
      <c r="R1543" s="234">
        <f>SUMIF('picking of the day'!$H$4:$H$358,WMS!H1543&amp;WMS!L1543,'picking of the day'!$E$4:$E$358)</f>
        <v>0</v>
      </c>
      <c r="U1543" s="114">
        <f>IF(ISNA(VLOOKUP(H1543,'data putaway'!$A$1:$E$530,3,0)),0,VLOOKUP(H1543,'data putaway'!$A$1:$E$530,3,0))</f>
        <v>0</v>
      </c>
      <c r="V1543" s="354">
        <f t="shared" si="551"/>
        <v>48</v>
      </c>
      <c r="W1543" s="114">
        <f>IF(ISNA(VLOOKUP(H1543,'data putaway'!$A$1:$E$530,2,0)),0,VLOOKUP(H1543,'data putaway'!$A$1:$E$530,2,0))</f>
        <v>0</v>
      </c>
      <c r="X1543" s="354" t="b">
        <f t="shared" si="552"/>
        <v>0</v>
      </c>
      <c r="Y1543" s="354">
        <f>IF(ISNA(VLOOKUP(H1543,'data putaway'!$A$1:$E$530,4,0)),0,VLOOKUP(H1543,'data putaway'!$A$1:$E$530,4,0))</f>
        <v>0</v>
      </c>
      <c r="Z1543" s="113">
        <f>IF(ISNA(VLOOKUP(H1543,'data putaway'!$A$1:$E$530,5,0)),0,VLOOKUP(H1543,'data putaway'!$A$1:$E$530,5,0))</f>
        <v>0</v>
      </c>
      <c r="AA1543" s="354" t="b">
        <f t="shared" si="553"/>
        <v>0</v>
      </c>
      <c r="AB1543" s="354" t="b">
        <f t="shared" si="554"/>
        <v>0</v>
      </c>
      <c r="AC1543" s="356" t="str">
        <f t="shared" ca="1" si="555"/>
        <v>0 Month,  22 Days</v>
      </c>
      <c r="AD1543" s="114" t="str">
        <f t="shared" ca="1" si="540"/>
        <v>3 Year, 10 Month, 26 Days</v>
      </c>
      <c r="AE1543" s="114">
        <f t="shared" si="556"/>
        <v>48</v>
      </c>
      <c r="AF1543" s="114">
        <f t="shared" si="557"/>
        <v>1</v>
      </c>
      <c r="AG1543" s="354" t="str">
        <f t="shared" si="558"/>
        <v>CE17</v>
      </c>
      <c r="AH1543" s="114">
        <f>IF(ISNA(VLOOKUP(L1543,'MASTER DATA'!$A$1:$F$192,6,0)),0,VLOOKUP(L1543,'MASTER DATA'!$A$1:$F$192,6,0))*AE1543</f>
        <v>460.79999999999995</v>
      </c>
      <c r="AI1543" s="354" t="str">
        <f>VLOOKUP($D1543,'warehouse mapping'!$AN$7:$AO$17,2,0)</f>
        <v>Aktif</v>
      </c>
      <c r="AJ1543" s="114">
        <f t="shared" si="559"/>
        <v>0</v>
      </c>
      <c r="AK1543" s="354" t="str">
        <f t="shared" si="560"/>
        <v/>
      </c>
      <c r="AL1543" s="354" t="s">
        <v>170</v>
      </c>
      <c r="AM1543" s="354">
        <f t="shared" si="541"/>
        <v>1</v>
      </c>
      <c r="AN1543" s="354" t="b">
        <f t="shared" si="561"/>
        <v>1</v>
      </c>
    </row>
    <row r="1544" spans="1:40" s="354" customFormat="1">
      <c r="A1544" s="354" t="str">
        <f t="shared" si="542"/>
        <v>CE17E02550048593</v>
      </c>
      <c r="B1544" s="354">
        <f t="shared" si="543"/>
        <v>0</v>
      </c>
      <c r="C1544" s="354">
        <f t="shared" si="544"/>
        <v>0</v>
      </c>
      <c r="D1544" s="354" t="str">
        <f t="shared" si="545"/>
        <v>CE</v>
      </c>
      <c r="E1544" s="354" t="str">
        <f t="shared" si="546"/>
        <v>17</v>
      </c>
      <c r="F1544" s="354" t="str">
        <f t="shared" si="547"/>
        <v>E</v>
      </c>
      <c r="G1544" s="355" t="str">
        <f t="shared" si="548"/>
        <v>02</v>
      </c>
      <c r="H1544" s="232" t="s">
        <v>1880</v>
      </c>
      <c r="I1544" s="232" t="s">
        <v>3306</v>
      </c>
      <c r="J1544" s="233">
        <v>46261</v>
      </c>
      <c r="K1544" s="233">
        <v>47708</v>
      </c>
      <c r="L1544" s="234">
        <v>550048593</v>
      </c>
      <c r="M1544" s="232" t="str">
        <f>IF(ISNA(VLOOKUP(L1544,'MASTER DATA'!$A$1:$B$192,2,0)),"",VLOOKUP(L1544,'MASTER DATA'!$A$1:$B$192,2,0))</f>
        <v>Adv4TAX5Sc20W40MB_12*0.8L_A04W</v>
      </c>
      <c r="N1544" s="232">
        <v>48</v>
      </c>
      <c r="O1544" s="232">
        <f t="shared" si="549"/>
        <v>1</v>
      </c>
      <c r="P1544" s="232">
        <f t="shared" si="550"/>
        <v>0</v>
      </c>
      <c r="Q1544" s="232">
        <f>VLOOKUP(L1544,'MASTER DATA'!$A$1:$E$192,5,0)</f>
        <v>48</v>
      </c>
      <c r="R1544" s="234">
        <f>SUMIF('picking of the day'!$H$4:$H$358,WMS!H1544&amp;WMS!L1544,'picking of the day'!$E$4:$E$358)</f>
        <v>0</v>
      </c>
      <c r="U1544" s="114">
        <f>IF(ISNA(VLOOKUP(H1544,'data putaway'!$A$1:$E$530,3,0)),0,VLOOKUP(H1544,'data putaway'!$A$1:$E$530,3,0))</f>
        <v>0</v>
      </c>
      <c r="V1544" s="354">
        <f t="shared" si="551"/>
        <v>48</v>
      </c>
      <c r="W1544" s="114">
        <f>IF(ISNA(VLOOKUP(H1544,'data putaway'!$A$1:$E$530,2,0)),0,VLOOKUP(H1544,'data putaway'!$A$1:$E$530,2,0))</f>
        <v>0</v>
      </c>
      <c r="X1544" s="354" t="b">
        <f t="shared" si="552"/>
        <v>0</v>
      </c>
      <c r="Y1544" s="354">
        <f>IF(ISNA(VLOOKUP(H1544,'data putaway'!$A$1:$E$530,4,0)),0,VLOOKUP(H1544,'data putaway'!$A$1:$E$530,4,0))</f>
        <v>0</v>
      </c>
      <c r="Z1544" s="113">
        <f>IF(ISNA(VLOOKUP(H1544,'data putaway'!$A$1:$E$530,5,0)),0,VLOOKUP(H1544,'data putaway'!$A$1:$E$530,5,0))</f>
        <v>0</v>
      </c>
      <c r="AA1544" s="354" t="b">
        <f t="shared" si="553"/>
        <v>0</v>
      </c>
      <c r="AB1544" s="354" t="b">
        <f t="shared" si="554"/>
        <v>0</v>
      </c>
      <c r="AC1544" s="356" t="str">
        <f t="shared" ca="1" si="555"/>
        <v>0 Month,  22 Days</v>
      </c>
      <c r="AD1544" s="114" t="str">
        <f t="shared" ca="1" si="540"/>
        <v>3 Year, 10 Month, 26 Days</v>
      </c>
      <c r="AE1544" s="114">
        <f t="shared" si="556"/>
        <v>48</v>
      </c>
      <c r="AF1544" s="114">
        <f t="shared" si="557"/>
        <v>1</v>
      </c>
      <c r="AG1544" s="354" t="str">
        <f t="shared" si="558"/>
        <v>CE17</v>
      </c>
      <c r="AH1544" s="114">
        <f>IF(ISNA(VLOOKUP(L1544,'MASTER DATA'!$A$1:$F$192,6,0)),0,VLOOKUP(L1544,'MASTER DATA'!$A$1:$F$192,6,0))*AE1544</f>
        <v>460.79999999999995</v>
      </c>
      <c r="AI1544" s="354" t="str">
        <f>VLOOKUP($D1544,'warehouse mapping'!$AN$7:$AO$17,2,0)</f>
        <v>Aktif</v>
      </c>
      <c r="AJ1544" s="114">
        <f t="shared" si="559"/>
        <v>0</v>
      </c>
      <c r="AK1544" s="354" t="str">
        <f t="shared" si="560"/>
        <v/>
      </c>
      <c r="AL1544" s="354" t="s">
        <v>170</v>
      </c>
      <c r="AM1544" s="354">
        <f t="shared" si="541"/>
        <v>1</v>
      </c>
      <c r="AN1544" s="354" t="b">
        <f t="shared" si="561"/>
        <v>1</v>
      </c>
    </row>
    <row r="1545" spans="1:40" s="354" customFormat="1">
      <c r="A1545" s="354" t="str">
        <f t="shared" si="542"/>
        <v>CE18A01550062632</v>
      </c>
      <c r="B1545" s="354">
        <f t="shared" si="543"/>
        <v>0</v>
      </c>
      <c r="C1545" s="354">
        <f t="shared" si="544"/>
        <v>0</v>
      </c>
      <c r="D1545" s="354" t="str">
        <f t="shared" si="545"/>
        <v>CE</v>
      </c>
      <c r="E1545" s="354" t="str">
        <f t="shared" si="546"/>
        <v>18</v>
      </c>
      <c r="F1545" s="354" t="str">
        <f t="shared" si="547"/>
        <v>A</v>
      </c>
      <c r="G1545" s="355" t="str">
        <f t="shared" si="548"/>
        <v>01</v>
      </c>
      <c r="H1545" s="232" t="s">
        <v>1881</v>
      </c>
      <c r="I1545" s="232" t="s">
        <v>3133</v>
      </c>
      <c r="J1545" s="233">
        <v>46209</v>
      </c>
      <c r="K1545" s="233">
        <v>47653</v>
      </c>
      <c r="L1545" s="234">
        <v>550062632</v>
      </c>
      <c r="M1545" s="232" t="str">
        <f>IF(ISNA(VLOOKUP(L1545,'MASTER DATA'!$A$1:$B$192,2,0)),"",VLOOKUP(L1545,'MASTER DATA'!$A$1:$B$192,2,0))</f>
        <v>KawaFulSyn10W40SNMA2_12*1L_A734</v>
      </c>
      <c r="N1545" s="232">
        <v>20</v>
      </c>
      <c r="O1545" s="232">
        <f t="shared" si="549"/>
        <v>0</v>
      </c>
      <c r="P1545" s="232">
        <f t="shared" si="550"/>
        <v>20</v>
      </c>
      <c r="Q1545" s="232">
        <f>VLOOKUP(L1545,'MASTER DATA'!$A$1:$E$192,5,0)</f>
        <v>44</v>
      </c>
      <c r="R1545" s="234">
        <f>SUMIF('picking of the day'!$H$4:$H$358,WMS!H1545&amp;WMS!L1545,'picking of the day'!$E$4:$E$358)</f>
        <v>0</v>
      </c>
      <c r="U1545" s="114">
        <f>IF(ISNA(VLOOKUP(H1545,'data putaway'!$A$1:$E$530,3,0)),0,VLOOKUP(H1545,'data putaway'!$A$1:$E$530,3,0))</f>
        <v>0</v>
      </c>
      <c r="V1545" s="354">
        <f t="shared" si="551"/>
        <v>20</v>
      </c>
      <c r="W1545" s="114">
        <f>IF(ISNA(VLOOKUP(H1545,'data putaway'!$A$1:$E$530,2,0)),0,VLOOKUP(H1545,'data putaway'!$A$1:$E$530,2,0))</f>
        <v>0</v>
      </c>
      <c r="X1545" s="354" t="b">
        <f t="shared" si="552"/>
        <v>0</v>
      </c>
      <c r="Y1545" s="354">
        <f>IF(ISNA(VLOOKUP(H1545,'data putaway'!$A$1:$E$530,4,0)),0,VLOOKUP(H1545,'data putaway'!$A$1:$E$530,4,0))</f>
        <v>0</v>
      </c>
      <c r="Z1545" s="113">
        <f>IF(ISNA(VLOOKUP(H1545,'data putaway'!$A$1:$E$530,5,0)),0,VLOOKUP(H1545,'data putaway'!$A$1:$E$530,5,0))</f>
        <v>0</v>
      </c>
      <c r="AA1545" s="354" t="b">
        <f t="shared" si="553"/>
        <v>0</v>
      </c>
      <c r="AB1545" s="354" t="b">
        <f t="shared" si="554"/>
        <v>0</v>
      </c>
      <c r="AC1545" s="356" t="str">
        <f t="shared" ca="1" si="555"/>
        <v>2 Month,  12 Days</v>
      </c>
      <c r="AD1545" s="114" t="str">
        <f t="shared" ca="1" si="540"/>
        <v>3 Year, 9 Month, 1 Days</v>
      </c>
      <c r="AE1545" s="114">
        <f t="shared" si="556"/>
        <v>20</v>
      </c>
      <c r="AF1545" s="114">
        <f t="shared" si="557"/>
        <v>1</v>
      </c>
      <c r="AG1545" s="354" t="str">
        <f t="shared" si="558"/>
        <v>CE18</v>
      </c>
      <c r="AH1545" s="114">
        <f>IF(ISNA(VLOOKUP(L1545,'MASTER DATA'!$A$1:$F$192,6,0)),0,VLOOKUP(L1545,'MASTER DATA'!$A$1:$F$192,6,0))*AE1545</f>
        <v>240</v>
      </c>
      <c r="AI1545" s="354" t="str">
        <f>VLOOKUP($D1545,'warehouse mapping'!$AN$7:$AO$17,2,0)</f>
        <v>Aktif</v>
      </c>
      <c r="AJ1545" s="114">
        <f t="shared" si="559"/>
        <v>0</v>
      </c>
      <c r="AK1545" s="354" t="str">
        <f t="shared" si="560"/>
        <v/>
      </c>
      <c r="AL1545" s="354" t="s">
        <v>170</v>
      </c>
      <c r="AM1545" s="354">
        <f t="shared" si="541"/>
        <v>1</v>
      </c>
      <c r="AN1545" s="354" t="b">
        <f t="shared" si="561"/>
        <v>1</v>
      </c>
    </row>
    <row r="1546" spans="1:40" s="354" customFormat="1">
      <c r="A1546" s="354" t="str">
        <f t="shared" si="542"/>
        <v>CE18A02550063232</v>
      </c>
      <c r="B1546" s="354">
        <f t="shared" si="543"/>
        <v>0</v>
      </c>
      <c r="C1546" s="354">
        <f t="shared" si="544"/>
        <v>0</v>
      </c>
      <c r="D1546" s="354" t="str">
        <f t="shared" si="545"/>
        <v>CE</v>
      </c>
      <c r="E1546" s="354" t="str">
        <f t="shared" si="546"/>
        <v>18</v>
      </c>
      <c r="F1546" s="354" t="str">
        <f t="shared" si="547"/>
        <v>A</v>
      </c>
      <c r="G1546" s="355" t="str">
        <f t="shared" si="548"/>
        <v>02</v>
      </c>
      <c r="H1546" s="232" t="s">
        <v>1882</v>
      </c>
      <c r="I1546" s="234">
        <v>12683145</v>
      </c>
      <c r="J1546" s="233">
        <v>47719</v>
      </c>
      <c r="K1546" s="362">
        <v>47683</v>
      </c>
      <c r="L1546" s="234">
        <v>550063232</v>
      </c>
      <c r="M1546" s="232" t="str">
        <f>IF(ISNA(VLOOKUP(L1546,'MASTER DATA'!$A$1:$B$192,2,0)),"",VLOOKUP(L1546,'MASTER DATA'!$A$1:$B$192,2,0))</f>
        <v>HOP Grease Chassis_1*15KG_A04W</v>
      </c>
      <c r="N1546" s="232">
        <v>24</v>
      </c>
      <c r="O1546" s="232">
        <f t="shared" si="549"/>
        <v>1</v>
      </c>
      <c r="P1546" s="232">
        <f t="shared" si="550"/>
        <v>0</v>
      </c>
      <c r="Q1546" s="232">
        <f>VLOOKUP(L1546,'MASTER DATA'!$A$1:$E$192,5,0)</f>
        <v>24</v>
      </c>
      <c r="R1546" s="234">
        <f>SUMIF('picking of the day'!$H$4:$H$358,WMS!H1546&amp;WMS!L1546,'picking of the day'!$E$4:$E$358)</f>
        <v>0</v>
      </c>
      <c r="U1546" s="114">
        <f>IF(ISNA(VLOOKUP(H1546,'data putaway'!$A$1:$E$530,3,0)),0,VLOOKUP(H1546,'data putaway'!$A$1:$E$530,3,0))</f>
        <v>0</v>
      </c>
      <c r="V1546" s="354">
        <f t="shared" si="551"/>
        <v>24</v>
      </c>
      <c r="W1546" s="114">
        <f>IF(ISNA(VLOOKUP(H1546,'data putaway'!$A$1:$E$530,2,0)),0,VLOOKUP(H1546,'data putaway'!$A$1:$E$530,2,0))</f>
        <v>0</v>
      </c>
      <c r="X1546" s="354" t="b">
        <f t="shared" si="552"/>
        <v>0</v>
      </c>
      <c r="Y1546" s="354">
        <f>IF(ISNA(VLOOKUP(H1546,'data putaway'!$A$1:$E$530,4,0)),0,VLOOKUP(H1546,'data putaway'!$A$1:$E$530,4,0))</f>
        <v>0</v>
      </c>
      <c r="Z1546" s="113">
        <f>IF(ISNA(VLOOKUP(H1546,'data putaway'!$A$1:$E$530,5,0)),0,VLOOKUP(H1546,'data putaway'!$A$1:$E$530,5,0))</f>
        <v>0</v>
      </c>
      <c r="AA1546" s="354" t="b">
        <f t="shared" si="553"/>
        <v>0</v>
      </c>
      <c r="AB1546" s="354" t="b">
        <f t="shared" si="554"/>
        <v>0</v>
      </c>
      <c r="AC1546" s="356" t="e">
        <f t="shared" ca="1" si="555"/>
        <v>#NUM!</v>
      </c>
      <c r="AD1546" s="114" t="str">
        <f t="shared" ca="1" si="540"/>
        <v>3 Year, 10 Month, 1 Days</v>
      </c>
      <c r="AE1546" s="114">
        <f t="shared" si="556"/>
        <v>24</v>
      </c>
      <c r="AF1546" s="114">
        <f t="shared" si="557"/>
        <v>1</v>
      </c>
      <c r="AG1546" s="354" t="str">
        <f t="shared" si="558"/>
        <v>CE18</v>
      </c>
      <c r="AH1546" s="114">
        <f>IF(ISNA(VLOOKUP(L1546,'MASTER DATA'!$A$1:$F$192,6,0)),0,VLOOKUP(L1546,'MASTER DATA'!$A$1:$F$192,6,0))*AE1546</f>
        <v>360</v>
      </c>
      <c r="AI1546" s="354" t="str">
        <f>VLOOKUP($D1546,'warehouse mapping'!$AN$7:$AO$17,2,0)</f>
        <v>Aktif</v>
      </c>
      <c r="AJ1546" s="114">
        <f t="shared" si="559"/>
        <v>0</v>
      </c>
      <c r="AK1546" s="354" t="str">
        <f t="shared" si="560"/>
        <v/>
      </c>
      <c r="AL1546" s="354" t="s">
        <v>3206</v>
      </c>
      <c r="AM1546" s="354">
        <f t="shared" si="541"/>
        <v>1</v>
      </c>
      <c r="AN1546" s="354" t="b">
        <f t="shared" si="561"/>
        <v>1</v>
      </c>
    </row>
    <row r="1547" spans="1:40" s="354" customFormat="1">
      <c r="A1547" s="354" t="str">
        <f t="shared" si="542"/>
        <v>CE18B01550048593</v>
      </c>
      <c r="B1547" s="354">
        <f t="shared" si="543"/>
        <v>0</v>
      </c>
      <c r="C1547" s="354">
        <f t="shared" si="544"/>
        <v>0</v>
      </c>
      <c r="D1547" s="354" t="str">
        <f t="shared" si="545"/>
        <v>CE</v>
      </c>
      <c r="E1547" s="354" t="str">
        <f t="shared" si="546"/>
        <v>18</v>
      </c>
      <c r="F1547" s="354" t="str">
        <f t="shared" si="547"/>
        <v>B</v>
      </c>
      <c r="G1547" s="355" t="str">
        <f t="shared" si="548"/>
        <v>01</v>
      </c>
      <c r="H1547" s="232" t="s">
        <v>1883</v>
      </c>
      <c r="I1547" s="232" t="s">
        <v>3306</v>
      </c>
      <c r="J1547" s="233">
        <v>46261</v>
      </c>
      <c r="K1547" s="233">
        <v>47708</v>
      </c>
      <c r="L1547" s="234">
        <v>550048593</v>
      </c>
      <c r="M1547" s="232" t="str">
        <f>IF(ISNA(VLOOKUP(L1547,'MASTER DATA'!$A$1:$B$192,2,0)),"",VLOOKUP(L1547,'MASTER DATA'!$A$1:$B$192,2,0))</f>
        <v>Adv4TAX5Sc20W40MB_12*0.8L_A04W</v>
      </c>
      <c r="N1547" s="232">
        <v>48</v>
      </c>
      <c r="O1547" s="232">
        <f t="shared" si="549"/>
        <v>1</v>
      </c>
      <c r="P1547" s="232">
        <f t="shared" si="550"/>
        <v>0</v>
      </c>
      <c r="Q1547" s="232">
        <f>VLOOKUP(L1547,'MASTER DATA'!$A$1:$E$192,5,0)</f>
        <v>48</v>
      </c>
      <c r="R1547" s="234">
        <f>SUMIF('picking of the day'!$H$4:$H$358,WMS!H1547&amp;WMS!L1547,'picking of the day'!$E$4:$E$358)</f>
        <v>0</v>
      </c>
      <c r="U1547" s="114">
        <f>IF(ISNA(VLOOKUP(H1547,'data putaway'!$A$1:$E$530,3,0)),0,VLOOKUP(H1547,'data putaway'!$A$1:$E$530,3,0))</f>
        <v>0</v>
      </c>
      <c r="V1547" s="354">
        <f t="shared" si="551"/>
        <v>48</v>
      </c>
      <c r="W1547" s="114">
        <f>IF(ISNA(VLOOKUP(H1547,'data putaway'!$A$1:$E$530,2,0)),0,VLOOKUP(H1547,'data putaway'!$A$1:$E$530,2,0))</f>
        <v>0</v>
      </c>
      <c r="X1547" s="354" t="b">
        <f t="shared" si="552"/>
        <v>0</v>
      </c>
      <c r="Y1547" s="354">
        <f>IF(ISNA(VLOOKUP(H1547,'data putaway'!$A$1:$E$530,4,0)),0,VLOOKUP(H1547,'data putaway'!$A$1:$E$530,4,0))</f>
        <v>0</v>
      </c>
      <c r="Z1547" s="113">
        <f>IF(ISNA(VLOOKUP(H1547,'data putaway'!$A$1:$E$530,5,0)),0,VLOOKUP(H1547,'data putaway'!$A$1:$E$530,5,0))</f>
        <v>0</v>
      </c>
      <c r="AA1547" s="354" t="b">
        <f t="shared" si="553"/>
        <v>0</v>
      </c>
      <c r="AB1547" s="354" t="b">
        <f t="shared" si="554"/>
        <v>0</v>
      </c>
      <c r="AC1547" s="356" t="str">
        <f t="shared" ca="1" si="555"/>
        <v>0 Month,  22 Days</v>
      </c>
      <c r="AD1547" s="114" t="str">
        <f t="shared" ca="1" si="540"/>
        <v>3 Year, 10 Month, 26 Days</v>
      </c>
      <c r="AE1547" s="114">
        <f t="shared" si="556"/>
        <v>48</v>
      </c>
      <c r="AF1547" s="114">
        <f t="shared" si="557"/>
        <v>1</v>
      </c>
      <c r="AG1547" s="354" t="str">
        <f t="shared" si="558"/>
        <v>CE18</v>
      </c>
      <c r="AH1547" s="114">
        <f>IF(ISNA(VLOOKUP(L1547,'MASTER DATA'!$A$1:$F$192,6,0)),0,VLOOKUP(L1547,'MASTER DATA'!$A$1:$F$192,6,0))*AE1547</f>
        <v>460.79999999999995</v>
      </c>
      <c r="AI1547" s="354" t="str">
        <f>VLOOKUP($D1547,'warehouse mapping'!$AN$7:$AO$17,2,0)</f>
        <v>Aktif</v>
      </c>
      <c r="AJ1547" s="114">
        <f t="shared" si="559"/>
        <v>0</v>
      </c>
      <c r="AK1547" s="354" t="str">
        <f t="shared" si="560"/>
        <v/>
      </c>
      <c r="AL1547" s="354" t="s">
        <v>170</v>
      </c>
      <c r="AM1547" s="354">
        <f t="shared" si="541"/>
        <v>1</v>
      </c>
      <c r="AN1547" s="354" t="b">
        <f t="shared" si="561"/>
        <v>1</v>
      </c>
    </row>
    <row r="1548" spans="1:40" s="354" customFormat="1">
      <c r="A1548" s="354" t="str">
        <f t="shared" si="542"/>
        <v>CE18B02550048593</v>
      </c>
      <c r="B1548" s="354">
        <f t="shared" si="543"/>
        <v>0</v>
      </c>
      <c r="C1548" s="354">
        <f t="shared" si="544"/>
        <v>0</v>
      </c>
      <c r="D1548" s="354" t="str">
        <f t="shared" si="545"/>
        <v>CE</v>
      </c>
      <c r="E1548" s="354" t="str">
        <f t="shared" si="546"/>
        <v>18</v>
      </c>
      <c r="F1548" s="354" t="str">
        <f t="shared" si="547"/>
        <v>B</v>
      </c>
      <c r="G1548" s="355" t="str">
        <f t="shared" si="548"/>
        <v>02</v>
      </c>
      <c r="H1548" s="232" t="s">
        <v>1884</v>
      </c>
      <c r="I1548" s="232" t="s">
        <v>3306</v>
      </c>
      <c r="J1548" s="233">
        <v>46261</v>
      </c>
      <c r="K1548" s="233">
        <v>47708</v>
      </c>
      <c r="L1548" s="234">
        <v>550048593</v>
      </c>
      <c r="M1548" s="232" t="str">
        <f>IF(ISNA(VLOOKUP(L1548,'MASTER DATA'!$A$1:$B$192,2,0)),"",VLOOKUP(L1548,'MASTER DATA'!$A$1:$B$192,2,0))</f>
        <v>Adv4TAX5Sc20W40MB_12*0.8L_A04W</v>
      </c>
      <c r="N1548" s="232">
        <v>48</v>
      </c>
      <c r="O1548" s="232">
        <f t="shared" si="549"/>
        <v>1</v>
      </c>
      <c r="P1548" s="232">
        <f t="shared" si="550"/>
        <v>0</v>
      </c>
      <c r="Q1548" s="232">
        <f>VLOOKUP(L1548,'MASTER DATA'!$A$1:$E$192,5,0)</f>
        <v>48</v>
      </c>
      <c r="R1548" s="234">
        <f>SUMIF('picking of the day'!$H$4:$H$358,WMS!H1548&amp;WMS!L1548,'picking of the day'!$E$4:$E$358)</f>
        <v>0</v>
      </c>
      <c r="U1548" s="114">
        <f>IF(ISNA(VLOOKUP(H1548,'data putaway'!$A$1:$E$530,3,0)),0,VLOOKUP(H1548,'data putaway'!$A$1:$E$530,3,0))</f>
        <v>0</v>
      </c>
      <c r="V1548" s="354">
        <f t="shared" si="551"/>
        <v>48</v>
      </c>
      <c r="W1548" s="114">
        <f>IF(ISNA(VLOOKUP(H1548,'data putaway'!$A$1:$E$530,2,0)),0,VLOOKUP(H1548,'data putaway'!$A$1:$E$530,2,0))</f>
        <v>0</v>
      </c>
      <c r="X1548" s="354" t="b">
        <f t="shared" si="552"/>
        <v>0</v>
      </c>
      <c r="Y1548" s="354">
        <f>IF(ISNA(VLOOKUP(H1548,'data putaway'!$A$1:$E$530,4,0)),0,VLOOKUP(H1548,'data putaway'!$A$1:$E$530,4,0))</f>
        <v>0</v>
      </c>
      <c r="Z1548" s="113">
        <f>IF(ISNA(VLOOKUP(H1548,'data putaway'!$A$1:$E$530,5,0)),0,VLOOKUP(H1548,'data putaway'!$A$1:$E$530,5,0))</f>
        <v>0</v>
      </c>
      <c r="AA1548" s="354" t="b">
        <f t="shared" si="553"/>
        <v>0</v>
      </c>
      <c r="AB1548" s="354" t="b">
        <f t="shared" si="554"/>
        <v>0</v>
      </c>
      <c r="AC1548" s="356" t="str">
        <f t="shared" ca="1" si="555"/>
        <v>0 Month,  22 Days</v>
      </c>
      <c r="AD1548" s="114" t="str">
        <f t="shared" ca="1" si="540"/>
        <v>3 Year, 10 Month, 26 Days</v>
      </c>
      <c r="AE1548" s="114">
        <f t="shared" si="556"/>
        <v>48</v>
      </c>
      <c r="AF1548" s="114">
        <f t="shared" si="557"/>
        <v>1</v>
      </c>
      <c r="AG1548" s="354" t="str">
        <f t="shared" si="558"/>
        <v>CE18</v>
      </c>
      <c r="AH1548" s="114">
        <f>IF(ISNA(VLOOKUP(L1548,'MASTER DATA'!$A$1:$F$192,6,0)),0,VLOOKUP(L1548,'MASTER DATA'!$A$1:$F$192,6,0))*AE1548</f>
        <v>460.79999999999995</v>
      </c>
      <c r="AI1548" s="354" t="str">
        <f>VLOOKUP($D1548,'warehouse mapping'!$AN$7:$AO$17,2,0)</f>
        <v>Aktif</v>
      </c>
      <c r="AJ1548" s="114">
        <f t="shared" si="559"/>
        <v>0</v>
      </c>
      <c r="AK1548" s="354" t="str">
        <f t="shared" si="560"/>
        <v/>
      </c>
      <c r="AL1548" s="354" t="s">
        <v>170</v>
      </c>
      <c r="AM1548" s="354">
        <f t="shared" si="541"/>
        <v>1</v>
      </c>
      <c r="AN1548" s="354" t="b">
        <f t="shared" si="561"/>
        <v>1</v>
      </c>
    </row>
    <row r="1549" spans="1:40" s="354" customFormat="1">
      <c r="A1549" s="354" t="str">
        <f t="shared" si="542"/>
        <v>CE18C01550048593</v>
      </c>
      <c r="B1549" s="354">
        <f t="shared" si="543"/>
        <v>0</v>
      </c>
      <c r="C1549" s="354">
        <f t="shared" si="544"/>
        <v>0</v>
      </c>
      <c r="D1549" s="354" t="str">
        <f t="shared" si="545"/>
        <v>CE</v>
      </c>
      <c r="E1549" s="354" t="str">
        <f t="shared" si="546"/>
        <v>18</v>
      </c>
      <c r="F1549" s="354" t="str">
        <f t="shared" si="547"/>
        <v>C</v>
      </c>
      <c r="G1549" s="355" t="str">
        <f t="shared" si="548"/>
        <v>01</v>
      </c>
      <c r="H1549" s="232" t="s">
        <v>1885</v>
      </c>
      <c r="I1549" s="232" t="s">
        <v>3306</v>
      </c>
      <c r="J1549" s="233">
        <v>46261</v>
      </c>
      <c r="K1549" s="233">
        <v>47708</v>
      </c>
      <c r="L1549" s="234">
        <v>550048593</v>
      </c>
      <c r="M1549" s="232" t="str">
        <f>IF(ISNA(VLOOKUP(L1549,'MASTER DATA'!$A$1:$B$192,2,0)),"",VLOOKUP(L1549,'MASTER DATA'!$A$1:$B$192,2,0))</f>
        <v>Adv4TAX5Sc20W40MB_12*0.8L_A04W</v>
      </c>
      <c r="N1549" s="232">
        <v>48</v>
      </c>
      <c r="O1549" s="232">
        <f t="shared" si="549"/>
        <v>1</v>
      </c>
      <c r="P1549" s="232">
        <f t="shared" si="550"/>
        <v>0</v>
      </c>
      <c r="Q1549" s="232">
        <f>VLOOKUP(L1549,'MASTER DATA'!$A$1:$E$192,5,0)</f>
        <v>48</v>
      </c>
      <c r="R1549" s="234">
        <f>SUMIF('picking of the day'!$H$4:$H$358,WMS!H1549&amp;WMS!L1549,'picking of the day'!$E$4:$E$358)</f>
        <v>0</v>
      </c>
      <c r="U1549" s="114">
        <f>IF(ISNA(VLOOKUP(H1549,'data putaway'!$A$1:$E$530,3,0)),0,VLOOKUP(H1549,'data putaway'!$A$1:$E$530,3,0))</f>
        <v>0</v>
      </c>
      <c r="V1549" s="354">
        <f t="shared" si="551"/>
        <v>48</v>
      </c>
      <c r="W1549" s="114">
        <f>IF(ISNA(VLOOKUP(H1549,'data putaway'!$A$1:$E$530,2,0)),0,VLOOKUP(H1549,'data putaway'!$A$1:$E$530,2,0))</f>
        <v>0</v>
      </c>
      <c r="X1549" s="354" t="b">
        <f t="shared" si="552"/>
        <v>0</v>
      </c>
      <c r="Y1549" s="354">
        <f>IF(ISNA(VLOOKUP(H1549,'data putaway'!$A$1:$E$530,4,0)),0,VLOOKUP(H1549,'data putaway'!$A$1:$E$530,4,0))</f>
        <v>0</v>
      </c>
      <c r="Z1549" s="113">
        <f>IF(ISNA(VLOOKUP(H1549,'data putaway'!$A$1:$E$530,5,0)),0,VLOOKUP(H1549,'data putaway'!$A$1:$E$530,5,0))</f>
        <v>0</v>
      </c>
      <c r="AA1549" s="354" t="b">
        <f t="shared" si="553"/>
        <v>0</v>
      </c>
      <c r="AB1549" s="354" t="b">
        <f t="shared" si="554"/>
        <v>0</v>
      </c>
      <c r="AC1549" s="356" t="str">
        <f t="shared" ca="1" si="555"/>
        <v>0 Month,  22 Days</v>
      </c>
      <c r="AD1549" s="114" t="str">
        <f t="shared" ca="1" si="540"/>
        <v>3 Year, 10 Month, 26 Days</v>
      </c>
      <c r="AE1549" s="114">
        <f t="shared" si="556"/>
        <v>48</v>
      </c>
      <c r="AF1549" s="114">
        <f t="shared" si="557"/>
        <v>1</v>
      </c>
      <c r="AG1549" s="354" t="str">
        <f t="shared" si="558"/>
        <v>CE18</v>
      </c>
      <c r="AH1549" s="114">
        <f>IF(ISNA(VLOOKUP(L1549,'MASTER DATA'!$A$1:$F$192,6,0)),0,VLOOKUP(L1549,'MASTER DATA'!$A$1:$F$192,6,0))*AE1549</f>
        <v>460.79999999999995</v>
      </c>
      <c r="AI1549" s="354" t="str">
        <f>VLOOKUP($D1549,'warehouse mapping'!$AN$7:$AO$17,2,0)</f>
        <v>Aktif</v>
      </c>
      <c r="AJ1549" s="114">
        <f t="shared" si="559"/>
        <v>0</v>
      </c>
      <c r="AK1549" s="354" t="str">
        <f t="shared" si="560"/>
        <v/>
      </c>
      <c r="AL1549" s="354" t="s">
        <v>170</v>
      </c>
      <c r="AM1549" s="354">
        <f t="shared" si="541"/>
        <v>1</v>
      </c>
      <c r="AN1549" s="354" t="b">
        <f t="shared" si="561"/>
        <v>1</v>
      </c>
    </row>
    <row r="1550" spans="1:40" s="354" customFormat="1">
      <c r="A1550" s="354" t="str">
        <f t="shared" si="542"/>
        <v>CE18C02550048593</v>
      </c>
      <c r="B1550" s="354">
        <f t="shared" si="543"/>
        <v>0</v>
      </c>
      <c r="C1550" s="354">
        <f t="shared" si="544"/>
        <v>0</v>
      </c>
      <c r="D1550" s="354" t="str">
        <f t="shared" si="545"/>
        <v>CE</v>
      </c>
      <c r="E1550" s="354" t="str">
        <f t="shared" si="546"/>
        <v>18</v>
      </c>
      <c r="F1550" s="354" t="str">
        <f t="shared" si="547"/>
        <v>C</v>
      </c>
      <c r="G1550" s="355" t="str">
        <f t="shared" si="548"/>
        <v>02</v>
      </c>
      <c r="H1550" s="232" t="s">
        <v>1886</v>
      </c>
      <c r="I1550" s="232" t="s">
        <v>3306</v>
      </c>
      <c r="J1550" s="233">
        <v>46261</v>
      </c>
      <c r="K1550" s="233">
        <v>47708</v>
      </c>
      <c r="L1550" s="234">
        <v>550048593</v>
      </c>
      <c r="M1550" s="232" t="str">
        <f>IF(ISNA(VLOOKUP(L1550,'MASTER DATA'!$A$1:$B$192,2,0)),"",VLOOKUP(L1550,'MASTER DATA'!$A$1:$B$192,2,0))</f>
        <v>Adv4TAX5Sc20W40MB_12*0.8L_A04W</v>
      </c>
      <c r="N1550" s="232">
        <v>48</v>
      </c>
      <c r="O1550" s="232">
        <f t="shared" si="549"/>
        <v>1</v>
      </c>
      <c r="P1550" s="232">
        <f t="shared" si="550"/>
        <v>0</v>
      </c>
      <c r="Q1550" s="232">
        <f>VLOOKUP(L1550,'MASTER DATA'!$A$1:$E$192,5,0)</f>
        <v>48</v>
      </c>
      <c r="R1550" s="234">
        <f>SUMIF('picking of the day'!$H$4:$H$358,WMS!H1550&amp;WMS!L1550,'picking of the day'!$E$4:$E$358)</f>
        <v>0</v>
      </c>
      <c r="U1550" s="114">
        <f>IF(ISNA(VLOOKUP(H1550,'data putaway'!$A$1:$E$530,3,0)),0,VLOOKUP(H1550,'data putaway'!$A$1:$E$530,3,0))</f>
        <v>0</v>
      </c>
      <c r="V1550" s="354">
        <f t="shared" si="551"/>
        <v>48</v>
      </c>
      <c r="W1550" s="114">
        <f>IF(ISNA(VLOOKUP(H1550,'data putaway'!$A$1:$E$530,2,0)),0,VLOOKUP(H1550,'data putaway'!$A$1:$E$530,2,0))</f>
        <v>0</v>
      </c>
      <c r="X1550" s="354" t="b">
        <f t="shared" si="552"/>
        <v>0</v>
      </c>
      <c r="Y1550" s="354">
        <f>IF(ISNA(VLOOKUP(H1550,'data putaway'!$A$1:$E$530,4,0)),0,VLOOKUP(H1550,'data putaway'!$A$1:$E$530,4,0))</f>
        <v>0</v>
      </c>
      <c r="Z1550" s="113">
        <f>IF(ISNA(VLOOKUP(H1550,'data putaway'!$A$1:$E$530,5,0)),0,VLOOKUP(H1550,'data putaway'!$A$1:$E$530,5,0))</f>
        <v>0</v>
      </c>
      <c r="AA1550" s="354" t="b">
        <f t="shared" si="553"/>
        <v>0</v>
      </c>
      <c r="AB1550" s="354" t="b">
        <f t="shared" si="554"/>
        <v>0</v>
      </c>
      <c r="AC1550" s="356" t="str">
        <f t="shared" ca="1" si="555"/>
        <v>0 Month,  22 Days</v>
      </c>
      <c r="AD1550" s="114" t="str">
        <f t="shared" ca="1" si="540"/>
        <v>3 Year, 10 Month, 26 Days</v>
      </c>
      <c r="AE1550" s="114">
        <f t="shared" si="556"/>
        <v>48</v>
      </c>
      <c r="AF1550" s="114">
        <f t="shared" si="557"/>
        <v>1</v>
      </c>
      <c r="AG1550" s="354" t="str">
        <f t="shared" si="558"/>
        <v>CE18</v>
      </c>
      <c r="AH1550" s="114">
        <f>IF(ISNA(VLOOKUP(L1550,'MASTER DATA'!$A$1:$F$192,6,0)),0,VLOOKUP(L1550,'MASTER DATA'!$A$1:$F$192,6,0))*AE1550</f>
        <v>460.79999999999995</v>
      </c>
      <c r="AI1550" s="354" t="str">
        <f>VLOOKUP($D1550,'warehouse mapping'!$AN$7:$AO$17,2,0)</f>
        <v>Aktif</v>
      </c>
      <c r="AJ1550" s="114">
        <f t="shared" si="559"/>
        <v>0</v>
      </c>
      <c r="AK1550" s="354" t="str">
        <f t="shared" si="560"/>
        <v/>
      </c>
      <c r="AL1550" s="354" t="s">
        <v>170</v>
      </c>
      <c r="AM1550" s="354">
        <f t="shared" si="541"/>
        <v>1</v>
      </c>
      <c r="AN1550" s="354" t="b">
        <f t="shared" si="561"/>
        <v>1</v>
      </c>
    </row>
    <row r="1551" spans="1:40" s="354" customFormat="1">
      <c r="A1551" s="354" t="str">
        <f t="shared" si="542"/>
        <v>CE18D01550049045</v>
      </c>
      <c r="B1551" s="354">
        <f t="shared" si="543"/>
        <v>0</v>
      </c>
      <c r="C1551" s="354">
        <f t="shared" si="544"/>
        <v>0</v>
      </c>
      <c r="D1551" s="354" t="str">
        <f t="shared" si="545"/>
        <v>CE</v>
      </c>
      <c r="E1551" s="354" t="str">
        <f t="shared" si="546"/>
        <v>18</v>
      </c>
      <c r="F1551" s="354" t="str">
        <f t="shared" si="547"/>
        <v>D</v>
      </c>
      <c r="G1551" s="355" t="str">
        <f t="shared" si="548"/>
        <v>01</v>
      </c>
      <c r="H1551" s="232" t="s">
        <v>1887</v>
      </c>
      <c r="I1551" s="232" t="s">
        <v>3394</v>
      </c>
      <c r="J1551" s="233">
        <v>46266</v>
      </c>
      <c r="K1551" s="233">
        <v>47715</v>
      </c>
      <c r="L1551" s="234">
        <v>550049045</v>
      </c>
      <c r="M1551" s="232" t="str">
        <f>IF(ISNA(VLOOKUP(L1551,'MASTER DATA'!$A$1:$B$192,2,0)),"",VLOOKUP(L1551,'MASTER DATA'!$A$1:$B$192,2,0))</f>
        <v>Advanc4TAX320W50SGMA_12*0.8L_A04W</v>
      </c>
      <c r="N1551" s="232">
        <v>48</v>
      </c>
      <c r="O1551" s="232">
        <f t="shared" si="549"/>
        <v>1</v>
      </c>
      <c r="P1551" s="232">
        <f t="shared" si="550"/>
        <v>0</v>
      </c>
      <c r="Q1551" s="232">
        <f>VLOOKUP(L1551,'MASTER DATA'!$A$1:$E$192,5,0)</f>
        <v>48</v>
      </c>
      <c r="R1551" s="234">
        <f>SUMIF('picking of the day'!$H$4:$H$358,WMS!H1551&amp;WMS!L1551,'picking of the day'!$E$4:$E$358)</f>
        <v>0</v>
      </c>
      <c r="U1551" s="114">
        <f>IF(ISNA(VLOOKUP(H1551,'data putaway'!$A$1:$E$530,3,0)),0,VLOOKUP(H1551,'data putaway'!$A$1:$E$530,3,0))</f>
        <v>0</v>
      </c>
      <c r="V1551" s="354">
        <f t="shared" si="551"/>
        <v>48</v>
      </c>
      <c r="W1551" s="114">
        <f>IF(ISNA(VLOOKUP(H1551,'data putaway'!$A$1:$E$530,2,0)),0,VLOOKUP(H1551,'data putaway'!$A$1:$E$530,2,0))</f>
        <v>0</v>
      </c>
      <c r="X1551" s="354" t="b">
        <f t="shared" si="552"/>
        <v>0</v>
      </c>
      <c r="Y1551" s="354">
        <f>IF(ISNA(VLOOKUP(H1551,'data putaway'!$A$1:$E$530,4,0)),0,VLOOKUP(H1551,'data putaway'!$A$1:$E$530,4,0))</f>
        <v>0</v>
      </c>
      <c r="Z1551" s="113">
        <f>IF(ISNA(VLOOKUP(H1551,'data putaway'!$A$1:$E$530,5,0)),0,VLOOKUP(H1551,'data putaway'!$A$1:$E$530,5,0))</f>
        <v>0</v>
      </c>
      <c r="AA1551" s="354" t="b">
        <f t="shared" si="553"/>
        <v>0</v>
      </c>
      <c r="AB1551" s="354" t="b">
        <f t="shared" si="554"/>
        <v>0</v>
      </c>
      <c r="AC1551" s="356" t="str">
        <f t="shared" ca="1" si="555"/>
        <v>0 Month,  17 Days</v>
      </c>
      <c r="AD1551" s="114" t="str">
        <f t="shared" ca="1" si="540"/>
        <v>3 Year, 11 Month, 2 Days</v>
      </c>
      <c r="AE1551" s="114">
        <f t="shared" si="556"/>
        <v>48</v>
      </c>
      <c r="AF1551" s="114">
        <f t="shared" si="557"/>
        <v>1</v>
      </c>
      <c r="AG1551" s="354" t="str">
        <f t="shared" si="558"/>
        <v>CE18</v>
      </c>
      <c r="AH1551" s="114">
        <f>IF(ISNA(VLOOKUP(L1551,'MASTER DATA'!$A$1:$F$192,6,0)),0,VLOOKUP(L1551,'MASTER DATA'!$A$1:$F$192,6,0))*AE1551</f>
        <v>460.79999999999995</v>
      </c>
      <c r="AI1551" s="354" t="str">
        <f>VLOOKUP($D1551,'warehouse mapping'!$AN$7:$AO$17,2,0)</f>
        <v>Aktif</v>
      </c>
      <c r="AJ1551" s="114">
        <f t="shared" si="559"/>
        <v>0</v>
      </c>
      <c r="AK1551" s="354" t="str">
        <f t="shared" si="560"/>
        <v/>
      </c>
      <c r="AL1551" s="354" t="s">
        <v>170</v>
      </c>
      <c r="AM1551" s="354">
        <f t="shared" si="541"/>
        <v>1</v>
      </c>
      <c r="AN1551" s="354" t="b">
        <f t="shared" si="561"/>
        <v>1</v>
      </c>
    </row>
    <row r="1552" spans="1:40" s="354" customFormat="1">
      <c r="A1552" s="354" t="str">
        <f t="shared" si="542"/>
        <v>CE18D02550049045</v>
      </c>
      <c r="B1552" s="354">
        <f t="shared" si="543"/>
        <v>0</v>
      </c>
      <c r="C1552" s="354">
        <f t="shared" si="544"/>
        <v>0</v>
      </c>
      <c r="D1552" s="354" t="str">
        <f t="shared" si="545"/>
        <v>CE</v>
      </c>
      <c r="E1552" s="354" t="str">
        <f t="shared" si="546"/>
        <v>18</v>
      </c>
      <c r="F1552" s="354" t="str">
        <f t="shared" si="547"/>
        <v>D</v>
      </c>
      <c r="G1552" s="355" t="str">
        <f t="shared" si="548"/>
        <v>02</v>
      </c>
      <c r="H1552" s="232" t="s">
        <v>1888</v>
      </c>
      <c r="I1552" s="232" t="s">
        <v>3394</v>
      </c>
      <c r="J1552" s="233">
        <v>46266</v>
      </c>
      <c r="K1552" s="233">
        <v>47715</v>
      </c>
      <c r="L1552" s="234">
        <v>550049045</v>
      </c>
      <c r="M1552" s="232" t="str">
        <f>IF(ISNA(VLOOKUP(L1552,'MASTER DATA'!$A$1:$B$192,2,0)),"",VLOOKUP(L1552,'MASTER DATA'!$A$1:$B$192,2,0))</f>
        <v>Advanc4TAX320W50SGMA_12*0.8L_A04W</v>
      </c>
      <c r="N1552" s="232">
        <v>48</v>
      </c>
      <c r="O1552" s="232">
        <f t="shared" si="549"/>
        <v>1</v>
      </c>
      <c r="P1552" s="232">
        <f t="shared" si="550"/>
        <v>0</v>
      </c>
      <c r="Q1552" s="232">
        <f>VLOOKUP(L1552,'MASTER DATA'!$A$1:$E$192,5,0)</f>
        <v>48</v>
      </c>
      <c r="R1552" s="234">
        <f>SUMIF('picking of the day'!$H$4:$H$358,WMS!H1552&amp;WMS!L1552,'picking of the day'!$E$4:$E$358)</f>
        <v>0</v>
      </c>
      <c r="U1552" s="114">
        <f>IF(ISNA(VLOOKUP(H1552,'data putaway'!$A$1:$E$530,3,0)),0,VLOOKUP(H1552,'data putaway'!$A$1:$E$530,3,0))</f>
        <v>0</v>
      </c>
      <c r="V1552" s="354">
        <f t="shared" si="551"/>
        <v>48</v>
      </c>
      <c r="W1552" s="114">
        <f>IF(ISNA(VLOOKUP(H1552,'data putaway'!$A$1:$E$530,2,0)),0,VLOOKUP(H1552,'data putaway'!$A$1:$E$530,2,0))</f>
        <v>0</v>
      </c>
      <c r="X1552" s="354" t="b">
        <f t="shared" si="552"/>
        <v>0</v>
      </c>
      <c r="Y1552" s="354">
        <f>IF(ISNA(VLOOKUP(H1552,'data putaway'!$A$1:$E$530,4,0)),0,VLOOKUP(H1552,'data putaway'!$A$1:$E$530,4,0))</f>
        <v>0</v>
      </c>
      <c r="Z1552" s="113">
        <f>IF(ISNA(VLOOKUP(H1552,'data putaway'!$A$1:$E$530,5,0)),0,VLOOKUP(H1552,'data putaway'!$A$1:$E$530,5,0))</f>
        <v>0</v>
      </c>
      <c r="AA1552" s="354" t="b">
        <f t="shared" si="553"/>
        <v>0</v>
      </c>
      <c r="AB1552" s="354" t="b">
        <f t="shared" si="554"/>
        <v>0</v>
      </c>
      <c r="AC1552" s="356" t="str">
        <f t="shared" ca="1" si="555"/>
        <v>0 Month,  17 Days</v>
      </c>
      <c r="AD1552" s="114" t="str">
        <f t="shared" ca="1" si="540"/>
        <v>3 Year, 11 Month, 2 Days</v>
      </c>
      <c r="AE1552" s="114">
        <f t="shared" si="556"/>
        <v>48</v>
      </c>
      <c r="AF1552" s="114">
        <f t="shared" si="557"/>
        <v>1</v>
      </c>
      <c r="AG1552" s="354" t="str">
        <f t="shared" si="558"/>
        <v>CE18</v>
      </c>
      <c r="AH1552" s="114">
        <f>IF(ISNA(VLOOKUP(L1552,'MASTER DATA'!$A$1:$F$192,6,0)),0,VLOOKUP(L1552,'MASTER DATA'!$A$1:$F$192,6,0))*AE1552</f>
        <v>460.79999999999995</v>
      </c>
      <c r="AI1552" s="354" t="str">
        <f>VLOOKUP($D1552,'warehouse mapping'!$AN$7:$AO$17,2,0)</f>
        <v>Aktif</v>
      </c>
      <c r="AJ1552" s="114">
        <f t="shared" si="559"/>
        <v>0</v>
      </c>
      <c r="AK1552" s="354" t="str">
        <f t="shared" si="560"/>
        <v/>
      </c>
      <c r="AL1552" s="354" t="s">
        <v>170</v>
      </c>
      <c r="AM1552" s="354">
        <f t="shared" si="541"/>
        <v>1</v>
      </c>
      <c r="AN1552" s="354" t="b">
        <f t="shared" si="561"/>
        <v>1</v>
      </c>
    </row>
    <row r="1553" spans="1:40" s="354" customFormat="1">
      <c r="A1553" s="354" t="str">
        <f t="shared" si="542"/>
        <v>CE18E01550070612</v>
      </c>
      <c r="B1553" s="354">
        <f t="shared" si="543"/>
        <v>0</v>
      </c>
      <c r="C1553" s="354">
        <f t="shared" si="544"/>
        <v>0</v>
      </c>
      <c r="D1553" s="354" t="str">
        <f t="shared" si="545"/>
        <v>CE</v>
      </c>
      <c r="E1553" s="354" t="str">
        <f t="shared" si="546"/>
        <v>18</v>
      </c>
      <c r="F1553" s="354" t="str">
        <f t="shared" si="547"/>
        <v>E</v>
      </c>
      <c r="G1553" s="355" t="str">
        <f t="shared" si="548"/>
        <v>01</v>
      </c>
      <c r="H1553" s="232" t="s">
        <v>1889</v>
      </c>
      <c r="I1553" s="232" t="s">
        <v>3250</v>
      </c>
      <c r="J1553" s="233">
        <v>46258</v>
      </c>
      <c r="K1553" s="233">
        <v>47706</v>
      </c>
      <c r="L1553" s="234">
        <v>550070612</v>
      </c>
      <c r="M1553" s="232" t="str">
        <f>IF(ISNA(VLOOKUP(L1553,'MASTER DATA'!$A$1:$B$192,2,0)),"",VLOOKUP(L1553,'MASTER DATA'!$A$1:$B$192,2,0))</f>
        <v>HlxHX610W40SP_12*1L_A04W</v>
      </c>
      <c r="N1553" s="232">
        <v>44</v>
      </c>
      <c r="O1553" s="232">
        <f t="shared" si="549"/>
        <v>1</v>
      </c>
      <c r="P1553" s="232">
        <f t="shared" si="550"/>
        <v>0</v>
      </c>
      <c r="Q1553" s="232">
        <f>VLOOKUP(L1553,'MASTER DATA'!$A$1:$E$192,5,0)</f>
        <v>44</v>
      </c>
      <c r="R1553" s="234">
        <f>SUMIF('picking of the day'!$H$4:$H$358,WMS!H1553&amp;WMS!L1553,'picking of the day'!$E$4:$E$358)</f>
        <v>0</v>
      </c>
      <c r="U1553" s="114">
        <f>IF(ISNA(VLOOKUP(H1553,'data putaway'!$A$1:$E$530,3,0)),0,VLOOKUP(H1553,'data putaway'!$A$1:$E$530,3,0))</f>
        <v>0</v>
      </c>
      <c r="V1553" s="354">
        <f t="shared" si="551"/>
        <v>44</v>
      </c>
      <c r="W1553" s="114">
        <f>IF(ISNA(VLOOKUP(H1553,'data putaway'!$A$1:$E$530,2,0)),0,VLOOKUP(H1553,'data putaway'!$A$1:$E$530,2,0))</f>
        <v>0</v>
      </c>
      <c r="X1553" s="354" t="b">
        <f t="shared" si="552"/>
        <v>0</v>
      </c>
      <c r="Y1553" s="354">
        <f>IF(ISNA(VLOOKUP(H1553,'data putaway'!$A$1:$E$530,4,0)),0,VLOOKUP(H1553,'data putaway'!$A$1:$E$530,4,0))</f>
        <v>0</v>
      </c>
      <c r="Z1553" s="113">
        <f>IF(ISNA(VLOOKUP(H1553,'data putaway'!$A$1:$E$530,5,0)),0,VLOOKUP(H1553,'data putaway'!$A$1:$E$530,5,0))</f>
        <v>0</v>
      </c>
      <c r="AA1553" s="354" t="b">
        <f t="shared" si="553"/>
        <v>0</v>
      </c>
      <c r="AB1553" s="354" t="b">
        <f t="shared" si="554"/>
        <v>0</v>
      </c>
      <c r="AC1553" s="356" t="str">
        <f t="shared" ca="1" si="555"/>
        <v>0 Month,  25 Days</v>
      </c>
      <c r="AD1553" s="114" t="str">
        <f t="shared" ca="1" si="540"/>
        <v>3 Year, 10 Month, 24 Days</v>
      </c>
      <c r="AE1553" s="114">
        <f t="shared" si="556"/>
        <v>44</v>
      </c>
      <c r="AF1553" s="114">
        <f t="shared" si="557"/>
        <v>1</v>
      </c>
      <c r="AG1553" s="354" t="str">
        <f t="shared" si="558"/>
        <v>CE18</v>
      </c>
      <c r="AH1553" s="114">
        <f>IF(ISNA(VLOOKUP(L1553,'MASTER DATA'!$A$1:$F$192,6,0)),0,VLOOKUP(L1553,'MASTER DATA'!$A$1:$F$192,6,0))*AE1553</f>
        <v>528</v>
      </c>
      <c r="AI1553" s="354" t="str">
        <f>VLOOKUP($D1553,'warehouse mapping'!$AN$7:$AO$17,2,0)</f>
        <v>Aktif</v>
      </c>
      <c r="AJ1553" s="114">
        <f t="shared" si="559"/>
        <v>0</v>
      </c>
      <c r="AK1553" s="354" t="str">
        <f t="shared" si="560"/>
        <v/>
      </c>
      <c r="AL1553" s="354" t="s">
        <v>170</v>
      </c>
      <c r="AM1553" s="354">
        <f t="shared" si="541"/>
        <v>1</v>
      </c>
      <c r="AN1553" s="354" t="b">
        <f t="shared" si="561"/>
        <v>1</v>
      </c>
    </row>
    <row r="1554" spans="1:40" s="354" customFormat="1">
      <c r="A1554" s="354" t="str">
        <f t="shared" si="542"/>
        <v>CE18E02550070612</v>
      </c>
      <c r="B1554" s="354">
        <f t="shared" si="543"/>
        <v>0</v>
      </c>
      <c r="C1554" s="354">
        <f t="shared" si="544"/>
        <v>0</v>
      </c>
      <c r="D1554" s="354" t="str">
        <f t="shared" si="545"/>
        <v>CE</v>
      </c>
      <c r="E1554" s="354" t="str">
        <f t="shared" si="546"/>
        <v>18</v>
      </c>
      <c r="F1554" s="354" t="str">
        <f t="shared" si="547"/>
        <v>E</v>
      </c>
      <c r="G1554" s="355" t="str">
        <f t="shared" si="548"/>
        <v>02</v>
      </c>
      <c r="H1554" s="232" t="s">
        <v>1890</v>
      </c>
      <c r="I1554" s="232" t="s">
        <v>3250</v>
      </c>
      <c r="J1554" s="233">
        <v>46258</v>
      </c>
      <c r="K1554" s="233">
        <v>47706</v>
      </c>
      <c r="L1554" s="234">
        <v>550070612</v>
      </c>
      <c r="M1554" s="232" t="str">
        <f>IF(ISNA(VLOOKUP(L1554,'MASTER DATA'!$A$1:$B$192,2,0)),"",VLOOKUP(L1554,'MASTER DATA'!$A$1:$B$192,2,0))</f>
        <v>HlxHX610W40SP_12*1L_A04W</v>
      </c>
      <c r="N1554" s="232">
        <v>44</v>
      </c>
      <c r="O1554" s="232">
        <f t="shared" si="549"/>
        <v>1</v>
      </c>
      <c r="P1554" s="232">
        <f t="shared" si="550"/>
        <v>0</v>
      </c>
      <c r="Q1554" s="232">
        <f>VLOOKUP(L1554,'MASTER DATA'!$A$1:$E$192,5,0)</f>
        <v>44</v>
      </c>
      <c r="R1554" s="234">
        <f>SUMIF('picking of the day'!$H$4:$H$358,WMS!H1554&amp;WMS!L1554,'picking of the day'!$E$4:$E$358)</f>
        <v>0</v>
      </c>
      <c r="U1554" s="114">
        <f>IF(ISNA(VLOOKUP(H1554,'data putaway'!$A$1:$E$530,3,0)),0,VLOOKUP(H1554,'data putaway'!$A$1:$E$530,3,0))</f>
        <v>0</v>
      </c>
      <c r="V1554" s="354">
        <f t="shared" si="551"/>
        <v>44</v>
      </c>
      <c r="W1554" s="114">
        <f>IF(ISNA(VLOOKUP(H1554,'data putaway'!$A$1:$E$530,2,0)),0,VLOOKUP(H1554,'data putaway'!$A$1:$E$530,2,0))</f>
        <v>0</v>
      </c>
      <c r="X1554" s="354" t="b">
        <f t="shared" si="552"/>
        <v>0</v>
      </c>
      <c r="Y1554" s="354">
        <f>IF(ISNA(VLOOKUP(H1554,'data putaway'!$A$1:$E$530,4,0)),0,VLOOKUP(H1554,'data putaway'!$A$1:$E$530,4,0))</f>
        <v>0</v>
      </c>
      <c r="Z1554" s="113">
        <f>IF(ISNA(VLOOKUP(H1554,'data putaway'!$A$1:$E$530,5,0)),0,VLOOKUP(H1554,'data putaway'!$A$1:$E$530,5,0))</f>
        <v>0</v>
      </c>
      <c r="AA1554" s="354" t="b">
        <f t="shared" si="553"/>
        <v>0</v>
      </c>
      <c r="AB1554" s="354" t="b">
        <f t="shared" si="554"/>
        <v>0</v>
      </c>
      <c r="AC1554" s="356" t="str">
        <f t="shared" ca="1" si="555"/>
        <v>0 Month,  25 Days</v>
      </c>
      <c r="AD1554" s="114" t="str">
        <f t="shared" ca="1" si="540"/>
        <v>3 Year, 10 Month, 24 Days</v>
      </c>
      <c r="AE1554" s="114">
        <f t="shared" si="556"/>
        <v>44</v>
      </c>
      <c r="AF1554" s="114">
        <f t="shared" si="557"/>
        <v>1</v>
      </c>
      <c r="AG1554" s="354" t="str">
        <f t="shared" si="558"/>
        <v>CE18</v>
      </c>
      <c r="AH1554" s="114">
        <f>IF(ISNA(VLOOKUP(L1554,'MASTER DATA'!$A$1:$F$192,6,0)),0,VLOOKUP(L1554,'MASTER DATA'!$A$1:$F$192,6,0))*AE1554</f>
        <v>528</v>
      </c>
      <c r="AI1554" s="354" t="str">
        <f>VLOOKUP($D1554,'warehouse mapping'!$AN$7:$AO$17,2,0)</f>
        <v>Aktif</v>
      </c>
      <c r="AJ1554" s="114">
        <f t="shared" si="559"/>
        <v>0</v>
      </c>
      <c r="AK1554" s="354" t="str">
        <f t="shared" si="560"/>
        <v/>
      </c>
      <c r="AL1554" s="354" t="s">
        <v>170</v>
      </c>
      <c r="AM1554" s="354">
        <f t="shared" si="541"/>
        <v>1</v>
      </c>
      <c r="AN1554" s="354" t="b">
        <f t="shared" si="561"/>
        <v>1</v>
      </c>
    </row>
    <row r="1555" spans="1:40" s="354" customFormat="1">
      <c r="A1555" s="354" t="str">
        <f t="shared" si="542"/>
        <v>CE19A01550069979</v>
      </c>
      <c r="B1555" s="354">
        <f t="shared" si="543"/>
        <v>0</v>
      </c>
      <c r="C1555" s="354">
        <f t="shared" si="544"/>
        <v>0</v>
      </c>
      <c r="D1555" s="354" t="str">
        <f t="shared" si="545"/>
        <v>CE</v>
      </c>
      <c r="E1555" s="354" t="str">
        <f t="shared" si="546"/>
        <v>19</v>
      </c>
      <c r="F1555" s="354" t="str">
        <f t="shared" si="547"/>
        <v>A</v>
      </c>
      <c r="G1555" s="355" t="str">
        <f t="shared" si="548"/>
        <v>01</v>
      </c>
      <c r="H1555" s="232" t="s">
        <v>1891</v>
      </c>
      <c r="I1555" s="232" t="s">
        <v>3074</v>
      </c>
      <c r="J1555" s="233">
        <v>46149</v>
      </c>
      <c r="K1555" s="233">
        <v>47322</v>
      </c>
      <c r="L1555" s="234">
        <v>550069979</v>
      </c>
      <c r="M1555" s="232" t="str">
        <f>IF(ISNA(VLOOKUP(L1555,'MASTER DATA'!$A$1:$B$192,2,0)),"",VLOOKUP(L1555,'MASTER DATA'!$A$1:$B$192,2,0))</f>
        <v>HlxUltSP5W30SP_12*1L_A04W</v>
      </c>
      <c r="N1555" s="232">
        <v>2</v>
      </c>
      <c r="O1555" s="232">
        <f t="shared" si="549"/>
        <v>0</v>
      </c>
      <c r="P1555" s="232">
        <f t="shared" si="550"/>
        <v>2</v>
      </c>
      <c r="Q1555" s="232">
        <f>VLOOKUP(L1555,'MASTER DATA'!$A$1:$E$192,5,0)</f>
        <v>44</v>
      </c>
      <c r="R1555" s="234">
        <f>SUMIF('picking of the day'!$H$4:$H$358,WMS!H1555&amp;WMS!L1555,'picking of the day'!$E$4:$E$358)</f>
        <v>0</v>
      </c>
      <c r="U1555" s="114">
        <f>IF(ISNA(VLOOKUP(H1555,'data putaway'!$A$1:$E$530,3,0)),0,VLOOKUP(H1555,'data putaway'!$A$1:$E$530,3,0))</f>
        <v>0</v>
      </c>
      <c r="V1555" s="354">
        <f t="shared" si="551"/>
        <v>2</v>
      </c>
      <c r="W1555" s="114">
        <f>IF(ISNA(VLOOKUP(H1555,'data putaway'!$A$1:$E$530,2,0)),0,VLOOKUP(H1555,'data putaway'!$A$1:$E$530,2,0))</f>
        <v>0</v>
      </c>
      <c r="X1555" s="354" t="b">
        <f t="shared" si="552"/>
        <v>0</v>
      </c>
      <c r="Y1555" s="354">
        <f>IF(ISNA(VLOOKUP(H1555,'data putaway'!$A$1:$E$530,4,0)),0,VLOOKUP(H1555,'data putaway'!$A$1:$E$530,4,0))</f>
        <v>0</v>
      </c>
      <c r="Z1555" s="113">
        <f>IF(ISNA(VLOOKUP(H1555,'data putaway'!$A$1:$E$530,5,0)),0,VLOOKUP(H1555,'data putaway'!$A$1:$E$530,5,0))</f>
        <v>0</v>
      </c>
      <c r="AA1555" s="354" t="b">
        <f t="shared" si="553"/>
        <v>0</v>
      </c>
      <c r="AB1555" s="354" t="b">
        <f t="shared" si="554"/>
        <v>0</v>
      </c>
      <c r="AC1555" s="356" t="str">
        <f t="shared" ca="1" si="555"/>
        <v>4 Month,  11 Days</v>
      </c>
      <c r="AD1555" s="114" t="str">
        <f t="shared" ca="1" si="540"/>
        <v>2 Year, 10 Month, 5 Days</v>
      </c>
      <c r="AE1555" s="114">
        <f t="shared" si="556"/>
        <v>2</v>
      </c>
      <c r="AF1555" s="114">
        <f t="shared" si="557"/>
        <v>1</v>
      </c>
      <c r="AG1555" s="354" t="str">
        <f t="shared" si="558"/>
        <v>CE19</v>
      </c>
      <c r="AH1555" s="114">
        <f>IF(ISNA(VLOOKUP(L1555,'MASTER DATA'!$A$1:$F$192,6,0)),0,VLOOKUP(L1555,'MASTER DATA'!$A$1:$F$192,6,0))*AE1555</f>
        <v>24</v>
      </c>
      <c r="AI1555" s="354" t="str">
        <f>VLOOKUP($D1555,'warehouse mapping'!$AN$7:$AO$17,2,0)</f>
        <v>Aktif</v>
      </c>
      <c r="AJ1555" s="114">
        <f t="shared" si="559"/>
        <v>0</v>
      </c>
      <c r="AK1555" s="354" t="str">
        <f t="shared" si="560"/>
        <v/>
      </c>
      <c r="AL1555" s="354" t="s">
        <v>170</v>
      </c>
      <c r="AM1555" s="354">
        <f t="shared" si="541"/>
        <v>1</v>
      </c>
      <c r="AN1555" s="354" t="b">
        <f t="shared" si="561"/>
        <v>1</v>
      </c>
    </row>
    <row r="1556" spans="1:40" s="354" customFormat="1">
      <c r="A1556" s="354" t="str">
        <f t="shared" si="542"/>
        <v>CE19A02550063232</v>
      </c>
      <c r="B1556" s="354">
        <f t="shared" si="543"/>
        <v>0</v>
      </c>
      <c r="C1556" s="354">
        <f t="shared" si="544"/>
        <v>0</v>
      </c>
      <c r="D1556" s="354" t="str">
        <f t="shared" si="545"/>
        <v>CE</v>
      </c>
      <c r="E1556" s="354" t="str">
        <f t="shared" si="546"/>
        <v>19</v>
      </c>
      <c r="F1556" s="354" t="str">
        <f t="shared" si="547"/>
        <v>A</v>
      </c>
      <c r="G1556" s="355" t="str">
        <f t="shared" si="548"/>
        <v>02</v>
      </c>
      <c r="H1556" s="232" t="s">
        <v>1892</v>
      </c>
      <c r="I1556" s="234">
        <v>12683145</v>
      </c>
      <c r="J1556" s="233">
        <v>47719</v>
      </c>
      <c r="K1556" s="362">
        <v>47683</v>
      </c>
      <c r="L1556" s="234">
        <v>550063232</v>
      </c>
      <c r="M1556" s="232" t="str">
        <f>IF(ISNA(VLOOKUP(L1556,'MASTER DATA'!$A$1:$B$192,2,0)),"",VLOOKUP(L1556,'MASTER DATA'!$A$1:$B$192,2,0))</f>
        <v>HOP Grease Chassis_1*15KG_A04W</v>
      </c>
      <c r="N1556" s="232">
        <v>24</v>
      </c>
      <c r="O1556" s="232">
        <f t="shared" si="549"/>
        <v>1</v>
      </c>
      <c r="P1556" s="232">
        <f t="shared" si="550"/>
        <v>0</v>
      </c>
      <c r="Q1556" s="232">
        <f>VLOOKUP(L1556,'MASTER DATA'!$A$1:$E$192,5,0)</f>
        <v>24</v>
      </c>
      <c r="R1556" s="234">
        <f>SUMIF('picking of the day'!$H$4:$H$358,WMS!H1556&amp;WMS!L1556,'picking of the day'!$E$4:$E$358)</f>
        <v>0</v>
      </c>
      <c r="U1556" s="114">
        <f>IF(ISNA(VLOOKUP(H1556,'data putaway'!$A$1:$E$530,3,0)),0,VLOOKUP(H1556,'data putaway'!$A$1:$E$530,3,0))</f>
        <v>0</v>
      </c>
      <c r="V1556" s="354">
        <f t="shared" si="551"/>
        <v>24</v>
      </c>
      <c r="W1556" s="114">
        <f>IF(ISNA(VLOOKUP(H1556,'data putaway'!$A$1:$E$530,2,0)),0,VLOOKUP(H1556,'data putaway'!$A$1:$E$530,2,0))</f>
        <v>0</v>
      </c>
      <c r="X1556" s="354" t="b">
        <f t="shared" si="552"/>
        <v>0</v>
      </c>
      <c r="Y1556" s="354">
        <f>IF(ISNA(VLOOKUP(H1556,'data putaway'!$A$1:$E$530,4,0)),0,VLOOKUP(H1556,'data putaway'!$A$1:$E$530,4,0))</f>
        <v>0</v>
      </c>
      <c r="Z1556" s="113">
        <f>IF(ISNA(VLOOKUP(H1556,'data putaway'!$A$1:$E$530,5,0)),0,VLOOKUP(H1556,'data putaway'!$A$1:$E$530,5,0))</f>
        <v>0</v>
      </c>
      <c r="AA1556" s="354" t="b">
        <f t="shared" si="553"/>
        <v>0</v>
      </c>
      <c r="AB1556" s="354" t="b">
        <f t="shared" si="554"/>
        <v>0</v>
      </c>
      <c r="AC1556" s="356" t="e">
        <f t="shared" ca="1" si="555"/>
        <v>#NUM!</v>
      </c>
      <c r="AD1556" s="114" t="str">
        <f t="shared" ca="1" si="540"/>
        <v>3 Year, 10 Month, 1 Days</v>
      </c>
      <c r="AE1556" s="114">
        <f t="shared" si="556"/>
        <v>24</v>
      </c>
      <c r="AF1556" s="114">
        <f t="shared" si="557"/>
        <v>1</v>
      </c>
      <c r="AG1556" s="354" t="str">
        <f t="shared" si="558"/>
        <v>CE19</v>
      </c>
      <c r="AH1556" s="114">
        <f>IF(ISNA(VLOOKUP(L1556,'MASTER DATA'!$A$1:$F$192,6,0)),0,VLOOKUP(L1556,'MASTER DATA'!$A$1:$F$192,6,0))*AE1556</f>
        <v>360</v>
      </c>
      <c r="AI1556" s="354" t="str">
        <f>VLOOKUP($D1556,'warehouse mapping'!$AN$7:$AO$17,2,0)</f>
        <v>Aktif</v>
      </c>
      <c r="AJ1556" s="114">
        <f t="shared" si="559"/>
        <v>0</v>
      </c>
      <c r="AK1556" s="354" t="str">
        <f t="shared" si="560"/>
        <v/>
      </c>
      <c r="AL1556" s="354" t="s">
        <v>170</v>
      </c>
      <c r="AM1556" s="354">
        <f t="shared" si="541"/>
        <v>1</v>
      </c>
      <c r="AN1556" s="354" t="b">
        <f t="shared" si="561"/>
        <v>1</v>
      </c>
    </row>
    <row r="1557" spans="1:40" s="354" customFormat="1">
      <c r="A1557" s="354" t="str">
        <f t="shared" si="542"/>
        <v>CE19B01550070612</v>
      </c>
      <c r="B1557" s="354">
        <f t="shared" si="543"/>
        <v>0</v>
      </c>
      <c r="C1557" s="354">
        <f t="shared" si="544"/>
        <v>0</v>
      </c>
      <c r="D1557" s="354" t="str">
        <f t="shared" si="545"/>
        <v>CE</v>
      </c>
      <c r="E1557" s="354" t="str">
        <f t="shared" si="546"/>
        <v>19</v>
      </c>
      <c r="F1557" s="354" t="str">
        <f t="shared" si="547"/>
        <v>B</v>
      </c>
      <c r="G1557" s="355" t="str">
        <f t="shared" si="548"/>
        <v>01</v>
      </c>
      <c r="H1557" s="232" t="s">
        <v>1893</v>
      </c>
      <c r="I1557" s="232" t="s">
        <v>3250</v>
      </c>
      <c r="J1557" s="233">
        <v>46258</v>
      </c>
      <c r="K1557" s="233">
        <v>47706</v>
      </c>
      <c r="L1557" s="234">
        <v>550070612</v>
      </c>
      <c r="M1557" s="232" t="str">
        <f>IF(ISNA(VLOOKUP(L1557,'MASTER DATA'!$A$1:$B$192,2,0)),"",VLOOKUP(L1557,'MASTER DATA'!$A$1:$B$192,2,0))</f>
        <v>HlxHX610W40SP_12*1L_A04W</v>
      </c>
      <c r="N1557" s="232">
        <v>44</v>
      </c>
      <c r="O1557" s="232">
        <f t="shared" si="549"/>
        <v>1</v>
      </c>
      <c r="P1557" s="232">
        <f t="shared" si="550"/>
        <v>0</v>
      </c>
      <c r="Q1557" s="232">
        <f>VLOOKUP(L1557,'MASTER DATA'!$A$1:$E$192,5,0)</f>
        <v>44</v>
      </c>
      <c r="R1557" s="234">
        <f>SUMIF('picking of the day'!$H$4:$H$358,WMS!H1557&amp;WMS!L1557,'picking of the day'!$E$4:$E$358)</f>
        <v>0</v>
      </c>
      <c r="U1557" s="114">
        <f>IF(ISNA(VLOOKUP(H1557,'data putaway'!$A$1:$E$530,3,0)),0,VLOOKUP(H1557,'data putaway'!$A$1:$E$530,3,0))</f>
        <v>0</v>
      </c>
      <c r="V1557" s="354">
        <f t="shared" si="551"/>
        <v>44</v>
      </c>
      <c r="W1557" s="114">
        <f>IF(ISNA(VLOOKUP(H1557,'data putaway'!$A$1:$E$530,2,0)),0,VLOOKUP(H1557,'data putaway'!$A$1:$E$530,2,0))</f>
        <v>0</v>
      </c>
      <c r="X1557" s="354" t="b">
        <f t="shared" si="552"/>
        <v>0</v>
      </c>
      <c r="Y1557" s="354">
        <f>IF(ISNA(VLOOKUP(H1557,'data putaway'!$A$1:$E$530,4,0)),0,VLOOKUP(H1557,'data putaway'!$A$1:$E$530,4,0))</f>
        <v>0</v>
      </c>
      <c r="Z1557" s="113">
        <f>IF(ISNA(VLOOKUP(H1557,'data putaway'!$A$1:$E$530,5,0)),0,VLOOKUP(H1557,'data putaway'!$A$1:$E$530,5,0))</f>
        <v>0</v>
      </c>
      <c r="AA1557" s="354" t="b">
        <f t="shared" si="553"/>
        <v>0</v>
      </c>
      <c r="AB1557" s="354" t="b">
        <f t="shared" si="554"/>
        <v>0</v>
      </c>
      <c r="AC1557" s="356" t="str">
        <f t="shared" ca="1" si="555"/>
        <v>0 Month,  25 Days</v>
      </c>
      <c r="AD1557" s="114" t="str">
        <f t="shared" ca="1" si="540"/>
        <v>3 Year, 10 Month, 24 Days</v>
      </c>
      <c r="AE1557" s="114">
        <f t="shared" si="556"/>
        <v>44</v>
      </c>
      <c r="AF1557" s="114">
        <f t="shared" si="557"/>
        <v>1</v>
      </c>
      <c r="AG1557" s="354" t="str">
        <f t="shared" si="558"/>
        <v>CE19</v>
      </c>
      <c r="AH1557" s="114">
        <f>IF(ISNA(VLOOKUP(L1557,'MASTER DATA'!$A$1:$F$192,6,0)),0,VLOOKUP(L1557,'MASTER DATA'!$A$1:$F$192,6,0))*AE1557</f>
        <v>528</v>
      </c>
      <c r="AI1557" s="354" t="str">
        <f>VLOOKUP($D1557,'warehouse mapping'!$AN$7:$AO$17,2,0)</f>
        <v>Aktif</v>
      </c>
      <c r="AJ1557" s="114">
        <f t="shared" si="559"/>
        <v>0</v>
      </c>
      <c r="AK1557" s="354" t="str">
        <f t="shared" si="560"/>
        <v/>
      </c>
      <c r="AL1557" s="354" t="s">
        <v>170</v>
      </c>
      <c r="AM1557" s="354">
        <f t="shared" si="541"/>
        <v>1</v>
      </c>
      <c r="AN1557" s="354" t="b">
        <f t="shared" si="561"/>
        <v>1</v>
      </c>
    </row>
    <row r="1558" spans="1:40" s="354" customFormat="1">
      <c r="A1558" s="354" t="str">
        <f t="shared" si="542"/>
        <v>CE19B02550070612</v>
      </c>
      <c r="B1558" s="354">
        <f t="shared" si="543"/>
        <v>0</v>
      </c>
      <c r="C1558" s="354">
        <f t="shared" si="544"/>
        <v>0</v>
      </c>
      <c r="D1558" s="354" t="str">
        <f t="shared" si="545"/>
        <v>CE</v>
      </c>
      <c r="E1558" s="354" t="str">
        <f t="shared" si="546"/>
        <v>19</v>
      </c>
      <c r="F1558" s="354" t="str">
        <f t="shared" si="547"/>
        <v>B</v>
      </c>
      <c r="G1558" s="355" t="str">
        <f t="shared" si="548"/>
        <v>02</v>
      </c>
      <c r="H1558" s="232" t="s">
        <v>1894</v>
      </c>
      <c r="I1558" s="232" t="s">
        <v>3250</v>
      </c>
      <c r="J1558" s="233">
        <v>46258</v>
      </c>
      <c r="K1558" s="233">
        <v>47706</v>
      </c>
      <c r="L1558" s="234">
        <v>550070612</v>
      </c>
      <c r="M1558" s="232" t="str">
        <f>IF(ISNA(VLOOKUP(L1558,'MASTER DATA'!$A$1:$B$192,2,0)),"",VLOOKUP(L1558,'MASTER DATA'!$A$1:$B$192,2,0))</f>
        <v>HlxHX610W40SP_12*1L_A04W</v>
      </c>
      <c r="N1558" s="232">
        <v>44</v>
      </c>
      <c r="O1558" s="232">
        <f t="shared" si="549"/>
        <v>1</v>
      </c>
      <c r="P1558" s="232">
        <f t="shared" si="550"/>
        <v>0</v>
      </c>
      <c r="Q1558" s="232">
        <f>VLOOKUP(L1558,'MASTER DATA'!$A$1:$E$192,5,0)</f>
        <v>44</v>
      </c>
      <c r="R1558" s="234">
        <f>SUMIF('picking of the day'!$H$4:$H$358,WMS!H1558&amp;WMS!L1558,'picking of the day'!$E$4:$E$358)</f>
        <v>0</v>
      </c>
      <c r="U1558" s="114">
        <f>IF(ISNA(VLOOKUP(H1558,'data putaway'!$A$1:$E$530,3,0)),0,VLOOKUP(H1558,'data putaway'!$A$1:$E$530,3,0))</f>
        <v>0</v>
      </c>
      <c r="V1558" s="354">
        <f t="shared" si="551"/>
        <v>44</v>
      </c>
      <c r="W1558" s="114">
        <f>IF(ISNA(VLOOKUP(H1558,'data putaway'!$A$1:$E$530,2,0)),0,VLOOKUP(H1558,'data putaway'!$A$1:$E$530,2,0))</f>
        <v>0</v>
      </c>
      <c r="X1558" s="354" t="b">
        <f t="shared" si="552"/>
        <v>0</v>
      </c>
      <c r="Y1558" s="354">
        <f>IF(ISNA(VLOOKUP(H1558,'data putaway'!$A$1:$E$530,4,0)),0,VLOOKUP(H1558,'data putaway'!$A$1:$E$530,4,0))</f>
        <v>0</v>
      </c>
      <c r="Z1558" s="113">
        <f>IF(ISNA(VLOOKUP(H1558,'data putaway'!$A$1:$E$530,5,0)),0,VLOOKUP(H1558,'data putaway'!$A$1:$E$530,5,0))</f>
        <v>0</v>
      </c>
      <c r="AA1558" s="354" t="b">
        <f t="shared" si="553"/>
        <v>0</v>
      </c>
      <c r="AB1558" s="354" t="b">
        <f t="shared" si="554"/>
        <v>0</v>
      </c>
      <c r="AC1558" s="356" t="str">
        <f t="shared" ca="1" si="555"/>
        <v>0 Month,  25 Days</v>
      </c>
      <c r="AD1558" s="114" t="str">
        <f t="shared" ca="1" si="540"/>
        <v>3 Year, 10 Month, 24 Days</v>
      </c>
      <c r="AE1558" s="114">
        <f t="shared" si="556"/>
        <v>44</v>
      </c>
      <c r="AF1558" s="114">
        <f t="shared" si="557"/>
        <v>1</v>
      </c>
      <c r="AG1558" s="354" t="str">
        <f t="shared" si="558"/>
        <v>CE19</v>
      </c>
      <c r="AH1558" s="114">
        <f>IF(ISNA(VLOOKUP(L1558,'MASTER DATA'!$A$1:$F$192,6,0)),0,VLOOKUP(L1558,'MASTER DATA'!$A$1:$F$192,6,0))*AE1558</f>
        <v>528</v>
      </c>
      <c r="AI1558" s="354" t="str">
        <f>VLOOKUP($D1558,'warehouse mapping'!$AN$7:$AO$17,2,0)</f>
        <v>Aktif</v>
      </c>
      <c r="AJ1558" s="114">
        <f t="shared" si="559"/>
        <v>0</v>
      </c>
      <c r="AK1558" s="354" t="str">
        <f t="shared" si="560"/>
        <v/>
      </c>
      <c r="AL1558" s="354" t="s">
        <v>170</v>
      </c>
      <c r="AM1558" s="354">
        <f t="shared" si="541"/>
        <v>1</v>
      </c>
      <c r="AN1558" s="354" t="b">
        <f t="shared" si="561"/>
        <v>1</v>
      </c>
    </row>
    <row r="1559" spans="1:40" s="354" customFormat="1">
      <c r="A1559" s="354" t="str">
        <f t="shared" si="542"/>
        <v>CE19C01550070614</v>
      </c>
      <c r="B1559" s="354">
        <f t="shared" si="543"/>
        <v>0</v>
      </c>
      <c r="C1559" s="354">
        <f t="shared" si="544"/>
        <v>0</v>
      </c>
      <c r="D1559" s="354" t="str">
        <f t="shared" si="545"/>
        <v>CE</v>
      </c>
      <c r="E1559" s="354" t="str">
        <f t="shared" si="546"/>
        <v>19</v>
      </c>
      <c r="F1559" s="354" t="str">
        <f t="shared" si="547"/>
        <v>C</v>
      </c>
      <c r="G1559" s="355" t="str">
        <f t="shared" si="548"/>
        <v>01</v>
      </c>
      <c r="H1559" s="232" t="s">
        <v>1895</v>
      </c>
      <c r="I1559" s="232" t="s">
        <v>3315</v>
      </c>
      <c r="J1559" s="233">
        <v>46262</v>
      </c>
      <c r="K1559" s="233">
        <v>47713</v>
      </c>
      <c r="L1559" s="234">
        <v>550070614</v>
      </c>
      <c r="M1559" s="232" t="str">
        <f>IF(ISNA(VLOOKUP(L1559,'MASTER DATA'!$A$1:$B$192,2,0)),"",VLOOKUP(L1559,'MASTER DATA'!$A$1:$B$192,2,0))</f>
        <v>HlxHX610W40SP_4*4L_A04W</v>
      </c>
      <c r="N1559" s="234">
        <v>36</v>
      </c>
      <c r="O1559" s="232">
        <f t="shared" si="549"/>
        <v>1</v>
      </c>
      <c r="P1559" s="232">
        <f t="shared" si="550"/>
        <v>0</v>
      </c>
      <c r="Q1559" s="232">
        <f>VLOOKUP(L1559,'MASTER DATA'!$A$1:$E$192,5,0)</f>
        <v>36</v>
      </c>
      <c r="R1559" s="234">
        <f>SUMIF('picking of the day'!$H$4:$H$358,WMS!H1559&amp;WMS!L1559,'picking of the day'!$E$4:$E$358)</f>
        <v>0</v>
      </c>
      <c r="U1559" s="114">
        <f>IF(ISNA(VLOOKUP(H1559,'data putaway'!$A$1:$E$530,3,0)),0,VLOOKUP(H1559,'data putaway'!$A$1:$E$530,3,0))</f>
        <v>0</v>
      </c>
      <c r="V1559" s="354">
        <f t="shared" si="551"/>
        <v>36</v>
      </c>
      <c r="W1559" s="114">
        <f>IF(ISNA(VLOOKUP(H1559,'data putaway'!$A$1:$E$530,2,0)),0,VLOOKUP(H1559,'data putaway'!$A$1:$E$530,2,0))</f>
        <v>0</v>
      </c>
      <c r="X1559" s="354" t="b">
        <f t="shared" si="552"/>
        <v>0</v>
      </c>
      <c r="Y1559" s="354">
        <f>IF(ISNA(VLOOKUP(H1559,'data putaway'!$A$1:$E$530,4,0)),0,VLOOKUP(H1559,'data putaway'!$A$1:$E$530,4,0))</f>
        <v>0</v>
      </c>
      <c r="Z1559" s="113">
        <f>IF(ISNA(VLOOKUP(H1559,'data putaway'!$A$1:$E$530,5,0)),0,VLOOKUP(H1559,'data putaway'!$A$1:$E$530,5,0))</f>
        <v>0</v>
      </c>
      <c r="AA1559" s="354" t="b">
        <f t="shared" si="553"/>
        <v>0</v>
      </c>
      <c r="AB1559" s="354" t="b">
        <f t="shared" si="554"/>
        <v>0</v>
      </c>
      <c r="AC1559" s="356" t="str">
        <f t="shared" ca="1" si="555"/>
        <v>0 Month,  21 Days</v>
      </c>
      <c r="AD1559" s="114" t="str">
        <f t="shared" ca="1" si="540"/>
        <v>3 Year, 11 Month, 0 Days</v>
      </c>
      <c r="AE1559" s="114">
        <f t="shared" si="556"/>
        <v>36</v>
      </c>
      <c r="AF1559" s="114">
        <f t="shared" si="557"/>
        <v>1</v>
      </c>
      <c r="AG1559" s="354" t="str">
        <f t="shared" si="558"/>
        <v>CE19</v>
      </c>
      <c r="AH1559" s="114">
        <f>IF(ISNA(VLOOKUP(L1559,'MASTER DATA'!$A$1:$F$192,6,0)),0,VLOOKUP(L1559,'MASTER DATA'!$A$1:$F$192,6,0))*AE1559</f>
        <v>576</v>
      </c>
      <c r="AI1559" s="354" t="str">
        <f>VLOOKUP($D1559,'warehouse mapping'!$AN$7:$AO$17,2,0)</f>
        <v>Aktif</v>
      </c>
      <c r="AJ1559" s="114">
        <f t="shared" si="559"/>
        <v>0</v>
      </c>
      <c r="AK1559" s="354" t="str">
        <f t="shared" si="560"/>
        <v/>
      </c>
      <c r="AL1559" s="354" t="s">
        <v>170</v>
      </c>
      <c r="AM1559" s="354">
        <f t="shared" si="541"/>
        <v>1</v>
      </c>
      <c r="AN1559" s="354" t="b">
        <f t="shared" si="561"/>
        <v>1</v>
      </c>
    </row>
    <row r="1560" spans="1:40" s="354" customFormat="1">
      <c r="A1560" s="354" t="str">
        <f t="shared" si="542"/>
        <v>CE19C02550070614</v>
      </c>
      <c r="B1560" s="354">
        <f t="shared" si="543"/>
        <v>0</v>
      </c>
      <c r="C1560" s="354">
        <f t="shared" si="544"/>
        <v>0</v>
      </c>
      <c r="D1560" s="354" t="str">
        <f t="shared" si="545"/>
        <v>CE</v>
      </c>
      <c r="E1560" s="354" t="str">
        <f t="shared" si="546"/>
        <v>19</v>
      </c>
      <c r="F1560" s="354" t="str">
        <f t="shared" si="547"/>
        <v>C</v>
      </c>
      <c r="G1560" s="355" t="str">
        <f t="shared" si="548"/>
        <v>02</v>
      </c>
      <c r="H1560" s="232" t="s">
        <v>1896</v>
      </c>
      <c r="I1560" s="232" t="s">
        <v>3315</v>
      </c>
      <c r="J1560" s="233">
        <v>46262</v>
      </c>
      <c r="K1560" s="233">
        <v>47713</v>
      </c>
      <c r="L1560" s="234">
        <v>550070614</v>
      </c>
      <c r="M1560" s="232" t="str">
        <f>IF(ISNA(VLOOKUP(L1560,'MASTER DATA'!$A$1:$B$192,2,0)),"",VLOOKUP(L1560,'MASTER DATA'!$A$1:$B$192,2,0))</f>
        <v>HlxHX610W40SP_4*4L_A04W</v>
      </c>
      <c r="N1560" s="234">
        <v>36</v>
      </c>
      <c r="O1560" s="232">
        <f t="shared" si="549"/>
        <v>1</v>
      </c>
      <c r="P1560" s="232">
        <f t="shared" si="550"/>
        <v>0</v>
      </c>
      <c r="Q1560" s="232">
        <f>VLOOKUP(L1560,'MASTER DATA'!$A$1:$E$192,5,0)</f>
        <v>36</v>
      </c>
      <c r="R1560" s="234">
        <f>SUMIF('picking of the day'!$H$4:$H$358,WMS!H1560&amp;WMS!L1560,'picking of the day'!$E$4:$E$358)</f>
        <v>0</v>
      </c>
      <c r="U1560" s="114">
        <f>IF(ISNA(VLOOKUP(H1560,'data putaway'!$A$1:$E$530,3,0)),0,VLOOKUP(H1560,'data putaway'!$A$1:$E$530,3,0))</f>
        <v>0</v>
      </c>
      <c r="V1560" s="354">
        <f t="shared" si="551"/>
        <v>36</v>
      </c>
      <c r="W1560" s="114">
        <f>IF(ISNA(VLOOKUP(H1560,'data putaway'!$A$1:$E$530,2,0)),0,VLOOKUP(H1560,'data putaway'!$A$1:$E$530,2,0))</f>
        <v>0</v>
      </c>
      <c r="X1560" s="354" t="b">
        <f t="shared" si="552"/>
        <v>0</v>
      </c>
      <c r="Y1560" s="354">
        <f>IF(ISNA(VLOOKUP(H1560,'data putaway'!$A$1:$E$530,4,0)),0,VLOOKUP(H1560,'data putaway'!$A$1:$E$530,4,0))</f>
        <v>0</v>
      </c>
      <c r="Z1560" s="113">
        <f>IF(ISNA(VLOOKUP(H1560,'data putaway'!$A$1:$E$530,5,0)),0,VLOOKUP(H1560,'data putaway'!$A$1:$E$530,5,0))</f>
        <v>0</v>
      </c>
      <c r="AA1560" s="354" t="b">
        <f t="shared" si="553"/>
        <v>0</v>
      </c>
      <c r="AB1560" s="354" t="b">
        <f t="shared" si="554"/>
        <v>0</v>
      </c>
      <c r="AC1560" s="356" t="str">
        <f t="shared" ca="1" si="555"/>
        <v>0 Month,  21 Days</v>
      </c>
      <c r="AD1560" s="114" t="str">
        <f t="shared" ca="1" si="540"/>
        <v>3 Year, 11 Month, 0 Days</v>
      </c>
      <c r="AE1560" s="114">
        <f t="shared" si="556"/>
        <v>36</v>
      </c>
      <c r="AF1560" s="114">
        <f t="shared" si="557"/>
        <v>1</v>
      </c>
      <c r="AG1560" s="354" t="str">
        <f t="shared" si="558"/>
        <v>CE19</v>
      </c>
      <c r="AH1560" s="114">
        <f>IF(ISNA(VLOOKUP(L1560,'MASTER DATA'!$A$1:$F$192,6,0)),0,VLOOKUP(L1560,'MASTER DATA'!$A$1:$F$192,6,0))*AE1560</f>
        <v>576</v>
      </c>
      <c r="AI1560" s="354" t="str">
        <f>VLOOKUP($D1560,'warehouse mapping'!$AN$7:$AO$17,2,0)</f>
        <v>Aktif</v>
      </c>
      <c r="AJ1560" s="114">
        <f t="shared" si="559"/>
        <v>0</v>
      </c>
      <c r="AK1560" s="354" t="str">
        <f t="shared" si="560"/>
        <v/>
      </c>
      <c r="AL1560" s="354" t="s">
        <v>170</v>
      </c>
      <c r="AM1560" s="354">
        <f t="shared" si="541"/>
        <v>1</v>
      </c>
      <c r="AN1560" s="354" t="b">
        <f t="shared" si="561"/>
        <v>1</v>
      </c>
    </row>
    <row r="1561" spans="1:40" s="354" customFormat="1">
      <c r="A1561" s="354" t="str">
        <f t="shared" si="542"/>
        <v>CE19D01550070614</v>
      </c>
      <c r="B1561" s="354">
        <f t="shared" si="543"/>
        <v>0</v>
      </c>
      <c r="C1561" s="354">
        <f t="shared" si="544"/>
        <v>0</v>
      </c>
      <c r="D1561" s="354" t="str">
        <f t="shared" si="545"/>
        <v>CE</v>
      </c>
      <c r="E1561" s="354" t="str">
        <f t="shared" si="546"/>
        <v>19</v>
      </c>
      <c r="F1561" s="354" t="str">
        <f t="shared" si="547"/>
        <v>D</v>
      </c>
      <c r="G1561" s="355" t="str">
        <f t="shared" si="548"/>
        <v>01</v>
      </c>
      <c r="H1561" s="232" t="s">
        <v>1897</v>
      </c>
      <c r="I1561" s="232" t="s">
        <v>3315</v>
      </c>
      <c r="J1561" s="233">
        <v>46262</v>
      </c>
      <c r="K1561" s="233">
        <v>47713</v>
      </c>
      <c r="L1561" s="234">
        <v>550070614</v>
      </c>
      <c r="M1561" s="232" t="str">
        <f>IF(ISNA(VLOOKUP(L1561,'MASTER DATA'!$A$1:$B$192,2,0)),"",VLOOKUP(L1561,'MASTER DATA'!$A$1:$B$192,2,0))</f>
        <v>HlxHX610W40SP_4*4L_A04W</v>
      </c>
      <c r="N1561" s="234">
        <v>36</v>
      </c>
      <c r="O1561" s="232">
        <f t="shared" si="549"/>
        <v>1</v>
      </c>
      <c r="P1561" s="232">
        <f t="shared" si="550"/>
        <v>0</v>
      </c>
      <c r="Q1561" s="232">
        <f>VLOOKUP(L1561,'MASTER DATA'!$A$1:$E$192,5,0)</f>
        <v>36</v>
      </c>
      <c r="R1561" s="234">
        <f>SUMIF('picking of the day'!$H$4:$H$358,WMS!H1561&amp;WMS!L1561,'picking of the day'!$E$4:$E$358)</f>
        <v>0</v>
      </c>
      <c r="U1561" s="114">
        <f>IF(ISNA(VLOOKUP(H1561,'data putaway'!$A$1:$E$530,3,0)),0,VLOOKUP(H1561,'data putaway'!$A$1:$E$530,3,0))</f>
        <v>0</v>
      </c>
      <c r="V1561" s="354">
        <f t="shared" si="551"/>
        <v>36</v>
      </c>
      <c r="W1561" s="114">
        <f>IF(ISNA(VLOOKUP(H1561,'data putaway'!$A$1:$E$530,2,0)),0,VLOOKUP(H1561,'data putaway'!$A$1:$E$530,2,0))</f>
        <v>0</v>
      </c>
      <c r="X1561" s="354" t="b">
        <f t="shared" si="552"/>
        <v>0</v>
      </c>
      <c r="Y1561" s="354">
        <f>IF(ISNA(VLOOKUP(H1561,'data putaway'!$A$1:$E$530,4,0)),0,VLOOKUP(H1561,'data putaway'!$A$1:$E$530,4,0))</f>
        <v>0</v>
      </c>
      <c r="Z1561" s="113">
        <f>IF(ISNA(VLOOKUP(H1561,'data putaway'!$A$1:$E$530,5,0)),0,VLOOKUP(H1561,'data putaway'!$A$1:$E$530,5,0))</f>
        <v>0</v>
      </c>
      <c r="AA1561" s="354" t="b">
        <f t="shared" si="553"/>
        <v>0</v>
      </c>
      <c r="AB1561" s="354" t="b">
        <f t="shared" si="554"/>
        <v>0</v>
      </c>
      <c r="AC1561" s="356" t="str">
        <f t="shared" ca="1" si="555"/>
        <v>0 Month,  21 Days</v>
      </c>
      <c r="AD1561" s="114" t="str">
        <f t="shared" ca="1" si="540"/>
        <v>3 Year, 11 Month, 0 Days</v>
      </c>
      <c r="AE1561" s="114">
        <f t="shared" si="556"/>
        <v>36</v>
      </c>
      <c r="AF1561" s="114">
        <f t="shared" si="557"/>
        <v>1</v>
      </c>
      <c r="AG1561" s="354" t="str">
        <f t="shared" si="558"/>
        <v>CE19</v>
      </c>
      <c r="AH1561" s="114">
        <f>IF(ISNA(VLOOKUP(L1561,'MASTER DATA'!$A$1:$F$192,6,0)),0,VLOOKUP(L1561,'MASTER DATA'!$A$1:$F$192,6,0))*AE1561</f>
        <v>576</v>
      </c>
      <c r="AI1561" s="354" t="str">
        <f>VLOOKUP($D1561,'warehouse mapping'!$AN$7:$AO$17,2,0)</f>
        <v>Aktif</v>
      </c>
      <c r="AJ1561" s="114">
        <f t="shared" si="559"/>
        <v>0</v>
      </c>
      <c r="AK1561" s="354" t="str">
        <f t="shared" si="560"/>
        <v/>
      </c>
      <c r="AL1561" s="354" t="s">
        <v>170</v>
      </c>
      <c r="AM1561" s="354">
        <f t="shared" si="541"/>
        <v>1</v>
      </c>
      <c r="AN1561" s="354" t="b">
        <f t="shared" si="561"/>
        <v>1</v>
      </c>
    </row>
    <row r="1562" spans="1:40" s="354" customFormat="1">
      <c r="A1562" s="354" t="str">
        <f t="shared" si="542"/>
        <v>CE19D02550070614</v>
      </c>
      <c r="B1562" s="354">
        <f t="shared" si="543"/>
        <v>0</v>
      </c>
      <c r="C1562" s="354">
        <f t="shared" si="544"/>
        <v>0</v>
      </c>
      <c r="D1562" s="354" t="str">
        <f t="shared" si="545"/>
        <v>CE</v>
      </c>
      <c r="E1562" s="354" t="str">
        <f t="shared" si="546"/>
        <v>19</v>
      </c>
      <c r="F1562" s="354" t="str">
        <f t="shared" si="547"/>
        <v>D</v>
      </c>
      <c r="G1562" s="355" t="str">
        <f t="shared" si="548"/>
        <v>02</v>
      </c>
      <c r="H1562" s="232" t="s">
        <v>1898</v>
      </c>
      <c r="I1562" s="232" t="s">
        <v>3315</v>
      </c>
      <c r="J1562" s="233">
        <v>46262</v>
      </c>
      <c r="K1562" s="233">
        <v>47713</v>
      </c>
      <c r="L1562" s="234">
        <v>550070614</v>
      </c>
      <c r="M1562" s="232" t="str">
        <f>IF(ISNA(VLOOKUP(L1562,'MASTER DATA'!$A$1:$B$192,2,0)),"",VLOOKUP(L1562,'MASTER DATA'!$A$1:$B$192,2,0))</f>
        <v>HlxHX610W40SP_4*4L_A04W</v>
      </c>
      <c r="N1562" s="234">
        <v>36</v>
      </c>
      <c r="O1562" s="232">
        <f t="shared" si="549"/>
        <v>1</v>
      </c>
      <c r="P1562" s="232">
        <f t="shared" si="550"/>
        <v>0</v>
      </c>
      <c r="Q1562" s="232">
        <f>VLOOKUP(L1562,'MASTER DATA'!$A$1:$E$192,5,0)</f>
        <v>36</v>
      </c>
      <c r="R1562" s="234">
        <f>SUMIF('picking of the day'!$H$4:$H$358,WMS!H1562&amp;WMS!L1562,'picking of the day'!$E$4:$E$358)</f>
        <v>0</v>
      </c>
      <c r="U1562" s="114">
        <f>IF(ISNA(VLOOKUP(H1562,'data putaway'!$A$1:$E$530,3,0)),0,VLOOKUP(H1562,'data putaway'!$A$1:$E$530,3,0))</f>
        <v>0</v>
      </c>
      <c r="V1562" s="354">
        <f t="shared" si="551"/>
        <v>36</v>
      </c>
      <c r="W1562" s="114">
        <f>IF(ISNA(VLOOKUP(H1562,'data putaway'!$A$1:$E$530,2,0)),0,VLOOKUP(H1562,'data putaway'!$A$1:$E$530,2,0))</f>
        <v>0</v>
      </c>
      <c r="X1562" s="354" t="b">
        <f t="shared" si="552"/>
        <v>0</v>
      </c>
      <c r="Y1562" s="354">
        <f>IF(ISNA(VLOOKUP(H1562,'data putaway'!$A$1:$E$530,4,0)),0,VLOOKUP(H1562,'data putaway'!$A$1:$E$530,4,0))</f>
        <v>0</v>
      </c>
      <c r="Z1562" s="113">
        <f>IF(ISNA(VLOOKUP(H1562,'data putaway'!$A$1:$E$530,5,0)),0,VLOOKUP(H1562,'data putaway'!$A$1:$E$530,5,0))</f>
        <v>0</v>
      </c>
      <c r="AA1562" s="354" t="b">
        <f t="shared" si="553"/>
        <v>0</v>
      </c>
      <c r="AB1562" s="354" t="b">
        <f t="shared" si="554"/>
        <v>0</v>
      </c>
      <c r="AC1562" s="356" t="str">
        <f t="shared" ca="1" si="555"/>
        <v>0 Month,  21 Days</v>
      </c>
      <c r="AD1562" s="114" t="str">
        <f t="shared" ref="AD1562:AD1625" ca="1" si="562">IF(K1562="","",DATEDIF(NOW(),K1562,"y")&amp;" Year"&amp;", "&amp;DATEDIF(NOW(),K1562,"ym")&amp;" Month"&amp;", "&amp;DATEDIF(NOW(),K1562,"md")&amp;" Days")</f>
        <v>3 Year, 11 Month, 0 Days</v>
      </c>
      <c r="AE1562" s="114">
        <f t="shared" si="556"/>
        <v>36</v>
      </c>
      <c r="AF1562" s="114">
        <f t="shared" si="557"/>
        <v>1</v>
      </c>
      <c r="AG1562" s="354" t="str">
        <f t="shared" si="558"/>
        <v>CE19</v>
      </c>
      <c r="AH1562" s="114">
        <f>IF(ISNA(VLOOKUP(L1562,'MASTER DATA'!$A$1:$F$192,6,0)),0,VLOOKUP(L1562,'MASTER DATA'!$A$1:$F$192,6,0))*AE1562</f>
        <v>576</v>
      </c>
      <c r="AI1562" s="354" t="str">
        <f>VLOOKUP($D1562,'warehouse mapping'!$AN$7:$AO$17,2,0)</f>
        <v>Aktif</v>
      </c>
      <c r="AJ1562" s="114">
        <f t="shared" si="559"/>
        <v>0</v>
      </c>
      <c r="AK1562" s="354" t="str">
        <f t="shared" si="560"/>
        <v/>
      </c>
      <c r="AL1562" s="354" t="s">
        <v>170</v>
      </c>
      <c r="AM1562" s="354">
        <f t="shared" ref="AM1562:AM1625" si="563">COUNTIF($H$5:$H$2564,H1562)</f>
        <v>1</v>
      </c>
      <c r="AN1562" s="354" t="b">
        <f t="shared" si="561"/>
        <v>1</v>
      </c>
    </row>
    <row r="1563" spans="1:40" s="354" customFormat="1">
      <c r="A1563" s="354" t="str">
        <f t="shared" si="542"/>
        <v>CE19E01550048593</v>
      </c>
      <c r="B1563" s="354">
        <f t="shared" si="543"/>
        <v>0</v>
      </c>
      <c r="C1563" s="354">
        <f t="shared" si="544"/>
        <v>0</v>
      </c>
      <c r="D1563" s="354" t="str">
        <f t="shared" si="545"/>
        <v>CE</v>
      </c>
      <c r="E1563" s="354" t="str">
        <f t="shared" si="546"/>
        <v>19</v>
      </c>
      <c r="F1563" s="354" t="str">
        <f t="shared" si="547"/>
        <v>E</v>
      </c>
      <c r="G1563" s="355" t="str">
        <f t="shared" si="548"/>
        <v>01</v>
      </c>
      <c r="H1563" s="232" t="s">
        <v>1899</v>
      </c>
      <c r="I1563" s="232" t="s">
        <v>3488</v>
      </c>
      <c r="J1563" s="233">
        <v>46267</v>
      </c>
      <c r="K1563" s="233">
        <v>47717</v>
      </c>
      <c r="L1563" s="234">
        <v>550048593</v>
      </c>
      <c r="M1563" s="232" t="str">
        <f>IF(ISNA(VLOOKUP(L1563,'MASTER DATA'!$A$1:$B$192,2,0)),"",VLOOKUP(L1563,'MASTER DATA'!$A$1:$B$192,2,0))</f>
        <v>Adv4TAX5Sc20W40MB_12*0.8L_A04W</v>
      </c>
      <c r="N1563" s="232">
        <v>48</v>
      </c>
      <c r="O1563" s="232">
        <f t="shared" si="549"/>
        <v>1</v>
      </c>
      <c r="P1563" s="232">
        <f t="shared" si="550"/>
        <v>0</v>
      </c>
      <c r="Q1563" s="232">
        <f>VLOOKUP(L1563,'MASTER DATA'!$A$1:$E$192,5,0)</f>
        <v>48</v>
      </c>
      <c r="R1563" s="234">
        <f>SUMIF('picking of the day'!$H$4:$H$358,WMS!H1563&amp;WMS!L1563,'picking of the day'!$E$4:$E$358)</f>
        <v>0</v>
      </c>
      <c r="U1563" s="114">
        <f>IF(ISNA(VLOOKUP(H1563,'data putaway'!$A$1:$E$530,3,0)),0,VLOOKUP(H1563,'data putaway'!$A$1:$E$530,3,0))</f>
        <v>0</v>
      </c>
      <c r="V1563" s="354">
        <f t="shared" si="551"/>
        <v>48</v>
      </c>
      <c r="W1563" s="114">
        <f>IF(ISNA(VLOOKUP(H1563,'data putaway'!$A$1:$E$530,2,0)),0,VLOOKUP(H1563,'data putaway'!$A$1:$E$530,2,0))</f>
        <v>0</v>
      </c>
      <c r="X1563" s="354" t="b">
        <f t="shared" si="552"/>
        <v>0</v>
      </c>
      <c r="Y1563" s="354">
        <f>IF(ISNA(VLOOKUP(H1563,'data putaway'!$A$1:$E$530,4,0)),0,VLOOKUP(H1563,'data putaway'!$A$1:$E$530,4,0))</f>
        <v>0</v>
      </c>
      <c r="Z1563" s="113">
        <f>IF(ISNA(VLOOKUP(H1563,'data putaway'!$A$1:$E$530,5,0)),0,VLOOKUP(H1563,'data putaway'!$A$1:$E$530,5,0))</f>
        <v>0</v>
      </c>
      <c r="AA1563" s="354" t="b">
        <f t="shared" si="553"/>
        <v>0</v>
      </c>
      <c r="AB1563" s="354" t="b">
        <f t="shared" si="554"/>
        <v>0</v>
      </c>
      <c r="AC1563" s="356" t="str">
        <f t="shared" ca="1" si="555"/>
        <v>0 Month,  16 Days</v>
      </c>
      <c r="AD1563" s="114" t="str">
        <f t="shared" ca="1" si="562"/>
        <v>3 Year, 11 Month, 4 Days</v>
      </c>
      <c r="AE1563" s="114">
        <f t="shared" si="556"/>
        <v>48</v>
      </c>
      <c r="AF1563" s="114">
        <f t="shared" si="557"/>
        <v>1</v>
      </c>
      <c r="AG1563" s="354" t="str">
        <f t="shared" si="558"/>
        <v>CE19</v>
      </c>
      <c r="AH1563" s="114">
        <f>IF(ISNA(VLOOKUP(L1563,'MASTER DATA'!$A$1:$F$192,6,0)),0,VLOOKUP(L1563,'MASTER DATA'!$A$1:$F$192,6,0))*AE1563</f>
        <v>460.79999999999995</v>
      </c>
      <c r="AI1563" s="354" t="str">
        <f>VLOOKUP($D1563,'warehouse mapping'!$AN$7:$AO$17,2,0)</f>
        <v>Aktif</v>
      </c>
      <c r="AJ1563" s="114">
        <f t="shared" si="559"/>
        <v>0</v>
      </c>
      <c r="AK1563" s="354" t="str">
        <f t="shared" si="560"/>
        <v/>
      </c>
      <c r="AL1563" s="354" t="s">
        <v>170</v>
      </c>
      <c r="AM1563" s="354">
        <f t="shared" si="563"/>
        <v>1</v>
      </c>
      <c r="AN1563" s="354" t="b">
        <f t="shared" si="561"/>
        <v>1</v>
      </c>
    </row>
    <row r="1564" spans="1:40" s="354" customFormat="1">
      <c r="A1564" s="354" t="str">
        <f t="shared" si="542"/>
        <v>CE19E02550048593</v>
      </c>
      <c r="B1564" s="354">
        <f t="shared" si="543"/>
        <v>0</v>
      </c>
      <c r="C1564" s="354">
        <f t="shared" si="544"/>
        <v>0</v>
      </c>
      <c r="D1564" s="354" t="str">
        <f t="shared" si="545"/>
        <v>CE</v>
      </c>
      <c r="E1564" s="354" t="str">
        <f t="shared" si="546"/>
        <v>19</v>
      </c>
      <c r="F1564" s="354" t="str">
        <f t="shared" si="547"/>
        <v>E</v>
      </c>
      <c r="G1564" s="355" t="str">
        <f t="shared" si="548"/>
        <v>02</v>
      </c>
      <c r="H1564" s="232" t="s">
        <v>1900</v>
      </c>
      <c r="I1564" s="232" t="s">
        <v>3488</v>
      </c>
      <c r="J1564" s="233">
        <v>46267</v>
      </c>
      <c r="K1564" s="233">
        <v>47717</v>
      </c>
      <c r="L1564" s="234">
        <v>550048593</v>
      </c>
      <c r="M1564" s="232" t="str">
        <f>IF(ISNA(VLOOKUP(L1564,'MASTER DATA'!$A$1:$B$192,2,0)),"",VLOOKUP(L1564,'MASTER DATA'!$A$1:$B$192,2,0))</f>
        <v>Adv4TAX5Sc20W40MB_12*0.8L_A04W</v>
      </c>
      <c r="N1564" s="232">
        <v>48</v>
      </c>
      <c r="O1564" s="232">
        <f t="shared" si="549"/>
        <v>1</v>
      </c>
      <c r="P1564" s="232">
        <f t="shared" si="550"/>
        <v>0</v>
      </c>
      <c r="Q1564" s="232">
        <f>VLOOKUP(L1564,'MASTER DATA'!$A$1:$E$192,5,0)</f>
        <v>48</v>
      </c>
      <c r="R1564" s="234">
        <f>SUMIF('picking of the day'!$H$4:$H$358,WMS!H1564&amp;WMS!L1564,'picking of the day'!$E$4:$E$358)</f>
        <v>0</v>
      </c>
      <c r="U1564" s="114">
        <f>IF(ISNA(VLOOKUP(H1564,'data putaway'!$A$1:$E$530,3,0)),0,VLOOKUP(H1564,'data putaway'!$A$1:$E$530,3,0))</f>
        <v>0</v>
      </c>
      <c r="V1564" s="354">
        <f t="shared" si="551"/>
        <v>48</v>
      </c>
      <c r="W1564" s="114">
        <f>IF(ISNA(VLOOKUP(H1564,'data putaway'!$A$1:$E$530,2,0)),0,VLOOKUP(H1564,'data putaway'!$A$1:$E$530,2,0))</f>
        <v>0</v>
      </c>
      <c r="X1564" s="354" t="b">
        <f t="shared" si="552"/>
        <v>0</v>
      </c>
      <c r="Y1564" s="354">
        <f>IF(ISNA(VLOOKUP(H1564,'data putaway'!$A$1:$E$530,4,0)),0,VLOOKUP(H1564,'data putaway'!$A$1:$E$530,4,0))</f>
        <v>0</v>
      </c>
      <c r="Z1564" s="113">
        <f>IF(ISNA(VLOOKUP(H1564,'data putaway'!$A$1:$E$530,5,0)),0,VLOOKUP(H1564,'data putaway'!$A$1:$E$530,5,0))</f>
        <v>0</v>
      </c>
      <c r="AA1564" s="354" t="b">
        <f t="shared" si="553"/>
        <v>0</v>
      </c>
      <c r="AB1564" s="354" t="b">
        <f t="shared" si="554"/>
        <v>0</v>
      </c>
      <c r="AC1564" s="356" t="str">
        <f t="shared" ca="1" si="555"/>
        <v>0 Month,  16 Days</v>
      </c>
      <c r="AD1564" s="114" t="str">
        <f t="shared" ca="1" si="562"/>
        <v>3 Year, 11 Month, 4 Days</v>
      </c>
      <c r="AE1564" s="114">
        <f t="shared" si="556"/>
        <v>48</v>
      </c>
      <c r="AF1564" s="114">
        <f t="shared" si="557"/>
        <v>1</v>
      </c>
      <c r="AG1564" s="354" t="str">
        <f t="shared" si="558"/>
        <v>CE19</v>
      </c>
      <c r="AH1564" s="114">
        <f>IF(ISNA(VLOOKUP(L1564,'MASTER DATA'!$A$1:$F$192,6,0)),0,VLOOKUP(L1564,'MASTER DATA'!$A$1:$F$192,6,0))*AE1564</f>
        <v>460.79999999999995</v>
      </c>
      <c r="AI1564" s="354" t="str">
        <f>VLOOKUP($D1564,'warehouse mapping'!$AN$7:$AO$17,2,0)</f>
        <v>Aktif</v>
      </c>
      <c r="AJ1564" s="114">
        <f t="shared" si="559"/>
        <v>0</v>
      </c>
      <c r="AK1564" s="354" t="str">
        <f t="shared" si="560"/>
        <v/>
      </c>
      <c r="AL1564" s="354" t="s">
        <v>170</v>
      </c>
      <c r="AM1564" s="354">
        <f t="shared" si="563"/>
        <v>1</v>
      </c>
      <c r="AN1564" s="354" t="b">
        <f t="shared" si="561"/>
        <v>1</v>
      </c>
    </row>
    <row r="1565" spans="1:40" s="354" customFormat="1">
      <c r="A1565" s="354" t="str">
        <f t="shared" si="542"/>
        <v>CE20A01</v>
      </c>
      <c r="B1565" s="354">
        <f t="shared" si="543"/>
        <v>0</v>
      </c>
      <c r="C1565" s="354">
        <f t="shared" si="544"/>
        <v>0</v>
      </c>
      <c r="D1565" s="354" t="str">
        <f t="shared" si="545"/>
        <v>CE</v>
      </c>
      <c r="E1565" s="354" t="str">
        <f t="shared" si="546"/>
        <v>20</v>
      </c>
      <c r="F1565" s="354" t="str">
        <f t="shared" si="547"/>
        <v>A</v>
      </c>
      <c r="G1565" s="355" t="str">
        <f t="shared" si="548"/>
        <v>01</v>
      </c>
      <c r="H1565" s="232" t="s">
        <v>1901</v>
      </c>
      <c r="I1565" s="232"/>
      <c r="J1565" s="233" t="s">
        <v>3025</v>
      </c>
      <c r="K1565" s="233"/>
      <c r="L1565" s="234"/>
      <c r="M1565" s="232" t="str">
        <f>IF(ISNA(VLOOKUP(L1565,'MASTER DATA'!$A$1:$B$192,2,0)),"",VLOOKUP(L1565,'MASTER DATA'!$A$1:$B$192,2,0))</f>
        <v/>
      </c>
      <c r="N1565" s="232">
        <v>0</v>
      </c>
      <c r="O1565" s="232" t="e">
        <f t="shared" si="549"/>
        <v>#N/A</v>
      </c>
      <c r="P1565" s="232" t="e">
        <f t="shared" si="550"/>
        <v>#N/A</v>
      </c>
      <c r="Q1565" s="232" t="e">
        <f>VLOOKUP(L1565,'MASTER DATA'!$A$1:$E$192,5,0)</f>
        <v>#N/A</v>
      </c>
      <c r="R1565" s="234">
        <f>SUMIF('picking of the day'!$H$4:$H$358,WMS!H1565&amp;WMS!L1565,'picking of the day'!$E$4:$E$358)</f>
        <v>0</v>
      </c>
      <c r="U1565" s="114">
        <f>IF(ISNA(VLOOKUP(H1565,'data putaway'!$A$1:$E$530,3,0)),0,VLOOKUP(H1565,'data putaway'!$A$1:$E$530,3,0))</f>
        <v>0</v>
      </c>
      <c r="V1565" s="354">
        <f t="shared" si="551"/>
        <v>0</v>
      </c>
      <c r="W1565" s="114">
        <f>IF(ISNA(VLOOKUP(H1565,'data putaway'!$A$1:$E$530,2,0)),0,VLOOKUP(H1565,'data putaway'!$A$1:$E$530,2,0))</f>
        <v>0</v>
      </c>
      <c r="X1565" s="354" t="b">
        <f t="shared" si="552"/>
        <v>1</v>
      </c>
      <c r="Y1565" s="354">
        <f>IF(ISNA(VLOOKUP(H1565,'data putaway'!$A$1:$E$530,4,0)),0,VLOOKUP(H1565,'data putaway'!$A$1:$E$530,4,0))</f>
        <v>0</v>
      </c>
      <c r="Z1565" s="113">
        <f>IF(ISNA(VLOOKUP(H1565,'data putaway'!$A$1:$E$530,5,0)),0,VLOOKUP(H1565,'data putaway'!$A$1:$E$530,5,0))</f>
        <v>0</v>
      </c>
      <c r="AA1565" s="354" t="b">
        <f t="shared" si="553"/>
        <v>1</v>
      </c>
      <c r="AB1565" s="354" t="b">
        <f t="shared" si="554"/>
        <v>1</v>
      </c>
      <c r="AC1565" s="356" t="str">
        <f t="shared" ca="1" si="555"/>
        <v/>
      </c>
      <c r="AD1565" s="114" t="str">
        <f t="shared" ca="1" si="562"/>
        <v/>
      </c>
      <c r="AE1565" s="114">
        <f t="shared" si="556"/>
        <v>0</v>
      </c>
      <c r="AF1565" s="114">
        <f t="shared" si="557"/>
        <v>0</v>
      </c>
      <c r="AG1565" s="354" t="str">
        <f t="shared" si="558"/>
        <v>CE20</v>
      </c>
      <c r="AH1565" s="114">
        <f>IF(ISNA(VLOOKUP(L1565,'MASTER DATA'!$A$1:$F$192,6,0)),0,VLOOKUP(L1565,'MASTER DATA'!$A$1:$F$192,6,0))*AE1565</f>
        <v>0</v>
      </c>
      <c r="AI1565" s="354" t="str">
        <f>VLOOKUP($D1565,'warehouse mapping'!$AN$7:$AO$17,2,0)</f>
        <v>Aktif</v>
      </c>
      <c r="AJ1565" s="114">
        <f t="shared" si="559"/>
        <v>1</v>
      </c>
      <c r="AK1565" s="354" t="str">
        <f t="shared" si="560"/>
        <v>CE</v>
      </c>
      <c r="AL1565" s="354" t="s">
        <v>3025</v>
      </c>
      <c r="AM1565" s="354">
        <f t="shared" si="563"/>
        <v>1</v>
      </c>
      <c r="AN1565" s="354" t="b">
        <f t="shared" si="561"/>
        <v>1</v>
      </c>
    </row>
    <row r="1566" spans="1:40" s="354" customFormat="1">
      <c r="A1566" s="354" t="str">
        <f t="shared" si="542"/>
        <v>CE20A02</v>
      </c>
      <c r="B1566" s="354">
        <f t="shared" si="543"/>
        <v>0</v>
      </c>
      <c r="C1566" s="354">
        <f t="shared" si="544"/>
        <v>0</v>
      </c>
      <c r="D1566" s="354" t="str">
        <f t="shared" si="545"/>
        <v>CE</v>
      </c>
      <c r="E1566" s="354" t="str">
        <f t="shared" si="546"/>
        <v>20</v>
      </c>
      <c r="F1566" s="354" t="str">
        <f t="shared" si="547"/>
        <v>A</v>
      </c>
      <c r="G1566" s="355" t="str">
        <f t="shared" si="548"/>
        <v>02</v>
      </c>
      <c r="H1566" s="232" t="s">
        <v>1902</v>
      </c>
      <c r="I1566" s="232"/>
      <c r="J1566" s="233"/>
      <c r="K1566" s="233"/>
      <c r="L1566" s="234"/>
      <c r="M1566" s="232" t="str">
        <f>IF(ISNA(VLOOKUP(L1566,'MASTER DATA'!$A$1:$B$192,2,0)),"",VLOOKUP(L1566,'MASTER DATA'!$A$1:$B$192,2,0))</f>
        <v/>
      </c>
      <c r="N1566" s="232">
        <v>0</v>
      </c>
      <c r="O1566" s="232" t="e">
        <f t="shared" si="549"/>
        <v>#N/A</v>
      </c>
      <c r="P1566" s="232" t="e">
        <f t="shared" si="550"/>
        <v>#N/A</v>
      </c>
      <c r="Q1566" s="232" t="e">
        <f>VLOOKUP(L1566,'MASTER DATA'!$A$1:$E$192,5,0)</f>
        <v>#N/A</v>
      </c>
      <c r="R1566" s="234">
        <f>SUMIF('picking of the day'!$H$4:$H$358,WMS!H1566&amp;WMS!L1566,'picking of the day'!$E$4:$E$358)</f>
        <v>0</v>
      </c>
      <c r="U1566" s="114">
        <f>IF(ISNA(VLOOKUP(H1566,'data putaway'!$A$1:$E$530,3,0)),0,VLOOKUP(H1566,'data putaway'!$A$1:$E$530,3,0))</f>
        <v>0</v>
      </c>
      <c r="V1566" s="354">
        <f t="shared" si="551"/>
        <v>0</v>
      </c>
      <c r="W1566" s="114">
        <f>IF(ISNA(VLOOKUP(H1566,'data putaway'!$A$1:$E$530,2,0)),0,VLOOKUP(H1566,'data putaway'!$A$1:$E$530,2,0))</f>
        <v>0</v>
      </c>
      <c r="X1566" s="354" t="b">
        <f t="shared" si="552"/>
        <v>1</v>
      </c>
      <c r="Y1566" s="354">
        <f>IF(ISNA(VLOOKUP(H1566,'data putaway'!$A$1:$E$530,4,0)),0,VLOOKUP(H1566,'data putaway'!$A$1:$E$530,4,0))</f>
        <v>0</v>
      </c>
      <c r="Z1566" s="113">
        <f>IF(ISNA(VLOOKUP(H1566,'data putaway'!$A$1:$E$530,5,0)),0,VLOOKUP(H1566,'data putaway'!$A$1:$E$530,5,0))</f>
        <v>0</v>
      </c>
      <c r="AA1566" s="354" t="b">
        <f t="shared" si="553"/>
        <v>1</v>
      </c>
      <c r="AB1566" s="354" t="b">
        <f t="shared" si="554"/>
        <v>1</v>
      </c>
      <c r="AC1566" s="356" t="str">
        <f t="shared" ca="1" si="555"/>
        <v/>
      </c>
      <c r="AD1566" s="114" t="str">
        <f t="shared" ca="1" si="562"/>
        <v/>
      </c>
      <c r="AE1566" s="114">
        <f t="shared" si="556"/>
        <v>0</v>
      </c>
      <c r="AF1566" s="114">
        <f t="shared" si="557"/>
        <v>0</v>
      </c>
      <c r="AG1566" s="354" t="str">
        <f t="shared" si="558"/>
        <v>CE20</v>
      </c>
      <c r="AH1566" s="114">
        <f>IF(ISNA(VLOOKUP(L1566,'MASTER DATA'!$A$1:$F$192,6,0)),0,VLOOKUP(L1566,'MASTER DATA'!$A$1:$F$192,6,0))*AE1566</f>
        <v>0</v>
      </c>
      <c r="AI1566" s="354" t="str">
        <f>VLOOKUP($D1566,'warehouse mapping'!$AN$7:$AO$17,2,0)</f>
        <v>Aktif</v>
      </c>
      <c r="AJ1566" s="114">
        <f t="shared" si="559"/>
        <v>1</v>
      </c>
      <c r="AK1566" s="354" t="str">
        <f t="shared" si="560"/>
        <v>CE</v>
      </c>
      <c r="AL1566" s="354" t="s">
        <v>3025</v>
      </c>
      <c r="AM1566" s="354">
        <f t="shared" si="563"/>
        <v>1</v>
      </c>
      <c r="AN1566" s="354" t="b">
        <f t="shared" si="561"/>
        <v>1</v>
      </c>
    </row>
    <row r="1567" spans="1:40" s="354" customFormat="1">
      <c r="A1567" s="354" t="str">
        <f t="shared" si="542"/>
        <v>CE20B01</v>
      </c>
      <c r="B1567" s="354">
        <f t="shared" si="543"/>
        <v>0</v>
      </c>
      <c r="C1567" s="354">
        <f t="shared" si="544"/>
        <v>0</v>
      </c>
      <c r="D1567" s="354" t="str">
        <f t="shared" si="545"/>
        <v>CE</v>
      </c>
      <c r="E1567" s="354" t="str">
        <f t="shared" si="546"/>
        <v>20</v>
      </c>
      <c r="F1567" s="354" t="str">
        <f t="shared" si="547"/>
        <v>B</v>
      </c>
      <c r="G1567" s="355" t="str">
        <f t="shared" si="548"/>
        <v>01</v>
      </c>
      <c r="H1567" s="232" t="s">
        <v>1903</v>
      </c>
      <c r="I1567" s="232"/>
      <c r="J1567" s="233"/>
      <c r="K1567" s="233"/>
      <c r="L1567" s="234"/>
      <c r="M1567" s="232" t="str">
        <f>IF(ISNA(VLOOKUP(L1567,'MASTER DATA'!$A$1:$B$192,2,0)),"",VLOOKUP(L1567,'MASTER DATA'!$A$1:$B$192,2,0))</f>
        <v/>
      </c>
      <c r="N1567" s="232">
        <v>0</v>
      </c>
      <c r="O1567" s="232" t="e">
        <f t="shared" si="549"/>
        <v>#N/A</v>
      </c>
      <c r="P1567" s="232" t="e">
        <f t="shared" si="550"/>
        <v>#N/A</v>
      </c>
      <c r="Q1567" s="232" t="e">
        <f>VLOOKUP(L1567,'MASTER DATA'!$A$1:$E$192,5,0)</f>
        <v>#N/A</v>
      </c>
      <c r="R1567" s="234">
        <f>SUMIF('picking of the day'!$H$4:$H$358,WMS!H1567&amp;WMS!L1567,'picking of the day'!$E$4:$E$358)</f>
        <v>0</v>
      </c>
      <c r="U1567" s="114">
        <f>IF(ISNA(VLOOKUP(H1567,'data putaway'!$A$1:$E$530,3,0)),0,VLOOKUP(H1567,'data putaway'!$A$1:$E$530,3,0))</f>
        <v>0</v>
      </c>
      <c r="V1567" s="354">
        <f t="shared" si="551"/>
        <v>0</v>
      </c>
      <c r="W1567" s="114">
        <f>IF(ISNA(VLOOKUP(H1567,'data putaway'!$A$1:$E$530,2,0)),0,VLOOKUP(H1567,'data putaway'!$A$1:$E$530,2,0))</f>
        <v>0</v>
      </c>
      <c r="X1567" s="354" t="b">
        <f t="shared" si="552"/>
        <v>1</v>
      </c>
      <c r="Y1567" s="354">
        <f>IF(ISNA(VLOOKUP(H1567,'data putaway'!$A$1:$E$530,4,0)),0,VLOOKUP(H1567,'data putaway'!$A$1:$E$530,4,0))</f>
        <v>0</v>
      </c>
      <c r="Z1567" s="113">
        <f>IF(ISNA(VLOOKUP(H1567,'data putaway'!$A$1:$E$530,5,0)),0,VLOOKUP(H1567,'data putaway'!$A$1:$E$530,5,0))</f>
        <v>0</v>
      </c>
      <c r="AA1567" s="354" t="b">
        <f t="shared" si="553"/>
        <v>1</v>
      </c>
      <c r="AB1567" s="354" t="b">
        <f t="shared" si="554"/>
        <v>1</v>
      </c>
      <c r="AC1567" s="356" t="str">
        <f t="shared" ca="1" si="555"/>
        <v/>
      </c>
      <c r="AD1567" s="114" t="str">
        <f t="shared" ca="1" si="562"/>
        <v/>
      </c>
      <c r="AE1567" s="114">
        <f t="shared" si="556"/>
        <v>0</v>
      </c>
      <c r="AF1567" s="114">
        <f t="shared" si="557"/>
        <v>0</v>
      </c>
      <c r="AG1567" s="354" t="str">
        <f t="shared" si="558"/>
        <v>CE20</v>
      </c>
      <c r="AH1567" s="114">
        <f>IF(ISNA(VLOOKUP(L1567,'MASTER DATA'!$A$1:$F$192,6,0)),0,VLOOKUP(L1567,'MASTER DATA'!$A$1:$F$192,6,0))*AE1567</f>
        <v>0</v>
      </c>
      <c r="AI1567" s="354" t="str">
        <f>VLOOKUP($D1567,'warehouse mapping'!$AN$7:$AO$17,2,0)</f>
        <v>Aktif</v>
      </c>
      <c r="AJ1567" s="114">
        <f t="shared" si="559"/>
        <v>1</v>
      </c>
      <c r="AK1567" s="354" t="str">
        <f t="shared" si="560"/>
        <v>CE</v>
      </c>
      <c r="AL1567" s="354" t="s">
        <v>3025</v>
      </c>
      <c r="AM1567" s="354">
        <f t="shared" si="563"/>
        <v>1</v>
      </c>
      <c r="AN1567" s="354" t="b">
        <f t="shared" si="561"/>
        <v>1</v>
      </c>
    </row>
    <row r="1568" spans="1:40" s="354" customFormat="1">
      <c r="A1568" s="354" t="str">
        <f t="shared" si="542"/>
        <v>CE20B02</v>
      </c>
      <c r="B1568" s="354">
        <f t="shared" si="543"/>
        <v>0</v>
      </c>
      <c r="C1568" s="354">
        <f t="shared" si="544"/>
        <v>0</v>
      </c>
      <c r="D1568" s="354" t="str">
        <f t="shared" si="545"/>
        <v>CE</v>
      </c>
      <c r="E1568" s="354" t="str">
        <f t="shared" si="546"/>
        <v>20</v>
      </c>
      <c r="F1568" s="354" t="str">
        <f t="shared" si="547"/>
        <v>B</v>
      </c>
      <c r="G1568" s="355" t="str">
        <f t="shared" si="548"/>
        <v>02</v>
      </c>
      <c r="H1568" s="232" t="s">
        <v>1904</v>
      </c>
      <c r="I1568" s="232"/>
      <c r="J1568" s="233"/>
      <c r="K1568" s="233"/>
      <c r="L1568" s="234"/>
      <c r="M1568" s="232" t="str">
        <f>IF(ISNA(VLOOKUP(L1568,'MASTER DATA'!$A$1:$B$192,2,0)),"",VLOOKUP(L1568,'MASTER DATA'!$A$1:$B$192,2,0))</f>
        <v/>
      </c>
      <c r="N1568" s="232">
        <v>0</v>
      </c>
      <c r="O1568" s="232" t="e">
        <f t="shared" si="549"/>
        <v>#N/A</v>
      </c>
      <c r="P1568" s="232" t="e">
        <f t="shared" si="550"/>
        <v>#N/A</v>
      </c>
      <c r="Q1568" s="232" t="e">
        <f>VLOOKUP(L1568,'MASTER DATA'!$A$1:$E$192,5,0)</f>
        <v>#N/A</v>
      </c>
      <c r="R1568" s="234">
        <f>SUMIF('picking of the day'!$H$4:$H$358,WMS!H1568&amp;WMS!L1568,'picking of the day'!$E$4:$E$358)</f>
        <v>0</v>
      </c>
      <c r="U1568" s="114">
        <f>IF(ISNA(VLOOKUP(H1568,'data putaway'!$A$1:$E$530,3,0)),0,VLOOKUP(H1568,'data putaway'!$A$1:$E$530,3,0))</f>
        <v>0</v>
      </c>
      <c r="V1568" s="354">
        <f t="shared" si="551"/>
        <v>0</v>
      </c>
      <c r="W1568" s="114">
        <f>IF(ISNA(VLOOKUP(H1568,'data putaway'!$A$1:$E$530,2,0)),0,VLOOKUP(H1568,'data putaway'!$A$1:$E$530,2,0))</f>
        <v>0</v>
      </c>
      <c r="X1568" s="354" t="b">
        <f t="shared" si="552"/>
        <v>1</v>
      </c>
      <c r="Y1568" s="354">
        <f>IF(ISNA(VLOOKUP(H1568,'data putaway'!$A$1:$E$530,4,0)),0,VLOOKUP(H1568,'data putaway'!$A$1:$E$530,4,0))</f>
        <v>0</v>
      </c>
      <c r="Z1568" s="113">
        <f>IF(ISNA(VLOOKUP(H1568,'data putaway'!$A$1:$E$530,5,0)),0,VLOOKUP(H1568,'data putaway'!$A$1:$E$530,5,0))</f>
        <v>0</v>
      </c>
      <c r="AA1568" s="354" t="b">
        <f t="shared" si="553"/>
        <v>1</v>
      </c>
      <c r="AB1568" s="354" t="b">
        <f t="shared" si="554"/>
        <v>1</v>
      </c>
      <c r="AC1568" s="356" t="str">
        <f t="shared" ca="1" si="555"/>
        <v/>
      </c>
      <c r="AD1568" s="114" t="str">
        <f t="shared" ca="1" si="562"/>
        <v/>
      </c>
      <c r="AE1568" s="114">
        <f t="shared" si="556"/>
        <v>0</v>
      </c>
      <c r="AF1568" s="114">
        <f t="shared" si="557"/>
        <v>0</v>
      </c>
      <c r="AG1568" s="354" t="str">
        <f t="shared" si="558"/>
        <v>CE20</v>
      </c>
      <c r="AH1568" s="114">
        <f>IF(ISNA(VLOOKUP(L1568,'MASTER DATA'!$A$1:$F$192,6,0)),0,VLOOKUP(L1568,'MASTER DATA'!$A$1:$F$192,6,0))*AE1568</f>
        <v>0</v>
      </c>
      <c r="AI1568" s="354" t="str">
        <f>VLOOKUP($D1568,'warehouse mapping'!$AN$7:$AO$17,2,0)</f>
        <v>Aktif</v>
      </c>
      <c r="AJ1568" s="114">
        <f t="shared" si="559"/>
        <v>1</v>
      </c>
      <c r="AK1568" s="354" t="str">
        <f t="shared" si="560"/>
        <v>CE</v>
      </c>
      <c r="AL1568" s="354" t="s">
        <v>3025</v>
      </c>
      <c r="AM1568" s="354">
        <f t="shared" si="563"/>
        <v>1</v>
      </c>
      <c r="AN1568" s="354" t="b">
        <f t="shared" si="561"/>
        <v>1</v>
      </c>
    </row>
    <row r="1569" spans="1:40" s="354" customFormat="1">
      <c r="A1569" s="354" t="str">
        <f t="shared" si="542"/>
        <v>CE20C01</v>
      </c>
      <c r="B1569" s="354">
        <f t="shared" si="543"/>
        <v>0</v>
      </c>
      <c r="C1569" s="354">
        <f t="shared" si="544"/>
        <v>0</v>
      </c>
      <c r="D1569" s="354" t="str">
        <f t="shared" si="545"/>
        <v>CE</v>
      </c>
      <c r="E1569" s="354" t="str">
        <f t="shared" si="546"/>
        <v>20</v>
      </c>
      <c r="F1569" s="354" t="str">
        <f t="shared" si="547"/>
        <v>C</v>
      </c>
      <c r="G1569" s="355" t="str">
        <f t="shared" si="548"/>
        <v>01</v>
      </c>
      <c r="H1569" s="232" t="s">
        <v>1905</v>
      </c>
      <c r="I1569" s="232"/>
      <c r="J1569" s="233"/>
      <c r="K1569" s="233"/>
      <c r="L1569" s="234"/>
      <c r="M1569" s="232" t="str">
        <f>IF(ISNA(VLOOKUP(L1569,'MASTER DATA'!$A$1:$B$192,2,0)),"",VLOOKUP(L1569,'MASTER DATA'!$A$1:$B$192,2,0))</f>
        <v/>
      </c>
      <c r="N1569" s="232">
        <v>0</v>
      </c>
      <c r="O1569" s="232" t="e">
        <f t="shared" si="549"/>
        <v>#N/A</v>
      </c>
      <c r="P1569" s="232" t="e">
        <f t="shared" si="550"/>
        <v>#N/A</v>
      </c>
      <c r="Q1569" s="232" t="e">
        <f>VLOOKUP(L1569,'MASTER DATA'!$A$1:$E$192,5,0)</f>
        <v>#N/A</v>
      </c>
      <c r="R1569" s="234">
        <f>SUMIF('picking of the day'!$H$4:$H$358,WMS!H1569&amp;WMS!L1569,'picking of the day'!$E$4:$E$358)</f>
        <v>0</v>
      </c>
      <c r="U1569" s="114">
        <f>IF(ISNA(VLOOKUP(H1569,'data putaway'!$A$1:$E$530,3,0)),0,VLOOKUP(H1569,'data putaway'!$A$1:$E$530,3,0))</f>
        <v>0</v>
      </c>
      <c r="V1569" s="354">
        <f t="shared" si="551"/>
        <v>0</v>
      </c>
      <c r="W1569" s="114">
        <f>IF(ISNA(VLOOKUP(H1569,'data putaway'!$A$1:$E$530,2,0)),0,VLOOKUP(H1569,'data putaway'!$A$1:$E$530,2,0))</f>
        <v>0</v>
      </c>
      <c r="X1569" s="354" t="b">
        <f t="shared" si="552"/>
        <v>1</v>
      </c>
      <c r="Y1569" s="354">
        <f>IF(ISNA(VLOOKUP(H1569,'data putaway'!$A$1:$E$530,4,0)),0,VLOOKUP(H1569,'data putaway'!$A$1:$E$530,4,0))</f>
        <v>0</v>
      </c>
      <c r="Z1569" s="113">
        <f>IF(ISNA(VLOOKUP(H1569,'data putaway'!$A$1:$E$530,5,0)),0,VLOOKUP(H1569,'data putaway'!$A$1:$E$530,5,0))</f>
        <v>0</v>
      </c>
      <c r="AA1569" s="354" t="b">
        <f t="shared" si="553"/>
        <v>1</v>
      </c>
      <c r="AB1569" s="354" t="b">
        <f t="shared" si="554"/>
        <v>1</v>
      </c>
      <c r="AC1569" s="356" t="str">
        <f t="shared" ca="1" si="555"/>
        <v/>
      </c>
      <c r="AD1569" s="114" t="str">
        <f t="shared" ca="1" si="562"/>
        <v/>
      </c>
      <c r="AE1569" s="114">
        <f t="shared" si="556"/>
        <v>0</v>
      </c>
      <c r="AF1569" s="114">
        <f t="shared" si="557"/>
        <v>0</v>
      </c>
      <c r="AG1569" s="354" t="str">
        <f t="shared" si="558"/>
        <v>CE20</v>
      </c>
      <c r="AH1569" s="114">
        <f>IF(ISNA(VLOOKUP(L1569,'MASTER DATA'!$A$1:$F$192,6,0)),0,VLOOKUP(L1569,'MASTER DATA'!$A$1:$F$192,6,0))*AE1569</f>
        <v>0</v>
      </c>
      <c r="AI1569" s="354" t="str">
        <f>VLOOKUP($D1569,'warehouse mapping'!$AN$7:$AO$17,2,0)</f>
        <v>Aktif</v>
      </c>
      <c r="AJ1569" s="114">
        <f t="shared" si="559"/>
        <v>1</v>
      </c>
      <c r="AK1569" s="354" t="str">
        <f t="shared" si="560"/>
        <v>CE</v>
      </c>
      <c r="AL1569" s="354" t="s">
        <v>3025</v>
      </c>
      <c r="AM1569" s="354">
        <f t="shared" si="563"/>
        <v>1</v>
      </c>
      <c r="AN1569" s="354" t="b">
        <f t="shared" si="561"/>
        <v>1</v>
      </c>
    </row>
    <row r="1570" spans="1:40" s="354" customFormat="1">
      <c r="A1570" s="354" t="str">
        <f t="shared" si="542"/>
        <v>CE20C02</v>
      </c>
      <c r="B1570" s="354">
        <f t="shared" si="543"/>
        <v>0</v>
      </c>
      <c r="C1570" s="354">
        <f t="shared" si="544"/>
        <v>0</v>
      </c>
      <c r="D1570" s="354" t="str">
        <f t="shared" si="545"/>
        <v>CE</v>
      </c>
      <c r="E1570" s="354" t="str">
        <f t="shared" si="546"/>
        <v>20</v>
      </c>
      <c r="F1570" s="354" t="str">
        <f t="shared" si="547"/>
        <v>C</v>
      </c>
      <c r="G1570" s="355" t="str">
        <f t="shared" si="548"/>
        <v>02</v>
      </c>
      <c r="H1570" s="232" t="s">
        <v>1906</v>
      </c>
      <c r="I1570" s="232"/>
      <c r="J1570" s="233"/>
      <c r="K1570" s="233"/>
      <c r="L1570" s="234"/>
      <c r="M1570" s="232" t="str">
        <f>IF(ISNA(VLOOKUP(L1570,'MASTER DATA'!$A$1:$B$192,2,0)),"",VLOOKUP(L1570,'MASTER DATA'!$A$1:$B$192,2,0))</f>
        <v/>
      </c>
      <c r="N1570" s="232">
        <v>0</v>
      </c>
      <c r="O1570" s="232" t="e">
        <f t="shared" si="549"/>
        <v>#N/A</v>
      </c>
      <c r="P1570" s="232" t="e">
        <f t="shared" si="550"/>
        <v>#N/A</v>
      </c>
      <c r="Q1570" s="232" t="e">
        <f>VLOOKUP(L1570,'MASTER DATA'!$A$1:$E$192,5,0)</f>
        <v>#N/A</v>
      </c>
      <c r="R1570" s="234">
        <f>SUMIF('picking of the day'!$H$4:$H$358,WMS!H1570&amp;WMS!L1570,'picking of the day'!$E$4:$E$358)</f>
        <v>0</v>
      </c>
      <c r="U1570" s="114">
        <f>IF(ISNA(VLOOKUP(H1570,'data putaway'!$A$1:$E$530,3,0)),0,VLOOKUP(H1570,'data putaway'!$A$1:$E$530,3,0))</f>
        <v>0</v>
      </c>
      <c r="V1570" s="354">
        <f t="shared" si="551"/>
        <v>0</v>
      </c>
      <c r="W1570" s="114">
        <f>IF(ISNA(VLOOKUP(H1570,'data putaway'!$A$1:$E$530,2,0)),0,VLOOKUP(H1570,'data putaway'!$A$1:$E$530,2,0))</f>
        <v>0</v>
      </c>
      <c r="X1570" s="354" t="b">
        <f t="shared" si="552"/>
        <v>1</v>
      </c>
      <c r="Y1570" s="354">
        <f>IF(ISNA(VLOOKUP(H1570,'data putaway'!$A$1:$E$530,4,0)),0,VLOOKUP(H1570,'data putaway'!$A$1:$E$530,4,0))</f>
        <v>0</v>
      </c>
      <c r="Z1570" s="113">
        <f>IF(ISNA(VLOOKUP(H1570,'data putaway'!$A$1:$E$530,5,0)),0,VLOOKUP(H1570,'data putaway'!$A$1:$E$530,5,0))</f>
        <v>0</v>
      </c>
      <c r="AA1570" s="354" t="b">
        <f t="shared" si="553"/>
        <v>1</v>
      </c>
      <c r="AB1570" s="354" t="b">
        <f t="shared" si="554"/>
        <v>1</v>
      </c>
      <c r="AC1570" s="356" t="str">
        <f t="shared" ca="1" si="555"/>
        <v/>
      </c>
      <c r="AD1570" s="114" t="str">
        <f t="shared" ca="1" si="562"/>
        <v/>
      </c>
      <c r="AE1570" s="114">
        <f t="shared" si="556"/>
        <v>0</v>
      </c>
      <c r="AF1570" s="114">
        <f t="shared" si="557"/>
        <v>0</v>
      </c>
      <c r="AG1570" s="354" t="str">
        <f t="shared" si="558"/>
        <v>CE20</v>
      </c>
      <c r="AH1570" s="114">
        <f>IF(ISNA(VLOOKUP(L1570,'MASTER DATA'!$A$1:$F$192,6,0)),0,VLOOKUP(L1570,'MASTER DATA'!$A$1:$F$192,6,0))*AE1570</f>
        <v>0</v>
      </c>
      <c r="AI1570" s="354" t="str">
        <f>VLOOKUP($D1570,'warehouse mapping'!$AN$7:$AO$17,2,0)</f>
        <v>Aktif</v>
      </c>
      <c r="AJ1570" s="114">
        <f t="shared" si="559"/>
        <v>1</v>
      </c>
      <c r="AK1570" s="354" t="str">
        <f t="shared" si="560"/>
        <v>CE</v>
      </c>
      <c r="AL1570" s="354" t="s">
        <v>3025</v>
      </c>
      <c r="AM1570" s="354">
        <f t="shared" si="563"/>
        <v>1</v>
      </c>
      <c r="AN1570" s="354" t="b">
        <f t="shared" si="561"/>
        <v>1</v>
      </c>
    </row>
    <row r="1571" spans="1:40" s="354" customFormat="1">
      <c r="A1571" s="354" t="str">
        <f t="shared" si="542"/>
        <v>CE20D01</v>
      </c>
      <c r="B1571" s="354">
        <f t="shared" si="543"/>
        <v>0</v>
      </c>
      <c r="C1571" s="354">
        <f t="shared" si="544"/>
        <v>0</v>
      </c>
      <c r="D1571" s="354" t="str">
        <f t="shared" si="545"/>
        <v>CE</v>
      </c>
      <c r="E1571" s="354" t="str">
        <f t="shared" si="546"/>
        <v>20</v>
      </c>
      <c r="F1571" s="354" t="str">
        <f t="shared" si="547"/>
        <v>D</v>
      </c>
      <c r="G1571" s="355" t="str">
        <f t="shared" si="548"/>
        <v>01</v>
      </c>
      <c r="H1571" s="232" t="s">
        <v>1907</v>
      </c>
      <c r="I1571" s="232"/>
      <c r="J1571" s="233"/>
      <c r="K1571" s="233"/>
      <c r="L1571" s="234"/>
      <c r="M1571" s="232" t="str">
        <f>IF(ISNA(VLOOKUP(L1571,'MASTER DATA'!$A$1:$B$192,2,0)),"",VLOOKUP(L1571,'MASTER DATA'!$A$1:$B$192,2,0))</f>
        <v/>
      </c>
      <c r="N1571" s="232">
        <v>0</v>
      </c>
      <c r="O1571" s="232" t="e">
        <f t="shared" si="549"/>
        <v>#N/A</v>
      </c>
      <c r="P1571" s="232" t="e">
        <f t="shared" si="550"/>
        <v>#N/A</v>
      </c>
      <c r="Q1571" s="232" t="e">
        <f>VLOOKUP(L1571,'MASTER DATA'!$A$1:$E$192,5,0)</f>
        <v>#N/A</v>
      </c>
      <c r="R1571" s="234">
        <f>SUMIF('picking of the day'!$H$4:$H$358,WMS!H1571&amp;WMS!L1571,'picking of the day'!$E$4:$E$358)</f>
        <v>0</v>
      </c>
      <c r="U1571" s="114">
        <f>IF(ISNA(VLOOKUP(H1571,'data putaway'!$A$1:$E$530,3,0)),0,VLOOKUP(H1571,'data putaway'!$A$1:$E$530,3,0))</f>
        <v>0</v>
      </c>
      <c r="V1571" s="354">
        <f t="shared" si="551"/>
        <v>0</v>
      </c>
      <c r="W1571" s="114">
        <f>IF(ISNA(VLOOKUP(H1571,'data putaway'!$A$1:$E$530,2,0)),0,VLOOKUP(H1571,'data putaway'!$A$1:$E$530,2,0))</f>
        <v>0</v>
      </c>
      <c r="X1571" s="354" t="b">
        <f t="shared" si="552"/>
        <v>1</v>
      </c>
      <c r="Y1571" s="354">
        <f>IF(ISNA(VLOOKUP(H1571,'data putaway'!$A$1:$E$530,4,0)),0,VLOOKUP(H1571,'data putaway'!$A$1:$E$530,4,0))</f>
        <v>0</v>
      </c>
      <c r="Z1571" s="113">
        <f>IF(ISNA(VLOOKUP(H1571,'data putaway'!$A$1:$E$530,5,0)),0,VLOOKUP(H1571,'data putaway'!$A$1:$E$530,5,0))</f>
        <v>0</v>
      </c>
      <c r="AA1571" s="354" t="b">
        <f t="shared" si="553"/>
        <v>1</v>
      </c>
      <c r="AB1571" s="354" t="b">
        <f t="shared" si="554"/>
        <v>1</v>
      </c>
      <c r="AC1571" s="356" t="str">
        <f t="shared" ca="1" si="555"/>
        <v/>
      </c>
      <c r="AD1571" s="114" t="str">
        <f t="shared" ca="1" si="562"/>
        <v/>
      </c>
      <c r="AE1571" s="114">
        <f t="shared" si="556"/>
        <v>0</v>
      </c>
      <c r="AF1571" s="114">
        <f t="shared" si="557"/>
        <v>0</v>
      </c>
      <c r="AG1571" s="354" t="str">
        <f t="shared" si="558"/>
        <v>CE20</v>
      </c>
      <c r="AH1571" s="114">
        <f>IF(ISNA(VLOOKUP(L1571,'MASTER DATA'!$A$1:$F$192,6,0)),0,VLOOKUP(L1571,'MASTER DATA'!$A$1:$F$192,6,0))*AE1571</f>
        <v>0</v>
      </c>
      <c r="AI1571" s="354" t="str">
        <f>VLOOKUP($D1571,'warehouse mapping'!$AN$7:$AO$17,2,0)</f>
        <v>Aktif</v>
      </c>
      <c r="AJ1571" s="114">
        <f t="shared" si="559"/>
        <v>1</v>
      </c>
      <c r="AK1571" s="354" t="str">
        <f t="shared" si="560"/>
        <v>CE</v>
      </c>
      <c r="AL1571" s="354" t="s">
        <v>3025</v>
      </c>
      <c r="AM1571" s="354">
        <f t="shared" si="563"/>
        <v>1</v>
      </c>
      <c r="AN1571" s="354" t="b">
        <f t="shared" si="561"/>
        <v>1</v>
      </c>
    </row>
    <row r="1572" spans="1:40" s="354" customFormat="1">
      <c r="A1572" s="354" t="str">
        <f t="shared" si="542"/>
        <v>CE20D02</v>
      </c>
      <c r="B1572" s="354">
        <f t="shared" si="543"/>
        <v>0</v>
      </c>
      <c r="C1572" s="354">
        <f t="shared" si="544"/>
        <v>0</v>
      </c>
      <c r="D1572" s="354" t="str">
        <f t="shared" si="545"/>
        <v>CE</v>
      </c>
      <c r="E1572" s="354" t="str">
        <f t="shared" si="546"/>
        <v>20</v>
      </c>
      <c r="F1572" s="354" t="str">
        <f t="shared" si="547"/>
        <v>D</v>
      </c>
      <c r="G1572" s="355" t="str">
        <f t="shared" si="548"/>
        <v>02</v>
      </c>
      <c r="H1572" s="232" t="s">
        <v>1908</v>
      </c>
      <c r="I1572" s="232"/>
      <c r="J1572" s="233"/>
      <c r="K1572" s="233"/>
      <c r="L1572" s="234"/>
      <c r="M1572" s="232" t="str">
        <f>IF(ISNA(VLOOKUP(L1572,'MASTER DATA'!$A$1:$B$192,2,0)),"",VLOOKUP(L1572,'MASTER DATA'!$A$1:$B$192,2,0))</f>
        <v/>
      </c>
      <c r="N1572" s="232">
        <v>0</v>
      </c>
      <c r="O1572" s="232" t="e">
        <f t="shared" si="549"/>
        <v>#N/A</v>
      </c>
      <c r="P1572" s="232" t="e">
        <f t="shared" si="550"/>
        <v>#N/A</v>
      </c>
      <c r="Q1572" s="232" t="e">
        <f>VLOOKUP(L1572,'MASTER DATA'!$A$1:$E$192,5,0)</f>
        <v>#N/A</v>
      </c>
      <c r="R1572" s="234">
        <f>SUMIF('picking of the day'!$H$4:$H$358,WMS!H1572&amp;WMS!L1572,'picking of the day'!$E$4:$E$358)</f>
        <v>0</v>
      </c>
      <c r="U1572" s="114">
        <f>IF(ISNA(VLOOKUP(H1572,'data putaway'!$A$1:$E$530,3,0)),0,VLOOKUP(H1572,'data putaway'!$A$1:$E$530,3,0))</f>
        <v>0</v>
      </c>
      <c r="V1572" s="354">
        <f t="shared" si="551"/>
        <v>0</v>
      </c>
      <c r="W1572" s="114">
        <f>IF(ISNA(VLOOKUP(H1572,'data putaway'!$A$1:$E$530,2,0)),0,VLOOKUP(H1572,'data putaway'!$A$1:$E$530,2,0))</f>
        <v>0</v>
      </c>
      <c r="X1572" s="354" t="b">
        <f t="shared" si="552"/>
        <v>1</v>
      </c>
      <c r="Y1572" s="354">
        <f>IF(ISNA(VLOOKUP(H1572,'data putaway'!$A$1:$E$530,4,0)),0,VLOOKUP(H1572,'data putaway'!$A$1:$E$530,4,0))</f>
        <v>0</v>
      </c>
      <c r="Z1572" s="113">
        <f>IF(ISNA(VLOOKUP(H1572,'data putaway'!$A$1:$E$530,5,0)),0,VLOOKUP(H1572,'data putaway'!$A$1:$E$530,5,0))</f>
        <v>0</v>
      </c>
      <c r="AA1572" s="354" t="b">
        <f t="shared" si="553"/>
        <v>1</v>
      </c>
      <c r="AB1572" s="354" t="b">
        <f t="shared" si="554"/>
        <v>1</v>
      </c>
      <c r="AC1572" s="356" t="str">
        <f t="shared" ca="1" si="555"/>
        <v/>
      </c>
      <c r="AD1572" s="114" t="str">
        <f t="shared" ca="1" si="562"/>
        <v/>
      </c>
      <c r="AE1572" s="114">
        <f t="shared" si="556"/>
        <v>0</v>
      </c>
      <c r="AF1572" s="114">
        <f t="shared" si="557"/>
        <v>0</v>
      </c>
      <c r="AG1572" s="354" t="str">
        <f t="shared" si="558"/>
        <v>CE20</v>
      </c>
      <c r="AH1572" s="114">
        <f>IF(ISNA(VLOOKUP(L1572,'MASTER DATA'!$A$1:$F$192,6,0)),0,VLOOKUP(L1572,'MASTER DATA'!$A$1:$F$192,6,0))*AE1572</f>
        <v>0</v>
      </c>
      <c r="AI1572" s="354" t="str">
        <f>VLOOKUP($D1572,'warehouse mapping'!$AN$7:$AO$17,2,0)</f>
        <v>Aktif</v>
      </c>
      <c r="AJ1572" s="114">
        <f t="shared" si="559"/>
        <v>1</v>
      </c>
      <c r="AK1572" s="354" t="str">
        <f t="shared" si="560"/>
        <v>CE</v>
      </c>
      <c r="AL1572" s="354" t="s">
        <v>3025</v>
      </c>
      <c r="AM1572" s="354">
        <f t="shared" si="563"/>
        <v>1</v>
      </c>
      <c r="AN1572" s="354" t="b">
        <f t="shared" si="561"/>
        <v>1</v>
      </c>
    </row>
    <row r="1573" spans="1:40" s="354" customFormat="1">
      <c r="A1573" s="354" t="str">
        <f t="shared" si="542"/>
        <v>CE20E01</v>
      </c>
      <c r="B1573" s="354">
        <f t="shared" si="543"/>
        <v>0</v>
      </c>
      <c r="C1573" s="354">
        <f t="shared" si="544"/>
        <v>0</v>
      </c>
      <c r="D1573" s="354" t="str">
        <f t="shared" si="545"/>
        <v>CE</v>
      </c>
      <c r="E1573" s="354" t="str">
        <f t="shared" si="546"/>
        <v>20</v>
      </c>
      <c r="F1573" s="354" t="str">
        <f t="shared" si="547"/>
        <v>E</v>
      </c>
      <c r="G1573" s="355" t="str">
        <f t="shared" si="548"/>
        <v>01</v>
      </c>
      <c r="H1573" s="232" t="s">
        <v>1909</v>
      </c>
      <c r="I1573" s="232"/>
      <c r="J1573" s="233"/>
      <c r="K1573" s="233"/>
      <c r="L1573" s="234"/>
      <c r="M1573" s="232" t="str">
        <f>IF(ISNA(VLOOKUP(L1573,'MASTER DATA'!$A$1:$B$192,2,0)),"",VLOOKUP(L1573,'MASTER DATA'!$A$1:$B$192,2,0))</f>
        <v/>
      </c>
      <c r="N1573" s="232">
        <v>0</v>
      </c>
      <c r="O1573" s="232" t="e">
        <f t="shared" si="549"/>
        <v>#N/A</v>
      </c>
      <c r="P1573" s="232" t="e">
        <f t="shared" si="550"/>
        <v>#N/A</v>
      </c>
      <c r="Q1573" s="232" t="e">
        <f>VLOOKUP(L1573,'MASTER DATA'!$A$1:$E$192,5,0)</f>
        <v>#N/A</v>
      </c>
      <c r="R1573" s="234">
        <f>SUMIF('picking of the day'!$H$4:$H$358,WMS!H1573&amp;WMS!L1573,'picking of the day'!$E$4:$E$358)</f>
        <v>0</v>
      </c>
      <c r="U1573" s="114">
        <f>IF(ISNA(VLOOKUP(H1573,'data putaway'!$A$1:$E$530,3,0)),0,VLOOKUP(H1573,'data putaway'!$A$1:$E$530,3,0))</f>
        <v>0</v>
      </c>
      <c r="V1573" s="354">
        <f t="shared" si="551"/>
        <v>0</v>
      </c>
      <c r="W1573" s="114">
        <f>IF(ISNA(VLOOKUP(H1573,'data putaway'!$A$1:$E$530,2,0)),0,VLOOKUP(H1573,'data putaway'!$A$1:$E$530,2,0))</f>
        <v>0</v>
      </c>
      <c r="X1573" s="354" t="b">
        <f t="shared" si="552"/>
        <v>1</v>
      </c>
      <c r="Y1573" s="354">
        <f>IF(ISNA(VLOOKUP(H1573,'data putaway'!$A$1:$E$530,4,0)),0,VLOOKUP(H1573,'data putaway'!$A$1:$E$530,4,0))</f>
        <v>0</v>
      </c>
      <c r="Z1573" s="113">
        <f>IF(ISNA(VLOOKUP(H1573,'data putaway'!$A$1:$E$530,5,0)),0,VLOOKUP(H1573,'data putaway'!$A$1:$E$530,5,0))</f>
        <v>0</v>
      </c>
      <c r="AA1573" s="354" t="b">
        <f t="shared" si="553"/>
        <v>1</v>
      </c>
      <c r="AB1573" s="354" t="b">
        <f t="shared" si="554"/>
        <v>1</v>
      </c>
      <c r="AC1573" s="356" t="str">
        <f t="shared" ca="1" si="555"/>
        <v/>
      </c>
      <c r="AD1573" s="114" t="str">
        <f t="shared" ca="1" si="562"/>
        <v/>
      </c>
      <c r="AE1573" s="114">
        <f t="shared" si="556"/>
        <v>0</v>
      </c>
      <c r="AF1573" s="114">
        <f t="shared" si="557"/>
        <v>0</v>
      </c>
      <c r="AG1573" s="354" t="str">
        <f t="shared" si="558"/>
        <v>CE20</v>
      </c>
      <c r="AH1573" s="114">
        <f>IF(ISNA(VLOOKUP(L1573,'MASTER DATA'!$A$1:$F$192,6,0)),0,VLOOKUP(L1573,'MASTER DATA'!$A$1:$F$192,6,0))*AE1573</f>
        <v>0</v>
      </c>
      <c r="AI1573" s="354" t="str">
        <f>VLOOKUP($D1573,'warehouse mapping'!$AN$7:$AO$17,2,0)</f>
        <v>Aktif</v>
      </c>
      <c r="AJ1573" s="114">
        <f t="shared" si="559"/>
        <v>1</v>
      </c>
      <c r="AK1573" s="354" t="str">
        <f t="shared" si="560"/>
        <v>CE</v>
      </c>
      <c r="AL1573" s="354" t="s">
        <v>3025</v>
      </c>
      <c r="AM1573" s="354">
        <f t="shared" si="563"/>
        <v>1</v>
      </c>
      <c r="AN1573" s="354" t="b">
        <f t="shared" si="561"/>
        <v>1</v>
      </c>
    </row>
    <row r="1574" spans="1:40" s="354" customFormat="1">
      <c r="A1574" s="354" t="str">
        <f t="shared" si="542"/>
        <v>CE20E02</v>
      </c>
      <c r="B1574" s="354">
        <f t="shared" si="543"/>
        <v>0</v>
      </c>
      <c r="C1574" s="354">
        <f t="shared" si="544"/>
        <v>0</v>
      </c>
      <c r="D1574" s="354" t="str">
        <f t="shared" si="545"/>
        <v>CE</v>
      </c>
      <c r="E1574" s="354" t="str">
        <f t="shared" si="546"/>
        <v>20</v>
      </c>
      <c r="F1574" s="354" t="str">
        <f t="shared" si="547"/>
        <v>E</v>
      </c>
      <c r="G1574" s="355" t="str">
        <f t="shared" si="548"/>
        <v>02</v>
      </c>
      <c r="H1574" s="232" t="s">
        <v>1910</v>
      </c>
      <c r="I1574" s="232"/>
      <c r="J1574" s="233"/>
      <c r="K1574" s="233"/>
      <c r="L1574" s="234"/>
      <c r="M1574" s="232" t="str">
        <f>IF(ISNA(VLOOKUP(L1574,'MASTER DATA'!$A$1:$B$192,2,0)),"",VLOOKUP(L1574,'MASTER DATA'!$A$1:$B$192,2,0))</f>
        <v/>
      </c>
      <c r="N1574" s="232">
        <v>0</v>
      </c>
      <c r="O1574" s="232" t="e">
        <f t="shared" si="549"/>
        <v>#N/A</v>
      </c>
      <c r="P1574" s="232" t="e">
        <f t="shared" si="550"/>
        <v>#N/A</v>
      </c>
      <c r="Q1574" s="232" t="e">
        <f>VLOOKUP(L1574,'MASTER DATA'!$A$1:$E$192,5,0)</f>
        <v>#N/A</v>
      </c>
      <c r="R1574" s="234">
        <f>SUMIF('picking of the day'!$H$4:$H$358,WMS!H1574&amp;WMS!L1574,'picking of the day'!$E$4:$E$358)</f>
        <v>0</v>
      </c>
      <c r="U1574" s="114">
        <f>IF(ISNA(VLOOKUP(H1574,'data putaway'!$A$1:$E$530,3,0)),0,VLOOKUP(H1574,'data putaway'!$A$1:$E$530,3,0))</f>
        <v>0</v>
      </c>
      <c r="V1574" s="354">
        <f t="shared" si="551"/>
        <v>0</v>
      </c>
      <c r="W1574" s="114">
        <f>IF(ISNA(VLOOKUP(H1574,'data putaway'!$A$1:$E$530,2,0)),0,VLOOKUP(H1574,'data putaway'!$A$1:$E$530,2,0))</f>
        <v>0</v>
      </c>
      <c r="X1574" s="354" t="b">
        <f t="shared" si="552"/>
        <v>1</v>
      </c>
      <c r="Y1574" s="354">
        <f>IF(ISNA(VLOOKUP(H1574,'data putaway'!$A$1:$E$530,4,0)),0,VLOOKUP(H1574,'data putaway'!$A$1:$E$530,4,0))</f>
        <v>0</v>
      </c>
      <c r="Z1574" s="113">
        <f>IF(ISNA(VLOOKUP(H1574,'data putaway'!$A$1:$E$530,5,0)),0,VLOOKUP(H1574,'data putaway'!$A$1:$E$530,5,0))</f>
        <v>0</v>
      </c>
      <c r="AA1574" s="354" t="b">
        <f t="shared" si="553"/>
        <v>1</v>
      </c>
      <c r="AB1574" s="354" t="b">
        <f t="shared" si="554"/>
        <v>1</v>
      </c>
      <c r="AC1574" s="356" t="str">
        <f t="shared" ca="1" si="555"/>
        <v/>
      </c>
      <c r="AD1574" s="114" t="str">
        <f t="shared" ca="1" si="562"/>
        <v/>
      </c>
      <c r="AE1574" s="114">
        <f t="shared" si="556"/>
        <v>0</v>
      </c>
      <c r="AF1574" s="114">
        <f t="shared" si="557"/>
        <v>0</v>
      </c>
      <c r="AG1574" s="354" t="str">
        <f t="shared" si="558"/>
        <v>CE20</v>
      </c>
      <c r="AH1574" s="114">
        <f>IF(ISNA(VLOOKUP(L1574,'MASTER DATA'!$A$1:$F$192,6,0)),0,VLOOKUP(L1574,'MASTER DATA'!$A$1:$F$192,6,0))*AE1574</f>
        <v>0</v>
      </c>
      <c r="AI1574" s="354" t="str">
        <f>VLOOKUP($D1574,'warehouse mapping'!$AN$7:$AO$17,2,0)</f>
        <v>Aktif</v>
      </c>
      <c r="AJ1574" s="114">
        <f t="shared" si="559"/>
        <v>1</v>
      </c>
      <c r="AK1574" s="354" t="str">
        <f t="shared" si="560"/>
        <v>CE</v>
      </c>
      <c r="AL1574" s="354" t="s">
        <v>3025</v>
      </c>
      <c r="AM1574" s="354">
        <f t="shared" si="563"/>
        <v>1</v>
      </c>
      <c r="AN1574" s="354" t="b">
        <f t="shared" si="561"/>
        <v>1</v>
      </c>
    </row>
    <row r="1575" spans="1:40" s="354" customFormat="1">
      <c r="A1575" s="354" t="str">
        <f t="shared" si="542"/>
        <v>CE21A01550074572</v>
      </c>
      <c r="B1575" s="354">
        <f t="shared" si="543"/>
        <v>0</v>
      </c>
      <c r="C1575" s="354">
        <f t="shared" si="544"/>
        <v>0</v>
      </c>
      <c r="D1575" s="354" t="str">
        <f t="shared" si="545"/>
        <v>CE</v>
      </c>
      <c r="E1575" s="354" t="str">
        <f t="shared" si="546"/>
        <v>21</v>
      </c>
      <c r="F1575" s="354" t="str">
        <f t="shared" si="547"/>
        <v>A</v>
      </c>
      <c r="G1575" s="355" t="str">
        <f t="shared" si="548"/>
        <v>01</v>
      </c>
      <c r="H1575" s="232" t="s">
        <v>1911</v>
      </c>
      <c r="I1575" s="232" t="s">
        <v>3064</v>
      </c>
      <c r="J1575" s="233">
        <v>46032</v>
      </c>
      <c r="K1575" s="233">
        <v>47458</v>
      </c>
      <c r="L1575" s="363">
        <v>550074572</v>
      </c>
      <c r="M1575" s="232" t="str">
        <f>IF(ISNA(VLOOKUP(L1575,'MASTER DATA'!$A$1:$B$192,2,0)),"",VLOOKUP(L1575,'MASTER DATA'!$A$1:$B$192,2,0))</f>
        <v>HCE EO 15W-40_1*200L_A04W</v>
      </c>
      <c r="N1575" s="232">
        <v>1</v>
      </c>
      <c r="O1575" s="232">
        <f t="shared" si="549"/>
        <v>0</v>
      </c>
      <c r="P1575" s="232">
        <f t="shared" si="550"/>
        <v>1</v>
      </c>
      <c r="Q1575" s="232">
        <f>VLOOKUP(L1575,'MASTER DATA'!$A$1:$E$192,5,0)</f>
        <v>4</v>
      </c>
      <c r="R1575" s="234">
        <f>SUMIF('picking of the day'!$H$4:$H$358,WMS!H1575&amp;WMS!L1575,'picking of the day'!$E$4:$E$358)</f>
        <v>0</v>
      </c>
      <c r="U1575" s="114">
        <f>IF(ISNA(VLOOKUP(H1575,'data putaway'!$A$1:$E$530,3,0)),0,VLOOKUP(H1575,'data putaway'!$A$1:$E$530,3,0))</f>
        <v>0</v>
      </c>
      <c r="V1575" s="354">
        <f t="shared" si="551"/>
        <v>1</v>
      </c>
      <c r="W1575" s="114">
        <f>IF(ISNA(VLOOKUP(H1575,'data putaway'!$A$1:$E$530,2,0)),0,VLOOKUP(H1575,'data putaway'!$A$1:$E$530,2,0))</f>
        <v>0</v>
      </c>
      <c r="X1575" s="354" t="b">
        <f t="shared" si="552"/>
        <v>0</v>
      </c>
      <c r="Y1575" s="354">
        <f>IF(ISNA(VLOOKUP(H1575,'data putaway'!$A$1:$E$530,4,0)),0,VLOOKUP(H1575,'data putaway'!$A$1:$E$530,4,0))</f>
        <v>0</v>
      </c>
      <c r="Z1575" s="113">
        <f>IF(ISNA(VLOOKUP(H1575,'data putaway'!$A$1:$E$530,5,0)),0,VLOOKUP(H1575,'data putaway'!$A$1:$E$530,5,0))</f>
        <v>0</v>
      </c>
      <c r="AA1575" s="354" t="b">
        <f t="shared" si="553"/>
        <v>0</v>
      </c>
      <c r="AB1575" s="354" t="b">
        <f t="shared" si="554"/>
        <v>0</v>
      </c>
      <c r="AC1575" s="356" t="str">
        <f t="shared" ca="1" si="555"/>
        <v>8 Month,  8 Days</v>
      </c>
      <c r="AD1575" s="114" t="str">
        <f t="shared" ca="1" si="562"/>
        <v>3 Year, 2 Month, 18 Days</v>
      </c>
      <c r="AE1575" s="114">
        <f t="shared" si="556"/>
        <v>1</v>
      </c>
      <c r="AF1575" s="114">
        <f t="shared" si="557"/>
        <v>1</v>
      </c>
      <c r="AG1575" s="354" t="str">
        <f t="shared" si="558"/>
        <v>CE21</v>
      </c>
      <c r="AH1575" s="114">
        <f>IF(ISNA(VLOOKUP(L1575,'MASTER DATA'!$A$1:$F$192,6,0)),0,VLOOKUP(L1575,'MASTER DATA'!$A$1:$F$192,6,0))*AE1575</f>
        <v>200</v>
      </c>
      <c r="AI1575" s="354" t="str">
        <f>VLOOKUP($D1575,'warehouse mapping'!$AN$7:$AO$17,2,0)</f>
        <v>Aktif</v>
      </c>
      <c r="AJ1575" s="114">
        <f t="shared" si="559"/>
        <v>0</v>
      </c>
      <c r="AK1575" s="354" t="str">
        <f t="shared" si="560"/>
        <v/>
      </c>
      <c r="AL1575" s="354" t="s">
        <v>3206</v>
      </c>
      <c r="AM1575" s="354">
        <f t="shared" si="563"/>
        <v>1</v>
      </c>
      <c r="AN1575" s="354" t="b">
        <f t="shared" si="561"/>
        <v>1</v>
      </c>
    </row>
    <row r="1576" spans="1:40" s="354" customFormat="1">
      <c r="A1576" s="354" t="str">
        <f t="shared" si="542"/>
        <v>CE21A02550070614</v>
      </c>
      <c r="B1576" s="354">
        <f t="shared" si="543"/>
        <v>0</v>
      </c>
      <c r="C1576" s="354">
        <f t="shared" si="544"/>
        <v>0</v>
      </c>
      <c r="D1576" s="354" t="str">
        <f t="shared" si="545"/>
        <v>CE</v>
      </c>
      <c r="E1576" s="354" t="str">
        <f t="shared" si="546"/>
        <v>21</v>
      </c>
      <c r="F1576" s="354" t="str">
        <f t="shared" si="547"/>
        <v>A</v>
      </c>
      <c r="G1576" s="355" t="str">
        <f t="shared" si="548"/>
        <v>02</v>
      </c>
      <c r="H1576" s="232" t="s">
        <v>1912</v>
      </c>
      <c r="I1576" s="232" t="s">
        <v>3584</v>
      </c>
      <c r="J1576" s="233">
        <v>46281</v>
      </c>
      <c r="K1576" s="233">
        <v>47736</v>
      </c>
      <c r="L1576" s="234">
        <v>550070614</v>
      </c>
      <c r="M1576" s="232" t="str">
        <f>IF(ISNA(VLOOKUP(L1576,'MASTER DATA'!$A$1:$B$192,2,0)),"",VLOOKUP(L1576,'MASTER DATA'!$A$1:$B$192,2,0))</f>
        <v>HlxHX610W40SP_4*4L_A04W</v>
      </c>
      <c r="N1576" s="232">
        <v>25</v>
      </c>
      <c r="O1576" s="232">
        <f t="shared" si="549"/>
        <v>0</v>
      </c>
      <c r="P1576" s="232">
        <f t="shared" si="550"/>
        <v>25</v>
      </c>
      <c r="Q1576" s="232">
        <f>VLOOKUP(L1576,'MASTER DATA'!$A$1:$E$192,5,0)</f>
        <v>36</v>
      </c>
      <c r="R1576" s="234">
        <f>SUMIF('picking of the day'!$H$4:$H$358,WMS!H1576&amp;WMS!L1576,'picking of the day'!$E$4:$E$358)</f>
        <v>0</v>
      </c>
      <c r="U1576" s="114">
        <f>IF(ISNA(VLOOKUP(H1576,'data putaway'!$A$1:$E$530,3,0)),0,VLOOKUP(H1576,'data putaway'!$A$1:$E$530,3,0))</f>
        <v>0</v>
      </c>
      <c r="V1576" s="354">
        <f t="shared" si="551"/>
        <v>25</v>
      </c>
      <c r="W1576" s="114">
        <f>IF(ISNA(VLOOKUP(H1576,'data putaway'!$A$1:$E$530,2,0)),0,VLOOKUP(H1576,'data putaway'!$A$1:$E$530,2,0))</f>
        <v>0</v>
      </c>
      <c r="X1576" s="354" t="b">
        <f t="shared" si="552"/>
        <v>0</v>
      </c>
      <c r="Y1576" s="354">
        <f>IF(ISNA(VLOOKUP(H1576,'data putaway'!$A$1:$E$530,4,0)),0,VLOOKUP(H1576,'data putaway'!$A$1:$E$530,4,0))</f>
        <v>0</v>
      </c>
      <c r="Z1576" s="113">
        <f>IF(ISNA(VLOOKUP(H1576,'data putaway'!$A$1:$E$530,5,0)),0,VLOOKUP(H1576,'data putaway'!$A$1:$E$530,5,0))</f>
        <v>0</v>
      </c>
      <c r="AA1576" s="354" t="b">
        <f t="shared" si="553"/>
        <v>0</v>
      </c>
      <c r="AB1576" s="354" t="b">
        <f t="shared" si="554"/>
        <v>0</v>
      </c>
      <c r="AC1576" s="356" t="str">
        <f t="shared" ca="1" si="555"/>
        <v>0 Month,  2 Days</v>
      </c>
      <c r="AD1576" s="114" t="str">
        <f t="shared" ca="1" si="562"/>
        <v>3 Year, 11 Month, 23 Days</v>
      </c>
      <c r="AE1576" s="114">
        <f t="shared" si="556"/>
        <v>25</v>
      </c>
      <c r="AF1576" s="114">
        <f t="shared" si="557"/>
        <v>1</v>
      </c>
      <c r="AG1576" s="354" t="str">
        <f t="shared" si="558"/>
        <v>CE21</v>
      </c>
      <c r="AH1576" s="114">
        <f>IF(ISNA(VLOOKUP(L1576,'MASTER DATA'!$A$1:$F$192,6,0)),0,VLOOKUP(L1576,'MASTER DATA'!$A$1:$F$192,6,0))*AE1576</f>
        <v>400</v>
      </c>
      <c r="AI1576" s="354" t="str">
        <f>VLOOKUP($D1576,'warehouse mapping'!$AN$7:$AO$17,2,0)</f>
        <v>Aktif</v>
      </c>
      <c r="AJ1576" s="114">
        <f t="shared" si="559"/>
        <v>0</v>
      </c>
      <c r="AK1576" s="354" t="str">
        <f t="shared" si="560"/>
        <v/>
      </c>
      <c r="AL1576" s="354" t="s">
        <v>170</v>
      </c>
      <c r="AM1576" s="354">
        <f t="shared" si="563"/>
        <v>1</v>
      </c>
      <c r="AN1576" s="354" t="b">
        <f t="shared" si="561"/>
        <v>1</v>
      </c>
    </row>
    <row r="1577" spans="1:40" s="354" customFormat="1">
      <c r="A1577" s="354" t="str">
        <f t="shared" si="542"/>
        <v>CE21B01550027259</v>
      </c>
      <c r="B1577" s="354">
        <f t="shared" si="543"/>
        <v>0</v>
      </c>
      <c r="C1577" s="354">
        <f t="shared" si="544"/>
        <v>0</v>
      </c>
      <c r="D1577" s="354" t="str">
        <f t="shared" si="545"/>
        <v>CE</v>
      </c>
      <c r="E1577" s="354" t="str">
        <f t="shared" si="546"/>
        <v>21</v>
      </c>
      <c r="F1577" s="354" t="str">
        <f t="shared" si="547"/>
        <v>B</v>
      </c>
      <c r="G1577" s="355" t="str">
        <f t="shared" si="548"/>
        <v>01</v>
      </c>
      <c r="H1577" s="232" t="s">
        <v>1913</v>
      </c>
      <c r="I1577" s="233" t="s">
        <v>3251</v>
      </c>
      <c r="J1577" s="233">
        <v>46255</v>
      </c>
      <c r="K1577" s="233">
        <v>47691</v>
      </c>
      <c r="L1577" s="234">
        <v>550027259</v>
      </c>
      <c r="M1577" s="232" t="str">
        <f>IF(ISNA(VLOOKUP(L1577,'MASTER DATA'!$A$1:$B$192,2,0)),"",VLOOKUP(L1577,'MASTER DATA'!$A$1:$B$192,2,0))</f>
        <v>Gadus S2 V220 2_1*770kg_A227</v>
      </c>
      <c r="N1577" s="232">
        <v>1</v>
      </c>
      <c r="O1577" s="232">
        <f t="shared" si="549"/>
        <v>1</v>
      </c>
      <c r="P1577" s="232">
        <f t="shared" si="550"/>
        <v>0</v>
      </c>
      <c r="Q1577" s="232">
        <f>VLOOKUP(L1577,'MASTER DATA'!$A$1:$E$192,5,0)</f>
        <v>1</v>
      </c>
      <c r="R1577" s="234">
        <f>SUMIF('picking of the day'!$H$4:$H$358,WMS!H1577&amp;WMS!L1577,'picking of the day'!$E$4:$E$358)</f>
        <v>0</v>
      </c>
      <c r="U1577" s="114">
        <f>IF(ISNA(VLOOKUP(H1577,'data putaway'!$A$1:$E$530,3,0)),0,VLOOKUP(H1577,'data putaway'!$A$1:$E$530,3,0))</f>
        <v>0</v>
      </c>
      <c r="V1577" s="354">
        <f t="shared" si="551"/>
        <v>1</v>
      </c>
      <c r="W1577" s="114">
        <f>IF(ISNA(VLOOKUP(H1577,'data putaway'!$A$1:$E$530,2,0)),0,VLOOKUP(H1577,'data putaway'!$A$1:$E$530,2,0))</f>
        <v>0</v>
      </c>
      <c r="X1577" s="354" t="b">
        <f t="shared" si="552"/>
        <v>0</v>
      </c>
      <c r="Y1577" s="354">
        <f>IF(ISNA(VLOOKUP(H1577,'data putaway'!$A$1:$E$530,4,0)),0,VLOOKUP(H1577,'data putaway'!$A$1:$E$530,4,0))</f>
        <v>0</v>
      </c>
      <c r="Z1577" s="113">
        <f>IF(ISNA(VLOOKUP(H1577,'data putaway'!$A$1:$E$530,5,0)),0,VLOOKUP(H1577,'data putaway'!$A$1:$E$530,5,0))</f>
        <v>0</v>
      </c>
      <c r="AA1577" s="354" t="b">
        <f t="shared" si="553"/>
        <v>0</v>
      </c>
      <c r="AB1577" s="354" t="b">
        <f t="shared" si="554"/>
        <v>0</v>
      </c>
      <c r="AC1577" s="356" t="str">
        <f t="shared" ca="1" si="555"/>
        <v>0 Month,  28 Days</v>
      </c>
      <c r="AD1577" s="114" t="str">
        <f t="shared" ca="1" si="562"/>
        <v>3 Year, 10 Month, 9 Days</v>
      </c>
      <c r="AE1577" s="114">
        <f t="shared" si="556"/>
        <v>1</v>
      </c>
      <c r="AF1577" s="114">
        <f t="shared" si="557"/>
        <v>1</v>
      </c>
      <c r="AG1577" s="354" t="str">
        <f t="shared" si="558"/>
        <v>CE21</v>
      </c>
      <c r="AH1577" s="114">
        <f>IF(ISNA(VLOOKUP(L1577,'MASTER DATA'!$A$1:$F$192,6,0)),0,VLOOKUP(L1577,'MASTER DATA'!$A$1:$F$192,6,0))*AE1577</f>
        <v>770</v>
      </c>
      <c r="AI1577" s="354" t="str">
        <f>VLOOKUP($D1577,'warehouse mapping'!$AN$7:$AO$17,2,0)</f>
        <v>Aktif</v>
      </c>
      <c r="AJ1577" s="114">
        <f t="shared" si="559"/>
        <v>0</v>
      </c>
      <c r="AK1577" s="354" t="str">
        <f t="shared" si="560"/>
        <v/>
      </c>
      <c r="AL1577" s="354" t="s">
        <v>3025</v>
      </c>
      <c r="AM1577" s="354">
        <f t="shared" si="563"/>
        <v>1</v>
      </c>
      <c r="AN1577" s="354" t="b">
        <f t="shared" si="561"/>
        <v>1</v>
      </c>
    </row>
    <row r="1578" spans="1:40" s="354" customFormat="1">
      <c r="A1578" s="354" t="str">
        <f t="shared" si="542"/>
        <v>CE21B02550027259</v>
      </c>
      <c r="B1578" s="354">
        <f t="shared" si="543"/>
        <v>0</v>
      </c>
      <c r="C1578" s="354">
        <f t="shared" si="544"/>
        <v>0</v>
      </c>
      <c r="D1578" s="354" t="str">
        <f t="shared" si="545"/>
        <v>CE</v>
      </c>
      <c r="E1578" s="354" t="str">
        <f t="shared" si="546"/>
        <v>21</v>
      </c>
      <c r="F1578" s="354" t="str">
        <f t="shared" si="547"/>
        <v>B</v>
      </c>
      <c r="G1578" s="355" t="str">
        <f t="shared" si="548"/>
        <v>02</v>
      </c>
      <c r="H1578" s="232" t="s">
        <v>1914</v>
      </c>
      <c r="I1578" s="233" t="s">
        <v>3251</v>
      </c>
      <c r="J1578" s="233">
        <v>46255</v>
      </c>
      <c r="K1578" s="233">
        <v>47691</v>
      </c>
      <c r="L1578" s="234">
        <v>550027259</v>
      </c>
      <c r="M1578" s="232" t="str">
        <f>IF(ISNA(VLOOKUP(L1578,'MASTER DATA'!$A$1:$B$192,2,0)),"",VLOOKUP(L1578,'MASTER DATA'!$A$1:$B$192,2,0))</f>
        <v>Gadus S2 V220 2_1*770kg_A227</v>
      </c>
      <c r="N1578" s="232">
        <v>1</v>
      </c>
      <c r="O1578" s="232">
        <f t="shared" si="549"/>
        <v>1</v>
      </c>
      <c r="P1578" s="232">
        <f t="shared" si="550"/>
        <v>0</v>
      </c>
      <c r="Q1578" s="232">
        <f>VLOOKUP(L1578,'MASTER DATA'!$A$1:$E$192,5,0)</f>
        <v>1</v>
      </c>
      <c r="R1578" s="234">
        <f>SUMIF('picking of the day'!$H$4:$H$358,WMS!H1578&amp;WMS!L1578,'picking of the day'!$E$4:$E$358)</f>
        <v>0</v>
      </c>
      <c r="U1578" s="114">
        <f>IF(ISNA(VLOOKUP(H1578,'data putaway'!$A$1:$E$530,3,0)),0,VLOOKUP(H1578,'data putaway'!$A$1:$E$530,3,0))</f>
        <v>0</v>
      </c>
      <c r="V1578" s="354">
        <f t="shared" si="551"/>
        <v>1</v>
      </c>
      <c r="W1578" s="114">
        <f>IF(ISNA(VLOOKUP(H1578,'data putaway'!$A$1:$E$530,2,0)),0,VLOOKUP(H1578,'data putaway'!$A$1:$E$530,2,0))</f>
        <v>0</v>
      </c>
      <c r="X1578" s="354" t="b">
        <f t="shared" si="552"/>
        <v>0</v>
      </c>
      <c r="Y1578" s="354">
        <f>IF(ISNA(VLOOKUP(H1578,'data putaway'!$A$1:$E$530,4,0)),0,VLOOKUP(H1578,'data putaway'!$A$1:$E$530,4,0))</f>
        <v>0</v>
      </c>
      <c r="Z1578" s="113">
        <f>IF(ISNA(VLOOKUP(H1578,'data putaway'!$A$1:$E$530,5,0)),0,VLOOKUP(H1578,'data putaway'!$A$1:$E$530,5,0))</f>
        <v>0</v>
      </c>
      <c r="AA1578" s="354" t="b">
        <f t="shared" si="553"/>
        <v>0</v>
      </c>
      <c r="AB1578" s="354" t="b">
        <f t="shared" si="554"/>
        <v>0</v>
      </c>
      <c r="AC1578" s="356" t="str">
        <f t="shared" ca="1" si="555"/>
        <v>0 Month,  28 Days</v>
      </c>
      <c r="AD1578" s="114" t="str">
        <f t="shared" ca="1" si="562"/>
        <v>3 Year, 10 Month, 9 Days</v>
      </c>
      <c r="AE1578" s="114">
        <f t="shared" si="556"/>
        <v>1</v>
      </c>
      <c r="AF1578" s="114">
        <f t="shared" si="557"/>
        <v>1</v>
      </c>
      <c r="AG1578" s="354" t="str">
        <f t="shared" si="558"/>
        <v>CE21</v>
      </c>
      <c r="AH1578" s="114">
        <f>IF(ISNA(VLOOKUP(L1578,'MASTER DATA'!$A$1:$F$192,6,0)),0,VLOOKUP(L1578,'MASTER DATA'!$A$1:$F$192,6,0))*AE1578</f>
        <v>770</v>
      </c>
      <c r="AI1578" s="354" t="str">
        <f>VLOOKUP($D1578,'warehouse mapping'!$AN$7:$AO$17,2,0)</f>
        <v>Aktif</v>
      </c>
      <c r="AJ1578" s="114">
        <f t="shared" si="559"/>
        <v>0</v>
      </c>
      <c r="AK1578" s="354" t="str">
        <f t="shared" si="560"/>
        <v/>
      </c>
      <c r="AL1578" s="354" t="s">
        <v>3025</v>
      </c>
      <c r="AM1578" s="354">
        <f t="shared" si="563"/>
        <v>1</v>
      </c>
      <c r="AN1578" s="354" t="b">
        <f t="shared" si="561"/>
        <v>1</v>
      </c>
    </row>
    <row r="1579" spans="1:40" s="354" customFormat="1">
      <c r="A1579" s="354" t="str">
        <f t="shared" si="542"/>
        <v>CE21C01550077346</v>
      </c>
      <c r="B1579" s="354">
        <f t="shared" si="543"/>
        <v>0</v>
      </c>
      <c r="C1579" s="354">
        <f t="shared" si="544"/>
        <v>0</v>
      </c>
      <c r="D1579" s="354" t="str">
        <f t="shared" si="545"/>
        <v>CE</v>
      </c>
      <c r="E1579" s="354" t="str">
        <f t="shared" si="546"/>
        <v>21</v>
      </c>
      <c r="F1579" s="354" t="str">
        <f t="shared" si="547"/>
        <v>C</v>
      </c>
      <c r="G1579" s="355" t="str">
        <f t="shared" si="548"/>
        <v>01</v>
      </c>
      <c r="H1579" s="232" t="s">
        <v>1915</v>
      </c>
      <c r="I1579" s="232" t="s">
        <v>3071</v>
      </c>
      <c r="J1579" s="233">
        <v>46065</v>
      </c>
      <c r="K1579" s="233">
        <v>47441</v>
      </c>
      <c r="L1579" s="234">
        <v>550077346</v>
      </c>
      <c r="M1579" s="232" t="str">
        <f>IF(ISNA(VLOOKUP(L1579,'MASTER DATA'!$A$1:$B$192,2,0)),"",VLOOKUP(L1579,'MASTER DATA'!$A$1:$B$192,2,0))</f>
        <v>Advan4TAX710W30SNMA2_12*1L_A04W</v>
      </c>
      <c r="N1579" s="232">
        <v>44</v>
      </c>
      <c r="O1579" s="232">
        <f t="shared" si="549"/>
        <v>1</v>
      </c>
      <c r="P1579" s="232">
        <f t="shared" si="550"/>
        <v>0</v>
      </c>
      <c r="Q1579" s="232">
        <f>VLOOKUP(L1579,'MASTER DATA'!$A$1:$E$192,5,0)</f>
        <v>44</v>
      </c>
      <c r="R1579" s="234">
        <f>SUMIF('picking of the day'!$H$4:$H$358,WMS!H1579&amp;WMS!L1579,'picking of the day'!$E$4:$E$358)</f>
        <v>0</v>
      </c>
      <c r="U1579" s="114">
        <f>IF(ISNA(VLOOKUP(H1579,'data putaway'!$A$1:$E$530,3,0)),0,VLOOKUP(H1579,'data putaway'!$A$1:$E$530,3,0))</f>
        <v>0</v>
      </c>
      <c r="V1579" s="354">
        <f t="shared" si="551"/>
        <v>44</v>
      </c>
      <c r="W1579" s="114">
        <f>IF(ISNA(VLOOKUP(H1579,'data putaway'!$A$1:$E$530,2,0)),0,VLOOKUP(H1579,'data putaway'!$A$1:$E$530,2,0))</f>
        <v>0</v>
      </c>
      <c r="X1579" s="354" t="b">
        <f t="shared" si="552"/>
        <v>0</v>
      </c>
      <c r="Y1579" s="354">
        <f>IF(ISNA(VLOOKUP(H1579,'data putaway'!$A$1:$E$530,4,0)),0,VLOOKUP(H1579,'data putaway'!$A$1:$E$530,4,0))</f>
        <v>0</v>
      </c>
      <c r="Z1579" s="113">
        <f>IF(ISNA(VLOOKUP(H1579,'data putaway'!$A$1:$E$530,5,0)),0,VLOOKUP(H1579,'data putaway'!$A$1:$E$530,5,0))</f>
        <v>0</v>
      </c>
      <c r="AA1579" s="354" t="b">
        <f t="shared" si="553"/>
        <v>0</v>
      </c>
      <c r="AB1579" s="354" t="b">
        <f t="shared" si="554"/>
        <v>0</v>
      </c>
      <c r="AC1579" s="356" t="str">
        <f t="shared" ca="1" si="555"/>
        <v>7 Month,  6 Days</v>
      </c>
      <c r="AD1579" s="114" t="str">
        <f t="shared" ca="1" si="562"/>
        <v>3 Year, 2 Month, 1 Days</v>
      </c>
      <c r="AE1579" s="114">
        <f t="shared" si="556"/>
        <v>44</v>
      </c>
      <c r="AF1579" s="114">
        <f t="shared" si="557"/>
        <v>1</v>
      </c>
      <c r="AG1579" s="354" t="str">
        <f t="shared" si="558"/>
        <v>CE21</v>
      </c>
      <c r="AH1579" s="114">
        <f>IF(ISNA(VLOOKUP(L1579,'MASTER DATA'!$A$1:$F$192,6,0)),0,VLOOKUP(L1579,'MASTER DATA'!$A$1:$F$192,6,0))*AE1579</f>
        <v>528</v>
      </c>
      <c r="AI1579" s="354" t="str">
        <f>VLOOKUP($D1579,'warehouse mapping'!$AN$7:$AO$17,2,0)</f>
        <v>Aktif</v>
      </c>
      <c r="AJ1579" s="114">
        <f t="shared" si="559"/>
        <v>0</v>
      </c>
      <c r="AK1579" s="354" t="str">
        <f t="shared" si="560"/>
        <v/>
      </c>
      <c r="AL1579" s="354" t="s">
        <v>170</v>
      </c>
      <c r="AM1579" s="354">
        <f t="shared" si="563"/>
        <v>1</v>
      </c>
      <c r="AN1579" s="354" t="b">
        <f t="shared" si="561"/>
        <v>1</v>
      </c>
    </row>
    <row r="1580" spans="1:40" s="354" customFormat="1">
      <c r="A1580" s="354" t="str">
        <f t="shared" si="542"/>
        <v>CE21C02550077926</v>
      </c>
      <c r="B1580" s="354">
        <f t="shared" si="543"/>
        <v>0</v>
      </c>
      <c r="C1580" s="354">
        <f t="shared" si="544"/>
        <v>0</v>
      </c>
      <c r="D1580" s="354" t="str">
        <f t="shared" si="545"/>
        <v>CE</v>
      </c>
      <c r="E1580" s="354" t="str">
        <f t="shared" si="546"/>
        <v>21</v>
      </c>
      <c r="F1580" s="354" t="str">
        <f t="shared" si="547"/>
        <v>C</v>
      </c>
      <c r="G1580" s="355" t="str">
        <f t="shared" si="548"/>
        <v>02</v>
      </c>
      <c r="H1580" s="232" t="s">
        <v>1916</v>
      </c>
      <c r="I1580" s="232" t="s">
        <v>3091</v>
      </c>
      <c r="J1580" s="233">
        <v>46281</v>
      </c>
      <c r="K1580" s="233">
        <v>47545</v>
      </c>
      <c r="L1580" s="234">
        <v>550077926</v>
      </c>
      <c r="M1580" s="232" t="str">
        <f>IF(ISNA(VLOOKUP(L1580,'MASTER DATA'!$A$1:$B$192,2,0)),"",VLOOKUP(L1580,'MASTER DATA'!$A$1:$B$192,2,0))</f>
        <v>HlxHX610W30SP_12*1L_A04W</v>
      </c>
      <c r="N1580" s="232">
        <v>44</v>
      </c>
      <c r="O1580" s="232">
        <f t="shared" si="549"/>
        <v>1</v>
      </c>
      <c r="P1580" s="232">
        <f t="shared" si="550"/>
        <v>0</v>
      </c>
      <c r="Q1580" s="232">
        <f>VLOOKUP(L1580,'MASTER DATA'!$A$1:$E$192,5,0)</f>
        <v>44</v>
      </c>
      <c r="R1580" s="234">
        <f>SUMIF('picking of the day'!$H$4:$H$358,WMS!H1580&amp;WMS!L1580,'picking of the day'!$E$4:$E$358)</f>
        <v>0</v>
      </c>
      <c r="U1580" s="114">
        <f>IF(ISNA(VLOOKUP(H1580,'data putaway'!$A$1:$E$530,3,0)),0,VLOOKUP(H1580,'data putaway'!$A$1:$E$530,3,0))</f>
        <v>0</v>
      </c>
      <c r="V1580" s="354">
        <f t="shared" si="551"/>
        <v>44</v>
      </c>
      <c r="W1580" s="114">
        <f>IF(ISNA(VLOOKUP(H1580,'data putaway'!$A$1:$E$530,2,0)),0,VLOOKUP(H1580,'data putaway'!$A$1:$E$530,2,0))</f>
        <v>0</v>
      </c>
      <c r="X1580" s="354" t="b">
        <f t="shared" si="552"/>
        <v>0</v>
      </c>
      <c r="Y1580" s="354">
        <f>IF(ISNA(VLOOKUP(H1580,'data putaway'!$A$1:$E$530,4,0)),0,VLOOKUP(H1580,'data putaway'!$A$1:$E$530,4,0))</f>
        <v>0</v>
      </c>
      <c r="Z1580" s="113">
        <f>IF(ISNA(VLOOKUP(H1580,'data putaway'!$A$1:$E$530,5,0)),0,VLOOKUP(H1580,'data putaway'!$A$1:$E$530,5,0))</f>
        <v>0</v>
      </c>
      <c r="AA1580" s="354" t="b">
        <f t="shared" si="553"/>
        <v>0</v>
      </c>
      <c r="AB1580" s="354" t="b">
        <f t="shared" si="554"/>
        <v>0</v>
      </c>
      <c r="AC1580" s="356" t="str">
        <f t="shared" ca="1" si="555"/>
        <v>0 Month,  2 Days</v>
      </c>
      <c r="AD1580" s="114" t="str">
        <f t="shared" ca="1" si="562"/>
        <v>3 Year, 5 Month, 13 Days</v>
      </c>
      <c r="AE1580" s="114">
        <f t="shared" si="556"/>
        <v>44</v>
      </c>
      <c r="AF1580" s="114">
        <f t="shared" si="557"/>
        <v>1</v>
      </c>
      <c r="AG1580" s="354" t="str">
        <f t="shared" si="558"/>
        <v>CE21</v>
      </c>
      <c r="AH1580" s="114">
        <f>IF(ISNA(VLOOKUP(L1580,'MASTER DATA'!$A$1:$F$192,6,0)),0,VLOOKUP(L1580,'MASTER DATA'!$A$1:$F$192,6,0))*AE1580</f>
        <v>528</v>
      </c>
      <c r="AI1580" s="354" t="str">
        <f>VLOOKUP($D1580,'warehouse mapping'!$AN$7:$AO$17,2,0)</f>
        <v>Aktif</v>
      </c>
      <c r="AJ1580" s="114">
        <f t="shared" si="559"/>
        <v>0</v>
      </c>
      <c r="AK1580" s="354" t="str">
        <f t="shared" si="560"/>
        <v/>
      </c>
      <c r="AL1580" s="354" t="s">
        <v>3206</v>
      </c>
      <c r="AM1580" s="354">
        <f t="shared" si="563"/>
        <v>1</v>
      </c>
      <c r="AN1580" s="354" t="b">
        <f t="shared" si="561"/>
        <v>1</v>
      </c>
    </row>
    <row r="1581" spans="1:40" s="354" customFormat="1">
      <c r="A1581" s="354" t="str">
        <f t="shared" si="542"/>
        <v>CE21D01550048593</v>
      </c>
      <c r="B1581" s="354">
        <f t="shared" si="543"/>
        <v>0</v>
      </c>
      <c r="C1581" s="354">
        <f t="shared" si="544"/>
        <v>0</v>
      </c>
      <c r="D1581" s="354" t="str">
        <f t="shared" si="545"/>
        <v>CE</v>
      </c>
      <c r="E1581" s="354" t="str">
        <f t="shared" si="546"/>
        <v>21</v>
      </c>
      <c r="F1581" s="354" t="str">
        <f t="shared" si="547"/>
        <v>D</v>
      </c>
      <c r="G1581" s="355" t="str">
        <f t="shared" si="548"/>
        <v>01</v>
      </c>
      <c r="H1581" s="232" t="s">
        <v>1917</v>
      </c>
      <c r="I1581" s="232" t="s">
        <v>3530</v>
      </c>
      <c r="J1581" s="233">
        <v>46276</v>
      </c>
      <c r="K1581" s="233">
        <v>47731</v>
      </c>
      <c r="L1581" s="234">
        <v>550048593</v>
      </c>
      <c r="M1581" s="232" t="str">
        <f>IF(ISNA(VLOOKUP(L1581,'MASTER DATA'!$A$1:$B$192,2,0)),"",VLOOKUP(L1581,'MASTER DATA'!$A$1:$B$192,2,0))</f>
        <v>Adv4TAX5Sc20W40MB_12*0.8L_A04W</v>
      </c>
      <c r="N1581" s="232">
        <v>48</v>
      </c>
      <c r="O1581" s="232">
        <f t="shared" si="549"/>
        <v>1</v>
      </c>
      <c r="P1581" s="232">
        <f t="shared" si="550"/>
        <v>0</v>
      </c>
      <c r="Q1581" s="232">
        <f>VLOOKUP(L1581,'MASTER DATA'!$A$1:$E$192,5,0)</f>
        <v>48</v>
      </c>
      <c r="R1581" s="234">
        <f>SUMIF('picking of the day'!$H$4:$H$358,WMS!H1581&amp;WMS!L1581,'picking of the day'!$E$4:$E$358)</f>
        <v>0</v>
      </c>
      <c r="U1581" s="114">
        <f>IF(ISNA(VLOOKUP(H1581,'data putaway'!$A$1:$E$530,3,0)),0,VLOOKUP(H1581,'data putaway'!$A$1:$E$530,3,0))</f>
        <v>0</v>
      </c>
      <c r="V1581" s="354">
        <f t="shared" si="551"/>
        <v>48</v>
      </c>
      <c r="W1581" s="114">
        <f>IF(ISNA(VLOOKUP(H1581,'data putaway'!$A$1:$E$530,2,0)),0,VLOOKUP(H1581,'data putaway'!$A$1:$E$530,2,0))</f>
        <v>0</v>
      </c>
      <c r="X1581" s="354" t="b">
        <f t="shared" si="552"/>
        <v>0</v>
      </c>
      <c r="Y1581" s="354">
        <f>IF(ISNA(VLOOKUP(H1581,'data putaway'!$A$1:$E$530,4,0)),0,VLOOKUP(H1581,'data putaway'!$A$1:$E$530,4,0))</f>
        <v>0</v>
      </c>
      <c r="Z1581" s="113">
        <f>IF(ISNA(VLOOKUP(H1581,'data putaway'!$A$1:$E$530,5,0)),0,VLOOKUP(H1581,'data putaway'!$A$1:$E$530,5,0))</f>
        <v>0</v>
      </c>
      <c r="AA1581" s="354" t="b">
        <f t="shared" si="553"/>
        <v>0</v>
      </c>
      <c r="AB1581" s="354" t="b">
        <f t="shared" si="554"/>
        <v>0</v>
      </c>
      <c r="AC1581" s="356" t="str">
        <f t="shared" ca="1" si="555"/>
        <v>0 Month,  7 Days</v>
      </c>
      <c r="AD1581" s="114" t="str">
        <f t="shared" ca="1" si="562"/>
        <v>3 Year, 11 Month, 18 Days</v>
      </c>
      <c r="AE1581" s="114">
        <f t="shared" si="556"/>
        <v>48</v>
      </c>
      <c r="AF1581" s="114">
        <f t="shared" si="557"/>
        <v>1</v>
      </c>
      <c r="AG1581" s="354" t="str">
        <f t="shared" si="558"/>
        <v>CE21</v>
      </c>
      <c r="AH1581" s="114">
        <f>IF(ISNA(VLOOKUP(L1581,'MASTER DATA'!$A$1:$F$192,6,0)),0,VLOOKUP(L1581,'MASTER DATA'!$A$1:$F$192,6,0))*AE1581</f>
        <v>460.79999999999995</v>
      </c>
      <c r="AI1581" s="354" t="str">
        <f>VLOOKUP($D1581,'warehouse mapping'!$AN$7:$AO$17,2,0)</f>
        <v>Aktif</v>
      </c>
      <c r="AJ1581" s="114">
        <f t="shared" si="559"/>
        <v>0</v>
      </c>
      <c r="AK1581" s="354" t="str">
        <f t="shared" si="560"/>
        <v/>
      </c>
      <c r="AL1581" s="354" t="s">
        <v>170</v>
      </c>
      <c r="AM1581" s="354">
        <f t="shared" si="563"/>
        <v>1</v>
      </c>
      <c r="AN1581" s="354" t="b">
        <f t="shared" si="561"/>
        <v>1</v>
      </c>
    </row>
    <row r="1582" spans="1:40" s="354" customFormat="1">
      <c r="A1582" s="354" t="str">
        <f t="shared" si="542"/>
        <v>CE21D02550048593</v>
      </c>
      <c r="B1582" s="354">
        <f t="shared" si="543"/>
        <v>0</v>
      </c>
      <c r="C1582" s="354">
        <f t="shared" si="544"/>
        <v>0</v>
      </c>
      <c r="D1582" s="354" t="str">
        <f t="shared" si="545"/>
        <v>CE</v>
      </c>
      <c r="E1582" s="354" t="str">
        <f t="shared" si="546"/>
        <v>21</v>
      </c>
      <c r="F1582" s="354" t="str">
        <f t="shared" si="547"/>
        <v>D</v>
      </c>
      <c r="G1582" s="355" t="str">
        <f t="shared" si="548"/>
        <v>02</v>
      </c>
      <c r="H1582" s="232" t="s">
        <v>1918</v>
      </c>
      <c r="I1582" s="232" t="s">
        <v>3530</v>
      </c>
      <c r="J1582" s="233">
        <v>46276</v>
      </c>
      <c r="K1582" s="233">
        <v>47731</v>
      </c>
      <c r="L1582" s="234">
        <v>550048593</v>
      </c>
      <c r="M1582" s="232" t="str">
        <f>IF(ISNA(VLOOKUP(L1582,'MASTER DATA'!$A$1:$B$192,2,0)),"",VLOOKUP(L1582,'MASTER DATA'!$A$1:$B$192,2,0))</f>
        <v>Adv4TAX5Sc20W40MB_12*0.8L_A04W</v>
      </c>
      <c r="N1582" s="232">
        <v>48</v>
      </c>
      <c r="O1582" s="232">
        <f t="shared" si="549"/>
        <v>1</v>
      </c>
      <c r="P1582" s="232">
        <f t="shared" si="550"/>
        <v>0</v>
      </c>
      <c r="Q1582" s="232">
        <f>VLOOKUP(L1582,'MASTER DATA'!$A$1:$E$192,5,0)</f>
        <v>48</v>
      </c>
      <c r="R1582" s="234">
        <f>SUMIF('picking of the day'!$H$4:$H$358,WMS!H1582&amp;WMS!L1582,'picking of the day'!$E$4:$E$358)</f>
        <v>0</v>
      </c>
      <c r="U1582" s="114">
        <f>IF(ISNA(VLOOKUP(H1582,'data putaway'!$A$1:$E$530,3,0)),0,VLOOKUP(H1582,'data putaway'!$A$1:$E$530,3,0))</f>
        <v>0</v>
      </c>
      <c r="V1582" s="354">
        <f t="shared" si="551"/>
        <v>48</v>
      </c>
      <c r="W1582" s="114">
        <f>IF(ISNA(VLOOKUP(H1582,'data putaway'!$A$1:$E$530,2,0)),0,VLOOKUP(H1582,'data putaway'!$A$1:$E$530,2,0))</f>
        <v>0</v>
      </c>
      <c r="X1582" s="354" t="b">
        <f t="shared" si="552"/>
        <v>0</v>
      </c>
      <c r="Y1582" s="354">
        <f>IF(ISNA(VLOOKUP(H1582,'data putaway'!$A$1:$E$530,4,0)),0,VLOOKUP(H1582,'data putaway'!$A$1:$E$530,4,0))</f>
        <v>0</v>
      </c>
      <c r="Z1582" s="113">
        <f>IF(ISNA(VLOOKUP(H1582,'data putaway'!$A$1:$E$530,5,0)),0,VLOOKUP(H1582,'data putaway'!$A$1:$E$530,5,0))</f>
        <v>0</v>
      </c>
      <c r="AA1582" s="354" t="b">
        <f t="shared" si="553"/>
        <v>0</v>
      </c>
      <c r="AB1582" s="354" t="b">
        <f t="shared" si="554"/>
        <v>0</v>
      </c>
      <c r="AC1582" s="356" t="str">
        <f t="shared" ca="1" si="555"/>
        <v>0 Month,  7 Days</v>
      </c>
      <c r="AD1582" s="114" t="str">
        <f t="shared" ca="1" si="562"/>
        <v>3 Year, 11 Month, 18 Days</v>
      </c>
      <c r="AE1582" s="114">
        <f t="shared" si="556"/>
        <v>48</v>
      </c>
      <c r="AF1582" s="114">
        <f t="shared" si="557"/>
        <v>1</v>
      </c>
      <c r="AG1582" s="354" t="str">
        <f t="shared" si="558"/>
        <v>CE21</v>
      </c>
      <c r="AH1582" s="114">
        <f>IF(ISNA(VLOOKUP(L1582,'MASTER DATA'!$A$1:$F$192,6,0)),0,VLOOKUP(L1582,'MASTER DATA'!$A$1:$F$192,6,0))*AE1582</f>
        <v>460.79999999999995</v>
      </c>
      <c r="AI1582" s="354" t="str">
        <f>VLOOKUP($D1582,'warehouse mapping'!$AN$7:$AO$17,2,0)</f>
        <v>Aktif</v>
      </c>
      <c r="AJ1582" s="114">
        <f t="shared" si="559"/>
        <v>0</v>
      </c>
      <c r="AK1582" s="354" t="str">
        <f t="shared" si="560"/>
        <v/>
      </c>
      <c r="AL1582" s="354" t="s">
        <v>170</v>
      </c>
      <c r="AM1582" s="354">
        <f t="shared" si="563"/>
        <v>1</v>
      </c>
      <c r="AN1582" s="354" t="b">
        <f t="shared" si="561"/>
        <v>1</v>
      </c>
    </row>
    <row r="1583" spans="1:40" s="354" customFormat="1">
      <c r="A1583" s="354" t="str">
        <f t="shared" si="542"/>
        <v>CE21E01550044709</v>
      </c>
      <c r="B1583" s="354">
        <f t="shared" si="543"/>
        <v>0</v>
      </c>
      <c r="C1583" s="354">
        <f t="shared" si="544"/>
        <v>0</v>
      </c>
      <c r="D1583" s="354" t="str">
        <f t="shared" si="545"/>
        <v>CE</v>
      </c>
      <c r="E1583" s="354" t="str">
        <f t="shared" si="546"/>
        <v>21</v>
      </c>
      <c r="F1583" s="354" t="str">
        <f t="shared" si="547"/>
        <v>E</v>
      </c>
      <c r="G1583" s="355" t="str">
        <f t="shared" si="548"/>
        <v>01</v>
      </c>
      <c r="H1583" s="232" t="s">
        <v>1919</v>
      </c>
      <c r="I1583" s="232" t="s">
        <v>3585</v>
      </c>
      <c r="J1583" s="233">
        <v>46280</v>
      </c>
      <c r="K1583" s="233">
        <v>47735</v>
      </c>
      <c r="L1583" s="234">
        <v>550044709</v>
      </c>
      <c r="M1583" s="232" t="str">
        <f>IF(ISNA(VLOOKUP(L1583,'MASTER DATA'!$A$1:$B$192,2,0)),"",VLOOKUP(L1583,'MASTER DATA'!$A$1:$B$192,2,0))</f>
        <v>Adv4TAX5Sc10W30SLMB_12*0.8L_A04W</v>
      </c>
      <c r="N1583" s="232">
        <v>48</v>
      </c>
      <c r="O1583" s="232">
        <f t="shared" si="549"/>
        <v>1</v>
      </c>
      <c r="P1583" s="232">
        <f t="shared" si="550"/>
        <v>0</v>
      </c>
      <c r="Q1583" s="232">
        <f>VLOOKUP(L1583,'MASTER DATA'!$A$1:$E$192,5,0)</f>
        <v>48</v>
      </c>
      <c r="R1583" s="234">
        <f>SUMIF('picking of the day'!$H$4:$H$358,WMS!H1583&amp;WMS!L1583,'picking of the day'!$E$4:$E$358)</f>
        <v>0</v>
      </c>
      <c r="U1583" s="114">
        <f>IF(ISNA(VLOOKUP(H1583,'data putaway'!$A$1:$E$530,3,0)),0,VLOOKUP(H1583,'data putaway'!$A$1:$E$530,3,0))</f>
        <v>0</v>
      </c>
      <c r="V1583" s="354">
        <f t="shared" si="551"/>
        <v>48</v>
      </c>
      <c r="W1583" s="114">
        <f>IF(ISNA(VLOOKUP(H1583,'data putaway'!$A$1:$E$530,2,0)),0,VLOOKUP(H1583,'data putaway'!$A$1:$E$530,2,0))</f>
        <v>0</v>
      </c>
      <c r="X1583" s="354" t="b">
        <f t="shared" si="552"/>
        <v>0</v>
      </c>
      <c r="Y1583" s="354">
        <f>IF(ISNA(VLOOKUP(H1583,'data putaway'!$A$1:$E$530,4,0)),0,VLOOKUP(H1583,'data putaway'!$A$1:$E$530,4,0))</f>
        <v>0</v>
      </c>
      <c r="Z1583" s="113">
        <f>IF(ISNA(VLOOKUP(H1583,'data putaway'!$A$1:$E$530,5,0)),0,VLOOKUP(H1583,'data putaway'!$A$1:$E$530,5,0))</f>
        <v>0</v>
      </c>
      <c r="AA1583" s="354" t="b">
        <f t="shared" si="553"/>
        <v>0</v>
      </c>
      <c r="AB1583" s="354" t="b">
        <f t="shared" si="554"/>
        <v>0</v>
      </c>
      <c r="AC1583" s="356" t="str">
        <f t="shared" ca="1" si="555"/>
        <v>0 Month,  3 Days</v>
      </c>
      <c r="AD1583" s="114" t="str">
        <f t="shared" ca="1" si="562"/>
        <v>3 Year, 11 Month, 22 Days</v>
      </c>
      <c r="AE1583" s="114">
        <f t="shared" si="556"/>
        <v>48</v>
      </c>
      <c r="AF1583" s="114">
        <f t="shared" si="557"/>
        <v>1</v>
      </c>
      <c r="AG1583" s="354" t="str">
        <f t="shared" si="558"/>
        <v>CE21</v>
      </c>
      <c r="AH1583" s="114">
        <f>IF(ISNA(VLOOKUP(L1583,'MASTER DATA'!$A$1:$F$192,6,0)),0,VLOOKUP(L1583,'MASTER DATA'!$A$1:$F$192,6,0))*AE1583</f>
        <v>460.79999999999995</v>
      </c>
      <c r="AI1583" s="354" t="str">
        <f>VLOOKUP($D1583,'warehouse mapping'!$AN$7:$AO$17,2,0)</f>
        <v>Aktif</v>
      </c>
      <c r="AJ1583" s="114">
        <f t="shared" si="559"/>
        <v>0</v>
      </c>
      <c r="AK1583" s="354" t="str">
        <f t="shared" si="560"/>
        <v/>
      </c>
      <c r="AL1583" s="354" t="s">
        <v>170</v>
      </c>
      <c r="AM1583" s="354">
        <f t="shared" si="563"/>
        <v>1</v>
      </c>
      <c r="AN1583" s="354" t="b">
        <f t="shared" si="561"/>
        <v>1</v>
      </c>
    </row>
    <row r="1584" spans="1:40" s="354" customFormat="1">
      <c r="A1584" s="354" t="str">
        <f t="shared" si="542"/>
        <v>CE21E02550044709</v>
      </c>
      <c r="B1584" s="354">
        <f t="shared" si="543"/>
        <v>0</v>
      </c>
      <c r="C1584" s="354">
        <f t="shared" si="544"/>
        <v>0</v>
      </c>
      <c r="D1584" s="354" t="str">
        <f t="shared" si="545"/>
        <v>CE</v>
      </c>
      <c r="E1584" s="354" t="str">
        <f t="shared" si="546"/>
        <v>21</v>
      </c>
      <c r="F1584" s="354" t="str">
        <f t="shared" si="547"/>
        <v>E</v>
      </c>
      <c r="G1584" s="355" t="str">
        <f t="shared" si="548"/>
        <v>02</v>
      </c>
      <c r="H1584" s="232" t="s">
        <v>1920</v>
      </c>
      <c r="I1584" s="232" t="s">
        <v>3585</v>
      </c>
      <c r="J1584" s="233">
        <v>46280</v>
      </c>
      <c r="K1584" s="233">
        <v>47735</v>
      </c>
      <c r="L1584" s="234">
        <v>550044709</v>
      </c>
      <c r="M1584" s="232" t="str">
        <f>IF(ISNA(VLOOKUP(L1584,'MASTER DATA'!$A$1:$B$192,2,0)),"",VLOOKUP(L1584,'MASTER DATA'!$A$1:$B$192,2,0))</f>
        <v>Adv4TAX5Sc10W30SLMB_12*0.8L_A04W</v>
      </c>
      <c r="N1584" s="232">
        <v>48</v>
      </c>
      <c r="O1584" s="232">
        <f t="shared" si="549"/>
        <v>1</v>
      </c>
      <c r="P1584" s="232">
        <f t="shared" si="550"/>
        <v>0</v>
      </c>
      <c r="Q1584" s="232">
        <f>VLOOKUP(L1584,'MASTER DATA'!$A$1:$E$192,5,0)</f>
        <v>48</v>
      </c>
      <c r="R1584" s="234">
        <f>SUMIF('picking of the day'!$H$4:$H$358,WMS!H1584&amp;WMS!L1584,'picking of the day'!$E$4:$E$358)</f>
        <v>0</v>
      </c>
      <c r="U1584" s="114">
        <f>IF(ISNA(VLOOKUP(H1584,'data putaway'!$A$1:$E$530,3,0)),0,VLOOKUP(H1584,'data putaway'!$A$1:$E$530,3,0))</f>
        <v>0</v>
      </c>
      <c r="V1584" s="354">
        <f t="shared" si="551"/>
        <v>48</v>
      </c>
      <c r="W1584" s="114">
        <f>IF(ISNA(VLOOKUP(H1584,'data putaway'!$A$1:$E$530,2,0)),0,VLOOKUP(H1584,'data putaway'!$A$1:$E$530,2,0))</f>
        <v>0</v>
      </c>
      <c r="X1584" s="354" t="b">
        <f t="shared" si="552"/>
        <v>0</v>
      </c>
      <c r="Y1584" s="354">
        <f>IF(ISNA(VLOOKUP(H1584,'data putaway'!$A$1:$E$530,4,0)),0,VLOOKUP(H1584,'data putaway'!$A$1:$E$530,4,0))</f>
        <v>0</v>
      </c>
      <c r="Z1584" s="113">
        <f>IF(ISNA(VLOOKUP(H1584,'data putaway'!$A$1:$E$530,5,0)),0,VLOOKUP(H1584,'data putaway'!$A$1:$E$530,5,0))</f>
        <v>0</v>
      </c>
      <c r="AA1584" s="354" t="b">
        <f t="shared" si="553"/>
        <v>0</v>
      </c>
      <c r="AB1584" s="354" t="b">
        <f t="shared" si="554"/>
        <v>0</v>
      </c>
      <c r="AC1584" s="356" t="str">
        <f t="shared" ca="1" si="555"/>
        <v>0 Month,  3 Days</v>
      </c>
      <c r="AD1584" s="114" t="str">
        <f t="shared" ca="1" si="562"/>
        <v>3 Year, 11 Month, 22 Days</v>
      </c>
      <c r="AE1584" s="114">
        <f t="shared" si="556"/>
        <v>48</v>
      </c>
      <c r="AF1584" s="114">
        <f t="shared" si="557"/>
        <v>1</v>
      </c>
      <c r="AG1584" s="354" t="str">
        <f t="shared" si="558"/>
        <v>CE21</v>
      </c>
      <c r="AH1584" s="114">
        <f>IF(ISNA(VLOOKUP(L1584,'MASTER DATA'!$A$1:$F$192,6,0)),0,VLOOKUP(L1584,'MASTER DATA'!$A$1:$F$192,6,0))*AE1584</f>
        <v>460.79999999999995</v>
      </c>
      <c r="AI1584" s="354" t="str">
        <f>VLOOKUP($D1584,'warehouse mapping'!$AN$7:$AO$17,2,0)</f>
        <v>Aktif</v>
      </c>
      <c r="AJ1584" s="114">
        <f t="shared" si="559"/>
        <v>0</v>
      </c>
      <c r="AK1584" s="354" t="str">
        <f t="shared" si="560"/>
        <v/>
      </c>
      <c r="AL1584" s="354" t="s">
        <v>170</v>
      </c>
      <c r="AM1584" s="354">
        <f t="shared" si="563"/>
        <v>1</v>
      </c>
      <c r="AN1584" s="354" t="b">
        <f t="shared" si="561"/>
        <v>1</v>
      </c>
    </row>
    <row r="1585" spans="1:40" s="354" customFormat="1">
      <c r="A1585" s="354" t="str">
        <f t="shared" ref="A1585:A1648" si="564">H1585&amp;L1585</f>
        <v>CE22A01550027259</v>
      </c>
      <c r="B1585" s="354">
        <f t="shared" ref="B1585:B1648" si="565">R1585+S1585</f>
        <v>0</v>
      </c>
      <c r="C1585" s="354">
        <f t="shared" ref="C1585:C1648" si="566">T1585+U1585</f>
        <v>0</v>
      </c>
      <c r="D1585" s="354" t="str">
        <f t="shared" si="545"/>
        <v>CE</v>
      </c>
      <c r="E1585" s="354" t="str">
        <f t="shared" si="546"/>
        <v>22</v>
      </c>
      <c r="F1585" s="354" t="str">
        <f t="shared" si="547"/>
        <v>A</v>
      </c>
      <c r="G1585" s="355" t="str">
        <f t="shared" si="548"/>
        <v>01</v>
      </c>
      <c r="H1585" s="232" t="s">
        <v>1921</v>
      </c>
      <c r="I1585" s="232">
        <v>12652581</v>
      </c>
      <c r="J1585" s="233">
        <v>46253</v>
      </c>
      <c r="K1585" s="233">
        <v>47632</v>
      </c>
      <c r="L1585" s="234">
        <v>550027259</v>
      </c>
      <c r="M1585" s="232" t="str">
        <f>IF(ISNA(VLOOKUP(L1585,'MASTER DATA'!$A$1:$B$192,2,0)),"",VLOOKUP(L1585,'MASTER DATA'!$A$1:$B$192,2,0))</f>
        <v>Gadus S2 V220 2_1*770kg_A227</v>
      </c>
      <c r="N1585" s="232">
        <v>1</v>
      </c>
      <c r="O1585" s="232">
        <f t="shared" si="549"/>
        <v>1</v>
      </c>
      <c r="P1585" s="232">
        <f t="shared" si="550"/>
        <v>0</v>
      </c>
      <c r="Q1585" s="232">
        <f>VLOOKUP(L1585,'MASTER DATA'!$A$1:$E$192,5,0)</f>
        <v>1</v>
      </c>
      <c r="R1585" s="234">
        <f>SUMIF('picking of the day'!$H$4:$H$358,WMS!H1585&amp;WMS!L1585,'picking of the day'!$E$4:$E$358)</f>
        <v>0</v>
      </c>
      <c r="U1585" s="114">
        <f>IF(ISNA(VLOOKUP(H1585,'data putaway'!$A$1:$E$530,3,0)),0,VLOOKUP(H1585,'data putaway'!$A$1:$E$530,3,0))</f>
        <v>0</v>
      </c>
      <c r="V1585" s="354">
        <f t="shared" si="551"/>
        <v>1</v>
      </c>
      <c r="W1585" s="114">
        <f>IF(ISNA(VLOOKUP(H1585,'data putaway'!$A$1:$E$530,2,0)),0,VLOOKUP(H1585,'data putaway'!$A$1:$E$530,2,0))</f>
        <v>0</v>
      </c>
      <c r="X1585" s="354" t="b">
        <f t="shared" si="552"/>
        <v>0</v>
      </c>
      <c r="Y1585" s="354">
        <f>IF(ISNA(VLOOKUP(H1585,'data putaway'!$A$1:$E$530,4,0)),0,VLOOKUP(H1585,'data putaway'!$A$1:$E$530,4,0))</f>
        <v>0</v>
      </c>
      <c r="Z1585" s="113">
        <f>IF(ISNA(VLOOKUP(H1585,'data putaway'!$A$1:$E$530,5,0)),0,VLOOKUP(H1585,'data putaway'!$A$1:$E$530,5,0))</f>
        <v>0</v>
      </c>
      <c r="AA1585" s="354" t="b">
        <f t="shared" si="553"/>
        <v>0</v>
      </c>
      <c r="AB1585" s="354" t="b">
        <f t="shared" si="554"/>
        <v>0</v>
      </c>
      <c r="AC1585" s="356" t="str">
        <f t="shared" ca="1" si="555"/>
        <v>0 Month,  30 Days</v>
      </c>
      <c r="AD1585" s="114" t="str">
        <f t="shared" ca="1" si="562"/>
        <v>3 Year, 8 Month, 11 Days</v>
      </c>
      <c r="AE1585" s="114">
        <f t="shared" si="556"/>
        <v>1</v>
      </c>
      <c r="AF1585" s="114">
        <f t="shared" si="557"/>
        <v>1</v>
      </c>
      <c r="AG1585" s="354" t="str">
        <f t="shared" si="558"/>
        <v>CE22</v>
      </c>
      <c r="AH1585" s="114">
        <f>IF(ISNA(VLOOKUP(L1585,'MASTER DATA'!$A$1:$F$192,6,0)),0,VLOOKUP(L1585,'MASTER DATA'!$A$1:$F$192,6,0))*AE1585</f>
        <v>770</v>
      </c>
      <c r="AI1585" s="354" t="str">
        <f>VLOOKUP($D1585,'warehouse mapping'!$AN$7:$AO$17,2,0)</f>
        <v>Aktif</v>
      </c>
      <c r="AJ1585" s="114">
        <f t="shared" si="559"/>
        <v>0</v>
      </c>
      <c r="AK1585" s="354" t="str">
        <f t="shared" si="560"/>
        <v/>
      </c>
      <c r="AL1585" s="354" t="s">
        <v>3025</v>
      </c>
      <c r="AM1585" s="354">
        <f t="shared" si="563"/>
        <v>1</v>
      </c>
      <c r="AN1585" s="354" t="b">
        <f t="shared" si="561"/>
        <v>1</v>
      </c>
    </row>
    <row r="1586" spans="1:40" s="354" customFormat="1">
      <c r="A1586" s="354" t="str">
        <f t="shared" si="564"/>
        <v>CE22A02550027259</v>
      </c>
      <c r="B1586" s="354">
        <f t="shared" si="565"/>
        <v>0</v>
      </c>
      <c r="C1586" s="354">
        <f t="shared" si="566"/>
        <v>0</v>
      </c>
      <c r="D1586" s="354" t="str">
        <f t="shared" si="545"/>
        <v>CE</v>
      </c>
      <c r="E1586" s="354" t="str">
        <f t="shared" si="546"/>
        <v>22</v>
      </c>
      <c r="F1586" s="354" t="str">
        <f t="shared" si="547"/>
        <v>A</v>
      </c>
      <c r="G1586" s="355" t="str">
        <f t="shared" si="548"/>
        <v>02</v>
      </c>
      <c r="H1586" s="232" t="s">
        <v>1922</v>
      </c>
      <c r="I1586" s="232">
        <v>12652581</v>
      </c>
      <c r="J1586" s="233">
        <v>46253</v>
      </c>
      <c r="K1586" s="233">
        <v>47632</v>
      </c>
      <c r="L1586" s="234">
        <v>550027259</v>
      </c>
      <c r="M1586" s="232" t="str">
        <f>IF(ISNA(VLOOKUP(L1586,'MASTER DATA'!$A$1:$B$192,2,0)),"",VLOOKUP(L1586,'MASTER DATA'!$A$1:$B$192,2,0))</f>
        <v>Gadus S2 V220 2_1*770kg_A227</v>
      </c>
      <c r="N1586" s="232">
        <v>1</v>
      </c>
      <c r="O1586" s="232">
        <f t="shared" si="549"/>
        <v>1</v>
      </c>
      <c r="P1586" s="232">
        <f t="shared" si="550"/>
        <v>0</v>
      </c>
      <c r="Q1586" s="232">
        <f>VLOOKUP(L1586,'MASTER DATA'!$A$1:$E$192,5,0)</f>
        <v>1</v>
      </c>
      <c r="R1586" s="234">
        <f>SUMIF('picking of the day'!$H$4:$H$358,WMS!H1586&amp;WMS!L1586,'picking of the day'!$E$4:$E$358)</f>
        <v>0</v>
      </c>
      <c r="U1586" s="114">
        <f>IF(ISNA(VLOOKUP(H1586,'data putaway'!$A$1:$E$530,3,0)),0,VLOOKUP(H1586,'data putaway'!$A$1:$E$530,3,0))</f>
        <v>0</v>
      </c>
      <c r="V1586" s="354">
        <f t="shared" si="551"/>
        <v>1</v>
      </c>
      <c r="W1586" s="114">
        <f>IF(ISNA(VLOOKUP(H1586,'data putaway'!$A$1:$E$530,2,0)),0,VLOOKUP(H1586,'data putaway'!$A$1:$E$530,2,0))</f>
        <v>0</v>
      </c>
      <c r="X1586" s="354" t="b">
        <f t="shared" si="552"/>
        <v>0</v>
      </c>
      <c r="Y1586" s="354">
        <f>IF(ISNA(VLOOKUP(H1586,'data putaway'!$A$1:$E$530,4,0)),0,VLOOKUP(H1586,'data putaway'!$A$1:$E$530,4,0))</f>
        <v>0</v>
      </c>
      <c r="Z1586" s="113">
        <f>IF(ISNA(VLOOKUP(H1586,'data putaway'!$A$1:$E$530,5,0)),0,VLOOKUP(H1586,'data putaway'!$A$1:$E$530,5,0))</f>
        <v>0</v>
      </c>
      <c r="AA1586" s="354" t="b">
        <f t="shared" si="553"/>
        <v>0</v>
      </c>
      <c r="AB1586" s="354" t="b">
        <f t="shared" si="554"/>
        <v>0</v>
      </c>
      <c r="AC1586" s="356" t="str">
        <f t="shared" ca="1" si="555"/>
        <v>0 Month,  30 Days</v>
      </c>
      <c r="AD1586" s="114" t="str">
        <f t="shared" ca="1" si="562"/>
        <v>3 Year, 8 Month, 11 Days</v>
      </c>
      <c r="AE1586" s="114">
        <f t="shared" si="556"/>
        <v>1</v>
      </c>
      <c r="AF1586" s="114">
        <f t="shared" si="557"/>
        <v>1</v>
      </c>
      <c r="AG1586" s="354" t="str">
        <f t="shared" si="558"/>
        <v>CE22</v>
      </c>
      <c r="AH1586" s="114">
        <f>IF(ISNA(VLOOKUP(L1586,'MASTER DATA'!$A$1:$F$192,6,0)),0,VLOOKUP(L1586,'MASTER DATA'!$A$1:$F$192,6,0))*AE1586</f>
        <v>770</v>
      </c>
      <c r="AI1586" s="354" t="str">
        <f>VLOOKUP($D1586,'warehouse mapping'!$AN$7:$AO$17,2,0)</f>
        <v>Aktif</v>
      </c>
      <c r="AJ1586" s="114">
        <f t="shared" si="559"/>
        <v>0</v>
      </c>
      <c r="AK1586" s="354" t="str">
        <f t="shared" si="560"/>
        <v/>
      </c>
      <c r="AL1586" s="354" t="s">
        <v>3025</v>
      </c>
      <c r="AM1586" s="354">
        <f t="shared" si="563"/>
        <v>1</v>
      </c>
      <c r="AN1586" s="354" t="b">
        <f t="shared" si="561"/>
        <v>1</v>
      </c>
    </row>
    <row r="1587" spans="1:40" s="354" customFormat="1">
      <c r="A1587" s="354" t="str">
        <f t="shared" si="564"/>
        <v>CE22B01550027259</v>
      </c>
      <c r="B1587" s="354">
        <f t="shared" si="565"/>
        <v>0</v>
      </c>
      <c r="C1587" s="354">
        <f t="shared" si="566"/>
        <v>0</v>
      </c>
      <c r="D1587" s="354" t="str">
        <f t="shared" si="545"/>
        <v>CE</v>
      </c>
      <c r="E1587" s="354" t="str">
        <f t="shared" si="546"/>
        <v>22</v>
      </c>
      <c r="F1587" s="354" t="str">
        <f t="shared" si="547"/>
        <v>B</v>
      </c>
      <c r="G1587" s="355" t="str">
        <f t="shared" si="548"/>
        <v>01</v>
      </c>
      <c r="H1587" s="232" t="s">
        <v>1923</v>
      </c>
      <c r="I1587" s="233" t="s">
        <v>3251</v>
      </c>
      <c r="J1587" s="233">
        <v>46255</v>
      </c>
      <c r="K1587" s="233">
        <v>47691</v>
      </c>
      <c r="L1587" s="234">
        <v>550027259</v>
      </c>
      <c r="M1587" s="232" t="str">
        <f>IF(ISNA(VLOOKUP(L1587,'MASTER DATA'!$A$1:$B$192,2,0)),"",VLOOKUP(L1587,'MASTER DATA'!$A$1:$B$192,2,0))</f>
        <v>Gadus S2 V220 2_1*770kg_A227</v>
      </c>
      <c r="N1587" s="232">
        <v>1</v>
      </c>
      <c r="O1587" s="232">
        <f t="shared" si="549"/>
        <v>1</v>
      </c>
      <c r="P1587" s="232">
        <f t="shared" si="550"/>
        <v>0</v>
      </c>
      <c r="Q1587" s="232">
        <f>VLOOKUP(L1587,'MASTER DATA'!$A$1:$E$192,5,0)</f>
        <v>1</v>
      </c>
      <c r="R1587" s="234">
        <f>SUMIF('picking of the day'!$H$4:$H$358,WMS!H1587&amp;WMS!L1587,'picking of the day'!$E$4:$E$358)</f>
        <v>0</v>
      </c>
      <c r="U1587" s="114">
        <f>IF(ISNA(VLOOKUP(H1587,'data putaway'!$A$1:$E$530,3,0)),0,VLOOKUP(H1587,'data putaway'!$A$1:$E$530,3,0))</f>
        <v>0</v>
      </c>
      <c r="V1587" s="354">
        <f t="shared" si="551"/>
        <v>1</v>
      </c>
      <c r="W1587" s="114">
        <f>IF(ISNA(VLOOKUP(H1587,'data putaway'!$A$1:$E$530,2,0)),0,VLOOKUP(H1587,'data putaway'!$A$1:$E$530,2,0))</f>
        <v>0</v>
      </c>
      <c r="X1587" s="354" t="b">
        <f t="shared" si="552"/>
        <v>0</v>
      </c>
      <c r="Y1587" s="354">
        <f>IF(ISNA(VLOOKUP(H1587,'data putaway'!$A$1:$E$530,4,0)),0,VLOOKUP(H1587,'data putaway'!$A$1:$E$530,4,0))</f>
        <v>0</v>
      </c>
      <c r="Z1587" s="113">
        <f>IF(ISNA(VLOOKUP(H1587,'data putaway'!$A$1:$E$530,5,0)),0,VLOOKUP(H1587,'data putaway'!$A$1:$E$530,5,0))</f>
        <v>0</v>
      </c>
      <c r="AA1587" s="354" t="b">
        <f t="shared" si="553"/>
        <v>0</v>
      </c>
      <c r="AB1587" s="354" t="b">
        <f t="shared" si="554"/>
        <v>0</v>
      </c>
      <c r="AC1587" s="356" t="str">
        <f t="shared" ca="1" si="555"/>
        <v>0 Month,  28 Days</v>
      </c>
      <c r="AD1587" s="114" t="str">
        <f t="shared" ca="1" si="562"/>
        <v>3 Year, 10 Month, 9 Days</v>
      </c>
      <c r="AE1587" s="114">
        <f t="shared" si="556"/>
        <v>1</v>
      </c>
      <c r="AF1587" s="114">
        <f t="shared" si="557"/>
        <v>1</v>
      </c>
      <c r="AG1587" s="354" t="str">
        <f t="shared" si="558"/>
        <v>CE22</v>
      </c>
      <c r="AH1587" s="114">
        <f>IF(ISNA(VLOOKUP(L1587,'MASTER DATA'!$A$1:$F$192,6,0)),0,VLOOKUP(L1587,'MASTER DATA'!$A$1:$F$192,6,0))*AE1587</f>
        <v>770</v>
      </c>
      <c r="AI1587" s="354" t="str">
        <f>VLOOKUP($D1587,'warehouse mapping'!$AN$7:$AO$17,2,0)</f>
        <v>Aktif</v>
      </c>
      <c r="AJ1587" s="114">
        <f t="shared" si="559"/>
        <v>0</v>
      </c>
      <c r="AK1587" s="354" t="str">
        <f t="shared" si="560"/>
        <v/>
      </c>
      <c r="AL1587" s="354" t="s">
        <v>3206</v>
      </c>
      <c r="AM1587" s="354">
        <f t="shared" si="563"/>
        <v>1</v>
      </c>
      <c r="AN1587" s="354" t="b">
        <f t="shared" si="561"/>
        <v>1</v>
      </c>
    </row>
    <row r="1588" spans="1:40" s="354" customFormat="1">
      <c r="A1588" s="354" t="str">
        <f t="shared" si="564"/>
        <v>CE22B02550027259</v>
      </c>
      <c r="B1588" s="354">
        <f t="shared" si="565"/>
        <v>0</v>
      </c>
      <c r="C1588" s="354">
        <f t="shared" si="566"/>
        <v>0</v>
      </c>
      <c r="D1588" s="354" t="str">
        <f t="shared" si="545"/>
        <v>CE</v>
      </c>
      <c r="E1588" s="354" t="str">
        <f t="shared" si="546"/>
        <v>22</v>
      </c>
      <c r="F1588" s="354" t="str">
        <f t="shared" si="547"/>
        <v>B</v>
      </c>
      <c r="G1588" s="355" t="str">
        <f t="shared" si="548"/>
        <v>02</v>
      </c>
      <c r="H1588" s="232" t="s">
        <v>1924</v>
      </c>
      <c r="I1588" s="233" t="s">
        <v>3251</v>
      </c>
      <c r="J1588" s="233">
        <v>46255</v>
      </c>
      <c r="K1588" s="233">
        <v>47691</v>
      </c>
      <c r="L1588" s="234">
        <v>550027259</v>
      </c>
      <c r="M1588" s="232" t="str">
        <f>IF(ISNA(VLOOKUP(L1588,'MASTER DATA'!$A$1:$B$192,2,0)),"",VLOOKUP(L1588,'MASTER DATA'!$A$1:$B$192,2,0))</f>
        <v>Gadus S2 V220 2_1*770kg_A227</v>
      </c>
      <c r="N1588" s="232">
        <v>1</v>
      </c>
      <c r="O1588" s="232">
        <f t="shared" si="549"/>
        <v>1</v>
      </c>
      <c r="P1588" s="232">
        <f t="shared" si="550"/>
        <v>0</v>
      </c>
      <c r="Q1588" s="232">
        <f>VLOOKUP(L1588,'MASTER DATA'!$A$1:$E$192,5,0)</f>
        <v>1</v>
      </c>
      <c r="R1588" s="234">
        <f>SUMIF('picking of the day'!$H$4:$H$358,WMS!H1588&amp;WMS!L1588,'picking of the day'!$E$4:$E$358)</f>
        <v>0</v>
      </c>
      <c r="U1588" s="114">
        <f>IF(ISNA(VLOOKUP(H1588,'data putaway'!$A$1:$E$530,3,0)),0,VLOOKUP(H1588,'data putaway'!$A$1:$E$530,3,0))</f>
        <v>0</v>
      </c>
      <c r="V1588" s="354">
        <f t="shared" si="551"/>
        <v>1</v>
      </c>
      <c r="W1588" s="114">
        <f>IF(ISNA(VLOOKUP(H1588,'data putaway'!$A$1:$E$530,2,0)),0,VLOOKUP(H1588,'data putaway'!$A$1:$E$530,2,0))</f>
        <v>0</v>
      </c>
      <c r="X1588" s="354" t="b">
        <f t="shared" si="552"/>
        <v>0</v>
      </c>
      <c r="Y1588" s="354">
        <f>IF(ISNA(VLOOKUP(H1588,'data putaway'!$A$1:$E$530,4,0)),0,VLOOKUP(H1588,'data putaway'!$A$1:$E$530,4,0))</f>
        <v>0</v>
      </c>
      <c r="Z1588" s="113">
        <f>IF(ISNA(VLOOKUP(H1588,'data putaway'!$A$1:$E$530,5,0)),0,VLOOKUP(H1588,'data putaway'!$A$1:$E$530,5,0))</f>
        <v>0</v>
      </c>
      <c r="AA1588" s="354" t="b">
        <f t="shared" si="553"/>
        <v>0</v>
      </c>
      <c r="AB1588" s="354" t="b">
        <f t="shared" si="554"/>
        <v>0</v>
      </c>
      <c r="AC1588" s="356" t="str">
        <f t="shared" ca="1" si="555"/>
        <v>0 Month,  28 Days</v>
      </c>
      <c r="AD1588" s="114" t="str">
        <f t="shared" ca="1" si="562"/>
        <v>3 Year, 10 Month, 9 Days</v>
      </c>
      <c r="AE1588" s="114">
        <f t="shared" si="556"/>
        <v>1</v>
      </c>
      <c r="AF1588" s="114">
        <f t="shared" si="557"/>
        <v>1</v>
      </c>
      <c r="AG1588" s="354" t="str">
        <f t="shared" si="558"/>
        <v>CE22</v>
      </c>
      <c r="AH1588" s="114">
        <f>IF(ISNA(VLOOKUP(L1588,'MASTER DATA'!$A$1:$F$192,6,0)),0,VLOOKUP(L1588,'MASTER DATA'!$A$1:$F$192,6,0))*AE1588</f>
        <v>770</v>
      </c>
      <c r="AI1588" s="354" t="str">
        <f>VLOOKUP($D1588,'warehouse mapping'!$AN$7:$AO$17,2,0)</f>
        <v>Aktif</v>
      </c>
      <c r="AJ1588" s="114">
        <f t="shared" si="559"/>
        <v>0</v>
      </c>
      <c r="AK1588" s="354" t="str">
        <f t="shared" si="560"/>
        <v/>
      </c>
      <c r="AL1588" s="354" t="s">
        <v>3206</v>
      </c>
      <c r="AM1588" s="354">
        <f t="shared" si="563"/>
        <v>1</v>
      </c>
      <c r="AN1588" s="354" t="b">
        <f t="shared" si="561"/>
        <v>1</v>
      </c>
    </row>
    <row r="1589" spans="1:40" s="354" customFormat="1">
      <c r="A1589" s="354" t="str">
        <f t="shared" si="564"/>
        <v>CE22C01550044709</v>
      </c>
      <c r="B1589" s="354">
        <f>R1589+S1589</f>
        <v>0</v>
      </c>
      <c r="C1589" s="354">
        <f t="shared" si="566"/>
        <v>0</v>
      </c>
      <c r="D1589" s="354" t="str">
        <f t="shared" si="545"/>
        <v>CE</v>
      </c>
      <c r="E1589" s="354" t="str">
        <f t="shared" si="546"/>
        <v>22</v>
      </c>
      <c r="F1589" s="354" t="str">
        <f t="shared" si="547"/>
        <v>C</v>
      </c>
      <c r="G1589" s="355" t="str">
        <f t="shared" si="548"/>
        <v>01</v>
      </c>
      <c r="H1589" s="232" t="s">
        <v>1925</v>
      </c>
      <c r="I1589" s="232" t="s">
        <v>3585</v>
      </c>
      <c r="J1589" s="233">
        <v>46280</v>
      </c>
      <c r="K1589" s="233">
        <v>47735</v>
      </c>
      <c r="L1589" s="234">
        <v>550044709</v>
      </c>
      <c r="M1589" s="232" t="str">
        <f>IF(ISNA(VLOOKUP(L1589,'MASTER DATA'!$A$1:$B$192,2,0)),"",VLOOKUP(L1589,'MASTER DATA'!$A$1:$B$192,2,0))</f>
        <v>Adv4TAX5Sc10W30SLMB_12*0.8L_A04W</v>
      </c>
      <c r="N1589" s="232">
        <v>48</v>
      </c>
      <c r="O1589" s="232">
        <f t="shared" si="549"/>
        <v>1</v>
      </c>
      <c r="P1589" s="232">
        <f t="shared" si="550"/>
        <v>0</v>
      </c>
      <c r="Q1589" s="232">
        <f>VLOOKUP(L1589,'MASTER DATA'!$A$1:$E$192,5,0)</f>
        <v>48</v>
      </c>
      <c r="R1589" s="234">
        <f>SUMIF('picking of the day'!$H$4:$H$358,WMS!H1589&amp;WMS!L1589,'picking of the day'!$E$4:$E$358)</f>
        <v>0</v>
      </c>
      <c r="U1589" s="114">
        <f>IF(ISNA(VLOOKUP(H1589,'data putaway'!$A$1:$E$530,3,0)),0,VLOOKUP(H1589,'data putaway'!$A$1:$E$530,3,0))</f>
        <v>0</v>
      </c>
      <c r="V1589" s="354">
        <f t="shared" si="551"/>
        <v>48</v>
      </c>
      <c r="W1589" s="114">
        <f>IF(ISNA(VLOOKUP(H1589,'data putaway'!$A$1:$E$530,2,0)),0,VLOOKUP(H1589,'data putaway'!$A$1:$E$530,2,0))</f>
        <v>0</v>
      </c>
      <c r="X1589" s="354" t="b">
        <f t="shared" si="552"/>
        <v>0</v>
      </c>
      <c r="Y1589" s="354">
        <f>IF(ISNA(VLOOKUP(H1589,'data putaway'!$A$1:$E$530,4,0)),0,VLOOKUP(H1589,'data putaway'!$A$1:$E$530,4,0))</f>
        <v>0</v>
      </c>
      <c r="Z1589" s="113">
        <f>IF(ISNA(VLOOKUP(H1589,'data putaway'!$A$1:$E$530,5,0)),0,VLOOKUP(H1589,'data putaway'!$A$1:$E$530,5,0))</f>
        <v>0</v>
      </c>
      <c r="AA1589" s="354" t="b">
        <f t="shared" si="553"/>
        <v>0</v>
      </c>
      <c r="AB1589" s="354" t="b">
        <f t="shared" si="554"/>
        <v>0</v>
      </c>
      <c r="AC1589" s="356" t="str">
        <f t="shared" ca="1" si="555"/>
        <v>0 Month,  3 Days</v>
      </c>
      <c r="AD1589" s="114" t="str">
        <f t="shared" ca="1" si="562"/>
        <v>3 Year, 11 Month, 22 Days</v>
      </c>
      <c r="AE1589" s="114">
        <f t="shared" si="556"/>
        <v>48</v>
      </c>
      <c r="AF1589" s="114">
        <f t="shared" si="557"/>
        <v>1</v>
      </c>
      <c r="AG1589" s="354" t="str">
        <f t="shared" si="558"/>
        <v>CE22</v>
      </c>
      <c r="AH1589" s="114">
        <f>IF(ISNA(VLOOKUP(L1589,'MASTER DATA'!$A$1:$F$192,6,0)),0,VLOOKUP(L1589,'MASTER DATA'!$A$1:$F$192,6,0))*AE1589</f>
        <v>460.79999999999995</v>
      </c>
      <c r="AI1589" s="354" t="str">
        <f>VLOOKUP($D1589,'warehouse mapping'!$AN$7:$AO$17,2,0)</f>
        <v>Aktif</v>
      </c>
      <c r="AJ1589" s="114">
        <f t="shared" si="559"/>
        <v>0</v>
      </c>
      <c r="AK1589" s="354" t="str">
        <f t="shared" si="560"/>
        <v/>
      </c>
      <c r="AL1589" s="354" t="s">
        <v>3206</v>
      </c>
      <c r="AM1589" s="354">
        <f t="shared" si="563"/>
        <v>1</v>
      </c>
      <c r="AN1589" s="354" t="b">
        <f t="shared" si="561"/>
        <v>1</v>
      </c>
    </row>
    <row r="1590" spans="1:40" s="354" customFormat="1">
      <c r="A1590" s="354" t="str">
        <f t="shared" si="564"/>
        <v>CE22C02550077926</v>
      </c>
      <c r="B1590" s="354">
        <f>R1590+S1590</f>
        <v>0</v>
      </c>
      <c r="C1590" s="354">
        <f t="shared" si="566"/>
        <v>0</v>
      </c>
      <c r="D1590" s="354" t="str">
        <f t="shared" si="545"/>
        <v>CE</v>
      </c>
      <c r="E1590" s="354" t="str">
        <f t="shared" si="546"/>
        <v>22</v>
      </c>
      <c r="F1590" s="354" t="str">
        <f t="shared" si="547"/>
        <v>C</v>
      </c>
      <c r="G1590" s="355" t="str">
        <f t="shared" si="548"/>
        <v>02</v>
      </c>
      <c r="H1590" s="232" t="s">
        <v>1926</v>
      </c>
      <c r="I1590" s="232" t="s">
        <v>3091</v>
      </c>
      <c r="J1590" s="233">
        <v>46281</v>
      </c>
      <c r="K1590" s="233">
        <v>47545</v>
      </c>
      <c r="L1590" s="234">
        <v>550077926</v>
      </c>
      <c r="M1590" s="232" t="str">
        <f>IF(ISNA(VLOOKUP(L1590,'MASTER DATA'!$A$1:$B$192,2,0)),"",VLOOKUP(L1590,'MASTER DATA'!$A$1:$B$192,2,0))</f>
        <v>HlxHX610W30SP_12*1L_A04W</v>
      </c>
      <c r="N1590" s="232">
        <v>44</v>
      </c>
      <c r="O1590" s="232">
        <f t="shared" si="549"/>
        <v>1</v>
      </c>
      <c r="P1590" s="232">
        <f t="shared" si="550"/>
        <v>0</v>
      </c>
      <c r="Q1590" s="232">
        <f>VLOOKUP(L1590,'MASTER DATA'!$A$1:$E$192,5,0)</f>
        <v>44</v>
      </c>
      <c r="R1590" s="234">
        <f>SUMIF('picking of the day'!$H$4:$H$358,WMS!H1590&amp;WMS!L1590,'picking of the day'!$E$4:$E$358)</f>
        <v>0</v>
      </c>
      <c r="U1590" s="114">
        <f>IF(ISNA(VLOOKUP(H1590,'data putaway'!$A$1:$E$530,3,0)),0,VLOOKUP(H1590,'data putaway'!$A$1:$E$530,3,0))</f>
        <v>0</v>
      </c>
      <c r="V1590" s="354">
        <f t="shared" si="551"/>
        <v>44</v>
      </c>
      <c r="W1590" s="114">
        <f>IF(ISNA(VLOOKUP(H1590,'data putaway'!$A$1:$E$530,2,0)),0,VLOOKUP(H1590,'data putaway'!$A$1:$E$530,2,0))</f>
        <v>0</v>
      </c>
      <c r="X1590" s="354" t="b">
        <f t="shared" si="552"/>
        <v>0</v>
      </c>
      <c r="Y1590" s="354">
        <f>IF(ISNA(VLOOKUP(H1590,'data putaway'!$A$1:$E$530,4,0)),0,VLOOKUP(H1590,'data putaway'!$A$1:$E$530,4,0))</f>
        <v>0</v>
      </c>
      <c r="Z1590" s="113">
        <f>IF(ISNA(VLOOKUP(H1590,'data putaway'!$A$1:$E$530,5,0)),0,VLOOKUP(H1590,'data putaway'!$A$1:$E$530,5,0))</f>
        <v>0</v>
      </c>
      <c r="AA1590" s="354" t="b">
        <f t="shared" si="553"/>
        <v>0</v>
      </c>
      <c r="AB1590" s="354" t="b">
        <f t="shared" si="554"/>
        <v>0</v>
      </c>
      <c r="AC1590" s="356" t="str">
        <f t="shared" ca="1" si="555"/>
        <v>0 Month,  2 Days</v>
      </c>
      <c r="AD1590" s="114" t="str">
        <f t="shared" ca="1" si="562"/>
        <v>3 Year, 5 Month, 13 Days</v>
      </c>
      <c r="AE1590" s="114">
        <f t="shared" si="556"/>
        <v>44</v>
      </c>
      <c r="AF1590" s="114">
        <f t="shared" si="557"/>
        <v>1</v>
      </c>
      <c r="AG1590" s="354" t="str">
        <f t="shared" si="558"/>
        <v>CE22</v>
      </c>
      <c r="AH1590" s="114">
        <f>IF(ISNA(VLOOKUP(L1590,'MASTER DATA'!$A$1:$F$192,6,0)),0,VLOOKUP(L1590,'MASTER DATA'!$A$1:$F$192,6,0))*AE1590</f>
        <v>528</v>
      </c>
      <c r="AI1590" s="354" t="str">
        <f>VLOOKUP($D1590,'warehouse mapping'!$AN$7:$AO$17,2,0)</f>
        <v>Aktif</v>
      </c>
      <c r="AJ1590" s="114">
        <f t="shared" si="559"/>
        <v>0</v>
      </c>
      <c r="AK1590" s="354" t="str">
        <f t="shared" si="560"/>
        <v/>
      </c>
      <c r="AL1590" s="354" t="s">
        <v>3206</v>
      </c>
      <c r="AM1590" s="354">
        <f t="shared" si="563"/>
        <v>1</v>
      </c>
      <c r="AN1590" s="354" t="b">
        <f t="shared" si="561"/>
        <v>1</v>
      </c>
    </row>
    <row r="1591" spans="1:40" s="354" customFormat="1">
      <c r="A1591" s="354" t="str">
        <f t="shared" si="564"/>
        <v>CE22D01550044709</v>
      </c>
      <c r="B1591" s="354">
        <f t="shared" si="565"/>
        <v>0</v>
      </c>
      <c r="C1591" s="354">
        <f t="shared" si="566"/>
        <v>0</v>
      </c>
      <c r="D1591" s="354" t="str">
        <f t="shared" si="545"/>
        <v>CE</v>
      </c>
      <c r="E1591" s="354" t="str">
        <f t="shared" si="546"/>
        <v>22</v>
      </c>
      <c r="F1591" s="354" t="str">
        <f t="shared" si="547"/>
        <v>D</v>
      </c>
      <c r="G1591" s="355" t="str">
        <f t="shared" si="548"/>
        <v>01</v>
      </c>
      <c r="H1591" s="232" t="s">
        <v>1927</v>
      </c>
      <c r="I1591" s="232" t="s">
        <v>3585</v>
      </c>
      <c r="J1591" s="233">
        <v>46280</v>
      </c>
      <c r="K1591" s="233">
        <v>47735</v>
      </c>
      <c r="L1591" s="234">
        <v>550044709</v>
      </c>
      <c r="M1591" s="232" t="str">
        <f>IF(ISNA(VLOOKUP(L1591,'MASTER DATA'!$A$1:$B$192,2,0)),"",VLOOKUP(L1591,'MASTER DATA'!$A$1:$B$192,2,0))</f>
        <v>Adv4TAX5Sc10W30SLMB_12*0.8L_A04W</v>
      </c>
      <c r="N1591" s="232">
        <v>48</v>
      </c>
      <c r="O1591" s="232">
        <f t="shared" si="549"/>
        <v>1</v>
      </c>
      <c r="P1591" s="232">
        <f t="shared" si="550"/>
        <v>0</v>
      </c>
      <c r="Q1591" s="232">
        <f>VLOOKUP(L1591,'MASTER DATA'!$A$1:$E$192,5,0)</f>
        <v>48</v>
      </c>
      <c r="R1591" s="234">
        <f>SUMIF('picking of the day'!$H$4:$H$358,WMS!H1591&amp;WMS!L1591,'picking of the day'!$E$4:$E$358)</f>
        <v>0</v>
      </c>
      <c r="U1591" s="114">
        <f>IF(ISNA(VLOOKUP(H1591,'data putaway'!$A$1:$E$530,3,0)),0,VLOOKUP(H1591,'data putaway'!$A$1:$E$530,3,0))</f>
        <v>0</v>
      </c>
      <c r="V1591" s="354">
        <f t="shared" si="551"/>
        <v>48</v>
      </c>
      <c r="W1591" s="114">
        <f>IF(ISNA(VLOOKUP(H1591,'data putaway'!$A$1:$E$530,2,0)),0,VLOOKUP(H1591,'data putaway'!$A$1:$E$530,2,0))</f>
        <v>0</v>
      </c>
      <c r="X1591" s="354" t="b">
        <f t="shared" si="552"/>
        <v>0</v>
      </c>
      <c r="Y1591" s="354">
        <f>IF(ISNA(VLOOKUP(H1591,'data putaway'!$A$1:$E$530,4,0)),0,VLOOKUP(H1591,'data putaway'!$A$1:$E$530,4,0))</f>
        <v>0</v>
      </c>
      <c r="Z1591" s="113">
        <f>IF(ISNA(VLOOKUP(H1591,'data putaway'!$A$1:$E$530,5,0)),0,VLOOKUP(H1591,'data putaway'!$A$1:$E$530,5,0))</f>
        <v>0</v>
      </c>
      <c r="AA1591" s="354" t="b">
        <f t="shared" si="553"/>
        <v>0</v>
      </c>
      <c r="AB1591" s="354" t="b">
        <f t="shared" si="554"/>
        <v>0</v>
      </c>
      <c r="AC1591" s="356" t="str">
        <f t="shared" ca="1" si="555"/>
        <v>0 Month,  3 Days</v>
      </c>
      <c r="AD1591" s="114" t="str">
        <f t="shared" ca="1" si="562"/>
        <v>3 Year, 11 Month, 22 Days</v>
      </c>
      <c r="AE1591" s="114">
        <f t="shared" si="556"/>
        <v>48</v>
      </c>
      <c r="AF1591" s="114">
        <f t="shared" si="557"/>
        <v>1</v>
      </c>
      <c r="AG1591" s="354" t="str">
        <f t="shared" si="558"/>
        <v>CE22</v>
      </c>
      <c r="AH1591" s="114">
        <f>IF(ISNA(VLOOKUP(L1591,'MASTER DATA'!$A$1:$F$192,6,0)),0,VLOOKUP(L1591,'MASTER DATA'!$A$1:$F$192,6,0))*AE1591</f>
        <v>460.79999999999995</v>
      </c>
      <c r="AI1591" s="354" t="str">
        <f>VLOOKUP($D1591,'warehouse mapping'!$AN$7:$AO$17,2,0)</f>
        <v>Aktif</v>
      </c>
      <c r="AJ1591" s="114">
        <f t="shared" si="559"/>
        <v>0</v>
      </c>
      <c r="AK1591" s="354" t="str">
        <f t="shared" si="560"/>
        <v/>
      </c>
      <c r="AL1591" s="354" t="s">
        <v>170</v>
      </c>
      <c r="AM1591" s="354">
        <f t="shared" si="563"/>
        <v>1</v>
      </c>
      <c r="AN1591" s="354" t="b">
        <f t="shared" si="561"/>
        <v>1</v>
      </c>
    </row>
    <row r="1592" spans="1:40" s="354" customFormat="1">
      <c r="A1592" s="354" t="str">
        <f t="shared" si="564"/>
        <v>CE22D02550069887</v>
      </c>
      <c r="B1592" s="354">
        <f t="shared" si="565"/>
        <v>0</v>
      </c>
      <c r="C1592" s="354">
        <f t="shared" si="566"/>
        <v>0</v>
      </c>
      <c r="D1592" s="354" t="str">
        <f t="shared" si="545"/>
        <v>CE</v>
      </c>
      <c r="E1592" s="354" t="str">
        <f t="shared" si="546"/>
        <v>22</v>
      </c>
      <c r="F1592" s="354" t="str">
        <f t="shared" si="547"/>
        <v>D</v>
      </c>
      <c r="G1592" s="355" t="str">
        <f t="shared" si="548"/>
        <v>02</v>
      </c>
      <c r="H1592" s="232" t="s">
        <v>1928</v>
      </c>
      <c r="I1592" s="232" t="s">
        <v>3582</v>
      </c>
      <c r="J1592" s="233">
        <v>46280</v>
      </c>
      <c r="K1592" s="233">
        <v>47734</v>
      </c>
      <c r="L1592" s="234">
        <v>550069887</v>
      </c>
      <c r="M1592" s="232" t="str">
        <f>IF(ISNA(VLOOKUP(L1592,'MASTER DATA'!$A$1:$B$192,2,0)),"",VLOOKUP(L1592,'MASTER DATA'!$A$1:$B$192,2,0))</f>
        <v>RimR4Plus15W40CI4E7_12*1L_A04W</v>
      </c>
      <c r="N1592" s="232">
        <v>44</v>
      </c>
      <c r="O1592" s="232">
        <f t="shared" si="549"/>
        <v>1</v>
      </c>
      <c r="P1592" s="232">
        <f t="shared" si="550"/>
        <v>0</v>
      </c>
      <c r="Q1592" s="232">
        <f>VLOOKUP(L1592,'MASTER DATA'!$A$1:$E$192,5,0)</f>
        <v>44</v>
      </c>
      <c r="R1592" s="234">
        <f>SUMIF('picking of the day'!$H$4:$H$358,WMS!H1592&amp;WMS!L1592,'picking of the day'!$E$4:$E$358)</f>
        <v>0</v>
      </c>
      <c r="U1592" s="114">
        <f>IF(ISNA(VLOOKUP(H1592,'data putaway'!$A$1:$E$530,3,0)),0,VLOOKUP(H1592,'data putaway'!$A$1:$E$530,3,0))</f>
        <v>0</v>
      </c>
      <c r="V1592" s="354">
        <f t="shared" si="551"/>
        <v>44</v>
      </c>
      <c r="W1592" s="114">
        <f>IF(ISNA(VLOOKUP(H1592,'data putaway'!$A$1:$E$530,2,0)),0,VLOOKUP(H1592,'data putaway'!$A$1:$E$530,2,0))</f>
        <v>0</v>
      </c>
      <c r="X1592" s="354" t="b">
        <f t="shared" si="552"/>
        <v>0</v>
      </c>
      <c r="Y1592" s="354">
        <f>IF(ISNA(VLOOKUP(H1592,'data putaway'!$A$1:$E$530,4,0)),0,VLOOKUP(H1592,'data putaway'!$A$1:$E$530,4,0))</f>
        <v>0</v>
      </c>
      <c r="Z1592" s="113">
        <f>IF(ISNA(VLOOKUP(H1592,'data putaway'!$A$1:$E$530,5,0)),0,VLOOKUP(H1592,'data putaway'!$A$1:$E$530,5,0))</f>
        <v>0</v>
      </c>
      <c r="AA1592" s="354" t="b">
        <f t="shared" si="553"/>
        <v>0</v>
      </c>
      <c r="AB1592" s="354" t="b">
        <f t="shared" si="554"/>
        <v>0</v>
      </c>
      <c r="AC1592" s="356" t="str">
        <f t="shared" ca="1" si="555"/>
        <v>0 Month,  3 Days</v>
      </c>
      <c r="AD1592" s="114" t="str">
        <f t="shared" ca="1" si="562"/>
        <v>3 Year, 11 Month, 21 Days</v>
      </c>
      <c r="AE1592" s="114">
        <f t="shared" si="556"/>
        <v>44</v>
      </c>
      <c r="AF1592" s="114">
        <f t="shared" si="557"/>
        <v>1</v>
      </c>
      <c r="AG1592" s="354" t="str">
        <f t="shared" si="558"/>
        <v>CE22</v>
      </c>
      <c r="AH1592" s="114">
        <f>IF(ISNA(VLOOKUP(L1592,'MASTER DATA'!$A$1:$F$192,6,0)),0,VLOOKUP(L1592,'MASTER DATA'!$A$1:$F$192,6,0))*AE1592</f>
        <v>528</v>
      </c>
      <c r="AI1592" s="354" t="str">
        <f>VLOOKUP($D1592,'warehouse mapping'!$AN$7:$AO$17,2,0)</f>
        <v>Aktif</v>
      </c>
      <c r="AJ1592" s="114">
        <f t="shared" si="559"/>
        <v>0</v>
      </c>
      <c r="AK1592" s="354" t="str">
        <f t="shared" si="560"/>
        <v/>
      </c>
      <c r="AL1592" s="354" t="s">
        <v>170</v>
      </c>
      <c r="AM1592" s="354">
        <f t="shared" si="563"/>
        <v>1</v>
      </c>
      <c r="AN1592" s="354" t="b">
        <f t="shared" si="561"/>
        <v>1</v>
      </c>
    </row>
    <row r="1593" spans="1:40" s="354" customFormat="1">
      <c r="A1593" s="354" t="str">
        <f t="shared" si="564"/>
        <v>CE22E01550074326</v>
      </c>
      <c r="B1593" s="354">
        <f t="shared" si="565"/>
        <v>0</v>
      </c>
      <c r="C1593" s="354">
        <f t="shared" si="566"/>
        <v>0</v>
      </c>
      <c r="D1593" s="354" t="str">
        <f t="shared" si="545"/>
        <v>CE</v>
      </c>
      <c r="E1593" s="354" t="str">
        <f t="shared" si="546"/>
        <v>22</v>
      </c>
      <c r="F1593" s="354" t="str">
        <f t="shared" si="547"/>
        <v>E</v>
      </c>
      <c r="G1593" s="355" t="str">
        <f t="shared" si="548"/>
        <v>01</v>
      </c>
      <c r="H1593" s="232" t="s">
        <v>1929</v>
      </c>
      <c r="I1593" s="232" t="s">
        <v>3488</v>
      </c>
      <c r="J1593" s="233">
        <v>46273</v>
      </c>
      <c r="K1593" s="233">
        <v>47717</v>
      </c>
      <c r="L1593" s="234">
        <v>550074326</v>
      </c>
      <c r="M1593" s="232" t="str">
        <f>IF(ISNA(VLOOKUP(L1593,'MASTER DATA'!$A$1:$B$192,2,0)),"",VLOOKUP(L1593,'MASTER DATA'!$A$1:$B$192,2,0))</f>
        <v>Adv4TAX7Sc10W30SNMB_12*0.65L_A04W</v>
      </c>
      <c r="N1593" s="232">
        <v>0</v>
      </c>
      <c r="O1593" s="232">
        <f t="shared" si="549"/>
        <v>0</v>
      </c>
      <c r="P1593" s="232">
        <f t="shared" si="550"/>
        <v>0</v>
      </c>
      <c r="Q1593" s="232">
        <f>VLOOKUP(L1593,'MASTER DATA'!$A$1:$E$192,5,0)</f>
        <v>48</v>
      </c>
      <c r="R1593" s="234">
        <f>SUMIF('picking of the day'!$H$4:$H$358,WMS!H1593&amp;WMS!L1593,'picking of the day'!$E$4:$E$358)</f>
        <v>0</v>
      </c>
      <c r="U1593" s="114">
        <f>IF(ISNA(VLOOKUP(H1593,'data putaway'!$A$1:$E$530,3,0)),0,VLOOKUP(H1593,'data putaway'!$A$1:$E$530,3,0))</f>
        <v>0</v>
      </c>
      <c r="V1593" s="354">
        <f t="shared" si="551"/>
        <v>0</v>
      </c>
      <c r="W1593" s="114">
        <f>IF(ISNA(VLOOKUP(H1593,'data putaway'!$A$1:$E$530,2,0)),0,VLOOKUP(H1593,'data putaway'!$A$1:$E$530,2,0))</f>
        <v>0</v>
      </c>
      <c r="X1593" s="354" t="b">
        <f t="shared" si="552"/>
        <v>0</v>
      </c>
      <c r="Y1593" s="354">
        <f>IF(ISNA(VLOOKUP(H1593,'data putaway'!$A$1:$E$530,4,0)),0,VLOOKUP(H1593,'data putaway'!$A$1:$E$530,4,0))</f>
        <v>0</v>
      </c>
      <c r="Z1593" s="113">
        <f>IF(ISNA(VLOOKUP(H1593,'data putaway'!$A$1:$E$530,5,0)),0,VLOOKUP(H1593,'data putaway'!$A$1:$E$530,5,0))</f>
        <v>0</v>
      </c>
      <c r="AA1593" s="354" t="b">
        <f t="shared" si="553"/>
        <v>0</v>
      </c>
      <c r="AB1593" s="354" t="b">
        <f t="shared" si="554"/>
        <v>0</v>
      </c>
      <c r="AC1593" s="356" t="str">
        <f t="shared" ca="1" si="555"/>
        <v>0 Month,  10 Days</v>
      </c>
      <c r="AD1593" s="114" t="str">
        <f t="shared" ca="1" si="562"/>
        <v>3 Year, 11 Month, 4 Days</v>
      </c>
      <c r="AE1593" s="114">
        <f t="shared" si="556"/>
        <v>0</v>
      </c>
      <c r="AF1593" s="114">
        <f t="shared" si="557"/>
        <v>0</v>
      </c>
      <c r="AG1593" s="354" t="str">
        <f t="shared" si="558"/>
        <v>CE22</v>
      </c>
      <c r="AH1593" s="114">
        <f>IF(ISNA(VLOOKUP(L1593,'MASTER DATA'!$A$1:$F$192,6,0)),0,VLOOKUP(L1593,'MASTER DATA'!$A$1:$F$192,6,0))*AE1593</f>
        <v>0</v>
      </c>
      <c r="AI1593" s="354" t="str">
        <f>VLOOKUP($D1593,'warehouse mapping'!$AN$7:$AO$17,2,0)</f>
        <v>Aktif</v>
      </c>
      <c r="AJ1593" s="114">
        <f t="shared" si="559"/>
        <v>1</v>
      </c>
      <c r="AK1593" s="354" t="str">
        <f t="shared" si="560"/>
        <v>CE</v>
      </c>
      <c r="AL1593" s="354" t="s">
        <v>170</v>
      </c>
      <c r="AM1593" s="354">
        <f t="shared" si="563"/>
        <v>1</v>
      </c>
      <c r="AN1593" s="354" t="b">
        <f t="shared" si="561"/>
        <v>1</v>
      </c>
    </row>
    <row r="1594" spans="1:40" s="354" customFormat="1">
      <c r="A1594" s="354" t="str">
        <f t="shared" si="564"/>
        <v>CE22E02550074326</v>
      </c>
      <c r="B1594" s="354">
        <f t="shared" si="565"/>
        <v>0</v>
      </c>
      <c r="C1594" s="354">
        <f t="shared" si="566"/>
        <v>0</v>
      </c>
      <c r="D1594" s="354" t="str">
        <f t="shared" si="545"/>
        <v>CE</v>
      </c>
      <c r="E1594" s="354" t="str">
        <f t="shared" si="546"/>
        <v>22</v>
      </c>
      <c r="F1594" s="354" t="str">
        <f t="shared" si="547"/>
        <v>E</v>
      </c>
      <c r="G1594" s="355" t="str">
        <f t="shared" si="548"/>
        <v>02</v>
      </c>
      <c r="H1594" s="232" t="s">
        <v>1930</v>
      </c>
      <c r="I1594" s="232" t="s">
        <v>3488</v>
      </c>
      <c r="J1594" s="233">
        <v>46273</v>
      </c>
      <c r="K1594" s="233">
        <v>47717</v>
      </c>
      <c r="L1594" s="234">
        <v>550074326</v>
      </c>
      <c r="M1594" s="232" t="str">
        <f>IF(ISNA(VLOOKUP(L1594,'MASTER DATA'!$A$1:$B$192,2,0)),"",VLOOKUP(L1594,'MASTER DATA'!$A$1:$B$192,2,0))</f>
        <v>Adv4TAX7Sc10W30SNMB_12*0.65L_A04W</v>
      </c>
      <c r="N1594" s="232">
        <v>48</v>
      </c>
      <c r="O1594" s="232">
        <f t="shared" si="549"/>
        <v>1</v>
      </c>
      <c r="P1594" s="232">
        <f t="shared" si="550"/>
        <v>0</v>
      </c>
      <c r="Q1594" s="232">
        <f>VLOOKUP(L1594,'MASTER DATA'!$A$1:$E$192,5,0)</f>
        <v>48</v>
      </c>
      <c r="R1594" s="234">
        <f>SUMIF('picking of the day'!$H$4:$H$358,WMS!H1594&amp;WMS!L1594,'picking of the day'!$E$4:$E$358)</f>
        <v>0</v>
      </c>
      <c r="U1594" s="114">
        <f>IF(ISNA(VLOOKUP(H1594,'data putaway'!$A$1:$E$530,3,0)),0,VLOOKUP(H1594,'data putaway'!$A$1:$E$530,3,0))</f>
        <v>0</v>
      </c>
      <c r="V1594" s="354">
        <f t="shared" si="551"/>
        <v>48</v>
      </c>
      <c r="W1594" s="114">
        <f>IF(ISNA(VLOOKUP(H1594,'data putaway'!$A$1:$E$530,2,0)),0,VLOOKUP(H1594,'data putaway'!$A$1:$E$530,2,0))</f>
        <v>0</v>
      </c>
      <c r="X1594" s="354" t="b">
        <f t="shared" si="552"/>
        <v>0</v>
      </c>
      <c r="Y1594" s="354">
        <f>IF(ISNA(VLOOKUP(H1594,'data putaway'!$A$1:$E$530,4,0)),0,VLOOKUP(H1594,'data putaway'!$A$1:$E$530,4,0))</f>
        <v>0</v>
      </c>
      <c r="Z1594" s="113">
        <f>IF(ISNA(VLOOKUP(H1594,'data putaway'!$A$1:$E$530,5,0)),0,VLOOKUP(H1594,'data putaway'!$A$1:$E$530,5,0))</f>
        <v>0</v>
      </c>
      <c r="AA1594" s="354" t="b">
        <f t="shared" si="553"/>
        <v>0</v>
      </c>
      <c r="AB1594" s="354" t="b">
        <f t="shared" si="554"/>
        <v>0</v>
      </c>
      <c r="AC1594" s="356" t="str">
        <f t="shared" ca="1" si="555"/>
        <v>0 Month,  10 Days</v>
      </c>
      <c r="AD1594" s="114" t="str">
        <f t="shared" ca="1" si="562"/>
        <v>3 Year, 11 Month, 4 Days</v>
      </c>
      <c r="AE1594" s="114">
        <f t="shared" si="556"/>
        <v>48</v>
      </c>
      <c r="AF1594" s="114">
        <f t="shared" si="557"/>
        <v>1</v>
      </c>
      <c r="AG1594" s="354" t="str">
        <f t="shared" si="558"/>
        <v>CE22</v>
      </c>
      <c r="AH1594" s="114">
        <f>IF(ISNA(VLOOKUP(L1594,'MASTER DATA'!$A$1:$F$192,6,0)),0,VLOOKUP(L1594,'MASTER DATA'!$A$1:$F$192,6,0))*AE1594</f>
        <v>374.4</v>
      </c>
      <c r="AI1594" s="354" t="str">
        <f>VLOOKUP($D1594,'warehouse mapping'!$AN$7:$AO$17,2,0)</f>
        <v>Aktif</v>
      </c>
      <c r="AJ1594" s="114">
        <f t="shared" si="559"/>
        <v>0</v>
      </c>
      <c r="AK1594" s="354" t="str">
        <f t="shared" si="560"/>
        <v/>
      </c>
      <c r="AL1594" s="354" t="s">
        <v>170</v>
      </c>
      <c r="AM1594" s="354">
        <f t="shared" si="563"/>
        <v>1</v>
      </c>
      <c r="AN1594" s="354" t="b">
        <f t="shared" si="561"/>
        <v>1</v>
      </c>
    </row>
    <row r="1595" spans="1:40" s="354" customFormat="1">
      <c r="A1595" s="354" t="str">
        <f t="shared" si="564"/>
        <v>CE23A01550058592</v>
      </c>
      <c r="B1595" s="354">
        <f t="shared" si="565"/>
        <v>0</v>
      </c>
      <c r="C1595" s="354">
        <f t="shared" si="566"/>
        <v>44</v>
      </c>
      <c r="D1595" s="354" t="str">
        <f t="shared" si="545"/>
        <v>CE</v>
      </c>
      <c r="E1595" s="354" t="str">
        <f t="shared" si="546"/>
        <v>23</v>
      </c>
      <c r="F1595" s="354" t="str">
        <f t="shared" si="547"/>
        <v>A</v>
      </c>
      <c r="G1595" s="355" t="str">
        <f t="shared" si="548"/>
        <v>01</v>
      </c>
      <c r="H1595" s="232" t="s">
        <v>1931</v>
      </c>
      <c r="I1595" s="232" t="s">
        <v>3633</v>
      </c>
      <c r="J1595" s="233">
        <v>46282</v>
      </c>
      <c r="K1595" s="233">
        <v>47738</v>
      </c>
      <c r="L1595" s="234">
        <v>550058592</v>
      </c>
      <c r="M1595" s="232" t="str">
        <f>IF(ISNA(VLOOKUP(L1595,'MASTER DATA'!$A$1:$B$192,2,0)),"",VLOOKUP(L1595,'MASTER DATA'!$A$1:$B$192,2,0))</f>
        <v>Adv4TAX515W40SLMA2_12*1L_A04W</v>
      </c>
      <c r="N1595" s="232">
        <v>0</v>
      </c>
      <c r="O1595" s="232">
        <f t="shared" si="549"/>
        <v>1</v>
      </c>
      <c r="P1595" s="232">
        <f t="shared" si="550"/>
        <v>0</v>
      </c>
      <c r="Q1595" s="232">
        <f>VLOOKUP(L1595,'MASTER DATA'!$A$1:$E$192,5,0)</f>
        <v>44</v>
      </c>
      <c r="R1595" s="234">
        <f>SUMIF('picking of the day'!$H$4:$H$358,WMS!H1595&amp;WMS!L1595,'picking of the day'!$E$4:$E$358)</f>
        <v>0</v>
      </c>
      <c r="U1595" s="114">
        <f>IF(ISNA(VLOOKUP(H1595,'data putaway'!$A$1:$E$530,3,0)),0,VLOOKUP(H1595,'data putaway'!$A$1:$E$530,3,0))</f>
        <v>44</v>
      </c>
      <c r="V1595" s="354">
        <f t="shared" si="551"/>
        <v>44</v>
      </c>
      <c r="W1595" s="114">
        <f>IF(ISNA(VLOOKUP(H1595,'data putaway'!$A$1:$E$530,2,0)),0,VLOOKUP(H1595,'data putaway'!$A$1:$E$530,2,0))</f>
        <v>550058592</v>
      </c>
      <c r="X1595" s="354" t="b">
        <f t="shared" si="552"/>
        <v>1</v>
      </c>
      <c r="Y1595" s="354" t="str">
        <f>IF(ISNA(VLOOKUP(H1595,'data putaway'!$A$1:$E$530,4,0)),0,VLOOKUP(H1595,'data putaway'!$A$1:$E$530,4,0))</f>
        <v>12I26JJ</v>
      </c>
      <c r="Z1595" s="113">
        <f>IF(ISNA(VLOOKUP(H1595,'data putaway'!$A$1:$E$530,5,0)),0,VLOOKUP(H1595,'data putaway'!$A$1:$E$530,5,0))</f>
        <v>47738</v>
      </c>
      <c r="AA1595" s="354" t="b">
        <f t="shared" si="553"/>
        <v>1</v>
      </c>
      <c r="AB1595" s="354" t="b">
        <f t="shared" si="554"/>
        <v>1</v>
      </c>
      <c r="AC1595" s="356" t="str">
        <f t="shared" ca="1" si="555"/>
        <v>0 Month,  1 Days</v>
      </c>
      <c r="AD1595" s="114" t="str">
        <f t="shared" ca="1" si="562"/>
        <v>3 Year, 11 Month, 25 Days</v>
      </c>
      <c r="AE1595" s="114">
        <f t="shared" si="556"/>
        <v>44</v>
      </c>
      <c r="AF1595" s="114">
        <f t="shared" si="557"/>
        <v>1</v>
      </c>
      <c r="AG1595" s="354" t="str">
        <f t="shared" si="558"/>
        <v>CE23</v>
      </c>
      <c r="AH1595" s="114">
        <f>IF(ISNA(VLOOKUP(L1595,'MASTER DATA'!$A$1:$F$192,6,0)),0,VLOOKUP(L1595,'MASTER DATA'!$A$1:$F$192,6,0))*AE1595</f>
        <v>528</v>
      </c>
      <c r="AI1595" s="354" t="str">
        <f>VLOOKUP($D1595,'warehouse mapping'!$AN$7:$AO$17,2,0)</f>
        <v>Aktif</v>
      </c>
      <c r="AJ1595" s="114">
        <f t="shared" si="559"/>
        <v>0</v>
      </c>
      <c r="AK1595" s="354" t="str">
        <f t="shared" si="560"/>
        <v/>
      </c>
      <c r="AL1595" s="354" t="s">
        <v>170</v>
      </c>
      <c r="AM1595" s="354">
        <f t="shared" si="563"/>
        <v>1</v>
      </c>
      <c r="AN1595" s="354" t="b">
        <f t="shared" si="561"/>
        <v>1</v>
      </c>
    </row>
    <row r="1596" spans="1:40" s="354" customFormat="1">
      <c r="A1596" s="354" t="str">
        <f t="shared" si="564"/>
        <v>CE23A02550027259</v>
      </c>
      <c r="B1596" s="354">
        <f t="shared" si="565"/>
        <v>0</v>
      </c>
      <c r="C1596" s="354">
        <f t="shared" si="566"/>
        <v>0</v>
      </c>
      <c r="D1596" s="354" t="str">
        <f t="shared" si="545"/>
        <v>CE</v>
      </c>
      <c r="E1596" s="354" t="str">
        <f t="shared" si="546"/>
        <v>23</v>
      </c>
      <c r="F1596" s="354" t="str">
        <f t="shared" si="547"/>
        <v>A</v>
      </c>
      <c r="G1596" s="355" t="str">
        <f t="shared" si="548"/>
        <v>02</v>
      </c>
      <c r="H1596" s="232" t="s">
        <v>1932</v>
      </c>
      <c r="I1596" s="232">
        <v>12652581</v>
      </c>
      <c r="J1596" s="233">
        <v>46253</v>
      </c>
      <c r="K1596" s="233">
        <v>47632</v>
      </c>
      <c r="L1596" s="234">
        <v>550027259</v>
      </c>
      <c r="M1596" s="232" t="str">
        <f>IF(ISNA(VLOOKUP(L1596,'MASTER DATA'!$A$1:$B$192,2,0)),"",VLOOKUP(L1596,'MASTER DATA'!$A$1:$B$192,2,0))</f>
        <v>Gadus S2 V220 2_1*770kg_A227</v>
      </c>
      <c r="N1596" s="232">
        <v>1</v>
      </c>
      <c r="O1596" s="232">
        <f t="shared" si="549"/>
        <v>1</v>
      </c>
      <c r="P1596" s="232">
        <f t="shared" si="550"/>
        <v>0</v>
      </c>
      <c r="Q1596" s="232">
        <f>VLOOKUP(L1596,'MASTER DATA'!$A$1:$E$192,5,0)</f>
        <v>1</v>
      </c>
      <c r="R1596" s="234">
        <f>SUMIF('picking of the day'!$H$4:$H$358,WMS!H1596&amp;WMS!L1596,'picking of the day'!$E$4:$E$358)</f>
        <v>0</v>
      </c>
      <c r="U1596" s="114">
        <f>IF(ISNA(VLOOKUP(H1596,'data putaway'!$A$1:$E$530,3,0)),0,VLOOKUP(H1596,'data putaway'!$A$1:$E$530,3,0))</f>
        <v>0</v>
      </c>
      <c r="V1596" s="354">
        <f t="shared" si="551"/>
        <v>1</v>
      </c>
      <c r="W1596" s="114">
        <f>IF(ISNA(VLOOKUP(H1596,'data putaway'!$A$1:$E$530,2,0)),0,VLOOKUP(H1596,'data putaway'!$A$1:$E$530,2,0))</f>
        <v>0</v>
      </c>
      <c r="X1596" s="354" t="b">
        <f t="shared" si="552"/>
        <v>0</v>
      </c>
      <c r="Y1596" s="354">
        <f>IF(ISNA(VLOOKUP(H1596,'data putaway'!$A$1:$E$530,4,0)),0,VLOOKUP(H1596,'data putaway'!$A$1:$E$530,4,0))</f>
        <v>0</v>
      </c>
      <c r="Z1596" s="113">
        <f>IF(ISNA(VLOOKUP(H1596,'data putaway'!$A$1:$E$530,5,0)),0,VLOOKUP(H1596,'data putaway'!$A$1:$E$530,5,0))</f>
        <v>0</v>
      </c>
      <c r="AA1596" s="354" t="b">
        <f t="shared" si="553"/>
        <v>0</v>
      </c>
      <c r="AB1596" s="354" t="b">
        <f t="shared" si="554"/>
        <v>0</v>
      </c>
      <c r="AC1596" s="356" t="str">
        <f t="shared" ca="1" si="555"/>
        <v>0 Month,  30 Days</v>
      </c>
      <c r="AD1596" s="114" t="str">
        <f t="shared" ca="1" si="562"/>
        <v>3 Year, 8 Month, 11 Days</v>
      </c>
      <c r="AE1596" s="114">
        <f t="shared" si="556"/>
        <v>1</v>
      </c>
      <c r="AF1596" s="114">
        <f t="shared" si="557"/>
        <v>1</v>
      </c>
      <c r="AG1596" s="354" t="str">
        <f t="shared" si="558"/>
        <v>CE23</v>
      </c>
      <c r="AH1596" s="114">
        <f>IF(ISNA(VLOOKUP(L1596,'MASTER DATA'!$A$1:$F$192,6,0)),0,VLOOKUP(L1596,'MASTER DATA'!$A$1:$F$192,6,0))*AE1596</f>
        <v>770</v>
      </c>
      <c r="AI1596" s="354" t="str">
        <f>VLOOKUP($D1596,'warehouse mapping'!$AN$7:$AO$17,2,0)</f>
        <v>Aktif</v>
      </c>
      <c r="AJ1596" s="114">
        <f t="shared" si="559"/>
        <v>0</v>
      </c>
      <c r="AK1596" s="354" t="str">
        <f t="shared" si="560"/>
        <v/>
      </c>
      <c r="AL1596" s="354" t="s">
        <v>170</v>
      </c>
      <c r="AM1596" s="354">
        <f t="shared" si="563"/>
        <v>1</v>
      </c>
      <c r="AN1596" s="354" t="b">
        <f t="shared" si="561"/>
        <v>1</v>
      </c>
    </row>
    <row r="1597" spans="1:40" s="354" customFormat="1">
      <c r="A1597" s="354" t="str">
        <f t="shared" si="564"/>
        <v>CE23B01550027259</v>
      </c>
      <c r="B1597" s="354">
        <f t="shared" si="565"/>
        <v>0</v>
      </c>
      <c r="C1597" s="354">
        <f t="shared" si="566"/>
        <v>0</v>
      </c>
      <c r="D1597" s="354" t="str">
        <f t="shared" si="545"/>
        <v>CE</v>
      </c>
      <c r="E1597" s="354" t="str">
        <f t="shared" si="546"/>
        <v>23</v>
      </c>
      <c r="F1597" s="354" t="str">
        <f t="shared" si="547"/>
        <v>B</v>
      </c>
      <c r="G1597" s="355" t="str">
        <f t="shared" si="548"/>
        <v>01</v>
      </c>
      <c r="H1597" s="232" t="s">
        <v>1933</v>
      </c>
      <c r="I1597" s="232">
        <v>12652581</v>
      </c>
      <c r="J1597" s="233">
        <v>46253</v>
      </c>
      <c r="K1597" s="233">
        <v>47632</v>
      </c>
      <c r="L1597" s="234">
        <v>550027259</v>
      </c>
      <c r="M1597" s="232" t="str">
        <f>IF(ISNA(VLOOKUP(L1597,'MASTER DATA'!$A$1:$B$192,2,0)),"",VLOOKUP(L1597,'MASTER DATA'!$A$1:$B$192,2,0))</f>
        <v>Gadus S2 V220 2_1*770kg_A227</v>
      </c>
      <c r="N1597" s="232">
        <v>1</v>
      </c>
      <c r="O1597" s="232">
        <f t="shared" si="549"/>
        <v>1</v>
      </c>
      <c r="P1597" s="232">
        <f t="shared" si="550"/>
        <v>0</v>
      </c>
      <c r="Q1597" s="232">
        <f>VLOOKUP(L1597,'MASTER DATA'!$A$1:$E$192,5,0)</f>
        <v>1</v>
      </c>
      <c r="R1597" s="234">
        <f>SUMIF('picking of the day'!$H$4:$H$358,WMS!H1597&amp;WMS!L1597,'picking of the day'!$E$4:$E$358)</f>
        <v>0</v>
      </c>
      <c r="U1597" s="114">
        <f>IF(ISNA(VLOOKUP(H1597,'data putaway'!$A$1:$E$530,3,0)),0,VLOOKUP(H1597,'data putaway'!$A$1:$E$530,3,0))</f>
        <v>0</v>
      </c>
      <c r="V1597" s="354">
        <f t="shared" si="551"/>
        <v>1</v>
      </c>
      <c r="W1597" s="114">
        <f>IF(ISNA(VLOOKUP(H1597,'data putaway'!$A$1:$E$530,2,0)),0,VLOOKUP(H1597,'data putaway'!$A$1:$E$530,2,0))</f>
        <v>0</v>
      </c>
      <c r="X1597" s="354" t="b">
        <f t="shared" si="552"/>
        <v>0</v>
      </c>
      <c r="Y1597" s="354">
        <f>IF(ISNA(VLOOKUP(H1597,'data putaway'!$A$1:$E$530,4,0)),0,VLOOKUP(H1597,'data putaway'!$A$1:$E$530,4,0))</f>
        <v>0</v>
      </c>
      <c r="Z1597" s="113">
        <f>IF(ISNA(VLOOKUP(H1597,'data putaway'!$A$1:$E$530,5,0)),0,VLOOKUP(H1597,'data putaway'!$A$1:$E$530,5,0))</f>
        <v>0</v>
      </c>
      <c r="AA1597" s="354" t="b">
        <f t="shared" si="553"/>
        <v>0</v>
      </c>
      <c r="AB1597" s="354" t="b">
        <f t="shared" si="554"/>
        <v>0</v>
      </c>
      <c r="AC1597" s="356" t="str">
        <f t="shared" ca="1" si="555"/>
        <v>0 Month,  30 Days</v>
      </c>
      <c r="AD1597" s="114" t="str">
        <f t="shared" ca="1" si="562"/>
        <v>3 Year, 8 Month, 11 Days</v>
      </c>
      <c r="AE1597" s="114">
        <f t="shared" si="556"/>
        <v>1</v>
      </c>
      <c r="AF1597" s="114">
        <f t="shared" si="557"/>
        <v>1</v>
      </c>
      <c r="AG1597" s="354" t="str">
        <f t="shared" si="558"/>
        <v>CE23</v>
      </c>
      <c r="AH1597" s="114">
        <f>IF(ISNA(VLOOKUP(L1597,'MASTER DATA'!$A$1:$F$192,6,0)),0,VLOOKUP(L1597,'MASTER DATA'!$A$1:$F$192,6,0))*AE1597</f>
        <v>770</v>
      </c>
      <c r="AI1597" s="354" t="str">
        <f>VLOOKUP($D1597,'warehouse mapping'!$AN$7:$AO$17,2,0)</f>
        <v>Aktif</v>
      </c>
      <c r="AJ1597" s="114">
        <f t="shared" si="559"/>
        <v>0</v>
      </c>
      <c r="AK1597" s="354" t="str">
        <f t="shared" si="560"/>
        <v/>
      </c>
      <c r="AL1597" s="354" t="s">
        <v>3205</v>
      </c>
      <c r="AM1597" s="354">
        <f t="shared" si="563"/>
        <v>1</v>
      </c>
      <c r="AN1597" s="354" t="b">
        <f t="shared" si="561"/>
        <v>1</v>
      </c>
    </row>
    <row r="1598" spans="1:40" s="354" customFormat="1">
      <c r="A1598" s="354" t="str">
        <f t="shared" si="564"/>
        <v>CE23B02550027259</v>
      </c>
      <c r="B1598" s="354">
        <f t="shared" si="565"/>
        <v>0</v>
      </c>
      <c r="C1598" s="354">
        <f t="shared" si="566"/>
        <v>0</v>
      </c>
      <c r="D1598" s="354" t="str">
        <f t="shared" si="545"/>
        <v>CE</v>
      </c>
      <c r="E1598" s="354" t="str">
        <f t="shared" si="546"/>
        <v>23</v>
      </c>
      <c r="F1598" s="354" t="str">
        <f t="shared" si="547"/>
        <v>B</v>
      </c>
      <c r="G1598" s="355" t="str">
        <f t="shared" si="548"/>
        <v>02</v>
      </c>
      <c r="H1598" s="232" t="s">
        <v>1934</v>
      </c>
      <c r="I1598" s="232">
        <v>12652579</v>
      </c>
      <c r="J1598" s="233">
        <v>46197</v>
      </c>
      <c r="K1598" s="233">
        <v>47632</v>
      </c>
      <c r="L1598" s="234">
        <v>550027259</v>
      </c>
      <c r="M1598" s="232" t="str">
        <f>IF(ISNA(VLOOKUP(L1598,'MASTER DATA'!$A$1:$B$192,2,0)),"",VLOOKUP(L1598,'MASTER DATA'!$A$1:$B$192,2,0))</f>
        <v>Gadus S2 V220 2_1*770kg_A227</v>
      </c>
      <c r="N1598" s="232">
        <v>1</v>
      </c>
      <c r="O1598" s="232">
        <f t="shared" si="549"/>
        <v>1</v>
      </c>
      <c r="P1598" s="232">
        <f t="shared" si="550"/>
        <v>0</v>
      </c>
      <c r="Q1598" s="232">
        <f>VLOOKUP(L1598,'MASTER DATA'!$A$1:$E$192,5,0)</f>
        <v>1</v>
      </c>
      <c r="R1598" s="234">
        <f>SUMIF('picking of the day'!$H$4:$H$358,WMS!H1598&amp;WMS!L1598,'picking of the day'!$E$4:$E$358)</f>
        <v>0</v>
      </c>
      <c r="U1598" s="114">
        <f>IF(ISNA(VLOOKUP(H1598,'data putaway'!$A$1:$E$530,3,0)),0,VLOOKUP(H1598,'data putaway'!$A$1:$E$530,3,0))</f>
        <v>0</v>
      </c>
      <c r="V1598" s="354">
        <f t="shared" si="551"/>
        <v>1</v>
      </c>
      <c r="W1598" s="114">
        <f>IF(ISNA(VLOOKUP(H1598,'data putaway'!$A$1:$E$530,2,0)),0,VLOOKUP(H1598,'data putaway'!$A$1:$E$530,2,0))</f>
        <v>0</v>
      </c>
      <c r="X1598" s="354" t="b">
        <f t="shared" si="552"/>
        <v>0</v>
      </c>
      <c r="Y1598" s="354">
        <f>IF(ISNA(VLOOKUP(H1598,'data putaway'!$A$1:$E$530,4,0)),0,VLOOKUP(H1598,'data putaway'!$A$1:$E$530,4,0))</f>
        <v>0</v>
      </c>
      <c r="Z1598" s="113">
        <f>IF(ISNA(VLOOKUP(H1598,'data putaway'!$A$1:$E$530,5,0)),0,VLOOKUP(H1598,'data putaway'!$A$1:$E$530,5,0))</f>
        <v>0</v>
      </c>
      <c r="AA1598" s="354" t="b">
        <f t="shared" si="553"/>
        <v>0</v>
      </c>
      <c r="AB1598" s="354" t="b">
        <f t="shared" si="554"/>
        <v>0</v>
      </c>
      <c r="AC1598" s="356" t="str">
        <f t="shared" ca="1" si="555"/>
        <v>2 Month,  25 Days</v>
      </c>
      <c r="AD1598" s="114" t="str">
        <f t="shared" ca="1" si="562"/>
        <v>3 Year, 8 Month, 11 Days</v>
      </c>
      <c r="AE1598" s="114">
        <f t="shared" si="556"/>
        <v>1</v>
      </c>
      <c r="AF1598" s="114">
        <f t="shared" si="557"/>
        <v>1</v>
      </c>
      <c r="AG1598" s="354" t="str">
        <f t="shared" si="558"/>
        <v>CE23</v>
      </c>
      <c r="AH1598" s="114">
        <f>IF(ISNA(VLOOKUP(L1598,'MASTER DATA'!$A$1:$F$192,6,0)),0,VLOOKUP(L1598,'MASTER DATA'!$A$1:$F$192,6,0))*AE1598</f>
        <v>770</v>
      </c>
      <c r="AI1598" s="354" t="str">
        <f>VLOOKUP($D1598,'warehouse mapping'!$AN$7:$AO$17,2,0)</f>
        <v>Aktif</v>
      </c>
      <c r="AJ1598" s="114">
        <f t="shared" si="559"/>
        <v>0</v>
      </c>
      <c r="AK1598" s="354" t="str">
        <f t="shared" si="560"/>
        <v/>
      </c>
      <c r="AL1598" s="354" t="s">
        <v>3205</v>
      </c>
      <c r="AM1598" s="354">
        <f t="shared" si="563"/>
        <v>1</v>
      </c>
      <c r="AN1598" s="354" t="b">
        <f t="shared" si="561"/>
        <v>1</v>
      </c>
    </row>
    <row r="1599" spans="1:40" s="354" customFormat="1">
      <c r="A1599" s="354" t="str">
        <f t="shared" si="564"/>
        <v>CE23C01550046498</v>
      </c>
      <c r="B1599" s="354">
        <f t="shared" si="565"/>
        <v>0</v>
      </c>
      <c r="C1599" s="354">
        <f t="shared" si="566"/>
        <v>0</v>
      </c>
      <c r="D1599" s="354" t="str">
        <f t="shared" si="545"/>
        <v>CE</v>
      </c>
      <c r="E1599" s="354" t="str">
        <f t="shared" si="546"/>
        <v>23</v>
      </c>
      <c r="F1599" s="354" t="str">
        <f t="shared" si="547"/>
        <v>C</v>
      </c>
      <c r="G1599" s="355" t="str">
        <f t="shared" si="548"/>
        <v>01</v>
      </c>
      <c r="H1599" s="232" t="s">
        <v>1935</v>
      </c>
      <c r="I1599" s="232" t="s">
        <v>3529</v>
      </c>
      <c r="J1599" s="233">
        <v>46274</v>
      </c>
      <c r="K1599" s="233">
        <v>47731</v>
      </c>
      <c r="L1599" s="234">
        <v>550046498</v>
      </c>
      <c r="M1599" s="232" t="str">
        <f>IF(ISNA(VLOOKUP(L1599,'MASTER DATA'!$A$1:$B$192,2,0)),"",VLOOKUP(L1599,'MASTER DATA'!$A$1:$B$192,2,0))</f>
        <v>Argina S4 40_1*209L_A227</v>
      </c>
      <c r="N1599" s="232">
        <v>0</v>
      </c>
      <c r="O1599" s="232">
        <f t="shared" si="549"/>
        <v>0</v>
      </c>
      <c r="P1599" s="232">
        <f t="shared" si="550"/>
        <v>0</v>
      </c>
      <c r="Q1599" s="232">
        <f>VLOOKUP(L1599,'MASTER DATA'!$A$1:$E$192,5,0)</f>
        <v>4</v>
      </c>
      <c r="R1599" s="234">
        <f>SUMIF('picking of the day'!$H$4:$H$358,WMS!H1599&amp;WMS!L1599,'picking of the day'!$E$4:$E$358)</f>
        <v>0</v>
      </c>
      <c r="U1599" s="114">
        <f>IF(ISNA(VLOOKUP(H1599,'data putaway'!$A$1:$E$530,3,0)),0,VLOOKUP(H1599,'data putaway'!$A$1:$E$530,3,0))</f>
        <v>0</v>
      </c>
      <c r="V1599" s="354">
        <f t="shared" si="551"/>
        <v>0</v>
      </c>
      <c r="W1599" s="114">
        <f>IF(ISNA(VLOOKUP(H1599,'data putaway'!$A$1:$E$530,2,0)),0,VLOOKUP(H1599,'data putaway'!$A$1:$E$530,2,0))</f>
        <v>0</v>
      </c>
      <c r="X1599" s="354" t="b">
        <f t="shared" si="552"/>
        <v>0</v>
      </c>
      <c r="Y1599" s="354">
        <f>IF(ISNA(VLOOKUP(H1599,'data putaway'!$A$1:$E$530,4,0)),0,VLOOKUP(H1599,'data putaway'!$A$1:$E$530,4,0))</f>
        <v>0</v>
      </c>
      <c r="Z1599" s="113">
        <f>IF(ISNA(VLOOKUP(H1599,'data putaway'!$A$1:$E$530,5,0)),0,VLOOKUP(H1599,'data putaway'!$A$1:$E$530,5,0))</f>
        <v>0</v>
      </c>
      <c r="AA1599" s="354" t="b">
        <f t="shared" si="553"/>
        <v>0</v>
      </c>
      <c r="AB1599" s="354" t="b">
        <f t="shared" si="554"/>
        <v>0</v>
      </c>
      <c r="AC1599" s="356" t="str">
        <f t="shared" ca="1" si="555"/>
        <v>0 Month,  9 Days</v>
      </c>
      <c r="AD1599" s="114" t="str">
        <f t="shared" ca="1" si="562"/>
        <v>3 Year, 11 Month, 18 Days</v>
      </c>
      <c r="AE1599" s="114">
        <f t="shared" si="556"/>
        <v>0</v>
      </c>
      <c r="AF1599" s="114">
        <f t="shared" si="557"/>
        <v>0</v>
      </c>
      <c r="AG1599" s="354" t="str">
        <f t="shared" si="558"/>
        <v>CE23</v>
      </c>
      <c r="AH1599" s="114">
        <f>IF(ISNA(VLOOKUP(L1599,'MASTER DATA'!$A$1:$F$192,6,0)),0,VLOOKUP(L1599,'MASTER DATA'!$A$1:$F$192,6,0))*AE1599</f>
        <v>0</v>
      </c>
      <c r="AI1599" s="354" t="str">
        <f>VLOOKUP($D1599,'warehouse mapping'!$AN$7:$AO$17,2,0)</f>
        <v>Aktif</v>
      </c>
      <c r="AJ1599" s="114">
        <f t="shared" si="559"/>
        <v>1</v>
      </c>
      <c r="AK1599" s="354" t="str">
        <f t="shared" si="560"/>
        <v>CE</v>
      </c>
      <c r="AL1599" s="354" t="s">
        <v>170</v>
      </c>
      <c r="AM1599" s="354">
        <f t="shared" si="563"/>
        <v>1</v>
      </c>
      <c r="AN1599" s="354" t="b">
        <f t="shared" si="561"/>
        <v>1</v>
      </c>
    </row>
    <row r="1600" spans="1:40" s="354" customFormat="1">
      <c r="A1600" s="354" t="str">
        <f t="shared" si="564"/>
        <v>CE23C02550044360</v>
      </c>
      <c r="B1600" s="354">
        <f t="shared" si="565"/>
        <v>0</v>
      </c>
      <c r="C1600" s="354">
        <f t="shared" si="566"/>
        <v>0</v>
      </c>
      <c r="D1600" s="354" t="str">
        <f t="shared" si="545"/>
        <v>CE</v>
      </c>
      <c r="E1600" s="354" t="str">
        <f t="shared" si="546"/>
        <v>23</v>
      </c>
      <c r="F1600" s="354" t="str">
        <f t="shared" si="547"/>
        <v>C</v>
      </c>
      <c r="G1600" s="355" t="str">
        <f t="shared" si="548"/>
        <v>02</v>
      </c>
      <c r="H1600" s="232" t="s">
        <v>1936</v>
      </c>
      <c r="I1600" s="233" t="s">
        <v>3525</v>
      </c>
      <c r="J1600" s="233">
        <v>46273</v>
      </c>
      <c r="K1600" s="233">
        <v>47728</v>
      </c>
      <c r="L1600" s="234">
        <v>550044360</v>
      </c>
      <c r="M1600" s="232" t="str">
        <f>IF(ISNA(VLOOKUP(L1600,'MASTER DATA'!$A$1:$B$192,2,0)),"",VLOOKUP(L1600,'MASTER DATA'!$A$1:$B$192,2,0))</f>
        <v>RimR4X15W40CI4E7DH1_1*209L_A227</v>
      </c>
      <c r="N1600" s="232">
        <v>4</v>
      </c>
      <c r="O1600" s="232">
        <f t="shared" si="549"/>
        <v>1</v>
      </c>
      <c r="P1600" s="232">
        <f t="shared" si="550"/>
        <v>0</v>
      </c>
      <c r="Q1600" s="232">
        <f>VLOOKUP(L1600,'MASTER DATA'!$A$1:$E$192,5,0)</f>
        <v>4</v>
      </c>
      <c r="R1600" s="234">
        <f>SUMIF('picking of the day'!$H$4:$H$358,WMS!H1600&amp;WMS!L1600,'picking of the day'!$E$4:$E$358)</f>
        <v>0</v>
      </c>
      <c r="U1600" s="114">
        <f>IF(ISNA(VLOOKUP(H1600,'data putaway'!$A$1:$E$530,3,0)),0,VLOOKUP(H1600,'data putaway'!$A$1:$E$530,3,0))</f>
        <v>0</v>
      </c>
      <c r="V1600" s="354">
        <f t="shared" si="551"/>
        <v>4</v>
      </c>
      <c r="W1600" s="114">
        <f>IF(ISNA(VLOOKUP(H1600,'data putaway'!$A$1:$E$530,2,0)),0,VLOOKUP(H1600,'data putaway'!$A$1:$E$530,2,0))</f>
        <v>0</v>
      </c>
      <c r="X1600" s="354" t="b">
        <f t="shared" si="552"/>
        <v>0</v>
      </c>
      <c r="Y1600" s="354">
        <f>IF(ISNA(VLOOKUP(H1600,'data putaway'!$A$1:$E$530,4,0)),0,VLOOKUP(H1600,'data putaway'!$A$1:$E$530,4,0))</f>
        <v>0</v>
      </c>
      <c r="Z1600" s="113">
        <f>IF(ISNA(VLOOKUP(H1600,'data putaway'!$A$1:$E$530,5,0)),0,VLOOKUP(H1600,'data putaway'!$A$1:$E$530,5,0))</f>
        <v>0</v>
      </c>
      <c r="AA1600" s="354" t="b">
        <f t="shared" si="553"/>
        <v>0</v>
      </c>
      <c r="AB1600" s="354" t="b">
        <f t="shared" si="554"/>
        <v>0</v>
      </c>
      <c r="AC1600" s="356" t="str">
        <f t="shared" ca="1" si="555"/>
        <v>0 Month,  10 Days</v>
      </c>
      <c r="AD1600" s="114" t="str">
        <f t="shared" ca="1" si="562"/>
        <v>3 Year, 11 Month, 15 Days</v>
      </c>
      <c r="AE1600" s="114">
        <f t="shared" si="556"/>
        <v>4</v>
      </c>
      <c r="AF1600" s="114">
        <f t="shared" si="557"/>
        <v>1</v>
      </c>
      <c r="AG1600" s="354" t="str">
        <f t="shared" si="558"/>
        <v>CE23</v>
      </c>
      <c r="AH1600" s="114">
        <f>IF(ISNA(VLOOKUP(L1600,'MASTER DATA'!$A$1:$F$192,6,0)),0,VLOOKUP(L1600,'MASTER DATA'!$A$1:$F$192,6,0))*AE1600</f>
        <v>836</v>
      </c>
      <c r="AI1600" s="354" t="str">
        <f>VLOOKUP($D1600,'warehouse mapping'!$AN$7:$AO$17,2,0)</f>
        <v>Aktif</v>
      </c>
      <c r="AJ1600" s="114">
        <f t="shared" si="559"/>
        <v>0</v>
      </c>
      <c r="AK1600" s="354" t="str">
        <f t="shared" si="560"/>
        <v/>
      </c>
      <c r="AL1600" s="354" t="s">
        <v>170</v>
      </c>
      <c r="AM1600" s="354">
        <f t="shared" si="563"/>
        <v>1</v>
      </c>
      <c r="AN1600" s="354" t="b">
        <f t="shared" si="561"/>
        <v>1</v>
      </c>
    </row>
    <row r="1601" spans="1:40" s="354" customFormat="1">
      <c r="A1601" s="354" t="str">
        <f t="shared" si="564"/>
        <v>CE23D01550062462</v>
      </c>
      <c r="B1601" s="354">
        <f t="shared" si="565"/>
        <v>0</v>
      </c>
      <c r="C1601" s="354">
        <f t="shared" si="566"/>
        <v>0</v>
      </c>
      <c r="D1601" s="354" t="str">
        <f t="shared" si="545"/>
        <v>CE</v>
      </c>
      <c r="E1601" s="354" t="str">
        <f t="shared" si="546"/>
        <v>23</v>
      </c>
      <c r="F1601" s="354" t="str">
        <f t="shared" si="547"/>
        <v>D</v>
      </c>
      <c r="G1601" s="355" t="str">
        <f t="shared" si="548"/>
        <v>01</v>
      </c>
      <c r="H1601" s="232" t="s">
        <v>1937</v>
      </c>
      <c r="I1601" s="232" t="s">
        <v>3514</v>
      </c>
      <c r="J1601" s="233">
        <v>46273</v>
      </c>
      <c r="K1601" s="233">
        <v>47727</v>
      </c>
      <c r="L1601" s="234">
        <v>550062462</v>
      </c>
      <c r="M1601" s="232" t="str">
        <f>IF(ISNA(VLOOKUP(L1601,'MASTER DATA'!$A$1:$B$192,2,0)),"",VLOOKUP(L1601,'MASTER DATA'!$A$1:$B$192,2,0))</f>
        <v>Adv4TAX7Sc10W40SNMB_12*1L_A04W</v>
      </c>
      <c r="N1601" s="232">
        <v>44</v>
      </c>
      <c r="O1601" s="232">
        <f t="shared" si="549"/>
        <v>1</v>
      </c>
      <c r="P1601" s="232">
        <f t="shared" si="550"/>
        <v>0</v>
      </c>
      <c r="Q1601" s="232">
        <f>VLOOKUP(L1601,'MASTER DATA'!$A$1:$E$192,5,0)</f>
        <v>44</v>
      </c>
      <c r="R1601" s="234">
        <f>SUMIF('picking of the day'!$H$4:$H$358,WMS!H1601&amp;WMS!L1601,'picking of the day'!$E$4:$E$358)</f>
        <v>0</v>
      </c>
      <c r="U1601" s="114">
        <f>IF(ISNA(VLOOKUP(H1601,'data putaway'!$A$1:$E$530,3,0)),0,VLOOKUP(H1601,'data putaway'!$A$1:$E$530,3,0))</f>
        <v>0</v>
      </c>
      <c r="V1601" s="354">
        <f t="shared" si="551"/>
        <v>44</v>
      </c>
      <c r="W1601" s="114">
        <f>IF(ISNA(VLOOKUP(H1601,'data putaway'!$A$1:$E$530,2,0)),0,VLOOKUP(H1601,'data putaway'!$A$1:$E$530,2,0))</f>
        <v>0</v>
      </c>
      <c r="X1601" s="354" t="b">
        <f t="shared" si="552"/>
        <v>0</v>
      </c>
      <c r="Y1601" s="354">
        <f>IF(ISNA(VLOOKUP(H1601,'data putaway'!$A$1:$E$530,4,0)),0,VLOOKUP(H1601,'data putaway'!$A$1:$E$530,4,0))</f>
        <v>0</v>
      </c>
      <c r="Z1601" s="113">
        <f>IF(ISNA(VLOOKUP(H1601,'data putaway'!$A$1:$E$530,5,0)),0,VLOOKUP(H1601,'data putaway'!$A$1:$E$530,5,0))</f>
        <v>0</v>
      </c>
      <c r="AA1601" s="354" t="b">
        <f t="shared" si="553"/>
        <v>0</v>
      </c>
      <c r="AB1601" s="354" t="b">
        <f t="shared" si="554"/>
        <v>0</v>
      </c>
      <c r="AC1601" s="356" t="str">
        <f t="shared" ca="1" si="555"/>
        <v>0 Month,  10 Days</v>
      </c>
      <c r="AD1601" s="114" t="str">
        <f t="shared" ca="1" si="562"/>
        <v>3 Year, 11 Month, 14 Days</v>
      </c>
      <c r="AE1601" s="114">
        <f t="shared" si="556"/>
        <v>44</v>
      </c>
      <c r="AF1601" s="114">
        <f t="shared" si="557"/>
        <v>1</v>
      </c>
      <c r="AG1601" s="354" t="str">
        <f t="shared" si="558"/>
        <v>CE23</v>
      </c>
      <c r="AH1601" s="114">
        <f>IF(ISNA(VLOOKUP(L1601,'MASTER DATA'!$A$1:$F$192,6,0)),0,VLOOKUP(L1601,'MASTER DATA'!$A$1:$F$192,6,0))*AE1601</f>
        <v>528</v>
      </c>
      <c r="AI1601" s="354" t="str">
        <f>VLOOKUP($D1601,'warehouse mapping'!$AN$7:$AO$17,2,0)</f>
        <v>Aktif</v>
      </c>
      <c r="AJ1601" s="114">
        <f t="shared" si="559"/>
        <v>0</v>
      </c>
      <c r="AK1601" s="354" t="str">
        <f t="shared" si="560"/>
        <v/>
      </c>
      <c r="AL1601" s="354" t="s">
        <v>170</v>
      </c>
      <c r="AM1601" s="354">
        <f t="shared" si="563"/>
        <v>1</v>
      </c>
      <c r="AN1601" s="354" t="b">
        <f t="shared" si="561"/>
        <v>1</v>
      </c>
    </row>
    <row r="1602" spans="1:40" s="354" customFormat="1">
      <c r="A1602" s="354" t="str">
        <f t="shared" si="564"/>
        <v>CE23D02550077347</v>
      </c>
      <c r="B1602" s="354">
        <f t="shared" si="565"/>
        <v>0</v>
      </c>
      <c r="C1602" s="354">
        <f t="shared" si="566"/>
        <v>0</v>
      </c>
      <c r="D1602" s="354" t="str">
        <f t="shared" si="545"/>
        <v>CE</v>
      </c>
      <c r="E1602" s="354" t="str">
        <f t="shared" si="546"/>
        <v>23</v>
      </c>
      <c r="F1602" s="354" t="str">
        <f t="shared" si="547"/>
        <v>D</v>
      </c>
      <c r="G1602" s="355" t="str">
        <f t="shared" si="548"/>
        <v>02</v>
      </c>
      <c r="H1602" s="232" t="s">
        <v>1938</v>
      </c>
      <c r="I1602" s="232" t="s">
        <v>3105</v>
      </c>
      <c r="J1602" s="233">
        <v>46098</v>
      </c>
      <c r="K1602" s="233">
        <v>47540</v>
      </c>
      <c r="L1602" s="234">
        <v>550077347</v>
      </c>
      <c r="M1602" s="232" t="str">
        <f>IF(ISNA(VLOOKUP(L1602,'MASTER DATA'!$A$1:$B$192,2,0)),"",VLOOKUP(L1602,'MASTER DATA'!$A$1:$B$192,2,0))</f>
        <v>Advan4TAX710W30SNMA2_12*0.8L_A04W</v>
      </c>
      <c r="N1602" s="232">
        <v>48</v>
      </c>
      <c r="O1602" s="232">
        <f t="shared" si="549"/>
        <v>1</v>
      </c>
      <c r="P1602" s="232">
        <f t="shared" si="550"/>
        <v>0</v>
      </c>
      <c r="Q1602" s="232">
        <f>VLOOKUP(L1602,'MASTER DATA'!$A$1:$E$192,5,0)</f>
        <v>48</v>
      </c>
      <c r="R1602" s="234">
        <f>SUMIF('picking of the day'!$H$4:$H$358,WMS!H1602&amp;WMS!L1602,'picking of the day'!$E$4:$E$358)</f>
        <v>0</v>
      </c>
      <c r="U1602" s="114">
        <f>IF(ISNA(VLOOKUP(H1602,'data putaway'!$A$1:$E$530,3,0)),0,VLOOKUP(H1602,'data putaway'!$A$1:$E$530,3,0))</f>
        <v>0</v>
      </c>
      <c r="V1602" s="354">
        <f t="shared" si="551"/>
        <v>48</v>
      </c>
      <c r="W1602" s="114">
        <f>IF(ISNA(VLOOKUP(H1602,'data putaway'!$A$1:$E$530,2,0)),0,VLOOKUP(H1602,'data putaway'!$A$1:$E$530,2,0))</f>
        <v>0</v>
      </c>
      <c r="X1602" s="354" t="b">
        <f t="shared" si="552"/>
        <v>0</v>
      </c>
      <c r="Y1602" s="354">
        <f>IF(ISNA(VLOOKUP(H1602,'data putaway'!$A$1:$E$530,4,0)),0,VLOOKUP(H1602,'data putaway'!$A$1:$E$530,4,0))</f>
        <v>0</v>
      </c>
      <c r="Z1602" s="113">
        <f>IF(ISNA(VLOOKUP(H1602,'data putaway'!$A$1:$E$530,5,0)),0,VLOOKUP(H1602,'data putaway'!$A$1:$E$530,5,0))</f>
        <v>0</v>
      </c>
      <c r="AA1602" s="354" t="b">
        <f t="shared" si="553"/>
        <v>0</v>
      </c>
      <c r="AB1602" s="354" t="b">
        <f t="shared" si="554"/>
        <v>0</v>
      </c>
      <c r="AC1602" s="356" t="str">
        <f t="shared" ca="1" si="555"/>
        <v>6 Month,  1 Days</v>
      </c>
      <c r="AD1602" s="114" t="str">
        <f t="shared" ca="1" si="562"/>
        <v>3 Year, 5 Month, 8 Days</v>
      </c>
      <c r="AE1602" s="114">
        <f t="shared" si="556"/>
        <v>48</v>
      </c>
      <c r="AF1602" s="114">
        <f t="shared" si="557"/>
        <v>1</v>
      </c>
      <c r="AG1602" s="354" t="str">
        <f t="shared" si="558"/>
        <v>CE23</v>
      </c>
      <c r="AH1602" s="114">
        <f>IF(ISNA(VLOOKUP(L1602,'MASTER DATA'!$A$1:$F$192,6,0)),0,VLOOKUP(L1602,'MASTER DATA'!$A$1:$F$192,6,0))*AE1602</f>
        <v>460.79999999999995</v>
      </c>
      <c r="AI1602" s="354" t="str">
        <f>VLOOKUP($D1602,'warehouse mapping'!$AN$7:$AO$17,2,0)</f>
        <v>Aktif</v>
      </c>
      <c r="AJ1602" s="114">
        <f t="shared" si="559"/>
        <v>0</v>
      </c>
      <c r="AK1602" s="354" t="str">
        <f t="shared" si="560"/>
        <v/>
      </c>
      <c r="AL1602" s="354" t="s">
        <v>170</v>
      </c>
      <c r="AM1602" s="354">
        <f t="shared" si="563"/>
        <v>1</v>
      </c>
      <c r="AN1602" s="354" t="b">
        <f t="shared" si="561"/>
        <v>1</v>
      </c>
    </row>
    <row r="1603" spans="1:40" s="354" customFormat="1">
      <c r="A1603" s="354" t="str">
        <f t="shared" si="564"/>
        <v>CE23E01550062462</v>
      </c>
      <c r="B1603" s="354">
        <f t="shared" si="565"/>
        <v>0</v>
      </c>
      <c r="C1603" s="354">
        <f t="shared" si="566"/>
        <v>0</v>
      </c>
      <c r="D1603" s="354" t="str">
        <f t="shared" si="545"/>
        <v>CE</v>
      </c>
      <c r="E1603" s="354" t="str">
        <f t="shared" si="546"/>
        <v>23</v>
      </c>
      <c r="F1603" s="354" t="str">
        <f t="shared" si="547"/>
        <v>E</v>
      </c>
      <c r="G1603" s="355" t="str">
        <f t="shared" si="548"/>
        <v>01</v>
      </c>
      <c r="H1603" s="232" t="s">
        <v>1939</v>
      </c>
      <c r="I1603" s="232" t="s">
        <v>3514</v>
      </c>
      <c r="J1603" s="233">
        <v>46273</v>
      </c>
      <c r="K1603" s="233">
        <v>47727</v>
      </c>
      <c r="L1603" s="234">
        <v>550062462</v>
      </c>
      <c r="M1603" s="232" t="str">
        <f>IF(ISNA(VLOOKUP(L1603,'MASTER DATA'!$A$1:$B$192,2,0)),"",VLOOKUP(L1603,'MASTER DATA'!$A$1:$B$192,2,0))</f>
        <v>Adv4TAX7Sc10W40SNMB_12*1L_A04W</v>
      </c>
      <c r="N1603" s="232">
        <v>44</v>
      </c>
      <c r="O1603" s="232">
        <f t="shared" si="549"/>
        <v>1</v>
      </c>
      <c r="P1603" s="232">
        <f t="shared" si="550"/>
        <v>0</v>
      </c>
      <c r="Q1603" s="232">
        <f>VLOOKUP(L1603,'MASTER DATA'!$A$1:$E$192,5,0)</f>
        <v>44</v>
      </c>
      <c r="R1603" s="234">
        <f>SUMIF('picking of the day'!$H$4:$H$358,WMS!H1603&amp;WMS!L1603,'picking of the day'!$E$4:$E$358)</f>
        <v>0</v>
      </c>
      <c r="U1603" s="114">
        <f>IF(ISNA(VLOOKUP(H1603,'data putaway'!$A$1:$E$530,3,0)),0,VLOOKUP(H1603,'data putaway'!$A$1:$E$530,3,0))</f>
        <v>0</v>
      </c>
      <c r="V1603" s="354">
        <f t="shared" si="551"/>
        <v>44</v>
      </c>
      <c r="W1603" s="114">
        <f>IF(ISNA(VLOOKUP(H1603,'data putaway'!$A$1:$E$530,2,0)),0,VLOOKUP(H1603,'data putaway'!$A$1:$E$530,2,0))</f>
        <v>0</v>
      </c>
      <c r="X1603" s="354" t="b">
        <f t="shared" si="552"/>
        <v>0</v>
      </c>
      <c r="Y1603" s="354">
        <f>IF(ISNA(VLOOKUP(H1603,'data putaway'!$A$1:$E$530,4,0)),0,VLOOKUP(H1603,'data putaway'!$A$1:$E$530,4,0))</f>
        <v>0</v>
      </c>
      <c r="Z1603" s="113">
        <f>IF(ISNA(VLOOKUP(H1603,'data putaway'!$A$1:$E$530,5,0)),0,VLOOKUP(H1603,'data putaway'!$A$1:$E$530,5,0))</f>
        <v>0</v>
      </c>
      <c r="AA1603" s="354" t="b">
        <f t="shared" si="553"/>
        <v>0</v>
      </c>
      <c r="AB1603" s="354" t="b">
        <f t="shared" si="554"/>
        <v>0</v>
      </c>
      <c r="AC1603" s="356" t="str">
        <f t="shared" ca="1" si="555"/>
        <v>0 Month,  10 Days</v>
      </c>
      <c r="AD1603" s="114" t="str">
        <f t="shared" ca="1" si="562"/>
        <v>3 Year, 11 Month, 14 Days</v>
      </c>
      <c r="AE1603" s="114">
        <f t="shared" si="556"/>
        <v>44</v>
      </c>
      <c r="AF1603" s="114">
        <f t="shared" si="557"/>
        <v>1</v>
      </c>
      <c r="AG1603" s="354" t="str">
        <f t="shared" si="558"/>
        <v>CE23</v>
      </c>
      <c r="AH1603" s="114">
        <f>IF(ISNA(VLOOKUP(L1603,'MASTER DATA'!$A$1:$F$192,6,0)),0,VLOOKUP(L1603,'MASTER DATA'!$A$1:$F$192,6,0))*AE1603</f>
        <v>528</v>
      </c>
      <c r="AI1603" s="354" t="str">
        <f>VLOOKUP($D1603,'warehouse mapping'!$AN$7:$AO$17,2,0)</f>
        <v>Aktif</v>
      </c>
      <c r="AJ1603" s="114">
        <f t="shared" si="559"/>
        <v>0</v>
      </c>
      <c r="AK1603" s="354" t="str">
        <f t="shared" si="560"/>
        <v/>
      </c>
      <c r="AL1603" s="354" t="s">
        <v>170</v>
      </c>
      <c r="AM1603" s="354">
        <f t="shared" si="563"/>
        <v>1</v>
      </c>
      <c r="AN1603" s="354" t="b">
        <f t="shared" si="561"/>
        <v>1</v>
      </c>
    </row>
    <row r="1604" spans="1:40" s="354" customFormat="1">
      <c r="A1604" s="354" t="str">
        <f t="shared" si="564"/>
        <v>CE23E02550062462</v>
      </c>
      <c r="B1604" s="354">
        <f t="shared" si="565"/>
        <v>0</v>
      </c>
      <c r="C1604" s="354">
        <f t="shared" si="566"/>
        <v>0</v>
      </c>
      <c r="D1604" s="354" t="str">
        <f t="shared" si="545"/>
        <v>CE</v>
      </c>
      <c r="E1604" s="354" t="str">
        <f t="shared" si="546"/>
        <v>23</v>
      </c>
      <c r="F1604" s="354" t="str">
        <f t="shared" si="547"/>
        <v>E</v>
      </c>
      <c r="G1604" s="355" t="str">
        <f t="shared" si="548"/>
        <v>02</v>
      </c>
      <c r="H1604" s="232" t="s">
        <v>1940</v>
      </c>
      <c r="I1604" s="232" t="s">
        <v>3514</v>
      </c>
      <c r="J1604" s="233">
        <v>46273</v>
      </c>
      <c r="K1604" s="233">
        <v>47727</v>
      </c>
      <c r="L1604" s="234">
        <v>550062462</v>
      </c>
      <c r="M1604" s="232" t="str">
        <f>IF(ISNA(VLOOKUP(L1604,'MASTER DATA'!$A$1:$B$192,2,0)),"",VLOOKUP(L1604,'MASTER DATA'!$A$1:$B$192,2,0))</f>
        <v>Adv4TAX7Sc10W40SNMB_12*1L_A04W</v>
      </c>
      <c r="N1604" s="232">
        <v>44</v>
      </c>
      <c r="O1604" s="232">
        <f t="shared" si="549"/>
        <v>1</v>
      </c>
      <c r="P1604" s="232">
        <f t="shared" si="550"/>
        <v>0</v>
      </c>
      <c r="Q1604" s="232">
        <f>VLOOKUP(L1604,'MASTER DATA'!$A$1:$E$192,5,0)</f>
        <v>44</v>
      </c>
      <c r="R1604" s="234">
        <f>SUMIF('picking of the day'!$H$4:$H$358,WMS!H1604&amp;WMS!L1604,'picking of the day'!$E$4:$E$358)</f>
        <v>0</v>
      </c>
      <c r="U1604" s="114">
        <f>IF(ISNA(VLOOKUP(H1604,'data putaway'!$A$1:$E$530,3,0)),0,VLOOKUP(H1604,'data putaway'!$A$1:$E$530,3,0))</f>
        <v>0</v>
      </c>
      <c r="V1604" s="354">
        <f t="shared" si="551"/>
        <v>44</v>
      </c>
      <c r="W1604" s="114">
        <f>IF(ISNA(VLOOKUP(H1604,'data putaway'!$A$1:$E$530,2,0)),0,VLOOKUP(H1604,'data putaway'!$A$1:$E$530,2,0))</f>
        <v>0</v>
      </c>
      <c r="X1604" s="354" t="b">
        <f t="shared" si="552"/>
        <v>0</v>
      </c>
      <c r="Y1604" s="354">
        <f>IF(ISNA(VLOOKUP(H1604,'data putaway'!$A$1:$E$530,4,0)),0,VLOOKUP(H1604,'data putaway'!$A$1:$E$530,4,0))</f>
        <v>0</v>
      </c>
      <c r="Z1604" s="113">
        <f>IF(ISNA(VLOOKUP(H1604,'data putaway'!$A$1:$E$530,5,0)),0,VLOOKUP(H1604,'data putaway'!$A$1:$E$530,5,0))</f>
        <v>0</v>
      </c>
      <c r="AA1604" s="354" t="b">
        <f t="shared" si="553"/>
        <v>0</v>
      </c>
      <c r="AB1604" s="354" t="b">
        <f t="shared" si="554"/>
        <v>0</v>
      </c>
      <c r="AC1604" s="356" t="str">
        <f t="shared" ca="1" si="555"/>
        <v>0 Month,  10 Days</v>
      </c>
      <c r="AD1604" s="114" t="str">
        <f t="shared" ca="1" si="562"/>
        <v>3 Year, 11 Month, 14 Days</v>
      </c>
      <c r="AE1604" s="114">
        <f t="shared" si="556"/>
        <v>44</v>
      </c>
      <c r="AF1604" s="114">
        <f t="shared" si="557"/>
        <v>1</v>
      </c>
      <c r="AG1604" s="354" t="str">
        <f t="shared" si="558"/>
        <v>CE23</v>
      </c>
      <c r="AH1604" s="114">
        <f>IF(ISNA(VLOOKUP(L1604,'MASTER DATA'!$A$1:$F$192,6,0)),0,VLOOKUP(L1604,'MASTER DATA'!$A$1:$F$192,6,0))*AE1604</f>
        <v>528</v>
      </c>
      <c r="AI1604" s="354" t="str">
        <f>VLOOKUP($D1604,'warehouse mapping'!$AN$7:$AO$17,2,0)</f>
        <v>Aktif</v>
      </c>
      <c r="AJ1604" s="114">
        <f t="shared" si="559"/>
        <v>0</v>
      </c>
      <c r="AK1604" s="354" t="str">
        <f t="shared" si="560"/>
        <v/>
      </c>
      <c r="AL1604" s="354" t="s">
        <v>170</v>
      </c>
      <c r="AM1604" s="354">
        <f t="shared" si="563"/>
        <v>1</v>
      </c>
      <c r="AN1604" s="354" t="b">
        <f t="shared" si="561"/>
        <v>1</v>
      </c>
    </row>
    <row r="1605" spans="1:40" s="354" customFormat="1">
      <c r="A1605" s="354" t="str">
        <f t="shared" si="564"/>
        <v>CE24A01550050071</v>
      </c>
      <c r="B1605" s="354">
        <f t="shared" si="565"/>
        <v>0</v>
      </c>
      <c r="C1605" s="354">
        <f t="shared" si="566"/>
        <v>0</v>
      </c>
      <c r="D1605" s="354" t="str">
        <f t="shared" ref="D1605:D1668" si="567">LEFT(H1605,2)</f>
        <v>CE</v>
      </c>
      <c r="E1605" s="354" t="str">
        <f t="shared" ref="E1605:E1668" si="568">MID(H1605,3,2)</f>
        <v>24</v>
      </c>
      <c r="F1605" s="354" t="str">
        <f t="shared" ref="F1605:F1668" si="569">MID(H1605,5,1)</f>
        <v>A</v>
      </c>
      <c r="G1605" s="355" t="str">
        <f t="shared" ref="G1605:G1668" si="570">RIGHT(H1605,2)</f>
        <v>01</v>
      </c>
      <c r="H1605" s="232" t="s">
        <v>1941</v>
      </c>
      <c r="I1605" s="232" t="s">
        <v>3222</v>
      </c>
      <c r="J1605" s="233">
        <v>46281</v>
      </c>
      <c r="K1605" s="233">
        <v>47631</v>
      </c>
      <c r="L1605" s="234">
        <v>550050071</v>
      </c>
      <c r="M1605" s="232" t="str">
        <f>IF(ISNA(VLOOKUP(L1605,'MASTER DATA'!$A$1:$B$192,2,0)),"",VLOOKUP(L1605,'MASTER DATA'!$A$1:$B$192,2,0))</f>
        <v>RimLD4Extra15W40CI4_12*1L_A04W</v>
      </c>
      <c r="N1605" s="232">
        <v>37</v>
      </c>
      <c r="O1605" s="232">
        <f t="shared" ref="O1605:O1668" si="571">(V1605-P1605)/Q1605</f>
        <v>0</v>
      </c>
      <c r="P1605" s="232">
        <f t="shared" ref="P1605:P1668" si="572">MOD(V1605,Q1605)</f>
        <v>37</v>
      </c>
      <c r="Q1605" s="232">
        <f>VLOOKUP(L1605,'MASTER DATA'!$A$1:$E$192,5,0)</f>
        <v>44</v>
      </c>
      <c r="R1605" s="234">
        <f>SUMIF('picking of the day'!$H$4:$H$358,WMS!H1605&amp;WMS!L1605,'picking of the day'!$E$4:$E$358)</f>
        <v>0</v>
      </c>
      <c r="U1605" s="114">
        <f>IF(ISNA(VLOOKUP(H1605,'data putaway'!$A$1:$E$530,3,0)),0,VLOOKUP(H1605,'data putaway'!$A$1:$E$530,3,0))</f>
        <v>0</v>
      </c>
      <c r="V1605" s="354">
        <f t="shared" ref="V1605:V1668" si="573">(N1605+T1605+U1605)-(R1605+S1605)</f>
        <v>37</v>
      </c>
      <c r="W1605" s="114">
        <f>IF(ISNA(VLOOKUP(H1605,'data putaway'!$A$1:$E$530,2,0)),0,VLOOKUP(H1605,'data putaway'!$A$1:$E$530,2,0))</f>
        <v>0</v>
      </c>
      <c r="X1605" s="354" t="b">
        <f t="shared" ref="X1605:X1668" si="574">W1605=L1605</f>
        <v>0</v>
      </c>
      <c r="Y1605" s="354">
        <f>IF(ISNA(VLOOKUP(H1605,'data putaway'!$A$1:$E$530,4,0)),0,VLOOKUP(H1605,'data putaway'!$A$1:$E$530,4,0))</f>
        <v>0</v>
      </c>
      <c r="Z1605" s="113">
        <f>IF(ISNA(VLOOKUP(H1605,'data putaway'!$A$1:$E$530,5,0)),0,VLOOKUP(H1605,'data putaway'!$A$1:$E$530,5,0))</f>
        <v>0</v>
      </c>
      <c r="AA1605" s="354" t="b">
        <f t="shared" ref="AA1605:AA1668" si="575">Y1605=I1605</f>
        <v>0</v>
      </c>
      <c r="AB1605" s="354" t="b">
        <f t="shared" ref="AB1605:AB1668" si="576">Z1605=K1605</f>
        <v>0</v>
      </c>
      <c r="AC1605" s="356" t="str">
        <f t="shared" ref="AC1605:AC1668" ca="1" si="577">IF(J1605="","",DATEDIF(J1605,NOW(),"ym")&amp;" Month"&amp;",  "&amp;DATEDIF(J1605,NOW(),"md")&amp;" Days")</f>
        <v>0 Month,  2 Days</v>
      </c>
      <c r="AD1605" s="114" t="str">
        <f t="shared" ca="1" si="562"/>
        <v>3 Year, 8 Month, 10 Days</v>
      </c>
      <c r="AE1605" s="114">
        <f t="shared" ref="AE1605:AE1668" si="578">N1605+U1605</f>
        <v>37</v>
      </c>
      <c r="AF1605" s="114">
        <f t="shared" ref="AF1605:AF1668" si="579">IF(V1605&gt;0,1,0)</f>
        <v>1</v>
      </c>
      <c r="AG1605" s="354" t="str">
        <f t="shared" ref="AG1605:AG1668" si="580">D1605&amp;E1605</f>
        <v>CE24</v>
      </c>
      <c r="AH1605" s="114">
        <f>IF(ISNA(VLOOKUP(L1605,'MASTER DATA'!$A$1:$F$192,6,0)),0,VLOOKUP(L1605,'MASTER DATA'!$A$1:$F$192,6,0))*AE1605</f>
        <v>444</v>
      </c>
      <c r="AI1605" s="354" t="str">
        <f>VLOOKUP($D1605,'warehouse mapping'!$AN$7:$AO$17,2,0)</f>
        <v>Aktif</v>
      </c>
      <c r="AJ1605" s="114">
        <f t="shared" ref="AJ1605:AJ1668" si="581">IF(AF1605=0,1,0)</f>
        <v>0</v>
      </c>
      <c r="AK1605" s="354" t="str">
        <f t="shared" ref="AK1605:AK1668" si="582">IF(AND(AJ1605=1,AI1605="aktif"),D1605,"")</f>
        <v/>
      </c>
      <c r="AL1605" s="354" t="s">
        <v>170</v>
      </c>
      <c r="AM1605" s="354">
        <f t="shared" si="563"/>
        <v>1</v>
      </c>
      <c r="AN1605" s="354" t="b">
        <f t="shared" si="561"/>
        <v>1</v>
      </c>
    </row>
    <row r="1606" spans="1:40" s="354" customFormat="1">
      <c r="A1606" s="354" t="str">
        <f t="shared" si="564"/>
        <v>CE24A02550053783</v>
      </c>
      <c r="B1606" s="354">
        <f t="shared" si="565"/>
        <v>0</v>
      </c>
      <c r="C1606" s="354">
        <f t="shared" si="566"/>
        <v>0</v>
      </c>
      <c r="D1606" s="354" t="str">
        <f t="shared" si="567"/>
        <v>CE</v>
      </c>
      <c r="E1606" s="354" t="str">
        <f t="shared" si="568"/>
        <v>24</v>
      </c>
      <c r="F1606" s="354" t="str">
        <f t="shared" si="569"/>
        <v>A</v>
      </c>
      <c r="G1606" s="355" t="str">
        <f t="shared" si="570"/>
        <v>02</v>
      </c>
      <c r="H1606" s="232" t="s">
        <v>1942</v>
      </c>
      <c r="I1606" s="232" t="s">
        <v>3527</v>
      </c>
      <c r="J1606" s="233">
        <v>46274</v>
      </c>
      <c r="K1606" s="233">
        <v>47723</v>
      </c>
      <c r="L1606" s="234">
        <v>550053783</v>
      </c>
      <c r="M1606" s="232" t="str">
        <f>IF(ISNA(VLOOKUP(L1606,'MASTER DATA'!$A$1:$B$192,2,0)),"",VLOOKUP(L1606,'MASTER DATA'!$A$1:$B$192,2,0))</f>
        <v>RimR5E10W40CI4228.3_12*1L_A734</v>
      </c>
      <c r="N1606" s="232">
        <v>11</v>
      </c>
      <c r="O1606" s="232">
        <f t="shared" si="571"/>
        <v>0</v>
      </c>
      <c r="P1606" s="232">
        <f t="shared" si="572"/>
        <v>11</v>
      </c>
      <c r="Q1606" s="232">
        <f>VLOOKUP(L1606,'MASTER DATA'!$A$1:$E$192,5,0)</f>
        <v>44</v>
      </c>
      <c r="R1606" s="234">
        <f>SUMIF('picking of the day'!$H$4:$H$358,WMS!H1606&amp;WMS!L1606,'picking of the day'!$E$4:$E$358)</f>
        <v>0</v>
      </c>
      <c r="U1606" s="114">
        <f>IF(ISNA(VLOOKUP(H1606,'data putaway'!$A$1:$E$530,3,0)),0,VLOOKUP(H1606,'data putaway'!$A$1:$E$530,3,0))</f>
        <v>0</v>
      </c>
      <c r="V1606" s="354">
        <f t="shared" si="573"/>
        <v>11</v>
      </c>
      <c r="W1606" s="114">
        <f>IF(ISNA(VLOOKUP(H1606,'data putaway'!$A$1:$E$530,2,0)),0,VLOOKUP(H1606,'data putaway'!$A$1:$E$530,2,0))</f>
        <v>0</v>
      </c>
      <c r="X1606" s="354" t="b">
        <f t="shared" si="574"/>
        <v>0</v>
      </c>
      <c r="Y1606" s="354">
        <f>IF(ISNA(VLOOKUP(H1606,'data putaway'!$A$1:$E$530,4,0)),0,VLOOKUP(H1606,'data putaway'!$A$1:$E$530,4,0))</f>
        <v>0</v>
      </c>
      <c r="Z1606" s="113">
        <f>IF(ISNA(VLOOKUP(H1606,'data putaway'!$A$1:$E$530,5,0)),0,VLOOKUP(H1606,'data putaway'!$A$1:$E$530,5,0))</f>
        <v>0</v>
      </c>
      <c r="AA1606" s="354" t="b">
        <f t="shared" si="575"/>
        <v>0</v>
      </c>
      <c r="AB1606" s="354" t="b">
        <f t="shared" si="576"/>
        <v>0</v>
      </c>
      <c r="AC1606" s="356" t="str">
        <f t="shared" ca="1" si="577"/>
        <v>0 Month,  9 Days</v>
      </c>
      <c r="AD1606" s="114" t="str">
        <f t="shared" ca="1" si="562"/>
        <v>3 Year, 11 Month, 10 Days</v>
      </c>
      <c r="AE1606" s="114">
        <f t="shared" si="578"/>
        <v>11</v>
      </c>
      <c r="AF1606" s="114">
        <f t="shared" si="579"/>
        <v>1</v>
      </c>
      <c r="AG1606" s="354" t="str">
        <f t="shared" si="580"/>
        <v>CE24</v>
      </c>
      <c r="AH1606" s="114">
        <f>IF(ISNA(VLOOKUP(L1606,'MASTER DATA'!$A$1:$F$192,6,0)),0,VLOOKUP(L1606,'MASTER DATA'!$A$1:$F$192,6,0))*AE1606</f>
        <v>132</v>
      </c>
      <c r="AI1606" s="354" t="str">
        <f>VLOOKUP($D1606,'warehouse mapping'!$AN$7:$AO$17,2,0)</f>
        <v>Aktif</v>
      </c>
      <c r="AJ1606" s="114">
        <f t="shared" si="581"/>
        <v>0</v>
      </c>
      <c r="AK1606" s="354" t="str">
        <f t="shared" si="582"/>
        <v/>
      </c>
      <c r="AL1606" s="354" t="s">
        <v>3025</v>
      </c>
      <c r="AM1606" s="354">
        <f t="shared" si="563"/>
        <v>1</v>
      </c>
      <c r="AN1606" s="354" t="b">
        <f t="shared" ref="AN1606:AN1669" si="583">ISNUMBER(V1606)</f>
        <v>1</v>
      </c>
    </row>
    <row r="1607" spans="1:40" s="354" customFormat="1">
      <c r="A1607" s="354" t="str">
        <f t="shared" si="564"/>
        <v>CE24B01550027259</v>
      </c>
      <c r="B1607" s="354">
        <f t="shared" si="565"/>
        <v>0</v>
      </c>
      <c r="C1607" s="354">
        <f t="shared" si="566"/>
        <v>0</v>
      </c>
      <c r="D1607" s="354" t="str">
        <f t="shared" si="567"/>
        <v>CE</v>
      </c>
      <c r="E1607" s="354" t="str">
        <f t="shared" si="568"/>
        <v>24</v>
      </c>
      <c r="F1607" s="354" t="str">
        <f t="shared" si="569"/>
        <v>B</v>
      </c>
      <c r="G1607" s="355" t="str">
        <f t="shared" si="570"/>
        <v>01</v>
      </c>
      <c r="H1607" s="232" t="s">
        <v>1943</v>
      </c>
      <c r="I1607" s="233" t="s">
        <v>3251</v>
      </c>
      <c r="J1607" s="233">
        <v>46255</v>
      </c>
      <c r="K1607" s="233">
        <v>47691</v>
      </c>
      <c r="L1607" s="234">
        <v>550027259</v>
      </c>
      <c r="M1607" s="232" t="str">
        <f>IF(ISNA(VLOOKUP(L1607,'MASTER DATA'!$A$1:$B$192,2,0)),"",VLOOKUP(L1607,'MASTER DATA'!$A$1:$B$192,2,0))</f>
        <v>Gadus S2 V220 2_1*770kg_A227</v>
      </c>
      <c r="N1607" s="232">
        <v>1</v>
      </c>
      <c r="O1607" s="232">
        <f t="shared" si="571"/>
        <v>1</v>
      </c>
      <c r="P1607" s="232">
        <f t="shared" si="572"/>
        <v>0</v>
      </c>
      <c r="Q1607" s="232">
        <f>VLOOKUP(L1607,'MASTER DATA'!$A$1:$E$192,5,0)</f>
        <v>1</v>
      </c>
      <c r="R1607" s="234">
        <f>SUMIF('picking of the day'!$H$4:$H$358,WMS!H1607&amp;WMS!L1607,'picking of the day'!$E$4:$E$358)</f>
        <v>0</v>
      </c>
      <c r="U1607" s="114">
        <f>IF(ISNA(VLOOKUP(H1607,'data putaway'!$A$1:$E$530,3,0)),0,VLOOKUP(H1607,'data putaway'!$A$1:$E$530,3,0))</f>
        <v>0</v>
      </c>
      <c r="V1607" s="354">
        <f t="shared" si="573"/>
        <v>1</v>
      </c>
      <c r="W1607" s="114">
        <f>IF(ISNA(VLOOKUP(H1607,'data putaway'!$A$1:$E$530,2,0)),0,VLOOKUP(H1607,'data putaway'!$A$1:$E$530,2,0))</f>
        <v>0</v>
      </c>
      <c r="X1607" s="354" t="b">
        <f t="shared" si="574"/>
        <v>0</v>
      </c>
      <c r="Y1607" s="354">
        <f>IF(ISNA(VLOOKUP(H1607,'data putaway'!$A$1:$E$530,4,0)),0,VLOOKUP(H1607,'data putaway'!$A$1:$E$530,4,0))</f>
        <v>0</v>
      </c>
      <c r="Z1607" s="113">
        <f>IF(ISNA(VLOOKUP(H1607,'data putaway'!$A$1:$E$530,5,0)),0,VLOOKUP(H1607,'data putaway'!$A$1:$E$530,5,0))</f>
        <v>0</v>
      </c>
      <c r="AA1607" s="354" t="b">
        <f t="shared" si="575"/>
        <v>0</v>
      </c>
      <c r="AB1607" s="354" t="b">
        <f t="shared" si="576"/>
        <v>0</v>
      </c>
      <c r="AC1607" s="356" t="str">
        <f t="shared" ca="1" si="577"/>
        <v>0 Month,  28 Days</v>
      </c>
      <c r="AD1607" s="114" t="str">
        <f t="shared" ca="1" si="562"/>
        <v>3 Year, 10 Month, 9 Days</v>
      </c>
      <c r="AE1607" s="114">
        <f t="shared" si="578"/>
        <v>1</v>
      </c>
      <c r="AF1607" s="114">
        <f t="shared" si="579"/>
        <v>1</v>
      </c>
      <c r="AG1607" s="354" t="str">
        <f t="shared" si="580"/>
        <v>CE24</v>
      </c>
      <c r="AH1607" s="114">
        <f>IF(ISNA(VLOOKUP(L1607,'MASTER DATA'!$A$1:$F$192,6,0)),0,VLOOKUP(L1607,'MASTER DATA'!$A$1:$F$192,6,0))*AE1607</f>
        <v>770</v>
      </c>
      <c r="AI1607" s="354" t="str">
        <f>VLOOKUP($D1607,'warehouse mapping'!$AN$7:$AO$17,2,0)</f>
        <v>Aktif</v>
      </c>
      <c r="AJ1607" s="114">
        <f t="shared" si="581"/>
        <v>0</v>
      </c>
      <c r="AK1607" s="354" t="str">
        <f t="shared" si="582"/>
        <v/>
      </c>
      <c r="AL1607" s="354" t="s">
        <v>3025</v>
      </c>
      <c r="AM1607" s="354">
        <f t="shared" si="563"/>
        <v>1</v>
      </c>
      <c r="AN1607" s="354" t="b">
        <f t="shared" si="583"/>
        <v>1</v>
      </c>
    </row>
    <row r="1608" spans="1:40" s="354" customFormat="1">
      <c r="A1608" s="354" t="str">
        <f t="shared" si="564"/>
        <v>CE24B02550027259</v>
      </c>
      <c r="B1608" s="354">
        <f t="shared" si="565"/>
        <v>0</v>
      </c>
      <c r="C1608" s="354">
        <f t="shared" si="566"/>
        <v>0</v>
      </c>
      <c r="D1608" s="354" t="str">
        <f t="shared" si="567"/>
        <v>CE</v>
      </c>
      <c r="E1608" s="354" t="str">
        <f t="shared" si="568"/>
        <v>24</v>
      </c>
      <c r="F1608" s="354" t="str">
        <f t="shared" si="569"/>
        <v>B</v>
      </c>
      <c r="G1608" s="355" t="str">
        <f t="shared" si="570"/>
        <v>02</v>
      </c>
      <c r="H1608" s="232" t="s">
        <v>1944</v>
      </c>
      <c r="I1608" s="232">
        <v>12652579</v>
      </c>
      <c r="J1608" s="233">
        <v>46197</v>
      </c>
      <c r="K1608" s="233">
        <v>47632</v>
      </c>
      <c r="L1608" s="234">
        <v>550027259</v>
      </c>
      <c r="M1608" s="232" t="str">
        <f>IF(ISNA(VLOOKUP(L1608,'MASTER DATA'!$A$1:$B$192,2,0)),"",VLOOKUP(L1608,'MASTER DATA'!$A$1:$B$192,2,0))</f>
        <v>Gadus S2 V220 2_1*770kg_A227</v>
      </c>
      <c r="N1608" s="232">
        <v>1</v>
      </c>
      <c r="O1608" s="232">
        <f t="shared" si="571"/>
        <v>1</v>
      </c>
      <c r="P1608" s="232">
        <f t="shared" si="572"/>
        <v>0</v>
      </c>
      <c r="Q1608" s="232">
        <f>VLOOKUP(L1608,'MASTER DATA'!$A$1:$E$192,5,0)</f>
        <v>1</v>
      </c>
      <c r="R1608" s="234">
        <f>SUMIF('picking of the day'!$H$4:$H$358,WMS!H1608&amp;WMS!L1608,'picking of the day'!$E$4:$E$358)</f>
        <v>0</v>
      </c>
      <c r="U1608" s="114">
        <f>IF(ISNA(VLOOKUP(H1608,'data putaway'!$A$1:$E$530,3,0)),0,VLOOKUP(H1608,'data putaway'!$A$1:$E$530,3,0))</f>
        <v>0</v>
      </c>
      <c r="V1608" s="354">
        <f t="shared" si="573"/>
        <v>1</v>
      </c>
      <c r="W1608" s="114">
        <f>IF(ISNA(VLOOKUP(H1608,'data putaway'!$A$1:$E$530,2,0)),0,VLOOKUP(H1608,'data putaway'!$A$1:$E$530,2,0))</f>
        <v>0</v>
      </c>
      <c r="X1608" s="354" t="b">
        <f t="shared" si="574"/>
        <v>0</v>
      </c>
      <c r="Y1608" s="354">
        <f>IF(ISNA(VLOOKUP(H1608,'data putaway'!$A$1:$E$530,4,0)),0,VLOOKUP(H1608,'data putaway'!$A$1:$E$530,4,0))</f>
        <v>0</v>
      </c>
      <c r="Z1608" s="113">
        <f>IF(ISNA(VLOOKUP(H1608,'data putaway'!$A$1:$E$530,5,0)),0,VLOOKUP(H1608,'data putaway'!$A$1:$E$530,5,0))</f>
        <v>0</v>
      </c>
      <c r="AA1608" s="354" t="b">
        <f t="shared" si="575"/>
        <v>0</v>
      </c>
      <c r="AB1608" s="354" t="b">
        <f t="shared" si="576"/>
        <v>0</v>
      </c>
      <c r="AC1608" s="356" t="str">
        <f t="shared" ca="1" si="577"/>
        <v>2 Month,  25 Days</v>
      </c>
      <c r="AD1608" s="114" t="str">
        <f t="shared" ca="1" si="562"/>
        <v>3 Year, 8 Month, 11 Days</v>
      </c>
      <c r="AE1608" s="114">
        <f t="shared" si="578"/>
        <v>1</v>
      </c>
      <c r="AF1608" s="114">
        <f t="shared" si="579"/>
        <v>1</v>
      </c>
      <c r="AG1608" s="354" t="str">
        <f t="shared" si="580"/>
        <v>CE24</v>
      </c>
      <c r="AH1608" s="114">
        <f>IF(ISNA(VLOOKUP(L1608,'MASTER DATA'!$A$1:$F$192,6,0)),0,VLOOKUP(L1608,'MASTER DATA'!$A$1:$F$192,6,0))*AE1608</f>
        <v>770</v>
      </c>
      <c r="AI1608" s="354" t="str">
        <f>VLOOKUP($D1608,'warehouse mapping'!$AN$7:$AO$17,2,0)</f>
        <v>Aktif</v>
      </c>
      <c r="AJ1608" s="114">
        <f t="shared" si="581"/>
        <v>0</v>
      </c>
      <c r="AK1608" s="354" t="str">
        <f t="shared" si="582"/>
        <v/>
      </c>
      <c r="AL1608" s="354" t="s">
        <v>3205</v>
      </c>
      <c r="AM1608" s="354">
        <f t="shared" si="563"/>
        <v>1</v>
      </c>
      <c r="AN1608" s="354" t="b">
        <f t="shared" si="583"/>
        <v>1</v>
      </c>
    </row>
    <row r="1609" spans="1:40" s="354" customFormat="1">
      <c r="A1609" s="354" t="str">
        <f t="shared" si="564"/>
        <v>CE24C01550077344</v>
      </c>
      <c r="B1609" s="354">
        <f t="shared" si="565"/>
        <v>0</v>
      </c>
      <c r="C1609" s="354">
        <f t="shared" si="566"/>
        <v>0</v>
      </c>
      <c r="D1609" s="354" t="str">
        <f t="shared" si="567"/>
        <v>CE</v>
      </c>
      <c r="E1609" s="354" t="str">
        <f t="shared" si="568"/>
        <v>24</v>
      </c>
      <c r="F1609" s="354" t="str">
        <f t="shared" si="569"/>
        <v>C</v>
      </c>
      <c r="G1609" s="355" t="str">
        <f t="shared" si="570"/>
        <v>01</v>
      </c>
      <c r="H1609" s="232" t="s">
        <v>1945</v>
      </c>
      <c r="I1609" s="232" t="s">
        <v>3106</v>
      </c>
      <c r="J1609" s="233">
        <v>46087</v>
      </c>
      <c r="K1609" s="233">
        <v>47436</v>
      </c>
      <c r="L1609" s="234">
        <v>550077344</v>
      </c>
      <c r="M1609" s="232" t="str">
        <f>IF(ISNA(VLOOKUP(L1609,'MASTER DATA'!$A$1:$B$192,2,0)),"",VLOOKUP(L1609,'MASTER DATA'!$A$1:$B$192,2,0))</f>
        <v>Adv4TAX520W40SLMA2_12*1L_A04W</v>
      </c>
      <c r="N1609" s="232">
        <v>44</v>
      </c>
      <c r="O1609" s="232">
        <f t="shared" si="571"/>
        <v>1</v>
      </c>
      <c r="P1609" s="232">
        <f t="shared" si="572"/>
        <v>0</v>
      </c>
      <c r="Q1609" s="232">
        <f>VLOOKUP(L1609,'MASTER DATA'!$A$1:$E$192,5,0)</f>
        <v>44</v>
      </c>
      <c r="R1609" s="234">
        <f>SUMIF('picking of the day'!$H$4:$H$358,WMS!H1609&amp;WMS!L1609,'picking of the day'!$E$4:$E$358)</f>
        <v>0</v>
      </c>
      <c r="U1609" s="114">
        <f>IF(ISNA(VLOOKUP(H1609,'data putaway'!$A$1:$E$530,3,0)),0,VLOOKUP(H1609,'data putaway'!$A$1:$E$530,3,0))</f>
        <v>0</v>
      </c>
      <c r="V1609" s="354">
        <f t="shared" si="573"/>
        <v>44</v>
      </c>
      <c r="W1609" s="114">
        <f>IF(ISNA(VLOOKUP(H1609,'data putaway'!$A$1:$E$530,2,0)),0,VLOOKUP(H1609,'data putaway'!$A$1:$E$530,2,0))</f>
        <v>0</v>
      </c>
      <c r="X1609" s="354" t="b">
        <f t="shared" si="574"/>
        <v>0</v>
      </c>
      <c r="Y1609" s="354">
        <f>IF(ISNA(VLOOKUP(H1609,'data putaway'!$A$1:$E$530,4,0)),0,VLOOKUP(H1609,'data putaway'!$A$1:$E$530,4,0))</f>
        <v>0</v>
      </c>
      <c r="Z1609" s="113">
        <f>IF(ISNA(VLOOKUP(H1609,'data putaway'!$A$1:$E$530,5,0)),0,VLOOKUP(H1609,'data putaway'!$A$1:$E$530,5,0))</f>
        <v>0</v>
      </c>
      <c r="AA1609" s="354" t="b">
        <f t="shared" si="575"/>
        <v>0</v>
      </c>
      <c r="AB1609" s="354" t="b">
        <f t="shared" si="576"/>
        <v>0</v>
      </c>
      <c r="AC1609" s="356" t="str">
        <f t="shared" ca="1" si="577"/>
        <v>6 Month,  12 Days</v>
      </c>
      <c r="AD1609" s="114" t="str">
        <f t="shared" ca="1" si="562"/>
        <v>3 Year, 1 Month, 27 Days</v>
      </c>
      <c r="AE1609" s="114">
        <f t="shared" si="578"/>
        <v>44</v>
      </c>
      <c r="AF1609" s="114">
        <f t="shared" si="579"/>
        <v>1</v>
      </c>
      <c r="AG1609" s="354" t="str">
        <f t="shared" si="580"/>
        <v>CE24</v>
      </c>
      <c r="AH1609" s="114">
        <f>IF(ISNA(VLOOKUP(L1609,'MASTER DATA'!$A$1:$F$192,6,0)),0,VLOOKUP(L1609,'MASTER DATA'!$A$1:$F$192,6,0))*AE1609</f>
        <v>528</v>
      </c>
      <c r="AI1609" s="354" t="str">
        <f>VLOOKUP($D1609,'warehouse mapping'!$AN$7:$AO$17,2,0)</f>
        <v>Aktif</v>
      </c>
      <c r="AJ1609" s="114">
        <f t="shared" si="581"/>
        <v>0</v>
      </c>
      <c r="AK1609" s="354" t="str">
        <f t="shared" si="582"/>
        <v/>
      </c>
      <c r="AL1609" s="354" t="s">
        <v>170</v>
      </c>
      <c r="AM1609" s="354">
        <f t="shared" si="563"/>
        <v>1</v>
      </c>
      <c r="AN1609" s="354" t="b">
        <f t="shared" si="583"/>
        <v>1</v>
      </c>
    </row>
    <row r="1610" spans="1:40" s="354" customFormat="1">
      <c r="A1610" s="354" t="str">
        <f t="shared" si="564"/>
        <v>CE24C02550077344</v>
      </c>
      <c r="B1610" s="354">
        <f t="shared" si="565"/>
        <v>0</v>
      </c>
      <c r="C1610" s="354">
        <f t="shared" si="566"/>
        <v>0</v>
      </c>
      <c r="D1610" s="354" t="str">
        <f t="shared" si="567"/>
        <v>CE</v>
      </c>
      <c r="E1610" s="354" t="str">
        <f t="shared" si="568"/>
        <v>24</v>
      </c>
      <c r="F1610" s="354" t="str">
        <f t="shared" si="569"/>
        <v>C</v>
      </c>
      <c r="G1610" s="355" t="str">
        <f t="shared" si="570"/>
        <v>02</v>
      </c>
      <c r="H1610" s="232" t="s">
        <v>1946</v>
      </c>
      <c r="I1610" s="232" t="s">
        <v>3106</v>
      </c>
      <c r="J1610" s="233">
        <v>46087</v>
      </c>
      <c r="K1610" s="233">
        <v>47436</v>
      </c>
      <c r="L1610" s="234">
        <v>550077344</v>
      </c>
      <c r="M1610" s="232" t="str">
        <f>IF(ISNA(VLOOKUP(L1610,'MASTER DATA'!$A$1:$B$192,2,0)),"",VLOOKUP(L1610,'MASTER DATA'!$A$1:$B$192,2,0))</f>
        <v>Adv4TAX520W40SLMA2_12*1L_A04W</v>
      </c>
      <c r="N1610" s="232">
        <v>44</v>
      </c>
      <c r="O1610" s="232">
        <f t="shared" si="571"/>
        <v>1</v>
      </c>
      <c r="P1610" s="232">
        <f t="shared" si="572"/>
        <v>0</v>
      </c>
      <c r="Q1610" s="232">
        <f>VLOOKUP(L1610,'MASTER DATA'!$A$1:$E$192,5,0)</f>
        <v>44</v>
      </c>
      <c r="R1610" s="234">
        <f>SUMIF('picking of the day'!$H$4:$H$358,WMS!H1610&amp;WMS!L1610,'picking of the day'!$E$4:$E$358)</f>
        <v>0</v>
      </c>
      <c r="U1610" s="114">
        <f>IF(ISNA(VLOOKUP(H1610,'data putaway'!$A$1:$E$530,3,0)),0,VLOOKUP(H1610,'data putaway'!$A$1:$E$530,3,0))</f>
        <v>0</v>
      </c>
      <c r="V1610" s="354">
        <f t="shared" si="573"/>
        <v>44</v>
      </c>
      <c r="W1610" s="114">
        <f>IF(ISNA(VLOOKUP(H1610,'data putaway'!$A$1:$E$530,2,0)),0,VLOOKUP(H1610,'data putaway'!$A$1:$E$530,2,0))</f>
        <v>0</v>
      </c>
      <c r="X1610" s="354" t="b">
        <f t="shared" si="574"/>
        <v>0</v>
      </c>
      <c r="Y1610" s="354">
        <f>IF(ISNA(VLOOKUP(H1610,'data putaway'!$A$1:$E$530,4,0)),0,VLOOKUP(H1610,'data putaway'!$A$1:$E$530,4,0))</f>
        <v>0</v>
      </c>
      <c r="Z1610" s="113">
        <f>IF(ISNA(VLOOKUP(H1610,'data putaway'!$A$1:$E$530,5,0)),0,VLOOKUP(H1610,'data putaway'!$A$1:$E$530,5,0))</f>
        <v>0</v>
      </c>
      <c r="AA1610" s="354" t="b">
        <f t="shared" si="575"/>
        <v>0</v>
      </c>
      <c r="AB1610" s="354" t="b">
        <f t="shared" si="576"/>
        <v>0</v>
      </c>
      <c r="AC1610" s="356" t="str">
        <f t="shared" ca="1" si="577"/>
        <v>6 Month,  12 Days</v>
      </c>
      <c r="AD1610" s="114" t="str">
        <f t="shared" ca="1" si="562"/>
        <v>3 Year, 1 Month, 27 Days</v>
      </c>
      <c r="AE1610" s="114">
        <f t="shared" si="578"/>
        <v>44</v>
      </c>
      <c r="AF1610" s="114">
        <f t="shared" si="579"/>
        <v>1</v>
      </c>
      <c r="AG1610" s="354" t="str">
        <f t="shared" si="580"/>
        <v>CE24</v>
      </c>
      <c r="AH1610" s="114">
        <f>IF(ISNA(VLOOKUP(L1610,'MASTER DATA'!$A$1:$F$192,6,0)),0,VLOOKUP(L1610,'MASTER DATA'!$A$1:$F$192,6,0))*AE1610</f>
        <v>528</v>
      </c>
      <c r="AI1610" s="354" t="str">
        <f>VLOOKUP($D1610,'warehouse mapping'!$AN$7:$AO$17,2,0)</f>
        <v>Aktif</v>
      </c>
      <c r="AJ1610" s="114">
        <f t="shared" si="581"/>
        <v>0</v>
      </c>
      <c r="AK1610" s="354" t="str">
        <f t="shared" si="582"/>
        <v/>
      </c>
      <c r="AL1610" s="354" t="s">
        <v>170</v>
      </c>
      <c r="AM1610" s="354">
        <f t="shared" si="563"/>
        <v>1</v>
      </c>
      <c r="AN1610" s="354" t="b">
        <f t="shared" si="583"/>
        <v>1</v>
      </c>
    </row>
    <row r="1611" spans="1:40" s="354" customFormat="1">
      <c r="A1611" s="354" t="str">
        <f t="shared" si="564"/>
        <v>CE24D01550062462</v>
      </c>
      <c r="B1611" s="354">
        <f t="shared" si="565"/>
        <v>0</v>
      </c>
      <c r="C1611" s="354">
        <f t="shared" si="566"/>
        <v>0</v>
      </c>
      <c r="D1611" s="354" t="str">
        <f t="shared" si="567"/>
        <v>CE</v>
      </c>
      <c r="E1611" s="354" t="str">
        <f t="shared" si="568"/>
        <v>24</v>
      </c>
      <c r="F1611" s="354" t="str">
        <f t="shared" si="569"/>
        <v>D</v>
      </c>
      <c r="G1611" s="355" t="str">
        <f t="shared" si="570"/>
        <v>01</v>
      </c>
      <c r="H1611" s="232" t="s">
        <v>1947</v>
      </c>
      <c r="I1611" s="232" t="s">
        <v>3514</v>
      </c>
      <c r="J1611" s="233">
        <v>46273</v>
      </c>
      <c r="K1611" s="233">
        <v>47727</v>
      </c>
      <c r="L1611" s="234">
        <v>550062462</v>
      </c>
      <c r="M1611" s="232" t="str">
        <f>IF(ISNA(VLOOKUP(L1611,'MASTER DATA'!$A$1:$B$192,2,0)),"",VLOOKUP(L1611,'MASTER DATA'!$A$1:$B$192,2,0))</f>
        <v>Adv4TAX7Sc10W40SNMB_12*1L_A04W</v>
      </c>
      <c r="N1611" s="232">
        <v>44</v>
      </c>
      <c r="O1611" s="232">
        <f t="shared" si="571"/>
        <v>1</v>
      </c>
      <c r="P1611" s="232">
        <f t="shared" si="572"/>
        <v>0</v>
      </c>
      <c r="Q1611" s="232">
        <f>VLOOKUP(L1611,'MASTER DATA'!$A$1:$E$192,5,0)</f>
        <v>44</v>
      </c>
      <c r="R1611" s="234">
        <f>SUMIF('picking of the day'!$H$4:$H$358,WMS!H1611&amp;WMS!L1611,'picking of the day'!$E$4:$E$358)</f>
        <v>0</v>
      </c>
      <c r="U1611" s="114">
        <f>IF(ISNA(VLOOKUP(H1611,'data putaway'!$A$1:$E$530,3,0)),0,VLOOKUP(H1611,'data putaway'!$A$1:$E$530,3,0))</f>
        <v>0</v>
      </c>
      <c r="V1611" s="354">
        <f t="shared" si="573"/>
        <v>44</v>
      </c>
      <c r="W1611" s="114">
        <f>IF(ISNA(VLOOKUP(H1611,'data putaway'!$A$1:$E$530,2,0)),0,VLOOKUP(H1611,'data putaway'!$A$1:$E$530,2,0))</f>
        <v>0</v>
      </c>
      <c r="X1611" s="354" t="b">
        <f t="shared" si="574"/>
        <v>0</v>
      </c>
      <c r="Y1611" s="354">
        <f>IF(ISNA(VLOOKUP(H1611,'data putaway'!$A$1:$E$530,4,0)),0,VLOOKUP(H1611,'data putaway'!$A$1:$E$530,4,0))</f>
        <v>0</v>
      </c>
      <c r="Z1611" s="113">
        <f>IF(ISNA(VLOOKUP(H1611,'data putaway'!$A$1:$E$530,5,0)),0,VLOOKUP(H1611,'data putaway'!$A$1:$E$530,5,0))</f>
        <v>0</v>
      </c>
      <c r="AA1611" s="354" t="b">
        <f t="shared" si="575"/>
        <v>0</v>
      </c>
      <c r="AB1611" s="354" t="b">
        <f t="shared" si="576"/>
        <v>0</v>
      </c>
      <c r="AC1611" s="356" t="str">
        <f t="shared" ca="1" si="577"/>
        <v>0 Month,  10 Days</v>
      </c>
      <c r="AD1611" s="114" t="str">
        <f t="shared" ca="1" si="562"/>
        <v>3 Year, 11 Month, 14 Days</v>
      </c>
      <c r="AE1611" s="114">
        <f t="shared" si="578"/>
        <v>44</v>
      </c>
      <c r="AF1611" s="114">
        <f t="shared" si="579"/>
        <v>1</v>
      </c>
      <c r="AG1611" s="354" t="str">
        <f t="shared" si="580"/>
        <v>CE24</v>
      </c>
      <c r="AH1611" s="114">
        <f>IF(ISNA(VLOOKUP(L1611,'MASTER DATA'!$A$1:$F$192,6,0)),0,VLOOKUP(L1611,'MASTER DATA'!$A$1:$F$192,6,0))*AE1611</f>
        <v>528</v>
      </c>
      <c r="AI1611" s="354" t="str">
        <f>VLOOKUP($D1611,'warehouse mapping'!$AN$7:$AO$17,2,0)</f>
        <v>Aktif</v>
      </c>
      <c r="AJ1611" s="114">
        <f t="shared" si="581"/>
        <v>0</v>
      </c>
      <c r="AK1611" s="354" t="str">
        <f t="shared" si="582"/>
        <v/>
      </c>
      <c r="AL1611" s="354" t="s">
        <v>3025</v>
      </c>
      <c r="AM1611" s="354">
        <f t="shared" si="563"/>
        <v>1</v>
      </c>
      <c r="AN1611" s="354" t="b">
        <f t="shared" si="583"/>
        <v>1</v>
      </c>
    </row>
    <row r="1612" spans="1:40" s="354" customFormat="1">
      <c r="A1612" s="354" t="str">
        <f t="shared" si="564"/>
        <v>CE24D02550062462</v>
      </c>
      <c r="B1612" s="354">
        <f t="shared" si="565"/>
        <v>0</v>
      </c>
      <c r="C1612" s="354">
        <f t="shared" si="566"/>
        <v>0</v>
      </c>
      <c r="D1612" s="354" t="str">
        <f t="shared" si="567"/>
        <v>CE</v>
      </c>
      <c r="E1612" s="354" t="str">
        <f t="shared" si="568"/>
        <v>24</v>
      </c>
      <c r="F1612" s="354" t="str">
        <f t="shared" si="569"/>
        <v>D</v>
      </c>
      <c r="G1612" s="355" t="str">
        <f t="shared" si="570"/>
        <v>02</v>
      </c>
      <c r="H1612" s="232" t="s">
        <v>1948</v>
      </c>
      <c r="I1612" s="232" t="s">
        <v>3514</v>
      </c>
      <c r="J1612" s="233">
        <v>46273</v>
      </c>
      <c r="K1612" s="233">
        <v>47727</v>
      </c>
      <c r="L1612" s="234">
        <v>550062462</v>
      </c>
      <c r="M1612" s="232" t="str">
        <f>IF(ISNA(VLOOKUP(L1612,'MASTER DATA'!$A$1:$B$192,2,0)),"",VLOOKUP(L1612,'MASTER DATA'!$A$1:$B$192,2,0))</f>
        <v>Adv4TAX7Sc10W40SNMB_12*1L_A04W</v>
      </c>
      <c r="N1612" s="232">
        <v>44</v>
      </c>
      <c r="O1612" s="232">
        <f t="shared" si="571"/>
        <v>1</v>
      </c>
      <c r="P1612" s="232">
        <f t="shared" si="572"/>
        <v>0</v>
      </c>
      <c r="Q1612" s="232">
        <f>VLOOKUP(L1612,'MASTER DATA'!$A$1:$E$192,5,0)</f>
        <v>44</v>
      </c>
      <c r="R1612" s="234">
        <f>SUMIF('picking of the day'!$H$4:$H$358,WMS!H1612&amp;WMS!L1612,'picking of the day'!$E$4:$E$358)</f>
        <v>0</v>
      </c>
      <c r="U1612" s="114">
        <f>IF(ISNA(VLOOKUP(H1612,'data putaway'!$A$1:$E$530,3,0)),0,VLOOKUP(H1612,'data putaway'!$A$1:$E$530,3,0))</f>
        <v>0</v>
      </c>
      <c r="V1612" s="354">
        <f t="shared" si="573"/>
        <v>44</v>
      </c>
      <c r="W1612" s="114">
        <f>IF(ISNA(VLOOKUP(H1612,'data putaway'!$A$1:$E$530,2,0)),0,VLOOKUP(H1612,'data putaway'!$A$1:$E$530,2,0))</f>
        <v>0</v>
      </c>
      <c r="X1612" s="354" t="b">
        <f t="shared" si="574"/>
        <v>0</v>
      </c>
      <c r="Y1612" s="354">
        <f>IF(ISNA(VLOOKUP(H1612,'data putaway'!$A$1:$E$530,4,0)),0,VLOOKUP(H1612,'data putaway'!$A$1:$E$530,4,0))</f>
        <v>0</v>
      </c>
      <c r="Z1612" s="113">
        <f>IF(ISNA(VLOOKUP(H1612,'data putaway'!$A$1:$E$530,5,0)),0,VLOOKUP(H1612,'data putaway'!$A$1:$E$530,5,0))</f>
        <v>0</v>
      </c>
      <c r="AA1612" s="354" t="b">
        <f t="shared" si="575"/>
        <v>0</v>
      </c>
      <c r="AB1612" s="354" t="b">
        <f t="shared" si="576"/>
        <v>0</v>
      </c>
      <c r="AC1612" s="356" t="str">
        <f t="shared" ca="1" si="577"/>
        <v>0 Month,  10 Days</v>
      </c>
      <c r="AD1612" s="114" t="str">
        <f t="shared" ca="1" si="562"/>
        <v>3 Year, 11 Month, 14 Days</v>
      </c>
      <c r="AE1612" s="114">
        <f t="shared" si="578"/>
        <v>44</v>
      </c>
      <c r="AF1612" s="114">
        <f t="shared" si="579"/>
        <v>1</v>
      </c>
      <c r="AG1612" s="354" t="str">
        <f t="shared" si="580"/>
        <v>CE24</v>
      </c>
      <c r="AH1612" s="114">
        <f>IF(ISNA(VLOOKUP(L1612,'MASTER DATA'!$A$1:$F$192,6,0)),0,VLOOKUP(L1612,'MASTER DATA'!$A$1:$F$192,6,0))*AE1612</f>
        <v>528</v>
      </c>
      <c r="AI1612" s="354" t="str">
        <f>VLOOKUP($D1612,'warehouse mapping'!$AN$7:$AO$17,2,0)</f>
        <v>Aktif</v>
      </c>
      <c r="AJ1612" s="114">
        <f t="shared" si="581"/>
        <v>0</v>
      </c>
      <c r="AK1612" s="354" t="str">
        <f t="shared" si="582"/>
        <v/>
      </c>
      <c r="AL1612" s="354" t="s">
        <v>3025</v>
      </c>
      <c r="AM1612" s="354">
        <f t="shared" si="563"/>
        <v>1</v>
      </c>
      <c r="AN1612" s="354" t="b">
        <f t="shared" si="583"/>
        <v>1</v>
      </c>
    </row>
    <row r="1613" spans="1:40" s="354" customFormat="1">
      <c r="A1613" s="354" t="str">
        <f t="shared" si="564"/>
        <v>CE24E01550062462</v>
      </c>
      <c r="B1613" s="354">
        <f t="shared" si="565"/>
        <v>0</v>
      </c>
      <c r="C1613" s="354">
        <f t="shared" si="566"/>
        <v>0</v>
      </c>
      <c r="D1613" s="354" t="str">
        <f t="shared" si="567"/>
        <v>CE</v>
      </c>
      <c r="E1613" s="354" t="str">
        <f t="shared" si="568"/>
        <v>24</v>
      </c>
      <c r="F1613" s="354" t="str">
        <f t="shared" si="569"/>
        <v>E</v>
      </c>
      <c r="G1613" s="355" t="str">
        <f t="shared" si="570"/>
        <v>01</v>
      </c>
      <c r="H1613" s="232" t="s">
        <v>1949</v>
      </c>
      <c r="I1613" s="232" t="s">
        <v>3514</v>
      </c>
      <c r="J1613" s="233">
        <v>46273</v>
      </c>
      <c r="K1613" s="233">
        <v>47727</v>
      </c>
      <c r="L1613" s="234">
        <v>550062462</v>
      </c>
      <c r="M1613" s="232" t="str">
        <f>IF(ISNA(VLOOKUP(L1613,'MASTER DATA'!$A$1:$B$192,2,0)),"",VLOOKUP(L1613,'MASTER DATA'!$A$1:$B$192,2,0))</f>
        <v>Adv4TAX7Sc10W40SNMB_12*1L_A04W</v>
      </c>
      <c r="N1613" s="232">
        <v>44</v>
      </c>
      <c r="O1613" s="232">
        <f t="shared" si="571"/>
        <v>1</v>
      </c>
      <c r="P1613" s="232">
        <f t="shared" si="572"/>
        <v>0</v>
      </c>
      <c r="Q1613" s="232">
        <f>VLOOKUP(L1613,'MASTER DATA'!$A$1:$E$192,5,0)</f>
        <v>44</v>
      </c>
      <c r="R1613" s="234">
        <f>SUMIF('picking of the day'!$H$4:$H$358,WMS!H1613&amp;WMS!L1613,'picking of the day'!$E$4:$E$358)</f>
        <v>0</v>
      </c>
      <c r="U1613" s="114">
        <f>IF(ISNA(VLOOKUP(H1613,'data putaway'!$A$1:$E$530,3,0)),0,VLOOKUP(H1613,'data putaway'!$A$1:$E$530,3,0))</f>
        <v>0</v>
      </c>
      <c r="V1613" s="354">
        <f t="shared" si="573"/>
        <v>44</v>
      </c>
      <c r="W1613" s="114">
        <f>IF(ISNA(VLOOKUP(H1613,'data putaway'!$A$1:$E$530,2,0)),0,VLOOKUP(H1613,'data putaway'!$A$1:$E$530,2,0))</f>
        <v>0</v>
      </c>
      <c r="X1613" s="354" t="b">
        <f t="shared" si="574"/>
        <v>0</v>
      </c>
      <c r="Y1613" s="354">
        <f>IF(ISNA(VLOOKUP(H1613,'data putaway'!$A$1:$E$530,4,0)),0,VLOOKUP(H1613,'data putaway'!$A$1:$E$530,4,0))</f>
        <v>0</v>
      </c>
      <c r="Z1613" s="113">
        <f>IF(ISNA(VLOOKUP(H1613,'data putaway'!$A$1:$E$530,5,0)),0,VLOOKUP(H1613,'data putaway'!$A$1:$E$530,5,0))</f>
        <v>0</v>
      </c>
      <c r="AA1613" s="354" t="b">
        <f t="shared" si="575"/>
        <v>0</v>
      </c>
      <c r="AB1613" s="354" t="b">
        <f t="shared" si="576"/>
        <v>0</v>
      </c>
      <c r="AC1613" s="356" t="str">
        <f t="shared" ca="1" si="577"/>
        <v>0 Month,  10 Days</v>
      </c>
      <c r="AD1613" s="114" t="str">
        <f t="shared" ca="1" si="562"/>
        <v>3 Year, 11 Month, 14 Days</v>
      </c>
      <c r="AE1613" s="114">
        <f t="shared" si="578"/>
        <v>44</v>
      </c>
      <c r="AF1613" s="114">
        <f t="shared" si="579"/>
        <v>1</v>
      </c>
      <c r="AG1613" s="354" t="str">
        <f t="shared" si="580"/>
        <v>CE24</v>
      </c>
      <c r="AH1613" s="114">
        <f>IF(ISNA(VLOOKUP(L1613,'MASTER DATA'!$A$1:$F$192,6,0)),0,VLOOKUP(L1613,'MASTER DATA'!$A$1:$F$192,6,0))*AE1613</f>
        <v>528</v>
      </c>
      <c r="AI1613" s="354" t="str">
        <f>VLOOKUP($D1613,'warehouse mapping'!$AN$7:$AO$17,2,0)</f>
        <v>Aktif</v>
      </c>
      <c r="AJ1613" s="114">
        <f t="shared" si="581"/>
        <v>0</v>
      </c>
      <c r="AK1613" s="354" t="str">
        <f t="shared" si="582"/>
        <v/>
      </c>
      <c r="AL1613" s="354" t="s">
        <v>170</v>
      </c>
      <c r="AM1613" s="354">
        <f t="shared" si="563"/>
        <v>1</v>
      </c>
      <c r="AN1613" s="354" t="b">
        <f t="shared" si="583"/>
        <v>1</v>
      </c>
    </row>
    <row r="1614" spans="1:40" s="354" customFormat="1">
      <c r="A1614" s="354" t="str">
        <f t="shared" si="564"/>
        <v>CE24E02550062462</v>
      </c>
      <c r="B1614" s="354">
        <f t="shared" si="565"/>
        <v>0</v>
      </c>
      <c r="C1614" s="354">
        <f t="shared" si="566"/>
        <v>0</v>
      </c>
      <c r="D1614" s="354" t="str">
        <f t="shared" si="567"/>
        <v>CE</v>
      </c>
      <c r="E1614" s="354" t="str">
        <f t="shared" si="568"/>
        <v>24</v>
      </c>
      <c r="F1614" s="354" t="str">
        <f t="shared" si="569"/>
        <v>E</v>
      </c>
      <c r="G1614" s="355" t="str">
        <f t="shared" si="570"/>
        <v>02</v>
      </c>
      <c r="H1614" s="232" t="s">
        <v>1950</v>
      </c>
      <c r="I1614" s="232" t="s">
        <v>3514</v>
      </c>
      <c r="J1614" s="233">
        <v>46273</v>
      </c>
      <c r="K1614" s="233">
        <v>47727</v>
      </c>
      <c r="L1614" s="234">
        <v>550062462</v>
      </c>
      <c r="M1614" s="232" t="str">
        <f>IF(ISNA(VLOOKUP(L1614,'MASTER DATA'!$A$1:$B$192,2,0)),"",VLOOKUP(L1614,'MASTER DATA'!$A$1:$B$192,2,0))</f>
        <v>Adv4TAX7Sc10W40SNMB_12*1L_A04W</v>
      </c>
      <c r="N1614" s="232">
        <v>44</v>
      </c>
      <c r="O1614" s="232">
        <f t="shared" si="571"/>
        <v>1</v>
      </c>
      <c r="P1614" s="232">
        <f t="shared" si="572"/>
        <v>0</v>
      </c>
      <c r="Q1614" s="232">
        <f>VLOOKUP(L1614,'MASTER DATA'!$A$1:$E$192,5,0)</f>
        <v>44</v>
      </c>
      <c r="R1614" s="234">
        <f>SUMIF('picking of the day'!$H$4:$H$358,WMS!H1614&amp;WMS!L1614,'picking of the day'!$E$4:$E$358)</f>
        <v>0</v>
      </c>
      <c r="U1614" s="114">
        <f>IF(ISNA(VLOOKUP(H1614,'data putaway'!$A$1:$E$530,3,0)),0,VLOOKUP(H1614,'data putaway'!$A$1:$E$530,3,0))</f>
        <v>0</v>
      </c>
      <c r="V1614" s="354">
        <f t="shared" si="573"/>
        <v>44</v>
      </c>
      <c r="W1614" s="114">
        <f>IF(ISNA(VLOOKUP(H1614,'data putaway'!$A$1:$E$530,2,0)),0,VLOOKUP(H1614,'data putaway'!$A$1:$E$530,2,0))</f>
        <v>0</v>
      </c>
      <c r="X1614" s="354" t="b">
        <f t="shared" si="574"/>
        <v>0</v>
      </c>
      <c r="Y1614" s="354">
        <f>IF(ISNA(VLOOKUP(H1614,'data putaway'!$A$1:$E$530,4,0)),0,VLOOKUP(H1614,'data putaway'!$A$1:$E$530,4,0))</f>
        <v>0</v>
      </c>
      <c r="Z1614" s="113">
        <f>IF(ISNA(VLOOKUP(H1614,'data putaway'!$A$1:$E$530,5,0)),0,VLOOKUP(H1614,'data putaway'!$A$1:$E$530,5,0))</f>
        <v>0</v>
      </c>
      <c r="AA1614" s="354" t="b">
        <f t="shared" si="575"/>
        <v>0</v>
      </c>
      <c r="AB1614" s="354" t="b">
        <f t="shared" si="576"/>
        <v>0</v>
      </c>
      <c r="AC1614" s="356" t="str">
        <f t="shared" ca="1" si="577"/>
        <v>0 Month,  10 Days</v>
      </c>
      <c r="AD1614" s="114" t="str">
        <f t="shared" ca="1" si="562"/>
        <v>3 Year, 11 Month, 14 Days</v>
      </c>
      <c r="AE1614" s="114">
        <f t="shared" si="578"/>
        <v>44</v>
      </c>
      <c r="AF1614" s="114">
        <f t="shared" si="579"/>
        <v>1</v>
      </c>
      <c r="AG1614" s="354" t="str">
        <f t="shared" si="580"/>
        <v>CE24</v>
      </c>
      <c r="AH1614" s="114">
        <f>IF(ISNA(VLOOKUP(L1614,'MASTER DATA'!$A$1:$F$192,6,0)),0,VLOOKUP(L1614,'MASTER DATA'!$A$1:$F$192,6,0))*AE1614</f>
        <v>528</v>
      </c>
      <c r="AI1614" s="354" t="str">
        <f>VLOOKUP($D1614,'warehouse mapping'!$AN$7:$AO$17,2,0)</f>
        <v>Aktif</v>
      </c>
      <c r="AJ1614" s="114">
        <f t="shared" si="581"/>
        <v>0</v>
      </c>
      <c r="AK1614" s="354" t="str">
        <f t="shared" si="582"/>
        <v/>
      </c>
      <c r="AL1614" s="354" t="s">
        <v>170</v>
      </c>
      <c r="AM1614" s="354">
        <f t="shared" si="563"/>
        <v>1</v>
      </c>
      <c r="AN1614" s="354" t="b">
        <f t="shared" si="583"/>
        <v>1</v>
      </c>
    </row>
    <row r="1615" spans="1:40" s="354" customFormat="1">
      <c r="A1615" s="354" t="str">
        <f t="shared" si="564"/>
        <v>CE25A01550045078</v>
      </c>
      <c r="B1615" s="354">
        <f t="shared" si="565"/>
        <v>0</v>
      </c>
      <c r="C1615" s="354">
        <f t="shared" si="566"/>
        <v>0</v>
      </c>
      <c r="D1615" s="354" t="str">
        <f t="shared" si="567"/>
        <v>CE</v>
      </c>
      <c r="E1615" s="354" t="str">
        <f t="shared" si="568"/>
        <v>25</v>
      </c>
      <c r="F1615" s="354" t="str">
        <f t="shared" si="569"/>
        <v>A</v>
      </c>
      <c r="G1615" s="355" t="str">
        <f t="shared" si="570"/>
        <v>01</v>
      </c>
      <c r="H1615" s="232" t="s">
        <v>1951</v>
      </c>
      <c r="I1615" s="232">
        <v>12668696</v>
      </c>
      <c r="J1615" s="233">
        <v>46198</v>
      </c>
      <c r="K1615" s="233">
        <v>47647</v>
      </c>
      <c r="L1615" s="234">
        <v>550045078</v>
      </c>
      <c r="M1615" s="232" t="str">
        <f>IF(ISNA(VLOOKUP(L1615,'MASTER DATA'!$A$1:$B$192,2,0)),"",VLOOKUP(L1615,'MASTER DATA'!$A$1:$B$192,2,0))</f>
        <v>Tellus S2 MX 32_1*209L_A227</v>
      </c>
      <c r="N1615" s="232">
        <v>3</v>
      </c>
      <c r="O1615" s="232">
        <f t="shared" si="571"/>
        <v>0</v>
      </c>
      <c r="P1615" s="232">
        <f t="shared" si="572"/>
        <v>3</v>
      </c>
      <c r="Q1615" s="232">
        <f>VLOOKUP(L1615,'MASTER DATA'!$A$1:$E$192,5,0)</f>
        <v>4</v>
      </c>
      <c r="R1615" s="234">
        <f>SUMIF('picking of the day'!$H$4:$H$358,WMS!H1615&amp;WMS!L1615,'picking of the day'!$E$4:$E$358)</f>
        <v>0</v>
      </c>
      <c r="U1615" s="114">
        <f>IF(ISNA(VLOOKUP(H1615,'data putaway'!$A$1:$E$530,3,0)),0,VLOOKUP(H1615,'data putaway'!$A$1:$E$530,3,0))</f>
        <v>0</v>
      </c>
      <c r="V1615" s="354">
        <f t="shared" si="573"/>
        <v>3</v>
      </c>
      <c r="W1615" s="114">
        <f>IF(ISNA(VLOOKUP(H1615,'data putaway'!$A$1:$E$530,2,0)),0,VLOOKUP(H1615,'data putaway'!$A$1:$E$530,2,0))</f>
        <v>0</v>
      </c>
      <c r="X1615" s="354" t="b">
        <f t="shared" si="574"/>
        <v>0</v>
      </c>
      <c r="Y1615" s="354">
        <f>IF(ISNA(VLOOKUP(H1615,'data putaway'!$A$1:$E$530,4,0)),0,VLOOKUP(H1615,'data putaway'!$A$1:$E$530,4,0))</f>
        <v>0</v>
      </c>
      <c r="Z1615" s="113">
        <f>IF(ISNA(VLOOKUP(H1615,'data putaway'!$A$1:$E$530,5,0)),0,VLOOKUP(H1615,'data putaway'!$A$1:$E$530,5,0))</f>
        <v>0</v>
      </c>
      <c r="AA1615" s="354" t="b">
        <f t="shared" si="575"/>
        <v>0</v>
      </c>
      <c r="AB1615" s="354" t="b">
        <f t="shared" si="576"/>
        <v>0</v>
      </c>
      <c r="AC1615" s="356" t="str">
        <f t="shared" ca="1" si="577"/>
        <v>2 Month,  24 Days</v>
      </c>
      <c r="AD1615" s="114" t="str">
        <f t="shared" ca="1" si="562"/>
        <v>3 Year, 8 Month, 26 Days</v>
      </c>
      <c r="AE1615" s="114">
        <f t="shared" si="578"/>
        <v>3</v>
      </c>
      <c r="AF1615" s="114">
        <f t="shared" si="579"/>
        <v>1</v>
      </c>
      <c r="AG1615" s="354" t="str">
        <f t="shared" si="580"/>
        <v>CE25</v>
      </c>
      <c r="AH1615" s="114">
        <f>IF(ISNA(VLOOKUP(L1615,'MASTER DATA'!$A$1:$F$192,6,0)),0,VLOOKUP(L1615,'MASTER DATA'!$A$1:$F$192,6,0))*AE1615</f>
        <v>627</v>
      </c>
      <c r="AI1615" s="354" t="str">
        <f>VLOOKUP($D1615,'warehouse mapping'!$AN$7:$AO$17,2,0)</f>
        <v>Aktif</v>
      </c>
      <c r="AJ1615" s="114">
        <f t="shared" si="581"/>
        <v>0</v>
      </c>
      <c r="AK1615" s="354" t="str">
        <f t="shared" si="582"/>
        <v/>
      </c>
      <c r="AL1615" s="354" t="s">
        <v>3206</v>
      </c>
      <c r="AM1615" s="354">
        <f t="shared" si="563"/>
        <v>1</v>
      </c>
      <c r="AN1615" s="354" t="b">
        <f t="shared" si="583"/>
        <v>1</v>
      </c>
    </row>
    <row r="1616" spans="1:40" s="354" customFormat="1">
      <c r="A1616" s="354" t="str">
        <f t="shared" si="564"/>
        <v>CE25A02550069888</v>
      </c>
      <c r="B1616" s="354">
        <f t="shared" si="565"/>
        <v>0</v>
      </c>
      <c r="C1616" s="354">
        <f t="shared" si="566"/>
        <v>0</v>
      </c>
      <c r="D1616" s="354" t="str">
        <f t="shared" si="567"/>
        <v>CE</v>
      </c>
      <c r="E1616" s="354" t="str">
        <f t="shared" si="568"/>
        <v>25</v>
      </c>
      <c r="F1616" s="354" t="str">
        <f t="shared" si="569"/>
        <v>A</v>
      </c>
      <c r="G1616" s="355" t="str">
        <f t="shared" si="570"/>
        <v>02</v>
      </c>
      <c r="H1616" s="232" t="s">
        <v>1952</v>
      </c>
      <c r="I1616" s="232" t="s">
        <v>3530</v>
      </c>
      <c r="J1616" s="233">
        <v>46277</v>
      </c>
      <c r="K1616" s="233">
        <v>47731</v>
      </c>
      <c r="L1616" s="234">
        <v>550069888</v>
      </c>
      <c r="M1616" s="232" t="str">
        <f>IF(ISNA(VLOOKUP(L1616,'MASTER DATA'!$A$1:$B$192,2,0)),"",VLOOKUP(L1616,'MASTER DATA'!$A$1:$B$192,2,0))</f>
        <v>RimR4Plus15W40CI4E7_3*5L_A04W</v>
      </c>
      <c r="N1616" s="232">
        <v>0</v>
      </c>
      <c r="O1616" s="232">
        <f t="shared" si="571"/>
        <v>0</v>
      </c>
      <c r="P1616" s="232">
        <f t="shared" si="572"/>
        <v>0</v>
      </c>
      <c r="Q1616" s="232">
        <f>VLOOKUP(L1616,'MASTER DATA'!$A$1:$E$192,5,0)</f>
        <v>36</v>
      </c>
      <c r="R1616" s="234">
        <f>SUMIF('picking of the day'!$H$4:$H$358,WMS!H1616&amp;WMS!L1616,'picking of the day'!$E$4:$E$358)</f>
        <v>0</v>
      </c>
      <c r="U1616" s="114">
        <f>IF(ISNA(VLOOKUP(H1616,'data putaway'!$A$1:$E$530,3,0)),0,VLOOKUP(H1616,'data putaway'!$A$1:$E$530,3,0))</f>
        <v>0</v>
      </c>
      <c r="V1616" s="354">
        <f t="shared" si="573"/>
        <v>0</v>
      </c>
      <c r="W1616" s="114">
        <f>IF(ISNA(VLOOKUP(H1616,'data putaway'!$A$1:$E$530,2,0)),0,VLOOKUP(H1616,'data putaway'!$A$1:$E$530,2,0))</f>
        <v>0</v>
      </c>
      <c r="X1616" s="354" t="b">
        <f t="shared" si="574"/>
        <v>0</v>
      </c>
      <c r="Y1616" s="354">
        <f>IF(ISNA(VLOOKUP(H1616,'data putaway'!$A$1:$E$530,4,0)),0,VLOOKUP(H1616,'data putaway'!$A$1:$E$530,4,0))</f>
        <v>0</v>
      </c>
      <c r="Z1616" s="113">
        <f>IF(ISNA(VLOOKUP(H1616,'data putaway'!$A$1:$E$530,5,0)),0,VLOOKUP(H1616,'data putaway'!$A$1:$E$530,5,0))</f>
        <v>0</v>
      </c>
      <c r="AA1616" s="354" t="b">
        <f t="shared" si="575"/>
        <v>0</v>
      </c>
      <c r="AB1616" s="354" t="b">
        <f t="shared" si="576"/>
        <v>0</v>
      </c>
      <c r="AC1616" s="356" t="str">
        <f t="shared" ca="1" si="577"/>
        <v>0 Month,  6 Days</v>
      </c>
      <c r="AD1616" s="114" t="str">
        <f t="shared" ca="1" si="562"/>
        <v>3 Year, 11 Month, 18 Days</v>
      </c>
      <c r="AE1616" s="114">
        <f t="shared" si="578"/>
        <v>0</v>
      </c>
      <c r="AF1616" s="114">
        <f t="shared" si="579"/>
        <v>0</v>
      </c>
      <c r="AG1616" s="354" t="str">
        <f t="shared" si="580"/>
        <v>CE25</v>
      </c>
      <c r="AH1616" s="114">
        <f>IF(ISNA(VLOOKUP(L1616,'MASTER DATA'!$A$1:$F$192,6,0)),0,VLOOKUP(L1616,'MASTER DATA'!$A$1:$F$192,6,0))*AE1616</f>
        <v>0</v>
      </c>
      <c r="AI1616" s="354" t="str">
        <f>VLOOKUP($D1616,'warehouse mapping'!$AN$7:$AO$17,2,0)</f>
        <v>Aktif</v>
      </c>
      <c r="AJ1616" s="114">
        <f t="shared" si="581"/>
        <v>1</v>
      </c>
      <c r="AK1616" s="354" t="str">
        <f t="shared" si="582"/>
        <v>CE</v>
      </c>
      <c r="AL1616" s="354" t="s">
        <v>170</v>
      </c>
      <c r="AM1616" s="354">
        <f t="shared" si="563"/>
        <v>1</v>
      </c>
      <c r="AN1616" s="354" t="b">
        <f t="shared" si="583"/>
        <v>1</v>
      </c>
    </row>
    <row r="1617" spans="1:40" s="354" customFormat="1">
      <c r="A1617" s="354" t="str">
        <f t="shared" si="564"/>
        <v>CE25B01550046505</v>
      </c>
      <c r="B1617" s="354">
        <f t="shared" si="565"/>
        <v>0</v>
      </c>
      <c r="C1617" s="354">
        <f t="shared" si="566"/>
        <v>0</v>
      </c>
      <c r="D1617" s="354" t="str">
        <f t="shared" si="567"/>
        <v>CE</v>
      </c>
      <c r="E1617" s="354" t="str">
        <f t="shared" si="568"/>
        <v>25</v>
      </c>
      <c r="F1617" s="354" t="str">
        <f t="shared" si="569"/>
        <v>B</v>
      </c>
      <c r="G1617" s="355" t="str">
        <f t="shared" si="570"/>
        <v>01</v>
      </c>
      <c r="H1617" s="232" t="s">
        <v>1953</v>
      </c>
      <c r="I1617" s="232">
        <v>12624135</v>
      </c>
      <c r="J1617" s="233">
        <v>46098</v>
      </c>
      <c r="K1617" s="233">
        <v>47550</v>
      </c>
      <c r="L1617" s="234">
        <v>550046505</v>
      </c>
      <c r="M1617" s="232" t="str">
        <f>IF(ISNA(VLOOKUP(L1617,'MASTER DATA'!$A$1:$B$192,2,0)),"",VLOOKUP(L1617,'MASTER DATA'!$A$1:$B$192,2,0))</f>
        <v>Gadinia S3 40_1*209L_A227</v>
      </c>
      <c r="N1617" s="232">
        <v>4</v>
      </c>
      <c r="O1617" s="232">
        <f t="shared" si="571"/>
        <v>1</v>
      </c>
      <c r="P1617" s="232">
        <f t="shared" si="572"/>
        <v>0</v>
      </c>
      <c r="Q1617" s="232">
        <f>VLOOKUP(L1617,'MASTER DATA'!$A$1:$E$192,5,0)</f>
        <v>4</v>
      </c>
      <c r="R1617" s="234">
        <f>SUMIF('picking of the day'!$H$4:$H$358,WMS!H1617&amp;WMS!L1617,'picking of the day'!$E$4:$E$358)</f>
        <v>0</v>
      </c>
      <c r="U1617" s="114">
        <f>IF(ISNA(VLOOKUP(H1617,'data putaway'!$A$1:$E$530,3,0)),0,VLOOKUP(H1617,'data putaway'!$A$1:$E$530,3,0))</f>
        <v>0</v>
      </c>
      <c r="V1617" s="354">
        <f t="shared" si="573"/>
        <v>4</v>
      </c>
      <c r="W1617" s="114">
        <f>IF(ISNA(VLOOKUP(H1617,'data putaway'!$A$1:$E$530,2,0)),0,VLOOKUP(H1617,'data putaway'!$A$1:$E$530,2,0))</f>
        <v>0</v>
      </c>
      <c r="X1617" s="354" t="b">
        <f t="shared" si="574"/>
        <v>0</v>
      </c>
      <c r="Y1617" s="354">
        <f>IF(ISNA(VLOOKUP(H1617,'data putaway'!$A$1:$E$530,4,0)),0,VLOOKUP(H1617,'data putaway'!$A$1:$E$530,4,0))</f>
        <v>0</v>
      </c>
      <c r="Z1617" s="113">
        <f>IF(ISNA(VLOOKUP(H1617,'data putaway'!$A$1:$E$530,5,0)),0,VLOOKUP(H1617,'data putaway'!$A$1:$E$530,5,0))</f>
        <v>0</v>
      </c>
      <c r="AA1617" s="354" t="b">
        <f t="shared" si="575"/>
        <v>0</v>
      </c>
      <c r="AB1617" s="354" t="b">
        <f t="shared" si="576"/>
        <v>0</v>
      </c>
      <c r="AC1617" s="356" t="str">
        <f t="shared" ca="1" si="577"/>
        <v>6 Month,  1 Days</v>
      </c>
      <c r="AD1617" s="114" t="str">
        <f t="shared" ca="1" si="562"/>
        <v>3 Year, 5 Month, 18 Days</v>
      </c>
      <c r="AE1617" s="114">
        <f t="shared" si="578"/>
        <v>4</v>
      </c>
      <c r="AF1617" s="114">
        <f t="shared" si="579"/>
        <v>1</v>
      </c>
      <c r="AG1617" s="354" t="str">
        <f t="shared" si="580"/>
        <v>CE25</v>
      </c>
      <c r="AH1617" s="114">
        <f>IF(ISNA(VLOOKUP(L1617,'MASTER DATA'!$A$1:$F$192,6,0)),0,VLOOKUP(L1617,'MASTER DATA'!$A$1:$F$192,6,0))*AE1617</f>
        <v>836</v>
      </c>
      <c r="AI1617" s="354" t="str">
        <f>VLOOKUP($D1617,'warehouse mapping'!$AN$7:$AO$17,2,0)</f>
        <v>Aktif</v>
      </c>
      <c r="AJ1617" s="114">
        <f t="shared" si="581"/>
        <v>0</v>
      </c>
      <c r="AK1617" s="354" t="str">
        <f t="shared" si="582"/>
        <v/>
      </c>
      <c r="AL1617" s="354" t="s">
        <v>3206</v>
      </c>
      <c r="AM1617" s="354">
        <f t="shared" si="563"/>
        <v>1</v>
      </c>
      <c r="AN1617" s="354" t="b">
        <f t="shared" si="583"/>
        <v>1</v>
      </c>
    </row>
    <row r="1618" spans="1:40" s="354" customFormat="1">
      <c r="A1618" s="354" t="str">
        <f t="shared" si="564"/>
        <v>CE25B02550027259</v>
      </c>
      <c r="B1618" s="354">
        <f t="shared" si="565"/>
        <v>0</v>
      </c>
      <c r="C1618" s="354">
        <f t="shared" si="566"/>
        <v>0</v>
      </c>
      <c r="D1618" s="354" t="str">
        <f t="shared" si="567"/>
        <v>CE</v>
      </c>
      <c r="E1618" s="354" t="str">
        <f t="shared" si="568"/>
        <v>25</v>
      </c>
      <c r="F1618" s="354" t="str">
        <f t="shared" si="569"/>
        <v>B</v>
      </c>
      <c r="G1618" s="355" t="str">
        <f t="shared" si="570"/>
        <v>02</v>
      </c>
      <c r="H1618" s="232" t="s">
        <v>1954</v>
      </c>
      <c r="I1618" s="232">
        <v>12652579</v>
      </c>
      <c r="J1618" s="233">
        <v>46197</v>
      </c>
      <c r="K1618" s="233">
        <v>47632</v>
      </c>
      <c r="L1618" s="234">
        <v>550027259</v>
      </c>
      <c r="M1618" s="232" t="str">
        <f>IF(ISNA(VLOOKUP(L1618,'MASTER DATA'!$A$1:$B$192,2,0)),"",VLOOKUP(L1618,'MASTER DATA'!$A$1:$B$192,2,0))</f>
        <v>Gadus S2 V220 2_1*770kg_A227</v>
      </c>
      <c r="N1618" s="232">
        <v>1</v>
      </c>
      <c r="O1618" s="232">
        <f t="shared" si="571"/>
        <v>1</v>
      </c>
      <c r="P1618" s="232">
        <f t="shared" si="572"/>
        <v>0</v>
      </c>
      <c r="Q1618" s="232">
        <f>VLOOKUP(L1618,'MASTER DATA'!$A$1:$E$192,5,0)</f>
        <v>1</v>
      </c>
      <c r="R1618" s="234">
        <f>SUMIF('picking of the day'!$H$4:$H$358,WMS!H1618&amp;WMS!L1618,'picking of the day'!$E$4:$E$358)</f>
        <v>0</v>
      </c>
      <c r="U1618" s="114">
        <f>IF(ISNA(VLOOKUP(H1618,'data putaway'!$A$1:$E$530,3,0)),0,VLOOKUP(H1618,'data putaway'!$A$1:$E$530,3,0))</f>
        <v>0</v>
      </c>
      <c r="V1618" s="354">
        <f t="shared" si="573"/>
        <v>1</v>
      </c>
      <c r="W1618" s="114">
        <f>IF(ISNA(VLOOKUP(H1618,'data putaway'!$A$1:$E$530,2,0)),0,VLOOKUP(H1618,'data putaway'!$A$1:$E$530,2,0))</f>
        <v>0</v>
      </c>
      <c r="X1618" s="354" t="b">
        <f t="shared" si="574"/>
        <v>0</v>
      </c>
      <c r="Y1618" s="354">
        <f>IF(ISNA(VLOOKUP(H1618,'data putaway'!$A$1:$E$530,4,0)),0,VLOOKUP(H1618,'data putaway'!$A$1:$E$530,4,0))</f>
        <v>0</v>
      </c>
      <c r="Z1618" s="113">
        <f>IF(ISNA(VLOOKUP(H1618,'data putaway'!$A$1:$E$530,5,0)),0,VLOOKUP(H1618,'data putaway'!$A$1:$E$530,5,0))</f>
        <v>0</v>
      </c>
      <c r="AA1618" s="354" t="b">
        <f t="shared" si="575"/>
        <v>0</v>
      </c>
      <c r="AB1618" s="354" t="b">
        <f t="shared" si="576"/>
        <v>0</v>
      </c>
      <c r="AC1618" s="356" t="str">
        <f t="shared" ca="1" si="577"/>
        <v>2 Month,  25 Days</v>
      </c>
      <c r="AD1618" s="114" t="str">
        <f t="shared" ca="1" si="562"/>
        <v>3 Year, 8 Month, 11 Days</v>
      </c>
      <c r="AE1618" s="114">
        <f t="shared" si="578"/>
        <v>1</v>
      </c>
      <c r="AF1618" s="114">
        <f t="shared" si="579"/>
        <v>1</v>
      </c>
      <c r="AG1618" s="354" t="str">
        <f t="shared" si="580"/>
        <v>CE25</v>
      </c>
      <c r="AH1618" s="114">
        <f>IF(ISNA(VLOOKUP(L1618,'MASTER DATA'!$A$1:$F$192,6,0)),0,VLOOKUP(L1618,'MASTER DATA'!$A$1:$F$192,6,0))*AE1618</f>
        <v>770</v>
      </c>
      <c r="AI1618" s="354" t="str">
        <f>VLOOKUP($D1618,'warehouse mapping'!$AN$7:$AO$17,2,0)</f>
        <v>Aktif</v>
      </c>
      <c r="AJ1618" s="114">
        <f t="shared" si="581"/>
        <v>0</v>
      </c>
      <c r="AK1618" s="354" t="str">
        <f t="shared" si="582"/>
        <v/>
      </c>
      <c r="AL1618" s="354" t="s">
        <v>3205</v>
      </c>
      <c r="AM1618" s="354">
        <f t="shared" si="563"/>
        <v>1</v>
      </c>
      <c r="AN1618" s="354" t="b">
        <f t="shared" si="583"/>
        <v>1</v>
      </c>
    </row>
    <row r="1619" spans="1:40" s="354" customFormat="1">
      <c r="A1619" s="354" t="str">
        <f t="shared" si="564"/>
        <v>CE25C01550046498</v>
      </c>
      <c r="B1619" s="354">
        <f t="shared" si="565"/>
        <v>0</v>
      </c>
      <c r="C1619" s="354">
        <f t="shared" si="566"/>
        <v>0</v>
      </c>
      <c r="D1619" s="354" t="str">
        <f t="shared" si="567"/>
        <v>CE</v>
      </c>
      <c r="E1619" s="354" t="str">
        <f t="shared" si="568"/>
        <v>25</v>
      </c>
      <c r="F1619" s="354" t="str">
        <f t="shared" si="569"/>
        <v>C</v>
      </c>
      <c r="G1619" s="355" t="str">
        <f t="shared" si="570"/>
        <v>01</v>
      </c>
      <c r="H1619" s="232" t="s">
        <v>1955</v>
      </c>
      <c r="I1619" s="232" t="s">
        <v>3529</v>
      </c>
      <c r="J1619" s="233">
        <v>46274</v>
      </c>
      <c r="K1619" s="233">
        <v>47731</v>
      </c>
      <c r="L1619" s="234">
        <v>550046498</v>
      </c>
      <c r="M1619" s="232" t="str">
        <f>IF(ISNA(VLOOKUP(L1619,'MASTER DATA'!$A$1:$B$192,2,0)),"",VLOOKUP(L1619,'MASTER DATA'!$A$1:$B$192,2,0))</f>
        <v>Argina S4 40_1*209L_A227</v>
      </c>
      <c r="N1619" s="232">
        <v>4</v>
      </c>
      <c r="O1619" s="232">
        <f t="shared" si="571"/>
        <v>1</v>
      </c>
      <c r="P1619" s="232">
        <f t="shared" si="572"/>
        <v>0</v>
      </c>
      <c r="Q1619" s="232">
        <f>VLOOKUP(L1619,'MASTER DATA'!$A$1:$E$192,5,0)</f>
        <v>4</v>
      </c>
      <c r="R1619" s="234">
        <f>SUMIF('picking of the day'!$H$4:$H$358,WMS!H1619&amp;WMS!L1619,'picking of the day'!$E$4:$E$358)</f>
        <v>0</v>
      </c>
      <c r="U1619" s="114">
        <f>IF(ISNA(VLOOKUP(H1619,'data putaway'!$A$1:$E$530,3,0)),0,VLOOKUP(H1619,'data putaway'!$A$1:$E$530,3,0))</f>
        <v>0</v>
      </c>
      <c r="V1619" s="354">
        <f t="shared" si="573"/>
        <v>4</v>
      </c>
      <c r="W1619" s="114">
        <f>IF(ISNA(VLOOKUP(H1619,'data putaway'!$A$1:$E$530,2,0)),0,VLOOKUP(H1619,'data putaway'!$A$1:$E$530,2,0))</f>
        <v>0</v>
      </c>
      <c r="X1619" s="354" t="b">
        <f t="shared" si="574"/>
        <v>0</v>
      </c>
      <c r="Y1619" s="354">
        <f>IF(ISNA(VLOOKUP(H1619,'data putaway'!$A$1:$E$530,4,0)),0,VLOOKUP(H1619,'data putaway'!$A$1:$E$530,4,0))</f>
        <v>0</v>
      </c>
      <c r="Z1619" s="113">
        <f>IF(ISNA(VLOOKUP(H1619,'data putaway'!$A$1:$E$530,5,0)),0,VLOOKUP(H1619,'data putaway'!$A$1:$E$530,5,0))</f>
        <v>0</v>
      </c>
      <c r="AA1619" s="354" t="b">
        <f t="shared" si="575"/>
        <v>0</v>
      </c>
      <c r="AB1619" s="354" t="b">
        <f t="shared" si="576"/>
        <v>0</v>
      </c>
      <c r="AC1619" s="356" t="str">
        <f t="shared" ca="1" si="577"/>
        <v>0 Month,  9 Days</v>
      </c>
      <c r="AD1619" s="114" t="str">
        <f t="shared" ca="1" si="562"/>
        <v>3 Year, 11 Month, 18 Days</v>
      </c>
      <c r="AE1619" s="114">
        <f t="shared" si="578"/>
        <v>4</v>
      </c>
      <c r="AF1619" s="114">
        <f t="shared" si="579"/>
        <v>1</v>
      </c>
      <c r="AG1619" s="354" t="str">
        <f t="shared" si="580"/>
        <v>CE25</v>
      </c>
      <c r="AH1619" s="114">
        <f>IF(ISNA(VLOOKUP(L1619,'MASTER DATA'!$A$1:$F$192,6,0)),0,VLOOKUP(L1619,'MASTER DATA'!$A$1:$F$192,6,0))*AE1619</f>
        <v>836</v>
      </c>
      <c r="AI1619" s="354" t="str">
        <f>VLOOKUP($D1619,'warehouse mapping'!$AN$7:$AO$17,2,0)</f>
        <v>Aktif</v>
      </c>
      <c r="AJ1619" s="114">
        <f t="shared" si="581"/>
        <v>0</v>
      </c>
      <c r="AK1619" s="354" t="str">
        <f t="shared" si="582"/>
        <v/>
      </c>
      <c r="AL1619" s="354" t="s">
        <v>3206</v>
      </c>
      <c r="AM1619" s="354">
        <f t="shared" si="563"/>
        <v>1</v>
      </c>
      <c r="AN1619" s="354" t="b">
        <f t="shared" si="583"/>
        <v>1</v>
      </c>
    </row>
    <row r="1620" spans="1:40" s="354" customFormat="1">
      <c r="A1620" s="354" t="str">
        <f t="shared" si="564"/>
        <v>CE25C02550046498</v>
      </c>
      <c r="B1620" s="354">
        <f t="shared" si="565"/>
        <v>0</v>
      </c>
      <c r="C1620" s="354">
        <f t="shared" si="566"/>
        <v>0</v>
      </c>
      <c r="D1620" s="354" t="str">
        <f t="shared" si="567"/>
        <v>CE</v>
      </c>
      <c r="E1620" s="354" t="str">
        <f t="shared" si="568"/>
        <v>25</v>
      </c>
      <c r="F1620" s="354" t="str">
        <f t="shared" si="569"/>
        <v>C</v>
      </c>
      <c r="G1620" s="355" t="str">
        <f t="shared" si="570"/>
        <v>02</v>
      </c>
      <c r="H1620" s="232" t="s">
        <v>1956</v>
      </c>
      <c r="I1620" s="232" t="s">
        <v>3529</v>
      </c>
      <c r="J1620" s="233">
        <v>46274</v>
      </c>
      <c r="K1620" s="233">
        <v>47731</v>
      </c>
      <c r="L1620" s="234">
        <v>550046498</v>
      </c>
      <c r="M1620" s="232" t="str">
        <f>IF(ISNA(VLOOKUP(L1620,'MASTER DATA'!$A$1:$B$192,2,0)),"",VLOOKUP(L1620,'MASTER DATA'!$A$1:$B$192,2,0))</f>
        <v>Argina S4 40_1*209L_A227</v>
      </c>
      <c r="N1620" s="232">
        <v>4</v>
      </c>
      <c r="O1620" s="232">
        <f t="shared" si="571"/>
        <v>1</v>
      </c>
      <c r="P1620" s="232">
        <f t="shared" si="572"/>
        <v>0</v>
      </c>
      <c r="Q1620" s="232">
        <f>VLOOKUP(L1620,'MASTER DATA'!$A$1:$E$192,5,0)</f>
        <v>4</v>
      </c>
      <c r="R1620" s="234">
        <f>SUMIF('picking of the day'!$H$4:$H$358,WMS!H1620&amp;WMS!L1620,'picking of the day'!$E$4:$E$358)</f>
        <v>0</v>
      </c>
      <c r="U1620" s="114">
        <f>IF(ISNA(VLOOKUP(H1620,'data putaway'!$A$1:$E$530,3,0)),0,VLOOKUP(H1620,'data putaway'!$A$1:$E$530,3,0))</f>
        <v>0</v>
      </c>
      <c r="V1620" s="354">
        <f t="shared" si="573"/>
        <v>4</v>
      </c>
      <c r="W1620" s="114">
        <f>IF(ISNA(VLOOKUP(H1620,'data putaway'!$A$1:$E$530,2,0)),0,VLOOKUP(H1620,'data putaway'!$A$1:$E$530,2,0))</f>
        <v>0</v>
      </c>
      <c r="X1620" s="354" t="b">
        <f t="shared" si="574"/>
        <v>0</v>
      </c>
      <c r="Y1620" s="354">
        <f>IF(ISNA(VLOOKUP(H1620,'data putaway'!$A$1:$E$530,4,0)),0,VLOOKUP(H1620,'data putaway'!$A$1:$E$530,4,0))</f>
        <v>0</v>
      </c>
      <c r="Z1620" s="113">
        <f>IF(ISNA(VLOOKUP(H1620,'data putaway'!$A$1:$E$530,5,0)),0,VLOOKUP(H1620,'data putaway'!$A$1:$E$530,5,0))</f>
        <v>0</v>
      </c>
      <c r="AA1620" s="354" t="b">
        <f t="shared" si="575"/>
        <v>0</v>
      </c>
      <c r="AB1620" s="354" t="b">
        <f t="shared" si="576"/>
        <v>0</v>
      </c>
      <c r="AC1620" s="356" t="str">
        <f t="shared" ca="1" si="577"/>
        <v>0 Month,  9 Days</v>
      </c>
      <c r="AD1620" s="114" t="str">
        <f t="shared" ca="1" si="562"/>
        <v>3 Year, 11 Month, 18 Days</v>
      </c>
      <c r="AE1620" s="114">
        <f t="shared" si="578"/>
        <v>4</v>
      </c>
      <c r="AF1620" s="114">
        <f t="shared" si="579"/>
        <v>1</v>
      </c>
      <c r="AG1620" s="354" t="str">
        <f t="shared" si="580"/>
        <v>CE25</v>
      </c>
      <c r="AH1620" s="114">
        <f>IF(ISNA(VLOOKUP(L1620,'MASTER DATA'!$A$1:$F$192,6,0)),0,VLOOKUP(L1620,'MASTER DATA'!$A$1:$F$192,6,0))*AE1620</f>
        <v>836</v>
      </c>
      <c r="AI1620" s="354" t="str">
        <f>VLOOKUP($D1620,'warehouse mapping'!$AN$7:$AO$17,2,0)</f>
        <v>Aktif</v>
      </c>
      <c r="AJ1620" s="114">
        <f t="shared" si="581"/>
        <v>0</v>
      </c>
      <c r="AK1620" s="354" t="str">
        <f t="shared" si="582"/>
        <v/>
      </c>
      <c r="AL1620" s="354" t="s">
        <v>3206</v>
      </c>
      <c r="AM1620" s="354">
        <f t="shared" si="563"/>
        <v>1</v>
      </c>
      <c r="AN1620" s="354" t="b">
        <f t="shared" si="583"/>
        <v>1</v>
      </c>
    </row>
    <row r="1621" spans="1:40" s="354" customFormat="1">
      <c r="A1621" s="354" t="str">
        <f t="shared" si="564"/>
        <v>CE25D01550070614</v>
      </c>
      <c r="B1621" s="354">
        <f t="shared" si="565"/>
        <v>0</v>
      </c>
      <c r="C1621" s="354">
        <f t="shared" si="566"/>
        <v>0</v>
      </c>
      <c r="D1621" s="354" t="str">
        <f t="shared" si="567"/>
        <v>CE</v>
      </c>
      <c r="E1621" s="354" t="str">
        <f t="shared" si="568"/>
        <v>25</v>
      </c>
      <c r="F1621" s="354" t="str">
        <f t="shared" si="569"/>
        <v>D</v>
      </c>
      <c r="G1621" s="355" t="str">
        <f t="shared" si="570"/>
        <v>01</v>
      </c>
      <c r="H1621" s="232" t="s">
        <v>1957</v>
      </c>
      <c r="I1621" s="232" t="s">
        <v>3583</v>
      </c>
      <c r="J1621" s="233">
        <v>46280</v>
      </c>
      <c r="K1621" s="233">
        <v>47737</v>
      </c>
      <c r="L1621" s="368">
        <v>550070614</v>
      </c>
      <c r="M1621" s="232" t="str">
        <f>IF(ISNA(VLOOKUP(L1621,'MASTER DATA'!$A$1:$B$192,2,0)),"",VLOOKUP(L1621,'MASTER DATA'!$A$1:$B$192,2,0))</f>
        <v>HlxHX610W40SP_4*4L_A04W</v>
      </c>
      <c r="N1621" s="232">
        <v>36</v>
      </c>
      <c r="O1621" s="232">
        <f t="shared" si="571"/>
        <v>1</v>
      </c>
      <c r="P1621" s="232">
        <f t="shared" si="572"/>
        <v>0</v>
      </c>
      <c r="Q1621" s="232">
        <f>VLOOKUP(L1621,'MASTER DATA'!$A$1:$E$192,5,0)</f>
        <v>36</v>
      </c>
      <c r="R1621" s="234">
        <f>SUMIF('picking of the day'!$H$4:$H$358,WMS!H1621&amp;WMS!L1621,'picking of the day'!$E$4:$E$358)</f>
        <v>0</v>
      </c>
      <c r="U1621" s="114">
        <f>IF(ISNA(VLOOKUP(H1621,'data putaway'!$A$1:$E$530,3,0)),0,VLOOKUP(H1621,'data putaway'!$A$1:$E$530,3,0))</f>
        <v>0</v>
      </c>
      <c r="V1621" s="354">
        <f t="shared" si="573"/>
        <v>36</v>
      </c>
      <c r="W1621" s="114">
        <f>IF(ISNA(VLOOKUP(H1621,'data putaway'!$A$1:$E$530,2,0)),0,VLOOKUP(H1621,'data putaway'!$A$1:$E$530,2,0))</f>
        <v>0</v>
      </c>
      <c r="X1621" s="354" t="b">
        <f t="shared" si="574"/>
        <v>0</v>
      </c>
      <c r="Y1621" s="354">
        <f>IF(ISNA(VLOOKUP(H1621,'data putaway'!$A$1:$E$530,4,0)),0,VLOOKUP(H1621,'data putaway'!$A$1:$E$530,4,0))</f>
        <v>0</v>
      </c>
      <c r="Z1621" s="113">
        <f>IF(ISNA(VLOOKUP(H1621,'data putaway'!$A$1:$E$530,5,0)),0,VLOOKUP(H1621,'data putaway'!$A$1:$E$530,5,0))</f>
        <v>0</v>
      </c>
      <c r="AA1621" s="354" t="b">
        <f t="shared" si="575"/>
        <v>0</v>
      </c>
      <c r="AB1621" s="354" t="b">
        <f t="shared" si="576"/>
        <v>0</v>
      </c>
      <c r="AC1621" s="356" t="str">
        <f t="shared" ca="1" si="577"/>
        <v>0 Month,  3 Days</v>
      </c>
      <c r="AD1621" s="114" t="str">
        <f t="shared" ca="1" si="562"/>
        <v>3 Year, 11 Month, 24 Days</v>
      </c>
      <c r="AE1621" s="114">
        <f t="shared" si="578"/>
        <v>36</v>
      </c>
      <c r="AF1621" s="114">
        <f t="shared" si="579"/>
        <v>1</v>
      </c>
      <c r="AG1621" s="354" t="str">
        <f t="shared" si="580"/>
        <v>CE25</v>
      </c>
      <c r="AH1621" s="114">
        <f>IF(ISNA(VLOOKUP(L1621,'MASTER DATA'!$A$1:$F$192,6,0)),0,VLOOKUP(L1621,'MASTER DATA'!$A$1:$F$192,6,0))*AE1621</f>
        <v>576</v>
      </c>
      <c r="AI1621" s="354" t="str">
        <f>VLOOKUP($D1621,'warehouse mapping'!$AN$7:$AO$17,2,0)</f>
        <v>Aktif</v>
      </c>
      <c r="AJ1621" s="114">
        <f t="shared" si="581"/>
        <v>0</v>
      </c>
      <c r="AK1621" s="354" t="str">
        <f t="shared" si="582"/>
        <v/>
      </c>
      <c r="AL1621" s="354" t="s">
        <v>170</v>
      </c>
      <c r="AM1621" s="354">
        <f t="shared" si="563"/>
        <v>1</v>
      </c>
      <c r="AN1621" s="354" t="b">
        <f t="shared" si="583"/>
        <v>1</v>
      </c>
    </row>
    <row r="1622" spans="1:40" s="354" customFormat="1">
      <c r="A1622" s="354" t="str">
        <f t="shared" si="564"/>
        <v>CE25D02550069888</v>
      </c>
      <c r="B1622" s="354">
        <f t="shared" si="565"/>
        <v>0</v>
      </c>
      <c r="C1622" s="354">
        <f t="shared" si="566"/>
        <v>0</v>
      </c>
      <c r="D1622" s="354" t="str">
        <f t="shared" si="567"/>
        <v>CE</v>
      </c>
      <c r="E1622" s="354" t="str">
        <f t="shared" si="568"/>
        <v>25</v>
      </c>
      <c r="F1622" s="354" t="str">
        <f t="shared" si="569"/>
        <v>D</v>
      </c>
      <c r="G1622" s="355" t="str">
        <f t="shared" si="570"/>
        <v>02</v>
      </c>
      <c r="H1622" s="232" t="s">
        <v>1958</v>
      </c>
      <c r="I1622" s="232" t="s">
        <v>3530</v>
      </c>
      <c r="J1622" s="233">
        <v>46277</v>
      </c>
      <c r="K1622" s="233">
        <v>47731</v>
      </c>
      <c r="L1622" s="234">
        <v>550069888</v>
      </c>
      <c r="M1622" s="232" t="str">
        <f>IF(ISNA(VLOOKUP(L1622,'MASTER DATA'!$A$1:$B$192,2,0)),"",VLOOKUP(L1622,'MASTER DATA'!$A$1:$B$192,2,0))</f>
        <v>RimR4Plus15W40CI4E7_3*5L_A04W</v>
      </c>
      <c r="N1622" s="232">
        <v>0</v>
      </c>
      <c r="O1622" s="232">
        <f t="shared" si="571"/>
        <v>0</v>
      </c>
      <c r="P1622" s="232">
        <f t="shared" si="572"/>
        <v>0</v>
      </c>
      <c r="Q1622" s="232">
        <f>VLOOKUP(L1622,'MASTER DATA'!$A$1:$E$192,5,0)</f>
        <v>36</v>
      </c>
      <c r="R1622" s="234">
        <f>SUMIF('picking of the day'!$H$4:$H$358,WMS!H1622&amp;WMS!L1622,'picking of the day'!$E$4:$E$358)</f>
        <v>0</v>
      </c>
      <c r="U1622" s="114">
        <f>IF(ISNA(VLOOKUP(H1622,'data putaway'!$A$1:$E$530,3,0)),0,VLOOKUP(H1622,'data putaway'!$A$1:$E$530,3,0))</f>
        <v>0</v>
      </c>
      <c r="V1622" s="354">
        <f t="shared" si="573"/>
        <v>0</v>
      </c>
      <c r="W1622" s="114">
        <f>IF(ISNA(VLOOKUP(H1622,'data putaway'!$A$1:$E$530,2,0)),0,VLOOKUP(H1622,'data putaway'!$A$1:$E$530,2,0))</f>
        <v>0</v>
      </c>
      <c r="X1622" s="354" t="b">
        <f t="shared" si="574"/>
        <v>0</v>
      </c>
      <c r="Y1622" s="354">
        <f>IF(ISNA(VLOOKUP(H1622,'data putaway'!$A$1:$E$530,4,0)),0,VLOOKUP(H1622,'data putaway'!$A$1:$E$530,4,0))</f>
        <v>0</v>
      </c>
      <c r="Z1622" s="113">
        <f>IF(ISNA(VLOOKUP(H1622,'data putaway'!$A$1:$E$530,5,0)),0,VLOOKUP(H1622,'data putaway'!$A$1:$E$530,5,0))</f>
        <v>0</v>
      </c>
      <c r="AA1622" s="354" t="b">
        <f t="shared" si="575"/>
        <v>0</v>
      </c>
      <c r="AB1622" s="354" t="b">
        <f t="shared" si="576"/>
        <v>0</v>
      </c>
      <c r="AC1622" s="356" t="str">
        <f t="shared" ca="1" si="577"/>
        <v>0 Month,  6 Days</v>
      </c>
      <c r="AD1622" s="114" t="str">
        <f t="shared" ca="1" si="562"/>
        <v>3 Year, 11 Month, 18 Days</v>
      </c>
      <c r="AE1622" s="114">
        <f t="shared" si="578"/>
        <v>0</v>
      </c>
      <c r="AF1622" s="114">
        <f t="shared" si="579"/>
        <v>0</v>
      </c>
      <c r="AG1622" s="354" t="str">
        <f t="shared" si="580"/>
        <v>CE25</v>
      </c>
      <c r="AH1622" s="114">
        <f>IF(ISNA(VLOOKUP(L1622,'MASTER DATA'!$A$1:$F$192,6,0)),0,VLOOKUP(L1622,'MASTER DATA'!$A$1:$F$192,6,0))*AE1622</f>
        <v>0</v>
      </c>
      <c r="AI1622" s="354" t="str">
        <f>VLOOKUP($D1622,'warehouse mapping'!$AN$7:$AO$17,2,0)</f>
        <v>Aktif</v>
      </c>
      <c r="AJ1622" s="114">
        <f t="shared" si="581"/>
        <v>1</v>
      </c>
      <c r="AK1622" s="354" t="str">
        <f t="shared" si="582"/>
        <v>CE</v>
      </c>
      <c r="AL1622" s="354" t="s">
        <v>170</v>
      </c>
      <c r="AM1622" s="354">
        <f t="shared" si="563"/>
        <v>1</v>
      </c>
      <c r="AN1622" s="354" t="b">
        <f t="shared" si="583"/>
        <v>1</v>
      </c>
    </row>
    <row r="1623" spans="1:40" s="354" customFormat="1">
      <c r="A1623" s="354" t="str">
        <f t="shared" si="564"/>
        <v>CE25E01550069888</v>
      </c>
      <c r="B1623" s="354">
        <f t="shared" si="565"/>
        <v>0</v>
      </c>
      <c r="C1623" s="354">
        <f t="shared" si="566"/>
        <v>0</v>
      </c>
      <c r="D1623" s="354" t="str">
        <f t="shared" si="567"/>
        <v>CE</v>
      </c>
      <c r="E1623" s="354" t="str">
        <f t="shared" si="568"/>
        <v>25</v>
      </c>
      <c r="F1623" s="354" t="str">
        <f t="shared" si="569"/>
        <v>E</v>
      </c>
      <c r="G1623" s="355" t="str">
        <f t="shared" si="570"/>
        <v>01</v>
      </c>
      <c r="H1623" s="232" t="s">
        <v>1959</v>
      </c>
      <c r="I1623" s="232" t="s">
        <v>3530</v>
      </c>
      <c r="J1623" s="233">
        <v>46277</v>
      </c>
      <c r="K1623" s="233">
        <v>47731</v>
      </c>
      <c r="L1623" s="234">
        <v>550069888</v>
      </c>
      <c r="M1623" s="232" t="str">
        <f>IF(ISNA(VLOOKUP(L1623,'MASTER DATA'!$A$1:$B$192,2,0)),"",VLOOKUP(L1623,'MASTER DATA'!$A$1:$B$192,2,0))</f>
        <v>RimR4Plus15W40CI4E7_3*5L_A04W</v>
      </c>
      <c r="N1623" s="232">
        <v>0</v>
      </c>
      <c r="O1623" s="232">
        <f t="shared" si="571"/>
        <v>0</v>
      </c>
      <c r="P1623" s="232">
        <f t="shared" si="572"/>
        <v>0</v>
      </c>
      <c r="Q1623" s="232">
        <f>VLOOKUP(L1623,'MASTER DATA'!$A$1:$E$192,5,0)</f>
        <v>36</v>
      </c>
      <c r="R1623" s="234">
        <f>SUMIF('picking of the day'!$H$4:$H$358,WMS!H1623&amp;WMS!L1623,'picking of the day'!$E$4:$E$358)</f>
        <v>0</v>
      </c>
      <c r="U1623" s="114">
        <f>IF(ISNA(VLOOKUP(H1623,'data putaway'!$A$1:$E$530,3,0)),0,VLOOKUP(H1623,'data putaway'!$A$1:$E$530,3,0))</f>
        <v>0</v>
      </c>
      <c r="V1623" s="354">
        <f t="shared" si="573"/>
        <v>0</v>
      </c>
      <c r="W1623" s="114">
        <f>IF(ISNA(VLOOKUP(H1623,'data putaway'!$A$1:$E$530,2,0)),0,VLOOKUP(H1623,'data putaway'!$A$1:$E$530,2,0))</f>
        <v>0</v>
      </c>
      <c r="X1623" s="354" t="b">
        <f t="shared" si="574"/>
        <v>0</v>
      </c>
      <c r="Y1623" s="354">
        <f>IF(ISNA(VLOOKUP(H1623,'data putaway'!$A$1:$E$530,4,0)),0,VLOOKUP(H1623,'data putaway'!$A$1:$E$530,4,0))</f>
        <v>0</v>
      </c>
      <c r="Z1623" s="113">
        <f>IF(ISNA(VLOOKUP(H1623,'data putaway'!$A$1:$E$530,5,0)),0,VLOOKUP(H1623,'data putaway'!$A$1:$E$530,5,0))</f>
        <v>0</v>
      </c>
      <c r="AA1623" s="354" t="b">
        <f t="shared" si="575"/>
        <v>0</v>
      </c>
      <c r="AB1623" s="354" t="b">
        <f t="shared" si="576"/>
        <v>0</v>
      </c>
      <c r="AC1623" s="356" t="str">
        <f t="shared" ca="1" si="577"/>
        <v>0 Month,  6 Days</v>
      </c>
      <c r="AD1623" s="114" t="str">
        <f t="shared" ca="1" si="562"/>
        <v>3 Year, 11 Month, 18 Days</v>
      </c>
      <c r="AE1623" s="114">
        <f t="shared" si="578"/>
        <v>0</v>
      </c>
      <c r="AF1623" s="114">
        <f t="shared" si="579"/>
        <v>0</v>
      </c>
      <c r="AG1623" s="354" t="str">
        <f t="shared" si="580"/>
        <v>CE25</v>
      </c>
      <c r="AH1623" s="114">
        <f>IF(ISNA(VLOOKUP(L1623,'MASTER DATA'!$A$1:$F$192,6,0)),0,VLOOKUP(L1623,'MASTER DATA'!$A$1:$F$192,6,0))*AE1623</f>
        <v>0</v>
      </c>
      <c r="AI1623" s="354" t="str">
        <f>VLOOKUP($D1623,'warehouse mapping'!$AN$7:$AO$17,2,0)</f>
        <v>Aktif</v>
      </c>
      <c r="AJ1623" s="114">
        <f t="shared" si="581"/>
        <v>1</v>
      </c>
      <c r="AK1623" s="354" t="str">
        <f t="shared" si="582"/>
        <v>CE</v>
      </c>
      <c r="AL1623" s="354" t="s">
        <v>3025</v>
      </c>
      <c r="AM1623" s="354">
        <f t="shared" si="563"/>
        <v>1</v>
      </c>
      <c r="AN1623" s="354" t="b">
        <f t="shared" si="583"/>
        <v>1</v>
      </c>
    </row>
    <row r="1624" spans="1:40" s="354" customFormat="1">
      <c r="A1624" s="354" t="str">
        <f t="shared" si="564"/>
        <v>CE25E02550058592</v>
      </c>
      <c r="B1624" s="354">
        <f t="shared" si="565"/>
        <v>0</v>
      </c>
      <c r="C1624" s="354">
        <f t="shared" si="566"/>
        <v>0</v>
      </c>
      <c r="D1624" s="354" t="str">
        <f t="shared" si="567"/>
        <v>CE</v>
      </c>
      <c r="E1624" s="354" t="str">
        <f t="shared" si="568"/>
        <v>25</v>
      </c>
      <c r="F1624" s="354" t="str">
        <f t="shared" si="569"/>
        <v>E</v>
      </c>
      <c r="G1624" s="355" t="str">
        <f t="shared" si="570"/>
        <v>02</v>
      </c>
      <c r="H1624" s="232" t="s">
        <v>1960</v>
      </c>
      <c r="I1624" s="232" t="s">
        <v>3227</v>
      </c>
      <c r="J1624" s="233">
        <v>46245</v>
      </c>
      <c r="K1624" s="233">
        <v>47700</v>
      </c>
      <c r="L1624" s="368">
        <v>550058592</v>
      </c>
      <c r="M1624" s="232" t="str">
        <f>IF(ISNA(VLOOKUP(L1624,'MASTER DATA'!$A$1:$B$192,2,0)),"",VLOOKUP(L1624,'MASTER DATA'!$A$1:$B$192,2,0))</f>
        <v>Adv4TAX515W40SLMA2_12*1L_A04W</v>
      </c>
      <c r="N1624" s="232">
        <v>44</v>
      </c>
      <c r="O1624" s="232">
        <f t="shared" si="571"/>
        <v>1</v>
      </c>
      <c r="P1624" s="232">
        <f t="shared" si="572"/>
        <v>0</v>
      </c>
      <c r="Q1624" s="232">
        <f>VLOOKUP(L1624,'MASTER DATA'!$A$1:$E$192,5,0)</f>
        <v>44</v>
      </c>
      <c r="R1624" s="234">
        <f>SUMIF('picking of the day'!$H$4:$H$358,WMS!H1624&amp;WMS!L1624,'picking of the day'!$E$4:$E$358)</f>
        <v>0</v>
      </c>
      <c r="U1624" s="114">
        <f>IF(ISNA(VLOOKUP(H1624,'data putaway'!$A$1:$E$530,3,0)),0,VLOOKUP(H1624,'data putaway'!$A$1:$E$530,3,0))</f>
        <v>0</v>
      </c>
      <c r="V1624" s="354">
        <f t="shared" si="573"/>
        <v>44</v>
      </c>
      <c r="W1624" s="114">
        <f>IF(ISNA(VLOOKUP(H1624,'data putaway'!$A$1:$E$530,2,0)),0,VLOOKUP(H1624,'data putaway'!$A$1:$E$530,2,0))</f>
        <v>0</v>
      </c>
      <c r="X1624" s="354" t="b">
        <f t="shared" si="574"/>
        <v>0</v>
      </c>
      <c r="Y1624" s="354">
        <f>IF(ISNA(VLOOKUP(H1624,'data putaway'!$A$1:$E$530,4,0)),0,VLOOKUP(H1624,'data putaway'!$A$1:$E$530,4,0))</f>
        <v>0</v>
      </c>
      <c r="Z1624" s="113">
        <f>IF(ISNA(VLOOKUP(H1624,'data putaway'!$A$1:$E$530,5,0)),0,VLOOKUP(H1624,'data putaway'!$A$1:$E$530,5,0))</f>
        <v>0</v>
      </c>
      <c r="AA1624" s="354" t="b">
        <f t="shared" si="575"/>
        <v>0</v>
      </c>
      <c r="AB1624" s="354" t="b">
        <f t="shared" si="576"/>
        <v>0</v>
      </c>
      <c r="AC1624" s="356" t="str">
        <f t="shared" ca="1" si="577"/>
        <v>1 Month,  7 Days</v>
      </c>
      <c r="AD1624" s="114" t="str">
        <f t="shared" ca="1" si="562"/>
        <v>3 Year, 10 Month, 18 Days</v>
      </c>
      <c r="AE1624" s="114">
        <f t="shared" si="578"/>
        <v>44</v>
      </c>
      <c r="AF1624" s="114">
        <f t="shared" si="579"/>
        <v>1</v>
      </c>
      <c r="AG1624" s="354" t="str">
        <f t="shared" si="580"/>
        <v>CE25</v>
      </c>
      <c r="AH1624" s="114">
        <f>IF(ISNA(VLOOKUP(L1624,'MASTER DATA'!$A$1:$F$192,6,0)),0,VLOOKUP(L1624,'MASTER DATA'!$A$1:$F$192,6,0))*AE1624</f>
        <v>528</v>
      </c>
      <c r="AI1624" s="354" t="str">
        <f>VLOOKUP($D1624,'warehouse mapping'!$AN$7:$AO$17,2,0)</f>
        <v>Aktif</v>
      </c>
      <c r="AJ1624" s="114">
        <f t="shared" si="581"/>
        <v>0</v>
      </c>
      <c r="AK1624" s="354" t="str">
        <f t="shared" si="582"/>
        <v/>
      </c>
      <c r="AL1624" s="354" t="s">
        <v>170</v>
      </c>
      <c r="AM1624" s="354">
        <f t="shared" si="563"/>
        <v>1</v>
      </c>
      <c r="AN1624" s="354" t="b">
        <f t="shared" si="583"/>
        <v>1</v>
      </c>
    </row>
    <row r="1625" spans="1:40" s="354" customFormat="1">
      <c r="A1625" s="354" t="str">
        <f t="shared" si="564"/>
        <v>CE26A01550046505</v>
      </c>
      <c r="B1625" s="354">
        <f t="shared" si="565"/>
        <v>0</v>
      </c>
      <c r="C1625" s="354">
        <f t="shared" si="566"/>
        <v>0</v>
      </c>
      <c r="D1625" s="354" t="str">
        <f t="shared" si="567"/>
        <v>CE</v>
      </c>
      <c r="E1625" s="354" t="str">
        <f t="shared" si="568"/>
        <v>26</v>
      </c>
      <c r="F1625" s="354" t="str">
        <f t="shared" si="569"/>
        <v>A</v>
      </c>
      <c r="G1625" s="355" t="str">
        <f t="shared" si="570"/>
        <v>01</v>
      </c>
      <c r="H1625" s="232" t="s">
        <v>1961</v>
      </c>
      <c r="I1625" s="232">
        <v>12624135</v>
      </c>
      <c r="J1625" s="233">
        <v>46098</v>
      </c>
      <c r="K1625" s="233">
        <v>47550</v>
      </c>
      <c r="L1625" s="234">
        <v>550046505</v>
      </c>
      <c r="M1625" s="232" t="str">
        <f>IF(ISNA(VLOOKUP(L1625,'MASTER DATA'!$A$1:$B$192,2,0)),"",VLOOKUP(L1625,'MASTER DATA'!$A$1:$B$192,2,0))</f>
        <v>Gadinia S3 40_1*209L_A227</v>
      </c>
      <c r="N1625" s="232">
        <v>3</v>
      </c>
      <c r="O1625" s="232">
        <f t="shared" si="571"/>
        <v>0</v>
      </c>
      <c r="P1625" s="232">
        <f t="shared" si="572"/>
        <v>3</v>
      </c>
      <c r="Q1625" s="232">
        <f>VLOOKUP(L1625,'MASTER DATA'!$A$1:$E$192,5,0)</f>
        <v>4</v>
      </c>
      <c r="R1625" s="234">
        <f>SUMIF('picking of the day'!$H$4:$H$358,WMS!H1625&amp;WMS!L1625,'picking of the day'!$E$4:$E$358)</f>
        <v>0</v>
      </c>
      <c r="U1625" s="114">
        <f>IF(ISNA(VLOOKUP(H1625,'data putaway'!$A$1:$E$530,3,0)),0,VLOOKUP(H1625,'data putaway'!$A$1:$E$530,3,0))</f>
        <v>0</v>
      </c>
      <c r="V1625" s="354">
        <f t="shared" si="573"/>
        <v>3</v>
      </c>
      <c r="W1625" s="114">
        <f>IF(ISNA(VLOOKUP(H1625,'data putaway'!$A$1:$E$530,2,0)),0,VLOOKUP(H1625,'data putaway'!$A$1:$E$530,2,0))</f>
        <v>0</v>
      </c>
      <c r="X1625" s="354" t="b">
        <f t="shared" si="574"/>
        <v>0</v>
      </c>
      <c r="Y1625" s="354">
        <f>IF(ISNA(VLOOKUP(H1625,'data putaway'!$A$1:$E$530,4,0)),0,VLOOKUP(H1625,'data putaway'!$A$1:$E$530,4,0))</f>
        <v>0</v>
      </c>
      <c r="Z1625" s="113">
        <f>IF(ISNA(VLOOKUP(H1625,'data putaway'!$A$1:$E$530,5,0)),0,VLOOKUP(H1625,'data putaway'!$A$1:$E$530,5,0))</f>
        <v>0</v>
      </c>
      <c r="AA1625" s="354" t="b">
        <f t="shared" si="575"/>
        <v>0</v>
      </c>
      <c r="AB1625" s="354" t="b">
        <f t="shared" si="576"/>
        <v>0</v>
      </c>
      <c r="AC1625" s="356" t="str">
        <f t="shared" ca="1" si="577"/>
        <v>6 Month,  1 Days</v>
      </c>
      <c r="AD1625" s="114" t="str">
        <f t="shared" ca="1" si="562"/>
        <v>3 Year, 5 Month, 18 Days</v>
      </c>
      <c r="AE1625" s="114">
        <f t="shared" si="578"/>
        <v>3</v>
      </c>
      <c r="AF1625" s="114">
        <f t="shared" si="579"/>
        <v>1</v>
      </c>
      <c r="AG1625" s="354" t="str">
        <f t="shared" si="580"/>
        <v>CE26</v>
      </c>
      <c r="AH1625" s="114">
        <f>IF(ISNA(VLOOKUP(L1625,'MASTER DATA'!$A$1:$F$192,6,0)),0,VLOOKUP(L1625,'MASTER DATA'!$A$1:$F$192,6,0))*AE1625</f>
        <v>627</v>
      </c>
      <c r="AI1625" s="354" t="str">
        <f>VLOOKUP($D1625,'warehouse mapping'!$AN$7:$AO$17,2,0)</f>
        <v>Aktif</v>
      </c>
      <c r="AJ1625" s="114">
        <f t="shared" si="581"/>
        <v>0</v>
      </c>
      <c r="AK1625" s="354" t="str">
        <f t="shared" si="582"/>
        <v/>
      </c>
      <c r="AL1625" s="354" t="s">
        <v>3206</v>
      </c>
      <c r="AM1625" s="354">
        <f t="shared" si="563"/>
        <v>1</v>
      </c>
      <c r="AN1625" s="354" t="b">
        <f t="shared" si="583"/>
        <v>1</v>
      </c>
    </row>
    <row r="1626" spans="1:40" s="354" customFormat="1">
      <c r="A1626" s="354" t="str">
        <f t="shared" si="564"/>
        <v>CE26A02550058592</v>
      </c>
      <c r="B1626" s="354">
        <f t="shared" si="565"/>
        <v>0</v>
      </c>
      <c r="C1626" s="354">
        <f t="shared" si="566"/>
        <v>0</v>
      </c>
      <c r="D1626" s="354" t="str">
        <f t="shared" si="567"/>
        <v>CE</v>
      </c>
      <c r="E1626" s="354" t="str">
        <f t="shared" si="568"/>
        <v>26</v>
      </c>
      <c r="F1626" s="354" t="str">
        <f t="shared" si="569"/>
        <v>A</v>
      </c>
      <c r="G1626" s="355" t="str">
        <f t="shared" si="570"/>
        <v>02</v>
      </c>
      <c r="H1626" s="232" t="s">
        <v>1962</v>
      </c>
      <c r="I1626" s="232" t="s">
        <v>3227</v>
      </c>
      <c r="J1626" s="233">
        <v>46245</v>
      </c>
      <c r="K1626" s="233">
        <v>47700</v>
      </c>
      <c r="L1626" s="368">
        <v>550058592</v>
      </c>
      <c r="M1626" s="232" t="str">
        <f>IF(ISNA(VLOOKUP(L1626,'MASTER DATA'!$A$1:$B$192,2,0)),"",VLOOKUP(L1626,'MASTER DATA'!$A$1:$B$192,2,0))</f>
        <v>Adv4TAX515W40SLMA2_12*1L_A04W</v>
      </c>
      <c r="N1626" s="232">
        <v>31</v>
      </c>
      <c r="O1626" s="232">
        <f t="shared" si="571"/>
        <v>0</v>
      </c>
      <c r="P1626" s="232">
        <f t="shared" si="572"/>
        <v>31</v>
      </c>
      <c r="Q1626" s="232">
        <f>VLOOKUP(L1626,'MASTER DATA'!$A$1:$E$192,5,0)</f>
        <v>44</v>
      </c>
      <c r="R1626" s="234">
        <f>SUMIF('picking of the day'!$H$4:$H$358,WMS!H1626&amp;WMS!L1626,'picking of the day'!$E$4:$E$358)</f>
        <v>0</v>
      </c>
      <c r="U1626" s="114">
        <f>IF(ISNA(VLOOKUP(H1626,'data putaway'!$A$1:$E$530,3,0)),0,VLOOKUP(H1626,'data putaway'!$A$1:$E$530,3,0))</f>
        <v>0</v>
      </c>
      <c r="V1626" s="354">
        <f t="shared" si="573"/>
        <v>31</v>
      </c>
      <c r="W1626" s="114">
        <f>IF(ISNA(VLOOKUP(H1626,'data putaway'!$A$1:$E$530,2,0)),0,VLOOKUP(H1626,'data putaway'!$A$1:$E$530,2,0))</f>
        <v>0</v>
      </c>
      <c r="X1626" s="354" t="b">
        <f t="shared" si="574"/>
        <v>0</v>
      </c>
      <c r="Y1626" s="354">
        <f>IF(ISNA(VLOOKUP(H1626,'data putaway'!$A$1:$E$530,4,0)),0,VLOOKUP(H1626,'data putaway'!$A$1:$E$530,4,0))</f>
        <v>0</v>
      </c>
      <c r="Z1626" s="113">
        <f>IF(ISNA(VLOOKUP(H1626,'data putaway'!$A$1:$E$530,5,0)),0,VLOOKUP(H1626,'data putaway'!$A$1:$E$530,5,0))</f>
        <v>0</v>
      </c>
      <c r="AA1626" s="354" t="b">
        <f t="shared" si="575"/>
        <v>0</v>
      </c>
      <c r="AB1626" s="354" t="b">
        <f t="shared" si="576"/>
        <v>0</v>
      </c>
      <c r="AC1626" s="356" t="str">
        <f t="shared" ca="1" si="577"/>
        <v>1 Month,  7 Days</v>
      </c>
      <c r="AD1626" s="114" t="str">
        <f t="shared" ref="AD1626:AD1689" ca="1" si="584">IF(K1626="","",DATEDIF(NOW(),K1626,"y")&amp;" Year"&amp;", "&amp;DATEDIF(NOW(),K1626,"ym")&amp;" Month"&amp;", "&amp;DATEDIF(NOW(),K1626,"md")&amp;" Days")</f>
        <v>3 Year, 10 Month, 18 Days</v>
      </c>
      <c r="AE1626" s="114">
        <f t="shared" si="578"/>
        <v>31</v>
      </c>
      <c r="AF1626" s="114">
        <f t="shared" si="579"/>
        <v>1</v>
      </c>
      <c r="AG1626" s="354" t="str">
        <f t="shared" si="580"/>
        <v>CE26</v>
      </c>
      <c r="AH1626" s="114">
        <f>IF(ISNA(VLOOKUP(L1626,'MASTER DATA'!$A$1:$F$192,6,0)),0,VLOOKUP(L1626,'MASTER DATA'!$A$1:$F$192,6,0))*AE1626</f>
        <v>372</v>
      </c>
      <c r="AI1626" s="354" t="str">
        <f>VLOOKUP($D1626,'warehouse mapping'!$AN$7:$AO$17,2,0)</f>
        <v>Aktif</v>
      </c>
      <c r="AJ1626" s="114">
        <f t="shared" si="581"/>
        <v>0</v>
      </c>
      <c r="AK1626" s="354" t="str">
        <f t="shared" si="582"/>
        <v/>
      </c>
      <c r="AL1626" s="354" t="s">
        <v>170</v>
      </c>
      <c r="AM1626" s="354">
        <f t="shared" ref="AM1626:AM1689" si="585">COUNTIF($H$5:$H$2564,H1626)</f>
        <v>1</v>
      </c>
      <c r="AN1626" s="354" t="b">
        <f t="shared" si="583"/>
        <v>1</v>
      </c>
    </row>
    <row r="1627" spans="1:40" s="354" customFormat="1">
      <c r="A1627" s="354" t="str">
        <f t="shared" si="564"/>
        <v>CE26B01550027259</v>
      </c>
      <c r="B1627" s="354">
        <f t="shared" si="565"/>
        <v>0</v>
      </c>
      <c r="C1627" s="354">
        <f t="shared" si="566"/>
        <v>0</v>
      </c>
      <c r="D1627" s="354" t="str">
        <f t="shared" si="567"/>
        <v>CE</v>
      </c>
      <c r="E1627" s="354" t="str">
        <f t="shared" si="568"/>
        <v>26</v>
      </c>
      <c r="F1627" s="354" t="str">
        <f t="shared" si="569"/>
        <v>B</v>
      </c>
      <c r="G1627" s="355" t="str">
        <f t="shared" si="570"/>
        <v>01</v>
      </c>
      <c r="H1627" s="232" t="s">
        <v>1963</v>
      </c>
      <c r="I1627" s="233" t="s">
        <v>3251</v>
      </c>
      <c r="J1627" s="233">
        <v>46255</v>
      </c>
      <c r="K1627" s="233">
        <v>47691</v>
      </c>
      <c r="L1627" s="234">
        <v>550027259</v>
      </c>
      <c r="M1627" s="232" t="str">
        <f>IF(ISNA(VLOOKUP(L1627,'MASTER DATA'!$A$1:$B$192,2,0)),"",VLOOKUP(L1627,'MASTER DATA'!$A$1:$B$192,2,0))</f>
        <v>Gadus S2 V220 2_1*770kg_A227</v>
      </c>
      <c r="N1627" s="232">
        <v>1</v>
      </c>
      <c r="O1627" s="232">
        <f t="shared" si="571"/>
        <v>1</v>
      </c>
      <c r="P1627" s="232">
        <f t="shared" si="572"/>
        <v>0</v>
      </c>
      <c r="Q1627" s="232">
        <f>VLOOKUP(L1627,'MASTER DATA'!$A$1:$E$192,5,0)</f>
        <v>1</v>
      </c>
      <c r="R1627" s="234">
        <f>SUMIF('picking of the day'!$H$4:$H$358,WMS!H1627&amp;WMS!L1627,'picking of the day'!$E$4:$E$358)</f>
        <v>0</v>
      </c>
      <c r="U1627" s="114">
        <f>IF(ISNA(VLOOKUP(H1627,'data putaway'!$A$1:$E$530,3,0)),0,VLOOKUP(H1627,'data putaway'!$A$1:$E$530,3,0))</f>
        <v>0</v>
      </c>
      <c r="V1627" s="354">
        <f t="shared" si="573"/>
        <v>1</v>
      </c>
      <c r="W1627" s="114">
        <f>IF(ISNA(VLOOKUP(H1627,'data putaway'!$A$1:$E$530,2,0)),0,VLOOKUP(H1627,'data putaway'!$A$1:$E$530,2,0))</f>
        <v>0</v>
      </c>
      <c r="X1627" s="354" t="b">
        <f t="shared" si="574"/>
        <v>0</v>
      </c>
      <c r="Y1627" s="354">
        <f>IF(ISNA(VLOOKUP(H1627,'data putaway'!$A$1:$E$530,4,0)),0,VLOOKUP(H1627,'data putaway'!$A$1:$E$530,4,0))</f>
        <v>0</v>
      </c>
      <c r="Z1627" s="113">
        <f>IF(ISNA(VLOOKUP(H1627,'data putaway'!$A$1:$E$530,5,0)),0,VLOOKUP(H1627,'data putaway'!$A$1:$E$530,5,0))</f>
        <v>0</v>
      </c>
      <c r="AA1627" s="354" t="b">
        <f t="shared" si="575"/>
        <v>0</v>
      </c>
      <c r="AB1627" s="354" t="b">
        <f t="shared" si="576"/>
        <v>0</v>
      </c>
      <c r="AC1627" s="356" t="str">
        <f t="shared" ca="1" si="577"/>
        <v>0 Month,  28 Days</v>
      </c>
      <c r="AD1627" s="114" t="str">
        <f t="shared" ca="1" si="584"/>
        <v>3 Year, 10 Month, 9 Days</v>
      </c>
      <c r="AE1627" s="114">
        <f t="shared" si="578"/>
        <v>1</v>
      </c>
      <c r="AF1627" s="114">
        <f t="shared" si="579"/>
        <v>1</v>
      </c>
      <c r="AG1627" s="354" t="str">
        <f t="shared" si="580"/>
        <v>CE26</v>
      </c>
      <c r="AH1627" s="114">
        <f>IF(ISNA(VLOOKUP(L1627,'MASTER DATA'!$A$1:$F$192,6,0)),0,VLOOKUP(L1627,'MASTER DATA'!$A$1:$F$192,6,0))*AE1627</f>
        <v>770</v>
      </c>
      <c r="AI1627" s="354" t="str">
        <f>VLOOKUP($D1627,'warehouse mapping'!$AN$7:$AO$17,2,0)</f>
        <v>Aktif</v>
      </c>
      <c r="AJ1627" s="114">
        <f t="shared" si="581"/>
        <v>0</v>
      </c>
      <c r="AK1627" s="354" t="str">
        <f t="shared" si="582"/>
        <v/>
      </c>
      <c r="AL1627" s="354" t="s">
        <v>170</v>
      </c>
      <c r="AM1627" s="354">
        <f t="shared" si="585"/>
        <v>1</v>
      </c>
      <c r="AN1627" s="354" t="b">
        <f t="shared" si="583"/>
        <v>1</v>
      </c>
    </row>
    <row r="1628" spans="1:40" s="354" customFormat="1">
      <c r="A1628" s="354" t="str">
        <f t="shared" si="564"/>
        <v>CE26B02550027259</v>
      </c>
      <c r="B1628" s="354">
        <f t="shared" si="565"/>
        <v>0</v>
      </c>
      <c r="C1628" s="354">
        <f t="shared" si="566"/>
        <v>0</v>
      </c>
      <c r="D1628" s="354" t="str">
        <f t="shared" si="567"/>
        <v>CE</v>
      </c>
      <c r="E1628" s="354" t="str">
        <f t="shared" si="568"/>
        <v>26</v>
      </c>
      <c r="F1628" s="354" t="str">
        <f t="shared" si="569"/>
        <v>B</v>
      </c>
      <c r="G1628" s="355" t="str">
        <f t="shared" si="570"/>
        <v>02</v>
      </c>
      <c r="H1628" s="232" t="s">
        <v>1964</v>
      </c>
      <c r="I1628" s="233" t="s">
        <v>3251</v>
      </c>
      <c r="J1628" s="233">
        <v>46255</v>
      </c>
      <c r="K1628" s="233">
        <v>47691</v>
      </c>
      <c r="L1628" s="234">
        <v>550027259</v>
      </c>
      <c r="M1628" s="232" t="str">
        <f>IF(ISNA(VLOOKUP(L1628,'MASTER DATA'!$A$1:$B$192,2,0)),"",VLOOKUP(L1628,'MASTER DATA'!$A$1:$B$192,2,0))</f>
        <v>Gadus S2 V220 2_1*770kg_A227</v>
      </c>
      <c r="N1628" s="232">
        <v>1</v>
      </c>
      <c r="O1628" s="232">
        <f t="shared" si="571"/>
        <v>1</v>
      </c>
      <c r="P1628" s="232">
        <f t="shared" si="572"/>
        <v>0</v>
      </c>
      <c r="Q1628" s="232">
        <f>VLOOKUP(L1628,'MASTER DATA'!$A$1:$E$192,5,0)</f>
        <v>1</v>
      </c>
      <c r="R1628" s="234">
        <f>SUMIF('picking of the day'!$H$4:$H$358,WMS!H1628&amp;WMS!L1628,'picking of the day'!$E$4:$E$358)</f>
        <v>0</v>
      </c>
      <c r="U1628" s="114">
        <f>IF(ISNA(VLOOKUP(H1628,'data putaway'!$A$1:$E$530,3,0)),0,VLOOKUP(H1628,'data putaway'!$A$1:$E$530,3,0))</f>
        <v>0</v>
      </c>
      <c r="V1628" s="354">
        <f t="shared" si="573"/>
        <v>1</v>
      </c>
      <c r="W1628" s="114">
        <f>IF(ISNA(VLOOKUP(H1628,'data putaway'!$A$1:$E$530,2,0)),0,VLOOKUP(H1628,'data putaway'!$A$1:$E$530,2,0))</f>
        <v>0</v>
      </c>
      <c r="X1628" s="354" t="b">
        <f t="shared" si="574"/>
        <v>0</v>
      </c>
      <c r="Y1628" s="354">
        <f>IF(ISNA(VLOOKUP(H1628,'data putaway'!$A$1:$E$530,4,0)),0,VLOOKUP(H1628,'data putaway'!$A$1:$E$530,4,0))</f>
        <v>0</v>
      </c>
      <c r="Z1628" s="113">
        <f>IF(ISNA(VLOOKUP(H1628,'data putaway'!$A$1:$E$530,5,0)),0,VLOOKUP(H1628,'data putaway'!$A$1:$E$530,5,0))</f>
        <v>0</v>
      </c>
      <c r="AA1628" s="354" t="b">
        <f t="shared" si="575"/>
        <v>0</v>
      </c>
      <c r="AB1628" s="354" t="b">
        <f t="shared" si="576"/>
        <v>0</v>
      </c>
      <c r="AC1628" s="356" t="str">
        <f t="shared" ca="1" si="577"/>
        <v>0 Month,  28 Days</v>
      </c>
      <c r="AD1628" s="114" t="str">
        <f t="shared" ca="1" si="584"/>
        <v>3 Year, 10 Month, 9 Days</v>
      </c>
      <c r="AE1628" s="114">
        <f t="shared" si="578"/>
        <v>1</v>
      </c>
      <c r="AF1628" s="114">
        <f t="shared" si="579"/>
        <v>1</v>
      </c>
      <c r="AG1628" s="354" t="str">
        <f t="shared" si="580"/>
        <v>CE26</v>
      </c>
      <c r="AH1628" s="114">
        <f>IF(ISNA(VLOOKUP(L1628,'MASTER DATA'!$A$1:$F$192,6,0)),0,VLOOKUP(L1628,'MASTER DATA'!$A$1:$F$192,6,0))*AE1628</f>
        <v>770</v>
      </c>
      <c r="AI1628" s="354" t="str">
        <f>VLOOKUP($D1628,'warehouse mapping'!$AN$7:$AO$17,2,0)</f>
        <v>Aktif</v>
      </c>
      <c r="AJ1628" s="114">
        <f t="shared" si="581"/>
        <v>0</v>
      </c>
      <c r="AK1628" s="354" t="str">
        <f t="shared" si="582"/>
        <v/>
      </c>
      <c r="AL1628" s="354" t="s">
        <v>170</v>
      </c>
      <c r="AM1628" s="354">
        <f t="shared" si="585"/>
        <v>1</v>
      </c>
      <c r="AN1628" s="354" t="b">
        <f t="shared" si="583"/>
        <v>1</v>
      </c>
    </row>
    <row r="1629" spans="1:40" s="354" customFormat="1">
      <c r="A1629" s="354" t="str">
        <f t="shared" si="564"/>
        <v>CE26C01550046498</v>
      </c>
      <c r="B1629" s="354">
        <f t="shared" si="565"/>
        <v>0</v>
      </c>
      <c r="C1629" s="354">
        <f t="shared" si="566"/>
        <v>0</v>
      </c>
      <c r="D1629" s="354" t="str">
        <f t="shared" si="567"/>
        <v>CE</v>
      </c>
      <c r="E1629" s="354" t="str">
        <f t="shared" si="568"/>
        <v>26</v>
      </c>
      <c r="F1629" s="354" t="str">
        <f t="shared" si="569"/>
        <v>C</v>
      </c>
      <c r="G1629" s="355" t="str">
        <f t="shared" si="570"/>
        <v>01</v>
      </c>
      <c r="H1629" s="232" t="s">
        <v>1965</v>
      </c>
      <c r="I1629" s="232" t="s">
        <v>3529</v>
      </c>
      <c r="J1629" s="233">
        <v>46274</v>
      </c>
      <c r="K1629" s="233">
        <v>47731</v>
      </c>
      <c r="L1629" s="234">
        <v>550046498</v>
      </c>
      <c r="M1629" s="232" t="str">
        <f>IF(ISNA(VLOOKUP(L1629,'MASTER DATA'!$A$1:$B$192,2,0)),"",VLOOKUP(L1629,'MASTER DATA'!$A$1:$B$192,2,0))</f>
        <v>Argina S4 40_1*209L_A227</v>
      </c>
      <c r="N1629" s="232">
        <v>4</v>
      </c>
      <c r="O1629" s="232">
        <f t="shared" si="571"/>
        <v>1</v>
      </c>
      <c r="P1629" s="232">
        <f t="shared" si="572"/>
        <v>0</v>
      </c>
      <c r="Q1629" s="232">
        <f>VLOOKUP(L1629,'MASTER DATA'!$A$1:$E$192,5,0)</f>
        <v>4</v>
      </c>
      <c r="R1629" s="234">
        <f>SUMIF('picking of the day'!$H$4:$H$358,WMS!H1629&amp;WMS!L1629,'picking of the day'!$E$4:$E$358)</f>
        <v>0</v>
      </c>
      <c r="U1629" s="114">
        <f>IF(ISNA(VLOOKUP(H1629,'data putaway'!$A$1:$E$530,3,0)),0,VLOOKUP(H1629,'data putaway'!$A$1:$E$530,3,0))</f>
        <v>0</v>
      </c>
      <c r="V1629" s="354">
        <f t="shared" si="573"/>
        <v>4</v>
      </c>
      <c r="W1629" s="114">
        <f>IF(ISNA(VLOOKUP(H1629,'data putaway'!$A$1:$E$530,2,0)),0,VLOOKUP(H1629,'data putaway'!$A$1:$E$530,2,0))</f>
        <v>0</v>
      </c>
      <c r="X1629" s="354" t="b">
        <f t="shared" si="574"/>
        <v>0</v>
      </c>
      <c r="Y1629" s="354">
        <f>IF(ISNA(VLOOKUP(H1629,'data putaway'!$A$1:$E$530,4,0)),0,VLOOKUP(H1629,'data putaway'!$A$1:$E$530,4,0))</f>
        <v>0</v>
      </c>
      <c r="Z1629" s="113">
        <f>IF(ISNA(VLOOKUP(H1629,'data putaway'!$A$1:$E$530,5,0)),0,VLOOKUP(H1629,'data putaway'!$A$1:$E$530,5,0))</f>
        <v>0</v>
      </c>
      <c r="AA1629" s="354" t="b">
        <f t="shared" si="575"/>
        <v>0</v>
      </c>
      <c r="AB1629" s="354" t="b">
        <f t="shared" si="576"/>
        <v>0</v>
      </c>
      <c r="AC1629" s="356" t="str">
        <f t="shared" ca="1" si="577"/>
        <v>0 Month,  9 Days</v>
      </c>
      <c r="AD1629" s="114" t="str">
        <f t="shared" ca="1" si="584"/>
        <v>3 Year, 11 Month, 18 Days</v>
      </c>
      <c r="AE1629" s="114">
        <f t="shared" si="578"/>
        <v>4</v>
      </c>
      <c r="AF1629" s="114">
        <f t="shared" si="579"/>
        <v>1</v>
      </c>
      <c r="AG1629" s="354" t="str">
        <f t="shared" si="580"/>
        <v>CE26</v>
      </c>
      <c r="AH1629" s="114">
        <f>IF(ISNA(VLOOKUP(L1629,'MASTER DATA'!$A$1:$F$192,6,0)),0,VLOOKUP(L1629,'MASTER DATA'!$A$1:$F$192,6,0))*AE1629</f>
        <v>836</v>
      </c>
      <c r="AI1629" s="354" t="str">
        <f>VLOOKUP($D1629,'warehouse mapping'!$AN$7:$AO$17,2,0)</f>
        <v>Aktif</v>
      </c>
      <c r="AJ1629" s="114">
        <f t="shared" si="581"/>
        <v>0</v>
      </c>
      <c r="AK1629" s="354" t="str">
        <f t="shared" si="582"/>
        <v/>
      </c>
      <c r="AL1629" s="354" t="s">
        <v>3206</v>
      </c>
      <c r="AM1629" s="354">
        <f t="shared" si="585"/>
        <v>1</v>
      </c>
      <c r="AN1629" s="354" t="b">
        <f t="shared" si="583"/>
        <v>1</v>
      </c>
    </row>
    <row r="1630" spans="1:40" s="354" customFormat="1">
      <c r="A1630" s="354" t="str">
        <f t="shared" si="564"/>
        <v>CE26C02550046498</v>
      </c>
      <c r="B1630" s="354">
        <f t="shared" si="565"/>
        <v>0</v>
      </c>
      <c r="C1630" s="354">
        <f t="shared" si="566"/>
        <v>0</v>
      </c>
      <c r="D1630" s="354" t="str">
        <f t="shared" si="567"/>
        <v>CE</v>
      </c>
      <c r="E1630" s="354" t="str">
        <f t="shared" si="568"/>
        <v>26</v>
      </c>
      <c r="F1630" s="354" t="str">
        <f t="shared" si="569"/>
        <v>C</v>
      </c>
      <c r="G1630" s="355" t="str">
        <f t="shared" si="570"/>
        <v>02</v>
      </c>
      <c r="H1630" s="232" t="s">
        <v>1966</v>
      </c>
      <c r="I1630" s="232" t="s">
        <v>3529</v>
      </c>
      <c r="J1630" s="233">
        <v>46274</v>
      </c>
      <c r="K1630" s="233">
        <v>47731</v>
      </c>
      <c r="L1630" s="234">
        <v>550046498</v>
      </c>
      <c r="M1630" s="232" t="str">
        <f>IF(ISNA(VLOOKUP(L1630,'MASTER DATA'!$A$1:$B$192,2,0)),"",VLOOKUP(L1630,'MASTER DATA'!$A$1:$B$192,2,0))</f>
        <v>Argina S4 40_1*209L_A227</v>
      </c>
      <c r="N1630" s="232">
        <v>4</v>
      </c>
      <c r="O1630" s="232">
        <f t="shared" si="571"/>
        <v>1</v>
      </c>
      <c r="P1630" s="232">
        <f t="shared" si="572"/>
        <v>0</v>
      </c>
      <c r="Q1630" s="232">
        <f>VLOOKUP(L1630,'MASTER DATA'!$A$1:$E$192,5,0)</f>
        <v>4</v>
      </c>
      <c r="R1630" s="234">
        <f>SUMIF('picking of the day'!$H$4:$H$358,WMS!H1630&amp;WMS!L1630,'picking of the day'!$E$4:$E$358)</f>
        <v>0</v>
      </c>
      <c r="U1630" s="114">
        <f>IF(ISNA(VLOOKUP(H1630,'data putaway'!$A$1:$E$530,3,0)),0,VLOOKUP(H1630,'data putaway'!$A$1:$E$530,3,0))</f>
        <v>0</v>
      </c>
      <c r="V1630" s="354">
        <f t="shared" si="573"/>
        <v>4</v>
      </c>
      <c r="W1630" s="114">
        <f>IF(ISNA(VLOOKUP(H1630,'data putaway'!$A$1:$E$530,2,0)),0,VLOOKUP(H1630,'data putaway'!$A$1:$E$530,2,0))</f>
        <v>0</v>
      </c>
      <c r="X1630" s="354" t="b">
        <f t="shared" si="574"/>
        <v>0</v>
      </c>
      <c r="Y1630" s="354">
        <f>IF(ISNA(VLOOKUP(H1630,'data putaway'!$A$1:$E$530,4,0)),0,VLOOKUP(H1630,'data putaway'!$A$1:$E$530,4,0))</f>
        <v>0</v>
      </c>
      <c r="Z1630" s="113">
        <f>IF(ISNA(VLOOKUP(H1630,'data putaway'!$A$1:$E$530,5,0)),0,VLOOKUP(H1630,'data putaway'!$A$1:$E$530,5,0))</f>
        <v>0</v>
      </c>
      <c r="AA1630" s="354" t="b">
        <f t="shared" si="575"/>
        <v>0</v>
      </c>
      <c r="AB1630" s="354" t="b">
        <f t="shared" si="576"/>
        <v>0</v>
      </c>
      <c r="AC1630" s="356" t="str">
        <f t="shared" ca="1" si="577"/>
        <v>0 Month,  9 Days</v>
      </c>
      <c r="AD1630" s="114" t="str">
        <f t="shared" ca="1" si="584"/>
        <v>3 Year, 11 Month, 18 Days</v>
      </c>
      <c r="AE1630" s="114">
        <f t="shared" si="578"/>
        <v>4</v>
      </c>
      <c r="AF1630" s="114">
        <f t="shared" si="579"/>
        <v>1</v>
      </c>
      <c r="AG1630" s="354" t="str">
        <f t="shared" si="580"/>
        <v>CE26</v>
      </c>
      <c r="AH1630" s="114">
        <f>IF(ISNA(VLOOKUP(L1630,'MASTER DATA'!$A$1:$F$192,6,0)),0,VLOOKUP(L1630,'MASTER DATA'!$A$1:$F$192,6,0))*AE1630</f>
        <v>836</v>
      </c>
      <c r="AI1630" s="354" t="str">
        <f>VLOOKUP($D1630,'warehouse mapping'!$AN$7:$AO$17,2,0)</f>
        <v>Aktif</v>
      </c>
      <c r="AJ1630" s="114">
        <f t="shared" si="581"/>
        <v>0</v>
      </c>
      <c r="AK1630" s="354" t="str">
        <f t="shared" si="582"/>
        <v/>
      </c>
      <c r="AL1630" s="354" t="s">
        <v>3206</v>
      </c>
      <c r="AM1630" s="354">
        <f t="shared" si="585"/>
        <v>1</v>
      </c>
      <c r="AN1630" s="354" t="b">
        <f t="shared" si="583"/>
        <v>1</v>
      </c>
    </row>
    <row r="1631" spans="1:40" s="354" customFormat="1">
      <c r="A1631" s="354" t="str">
        <f t="shared" si="564"/>
        <v>CE26D01550058592</v>
      </c>
      <c r="B1631" s="354">
        <f t="shared" si="565"/>
        <v>0</v>
      </c>
      <c r="C1631" s="354">
        <f t="shared" si="566"/>
        <v>0</v>
      </c>
      <c r="D1631" s="354" t="str">
        <f t="shared" si="567"/>
        <v>CE</v>
      </c>
      <c r="E1631" s="354" t="str">
        <f t="shared" si="568"/>
        <v>26</v>
      </c>
      <c r="F1631" s="354" t="str">
        <f t="shared" si="569"/>
        <v>D</v>
      </c>
      <c r="G1631" s="355" t="str">
        <f t="shared" si="570"/>
        <v>01</v>
      </c>
      <c r="H1631" s="232" t="s">
        <v>1967</v>
      </c>
      <c r="I1631" s="232" t="s">
        <v>3227</v>
      </c>
      <c r="J1631" s="233">
        <v>46252</v>
      </c>
      <c r="K1631" s="233">
        <v>47700</v>
      </c>
      <c r="L1631" s="368">
        <v>550058592</v>
      </c>
      <c r="M1631" s="232" t="str">
        <f>IF(ISNA(VLOOKUP(L1631,'MASTER DATA'!$A$1:$B$192,2,0)),"",VLOOKUP(L1631,'MASTER DATA'!$A$1:$B$192,2,0))</f>
        <v>Adv4TAX515W40SLMA2_12*1L_A04W</v>
      </c>
      <c r="N1631" s="232">
        <v>44</v>
      </c>
      <c r="O1631" s="232">
        <f t="shared" si="571"/>
        <v>1</v>
      </c>
      <c r="P1631" s="232">
        <f t="shared" si="572"/>
        <v>0</v>
      </c>
      <c r="Q1631" s="232">
        <f>VLOOKUP(L1631,'MASTER DATA'!$A$1:$E$192,5,0)</f>
        <v>44</v>
      </c>
      <c r="R1631" s="234">
        <f>SUMIF('picking of the day'!$H$4:$H$358,WMS!H1631&amp;WMS!L1631,'picking of the day'!$E$4:$E$358)</f>
        <v>0</v>
      </c>
      <c r="U1631" s="114">
        <f>IF(ISNA(VLOOKUP(H1631,'data putaway'!$A$1:$E$530,3,0)),0,VLOOKUP(H1631,'data putaway'!$A$1:$E$530,3,0))</f>
        <v>0</v>
      </c>
      <c r="V1631" s="354">
        <f t="shared" si="573"/>
        <v>44</v>
      </c>
      <c r="W1631" s="114">
        <f>IF(ISNA(VLOOKUP(H1631,'data putaway'!$A$1:$E$530,2,0)),0,VLOOKUP(H1631,'data putaway'!$A$1:$E$530,2,0))</f>
        <v>0</v>
      </c>
      <c r="X1631" s="354" t="b">
        <f t="shared" si="574"/>
        <v>0</v>
      </c>
      <c r="Y1631" s="354">
        <f>IF(ISNA(VLOOKUP(H1631,'data putaway'!$A$1:$E$530,4,0)),0,VLOOKUP(H1631,'data putaway'!$A$1:$E$530,4,0))</f>
        <v>0</v>
      </c>
      <c r="Z1631" s="113">
        <f>IF(ISNA(VLOOKUP(H1631,'data putaway'!$A$1:$E$530,5,0)),0,VLOOKUP(H1631,'data putaway'!$A$1:$E$530,5,0))</f>
        <v>0</v>
      </c>
      <c r="AA1631" s="354" t="b">
        <f t="shared" si="575"/>
        <v>0</v>
      </c>
      <c r="AB1631" s="354" t="b">
        <f t="shared" si="576"/>
        <v>0</v>
      </c>
      <c r="AC1631" s="356" t="str">
        <f t="shared" ca="1" si="577"/>
        <v>1 Month,  0 Days</v>
      </c>
      <c r="AD1631" s="114" t="str">
        <f t="shared" ca="1" si="584"/>
        <v>3 Year, 10 Month, 18 Days</v>
      </c>
      <c r="AE1631" s="114">
        <f t="shared" si="578"/>
        <v>44</v>
      </c>
      <c r="AF1631" s="114">
        <f t="shared" si="579"/>
        <v>1</v>
      </c>
      <c r="AG1631" s="354" t="str">
        <f t="shared" si="580"/>
        <v>CE26</v>
      </c>
      <c r="AH1631" s="114">
        <f>IF(ISNA(VLOOKUP(L1631,'MASTER DATA'!$A$1:$F$192,6,0)),0,VLOOKUP(L1631,'MASTER DATA'!$A$1:$F$192,6,0))*AE1631</f>
        <v>528</v>
      </c>
      <c r="AI1631" s="354" t="str">
        <f>VLOOKUP($D1631,'warehouse mapping'!$AN$7:$AO$17,2,0)</f>
        <v>Aktif</v>
      </c>
      <c r="AJ1631" s="114">
        <f t="shared" si="581"/>
        <v>0</v>
      </c>
      <c r="AK1631" s="354" t="str">
        <f t="shared" si="582"/>
        <v/>
      </c>
      <c r="AL1631" s="354" t="s">
        <v>3025</v>
      </c>
      <c r="AM1631" s="354">
        <f t="shared" si="585"/>
        <v>1</v>
      </c>
      <c r="AN1631" s="354" t="b">
        <f t="shared" si="583"/>
        <v>1</v>
      </c>
    </row>
    <row r="1632" spans="1:40" s="354" customFormat="1">
      <c r="A1632" s="354" t="str">
        <f t="shared" si="564"/>
        <v>CE26D02550058592</v>
      </c>
      <c r="B1632" s="354">
        <f t="shared" si="565"/>
        <v>0</v>
      </c>
      <c r="C1632" s="354">
        <f t="shared" si="566"/>
        <v>0</v>
      </c>
      <c r="D1632" s="354" t="str">
        <f t="shared" si="567"/>
        <v>CE</v>
      </c>
      <c r="E1632" s="354" t="str">
        <f t="shared" si="568"/>
        <v>26</v>
      </c>
      <c r="F1632" s="354" t="str">
        <f t="shared" si="569"/>
        <v>D</v>
      </c>
      <c r="G1632" s="355" t="str">
        <f t="shared" si="570"/>
        <v>02</v>
      </c>
      <c r="H1632" s="232" t="s">
        <v>1968</v>
      </c>
      <c r="I1632" s="232" t="s">
        <v>3227</v>
      </c>
      <c r="J1632" s="233">
        <v>46252</v>
      </c>
      <c r="K1632" s="233">
        <v>47700</v>
      </c>
      <c r="L1632" s="368">
        <v>550058592</v>
      </c>
      <c r="M1632" s="232" t="str">
        <f>IF(ISNA(VLOOKUP(L1632,'MASTER DATA'!$A$1:$B$192,2,0)),"",VLOOKUP(L1632,'MASTER DATA'!$A$1:$B$192,2,0))</f>
        <v>Adv4TAX515W40SLMA2_12*1L_A04W</v>
      </c>
      <c r="N1632" s="232">
        <v>44</v>
      </c>
      <c r="O1632" s="232">
        <f t="shared" si="571"/>
        <v>1</v>
      </c>
      <c r="P1632" s="232">
        <f t="shared" si="572"/>
        <v>0</v>
      </c>
      <c r="Q1632" s="232">
        <f>VLOOKUP(L1632,'MASTER DATA'!$A$1:$E$192,5,0)</f>
        <v>44</v>
      </c>
      <c r="R1632" s="234">
        <f>SUMIF('picking of the day'!$H$4:$H$358,WMS!H1632&amp;WMS!L1632,'picking of the day'!$E$4:$E$358)</f>
        <v>0</v>
      </c>
      <c r="U1632" s="114">
        <f>IF(ISNA(VLOOKUP(H1632,'data putaway'!$A$1:$E$530,3,0)),0,VLOOKUP(H1632,'data putaway'!$A$1:$E$530,3,0))</f>
        <v>0</v>
      </c>
      <c r="V1632" s="354">
        <f t="shared" si="573"/>
        <v>44</v>
      </c>
      <c r="W1632" s="114">
        <f>IF(ISNA(VLOOKUP(H1632,'data putaway'!$A$1:$E$530,2,0)),0,VLOOKUP(H1632,'data putaway'!$A$1:$E$530,2,0))</f>
        <v>0</v>
      </c>
      <c r="X1632" s="354" t="b">
        <f t="shared" si="574"/>
        <v>0</v>
      </c>
      <c r="Y1632" s="354">
        <f>IF(ISNA(VLOOKUP(H1632,'data putaway'!$A$1:$E$530,4,0)),0,VLOOKUP(H1632,'data putaway'!$A$1:$E$530,4,0))</f>
        <v>0</v>
      </c>
      <c r="Z1632" s="113">
        <f>IF(ISNA(VLOOKUP(H1632,'data putaway'!$A$1:$E$530,5,0)),0,VLOOKUP(H1632,'data putaway'!$A$1:$E$530,5,0))</f>
        <v>0</v>
      </c>
      <c r="AA1632" s="354" t="b">
        <f t="shared" si="575"/>
        <v>0</v>
      </c>
      <c r="AB1632" s="354" t="b">
        <f t="shared" si="576"/>
        <v>0</v>
      </c>
      <c r="AC1632" s="356" t="str">
        <f t="shared" ca="1" si="577"/>
        <v>1 Month,  0 Days</v>
      </c>
      <c r="AD1632" s="114" t="str">
        <f t="shared" ca="1" si="584"/>
        <v>3 Year, 10 Month, 18 Days</v>
      </c>
      <c r="AE1632" s="114">
        <f t="shared" si="578"/>
        <v>44</v>
      </c>
      <c r="AF1632" s="114">
        <f t="shared" si="579"/>
        <v>1</v>
      </c>
      <c r="AG1632" s="354" t="str">
        <f t="shared" si="580"/>
        <v>CE26</v>
      </c>
      <c r="AH1632" s="114">
        <f>IF(ISNA(VLOOKUP(L1632,'MASTER DATA'!$A$1:$F$192,6,0)),0,VLOOKUP(L1632,'MASTER DATA'!$A$1:$F$192,6,0))*AE1632</f>
        <v>528</v>
      </c>
      <c r="AI1632" s="354" t="str">
        <f>VLOOKUP($D1632,'warehouse mapping'!$AN$7:$AO$17,2,0)</f>
        <v>Aktif</v>
      </c>
      <c r="AJ1632" s="114">
        <f t="shared" si="581"/>
        <v>0</v>
      </c>
      <c r="AK1632" s="354" t="str">
        <f t="shared" si="582"/>
        <v/>
      </c>
      <c r="AL1632" s="354" t="s">
        <v>3025</v>
      </c>
      <c r="AM1632" s="354">
        <f t="shared" si="585"/>
        <v>1</v>
      </c>
      <c r="AN1632" s="354" t="b">
        <f t="shared" si="583"/>
        <v>1</v>
      </c>
    </row>
    <row r="1633" spans="1:40" s="354" customFormat="1">
      <c r="A1633" s="354" t="str">
        <f t="shared" si="564"/>
        <v>CE26E01550058592</v>
      </c>
      <c r="B1633" s="354">
        <f t="shared" si="565"/>
        <v>0</v>
      </c>
      <c r="C1633" s="354">
        <f t="shared" si="566"/>
        <v>0</v>
      </c>
      <c r="D1633" s="354" t="str">
        <f t="shared" si="567"/>
        <v>CE</v>
      </c>
      <c r="E1633" s="354" t="str">
        <f t="shared" si="568"/>
        <v>26</v>
      </c>
      <c r="F1633" s="354" t="str">
        <f t="shared" si="569"/>
        <v>E</v>
      </c>
      <c r="G1633" s="355" t="str">
        <f t="shared" si="570"/>
        <v>01</v>
      </c>
      <c r="H1633" s="232" t="s">
        <v>1969</v>
      </c>
      <c r="I1633" s="232" t="s">
        <v>3227</v>
      </c>
      <c r="J1633" s="233">
        <v>46252</v>
      </c>
      <c r="K1633" s="233">
        <v>47700</v>
      </c>
      <c r="L1633" s="368">
        <v>550058592</v>
      </c>
      <c r="M1633" s="232" t="str">
        <f>IF(ISNA(VLOOKUP(L1633,'MASTER DATA'!$A$1:$B$192,2,0)),"",VLOOKUP(L1633,'MASTER DATA'!$A$1:$B$192,2,0))</f>
        <v>Adv4TAX515W40SLMA2_12*1L_A04W</v>
      </c>
      <c r="N1633" s="232">
        <v>44</v>
      </c>
      <c r="O1633" s="232">
        <f t="shared" si="571"/>
        <v>1</v>
      </c>
      <c r="P1633" s="232">
        <f t="shared" si="572"/>
        <v>0</v>
      </c>
      <c r="Q1633" s="232">
        <f>VLOOKUP(L1633,'MASTER DATA'!$A$1:$E$192,5,0)</f>
        <v>44</v>
      </c>
      <c r="R1633" s="234">
        <f>SUMIF('picking of the day'!$H$4:$H$358,WMS!H1633&amp;WMS!L1633,'picking of the day'!$E$4:$E$358)</f>
        <v>0</v>
      </c>
      <c r="U1633" s="114">
        <f>IF(ISNA(VLOOKUP(H1633,'data putaway'!$A$1:$E$530,3,0)),0,VLOOKUP(H1633,'data putaway'!$A$1:$E$530,3,0))</f>
        <v>0</v>
      </c>
      <c r="V1633" s="354">
        <f t="shared" si="573"/>
        <v>44</v>
      </c>
      <c r="W1633" s="114">
        <f>IF(ISNA(VLOOKUP(H1633,'data putaway'!$A$1:$E$530,2,0)),0,VLOOKUP(H1633,'data putaway'!$A$1:$E$530,2,0))</f>
        <v>0</v>
      </c>
      <c r="X1633" s="354" t="b">
        <f t="shared" si="574"/>
        <v>0</v>
      </c>
      <c r="Y1633" s="354">
        <f>IF(ISNA(VLOOKUP(H1633,'data putaway'!$A$1:$E$530,4,0)),0,VLOOKUP(H1633,'data putaway'!$A$1:$E$530,4,0))</f>
        <v>0</v>
      </c>
      <c r="Z1633" s="113">
        <f>IF(ISNA(VLOOKUP(H1633,'data putaway'!$A$1:$E$530,5,0)),0,VLOOKUP(H1633,'data putaway'!$A$1:$E$530,5,0))</f>
        <v>0</v>
      </c>
      <c r="AA1633" s="354" t="b">
        <f t="shared" si="575"/>
        <v>0</v>
      </c>
      <c r="AB1633" s="354" t="b">
        <f t="shared" si="576"/>
        <v>0</v>
      </c>
      <c r="AC1633" s="356" t="str">
        <f t="shared" ca="1" si="577"/>
        <v>1 Month,  0 Days</v>
      </c>
      <c r="AD1633" s="114" t="str">
        <f t="shared" ca="1" si="584"/>
        <v>3 Year, 10 Month, 18 Days</v>
      </c>
      <c r="AE1633" s="114">
        <f t="shared" si="578"/>
        <v>44</v>
      </c>
      <c r="AF1633" s="114">
        <f t="shared" si="579"/>
        <v>1</v>
      </c>
      <c r="AG1633" s="354" t="str">
        <f t="shared" si="580"/>
        <v>CE26</v>
      </c>
      <c r="AH1633" s="114">
        <f>IF(ISNA(VLOOKUP(L1633,'MASTER DATA'!$A$1:$F$192,6,0)),0,VLOOKUP(L1633,'MASTER DATA'!$A$1:$F$192,6,0))*AE1633</f>
        <v>528</v>
      </c>
      <c r="AI1633" s="354" t="str">
        <f>VLOOKUP($D1633,'warehouse mapping'!$AN$7:$AO$17,2,0)</f>
        <v>Aktif</v>
      </c>
      <c r="AJ1633" s="114">
        <f t="shared" si="581"/>
        <v>0</v>
      </c>
      <c r="AK1633" s="354" t="str">
        <f t="shared" si="582"/>
        <v/>
      </c>
      <c r="AL1633" s="354" t="s">
        <v>3025</v>
      </c>
      <c r="AM1633" s="354">
        <f t="shared" si="585"/>
        <v>1</v>
      </c>
      <c r="AN1633" s="354" t="b">
        <f t="shared" si="583"/>
        <v>1</v>
      </c>
    </row>
    <row r="1634" spans="1:40" s="354" customFormat="1">
      <c r="A1634" s="354" t="str">
        <f t="shared" si="564"/>
        <v>CE26E02550058592</v>
      </c>
      <c r="B1634" s="354">
        <f t="shared" si="565"/>
        <v>0</v>
      </c>
      <c r="C1634" s="354">
        <f t="shared" si="566"/>
        <v>0</v>
      </c>
      <c r="D1634" s="354" t="str">
        <f t="shared" si="567"/>
        <v>CE</v>
      </c>
      <c r="E1634" s="354" t="str">
        <f t="shared" si="568"/>
        <v>26</v>
      </c>
      <c r="F1634" s="354" t="str">
        <f t="shared" si="569"/>
        <v>E</v>
      </c>
      <c r="G1634" s="355" t="str">
        <f t="shared" si="570"/>
        <v>02</v>
      </c>
      <c r="H1634" s="232" t="s">
        <v>1970</v>
      </c>
      <c r="I1634" s="232" t="s">
        <v>3227</v>
      </c>
      <c r="J1634" s="233">
        <v>46252</v>
      </c>
      <c r="K1634" s="233">
        <v>47700</v>
      </c>
      <c r="L1634" s="368">
        <v>550058592</v>
      </c>
      <c r="M1634" s="232" t="str">
        <f>IF(ISNA(VLOOKUP(L1634,'MASTER DATA'!$A$1:$B$192,2,0)),"",VLOOKUP(L1634,'MASTER DATA'!$A$1:$B$192,2,0))</f>
        <v>Adv4TAX515W40SLMA2_12*1L_A04W</v>
      </c>
      <c r="N1634" s="232">
        <v>44</v>
      </c>
      <c r="O1634" s="232">
        <f t="shared" si="571"/>
        <v>1</v>
      </c>
      <c r="P1634" s="232">
        <f t="shared" si="572"/>
        <v>0</v>
      </c>
      <c r="Q1634" s="232">
        <f>VLOOKUP(L1634,'MASTER DATA'!$A$1:$E$192,5,0)</f>
        <v>44</v>
      </c>
      <c r="R1634" s="234">
        <f>SUMIF('picking of the day'!$H$4:$H$358,WMS!H1634&amp;WMS!L1634,'picking of the day'!$E$4:$E$358)</f>
        <v>0</v>
      </c>
      <c r="U1634" s="114">
        <f>IF(ISNA(VLOOKUP(H1634,'data putaway'!$A$1:$E$530,3,0)),0,VLOOKUP(H1634,'data putaway'!$A$1:$E$530,3,0))</f>
        <v>0</v>
      </c>
      <c r="V1634" s="354">
        <f t="shared" si="573"/>
        <v>44</v>
      </c>
      <c r="W1634" s="114">
        <f>IF(ISNA(VLOOKUP(H1634,'data putaway'!$A$1:$E$530,2,0)),0,VLOOKUP(H1634,'data putaway'!$A$1:$E$530,2,0))</f>
        <v>0</v>
      </c>
      <c r="X1634" s="354" t="b">
        <f t="shared" si="574"/>
        <v>0</v>
      </c>
      <c r="Y1634" s="354">
        <f>IF(ISNA(VLOOKUP(H1634,'data putaway'!$A$1:$E$530,4,0)),0,VLOOKUP(H1634,'data putaway'!$A$1:$E$530,4,0))</f>
        <v>0</v>
      </c>
      <c r="Z1634" s="113">
        <f>IF(ISNA(VLOOKUP(H1634,'data putaway'!$A$1:$E$530,5,0)),0,VLOOKUP(H1634,'data putaway'!$A$1:$E$530,5,0))</f>
        <v>0</v>
      </c>
      <c r="AA1634" s="354" t="b">
        <f t="shared" si="575"/>
        <v>0</v>
      </c>
      <c r="AB1634" s="354" t="b">
        <f t="shared" si="576"/>
        <v>0</v>
      </c>
      <c r="AC1634" s="356" t="str">
        <f t="shared" ca="1" si="577"/>
        <v>1 Month,  0 Days</v>
      </c>
      <c r="AD1634" s="114" t="str">
        <f t="shared" ca="1" si="584"/>
        <v>3 Year, 10 Month, 18 Days</v>
      </c>
      <c r="AE1634" s="114">
        <f t="shared" si="578"/>
        <v>44</v>
      </c>
      <c r="AF1634" s="114">
        <f t="shared" si="579"/>
        <v>1</v>
      </c>
      <c r="AG1634" s="354" t="str">
        <f t="shared" si="580"/>
        <v>CE26</v>
      </c>
      <c r="AH1634" s="114">
        <f>IF(ISNA(VLOOKUP(L1634,'MASTER DATA'!$A$1:$F$192,6,0)),0,VLOOKUP(L1634,'MASTER DATA'!$A$1:$F$192,6,0))*AE1634</f>
        <v>528</v>
      </c>
      <c r="AI1634" s="354" t="str">
        <f>VLOOKUP($D1634,'warehouse mapping'!$AN$7:$AO$17,2,0)</f>
        <v>Aktif</v>
      </c>
      <c r="AJ1634" s="114">
        <f t="shared" si="581"/>
        <v>0</v>
      </c>
      <c r="AK1634" s="354" t="str">
        <f t="shared" si="582"/>
        <v/>
      </c>
      <c r="AL1634" s="354" t="s">
        <v>3025</v>
      </c>
      <c r="AM1634" s="354">
        <f t="shared" si="585"/>
        <v>1</v>
      </c>
      <c r="AN1634" s="354" t="b">
        <f t="shared" si="583"/>
        <v>1</v>
      </c>
    </row>
    <row r="1635" spans="1:40" s="354" customFormat="1">
      <c r="A1635" s="354" t="str">
        <f t="shared" si="564"/>
        <v>CE27A01550027259</v>
      </c>
      <c r="B1635" s="354">
        <f t="shared" si="565"/>
        <v>0</v>
      </c>
      <c r="C1635" s="354">
        <f t="shared" si="566"/>
        <v>0</v>
      </c>
      <c r="D1635" s="354" t="str">
        <f t="shared" si="567"/>
        <v>CE</v>
      </c>
      <c r="E1635" s="354" t="str">
        <f t="shared" si="568"/>
        <v>27</v>
      </c>
      <c r="F1635" s="354" t="str">
        <f t="shared" si="569"/>
        <v>A</v>
      </c>
      <c r="G1635" s="355" t="str">
        <f t="shared" si="570"/>
        <v>01</v>
      </c>
      <c r="H1635" s="232" t="s">
        <v>1971</v>
      </c>
      <c r="I1635" s="232">
        <v>12652581</v>
      </c>
      <c r="J1635" s="233">
        <v>46253</v>
      </c>
      <c r="K1635" s="233">
        <v>47632</v>
      </c>
      <c r="L1635" s="234">
        <v>550027259</v>
      </c>
      <c r="M1635" s="232" t="str">
        <f>IF(ISNA(VLOOKUP(L1635,'MASTER DATA'!$A$1:$B$192,2,0)),"",VLOOKUP(L1635,'MASTER DATA'!$A$1:$B$192,2,0))</f>
        <v>Gadus S2 V220 2_1*770kg_A227</v>
      </c>
      <c r="N1635" s="232">
        <v>1</v>
      </c>
      <c r="O1635" s="232">
        <f t="shared" si="571"/>
        <v>1</v>
      </c>
      <c r="P1635" s="232">
        <f t="shared" si="572"/>
        <v>0</v>
      </c>
      <c r="Q1635" s="232">
        <f>VLOOKUP(L1635,'MASTER DATA'!$A$1:$E$192,5,0)</f>
        <v>1</v>
      </c>
      <c r="R1635" s="234">
        <f>SUMIF('picking of the day'!$H$4:$H$358,WMS!H1635&amp;WMS!L1635,'picking of the day'!$E$4:$E$358)</f>
        <v>0</v>
      </c>
      <c r="U1635" s="114">
        <f>IF(ISNA(VLOOKUP(H1635,'data putaway'!$A$1:$E$530,3,0)),0,VLOOKUP(H1635,'data putaway'!$A$1:$E$530,3,0))</f>
        <v>0</v>
      </c>
      <c r="V1635" s="354">
        <f t="shared" si="573"/>
        <v>1</v>
      </c>
      <c r="W1635" s="114">
        <f>IF(ISNA(VLOOKUP(H1635,'data putaway'!$A$1:$E$530,2,0)),0,VLOOKUP(H1635,'data putaway'!$A$1:$E$530,2,0))</f>
        <v>0</v>
      </c>
      <c r="X1635" s="354" t="b">
        <f t="shared" si="574"/>
        <v>0</v>
      </c>
      <c r="Y1635" s="354">
        <f>IF(ISNA(VLOOKUP(H1635,'data putaway'!$A$1:$E$530,4,0)),0,VLOOKUP(H1635,'data putaway'!$A$1:$E$530,4,0))</f>
        <v>0</v>
      </c>
      <c r="Z1635" s="113">
        <f>IF(ISNA(VLOOKUP(H1635,'data putaway'!$A$1:$E$530,5,0)),0,VLOOKUP(H1635,'data putaway'!$A$1:$E$530,5,0))</f>
        <v>0</v>
      </c>
      <c r="AA1635" s="354" t="b">
        <f t="shared" si="575"/>
        <v>0</v>
      </c>
      <c r="AB1635" s="354" t="b">
        <f t="shared" si="576"/>
        <v>0</v>
      </c>
      <c r="AC1635" s="356" t="str">
        <f t="shared" ca="1" si="577"/>
        <v>0 Month,  30 Days</v>
      </c>
      <c r="AD1635" s="114" t="str">
        <f t="shared" ca="1" si="584"/>
        <v>3 Year, 8 Month, 11 Days</v>
      </c>
      <c r="AE1635" s="114">
        <f t="shared" si="578"/>
        <v>1</v>
      </c>
      <c r="AF1635" s="114">
        <f t="shared" si="579"/>
        <v>1</v>
      </c>
      <c r="AG1635" s="354" t="str">
        <f t="shared" si="580"/>
        <v>CE27</v>
      </c>
      <c r="AH1635" s="114">
        <f>IF(ISNA(VLOOKUP(L1635,'MASTER DATA'!$A$1:$F$192,6,0)),0,VLOOKUP(L1635,'MASTER DATA'!$A$1:$F$192,6,0))*AE1635</f>
        <v>770</v>
      </c>
      <c r="AI1635" s="354" t="str">
        <f>VLOOKUP($D1635,'warehouse mapping'!$AN$7:$AO$17,2,0)</f>
        <v>Aktif</v>
      </c>
      <c r="AJ1635" s="114">
        <f t="shared" si="581"/>
        <v>0</v>
      </c>
      <c r="AK1635" s="354" t="str">
        <f t="shared" si="582"/>
        <v/>
      </c>
      <c r="AL1635" s="354" t="s">
        <v>170</v>
      </c>
      <c r="AM1635" s="354">
        <f t="shared" si="585"/>
        <v>1</v>
      </c>
      <c r="AN1635" s="354" t="b">
        <f t="shared" si="583"/>
        <v>1</v>
      </c>
    </row>
    <row r="1636" spans="1:40" s="354" customFormat="1">
      <c r="A1636" s="354" t="str">
        <f t="shared" si="564"/>
        <v>CE27A02550027259</v>
      </c>
      <c r="B1636" s="354">
        <f t="shared" si="565"/>
        <v>0</v>
      </c>
      <c r="C1636" s="354">
        <f t="shared" si="566"/>
        <v>0</v>
      </c>
      <c r="D1636" s="354" t="str">
        <f t="shared" si="567"/>
        <v>CE</v>
      </c>
      <c r="E1636" s="354" t="str">
        <f t="shared" si="568"/>
        <v>27</v>
      </c>
      <c r="F1636" s="354" t="str">
        <f t="shared" si="569"/>
        <v>A</v>
      </c>
      <c r="G1636" s="355" t="str">
        <f t="shared" si="570"/>
        <v>02</v>
      </c>
      <c r="H1636" s="232" t="s">
        <v>1972</v>
      </c>
      <c r="I1636" s="232">
        <v>12652579</v>
      </c>
      <c r="J1636" s="233">
        <v>46197</v>
      </c>
      <c r="K1636" s="233">
        <v>47632</v>
      </c>
      <c r="L1636" s="234">
        <v>550027259</v>
      </c>
      <c r="M1636" s="232" t="str">
        <f>IF(ISNA(VLOOKUP(L1636,'MASTER DATA'!$A$1:$B$192,2,0)),"",VLOOKUP(L1636,'MASTER DATA'!$A$1:$B$192,2,0))</f>
        <v>Gadus S2 V220 2_1*770kg_A227</v>
      </c>
      <c r="N1636" s="232">
        <v>1</v>
      </c>
      <c r="O1636" s="232">
        <f t="shared" si="571"/>
        <v>1</v>
      </c>
      <c r="P1636" s="232">
        <f t="shared" si="572"/>
        <v>0</v>
      </c>
      <c r="Q1636" s="232">
        <f>VLOOKUP(L1636,'MASTER DATA'!$A$1:$E$192,5,0)</f>
        <v>1</v>
      </c>
      <c r="R1636" s="234">
        <f>SUMIF('picking of the day'!$H$4:$H$358,WMS!H1636&amp;WMS!L1636,'picking of the day'!$E$4:$E$358)</f>
        <v>0</v>
      </c>
      <c r="U1636" s="114">
        <f>IF(ISNA(VLOOKUP(H1636,'data putaway'!$A$1:$E$530,3,0)),0,VLOOKUP(H1636,'data putaway'!$A$1:$E$530,3,0))</f>
        <v>0</v>
      </c>
      <c r="V1636" s="354">
        <f t="shared" si="573"/>
        <v>1</v>
      </c>
      <c r="W1636" s="114">
        <f>IF(ISNA(VLOOKUP(H1636,'data putaway'!$A$1:$E$530,2,0)),0,VLOOKUP(H1636,'data putaway'!$A$1:$E$530,2,0))</f>
        <v>0</v>
      </c>
      <c r="X1636" s="354" t="b">
        <f t="shared" si="574"/>
        <v>0</v>
      </c>
      <c r="Y1636" s="354">
        <f>IF(ISNA(VLOOKUP(H1636,'data putaway'!$A$1:$E$530,4,0)),0,VLOOKUP(H1636,'data putaway'!$A$1:$E$530,4,0))</f>
        <v>0</v>
      </c>
      <c r="Z1636" s="113">
        <f>IF(ISNA(VLOOKUP(H1636,'data putaway'!$A$1:$E$530,5,0)),0,VLOOKUP(H1636,'data putaway'!$A$1:$E$530,5,0))</f>
        <v>0</v>
      </c>
      <c r="AA1636" s="354" t="b">
        <f t="shared" si="575"/>
        <v>0</v>
      </c>
      <c r="AB1636" s="354" t="b">
        <f t="shared" si="576"/>
        <v>0</v>
      </c>
      <c r="AC1636" s="356" t="str">
        <f t="shared" ca="1" si="577"/>
        <v>2 Month,  25 Days</v>
      </c>
      <c r="AD1636" s="114" t="str">
        <f t="shared" ca="1" si="584"/>
        <v>3 Year, 8 Month, 11 Days</v>
      </c>
      <c r="AE1636" s="114">
        <f t="shared" si="578"/>
        <v>1</v>
      </c>
      <c r="AF1636" s="114">
        <f t="shared" si="579"/>
        <v>1</v>
      </c>
      <c r="AG1636" s="354" t="str">
        <f t="shared" si="580"/>
        <v>CE27</v>
      </c>
      <c r="AH1636" s="114">
        <f>IF(ISNA(VLOOKUP(L1636,'MASTER DATA'!$A$1:$F$192,6,0)),0,VLOOKUP(L1636,'MASTER DATA'!$A$1:$F$192,6,0))*AE1636</f>
        <v>770</v>
      </c>
      <c r="AI1636" s="354" t="str">
        <f>VLOOKUP($D1636,'warehouse mapping'!$AN$7:$AO$17,2,0)</f>
        <v>Aktif</v>
      </c>
      <c r="AJ1636" s="114">
        <f t="shared" si="581"/>
        <v>0</v>
      </c>
      <c r="AK1636" s="354" t="str">
        <f t="shared" si="582"/>
        <v/>
      </c>
      <c r="AL1636" s="354" t="s">
        <v>3205</v>
      </c>
      <c r="AM1636" s="354">
        <f t="shared" si="585"/>
        <v>1</v>
      </c>
      <c r="AN1636" s="354" t="b">
        <f t="shared" si="583"/>
        <v>1</v>
      </c>
    </row>
    <row r="1637" spans="1:40" s="354" customFormat="1">
      <c r="A1637" s="354" t="str">
        <f t="shared" si="564"/>
        <v>CE27B01550027259</v>
      </c>
      <c r="B1637" s="354">
        <f t="shared" si="565"/>
        <v>0</v>
      </c>
      <c r="C1637" s="354">
        <f t="shared" si="566"/>
        <v>0</v>
      </c>
      <c r="D1637" s="354" t="str">
        <f t="shared" si="567"/>
        <v>CE</v>
      </c>
      <c r="E1637" s="354" t="str">
        <f t="shared" si="568"/>
        <v>27</v>
      </c>
      <c r="F1637" s="354" t="str">
        <f t="shared" si="569"/>
        <v>B</v>
      </c>
      <c r="G1637" s="355" t="str">
        <f t="shared" si="570"/>
        <v>01</v>
      </c>
      <c r="H1637" s="232" t="s">
        <v>1973</v>
      </c>
      <c r="I1637" s="232">
        <v>12652579</v>
      </c>
      <c r="J1637" s="233">
        <v>46197</v>
      </c>
      <c r="K1637" s="233">
        <v>47632</v>
      </c>
      <c r="L1637" s="234">
        <v>550027259</v>
      </c>
      <c r="M1637" s="232" t="str">
        <f>IF(ISNA(VLOOKUP(L1637,'MASTER DATA'!$A$1:$B$192,2,0)),"",VLOOKUP(L1637,'MASTER DATA'!$A$1:$B$192,2,0))</f>
        <v>Gadus S2 V220 2_1*770kg_A227</v>
      </c>
      <c r="N1637" s="232">
        <v>1</v>
      </c>
      <c r="O1637" s="232">
        <f t="shared" si="571"/>
        <v>1</v>
      </c>
      <c r="P1637" s="232">
        <f t="shared" si="572"/>
        <v>0</v>
      </c>
      <c r="Q1637" s="232">
        <f>VLOOKUP(L1637,'MASTER DATA'!$A$1:$E$192,5,0)</f>
        <v>1</v>
      </c>
      <c r="R1637" s="234">
        <f>SUMIF('picking of the day'!$H$4:$H$358,WMS!H1637&amp;WMS!L1637,'picking of the day'!$E$4:$E$358)</f>
        <v>0</v>
      </c>
      <c r="U1637" s="114">
        <f>IF(ISNA(VLOOKUP(H1637,'data putaway'!$A$1:$E$530,3,0)),0,VLOOKUP(H1637,'data putaway'!$A$1:$E$530,3,0))</f>
        <v>0</v>
      </c>
      <c r="V1637" s="354">
        <f t="shared" si="573"/>
        <v>1</v>
      </c>
      <c r="W1637" s="114">
        <f>IF(ISNA(VLOOKUP(H1637,'data putaway'!$A$1:$E$530,2,0)),0,VLOOKUP(H1637,'data putaway'!$A$1:$E$530,2,0))</f>
        <v>0</v>
      </c>
      <c r="X1637" s="354" t="b">
        <f t="shared" si="574"/>
        <v>0</v>
      </c>
      <c r="Y1637" s="354">
        <f>IF(ISNA(VLOOKUP(H1637,'data putaway'!$A$1:$E$530,4,0)),0,VLOOKUP(H1637,'data putaway'!$A$1:$E$530,4,0))</f>
        <v>0</v>
      </c>
      <c r="Z1637" s="113">
        <f>IF(ISNA(VLOOKUP(H1637,'data putaway'!$A$1:$E$530,5,0)),0,VLOOKUP(H1637,'data putaway'!$A$1:$E$530,5,0))</f>
        <v>0</v>
      </c>
      <c r="AA1637" s="354" t="b">
        <f t="shared" si="575"/>
        <v>0</v>
      </c>
      <c r="AB1637" s="354" t="b">
        <f t="shared" si="576"/>
        <v>0</v>
      </c>
      <c r="AC1637" s="356" t="str">
        <f t="shared" ca="1" si="577"/>
        <v>2 Month,  25 Days</v>
      </c>
      <c r="AD1637" s="114" t="str">
        <f t="shared" ca="1" si="584"/>
        <v>3 Year, 8 Month, 11 Days</v>
      </c>
      <c r="AE1637" s="114">
        <f t="shared" si="578"/>
        <v>1</v>
      </c>
      <c r="AF1637" s="114">
        <f t="shared" si="579"/>
        <v>1</v>
      </c>
      <c r="AG1637" s="354" t="str">
        <f t="shared" si="580"/>
        <v>CE27</v>
      </c>
      <c r="AH1637" s="114">
        <f>IF(ISNA(VLOOKUP(L1637,'MASTER DATA'!$A$1:$F$192,6,0)),0,VLOOKUP(L1637,'MASTER DATA'!$A$1:$F$192,6,0))*AE1637</f>
        <v>770</v>
      </c>
      <c r="AI1637" s="354" t="str">
        <f>VLOOKUP($D1637,'warehouse mapping'!$AN$7:$AO$17,2,0)</f>
        <v>Aktif</v>
      </c>
      <c r="AJ1637" s="114">
        <f t="shared" si="581"/>
        <v>0</v>
      </c>
      <c r="AK1637" s="354" t="str">
        <f t="shared" si="582"/>
        <v/>
      </c>
      <c r="AL1637" s="354" t="s">
        <v>3205</v>
      </c>
      <c r="AM1637" s="354">
        <f t="shared" si="585"/>
        <v>1</v>
      </c>
      <c r="AN1637" s="354" t="b">
        <f t="shared" si="583"/>
        <v>1</v>
      </c>
    </row>
    <row r="1638" spans="1:40" s="354" customFormat="1">
      <c r="A1638" s="354" t="str">
        <f t="shared" si="564"/>
        <v>CE27B02550027259</v>
      </c>
      <c r="B1638" s="354">
        <f t="shared" si="565"/>
        <v>0</v>
      </c>
      <c r="C1638" s="354">
        <f t="shared" si="566"/>
        <v>0</v>
      </c>
      <c r="D1638" s="354" t="str">
        <f t="shared" si="567"/>
        <v>CE</v>
      </c>
      <c r="E1638" s="354" t="str">
        <f t="shared" si="568"/>
        <v>27</v>
      </c>
      <c r="F1638" s="354" t="str">
        <f t="shared" si="569"/>
        <v>B</v>
      </c>
      <c r="G1638" s="355" t="str">
        <f t="shared" si="570"/>
        <v>02</v>
      </c>
      <c r="H1638" s="232" t="s">
        <v>1974</v>
      </c>
      <c r="I1638" s="233" t="s">
        <v>3251</v>
      </c>
      <c r="J1638" s="233">
        <v>46255</v>
      </c>
      <c r="K1638" s="233">
        <v>47691</v>
      </c>
      <c r="L1638" s="234">
        <v>550027259</v>
      </c>
      <c r="M1638" s="232" t="str">
        <f>IF(ISNA(VLOOKUP(L1638,'MASTER DATA'!$A$1:$B$192,2,0)),"",VLOOKUP(L1638,'MASTER DATA'!$A$1:$B$192,2,0))</f>
        <v>Gadus S2 V220 2_1*770kg_A227</v>
      </c>
      <c r="N1638" s="232">
        <v>1</v>
      </c>
      <c r="O1638" s="232">
        <f t="shared" si="571"/>
        <v>1</v>
      </c>
      <c r="P1638" s="232">
        <f t="shared" si="572"/>
        <v>0</v>
      </c>
      <c r="Q1638" s="232">
        <f>VLOOKUP(L1638,'MASTER DATA'!$A$1:$E$192,5,0)</f>
        <v>1</v>
      </c>
      <c r="R1638" s="234">
        <f>SUMIF('picking of the day'!$H$4:$H$358,WMS!H1638&amp;WMS!L1638,'picking of the day'!$E$4:$E$358)</f>
        <v>0</v>
      </c>
      <c r="U1638" s="114">
        <f>IF(ISNA(VLOOKUP(H1638,'data putaway'!$A$1:$E$530,3,0)),0,VLOOKUP(H1638,'data putaway'!$A$1:$E$530,3,0))</f>
        <v>0</v>
      </c>
      <c r="V1638" s="354">
        <f t="shared" si="573"/>
        <v>1</v>
      </c>
      <c r="W1638" s="114">
        <f>IF(ISNA(VLOOKUP(H1638,'data putaway'!$A$1:$E$530,2,0)),0,VLOOKUP(H1638,'data putaway'!$A$1:$E$530,2,0))</f>
        <v>0</v>
      </c>
      <c r="X1638" s="354" t="b">
        <f t="shared" si="574"/>
        <v>0</v>
      </c>
      <c r="Y1638" s="354">
        <f>IF(ISNA(VLOOKUP(H1638,'data putaway'!$A$1:$E$530,4,0)),0,VLOOKUP(H1638,'data putaway'!$A$1:$E$530,4,0))</f>
        <v>0</v>
      </c>
      <c r="Z1638" s="113">
        <f>IF(ISNA(VLOOKUP(H1638,'data putaway'!$A$1:$E$530,5,0)),0,VLOOKUP(H1638,'data putaway'!$A$1:$E$530,5,0))</f>
        <v>0</v>
      </c>
      <c r="AA1638" s="354" t="b">
        <f t="shared" si="575"/>
        <v>0</v>
      </c>
      <c r="AB1638" s="354" t="b">
        <f t="shared" si="576"/>
        <v>0</v>
      </c>
      <c r="AC1638" s="356" t="str">
        <f t="shared" ca="1" si="577"/>
        <v>0 Month,  28 Days</v>
      </c>
      <c r="AD1638" s="114" t="str">
        <f t="shared" ca="1" si="584"/>
        <v>3 Year, 10 Month, 9 Days</v>
      </c>
      <c r="AE1638" s="114">
        <f t="shared" si="578"/>
        <v>1</v>
      </c>
      <c r="AF1638" s="114">
        <f t="shared" si="579"/>
        <v>1</v>
      </c>
      <c r="AG1638" s="354" t="str">
        <f t="shared" si="580"/>
        <v>CE27</v>
      </c>
      <c r="AH1638" s="114">
        <f>IF(ISNA(VLOOKUP(L1638,'MASTER DATA'!$A$1:$F$192,6,0)),0,VLOOKUP(L1638,'MASTER DATA'!$A$1:$F$192,6,0))*AE1638</f>
        <v>770</v>
      </c>
      <c r="AI1638" s="354" t="str">
        <f>VLOOKUP($D1638,'warehouse mapping'!$AN$7:$AO$17,2,0)</f>
        <v>Aktif</v>
      </c>
      <c r="AJ1638" s="114">
        <f t="shared" si="581"/>
        <v>0</v>
      </c>
      <c r="AK1638" s="354" t="str">
        <f t="shared" si="582"/>
        <v/>
      </c>
      <c r="AL1638" s="354" t="s">
        <v>170</v>
      </c>
      <c r="AM1638" s="354">
        <f t="shared" si="585"/>
        <v>1</v>
      </c>
      <c r="AN1638" s="354" t="b">
        <f t="shared" si="583"/>
        <v>1</v>
      </c>
    </row>
    <row r="1639" spans="1:40" s="354" customFormat="1">
      <c r="A1639" s="354" t="str">
        <f t="shared" si="564"/>
        <v>CE27C01550062631</v>
      </c>
      <c r="B1639" s="354">
        <f t="shared" si="565"/>
        <v>0</v>
      </c>
      <c r="C1639" s="354">
        <f t="shared" si="566"/>
        <v>0</v>
      </c>
      <c r="D1639" s="354" t="str">
        <f t="shared" si="567"/>
        <v>CE</v>
      </c>
      <c r="E1639" s="354" t="str">
        <f t="shared" si="568"/>
        <v>27</v>
      </c>
      <c r="F1639" s="354" t="str">
        <f t="shared" si="569"/>
        <v>C</v>
      </c>
      <c r="G1639" s="355" t="str">
        <f t="shared" si="570"/>
        <v>01</v>
      </c>
      <c r="H1639" s="232" t="s">
        <v>1975</v>
      </c>
      <c r="I1639" s="232" t="s">
        <v>3596</v>
      </c>
      <c r="J1639" s="233">
        <v>46281</v>
      </c>
      <c r="K1639" s="233">
        <v>47656</v>
      </c>
      <c r="L1639" s="234">
        <v>550062631</v>
      </c>
      <c r="M1639" s="232" t="str">
        <f>IF(ISNA(VLOOKUP(L1639,'MASTER DATA'!$A$1:$B$192,2,0)),"",VLOOKUP(L1639,'MASTER DATA'!$A$1:$B$192,2,0))</f>
        <v>KawaSemiSyn10W40SLMA_12*1L_A734</v>
      </c>
      <c r="N1639" s="232">
        <v>44</v>
      </c>
      <c r="O1639" s="232">
        <f t="shared" si="571"/>
        <v>1</v>
      </c>
      <c r="P1639" s="232">
        <f t="shared" si="572"/>
        <v>0</v>
      </c>
      <c r="Q1639" s="232">
        <f>VLOOKUP(L1639,'MASTER DATA'!$A$1:$E$192,5,0)</f>
        <v>44</v>
      </c>
      <c r="R1639" s="234">
        <f>SUMIF('picking of the day'!$H$4:$H$358,WMS!H1639&amp;WMS!L1639,'picking of the day'!$E$4:$E$358)</f>
        <v>0</v>
      </c>
      <c r="U1639" s="114">
        <f>IF(ISNA(VLOOKUP(H1639,'data putaway'!$A$1:$E$530,3,0)),0,VLOOKUP(H1639,'data putaway'!$A$1:$E$530,3,0))</f>
        <v>0</v>
      </c>
      <c r="V1639" s="354">
        <f t="shared" si="573"/>
        <v>44</v>
      </c>
      <c r="W1639" s="114">
        <f>IF(ISNA(VLOOKUP(H1639,'data putaway'!$A$1:$E$530,2,0)),0,VLOOKUP(H1639,'data putaway'!$A$1:$E$530,2,0))</f>
        <v>0</v>
      </c>
      <c r="X1639" s="354" t="b">
        <f t="shared" si="574"/>
        <v>0</v>
      </c>
      <c r="Y1639" s="354">
        <f>IF(ISNA(VLOOKUP(H1639,'data putaway'!$A$1:$E$530,4,0)),0,VLOOKUP(H1639,'data putaway'!$A$1:$E$530,4,0))</f>
        <v>0</v>
      </c>
      <c r="Z1639" s="113">
        <f>IF(ISNA(VLOOKUP(H1639,'data putaway'!$A$1:$E$530,5,0)),0,VLOOKUP(H1639,'data putaway'!$A$1:$E$530,5,0))</f>
        <v>0</v>
      </c>
      <c r="AA1639" s="354" t="b">
        <f t="shared" si="575"/>
        <v>0</v>
      </c>
      <c r="AB1639" s="354" t="b">
        <f t="shared" si="576"/>
        <v>0</v>
      </c>
      <c r="AC1639" s="356" t="str">
        <f t="shared" ca="1" si="577"/>
        <v>0 Month,  2 Days</v>
      </c>
      <c r="AD1639" s="114" t="str">
        <f t="shared" ca="1" si="584"/>
        <v>3 Year, 9 Month, 4 Days</v>
      </c>
      <c r="AE1639" s="114">
        <f t="shared" si="578"/>
        <v>44</v>
      </c>
      <c r="AF1639" s="114">
        <f t="shared" si="579"/>
        <v>1</v>
      </c>
      <c r="AG1639" s="354" t="str">
        <f t="shared" si="580"/>
        <v>CE27</v>
      </c>
      <c r="AH1639" s="114">
        <f>IF(ISNA(VLOOKUP(L1639,'MASTER DATA'!$A$1:$F$192,6,0)),0,VLOOKUP(L1639,'MASTER DATA'!$A$1:$F$192,6,0))*AE1639</f>
        <v>528</v>
      </c>
      <c r="AI1639" s="354" t="str">
        <f>VLOOKUP($D1639,'warehouse mapping'!$AN$7:$AO$17,2,0)</f>
        <v>Aktif</v>
      </c>
      <c r="AJ1639" s="114">
        <f t="shared" si="581"/>
        <v>0</v>
      </c>
      <c r="AK1639" s="354" t="str">
        <f t="shared" si="582"/>
        <v/>
      </c>
      <c r="AL1639" s="354" t="s">
        <v>170</v>
      </c>
      <c r="AM1639" s="354">
        <f t="shared" si="585"/>
        <v>1</v>
      </c>
      <c r="AN1639" s="354" t="b">
        <f t="shared" si="583"/>
        <v>1</v>
      </c>
    </row>
    <row r="1640" spans="1:40" s="354" customFormat="1">
      <c r="A1640" s="354" t="str">
        <f t="shared" si="564"/>
        <v>CE27C02550062631</v>
      </c>
      <c r="B1640" s="354">
        <f t="shared" si="565"/>
        <v>0</v>
      </c>
      <c r="C1640" s="354">
        <f t="shared" si="566"/>
        <v>0</v>
      </c>
      <c r="D1640" s="354" t="str">
        <f t="shared" si="567"/>
        <v>CE</v>
      </c>
      <c r="E1640" s="354" t="str">
        <f t="shared" si="568"/>
        <v>27</v>
      </c>
      <c r="F1640" s="354" t="str">
        <f t="shared" si="569"/>
        <v>C</v>
      </c>
      <c r="G1640" s="355" t="str">
        <f t="shared" si="570"/>
        <v>02</v>
      </c>
      <c r="H1640" s="232" t="s">
        <v>1976</v>
      </c>
      <c r="I1640" s="232" t="s">
        <v>3596</v>
      </c>
      <c r="J1640" s="233">
        <v>46281</v>
      </c>
      <c r="K1640" s="233">
        <v>47656</v>
      </c>
      <c r="L1640" s="234">
        <v>550062631</v>
      </c>
      <c r="M1640" s="232" t="str">
        <f>IF(ISNA(VLOOKUP(L1640,'MASTER DATA'!$A$1:$B$192,2,0)),"",VLOOKUP(L1640,'MASTER DATA'!$A$1:$B$192,2,0))</f>
        <v>KawaSemiSyn10W40SLMA_12*1L_A734</v>
      </c>
      <c r="N1640" s="232">
        <v>44</v>
      </c>
      <c r="O1640" s="232">
        <f t="shared" si="571"/>
        <v>1</v>
      </c>
      <c r="P1640" s="232">
        <f t="shared" si="572"/>
        <v>0</v>
      </c>
      <c r="Q1640" s="232">
        <f>VLOOKUP(L1640,'MASTER DATA'!$A$1:$E$192,5,0)</f>
        <v>44</v>
      </c>
      <c r="R1640" s="234">
        <f>SUMIF('picking of the day'!$H$4:$H$358,WMS!H1640&amp;WMS!L1640,'picking of the day'!$E$4:$E$358)</f>
        <v>0</v>
      </c>
      <c r="U1640" s="114">
        <f>IF(ISNA(VLOOKUP(H1640,'data putaway'!$A$1:$E$530,3,0)),0,VLOOKUP(H1640,'data putaway'!$A$1:$E$530,3,0))</f>
        <v>0</v>
      </c>
      <c r="V1640" s="354">
        <f t="shared" si="573"/>
        <v>44</v>
      </c>
      <c r="W1640" s="114">
        <f>IF(ISNA(VLOOKUP(H1640,'data putaway'!$A$1:$E$530,2,0)),0,VLOOKUP(H1640,'data putaway'!$A$1:$E$530,2,0))</f>
        <v>0</v>
      </c>
      <c r="X1640" s="354" t="b">
        <f t="shared" si="574"/>
        <v>0</v>
      </c>
      <c r="Y1640" s="354">
        <f>IF(ISNA(VLOOKUP(H1640,'data putaway'!$A$1:$E$530,4,0)),0,VLOOKUP(H1640,'data putaway'!$A$1:$E$530,4,0))</f>
        <v>0</v>
      </c>
      <c r="Z1640" s="113">
        <f>IF(ISNA(VLOOKUP(H1640,'data putaway'!$A$1:$E$530,5,0)),0,VLOOKUP(H1640,'data putaway'!$A$1:$E$530,5,0))</f>
        <v>0</v>
      </c>
      <c r="AA1640" s="354" t="b">
        <f t="shared" si="575"/>
        <v>0</v>
      </c>
      <c r="AB1640" s="354" t="b">
        <f t="shared" si="576"/>
        <v>0</v>
      </c>
      <c r="AC1640" s="356" t="str">
        <f t="shared" ca="1" si="577"/>
        <v>0 Month,  2 Days</v>
      </c>
      <c r="AD1640" s="114" t="str">
        <f t="shared" ca="1" si="584"/>
        <v>3 Year, 9 Month, 4 Days</v>
      </c>
      <c r="AE1640" s="114">
        <f t="shared" si="578"/>
        <v>44</v>
      </c>
      <c r="AF1640" s="114">
        <f t="shared" si="579"/>
        <v>1</v>
      </c>
      <c r="AG1640" s="354" t="str">
        <f t="shared" si="580"/>
        <v>CE27</v>
      </c>
      <c r="AH1640" s="114">
        <f>IF(ISNA(VLOOKUP(L1640,'MASTER DATA'!$A$1:$F$192,6,0)),0,VLOOKUP(L1640,'MASTER DATA'!$A$1:$F$192,6,0))*AE1640</f>
        <v>528</v>
      </c>
      <c r="AI1640" s="354" t="str">
        <f>VLOOKUP($D1640,'warehouse mapping'!$AN$7:$AO$17,2,0)</f>
        <v>Aktif</v>
      </c>
      <c r="AJ1640" s="114">
        <f t="shared" si="581"/>
        <v>0</v>
      </c>
      <c r="AK1640" s="354" t="str">
        <f t="shared" si="582"/>
        <v/>
      </c>
      <c r="AL1640" s="354" t="s">
        <v>170</v>
      </c>
      <c r="AM1640" s="354">
        <f t="shared" si="585"/>
        <v>1</v>
      </c>
      <c r="AN1640" s="354" t="b">
        <f t="shared" si="583"/>
        <v>1</v>
      </c>
    </row>
    <row r="1641" spans="1:40" s="354" customFormat="1">
      <c r="A1641" s="354" t="str">
        <f t="shared" si="564"/>
        <v>CE27D01550058592</v>
      </c>
      <c r="B1641" s="354">
        <f t="shared" si="565"/>
        <v>0</v>
      </c>
      <c r="C1641" s="354">
        <f t="shared" si="566"/>
        <v>0</v>
      </c>
      <c r="D1641" s="354" t="str">
        <f t="shared" si="567"/>
        <v>CE</v>
      </c>
      <c r="E1641" s="354" t="str">
        <f t="shared" si="568"/>
        <v>27</v>
      </c>
      <c r="F1641" s="354" t="str">
        <f t="shared" si="569"/>
        <v>D</v>
      </c>
      <c r="G1641" s="355" t="str">
        <f t="shared" si="570"/>
        <v>01</v>
      </c>
      <c r="H1641" s="232" t="s">
        <v>1977</v>
      </c>
      <c r="I1641" s="232" t="s">
        <v>3227</v>
      </c>
      <c r="J1641" s="233">
        <v>46252</v>
      </c>
      <c r="K1641" s="233">
        <v>47700</v>
      </c>
      <c r="L1641" s="368">
        <v>550058592</v>
      </c>
      <c r="M1641" s="232" t="str">
        <f>IF(ISNA(VLOOKUP(L1641,'MASTER DATA'!$A$1:$B$192,2,0)),"",VLOOKUP(L1641,'MASTER DATA'!$A$1:$B$192,2,0))</f>
        <v>Adv4TAX515W40SLMA2_12*1L_A04W</v>
      </c>
      <c r="N1641" s="232">
        <v>44</v>
      </c>
      <c r="O1641" s="232">
        <f t="shared" si="571"/>
        <v>1</v>
      </c>
      <c r="P1641" s="232">
        <f t="shared" si="572"/>
        <v>0</v>
      </c>
      <c r="Q1641" s="232">
        <f>VLOOKUP(L1641,'MASTER DATA'!$A$1:$E$192,5,0)</f>
        <v>44</v>
      </c>
      <c r="R1641" s="234">
        <f>SUMIF('picking of the day'!$H$4:$H$358,WMS!H1641&amp;WMS!L1641,'picking of the day'!$E$4:$E$358)</f>
        <v>0</v>
      </c>
      <c r="U1641" s="114">
        <f>IF(ISNA(VLOOKUP(H1641,'data putaway'!$A$1:$E$530,3,0)),0,VLOOKUP(H1641,'data putaway'!$A$1:$E$530,3,0))</f>
        <v>0</v>
      </c>
      <c r="V1641" s="354">
        <f t="shared" si="573"/>
        <v>44</v>
      </c>
      <c r="W1641" s="114">
        <f>IF(ISNA(VLOOKUP(H1641,'data putaway'!$A$1:$E$530,2,0)),0,VLOOKUP(H1641,'data putaway'!$A$1:$E$530,2,0))</f>
        <v>0</v>
      </c>
      <c r="X1641" s="354" t="b">
        <f t="shared" si="574"/>
        <v>0</v>
      </c>
      <c r="Y1641" s="354">
        <f>IF(ISNA(VLOOKUP(H1641,'data putaway'!$A$1:$E$530,4,0)),0,VLOOKUP(H1641,'data putaway'!$A$1:$E$530,4,0))</f>
        <v>0</v>
      </c>
      <c r="Z1641" s="113">
        <f>IF(ISNA(VLOOKUP(H1641,'data putaway'!$A$1:$E$530,5,0)),0,VLOOKUP(H1641,'data putaway'!$A$1:$E$530,5,0))</f>
        <v>0</v>
      </c>
      <c r="AA1641" s="354" t="b">
        <f t="shared" si="575"/>
        <v>0</v>
      </c>
      <c r="AB1641" s="354" t="b">
        <f t="shared" si="576"/>
        <v>0</v>
      </c>
      <c r="AC1641" s="356" t="str">
        <f t="shared" ca="1" si="577"/>
        <v>1 Month,  0 Days</v>
      </c>
      <c r="AD1641" s="114" t="str">
        <f t="shared" ca="1" si="584"/>
        <v>3 Year, 10 Month, 18 Days</v>
      </c>
      <c r="AE1641" s="114">
        <f t="shared" si="578"/>
        <v>44</v>
      </c>
      <c r="AF1641" s="114">
        <f t="shared" si="579"/>
        <v>1</v>
      </c>
      <c r="AG1641" s="354" t="str">
        <f t="shared" si="580"/>
        <v>CE27</v>
      </c>
      <c r="AH1641" s="114">
        <f>IF(ISNA(VLOOKUP(L1641,'MASTER DATA'!$A$1:$F$192,6,0)),0,VLOOKUP(L1641,'MASTER DATA'!$A$1:$F$192,6,0))*AE1641</f>
        <v>528</v>
      </c>
      <c r="AI1641" s="354" t="str">
        <f>VLOOKUP($D1641,'warehouse mapping'!$AN$7:$AO$17,2,0)</f>
        <v>Aktif</v>
      </c>
      <c r="AJ1641" s="114">
        <f t="shared" si="581"/>
        <v>0</v>
      </c>
      <c r="AK1641" s="354" t="str">
        <f t="shared" si="582"/>
        <v/>
      </c>
      <c r="AL1641" s="354" t="s">
        <v>170</v>
      </c>
      <c r="AM1641" s="354">
        <f t="shared" si="585"/>
        <v>1</v>
      </c>
      <c r="AN1641" s="354" t="b">
        <f t="shared" si="583"/>
        <v>1</v>
      </c>
    </row>
    <row r="1642" spans="1:40" s="354" customFormat="1">
      <c r="A1642" s="354" t="str">
        <f t="shared" si="564"/>
        <v>CE27D02550058592</v>
      </c>
      <c r="B1642" s="354">
        <f t="shared" si="565"/>
        <v>0</v>
      </c>
      <c r="C1642" s="354">
        <f t="shared" si="566"/>
        <v>0</v>
      </c>
      <c r="D1642" s="354" t="str">
        <f t="shared" si="567"/>
        <v>CE</v>
      </c>
      <c r="E1642" s="354" t="str">
        <f t="shared" si="568"/>
        <v>27</v>
      </c>
      <c r="F1642" s="354" t="str">
        <f t="shared" si="569"/>
        <v>D</v>
      </c>
      <c r="G1642" s="355" t="str">
        <f t="shared" si="570"/>
        <v>02</v>
      </c>
      <c r="H1642" s="232" t="s">
        <v>1978</v>
      </c>
      <c r="I1642" s="232" t="s">
        <v>3227</v>
      </c>
      <c r="J1642" s="233">
        <v>46252</v>
      </c>
      <c r="K1642" s="233">
        <v>47700</v>
      </c>
      <c r="L1642" s="368">
        <v>550058592</v>
      </c>
      <c r="M1642" s="232" t="str">
        <f>IF(ISNA(VLOOKUP(L1642,'MASTER DATA'!$A$1:$B$192,2,0)),"",VLOOKUP(L1642,'MASTER DATA'!$A$1:$B$192,2,0))</f>
        <v>Adv4TAX515W40SLMA2_12*1L_A04W</v>
      </c>
      <c r="N1642" s="232">
        <v>44</v>
      </c>
      <c r="O1642" s="232">
        <f t="shared" si="571"/>
        <v>1</v>
      </c>
      <c r="P1642" s="232">
        <f t="shared" si="572"/>
        <v>0</v>
      </c>
      <c r="Q1642" s="232">
        <f>VLOOKUP(L1642,'MASTER DATA'!$A$1:$E$192,5,0)</f>
        <v>44</v>
      </c>
      <c r="R1642" s="234">
        <f>SUMIF('picking of the day'!$H$4:$H$358,WMS!H1642&amp;WMS!L1642,'picking of the day'!$E$4:$E$358)</f>
        <v>0</v>
      </c>
      <c r="U1642" s="114">
        <f>IF(ISNA(VLOOKUP(H1642,'data putaway'!$A$1:$E$530,3,0)),0,VLOOKUP(H1642,'data putaway'!$A$1:$E$530,3,0))</f>
        <v>0</v>
      </c>
      <c r="V1642" s="354">
        <f t="shared" si="573"/>
        <v>44</v>
      </c>
      <c r="W1642" s="114">
        <f>IF(ISNA(VLOOKUP(H1642,'data putaway'!$A$1:$E$530,2,0)),0,VLOOKUP(H1642,'data putaway'!$A$1:$E$530,2,0))</f>
        <v>0</v>
      </c>
      <c r="X1642" s="354" t="b">
        <f t="shared" si="574"/>
        <v>0</v>
      </c>
      <c r="Y1642" s="354">
        <f>IF(ISNA(VLOOKUP(H1642,'data putaway'!$A$1:$E$530,4,0)),0,VLOOKUP(H1642,'data putaway'!$A$1:$E$530,4,0))</f>
        <v>0</v>
      </c>
      <c r="Z1642" s="113">
        <f>IF(ISNA(VLOOKUP(H1642,'data putaway'!$A$1:$E$530,5,0)),0,VLOOKUP(H1642,'data putaway'!$A$1:$E$530,5,0))</f>
        <v>0</v>
      </c>
      <c r="AA1642" s="354" t="b">
        <f t="shared" si="575"/>
        <v>0</v>
      </c>
      <c r="AB1642" s="354" t="b">
        <f t="shared" si="576"/>
        <v>0</v>
      </c>
      <c r="AC1642" s="356" t="str">
        <f t="shared" ca="1" si="577"/>
        <v>1 Month,  0 Days</v>
      </c>
      <c r="AD1642" s="114" t="str">
        <f t="shared" ca="1" si="584"/>
        <v>3 Year, 10 Month, 18 Days</v>
      </c>
      <c r="AE1642" s="114">
        <f t="shared" si="578"/>
        <v>44</v>
      </c>
      <c r="AF1642" s="114">
        <f t="shared" si="579"/>
        <v>1</v>
      </c>
      <c r="AG1642" s="354" t="str">
        <f t="shared" si="580"/>
        <v>CE27</v>
      </c>
      <c r="AH1642" s="114">
        <f>IF(ISNA(VLOOKUP(L1642,'MASTER DATA'!$A$1:$F$192,6,0)),0,VLOOKUP(L1642,'MASTER DATA'!$A$1:$F$192,6,0))*AE1642</f>
        <v>528</v>
      </c>
      <c r="AI1642" s="354" t="str">
        <f>VLOOKUP($D1642,'warehouse mapping'!$AN$7:$AO$17,2,0)</f>
        <v>Aktif</v>
      </c>
      <c r="AJ1642" s="114">
        <f t="shared" si="581"/>
        <v>0</v>
      </c>
      <c r="AK1642" s="354" t="str">
        <f t="shared" si="582"/>
        <v/>
      </c>
      <c r="AL1642" s="354" t="s">
        <v>170</v>
      </c>
      <c r="AM1642" s="354">
        <f t="shared" si="585"/>
        <v>1</v>
      </c>
      <c r="AN1642" s="354" t="b">
        <f t="shared" si="583"/>
        <v>1</v>
      </c>
    </row>
    <row r="1643" spans="1:40" s="354" customFormat="1">
      <c r="A1643" s="354" t="str">
        <f t="shared" si="564"/>
        <v>CE27E01550058592</v>
      </c>
      <c r="B1643" s="354">
        <f t="shared" si="565"/>
        <v>0</v>
      </c>
      <c r="C1643" s="354">
        <f t="shared" si="566"/>
        <v>0</v>
      </c>
      <c r="D1643" s="354" t="str">
        <f t="shared" si="567"/>
        <v>CE</v>
      </c>
      <c r="E1643" s="354" t="str">
        <f t="shared" si="568"/>
        <v>27</v>
      </c>
      <c r="F1643" s="354" t="str">
        <f t="shared" si="569"/>
        <v>E</v>
      </c>
      <c r="G1643" s="355" t="str">
        <f t="shared" si="570"/>
        <v>01</v>
      </c>
      <c r="H1643" s="232" t="s">
        <v>1979</v>
      </c>
      <c r="I1643" s="232" t="s">
        <v>3227</v>
      </c>
      <c r="J1643" s="233">
        <v>46252</v>
      </c>
      <c r="K1643" s="233">
        <v>47700</v>
      </c>
      <c r="L1643" s="368">
        <v>550058592</v>
      </c>
      <c r="M1643" s="232" t="str">
        <f>IF(ISNA(VLOOKUP(L1643,'MASTER DATA'!$A$1:$B$192,2,0)),"",VLOOKUP(L1643,'MASTER DATA'!$A$1:$B$192,2,0))</f>
        <v>Adv4TAX515W40SLMA2_12*1L_A04W</v>
      </c>
      <c r="N1643" s="232">
        <v>44</v>
      </c>
      <c r="O1643" s="232">
        <f t="shared" si="571"/>
        <v>1</v>
      </c>
      <c r="P1643" s="232">
        <f t="shared" si="572"/>
        <v>0</v>
      </c>
      <c r="Q1643" s="232">
        <f>VLOOKUP(L1643,'MASTER DATA'!$A$1:$E$192,5,0)</f>
        <v>44</v>
      </c>
      <c r="R1643" s="234">
        <f>SUMIF('picking of the day'!$H$4:$H$358,WMS!H1643&amp;WMS!L1643,'picking of the day'!$E$4:$E$358)</f>
        <v>0</v>
      </c>
      <c r="U1643" s="114">
        <f>IF(ISNA(VLOOKUP(H1643,'data putaway'!$A$1:$E$530,3,0)),0,VLOOKUP(H1643,'data putaway'!$A$1:$E$530,3,0))</f>
        <v>0</v>
      </c>
      <c r="V1643" s="354">
        <f t="shared" si="573"/>
        <v>44</v>
      </c>
      <c r="W1643" s="114">
        <f>IF(ISNA(VLOOKUP(H1643,'data putaway'!$A$1:$E$530,2,0)),0,VLOOKUP(H1643,'data putaway'!$A$1:$E$530,2,0))</f>
        <v>0</v>
      </c>
      <c r="X1643" s="354" t="b">
        <f t="shared" si="574"/>
        <v>0</v>
      </c>
      <c r="Y1643" s="354">
        <f>IF(ISNA(VLOOKUP(H1643,'data putaway'!$A$1:$E$530,4,0)),0,VLOOKUP(H1643,'data putaway'!$A$1:$E$530,4,0))</f>
        <v>0</v>
      </c>
      <c r="Z1643" s="113">
        <f>IF(ISNA(VLOOKUP(H1643,'data putaway'!$A$1:$E$530,5,0)),0,VLOOKUP(H1643,'data putaway'!$A$1:$E$530,5,0))</f>
        <v>0</v>
      </c>
      <c r="AA1643" s="354" t="b">
        <f t="shared" si="575"/>
        <v>0</v>
      </c>
      <c r="AB1643" s="354" t="b">
        <f t="shared" si="576"/>
        <v>0</v>
      </c>
      <c r="AC1643" s="356" t="str">
        <f t="shared" ca="1" si="577"/>
        <v>1 Month,  0 Days</v>
      </c>
      <c r="AD1643" s="114" t="str">
        <f t="shared" ca="1" si="584"/>
        <v>3 Year, 10 Month, 18 Days</v>
      </c>
      <c r="AE1643" s="114">
        <f t="shared" si="578"/>
        <v>44</v>
      </c>
      <c r="AF1643" s="114">
        <f t="shared" si="579"/>
        <v>1</v>
      </c>
      <c r="AG1643" s="354" t="str">
        <f t="shared" si="580"/>
        <v>CE27</v>
      </c>
      <c r="AH1643" s="114">
        <f>IF(ISNA(VLOOKUP(L1643,'MASTER DATA'!$A$1:$F$192,6,0)),0,VLOOKUP(L1643,'MASTER DATA'!$A$1:$F$192,6,0))*AE1643</f>
        <v>528</v>
      </c>
      <c r="AI1643" s="354" t="str">
        <f>VLOOKUP($D1643,'warehouse mapping'!$AN$7:$AO$17,2,0)</f>
        <v>Aktif</v>
      </c>
      <c r="AJ1643" s="114">
        <f t="shared" si="581"/>
        <v>0</v>
      </c>
      <c r="AK1643" s="354" t="str">
        <f t="shared" si="582"/>
        <v/>
      </c>
      <c r="AL1643" s="354" t="s">
        <v>3025</v>
      </c>
      <c r="AM1643" s="354">
        <f t="shared" si="585"/>
        <v>1</v>
      </c>
      <c r="AN1643" s="354" t="b">
        <f t="shared" si="583"/>
        <v>1</v>
      </c>
    </row>
    <row r="1644" spans="1:40" s="354" customFormat="1">
      <c r="A1644" s="354" t="str">
        <f t="shared" si="564"/>
        <v>CE27E02550058592</v>
      </c>
      <c r="B1644" s="354">
        <f t="shared" si="565"/>
        <v>0</v>
      </c>
      <c r="C1644" s="354">
        <f t="shared" si="566"/>
        <v>0</v>
      </c>
      <c r="D1644" s="354" t="str">
        <f t="shared" si="567"/>
        <v>CE</v>
      </c>
      <c r="E1644" s="354" t="str">
        <f t="shared" si="568"/>
        <v>27</v>
      </c>
      <c r="F1644" s="354" t="str">
        <f t="shared" si="569"/>
        <v>E</v>
      </c>
      <c r="G1644" s="355" t="str">
        <f t="shared" si="570"/>
        <v>02</v>
      </c>
      <c r="H1644" s="232" t="s">
        <v>1980</v>
      </c>
      <c r="I1644" s="232" t="s">
        <v>3227</v>
      </c>
      <c r="J1644" s="233">
        <v>46252</v>
      </c>
      <c r="K1644" s="233">
        <v>47700</v>
      </c>
      <c r="L1644" s="368">
        <v>550058592</v>
      </c>
      <c r="M1644" s="232" t="str">
        <f>IF(ISNA(VLOOKUP(L1644,'MASTER DATA'!$A$1:$B$192,2,0)),"",VLOOKUP(L1644,'MASTER DATA'!$A$1:$B$192,2,0))</f>
        <v>Adv4TAX515W40SLMA2_12*1L_A04W</v>
      </c>
      <c r="N1644" s="232">
        <v>44</v>
      </c>
      <c r="O1644" s="232">
        <f t="shared" si="571"/>
        <v>1</v>
      </c>
      <c r="P1644" s="232">
        <f t="shared" si="572"/>
        <v>0</v>
      </c>
      <c r="Q1644" s="232">
        <f>VLOOKUP(L1644,'MASTER DATA'!$A$1:$E$192,5,0)</f>
        <v>44</v>
      </c>
      <c r="R1644" s="234">
        <f>SUMIF('picking of the day'!$H$4:$H$358,WMS!H1644&amp;WMS!L1644,'picking of the day'!$E$4:$E$358)</f>
        <v>0</v>
      </c>
      <c r="U1644" s="114">
        <f>IF(ISNA(VLOOKUP(H1644,'data putaway'!$A$1:$E$530,3,0)),0,VLOOKUP(H1644,'data putaway'!$A$1:$E$530,3,0))</f>
        <v>0</v>
      </c>
      <c r="V1644" s="354">
        <f t="shared" si="573"/>
        <v>44</v>
      </c>
      <c r="W1644" s="114">
        <f>IF(ISNA(VLOOKUP(H1644,'data putaway'!$A$1:$E$530,2,0)),0,VLOOKUP(H1644,'data putaway'!$A$1:$E$530,2,0))</f>
        <v>0</v>
      </c>
      <c r="X1644" s="354" t="b">
        <f t="shared" si="574"/>
        <v>0</v>
      </c>
      <c r="Y1644" s="354">
        <f>IF(ISNA(VLOOKUP(H1644,'data putaway'!$A$1:$E$530,4,0)),0,VLOOKUP(H1644,'data putaway'!$A$1:$E$530,4,0))</f>
        <v>0</v>
      </c>
      <c r="Z1644" s="113">
        <f>IF(ISNA(VLOOKUP(H1644,'data putaway'!$A$1:$E$530,5,0)),0,VLOOKUP(H1644,'data putaway'!$A$1:$E$530,5,0))</f>
        <v>0</v>
      </c>
      <c r="AA1644" s="354" t="b">
        <f t="shared" si="575"/>
        <v>0</v>
      </c>
      <c r="AB1644" s="354" t="b">
        <f t="shared" si="576"/>
        <v>0</v>
      </c>
      <c r="AC1644" s="356" t="str">
        <f t="shared" ca="1" si="577"/>
        <v>1 Month,  0 Days</v>
      </c>
      <c r="AD1644" s="114" t="str">
        <f t="shared" ca="1" si="584"/>
        <v>3 Year, 10 Month, 18 Days</v>
      </c>
      <c r="AE1644" s="114">
        <f t="shared" si="578"/>
        <v>44</v>
      </c>
      <c r="AF1644" s="114">
        <f t="shared" si="579"/>
        <v>1</v>
      </c>
      <c r="AG1644" s="354" t="str">
        <f t="shared" si="580"/>
        <v>CE27</v>
      </c>
      <c r="AH1644" s="114">
        <f>IF(ISNA(VLOOKUP(L1644,'MASTER DATA'!$A$1:$F$192,6,0)),0,VLOOKUP(L1644,'MASTER DATA'!$A$1:$F$192,6,0))*AE1644</f>
        <v>528</v>
      </c>
      <c r="AI1644" s="354" t="str">
        <f>VLOOKUP($D1644,'warehouse mapping'!$AN$7:$AO$17,2,0)</f>
        <v>Aktif</v>
      </c>
      <c r="AJ1644" s="114">
        <f t="shared" si="581"/>
        <v>0</v>
      </c>
      <c r="AK1644" s="354" t="str">
        <f t="shared" si="582"/>
        <v/>
      </c>
      <c r="AL1644" s="354" t="s">
        <v>3025</v>
      </c>
      <c r="AM1644" s="354">
        <f t="shared" si="585"/>
        <v>1</v>
      </c>
      <c r="AN1644" s="354" t="b">
        <f t="shared" si="583"/>
        <v>1</v>
      </c>
    </row>
    <row r="1645" spans="1:40" s="354" customFormat="1">
      <c r="A1645" s="354" t="str">
        <f t="shared" si="564"/>
        <v>CE28A01550027259</v>
      </c>
      <c r="B1645" s="354">
        <f t="shared" si="565"/>
        <v>0</v>
      </c>
      <c r="C1645" s="354">
        <f t="shared" si="566"/>
        <v>0</v>
      </c>
      <c r="D1645" s="354" t="str">
        <f t="shared" si="567"/>
        <v>CE</v>
      </c>
      <c r="E1645" s="354" t="str">
        <f t="shared" si="568"/>
        <v>28</v>
      </c>
      <c r="F1645" s="354" t="str">
        <f t="shared" si="569"/>
        <v>A</v>
      </c>
      <c r="G1645" s="355" t="str">
        <f t="shared" si="570"/>
        <v>01</v>
      </c>
      <c r="H1645" s="232" t="s">
        <v>1981</v>
      </c>
      <c r="I1645" s="232">
        <v>12652581</v>
      </c>
      <c r="J1645" s="233">
        <v>46253</v>
      </c>
      <c r="K1645" s="233">
        <v>47632</v>
      </c>
      <c r="L1645" s="234">
        <v>550027259</v>
      </c>
      <c r="M1645" s="232" t="str">
        <f>IF(ISNA(VLOOKUP(L1645,'MASTER DATA'!$A$1:$B$192,2,0)),"",VLOOKUP(L1645,'MASTER DATA'!$A$1:$B$192,2,0))</f>
        <v>Gadus S2 V220 2_1*770kg_A227</v>
      </c>
      <c r="N1645" s="232">
        <v>1</v>
      </c>
      <c r="O1645" s="232">
        <f t="shared" si="571"/>
        <v>1</v>
      </c>
      <c r="P1645" s="232">
        <f t="shared" si="572"/>
        <v>0</v>
      </c>
      <c r="Q1645" s="232">
        <f>VLOOKUP(L1645,'MASTER DATA'!$A$1:$E$192,5,0)</f>
        <v>1</v>
      </c>
      <c r="R1645" s="234">
        <f>SUMIF('picking of the day'!$H$4:$H$358,WMS!H1645&amp;WMS!L1645,'picking of the day'!$E$4:$E$358)</f>
        <v>0</v>
      </c>
      <c r="U1645" s="114">
        <f>IF(ISNA(VLOOKUP(H1645,'data putaway'!$A$1:$E$530,3,0)),0,VLOOKUP(H1645,'data putaway'!$A$1:$E$530,3,0))</f>
        <v>0</v>
      </c>
      <c r="V1645" s="354">
        <f t="shared" si="573"/>
        <v>1</v>
      </c>
      <c r="W1645" s="114">
        <f>IF(ISNA(VLOOKUP(H1645,'data putaway'!$A$1:$E$530,2,0)),0,VLOOKUP(H1645,'data putaway'!$A$1:$E$530,2,0))</f>
        <v>0</v>
      </c>
      <c r="X1645" s="354" t="b">
        <f t="shared" si="574"/>
        <v>0</v>
      </c>
      <c r="Y1645" s="354">
        <f>IF(ISNA(VLOOKUP(H1645,'data putaway'!$A$1:$E$530,4,0)),0,VLOOKUP(H1645,'data putaway'!$A$1:$E$530,4,0))</f>
        <v>0</v>
      </c>
      <c r="Z1645" s="113">
        <f>IF(ISNA(VLOOKUP(H1645,'data putaway'!$A$1:$E$530,5,0)),0,VLOOKUP(H1645,'data putaway'!$A$1:$E$530,5,0))</f>
        <v>0</v>
      </c>
      <c r="AA1645" s="354" t="b">
        <f t="shared" si="575"/>
        <v>0</v>
      </c>
      <c r="AB1645" s="354" t="b">
        <f t="shared" si="576"/>
        <v>0</v>
      </c>
      <c r="AC1645" s="356" t="str">
        <f t="shared" ca="1" si="577"/>
        <v>0 Month,  30 Days</v>
      </c>
      <c r="AD1645" s="114" t="str">
        <f t="shared" ca="1" si="584"/>
        <v>3 Year, 8 Month, 11 Days</v>
      </c>
      <c r="AE1645" s="114">
        <f t="shared" si="578"/>
        <v>1</v>
      </c>
      <c r="AF1645" s="114">
        <f t="shared" si="579"/>
        <v>1</v>
      </c>
      <c r="AG1645" s="354" t="str">
        <f t="shared" si="580"/>
        <v>CE28</v>
      </c>
      <c r="AH1645" s="114">
        <f>IF(ISNA(VLOOKUP(L1645,'MASTER DATA'!$A$1:$F$192,6,0)),0,VLOOKUP(L1645,'MASTER DATA'!$A$1:$F$192,6,0))*AE1645</f>
        <v>770</v>
      </c>
      <c r="AI1645" s="354" t="str">
        <f>VLOOKUP($D1645,'warehouse mapping'!$AN$7:$AO$17,2,0)</f>
        <v>Aktif</v>
      </c>
      <c r="AJ1645" s="114">
        <f t="shared" si="581"/>
        <v>0</v>
      </c>
      <c r="AK1645" s="354" t="str">
        <f t="shared" si="582"/>
        <v/>
      </c>
      <c r="AL1645" s="354" t="s">
        <v>273</v>
      </c>
      <c r="AM1645" s="354">
        <f t="shared" si="585"/>
        <v>1</v>
      </c>
      <c r="AN1645" s="354" t="b">
        <f t="shared" si="583"/>
        <v>1</v>
      </c>
    </row>
    <row r="1646" spans="1:40" s="354" customFormat="1">
      <c r="A1646" s="354" t="str">
        <f t="shared" si="564"/>
        <v>CE28A02550027259</v>
      </c>
      <c r="B1646" s="354">
        <f t="shared" si="565"/>
        <v>0</v>
      </c>
      <c r="C1646" s="354">
        <f t="shared" si="566"/>
        <v>0</v>
      </c>
      <c r="D1646" s="354" t="str">
        <f t="shared" si="567"/>
        <v>CE</v>
      </c>
      <c r="E1646" s="354" t="str">
        <f t="shared" si="568"/>
        <v>28</v>
      </c>
      <c r="F1646" s="354" t="str">
        <f t="shared" si="569"/>
        <v>A</v>
      </c>
      <c r="G1646" s="355" t="str">
        <f t="shared" si="570"/>
        <v>02</v>
      </c>
      <c r="H1646" s="232" t="s">
        <v>1982</v>
      </c>
      <c r="I1646" s="232">
        <v>12652579</v>
      </c>
      <c r="J1646" s="233">
        <v>46197</v>
      </c>
      <c r="K1646" s="233">
        <v>47632</v>
      </c>
      <c r="L1646" s="234">
        <v>550027259</v>
      </c>
      <c r="M1646" s="232" t="str">
        <f>IF(ISNA(VLOOKUP(L1646,'MASTER DATA'!$A$1:$B$192,2,0)),"",VLOOKUP(L1646,'MASTER DATA'!$A$1:$B$192,2,0))</f>
        <v>Gadus S2 V220 2_1*770kg_A227</v>
      </c>
      <c r="N1646" s="232">
        <v>1</v>
      </c>
      <c r="O1646" s="232">
        <f t="shared" si="571"/>
        <v>1</v>
      </c>
      <c r="P1646" s="232">
        <f t="shared" si="572"/>
        <v>0</v>
      </c>
      <c r="Q1646" s="232">
        <f>VLOOKUP(L1646,'MASTER DATA'!$A$1:$E$192,5,0)</f>
        <v>1</v>
      </c>
      <c r="R1646" s="234">
        <f>SUMIF('picking of the day'!$H$4:$H$358,WMS!H1646&amp;WMS!L1646,'picking of the day'!$E$4:$E$358)</f>
        <v>0</v>
      </c>
      <c r="U1646" s="114">
        <f>IF(ISNA(VLOOKUP(H1646,'data putaway'!$A$1:$E$530,3,0)),0,VLOOKUP(H1646,'data putaway'!$A$1:$E$530,3,0))</f>
        <v>0</v>
      </c>
      <c r="V1646" s="354">
        <f t="shared" si="573"/>
        <v>1</v>
      </c>
      <c r="W1646" s="114">
        <f>IF(ISNA(VLOOKUP(H1646,'data putaway'!$A$1:$E$530,2,0)),0,VLOOKUP(H1646,'data putaway'!$A$1:$E$530,2,0))</f>
        <v>0</v>
      </c>
      <c r="X1646" s="354" t="b">
        <f t="shared" si="574"/>
        <v>0</v>
      </c>
      <c r="Y1646" s="354">
        <f>IF(ISNA(VLOOKUP(H1646,'data putaway'!$A$1:$E$530,4,0)),0,VLOOKUP(H1646,'data putaway'!$A$1:$E$530,4,0))</f>
        <v>0</v>
      </c>
      <c r="Z1646" s="113">
        <f>IF(ISNA(VLOOKUP(H1646,'data putaway'!$A$1:$E$530,5,0)),0,VLOOKUP(H1646,'data putaway'!$A$1:$E$530,5,0))</f>
        <v>0</v>
      </c>
      <c r="AA1646" s="354" t="b">
        <f t="shared" si="575"/>
        <v>0</v>
      </c>
      <c r="AB1646" s="354" t="b">
        <f t="shared" si="576"/>
        <v>0</v>
      </c>
      <c r="AC1646" s="356" t="str">
        <f t="shared" ca="1" si="577"/>
        <v>2 Month,  25 Days</v>
      </c>
      <c r="AD1646" s="114" t="str">
        <f t="shared" ca="1" si="584"/>
        <v>3 Year, 8 Month, 11 Days</v>
      </c>
      <c r="AE1646" s="114">
        <f t="shared" si="578"/>
        <v>1</v>
      </c>
      <c r="AF1646" s="114">
        <f t="shared" si="579"/>
        <v>1</v>
      </c>
      <c r="AG1646" s="354" t="str">
        <f t="shared" si="580"/>
        <v>CE28</v>
      </c>
      <c r="AH1646" s="114">
        <f>IF(ISNA(VLOOKUP(L1646,'MASTER DATA'!$A$1:$F$192,6,0)),0,VLOOKUP(L1646,'MASTER DATA'!$A$1:$F$192,6,0))*AE1646</f>
        <v>770</v>
      </c>
      <c r="AI1646" s="354" t="str">
        <f>VLOOKUP($D1646,'warehouse mapping'!$AN$7:$AO$17,2,0)</f>
        <v>Aktif</v>
      </c>
      <c r="AJ1646" s="114">
        <f t="shared" si="581"/>
        <v>0</v>
      </c>
      <c r="AK1646" s="354" t="str">
        <f t="shared" si="582"/>
        <v/>
      </c>
      <c r="AL1646" s="354" t="s">
        <v>3205</v>
      </c>
      <c r="AM1646" s="354">
        <f t="shared" si="585"/>
        <v>1</v>
      </c>
      <c r="AN1646" s="354" t="b">
        <f t="shared" si="583"/>
        <v>1</v>
      </c>
    </row>
    <row r="1647" spans="1:40" s="354" customFormat="1">
      <c r="A1647" s="354" t="str">
        <f t="shared" si="564"/>
        <v>CE28B01550044625</v>
      </c>
      <c r="B1647" s="354">
        <f t="shared" si="565"/>
        <v>0</v>
      </c>
      <c r="C1647" s="354">
        <f t="shared" si="566"/>
        <v>0</v>
      </c>
      <c r="D1647" s="354" t="str">
        <f t="shared" si="567"/>
        <v>CE</v>
      </c>
      <c r="E1647" s="354" t="str">
        <f t="shared" si="568"/>
        <v>28</v>
      </c>
      <c r="F1647" s="354" t="str">
        <f t="shared" si="569"/>
        <v>B</v>
      </c>
      <c r="G1647" s="355" t="str">
        <f t="shared" si="570"/>
        <v>01</v>
      </c>
      <c r="H1647" s="232" t="s">
        <v>1983</v>
      </c>
      <c r="I1647" s="232" t="s">
        <v>3574</v>
      </c>
      <c r="J1647" s="233">
        <v>46277</v>
      </c>
      <c r="K1647" s="233">
        <v>47733</v>
      </c>
      <c r="L1647" s="234">
        <v>550044625</v>
      </c>
      <c r="M1647" s="232" t="str">
        <f>IF(ISNA(VLOOKUP(L1647,'MASTER DATA'!$A$1:$B$192,2,0)),"",VLOOKUP(L1647,'MASTER DATA'!$A$1:$B$192,2,0))</f>
        <v>Rimula R2 40 CF_3*5L_A04W</v>
      </c>
      <c r="N1647" s="232">
        <v>0</v>
      </c>
      <c r="O1647" s="232">
        <f t="shared" si="571"/>
        <v>0</v>
      </c>
      <c r="P1647" s="232">
        <f t="shared" si="572"/>
        <v>0</v>
      </c>
      <c r="Q1647" s="232">
        <f>VLOOKUP(L1647,'MASTER DATA'!$A$1:$E$192,5,0)</f>
        <v>36</v>
      </c>
      <c r="R1647" s="234">
        <f>SUMIF('picking of the day'!$H$4:$H$358,WMS!H1647&amp;WMS!L1647,'picking of the day'!$E$4:$E$358)</f>
        <v>0</v>
      </c>
      <c r="U1647" s="114">
        <f>IF(ISNA(VLOOKUP(H1647,'data putaway'!$A$1:$E$530,3,0)),0,VLOOKUP(H1647,'data putaway'!$A$1:$E$530,3,0))</f>
        <v>0</v>
      </c>
      <c r="V1647" s="354">
        <f t="shared" si="573"/>
        <v>0</v>
      </c>
      <c r="W1647" s="114">
        <f>IF(ISNA(VLOOKUP(H1647,'data putaway'!$A$1:$E$530,2,0)),0,VLOOKUP(H1647,'data putaway'!$A$1:$E$530,2,0))</f>
        <v>0</v>
      </c>
      <c r="X1647" s="354" t="b">
        <f t="shared" si="574"/>
        <v>0</v>
      </c>
      <c r="Y1647" s="354">
        <f>IF(ISNA(VLOOKUP(H1647,'data putaway'!$A$1:$E$530,4,0)),0,VLOOKUP(H1647,'data putaway'!$A$1:$E$530,4,0))</f>
        <v>0</v>
      </c>
      <c r="Z1647" s="113">
        <f>IF(ISNA(VLOOKUP(H1647,'data putaway'!$A$1:$E$530,5,0)),0,VLOOKUP(H1647,'data putaway'!$A$1:$E$530,5,0))</f>
        <v>0</v>
      </c>
      <c r="AA1647" s="354" t="b">
        <f t="shared" si="575"/>
        <v>0</v>
      </c>
      <c r="AB1647" s="354" t="b">
        <f t="shared" si="576"/>
        <v>0</v>
      </c>
      <c r="AC1647" s="356" t="str">
        <f t="shared" ca="1" si="577"/>
        <v>0 Month,  6 Days</v>
      </c>
      <c r="AD1647" s="114" t="str">
        <f t="shared" ca="1" si="584"/>
        <v>3 Year, 11 Month, 20 Days</v>
      </c>
      <c r="AE1647" s="114">
        <f t="shared" si="578"/>
        <v>0</v>
      </c>
      <c r="AF1647" s="114">
        <f t="shared" si="579"/>
        <v>0</v>
      </c>
      <c r="AG1647" s="354" t="str">
        <f t="shared" si="580"/>
        <v>CE28</v>
      </c>
      <c r="AH1647" s="114">
        <f>IF(ISNA(VLOOKUP(L1647,'MASTER DATA'!$A$1:$F$192,6,0)),0,VLOOKUP(L1647,'MASTER DATA'!$A$1:$F$192,6,0))*AE1647</f>
        <v>0</v>
      </c>
      <c r="AI1647" s="354" t="str">
        <f>VLOOKUP($D1647,'warehouse mapping'!$AN$7:$AO$17,2,0)</f>
        <v>Aktif</v>
      </c>
      <c r="AJ1647" s="114">
        <f t="shared" si="581"/>
        <v>1</v>
      </c>
      <c r="AK1647" s="354" t="str">
        <f t="shared" si="582"/>
        <v>CE</v>
      </c>
      <c r="AL1647" s="354" t="s">
        <v>170</v>
      </c>
      <c r="AM1647" s="354">
        <f t="shared" si="585"/>
        <v>1</v>
      </c>
      <c r="AN1647" s="354" t="b">
        <f t="shared" si="583"/>
        <v>1</v>
      </c>
    </row>
    <row r="1648" spans="1:40" s="354" customFormat="1">
      <c r="A1648" s="354" t="str">
        <f t="shared" si="564"/>
        <v>CE28B02550027259</v>
      </c>
      <c r="B1648" s="354">
        <f t="shared" si="565"/>
        <v>0</v>
      </c>
      <c r="C1648" s="354">
        <f t="shared" si="566"/>
        <v>0</v>
      </c>
      <c r="D1648" s="354" t="str">
        <f t="shared" si="567"/>
        <v>CE</v>
      </c>
      <c r="E1648" s="354" t="str">
        <f t="shared" si="568"/>
        <v>28</v>
      </c>
      <c r="F1648" s="354" t="str">
        <f t="shared" si="569"/>
        <v>B</v>
      </c>
      <c r="G1648" s="355" t="str">
        <f t="shared" si="570"/>
        <v>02</v>
      </c>
      <c r="H1648" s="232" t="s">
        <v>1984</v>
      </c>
      <c r="I1648" s="232">
        <v>12652579</v>
      </c>
      <c r="J1648" s="233">
        <v>46197</v>
      </c>
      <c r="K1648" s="233">
        <v>47632</v>
      </c>
      <c r="L1648" s="234">
        <v>550027259</v>
      </c>
      <c r="M1648" s="232" t="str">
        <f>IF(ISNA(VLOOKUP(L1648,'MASTER DATA'!$A$1:$B$192,2,0)),"",VLOOKUP(L1648,'MASTER DATA'!$A$1:$B$192,2,0))</f>
        <v>Gadus S2 V220 2_1*770kg_A227</v>
      </c>
      <c r="N1648" s="232">
        <v>1</v>
      </c>
      <c r="O1648" s="232">
        <f t="shared" si="571"/>
        <v>1</v>
      </c>
      <c r="P1648" s="232">
        <f t="shared" si="572"/>
        <v>0</v>
      </c>
      <c r="Q1648" s="232">
        <f>VLOOKUP(L1648,'MASTER DATA'!$A$1:$E$192,5,0)</f>
        <v>1</v>
      </c>
      <c r="R1648" s="234">
        <f>SUMIF('picking of the day'!$H$4:$H$358,WMS!H1648&amp;WMS!L1648,'picking of the day'!$E$4:$E$358)</f>
        <v>0</v>
      </c>
      <c r="U1648" s="114">
        <f>IF(ISNA(VLOOKUP(H1648,'data putaway'!$A$1:$E$530,3,0)),0,VLOOKUP(H1648,'data putaway'!$A$1:$E$530,3,0))</f>
        <v>0</v>
      </c>
      <c r="V1648" s="354">
        <f t="shared" si="573"/>
        <v>1</v>
      </c>
      <c r="W1648" s="114">
        <f>IF(ISNA(VLOOKUP(H1648,'data putaway'!$A$1:$E$530,2,0)),0,VLOOKUP(H1648,'data putaway'!$A$1:$E$530,2,0))</f>
        <v>0</v>
      </c>
      <c r="X1648" s="354" t="b">
        <f t="shared" si="574"/>
        <v>0</v>
      </c>
      <c r="Y1648" s="354">
        <f>IF(ISNA(VLOOKUP(H1648,'data putaway'!$A$1:$E$530,4,0)),0,VLOOKUP(H1648,'data putaway'!$A$1:$E$530,4,0))</f>
        <v>0</v>
      </c>
      <c r="Z1648" s="113">
        <f>IF(ISNA(VLOOKUP(H1648,'data putaway'!$A$1:$E$530,5,0)),0,VLOOKUP(H1648,'data putaway'!$A$1:$E$530,5,0))</f>
        <v>0</v>
      </c>
      <c r="AA1648" s="354" t="b">
        <f t="shared" si="575"/>
        <v>0</v>
      </c>
      <c r="AB1648" s="354" t="b">
        <f t="shared" si="576"/>
        <v>0</v>
      </c>
      <c r="AC1648" s="356" t="str">
        <f t="shared" ca="1" si="577"/>
        <v>2 Month,  25 Days</v>
      </c>
      <c r="AD1648" s="114" t="str">
        <f t="shared" ca="1" si="584"/>
        <v>3 Year, 8 Month, 11 Days</v>
      </c>
      <c r="AE1648" s="114">
        <f t="shared" si="578"/>
        <v>1</v>
      </c>
      <c r="AF1648" s="114">
        <f t="shared" si="579"/>
        <v>1</v>
      </c>
      <c r="AG1648" s="354" t="str">
        <f t="shared" si="580"/>
        <v>CE28</v>
      </c>
      <c r="AH1648" s="114">
        <f>IF(ISNA(VLOOKUP(L1648,'MASTER DATA'!$A$1:$F$192,6,0)),0,VLOOKUP(L1648,'MASTER DATA'!$A$1:$F$192,6,0))*AE1648</f>
        <v>770</v>
      </c>
      <c r="AI1648" s="354" t="str">
        <f>VLOOKUP($D1648,'warehouse mapping'!$AN$7:$AO$17,2,0)</f>
        <v>Aktif</v>
      </c>
      <c r="AJ1648" s="114">
        <f t="shared" si="581"/>
        <v>0</v>
      </c>
      <c r="AK1648" s="354" t="str">
        <f t="shared" si="582"/>
        <v/>
      </c>
      <c r="AL1648" s="354" t="s">
        <v>3205</v>
      </c>
      <c r="AM1648" s="354">
        <f t="shared" si="585"/>
        <v>1</v>
      </c>
      <c r="AN1648" s="354" t="b">
        <f t="shared" si="583"/>
        <v>1</v>
      </c>
    </row>
    <row r="1649" spans="1:40" s="354" customFormat="1">
      <c r="A1649" s="354" t="str">
        <f t="shared" ref="A1649:A1702" si="586">H1649&amp;L1649</f>
        <v>CE28C01550076253</v>
      </c>
      <c r="B1649" s="354">
        <f t="shared" ref="B1649:B1702" si="587">R1649+S1649</f>
        <v>0</v>
      </c>
      <c r="C1649" s="354">
        <f t="shared" ref="C1649:C1702" si="588">T1649+U1649</f>
        <v>0</v>
      </c>
      <c r="D1649" s="354" t="str">
        <f t="shared" si="567"/>
        <v>CE</v>
      </c>
      <c r="E1649" s="354" t="str">
        <f t="shared" si="568"/>
        <v>28</v>
      </c>
      <c r="F1649" s="354" t="str">
        <f t="shared" si="569"/>
        <v>C</v>
      </c>
      <c r="G1649" s="355" t="str">
        <f t="shared" si="570"/>
        <v>01</v>
      </c>
      <c r="H1649" s="232" t="s">
        <v>1985</v>
      </c>
      <c r="I1649" s="232">
        <v>190826</v>
      </c>
      <c r="J1649" s="233">
        <v>46269</v>
      </c>
      <c r="K1649" s="233">
        <v>47714</v>
      </c>
      <c r="L1649" s="234">
        <v>550076253</v>
      </c>
      <c r="M1649" s="232" t="str">
        <f>IF(ISNA(VLOOKUP(L1649,'MASTER DATA'!$A$1:$B$192,2,0)),"",VLOOKUP(L1649,'MASTER DATA'!$A$1:$B$192,2,0))</f>
        <v>AdvScooterGearOil_24*0.12L_A04W</v>
      </c>
      <c r="N1649" s="232">
        <v>80</v>
      </c>
      <c r="O1649" s="232">
        <f t="shared" si="571"/>
        <v>1</v>
      </c>
      <c r="P1649" s="232">
        <f t="shared" si="572"/>
        <v>0</v>
      </c>
      <c r="Q1649" s="232">
        <f>VLOOKUP(L1649,'MASTER DATA'!$A$1:$E$192,5,0)</f>
        <v>80</v>
      </c>
      <c r="R1649" s="234">
        <f>SUMIF('picking of the day'!$H$4:$H$358,WMS!H1649&amp;WMS!L1649,'picking of the day'!$E$4:$E$358)</f>
        <v>0</v>
      </c>
      <c r="U1649" s="114">
        <f>IF(ISNA(VLOOKUP(H1649,'data putaway'!$A$1:$E$530,3,0)),0,VLOOKUP(H1649,'data putaway'!$A$1:$E$530,3,0))</f>
        <v>0</v>
      </c>
      <c r="V1649" s="354">
        <f t="shared" si="573"/>
        <v>80</v>
      </c>
      <c r="W1649" s="114">
        <f>IF(ISNA(VLOOKUP(H1649,'data putaway'!$A$1:$E$530,2,0)),0,VLOOKUP(H1649,'data putaway'!$A$1:$E$530,2,0))</f>
        <v>0</v>
      </c>
      <c r="X1649" s="354" t="b">
        <f t="shared" si="574"/>
        <v>0</v>
      </c>
      <c r="Y1649" s="354">
        <f>IF(ISNA(VLOOKUP(H1649,'data putaway'!$A$1:$E$530,4,0)),0,VLOOKUP(H1649,'data putaway'!$A$1:$E$530,4,0))</f>
        <v>0</v>
      </c>
      <c r="Z1649" s="113">
        <f>IF(ISNA(VLOOKUP(H1649,'data putaway'!$A$1:$E$530,5,0)),0,VLOOKUP(H1649,'data putaway'!$A$1:$E$530,5,0))</f>
        <v>0</v>
      </c>
      <c r="AA1649" s="354" t="b">
        <f t="shared" si="575"/>
        <v>0</v>
      </c>
      <c r="AB1649" s="354" t="b">
        <f t="shared" si="576"/>
        <v>0</v>
      </c>
      <c r="AC1649" s="356" t="str">
        <f t="shared" ca="1" si="577"/>
        <v>0 Month,  14 Days</v>
      </c>
      <c r="AD1649" s="114" t="str">
        <f t="shared" ca="1" si="584"/>
        <v>3 Year, 11 Month, 1 Days</v>
      </c>
      <c r="AE1649" s="114">
        <f t="shared" si="578"/>
        <v>80</v>
      </c>
      <c r="AF1649" s="114">
        <f t="shared" si="579"/>
        <v>1</v>
      </c>
      <c r="AG1649" s="354" t="str">
        <f t="shared" si="580"/>
        <v>CE28</v>
      </c>
      <c r="AH1649" s="114">
        <f>IF(ISNA(VLOOKUP(L1649,'MASTER DATA'!$A$1:$F$192,6,0)),0,VLOOKUP(L1649,'MASTER DATA'!$A$1:$F$192,6,0))*AE1649</f>
        <v>230.39999999999998</v>
      </c>
      <c r="AI1649" s="354" t="str">
        <f>VLOOKUP($D1649,'warehouse mapping'!$AN$7:$AO$17,2,0)</f>
        <v>Aktif</v>
      </c>
      <c r="AJ1649" s="114">
        <f t="shared" si="581"/>
        <v>0</v>
      </c>
      <c r="AK1649" s="354" t="str">
        <f t="shared" si="582"/>
        <v/>
      </c>
      <c r="AL1649" s="354" t="s">
        <v>170</v>
      </c>
      <c r="AM1649" s="354">
        <f t="shared" si="585"/>
        <v>1</v>
      </c>
      <c r="AN1649" s="354" t="b">
        <f t="shared" si="583"/>
        <v>1</v>
      </c>
    </row>
    <row r="1650" spans="1:40" s="354" customFormat="1">
      <c r="A1650" s="354" t="str">
        <f t="shared" si="586"/>
        <v>CE28C02550076253</v>
      </c>
      <c r="B1650" s="354">
        <f t="shared" si="587"/>
        <v>0</v>
      </c>
      <c r="C1650" s="354">
        <f t="shared" si="588"/>
        <v>0</v>
      </c>
      <c r="D1650" s="354" t="str">
        <f t="shared" si="567"/>
        <v>CE</v>
      </c>
      <c r="E1650" s="354" t="str">
        <f t="shared" si="568"/>
        <v>28</v>
      </c>
      <c r="F1650" s="354" t="str">
        <f t="shared" si="569"/>
        <v>C</v>
      </c>
      <c r="G1650" s="355" t="str">
        <f t="shared" si="570"/>
        <v>02</v>
      </c>
      <c r="H1650" s="232" t="s">
        <v>1986</v>
      </c>
      <c r="I1650" s="232">
        <v>190826</v>
      </c>
      <c r="J1650" s="233">
        <v>46269</v>
      </c>
      <c r="K1650" s="233">
        <v>47714</v>
      </c>
      <c r="L1650" s="234">
        <v>550076253</v>
      </c>
      <c r="M1650" s="232" t="str">
        <f>IF(ISNA(VLOOKUP(L1650,'MASTER DATA'!$A$1:$B$192,2,0)),"",VLOOKUP(L1650,'MASTER DATA'!$A$1:$B$192,2,0))</f>
        <v>AdvScooterGearOil_24*0.12L_A04W</v>
      </c>
      <c r="N1650" s="232">
        <v>80</v>
      </c>
      <c r="O1650" s="232">
        <f t="shared" si="571"/>
        <v>1</v>
      </c>
      <c r="P1650" s="232">
        <f t="shared" si="572"/>
        <v>0</v>
      </c>
      <c r="Q1650" s="232">
        <f>VLOOKUP(L1650,'MASTER DATA'!$A$1:$E$192,5,0)</f>
        <v>80</v>
      </c>
      <c r="R1650" s="234">
        <f>SUMIF('picking of the day'!$H$4:$H$358,WMS!H1650&amp;WMS!L1650,'picking of the day'!$E$4:$E$358)</f>
        <v>0</v>
      </c>
      <c r="U1650" s="114">
        <f>IF(ISNA(VLOOKUP(H1650,'data putaway'!$A$1:$E$530,3,0)),0,VLOOKUP(H1650,'data putaway'!$A$1:$E$530,3,0))</f>
        <v>0</v>
      </c>
      <c r="V1650" s="354">
        <f t="shared" si="573"/>
        <v>80</v>
      </c>
      <c r="W1650" s="114">
        <f>IF(ISNA(VLOOKUP(H1650,'data putaway'!$A$1:$E$530,2,0)),0,VLOOKUP(H1650,'data putaway'!$A$1:$E$530,2,0))</f>
        <v>0</v>
      </c>
      <c r="X1650" s="354" t="b">
        <f t="shared" si="574"/>
        <v>0</v>
      </c>
      <c r="Y1650" s="354">
        <f>IF(ISNA(VLOOKUP(H1650,'data putaway'!$A$1:$E$530,4,0)),0,VLOOKUP(H1650,'data putaway'!$A$1:$E$530,4,0))</f>
        <v>0</v>
      </c>
      <c r="Z1650" s="113">
        <f>IF(ISNA(VLOOKUP(H1650,'data putaway'!$A$1:$E$530,5,0)),0,VLOOKUP(H1650,'data putaway'!$A$1:$E$530,5,0))</f>
        <v>0</v>
      </c>
      <c r="AA1650" s="354" t="b">
        <f t="shared" si="575"/>
        <v>0</v>
      </c>
      <c r="AB1650" s="354" t="b">
        <f t="shared" si="576"/>
        <v>0</v>
      </c>
      <c r="AC1650" s="356" t="str">
        <f t="shared" ca="1" si="577"/>
        <v>0 Month,  14 Days</v>
      </c>
      <c r="AD1650" s="114" t="str">
        <f t="shared" ca="1" si="584"/>
        <v>3 Year, 11 Month, 1 Days</v>
      </c>
      <c r="AE1650" s="114">
        <f t="shared" si="578"/>
        <v>80</v>
      </c>
      <c r="AF1650" s="114">
        <f t="shared" si="579"/>
        <v>1</v>
      </c>
      <c r="AG1650" s="354" t="str">
        <f t="shared" si="580"/>
        <v>CE28</v>
      </c>
      <c r="AH1650" s="114">
        <f>IF(ISNA(VLOOKUP(L1650,'MASTER DATA'!$A$1:$F$192,6,0)),0,VLOOKUP(L1650,'MASTER DATA'!$A$1:$F$192,6,0))*AE1650</f>
        <v>230.39999999999998</v>
      </c>
      <c r="AI1650" s="354" t="str">
        <f>VLOOKUP($D1650,'warehouse mapping'!$AN$7:$AO$17,2,0)</f>
        <v>Aktif</v>
      </c>
      <c r="AJ1650" s="114">
        <f t="shared" si="581"/>
        <v>0</v>
      </c>
      <c r="AK1650" s="354" t="str">
        <f t="shared" si="582"/>
        <v/>
      </c>
      <c r="AL1650" s="354" t="s">
        <v>170</v>
      </c>
      <c r="AM1650" s="354">
        <f t="shared" si="585"/>
        <v>1</v>
      </c>
      <c r="AN1650" s="354" t="b">
        <f t="shared" si="583"/>
        <v>1</v>
      </c>
    </row>
    <row r="1651" spans="1:40" s="354" customFormat="1">
      <c r="A1651" s="354" t="str">
        <f t="shared" si="586"/>
        <v>CE28D01550058592</v>
      </c>
      <c r="B1651" s="354">
        <f t="shared" si="587"/>
        <v>0</v>
      </c>
      <c r="C1651" s="354">
        <f t="shared" si="588"/>
        <v>0</v>
      </c>
      <c r="D1651" s="354" t="str">
        <f t="shared" si="567"/>
        <v>CE</v>
      </c>
      <c r="E1651" s="354" t="str">
        <f t="shared" si="568"/>
        <v>28</v>
      </c>
      <c r="F1651" s="354" t="str">
        <f t="shared" si="569"/>
        <v>D</v>
      </c>
      <c r="G1651" s="355" t="str">
        <f t="shared" si="570"/>
        <v>01</v>
      </c>
      <c r="H1651" s="232" t="s">
        <v>1987</v>
      </c>
      <c r="I1651" s="232" t="s">
        <v>3227</v>
      </c>
      <c r="J1651" s="233">
        <v>46252</v>
      </c>
      <c r="K1651" s="233">
        <v>47700</v>
      </c>
      <c r="L1651" s="368">
        <v>550058592</v>
      </c>
      <c r="M1651" s="232" t="str">
        <f>IF(ISNA(VLOOKUP(L1651,'MASTER DATA'!$A$1:$B$192,2,0)),"",VLOOKUP(L1651,'MASTER DATA'!$A$1:$B$192,2,0))</f>
        <v>Adv4TAX515W40SLMA2_12*1L_A04W</v>
      </c>
      <c r="N1651" s="232">
        <v>44</v>
      </c>
      <c r="O1651" s="232">
        <f t="shared" si="571"/>
        <v>1</v>
      </c>
      <c r="P1651" s="232">
        <f t="shared" si="572"/>
        <v>0</v>
      </c>
      <c r="Q1651" s="232">
        <f>VLOOKUP(L1651,'MASTER DATA'!$A$1:$E$192,5,0)</f>
        <v>44</v>
      </c>
      <c r="R1651" s="234">
        <f>SUMIF('picking of the day'!$H$4:$H$358,WMS!H1651&amp;WMS!L1651,'picking of the day'!$E$4:$E$358)</f>
        <v>0</v>
      </c>
      <c r="U1651" s="114">
        <f>IF(ISNA(VLOOKUP(H1651,'data putaway'!$A$1:$E$530,3,0)),0,VLOOKUP(H1651,'data putaway'!$A$1:$E$530,3,0))</f>
        <v>0</v>
      </c>
      <c r="V1651" s="354">
        <f t="shared" si="573"/>
        <v>44</v>
      </c>
      <c r="W1651" s="114">
        <f>IF(ISNA(VLOOKUP(H1651,'data putaway'!$A$1:$E$530,2,0)),0,VLOOKUP(H1651,'data putaway'!$A$1:$E$530,2,0))</f>
        <v>0</v>
      </c>
      <c r="X1651" s="354" t="b">
        <f t="shared" si="574"/>
        <v>0</v>
      </c>
      <c r="Y1651" s="354">
        <f>IF(ISNA(VLOOKUP(H1651,'data putaway'!$A$1:$E$530,4,0)),0,VLOOKUP(H1651,'data putaway'!$A$1:$E$530,4,0))</f>
        <v>0</v>
      </c>
      <c r="Z1651" s="113">
        <f>IF(ISNA(VLOOKUP(H1651,'data putaway'!$A$1:$E$530,5,0)),0,VLOOKUP(H1651,'data putaway'!$A$1:$E$530,5,0))</f>
        <v>0</v>
      </c>
      <c r="AA1651" s="354" t="b">
        <f t="shared" si="575"/>
        <v>0</v>
      </c>
      <c r="AB1651" s="354" t="b">
        <f t="shared" si="576"/>
        <v>0</v>
      </c>
      <c r="AC1651" s="356" t="str">
        <f t="shared" ca="1" si="577"/>
        <v>1 Month,  0 Days</v>
      </c>
      <c r="AD1651" s="114" t="str">
        <f t="shared" ca="1" si="584"/>
        <v>3 Year, 10 Month, 18 Days</v>
      </c>
      <c r="AE1651" s="114">
        <f t="shared" si="578"/>
        <v>44</v>
      </c>
      <c r="AF1651" s="114">
        <f t="shared" si="579"/>
        <v>1</v>
      </c>
      <c r="AG1651" s="354" t="str">
        <f t="shared" si="580"/>
        <v>CE28</v>
      </c>
      <c r="AH1651" s="114">
        <f>IF(ISNA(VLOOKUP(L1651,'MASTER DATA'!$A$1:$F$192,6,0)),0,VLOOKUP(L1651,'MASTER DATA'!$A$1:$F$192,6,0))*AE1651</f>
        <v>528</v>
      </c>
      <c r="AI1651" s="354" t="str">
        <f>VLOOKUP($D1651,'warehouse mapping'!$AN$7:$AO$17,2,0)</f>
        <v>Aktif</v>
      </c>
      <c r="AJ1651" s="114">
        <f t="shared" si="581"/>
        <v>0</v>
      </c>
      <c r="AK1651" s="354" t="str">
        <f t="shared" si="582"/>
        <v/>
      </c>
      <c r="AL1651" s="354" t="s">
        <v>170</v>
      </c>
      <c r="AM1651" s="354">
        <f t="shared" si="585"/>
        <v>1</v>
      </c>
      <c r="AN1651" s="354" t="b">
        <f t="shared" si="583"/>
        <v>1</v>
      </c>
    </row>
    <row r="1652" spans="1:40" s="354" customFormat="1">
      <c r="A1652" s="354" t="str">
        <f t="shared" si="586"/>
        <v>CE28D02550058592</v>
      </c>
      <c r="B1652" s="354">
        <f t="shared" si="587"/>
        <v>0</v>
      </c>
      <c r="C1652" s="354">
        <f t="shared" si="588"/>
        <v>0</v>
      </c>
      <c r="D1652" s="354" t="str">
        <f t="shared" si="567"/>
        <v>CE</v>
      </c>
      <c r="E1652" s="354" t="str">
        <f t="shared" si="568"/>
        <v>28</v>
      </c>
      <c r="F1652" s="354" t="str">
        <f t="shared" si="569"/>
        <v>D</v>
      </c>
      <c r="G1652" s="355" t="str">
        <f t="shared" si="570"/>
        <v>02</v>
      </c>
      <c r="H1652" s="232" t="s">
        <v>1988</v>
      </c>
      <c r="I1652" s="232" t="s">
        <v>3227</v>
      </c>
      <c r="J1652" s="233">
        <v>46252</v>
      </c>
      <c r="K1652" s="233">
        <v>47700</v>
      </c>
      <c r="L1652" s="368">
        <v>550058592</v>
      </c>
      <c r="M1652" s="232" t="str">
        <f>IF(ISNA(VLOOKUP(L1652,'MASTER DATA'!$A$1:$B$192,2,0)),"",VLOOKUP(L1652,'MASTER DATA'!$A$1:$B$192,2,0))</f>
        <v>Adv4TAX515W40SLMA2_12*1L_A04W</v>
      </c>
      <c r="N1652" s="232">
        <v>44</v>
      </c>
      <c r="O1652" s="232">
        <f t="shared" si="571"/>
        <v>1</v>
      </c>
      <c r="P1652" s="232">
        <f t="shared" si="572"/>
        <v>0</v>
      </c>
      <c r="Q1652" s="232">
        <f>VLOOKUP(L1652,'MASTER DATA'!$A$1:$E$192,5,0)</f>
        <v>44</v>
      </c>
      <c r="R1652" s="234">
        <f>SUMIF('picking of the day'!$H$4:$H$358,WMS!H1652&amp;WMS!L1652,'picking of the day'!$E$4:$E$358)</f>
        <v>0</v>
      </c>
      <c r="U1652" s="114">
        <f>IF(ISNA(VLOOKUP(H1652,'data putaway'!$A$1:$E$530,3,0)),0,VLOOKUP(H1652,'data putaway'!$A$1:$E$530,3,0))</f>
        <v>0</v>
      </c>
      <c r="V1652" s="354">
        <f t="shared" si="573"/>
        <v>44</v>
      </c>
      <c r="W1652" s="114">
        <f>IF(ISNA(VLOOKUP(H1652,'data putaway'!$A$1:$E$530,2,0)),0,VLOOKUP(H1652,'data putaway'!$A$1:$E$530,2,0))</f>
        <v>0</v>
      </c>
      <c r="X1652" s="354" t="b">
        <f t="shared" si="574"/>
        <v>0</v>
      </c>
      <c r="Y1652" s="354">
        <f>IF(ISNA(VLOOKUP(H1652,'data putaway'!$A$1:$E$530,4,0)),0,VLOOKUP(H1652,'data putaway'!$A$1:$E$530,4,0))</f>
        <v>0</v>
      </c>
      <c r="Z1652" s="113">
        <f>IF(ISNA(VLOOKUP(H1652,'data putaway'!$A$1:$E$530,5,0)),0,VLOOKUP(H1652,'data putaway'!$A$1:$E$530,5,0))</f>
        <v>0</v>
      </c>
      <c r="AA1652" s="354" t="b">
        <f t="shared" si="575"/>
        <v>0</v>
      </c>
      <c r="AB1652" s="354" t="b">
        <f t="shared" si="576"/>
        <v>0</v>
      </c>
      <c r="AC1652" s="356" t="str">
        <f t="shared" ca="1" si="577"/>
        <v>1 Month,  0 Days</v>
      </c>
      <c r="AD1652" s="114" t="str">
        <f t="shared" ca="1" si="584"/>
        <v>3 Year, 10 Month, 18 Days</v>
      </c>
      <c r="AE1652" s="114">
        <f t="shared" si="578"/>
        <v>44</v>
      </c>
      <c r="AF1652" s="114">
        <f t="shared" si="579"/>
        <v>1</v>
      </c>
      <c r="AG1652" s="354" t="str">
        <f t="shared" si="580"/>
        <v>CE28</v>
      </c>
      <c r="AH1652" s="114">
        <f>IF(ISNA(VLOOKUP(L1652,'MASTER DATA'!$A$1:$F$192,6,0)),0,VLOOKUP(L1652,'MASTER DATA'!$A$1:$F$192,6,0))*AE1652</f>
        <v>528</v>
      </c>
      <c r="AI1652" s="354" t="str">
        <f>VLOOKUP($D1652,'warehouse mapping'!$AN$7:$AO$17,2,0)</f>
        <v>Aktif</v>
      </c>
      <c r="AJ1652" s="114">
        <f t="shared" si="581"/>
        <v>0</v>
      </c>
      <c r="AK1652" s="354" t="str">
        <f t="shared" si="582"/>
        <v/>
      </c>
      <c r="AL1652" s="354" t="s">
        <v>170</v>
      </c>
      <c r="AM1652" s="354">
        <f t="shared" si="585"/>
        <v>1</v>
      </c>
      <c r="AN1652" s="354" t="b">
        <f t="shared" si="583"/>
        <v>1</v>
      </c>
    </row>
    <row r="1653" spans="1:40" s="354" customFormat="1">
      <c r="A1653" s="354" t="str">
        <f t="shared" si="586"/>
        <v>CE28E01550058592</v>
      </c>
      <c r="B1653" s="354">
        <f t="shared" si="587"/>
        <v>0</v>
      </c>
      <c r="C1653" s="354">
        <f t="shared" si="588"/>
        <v>0</v>
      </c>
      <c r="D1653" s="354" t="str">
        <f t="shared" si="567"/>
        <v>CE</v>
      </c>
      <c r="E1653" s="354" t="str">
        <f t="shared" si="568"/>
        <v>28</v>
      </c>
      <c r="F1653" s="354" t="str">
        <f t="shared" si="569"/>
        <v>E</v>
      </c>
      <c r="G1653" s="355" t="str">
        <f t="shared" si="570"/>
        <v>01</v>
      </c>
      <c r="H1653" s="232" t="s">
        <v>1989</v>
      </c>
      <c r="I1653" s="232" t="s">
        <v>3227</v>
      </c>
      <c r="J1653" s="233">
        <v>46252</v>
      </c>
      <c r="K1653" s="233">
        <v>47700</v>
      </c>
      <c r="L1653" s="368">
        <v>550058592</v>
      </c>
      <c r="M1653" s="232" t="str">
        <f>IF(ISNA(VLOOKUP(L1653,'MASTER DATA'!$A$1:$B$192,2,0)),"",VLOOKUP(L1653,'MASTER DATA'!$A$1:$B$192,2,0))</f>
        <v>Adv4TAX515W40SLMA2_12*1L_A04W</v>
      </c>
      <c r="N1653" s="232">
        <v>44</v>
      </c>
      <c r="O1653" s="232">
        <f t="shared" si="571"/>
        <v>1</v>
      </c>
      <c r="P1653" s="232">
        <f t="shared" si="572"/>
        <v>0</v>
      </c>
      <c r="Q1653" s="232">
        <f>VLOOKUP(L1653,'MASTER DATA'!$A$1:$E$192,5,0)</f>
        <v>44</v>
      </c>
      <c r="R1653" s="234">
        <f>SUMIF('picking of the day'!$H$4:$H$358,WMS!H1653&amp;WMS!L1653,'picking of the day'!$E$4:$E$358)</f>
        <v>0</v>
      </c>
      <c r="U1653" s="114">
        <f>IF(ISNA(VLOOKUP(H1653,'data putaway'!$A$1:$E$530,3,0)),0,VLOOKUP(H1653,'data putaway'!$A$1:$E$530,3,0))</f>
        <v>0</v>
      </c>
      <c r="V1653" s="354">
        <f t="shared" si="573"/>
        <v>44</v>
      </c>
      <c r="W1653" s="114">
        <f>IF(ISNA(VLOOKUP(H1653,'data putaway'!$A$1:$E$530,2,0)),0,VLOOKUP(H1653,'data putaway'!$A$1:$E$530,2,0))</f>
        <v>0</v>
      </c>
      <c r="X1653" s="354" t="b">
        <f t="shared" si="574"/>
        <v>0</v>
      </c>
      <c r="Y1653" s="354">
        <f>IF(ISNA(VLOOKUP(H1653,'data putaway'!$A$1:$E$530,4,0)),0,VLOOKUP(H1653,'data putaway'!$A$1:$E$530,4,0))</f>
        <v>0</v>
      </c>
      <c r="Z1653" s="113">
        <f>IF(ISNA(VLOOKUP(H1653,'data putaway'!$A$1:$E$530,5,0)),0,VLOOKUP(H1653,'data putaway'!$A$1:$E$530,5,0))</f>
        <v>0</v>
      </c>
      <c r="AA1653" s="354" t="b">
        <f t="shared" si="575"/>
        <v>0</v>
      </c>
      <c r="AB1653" s="354" t="b">
        <f t="shared" si="576"/>
        <v>0</v>
      </c>
      <c r="AC1653" s="356" t="str">
        <f t="shared" ca="1" si="577"/>
        <v>1 Month,  0 Days</v>
      </c>
      <c r="AD1653" s="114" t="str">
        <f t="shared" ca="1" si="584"/>
        <v>3 Year, 10 Month, 18 Days</v>
      </c>
      <c r="AE1653" s="114">
        <f t="shared" si="578"/>
        <v>44</v>
      </c>
      <c r="AF1653" s="114">
        <f t="shared" si="579"/>
        <v>1</v>
      </c>
      <c r="AG1653" s="354" t="str">
        <f t="shared" si="580"/>
        <v>CE28</v>
      </c>
      <c r="AH1653" s="114">
        <f>IF(ISNA(VLOOKUP(L1653,'MASTER DATA'!$A$1:$F$192,6,0)),0,VLOOKUP(L1653,'MASTER DATA'!$A$1:$F$192,6,0))*AE1653</f>
        <v>528</v>
      </c>
      <c r="AI1653" s="354" t="str">
        <f>VLOOKUP($D1653,'warehouse mapping'!$AN$7:$AO$17,2,0)</f>
        <v>Aktif</v>
      </c>
      <c r="AJ1653" s="114">
        <f t="shared" si="581"/>
        <v>0</v>
      </c>
      <c r="AK1653" s="354" t="str">
        <f t="shared" si="582"/>
        <v/>
      </c>
      <c r="AL1653" s="354" t="s">
        <v>3025</v>
      </c>
      <c r="AM1653" s="354">
        <f t="shared" si="585"/>
        <v>1</v>
      </c>
      <c r="AN1653" s="354" t="b">
        <f t="shared" si="583"/>
        <v>1</v>
      </c>
    </row>
    <row r="1654" spans="1:40" s="354" customFormat="1">
      <c r="A1654" s="354" t="str">
        <f t="shared" si="586"/>
        <v>CE28E02550058592</v>
      </c>
      <c r="B1654" s="354">
        <f t="shared" si="587"/>
        <v>0</v>
      </c>
      <c r="C1654" s="354">
        <f t="shared" si="588"/>
        <v>0</v>
      </c>
      <c r="D1654" s="354" t="str">
        <f t="shared" si="567"/>
        <v>CE</v>
      </c>
      <c r="E1654" s="354" t="str">
        <f t="shared" si="568"/>
        <v>28</v>
      </c>
      <c r="F1654" s="354" t="str">
        <f t="shared" si="569"/>
        <v>E</v>
      </c>
      <c r="G1654" s="355" t="str">
        <f t="shared" si="570"/>
        <v>02</v>
      </c>
      <c r="H1654" s="232" t="s">
        <v>1990</v>
      </c>
      <c r="I1654" s="232" t="s">
        <v>3227</v>
      </c>
      <c r="J1654" s="233">
        <v>46252</v>
      </c>
      <c r="K1654" s="233">
        <v>47700</v>
      </c>
      <c r="L1654" s="368">
        <v>550058592</v>
      </c>
      <c r="M1654" s="232" t="str">
        <f>IF(ISNA(VLOOKUP(L1654,'MASTER DATA'!$A$1:$B$192,2,0)),"",VLOOKUP(L1654,'MASTER DATA'!$A$1:$B$192,2,0))</f>
        <v>Adv4TAX515W40SLMA2_12*1L_A04W</v>
      </c>
      <c r="N1654" s="232">
        <v>44</v>
      </c>
      <c r="O1654" s="232">
        <f t="shared" si="571"/>
        <v>1</v>
      </c>
      <c r="P1654" s="232">
        <f t="shared" si="572"/>
        <v>0</v>
      </c>
      <c r="Q1654" s="232">
        <f>VLOOKUP(L1654,'MASTER DATA'!$A$1:$E$192,5,0)</f>
        <v>44</v>
      </c>
      <c r="R1654" s="234">
        <f>SUMIF('picking of the day'!$H$4:$H$358,WMS!H1654&amp;WMS!L1654,'picking of the day'!$E$4:$E$358)</f>
        <v>0</v>
      </c>
      <c r="U1654" s="114">
        <f>IF(ISNA(VLOOKUP(H1654,'data putaway'!$A$1:$E$530,3,0)),0,VLOOKUP(H1654,'data putaway'!$A$1:$E$530,3,0))</f>
        <v>0</v>
      </c>
      <c r="V1654" s="354">
        <f t="shared" si="573"/>
        <v>44</v>
      </c>
      <c r="W1654" s="114">
        <f>IF(ISNA(VLOOKUP(H1654,'data putaway'!$A$1:$E$530,2,0)),0,VLOOKUP(H1654,'data putaway'!$A$1:$E$530,2,0))</f>
        <v>0</v>
      </c>
      <c r="X1654" s="354" t="b">
        <f t="shared" si="574"/>
        <v>0</v>
      </c>
      <c r="Y1654" s="354">
        <f>IF(ISNA(VLOOKUP(H1654,'data putaway'!$A$1:$E$530,4,0)),0,VLOOKUP(H1654,'data putaway'!$A$1:$E$530,4,0))</f>
        <v>0</v>
      </c>
      <c r="Z1654" s="113">
        <f>IF(ISNA(VLOOKUP(H1654,'data putaway'!$A$1:$E$530,5,0)),0,VLOOKUP(H1654,'data putaway'!$A$1:$E$530,5,0))</f>
        <v>0</v>
      </c>
      <c r="AA1654" s="354" t="b">
        <f t="shared" si="575"/>
        <v>0</v>
      </c>
      <c r="AB1654" s="354" t="b">
        <f t="shared" si="576"/>
        <v>0</v>
      </c>
      <c r="AC1654" s="356" t="str">
        <f t="shared" ca="1" si="577"/>
        <v>1 Month,  0 Days</v>
      </c>
      <c r="AD1654" s="114" t="str">
        <f t="shared" ca="1" si="584"/>
        <v>3 Year, 10 Month, 18 Days</v>
      </c>
      <c r="AE1654" s="114">
        <f t="shared" si="578"/>
        <v>44</v>
      </c>
      <c r="AF1654" s="114">
        <f t="shared" si="579"/>
        <v>1</v>
      </c>
      <c r="AG1654" s="354" t="str">
        <f t="shared" si="580"/>
        <v>CE28</v>
      </c>
      <c r="AH1654" s="114">
        <f>IF(ISNA(VLOOKUP(L1654,'MASTER DATA'!$A$1:$F$192,6,0)),0,VLOOKUP(L1654,'MASTER DATA'!$A$1:$F$192,6,0))*AE1654</f>
        <v>528</v>
      </c>
      <c r="AI1654" s="354" t="str">
        <f>VLOOKUP($D1654,'warehouse mapping'!$AN$7:$AO$17,2,0)</f>
        <v>Aktif</v>
      </c>
      <c r="AJ1654" s="114">
        <f t="shared" si="581"/>
        <v>0</v>
      </c>
      <c r="AK1654" s="354" t="str">
        <f t="shared" si="582"/>
        <v/>
      </c>
      <c r="AL1654" s="354" t="s">
        <v>3025</v>
      </c>
      <c r="AM1654" s="354">
        <f t="shared" si="585"/>
        <v>1</v>
      </c>
      <c r="AN1654" s="354" t="b">
        <f t="shared" si="583"/>
        <v>1</v>
      </c>
    </row>
    <row r="1655" spans="1:40" s="354" customFormat="1">
      <c r="A1655" s="354" t="str">
        <f t="shared" si="586"/>
        <v>CE29A01550070613</v>
      </c>
      <c r="B1655" s="354">
        <f t="shared" si="587"/>
        <v>0</v>
      </c>
      <c r="C1655" s="354">
        <f t="shared" si="588"/>
        <v>0</v>
      </c>
      <c r="D1655" s="354" t="str">
        <f t="shared" si="567"/>
        <v>CE</v>
      </c>
      <c r="E1655" s="354" t="str">
        <f t="shared" si="568"/>
        <v>29</v>
      </c>
      <c r="F1655" s="354" t="str">
        <f t="shared" si="569"/>
        <v>A</v>
      </c>
      <c r="G1655" s="355" t="str">
        <f t="shared" si="570"/>
        <v>01</v>
      </c>
      <c r="H1655" s="232" t="s">
        <v>1991</v>
      </c>
      <c r="I1655" s="232" t="s">
        <v>3139</v>
      </c>
      <c r="J1655" s="233">
        <v>46281</v>
      </c>
      <c r="K1655" s="233">
        <v>47671</v>
      </c>
      <c r="L1655" s="234">
        <v>550070613</v>
      </c>
      <c r="M1655" s="232" t="str">
        <f>IF(ISNA(VLOOKUP(L1655,'MASTER DATA'!$A$1:$B$192,2,0)),"",VLOOKUP(L1655,'MASTER DATA'!$A$1:$B$192,2,0))</f>
        <v>HlxHX610W40SP_12*1L_A734</v>
      </c>
      <c r="N1655" s="232">
        <v>12</v>
      </c>
      <c r="O1655" s="232">
        <f t="shared" si="571"/>
        <v>0</v>
      </c>
      <c r="P1655" s="232">
        <f t="shared" si="572"/>
        <v>12</v>
      </c>
      <c r="Q1655" s="232">
        <f>VLOOKUP(L1655,'MASTER DATA'!$A$1:$E$192,5,0)</f>
        <v>44</v>
      </c>
      <c r="R1655" s="234">
        <f>SUMIF('picking of the day'!$H$4:$H$358,WMS!H1655&amp;WMS!L1655,'picking of the day'!$E$4:$E$358)</f>
        <v>0</v>
      </c>
      <c r="U1655" s="114">
        <f>IF(ISNA(VLOOKUP(H1655,'data putaway'!$A$1:$E$530,3,0)),0,VLOOKUP(H1655,'data putaway'!$A$1:$E$530,3,0))</f>
        <v>0</v>
      </c>
      <c r="V1655" s="354">
        <f t="shared" si="573"/>
        <v>12</v>
      </c>
      <c r="W1655" s="114">
        <f>IF(ISNA(VLOOKUP(H1655,'data putaway'!$A$1:$E$530,2,0)),0,VLOOKUP(H1655,'data putaway'!$A$1:$E$530,2,0))</f>
        <v>0</v>
      </c>
      <c r="X1655" s="354" t="b">
        <f t="shared" si="574"/>
        <v>0</v>
      </c>
      <c r="Y1655" s="354">
        <f>IF(ISNA(VLOOKUP(H1655,'data putaway'!$A$1:$E$530,4,0)),0,VLOOKUP(H1655,'data putaway'!$A$1:$E$530,4,0))</f>
        <v>0</v>
      </c>
      <c r="Z1655" s="113">
        <f>IF(ISNA(VLOOKUP(H1655,'data putaway'!$A$1:$E$530,5,0)),0,VLOOKUP(H1655,'data putaway'!$A$1:$E$530,5,0))</f>
        <v>0</v>
      </c>
      <c r="AA1655" s="354" t="b">
        <f t="shared" si="575"/>
        <v>0</v>
      </c>
      <c r="AB1655" s="354" t="b">
        <f t="shared" si="576"/>
        <v>0</v>
      </c>
      <c r="AC1655" s="356" t="str">
        <f t="shared" ca="1" si="577"/>
        <v>0 Month,  2 Days</v>
      </c>
      <c r="AD1655" s="114" t="str">
        <f t="shared" ca="1" si="584"/>
        <v>3 Year, 9 Month, 19 Days</v>
      </c>
      <c r="AE1655" s="114">
        <f t="shared" si="578"/>
        <v>12</v>
      </c>
      <c r="AF1655" s="114">
        <f t="shared" si="579"/>
        <v>1</v>
      </c>
      <c r="AG1655" s="354" t="str">
        <f t="shared" si="580"/>
        <v>CE29</v>
      </c>
      <c r="AH1655" s="114">
        <f>IF(ISNA(VLOOKUP(L1655,'MASTER DATA'!$A$1:$F$192,6,0)),0,VLOOKUP(L1655,'MASTER DATA'!$A$1:$F$192,6,0))*AE1655</f>
        <v>144</v>
      </c>
      <c r="AI1655" s="354" t="str">
        <f>VLOOKUP($D1655,'warehouse mapping'!$AN$7:$AO$17,2,0)</f>
        <v>Aktif</v>
      </c>
      <c r="AJ1655" s="114">
        <f t="shared" si="581"/>
        <v>0</v>
      </c>
      <c r="AK1655" s="354" t="str">
        <f t="shared" si="582"/>
        <v/>
      </c>
      <c r="AL1655" s="354" t="s">
        <v>3025</v>
      </c>
      <c r="AM1655" s="354">
        <f t="shared" si="585"/>
        <v>1</v>
      </c>
      <c r="AN1655" s="354" t="b">
        <f t="shared" si="583"/>
        <v>1</v>
      </c>
    </row>
    <row r="1656" spans="1:40" s="354" customFormat="1">
      <c r="A1656" s="354" t="str">
        <f t="shared" si="586"/>
        <v>CE29A02550072331</v>
      </c>
      <c r="B1656" s="354">
        <f t="shared" si="587"/>
        <v>0</v>
      </c>
      <c r="C1656" s="354">
        <f t="shared" si="588"/>
        <v>0</v>
      </c>
      <c r="D1656" s="354" t="str">
        <f t="shared" si="567"/>
        <v>CE</v>
      </c>
      <c r="E1656" s="354" t="str">
        <f t="shared" si="568"/>
        <v>29</v>
      </c>
      <c r="F1656" s="354" t="str">
        <f t="shared" si="569"/>
        <v>A</v>
      </c>
      <c r="G1656" s="355" t="str">
        <f t="shared" si="570"/>
        <v>02</v>
      </c>
      <c r="H1656" s="232" t="s">
        <v>1992</v>
      </c>
      <c r="I1656" s="233" t="s">
        <v>3488</v>
      </c>
      <c r="J1656" s="233">
        <v>46281</v>
      </c>
      <c r="K1656" s="233">
        <v>47717</v>
      </c>
      <c r="L1656" s="234">
        <v>550072331</v>
      </c>
      <c r="M1656" s="232" t="str">
        <f>IF(ISNA(VLOOKUP(L1656,'MASTER DATA'!$A$1:$B$192,2,0)),"",VLOOKUP(L1656,'MASTER DATA'!$A$1:$B$192,2,0))</f>
        <v>Helix Eco Plus 5W-30_4*3L_A04W</v>
      </c>
      <c r="N1656" s="232">
        <v>11</v>
      </c>
      <c r="O1656" s="232">
        <f t="shared" si="571"/>
        <v>0</v>
      </c>
      <c r="P1656" s="232">
        <f t="shared" si="572"/>
        <v>11</v>
      </c>
      <c r="Q1656" s="232">
        <f>VLOOKUP(L1656,'MASTER DATA'!$A$1:$E$192,5,0)</f>
        <v>36</v>
      </c>
      <c r="R1656" s="234">
        <f>SUMIF('picking of the day'!$H$4:$H$358,WMS!H1656&amp;WMS!L1656,'picking of the day'!$E$4:$E$358)</f>
        <v>0</v>
      </c>
      <c r="U1656" s="114">
        <f>IF(ISNA(VLOOKUP(H1656,'data putaway'!$A$1:$E$530,3,0)),0,VLOOKUP(H1656,'data putaway'!$A$1:$E$530,3,0))</f>
        <v>0</v>
      </c>
      <c r="V1656" s="354">
        <f t="shared" si="573"/>
        <v>11</v>
      </c>
      <c r="W1656" s="114">
        <f>IF(ISNA(VLOOKUP(H1656,'data putaway'!$A$1:$E$530,2,0)),0,VLOOKUP(H1656,'data putaway'!$A$1:$E$530,2,0))</f>
        <v>0</v>
      </c>
      <c r="X1656" s="354" t="b">
        <f t="shared" si="574"/>
        <v>0</v>
      </c>
      <c r="Y1656" s="354">
        <f>IF(ISNA(VLOOKUP(H1656,'data putaway'!$A$1:$E$530,4,0)),0,VLOOKUP(H1656,'data putaway'!$A$1:$E$530,4,0))</f>
        <v>0</v>
      </c>
      <c r="Z1656" s="113">
        <f>IF(ISNA(VLOOKUP(H1656,'data putaway'!$A$1:$E$530,5,0)),0,VLOOKUP(H1656,'data putaway'!$A$1:$E$530,5,0))</f>
        <v>0</v>
      </c>
      <c r="AA1656" s="354" t="b">
        <f t="shared" si="575"/>
        <v>0</v>
      </c>
      <c r="AB1656" s="354" t="b">
        <f t="shared" si="576"/>
        <v>0</v>
      </c>
      <c r="AC1656" s="356" t="str">
        <f t="shared" ca="1" si="577"/>
        <v>0 Month,  2 Days</v>
      </c>
      <c r="AD1656" s="114" t="str">
        <f t="shared" ca="1" si="584"/>
        <v>3 Year, 11 Month, 4 Days</v>
      </c>
      <c r="AE1656" s="114">
        <f t="shared" si="578"/>
        <v>11</v>
      </c>
      <c r="AF1656" s="114">
        <f t="shared" si="579"/>
        <v>1</v>
      </c>
      <c r="AG1656" s="354" t="str">
        <f t="shared" si="580"/>
        <v>CE29</v>
      </c>
      <c r="AH1656" s="114">
        <f>IF(ISNA(VLOOKUP(L1656,'MASTER DATA'!$A$1:$F$192,6,0)),0,VLOOKUP(L1656,'MASTER DATA'!$A$1:$F$192,6,0))*AE1656</f>
        <v>132</v>
      </c>
      <c r="AI1656" s="354" t="str">
        <f>VLOOKUP($D1656,'warehouse mapping'!$AN$7:$AO$17,2,0)</f>
        <v>Aktif</v>
      </c>
      <c r="AJ1656" s="114">
        <f t="shared" si="581"/>
        <v>0</v>
      </c>
      <c r="AK1656" s="354" t="str">
        <f t="shared" si="582"/>
        <v/>
      </c>
      <c r="AL1656" s="354" t="s">
        <v>3206</v>
      </c>
      <c r="AM1656" s="354">
        <f t="shared" si="585"/>
        <v>1</v>
      </c>
      <c r="AN1656" s="354" t="b">
        <f t="shared" si="583"/>
        <v>1</v>
      </c>
    </row>
    <row r="1657" spans="1:40" s="354" customFormat="1">
      <c r="A1657" s="354" t="str">
        <f t="shared" si="586"/>
        <v>CE29B01550027259</v>
      </c>
      <c r="B1657" s="354">
        <f t="shared" si="587"/>
        <v>0</v>
      </c>
      <c r="C1657" s="354">
        <f t="shared" si="588"/>
        <v>0</v>
      </c>
      <c r="D1657" s="354" t="str">
        <f t="shared" si="567"/>
        <v>CE</v>
      </c>
      <c r="E1657" s="354" t="str">
        <f t="shared" si="568"/>
        <v>29</v>
      </c>
      <c r="F1657" s="354" t="str">
        <f t="shared" si="569"/>
        <v>B</v>
      </c>
      <c r="G1657" s="355" t="str">
        <f t="shared" si="570"/>
        <v>01</v>
      </c>
      <c r="H1657" s="232" t="s">
        <v>1993</v>
      </c>
      <c r="I1657" s="232">
        <v>12652579</v>
      </c>
      <c r="J1657" s="233">
        <v>46197</v>
      </c>
      <c r="K1657" s="233">
        <v>47632</v>
      </c>
      <c r="L1657" s="234">
        <v>550027259</v>
      </c>
      <c r="M1657" s="232" t="str">
        <f>IF(ISNA(VLOOKUP(L1657,'MASTER DATA'!$A$1:$B$192,2,0)),"",VLOOKUP(L1657,'MASTER DATA'!$A$1:$B$192,2,0))</f>
        <v>Gadus S2 V220 2_1*770kg_A227</v>
      </c>
      <c r="N1657" s="232">
        <v>1</v>
      </c>
      <c r="O1657" s="232">
        <f t="shared" si="571"/>
        <v>1</v>
      </c>
      <c r="P1657" s="232">
        <f t="shared" si="572"/>
        <v>0</v>
      </c>
      <c r="Q1657" s="232">
        <f>VLOOKUP(L1657,'MASTER DATA'!$A$1:$E$192,5,0)</f>
        <v>1</v>
      </c>
      <c r="R1657" s="234">
        <f>SUMIF('picking of the day'!$H$4:$H$358,WMS!H1657&amp;WMS!L1657,'picking of the day'!$E$4:$E$358)</f>
        <v>0</v>
      </c>
      <c r="U1657" s="114">
        <f>IF(ISNA(VLOOKUP(H1657,'data putaway'!$A$1:$E$530,3,0)),0,VLOOKUP(H1657,'data putaway'!$A$1:$E$530,3,0))</f>
        <v>0</v>
      </c>
      <c r="V1657" s="354">
        <f t="shared" si="573"/>
        <v>1</v>
      </c>
      <c r="W1657" s="114">
        <f>IF(ISNA(VLOOKUP(H1657,'data putaway'!$A$1:$E$530,2,0)),0,VLOOKUP(H1657,'data putaway'!$A$1:$E$530,2,0))</f>
        <v>0</v>
      </c>
      <c r="X1657" s="354" t="b">
        <f t="shared" si="574"/>
        <v>0</v>
      </c>
      <c r="Y1657" s="354">
        <f>IF(ISNA(VLOOKUP(H1657,'data putaway'!$A$1:$E$530,4,0)),0,VLOOKUP(H1657,'data putaway'!$A$1:$E$530,4,0))</f>
        <v>0</v>
      </c>
      <c r="Z1657" s="113">
        <f>IF(ISNA(VLOOKUP(H1657,'data putaway'!$A$1:$E$530,5,0)),0,VLOOKUP(H1657,'data putaway'!$A$1:$E$530,5,0))</f>
        <v>0</v>
      </c>
      <c r="AA1657" s="354" t="b">
        <f t="shared" si="575"/>
        <v>0</v>
      </c>
      <c r="AB1657" s="354" t="b">
        <f t="shared" si="576"/>
        <v>0</v>
      </c>
      <c r="AC1657" s="356" t="str">
        <f t="shared" ca="1" si="577"/>
        <v>2 Month,  25 Days</v>
      </c>
      <c r="AD1657" s="114" t="str">
        <f t="shared" ca="1" si="584"/>
        <v>3 Year, 8 Month, 11 Days</v>
      </c>
      <c r="AE1657" s="114">
        <f t="shared" si="578"/>
        <v>1</v>
      </c>
      <c r="AF1657" s="114">
        <f t="shared" si="579"/>
        <v>1</v>
      </c>
      <c r="AG1657" s="354" t="str">
        <f t="shared" si="580"/>
        <v>CE29</v>
      </c>
      <c r="AH1657" s="114">
        <f>IF(ISNA(VLOOKUP(L1657,'MASTER DATA'!$A$1:$F$192,6,0)),0,VLOOKUP(L1657,'MASTER DATA'!$A$1:$F$192,6,0))*AE1657</f>
        <v>770</v>
      </c>
      <c r="AI1657" s="354" t="str">
        <f>VLOOKUP($D1657,'warehouse mapping'!$AN$7:$AO$17,2,0)</f>
        <v>Aktif</v>
      </c>
      <c r="AJ1657" s="114">
        <f t="shared" si="581"/>
        <v>0</v>
      </c>
      <c r="AK1657" s="354" t="str">
        <f t="shared" si="582"/>
        <v/>
      </c>
      <c r="AL1657" s="354" t="s">
        <v>3205</v>
      </c>
      <c r="AM1657" s="354">
        <f t="shared" si="585"/>
        <v>1</v>
      </c>
      <c r="AN1657" s="354" t="b">
        <f t="shared" si="583"/>
        <v>1</v>
      </c>
    </row>
    <row r="1658" spans="1:40" s="354" customFormat="1">
      <c r="A1658" s="354" t="str">
        <f t="shared" si="586"/>
        <v>CE29B02550054879</v>
      </c>
      <c r="B1658" s="354">
        <f t="shared" si="587"/>
        <v>0</v>
      </c>
      <c r="C1658" s="354">
        <f t="shared" si="588"/>
        <v>0</v>
      </c>
      <c r="D1658" s="354" t="str">
        <f t="shared" si="567"/>
        <v>CE</v>
      </c>
      <c r="E1658" s="354" t="str">
        <f t="shared" si="568"/>
        <v>29</v>
      </c>
      <c r="F1658" s="354" t="str">
        <f t="shared" si="569"/>
        <v>B</v>
      </c>
      <c r="G1658" s="355" t="str">
        <f t="shared" si="570"/>
        <v>02</v>
      </c>
      <c r="H1658" s="232" t="s">
        <v>244</v>
      </c>
      <c r="I1658" s="232">
        <v>12672256</v>
      </c>
      <c r="J1658" s="362">
        <v>46237</v>
      </c>
      <c r="K1658" s="362">
        <v>47659</v>
      </c>
      <c r="L1658" s="234">
        <v>550054879</v>
      </c>
      <c r="M1658" s="232" t="str">
        <f>IF(ISNA(VLOOKUP(L1658,'MASTER DATA'!$A$1:$B$192,2,0)),"",VLOOKUP(L1658,'MASTER DATA'!$A$1:$B$192,2,0))</f>
        <v>SukuCTBerlian 15W-40_1*200L_A04W</v>
      </c>
      <c r="N1658" s="232">
        <v>4</v>
      </c>
      <c r="O1658" s="232">
        <f t="shared" si="571"/>
        <v>1</v>
      </c>
      <c r="P1658" s="232">
        <f t="shared" si="572"/>
        <v>0</v>
      </c>
      <c r="Q1658" s="232">
        <f>VLOOKUP(L1658,'MASTER DATA'!$A$1:$E$192,5,0)</f>
        <v>4</v>
      </c>
      <c r="R1658" s="234">
        <f>SUMIF('picking of the day'!$H$4:$H$358,WMS!H1658&amp;WMS!L1658,'picking of the day'!$E$4:$E$358)</f>
        <v>0</v>
      </c>
      <c r="U1658" s="114">
        <f>IF(ISNA(VLOOKUP(H1658,'data putaway'!$A$1:$E$530,3,0)),0,VLOOKUP(H1658,'data putaway'!$A$1:$E$530,3,0))</f>
        <v>0</v>
      </c>
      <c r="V1658" s="354">
        <f t="shared" si="573"/>
        <v>4</v>
      </c>
      <c r="W1658" s="114">
        <f>IF(ISNA(VLOOKUP(H1658,'data putaway'!$A$1:$E$530,2,0)),0,VLOOKUP(H1658,'data putaway'!$A$1:$E$530,2,0))</f>
        <v>0</v>
      </c>
      <c r="X1658" s="354" t="b">
        <f t="shared" si="574"/>
        <v>0</v>
      </c>
      <c r="Y1658" s="354">
        <f>IF(ISNA(VLOOKUP(H1658,'data putaway'!$A$1:$E$530,4,0)),0,VLOOKUP(H1658,'data putaway'!$A$1:$E$530,4,0))</f>
        <v>0</v>
      </c>
      <c r="Z1658" s="113">
        <f>IF(ISNA(VLOOKUP(H1658,'data putaway'!$A$1:$E$530,5,0)),0,VLOOKUP(H1658,'data putaway'!$A$1:$E$530,5,0))</f>
        <v>0</v>
      </c>
      <c r="AA1658" s="354" t="b">
        <f t="shared" si="575"/>
        <v>0</v>
      </c>
      <c r="AB1658" s="354" t="b">
        <f t="shared" si="576"/>
        <v>0</v>
      </c>
      <c r="AC1658" s="356" t="str">
        <f t="shared" ca="1" si="577"/>
        <v>1 Month,  15 Days</v>
      </c>
      <c r="AD1658" s="114" t="str">
        <f t="shared" ca="1" si="584"/>
        <v>3 Year, 9 Month, 7 Days</v>
      </c>
      <c r="AE1658" s="114">
        <f t="shared" si="578"/>
        <v>4</v>
      </c>
      <c r="AF1658" s="114">
        <f t="shared" si="579"/>
        <v>1</v>
      </c>
      <c r="AG1658" s="354" t="str">
        <f t="shared" si="580"/>
        <v>CE29</v>
      </c>
      <c r="AH1658" s="114">
        <f>IF(ISNA(VLOOKUP(L1658,'MASTER DATA'!$A$1:$F$192,6,0)),0,VLOOKUP(L1658,'MASTER DATA'!$A$1:$F$192,6,0))*AE1658</f>
        <v>800</v>
      </c>
      <c r="AI1658" s="354" t="str">
        <f>VLOOKUP($D1658,'warehouse mapping'!$AN$7:$AO$17,2,0)</f>
        <v>Aktif</v>
      </c>
      <c r="AJ1658" s="114">
        <f t="shared" si="581"/>
        <v>0</v>
      </c>
      <c r="AK1658" s="354" t="str">
        <f t="shared" si="582"/>
        <v/>
      </c>
      <c r="AL1658" s="354" t="s">
        <v>3206</v>
      </c>
      <c r="AM1658" s="354">
        <f t="shared" si="585"/>
        <v>1</v>
      </c>
      <c r="AN1658" s="354" t="b">
        <f t="shared" si="583"/>
        <v>1</v>
      </c>
    </row>
    <row r="1659" spans="1:40" s="354" customFormat="1">
      <c r="A1659" s="354" t="str">
        <f t="shared" si="586"/>
        <v>CE29C01550058592</v>
      </c>
      <c r="B1659" s="354">
        <f t="shared" si="587"/>
        <v>0</v>
      </c>
      <c r="C1659" s="354">
        <f t="shared" si="588"/>
        <v>0</v>
      </c>
      <c r="D1659" s="354" t="str">
        <f t="shared" si="567"/>
        <v>CE</v>
      </c>
      <c r="E1659" s="354" t="str">
        <f t="shared" si="568"/>
        <v>29</v>
      </c>
      <c r="F1659" s="354" t="str">
        <f t="shared" si="569"/>
        <v>C</v>
      </c>
      <c r="G1659" s="355" t="str">
        <f t="shared" si="570"/>
        <v>01</v>
      </c>
      <c r="H1659" s="232" t="s">
        <v>1994</v>
      </c>
      <c r="I1659" s="232" t="s">
        <v>3227</v>
      </c>
      <c r="J1659" s="233">
        <v>46252</v>
      </c>
      <c r="K1659" s="233">
        <v>47700</v>
      </c>
      <c r="L1659" s="368">
        <v>550058592</v>
      </c>
      <c r="M1659" s="232" t="str">
        <f>IF(ISNA(VLOOKUP(L1659,'MASTER DATA'!$A$1:$B$192,2,0)),"",VLOOKUP(L1659,'MASTER DATA'!$A$1:$B$192,2,0))</f>
        <v>Adv4TAX515W40SLMA2_12*1L_A04W</v>
      </c>
      <c r="N1659" s="232">
        <v>44</v>
      </c>
      <c r="O1659" s="232">
        <f t="shared" si="571"/>
        <v>1</v>
      </c>
      <c r="P1659" s="232">
        <f t="shared" si="572"/>
        <v>0</v>
      </c>
      <c r="Q1659" s="232">
        <f>VLOOKUP(L1659,'MASTER DATA'!$A$1:$E$192,5,0)</f>
        <v>44</v>
      </c>
      <c r="R1659" s="234">
        <f>SUMIF('picking of the day'!$H$4:$H$358,WMS!H1659&amp;WMS!L1659,'picking of the day'!$E$4:$E$358)</f>
        <v>0</v>
      </c>
      <c r="U1659" s="114">
        <f>IF(ISNA(VLOOKUP(H1659,'data putaway'!$A$1:$E$530,3,0)),0,VLOOKUP(H1659,'data putaway'!$A$1:$E$530,3,0))</f>
        <v>0</v>
      </c>
      <c r="V1659" s="354">
        <f t="shared" si="573"/>
        <v>44</v>
      </c>
      <c r="W1659" s="114">
        <f>IF(ISNA(VLOOKUP(H1659,'data putaway'!$A$1:$E$530,2,0)),0,VLOOKUP(H1659,'data putaway'!$A$1:$E$530,2,0))</f>
        <v>0</v>
      </c>
      <c r="X1659" s="354" t="b">
        <f t="shared" si="574"/>
        <v>0</v>
      </c>
      <c r="Y1659" s="354">
        <f>IF(ISNA(VLOOKUP(H1659,'data putaway'!$A$1:$E$530,4,0)),0,VLOOKUP(H1659,'data putaway'!$A$1:$E$530,4,0))</f>
        <v>0</v>
      </c>
      <c r="Z1659" s="113">
        <f>IF(ISNA(VLOOKUP(H1659,'data putaway'!$A$1:$E$530,5,0)),0,VLOOKUP(H1659,'data putaway'!$A$1:$E$530,5,0))</f>
        <v>0</v>
      </c>
      <c r="AA1659" s="354" t="b">
        <f t="shared" si="575"/>
        <v>0</v>
      </c>
      <c r="AB1659" s="354" t="b">
        <f t="shared" si="576"/>
        <v>0</v>
      </c>
      <c r="AC1659" s="356" t="str">
        <f t="shared" ca="1" si="577"/>
        <v>1 Month,  0 Days</v>
      </c>
      <c r="AD1659" s="114" t="str">
        <f t="shared" ca="1" si="584"/>
        <v>3 Year, 10 Month, 18 Days</v>
      </c>
      <c r="AE1659" s="114">
        <f t="shared" si="578"/>
        <v>44</v>
      </c>
      <c r="AF1659" s="114">
        <f t="shared" si="579"/>
        <v>1</v>
      </c>
      <c r="AG1659" s="354" t="str">
        <f t="shared" si="580"/>
        <v>CE29</v>
      </c>
      <c r="AH1659" s="114">
        <f>IF(ISNA(VLOOKUP(L1659,'MASTER DATA'!$A$1:$F$192,6,0)),0,VLOOKUP(L1659,'MASTER DATA'!$A$1:$F$192,6,0))*AE1659</f>
        <v>528</v>
      </c>
      <c r="AI1659" s="354" t="str">
        <f>VLOOKUP($D1659,'warehouse mapping'!$AN$7:$AO$17,2,0)</f>
        <v>Aktif</v>
      </c>
      <c r="AJ1659" s="114">
        <f t="shared" si="581"/>
        <v>0</v>
      </c>
      <c r="AK1659" s="354" t="str">
        <f t="shared" si="582"/>
        <v/>
      </c>
      <c r="AL1659" s="354" t="s">
        <v>3025</v>
      </c>
      <c r="AM1659" s="354">
        <f t="shared" si="585"/>
        <v>1</v>
      </c>
      <c r="AN1659" s="354" t="b">
        <f t="shared" si="583"/>
        <v>1</v>
      </c>
    </row>
    <row r="1660" spans="1:40" s="354" customFormat="1">
      <c r="A1660" s="354" t="str">
        <f t="shared" si="586"/>
        <v>CE29C02550058592</v>
      </c>
      <c r="B1660" s="354">
        <f t="shared" si="587"/>
        <v>0</v>
      </c>
      <c r="C1660" s="354">
        <f t="shared" si="588"/>
        <v>0</v>
      </c>
      <c r="D1660" s="354" t="str">
        <f t="shared" si="567"/>
        <v>CE</v>
      </c>
      <c r="E1660" s="354" t="str">
        <f t="shared" si="568"/>
        <v>29</v>
      </c>
      <c r="F1660" s="354" t="str">
        <f t="shared" si="569"/>
        <v>C</v>
      </c>
      <c r="G1660" s="355" t="str">
        <f t="shared" si="570"/>
        <v>02</v>
      </c>
      <c r="H1660" s="232" t="s">
        <v>1995</v>
      </c>
      <c r="I1660" s="232" t="s">
        <v>3227</v>
      </c>
      <c r="J1660" s="233">
        <v>46252</v>
      </c>
      <c r="K1660" s="233">
        <v>47700</v>
      </c>
      <c r="L1660" s="368">
        <v>550058592</v>
      </c>
      <c r="M1660" s="232" t="str">
        <f>IF(ISNA(VLOOKUP(L1660,'MASTER DATA'!$A$1:$B$192,2,0)),"",VLOOKUP(L1660,'MASTER DATA'!$A$1:$B$192,2,0))</f>
        <v>Adv4TAX515W40SLMA2_12*1L_A04W</v>
      </c>
      <c r="N1660" s="232">
        <v>44</v>
      </c>
      <c r="O1660" s="232">
        <f t="shared" si="571"/>
        <v>1</v>
      </c>
      <c r="P1660" s="232">
        <f t="shared" si="572"/>
        <v>0</v>
      </c>
      <c r="Q1660" s="232">
        <f>VLOOKUP(L1660,'MASTER DATA'!$A$1:$E$192,5,0)</f>
        <v>44</v>
      </c>
      <c r="R1660" s="234">
        <f>SUMIF('picking of the day'!$H$4:$H$358,WMS!H1660&amp;WMS!L1660,'picking of the day'!$E$4:$E$358)</f>
        <v>0</v>
      </c>
      <c r="U1660" s="114">
        <f>IF(ISNA(VLOOKUP(H1660,'data putaway'!$A$1:$E$530,3,0)),0,VLOOKUP(H1660,'data putaway'!$A$1:$E$530,3,0))</f>
        <v>0</v>
      </c>
      <c r="V1660" s="354">
        <f t="shared" si="573"/>
        <v>44</v>
      </c>
      <c r="W1660" s="114">
        <f>IF(ISNA(VLOOKUP(H1660,'data putaway'!$A$1:$E$530,2,0)),0,VLOOKUP(H1660,'data putaway'!$A$1:$E$530,2,0))</f>
        <v>0</v>
      </c>
      <c r="X1660" s="354" t="b">
        <f t="shared" si="574"/>
        <v>0</v>
      </c>
      <c r="Y1660" s="354">
        <f>IF(ISNA(VLOOKUP(H1660,'data putaway'!$A$1:$E$530,4,0)),0,VLOOKUP(H1660,'data putaway'!$A$1:$E$530,4,0))</f>
        <v>0</v>
      </c>
      <c r="Z1660" s="113">
        <f>IF(ISNA(VLOOKUP(H1660,'data putaway'!$A$1:$E$530,5,0)),0,VLOOKUP(H1660,'data putaway'!$A$1:$E$530,5,0))</f>
        <v>0</v>
      </c>
      <c r="AA1660" s="354" t="b">
        <f t="shared" si="575"/>
        <v>0</v>
      </c>
      <c r="AB1660" s="354" t="b">
        <f t="shared" si="576"/>
        <v>0</v>
      </c>
      <c r="AC1660" s="356" t="str">
        <f t="shared" ca="1" si="577"/>
        <v>1 Month,  0 Days</v>
      </c>
      <c r="AD1660" s="114" t="str">
        <f t="shared" ca="1" si="584"/>
        <v>3 Year, 10 Month, 18 Days</v>
      </c>
      <c r="AE1660" s="114">
        <f t="shared" si="578"/>
        <v>44</v>
      </c>
      <c r="AF1660" s="114">
        <f t="shared" si="579"/>
        <v>1</v>
      </c>
      <c r="AG1660" s="354" t="str">
        <f t="shared" si="580"/>
        <v>CE29</v>
      </c>
      <c r="AH1660" s="114">
        <f>IF(ISNA(VLOOKUP(L1660,'MASTER DATA'!$A$1:$F$192,6,0)),0,VLOOKUP(L1660,'MASTER DATA'!$A$1:$F$192,6,0))*AE1660</f>
        <v>528</v>
      </c>
      <c r="AI1660" s="354" t="str">
        <f>VLOOKUP($D1660,'warehouse mapping'!$AN$7:$AO$17,2,0)</f>
        <v>Aktif</v>
      </c>
      <c r="AJ1660" s="114">
        <f t="shared" si="581"/>
        <v>0</v>
      </c>
      <c r="AK1660" s="354" t="str">
        <f t="shared" si="582"/>
        <v/>
      </c>
      <c r="AL1660" s="354" t="s">
        <v>3025</v>
      </c>
      <c r="AM1660" s="354">
        <f t="shared" si="585"/>
        <v>1</v>
      </c>
      <c r="AN1660" s="354" t="b">
        <f t="shared" si="583"/>
        <v>1</v>
      </c>
    </row>
    <row r="1661" spans="1:40" s="354" customFormat="1">
      <c r="A1661" s="354" t="str">
        <f t="shared" si="586"/>
        <v>CE29D01550058592</v>
      </c>
      <c r="B1661" s="354">
        <f t="shared" si="587"/>
        <v>0</v>
      </c>
      <c r="C1661" s="354">
        <f t="shared" si="588"/>
        <v>0</v>
      </c>
      <c r="D1661" s="354" t="str">
        <f t="shared" si="567"/>
        <v>CE</v>
      </c>
      <c r="E1661" s="354" t="str">
        <f t="shared" si="568"/>
        <v>29</v>
      </c>
      <c r="F1661" s="354" t="str">
        <f t="shared" si="569"/>
        <v>D</v>
      </c>
      <c r="G1661" s="355" t="str">
        <f t="shared" si="570"/>
        <v>01</v>
      </c>
      <c r="H1661" s="232" t="s">
        <v>1996</v>
      </c>
      <c r="I1661" s="232" t="s">
        <v>3227</v>
      </c>
      <c r="J1661" s="233">
        <v>46252</v>
      </c>
      <c r="K1661" s="233">
        <v>47700</v>
      </c>
      <c r="L1661" s="368">
        <v>550058592</v>
      </c>
      <c r="M1661" s="232" t="str">
        <f>IF(ISNA(VLOOKUP(L1661,'MASTER DATA'!$A$1:$B$192,2,0)),"",VLOOKUP(L1661,'MASTER DATA'!$A$1:$B$192,2,0))</f>
        <v>Adv4TAX515W40SLMA2_12*1L_A04W</v>
      </c>
      <c r="N1661" s="232">
        <v>44</v>
      </c>
      <c r="O1661" s="232">
        <f t="shared" si="571"/>
        <v>1</v>
      </c>
      <c r="P1661" s="232">
        <f t="shared" si="572"/>
        <v>0</v>
      </c>
      <c r="Q1661" s="232">
        <f>VLOOKUP(L1661,'MASTER DATA'!$A$1:$E$192,5,0)</f>
        <v>44</v>
      </c>
      <c r="R1661" s="234">
        <f>SUMIF('picking of the day'!$H$4:$H$358,WMS!H1661&amp;WMS!L1661,'picking of the day'!$E$4:$E$358)</f>
        <v>0</v>
      </c>
      <c r="U1661" s="114">
        <f>IF(ISNA(VLOOKUP(H1661,'data putaway'!$A$1:$E$530,3,0)),0,VLOOKUP(H1661,'data putaway'!$A$1:$E$530,3,0))</f>
        <v>0</v>
      </c>
      <c r="V1661" s="354">
        <f t="shared" si="573"/>
        <v>44</v>
      </c>
      <c r="W1661" s="114">
        <f>IF(ISNA(VLOOKUP(H1661,'data putaway'!$A$1:$E$530,2,0)),0,VLOOKUP(H1661,'data putaway'!$A$1:$E$530,2,0))</f>
        <v>0</v>
      </c>
      <c r="X1661" s="354" t="b">
        <f t="shared" si="574"/>
        <v>0</v>
      </c>
      <c r="Y1661" s="354">
        <f>IF(ISNA(VLOOKUP(H1661,'data putaway'!$A$1:$E$530,4,0)),0,VLOOKUP(H1661,'data putaway'!$A$1:$E$530,4,0))</f>
        <v>0</v>
      </c>
      <c r="Z1661" s="113">
        <f>IF(ISNA(VLOOKUP(H1661,'data putaway'!$A$1:$E$530,5,0)),0,VLOOKUP(H1661,'data putaway'!$A$1:$E$530,5,0))</f>
        <v>0</v>
      </c>
      <c r="AA1661" s="354" t="b">
        <f t="shared" si="575"/>
        <v>0</v>
      </c>
      <c r="AB1661" s="354" t="b">
        <f t="shared" si="576"/>
        <v>0</v>
      </c>
      <c r="AC1661" s="356" t="str">
        <f t="shared" ca="1" si="577"/>
        <v>1 Month,  0 Days</v>
      </c>
      <c r="AD1661" s="114" t="str">
        <f t="shared" ca="1" si="584"/>
        <v>3 Year, 10 Month, 18 Days</v>
      </c>
      <c r="AE1661" s="114">
        <f t="shared" si="578"/>
        <v>44</v>
      </c>
      <c r="AF1661" s="114">
        <f t="shared" si="579"/>
        <v>1</v>
      </c>
      <c r="AG1661" s="354" t="str">
        <f t="shared" si="580"/>
        <v>CE29</v>
      </c>
      <c r="AH1661" s="114">
        <f>IF(ISNA(VLOOKUP(L1661,'MASTER DATA'!$A$1:$F$192,6,0)),0,VLOOKUP(L1661,'MASTER DATA'!$A$1:$F$192,6,0))*AE1661</f>
        <v>528</v>
      </c>
      <c r="AI1661" s="354" t="str">
        <f>VLOOKUP($D1661,'warehouse mapping'!$AN$7:$AO$17,2,0)</f>
        <v>Aktif</v>
      </c>
      <c r="AJ1661" s="114">
        <f t="shared" si="581"/>
        <v>0</v>
      </c>
      <c r="AK1661" s="354" t="str">
        <f t="shared" si="582"/>
        <v/>
      </c>
      <c r="AL1661" s="354" t="s">
        <v>3025</v>
      </c>
      <c r="AM1661" s="354">
        <f t="shared" si="585"/>
        <v>1</v>
      </c>
      <c r="AN1661" s="354" t="b">
        <f t="shared" si="583"/>
        <v>1</v>
      </c>
    </row>
    <row r="1662" spans="1:40" s="354" customFormat="1">
      <c r="A1662" s="354" t="str">
        <f t="shared" si="586"/>
        <v>CE29D02550058592</v>
      </c>
      <c r="B1662" s="354">
        <f t="shared" si="587"/>
        <v>0</v>
      </c>
      <c r="C1662" s="354">
        <f t="shared" si="588"/>
        <v>0</v>
      </c>
      <c r="D1662" s="354" t="str">
        <f t="shared" si="567"/>
        <v>CE</v>
      </c>
      <c r="E1662" s="354" t="str">
        <f t="shared" si="568"/>
        <v>29</v>
      </c>
      <c r="F1662" s="354" t="str">
        <f t="shared" si="569"/>
        <v>D</v>
      </c>
      <c r="G1662" s="355" t="str">
        <f t="shared" si="570"/>
        <v>02</v>
      </c>
      <c r="H1662" s="232" t="s">
        <v>1997</v>
      </c>
      <c r="I1662" s="232" t="s">
        <v>3227</v>
      </c>
      <c r="J1662" s="233">
        <v>46252</v>
      </c>
      <c r="K1662" s="233">
        <v>47700</v>
      </c>
      <c r="L1662" s="368">
        <v>550058592</v>
      </c>
      <c r="M1662" s="232" t="str">
        <f>IF(ISNA(VLOOKUP(L1662,'MASTER DATA'!$A$1:$B$192,2,0)),"",VLOOKUP(L1662,'MASTER DATA'!$A$1:$B$192,2,0))</f>
        <v>Adv4TAX515W40SLMA2_12*1L_A04W</v>
      </c>
      <c r="N1662" s="232">
        <v>44</v>
      </c>
      <c r="O1662" s="232">
        <f t="shared" si="571"/>
        <v>1</v>
      </c>
      <c r="P1662" s="232">
        <f t="shared" si="572"/>
        <v>0</v>
      </c>
      <c r="Q1662" s="232">
        <f>VLOOKUP(L1662,'MASTER DATA'!$A$1:$E$192,5,0)</f>
        <v>44</v>
      </c>
      <c r="R1662" s="234">
        <f>SUMIF('picking of the day'!$H$4:$H$358,WMS!H1662&amp;WMS!L1662,'picking of the day'!$E$4:$E$358)</f>
        <v>0</v>
      </c>
      <c r="U1662" s="114">
        <f>IF(ISNA(VLOOKUP(H1662,'data putaway'!$A$1:$E$530,3,0)),0,VLOOKUP(H1662,'data putaway'!$A$1:$E$530,3,0))</f>
        <v>0</v>
      </c>
      <c r="V1662" s="354">
        <f t="shared" si="573"/>
        <v>44</v>
      </c>
      <c r="W1662" s="114">
        <f>IF(ISNA(VLOOKUP(H1662,'data putaway'!$A$1:$E$530,2,0)),0,VLOOKUP(H1662,'data putaway'!$A$1:$E$530,2,0))</f>
        <v>0</v>
      </c>
      <c r="X1662" s="354" t="b">
        <f t="shared" si="574"/>
        <v>0</v>
      </c>
      <c r="Y1662" s="354">
        <f>IF(ISNA(VLOOKUP(H1662,'data putaway'!$A$1:$E$530,4,0)),0,VLOOKUP(H1662,'data putaway'!$A$1:$E$530,4,0))</f>
        <v>0</v>
      </c>
      <c r="Z1662" s="113">
        <f>IF(ISNA(VLOOKUP(H1662,'data putaway'!$A$1:$E$530,5,0)),0,VLOOKUP(H1662,'data putaway'!$A$1:$E$530,5,0))</f>
        <v>0</v>
      </c>
      <c r="AA1662" s="354" t="b">
        <f t="shared" si="575"/>
        <v>0</v>
      </c>
      <c r="AB1662" s="354" t="b">
        <f t="shared" si="576"/>
        <v>0</v>
      </c>
      <c r="AC1662" s="356" t="str">
        <f t="shared" ca="1" si="577"/>
        <v>1 Month,  0 Days</v>
      </c>
      <c r="AD1662" s="114" t="str">
        <f t="shared" ca="1" si="584"/>
        <v>3 Year, 10 Month, 18 Days</v>
      </c>
      <c r="AE1662" s="114">
        <f t="shared" si="578"/>
        <v>44</v>
      </c>
      <c r="AF1662" s="114">
        <f t="shared" si="579"/>
        <v>1</v>
      </c>
      <c r="AG1662" s="354" t="str">
        <f t="shared" si="580"/>
        <v>CE29</v>
      </c>
      <c r="AH1662" s="114">
        <f>IF(ISNA(VLOOKUP(L1662,'MASTER DATA'!$A$1:$F$192,6,0)),0,VLOOKUP(L1662,'MASTER DATA'!$A$1:$F$192,6,0))*AE1662</f>
        <v>528</v>
      </c>
      <c r="AI1662" s="354" t="str">
        <f>VLOOKUP($D1662,'warehouse mapping'!$AN$7:$AO$17,2,0)</f>
        <v>Aktif</v>
      </c>
      <c r="AJ1662" s="114">
        <f t="shared" si="581"/>
        <v>0</v>
      </c>
      <c r="AK1662" s="354" t="str">
        <f t="shared" si="582"/>
        <v/>
      </c>
      <c r="AL1662" s="354" t="s">
        <v>170</v>
      </c>
      <c r="AM1662" s="354">
        <f t="shared" si="585"/>
        <v>1</v>
      </c>
      <c r="AN1662" s="354" t="b">
        <f t="shared" si="583"/>
        <v>1</v>
      </c>
    </row>
    <row r="1663" spans="1:40" s="354" customFormat="1">
      <c r="A1663" s="354" t="str">
        <f t="shared" si="586"/>
        <v>CE29E01550076253</v>
      </c>
      <c r="B1663" s="354">
        <f t="shared" si="587"/>
        <v>0</v>
      </c>
      <c r="C1663" s="354">
        <f t="shared" si="588"/>
        <v>0</v>
      </c>
      <c r="D1663" s="354" t="str">
        <f t="shared" si="567"/>
        <v>CE</v>
      </c>
      <c r="E1663" s="354" t="str">
        <f t="shared" si="568"/>
        <v>29</v>
      </c>
      <c r="F1663" s="354" t="str">
        <f t="shared" si="569"/>
        <v>E</v>
      </c>
      <c r="G1663" s="355" t="str">
        <f t="shared" si="570"/>
        <v>01</v>
      </c>
      <c r="H1663" s="232" t="s">
        <v>1998</v>
      </c>
      <c r="I1663" s="232">
        <v>190826</v>
      </c>
      <c r="J1663" s="233">
        <v>46269</v>
      </c>
      <c r="K1663" s="233">
        <v>47714</v>
      </c>
      <c r="L1663" s="234">
        <v>550076253</v>
      </c>
      <c r="M1663" s="232" t="str">
        <f>IF(ISNA(VLOOKUP(L1663,'MASTER DATA'!$A$1:$B$192,2,0)),"",VLOOKUP(L1663,'MASTER DATA'!$A$1:$B$192,2,0))</f>
        <v>AdvScooterGearOil_24*0.12L_A04W</v>
      </c>
      <c r="N1663" s="232">
        <v>80</v>
      </c>
      <c r="O1663" s="232">
        <f t="shared" si="571"/>
        <v>1</v>
      </c>
      <c r="P1663" s="232">
        <f t="shared" si="572"/>
        <v>0</v>
      </c>
      <c r="Q1663" s="232">
        <f>VLOOKUP(L1663,'MASTER DATA'!$A$1:$E$192,5,0)</f>
        <v>80</v>
      </c>
      <c r="R1663" s="234">
        <f>SUMIF('picking of the day'!$H$4:$H$358,WMS!H1663&amp;WMS!L1663,'picking of the day'!$E$4:$E$358)</f>
        <v>0</v>
      </c>
      <c r="U1663" s="114">
        <f>IF(ISNA(VLOOKUP(H1663,'data putaway'!$A$1:$E$530,3,0)),0,VLOOKUP(H1663,'data putaway'!$A$1:$E$530,3,0))</f>
        <v>0</v>
      </c>
      <c r="V1663" s="354">
        <f t="shared" si="573"/>
        <v>80</v>
      </c>
      <c r="W1663" s="114">
        <f>IF(ISNA(VLOOKUP(H1663,'data putaway'!$A$1:$E$530,2,0)),0,VLOOKUP(H1663,'data putaway'!$A$1:$E$530,2,0))</f>
        <v>0</v>
      </c>
      <c r="X1663" s="354" t="b">
        <f t="shared" si="574"/>
        <v>0</v>
      </c>
      <c r="Y1663" s="354">
        <f>IF(ISNA(VLOOKUP(H1663,'data putaway'!$A$1:$E$530,4,0)),0,VLOOKUP(H1663,'data putaway'!$A$1:$E$530,4,0))</f>
        <v>0</v>
      </c>
      <c r="Z1663" s="113">
        <f>IF(ISNA(VLOOKUP(H1663,'data putaway'!$A$1:$E$530,5,0)),0,VLOOKUP(H1663,'data putaway'!$A$1:$E$530,5,0))</f>
        <v>0</v>
      </c>
      <c r="AA1663" s="354" t="b">
        <f t="shared" si="575"/>
        <v>0</v>
      </c>
      <c r="AB1663" s="354" t="b">
        <f t="shared" si="576"/>
        <v>0</v>
      </c>
      <c r="AC1663" s="356" t="str">
        <f t="shared" ca="1" si="577"/>
        <v>0 Month,  14 Days</v>
      </c>
      <c r="AD1663" s="114" t="str">
        <f t="shared" ca="1" si="584"/>
        <v>3 Year, 11 Month, 1 Days</v>
      </c>
      <c r="AE1663" s="114">
        <f t="shared" si="578"/>
        <v>80</v>
      </c>
      <c r="AF1663" s="114">
        <f t="shared" si="579"/>
        <v>1</v>
      </c>
      <c r="AG1663" s="354" t="str">
        <f t="shared" si="580"/>
        <v>CE29</v>
      </c>
      <c r="AH1663" s="114">
        <f>IF(ISNA(VLOOKUP(L1663,'MASTER DATA'!$A$1:$F$192,6,0)),0,VLOOKUP(L1663,'MASTER DATA'!$A$1:$F$192,6,0))*AE1663</f>
        <v>230.39999999999998</v>
      </c>
      <c r="AI1663" s="354" t="str">
        <f>VLOOKUP($D1663,'warehouse mapping'!$AN$7:$AO$17,2,0)</f>
        <v>Aktif</v>
      </c>
      <c r="AJ1663" s="114">
        <f t="shared" si="581"/>
        <v>0</v>
      </c>
      <c r="AK1663" s="354" t="str">
        <f t="shared" si="582"/>
        <v/>
      </c>
      <c r="AL1663" s="354" t="s">
        <v>170</v>
      </c>
      <c r="AM1663" s="354">
        <f t="shared" si="585"/>
        <v>1</v>
      </c>
      <c r="AN1663" s="354" t="b">
        <f t="shared" si="583"/>
        <v>1</v>
      </c>
    </row>
    <row r="1664" spans="1:40" s="354" customFormat="1">
      <c r="A1664" s="354" t="str">
        <f t="shared" si="586"/>
        <v>CE29E02550076253</v>
      </c>
      <c r="B1664" s="354">
        <f t="shared" si="587"/>
        <v>0</v>
      </c>
      <c r="C1664" s="354">
        <f t="shared" si="588"/>
        <v>0</v>
      </c>
      <c r="D1664" s="354" t="str">
        <f t="shared" si="567"/>
        <v>CE</v>
      </c>
      <c r="E1664" s="354" t="str">
        <f t="shared" si="568"/>
        <v>29</v>
      </c>
      <c r="F1664" s="354" t="str">
        <f t="shared" si="569"/>
        <v>E</v>
      </c>
      <c r="G1664" s="355" t="str">
        <f t="shared" si="570"/>
        <v>02</v>
      </c>
      <c r="H1664" s="232" t="s">
        <v>1999</v>
      </c>
      <c r="I1664" s="232">
        <v>190826</v>
      </c>
      <c r="J1664" s="233">
        <v>46269</v>
      </c>
      <c r="K1664" s="233">
        <v>47714</v>
      </c>
      <c r="L1664" s="234">
        <v>550076253</v>
      </c>
      <c r="M1664" s="232" t="str">
        <f>IF(ISNA(VLOOKUP(L1664,'MASTER DATA'!$A$1:$B$192,2,0)),"",VLOOKUP(L1664,'MASTER DATA'!$A$1:$B$192,2,0))</f>
        <v>AdvScooterGearOil_24*0.12L_A04W</v>
      </c>
      <c r="N1664" s="232">
        <v>80</v>
      </c>
      <c r="O1664" s="232">
        <f t="shared" si="571"/>
        <v>1</v>
      </c>
      <c r="P1664" s="232">
        <f t="shared" si="572"/>
        <v>0</v>
      </c>
      <c r="Q1664" s="232">
        <f>VLOOKUP(L1664,'MASTER DATA'!$A$1:$E$192,5,0)</f>
        <v>80</v>
      </c>
      <c r="R1664" s="234">
        <f>SUMIF('picking of the day'!$H$4:$H$358,WMS!H1664&amp;WMS!L1664,'picking of the day'!$E$4:$E$358)</f>
        <v>0</v>
      </c>
      <c r="U1664" s="114">
        <f>IF(ISNA(VLOOKUP(H1664,'data putaway'!$A$1:$E$530,3,0)),0,VLOOKUP(H1664,'data putaway'!$A$1:$E$530,3,0))</f>
        <v>0</v>
      </c>
      <c r="V1664" s="354">
        <f t="shared" si="573"/>
        <v>80</v>
      </c>
      <c r="W1664" s="114">
        <f>IF(ISNA(VLOOKUP(H1664,'data putaway'!$A$1:$E$530,2,0)),0,VLOOKUP(H1664,'data putaway'!$A$1:$E$530,2,0))</f>
        <v>0</v>
      </c>
      <c r="X1664" s="354" t="b">
        <f t="shared" si="574"/>
        <v>0</v>
      </c>
      <c r="Y1664" s="354">
        <f>IF(ISNA(VLOOKUP(H1664,'data putaway'!$A$1:$E$530,4,0)),0,VLOOKUP(H1664,'data putaway'!$A$1:$E$530,4,0))</f>
        <v>0</v>
      </c>
      <c r="Z1664" s="113">
        <f>IF(ISNA(VLOOKUP(H1664,'data putaway'!$A$1:$E$530,5,0)),0,VLOOKUP(H1664,'data putaway'!$A$1:$E$530,5,0))</f>
        <v>0</v>
      </c>
      <c r="AA1664" s="354" t="b">
        <f t="shared" si="575"/>
        <v>0</v>
      </c>
      <c r="AB1664" s="354" t="b">
        <f t="shared" si="576"/>
        <v>0</v>
      </c>
      <c r="AC1664" s="356" t="str">
        <f t="shared" ca="1" si="577"/>
        <v>0 Month,  14 Days</v>
      </c>
      <c r="AD1664" s="114" t="str">
        <f t="shared" ca="1" si="584"/>
        <v>3 Year, 11 Month, 1 Days</v>
      </c>
      <c r="AE1664" s="114">
        <f t="shared" si="578"/>
        <v>80</v>
      </c>
      <c r="AF1664" s="114">
        <f t="shared" si="579"/>
        <v>1</v>
      </c>
      <c r="AG1664" s="354" t="str">
        <f t="shared" si="580"/>
        <v>CE29</v>
      </c>
      <c r="AH1664" s="114">
        <f>IF(ISNA(VLOOKUP(L1664,'MASTER DATA'!$A$1:$F$192,6,0)),0,VLOOKUP(L1664,'MASTER DATA'!$A$1:$F$192,6,0))*AE1664</f>
        <v>230.39999999999998</v>
      </c>
      <c r="AI1664" s="354" t="str">
        <f>VLOOKUP($D1664,'warehouse mapping'!$AN$7:$AO$17,2,0)</f>
        <v>Aktif</v>
      </c>
      <c r="AJ1664" s="114">
        <f t="shared" si="581"/>
        <v>0</v>
      </c>
      <c r="AK1664" s="354" t="str">
        <f t="shared" si="582"/>
        <v/>
      </c>
      <c r="AL1664" s="354" t="s">
        <v>3025</v>
      </c>
      <c r="AM1664" s="354">
        <f t="shared" si="585"/>
        <v>1</v>
      </c>
      <c r="AN1664" s="354" t="b">
        <f t="shared" si="583"/>
        <v>1</v>
      </c>
    </row>
    <row r="1665" spans="1:40" s="354" customFormat="1">
      <c r="A1665" s="354" t="str">
        <f t="shared" si="586"/>
        <v>CE30A01550025044</v>
      </c>
      <c r="B1665" s="354">
        <f t="shared" si="587"/>
        <v>0</v>
      </c>
      <c r="C1665" s="354">
        <f t="shared" si="588"/>
        <v>1</v>
      </c>
      <c r="D1665" s="354" t="str">
        <f t="shared" si="567"/>
        <v>CE</v>
      </c>
      <c r="E1665" s="354" t="str">
        <f t="shared" si="568"/>
        <v>30</v>
      </c>
      <c r="F1665" s="354" t="str">
        <f t="shared" si="569"/>
        <v>A</v>
      </c>
      <c r="G1665" s="355" t="str">
        <f t="shared" si="570"/>
        <v>01</v>
      </c>
      <c r="H1665" s="232" t="s">
        <v>2000</v>
      </c>
      <c r="I1665" s="232" t="s">
        <v>3631</v>
      </c>
      <c r="J1665" s="233">
        <v>46282</v>
      </c>
      <c r="K1665" s="233">
        <v>47735</v>
      </c>
      <c r="L1665" s="234">
        <v>550025044</v>
      </c>
      <c r="M1665" s="232" t="str">
        <f>IF(ISNA(VLOOKUP(L1665,'MASTER DATA'!$A$1:$B$192,2,0)),"",VLOOKUP(L1665,'MASTER DATA'!$A$1:$B$192,2,0))</f>
        <v>Spirax S2 A 85W-140_1*209L_A227</v>
      </c>
      <c r="N1665" s="232">
        <v>0</v>
      </c>
      <c r="O1665" s="232">
        <f t="shared" si="571"/>
        <v>0</v>
      </c>
      <c r="P1665" s="232">
        <f t="shared" si="572"/>
        <v>1</v>
      </c>
      <c r="Q1665" s="232">
        <f>VLOOKUP(L1665,'MASTER DATA'!$A$1:$E$192,5,0)</f>
        <v>4</v>
      </c>
      <c r="R1665" s="234">
        <f>SUMIF('picking of the day'!$H$4:$H$358,WMS!H1665&amp;WMS!L1665,'picking of the day'!$E$4:$E$358)</f>
        <v>0</v>
      </c>
      <c r="U1665" s="114">
        <f>IF(ISNA(VLOOKUP(H1665,'data putaway'!$A$1:$E$530,3,0)),0,VLOOKUP(H1665,'data putaway'!$A$1:$E$530,3,0))</f>
        <v>1</v>
      </c>
      <c r="V1665" s="354">
        <f t="shared" si="573"/>
        <v>1</v>
      </c>
      <c r="W1665" s="114">
        <f>IF(ISNA(VLOOKUP(H1665,'data putaway'!$A$1:$E$530,2,0)),0,VLOOKUP(H1665,'data putaway'!$A$1:$E$530,2,0))</f>
        <v>550025044</v>
      </c>
      <c r="X1665" s="354" t="b">
        <f t="shared" si="574"/>
        <v>1</v>
      </c>
      <c r="Y1665" s="354" t="str">
        <f>IF(ISNA(VLOOKUP(H1665,'data putaway'!$A$1:$E$530,4,0)),0,VLOOKUP(H1665,'data putaway'!$A$1:$E$530,4,0))</f>
        <v>1270429</v>
      </c>
      <c r="Z1665" s="113">
        <f>IF(ISNA(VLOOKUP(H1665,'data putaway'!$A$1:$E$530,5,0)),0,VLOOKUP(H1665,'data putaway'!$A$1:$E$530,5,0))</f>
        <v>47735</v>
      </c>
      <c r="AA1665" s="354" t="b">
        <f t="shared" si="575"/>
        <v>1</v>
      </c>
      <c r="AB1665" s="354" t="b">
        <f t="shared" si="576"/>
        <v>1</v>
      </c>
      <c r="AC1665" s="356" t="str">
        <f t="shared" ca="1" si="577"/>
        <v>0 Month,  1 Days</v>
      </c>
      <c r="AD1665" s="114" t="str">
        <f t="shared" ca="1" si="584"/>
        <v>3 Year, 11 Month, 22 Days</v>
      </c>
      <c r="AE1665" s="114">
        <f t="shared" si="578"/>
        <v>1</v>
      </c>
      <c r="AF1665" s="114">
        <f t="shared" si="579"/>
        <v>1</v>
      </c>
      <c r="AG1665" s="354" t="str">
        <f t="shared" si="580"/>
        <v>CE30</v>
      </c>
      <c r="AH1665" s="114">
        <f>IF(ISNA(VLOOKUP(L1665,'MASTER DATA'!$A$1:$F$192,6,0)),0,VLOOKUP(L1665,'MASTER DATA'!$A$1:$F$192,6,0))*AE1665</f>
        <v>209</v>
      </c>
      <c r="AI1665" s="354" t="str">
        <f>VLOOKUP($D1665,'warehouse mapping'!$AN$7:$AO$17,2,0)</f>
        <v>Aktif</v>
      </c>
      <c r="AJ1665" s="114">
        <f t="shared" si="581"/>
        <v>0</v>
      </c>
      <c r="AK1665" s="354" t="str">
        <f t="shared" si="582"/>
        <v/>
      </c>
      <c r="AL1665" s="354" t="s">
        <v>3025</v>
      </c>
      <c r="AM1665" s="354">
        <f t="shared" si="585"/>
        <v>1</v>
      </c>
      <c r="AN1665" s="354" t="b">
        <f t="shared" si="583"/>
        <v>1</v>
      </c>
    </row>
    <row r="1666" spans="1:40" s="354" customFormat="1">
      <c r="A1666" s="354" t="str">
        <f t="shared" si="586"/>
        <v>CE30A02550027259</v>
      </c>
      <c r="B1666" s="354">
        <f t="shared" si="587"/>
        <v>0</v>
      </c>
      <c r="C1666" s="354">
        <f t="shared" si="588"/>
        <v>0</v>
      </c>
      <c r="D1666" s="354" t="str">
        <f t="shared" si="567"/>
        <v>CE</v>
      </c>
      <c r="E1666" s="354" t="str">
        <f t="shared" si="568"/>
        <v>30</v>
      </c>
      <c r="F1666" s="354" t="str">
        <f t="shared" si="569"/>
        <v>A</v>
      </c>
      <c r="G1666" s="355" t="str">
        <f t="shared" si="570"/>
        <v>02</v>
      </c>
      <c r="H1666" s="232" t="s">
        <v>2001</v>
      </c>
      <c r="I1666" s="232">
        <v>12652579</v>
      </c>
      <c r="J1666" s="233">
        <v>46197</v>
      </c>
      <c r="K1666" s="233">
        <v>47632</v>
      </c>
      <c r="L1666" s="234">
        <v>550027259</v>
      </c>
      <c r="M1666" s="232" t="str">
        <f>IF(ISNA(VLOOKUP(L1666,'MASTER DATA'!$A$1:$B$192,2,0)),"",VLOOKUP(L1666,'MASTER DATA'!$A$1:$B$192,2,0))</f>
        <v>Gadus S2 V220 2_1*770kg_A227</v>
      </c>
      <c r="N1666" s="232">
        <v>1</v>
      </c>
      <c r="O1666" s="232">
        <f t="shared" si="571"/>
        <v>1</v>
      </c>
      <c r="P1666" s="232">
        <f t="shared" si="572"/>
        <v>0</v>
      </c>
      <c r="Q1666" s="232">
        <f>VLOOKUP(L1666,'MASTER DATA'!$A$1:$E$192,5,0)</f>
        <v>1</v>
      </c>
      <c r="R1666" s="234">
        <f>SUMIF('picking of the day'!$H$4:$H$358,WMS!H1666&amp;WMS!L1666,'picking of the day'!$E$4:$E$358)</f>
        <v>0</v>
      </c>
      <c r="U1666" s="114">
        <f>IF(ISNA(VLOOKUP(H1666,'data putaway'!$A$1:$E$530,3,0)),0,VLOOKUP(H1666,'data putaway'!$A$1:$E$530,3,0))</f>
        <v>0</v>
      </c>
      <c r="V1666" s="354">
        <f t="shared" si="573"/>
        <v>1</v>
      </c>
      <c r="W1666" s="114">
        <f>IF(ISNA(VLOOKUP(H1666,'data putaway'!$A$1:$E$530,2,0)),0,VLOOKUP(H1666,'data putaway'!$A$1:$E$530,2,0))</f>
        <v>0</v>
      </c>
      <c r="X1666" s="354" t="b">
        <f t="shared" si="574"/>
        <v>0</v>
      </c>
      <c r="Y1666" s="354">
        <f>IF(ISNA(VLOOKUP(H1666,'data putaway'!$A$1:$E$530,4,0)),0,VLOOKUP(H1666,'data putaway'!$A$1:$E$530,4,0))</f>
        <v>0</v>
      </c>
      <c r="Z1666" s="113">
        <f>IF(ISNA(VLOOKUP(H1666,'data putaway'!$A$1:$E$530,5,0)),0,VLOOKUP(H1666,'data putaway'!$A$1:$E$530,5,0))</f>
        <v>0</v>
      </c>
      <c r="AA1666" s="354" t="b">
        <f t="shared" si="575"/>
        <v>0</v>
      </c>
      <c r="AB1666" s="354" t="b">
        <f t="shared" si="576"/>
        <v>0</v>
      </c>
      <c r="AC1666" s="356" t="str">
        <f t="shared" ca="1" si="577"/>
        <v>2 Month,  25 Days</v>
      </c>
      <c r="AD1666" s="114" t="str">
        <f t="shared" ca="1" si="584"/>
        <v>3 Year, 8 Month, 11 Days</v>
      </c>
      <c r="AE1666" s="114">
        <f t="shared" si="578"/>
        <v>1</v>
      </c>
      <c r="AF1666" s="114">
        <f t="shared" si="579"/>
        <v>1</v>
      </c>
      <c r="AG1666" s="354" t="str">
        <f t="shared" si="580"/>
        <v>CE30</v>
      </c>
      <c r="AH1666" s="114">
        <f>IF(ISNA(VLOOKUP(L1666,'MASTER DATA'!$A$1:$F$192,6,0)),0,VLOOKUP(L1666,'MASTER DATA'!$A$1:$F$192,6,0))*AE1666</f>
        <v>770</v>
      </c>
      <c r="AI1666" s="354" t="str">
        <f>VLOOKUP($D1666,'warehouse mapping'!$AN$7:$AO$17,2,0)</f>
        <v>Aktif</v>
      </c>
      <c r="AJ1666" s="114">
        <f t="shared" si="581"/>
        <v>0</v>
      </c>
      <c r="AK1666" s="354" t="str">
        <f t="shared" si="582"/>
        <v/>
      </c>
      <c r="AL1666" s="354" t="s">
        <v>3205</v>
      </c>
      <c r="AM1666" s="354">
        <f t="shared" si="585"/>
        <v>1</v>
      </c>
      <c r="AN1666" s="354" t="b">
        <f t="shared" si="583"/>
        <v>1</v>
      </c>
    </row>
    <row r="1667" spans="1:40" s="354" customFormat="1">
      <c r="A1667" s="354" t="str">
        <f t="shared" si="586"/>
        <v>CE30B01550058592</v>
      </c>
      <c r="B1667" s="354">
        <f t="shared" si="587"/>
        <v>0</v>
      </c>
      <c r="C1667" s="354">
        <f t="shared" si="588"/>
        <v>0</v>
      </c>
      <c r="D1667" s="354" t="str">
        <f t="shared" si="567"/>
        <v>CE</v>
      </c>
      <c r="E1667" s="354" t="str">
        <f t="shared" si="568"/>
        <v>30</v>
      </c>
      <c r="F1667" s="354" t="str">
        <f t="shared" si="569"/>
        <v>B</v>
      </c>
      <c r="G1667" s="355" t="str">
        <f t="shared" si="570"/>
        <v>01</v>
      </c>
      <c r="H1667" s="232" t="s">
        <v>2002</v>
      </c>
      <c r="I1667" s="232" t="s">
        <v>3227</v>
      </c>
      <c r="J1667" s="233">
        <v>46252</v>
      </c>
      <c r="K1667" s="233">
        <v>47700</v>
      </c>
      <c r="L1667" s="368">
        <v>550058592</v>
      </c>
      <c r="M1667" s="232" t="str">
        <f>IF(ISNA(VLOOKUP(L1667,'MASTER DATA'!$A$1:$B$192,2,0)),"",VLOOKUP(L1667,'MASTER DATA'!$A$1:$B$192,2,0))</f>
        <v>Adv4TAX515W40SLMA2_12*1L_A04W</v>
      </c>
      <c r="N1667" s="232">
        <v>44</v>
      </c>
      <c r="O1667" s="232">
        <f t="shared" si="571"/>
        <v>1</v>
      </c>
      <c r="P1667" s="232">
        <f t="shared" si="572"/>
        <v>0</v>
      </c>
      <c r="Q1667" s="232">
        <f>VLOOKUP(L1667,'MASTER DATA'!$A$1:$E$192,5,0)</f>
        <v>44</v>
      </c>
      <c r="R1667" s="234">
        <f>SUMIF('picking of the day'!$H$4:$H$358,WMS!H1667&amp;WMS!L1667,'picking of the day'!$E$4:$E$358)</f>
        <v>0</v>
      </c>
      <c r="U1667" s="114">
        <f>IF(ISNA(VLOOKUP(H1667,'data putaway'!$A$1:$E$530,3,0)),0,VLOOKUP(H1667,'data putaway'!$A$1:$E$530,3,0))</f>
        <v>0</v>
      </c>
      <c r="V1667" s="354">
        <f t="shared" si="573"/>
        <v>44</v>
      </c>
      <c r="W1667" s="114">
        <f>IF(ISNA(VLOOKUP(H1667,'data putaway'!$A$1:$E$530,2,0)),0,VLOOKUP(H1667,'data putaway'!$A$1:$E$530,2,0))</f>
        <v>0</v>
      </c>
      <c r="X1667" s="354" t="b">
        <f t="shared" si="574"/>
        <v>0</v>
      </c>
      <c r="Y1667" s="354">
        <f>IF(ISNA(VLOOKUP(H1667,'data putaway'!$A$1:$E$530,4,0)),0,VLOOKUP(H1667,'data putaway'!$A$1:$E$530,4,0))</f>
        <v>0</v>
      </c>
      <c r="Z1667" s="113">
        <f>IF(ISNA(VLOOKUP(H1667,'data putaway'!$A$1:$E$530,5,0)),0,VLOOKUP(H1667,'data putaway'!$A$1:$E$530,5,0))</f>
        <v>0</v>
      </c>
      <c r="AA1667" s="354" t="b">
        <f t="shared" si="575"/>
        <v>0</v>
      </c>
      <c r="AB1667" s="354" t="b">
        <f t="shared" si="576"/>
        <v>0</v>
      </c>
      <c r="AC1667" s="356" t="str">
        <f t="shared" ca="1" si="577"/>
        <v>1 Month,  0 Days</v>
      </c>
      <c r="AD1667" s="114" t="str">
        <f t="shared" ca="1" si="584"/>
        <v>3 Year, 10 Month, 18 Days</v>
      </c>
      <c r="AE1667" s="114">
        <f t="shared" si="578"/>
        <v>44</v>
      </c>
      <c r="AF1667" s="114">
        <f t="shared" si="579"/>
        <v>1</v>
      </c>
      <c r="AG1667" s="354" t="str">
        <f t="shared" si="580"/>
        <v>CE30</v>
      </c>
      <c r="AH1667" s="114">
        <f>IF(ISNA(VLOOKUP(L1667,'MASTER DATA'!$A$1:$F$192,6,0)),0,VLOOKUP(L1667,'MASTER DATA'!$A$1:$F$192,6,0))*AE1667</f>
        <v>528</v>
      </c>
      <c r="AI1667" s="354" t="str">
        <f>VLOOKUP($D1667,'warehouse mapping'!$AN$7:$AO$17,2,0)</f>
        <v>Aktif</v>
      </c>
      <c r="AJ1667" s="114">
        <f t="shared" si="581"/>
        <v>0</v>
      </c>
      <c r="AK1667" s="354" t="str">
        <f t="shared" si="582"/>
        <v/>
      </c>
      <c r="AL1667" s="354" t="s">
        <v>170</v>
      </c>
      <c r="AM1667" s="354">
        <f t="shared" si="585"/>
        <v>1</v>
      </c>
      <c r="AN1667" s="354" t="b">
        <f t="shared" si="583"/>
        <v>1</v>
      </c>
    </row>
    <row r="1668" spans="1:40" s="354" customFormat="1">
      <c r="A1668" s="354" t="str">
        <f t="shared" si="586"/>
        <v>CE30B02550058592</v>
      </c>
      <c r="B1668" s="354">
        <f t="shared" si="587"/>
        <v>0</v>
      </c>
      <c r="C1668" s="354">
        <f t="shared" si="588"/>
        <v>0</v>
      </c>
      <c r="D1668" s="354" t="str">
        <f t="shared" si="567"/>
        <v>CE</v>
      </c>
      <c r="E1668" s="354" t="str">
        <f t="shared" si="568"/>
        <v>30</v>
      </c>
      <c r="F1668" s="354" t="str">
        <f t="shared" si="569"/>
        <v>B</v>
      </c>
      <c r="G1668" s="355" t="str">
        <f t="shared" si="570"/>
        <v>02</v>
      </c>
      <c r="H1668" s="232" t="s">
        <v>2003</v>
      </c>
      <c r="I1668" s="232" t="s">
        <v>3227</v>
      </c>
      <c r="J1668" s="233">
        <v>46252</v>
      </c>
      <c r="K1668" s="233">
        <v>47700</v>
      </c>
      <c r="L1668" s="368">
        <v>550058592</v>
      </c>
      <c r="M1668" s="232" t="str">
        <f>IF(ISNA(VLOOKUP(L1668,'MASTER DATA'!$A$1:$B$192,2,0)),"",VLOOKUP(L1668,'MASTER DATA'!$A$1:$B$192,2,0))</f>
        <v>Adv4TAX515W40SLMA2_12*1L_A04W</v>
      </c>
      <c r="N1668" s="232">
        <v>44</v>
      </c>
      <c r="O1668" s="232">
        <f t="shared" si="571"/>
        <v>1</v>
      </c>
      <c r="P1668" s="232">
        <f t="shared" si="572"/>
        <v>0</v>
      </c>
      <c r="Q1668" s="232">
        <f>VLOOKUP(L1668,'MASTER DATA'!$A$1:$E$192,5,0)</f>
        <v>44</v>
      </c>
      <c r="R1668" s="234">
        <f>SUMIF('picking of the day'!$H$4:$H$358,WMS!H1668&amp;WMS!L1668,'picking of the day'!$E$4:$E$358)</f>
        <v>0</v>
      </c>
      <c r="U1668" s="114">
        <f>IF(ISNA(VLOOKUP(H1668,'data putaway'!$A$1:$E$530,3,0)),0,VLOOKUP(H1668,'data putaway'!$A$1:$E$530,3,0))</f>
        <v>0</v>
      </c>
      <c r="V1668" s="354">
        <f t="shared" si="573"/>
        <v>44</v>
      </c>
      <c r="W1668" s="114">
        <f>IF(ISNA(VLOOKUP(H1668,'data putaway'!$A$1:$E$530,2,0)),0,VLOOKUP(H1668,'data putaway'!$A$1:$E$530,2,0))</f>
        <v>0</v>
      </c>
      <c r="X1668" s="354" t="b">
        <f t="shared" si="574"/>
        <v>0</v>
      </c>
      <c r="Y1668" s="354">
        <f>IF(ISNA(VLOOKUP(H1668,'data putaway'!$A$1:$E$530,4,0)),0,VLOOKUP(H1668,'data putaway'!$A$1:$E$530,4,0))</f>
        <v>0</v>
      </c>
      <c r="Z1668" s="113">
        <f>IF(ISNA(VLOOKUP(H1668,'data putaway'!$A$1:$E$530,5,0)),0,VLOOKUP(H1668,'data putaway'!$A$1:$E$530,5,0))</f>
        <v>0</v>
      </c>
      <c r="AA1668" s="354" t="b">
        <f t="shared" si="575"/>
        <v>0</v>
      </c>
      <c r="AB1668" s="354" t="b">
        <f t="shared" si="576"/>
        <v>0</v>
      </c>
      <c r="AC1668" s="356" t="str">
        <f t="shared" ca="1" si="577"/>
        <v>1 Month,  0 Days</v>
      </c>
      <c r="AD1668" s="114" t="str">
        <f t="shared" ca="1" si="584"/>
        <v>3 Year, 10 Month, 18 Days</v>
      </c>
      <c r="AE1668" s="114">
        <f t="shared" si="578"/>
        <v>44</v>
      </c>
      <c r="AF1668" s="114">
        <f t="shared" si="579"/>
        <v>1</v>
      </c>
      <c r="AG1668" s="354" t="str">
        <f t="shared" si="580"/>
        <v>CE30</v>
      </c>
      <c r="AH1668" s="114">
        <f>IF(ISNA(VLOOKUP(L1668,'MASTER DATA'!$A$1:$F$192,6,0)),0,VLOOKUP(L1668,'MASTER DATA'!$A$1:$F$192,6,0))*AE1668</f>
        <v>528</v>
      </c>
      <c r="AI1668" s="354" t="str">
        <f>VLOOKUP($D1668,'warehouse mapping'!$AN$7:$AO$17,2,0)</f>
        <v>Aktif</v>
      </c>
      <c r="AJ1668" s="114">
        <f t="shared" si="581"/>
        <v>0</v>
      </c>
      <c r="AK1668" s="354" t="str">
        <f t="shared" si="582"/>
        <v/>
      </c>
      <c r="AL1668" s="354" t="s">
        <v>170</v>
      </c>
      <c r="AM1668" s="354">
        <f t="shared" si="585"/>
        <v>1</v>
      </c>
      <c r="AN1668" s="354" t="b">
        <f t="shared" si="583"/>
        <v>1</v>
      </c>
    </row>
    <row r="1669" spans="1:40" s="354" customFormat="1">
      <c r="A1669" s="354" t="str">
        <f t="shared" si="586"/>
        <v>CE30C01550058592</v>
      </c>
      <c r="B1669" s="354">
        <f t="shared" si="587"/>
        <v>0</v>
      </c>
      <c r="C1669" s="354">
        <f t="shared" si="588"/>
        <v>0</v>
      </c>
      <c r="D1669" s="354" t="str">
        <f t="shared" ref="D1669:D1732" si="589">LEFT(H1669,2)</f>
        <v>CE</v>
      </c>
      <c r="E1669" s="354" t="str">
        <f t="shared" ref="E1669:E1732" si="590">MID(H1669,3,2)</f>
        <v>30</v>
      </c>
      <c r="F1669" s="354" t="str">
        <f t="shared" ref="F1669:F1732" si="591">MID(H1669,5,1)</f>
        <v>C</v>
      </c>
      <c r="G1669" s="355" t="str">
        <f t="shared" ref="G1669:G1732" si="592">RIGHT(H1669,2)</f>
        <v>01</v>
      </c>
      <c r="H1669" s="232" t="s">
        <v>2004</v>
      </c>
      <c r="I1669" s="232" t="s">
        <v>3227</v>
      </c>
      <c r="J1669" s="233">
        <v>46252</v>
      </c>
      <c r="K1669" s="233">
        <v>47700</v>
      </c>
      <c r="L1669" s="368">
        <v>550058592</v>
      </c>
      <c r="M1669" s="232" t="str">
        <f>IF(ISNA(VLOOKUP(L1669,'MASTER DATA'!$A$1:$B$192,2,0)),"",VLOOKUP(L1669,'MASTER DATA'!$A$1:$B$192,2,0))</f>
        <v>Adv4TAX515W40SLMA2_12*1L_A04W</v>
      </c>
      <c r="N1669" s="232">
        <v>44</v>
      </c>
      <c r="O1669" s="232">
        <f t="shared" ref="O1669:O1732" si="593">(V1669-P1669)/Q1669</f>
        <v>1</v>
      </c>
      <c r="P1669" s="232">
        <f t="shared" ref="P1669:P1732" si="594">MOD(V1669,Q1669)</f>
        <v>0</v>
      </c>
      <c r="Q1669" s="232">
        <f>VLOOKUP(L1669,'MASTER DATA'!$A$1:$E$192,5,0)</f>
        <v>44</v>
      </c>
      <c r="R1669" s="234">
        <f>SUMIF('picking of the day'!$H$4:$H$358,WMS!H1669&amp;WMS!L1669,'picking of the day'!$E$4:$E$358)</f>
        <v>0</v>
      </c>
      <c r="U1669" s="114">
        <f>IF(ISNA(VLOOKUP(H1669,'data putaway'!$A$1:$E$530,3,0)),0,VLOOKUP(H1669,'data putaway'!$A$1:$E$530,3,0))</f>
        <v>0</v>
      </c>
      <c r="V1669" s="354">
        <f t="shared" ref="V1669:V1732" si="595">(N1669+T1669+U1669)-(R1669+S1669)</f>
        <v>44</v>
      </c>
      <c r="W1669" s="114">
        <f>IF(ISNA(VLOOKUP(H1669,'data putaway'!$A$1:$E$530,2,0)),0,VLOOKUP(H1669,'data putaway'!$A$1:$E$530,2,0))</f>
        <v>0</v>
      </c>
      <c r="X1669" s="354" t="b">
        <f t="shared" ref="X1669:X1732" si="596">W1669=L1669</f>
        <v>0</v>
      </c>
      <c r="Y1669" s="354">
        <f>IF(ISNA(VLOOKUP(H1669,'data putaway'!$A$1:$E$530,4,0)),0,VLOOKUP(H1669,'data putaway'!$A$1:$E$530,4,0))</f>
        <v>0</v>
      </c>
      <c r="Z1669" s="113">
        <f>IF(ISNA(VLOOKUP(H1669,'data putaway'!$A$1:$E$530,5,0)),0,VLOOKUP(H1669,'data putaway'!$A$1:$E$530,5,0))</f>
        <v>0</v>
      </c>
      <c r="AA1669" s="354" t="b">
        <f t="shared" ref="AA1669:AA1732" si="597">Y1669=I1669</f>
        <v>0</v>
      </c>
      <c r="AB1669" s="354" t="b">
        <f t="shared" ref="AB1669:AB1732" si="598">Z1669=K1669</f>
        <v>0</v>
      </c>
      <c r="AC1669" s="356" t="str">
        <f t="shared" ref="AC1669:AC1732" ca="1" si="599">IF(J1669="","",DATEDIF(J1669,NOW(),"ym")&amp;" Month"&amp;",  "&amp;DATEDIF(J1669,NOW(),"md")&amp;" Days")</f>
        <v>1 Month,  0 Days</v>
      </c>
      <c r="AD1669" s="114" t="str">
        <f t="shared" ca="1" si="584"/>
        <v>3 Year, 10 Month, 18 Days</v>
      </c>
      <c r="AE1669" s="114">
        <f t="shared" ref="AE1669:AE1732" si="600">N1669+U1669</f>
        <v>44</v>
      </c>
      <c r="AF1669" s="114">
        <f t="shared" ref="AF1669:AF1732" si="601">IF(V1669&gt;0,1,0)</f>
        <v>1</v>
      </c>
      <c r="AG1669" s="354" t="str">
        <f t="shared" ref="AG1669:AG1732" si="602">D1669&amp;E1669</f>
        <v>CE30</v>
      </c>
      <c r="AH1669" s="114">
        <f>IF(ISNA(VLOOKUP(L1669,'MASTER DATA'!$A$1:$F$192,6,0)),0,VLOOKUP(L1669,'MASTER DATA'!$A$1:$F$192,6,0))*AE1669</f>
        <v>528</v>
      </c>
      <c r="AI1669" s="354" t="str">
        <f>VLOOKUP($D1669,'warehouse mapping'!$AN$7:$AO$17,2,0)</f>
        <v>Aktif</v>
      </c>
      <c r="AJ1669" s="114">
        <f t="shared" ref="AJ1669:AJ1732" si="603">IF(AF1669=0,1,0)</f>
        <v>0</v>
      </c>
      <c r="AK1669" s="354" t="str">
        <f t="shared" ref="AK1669:AK1732" si="604">IF(AND(AJ1669=1,AI1669="aktif"),D1669,"")</f>
        <v/>
      </c>
      <c r="AL1669" s="354" t="s">
        <v>3025</v>
      </c>
      <c r="AM1669" s="354">
        <f t="shared" si="585"/>
        <v>1</v>
      </c>
      <c r="AN1669" s="354" t="b">
        <f t="shared" si="583"/>
        <v>1</v>
      </c>
    </row>
    <row r="1670" spans="1:40" s="354" customFormat="1">
      <c r="A1670" s="354" t="str">
        <f t="shared" si="586"/>
        <v>CE30C02550058592</v>
      </c>
      <c r="B1670" s="354">
        <f t="shared" si="587"/>
        <v>0</v>
      </c>
      <c r="C1670" s="354">
        <f t="shared" si="588"/>
        <v>0</v>
      </c>
      <c r="D1670" s="354" t="str">
        <f t="shared" si="589"/>
        <v>CE</v>
      </c>
      <c r="E1670" s="354" t="str">
        <f t="shared" si="590"/>
        <v>30</v>
      </c>
      <c r="F1670" s="354" t="str">
        <f t="shared" si="591"/>
        <v>C</v>
      </c>
      <c r="G1670" s="355" t="str">
        <f t="shared" si="592"/>
        <v>02</v>
      </c>
      <c r="H1670" s="232" t="s">
        <v>2005</v>
      </c>
      <c r="I1670" s="232" t="s">
        <v>3227</v>
      </c>
      <c r="J1670" s="233">
        <v>46252</v>
      </c>
      <c r="K1670" s="233">
        <v>47700</v>
      </c>
      <c r="L1670" s="368">
        <v>550058592</v>
      </c>
      <c r="M1670" s="232" t="str">
        <f>IF(ISNA(VLOOKUP(L1670,'MASTER DATA'!$A$1:$B$192,2,0)),"",VLOOKUP(L1670,'MASTER DATA'!$A$1:$B$192,2,0))</f>
        <v>Adv4TAX515W40SLMA2_12*1L_A04W</v>
      </c>
      <c r="N1670" s="232">
        <v>44</v>
      </c>
      <c r="O1670" s="232">
        <f t="shared" si="593"/>
        <v>1</v>
      </c>
      <c r="P1670" s="232">
        <f t="shared" si="594"/>
        <v>0</v>
      </c>
      <c r="Q1670" s="232">
        <f>VLOOKUP(L1670,'MASTER DATA'!$A$1:$E$192,5,0)</f>
        <v>44</v>
      </c>
      <c r="R1670" s="234">
        <f>SUMIF('picking of the day'!$H$4:$H$358,WMS!H1670&amp;WMS!L1670,'picking of the day'!$E$4:$E$358)</f>
        <v>0</v>
      </c>
      <c r="U1670" s="114">
        <f>IF(ISNA(VLOOKUP(H1670,'data putaway'!$A$1:$E$530,3,0)),0,VLOOKUP(H1670,'data putaway'!$A$1:$E$530,3,0))</f>
        <v>0</v>
      </c>
      <c r="V1670" s="354">
        <f t="shared" si="595"/>
        <v>44</v>
      </c>
      <c r="W1670" s="114">
        <f>IF(ISNA(VLOOKUP(H1670,'data putaway'!$A$1:$E$530,2,0)),0,VLOOKUP(H1670,'data putaway'!$A$1:$E$530,2,0))</f>
        <v>0</v>
      </c>
      <c r="X1670" s="354" t="b">
        <f t="shared" si="596"/>
        <v>0</v>
      </c>
      <c r="Y1670" s="354">
        <f>IF(ISNA(VLOOKUP(H1670,'data putaway'!$A$1:$E$530,4,0)),0,VLOOKUP(H1670,'data putaway'!$A$1:$E$530,4,0))</f>
        <v>0</v>
      </c>
      <c r="Z1670" s="113">
        <f>IF(ISNA(VLOOKUP(H1670,'data putaway'!$A$1:$E$530,5,0)),0,VLOOKUP(H1670,'data putaway'!$A$1:$E$530,5,0))</f>
        <v>0</v>
      </c>
      <c r="AA1670" s="354" t="b">
        <f t="shared" si="597"/>
        <v>0</v>
      </c>
      <c r="AB1670" s="354" t="b">
        <f t="shared" si="598"/>
        <v>0</v>
      </c>
      <c r="AC1670" s="356" t="str">
        <f t="shared" ca="1" si="599"/>
        <v>1 Month,  0 Days</v>
      </c>
      <c r="AD1670" s="114" t="str">
        <f t="shared" ca="1" si="584"/>
        <v>3 Year, 10 Month, 18 Days</v>
      </c>
      <c r="AE1670" s="114">
        <f t="shared" si="600"/>
        <v>44</v>
      </c>
      <c r="AF1670" s="114">
        <f t="shared" si="601"/>
        <v>1</v>
      </c>
      <c r="AG1670" s="354" t="str">
        <f t="shared" si="602"/>
        <v>CE30</v>
      </c>
      <c r="AH1670" s="114">
        <f>IF(ISNA(VLOOKUP(L1670,'MASTER DATA'!$A$1:$F$192,6,0)),0,VLOOKUP(L1670,'MASTER DATA'!$A$1:$F$192,6,0))*AE1670</f>
        <v>528</v>
      </c>
      <c r="AI1670" s="354" t="str">
        <f>VLOOKUP($D1670,'warehouse mapping'!$AN$7:$AO$17,2,0)</f>
        <v>Aktif</v>
      </c>
      <c r="AJ1670" s="114">
        <f t="shared" si="603"/>
        <v>0</v>
      </c>
      <c r="AK1670" s="354" t="str">
        <f t="shared" si="604"/>
        <v/>
      </c>
      <c r="AL1670" s="354" t="s">
        <v>170</v>
      </c>
      <c r="AM1670" s="354">
        <f t="shared" si="585"/>
        <v>1</v>
      </c>
      <c r="AN1670" s="354" t="b">
        <f t="shared" ref="AN1670:AN1733" si="605">ISNUMBER(V1670)</f>
        <v>1</v>
      </c>
    </row>
    <row r="1671" spans="1:40" s="354" customFormat="1">
      <c r="A1671" s="354" t="str">
        <f t="shared" si="586"/>
        <v>CE30D01550076253</v>
      </c>
      <c r="B1671" s="354">
        <f t="shared" si="587"/>
        <v>0</v>
      </c>
      <c r="C1671" s="354">
        <f t="shared" si="588"/>
        <v>0</v>
      </c>
      <c r="D1671" s="354" t="str">
        <f t="shared" si="589"/>
        <v>CE</v>
      </c>
      <c r="E1671" s="354" t="str">
        <f t="shared" si="590"/>
        <v>30</v>
      </c>
      <c r="F1671" s="354" t="str">
        <f t="shared" si="591"/>
        <v>D</v>
      </c>
      <c r="G1671" s="355" t="str">
        <f t="shared" si="592"/>
        <v>01</v>
      </c>
      <c r="H1671" s="232" t="s">
        <v>2006</v>
      </c>
      <c r="I1671" s="232">
        <v>190826</v>
      </c>
      <c r="J1671" s="233">
        <v>46269</v>
      </c>
      <c r="K1671" s="233">
        <v>47714</v>
      </c>
      <c r="L1671" s="234">
        <v>550076253</v>
      </c>
      <c r="M1671" s="232" t="str">
        <f>IF(ISNA(VLOOKUP(L1671,'MASTER DATA'!$A$1:$B$192,2,0)),"",VLOOKUP(L1671,'MASTER DATA'!$A$1:$B$192,2,0))</f>
        <v>AdvScooterGearOil_24*0.12L_A04W</v>
      </c>
      <c r="N1671" s="232">
        <v>80</v>
      </c>
      <c r="O1671" s="232">
        <f t="shared" si="593"/>
        <v>1</v>
      </c>
      <c r="P1671" s="232">
        <f t="shared" si="594"/>
        <v>0</v>
      </c>
      <c r="Q1671" s="232">
        <f>VLOOKUP(L1671,'MASTER DATA'!$A$1:$E$192,5,0)</f>
        <v>80</v>
      </c>
      <c r="R1671" s="234">
        <f>SUMIF('picking of the day'!$H$4:$H$358,WMS!H1671&amp;WMS!L1671,'picking of the day'!$E$4:$E$358)</f>
        <v>0</v>
      </c>
      <c r="U1671" s="114">
        <f>IF(ISNA(VLOOKUP(H1671,'data putaway'!$A$1:$E$530,3,0)),0,VLOOKUP(H1671,'data putaway'!$A$1:$E$530,3,0))</f>
        <v>0</v>
      </c>
      <c r="V1671" s="354">
        <f t="shared" si="595"/>
        <v>80</v>
      </c>
      <c r="W1671" s="114">
        <f>IF(ISNA(VLOOKUP(H1671,'data putaway'!$A$1:$E$530,2,0)),0,VLOOKUP(H1671,'data putaway'!$A$1:$E$530,2,0))</f>
        <v>0</v>
      </c>
      <c r="X1671" s="354" t="b">
        <f t="shared" si="596"/>
        <v>0</v>
      </c>
      <c r="Y1671" s="354">
        <f>IF(ISNA(VLOOKUP(H1671,'data putaway'!$A$1:$E$530,4,0)),0,VLOOKUP(H1671,'data putaway'!$A$1:$E$530,4,0))</f>
        <v>0</v>
      </c>
      <c r="Z1671" s="113">
        <f>IF(ISNA(VLOOKUP(H1671,'data putaway'!$A$1:$E$530,5,0)),0,VLOOKUP(H1671,'data putaway'!$A$1:$E$530,5,0))</f>
        <v>0</v>
      </c>
      <c r="AA1671" s="354" t="b">
        <f t="shared" si="597"/>
        <v>0</v>
      </c>
      <c r="AB1671" s="354" t="b">
        <f t="shared" si="598"/>
        <v>0</v>
      </c>
      <c r="AC1671" s="356" t="str">
        <f t="shared" ca="1" si="599"/>
        <v>0 Month,  14 Days</v>
      </c>
      <c r="AD1671" s="114" t="str">
        <f t="shared" ca="1" si="584"/>
        <v>3 Year, 11 Month, 1 Days</v>
      </c>
      <c r="AE1671" s="114">
        <f t="shared" si="600"/>
        <v>80</v>
      </c>
      <c r="AF1671" s="114">
        <f t="shared" si="601"/>
        <v>1</v>
      </c>
      <c r="AG1671" s="354" t="str">
        <f t="shared" si="602"/>
        <v>CE30</v>
      </c>
      <c r="AH1671" s="114">
        <f>IF(ISNA(VLOOKUP(L1671,'MASTER DATA'!$A$1:$F$192,6,0)),0,VLOOKUP(L1671,'MASTER DATA'!$A$1:$F$192,6,0))*AE1671</f>
        <v>230.39999999999998</v>
      </c>
      <c r="AI1671" s="354" t="str">
        <f>VLOOKUP($D1671,'warehouse mapping'!$AN$7:$AO$17,2,0)</f>
        <v>Aktif</v>
      </c>
      <c r="AJ1671" s="114">
        <f t="shared" si="603"/>
        <v>0</v>
      </c>
      <c r="AK1671" s="354" t="str">
        <f t="shared" si="604"/>
        <v/>
      </c>
      <c r="AL1671" s="354" t="s">
        <v>170</v>
      </c>
      <c r="AM1671" s="354">
        <f t="shared" si="585"/>
        <v>1</v>
      </c>
      <c r="AN1671" s="354" t="b">
        <f t="shared" si="605"/>
        <v>1</v>
      </c>
    </row>
    <row r="1672" spans="1:40" s="354" customFormat="1">
      <c r="A1672" s="354" t="str">
        <f t="shared" si="586"/>
        <v>CE30D02550076253</v>
      </c>
      <c r="B1672" s="354">
        <f t="shared" si="587"/>
        <v>0</v>
      </c>
      <c r="C1672" s="354">
        <f t="shared" si="588"/>
        <v>0</v>
      </c>
      <c r="D1672" s="354" t="str">
        <f t="shared" si="589"/>
        <v>CE</v>
      </c>
      <c r="E1672" s="354" t="str">
        <f t="shared" si="590"/>
        <v>30</v>
      </c>
      <c r="F1672" s="354" t="str">
        <f t="shared" si="591"/>
        <v>D</v>
      </c>
      <c r="G1672" s="355" t="str">
        <f t="shared" si="592"/>
        <v>02</v>
      </c>
      <c r="H1672" s="232" t="s">
        <v>2007</v>
      </c>
      <c r="I1672" s="232">
        <v>190826</v>
      </c>
      <c r="J1672" s="233">
        <v>46269</v>
      </c>
      <c r="K1672" s="233">
        <v>47714</v>
      </c>
      <c r="L1672" s="234">
        <v>550076253</v>
      </c>
      <c r="M1672" s="232" t="str">
        <f>IF(ISNA(VLOOKUP(L1672,'MASTER DATA'!$A$1:$B$192,2,0)),"",VLOOKUP(L1672,'MASTER DATA'!$A$1:$B$192,2,0))</f>
        <v>AdvScooterGearOil_24*0.12L_A04W</v>
      </c>
      <c r="N1672" s="232">
        <v>80</v>
      </c>
      <c r="O1672" s="232">
        <f t="shared" si="593"/>
        <v>1</v>
      </c>
      <c r="P1672" s="232">
        <f t="shared" si="594"/>
        <v>0</v>
      </c>
      <c r="Q1672" s="232">
        <f>VLOOKUP(L1672,'MASTER DATA'!$A$1:$E$192,5,0)</f>
        <v>80</v>
      </c>
      <c r="R1672" s="234">
        <f>SUMIF('picking of the day'!$H$4:$H$358,WMS!H1672&amp;WMS!L1672,'picking of the day'!$E$4:$E$358)</f>
        <v>0</v>
      </c>
      <c r="U1672" s="114">
        <f>IF(ISNA(VLOOKUP(H1672,'data putaway'!$A$1:$E$530,3,0)),0,VLOOKUP(H1672,'data putaway'!$A$1:$E$530,3,0))</f>
        <v>0</v>
      </c>
      <c r="V1672" s="354">
        <f t="shared" si="595"/>
        <v>80</v>
      </c>
      <c r="W1672" s="114">
        <f>IF(ISNA(VLOOKUP(H1672,'data putaway'!$A$1:$E$530,2,0)),0,VLOOKUP(H1672,'data putaway'!$A$1:$E$530,2,0))</f>
        <v>0</v>
      </c>
      <c r="X1672" s="354" t="b">
        <f t="shared" si="596"/>
        <v>0</v>
      </c>
      <c r="Y1672" s="354">
        <f>IF(ISNA(VLOOKUP(H1672,'data putaway'!$A$1:$E$530,4,0)),0,VLOOKUP(H1672,'data putaway'!$A$1:$E$530,4,0))</f>
        <v>0</v>
      </c>
      <c r="Z1672" s="113">
        <f>IF(ISNA(VLOOKUP(H1672,'data putaway'!$A$1:$E$530,5,0)),0,VLOOKUP(H1672,'data putaway'!$A$1:$E$530,5,0))</f>
        <v>0</v>
      </c>
      <c r="AA1672" s="354" t="b">
        <f t="shared" si="597"/>
        <v>0</v>
      </c>
      <c r="AB1672" s="354" t="b">
        <f t="shared" si="598"/>
        <v>0</v>
      </c>
      <c r="AC1672" s="356" t="str">
        <f t="shared" ca="1" si="599"/>
        <v>0 Month,  14 Days</v>
      </c>
      <c r="AD1672" s="114" t="str">
        <f t="shared" ca="1" si="584"/>
        <v>3 Year, 11 Month, 1 Days</v>
      </c>
      <c r="AE1672" s="114">
        <f t="shared" si="600"/>
        <v>80</v>
      </c>
      <c r="AF1672" s="114">
        <f t="shared" si="601"/>
        <v>1</v>
      </c>
      <c r="AG1672" s="354" t="str">
        <f t="shared" si="602"/>
        <v>CE30</v>
      </c>
      <c r="AH1672" s="114">
        <f>IF(ISNA(VLOOKUP(L1672,'MASTER DATA'!$A$1:$F$192,6,0)),0,VLOOKUP(L1672,'MASTER DATA'!$A$1:$F$192,6,0))*AE1672</f>
        <v>230.39999999999998</v>
      </c>
      <c r="AI1672" s="354" t="str">
        <f>VLOOKUP($D1672,'warehouse mapping'!$AN$7:$AO$17,2,0)</f>
        <v>Aktif</v>
      </c>
      <c r="AJ1672" s="114">
        <f t="shared" si="603"/>
        <v>0</v>
      </c>
      <c r="AK1672" s="354" t="str">
        <f t="shared" si="604"/>
        <v/>
      </c>
      <c r="AL1672" s="354" t="s">
        <v>170</v>
      </c>
      <c r="AM1672" s="354">
        <f t="shared" si="585"/>
        <v>1</v>
      </c>
      <c r="AN1672" s="354" t="b">
        <f t="shared" si="605"/>
        <v>1</v>
      </c>
    </row>
    <row r="1673" spans="1:40" s="354" customFormat="1">
      <c r="A1673" s="354" t="str">
        <f t="shared" si="586"/>
        <v>CE30E01550062462</v>
      </c>
      <c r="B1673" s="354">
        <f t="shared" si="587"/>
        <v>0</v>
      </c>
      <c r="C1673" s="354">
        <f t="shared" si="588"/>
        <v>0</v>
      </c>
      <c r="D1673" s="354" t="str">
        <f t="shared" si="589"/>
        <v>CE</v>
      </c>
      <c r="E1673" s="354" t="str">
        <f t="shared" si="590"/>
        <v>30</v>
      </c>
      <c r="F1673" s="354" t="str">
        <f t="shared" si="591"/>
        <v>E</v>
      </c>
      <c r="G1673" s="355" t="str">
        <f t="shared" si="592"/>
        <v>01</v>
      </c>
      <c r="H1673" s="232" t="s">
        <v>2008</v>
      </c>
      <c r="I1673" s="232" t="s">
        <v>3514</v>
      </c>
      <c r="J1673" s="233">
        <v>46273</v>
      </c>
      <c r="K1673" s="233">
        <v>47727</v>
      </c>
      <c r="L1673" s="234">
        <v>550062462</v>
      </c>
      <c r="M1673" s="232" t="str">
        <f>IF(ISNA(VLOOKUP(L1673,'MASTER DATA'!$A$1:$B$192,2,0)),"",VLOOKUP(L1673,'MASTER DATA'!$A$1:$B$192,2,0))</f>
        <v>Adv4TAX7Sc10W40SNMB_12*1L_A04W</v>
      </c>
      <c r="N1673" s="232">
        <v>44</v>
      </c>
      <c r="O1673" s="232">
        <f t="shared" si="593"/>
        <v>1</v>
      </c>
      <c r="P1673" s="232">
        <f t="shared" si="594"/>
        <v>0</v>
      </c>
      <c r="Q1673" s="232">
        <f>VLOOKUP(L1673,'MASTER DATA'!$A$1:$E$192,5,0)</f>
        <v>44</v>
      </c>
      <c r="R1673" s="234">
        <f>SUMIF('picking of the day'!$H$4:$H$358,WMS!H1673&amp;WMS!L1673,'picking of the day'!$E$4:$E$358)</f>
        <v>0</v>
      </c>
      <c r="U1673" s="114">
        <f>IF(ISNA(VLOOKUP(H1673,'data putaway'!$A$1:$E$530,3,0)),0,VLOOKUP(H1673,'data putaway'!$A$1:$E$530,3,0))</f>
        <v>0</v>
      </c>
      <c r="V1673" s="354">
        <f t="shared" si="595"/>
        <v>44</v>
      </c>
      <c r="W1673" s="114">
        <f>IF(ISNA(VLOOKUP(H1673,'data putaway'!$A$1:$E$530,2,0)),0,VLOOKUP(H1673,'data putaway'!$A$1:$E$530,2,0))</f>
        <v>0</v>
      </c>
      <c r="X1673" s="354" t="b">
        <f t="shared" si="596"/>
        <v>0</v>
      </c>
      <c r="Y1673" s="354">
        <f>IF(ISNA(VLOOKUP(H1673,'data putaway'!$A$1:$E$530,4,0)),0,VLOOKUP(H1673,'data putaway'!$A$1:$E$530,4,0))</f>
        <v>0</v>
      </c>
      <c r="Z1673" s="113">
        <f>IF(ISNA(VLOOKUP(H1673,'data putaway'!$A$1:$E$530,5,0)),0,VLOOKUP(H1673,'data putaway'!$A$1:$E$530,5,0))</f>
        <v>0</v>
      </c>
      <c r="AA1673" s="354" t="b">
        <f t="shared" si="597"/>
        <v>0</v>
      </c>
      <c r="AB1673" s="354" t="b">
        <f t="shared" si="598"/>
        <v>0</v>
      </c>
      <c r="AC1673" s="356" t="str">
        <f t="shared" ca="1" si="599"/>
        <v>0 Month,  10 Days</v>
      </c>
      <c r="AD1673" s="114" t="str">
        <f t="shared" ca="1" si="584"/>
        <v>3 Year, 11 Month, 14 Days</v>
      </c>
      <c r="AE1673" s="114">
        <f t="shared" si="600"/>
        <v>44</v>
      </c>
      <c r="AF1673" s="114">
        <f t="shared" si="601"/>
        <v>1</v>
      </c>
      <c r="AG1673" s="354" t="str">
        <f t="shared" si="602"/>
        <v>CE30</v>
      </c>
      <c r="AH1673" s="114">
        <f>IF(ISNA(VLOOKUP(L1673,'MASTER DATA'!$A$1:$F$192,6,0)),0,VLOOKUP(L1673,'MASTER DATA'!$A$1:$F$192,6,0))*AE1673</f>
        <v>528</v>
      </c>
      <c r="AI1673" s="354" t="str">
        <f>VLOOKUP($D1673,'warehouse mapping'!$AN$7:$AO$17,2,0)</f>
        <v>Aktif</v>
      </c>
      <c r="AJ1673" s="114">
        <f t="shared" si="603"/>
        <v>0</v>
      </c>
      <c r="AK1673" s="354" t="str">
        <f t="shared" si="604"/>
        <v/>
      </c>
      <c r="AL1673" s="354" t="s">
        <v>170</v>
      </c>
      <c r="AM1673" s="354">
        <f t="shared" si="585"/>
        <v>1</v>
      </c>
      <c r="AN1673" s="354" t="b">
        <f t="shared" si="605"/>
        <v>1</v>
      </c>
    </row>
    <row r="1674" spans="1:40" s="354" customFormat="1">
      <c r="A1674" s="354" t="str">
        <f t="shared" si="586"/>
        <v>CE30E02550062462</v>
      </c>
      <c r="B1674" s="354">
        <f t="shared" si="587"/>
        <v>0</v>
      </c>
      <c r="C1674" s="354">
        <f t="shared" si="588"/>
        <v>0</v>
      </c>
      <c r="D1674" s="354" t="str">
        <f t="shared" si="589"/>
        <v>CE</v>
      </c>
      <c r="E1674" s="354" t="str">
        <f t="shared" si="590"/>
        <v>30</v>
      </c>
      <c r="F1674" s="354" t="str">
        <f t="shared" si="591"/>
        <v>E</v>
      </c>
      <c r="G1674" s="355" t="str">
        <f t="shared" si="592"/>
        <v>02</v>
      </c>
      <c r="H1674" s="232" t="s">
        <v>2009</v>
      </c>
      <c r="I1674" s="232" t="s">
        <v>3514</v>
      </c>
      <c r="J1674" s="233">
        <v>46273</v>
      </c>
      <c r="K1674" s="233">
        <v>47727</v>
      </c>
      <c r="L1674" s="234">
        <v>550062462</v>
      </c>
      <c r="M1674" s="232" t="str">
        <f>IF(ISNA(VLOOKUP(L1674,'MASTER DATA'!$A$1:$B$192,2,0)),"",VLOOKUP(L1674,'MASTER DATA'!$A$1:$B$192,2,0))</f>
        <v>Adv4TAX7Sc10W40SNMB_12*1L_A04W</v>
      </c>
      <c r="N1674" s="232">
        <v>44</v>
      </c>
      <c r="O1674" s="232">
        <f t="shared" si="593"/>
        <v>1</v>
      </c>
      <c r="P1674" s="232">
        <f t="shared" si="594"/>
        <v>0</v>
      </c>
      <c r="Q1674" s="232">
        <f>VLOOKUP(L1674,'MASTER DATA'!$A$1:$E$192,5,0)</f>
        <v>44</v>
      </c>
      <c r="R1674" s="234">
        <f>SUMIF('picking of the day'!$H$4:$H$358,WMS!H1674&amp;WMS!L1674,'picking of the day'!$E$4:$E$358)</f>
        <v>0</v>
      </c>
      <c r="U1674" s="114">
        <f>IF(ISNA(VLOOKUP(H1674,'data putaway'!$A$1:$E$530,3,0)),0,VLOOKUP(H1674,'data putaway'!$A$1:$E$530,3,0))</f>
        <v>0</v>
      </c>
      <c r="V1674" s="354">
        <f t="shared" si="595"/>
        <v>44</v>
      </c>
      <c r="W1674" s="114">
        <f>IF(ISNA(VLOOKUP(H1674,'data putaway'!$A$1:$E$530,2,0)),0,VLOOKUP(H1674,'data putaway'!$A$1:$E$530,2,0))</f>
        <v>0</v>
      </c>
      <c r="X1674" s="354" t="b">
        <f t="shared" si="596"/>
        <v>0</v>
      </c>
      <c r="Y1674" s="354">
        <f>IF(ISNA(VLOOKUP(H1674,'data putaway'!$A$1:$E$530,4,0)),0,VLOOKUP(H1674,'data putaway'!$A$1:$E$530,4,0))</f>
        <v>0</v>
      </c>
      <c r="Z1674" s="113">
        <f>IF(ISNA(VLOOKUP(H1674,'data putaway'!$A$1:$E$530,5,0)),0,VLOOKUP(H1674,'data putaway'!$A$1:$E$530,5,0))</f>
        <v>0</v>
      </c>
      <c r="AA1674" s="354" t="b">
        <f t="shared" si="597"/>
        <v>0</v>
      </c>
      <c r="AB1674" s="354" t="b">
        <f t="shared" si="598"/>
        <v>0</v>
      </c>
      <c r="AC1674" s="356" t="str">
        <f t="shared" ca="1" si="599"/>
        <v>0 Month,  10 Days</v>
      </c>
      <c r="AD1674" s="114" t="str">
        <f t="shared" ca="1" si="584"/>
        <v>3 Year, 11 Month, 14 Days</v>
      </c>
      <c r="AE1674" s="114">
        <f t="shared" si="600"/>
        <v>44</v>
      </c>
      <c r="AF1674" s="114">
        <f t="shared" si="601"/>
        <v>1</v>
      </c>
      <c r="AG1674" s="354" t="str">
        <f t="shared" si="602"/>
        <v>CE30</v>
      </c>
      <c r="AH1674" s="114">
        <f>IF(ISNA(VLOOKUP(L1674,'MASTER DATA'!$A$1:$F$192,6,0)),0,VLOOKUP(L1674,'MASTER DATA'!$A$1:$F$192,6,0))*AE1674</f>
        <v>528</v>
      </c>
      <c r="AI1674" s="354" t="str">
        <f>VLOOKUP($D1674,'warehouse mapping'!$AN$7:$AO$17,2,0)</f>
        <v>Aktif</v>
      </c>
      <c r="AJ1674" s="114">
        <f t="shared" si="603"/>
        <v>0</v>
      </c>
      <c r="AK1674" s="354" t="str">
        <f t="shared" si="604"/>
        <v/>
      </c>
      <c r="AL1674" s="354" t="s">
        <v>170</v>
      </c>
      <c r="AM1674" s="354">
        <f t="shared" si="585"/>
        <v>1</v>
      </c>
      <c r="AN1674" s="354" t="b">
        <f t="shared" si="605"/>
        <v>1</v>
      </c>
    </row>
    <row r="1675" spans="1:40" s="354" customFormat="1">
      <c r="A1675" s="354" t="str">
        <f t="shared" si="586"/>
        <v>CE31A01550041340</v>
      </c>
      <c r="B1675" s="354">
        <f t="shared" si="587"/>
        <v>0</v>
      </c>
      <c r="C1675" s="354">
        <f t="shared" si="588"/>
        <v>0</v>
      </c>
      <c r="D1675" s="354" t="str">
        <f t="shared" si="589"/>
        <v>CE</v>
      </c>
      <c r="E1675" s="354" t="str">
        <f t="shared" si="590"/>
        <v>31</v>
      </c>
      <c r="F1675" s="354" t="str">
        <f t="shared" si="591"/>
        <v>A</v>
      </c>
      <c r="G1675" s="355" t="str">
        <f t="shared" si="592"/>
        <v>01</v>
      </c>
      <c r="H1675" s="232" t="s">
        <v>2010</v>
      </c>
      <c r="I1675" s="232" t="s">
        <v>3597</v>
      </c>
      <c r="J1675" s="233">
        <v>46281</v>
      </c>
      <c r="K1675" s="233">
        <v>47700</v>
      </c>
      <c r="L1675" s="234">
        <v>550041340</v>
      </c>
      <c r="M1675" s="232" t="str">
        <f>IF(ISNA(VLOOKUP(L1675,'MASTER DATA'!$A$1:$B$192,2,0)),"",VLOOKUP(L1675,'MASTER DATA'!$A$1:$B$192,2,0))</f>
        <v>Omala S2 GX 680_1*209L_A227</v>
      </c>
      <c r="N1675" s="232">
        <v>1</v>
      </c>
      <c r="O1675" s="232">
        <f t="shared" si="593"/>
        <v>0</v>
      </c>
      <c r="P1675" s="232">
        <f t="shared" si="594"/>
        <v>1</v>
      </c>
      <c r="Q1675" s="232">
        <f>VLOOKUP(L1675,'MASTER DATA'!$A$1:$E$192,5,0)</f>
        <v>4</v>
      </c>
      <c r="R1675" s="234">
        <f>SUMIF('picking of the day'!$H$4:$H$358,WMS!H1675&amp;WMS!L1675,'picking of the day'!$E$4:$E$358)</f>
        <v>0</v>
      </c>
      <c r="U1675" s="114">
        <f>IF(ISNA(VLOOKUP(H1675,'data putaway'!$A$1:$E$530,3,0)),0,VLOOKUP(H1675,'data putaway'!$A$1:$E$530,3,0))</f>
        <v>0</v>
      </c>
      <c r="V1675" s="354">
        <f t="shared" si="595"/>
        <v>1</v>
      </c>
      <c r="W1675" s="114">
        <f>IF(ISNA(VLOOKUP(H1675,'data putaway'!$A$1:$E$530,2,0)),0,VLOOKUP(H1675,'data putaway'!$A$1:$E$530,2,0))</f>
        <v>0</v>
      </c>
      <c r="X1675" s="354" t="b">
        <f t="shared" si="596"/>
        <v>0</v>
      </c>
      <c r="Y1675" s="354">
        <f>IF(ISNA(VLOOKUP(H1675,'data putaway'!$A$1:$E$530,4,0)),0,VLOOKUP(H1675,'data putaway'!$A$1:$E$530,4,0))</f>
        <v>0</v>
      </c>
      <c r="Z1675" s="113">
        <f>IF(ISNA(VLOOKUP(H1675,'data putaway'!$A$1:$E$530,5,0)),0,VLOOKUP(H1675,'data putaway'!$A$1:$E$530,5,0))</f>
        <v>0</v>
      </c>
      <c r="AA1675" s="354" t="b">
        <f t="shared" si="597"/>
        <v>0</v>
      </c>
      <c r="AB1675" s="354" t="b">
        <f t="shared" si="598"/>
        <v>0</v>
      </c>
      <c r="AC1675" s="356" t="str">
        <f t="shared" ca="1" si="599"/>
        <v>0 Month,  2 Days</v>
      </c>
      <c r="AD1675" s="114" t="str">
        <f t="shared" ca="1" si="584"/>
        <v>3 Year, 10 Month, 18 Days</v>
      </c>
      <c r="AE1675" s="114">
        <f t="shared" si="600"/>
        <v>1</v>
      </c>
      <c r="AF1675" s="114">
        <f t="shared" si="601"/>
        <v>1</v>
      </c>
      <c r="AG1675" s="354" t="str">
        <f t="shared" si="602"/>
        <v>CE31</v>
      </c>
      <c r="AH1675" s="114">
        <f>IF(ISNA(VLOOKUP(L1675,'MASTER DATA'!$A$1:$F$192,6,0)),0,VLOOKUP(L1675,'MASTER DATA'!$A$1:$F$192,6,0))*AE1675</f>
        <v>209</v>
      </c>
      <c r="AI1675" s="354" t="str">
        <f>VLOOKUP($D1675,'warehouse mapping'!$AN$7:$AO$17,2,0)</f>
        <v>Aktif</v>
      </c>
      <c r="AJ1675" s="114">
        <f t="shared" si="603"/>
        <v>0</v>
      </c>
      <c r="AK1675" s="354" t="str">
        <f t="shared" si="604"/>
        <v/>
      </c>
      <c r="AL1675" s="354" t="s">
        <v>3025</v>
      </c>
      <c r="AM1675" s="354">
        <f t="shared" si="585"/>
        <v>1</v>
      </c>
      <c r="AN1675" s="354" t="b">
        <f t="shared" si="605"/>
        <v>1</v>
      </c>
    </row>
    <row r="1676" spans="1:40" s="354" customFormat="1">
      <c r="A1676" s="354" t="str">
        <f t="shared" si="586"/>
        <v>CE31A02550062631</v>
      </c>
      <c r="B1676" s="354">
        <f t="shared" si="587"/>
        <v>0</v>
      </c>
      <c r="C1676" s="354">
        <f t="shared" si="588"/>
        <v>0</v>
      </c>
      <c r="D1676" s="354" t="str">
        <f t="shared" si="589"/>
        <v>CE</v>
      </c>
      <c r="E1676" s="354" t="str">
        <f t="shared" si="590"/>
        <v>31</v>
      </c>
      <c r="F1676" s="354" t="str">
        <f t="shared" si="591"/>
        <v>A</v>
      </c>
      <c r="G1676" s="355" t="str">
        <f t="shared" si="592"/>
        <v>02</v>
      </c>
      <c r="H1676" s="232" t="s">
        <v>3140</v>
      </c>
      <c r="I1676" s="233" t="s">
        <v>3596</v>
      </c>
      <c r="J1676" s="233">
        <v>46281</v>
      </c>
      <c r="K1676" s="233">
        <v>47656</v>
      </c>
      <c r="L1676" s="234">
        <v>550062631</v>
      </c>
      <c r="M1676" s="232" t="str">
        <f>IF(ISNA(VLOOKUP(L1676,'MASTER DATA'!$A$1:$B$192,2,0)),"",VLOOKUP(L1676,'MASTER DATA'!$A$1:$B$192,2,0))</f>
        <v>KawaSemiSyn10W40SLMA_12*1L_A734</v>
      </c>
      <c r="N1676" s="232">
        <v>12</v>
      </c>
      <c r="O1676" s="232">
        <f t="shared" si="593"/>
        <v>0</v>
      </c>
      <c r="P1676" s="232">
        <f t="shared" si="594"/>
        <v>12</v>
      </c>
      <c r="Q1676" s="232">
        <f>VLOOKUP(L1676,'MASTER DATA'!$A$1:$E$192,5,0)</f>
        <v>44</v>
      </c>
      <c r="R1676" s="234">
        <f>SUMIF('picking of the day'!$H$4:$H$358,WMS!H1676&amp;WMS!L1676,'picking of the day'!$E$4:$E$358)</f>
        <v>0</v>
      </c>
      <c r="U1676" s="114">
        <f>IF(ISNA(VLOOKUP(H1676,'data putaway'!$A$1:$E$530,3,0)),0,VLOOKUP(H1676,'data putaway'!$A$1:$E$530,3,0))</f>
        <v>0</v>
      </c>
      <c r="V1676" s="354">
        <f t="shared" si="595"/>
        <v>12</v>
      </c>
      <c r="W1676" s="114">
        <f>IF(ISNA(VLOOKUP(H1676,'data putaway'!$A$1:$E$530,2,0)),0,VLOOKUP(H1676,'data putaway'!$A$1:$E$530,2,0))</f>
        <v>0</v>
      </c>
      <c r="X1676" s="354" t="b">
        <f t="shared" si="596"/>
        <v>0</v>
      </c>
      <c r="Y1676" s="354">
        <f>IF(ISNA(VLOOKUP(H1676,'data putaway'!$A$1:$E$530,4,0)),0,VLOOKUP(H1676,'data putaway'!$A$1:$E$530,4,0))</f>
        <v>0</v>
      </c>
      <c r="Z1676" s="113">
        <f>IF(ISNA(VLOOKUP(H1676,'data putaway'!$A$1:$E$530,5,0)),0,VLOOKUP(H1676,'data putaway'!$A$1:$E$530,5,0))</f>
        <v>0</v>
      </c>
      <c r="AA1676" s="354" t="b">
        <f t="shared" si="597"/>
        <v>0</v>
      </c>
      <c r="AB1676" s="354" t="b">
        <f t="shared" si="598"/>
        <v>0</v>
      </c>
      <c r="AC1676" s="356" t="str">
        <f t="shared" ca="1" si="599"/>
        <v>0 Month,  2 Days</v>
      </c>
      <c r="AD1676" s="114" t="str">
        <f t="shared" ca="1" si="584"/>
        <v>3 Year, 9 Month, 4 Days</v>
      </c>
      <c r="AE1676" s="114">
        <f t="shared" si="600"/>
        <v>12</v>
      </c>
      <c r="AF1676" s="114">
        <f t="shared" si="601"/>
        <v>1</v>
      </c>
      <c r="AG1676" s="354" t="str">
        <f t="shared" si="602"/>
        <v>CE31</v>
      </c>
      <c r="AH1676" s="114">
        <f>IF(ISNA(VLOOKUP(L1676,'MASTER DATA'!$A$1:$F$192,6,0)),0,VLOOKUP(L1676,'MASTER DATA'!$A$1:$F$192,6,0))*AE1676</f>
        <v>144</v>
      </c>
      <c r="AI1676" s="354" t="str">
        <f>VLOOKUP($D1676,'warehouse mapping'!$AN$7:$AO$17,2,0)</f>
        <v>Aktif</v>
      </c>
      <c r="AJ1676" s="114">
        <f t="shared" si="603"/>
        <v>0</v>
      </c>
      <c r="AK1676" s="354" t="str">
        <f t="shared" si="604"/>
        <v/>
      </c>
      <c r="AL1676" s="354" t="s">
        <v>3205</v>
      </c>
      <c r="AM1676" s="354">
        <f t="shared" si="585"/>
        <v>1</v>
      </c>
      <c r="AN1676" s="354" t="b">
        <f t="shared" si="605"/>
        <v>1</v>
      </c>
    </row>
    <row r="1677" spans="1:40" s="354" customFormat="1">
      <c r="A1677" s="354" t="str">
        <f t="shared" si="586"/>
        <v>CE31B01550027259</v>
      </c>
      <c r="B1677" s="354">
        <f t="shared" si="587"/>
        <v>0</v>
      </c>
      <c r="C1677" s="354">
        <f t="shared" si="588"/>
        <v>0</v>
      </c>
      <c r="D1677" s="354" t="str">
        <f t="shared" si="589"/>
        <v>CE</v>
      </c>
      <c r="E1677" s="354" t="str">
        <f t="shared" si="590"/>
        <v>31</v>
      </c>
      <c r="F1677" s="354" t="str">
        <f t="shared" si="591"/>
        <v>B</v>
      </c>
      <c r="G1677" s="355" t="str">
        <f t="shared" si="592"/>
        <v>01</v>
      </c>
      <c r="H1677" s="232" t="s">
        <v>2011</v>
      </c>
      <c r="I1677" s="233" t="s">
        <v>3251</v>
      </c>
      <c r="J1677" s="233">
        <v>46255</v>
      </c>
      <c r="K1677" s="233">
        <v>47691</v>
      </c>
      <c r="L1677" s="234">
        <v>550027259</v>
      </c>
      <c r="M1677" s="232" t="str">
        <f>IF(ISNA(VLOOKUP(L1677,'MASTER DATA'!$A$1:$B$192,2,0)),"",VLOOKUP(L1677,'MASTER DATA'!$A$1:$B$192,2,0))</f>
        <v>Gadus S2 V220 2_1*770kg_A227</v>
      </c>
      <c r="N1677" s="232">
        <v>1</v>
      </c>
      <c r="O1677" s="232">
        <f t="shared" si="593"/>
        <v>1</v>
      </c>
      <c r="P1677" s="232">
        <f t="shared" si="594"/>
        <v>0</v>
      </c>
      <c r="Q1677" s="232">
        <f>VLOOKUP(L1677,'MASTER DATA'!$A$1:$E$192,5,0)</f>
        <v>1</v>
      </c>
      <c r="R1677" s="234">
        <f>SUMIF('picking of the day'!$H$4:$H$358,WMS!H1677&amp;WMS!L1677,'picking of the day'!$E$4:$E$358)</f>
        <v>0</v>
      </c>
      <c r="U1677" s="114">
        <f>IF(ISNA(VLOOKUP(H1677,'data putaway'!$A$1:$E$530,3,0)),0,VLOOKUP(H1677,'data putaway'!$A$1:$E$530,3,0))</f>
        <v>0</v>
      </c>
      <c r="V1677" s="354">
        <f t="shared" si="595"/>
        <v>1</v>
      </c>
      <c r="W1677" s="114">
        <f>IF(ISNA(VLOOKUP(H1677,'data putaway'!$A$1:$E$530,2,0)),0,VLOOKUP(H1677,'data putaway'!$A$1:$E$530,2,0))</f>
        <v>0</v>
      </c>
      <c r="X1677" s="354" t="b">
        <f t="shared" si="596"/>
        <v>0</v>
      </c>
      <c r="Y1677" s="354">
        <f>IF(ISNA(VLOOKUP(H1677,'data putaway'!$A$1:$E$530,4,0)),0,VLOOKUP(H1677,'data putaway'!$A$1:$E$530,4,0))</f>
        <v>0</v>
      </c>
      <c r="Z1677" s="113">
        <f>IF(ISNA(VLOOKUP(H1677,'data putaway'!$A$1:$E$530,5,0)),0,VLOOKUP(H1677,'data putaway'!$A$1:$E$530,5,0))</f>
        <v>0</v>
      </c>
      <c r="AA1677" s="354" t="b">
        <f t="shared" si="597"/>
        <v>0</v>
      </c>
      <c r="AB1677" s="354" t="b">
        <f t="shared" si="598"/>
        <v>0</v>
      </c>
      <c r="AC1677" s="356" t="str">
        <f t="shared" ca="1" si="599"/>
        <v>0 Month,  28 Days</v>
      </c>
      <c r="AD1677" s="114" t="str">
        <f t="shared" ca="1" si="584"/>
        <v>3 Year, 10 Month, 9 Days</v>
      </c>
      <c r="AE1677" s="114">
        <f t="shared" si="600"/>
        <v>1</v>
      </c>
      <c r="AF1677" s="114">
        <f t="shared" si="601"/>
        <v>1</v>
      </c>
      <c r="AG1677" s="354" t="str">
        <f t="shared" si="602"/>
        <v>CE31</v>
      </c>
      <c r="AH1677" s="114">
        <f>IF(ISNA(VLOOKUP(L1677,'MASTER DATA'!$A$1:$F$192,6,0)),0,VLOOKUP(L1677,'MASTER DATA'!$A$1:$F$192,6,0))*AE1677</f>
        <v>770</v>
      </c>
      <c r="AI1677" s="354" t="str">
        <f>VLOOKUP($D1677,'warehouse mapping'!$AN$7:$AO$17,2,0)</f>
        <v>Aktif</v>
      </c>
      <c r="AJ1677" s="114">
        <f t="shared" si="603"/>
        <v>0</v>
      </c>
      <c r="AK1677" s="354" t="str">
        <f t="shared" si="604"/>
        <v/>
      </c>
      <c r="AL1677" s="354" t="s">
        <v>3206</v>
      </c>
      <c r="AM1677" s="354">
        <f t="shared" si="585"/>
        <v>1</v>
      </c>
      <c r="AN1677" s="354" t="b">
        <f t="shared" si="605"/>
        <v>1</v>
      </c>
    </row>
    <row r="1678" spans="1:40" s="354" customFormat="1">
      <c r="A1678" s="354" t="str">
        <f t="shared" si="586"/>
        <v>CE31B02550027259</v>
      </c>
      <c r="B1678" s="354">
        <f t="shared" si="587"/>
        <v>0</v>
      </c>
      <c r="C1678" s="354">
        <f t="shared" si="588"/>
        <v>0</v>
      </c>
      <c r="D1678" s="354" t="str">
        <f t="shared" si="589"/>
        <v>CE</v>
      </c>
      <c r="E1678" s="354" t="str">
        <f t="shared" si="590"/>
        <v>31</v>
      </c>
      <c r="F1678" s="354" t="str">
        <f t="shared" si="591"/>
        <v>B</v>
      </c>
      <c r="G1678" s="355" t="str">
        <f t="shared" si="592"/>
        <v>02</v>
      </c>
      <c r="H1678" s="232" t="s">
        <v>2012</v>
      </c>
      <c r="I1678" s="233" t="s">
        <v>3251</v>
      </c>
      <c r="J1678" s="233">
        <v>46255</v>
      </c>
      <c r="K1678" s="233">
        <v>47691</v>
      </c>
      <c r="L1678" s="234">
        <v>550027259</v>
      </c>
      <c r="M1678" s="232" t="str">
        <f>IF(ISNA(VLOOKUP(L1678,'MASTER DATA'!$A$1:$B$192,2,0)),"",VLOOKUP(L1678,'MASTER DATA'!$A$1:$B$192,2,0))</f>
        <v>Gadus S2 V220 2_1*770kg_A227</v>
      </c>
      <c r="N1678" s="232">
        <v>1</v>
      </c>
      <c r="O1678" s="232">
        <f t="shared" si="593"/>
        <v>1</v>
      </c>
      <c r="P1678" s="232">
        <f t="shared" si="594"/>
        <v>0</v>
      </c>
      <c r="Q1678" s="232">
        <f>VLOOKUP(L1678,'MASTER DATA'!$A$1:$E$192,5,0)</f>
        <v>1</v>
      </c>
      <c r="R1678" s="234">
        <f>SUMIF('picking of the day'!$H$4:$H$358,WMS!H1678&amp;WMS!L1678,'picking of the day'!$E$4:$E$358)</f>
        <v>0</v>
      </c>
      <c r="U1678" s="114">
        <f>IF(ISNA(VLOOKUP(H1678,'data putaway'!$A$1:$E$530,3,0)),0,VLOOKUP(H1678,'data putaway'!$A$1:$E$530,3,0))</f>
        <v>0</v>
      </c>
      <c r="V1678" s="354">
        <f t="shared" si="595"/>
        <v>1</v>
      </c>
      <c r="W1678" s="114">
        <f>IF(ISNA(VLOOKUP(H1678,'data putaway'!$A$1:$E$530,2,0)),0,VLOOKUP(H1678,'data putaway'!$A$1:$E$530,2,0))</f>
        <v>0</v>
      </c>
      <c r="X1678" s="354" t="b">
        <f t="shared" si="596"/>
        <v>0</v>
      </c>
      <c r="Y1678" s="354">
        <f>IF(ISNA(VLOOKUP(H1678,'data putaway'!$A$1:$E$530,4,0)),0,VLOOKUP(H1678,'data putaway'!$A$1:$E$530,4,0))</f>
        <v>0</v>
      </c>
      <c r="Z1678" s="113">
        <f>IF(ISNA(VLOOKUP(H1678,'data putaway'!$A$1:$E$530,5,0)),0,VLOOKUP(H1678,'data putaway'!$A$1:$E$530,5,0))</f>
        <v>0</v>
      </c>
      <c r="AA1678" s="354" t="b">
        <f t="shared" si="597"/>
        <v>0</v>
      </c>
      <c r="AB1678" s="354" t="b">
        <f t="shared" si="598"/>
        <v>0</v>
      </c>
      <c r="AC1678" s="356" t="str">
        <f t="shared" ca="1" si="599"/>
        <v>0 Month,  28 Days</v>
      </c>
      <c r="AD1678" s="114" t="str">
        <f t="shared" ca="1" si="584"/>
        <v>3 Year, 10 Month, 9 Days</v>
      </c>
      <c r="AE1678" s="114">
        <f t="shared" si="600"/>
        <v>1</v>
      </c>
      <c r="AF1678" s="114">
        <f t="shared" si="601"/>
        <v>1</v>
      </c>
      <c r="AG1678" s="354" t="str">
        <f t="shared" si="602"/>
        <v>CE31</v>
      </c>
      <c r="AH1678" s="114">
        <f>IF(ISNA(VLOOKUP(L1678,'MASTER DATA'!$A$1:$F$192,6,0)),0,VLOOKUP(L1678,'MASTER DATA'!$A$1:$F$192,6,0))*AE1678</f>
        <v>770</v>
      </c>
      <c r="AI1678" s="354" t="str">
        <f>VLOOKUP($D1678,'warehouse mapping'!$AN$7:$AO$17,2,0)</f>
        <v>Aktif</v>
      </c>
      <c r="AJ1678" s="114">
        <f t="shared" si="603"/>
        <v>0</v>
      </c>
      <c r="AK1678" s="354" t="str">
        <f t="shared" si="604"/>
        <v/>
      </c>
      <c r="AL1678" s="354" t="s">
        <v>3206</v>
      </c>
      <c r="AM1678" s="354">
        <f t="shared" si="585"/>
        <v>1</v>
      </c>
      <c r="AN1678" s="354" t="b">
        <f t="shared" si="605"/>
        <v>1</v>
      </c>
    </row>
    <row r="1679" spans="1:40" s="354" customFormat="1">
      <c r="A1679" s="354" t="str">
        <f t="shared" si="586"/>
        <v>CE31C01550054879</v>
      </c>
      <c r="B1679" s="354">
        <f t="shared" si="587"/>
        <v>0</v>
      </c>
      <c r="C1679" s="354">
        <f t="shared" si="588"/>
        <v>0</v>
      </c>
      <c r="D1679" s="354" t="str">
        <f t="shared" si="589"/>
        <v>CE</v>
      </c>
      <c r="E1679" s="354" t="str">
        <f t="shared" si="590"/>
        <v>31</v>
      </c>
      <c r="F1679" s="354" t="str">
        <f t="shared" si="591"/>
        <v>C</v>
      </c>
      <c r="G1679" s="355" t="str">
        <f t="shared" si="592"/>
        <v>01</v>
      </c>
      <c r="H1679" s="232" t="s">
        <v>2013</v>
      </c>
      <c r="I1679" s="232">
        <v>12672256</v>
      </c>
      <c r="J1679" s="362">
        <v>46237</v>
      </c>
      <c r="K1679" s="362">
        <v>47659</v>
      </c>
      <c r="L1679" s="234">
        <v>550054879</v>
      </c>
      <c r="M1679" s="232" t="str">
        <f>IF(ISNA(VLOOKUP(L1679,'MASTER DATA'!$A$1:$B$192,2,0)),"",VLOOKUP(L1679,'MASTER DATA'!$A$1:$B$192,2,0))</f>
        <v>SukuCTBerlian 15W-40_1*200L_A04W</v>
      </c>
      <c r="N1679" s="232">
        <v>4</v>
      </c>
      <c r="O1679" s="232">
        <f t="shared" si="593"/>
        <v>1</v>
      </c>
      <c r="P1679" s="232">
        <f t="shared" si="594"/>
        <v>0</v>
      </c>
      <c r="Q1679" s="232">
        <f>VLOOKUP(L1679,'MASTER DATA'!$A$1:$E$192,5,0)</f>
        <v>4</v>
      </c>
      <c r="R1679" s="234">
        <f>SUMIF('picking of the day'!$H$4:$H$358,WMS!H1679&amp;WMS!L1679,'picking of the day'!$E$4:$E$358)</f>
        <v>0</v>
      </c>
      <c r="U1679" s="114">
        <f>IF(ISNA(VLOOKUP(H1679,'data putaway'!$A$1:$E$530,3,0)),0,VLOOKUP(H1679,'data putaway'!$A$1:$E$530,3,0))</f>
        <v>0</v>
      </c>
      <c r="V1679" s="354">
        <f t="shared" si="595"/>
        <v>4</v>
      </c>
      <c r="W1679" s="114">
        <f>IF(ISNA(VLOOKUP(H1679,'data putaway'!$A$1:$E$530,2,0)),0,VLOOKUP(H1679,'data putaway'!$A$1:$E$530,2,0))</f>
        <v>0</v>
      </c>
      <c r="X1679" s="354" t="b">
        <f t="shared" si="596"/>
        <v>0</v>
      </c>
      <c r="Y1679" s="354">
        <f>IF(ISNA(VLOOKUP(H1679,'data putaway'!$A$1:$E$530,4,0)),0,VLOOKUP(H1679,'data putaway'!$A$1:$E$530,4,0))</f>
        <v>0</v>
      </c>
      <c r="Z1679" s="113">
        <f>IF(ISNA(VLOOKUP(H1679,'data putaway'!$A$1:$E$530,5,0)),0,VLOOKUP(H1679,'data putaway'!$A$1:$E$530,5,0))</f>
        <v>0</v>
      </c>
      <c r="AA1679" s="354" t="b">
        <f t="shared" si="597"/>
        <v>0</v>
      </c>
      <c r="AB1679" s="354" t="b">
        <f t="shared" si="598"/>
        <v>0</v>
      </c>
      <c r="AC1679" s="356" t="str">
        <f t="shared" ca="1" si="599"/>
        <v>1 Month,  15 Days</v>
      </c>
      <c r="AD1679" s="114" t="str">
        <f t="shared" ca="1" si="584"/>
        <v>3 Year, 9 Month, 7 Days</v>
      </c>
      <c r="AE1679" s="114">
        <f t="shared" si="600"/>
        <v>4</v>
      </c>
      <c r="AF1679" s="114">
        <f t="shared" si="601"/>
        <v>1</v>
      </c>
      <c r="AG1679" s="354" t="str">
        <f t="shared" si="602"/>
        <v>CE31</v>
      </c>
      <c r="AH1679" s="114">
        <f>IF(ISNA(VLOOKUP(L1679,'MASTER DATA'!$A$1:$F$192,6,0)),0,VLOOKUP(L1679,'MASTER DATA'!$A$1:$F$192,6,0))*AE1679</f>
        <v>800</v>
      </c>
      <c r="AI1679" s="354" t="str">
        <f>VLOOKUP($D1679,'warehouse mapping'!$AN$7:$AO$17,2,0)</f>
        <v>Aktif</v>
      </c>
      <c r="AJ1679" s="114">
        <f t="shared" si="603"/>
        <v>0</v>
      </c>
      <c r="AK1679" s="354" t="str">
        <f t="shared" si="604"/>
        <v/>
      </c>
      <c r="AL1679" s="354" t="s">
        <v>170</v>
      </c>
      <c r="AM1679" s="354">
        <f t="shared" si="585"/>
        <v>1</v>
      </c>
      <c r="AN1679" s="354" t="b">
        <f t="shared" si="605"/>
        <v>1</v>
      </c>
    </row>
    <row r="1680" spans="1:40" s="354" customFormat="1">
      <c r="A1680" s="354" t="str">
        <f t="shared" si="586"/>
        <v>CE31C02550054879</v>
      </c>
      <c r="B1680" s="354">
        <f t="shared" si="587"/>
        <v>0</v>
      </c>
      <c r="C1680" s="354">
        <f t="shared" si="588"/>
        <v>0</v>
      </c>
      <c r="D1680" s="354" t="str">
        <f t="shared" si="589"/>
        <v>CE</v>
      </c>
      <c r="E1680" s="354" t="str">
        <f t="shared" si="590"/>
        <v>31</v>
      </c>
      <c r="F1680" s="354" t="str">
        <f t="shared" si="591"/>
        <v>C</v>
      </c>
      <c r="G1680" s="355" t="str">
        <f t="shared" si="592"/>
        <v>02</v>
      </c>
      <c r="H1680" s="232" t="s">
        <v>2014</v>
      </c>
      <c r="I1680" s="232">
        <v>12672256</v>
      </c>
      <c r="J1680" s="362">
        <v>46237</v>
      </c>
      <c r="K1680" s="362">
        <v>47659</v>
      </c>
      <c r="L1680" s="234">
        <v>550054879</v>
      </c>
      <c r="M1680" s="232" t="str">
        <f>IF(ISNA(VLOOKUP(L1680,'MASTER DATA'!$A$1:$B$192,2,0)),"",VLOOKUP(L1680,'MASTER DATA'!$A$1:$B$192,2,0))</f>
        <v>SukuCTBerlian 15W-40_1*200L_A04W</v>
      </c>
      <c r="N1680" s="232">
        <v>4</v>
      </c>
      <c r="O1680" s="232">
        <f t="shared" si="593"/>
        <v>1</v>
      </c>
      <c r="P1680" s="232">
        <f t="shared" si="594"/>
        <v>0</v>
      </c>
      <c r="Q1680" s="232">
        <f>VLOOKUP(L1680,'MASTER DATA'!$A$1:$E$192,5,0)</f>
        <v>4</v>
      </c>
      <c r="R1680" s="234">
        <f>SUMIF('picking of the day'!$H$4:$H$358,WMS!H1680&amp;WMS!L1680,'picking of the day'!$E$4:$E$358)</f>
        <v>0</v>
      </c>
      <c r="U1680" s="114">
        <f>IF(ISNA(VLOOKUP(H1680,'data putaway'!$A$1:$E$530,3,0)),0,VLOOKUP(H1680,'data putaway'!$A$1:$E$530,3,0))</f>
        <v>0</v>
      </c>
      <c r="V1680" s="354">
        <f t="shared" si="595"/>
        <v>4</v>
      </c>
      <c r="W1680" s="114">
        <f>IF(ISNA(VLOOKUP(H1680,'data putaway'!$A$1:$E$530,2,0)),0,VLOOKUP(H1680,'data putaway'!$A$1:$E$530,2,0))</f>
        <v>0</v>
      </c>
      <c r="X1680" s="354" t="b">
        <f t="shared" si="596"/>
        <v>0</v>
      </c>
      <c r="Y1680" s="354">
        <f>IF(ISNA(VLOOKUP(H1680,'data putaway'!$A$1:$E$530,4,0)),0,VLOOKUP(H1680,'data putaway'!$A$1:$E$530,4,0))</f>
        <v>0</v>
      </c>
      <c r="Z1680" s="113">
        <f>IF(ISNA(VLOOKUP(H1680,'data putaway'!$A$1:$E$530,5,0)),0,VLOOKUP(H1680,'data putaway'!$A$1:$E$530,5,0))</f>
        <v>0</v>
      </c>
      <c r="AA1680" s="354" t="b">
        <f t="shared" si="597"/>
        <v>0</v>
      </c>
      <c r="AB1680" s="354" t="b">
        <f t="shared" si="598"/>
        <v>0</v>
      </c>
      <c r="AC1680" s="356" t="str">
        <f t="shared" ca="1" si="599"/>
        <v>1 Month,  15 Days</v>
      </c>
      <c r="AD1680" s="114" t="str">
        <f t="shared" ca="1" si="584"/>
        <v>3 Year, 9 Month, 7 Days</v>
      </c>
      <c r="AE1680" s="114">
        <f t="shared" si="600"/>
        <v>4</v>
      </c>
      <c r="AF1680" s="114">
        <f t="shared" si="601"/>
        <v>1</v>
      </c>
      <c r="AG1680" s="354" t="str">
        <f t="shared" si="602"/>
        <v>CE31</v>
      </c>
      <c r="AH1680" s="114">
        <f>IF(ISNA(VLOOKUP(L1680,'MASTER DATA'!$A$1:$F$192,6,0)),0,VLOOKUP(L1680,'MASTER DATA'!$A$1:$F$192,6,0))*AE1680</f>
        <v>800</v>
      </c>
      <c r="AI1680" s="354" t="str">
        <f>VLOOKUP($D1680,'warehouse mapping'!$AN$7:$AO$17,2,0)</f>
        <v>Aktif</v>
      </c>
      <c r="AJ1680" s="114">
        <f t="shared" si="603"/>
        <v>0</v>
      </c>
      <c r="AK1680" s="354" t="str">
        <f t="shared" si="604"/>
        <v/>
      </c>
      <c r="AL1680" s="354" t="s">
        <v>170</v>
      </c>
      <c r="AM1680" s="354">
        <f t="shared" si="585"/>
        <v>1</v>
      </c>
      <c r="AN1680" s="354" t="b">
        <f t="shared" si="605"/>
        <v>1</v>
      </c>
    </row>
    <row r="1681" spans="1:40" s="354" customFormat="1">
      <c r="A1681" s="354" t="str">
        <f t="shared" si="586"/>
        <v>CE31D01550069887</v>
      </c>
      <c r="B1681" s="354">
        <f t="shared" si="587"/>
        <v>0</v>
      </c>
      <c r="C1681" s="354">
        <f t="shared" si="588"/>
        <v>0</v>
      </c>
      <c r="D1681" s="354" t="str">
        <f t="shared" si="589"/>
        <v>CE</v>
      </c>
      <c r="E1681" s="354" t="str">
        <f t="shared" si="590"/>
        <v>31</v>
      </c>
      <c r="F1681" s="354" t="str">
        <f t="shared" si="591"/>
        <v>D</v>
      </c>
      <c r="G1681" s="355" t="str">
        <f t="shared" si="592"/>
        <v>01</v>
      </c>
      <c r="H1681" s="232" t="s">
        <v>2015</v>
      </c>
      <c r="I1681" s="232" t="s">
        <v>3582</v>
      </c>
      <c r="J1681" s="233">
        <v>47719</v>
      </c>
      <c r="K1681" s="233">
        <v>47734</v>
      </c>
      <c r="L1681" s="234">
        <v>550069887</v>
      </c>
      <c r="M1681" s="232" t="str">
        <f>IF(ISNA(VLOOKUP(L1681,'MASTER DATA'!$A$1:$B$192,2,0)),"",VLOOKUP(L1681,'MASTER DATA'!$A$1:$B$192,2,0))</f>
        <v>RimR4Plus15W40CI4E7_12*1L_A04W</v>
      </c>
      <c r="N1681" s="232">
        <v>44</v>
      </c>
      <c r="O1681" s="232">
        <f t="shared" si="593"/>
        <v>1</v>
      </c>
      <c r="P1681" s="232">
        <f t="shared" si="594"/>
        <v>0</v>
      </c>
      <c r="Q1681" s="232">
        <f>VLOOKUP(L1681,'MASTER DATA'!$A$1:$E$192,5,0)</f>
        <v>44</v>
      </c>
      <c r="R1681" s="234">
        <f>SUMIF('picking of the day'!$H$4:$H$358,WMS!H1681&amp;WMS!L1681,'picking of the day'!$E$4:$E$358)</f>
        <v>0</v>
      </c>
      <c r="U1681" s="114">
        <f>IF(ISNA(VLOOKUP(H1681,'data putaway'!$A$1:$E$530,3,0)),0,VLOOKUP(H1681,'data putaway'!$A$1:$E$530,3,0))</f>
        <v>0</v>
      </c>
      <c r="V1681" s="354">
        <f t="shared" si="595"/>
        <v>44</v>
      </c>
      <c r="W1681" s="114">
        <f>IF(ISNA(VLOOKUP(H1681,'data putaway'!$A$1:$E$530,2,0)),0,VLOOKUP(H1681,'data putaway'!$A$1:$E$530,2,0))</f>
        <v>0</v>
      </c>
      <c r="X1681" s="354" t="b">
        <f t="shared" si="596"/>
        <v>0</v>
      </c>
      <c r="Y1681" s="354">
        <f>IF(ISNA(VLOOKUP(H1681,'data putaway'!$A$1:$E$530,4,0)),0,VLOOKUP(H1681,'data putaway'!$A$1:$E$530,4,0))</f>
        <v>0</v>
      </c>
      <c r="Z1681" s="113">
        <f>IF(ISNA(VLOOKUP(H1681,'data putaway'!$A$1:$E$530,5,0)),0,VLOOKUP(H1681,'data putaway'!$A$1:$E$530,5,0))</f>
        <v>0</v>
      </c>
      <c r="AA1681" s="354" t="b">
        <f t="shared" si="597"/>
        <v>0</v>
      </c>
      <c r="AB1681" s="354" t="b">
        <f t="shared" si="598"/>
        <v>0</v>
      </c>
      <c r="AC1681" s="356" t="e">
        <f t="shared" ca="1" si="599"/>
        <v>#NUM!</v>
      </c>
      <c r="AD1681" s="114" t="str">
        <f t="shared" ca="1" si="584"/>
        <v>3 Year, 11 Month, 21 Days</v>
      </c>
      <c r="AE1681" s="114">
        <f t="shared" si="600"/>
        <v>44</v>
      </c>
      <c r="AF1681" s="114">
        <f t="shared" si="601"/>
        <v>1</v>
      </c>
      <c r="AG1681" s="354" t="str">
        <f t="shared" si="602"/>
        <v>CE31</v>
      </c>
      <c r="AH1681" s="114">
        <f>IF(ISNA(VLOOKUP(L1681,'MASTER DATA'!$A$1:$F$192,6,0)),0,VLOOKUP(L1681,'MASTER DATA'!$A$1:$F$192,6,0))*AE1681</f>
        <v>528</v>
      </c>
      <c r="AI1681" s="354" t="str">
        <f>VLOOKUP($D1681,'warehouse mapping'!$AN$7:$AO$17,2,0)</f>
        <v>Aktif</v>
      </c>
      <c r="AJ1681" s="114">
        <f t="shared" si="603"/>
        <v>0</v>
      </c>
      <c r="AK1681" s="354" t="str">
        <f t="shared" si="604"/>
        <v/>
      </c>
      <c r="AL1681" s="354" t="s">
        <v>170</v>
      </c>
      <c r="AM1681" s="354">
        <f t="shared" si="585"/>
        <v>1</v>
      </c>
      <c r="AN1681" s="354" t="b">
        <f t="shared" si="605"/>
        <v>1</v>
      </c>
    </row>
    <row r="1682" spans="1:40" s="354" customFormat="1">
      <c r="A1682" s="354" t="str">
        <f t="shared" si="586"/>
        <v>CE31D02550062462</v>
      </c>
      <c r="B1682" s="354">
        <f t="shared" si="587"/>
        <v>0</v>
      </c>
      <c r="C1682" s="354">
        <f t="shared" si="588"/>
        <v>0</v>
      </c>
      <c r="D1682" s="354" t="str">
        <f t="shared" si="589"/>
        <v>CE</v>
      </c>
      <c r="E1682" s="354" t="str">
        <f t="shared" si="590"/>
        <v>31</v>
      </c>
      <c r="F1682" s="354" t="str">
        <f t="shared" si="591"/>
        <v>D</v>
      </c>
      <c r="G1682" s="355" t="str">
        <f t="shared" si="592"/>
        <v>02</v>
      </c>
      <c r="H1682" s="232" t="s">
        <v>2016</v>
      </c>
      <c r="I1682" s="232" t="s">
        <v>3514</v>
      </c>
      <c r="J1682" s="233">
        <v>46273</v>
      </c>
      <c r="K1682" s="233">
        <v>47727</v>
      </c>
      <c r="L1682" s="234">
        <v>550062462</v>
      </c>
      <c r="M1682" s="232" t="str">
        <f>IF(ISNA(VLOOKUP(L1682,'MASTER DATA'!$A$1:$B$192,2,0)),"",VLOOKUP(L1682,'MASTER DATA'!$A$1:$B$192,2,0))</f>
        <v>Adv4TAX7Sc10W40SNMB_12*1L_A04W</v>
      </c>
      <c r="N1682" s="232">
        <v>44</v>
      </c>
      <c r="O1682" s="232">
        <f t="shared" si="593"/>
        <v>1</v>
      </c>
      <c r="P1682" s="232">
        <f t="shared" si="594"/>
        <v>0</v>
      </c>
      <c r="Q1682" s="232">
        <f>VLOOKUP(L1682,'MASTER DATA'!$A$1:$E$192,5,0)</f>
        <v>44</v>
      </c>
      <c r="R1682" s="234">
        <f>SUMIF('picking of the day'!$H$4:$H$358,WMS!H1682&amp;WMS!L1682,'picking of the day'!$E$4:$E$358)</f>
        <v>0</v>
      </c>
      <c r="U1682" s="114">
        <f>IF(ISNA(VLOOKUP(H1682,'data putaway'!$A$1:$E$530,3,0)),0,VLOOKUP(H1682,'data putaway'!$A$1:$E$530,3,0))</f>
        <v>0</v>
      </c>
      <c r="V1682" s="354">
        <f t="shared" si="595"/>
        <v>44</v>
      </c>
      <c r="W1682" s="114">
        <f>IF(ISNA(VLOOKUP(H1682,'data putaway'!$A$1:$E$530,2,0)),0,VLOOKUP(H1682,'data putaway'!$A$1:$E$530,2,0))</f>
        <v>0</v>
      </c>
      <c r="X1682" s="354" t="b">
        <f t="shared" si="596"/>
        <v>0</v>
      </c>
      <c r="Y1682" s="354">
        <f>IF(ISNA(VLOOKUP(H1682,'data putaway'!$A$1:$E$530,4,0)),0,VLOOKUP(H1682,'data putaway'!$A$1:$E$530,4,0))</f>
        <v>0</v>
      </c>
      <c r="Z1682" s="113">
        <f>IF(ISNA(VLOOKUP(H1682,'data putaway'!$A$1:$E$530,5,0)),0,VLOOKUP(H1682,'data putaway'!$A$1:$E$530,5,0))</f>
        <v>0</v>
      </c>
      <c r="AA1682" s="354" t="b">
        <f t="shared" si="597"/>
        <v>0</v>
      </c>
      <c r="AB1682" s="354" t="b">
        <f t="shared" si="598"/>
        <v>0</v>
      </c>
      <c r="AC1682" s="356" t="str">
        <f t="shared" ca="1" si="599"/>
        <v>0 Month,  10 Days</v>
      </c>
      <c r="AD1682" s="114" t="str">
        <f t="shared" ca="1" si="584"/>
        <v>3 Year, 11 Month, 14 Days</v>
      </c>
      <c r="AE1682" s="114">
        <f t="shared" si="600"/>
        <v>44</v>
      </c>
      <c r="AF1682" s="114">
        <f t="shared" si="601"/>
        <v>1</v>
      </c>
      <c r="AG1682" s="354" t="str">
        <f t="shared" si="602"/>
        <v>CE31</v>
      </c>
      <c r="AH1682" s="114">
        <f>IF(ISNA(VLOOKUP(L1682,'MASTER DATA'!$A$1:$F$192,6,0)),0,VLOOKUP(L1682,'MASTER DATA'!$A$1:$F$192,6,0))*AE1682</f>
        <v>528</v>
      </c>
      <c r="AI1682" s="354" t="str">
        <f>VLOOKUP($D1682,'warehouse mapping'!$AN$7:$AO$17,2,0)</f>
        <v>Aktif</v>
      </c>
      <c r="AJ1682" s="114">
        <f t="shared" si="603"/>
        <v>0</v>
      </c>
      <c r="AK1682" s="354" t="str">
        <f t="shared" si="604"/>
        <v/>
      </c>
      <c r="AL1682" s="354" t="s">
        <v>170</v>
      </c>
      <c r="AM1682" s="354">
        <f t="shared" si="585"/>
        <v>1</v>
      </c>
      <c r="AN1682" s="354" t="b">
        <f t="shared" si="605"/>
        <v>1</v>
      </c>
    </row>
    <row r="1683" spans="1:40" s="354" customFormat="1">
      <c r="A1683" s="354" t="str">
        <f t="shared" si="586"/>
        <v>CE31E01550062462</v>
      </c>
      <c r="B1683" s="354">
        <f t="shared" si="587"/>
        <v>0</v>
      </c>
      <c r="C1683" s="354">
        <f t="shared" si="588"/>
        <v>0</v>
      </c>
      <c r="D1683" s="354" t="str">
        <f t="shared" si="589"/>
        <v>CE</v>
      </c>
      <c r="E1683" s="354" t="str">
        <f t="shared" si="590"/>
        <v>31</v>
      </c>
      <c r="F1683" s="354" t="str">
        <f t="shared" si="591"/>
        <v>E</v>
      </c>
      <c r="G1683" s="355" t="str">
        <f t="shared" si="592"/>
        <v>01</v>
      </c>
      <c r="H1683" s="232" t="s">
        <v>2017</v>
      </c>
      <c r="I1683" s="232" t="s">
        <v>3514</v>
      </c>
      <c r="J1683" s="233">
        <v>46273</v>
      </c>
      <c r="K1683" s="233">
        <v>47727</v>
      </c>
      <c r="L1683" s="234">
        <v>550062462</v>
      </c>
      <c r="M1683" s="232" t="str">
        <f>IF(ISNA(VLOOKUP(L1683,'MASTER DATA'!$A$1:$B$192,2,0)),"",VLOOKUP(L1683,'MASTER DATA'!$A$1:$B$192,2,0))</f>
        <v>Adv4TAX7Sc10W40SNMB_12*1L_A04W</v>
      </c>
      <c r="N1683" s="232">
        <v>44</v>
      </c>
      <c r="O1683" s="232">
        <f t="shared" si="593"/>
        <v>1</v>
      </c>
      <c r="P1683" s="232">
        <f t="shared" si="594"/>
        <v>0</v>
      </c>
      <c r="Q1683" s="232">
        <f>VLOOKUP(L1683,'MASTER DATA'!$A$1:$E$192,5,0)</f>
        <v>44</v>
      </c>
      <c r="R1683" s="234">
        <f>SUMIF('picking of the day'!$H$4:$H$358,WMS!H1683&amp;WMS!L1683,'picking of the day'!$E$4:$E$358)</f>
        <v>0</v>
      </c>
      <c r="U1683" s="114">
        <f>IF(ISNA(VLOOKUP(H1683,'data putaway'!$A$1:$E$530,3,0)),0,VLOOKUP(H1683,'data putaway'!$A$1:$E$530,3,0))</f>
        <v>0</v>
      </c>
      <c r="V1683" s="354">
        <f t="shared" si="595"/>
        <v>44</v>
      </c>
      <c r="W1683" s="114">
        <f>IF(ISNA(VLOOKUP(H1683,'data putaway'!$A$1:$E$530,2,0)),0,VLOOKUP(H1683,'data putaway'!$A$1:$E$530,2,0))</f>
        <v>0</v>
      </c>
      <c r="X1683" s="354" t="b">
        <f t="shared" si="596"/>
        <v>0</v>
      </c>
      <c r="Y1683" s="354">
        <f>IF(ISNA(VLOOKUP(H1683,'data putaway'!$A$1:$E$530,4,0)),0,VLOOKUP(H1683,'data putaway'!$A$1:$E$530,4,0))</f>
        <v>0</v>
      </c>
      <c r="Z1683" s="113">
        <f>IF(ISNA(VLOOKUP(H1683,'data putaway'!$A$1:$E$530,5,0)),0,VLOOKUP(H1683,'data putaway'!$A$1:$E$530,5,0))</f>
        <v>0</v>
      </c>
      <c r="AA1683" s="354" t="b">
        <f t="shared" si="597"/>
        <v>0</v>
      </c>
      <c r="AB1683" s="354" t="b">
        <f t="shared" si="598"/>
        <v>0</v>
      </c>
      <c r="AC1683" s="356" t="str">
        <f t="shared" ca="1" si="599"/>
        <v>0 Month,  10 Days</v>
      </c>
      <c r="AD1683" s="114" t="str">
        <f t="shared" ca="1" si="584"/>
        <v>3 Year, 11 Month, 14 Days</v>
      </c>
      <c r="AE1683" s="114">
        <f t="shared" si="600"/>
        <v>44</v>
      </c>
      <c r="AF1683" s="114">
        <f t="shared" si="601"/>
        <v>1</v>
      </c>
      <c r="AG1683" s="354" t="str">
        <f t="shared" si="602"/>
        <v>CE31</v>
      </c>
      <c r="AH1683" s="114">
        <f>IF(ISNA(VLOOKUP(L1683,'MASTER DATA'!$A$1:$F$192,6,0)),0,VLOOKUP(L1683,'MASTER DATA'!$A$1:$F$192,6,0))*AE1683</f>
        <v>528</v>
      </c>
      <c r="AI1683" s="354" t="str">
        <f>VLOOKUP($D1683,'warehouse mapping'!$AN$7:$AO$17,2,0)</f>
        <v>Aktif</v>
      </c>
      <c r="AJ1683" s="114">
        <f t="shared" si="603"/>
        <v>0</v>
      </c>
      <c r="AK1683" s="354" t="str">
        <f t="shared" si="604"/>
        <v/>
      </c>
      <c r="AL1683" s="354" t="s">
        <v>170</v>
      </c>
      <c r="AM1683" s="354">
        <f t="shared" si="585"/>
        <v>1</v>
      </c>
      <c r="AN1683" s="354" t="b">
        <f t="shared" si="605"/>
        <v>1</v>
      </c>
    </row>
    <row r="1684" spans="1:40" s="354" customFormat="1">
      <c r="A1684" s="354" t="str">
        <f t="shared" si="586"/>
        <v>CE31E02550062462</v>
      </c>
      <c r="B1684" s="354">
        <f t="shared" si="587"/>
        <v>0</v>
      </c>
      <c r="C1684" s="354">
        <f t="shared" si="588"/>
        <v>0</v>
      </c>
      <c r="D1684" s="354" t="str">
        <f t="shared" si="589"/>
        <v>CE</v>
      </c>
      <c r="E1684" s="354" t="str">
        <f t="shared" si="590"/>
        <v>31</v>
      </c>
      <c r="F1684" s="354" t="str">
        <f t="shared" si="591"/>
        <v>E</v>
      </c>
      <c r="G1684" s="355" t="str">
        <f t="shared" si="592"/>
        <v>02</v>
      </c>
      <c r="H1684" s="232" t="s">
        <v>2018</v>
      </c>
      <c r="I1684" s="232" t="s">
        <v>3514</v>
      </c>
      <c r="J1684" s="233">
        <v>46273</v>
      </c>
      <c r="K1684" s="233">
        <v>47727</v>
      </c>
      <c r="L1684" s="234">
        <v>550062462</v>
      </c>
      <c r="M1684" s="232" t="str">
        <f>IF(ISNA(VLOOKUP(L1684,'MASTER DATA'!$A$1:$B$192,2,0)),"",VLOOKUP(L1684,'MASTER DATA'!$A$1:$B$192,2,0))</f>
        <v>Adv4TAX7Sc10W40SNMB_12*1L_A04W</v>
      </c>
      <c r="N1684" s="232">
        <v>44</v>
      </c>
      <c r="O1684" s="232">
        <f t="shared" si="593"/>
        <v>1</v>
      </c>
      <c r="P1684" s="232">
        <f t="shared" si="594"/>
        <v>0</v>
      </c>
      <c r="Q1684" s="232">
        <f>VLOOKUP(L1684,'MASTER DATA'!$A$1:$E$192,5,0)</f>
        <v>44</v>
      </c>
      <c r="R1684" s="234">
        <f>SUMIF('picking of the day'!$H$4:$H$358,WMS!H1684&amp;WMS!L1684,'picking of the day'!$E$4:$E$358)</f>
        <v>0</v>
      </c>
      <c r="U1684" s="114">
        <f>IF(ISNA(VLOOKUP(H1684,'data putaway'!$A$1:$E$530,3,0)),0,VLOOKUP(H1684,'data putaway'!$A$1:$E$530,3,0))</f>
        <v>0</v>
      </c>
      <c r="V1684" s="354">
        <f t="shared" si="595"/>
        <v>44</v>
      </c>
      <c r="W1684" s="114">
        <f>IF(ISNA(VLOOKUP(H1684,'data putaway'!$A$1:$E$530,2,0)),0,VLOOKUP(H1684,'data putaway'!$A$1:$E$530,2,0))</f>
        <v>0</v>
      </c>
      <c r="X1684" s="354" t="b">
        <f t="shared" si="596"/>
        <v>0</v>
      </c>
      <c r="Y1684" s="354">
        <f>IF(ISNA(VLOOKUP(H1684,'data putaway'!$A$1:$E$530,4,0)),0,VLOOKUP(H1684,'data putaway'!$A$1:$E$530,4,0))</f>
        <v>0</v>
      </c>
      <c r="Z1684" s="113">
        <f>IF(ISNA(VLOOKUP(H1684,'data putaway'!$A$1:$E$530,5,0)),0,VLOOKUP(H1684,'data putaway'!$A$1:$E$530,5,0))</f>
        <v>0</v>
      </c>
      <c r="AA1684" s="354" t="b">
        <f t="shared" si="597"/>
        <v>0</v>
      </c>
      <c r="AB1684" s="354" t="b">
        <f t="shared" si="598"/>
        <v>0</v>
      </c>
      <c r="AC1684" s="356" t="str">
        <f t="shared" ca="1" si="599"/>
        <v>0 Month,  10 Days</v>
      </c>
      <c r="AD1684" s="114" t="str">
        <f t="shared" ca="1" si="584"/>
        <v>3 Year, 11 Month, 14 Days</v>
      </c>
      <c r="AE1684" s="114">
        <f t="shared" si="600"/>
        <v>44</v>
      </c>
      <c r="AF1684" s="114">
        <f t="shared" si="601"/>
        <v>1</v>
      </c>
      <c r="AG1684" s="354" t="str">
        <f t="shared" si="602"/>
        <v>CE31</v>
      </c>
      <c r="AH1684" s="114">
        <f>IF(ISNA(VLOOKUP(L1684,'MASTER DATA'!$A$1:$F$192,6,0)),0,VLOOKUP(L1684,'MASTER DATA'!$A$1:$F$192,6,0))*AE1684</f>
        <v>528</v>
      </c>
      <c r="AI1684" s="354" t="str">
        <f>VLOOKUP($D1684,'warehouse mapping'!$AN$7:$AO$17,2,0)</f>
        <v>Aktif</v>
      </c>
      <c r="AJ1684" s="114">
        <f t="shared" si="603"/>
        <v>0</v>
      </c>
      <c r="AK1684" s="354" t="str">
        <f t="shared" si="604"/>
        <v/>
      </c>
      <c r="AL1684" s="354" t="s">
        <v>170</v>
      </c>
      <c r="AM1684" s="354">
        <f t="shared" si="585"/>
        <v>1</v>
      </c>
      <c r="AN1684" s="354" t="b">
        <f t="shared" si="605"/>
        <v>1</v>
      </c>
    </row>
    <row r="1685" spans="1:40" s="354" customFormat="1">
      <c r="A1685" s="354" t="str">
        <f t="shared" si="586"/>
        <v>CE32A01550075433</v>
      </c>
      <c r="B1685" s="354">
        <f t="shared" si="587"/>
        <v>0</v>
      </c>
      <c r="C1685" s="354">
        <f t="shared" si="588"/>
        <v>40</v>
      </c>
      <c r="D1685" s="354" t="str">
        <f t="shared" si="589"/>
        <v>CE</v>
      </c>
      <c r="E1685" s="354" t="str">
        <f t="shared" si="590"/>
        <v>32</v>
      </c>
      <c r="F1685" s="354" t="str">
        <f t="shared" si="591"/>
        <v>A</v>
      </c>
      <c r="G1685" s="355" t="str">
        <f t="shared" si="592"/>
        <v>01</v>
      </c>
      <c r="H1685" s="232" t="s">
        <v>2019</v>
      </c>
      <c r="I1685" s="232" t="s">
        <v>3632</v>
      </c>
      <c r="J1685" s="233">
        <v>46282</v>
      </c>
      <c r="K1685" s="233">
        <v>47602</v>
      </c>
      <c r="L1685" s="234">
        <v>550075433</v>
      </c>
      <c r="M1685" s="232" t="str">
        <f>IF(ISNA(VLOOKUP(L1685,'MASTER DATA'!$A$1:$B$192,2,0)),"",VLOOKUP(L1685,'MASTER DATA'!$A$1:$B$192,2,0))</f>
        <v>AdvCitySc10W40SPMB_12*1L_A04W</v>
      </c>
      <c r="N1685" s="232">
        <v>0</v>
      </c>
      <c r="O1685" s="232">
        <f t="shared" si="593"/>
        <v>0</v>
      </c>
      <c r="P1685" s="232">
        <f t="shared" si="594"/>
        <v>40</v>
      </c>
      <c r="Q1685" s="232">
        <f>VLOOKUP(L1685,'MASTER DATA'!$A$1:$E$192,5,0)</f>
        <v>44</v>
      </c>
      <c r="R1685" s="234">
        <f>SUMIF('picking of the day'!$H$4:$H$358,WMS!H1685&amp;WMS!L1685,'picking of the day'!$E$4:$E$358)</f>
        <v>0</v>
      </c>
      <c r="U1685" s="114">
        <f>IF(ISNA(VLOOKUP(H1685,'data putaway'!$A$1:$E$530,3,0)),0,VLOOKUP(H1685,'data putaway'!$A$1:$E$530,3,0))</f>
        <v>40</v>
      </c>
      <c r="V1685" s="354">
        <f t="shared" si="595"/>
        <v>40</v>
      </c>
      <c r="W1685" s="114">
        <f>IF(ISNA(VLOOKUP(H1685,'data putaway'!$A$1:$E$530,2,0)),0,VLOOKUP(H1685,'data putaway'!$A$1:$E$530,2,0))</f>
        <v>550075433</v>
      </c>
      <c r="X1685" s="354" t="b">
        <f t="shared" si="596"/>
        <v>1</v>
      </c>
      <c r="Y1685" s="354" t="str">
        <f>IF(ISNA(VLOOKUP(H1685,'data putaway'!$A$1:$E$530,4,0)),0,VLOOKUP(H1685,'data putaway'!$A$1:$E$530,4,0))</f>
        <v>29D26JJ</v>
      </c>
      <c r="Z1685" s="113">
        <f>IF(ISNA(VLOOKUP(H1685,'data putaway'!$A$1:$E$530,5,0)),0,VLOOKUP(H1685,'data putaway'!$A$1:$E$530,5,0))</f>
        <v>47602</v>
      </c>
      <c r="AA1685" s="354" t="b">
        <f t="shared" si="597"/>
        <v>1</v>
      </c>
      <c r="AB1685" s="354" t="b">
        <f t="shared" si="598"/>
        <v>1</v>
      </c>
      <c r="AC1685" s="356" t="str">
        <f t="shared" ca="1" si="599"/>
        <v>0 Month,  1 Days</v>
      </c>
      <c r="AD1685" s="114" t="str">
        <f t="shared" ca="1" si="584"/>
        <v>3 Year, 7 Month, 11 Days</v>
      </c>
      <c r="AE1685" s="114">
        <f t="shared" si="600"/>
        <v>40</v>
      </c>
      <c r="AF1685" s="114">
        <f t="shared" si="601"/>
        <v>1</v>
      </c>
      <c r="AG1685" s="354" t="str">
        <f t="shared" si="602"/>
        <v>CE32</v>
      </c>
      <c r="AH1685" s="114">
        <f>IF(ISNA(VLOOKUP(L1685,'MASTER DATA'!$A$1:$F$192,6,0)),0,VLOOKUP(L1685,'MASTER DATA'!$A$1:$F$192,6,0))*AE1685</f>
        <v>480</v>
      </c>
      <c r="AI1685" s="354" t="str">
        <f>VLOOKUP($D1685,'warehouse mapping'!$AN$7:$AO$17,2,0)</f>
        <v>Aktif</v>
      </c>
      <c r="AJ1685" s="114">
        <f t="shared" si="603"/>
        <v>0</v>
      </c>
      <c r="AK1685" s="354" t="str">
        <f t="shared" si="604"/>
        <v/>
      </c>
      <c r="AL1685" s="354" t="s">
        <v>170</v>
      </c>
      <c r="AM1685" s="354">
        <f t="shared" si="585"/>
        <v>1</v>
      </c>
      <c r="AN1685" s="354" t="b">
        <f t="shared" si="605"/>
        <v>1</v>
      </c>
    </row>
    <row r="1686" spans="1:40" s="354" customFormat="1">
      <c r="A1686" s="354" t="str">
        <f t="shared" si="586"/>
        <v>CE32A02</v>
      </c>
      <c r="B1686" s="354">
        <f t="shared" si="587"/>
        <v>0</v>
      </c>
      <c r="C1686" s="354">
        <f t="shared" si="588"/>
        <v>0</v>
      </c>
      <c r="D1686" s="354" t="str">
        <f t="shared" si="589"/>
        <v>CE</v>
      </c>
      <c r="E1686" s="354" t="str">
        <f t="shared" si="590"/>
        <v>32</v>
      </c>
      <c r="F1686" s="354" t="str">
        <f t="shared" si="591"/>
        <v>A</v>
      </c>
      <c r="G1686" s="355" t="str">
        <f t="shared" si="592"/>
        <v>02</v>
      </c>
      <c r="H1686" s="232" t="s">
        <v>2020</v>
      </c>
      <c r="I1686" s="232" t="s">
        <v>3025</v>
      </c>
      <c r="J1686" s="233" t="s">
        <v>3025</v>
      </c>
      <c r="K1686" s="233" t="s">
        <v>3025</v>
      </c>
      <c r="L1686" s="234"/>
      <c r="M1686" s="232" t="str">
        <f>IF(ISNA(VLOOKUP(L1686,'MASTER DATA'!$A$1:$B$192,2,0)),"",VLOOKUP(L1686,'MASTER DATA'!$A$1:$B$192,2,0))</f>
        <v/>
      </c>
      <c r="N1686" s="232">
        <v>0</v>
      </c>
      <c r="O1686" s="232" t="e">
        <f t="shared" si="593"/>
        <v>#N/A</v>
      </c>
      <c r="P1686" s="232" t="e">
        <f t="shared" si="594"/>
        <v>#N/A</v>
      </c>
      <c r="Q1686" s="232" t="e">
        <f>VLOOKUP(L1686,'MASTER DATA'!$A$1:$E$192,5,0)</f>
        <v>#N/A</v>
      </c>
      <c r="R1686" s="234">
        <f>SUMIF('picking of the day'!$H$4:$H$358,WMS!H1686&amp;WMS!L1686,'picking of the day'!$E$4:$E$358)</f>
        <v>0</v>
      </c>
      <c r="U1686" s="114">
        <f>IF(ISNA(VLOOKUP(H1686,'data putaway'!$A$1:$E$530,3,0)),0,VLOOKUP(H1686,'data putaway'!$A$1:$E$530,3,0))</f>
        <v>0</v>
      </c>
      <c r="V1686" s="354">
        <f t="shared" si="595"/>
        <v>0</v>
      </c>
      <c r="W1686" s="114">
        <f>IF(ISNA(VLOOKUP(H1686,'data putaway'!$A$1:$E$530,2,0)),0,VLOOKUP(H1686,'data putaway'!$A$1:$E$530,2,0))</f>
        <v>0</v>
      </c>
      <c r="X1686" s="354" t="b">
        <f t="shared" si="596"/>
        <v>1</v>
      </c>
      <c r="Y1686" s="354">
        <f>IF(ISNA(VLOOKUP(H1686,'data putaway'!$A$1:$E$530,4,0)),0,VLOOKUP(H1686,'data putaway'!$A$1:$E$530,4,0))</f>
        <v>0</v>
      </c>
      <c r="Z1686" s="113">
        <f>IF(ISNA(VLOOKUP(H1686,'data putaway'!$A$1:$E$530,5,0)),0,VLOOKUP(H1686,'data putaway'!$A$1:$E$530,5,0))</f>
        <v>0</v>
      </c>
      <c r="AA1686" s="354" t="b">
        <f t="shared" si="597"/>
        <v>0</v>
      </c>
      <c r="AB1686" s="354" t="b">
        <f t="shared" si="598"/>
        <v>0</v>
      </c>
      <c r="AC1686" s="356" t="str">
        <f t="shared" ca="1" si="599"/>
        <v/>
      </c>
      <c r="AD1686" s="114" t="str">
        <f t="shared" ca="1" si="584"/>
        <v/>
      </c>
      <c r="AE1686" s="114">
        <f t="shared" si="600"/>
        <v>0</v>
      </c>
      <c r="AF1686" s="114">
        <f t="shared" si="601"/>
        <v>0</v>
      </c>
      <c r="AG1686" s="354" t="str">
        <f t="shared" si="602"/>
        <v>CE32</v>
      </c>
      <c r="AH1686" s="114">
        <f>IF(ISNA(VLOOKUP(L1686,'MASTER DATA'!$A$1:$F$192,6,0)),0,VLOOKUP(L1686,'MASTER DATA'!$A$1:$F$192,6,0))*AE1686</f>
        <v>0</v>
      </c>
      <c r="AI1686" s="354" t="str">
        <f>VLOOKUP($D1686,'warehouse mapping'!$AN$7:$AO$17,2,0)</f>
        <v>Aktif</v>
      </c>
      <c r="AJ1686" s="114">
        <f t="shared" si="603"/>
        <v>1</v>
      </c>
      <c r="AK1686" s="354" t="str">
        <f t="shared" si="604"/>
        <v>CE</v>
      </c>
      <c r="AL1686" s="354" t="s">
        <v>3025</v>
      </c>
      <c r="AM1686" s="354">
        <f t="shared" si="585"/>
        <v>1</v>
      </c>
      <c r="AN1686" s="354" t="b">
        <f t="shared" si="605"/>
        <v>1</v>
      </c>
    </row>
    <row r="1687" spans="1:40" s="354" customFormat="1">
      <c r="A1687" s="354" t="str">
        <f t="shared" si="586"/>
        <v>CE32B01550062285</v>
      </c>
      <c r="B1687" s="354">
        <f t="shared" si="587"/>
        <v>0</v>
      </c>
      <c r="C1687" s="354">
        <f t="shared" si="588"/>
        <v>0</v>
      </c>
      <c r="D1687" s="354" t="str">
        <f t="shared" si="589"/>
        <v>CE</v>
      </c>
      <c r="E1687" s="354" t="str">
        <f t="shared" si="590"/>
        <v>32</v>
      </c>
      <c r="F1687" s="354" t="str">
        <f t="shared" si="591"/>
        <v>B</v>
      </c>
      <c r="G1687" s="355" t="str">
        <f t="shared" si="592"/>
        <v>01</v>
      </c>
      <c r="H1687" s="232" t="s">
        <v>2021</v>
      </c>
      <c r="I1687" s="232">
        <v>12611638</v>
      </c>
      <c r="J1687" s="233">
        <v>46198</v>
      </c>
      <c r="K1687" s="233">
        <v>47515</v>
      </c>
      <c r="L1687" s="234">
        <v>550062285</v>
      </c>
      <c r="M1687" s="232" t="str">
        <f>IF(ISNA(VLOOKUP(L1687,'MASTER DATA'!$A$1:$B$192,2,0)),"",VLOOKUP(L1687,'MASTER DATA'!$A$1:$B$192,2,0))</f>
        <v>Gadus S3 V460DM 2_1*770kg_A227</v>
      </c>
      <c r="N1687" s="232">
        <v>1</v>
      </c>
      <c r="O1687" s="232">
        <f t="shared" si="593"/>
        <v>1</v>
      </c>
      <c r="P1687" s="232">
        <f t="shared" si="594"/>
        <v>0</v>
      </c>
      <c r="Q1687" s="232">
        <f>VLOOKUP(L1687,'MASTER DATA'!$A$1:$E$192,5,0)</f>
        <v>1</v>
      </c>
      <c r="R1687" s="234">
        <f>SUMIF('picking of the day'!$H$4:$H$358,WMS!H1687&amp;WMS!L1687,'picking of the day'!$E$4:$E$358)</f>
        <v>0</v>
      </c>
      <c r="U1687" s="114">
        <f>IF(ISNA(VLOOKUP(H1687,'data putaway'!$A$1:$E$530,3,0)),0,VLOOKUP(H1687,'data putaway'!$A$1:$E$530,3,0))</f>
        <v>0</v>
      </c>
      <c r="V1687" s="354">
        <f t="shared" si="595"/>
        <v>1</v>
      </c>
      <c r="W1687" s="114">
        <f>IF(ISNA(VLOOKUP(H1687,'data putaway'!$A$1:$E$530,2,0)),0,VLOOKUP(H1687,'data putaway'!$A$1:$E$530,2,0))</f>
        <v>0</v>
      </c>
      <c r="X1687" s="354" t="b">
        <f t="shared" si="596"/>
        <v>0</v>
      </c>
      <c r="Y1687" s="354">
        <f>IF(ISNA(VLOOKUP(H1687,'data putaway'!$A$1:$E$530,4,0)),0,VLOOKUP(H1687,'data putaway'!$A$1:$E$530,4,0))</f>
        <v>0</v>
      </c>
      <c r="Z1687" s="113">
        <f>IF(ISNA(VLOOKUP(H1687,'data putaway'!$A$1:$E$530,5,0)),0,VLOOKUP(H1687,'data putaway'!$A$1:$E$530,5,0))</f>
        <v>0</v>
      </c>
      <c r="AA1687" s="354" t="b">
        <f t="shared" si="597"/>
        <v>0</v>
      </c>
      <c r="AB1687" s="354" t="b">
        <f t="shared" si="598"/>
        <v>0</v>
      </c>
      <c r="AC1687" s="356" t="str">
        <f t="shared" ca="1" si="599"/>
        <v>2 Month,  24 Days</v>
      </c>
      <c r="AD1687" s="114" t="str">
        <f t="shared" ca="1" si="584"/>
        <v>3 Year, 4 Month, 14 Days</v>
      </c>
      <c r="AE1687" s="114">
        <f t="shared" si="600"/>
        <v>1</v>
      </c>
      <c r="AF1687" s="114">
        <f t="shared" si="601"/>
        <v>1</v>
      </c>
      <c r="AG1687" s="354" t="str">
        <f t="shared" si="602"/>
        <v>CE32</v>
      </c>
      <c r="AH1687" s="114">
        <f>IF(ISNA(VLOOKUP(L1687,'MASTER DATA'!$A$1:$F$192,6,0)),0,VLOOKUP(L1687,'MASTER DATA'!$A$1:$F$192,6,0))*AE1687</f>
        <v>770</v>
      </c>
      <c r="AI1687" s="354" t="str">
        <f>VLOOKUP($D1687,'warehouse mapping'!$AN$7:$AO$17,2,0)</f>
        <v>Aktif</v>
      </c>
      <c r="AJ1687" s="114">
        <f t="shared" si="603"/>
        <v>0</v>
      </c>
      <c r="AK1687" s="354" t="str">
        <f t="shared" si="604"/>
        <v/>
      </c>
      <c r="AL1687" s="354" t="s">
        <v>3205</v>
      </c>
      <c r="AM1687" s="354">
        <f t="shared" si="585"/>
        <v>1</v>
      </c>
      <c r="AN1687" s="354" t="b">
        <f t="shared" si="605"/>
        <v>1</v>
      </c>
    </row>
    <row r="1688" spans="1:40" s="354" customFormat="1">
      <c r="A1688" s="354" t="str">
        <f t="shared" si="586"/>
        <v>CE32B02</v>
      </c>
      <c r="B1688" s="354">
        <f t="shared" si="587"/>
        <v>0</v>
      </c>
      <c r="C1688" s="354">
        <f t="shared" si="588"/>
        <v>0</v>
      </c>
      <c r="D1688" s="354" t="str">
        <f t="shared" si="589"/>
        <v>CE</v>
      </c>
      <c r="E1688" s="354" t="str">
        <f t="shared" si="590"/>
        <v>32</v>
      </c>
      <c r="F1688" s="354" t="str">
        <f t="shared" si="591"/>
        <v>B</v>
      </c>
      <c r="G1688" s="355" t="str">
        <f t="shared" si="592"/>
        <v>02</v>
      </c>
      <c r="H1688" s="232" t="s">
        <v>2022</v>
      </c>
      <c r="I1688" s="232" t="s">
        <v>3025</v>
      </c>
      <c r="J1688" s="233" t="s">
        <v>3025</v>
      </c>
      <c r="K1688" s="233" t="s">
        <v>3025</v>
      </c>
      <c r="L1688" s="234"/>
      <c r="M1688" s="232" t="str">
        <f>IF(ISNA(VLOOKUP(L1688,'MASTER DATA'!$A$1:$B$192,2,0)),"",VLOOKUP(L1688,'MASTER DATA'!$A$1:$B$192,2,0))</f>
        <v/>
      </c>
      <c r="N1688" s="232">
        <v>0</v>
      </c>
      <c r="O1688" s="232" t="e">
        <f t="shared" si="593"/>
        <v>#N/A</v>
      </c>
      <c r="P1688" s="232" t="e">
        <f t="shared" si="594"/>
        <v>#N/A</v>
      </c>
      <c r="Q1688" s="232" t="e">
        <f>VLOOKUP(L1688,'MASTER DATA'!$A$1:$E$192,5,0)</f>
        <v>#N/A</v>
      </c>
      <c r="R1688" s="234">
        <f>SUMIF('picking of the day'!$H$4:$H$358,WMS!H1688&amp;WMS!L1688,'picking of the day'!$E$4:$E$358)</f>
        <v>0</v>
      </c>
      <c r="U1688" s="114">
        <f>IF(ISNA(VLOOKUP(H1688,'data putaway'!$A$1:$E$530,3,0)),0,VLOOKUP(H1688,'data putaway'!$A$1:$E$530,3,0))</f>
        <v>0</v>
      </c>
      <c r="V1688" s="354">
        <f t="shared" si="595"/>
        <v>0</v>
      </c>
      <c r="W1688" s="114">
        <f>IF(ISNA(VLOOKUP(H1688,'data putaway'!$A$1:$E$530,2,0)),0,VLOOKUP(H1688,'data putaway'!$A$1:$E$530,2,0))</f>
        <v>0</v>
      </c>
      <c r="X1688" s="354" t="b">
        <f t="shared" si="596"/>
        <v>1</v>
      </c>
      <c r="Y1688" s="354">
        <f>IF(ISNA(VLOOKUP(H1688,'data putaway'!$A$1:$E$530,4,0)),0,VLOOKUP(H1688,'data putaway'!$A$1:$E$530,4,0))</f>
        <v>0</v>
      </c>
      <c r="Z1688" s="113">
        <f>IF(ISNA(VLOOKUP(H1688,'data putaway'!$A$1:$E$530,5,0)),0,VLOOKUP(H1688,'data putaway'!$A$1:$E$530,5,0))</f>
        <v>0</v>
      </c>
      <c r="AA1688" s="354" t="b">
        <f t="shared" si="597"/>
        <v>0</v>
      </c>
      <c r="AB1688" s="354" t="b">
        <f t="shared" si="598"/>
        <v>0</v>
      </c>
      <c r="AC1688" s="356" t="str">
        <f t="shared" ca="1" si="599"/>
        <v/>
      </c>
      <c r="AD1688" s="114" t="str">
        <f t="shared" ca="1" si="584"/>
        <v/>
      </c>
      <c r="AE1688" s="114">
        <f t="shared" si="600"/>
        <v>0</v>
      </c>
      <c r="AF1688" s="114">
        <f t="shared" si="601"/>
        <v>0</v>
      </c>
      <c r="AG1688" s="354" t="str">
        <f t="shared" si="602"/>
        <v>CE32</v>
      </c>
      <c r="AH1688" s="114">
        <f>IF(ISNA(VLOOKUP(L1688,'MASTER DATA'!$A$1:$F$192,6,0)),0,VLOOKUP(L1688,'MASTER DATA'!$A$1:$F$192,6,0))*AE1688</f>
        <v>0</v>
      </c>
      <c r="AI1688" s="354" t="str">
        <f>VLOOKUP($D1688,'warehouse mapping'!$AN$7:$AO$17,2,0)</f>
        <v>Aktif</v>
      </c>
      <c r="AJ1688" s="114">
        <f t="shared" si="603"/>
        <v>1</v>
      </c>
      <c r="AK1688" s="354" t="str">
        <f t="shared" si="604"/>
        <v>CE</v>
      </c>
      <c r="AL1688" s="354" t="s">
        <v>3025</v>
      </c>
      <c r="AM1688" s="354">
        <f t="shared" si="585"/>
        <v>1</v>
      </c>
      <c r="AN1688" s="354" t="b">
        <f t="shared" si="605"/>
        <v>1</v>
      </c>
    </row>
    <row r="1689" spans="1:40" s="354" customFormat="1">
      <c r="A1689" s="354" t="str">
        <f t="shared" si="586"/>
        <v>CE32C01550046498</v>
      </c>
      <c r="B1689" s="354">
        <f t="shared" si="587"/>
        <v>0</v>
      </c>
      <c r="C1689" s="354">
        <f t="shared" si="588"/>
        <v>0</v>
      </c>
      <c r="D1689" s="354" t="str">
        <f t="shared" si="589"/>
        <v>CE</v>
      </c>
      <c r="E1689" s="354" t="str">
        <f t="shared" si="590"/>
        <v>32</v>
      </c>
      <c r="F1689" s="354" t="str">
        <f t="shared" si="591"/>
        <v>C</v>
      </c>
      <c r="G1689" s="355" t="str">
        <f t="shared" si="592"/>
        <v>01</v>
      </c>
      <c r="H1689" s="232" t="s">
        <v>2023</v>
      </c>
      <c r="I1689" s="232" t="s">
        <v>3529</v>
      </c>
      <c r="J1689" s="233">
        <v>46274</v>
      </c>
      <c r="K1689" s="233">
        <v>47731</v>
      </c>
      <c r="L1689" s="234">
        <v>550046498</v>
      </c>
      <c r="M1689" s="232" t="str">
        <f>IF(ISNA(VLOOKUP(L1689,'MASTER DATA'!$A$1:$B$192,2,0)),"",VLOOKUP(L1689,'MASTER DATA'!$A$1:$B$192,2,0))</f>
        <v>Argina S4 40_1*209L_A227</v>
      </c>
      <c r="N1689" s="232">
        <v>4</v>
      </c>
      <c r="O1689" s="232">
        <f t="shared" si="593"/>
        <v>1</v>
      </c>
      <c r="P1689" s="232">
        <f t="shared" si="594"/>
        <v>0</v>
      </c>
      <c r="Q1689" s="232">
        <f>VLOOKUP(L1689,'MASTER DATA'!$A$1:$E$192,5,0)</f>
        <v>4</v>
      </c>
      <c r="R1689" s="234">
        <f>SUMIF('picking of the day'!$H$4:$H$358,WMS!H1689&amp;WMS!L1689,'picking of the day'!$E$4:$E$358)</f>
        <v>0</v>
      </c>
      <c r="U1689" s="114">
        <f>IF(ISNA(VLOOKUP(H1689,'data putaway'!$A$1:$E$530,3,0)),0,VLOOKUP(H1689,'data putaway'!$A$1:$E$530,3,0))</f>
        <v>0</v>
      </c>
      <c r="V1689" s="354">
        <f t="shared" si="595"/>
        <v>4</v>
      </c>
      <c r="W1689" s="114">
        <f>IF(ISNA(VLOOKUP(H1689,'data putaway'!$A$1:$E$530,2,0)),0,VLOOKUP(H1689,'data putaway'!$A$1:$E$530,2,0))</f>
        <v>0</v>
      </c>
      <c r="X1689" s="354" t="b">
        <f t="shared" si="596"/>
        <v>0</v>
      </c>
      <c r="Y1689" s="354">
        <f>IF(ISNA(VLOOKUP(H1689,'data putaway'!$A$1:$E$530,4,0)),0,VLOOKUP(H1689,'data putaway'!$A$1:$E$530,4,0))</f>
        <v>0</v>
      </c>
      <c r="Z1689" s="113">
        <f>IF(ISNA(VLOOKUP(H1689,'data putaway'!$A$1:$E$530,5,0)),0,VLOOKUP(H1689,'data putaway'!$A$1:$E$530,5,0))</f>
        <v>0</v>
      </c>
      <c r="AA1689" s="354" t="b">
        <f t="shared" si="597"/>
        <v>0</v>
      </c>
      <c r="AB1689" s="354" t="b">
        <f t="shared" si="598"/>
        <v>0</v>
      </c>
      <c r="AC1689" s="356" t="str">
        <f t="shared" ca="1" si="599"/>
        <v>0 Month,  9 Days</v>
      </c>
      <c r="AD1689" s="114" t="str">
        <f t="shared" ca="1" si="584"/>
        <v>3 Year, 11 Month, 18 Days</v>
      </c>
      <c r="AE1689" s="114">
        <f t="shared" si="600"/>
        <v>4</v>
      </c>
      <c r="AF1689" s="114">
        <f t="shared" si="601"/>
        <v>1</v>
      </c>
      <c r="AG1689" s="354" t="str">
        <f t="shared" si="602"/>
        <v>CE32</v>
      </c>
      <c r="AH1689" s="114">
        <f>IF(ISNA(VLOOKUP(L1689,'MASTER DATA'!$A$1:$F$192,6,0)),0,VLOOKUP(L1689,'MASTER DATA'!$A$1:$F$192,6,0))*AE1689</f>
        <v>836</v>
      </c>
      <c r="AI1689" s="354" t="str">
        <f>VLOOKUP($D1689,'warehouse mapping'!$AN$7:$AO$17,2,0)</f>
        <v>Aktif</v>
      </c>
      <c r="AJ1689" s="114">
        <f t="shared" si="603"/>
        <v>0</v>
      </c>
      <c r="AK1689" s="354" t="str">
        <f t="shared" si="604"/>
        <v/>
      </c>
      <c r="AL1689" s="354" t="s">
        <v>170</v>
      </c>
      <c r="AM1689" s="354">
        <f t="shared" si="585"/>
        <v>1</v>
      </c>
      <c r="AN1689" s="354" t="b">
        <f t="shared" si="605"/>
        <v>1</v>
      </c>
    </row>
    <row r="1690" spans="1:40" s="354" customFormat="1">
      <c r="A1690" s="354" t="str">
        <f t="shared" si="586"/>
        <v>CE32C02</v>
      </c>
      <c r="B1690" s="354">
        <f t="shared" si="587"/>
        <v>0</v>
      </c>
      <c r="C1690" s="354">
        <f t="shared" si="588"/>
        <v>0</v>
      </c>
      <c r="D1690" s="354" t="str">
        <f t="shared" si="589"/>
        <v>CE</v>
      </c>
      <c r="E1690" s="354" t="str">
        <f t="shared" si="590"/>
        <v>32</v>
      </c>
      <c r="F1690" s="354" t="str">
        <f t="shared" si="591"/>
        <v>C</v>
      </c>
      <c r="G1690" s="355" t="str">
        <f t="shared" si="592"/>
        <v>02</v>
      </c>
      <c r="H1690" s="232" t="s">
        <v>2024</v>
      </c>
      <c r="I1690" s="232" t="s">
        <v>3025</v>
      </c>
      <c r="J1690" s="233" t="s">
        <v>3025</v>
      </c>
      <c r="K1690" s="233" t="s">
        <v>3025</v>
      </c>
      <c r="L1690" s="234"/>
      <c r="M1690" s="232" t="str">
        <f>IF(ISNA(VLOOKUP(L1690,'MASTER DATA'!$A$1:$B$192,2,0)),"",VLOOKUP(L1690,'MASTER DATA'!$A$1:$B$192,2,0))</f>
        <v/>
      </c>
      <c r="N1690" s="232">
        <v>0</v>
      </c>
      <c r="O1690" s="232" t="e">
        <f t="shared" si="593"/>
        <v>#N/A</v>
      </c>
      <c r="P1690" s="232" t="e">
        <f t="shared" si="594"/>
        <v>#N/A</v>
      </c>
      <c r="Q1690" s="232" t="e">
        <f>VLOOKUP(L1690,'MASTER DATA'!$A$1:$E$192,5,0)</f>
        <v>#N/A</v>
      </c>
      <c r="R1690" s="234">
        <f>SUMIF('picking of the day'!$H$4:$H$358,WMS!H1690&amp;WMS!L1690,'picking of the day'!$E$4:$E$358)</f>
        <v>0</v>
      </c>
      <c r="U1690" s="114">
        <f>IF(ISNA(VLOOKUP(H1690,'data putaway'!$A$1:$E$530,3,0)),0,VLOOKUP(H1690,'data putaway'!$A$1:$E$530,3,0))</f>
        <v>0</v>
      </c>
      <c r="V1690" s="354">
        <f t="shared" si="595"/>
        <v>0</v>
      </c>
      <c r="W1690" s="114">
        <f>IF(ISNA(VLOOKUP(H1690,'data putaway'!$A$1:$E$530,2,0)),0,VLOOKUP(H1690,'data putaway'!$A$1:$E$530,2,0))</f>
        <v>0</v>
      </c>
      <c r="X1690" s="354" t="b">
        <f t="shared" si="596"/>
        <v>1</v>
      </c>
      <c r="Y1690" s="354">
        <f>IF(ISNA(VLOOKUP(H1690,'data putaway'!$A$1:$E$530,4,0)),0,VLOOKUP(H1690,'data putaway'!$A$1:$E$530,4,0))</f>
        <v>0</v>
      </c>
      <c r="Z1690" s="113">
        <f>IF(ISNA(VLOOKUP(H1690,'data putaway'!$A$1:$E$530,5,0)),0,VLOOKUP(H1690,'data putaway'!$A$1:$E$530,5,0))</f>
        <v>0</v>
      </c>
      <c r="AA1690" s="354" t="b">
        <f t="shared" si="597"/>
        <v>0</v>
      </c>
      <c r="AB1690" s="354" t="b">
        <f t="shared" si="598"/>
        <v>0</v>
      </c>
      <c r="AC1690" s="356" t="str">
        <f t="shared" ca="1" si="599"/>
        <v/>
      </c>
      <c r="AD1690" s="114" t="str">
        <f t="shared" ref="AD1690:AD1753" ca="1" si="606">IF(K1690="","",DATEDIF(NOW(),K1690,"y")&amp;" Year"&amp;", "&amp;DATEDIF(NOW(),K1690,"ym")&amp;" Month"&amp;", "&amp;DATEDIF(NOW(),K1690,"md")&amp;" Days")</f>
        <v/>
      </c>
      <c r="AE1690" s="114">
        <f t="shared" si="600"/>
        <v>0</v>
      </c>
      <c r="AF1690" s="114">
        <f t="shared" si="601"/>
        <v>0</v>
      </c>
      <c r="AG1690" s="354" t="str">
        <f t="shared" si="602"/>
        <v>CE32</v>
      </c>
      <c r="AH1690" s="114">
        <f>IF(ISNA(VLOOKUP(L1690,'MASTER DATA'!$A$1:$F$192,6,0)),0,VLOOKUP(L1690,'MASTER DATA'!$A$1:$F$192,6,0))*AE1690</f>
        <v>0</v>
      </c>
      <c r="AI1690" s="354" t="str">
        <f>VLOOKUP($D1690,'warehouse mapping'!$AN$7:$AO$17,2,0)</f>
        <v>Aktif</v>
      </c>
      <c r="AJ1690" s="114">
        <f t="shared" si="603"/>
        <v>1</v>
      </c>
      <c r="AK1690" s="354" t="str">
        <f t="shared" si="604"/>
        <v>CE</v>
      </c>
      <c r="AL1690" s="354" t="s">
        <v>3025</v>
      </c>
      <c r="AM1690" s="354">
        <f t="shared" ref="AM1690:AM1753" si="607">COUNTIF($H$5:$H$2564,H1690)</f>
        <v>1</v>
      </c>
      <c r="AN1690" s="354" t="b">
        <f t="shared" si="605"/>
        <v>1</v>
      </c>
    </row>
    <row r="1691" spans="1:40" s="354" customFormat="1">
      <c r="A1691" s="354" t="str">
        <f t="shared" si="586"/>
        <v>CE32D01550062462</v>
      </c>
      <c r="B1691" s="354">
        <f t="shared" si="587"/>
        <v>0</v>
      </c>
      <c r="C1691" s="354">
        <f t="shared" si="588"/>
        <v>0</v>
      </c>
      <c r="D1691" s="354" t="str">
        <f t="shared" si="589"/>
        <v>CE</v>
      </c>
      <c r="E1691" s="354" t="str">
        <f t="shared" si="590"/>
        <v>32</v>
      </c>
      <c r="F1691" s="354" t="str">
        <f t="shared" si="591"/>
        <v>D</v>
      </c>
      <c r="G1691" s="355" t="str">
        <f t="shared" si="592"/>
        <v>01</v>
      </c>
      <c r="H1691" s="232" t="s">
        <v>2025</v>
      </c>
      <c r="I1691" s="232" t="s">
        <v>3514</v>
      </c>
      <c r="J1691" s="233">
        <v>46273</v>
      </c>
      <c r="K1691" s="233">
        <v>47727</v>
      </c>
      <c r="L1691" s="234">
        <v>550062462</v>
      </c>
      <c r="M1691" s="232" t="str">
        <f>IF(ISNA(VLOOKUP(L1691,'MASTER DATA'!$A$1:$B$192,2,0)),"",VLOOKUP(L1691,'MASTER DATA'!$A$1:$B$192,2,0))</f>
        <v>Adv4TAX7Sc10W40SNMB_12*1L_A04W</v>
      </c>
      <c r="N1691" s="232">
        <v>44</v>
      </c>
      <c r="O1691" s="232">
        <f t="shared" si="593"/>
        <v>1</v>
      </c>
      <c r="P1691" s="232">
        <f t="shared" si="594"/>
        <v>0</v>
      </c>
      <c r="Q1691" s="232">
        <f>VLOOKUP(L1691,'MASTER DATA'!$A$1:$E$192,5,0)</f>
        <v>44</v>
      </c>
      <c r="R1691" s="234">
        <f>SUMIF('picking of the day'!$H$4:$H$358,WMS!H1691&amp;WMS!L1691,'picking of the day'!$E$4:$E$358)</f>
        <v>0</v>
      </c>
      <c r="U1691" s="114">
        <f>IF(ISNA(VLOOKUP(H1691,'data putaway'!$A$1:$E$530,3,0)),0,VLOOKUP(H1691,'data putaway'!$A$1:$E$530,3,0))</f>
        <v>0</v>
      </c>
      <c r="V1691" s="354">
        <f t="shared" si="595"/>
        <v>44</v>
      </c>
      <c r="W1691" s="114">
        <f>IF(ISNA(VLOOKUP(H1691,'data putaway'!$A$1:$E$530,2,0)),0,VLOOKUP(H1691,'data putaway'!$A$1:$E$530,2,0))</f>
        <v>0</v>
      </c>
      <c r="X1691" s="354" t="b">
        <f t="shared" si="596"/>
        <v>0</v>
      </c>
      <c r="Y1691" s="354">
        <f>IF(ISNA(VLOOKUP(H1691,'data putaway'!$A$1:$E$530,4,0)),0,VLOOKUP(H1691,'data putaway'!$A$1:$E$530,4,0))</f>
        <v>0</v>
      </c>
      <c r="Z1691" s="113">
        <f>IF(ISNA(VLOOKUP(H1691,'data putaway'!$A$1:$E$530,5,0)),0,VLOOKUP(H1691,'data putaway'!$A$1:$E$530,5,0))</f>
        <v>0</v>
      </c>
      <c r="AA1691" s="354" t="b">
        <f t="shared" si="597"/>
        <v>0</v>
      </c>
      <c r="AB1691" s="354" t="b">
        <f t="shared" si="598"/>
        <v>0</v>
      </c>
      <c r="AC1691" s="356" t="str">
        <f t="shared" ca="1" si="599"/>
        <v>0 Month,  10 Days</v>
      </c>
      <c r="AD1691" s="114" t="str">
        <f t="shared" ca="1" si="606"/>
        <v>3 Year, 11 Month, 14 Days</v>
      </c>
      <c r="AE1691" s="114">
        <f t="shared" si="600"/>
        <v>44</v>
      </c>
      <c r="AF1691" s="114">
        <f t="shared" si="601"/>
        <v>1</v>
      </c>
      <c r="AG1691" s="354" t="str">
        <f t="shared" si="602"/>
        <v>CE32</v>
      </c>
      <c r="AH1691" s="114">
        <f>IF(ISNA(VLOOKUP(L1691,'MASTER DATA'!$A$1:$F$192,6,0)),0,VLOOKUP(L1691,'MASTER DATA'!$A$1:$F$192,6,0))*AE1691</f>
        <v>528</v>
      </c>
      <c r="AI1691" s="354" t="str">
        <f>VLOOKUP($D1691,'warehouse mapping'!$AN$7:$AO$17,2,0)</f>
        <v>Aktif</v>
      </c>
      <c r="AJ1691" s="114">
        <f t="shared" si="603"/>
        <v>0</v>
      </c>
      <c r="AK1691" s="354" t="str">
        <f t="shared" si="604"/>
        <v/>
      </c>
      <c r="AL1691" s="354" t="s">
        <v>170</v>
      </c>
      <c r="AM1691" s="354">
        <f t="shared" si="607"/>
        <v>1</v>
      </c>
      <c r="AN1691" s="354" t="b">
        <f t="shared" si="605"/>
        <v>1</v>
      </c>
    </row>
    <row r="1692" spans="1:40" s="354" customFormat="1">
      <c r="A1692" s="354" t="str">
        <f t="shared" si="586"/>
        <v>CE32D02</v>
      </c>
      <c r="B1692" s="354">
        <f t="shared" si="587"/>
        <v>0</v>
      </c>
      <c r="C1692" s="354">
        <f t="shared" si="588"/>
        <v>0</v>
      </c>
      <c r="D1692" s="354" t="str">
        <f t="shared" si="589"/>
        <v>CE</v>
      </c>
      <c r="E1692" s="354" t="str">
        <f t="shared" si="590"/>
        <v>32</v>
      </c>
      <c r="F1692" s="354" t="str">
        <f t="shared" si="591"/>
        <v>D</v>
      </c>
      <c r="G1692" s="355" t="str">
        <f t="shared" si="592"/>
        <v>02</v>
      </c>
      <c r="H1692" s="232" t="s">
        <v>2026</v>
      </c>
      <c r="I1692" s="232" t="s">
        <v>3025</v>
      </c>
      <c r="J1692" s="233" t="s">
        <v>3025</v>
      </c>
      <c r="K1692" s="233" t="s">
        <v>3025</v>
      </c>
      <c r="L1692" s="234"/>
      <c r="M1692" s="232" t="str">
        <f>IF(ISNA(VLOOKUP(L1692,'MASTER DATA'!$A$1:$B$192,2,0)),"",VLOOKUP(L1692,'MASTER DATA'!$A$1:$B$192,2,0))</f>
        <v/>
      </c>
      <c r="N1692" s="232">
        <v>0</v>
      </c>
      <c r="O1692" s="232" t="e">
        <f t="shared" si="593"/>
        <v>#N/A</v>
      </c>
      <c r="P1692" s="232" t="e">
        <f t="shared" si="594"/>
        <v>#N/A</v>
      </c>
      <c r="Q1692" s="232" t="e">
        <f>VLOOKUP(L1692,'MASTER DATA'!$A$1:$E$192,5,0)</f>
        <v>#N/A</v>
      </c>
      <c r="R1692" s="234">
        <f>SUMIF('picking of the day'!$H$4:$H$358,WMS!H1692&amp;WMS!L1692,'picking of the day'!$E$4:$E$358)</f>
        <v>0</v>
      </c>
      <c r="U1692" s="114">
        <f>IF(ISNA(VLOOKUP(H1692,'data putaway'!$A$1:$E$530,3,0)),0,VLOOKUP(H1692,'data putaway'!$A$1:$E$530,3,0))</f>
        <v>0</v>
      </c>
      <c r="V1692" s="354">
        <f t="shared" si="595"/>
        <v>0</v>
      </c>
      <c r="W1692" s="114">
        <f>IF(ISNA(VLOOKUP(H1692,'data putaway'!$A$1:$E$530,2,0)),0,VLOOKUP(H1692,'data putaway'!$A$1:$E$530,2,0))</f>
        <v>0</v>
      </c>
      <c r="X1692" s="354" t="b">
        <f t="shared" si="596"/>
        <v>1</v>
      </c>
      <c r="Y1692" s="354">
        <f>IF(ISNA(VLOOKUP(H1692,'data putaway'!$A$1:$E$530,4,0)),0,VLOOKUP(H1692,'data putaway'!$A$1:$E$530,4,0))</f>
        <v>0</v>
      </c>
      <c r="Z1692" s="113">
        <f>IF(ISNA(VLOOKUP(H1692,'data putaway'!$A$1:$E$530,5,0)),0,VLOOKUP(H1692,'data putaway'!$A$1:$E$530,5,0))</f>
        <v>0</v>
      </c>
      <c r="AA1692" s="354" t="b">
        <f t="shared" si="597"/>
        <v>0</v>
      </c>
      <c r="AB1692" s="354" t="b">
        <f t="shared" si="598"/>
        <v>0</v>
      </c>
      <c r="AC1692" s="356" t="str">
        <f t="shared" ca="1" si="599"/>
        <v/>
      </c>
      <c r="AD1692" s="114" t="str">
        <f t="shared" ca="1" si="606"/>
        <v/>
      </c>
      <c r="AE1692" s="114">
        <f t="shared" si="600"/>
        <v>0</v>
      </c>
      <c r="AF1692" s="114">
        <f t="shared" si="601"/>
        <v>0</v>
      </c>
      <c r="AG1692" s="354" t="str">
        <f t="shared" si="602"/>
        <v>CE32</v>
      </c>
      <c r="AH1692" s="114">
        <f>IF(ISNA(VLOOKUP(L1692,'MASTER DATA'!$A$1:$F$192,6,0)),0,VLOOKUP(L1692,'MASTER DATA'!$A$1:$F$192,6,0))*AE1692</f>
        <v>0</v>
      </c>
      <c r="AI1692" s="354" t="str">
        <f>VLOOKUP($D1692,'warehouse mapping'!$AN$7:$AO$17,2,0)</f>
        <v>Aktif</v>
      </c>
      <c r="AJ1692" s="114">
        <f t="shared" si="603"/>
        <v>1</v>
      </c>
      <c r="AK1692" s="354" t="str">
        <f t="shared" si="604"/>
        <v>CE</v>
      </c>
      <c r="AL1692" s="354" t="s">
        <v>3025</v>
      </c>
      <c r="AM1692" s="354">
        <f t="shared" si="607"/>
        <v>1</v>
      </c>
      <c r="AN1692" s="354" t="b">
        <f t="shared" si="605"/>
        <v>1</v>
      </c>
    </row>
    <row r="1693" spans="1:40" s="354" customFormat="1">
      <c r="A1693" s="354" t="str">
        <f t="shared" si="586"/>
        <v>CE32E01550062462</v>
      </c>
      <c r="B1693" s="354">
        <f t="shared" si="587"/>
        <v>0</v>
      </c>
      <c r="C1693" s="354">
        <f t="shared" si="588"/>
        <v>0</v>
      </c>
      <c r="D1693" s="354" t="str">
        <f t="shared" si="589"/>
        <v>CE</v>
      </c>
      <c r="E1693" s="354" t="str">
        <f t="shared" si="590"/>
        <v>32</v>
      </c>
      <c r="F1693" s="354" t="str">
        <f t="shared" si="591"/>
        <v>E</v>
      </c>
      <c r="G1693" s="355" t="str">
        <f t="shared" si="592"/>
        <v>01</v>
      </c>
      <c r="H1693" s="232" t="s">
        <v>2027</v>
      </c>
      <c r="I1693" s="232" t="s">
        <v>3514</v>
      </c>
      <c r="J1693" s="233">
        <v>46273</v>
      </c>
      <c r="K1693" s="233">
        <v>47727</v>
      </c>
      <c r="L1693" s="234">
        <v>550062462</v>
      </c>
      <c r="M1693" s="232" t="str">
        <f>IF(ISNA(VLOOKUP(L1693,'MASTER DATA'!$A$1:$B$192,2,0)),"",VLOOKUP(L1693,'MASTER DATA'!$A$1:$B$192,2,0))</f>
        <v>Adv4TAX7Sc10W40SNMB_12*1L_A04W</v>
      </c>
      <c r="N1693" s="232">
        <v>44</v>
      </c>
      <c r="O1693" s="232">
        <f t="shared" si="593"/>
        <v>1</v>
      </c>
      <c r="P1693" s="232">
        <f t="shared" si="594"/>
        <v>0</v>
      </c>
      <c r="Q1693" s="232">
        <f>VLOOKUP(L1693,'MASTER DATA'!$A$1:$E$192,5,0)</f>
        <v>44</v>
      </c>
      <c r="R1693" s="234">
        <f>SUMIF('picking of the day'!$H$4:$H$358,WMS!H1693&amp;WMS!L1693,'picking of the day'!$E$4:$E$358)</f>
        <v>0</v>
      </c>
      <c r="U1693" s="114">
        <f>IF(ISNA(VLOOKUP(H1693,'data putaway'!$A$1:$E$530,3,0)),0,VLOOKUP(H1693,'data putaway'!$A$1:$E$530,3,0))</f>
        <v>0</v>
      </c>
      <c r="V1693" s="354">
        <f t="shared" si="595"/>
        <v>44</v>
      </c>
      <c r="W1693" s="114">
        <f>IF(ISNA(VLOOKUP(H1693,'data putaway'!$A$1:$E$530,2,0)),0,VLOOKUP(H1693,'data putaway'!$A$1:$E$530,2,0))</f>
        <v>0</v>
      </c>
      <c r="X1693" s="354" t="b">
        <f t="shared" si="596"/>
        <v>0</v>
      </c>
      <c r="Y1693" s="354">
        <f>IF(ISNA(VLOOKUP(H1693,'data putaway'!$A$1:$E$530,4,0)),0,VLOOKUP(H1693,'data putaway'!$A$1:$E$530,4,0))</f>
        <v>0</v>
      </c>
      <c r="Z1693" s="113">
        <f>IF(ISNA(VLOOKUP(H1693,'data putaway'!$A$1:$E$530,5,0)),0,VLOOKUP(H1693,'data putaway'!$A$1:$E$530,5,0))</f>
        <v>0</v>
      </c>
      <c r="AA1693" s="354" t="b">
        <f t="shared" si="597"/>
        <v>0</v>
      </c>
      <c r="AB1693" s="354" t="b">
        <f t="shared" si="598"/>
        <v>0</v>
      </c>
      <c r="AC1693" s="356" t="str">
        <f t="shared" ca="1" si="599"/>
        <v>0 Month,  10 Days</v>
      </c>
      <c r="AD1693" s="114" t="str">
        <f t="shared" ca="1" si="606"/>
        <v>3 Year, 11 Month, 14 Days</v>
      </c>
      <c r="AE1693" s="114">
        <f t="shared" si="600"/>
        <v>44</v>
      </c>
      <c r="AF1693" s="114">
        <f t="shared" si="601"/>
        <v>1</v>
      </c>
      <c r="AG1693" s="354" t="str">
        <f t="shared" si="602"/>
        <v>CE32</v>
      </c>
      <c r="AH1693" s="114">
        <f>IF(ISNA(VLOOKUP(L1693,'MASTER DATA'!$A$1:$F$192,6,0)),0,VLOOKUP(L1693,'MASTER DATA'!$A$1:$F$192,6,0))*AE1693</f>
        <v>528</v>
      </c>
      <c r="AI1693" s="354" t="str">
        <f>VLOOKUP($D1693,'warehouse mapping'!$AN$7:$AO$17,2,0)</f>
        <v>Aktif</v>
      </c>
      <c r="AJ1693" s="114">
        <f t="shared" si="603"/>
        <v>0</v>
      </c>
      <c r="AK1693" s="354" t="str">
        <f t="shared" si="604"/>
        <v/>
      </c>
      <c r="AL1693" s="354" t="s">
        <v>170</v>
      </c>
      <c r="AM1693" s="354">
        <f t="shared" si="607"/>
        <v>1</v>
      </c>
      <c r="AN1693" s="354" t="b">
        <f t="shared" si="605"/>
        <v>1</v>
      </c>
    </row>
    <row r="1694" spans="1:40" s="354" customFormat="1">
      <c r="A1694" s="354" t="str">
        <f t="shared" si="586"/>
        <v>CE32E02</v>
      </c>
      <c r="B1694" s="354">
        <f t="shared" si="587"/>
        <v>0</v>
      </c>
      <c r="C1694" s="354">
        <f t="shared" si="588"/>
        <v>0</v>
      </c>
      <c r="D1694" s="354" t="str">
        <f t="shared" si="589"/>
        <v>CE</v>
      </c>
      <c r="E1694" s="354" t="str">
        <f t="shared" si="590"/>
        <v>32</v>
      </c>
      <c r="F1694" s="354" t="str">
        <f t="shared" si="591"/>
        <v>E</v>
      </c>
      <c r="G1694" s="355" t="str">
        <f t="shared" si="592"/>
        <v>02</v>
      </c>
      <c r="H1694" s="232" t="s">
        <v>2028</v>
      </c>
      <c r="I1694" s="232" t="s">
        <v>3025</v>
      </c>
      <c r="J1694" s="233" t="s">
        <v>3025</v>
      </c>
      <c r="K1694" s="233" t="s">
        <v>3025</v>
      </c>
      <c r="L1694" s="234"/>
      <c r="M1694" s="232" t="str">
        <f>IF(ISNA(VLOOKUP(L1694,'MASTER DATA'!$A$1:$B$192,2,0)),"",VLOOKUP(L1694,'MASTER DATA'!$A$1:$B$192,2,0))</f>
        <v/>
      </c>
      <c r="N1694" s="232">
        <v>0</v>
      </c>
      <c r="O1694" s="232" t="e">
        <f t="shared" si="593"/>
        <v>#N/A</v>
      </c>
      <c r="P1694" s="232" t="e">
        <f t="shared" si="594"/>
        <v>#N/A</v>
      </c>
      <c r="Q1694" s="232" t="e">
        <f>VLOOKUP(L1694,'MASTER DATA'!$A$1:$E$192,5,0)</f>
        <v>#N/A</v>
      </c>
      <c r="R1694" s="234">
        <f>SUMIF('picking of the day'!$H$4:$H$358,WMS!H1694&amp;WMS!L1694,'picking of the day'!$E$4:$E$358)</f>
        <v>0</v>
      </c>
      <c r="U1694" s="114">
        <f>IF(ISNA(VLOOKUP(H1694,'data putaway'!$A$1:$E$530,3,0)),0,VLOOKUP(H1694,'data putaway'!$A$1:$E$530,3,0))</f>
        <v>0</v>
      </c>
      <c r="V1694" s="354">
        <f t="shared" si="595"/>
        <v>0</v>
      </c>
      <c r="W1694" s="114">
        <f>IF(ISNA(VLOOKUP(H1694,'data putaway'!$A$1:$E$530,2,0)),0,VLOOKUP(H1694,'data putaway'!$A$1:$E$530,2,0))</f>
        <v>0</v>
      </c>
      <c r="X1694" s="354" t="b">
        <f t="shared" si="596"/>
        <v>1</v>
      </c>
      <c r="Y1694" s="354">
        <f>IF(ISNA(VLOOKUP(H1694,'data putaway'!$A$1:$E$530,4,0)),0,VLOOKUP(H1694,'data putaway'!$A$1:$E$530,4,0))</f>
        <v>0</v>
      </c>
      <c r="Z1694" s="113">
        <f>IF(ISNA(VLOOKUP(H1694,'data putaway'!$A$1:$E$530,5,0)),0,VLOOKUP(H1694,'data putaway'!$A$1:$E$530,5,0))</f>
        <v>0</v>
      </c>
      <c r="AA1694" s="354" t="b">
        <f t="shared" si="597"/>
        <v>0</v>
      </c>
      <c r="AB1694" s="354" t="b">
        <f t="shared" si="598"/>
        <v>0</v>
      </c>
      <c r="AC1694" s="356" t="str">
        <f t="shared" ca="1" si="599"/>
        <v/>
      </c>
      <c r="AD1694" s="114" t="str">
        <f t="shared" ca="1" si="606"/>
        <v/>
      </c>
      <c r="AE1694" s="114">
        <f t="shared" si="600"/>
        <v>0</v>
      </c>
      <c r="AF1694" s="114">
        <f t="shared" si="601"/>
        <v>0</v>
      </c>
      <c r="AG1694" s="354" t="str">
        <f t="shared" si="602"/>
        <v>CE32</v>
      </c>
      <c r="AH1694" s="114">
        <f>IF(ISNA(VLOOKUP(L1694,'MASTER DATA'!$A$1:$F$192,6,0)),0,VLOOKUP(L1694,'MASTER DATA'!$A$1:$F$192,6,0))*AE1694</f>
        <v>0</v>
      </c>
      <c r="AI1694" s="354" t="str">
        <f>VLOOKUP($D1694,'warehouse mapping'!$AN$7:$AO$17,2,0)</f>
        <v>Aktif</v>
      </c>
      <c r="AJ1694" s="114">
        <f t="shared" si="603"/>
        <v>1</v>
      </c>
      <c r="AK1694" s="354" t="str">
        <f t="shared" si="604"/>
        <v>CE</v>
      </c>
      <c r="AL1694" s="354" t="s">
        <v>3025</v>
      </c>
      <c r="AM1694" s="354">
        <f t="shared" si="607"/>
        <v>1</v>
      </c>
      <c r="AN1694" s="354" t="b">
        <f t="shared" si="605"/>
        <v>1</v>
      </c>
    </row>
    <row r="1695" spans="1:40" s="354" customFormat="1">
      <c r="A1695" s="354" t="str">
        <f t="shared" si="586"/>
        <v>CE34A01</v>
      </c>
      <c r="B1695" s="354">
        <f t="shared" si="587"/>
        <v>0</v>
      </c>
      <c r="C1695" s="354">
        <f t="shared" si="588"/>
        <v>0</v>
      </c>
      <c r="D1695" s="354" t="str">
        <f t="shared" si="589"/>
        <v>CE</v>
      </c>
      <c r="E1695" s="354" t="str">
        <f t="shared" si="590"/>
        <v>34</v>
      </c>
      <c r="F1695" s="354" t="str">
        <f t="shared" si="591"/>
        <v>A</v>
      </c>
      <c r="G1695" s="355" t="str">
        <f t="shared" si="592"/>
        <v>01</v>
      </c>
      <c r="H1695" s="232" t="s">
        <v>2029</v>
      </c>
      <c r="I1695" s="232" t="s">
        <v>3025</v>
      </c>
      <c r="J1695" s="233" t="s">
        <v>3025</v>
      </c>
      <c r="K1695" s="233" t="s">
        <v>3025</v>
      </c>
      <c r="L1695" s="234"/>
      <c r="M1695" s="232" t="str">
        <f>IF(ISNA(VLOOKUP(L1695,'MASTER DATA'!$A$1:$B$192,2,0)),"",VLOOKUP(L1695,'MASTER DATA'!$A$1:$B$192,2,0))</f>
        <v/>
      </c>
      <c r="N1695" s="232">
        <v>0</v>
      </c>
      <c r="O1695" s="232" t="e">
        <f t="shared" si="593"/>
        <v>#N/A</v>
      </c>
      <c r="P1695" s="232" t="e">
        <f t="shared" si="594"/>
        <v>#N/A</v>
      </c>
      <c r="Q1695" s="232" t="e">
        <f>VLOOKUP(L1695,'MASTER DATA'!$A$1:$E$192,5,0)</f>
        <v>#N/A</v>
      </c>
      <c r="R1695" s="234">
        <f>SUMIF('picking of the day'!$H$4:$H$358,WMS!H1695&amp;WMS!L1695,'picking of the day'!$E$4:$E$358)</f>
        <v>0</v>
      </c>
      <c r="U1695" s="114">
        <f>IF(ISNA(VLOOKUP(H1695,'data putaway'!$A$1:$E$530,3,0)),0,VLOOKUP(H1695,'data putaway'!$A$1:$E$530,3,0))</f>
        <v>0</v>
      </c>
      <c r="V1695" s="354">
        <f t="shared" si="595"/>
        <v>0</v>
      </c>
      <c r="W1695" s="114">
        <f>IF(ISNA(VLOOKUP(H1695,'data putaway'!$A$1:$E$530,2,0)),0,VLOOKUP(H1695,'data putaway'!$A$1:$E$530,2,0))</f>
        <v>0</v>
      </c>
      <c r="X1695" s="354" t="b">
        <f t="shared" si="596"/>
        <v>1</v>
      </c>
      <c r="Y1695" s="354">
        <f>IF(ISNA(VLOOKUP(H1695,'data putaway'!$A$1:$E$530,4,0)),0,VLOOKUP(H1695,'data putaway'!$A$1:$E$530,4,0))</f>
        <v>0</v>
      </c>
      <c r="Z1695" s="113">
        <f>IF(ISNA(VLOOKUP(H1695,'data putaway'!$A$1:$E$530,5,0)),0,VLOOKUP(H1695,'data putaway'!$A$1:$E$530,5,0))</f>
        <v>0</v>
      </c>
      <c r="AA1695" s="354" t="b">
        <f t="shared" si="597"/>
        <v>0</v>
      </c>
      <c r="AB1695" s="354" t="b">
        <f t="shared" si="598"/>
        <v>0</v>
      </c>
      <c r="AC1695" s="356" t="str">
        <f t="shared" ca="1" si="599"/>
        <v/>
      </c>
      <c r="AD1695" s="114" t="str">
        <f t="shared" ca="1" si="606"/>
        <v/>
      </c>
      <c r="AE1695" s="114">
        <f t="shared" si="600"/>
        <v>0</v>
      </c>
      <c r="AF1695" s="114">
        <f t="shared" si="601"/>
        <v>0</v>
      </c>
      <c r="AG1695" s="354" t="str">
        <f t="shared" si="602"/>
        <v>CE34</v>
      </c>
      <c r="AH1695" s="114">
        <f>IF(ISNA(VLOOKUP(L1695,'MASTER DATA'!$A$1:$F$192,6,0)),0,VLOOKUP(L1695,'MASTER DATA'!$A$1:$F$192,6,0))*AE1695</f>
        <v>0</v>
      </c>
      <c r="AI1695" s="354" t="str">
        <f>VLOOKUP($D1695,'warehouse mapping'!$AN$7:$AO$17,2,0)</f>
        <v>Aktif</v>
      </c>
      <c r="AJ1695" s="114">
        <f t="shared" si="603"/>
        <v>1</v>
      </c>
      <c r="AK1695" s="354" t="str">
        <f t="shared" si="604"/>
        <v>CE</v>
      </c>
      <c r="AL1695" s="354" t="s">
        <v>3025</v>
      </c>
      <c r="AM1695" s="354">
        <f t="shared" si="607"/>
        <v>1</v>
      </c>
      <c r="AN1695" s="354" t="b">
        <f t="shared" si="605"/>
        <v>1</v>
      </c>
    </row>
    <row r="1696" spans="1:40" s="354" customFormat="1">
      <c r="A1696" s="354" t="str">
        <f t="shared" si="586"/>
        <v>CE34A02550062631</v>
      </c>
      <c r="B1696" s="354">
        <f t="shared" si="587"/>
        <v>0</v>
      </c>
      <c r="C1696" s="354">
        <f t="shared" si="588"/>
        <v>0</v>
      </c>
      <c r="D1696" s="354" t="str">
        <f t="shared" si="589"/>
        <v>CE</v>
      </c>
      <c r="E1696" s="354" t="str">
        <f t="shared" si="590"/>
        <v>34</v>
      </c>
      <c r="F1696" s="354" t="str">
        <f t="shared" si="591"/>
        <v>A</v>
      </c>
      <c r="G1696" s="355" t="str">
        <f t="shared" si="592"/>
        <v>02</v>
      </c>
      <c r="H1696" s="232" t="s">
        <v>2030</v>
      </c>
      <c r="I1696" s="232" t="s">
        <v>3084</v>
      </c>
      <c r="J1696" s="233">
        <v>46198</v>
      </c>
      <c r="K1696" s="233">
        <v>47629</v>
      </c>
      <c r="L1696" s="234">
        <v>550062631</v>
      </c>
      <c r="M1696" s="232" t="str">
        <f>IF(ISNA(VLOOKUP(L1696,'MASTER DATA'!$A$1:$B$192,2,0)),"",VLOOKUP(L1696,'MASTER DATA'!$A$1:$B$192,2,0))</f>
        <v>KawaSemiSyn10W40SLMA_12*1L_A734</v>
      </c>
      <c r="N1696" s="232">
        <v>6</v>
      </c>
      <c r="O1696" s="232">
        <f t="shared" si="593"/>
        <v>0</v>
      </c>
      <c r="P1696" s="232">
        <f t="shared" si="594"/>
        <v>6</v>
      </c>
      <c r="Q1696" s="232">
        <f>VLOOKUP(L1696,'MASTER DATA'!$A$1:$E$192,5,0)</f>
        <v>44</v>
      </c>
      <c r="R1696" s="234">
        <f>SUMIF('picking of the day'!$H$4:$H$358,WMS!H1696&amp;WMS!L1696,'picking of the day'!$E$4:$E$358)</f>
        <v>0</v>
      </c>
      <c r="U1696" s="114">
        <f>IF(ISNA(VLOOKUP(H1696,'data putaway'!$A$1:$E$530,3,0)),0,VLOOKUP(H1696,'data putaway'!$A$1:$E$530,3,0))</f>
        <v>0</v>
      </c>
      <c r="V1696" s="354">
        <f t="shared" si="595"/>
        <v>6</v>
      </c>
      <c r="W1696" s="114">
        <f>IF(ISNA(VLOOKUP(H1696,'data putaway'!$A$1:$E$530,2,0)),0,VLOOKUP(H1696,'data putaway'!$A$1:$E$530,2,0))</f>
        <v>0</v>
      </c>
      <c r="X1696" s="354" t="b">
        <f t="shared" si="596"/>
        <v>0</v>
      </c>
      <c r="Y1696" s="354">
        <f>IF(ISNA(VLOOKUP(H1696,'data putaway'!$A$1:$E$530,4,0)),0,VLOOKUP(H1696,'data putaway'!$A$1:$E$530,4,0))</f>
        <v>0</v>
      </c>
      <c r="Z1696" s="113">
        <f>IF(ISNA(VLOOKUP(H1696,'data putaway'!$A$1:$E$530,5,0)),0,VLOOKUP(H1696,'data putaway'!$A$1:$E$530,5,0))</f>
        <v>0</v>
      </c>
      <c r="AA1696" s="354" t="b">
        <f t="shared" si="597"/>
        <v>0</v>
      </c>
      <c r="AB1696" s="354" t="b">
        <f t="shared" si="598"/>
        <v>0</v>
      </c>
      <c r="AC1696" s="356" t="str">
        <f t="shared" ca="1" si="599"/>
        <v>2 Month,  24 Days</v>
      </c>
      <c r="AD1696" s="114" t="str">
        <f t="shared" ca="1" si="606"/>
        <v>3 Year, 8 Month, 8 Days</v>
      </c>
      <c r="AE1696" s="114">
        <f t="shared" si="600"/>
        <v>6</v>
      </c>
      <c r="AF1696" s="114">
        <f t="shared" si="601"/>
        <v>1</v>
      </c>
      <c r="AG1696" s="354" t="str">
        <f t="shared" si="602"/>
        <v>CE34</v>
      </c>
      <c r="AH1696" s="114">
        <f>IF(ISNA(VLOOKUP(L1696,'MASTER DATA'!$A$1:$F$192,6,0)),0,VLOOKUP(L1696,'MASTER DATA'!$A$1:$F$192,6,0))*AE1696</f>
        <v>72</v>
      </c>
      <c r="AI1696" s="354" t="str">
        <f>VLOOKUP($D1696,'warehouse mapping'!$AN$7:$AO$17,2,0)</f>
        <v>Aktif</v>
      </c>
      <c r="AJ1696" s="114">
        <f t="shared" si="603"/>
        <v>0</v>
      </c>
      <c r="AK1696" s="354" t="str">
        <f t="shared" si="604"/>
        <v/>
      </c>
      <c r="AL1696" s="354" t="s">
        <v>170</v>
      </c>
      <c r="AM1696" s="354">
        <f t="shared" si="607"/>
        <v>1</v>
      </c>
      <c r="AN1696" s="354" t="b">
        <f t="shared" si="605"/>
        <v>1</v>
      </c>
    </row>
    <row r="1697" spans="1:40" s="354" customFormat="1">
      <c r="A1697" s="354" t="str">
        <f t="shared" si="586"/>
        <v>CE34B01</v>
      </c>
      <c r="B1697" s="354">
        <f t="shared" si="587"/>
        <v>0</v>
      </c>
      <c r="C1697" s="354">
        <f t="shared" si="588"/>
        <v>0</v>
      </c>
      <c r="D1697" s="354" t="str">
        <f t="shared" si="589"/>
        <v>CE</v>
      </c>
      <c r="E1697" s="354" t="str">
        <f t="shared" si="590"/>
        <v>34</v>
      </c>
      <c r="F1697" s="354" t="str">
        <f t="shared" si="591"/>
        <v>B</v>
      </c>
      <c r="G1697" s="355" t="str">
        <f t="shared" si="592"/>
        <v>01</v>
      </c>
      <c r="H1697" s="232" t="s">
        <v>2031</v>
      </c>
      <c r="I1697" s="232" t="s">
        <v>3025</v>
      </c>
      <c r="J1697" s="233" t="s">
        <v>3025</v>
      </c>
      <c r="K1697" s="233" t="s">
        <v>3025</v>
      </c>
      <c r="L1697" s="234"/>
      <c r="M1697" s="232" t="str">
        <f>IF(ISNA(VLOOKUP(L1697,'MASTER DATA'!$A$1:$B$192,2,0)),"",VLOOKUP(L1697,'MASTER DATA'!$A$1:$B$192,2,0))</f>
        <v/>
      </c>
      <c r="N1697" s="232">
        <v>0</v>
      </c>
      <c r="O1697" s="232" t="e">
        <f t="shared" si="593"/>
        <v>#N/A</v>
      </c>
      <c r="P1697" s="232" t="e">
        <f t="shared" si="594"/>
        <v>#N/A</v>
      </c>
      <c r="Q1697" s="232" t="e">
        <f>VLOOKUP(L1697,'MASTER DATA'!$A$1:$E$192,5,0)</f>
        <v>#N/A</v>
      </c>
      <c r="R1697" s="234">
        <f>SUMIF('picking of the day'!$H$4:$H$358,WMS!H1697&amp;WMS!L1697,'picking of the day'!$E$4:$E$358)</f>
        <v>0</v>
      </c>
      <c r="U1697" s="114">
        <f>IF(ISNA(VLOOKUP(H1697,'data putaway'!$A$1:$E$530,3,0)),0,VLOOKUP(H1697,'data putaway'!$A$1:$E$530,3,0))</f>
        <v>0</v>
      </c>
      <c r="V1697" s="354">
        <f t="shared" si="595"/>
        <v>0</v>
      </c>
      <c r="W1697" s="114">
        <f>IF(ISNA(VLOOKUP(H1697,'data putaway'!$A$1:$E$530,2,0)),0,VLOOKUP(H1697,'data putaway'!$A$1:$E$530,2,0))</f>
        <v>0</v>
      </c>
      <c r="X1697" s="354" t="b">
        <f t="shared" si="596"/>
        <v>1</v>
      </c>
      <c r="Y1697" s="354">
        <f>IF(ISNA(VLOOKUP(H1697,'data putaway'!$A$1:$E$530,4,0)),0,VLOOKUP(H1697,'data putaway'!$A$1:$E$530,4,0))</f>
        <v>0</v>
      </c>
      <c r="Z1697" s="113">
        <f>IF(ISNA(VLOOKUP(H1697,'data putaway'!$A$1:$E$530,5,0)),0,VLOOKUP(H1697,'data putaway'!$A$1:$E$530,5,0))</f>
        <v>0</v>
      </c>
      <c r="AA1697" s="354" t="b">
        <f t="shared" si="597"/>
        <v>0</v>
      </c>
      <c r="AB1697" s="354" t="b">
        <f t="shared" si="598"/>
        <v>0</v>
      </c>
      <c r="AC1697" s="356" t="str">
        <f t="shared" ca="1" si="599"/>
        <v/>
      </c>
      <c r="AD1697" s="114" t="str">
        <f t="shared" ca="1" si="606"/>
        <v/>
      </c>
      <c r="AE1697" s="114">
        <f t="shared" si="600"/>
        <v>0</v>
      </c>
      <c r="AF1697" s="114">
        <f t="shared" si="601"/>
        <v>0</v>
      </c>
      <c r="AG1697" s="354" t="str">
        <f t="shared" si="602"/>
        <v>CE34</v>
      </c>
      <c r="AH1697" s="114">
        <f>IF(ISNA(VLOOKUP(L1697,'MASTER DATA'!$A$1:$F$192,6,0)),0,VLOOKUP(L1697,'MASTER DATA'!$A$1:$F$192,6,0))*AE1697</f>
        <v>0</v>
      </c>
      <c r="AI1697" s="354" t="str">
        <f>VLOOKUP($D1697,'warehouse mapping'!$AN$7:$AO$17,2,0)</f>
        <v>Aktif</v>
      </c>
      <c r="AJ1697" s="114">
        <f t="shared" si="603"/>
        <v>1</v>
      </c>
      <c r="AK1697" s="354" t="str">
        <f t="shared" si="604"/>
        <v>CE</v>
      </c>
      <c r="AL1697" s="354" t="s">
        <v>3025</v>
      </c>
      <c r="AM1697" s="354">
        <f t="shared" si="607"/>
        <v>1</v>
      </c>
      <c r="AN1697" s="354" t="b">
        <f t="shared" si="605"/>
        <v>1</v>
      </c>
    </row>
    <row r="1698" spans="1:40" s="354" customFormat="1">
      <c r="A1698" s="354" t="str">
        <f t="shared" si="586"/>
        <v>CE34B02550062285</v>
      </c>
      <c r="B1698" s="354">
        <f t="shared" si="587"/>
        <v>0</v>
      </c>
      <c r="C1698" s="354">
        <f t="shared" si="588"/>
        <v>0</v>
      </c>
      <c r="D1698" s="354" t="str">
        <f t="shared" si="589"/>
        <v>CE</v>
      </c>
      <c r="E1698" s="354" t="str">
        <f t="shared" si="590"/>
        <v>34</v>
      </c>
      <c r="F1698" s="354" t="str">
        <f t="shared" si="591"/>
        <v>B</v>
      </c>
      <c r="G1698" s="355" t="str">
        <f t="shared" si="592"/>
        <v>02</v>
      </c>
      <c r="H1698" s="232" t="s">
        <v>2032</v>
      </c>
      <c r="I1698" s="232">
        <v>12611638</v>
      </c>
      <c r="J1698" s="233">
        <v>46087</v>
      </c>
      <c r="K1698" s="233">
        <v>47521</v>
      </c>
      <c r="L1698" s="234">
        <v>550062285</v>
      </c>
      <c r="M1698" s="232" t="str">
        <f>IF(ISNA(VLOOKUP(L1698,'MASTER DATA'!$A$1:$B$192,2,0)),"",VLOOKUP(L1698,'MASTER DATA'!$A$1:$B$192,2,0))</f>
        <v>Gadus S3 V460DM 2_1*770kg_A227</v>
      </c>
      <c r="N1698" s="232">
        <v>1</v>
      </c>
      <c r="O1698" s="232">
        <f t="shared" si="593"/>
        <v>1</v>
      </c>
      <c r="P1698" s="232">
        <f t="shared" si="594"/>
        <v>0</v>
      </c>
      <c r="Q1698" s="232">
        <f>VLOOKUP(L1698,'MASTER DATA'!$A$1:$E$192,5,0)</f>
        <v>1</v>
      </c>
      <c r="R1698" s="234">
        <f>SUMIF('picking of the day'!$H$4:$H$358,WMS!H1698&amp;WMS!L1698,'picking of the day'!$E$4:$E$358)</f>
        <v>0</v>
      </c>
      <c r="U1698" s="114">
        <f>IF(ISNA(VLOOKUP(H1698,'data putaway'!$A$1:$E$530,3,0)),0,VLOOKUP(H1698,'data putaway'!$A$1:$E$530,3,0))</f>
        <v>0</v>
      </c>
      <c r="V1698" s="354">
        <f t="shared" si="595"/>
        <v>1</v>
      </c>
      <c r="W1698" s="114">
        <f>IF(ISNA(VLOOKUP(H1698,'data putaway'!$A$1:$E$530,2,0)),0,VLOOKUP(H1698,'data putaway'!$A$1:$E$530,2,0))</f>
        <v>0</v>
      </c>
      <c r="X1698" s="354" t="b">
        <f t="shared" si="596"/>
        <v>0</v>
      </c>
      <c r="Y1698" s="354">
        <f>IF(ISNA(VLOOKUP(H1698,'data putaway'!$A$1:$E$530,4,0)),0,VLOOKUP(H1698,'data putaway'!$A$1:$E$530,4,0))</f>
        <v>0</v>
      </c>
      <c r="Z1698" s="113">
        <f>IF(ISNA(VLOOKUP(H1698,'data putaway'!$A$1:$E$530,5,0)),0,VLOOKUP(H1698,'data putaway'!$A$1:$E$530,5,0))</f>
        <v>0</v>
      </c>
      <c r="AA1698" s="354" t="b">
        <f t="shared" si="597"/>
        <v>0</v>
      </c>
      <c r="AB1698" s="354" t="b">
        <f t="shared" si="598"/>
        <v>0</v>
      </c>
      <c r="AC1698" s="356" t="str">
        <f t="shared" ca="1" si="599"/>
        <v>6 Month,  12 Days</v>
      </c>
      <c r="AD1698" s="114" t="str">
        <f t="shared" ca="1" si="606"/>
        <v>3 Year, 4 Month, 20 Days</v>
      </c>
      <c r="AE1698" s="114">
        <f t="shared" si="600"/>
        <v>1</v>
      </c>
      <c r="AF1698" s="114">
        <f t="shared" si="601"/>
        <v>1</v>
      </c>
      <c r="AG1698" s="354" t="str">
        <f t="shared" si="602"/>
        <v>CE34</v>
      </c>
      <c r="AH1698" s="114">
        <f>IF(ISNA(VLOOKUP(L1698,'MASTER DATA'!$A$1:$F$192,6,0)),0,VLOOKUP(L1698,'MASTER DATA'!$A$1:$F$192,6,0))*AE1698</f>
        <v>770</v>
      </c>
      <c r="AI1698" s="354" t="str">
        <f>VLOOKUP($D1698,'warehouse mapping'!$AN$7:$AO$17,2,0)</f>
        <v>Aktif</v>
      </c>
      <c r="AJ1698" s="114">
        <f t="shared" si="603"/>
        <v>0</v>
      </c>
      <c r="AK1698" s="354" t="str">
        <f t="shared" si="604"/>
        <v/>
      </c>
      <c r="AL1698" s="354" t="s">
        <v>3205</v>
      </c>
      <c r="AM1698" s="354">
        <f t="shared" si="607"/>
        <v>1</v>
      </c>
      <c r="AN1698" s="354" t="b">
        <f t="shared" si="605"/>
        <v>1</v>
      </c>
    </row>
    <row r="1699" spans="1:40" s="354" customFormat="1">
      <c r="A1699" s="354" t="str">
        <f t="shared" si="586"/>
        <v>CE34C01</v>
      </c>
      <c r="B1699" s="354">
        <f t="shared" si="587"/>
        <v>0</v>
      </c>
      <c r="C1699" s="354">
        <f t="shared" si="588"/>
        <v>0</v>
      </c>
      <c r="D1699" s="354" t="str">
        <f t="shared" si="589"/>
        <v>CE</v>
      </c>
      <c r="E1699" s="354" t="str">
        <f t="shared" si="590"/>
        <v>34</v>
      </c>
      <c r="F1699" s="354" t="str">
        <f t="shared" si="591"/>
        <v>C</v>
      </c>
      <c r="G1699" s="355" t="str">
        <f t="shared" si="592"/>
        <v>01</v>
      </c>
      <c r="H1699" s="232" t="s">
        <v>2033</v>
      </c>
      <c r="I1699" s="232" t="s">
        <v>3025</v>
      </c>
      <c r="J1699" s="233" t="s">
        <v>3025</v>
      </c>
      <c r="K1699" s="233" t="s">
        <v>3025</v>
      </c>
      <c r="L1699" s="234"/>
      <c r="M1699" s="232" t="str">
        <f>IF(ISNA(VLOOKUP(L1699,'MASTER DATA'!$A$1:$B$192,2,0)),"",VLOOKUP(L1699,'MASTER DATA'!$A$1:$B$192,2,0))</f>
        <v/>
      </c>
      <c r="N1699" s="232">
        <v>0</v>
      </c>
      <c r="O1699" s="232" t="e">
        <f t="shared" si="593"/>
        <v>#N/A</v>
      </c>
      <c r="P1699" s="232" t="e">
        <f t="shared" si="594"/>
        <v>#N/A</v>
      </c>
      <c r="Q1699" s="232" t="e">
        <f>VLOOKUP(L1699,'MASTER DATA'!$A$1:$E$192,5,0)</f>
        <v>#N/A</v>
      </c>
      <c r="R1699" s="234">
        <f>SUMIF('picking of the day'!$H$4:$H$358,WMS!H1699&amp;WMS!L1699,'picking of the day'!$E$4:$E$358)</f>
        <v>0</v>
      </c>
      <c r="U1699" s="114">
        <f>IF(ISNA(VLOOKUP(H1699,'data putaway'!$A$1:$E$530,3,0)),0,VLOOKUP(H1699,'data putaway'!$A$1:$E$530,3,0))</f>
        <v>0</v>
      </c>
      <c r="V1699" s="354">
        <f t="shared" si="595"/>
        <v>0</v>
      </c>
      <c r="W1699" s="114">
        <f>IF(ISNA(VLOOKUP(H1699,'data putaway'!$A$1:$E$530,2,0)),0,VLOOKUP(H1699,'data putaway'!$A$1:$E$530,2,0))</f>
        <v>0</v>
      </c>
      <c r="X1699" s="354" t="b">
        <f t="shared" si="596"/>
        <v>1</v>
      </c>
      <c r="Y1699" s="354">
        <f>IF(ISNA(VLOOKUP(H1699,'data putaway'!$A$1:$E$530,4,0)),0,VLOOKUP(H1699,'data putaway'!$A$1:$E$530,4,0))</f>
        <v>0</v>
      </c>
      <c r="Z1699" s="113">
        <f>IF(ISNA(VLOOKUP(H1699,'data putaway'!$A$1:$E$530,5,0)),0,VLOOKUP(H1699,'data putaway'!$A$1:$E$530,5,0))</f>
        <v>0</v>
      </c>
      <c r="AA1699" s="354" t="b">
        <f t="shared" si="597"/>
        <v>0</v>
      </c>
      <c r="AB1699" s="354" t="b">
        <f t="shared" si="598"/>
        <v>0</v>
      </c>
      <c r="AC1699" s="356" t="str">
        <f t="shared" ca="1" si="599"/>
        <v/>
      </c>
      <c r="AD1699" s="114" t="str">
        <f t="shared" ca="1" si="606"/>
        <v/>
      </c>
      <c r="AE1699" s="114">
        <f t="shared" si="600"/>
        <v>0</v>
      </c>
      <c r="AF1699" s="114">
        <f t="shared" si="601"/>
        <v>0</v>
      </c>
      <c r="AG1699" s="354" t="str">
        <f t="shared" si="602"/>
        <v>CE34</v>
      </c>
      <c r="AH1699" s="114">
        <f>IF(ISNA(VLOOKUP(L1699,'MASTER DATA'!$A$1:$F$192,6,0)),0,VLOOKUP(L1699,'MASTER DATA'!$A$1:$F$192,6,0))*AE1699</f>
        <v>0</v>
      </c>
      <c r="AI1699" s="354" t="str">
        <f>VLOOKUP($D1699,'warehouse mapping'!$AN$7:$AO$17,2,0)</f>
        <v>Aktif</v>
      </c>
      <c r="AJ1699" s="114">
        <f t="shared" si="603"/>
        <v>1</v>
      </c>
      <c r="AK1699" s="354" t="str">
        <f t="shared" si="604"/>
        <v>CE</v>
      </c>
      <c r="AL1699" s="354" t="s">
        <v>3025</v>
      </c>
      <c r="AM1699" s="354">
        <f t="shared" si="607"/>
        <v>1</v>
      </c>
      <c r="AN1699" s="354" t="b">
        <f t="shared" si="605"/>
        <v>1</v>
      </c>
    </row>
    <row r="1700" spans="1:40" s="354" customFormat="1">
      <c r="A1700" s="354" t="str">
        <f t="shared" si="586"/>
        <v>CE34C02550046498</v>
      </c>
      <c r="B1700" s="354">
        <f t="shared" si="587"/>
        <v>0</v>
      </c>
      <c r="C1700" s="354">
        <f t="shared" si="588"/>
        <v>0</v>
      </c>
      <c r="D1700" s="354" t="str">
        <f t="shared" si="589"/>
        <v>CE</v>
      </c>
      <c r="E1700" s="354" t="str">
        <f t="shared" si="590"/>
        <v>34</v>
      </c>
      <c r="F1700" s="354" t="str">
        <f t="shared" si="591"/>
        <v>C</v>
      </c>
      <c r="G1700" s="355" t="str">
        <f t="shared" si="592"/>
        <v>02</v>
      </c>
      <c r="H1700" s="232" t="s">
        <v>2034</v>
      </c>
      <c r="I1700" s="232" t="s">
        <v>3529</v>
      </c>
      <c r="J1700" s="233">
        <v>46274</v>
      </c>
      <c r="K1700" s="233">
        <v>47731</v>
      </c>
      <c r="L1700" s="234">
        <v>550046498</v>
      </c>
      <c r="M1700" s="232" t="str">
        <f>IF(ISNA(VLOOKUP(L1700,'MASTER DATA'!$A$1:$B$192,2,0)),"",VLOOKUP(L1700,'MASTER DATA'!$A$1:$B$192,2,0))</f>
        <v>Argina S4 40_1*209L_A227</v>
      </c>
      <c r="N1700" s="232">
        <v>4</v>
      </c>
      <c r="O1700" s="232">
        <f t="shared" si="593"/>
        <v>1</v>
      </c>
      <c r="P1700" s="232">
        <f t="shared" si="594"/>
        <v>0</v>
      </c>
      <c r="Q1700" s="232">
        <f>VLOOKUP(L1700,'MASTER DATA'!$A$1:$E$192,5,0)</f>
        <v>4</v>
      </c>
      <c r="R1700" s="234">
        <f>SUMIF('picking of the day'!$H$4:$H$358,WMS!H1700&amp;WMS!L1700,'picking of the day'!$E$4:$E$358)</f>
        <v>0</v>
      </c>
      <c r="U1700" s="114">
        <f>IF(ISNA(VLOOKUP(H1700,'data putaway'!$A$1:$E$530,3,0)),0,VLOOKUP(H1700,'data putaway'!$A$1:$E$530,3,0))</f>
        <v>0</v>
      </c>
      <c r="V1700" s="354">
        <f t="shared" si="595"/>
        <v>4</v>
      </c>
      <c r="W1700" s="114">
        <f>IF(ISNA(VLOOKUP(H1700,'data putaway'!$A$1:$E$530,2,0)),0,VLOOKUP(H1700,'data putaway'!$A$1:$E$530,2,0))</f>
        <v>0</v>
      </c>
      <c r="X1700" s="354" t="b">
        <f t="shared" si="596"/>
        <v>0</v>
      </c>
      <c r="Y1700" s="354">
        <f>IF(ISNA(VLOOKUP(H1700,'data putaway'!$A$1:$E$530,4,0)),0,VLOOKUP(H1700,'data putaway'!$A$1:$E$530,4,0))</f>
        <v>0</v>
      </c>
      <c r="Z1700" s="113">
        <f>IF(ISNA(VLOOKUP(H1700,'data putaway'!$A$1:$E$530,5,0)),0,VLOOKUP(H1700,'data putaway'!$A$1:$E$530,5,0))</f>
        <v>0</v>
      </c>
      <c r="AA1700" s="354" t="b">
        <f t="shared" si="597"/>
        <v>0</v>
      </c>
      <c r="AB1700" s="354" t="b">
        <f t="shared" si="598"/>
        <v>0</v>
      </c>
      <c r="AC1700" s="356" t="str">
        <f t="shared" ca="1" si="599"/>
        <v>0 Month,  9 Days</v>
      </c>
      <c r="AD1700" s="114" t="str">
        <f t="shared" ca="1" si="606"/>
        <v>3 Year, 11 Month, 18 Days</v>
      </c>
      <c r="AE1700" s="114">
        <f t="shared" si="600"/>
        <v>4</v>
      </c>
      <c r="AF1700" s="114">
        <f t="shared" si="601"/>
        <v>1</v>
      </c>
      <c r="AG1700" s="354" t="str">
        <f t="shared" si="602"/>
        <v>CE34</v>
      </c>
      <c r="AH1700" s="114">
        <f>IF(ISNA(VLOOKUP(L1700,'MASTER DATA'!$A$1:$F$192,6,0)),0,VLOOKUP(L1700,'MASTER DATA'!$A$1:$F$192,6,0))*AE1700</f>
        <v>836</v>
      </c>
      <c r="AI1700" s="354" t="str">
        <f>VLOOKUP($D1700,'warehouse mapping'!$AN$7:$AO$17,2,0)</f>
        <v>Aktif</v>
      </c>
      <c r="AJ1700" s="114">
        <f t="shared" si="603"/>
        <v>0</v>
      </c>
      <c r="AK1700" s="354" t="str">
        <f t="shared" si="604"/>
        <v/>
      </c>
      <c r="AL1700" s="354" t="s">
        <v>170</v>
      </c>
      <c r="AM1700" s="354">
        <f t="shared" si="607"/>
        <v>1</v>
      </c>
      <c r="AN1700" s="354" t="b">
        <f t="shared" si="605"/>
        <v>1</v>
      </c>
    </row>
    <row r="1701" spans="1:40" s="354" customFormat="1">
      <c r="A1701" s="354" t="str">
        <f t="shared" si="586"/>
        <v>CE34D01</v>
      </c>
      <c r="B1701" s="354">
        <f t="shared" si="587"/>
        <v>0</v>
      </c>
      <c r="C1701" s="354">
        <f t="shared" si="588"/>
        <v>0</v>
      </c>
      <c r="D1701" s="354" t="str">
        <f t="shared" si="589"/>
        <v>CE</v>
      </c>
      <c r="E1701" s="354" t="str">
        <f t="shared" si="590"/>
        <v>34</v>
      </c>
      <c r="F1701" s="354" t="str">
        <f t="shared" si="591"/>
        <v>D</v>
      </c>
      <c r="G1701" s="355" t="str">
        <f t="shared" si="592"/>
        <v>01</v>
      </c>
      <c r="H1701" s="232" t="s">
        <v>2035</v>
      </c>
      <c r="I1701" s="232" t="s">
        <v>3025</v>
      </c>
      <c r="J1701" s="233" t="s">
        <v>3025</v>
      </c>
      <c r="K1701" s="233" t="s">
        <v>3025</v>
      </c>
      <c r="L1701" s="234"/>
      <c r="M1701" s="232" t="str">
        <f>IF(ISNA(VLOOKUP(L1701,'MASTER DATA'!$A$1:$B$192,2,0)),"",VLOOKUP(L1701,'MASTER DATA'!$A$1:$B$192,2,0))</f>
        <v/>
      </c>
      <c r="N1701" s="232">
        <v>0</v>
      </c>
      <c r="O1701" s="232" t="e">
        <f t="shared" si="593"/>
        <v>#N/A</v>
      </c>
      <c r="P1701" s="232" t="e">
        <f t="shared" si="594"/>
        <v>#N/A</v>
      </c>
      <c r="Q1701" s="232" t="e">
        <f>VLOOKUP(L1701,'MASTER DATA'!$A$1:$E$192,5,0)</f>
        <v>#N/A</v>
      </c>
      <c r="R1701" s="234">
        <f>SUMIF('picking of the day'!$H$4:$H$358,WMS!H1701&amp;WMS!L1701,'picking of the day'!$E$4:$E$358)</f>
        <v>0</v>
      </c>
      <c r="U1701" s="114">
        <f>IF(ISNA(VLOOKUP(H1701,'data putaway'!$A$1:$E$530,3,0)),0,VLOOKUP(H1701,'data putaway'!$A$1:$E$530,3,0))</f>
        <v>0</v>
      </c>
      <c r="V1701" s="354">
        <f t="shared" si="595"/>
        <v>0</v>
      </c>
      <c r="W1701" s="114">
        <f>IF(ISNA(VLOOKUP(H1701,'data putaway'!$A$1:$E$530,2,0)),0,VLOOKUP(H1701,'data putaway'!$A$1:$E$530,2,0))</f>
        <v>0</v>
      </c>
      <c r="X1701" s="354" t="b">
        <f t="shared" si="596"/>
        <v>1</v>
      </c>
      <c r="Y1701" s="354">
        <f>IF(ISNA(VLOOKUP(H1701,'data putaway'!$A$1:$E$530,4,0)),0,VLOOKUP(H1701,'data putaway'!$A$1:$E$530,4,0))</f>
        <v>0</v>
      </c>
      <c r="Z1701" s="113">
        <f>IF(ISNA(VLOOKUP(H1701,'data putaway'!$A$1:$E$530,5,0)),0,VLOOKUP(H1701,'data putaway'!$A$1:$E$530,5,0))</f>
        <v>0</v>
      </c>
      <c r="AA1701" s="354" t="b">
        <f t="shared" si="597"/>
        <v>0</v>
      </c>
      <c r="AB1701" s="354" t="b">
        <f t="shared" si="598"/>
        <v>0</v>
      </c>
      <c r="AC1701" s="356" t="str">
        <f t="shared" ca="1" si="599"/>
        <v/>
      </c>
      <c r="AD1701" s="114" t="str">
        <f t="shared" ca="1" si="606"/>
        <v/>
      </c>
      <c r="AE1701" s="114">
        <f t="shared" si="600"/>
        <v>0</v>
      </c>
      <c r="AF1701" s="114">
        <f t="shared" si="601"/>
        <v>0</v>
      </c>
      <c r="AG1701" s="354" t="str">
        <f t="shared" si="602"/>
        <v>CE34</v>
      </c>
      <c r="AH1701" s="114">
        <f>IF(ISNA(VLOOKUP(L1701,'MASTER DATA'!$A$1:$F$192,6,0)),0,VLOOKUP(L1701,'MASTER DATA'!$A$1:$F$192,6,0))*AE1701</f>
        <v>0</v>
      </c>
      <c r="AI1701" s="354" t="str">
        <f>VLOOKUP($D1701,'warehouse mapping'!$AN$7:$AO$17,2,0)</f>
        <v>Aktif</v>
      </c>
      <c r="AJ1701" s="114">
        <f t="shared" si="603"/>
        <v>1</v>
      </c>
      <c r="AK1701" s="354" t="str">
        <f t="shared" si="604"/>
        <v>CE</v>
      </c>
      <c r="AL1701" s="354" t="s">
        <v>3025</v>
      </c>
      <c r="AM1701" s="354">
        <f t="shared" si="607"/>
        <v>1</v>
      </c>
      <c r="AN1701" s="354" t="b">
        <f t="shared" si="605"/>
        <v>1</v>
      </c>
    </row>
    <row r="1702" spans="1:40" s="354" customFormat="1">
      <c r="A1702" s="354" t="str">
        <f t="shared" si="586"/>
        <v>CE34D02550048593</v>
      </c>
      <c r="B1702" s="354">
        <f t="shared" si="587"/>
        <v>0</v>
      </c>
      <c r="C1702" s="354">
        <f t="shared" si="588"/>
        <v>0</v>
      </c>
      <c r="D1702" s="354" t="str">
        <f t="shared" si="589"/>
        <v>CE</v>
      </c>
      <c r="E1702" s="354" t="str">
        <f t="shared" si="590"/>
        <v>34</v>
      </c>
      <c r="F1702" s="354" t="str">
        <f t="shared" si="591"/>
        <v>D</v>
      </c>
      <c r="G1702" s="355" t="str">
        <f t="shared" si="592"/>
        <v>02</v>
      </c>
      <c r="H1702" s="232" t="s">
        <v>2036</v>
      </c>
      <c r="I1702" s="232" t="s">
        <v>3530</v>
      </c>
      <c r="J1702" s="233">
        <v>46276</v>
      </c>
      <c r="K1702" s="233">
        <v>47731</v>
      </c>
      <c r="L1702" s="234">
        <v>550048593</v>
      </c>
      <c r="M1702" s="232" t="str">
        <f>IF(ISNA(VLOOKUP(L1702,'MASTER DATA'!$A$1:$B$192,2,0)),"",VLOOKUP(L1702,'MASTER DATA'!$A$1:$B$192,2,0))</f>
        <v>Adv4TAX5Sc20W40MB_12*0.8L_A04W</v>
      </c>
      <c r="N1702" s="232">
        <v>48</v>
      </c>
      <c r="O1702" s="232">
        <f t="shared" si="593"/>
        <v>1</v>
      </c>
      <c r="P1702" s="232">
        <f t="shared" si="594"/>
        <v>0</v>
      </c>
      <c r="Q1702" s="232">
        <f>VLOOKUP(L1702,'MASTER DATA'!$A$1:$E$192,5,0)</f>
        <v>48</v>
      </c>
      <c r="R1702" s="234">
        <f>SUMIF('picking of the day'!$H$4:$H$358,WMS!H1702&amp;WMS!L1702,'picking of the day'!$E$4:$E$358)</f>
        <v>0</v>
      </c>
      <c r="U1702" s="114">
        <f>IF(ISNA(VLOOKUP(H1702,'data putaway'!$A$1:$E$530,3,0)),0,VLOOKUP(H1702,'data putaway'!$A$1:$E$530,3,0))</f>
        <v>0</v>
      </c>
      <c r="V1702" s="354">
        <f t="shared" si="595"/>
        <v>48</v>
      </c>
      <c r="W1702" s="114">
        <f>IF(ISNA(VLOOKUP(H1702,'data putaway'!$A$1:$E$530,2,0)),0,VLOOKUP(H1702,'data putaway'!$A$1:$E$530,2,0))</f>
        <v>0</v>
      </c>
      <c r="X1702" s="354" t="b">
        <f t="shared" si="596"/>
        <v>0</v>
      </c>
      <c r="Y1702" s="354">
        <f>IF(ISNA(VLOOKUP(H1702,'data putaway'!$A$1:$E$530,4,0)),0,VLOOKUP(H1702,'data putaway'!$A$1:$E$530,4,0))</f>
        <v>0</v>
      </c>
      <c r="Z1702" s="113">
        <f>IF(ISNA(VLOOKUP(H1702,'data putaway'!$A$1:$E$530,5,0)),0,VLOOKUP(H1702,'data putaway'!$A$1:$E$530,5,0))</f>
        <v>0</v>
      </c>
      <c r="AA1702" s="354" t="b">
        <f t="shared" si="597"/>
        <v>0</v>
      </c>
      <c r="AB1702" s="354" t="b">
        <f t="shared" si="598"/>
        <v>0</v>
      </c>
      <c r="AC1702" s="356" t="str">
        <f t="shared" ca="1" si="599"/>
        <v>0 Month,  7 Days</v>
      </c>
      <c r="AD1702" s="114" t="str">
        <f t="shared" ca="1" si="606"/>
        <v>3 Year, 11 Month, 18 Days</v>
      </c>
      <c r="AE1702" s="114">
        <f t="shared" si="600"/>
        <v>48</v>
      </c>
      <c r="AF1702" s="114">
        <f t="shared" si="601"/>
        <v>1</v>
      </c>
      <c r="AG1702" s="354" t="str">
        <f t="shared" si="602"/>
        <v>CE34</v>
      </c>
      <c r="AH1702" s="114">
        <f>IF(ISNA(VLOOKUP(L1702,'MASTER DATA'!$A$1:$F$192,6,0)),0,VLOOKUP(L1702,'MASTER DATA'!$A$1:$F$192,6,0))*AE1702</f>
        <v>460.79999999999995</v>
      </c>
      <c r="AI1702" s="354" t="str">
        <f>VLOOKUP($D1702,'warehouse mapping'!$AN$7:$AO$17,2,0)</f>
        <v>Aktif</v>
      </c>
      <c r="AJ1702" s="114">
        <f t="shared" si="603"/>
        <v>0</v>
      </c>
      <c r="AK1702" s="354" t="str">
        <f t="shared" si="604"/>
        <v/>
      </c>
      <c r="AL1702" s="354" t="s">
        <v>170</v>
      </c>
      <c r="AM1702" s="354">
        <f t="shared" si="607"/>
        <v>1</v>
      </c>
      <c r="AN1702" s="354" t="b">
        <f t="shared" si="605"/>
        <v>1</v>
      </c>
    </row>
    <row r="1703" spans="1:40" s="354" customFormat="1">
      <c r="A1703" s="354" t="str">
        <f t="shared" ref="A1703:A1766" si="608">H1703&amp;L1703</f>
        <v>CE34E01</v>
      </c>
      <c r="B1703" s="354">
        <f t="shared" ref="B1703:B1766" si="609">R1703+S1703</f>
        <v>0</v>
      </c>
      <c r="C1703" s="354">
        <f t="shared" ref="C1703:C1766" si="610">T1703+U1703</f>
        <v>0</v>
      </c>
      <c r="D1703" s="354" t="str">
        <f t="shared" si="589"/>
        <v>CE</v>
      </c>
      <c r="E1703" s="354" t="str">
        <f t="shared" si="590"/>
        <v>34</v>
      </c>
      <c r="F1703" s="354" t="str">
        <f t="shared" si="591"/>
        <v>E</v>
      </c>
      <c r="G1703" s="355" t="str">
        <f t="shared" si="592"/>
        <v>01</v>
      </c>
      <c r="H1703" s="232" t="s">
        <v>2037</v>
      </c>
      <c r="I1703" s="232" t="s">
        <v>3025</v>
      </c>
      <c r="J1703" s="233" t="s">
        <v>3025</v>
      </c>
      <c r="K1703" s="233" t="s">
        <v>3025</v>
      </c>
      <c r="L1703" s="234"/>
      <c r="M1703" s="232" t="str">
        <f>IF(ISNA(VLOOKUP(L1703,'MASTER DATA'!$A$1:$B$192,2,0)),"",VLOOKUP(L1703,'MASTER DATA'!$A$1:$B$192,2,0))</f>
        <v/>
      </c>
      <c r="N1703" s="232">
        <v>0</v>
      </c>
      <c r="O1703" s="232" t="e">
        <f t="shared" si="593"/>
        <v>#N/A</v>
      </c>
      <c r="P1703" s="232" t="e">
        <f t="shared" si="594"/>
        <v>#N/A</v>
      </c>
      <c r="Q1703" s="232" t="e">
        <f>VLOOKUP(L1703,'MASTER DATA'!$A$1:$E$192,5,0)</f>
        <v>#N/A</v>
      </c>
      <c r="R1703" s="234">
        <f>SUMIF('picking of the day'!$H$4:$H$358,WMS!H1703&amp;WMS!L1703,'picking of the day'!$E$4:$E$358)</f>
        <v>0</v>
      </c>
      <c r="U1703" s="114">
        <f>IF(ISNA(VLOOKUP(H1703,'data putaway'!$A$1:$E$530,3,0)),0,VLOOKUP(H1703,'data putaway'!$A$1:$E$530,3,0))</f>
        <v>0</v>
      </c>
      <c r="V1703" s="354">
        <f t="shared" si="595"/>
        <v>0</v>
      </c>
      <c r="W1703" s="114">
        <f>IF(ISNA(VLOOKUP(H1703,'data putaway'!$A$1:$E$530,2,0)),0,VLOOKUP(H1703,'data putaway'!$A$1:$E$530,2,0))</f>
        <v>0</v>
      </c>
      <c r="X1703" s="354" t="b">
        <f t="shared" si="596"/>
        <v>1</v>
      </c>
      <c r="Y1703" s="354">
        <f>IF(ISNA(VLOOKUP(H1703,'data putaway'!$A$1:$E$530,4,0)),0,VLOOKUP(H1703,'data putaway'!$A$1:$E$530,4,0))</f>
        <v>0</v>
      </c>
      <c r="Z1703" s="113">
        <f>IF(ISNA(VLOOKUP(H1703,'data putaway'!$A$1:$E$530,5,0)),0,VLOOKUP(H1703,'data putaway'!$A$1:$E$530,5,0))</f>
        <v>0</v>
      </c>
      <c r="AA1703" s="354" t="b">
        <f t="shared" si="597"/>
        <v>0</v>
      </c>
      <c r="AB1703" s="354" t="b">
        <f t="shared" si="598"/>
        <v>0</v>
      </c>
      <c r="AC1703" s="356" t="str">
        <f t="shared" ca="1" si="599"/>
        <v/>
      </c>
      <c r="AD1703" s="114" t="str">
        <f t="shared" ca="1" si="606"/>
        <v/>
      </c>
      <c r="AE1703" s="114">
        <f t="shared" si="600"/>
        <v>0</v>
      </c>
      <c r="AF1703" s="114">
        <f t="shared" si="601"/>
        <v>0</v>
      </c>
      <c r="AG1703" s="354" t="str">
        <f t="shared" si="602"/>
        <v>CE34</v>
      </c>
      <c r="AH1703" s="114">
        <f>IF(ISNA(VLOOKUP(L1703,'MASTER DATA'!$A$1:$F$192,6,0)),0,VLOOKUP(L1703,'MASTER DATA'!$A$1:$F$192,6,0))*AE1703</f>
        <v>0</v>
      </c>
      <c r="AI1703" s="354" t="str">
        <f>VLOOKUP($D1703,'warehouse mapping'!$AN$7:$AO$17,2,0)</f>
        <v>Aktif</v>
      </c>
      <c r="AJ1703" s="114">
        <f t="shared" si="603"/>
        <v>1</v>
      </c>
      <c r="AK1703" s="354" t="str">
        <f t="shared" si="604"/>
        <v>CE</v>
      </c>
      <c r="AL1703" s="354" t="s">
        <v>3025</v>
      </c>
      <c r="AM1703" s="354">
        <f t="shared" si="607"/>
        <v>1</v>
      </c>
      <c r="AN1703" s="354" t="b">
        <f t="shared" si="605"/>
        <v>1</v>
      </c>
    </row>
    <row r="1704" spans="1:40" s="354" customFormat="1">
      <c r="A1704" s="354" t="str">
        <f t="shared" si="608"/>
        <v>CE34E02550048593</v>
      </c>
      <c r="B1704" s="354">
        <f t="shared" si="609"/>
        <v>0</v>
      </c>
      <c r="C1704" s="354">
        <f t="shared" si="610"/>
        <v>0</v>
      </c>
      <c r="D1704" s="354" t="str">
        <f t="shared" si="589"/>
        <v>CE</v>
      </c>
      <c r="E1704" s="354" t="str">
        <f t="shared" si="590"/>
        <v>34</v>
      </c>
      <c r="F1704" s="354" t="str">
        <f t="shared" si="591"/>
        <v>E</v>
      </c>
      <c r="G1704" s="355" t="str">
        <f t="shared" si="592"/>
        <v>02</v>
      </c>
      <c r="H1704" s="232" t="s">
        <v>2038</v>
      </c>
      <c r="I1704" s="232" t="s">
        <v>3530</v>
      </c>
      <c r="J1704" s="233">
        <v>46276</v>
      </c>
      <c r="K1704" s="233">
        <v>47731</v>
      </c>
      <c r="L1704" s="234">
        <v>550048593</v>
      </c>
      <c r="M1704" s="232" t="str">
        <f>IF(ISNA(VLOOKUP(L1704,'MASTER DATA'!$A$1:$B$192,2,0)),"",VLOOKUP(L1704,'MASTER DATA'!$A$1:$B$192,2,0))</f>
        <v>Adv4TAX5Sc20W40MB_12*0.8L_A04W</v>
      </c>
      <c r="N1704" s="232">
        <v>48</v>
      </c>
      <c r="O1704" s="232">
        <f t="shared" si="593"/>
        <v>1</v>
      </c>
      <c r="P1704" s="232">
        <f t="shared" si="594"/>
        <v>0</v>
      </c>
      <c r="Q1704" s="232">
        <f>VLOOKUP(L1704,'MASTER DATA'!$A$1:$E$192,5,0)</f>
        <v>48</v>
      </c>
      <c r="R1704" s="234">
        <f>SUMIF('picking of the day'!$H$4:$H$358,WMS!H1704&amp;WMS!L1704,'picking of the day'!$E$4:$E$358)</f>
        <v>0</v>
      </c>
      <c r="U1704" s="114">
        <f>IF(ISNA(VLOOKUP(H1704,'data putaway'!$A$1:$E$530,3,0)),0,VLOOKUP(H1704,'data putaway'!$A$1:$E$530,3,0))</f>
        <v>0</v>
      </c>
      <c r="V1704" s="354">
        <f t="shared" si="595"/>
        <v>48</v>
      </c>
      <c r="W1704" s="114">
        <f>IF(ISNA(VLOOKUP(H1704,'data putaway'!$A$1:$E$530,2,0)),0,VLOOKUP(H1704,'data putaway'!$A$1:$E$530,2,0))</f>
        <v>0</v>
      </c>
      <c r="X1704" s="354" t="b">
        <f t="shared" si="596"/>
        <v>0</v>
      </c>
      <c r="Y1704" s="354">
        <f>IF(ISNA(VLOOKUP(H1704,'data putaway'!$A$1:$E$530,4,0)),0,VLOOKUP(H1704,'data putaway'!$A$1:$E$530,4,0))</f>
        <v>0</v>
      </c>
      <c r="Z1704" s="113">
        <f>IF(ISNA(VLOOKUP(H1704,'data putaway'!$A$1:$E$530,5,0)),0,VLOOKUP(H1704,'data putaway'!$A$1:$E$530,5,0))</f>
        <v>0</v>
      </c>
      <c r="AA1704" s="354" t="b">
        <f t="shared" si="597"/>
        <v>0</v>
      </c>
      <c r="AB1704" s="354" t="b">
        <f t="shared" si="598"/>
        <v>0</v>
      </c>
      <c r="AC1704" s="356" t="str">
        <f t="shared" ca="1" si="599"/>
        <v>0 Month,  7 Days</v>
      </c>
      <c r="AD1704" s="114" t="str">
        <f t="shared" ca="1" si="606"/>
        <v>3 Year, 11 Month, 18 Days</v>
      </c>
      <c r="AE1704" s="114">
        <f t="shared" si="600"/>
        <v>48</v>
      </c>
      <c r="AF1704" s="114">
        <f t="shared" si="601"/>
        <v>1</v>
      </c>
      <c r="AG1704" s="354" t="str">
        <f t="shared" si="602"/>
        <v>CE34</v>
      </c>
      <c r="AH1704" s="114">
        <f>IF(ISNA(VLOOKUP(L1704,'MASTER DATA'!$A$1:$F$192,6,0)),0,VLOOKUP(L1704,'MASTER DATA'!$A$1:$F$192,6,0))*AE1704</f>
        <v>460.79999999999995</v>
      </c>
      <c r="AI1704" s="354" t="str">
        <f>VLOOKUP($D1704,'warehouse mapping'!$AN$7:$AO$17,2,0)</f>
        <v>Aktif</v>
      </c>
      <c r="AJ1704" s="114">
        <f t="shared" si="603"/>
        <v>0</v>
      </c>
      <c r="AK1704" s="354" t="str">
        <f t="shared" si="604"/>
        <v/>
      </c>
      <c r="AL1704" s="354" t="s">
        <v>170</v>
      </c>
      <c r="AM1704" s="354">
        <f t="shared" si="607"/>
        <v>1</v>
      </c>
      <c r="AN1704" s="354" t="b">
        <f t="shared" si="605"/>
        <v>1</v>
      </c>
    </row>
    <row r="1705" spans="1:40" s="354" customFormat="1">
      <c r="A1705" s="354" t="str">
        <f t="shared" si="608"/>
        <v>CE35A01550050072</v>
      </c>
      <c r="B1705" s="354">
        <f t="shared" si="609"/>
        <v>0</v>
      </c>
      <c r="C1705" s="354">
        <f t="shared" si="610"/>
        <v>26</v>
      </c>
      <c r="D1705" s="354" t="str">
        <f t="shared" si="589"/>
        <v>CE</v>
      </c>
      <c r="E1705" s="354" t="str">
        <f t="shared" si="590"/>
        <v>35</v>
      </c>
      <c r="F1705" s="354" t="str">
        <f t="shared" si="591"/>
        <v>A</v>
      </c>
      <c r="G1705" s="355" t="str">
        <f t="shared" si="592"/>
        <v>01</v>
      </c>
      <c r="H1705" s="232" t="s">
        <v>2039</v>
      </c>
      <c r="I1705" s="232" t="s">
        <v>3505</v>
      </c>
      <c r="J1705" s="233">
        <v>46282</v>
      </c>
      <c r="K1705" s="233">
        <v>47719</v>
      </c>
      <c r="L1705" s="234">
        <v>550050072</v>
      </c>
      <c r="M1705" s="232" t="str">
        <f>IF(ISNA(VLOOKUP(L1705,'MASTER DATA'!$A$1:$B$192,2,0)),"",VLOOKUP(L1705,'MASTER DATA'!$A$1:$B$192,2,0))</f>
        <v>RimLD4Extra15W40CI4_3*5L_A04W</v>
      </c>
      <c r="N1705" s="232">
        <v>0</v>
      </c>
      <c r="O1705" s="232">
        <f t="shared" si="593"/>
        <v>0</v>
      </c>
      <c r="P1705" s="232">
        <f t="shared" si="594"/>
        <v>26</v>
      </c>
      <c r="Q1705" s="232">
        <f>VLOOKUP(L1705,'MASTER DATA'!$A$1:$E$192,5,0)</f>
        <v>36</v>
      </c>
      <c r="R1705" s="234">
        <f>SUMIF('picking of the day'!$H$4:$H$358,WMS!H1705&amp;WMS!L1705,'picking of the day'!$E$4:$E$358)</f>
        <v>0</v>
      </c>
      <c r="U1705" s="114">
        <f>IF(ISNA(VLOOKUP(H1705,'data putaway'!$A$1:$E$530,3,0)),0,VLOOKUP(H1705,'data putaway'!$A$1:$E$530,3,0))</f>
        <v>26</v>
      </c>
      <c r="V1705" s="354">
        <f t="shared" si="595"/>
        <v>26</v>
      </c>
      <c r="W1705" s="114">
        <f>IF(ISNA(VLOOKUP(H1705,'data putaway'!$A$1:$E$530,2,0)),0,VLOOKUP(H1705,'data putaway'!$A$1:$E$530,2,0))</f>
        <v>550050072</v>
      </c>
      <c r="X1705" s="354" t="b">
        <f t="shared" si="596"/>
        <v>1</v>
      </c>
      <c r="Y1705" s="354" t="str">
        <f>IF(ISNA(VLOOKUP(H1705,'data putaway'!$A$1:$E$530,4,0)),0,VLOOKUP(H1705,'data putaway'!$A$1:$E$530,4,0))</f>
        <v>24H26JJ</v>
      </c>
      <c r="Z1705" s="113">
        <f>IF(ISNA(VLOOKUP(H1705,'data putaway'!$A$1:$E$530,5,0)),0,VLOOKUP(H1705,'data putaway'!$A$1:$E$530,5,0))</f>
        <v>47719</v>
      </c>
      <c r="AA1705" s="354" t="b">
        <f t="shared" si="597"/>
        <v>1</v>
      </c>
      <c r="AB1705" s="354" t="b">
        <f t="shared" si="598"/>
        <v>1</v>
      </c>
      <c r="AC1705" s="356" t="str">
        <f t="shared" ca="1" si="599"/>
        <v>0 Month,  1 Days</v>
      </c>
      <c r="AD1705" s="114" t="str">
        <f t="shared" ca="1" si="606"/>
        <v>3 Year, 11 Month, 6 Days</v>
      </c>
      <c r="AE1705" s="114">
        <f t="shared" si="600"/>
        <v>26</v>
      </c>
      <c r="AF1705" s="114">
        <f t="shared" si="601"/>
        <v>1</v>
      </c>
      <c r="AG1705" s="354" t="str">
        <f t="shared" si="602"/>
        <v>CE35</v>
      </c>
      <c r="AH1705" s="114">
        <f>IF(ISNA(VLOOKUP(L1705,'MASTER DATA'!$A$1:$F$192,6,0)),0,VLOOKUP(L1705,'MASTER DATA'!$A$1:$F$192,6,0))*AE1705</f>
        <v>390</v>
      </c>
      <c r="AI1705" s="354" t="str">
        <f>VLOOKUP($D1705,'warehouse mapping'!$AN$7:$AO$17,2,0)</f>
        <v>Aktif</v>
      </c>
      <c r="AJ1705" s="114">
        <f t="shared" si="603"/>
        <v>0</v>
      </c>
      <c r="AK1705" s="354" t="str">
        <f t="shared" si="604"/>
        <v/>
      </c>
      <c r="AL1705" s="354" t="s">
        <v>3205</v>
      </c>
      <c r="AM1705" s="354">
        <f t="shared" si="607"/>
        <v>1</v>
      </c>
      <c r="AN1705" s="354" t="b">
        <f t="shared" si="605"/>
        <v>1</v>
      </c>
    </row>
    <row r="1706" spans="1:40" s="354" customFormat="1">
      <c r="A1706" s="354" t="str">
        <f t="shared" si="608"/>
        <v>CE35A02550027259</v>
      </c>
      <c r="B1706" s="354">
        <f t="shared" si="609"/>
        <v>0</v>
      </c>
      <c r="C1706" s="354">
        <f t="shared" si="610"/>
        <v>0</v>
      </c>
      <c r="D1706" s="354" t="str">
        <f t="shared" si="589"/>
        <v>CE</v>
      </c>
      <c r="E1706" s="354" t="str">
        <f t="shared" si="590"/>
        <v>35</v>
      </c>
      <c r="F1706" s="354" t="str">
        <f t="shared" si="591"/>
        <v>A</v>
      </c>
      <c r="G1706" s="355" t="str">
        <f t="shared" si="592"/>
        <v>02</v>
      </c>
      <c r="H1706" s="232" t="s">
        <v>2040</v>
      </c>
      <c r="I1706" s="232">
        <v>12652579</v>
      </c>
      <c r="J1706" s="233">
        <v>46197</v>
      </c>
      <c r="K1706" s="233">
        <v>47632</v>
      </c>
      <c r="L1706" s="234">
        <v>550027259</v>
      </c>
      <c r="M1706" s="232" t="str">
        <f>IF(ISNA(VLOOKUP(L1706,'MASTER DATA'!$A$1:$B$192,2,0)),"",VLOOKUP(L1706,'MASTER DATA'!$A$1:$B$192,2,0))</f>
        <v>Gadus S2 V220 2_1*770kg_A227</v>
      </c>
      <c r="N1706" s="232">
        <v>1</v>
      </c>
      <c r="O1706" s="232">
        <f t="shared" si="593"/>
        <v>1</v>
      </c>
      <c r="P1706" s="232">
        <f t="shared" si="594"/>
        <v>0</v>
      </c>
      <c r="Q1706" s="232">
        <f>VLOOKUP(L1706,'MASTER DATA'!$A$1:$E$192,5,0)</f>
        <v>1</v>
      </c>
      <c r="R1706" s="234">
        <f>SUMIF('picking of the day'!$H$4:$H$358,WMS!H1706&amp;WMS!L1706,'picking of the day'!$E$4:$E$358)</f>
        <v>0</v>
      </c>
      <c r="U1706" s="114">
        <f>IF(ISNA(VLOOKUP(H1706,'data putaway'!$A$1:$E$530,3,0)),0,VLOOKUP(H1706,'data putaway'!$A$1:$E$530,3,0))</f>
        <v>0</v>
      </c>
      <c r="V1706" s="354">
        <f t="shared" si="595"/>
        <v>1</v>
      </c>
      <c r="W1706" s="114">
        <f>IF(ISNA(VLOOKUP(H1706,'data putaway'!$A$1:$E$530,2,0)),0,VLOOKUP(H1706,'data putaway'!$A$1:$E$530,2,0))</f>
        <v>0</v>
      </c>
      <c r="X1706" s="354" t="b">
        <f t="shared" si="596"/>
        <v>0</v>
      </c>
      <c r="Y1706" s="354">
        <f>IF(ISNA(VLOOKUP(H1706,'data putaway'!$A$1:$E$530,4,0)),0,VLOOKUP(H1706,'data putaway'!$A$1:$E$530,4,0))</f>
        <v>0</v>
      </c>
      <c r="Z1706" s="113">
        <f>IF(ISNA(VLOOKUP(H1706,'data putaway'!$A$1:$E$530,5,0)),0,VLOOKUP(H1706,'data putaway'!$A$1:$E$530,5,0))</f>
        <v>0</v>
      </c>
      <c r="AA1706" s="354" t="b">
        <f t="shared" si="597"/>
        <v>0</v>
      </c>
      <c r="AB1706" s="354" t="b">
        <f t="shared" si="598"/>
        <v>0</v>
      </c>
      <c r="AC1706" s="356" t="str">
        <f t="shared" ca="1" si="599"/>
        <v>2 Month,  25 Days</v>
      </c>
      <c r="AD1706" s="114" t="str">
        <f t="shared" ca="1" si="606"/>
        <v>3 Year, 8 Month, 11 Days</v>
      </c>
      <c r="AE1706" s="114">
        <f t="shared" si="600"/>
        <v>1</v>
      </c>
      <c r="AF1706" s="114">
        <f t="shared" si="601"/>
        <v>1</v>
      </c>
      <c r="AG1706" s="354" t="str">
        <f t="shared" si="602"/>
        <v>CE35</v>
      </c>
      <c r="AH1706" s="114">
        <f>IF(ISNA(VLOOKUP(L1706,'MASTER DATA'!$A$1:$F$192,6,0)),0,VLOOKUP(L1706,'MASTER DATA'!$A$1:$F$192,6,0))*AE1706</f>
        <v>770</v>
      </c>
      <c r="AI1706" s="354" t="str">
        <f>VLOOKUP($D1706,'warehouse mapping'!$AN$7:$AO$17,2,0)</f>
        <v>Aktif</v>
      </c>
      <c r="AJ1706" s="114">
        <f t="shared" si="603"/>
        <v>0</v>
      </c>
      <c r="AK1706" s="354" t="str">
        <f t="shared" si="604"/>
        <v/>
      </c>
      <c r="AL1706" s="354" t="s">
        <v>3205</v>
      </c>
      <c r="AM1706" s="354">
        <f t="shared" si="607"/>
        <v>1</v>
      </c>
      <c r="AN1706" s="354" t="b">
        <f t="shared" si="605"/>
        <v>1</v>
      </c>
    </row>
    <row r="1707" spans="1:40" s="354" customFormat="1">
      <c r="A1707" s="354" t="str">
        <f t="shared" si="608"/>
        <v>CE35B01550062285</v>
      </c>
      <c r="B1707" s="354">
        <f t="shared" si="609"/>
        <v>0</v>
      </c>
      <c r="C1707" s="354">
        <f t="shared" si="610"/>
        <v>0</v>
      </c>
      <c r="D1707" s="354" t="str">
        <f t="shared" si="589"/>
        <v>CE</v>
      </c>
      <c r="E1707" s="354" t="str">
        <f t="shared" si="590"/>
        <v>35</v>
      </c>
      <c r="F1707" s="354" t="str">
        <f t="shared" si="591"/>
        <v>B</v>
      </c>
      <c r="G1707" s="355" t="str">
        <f t="shared" si="592"/>
        <v>01</v>
      </c>
      <c r="H1707" s="232" t="s">
        <v>2041</v>
      </c>
      <c r="I1707" s="232">
        <v>12611638</v>
      </c>
      <c r="J1707" s="233">
        <v>46087</v>
      </c>
      <c r="K1707" s="233">
        <v>47521</v>
      </c>
      <c r="L1707" s="234">
        <v>550062285</v>
      </c>
      <c r="M1707" s="232" t="str">
        <f>IF(ISNA(VLOOKUP(L1707,'MASTER DATA'!$A$1:$B$192,2,0)),"",VLOOKUP(L1707,'MASTER DATA'!$A$1:$B$192,2,0))</f>
        <v>Gadus S3 V460DM 2_1*770kg_A227</v>
      </c>
      <c r="N1707" s="232">
        <v>1</v>
      </c>
      <c r="O1707" s="232">
        <f t="shared" si="593"/>
        <v>1</v>
      </c>
      <c r="P1707" s="232">
        <f t="shared" si="594"/>
        <v>0</v>
      </c>
      <c r="Q1707" s="232">
        <f>VLOOKUP(L1707,'MASTER DATA'!$A$1:$E$192,5,0)</f>
        <v>1</v>
      </c>
      <c r="R1707" s="234">
        <f>SUMIF('picking of the day'!$H$4:$H$358,WMS!H1707&amp;WMS!L1707,'picking of the day'!$E$4:$E$358)</f>
        <v>0</v>
      </c>
      <c r="U1707" s="114">
        <f>IF(ISNA(VLOOKUP(H1707,'data putaway'!$A$1:$E$530,3,0)),0,VLOOKUP(H1707,'data putaway'!$A$1:$E$530,3,0))</f>
        <v>0</v>
      </c>
      <c r="V1707" s="354">
        <f t="shared" si="595"/>
        <v>1</v>
      </c>
      <c r="W1707" s="114">
        <f>IF(ISNA(VLOOKUP(H1707,'data putaway'!$A$1:$E$530,2,0)),0,VLOOKUP(H1707,'data putaway'!$A$1:$E$530,2,0))</f>
        <v>0</v>
      </c>
      <c r="X1707" s="354" t="b">
        <f t="shared" si="596"/>
        <v>0</v>
      </c>
      <c r="Y1707" s="354">
        <f>IF(ISNA(VLOOKUP(H1707,'data putaway'!$A$1:$E$530,4,0)),0,VLOOKUP(H1707,'data putaway'!$A$1:$E$530,4,0))</f>
        <v>0</v>
      </c>
      <c r="Z1707" s="113">
        <f>IF(ISNA(VLOOKUP(H1707,'data putaway'!$A$1:$E$530,5,0)),0,VLOOKUP(H1707,'data putaway'!$A$1:$E$530,5,0))</f>
        <v>0</v>
      </c>
      <c r="AA1707" s="354" t="b">
        <f t="shared" si="597"/>
        <v>0</v>
      </c>
      <c r="AB1707" s="354" t="b">
        <f t="shared" si="598"/>
        <v>0</v>
      </c>
      <c r="AC1707" s="356" t="str">
        <f t="shared" ca="1" si="599"/>
        <v>6 Month,  12 Days</v>
      </c>
      <c r="AD1707" s="114" t="str">
        <f t="shared" ca="1" si="606"/>
        <v>3 Year, 4 Month, 20 Days</v>
      </c>
      <c r="AE1707" s="114">
        <f t="shared" si="600"/>
        <v>1</v>
      </c>
      <c r="AF1707" s="114">
        <f t="shared" si="601"/>
        <v>1</v>
      </c>
      <c r="AG1707" s="354" t="str">
        <f t="shared" si="602"/>
        <v>CE35</v>
      </c>
      <c r="AH1707" s="114">
        <f>IF(ISNA(VLOOKUP(L1707,'MASTER DATA'!$A$1:$F$192,6,0)),0,VLOOKUP(L1707,'MASTER DATA'!$A$1:$F$192,6,0))*AE1707</f>
        <v>770</v>
      </c>
      <c r="AI1707" s="354" t="str">
        <f>VLOOKUP($D1707,'warehouse mapping'!$AN$7:$AO$17,2,0)</f>
        <v>Aktif</v>
      </c>
      <c r="AJ1707" s="114">
        <f t="shared" si="603"/>
        <v>0</v>
      </c>
      <c r="AK1707" s="354" t="str">
        <f t="shared" si="604"/>
        <v/>
      </c>
      <c r="AL1707" s="354" t="s">
        <v>3205</v>
      </c>
      <c r="AM1707" s="354">
        <f t="shared" si="607"/>
        <v>1</v>
      </c>
      <c r="AN1707" s="354" t="b">
        <f t="shared" si="605"/>
        <v>1</v>
      </c>
    </row>
    <row r="1708" spans="1:40" s="354" customFormat="1">
      <c r="A1708" s="354" t="str">
        <f t="shared" si="608"/>
        <v>CE35B02550062285</v>
      </c>
      <c r="B1708" s="354">
        <f t="shared" si="609"/>
        <v>0</v>
      </c>
      <c r="C1708" s="354">
        <f t="shared" si="610"/>
        <v>0</v>
      </c>
      <c r="D1708" s="354" t="str">
        <f t="shared" si="589"/>
        <v>CE</v>
      </c>
      <c r="E1708" s="354" t="str">
        <f t="shared" si="590"/>
        <v>35</v>
      </c>
      <c r="F1708" s="354" t="str">
        <f t="shared" si="591"/>
        <v>B</v>
      </c>
      <c r="G1708" s="355" t="str">
        <f t="shared" si="592"/>
        <v>02</v>
      </c>
      <c r="H1708" s="232" t="s">
        <v>2042</v>
      </c>
      <c r="I1708" s="232">
        <v>12611638</v>
      </c>
      <c r="J1708" s="233">
        <v>46087</v>
      </c>
      <c r="K1708" s="233">
        <v>47521</v>
      </c>
      <c r="L1708" s="234">
        <v>550062285</v>
      </c>
      <c r="M1708" s="232" t="str">
        <f>IF(ISNA(VLOOKUP(L1708,'MASTER DATA'!$A$1:$B$192,2,0)),"",VLOOKUP(L1708,'MASTER DATA'!$A$1:$B$192,2,0))</f>
        <v>Gadus S3 V460DM 2_1*770kg_A227</v>
      </c>
      <c r="N1708" s="232">
        <v>1</v>
      </c>
      <c r="O1708" s="232">
        <f t="shared" si="593"/>
        <v>1</v>
      </c>
      <c r="P1708" s="232">
        <f t="shared" si="594"/>
        <v>0</v>
      </c>
      <c r="Q1708" s="232">
        <f>VLOOKUP(L1708,'MASTER DATA'!$A$1:$E$192,5,0)</f>
        <v>1</v>
      </c>
      <c r="R1708" s="234">
        <f>SUMIF('picking of the day'!$H$4:$H$358,WMS!H1708&amp;WMS!L1708,'picking of the day'!$E$4:$E$358)</f>
        <v>0</v>
      </c>
      <c r="U1708" s="114">
        <f>IF(ISNA(VLOOKUP(H1708,'data putaway'!$A$1:$E$530,3,0)),0,VLOOKUP(H1708,'data putaway'!$A$1:$E$530,3,0))</f>
        <v>0</v>
      </c>
      <c r="V1708" s="354">
        <f t="shared" si="595"/>
        <v>1</v>
      </c>
      <c r="W1708" s="114">
        <f>IF(ISNA(VLOOKUP(H1708,'data putaway'!$A$1:$E$530,2,0)),0,VLOOKUP(H1708,'data putaway'!$A$1:$E$530,2,0))</f>
        <v>0</v>
      </c>
      <c r="X1708" s="354" t="b">
        <f t="shared" si="596"/>
        <v>0</v>
      </c>
      <c r="Y1708" s="354">
        <f>IF(ISNA(VLOOKUP(H1708,'data putaway'!$A$1:$E$530,4,0)),0,VLOOKUP(H1708,'data putaway'!$A$1:$E$530,4,0))</f>
        <v>0</v>
      </c>
      <c r="Z1708" s="113">
        <f>IF(ISNA(VLOOKUP(H1708,'data putaway'!$A$1:$E$530,5,0)),0,VLOOKUP(H1708,'data putaway'!$A$1:$E$530,5,0))</f>
        <v>0</v>
      </c>
      <c r="AA1708" s="354" t="b">
        <f t="shared" si="597"/>
        <v>0</v>
      </c>
      <c r="AB1708" s="354" t="b">
        <f t="shared" si="598"/>
        <v>0</v>
      </c>
      <c r="AC1708" s="356" t="str">
        <f t="shared" ca="1" si="599"/>
        <v>6 Month,  12 Days</v>
      </c>
      <c r="AD1708" s="114" t="str">
        <f t="shared" ca="1" si="606"/>
        <v>3 Year, 4 Month, 20 Days</v>
      </c>
      <c r="AE1708" s="114">
        <f t="shared" si="600"/>
        <v>1</v>
      </c>
      <c r="AF1708" s="114">
        <f t="shared" si="601"/>
        <v>1</v>
      </c>
      <c r="AG1708" s="354" t="str">
        <f t="shared" si="602"/>
        <v>CE35</v>
      </c>
      <c r="AH1708" s="114">
        <f>IF(ISNA(VLOOKUP(L1708,'MASTER DATA'!$A$1:$F$192,6,0)),0,VLOOKUP(L1708,'MASTER DATA'!$A$1:$F$192,6,0))*AE1708</f>
        <v>770</v>
      </c>
      <c r="AI1708" s="354" t="str">
        <f>VLOOKUP($D1708,'warehouse mapping'!$AN$7:$AO$17,2,0)</f>
        <v>Aktif</v>
      </c>
      <c r="AJ1708" s="114">
        <f t="shared" si="603"/>
        <v>0</v>
      </c>
      <c r="AK1708" s="354" t="str">
        <f t="shared" si="604"/>
        <v/>
      </c>
      <c r="AL1708" s="354" t="s">
        <v>3205</v>
      </c>
      <c r="AM1708" s="354">
        <f t="shared" si="607"/>
        <v>1</v>
      </c>
      <c r="AN1708" s="354" t="b">
        <f t="shared" si="605"/>
        <v>1</v>
      </c>
    </row>
    <row r="1709" spans="1:40" s="354" customFormat="1">
      <c r="A1709" s="354" t="str">
        <f t="shared" si="608"/>
        <v>CE35C01550046498</v>
      </c>
      <c r="B1709" s="354">
        <f t="shared" si="609"/>
        <v>0</v>
      </c>
      <c r="C1709" s="354">
        <f t="shared" si="610"/>
        <v>0</v>
      </c>
      <c r="D1709" s="354" t="str">
        <f t="shared" si="589"/>
        <v>CE</v>
      </c>
      <c r="E1709" s="354" t="str">
        <f t="shared" si="590"/>
        <v>35</v>
      </c>
      <c r="F1709" s="354" t="str">
        <f t="shared" si="591"/>
        <v>C</v>
      </c>
      <c r="G1709" s="355" t="str">
        <f t="shared" si="592"/>
        <v>01</v>
      </c>
      <c r="H1709" s="232" t="s">
        <v>2043</v>
      </c>
      <c r="I1709" s="232" t="s">
        <v>3529</v>
      </c>
      <c r="J1709" s="233">
        <v>46274</v>
      </c>
      <c r="K1709" s="233">
        <v>47731</v>
      </c>
      <c r="L1709" s="234">
        <v>550046498</v>
      </c>
      <c r="M1709" s="232" t="str">
        <f>IF(ISNA(VLOOKUP(L1709,'MASTER DATA'!$A$1:$B$192,2,0)),"",VLOOKUP(L1709,'MASTER DATA'!$A$1:$B$192,2,0))</f>
        <v>Argina S4 40_1*209L_A227</v>
      </c>
      <c r="N1709" s="232">
        <v>4</v>
      </c>
      <c r="O1709" s="232">
        <f t="shared" si="593"/>
        <v>1</v>
      </c>
      <c r="P1709" s="232">
        <f t="shared" si="594"/>
        <v>0</v>
      </c>
      <c r="Q1709" s="232">
        <f>VLOOKUP(L1709,'MASTER DATA'!$A$1:$E$192,5,0)</f>
        <v>4</v>
      </c>
      <c r="R1709" s="234">
        <f>SUMIF('picking of the day'!$H$4:$H$358,WMS!H1709&amp;WMS!L1709,'picking of the day'!$E$4:$E$358)</f>
        <v>0</v>
      </c>
      <c r="U1709" s="114">
        <f>IF(ISNA(VLOOKUP(H1709,'data putaway'!$A$1:$E$530,3,0)),0,VLOOKUP(H1709,'data putaway'!$A$1:$E$530,3,0))</f>
        <v>0</v>
      </c>
      <c r="V1709" s="354">
        <f t="shared" si="595"/>
        <v>4</v>
      </c>
      <c r="W1709" s="114">
        <f>IF(ISNA(VLOOKUP(H1709,'data putaway'!$A$1:$E$530,2,0)),0,VLOOKUP(H1709,'data putaway'!$A$1:$E$530,2,0))</f>
        <v>0</v>
      </c>
      <c r="X1709" s="354" t="b">
        <f t="shared" si="596"/>
        <v>0</v>
      </c>
      <c r="Y1709" s="354">
        <f>IF(ISNA(VLOOKUP(H1709,'data putaway'!$A$1:$E$530,4,0)),0,VLOOKUP(H1709,'data putaway'!$A$1:$E$530,4,0))</f>
        <v>0</v>
      </c>
      <c r="Z1709" s="113">
        <f>IF(ISNA(VLOOKUP(H1709,'data putaway'!$A$1:$E$530,5,0)),0,VLOOKUP(H1709,'data putaway'!$A$1:$E$530,5,0))</f>
        <v>0</v>
      </c>
      <c r="AA1709" s="354" t="b">
        <f t="shared" si="597"/>
        <v>0</v>
      </c>
      <c r="AB1709" s="354" t="b">
        <f t="shared" si="598"/>
        <v>0</v>
      </c>
      <c r="AC1709" s="356" t="str">
        <f t="shared" ca="1" si="599"/>
        <v>0 Month,  9 Days</v>
      </c>
      <c r="AD1709" s="114" t="str">
        <f t="shared" ca="1" si="606"/>
        <v>3 Year, 11 Month, 18 Days</v>
      </c>
      <c r="AE1709" s="114">
        <f t="shared" si="600"/>
        <v>4</v>
      </c>
      <c r="AF1709" s="114">
        <f t="shared" si="601"/>
        <v>1</v>
      </c>
      <c r="AG1709" s="354" t="str">
        <f t="shared" si="602"/>
        <v>CE35</v>
      </c>
      <c r="AH1709" s="114">
        <f>IF(ISNA(VLOOKUP(L1709,'MASTER DATA'!$A$1:$F$192,6,0)),0,VLOOKUP(L1709,'MASTER DATA'!$A$1:$F$192,6,0))*AE1709</f>
        <v>836</v>
      </c>
      <c r="AI1709" s="354" t="str">
        <f>VLOOKUP($D1709,'warehouse mapping'!$AN$7:$AO$17,2,0)</f>
        <v>Aktif</v>
      </c>
      <c r="AJ1709" s="114">
        <f t="shared" si="603"/>
        <v>0</v>
      </c>
      <c r="AK1709" s="354" t="str">
        <f t="shared" si="604"/>
        <v/>
      </c>
      <c r="AL1709" s="354" t="s">
        <v>170</v>
      </c>
      <c r="AM1709" s="354">
        <f t="shared" si="607"/>
        <v>1</v>
      </c>
      <c r="AN1709" s="354" t="b">
        <f t="shared" si="605"/>
        <v>1</v>
      </c>
    </row>
    <row r="1710" spans="1:40" s="354" customFormat="1">
      <c r="A1710" s="354" t="str">
        <f t="shared" si="608"/>
        <v>CE35C02550046498</v>
      </c>
      <c r="B1710" s="354">
        <f t="shared" si="609"/>
        <v>0</v>
      </c>
      <c r="C1710" s="354">
        <f t="shared" si="610"/>
        <v>0</v>
      </c>
      <c r="D1710" s="354" t="str">
        <f t="shared" si="589"/>
        <v>CE</v>
      </c>
      <c r="E1710" s="354" t="str">
        <f t="shared" si="590"/>
        <v>35</v>
      </c>
      <c r="F1710" s="354" t="str">
        <f t="shared" si="591"/>
        <v>C</v>
      </c>
      <c r="G1710" s="355" t="str">
        <f t="shared" si="592"/>
        <v>02</v>
      </c>
      <c r="H1710" s="232" t="s">
        <v>2044</v>
      </c>
      <c r="I1710" s="232" t="s">
        <v>3529</v>
      </c>
      <c r="J1710" s="233">
        <v>46274</v>
      </c>
      <c r="K1710" s="233">
        <v>47731</v>
      </c>
      <c r="L1710" s="234">
        <v>550046498</v>
      </c>
      <c r="M1710" s="232" t="str">
        <f>IF(ISNA(VLOOKUP(L1710,'MASTER DATA'!$A$1:$B$192,2,0)),"",VLOOKUP(L1710,'MASTER DATA'!$A$1:$B$192,2,0))</f>
        <v>Argina S4 40_1*209L_A227</v>
      </c>
      <c r="N1710" s="232">
        <v>4</v>
      </c>
      <c r="O1710" s="232">
        <f t="shared" si="593"/>
        <v>1</v>
      </c>
      <c r="P1710" s="232">
        <f t="shared" si="594"/>
        <v>0</v>
      </c>
      <c r="Q1710" s="232">
        <f>VLOOKUP(L1710,'MASTER DATA'!$A$1:$E$192,5,0)</f>
        <v>4</v>
      </c>
      <c r="R1710" s="234">
        <f>SUMIF('picking of the day'!$H$4:$H$358,WMS!H1710&amp;WMS!L1710,'picking of the day'!$E$4:$E$358)</f>
        <v>0</v>
      </c>
      <c r="U1710" s="114">
        <f>IF(ISNA(VLOOKUP(H1710,'data putaway'!$A$1:$E$530,3,0)),0,VLOOKUP(H1710,'data putaway'!$A$1:$E$530,3,0))</f>
        <v>0</v>
      </c>
      <c r="V1710" s="354">
        <f t="shared" si="595"/>
        <v>4</v>
      </c>
      <c r="W1710" s="114">
        <f>IF(ISNA(VLOOKUP(H1710,'data putaway'!$A$1:$E$530,2,0)),0,VLOOKUP(H1710,'data putaway'!$A$1:$E$530,2,0))</f>
        <v>0</v>
      </c>
      <c r="X1710" s="354" t="b">
        <f t="shared" si="596"/>
        <v>0</v>
      </c>
      <c r="Y1710" s="354">
        <f>IF(ISNA(VLOOKUP(H1710,'data putaway'!$A$1:$E$530,4,0)),0,VLOOKUP(H1710,'data putaway'!$A$1:$E$530,4,0))</f>
        <v>0</v>
      </c>
      <c r="Z1710" s="113">
        <f>IF(ISNA(VLOOKUP(H1710,'data putaway'!$A$1:$E$530,5,0)),0,VLOOKUP(H1710,'data putaway'!$A$1:$E$530,5,0))</f>
        <v>0</v>
      </c>
      <c r="AA1710" s="354" t="b">
        <f t="shared" si="597"/>
        <v>0</v>
      </c>
      <c r="AB1710" s="354" t="b">
        <f t="shared" si="598"/>
        <v>0</v>
      </c>
      <c r="AC1710" s="356" t="str">
        <f t="shared" ca="1" si="599"/>
        <v>0 Month,  9 Days</v>
      </c>
      <c r="AD1710" s="114" t="str">
        <f t="shared" ca="1" si="606"/>
        <v>3 Year, 11 Month, 18 Days</v>
      </c>
      <c r="AE1710" s="114">
        <f t="shared" si="600"/>
        <v>4</v>
      </c>
      <c r="AF1710" s="114">
        <f t="shared" si="601"/>
        <v>1</v>
      </c>
      <c r="AG1710" s="354" t="str">
        <f t="shared" si="602"/>
        <v>CE35</v>
      </c>
      <c r="AH1710" s="114">
        <f>IF(ISNA(VLOOKUP(L1710,'MASTER DATA'!$A$1:$F$192,6,0)),0,VLOOKUP(L1710,'MASTER DATA'!$A$1:$F$192,6,0))*AE1710</f>
        <v>836</v>
      </c>
      <c r="AI1710" s="354" t="str">
        <f>VLOOKUP($D1710,'warehouse mapping'!$AN$7:$AO$17,2,0)</f>
        <v>Aktif</v>
      </c>
      <c r="AJ1710" s="114">
        <f t="shared" si="603"/>
        <v>0</v>
      </c>
      <c r="AK1710" s="354" t="str">
        <f t="shared" si="604"/>
        <v/>
      </c>
      <c r="AL1710" s="354" t="s">
        <v>170</v>
      </c>
      <c r="AM1710" s="354">
        <f t="shared" si="607"/>
        <v>1</v>
      </c>
      <c r="AN1710" s="354" t="b">
        <f t="shared" si="605"/>
        <v>1</v>
      </c>
    </row>
    <row r="1711" spans="1:40" s="354" customFormat="1">
      <c r="A1711" s="354" t="str">
        <f t="shared" si="608"/>
        <v>CE35D01550058592</v>
      </c>
      <c r="B1711" s="354">
        <f t="shared" si="609"/>
        <v>0</v>
      </c>
      <c r="C1711" s="354">
        <f t="shared" si="610"/>
        <v>44</v>
      </c>
      <c r="D1711" s="354" t="str">
        <f t="shared" si="589"/>
        <v>CE</v>
      </c>
      <c r="E1711" s="354" t="str">
        <f t="shared" si="590"/>
        <v>35</v>
      </c>
      <c r="F1711" s="354" t="str">
        <f t="shared" si="591"/>
        <v>D</v>
      </c>
      <c r="G1711" s="355" t="str">
        <f t="shared" si="592"/>
        <v>01</v>
      </c>
      <c r="H1711" s="232" t="s">
        <v>2045</v>
      </c>
      <c r="I1711" s="232" t="s">
        <v>3633</v>
      </c>
      <c r="J1711" s="233">
        <v>46282</v>
      </c>
      <c r="K1711" s="233">
        <v>47738</v>
      </c>
      <c r="L1711" s="234">
        <v>550058592</v>
      </c>
      <c r="M1711" s="232" t="str">
        <f>IF(ISNA(VLOOKUP(L1711,'MASTER DATA'!$A$1:$B$192,2,0)),"",VLOOKUP(L1711,'MASTER DATA'!$A$1:$B$192,2,0))</f>
        <v>Adv4TAX515W40SLMA2_12*1L_A04W</v>
      </c>
      <c r="N1711" s="232">
        <v>0</v>
      </c>
      <c r="O1711" s="232">
        <f t="shared" si="593"/>
        <v>1</v>
      </c>
      <c r="P1711" s="232">
        <f t="shared" si="594"/>
        <v>0</v>
      </c>
      <c r="Q1711" s="232">
        <f>VLOOKUP(L1711,'MASTER DATA'!$A$1:$E$192,5,0)</f>
        <v>44</v>
      </c>
      <c r="R1711" s="234">
        <f>SUMIF('picking of the day'!$H$4:$H$358,WMS!H1711&amp;WMS!L1711,'picking of the day'!$E$4:$E$358)</f>
        <v>0</v>
      </c>
      <c r="U1711" s="114">
        <f>IF(ISNA(VLOOKUP(H1711,'data putaway'!$A$1:$E$530,3,0)),0,VLOOKUP(H1711,'data putaway'!$A$1:$E$530,3,0))</f>
        <v>44</v>
      </c>
      <c r="V1711" s="354">
        <f t="shared" si="595"/>
        <v>44</v>
      </c>
      <c r="W1711" s="114">
        <f>IF(ISNA(VLOOKUP(H1711,'data putaway'!$A$1:$E$530,2,0)),0,VLOOKUP(H1711,'data putaway'!$A$1:$E$530,2,0))</f>
        <v>550058592</v>
      </c>
      <c r="X1711" s="354" t="b">
        <f t="shared" si="596"/>
        <v>1</v>
      </c>
      <c r="Y1711" s="354" t="str">
        <f>IF(ISNA(VLOOKUP(H1711,'data putaway'!$A$1:$E$530,4,0)),0,VLOOKUP(H1711,'data putaway'!$A$1:$E$530,4,0))</f>
        <v>12I26JJ</v>
      </c>
      <c r="Z1711" s="113">
        <f>IF(ISNA(VLOOKUP(H1711,'data putaway'!$A$1:$E$530,5,0)),0,VLOOKUP(H1711,'data putaway'!$A$1:$E$530,5,0))</f>
        <v>47738</v>
      </c>
      <c r="AA1711" s="354" t="b">
        <f t="shared" si="597"/>
        <v>1</v>
      </c>
      <c r="AB1711" s="354" t="b">
        <f t="shared" si="598"/>
        <v>1</v>
      </c>
      <c r="AC1711" s="356" t="str">
        <f t="shared" ca="1" si="599"/>
        <v>0 Month,  1 Days</v>
      </c>
      <c r="AD1711" s="114" t="str">
        <f t="shared" ca="1" si="606"/>
        <v>3 Year, 11 Month, 25 Days</v>
      </c>
      <c r="AE1711" s="114">
        <f t="shared" si="600"/>
        <v>44</v>
      </c>
      <c r="AF1711" s="114">
        <f t="shared" si="601"/>
        <v>1</v>
      </c>
      <c r="AG1711" s="354" t="str">
        <f t="shared" si="602"/>
        <v>CE35</v>
      </c>
      <c r="AH1711" s="114">
        <f>IF(ISNA(VLOOKUP(L1711,'MASTER DATA'!$A$1:$F$192,6,0)),0,VLOOKUP(L1711,'MASTER DATA'!$A$1:$F$192,6,0))*AE1711</f>
        <v>528</v>
      </c>
      <c r="AI1711" s="354" t="str">
        <f>VLOOKUP($D1711,'warehouse mapping'!$AN$7:$AO$17,2,0)</f>
        <v>Aktif</v>
      </c>
      <c r="AJ1711" s="114">
        <f t="shared" si="603"/>
        <v>0</v>
      </c>
      <c r="AK1711" s="354" t="str">
        <f t="shared" si="604"/>
        <v/>
      </c>
      <c r="AL1711" s="354" t="s">
        <v>170</v>
      </c>
      <c r="AM1711" s="354">
        <f t="shared" si="607"/>
        <v>1</v>
      </c>
      <c r="AN1711" s="354" t="b">
        <f t="shared" si="605"/>
        <v>1</v>
      </c>
    </row>
    <row r="1712" spans="1:40" s="354" customFormat="1">
      <c r="A1712" s="354" t="str">
        <f t="shared" si="608"/>
        <v>CE35D02550058592</v>
      </c>
      <c r="B1712" s="354">
        <f t="shared" si="609"/>
        <v>0</v>
      </c>
      <c r="C1712" s="354">
        <f t="shared" si="610"/>
        <v>44</v>
      </c>
      <c r="D1712" s="354" t="str">
        <f t="shared" si="589"/>
        <v>CE</v>
      </c>
      <c r="E1712" s="354" t="str">
        <f t="shared" si="590"/>
        <v>35</v>
      </c>
      <c r="F1712" s="354" t="str">
        <f t="shared" si="591"/>
        <v>D</v>
      </c>
      <c r="G1712" s="355" t="str">
        <f t="shared" si="592"/>
        <v>02</v>
      </c>
      <c r="H1712" s="232" t="s">
        <v>2046</v>
      </c>
      <c r="I1712" s="232" t="s">
        <v>3633</v>
      </c>
      <c r="J1712" s="233">
        <v>46282</v>
      </c>
      <c r="K1712" s="233">
        <v>47738</v>
      </c>
      <c r="L1712" s="234">
        <v>550058592</v>
      </c>
      <c r="M1712" s="232" t="str">
        <f>IF(ISNA(VLOOKUP(L1712,'MASTER DATA'!$A$1:$B$192,2,0)),"",VLOOKUP(L1712,'MASTER DATA'!$A$1:$B$192,2,0))</f>
        <v>Adv4TAX515W40SLMA2_12*1L_A04W</v>
      </c>
      <c r="N1712" s="232">
        <v>0</v>
      </c>
      <c r="O1712" s="232">
        <f t="shared" si="593"/>
        <v>1</v>
      </c>
      <c r="P1712" s="232">
        <f t="shared" si="594"/>
        <v>0</v>
      </c>
      <c r="Q1712" s="232">
        <f>VLOOKUP(L1712,'MASTER DATA'!$A$1:$E$192,5,0)</f>
        <v>44</v>
      </c>
      <c r="R1712" s="234">
        <f>SUMIF('picking of the day'!$H$4:$H$358,WMS!H1712&amp;WMS!L1712,'picking of the day'!$E$4:$E$358)</f>
        <v>0</v>
      </c>
      <c r="U1712" s="114">
        <f>IF(ISNA(VLOOKUP(H1712,'data putaway'!$A$1:$E$530,3,0)),0,VLOOKUP(H1712,'data putaway'!$A$1:$E$530,3,0))</f>
        <v>44</v>
      </c>
      <c r="V1712" s="354">
        <f t="shared" si="595"/>
        <v>44</v>
      </c>
      <c r="W1712" s="114">
        <f>IF(ISNA(VLOOKUP(H1712,'data putaway'!$A$1:$E$530,2,0)),0,VLOOKUP(H1712,'data putaway'!$A$1:$E$530,2,0))</f>
        <v>550058592</v>
      </c>
      <c r="X1712" s="354" t="b">
        <f t="shared" si="596"/>
        <v>1</v>
      </c>
      <c r="Y1712" s="354" t="str">
        <f>IF(ISNA(VLOOKUP(H1712,'data putaway'!$A$1:$E$530,4,0)),0,VLOOKUP(H1712,'data putaway'!$A$1:$E$530,4,0))</f>
        <v>12I26JJ</v>
      </c>
      <c r="Z1712" s="113">
        <f>IF(ISNA(VLOOKUP(H1712,'data putaway'!$A$1:$E$530,5,0)),0,VLOOKUP(H1712,'data putaway'!$A$1:$E$530,5,0))</f>
        <v>47738</v>
      </c>
      <c r="AA1712" s="354" t="b">
        <f t="shared" si="597"/>
        <v>1</v>
      </c>
      <c r="AB1712" s="354" t="b">
        <f t="shared" si="598"/>
        <v>1</v>
      </c>
      <c r="AC1712" s="356" t="str">
        <f t="shared" ca="1" si="599"/>
        <v>0 Month,  1 Days</v>
      </c>
      <c r="AD1712" s="114" t="str">
        <f t="shared" ca="1" si="606"/>
        <v>3 Year, 11 Month, 25 Days</v>
      </c>
      <c r="AE1712" s="114">
        <f t="shared" si="600"/>
        <v>44</v>
      </c>
      <c r="AF1712" s="114">
        <f t="shared" si="601"/>
        <v>1</v>
      </c>
      <c r="AG1712" s="354" t="str">
        <f t="shared" si="602"/>
        <v>CE35</v>
      </c>
      <c r="AH1712" s="114">
        <f>IF(ISNA(VLOOKUP(L1712,'MASTER DATA'!$A$1:$F$192,6,0)),0,VLOOKUP(L1712,'MASTER DATA'!$A$1:$F$192,6,0))*AE1712</f>
        <v>528</v>
      </c>
      <c r="AI1712" s="354" t="str">
        <f>VLOOKUP($D1712,'warehouse mapping'!$AN$7:$AO$17,2,0)</f>
        <v>Aktif</v>
      </c>
      <c r="AJ1712" s="114">
        <f t="shared" si="603"/>
        <v>0</v>
      </c>
      <c r="AK1712" s="354" t="str">
        <f t="shared" si="604"/>
        <v/>
      </c>
      <c r="AL1712" s="354" t="s">
        <v>170</v>
      </c>
      <c r="AM1712" s="354">
        <f t="shared" si="607"/>
        <v>1</v>
      </c>
      <c r="AN1712" s="354" t="b">
        <f t="shared" si="605"/>
        <v>1</v>
      </c>
    </row>
    <row r="1713" spans="1:40" s="354" customFormat="1">
      <c r="A1713" s="354" t="str">
        <f t="shared" si="608"/>
        <v>CE35E01550059938</v>
      </c>
      <c r="B1713" s="354">
        <f t="shared" si="609"/>
        <v>0</v>
      </c>
      <c r="C1713" s="354">
        <f t="shared" si="610"/>
        <v>0</v>
      </c>
      <c r="D1713" s="354" t="str">
        <f t="shared" si="589"/>
        <v>CE</v>
      </c>
      <c r="E1713" s="354" t="str">
        <f t="shared" si="590"/>
        <v>35</v>
      </c>
      <c r="F1713" s="354" t="str">
        <f t="shared" si="591"/>
        <v>E</v>
      </c>
      <c r="G1713" s="355" t="str">
        <f t="shared" si="592"/>
        <v>01</v>
      </c>
      <c r="H1713" s="232" t="s">
        <v>2047</v>
      </c>
      <c r="I1713" s="232" t="s">
        <v>3575</v>
      </c>
      <c r="J1713" s="233">
        <v>46277</v>
      </c>
      <c r="K1713" s="233">
        <v>47733</v>
      </c>
      <c r="L1713" s="234">
        <v>550059938</v>
      </c>
      <c r="M1713" s="232" t="str">
        <f>IF(ISNA(VLOOKUP(L1713,'MASTER DATA'!$A$1:$B$192,2,0)),"",VLOOKUP(L1713,'MASTER DATA'!$A$1:$B$192,2,0))</f>
        <v>HlxHX7PL5W40SPVW502_4*4L_A04W</v>
      </c>
      <c r="N1713" s="232">
        <v>0</v>
      </c>
      <c r="O1713" s="232">
        <f t="shared" si="593"/>
        <v>0</v>
      </c>
      <c r="P1713" s="232">
        <f t="shared" si="594"/>
        <v>0</v>
      </c>
      <c r="Q1713" s="232">
        <f>VLOOKUP(L1713,'MASTER DATA'!$A$1:$E$192,5,0)</f>
        <v>36</v>
      </c>
      <c r="R1713" s="234">
        <f>SUMIF('picking of the day'!$H$4:$H$358,WMS!H1713&amp;WMS!L1713,'picking of the day'!$E$4:$E$358)</f>
        <v>0</v>
      </c>
      <c r="U1713" s="114">
        <f>IF(ISNA(VLOOKUP(H1713,'data putaway'!$A$1:$E$530,3,0)),0,VLOOKUP(H1713,'data putaway'!$A$1:$E$530,3,0))</f>
        <v>0</v>
      </c>
      <c r="V1713" s="354">
        <f t="shared" si="595"/>
        <v>0</v>
      </c>
      <c r="W1713" s="114">
        <f>IF(ISNA(VLOOKUP(H1713,'data putaway'!$A$1:$E$530,2,0)),0,VLOOKUP(H1713,'data putaway'!$A$1:$E$530,2,0))</f>
        <v>0</v>
      </c>
      <c r="X1713" s="354" t="b">
        <f t="shared" si="596"/>
        <v>0</v>
      </c>
      <c r="Y1713" s="354">
        <f>IF(ISNA(VLOOKUP(H1713,'data putaway'!$A$1:$E$530,4,0)),0,VLOOKUP(H1713,'data putaway'!$A$1:$E$530,4,0))</f>
        <v>0</v>
      </c>
      <c r="Z1713" s="113">
        <f>IF(ISNA(VLOOKUP(H1713,'data putaway'!$A$1:$E$530,5,0)),0,VLOOKUP(H1713,'data putaway'!$A$1:$E$530,5,0))</f>
        <v>0</v>
      </c>
      <c r="AA1713" s="354" t="b">
        <f t="shared" si="597"/>
        <v>0</v>
      </c>
      <c r="AB1713" s="354" t="b">
        <f t="shared" si="598"/>
        <v>0</v>
      </c>
      <c r="AC1713" s="356" t="str">
        <f t="shared" ca="1" si="599"/>
        <v>0 Month,  6 Days</v>
      </c>
      <c r="AD1713" s="114" t="str">
        <f t="shared" ca="1" si="606"/>
        <v>3 Year, 11 Month, 20 Days</v>
      </c>
      <c r="AE1713" s="114">
        <f t="shared" si="600"/>
        <v>0</v>
      </c>
      <c r="AF1713" s="114">
        <f t="shared" si="601"/>
        <v>0</v>
      </c>
      <c r="AG1713" s="354" t="str">
        <f t="shared" si="602"/>
        <v>CE35</v>
      </c>
      <c r="AH1713" s="114">
        <f>IF(ISNA(VLOOKUP(L1713,'MASTER DATA'!$A$1:$F$192,6,0)),0,VLOOKUP(L1713,'MASTER DATA'!$A$1:$F$192,6,0))*AE1713</f>
        <v>0</v>
      </c>
      <c r="AI1713" s="354" t="str">
        <f>VLOOKUP($D1713,'warehouse mapping'!$AN$7:$AO$17,2,0)</f>
        <v>Aktif</v>
      </c>
      <c r="AJ1713" s="114">
        <f t="shared" si="603"/>
        <v>1</v>
      </c>
      <c r="AK1713" s="354" t="str">
        <f t="shared" si="604"/>
        <v>CE</v>
      </c>
      <c r="AL1713" s="354" t="s">
        <v>3025</v>
      </c>
      <c r="AM1713" s="354">
        <f t="shared" si="607"/>
        <v>1</v>
      </c>
      <c r="AN1713" s="354" t="b">
        <f t="shared" si="605"/>
        <v>1</v>
      </c>
    </row>
    <row r="1714" spans="1:40" s="354" customFormat="1">
      <c r="A1714" s="354" t="str">
        <f t="shared" si="608"/>
        <v>CE35E02550077347</v>
      </c>
      <c r="B1714" s="354">
        <f t="shared" si="609"/>
        <v>0</v>
      </c>
      <c r="C1714" s="354">
        <f t="shared" si="610"/>
        <v>0</v>
      </c>
      <c r="D1714" s="354" t="str">
        <f t="shared" si="589"/>
        <v>CE</v>
      </c>
      <c r="E1714" s="354" t="str">
        <f t="shared" si="590"/>
        <v>35</v>
      </c>
      <c r="F1714" s="354" t="str">
        <f t="shared" si="591"/>
        <v>E</v>
      </c>
      <c r="G1714" s="355" t="str">
        <f t="shared" si="592"/>
        <v>02</v>
      </c>
      <c r="H1714" s="232" t="s">
        <v>2048</v>
      </c>
      <c r="I1714" s="232" t="s">
        <v>3085</v>
      </c>
      <c r="J1714" s="233">
        <v>46098</v>
      </c>
      <c r="K1714" s="233">
        <v>47540</v>
      </c>
      <c r="L1714" s="234">
        <v>550077347</v>
      </c>
      <c r="M1714" s="232" t="str">
        <f>IF(ISNA(VLOOKUP(L1714,'MASTER DATA'!$A$1:$B$192,2,0)),"",VLOOKUP(L1714,'MASTER DATA'!$A$1:$B$192,2,0))</f>
        <v>Advan4TAX710W30SNMA2_12*0.8L_A04W</v>
      </c>
      <c r="N1714" s="232">
        <v>48</v>
      </c>
      <c r="O1714" s="232">
        <f t="shared" si="593"/>
        <v>1</v>
      </c>
      <c r="P1714" s="232">
        <f t="shared" si="594"/>
        <v>0</v>
      </c>
      <c r="Q1714" s="232">
        <f>VLOOKUP(L1714,'MASTER DATA'!$A$1:$E$192,5,0)</f>
        <v>48</v>
      </c>
      <c r="R1714" s="234">
        <f>SUMIF('picking of the day'!$H$4:$H$358,WMS!H1714&amp;WMS!L1714,'picking of the day'!$E$4:$E$358)</f>
        <v>0</v>
      </c>
      <c r="U1714" s="114">
        <f>IF(ISNA(VLOOKUP(H1714,'data putaway'!$A$1:$E$530,3,0)),0,VLOOKUP(H1714,'data putaway'!$A$1:$E$530,3,0))</f>
        <v>0</v>
      </c>
      <c r="V1714" s="354">
        <f t="shared" si="595"/>
        <v>48</v>
      </c>
      <c r="W1714" s="114">
        <f>IF(ISNA(VLOOKUP(H1714,'data putaway'!$A$1:$E$530,2,0)),0,VLOOKUP(H1714,'data putaway'!$A$1:$E$530,2,0))</f>
        <v>0</v>
      </c>
      <c r="X1714" s="354" t="b">
        <f t="shared" si="596"/>
        <v>0</v>
      </c>
      <c r="Y1714" s="354">
        <f>IF(ISNA(VLOOKUP(H1714,'data putaway'!$A$1:$E$530,4,0)),0,VLOOKUP(H1714,'data putaway'!$A$1:$E$530,4,0))</f>
        <v>0</v>
      </c>
      <c r="Z1714" s="113">
        <f>IF(ISNA(VLOOKUP(H1714,'data putaway'!$A$1:$E$530,5,0)),0,VLOOKUP(H1714,'data putaway'!$A$1:$E$530,5,0))</f>
        <v>0</v>
      </c>
      <c r="AA1714" s="354" t="b">
        <f t="shared" si="597"/>
        <v>0</v>
      </c>
      <c r="AB1714" s="354" t="b">
        <f t="shared" si="598"/>
        <v>0</v>
      </c>
      <c r="AC1714" s="356" t="str">
        <f t="shared" ca="1" si="599"/>
        <v>6 Month,  1 Days</v>
      </c>
      <c r="AD1714" s="114" t="str">
        <f t="shared" ca="1" si="606"/>
        <v>3 Year, 5 Month, 8 Days</v>
      </c>
      <c r="AE1714" s="114">
        <f t="shared" si="600"/>
        <v>48</v>
      </c>
      <c r="AF1714" s="114">
        <f t="shared" si="601"/>
        <v>1</v>
      </c>
      <c r="AG1714" s="354" t="str">
        <f t="shared" si="602"/>
        <v>CE35</v>
      </c>
      <c r="AH1714" s="114">
        <f>IF(ISNA(VLOOKUP(L1714,'MASTER DATA'!$A$1:$F$192,6,0)),0,VLOOKUP(L1714,'MASTER DATA'!$A$1:$F$192,6,0))*AE1714</f>
        <v>460.79999999999995</v>
      </c>
      <c r="AI1714" s="354" t="str">
        <f>VLOOKUP($D1714,'warehouse mapping'!$AN$7:$AO$17,2,0)</f>
        <v>Aktif</v>
      </c>
      <c r="AJ1714" s="114">
        <f t="shared" si="603"/>
        <v>0</v>
      </c>
      <c r="AK1714" s="354" t="str">
        <f t="shared" si="604"/>
        <v/>
      </c>
      <c r="AL1714" s="354" t="s">
        <v>170</v>
      </c>
      <c r="AM1714" s="354">
        <f t="shared" si="607"/>
        <v>1</v>
      </c>
      <c r="AN1714" s="354" t="b">
        <f t="shared" si="605"/>
        <v>1</v>
      </c>
    </row>
    <row r="1715" spans="1:40" s="354" customFormat="1">
      <c r="A1715" s="354" t="str">
        <f t="shared" si="608"/>
        <v>CE36A01550072297</v>
      </c>
      <c r="B1715" s="354">
        <f t="shared" si="609"/>
        <v>0</v>
      </c>
      <c r="C1715" s="354">
        <f t="shared" si="610"/>
        <v>9</v>
      </c>
      <c r="D1715" s="354" t="str">
        <f t="shared" si="589"/>
        <v>CE</v>
      </c>
      <c r="E1715" s="354" t="str">
        <f t="shared" si="590"/>
        <v>36</v>
      </c>
      <c r="F1715" s="354" t="str">
        <f t="shared" si="591"/>
        <v>A</v>
      </c>
      <c r="G1715" s="355" t="str">
        <f t="shared" si="592"/>
        <v>01</v>
      </c>
      <c r="H1715" s="232" t="s">
        <v>2049</v>
      </c>
      <c r="I1715" s="232" t="s">
        <v>3630</v>
      </c>
      <c r="J1715" s="233">
        <v>46282</v>
      </c>
      <c r="K1715" s="233">
        <v>47558</v>
      </c>
      <c r="L1715" s="234">
        <v>550072297</v>
      </c>
      <c r="M1715" s="232" t="str">
        <f>IF(ISNA(VLOOKUP(L1715,'MASTER DATA'!$A$1:$B$192,2,0)),"",VLOOKUP(L1715,'MASTER DATA'!$A$1:$B$192,2,0))</f>
        <v>HelixPowerV0W40SP_4*4L_A04W</v>
      </c>
      <c r="N1715" s="232">
        <v>0</v>
      </c>
      <c r="O1715" s="232">
        <f t="shared" si="593"/>
        <v>0</v>
      </c>
      <c r="P1715" s="232">
        <f t="shared" si="594"/>
        <v>9</v>
      </c>
      <c r="Q1715" s="232">
        <f>VLOOKUP(L1715,'MASTER DATA'!$A$1:$E$192,5,0)</f>
        <v>36</v>
      </c>
      <c r="R1715" s="234">
        <f>SUMIF('picking of the day'!$H$4:$H$358,WMS!H1715&amp;WMS!L1715,'picking of the day'!$E$4:$E$358)</f>
        <v>0</v>
      </c>
      <c r="U1715" s="114">
        <f>IF(ISNA(VLOOKUP(H1715,'data putaway'!$A$1:$E$530,3,0)),0,VLOOKUP(H1715,'data putaway'!$A$1:$E$530,3,0))</f>
        <v>9</v>
      </c>
      <c r="V1715" s="354">
        <f t="shared" si="595"/>
        <v>9</v>
      </c>
      <c r="W1715" s="114">
        <f>IF(ISNA(VLOOKUP(H1715,'data putaway'!$A$1:$E$530,2,0)),0,VLOOKUP(H1715,'data putaway'!$A$1:$E$530,2,0))</f>
        <v>550072297</v>
      </c>
      <c r="X1715" s="354" t="b">
        <f t="shared" si="596"/>
        <v>1</v>
      </c>
      <c r="Y1715" s="354" t="str">
        <f>IF(ISNA(VLOOKUP(H1715,'data putaway'!$A$1:$E$530,4,0)),0,VLOOKUP(H1715,'data putaway'!$A$1:$E$530,4,0))</f>
        <v>16C26JJ</v>
      </c>
      <c r="Z1715" s="113">
        <f>IF(ISNA(VLOOKUP(H1715,'data putaway'!$A$1:$E$530,5,0)),0,VLOOKUP(H1715,'data putaway'!$A$1:$E$530,5,0))</f>
        <v>47558</v>
      </c>
      <c r="AA1715" s="354" t="b">
        <f t="shared" si="597"/>
        <v>1</v>
      </c>
      <c r="AB1715" s="354" t="b">
        <f t="shared" si="598"/>
        <v>1</v>
      </c>
      <c r="AC1715" s="356" t="str">
        <f t="shared" ca="1" si="599"/>
        <v>0 Month,  1 Days</v>
      </c>
      <c r="AD1715" s="114" t="str">
        <f t="shared" ca="1" si="606"/>
        <v>3 Year, 5 Month, 26 Days</v>
      </c>
      <c r="AE1715" s="114">
        <f t="shared" si="600"/>
        <v>9</v>
      </c>
      <c r="AF1715" s="114">
        <f t="shared" si="601"/>
        <v>1</v>
      </c>
      <c r="AG1715" s="354" t="str">
        <f t="shared" si="602"/>
        <v>CE36</v>
      </c>
      <c r="AH1715" s="114">
        <f>IF(ISNA(VLOOKUP(L1715,'MASTER DATA'!$A$1:$F$192,6,0)),0,VLOOKUP(L1715,'MASTER DATA'!$A$1:$F$192,6,0))*AE1715</f>
        <v>144</v>
      </c>
      <c r="AI1715" s="354" t="str">
        <f>VLOOKUP($D1715,'warehouse mapping'!$AN$7:$AO$17,2,0)</f>
        <v>Aktif</v>
      </c>
      <c r="AJ1715" s="114">
        <f t="shared" si="603"/>
        <v>0</v>
      </c>
      <c r="AK1715" s="354" t="str">
        <f t="shared" si="604"/>
        <v/>
      </c>
      <c r="AL1715" s="354" t="s">
        <v>3025</v>
      </c>
      <c r="AM1715" s="354">
        <f t="shared" si="607"/>
        <v>1</v>
      </c>
      <c r="AN1715" s="354" t="b">
        <f t="shared" si="605"/>
        <v>1</v>
      </c>
    </row>
    <row r="1716" spans="1:40" s="354" customFormat="1">
      <c r="A1716" s="354" t="str">
        <f t="shared" si="608"/>
        <v>CE36A02550062285</v>
      </c>
      <c r="B1716" s="354">
        <f t="shared" si="609"/>
        <v>0</v>
      </c>
      <c r="C1716" s="354">
        <f t="shared" si="610"/>
        <v>0</v>
      </c>
      <c r="D1716" s="354" t="str">
        <f t="shared" si="589"/>
        <v>CE</v>
      </c>
      <c r="E1716" s="354" t="str">
        <f t="shared" si="590"/>
        <v>36</v>
      </c>
      <c r="F1716" s="354" t="str">
        <f t="shared" si="591"/>
        <v>A</v>
      </c>
      <c r="G1716" s="355" t="str">
        <f t="shared" si="592"/>
        <v>02</v>
      </c>
      <c r="H1716" s="232" t="s">
        <v>2050</v>
      </c>
      <c r="I1716" s="232">
        <v>12611638</v>
      </c>
      <c r="J1716" s="233">
        <v>46087</v>
      </c>
      <c r="K1716" s="233">
        <v>47521</v>
      </c>
      <c r="L1716" s="234">
        <v>550062285</v>
      </c>
      <c r="M1716" s="232" t="str">
        <f>IF(ISNA(VLOOKUP(L1716,'MASTER DATA'!$A$1:$B$192,2,0)),"",VLOOKUP(L1716,'MASTER DATA'!$A$1:$B$192,2,0))</f>
        <v>Gadus S3 V460DM 2_1*770kg_A227</v>
      </c>
      <c r="N1716" s="232">
        <v>1</v>
      </c>
      <c r="O1716" s="232">
        <f t="shared" si="593"/>
        <v>1</v>
      </c>
      <c r="P1716" s="232">
        <f t="shared" si="594"/>
        <v>0</v>
      </c>
      <c r="Q1716" s="232">
        <f>VLOOKUP(L1716,'MASTER DATA'!$A$1:$E$192,5,0)</f>
        <v>1</v>
      </c>
      <c r="R1716" s="234">
        <f>SUMIF('picking of the day'!$H$4:$H$358,WMS!H1716&amp;WMS!L1716,'picking of the day'!$E$4:$E$358)</f>
        <v>0</v>
      </c>
      <c r="U1716" s="114">
        <f>IF(ISNA(VLOOKUP(H1716,'data putaway'!$A$1:$E$530,3,0)),0,VLOOKUP(H1716,'data putaway'!$A$1:$E$530,3,0))</f>
        <v>0</v>
      </c>
      <c r="V1716" s="354">
        <f t="shared" si="595"/>
        <v>1</v>
      </c>
      <c r="W1716" s="114">
        <f>IF(ISNA(VLOOKUP(H1716,'data putaway'!$A$1:$E$530,2,0)),0,VLOOKUP(H1716,'data putaway'!$A$1:$E$530,2,0))</f>
        <v>0</v>
      </c>
      <c r="X1716" s="354" t="b">
        <f t="shared" si="596"/>
        <v>0</v>
      </c>
      <c r="Y1716" s="354">
        <f>IF(ISNA(VLOOKUP(H1716,'data putaway'!$A$1:$E$530,4,0)),0,VLOOKUP(H1716,'data putaway'!$A$1:$E$530,4,0))</f>
        <v>0</v>
      </c>
      <c r="Z1716" s="113">
        <f>IF(ISNA(VLOOKUP(H1716,'data putaway'!$A$1:$E$530,5,0)),0,VLOOKUP(H1716,'data putaway'!$A$1:$E$530,5,0))</f>
        <v>0</v>
      </c>
      <c r="AA1716" s="354" t="b">
        <f t="shared" si="597"/>
        <v>0</v>
      </c>
      <c r="AB1716" s="354" t="b">
        <f t="shared" si="598"/>
        <v>0</v>
      </c>
      <c r="AC1716" s="356" t="str">
        <f t="shared" ca="1" si="599"/>
        <v>6 Month,  12 Days</v>
      </c>
      <c r="AD1716" s="114" t="str">
        <f t="shared" ca="1" si="606"/>
        <v>3 Year, 4 Month, 20 Days</v>
      </c>
      <c r="AE1716" s="114">
        <f t="shared" si="600"/>
        <v>1</v>
      </c>
      <c r="AF1716" s="114">
        <f t="shared" si="601"/>
        <v>1</v>
      </c>
      <c r="AG1716" s="354" t="str">
        <f t="shared" si="602"/>
        <v>CE36</v>
      </c>
      <c r="AH1716" s="114">
        <f>IF(ISNA(VLOOKUP(L1716,'MASTER DATA'!$A$1:$F$192,6,0)),0,VLOOKUP(L1716,'MASTER DATA'!$A$1:$F$192,6,0))*AE1716</f>
        <v>770</v>
      </c>
      <c r="AI1716" s="354" t="str">
        <f>VLOOKUP($D1716,'warehouse mapping'!$AN$7:$AO$17,2,0)</f>
        <v>Aktif</v>
      </c>
      <c r="AJ1716" s="114">
        <f t="shared" si="603"/>
        <v>0</v>
      </c>
      <c r="AK1716" s="354" t="str">
        <f t="shared" si="604"/>
        <v/>
      </c>
      <c r="AL1716" s="354" t="s">
        <v>3205</v>
      </c>
      <c r="AM1716" s="354">
        <f t="shared" si="607"/>
        <v>1</v>
      </c>
      <c r="AN1716" s="354" t="b">
        <f t="shared" si="605"/>
        <v>1</v>
      </c>
    </row>
    <row r="1717" spans="1:40" s="354" customFormat="1">
      <c r="A1717" s="354" t="str">
        <f t="shared" si="608"/>
        <v>CE36B01550062285</v>
      </c>
      <c r="B1717" s="354">
        <f t="shared" si="609"/>
        <v>0</v>
      </c>
      <c r="C1717" s="354">
        <f t="shared" si="610"/>
        <v>0</v>
      </c>
      <c r="D1717" s="354" t="str">
        <f t="shared" si="589"/>
        <v>CE</v>
      </c>
      <c r="E1717" s="354" t="str">
        <f t="shared" si="590"/>
        <v>36</v>
      </c>
      <c r="F1717" s="354" t="str">
        <f t="shared" si="591"/>
        <v>B</v>
      </c>
      <c r="G1717" s="355" t="str">
        <f t="shared" si="592"/>
        <v>01</v>
      </c>
      <c r="H1717" s="232" t="s">
        <v>2051</v>
      </c>
      <c r="I1717" s="232">
        <v>12611638</v>
      </c>
      <c r="J1717" s="233">
        <v>46087</v>
      </c>
      <c r="K1717" s="233">
        <v>47521</v>
      </c>
      <c r="L1717" s="234">
        <v>550062285</v>
      </c>
      <c r="M1717" s="232" t="str">
        <f>IF(ISNA(VLOOKUP(L1717,'MASTER DATA'!$A$1:$B$192,2,0)),"",VLOOKUP(L1717,'MASTER DATA'!$A$1:$B$192,2,0))</f>
        <v>Gadus S3 V460DM 2_1*770kg_A227</v>
      </c>
      <c r="N1717" s="232">
        <v>1</v>
      </c>
      <c r="O1717" s="232">
        <f t="shared" si="593"/>
        <v>1</v>
      </c>
      <c r="P1717" s="232">
        <f t="shared" si="594"/>
        <v>0</v>
      </c>
      <c r="Q1717" s="232">
        <f>VLOOKUP(L1717,'MASTER DATA'!$A$1:$E$192,5,0)</f>
        <v>1</v>
      </c>
      <c r="R1717" s="234">
        <f>SUMIF('picking of the day'!$H$4:$H$358,WMS!H1717&amp;WMS!L1717,'picking of the day'!$E$4:$E$358)</f>
        <v>0</v>
      </c>
      <c r="U1717" s="114">
        <f>IF(ISNA(VLOOKUP(H1717,'data putaway'!$A$1:$E$530,3,0)),0,VLOOKUP(H1717,'data putaway'!$A$1:$E$530,3,0))</f>
        <v>0</v>
      </c>
      <c r="V1717" s="354">
        <f t="shared" si="595"/>
        <v>1</v>
      </c>
      <c r="W1717" s="114">
        <f>IF(ISNA(VLOOKUP(H1717,'data putaway'!$A$1:$E$530,2,0)),0,VLOOKUP(H1717,'data putaway'!$A$1:$E$530,2,0))</f>
        <v>0</v>
      </c>
      <c r="X1717" s="354" t="b">
        <f t="shared" si="596"/>
        <v>0</v>
      </c>
      <c r="Y1717" s="354">
        <f>IF(ISNA(VLOOKUP(H1717,'data putaway'!$A$1:$E$530,4,0)),0,VLOOKUP(H1717,'data putaway'!$A$1:$E$530,4,0))</f>
        <v>0</v>
      </c>
      <c r="Z1717" s="113">
        <f>IF(ISNA(VLOOKUP(H1717,'data putaway'!$A$1:$E$530,5,0)),0,VLOOKUP(H1717,'data putaway'!$A$1:$E$530,5,0))</f>
        <v>0</v>
      </c>
      <c r="AA1717" s="354" t="b">
        <f t="shared" si="597"/>
        <v>0</v>
      </c>
      <c r="AB1717" s="354" t="b">
        <f t="shared" si="598"/>
        <v>0</v>
      </c>
      <c r="AC1717" s="356" t="str">
        <f t="shared" ca="1" si="599"/>
        <v>6 Month,  12 Days</v>
      </c>
      <c r="AD1717" s="114" t="str">
        <f t="shared" ca="1" si="606"/>
        <v>3 Year, 4 Month, 20 Days</v>
      </c>
      <c r="AE1717" s="114">
        <f t="shared" si="600"/>
        <v>1</v>
      </c>
      <c r="AF1717" s="114">
        <f t="shared" si="601"/>
        <v>1</v>
      </c>
      <c r="AG1717" s="354" t="str">
        <f t="shared" si="602"/>
        <v>CE36</v>
      </c>
      <c r="AH1717" s="114">
        <f>IF(ISNA(VLOOKUP(L1717,'MASTER DATA'!$A$1:$F$192,6,0)),0,VLOOKUP(L1717,'MASTER DATA'!$A$1:$F$192,6,0))*AE1717</f>
        <v>770</v>
      </c>
      <c r="AI1717" s="354" t="str">
        <f>VLOOKUP($D1717,'warehouse mapping'!$AN$7:$AO$17,2,0)</f>
        <v>Aktif</v>
      </c>
      <c r="AJ1717" s="114">
        <f t="shared" si="603"/>
        <v>0</v>
      </c>
      <c r="AK1717" s="354" t="str">
        <f t="shared" si="604"/>
        <v/>
      </c>
      <c r="AL1717" s="354" t="s">
        <v>3205</v>
      </c>
      <c r="AM1717" s="354">
        <f t="shared" si="607"/>
        <v>1</v>
      </c>
      <c r="AN1717" s="354" t="b">
        <f t="shared" si="605"/>
        <v>1</v>
      </c>
    </row>
    <row r="1718" spans="1:40" s="354" customFormat="1">
      <c r="A1718" s="354" t="str">
        <f t="shared" si="608"/>
        <v>CE36B02550062285</v>
      </c>
      <c r="B1718" s="354">
        <f t="shared" si="609"/>
        <v>0</v>
      </c>
      <c r="C1718" s="354">
        <f t="shared" si="610"/>
        <v>0</v>
      </c>
      <c r="D1718" s="354" t="str">
        <f t="shared" si="589"/>
        <v>CE</v>
      </c>
      <c r="E1718" s="354" t="str">
        <f t="shared" si="590"/>
        <v>36</v>
      </c>
      <c r="F1718" s="354" t="str">
        <f t="shared" si="591"/>
        <v>B</v>
      </c>
      <c r="G1718" s="355" t="str">
        <f t="shared" si="592"/>
        <v>02</v>
      </c>
      <c r="H1718" s="232" t="s">
        <v>2052</v>
      </c>
      <c r="I1718" s="232">
        <v>12611638</v>
      </c>
      <c r="J1718" s="233">
        <v>46087</v>
      </c>
      <c r="K1718" s="233">
        <v>47521</v>
      </c>
      <c r="L1718" s="234">
        <v>550062285</v>
      </c>
      <c r="M1718" s="232" t="str">
        <f>IF(ISNA(VLOOKUP(L1718,'MASTER DATA'!$A$1:$B$192,2,0)),"",VLOOKUP(L1718,'MASTER DATA'!$A$1:$B$192,2,0))</f>
        <v>Gadus S3 V460DM 2_1*770kg_A227</v>
      </c>
      <c r="N1718" s="232">
        <v>1</v>
      </c>
      <c r="O1718" s="232">
        <f t="shared" si="593"/>
        <v>1</v>
      </c>
      <c r="P1718" s="232">
        <f t="shared" si="594"/>
        <v>0</v>
      </c>
      <c r="Q1718" s="232">
        <f>VLOOKUP(L1718,'MASTER DATA'!$A$1:$E$192,5,0)</f>
        <v>1</v>
      </c>
      <c r="R1718" s="234">
        <f>SUMIF('picking of the day'!$H$4:$H$358,WMS!H1718&amp;WMS!L1718,'picking of the day'!$E$4:$E$358)</f>
        <v>0</v>
      </c>
      <c r="U1718" s="114">
        <f>IF(ISNA(VLOOKUP(H1718,'data putaway'!$A$1:$E$530,3,0)),0,VLOOKUP(H1718,'data putaway'!$A$1:$E$530,3,0))</f>
        <v>0</v>
      </c>
      <c r="V1718" s="354">
        <f t="shared" si="595"/>
        <v>1</v>
      </c>
      <c r="W1718" s="114">
        <f>IF(ISNA(VLOOKUP(H1718,'data putaway'!$A$1:$E$530,2,0)),0,VLOOKUP(H1718,'data putaway'!$A$1:$E$530,2,0))</f>
        <v>0</v>
      </c>
      <c r="X1718" s="354" t="b">
        <f t="shared" si="596"/>
        <v>0</v>
      </c>
      <c r="Y1718" s="354">
        <f>IF(ISNA(VLOOKUP(H1718,'data putaway'!$A$1:$E$530,4,0)),0,VLOOKUP(H1718,'data putaway'!$A$1:$E$530,4,0))</f>
        <v>0</v>
      </c>
      <c r="Z1718" s="113">
        <f>IF(ISNA(VLOOKUP(H1718,'data putaway'!$A$1:$E$530,5,0)),0,VLOOKUP(H1718,'data putaway'!$A$1:$E$530,5,0))</f>
        <v>0</v>
      </c>
      <c r="AA1718" s="354" t="b">
        <f t="shared" si="597"/>
        <v>0</v>
      </c>
      <c r="AB1718" s="354" t="b">
        <f t="shared" si="598"/>
        <v>0</v>
      </c>
      <c r="AC1718" s="356" t="str">
        <f t="shared" ca="1" si="599"/>
        <v>6 Month,  12 Days</v>
      </c>
      <c r="AD1718" s="114" t="str">
        <f t="shared" ca="1" si="606"/>
        <v>3 Year, 4 Month, 20 Days</v>
      </c>
      <c r="AE1718" s="114">
        <f t="shared" si="600"/>
        <v>1</v>
      </c>
      <c r="AF1718" s="114">
        <f t="shared" si="601"/>
        <v>1</v>
      </c>
      <c r="AG1718" s="354" t="str">
        <f t="shared" si="602"/>
        <v>CE36</v>
      </c>
      <c r="AH1718" s="114">
        <f>IF(ISNA(VLOOKUP(L1718,'MASTER DATA'!$A$1:$F$192,6,0)),0,VLOOKUP(L1718,'MASTER DATA'!$A$1:$F$192,6,0))*AE1718</f>
        <v>770</v>
      </c>
      <c r="AI1718" s="354" t="str">
        <f>VLOOKUP($D1718,'warehouse mapping'!$AN$7:$AO$17,2,0)</f>
        <v>Aktif</v>
      </c>
      <c r="AJ1718" s="114">
        <f t="shared" si="603"/>
        <v>0</v>
      </c>
      <c r="AK1718" s="354" t="str">
        <f t="shared" si="604"/>
        <v/>
      </c>
      <c r="AL1718" s="354" t="s">
        <v>3205</v>
      </c>
      <c r="AM1718" s="354">
        <f t="shared" si="607"/>
        <v>1</v>
      </c>
      <c r="AN1718" s="354" t="b">
        <f t="shared" si="605"/>
        <v>1</v>
      </c>
    </row>
    <row r="1719" spans="1:40" s="354" customFormat="1">
      <c r="A1719" s="354" t="str">
        <f t="shared" si="608"/>
        <v>CE36C01550077347</v>
      </c>
      <c r="B1719" s="354">
        <f t="shared" si="609"/>
        <v>0</v>
      </c>
      <c r="C1719" s="354">
        <f t="shared" si="610"/>
        <v>0</v>
      </c>
      <c r="D1719" s="354" t="str">
        <f t="shared" si="589"/>
        <v>CE</v>
      </c>
      <c r="E1719" s="354" t="str">
        <f t="shared" si="590"/>
        <v>36</v>
      </c>
      <c r="F1719" s="354" t="str">
        <f t="shared" si="591"/>
        <v>C</v>
      </c>
      <c r="G1719" s="355" t="str">
        <f t="shared" si="592"/>
        <v>01</v>
      </c>
      <c r="H1719" s="232" t="s">
        <v>2053</v>
      </c>
      <c r="I1719" s="232" t="s">
        <v>3085</v>
      </c>
      <c r="J1719" s="233">
        <v>46098</v>
      </c>
      <c r="K1719" s="233">
        <v>47540</v>
      </c>
      <c r="L1719" s="234">
        <v>550077347</v>
      </c>
      <c r="M1719" s="232" t="str">
        <f>IF(ISNA(VLOOKUP(L1719,'MASTER DATA'!$A$1:$B$192,2,0)),"",VLOOKUP(L1719,'MASTER DATA'!$A$1:$B$192,2,0))</f>
        <v>Advan4TAX710W30SNMA2_12*0.8L_A04W</v>
      </c>
      <c r="N1719" s="232">
        <v>48</v>
      </c>
      <c r="O1719" s="232">
        <f t="shared" si="593"/>
        <v>1</v>
      </c>
      <c r="P1719" s="232">
        <f t="shared" si="594"/>
        <v>0</v>
      </c>
      <c r="Q1719" s="232">
        <f>VLOOKUP(L1719,'MASTER DATA'!$A$1:$E$192,5,0)</f>
        <v>48</v>
      </c>
      <c r="R1719" s="234">
        <f>SUMIF('picking of the day'!$H$4:$H$358,WMS!H1719&amp;WMS!L1719,'picking of the day'!$E$4:$E$358)</f>
        <v>0</v>
      </c>
      <c r="U1719" s="114">
        <f>IF(ISNA(VLOOKUP(H1719,'data putaway'!$A$1:$E$530,3,0)),0,VLOOKUP(H1719,'data putaway'!$A$1:$E$530,3,0))</f>
        <v>0</v>
      </c>
      <c r="V1719" s="354">
        <f t="shared" si="595"/>
        <v>48</v>
      </c>
      <c r="W1719" s="114">
        <f>IF(ISNA(VLOOKUP(H1719,'data putaway'!$A$1:$E$530,2,0)),0,VLOOKUP(H1719,'data putaway'!$A$1:$E$530,2,0))</f>
        <v>0</v>
      </c>
      <c r="X1719" s="354" t="b">
        <f t="shared" si="596"/>
        <v>0</v>
      </c>
      <c r="Y1719" s="354">
        <f>IF(ISNA(VLOOKUP(H1719,'data putaway'!$A$1:$E$530,4,0)),0,VLOOKUP(H1719,'data putaway'!$A$1:$E$530,4,0))</f>
        <v>0</v>
      </c>
      <c r="Z1719" s="113">
        <f>IF(ISNA(VLOOKUP(H1719,'data putaway'!$A$1:$E$530,5,0)),0,VLOOKUP(H1719,'data putaway'!$A$1:$E$530,5,0))</f>
        <v>0</v>
      </c>
      <c r="AA1719" s="354" t="b">
        <f t="shared" si="597"/>
        <v>0</v>
      </c>
      <c r="AB1719" s="354" t="b">
        <f t="shared" si="598"/>
        <v>0</v>
      </c>
      <c r="AC1719" s="356" t="str">
        <f t="shared" ca="1" si="599"/>
        <v>6 Month,  1 Days</v>
      </c>
      <c r="AD1719" s="114" t="str">
        <f t="shared" ca="1" si="606"/>
        <v>3 Year, 5 Month, 8 Days</v>
      </c>
      <c r="AE1719" s="114">
        <f t="shared" si="600"/>
        <v>48</v>
      </c>
      <c r="AF1719" s="114">
        <f t="shared" si="601"/>
        <v>1</v>
      </c>
      <c r="AG1719" s="354" t="str">
        <f t="shared" si="602"/>
        <v>CE36</v>
      </c>
      <c r="AH1719" s="114">
        <f>IF(ISNA(VLOOKUP(L1719,'MASTER DATA'!$A$1:$F$192,6,0)),0,VLOOKUP(L1719,'MASTER DATA'!$A$1:$F$192,6,0))*AE1719</f>
        <v>460.79999999999995</v>
      </c>
      <c r="AI1719" s="354" t="str">
        <f>VLOOKUP($D1719,'warehouse mapping'!$AN$7:$AO$17,2,0)</f>
        <v>Aktif</v>
      </c>
      <c r="AJ1719" s="114">
        <f t="shared" si="603"/>
        <v>0</v>
      </c>
      <c r="AK1719" s="354" t="str">
        <f t="shared" si="604"/>
        <v/>
      </c>
      <c r="AL1719" s="354" t="s">
        <v>170</v>
      </c>
      <c r="AM1719" s="354">
        <f t="shared" si="607"/>
        <v>1</v>
      </c>
      <c r="AN1719" s="354" t="b">
        <f t="shared" si="605"/>
        <v>1</v>
      </c>
    </row>
    <row r="1720" spans="1:40" s="354" customFormat="1">
      <c r="A1720" s="354" t="str">
        <f t="shared" si="608"/>
        <v>CE36C02550077347</v>
      </c>
      <c r="B1720" s="354">
        <f t="shared" si="609"/>
        <v>0</v>
      </c>
      <c r="C1720" s="354">
        <f t="shared" si="610"/>
        <v>0</v>
      </c>
      <c r="D1720" s="354" t="str">
        <f t="shared" si="589"/>
        <v>CE</v>
      </c>
      <c r="E1720" s="354" t="str">
        <f t="shared" si="590"/>
        <v>36</v>
      </c>
      <c r="F1720" s="354" t="str">
        <f t="shared" si="591"/>
        <v>C</v>
      </c>
      <c r="G1720" s="355" t="str">
        <f t="shared" si="592"/>
        <v>02</v>
      </c>
      <c r="H1720" s="232" t="s">
        <v>2054</v>
      </c>
      <c r="I1720" s="232" t="s">
        <v>3085</v>
      </c>
      <c r="J1720" s="233">
        <v>46098</v>
      </c>
      <c r="K1720" s="233">
        <v>47540</v>
      </c>
      <c r="L1720" s="234">
        <v>550077347</v>
      </c>
      <c r="M1720" s="232" t="str">
        <f>IF(ISNA(VLOOKUP(L1720,'MASTER DATA'!$A$1:$B$192,2,0)),"",VLOOKUP(L1720,'MASTER DATA'!$A$1:$B$192,2,0))</f>
        <v>Advan4TAX710W30SNMA2_12*0.8L_A04W</v>
      </c>
      <c r="N1720" s="232">
        <v>48</v>
      </c>
      <c r="O1720" s="232">
        <f t="shared" si="593"/>
        <v>1</v>
      </c>
      <c r="P1720" s="232">
        <f t="shared" si="594"/>
        <v>0</v>
      </c>
      <c r="Q1720" s="232">
        <f>VLOOKUP(L1720,'MASTER DATA'!$A$1:$E$192,5,0)</f>
        <v>48</v>
      </c>
      <c r="R1720" s="234">
        <f>SUMIF('picking of the day'!$H$4:$H$358,WMS!H1720&amp;WMS!L1720,'picking of the day'!$E$4:$E$358)</f>
        <v>0</v>
      </c>
      <c r="U1720" s="114">
        <f>IF(ISNA(VLOOKUP(H1720,'data putaway'!$A$1:$E$530,3,0)),0,VLOOKUP(H1720,'data putaway'!$A$1:$E$530,3,0))</f>
        <v>0</v>
      </c>
      <c r="V1720" s="354">
        <f t="shared" si="595"/>
        <v>48</v>
      </c>
      <c r="W1720" s="114">
        <f>IF(ISNA(VLOOKUP(H1720,'data putaway'!$A$1:$E$530,2,0)),0,VLOOKUP(H1720,'data putaway'!$A$1:$E$530,2,0))</f>
        <v>0</v>
      </c>
      <c r="X1720" s="354" t="b">
        <f t="shared" si="596"/>
        <v>0</v>
      </c>
      <c r="Y1720" s="354">
        <f>IF(ISNA(VLOOKUP(H1720,'data putaway'!$A$1:$E$530,4,0)),0,VLOOKUP(H1720,'data putaway'!$A$1:$E$530,4,0))</f>
        <v>0</v>
      </c>
      <c r="Z1720" s="113">
        <f>IF(ISNA(VLOOKUP(H1720,'data putaway'!$A$1:$E$530,5,0)),0,VLOOKUP(H1720,'data putaway'!$A$1:$E$530,5,0))</f>
        <v>0</v>
      </c>
      <c r="AA1720" s="354" t="b">
        <f t="shared" si="597"/>
        <v>0</v>
      </c>
      <c r="AB1720" s="354" t="b">
        <f t="shared" si="598"/>
        <v>0</v>
      </c>
      <c r="AC1720" s="356" t="str">
        <f t="shared" ca="1" si="599"/>
        <v>6 Month,  1 Days</v>
      </c>
      <c r="AD1720" s="114" t="str">
        <f t="shared" ca="1" si="606"/>
        <v>3 Year, 5 Month, 8 Days</v>
      </c>
      <c r="AE1720" s="114">
        <f t="shared" si="600"/>
        <v>48</v>
      </c>
      <c r="AF1720" s="114">
        <f t="shared" si="601"/>
        <v>1</v>
      </c>
      <c r="AG1720" s="354" t="str">
        <f t="shared" si="602"/>
        <v>CE36</v>
      </c>
      <c r="AH1720" s="114">
        <f>IF(ISNA(VLOOKUP(L1720,'MASTER DATA'!$A$1:$F$192,6,0)),0,VLOOKUP(L1720,'MASTER DATA'!$A$1:$F$192,6,0))*AE1720</f>
        <v>460.79999999999995</v>
      </c>
      <c r="AI1720" s="354" t="str">
        <f>VLOOKUP($D1720,'warehouse mapping'!$AN$7:$AO$17,2,0)</f>
        <v>Aktif</v>
      </c>
      <c r="AJ1720" s="114">
        <f t="shared" si="603"/>
        <v>0</v>
      </c>
      <c r="AK1720" s="354" t="str">
        <f t="shared" si="604"/>
        <v/>
      </c>
      <c r="AL1720" s="354" t="s">
        <v>170</v>
      </c>
      <c r="AM1720" s="354">
        <f t="shared" si="607"/>
        <v>1</v>
      </c>
      <c r="AN1720" s="354" t="b">
        <f t="shared" si="605"/>
        <v>1</v>
      </c>
    </row>
    <row r="1721" spans="1:40" s="354" customFormat="1">
      <c r="A1721" s="354" t="str">
        <f t="shared" si="608"/>
        <v>CE36D01550058592</v>
      </c>
      <c r="B1721" s="354">
        <f t="shared" si="609"/>
        <v>0</v>
      </c>
      <c r="C1721" s="354">
        <f t="shared" si="610"/>
        <v>44</v>
      </c>
      <c r="D1721" s="354" t="str">
        <f t="shared" si="589"/>
        <v>CE</v>
      </c>
      <c r="E1721" s="354" t="str">
        <f t="shared" si="590"/>
        <v>36</v>
      </c>
      <c r="F1721" s="354" t="str">
        <f t="shared" si="591"/>
        <v>D</v>
      </c>
      <c r="G1721" s="355" t="str">
        <f t="shared" si="592"/>
        <v>01</v>
      </c>
      <c r="H1721" s="232" t="s">
        <v>2055</v>
      </c>
      <c r="I1721" s="232" t="s">
        <v>3633</v>
      </c>
      <c r="J1721" s="233">
        <v>46282</v>
      </c>
      <c r="K1721" s="233">
        <v>47738</v>
      </c>
      <c r="L1721" s="234">
        <v>550058592</v>
      </c>
      <c r="M1721" s="232" t="str">
        <f>IF(ISNA(VLOOKUP(L1721,'MASTER DATA'!$A$1:$B$192,2,0)),"",VLOOKUP(L1721,'MASTER DATA'!$A$1:$B$192,2,0))</f>
        <v>Adv4TAX515W40SLMA2_12*1L_A04W</v>
      </c>
      <c r="N1721" s="232">
        <v>0</v>
      </c>
      <c r="O1721" s="232">
        <f t="shared" si="593"/>
        <v>1</v>
      </c>
      <c r="P1721" s="232">
        <f t="shared" si="594"/>
        <v>0</v>
      </c>
      <c r="Q1721" s="232">
        <f>VLOOKUP(L1721,'MASTER DATA'!$A$1:$E$192,5,0)</f>
        <v>44</v>
      </c>
      <c r="R1721" s="234">
        <f>SUMIF('picking of the day'!$H$4:$H$358,WMS!H1721&amp;WMS!L1721,'picking of the day'!$E$4:$E$358)</f>
        <v>0</v>
      </c>
      <c r="U1721" s="114">
        <f>IF(ISNA(VLOOKUP(H1721,'data putaway'!$A$1:$E$530,3,0)),0,VLOOKUP(H1721,'data putaway'!$A$1:$E$530,3,0))</f>
        <v>44</v>
      </c>
      <c r="V1721" s="354">
        <f t="shared" si="595"/>
        <v>44</v>
      </c>
      <c r="W1721" s="114">
        <f>IF(ISNA(VLOOKUP(H1721,'data putaway'!$A$1:$E$530,2,0)),0,VLOOKUP(H1721,'data putaway'!$A$1:$E$530,2,0))</f>
        <v>550058592</v>
      </c>
      <c r="X1721" s="354" t="b">
        <f t="shared" si="596"/>
        <v>1</v>
      </c>
      <c r="Y1721" s="354" t="str">
        <f>IF(ISNA(VLOOKUP(H1721,'data putaway'!$A$1:$E$530,4,0)),0,VLOOKUP(H1721,'data putaway'!$A$1:$E$530,4,0))</f>
        <v>12I26JJ</v>
      </c>
      <c r="Z1721" s="113">
        <f>IF(ISNA(VLOOKUP(H1721,'data putaway'!$A$1:$E$530,5,0)),0,VLOOKUP(H1721,'data putaway'!$A$1:$E$530,5,0))</f>
        <v>47738</v>
      </c>
      <c r="AA1721" s="354" t="b">
        <f t="shared" si="597"/>
        <v>1</v>
      </c>
      <c r="AB1721" s="354" t="b">
        <f t="shared" si="598"/>
        <v>1</v>
      </c>
      <c r="AC1721" s="356" t="str">
        <f t="shared" ca="1" si="599"/>
        <v>0 Month,  1 Days</v>
      </c>
      <c r="AD1721" s="114" t="str">
        <f t="shared" ca="1" si="606"/>
        <v>3 Year, 11 Month, 25 Days</v>
      </c>
      <c r="AE1721" s="114">
        <f t="shared" si="600"/>
        <v>44</v>
      </c>
      <c r="AF1721" s="114">
        <f t="shared" si="601"/>
        <v>1</v>
      </c>
      <c r="AG1721" s="354" t="str">
        <f t="shared" si="602"/>
        <v>CE36</v>
      </c>
      <c r="AH1721" s="114">
        <f>IF(ISNA(VLOOKUP(L1721,'MASTER DATA'!$A$1:$F$192,6,0)),0,VLOOKUP(L1721,'MASTER DATA'!$A$1:$F$192,6,0))*AE1721</f>
        <v>528</v>
      </c>
      <c r="AI1721" s="354" t="str">
        <f>VLOOKUP($D1721,'warehouse mapping'!$AN$7:$AO$17,2,0)</f>
        <v>Aktif</v>
      </c>
      <c r="AJ1721" s="114">
        <f t="shared" si="603"/>
        <v>0</v>
      </c>
      <c r="AK1721" s="354" t="str">
        <f t="shared" si="604"/>
        <v/>
      </c>
      <c r="AL1721" s="354" t="s">
        <v>170</v>
      </c>
      <c r="AM1721" s="354">
        <f t="shared" si="607"/>
        <v>1</v>
      </c>
      <c r="AN1721" s="354" t="b">
        <f t="shared" si="605"/>
        <v>1</v>
      </c>
    </row>
    <row r="1722" spans="1:40" s="354" customFormat="1">
      <c r="A1722" s="354" t="str">
        <f t="shared" si="608"/>
        <v>CE36D02550069887</v>
      </c>
      <c r="B1722" s="354">
        <f t="shared" si="609"/>
        <v>0</v>
      </c>
      <c r="C1722" s="354">
        <f t="shared" si="610"/>
        <v>0</v>
      </c>
      <c r="D1722" s="354" t="str">
        <f t="shared" si="589"/>
        <v>CE</v>
      </c>
      <c r="E1722" s="354" t="str">
        <f t="shared" si="590"/>
        <v>36</v>
      </c>
      <c r="F1722" s="354" t="str">
        <f t="shared" si="591"/>
        <v>D</v>
      </c>
      <c r="G1722" s="355" t="str">
        <f t="shared" si="592"/>
        <v>02</v>
      </c>
      <c r="H1722" s="232" t="s">
        <v>2056</v>
      </c>
      <c r="I1722" s="232" t="s">
        <v>3582</v>
      </c>
      <c r="J1722" s="233">
        <v>47719</v>
      </c>
      <c r="K1722" s="233">
        <v>47734</v>
      </c>
      <c r="L1722" s="234">
        <v>550069887</v>
      </c>
      <c r="M1722" s="232" t="str">
        <f>IF(ISNA(VLOOKUP(L1722,'MASTER DATA'!$A$1:$B$192,2,0)),"",VLOOKUP(L1722,'MASTER DATA'!$A$1:$B$192,2,0))</f>
        <v>RimR4Plus15W40CI4E7_12*1L_A04W</v>
      </c>
      <c r="N1722" s="232">
        <v>0</v>
      </c>
      <c r="O1722" s="232">
        <f t="shared" si="593"/>
        <v>0</v>
      </c>
      <c r="P1722" s="232">
        <f t="shared" si="594"/>
        <v>0</v>
      </c>
      <c r="Q1722" s="232">
        <f>VLOOKUP(L1722,'MASTER DATA'!$A$1:$E$192,5,0)</f>
        <v>44</v>
      </c>
      <c r="R1722" s="234">
        <f>SUMIF('picking of the day'!$H$4:$H$358,WMS!H1722&amp;WMS!L1722,'picking of the day'!$E$4:$E$358)</f>
        <v>0</v>
      </c>
      <c r="U1722" s="114">
        <f>IF(ISNA(VLOOKUP(H1722,'data putaway'!$A$1:$E$530,3,0)),0,VLOOKUP(H1722,'data putaway'!$A$1:$E$530,3,0))</f>
        <v>0</v>
      </c>
      <c r="V1722" s="354">
        <f t="shared" si="595"/>
        <v>0</v>
      </c>
      <c r="W1722" s="114">
        <f>IF(ISNA(VLOOKUP(H1722,'data putaway'!$A$1:$E$530,2,0)),0,VLOOKUP(H1722,'data putaway'!$A$1:$E$530,2,0))</f>
        <v>0</v>
      </c>
      <c r="X1722" s="354" t="b">
        <f t="shared" si="596"/>
        <v>0</v>
      </c>
      <c r="Y1722" s="354">
        <f>IF(ISNA(VLOOKUP(H1722,'data putaway'!$A$1:$E$530,4,0)),0,VLOOKUP(H1722,'data putaway'!$A$1:$E$530,4,0))</f>
        <v>0</v>
      </c>
      <c r="Z1722" s="113">
        <f>IF(ISNA(VLOOKUP(H1722,'data putaway'!$A$1:$E$530,5,0)),0,VLOOKUP(H1722,'data putaway'!$A$1:$E$530,5,0))</f>
        <v>0</v>
      </c>
      <c r="AA1722" s="354" t="b">
        <f t="shared" si="597"/>
        <v>0</v>
      </c>
      <c r="AB1722" s="354" t="b">
        <f t="shared" si="598"/>
        <v>0</v>
      </c>
      <c r="AC1722" s="356" t="e">
        <f t="shared" ca="1" si="599"/>
        <v>#NUM!</v>
      </c>
      <c r="AD1722" s="114" t="str">
        <f t="shared" ca="1" si="606"/>
        <v>3 Year, 11 Month, 21 Days</v>
      </c>
      <c r="AE1722" s="114">
        <f t="shared" si="600"/>
        <v>0</v>
      </c>
      <c r="AF1722" s="114">
        <f t="shared" si="601"/>
        <v>0</v>
      </c>
      <c r="AG1722" s="354" t="str">
        <f t="shared" si="602"/>
        <v>CE36</v>
      </c>
      <c r="AH1722" s="114">
        <f>IF(ISNA(VLOOKUP(L1722,'MASTER DATA'!$A$1:$F$192,6,0)),0,VLOOKUP(L1722,'MASTER DATA'!$A$1:$F$192,6,0))*AE1722</f>
        <v>0</v>
      </c>
      <c r="AI1722" s="354" t="str">
        <f>VLOOKUP($D1722,'warehouse mapping'!$AN$7:$AO$17,2,0)</f>
        <v>Aktif</v>
      </c>
      <c r="AJ1722" s="114">
        <f t="shared" si="603"/>
        <v>1</v>
      </c>
      <c r="AK1722" s="354" t="str">
        <f t="shared" si="604"/>
        <v>CE</v>
      </c>
      <c r="AL1722" s="354" t="s">
        <v>170</v>
      </c>
      <c r="AM1722" s="354">
        <f t="shared" si="607"/>
        <v>1</v>
      </c>
      <c r="AN1722" s="354" t="b">
        <f t="shared" si="605"/>
        <v>1</v>
      </c>
    </row>
    <row r="1723" spans="1:40" s="354" customFormat="1">
      <c r="A1723" s="354" t="str">
        <f t="shared" si="608"/>
        <v>CE36E01550048593</v>
      </c>
      <c r="B1723" s="354">
        <f t="shared" si="609"/>
        <v>0</v>
      </c>
      <c r="C1723" s="354">
        <f t="shared" si="610"/>
        <v>0</v>
      </c>
      <c r="D1723" s="354" t="str">
        <f t="shared" si="589"/>
        <v>CE</v>
      </c>
      <c r="E1723" s="354" t="str">
        <f t="shared" si="590"/>
        <v>36</v>
      </c>
      <c r="F1723" s="354" t="str">
        <f t="shared" si="591"/>
        <v>E</v>
      </c>
      <c r="G1723" s="355" t="str">
        <f t="shared" si="592"/>
        <v>01</v>
      </c>
      <c r="H1723" s="232" t="s">
        <v>2057</v>
      </c>
      <c r="I1723" s="232" t="s">
        <v>3530</v>
      </c>
      <c r="J1723" s="233">
        <v>46276</v>
      </c>
      <c r="K1723" s="233">
        <v>47731</v>
      </c>
      <c r="L1723" s="234">
        <v>550048593</v>
      </c>
      <c r="M1723" s="232" t="str">
        <f>IF(ISNA(VLOOKUP(L1723,'MASTER DATA'!$A$1:$B$192,2,0)),"",VLOOKUP(L1723,'MASTER DATA'!$A$1:$B$192,2,0))</f>
        <v>Adv4TAX5Sc20W40MB_12*0.8L_A04W</v>
      </c>
      <c r="N1723" s="232">
        <v>48</v>
      </c>
      <c r="O1723" s="232">
        <f t="shared" si="593"/>
        <v>1</v>
      </c>
      <c r="P1723" s="232">
        <f t="shared" si="594"/>
        <v>0</v>
      </c>
      <c r="Q1723" s="232">
        <f>VLOOKUP(L1723,'MASTER DATA'!$A$1:$E$192,5,0)</f>
        <v>48</v>
      </c>
      <c r="R1723" s="234">
        <f>SUMIF('picking of the day'!$H$4:$H$358,WMS!H1723&amp;WMS!L1723,'picking of the day'!$E$4:$E$358)</f>
        <v>0</v>
      </c>
      <c r="U1723" s="114">
        <f>IF(ISNA(VLOOKUP(H1723,'data putaway'!$A$1:$E$530,3,0)),0,VLOOKUP(H1723,'data putaway'!$A$1:$E$530,3,0))</f>
        <v>0</v>
      </c>
      <c r="V1723" s="354">
        <f t="shared" si="595"/>
        <v>48</v>
      </c>
      <c r="W1723" s="114">
        <f>IF(ISNA(VLOOKUP(H1723,'data putaway'!$A$1:$E$530,2,0)),0,VLOOKUP(H1723,'data putaway'!$A$1:$E$530,2,0))</f>
        <v>0</v>
      </c>
      <c r="X1723" s="354" t="b">
        <f t="shared" si="596"/>
        <v>0</v>
      </c>
      <c r="Y1723" s="354">
        <f>IF(ISNA(VLOOKUP(H1723,'data putaway'!$A$1:$E$530,4,0)),0,VLOOKUP(H1723,'data putaway'!$A$1:$E$530,4,0))</f>
        <v>0</v>
      </c>
      <c r="Z1723" s="113">
        <f>IF(ISNA(VLOOKUP(H1723,'data putaway'!$A$1:$E$530,5,0)),0,VLOOKUP(H1723,'data putaway'!$A$1:$E$530,5,0))</f>
        <v>0</v>
      </c>
      <c r="AA1723" s="354" t="b">
        <f t="shared" si="597"/>
        <v>0</v>
      </c>
      <c r="AB1723" s="354" t="b">
        <f t="shared" si="598"/>
        <v>0</v>
      </c>
      <c r="AC1723" s="356" t="str">
        <f t="shared" ca="1" si="599"/>
        <v>0 Month,  7 Days</v>
      </c>
      <c r="AD1723" s="114" t="str">
        <f t="shared" ca="1" si="606"/>
        <v>3 Year, 11 Month, 18 Days</v>
      </c>
      <c r="AE1723" s="114">
        <f t="shared" si="600"/>
        <v>48</v>
      </c>
      <c r="AF1723" s="114">
        <f t="shared" si="601"/>
        <v>1</v>
      </c>
      <c r="AG1723" s="354" t="str">
        <f t="shared" si="602"/>
        <v>CE36</v>
      </c>
      <c r="AH1723" s="114">
        <f>IF(ISNA(VLOOKUP(L1723,'MASTER DATA'!$A$1:$F$192,6,0)),0,VLOOKUP(L1723,'MASTER DATA'!$A$1:$F$192,6,0))*AE1723</f>
        <v>460.79999999999995</v>
      </c>
      <c r="AI1723" s="354" t="str">
        <f>VLOOKUP($D1723,'warehouse mapping'!$AN$7:$AO$17,2,0)</f>
        <v>Aktif</v>
      </c>
      <c r="AJ1723" s="114">
        <f t="shared" si="603"/>
        <v>0</v>
      </c>
      <c r="AK1723" s="354" t="str">
        <f t="shared" si="604"/>
        <v/>
      </c>
      <c r="AL1723" s="354" t="s">
        <v>170</v>
      </c>
      <c r="AM1723" s="354">
        <f t="shared" si="607"/>
        <v>1</v>
      </c>
      <c r="AN1723" s="354" t="b">
        <f t="shared" si="605"/>
        <v>1</v>
      </c>
    </row>
    <row r="1724" spans="1:40" s="354" customFormat="1">
      <c r="A1724" s="354" t="str">
        <f t="shared" si="608"/>
        <v>CE36E02550048593</v>
      </c>
      <c r="B1724" s="354">
        <f t="shared" si="609"/>
        <v>0</v>
      </c>
      <c r="C1724" s="354">
        <f t="shared" si="610"/>
        <v>0</v>
      </c>
      <c r="D1724" s="354" t="str">
        <f t="shared" si="589"/>
        <v>CE</v>
      </c>
      <c r="E1724" s="354" t="str">
        <f t="shared" si="590"/>
        <v>36</v>
      </c>
      <c r="F1724" s="354" t="str">
        <f t="shared" si="591"/>
        <v>E</v>
      </c>
      <c r="G1724" s="355" t="str">
        <f t="shared" si="592"/>
        <v>02</v>
      </c>
      <c r="H1724" s="232" t="s">
        <v>2058</v>
      </c>
      <c r="I1724" s="232" t="s">
        <v>3530</v>
      </c>
      <c r="J1724" s="233">
        <v>46276</v>
      </c>
      <c r="K1724" s="233">
        <v>47731</v>
      </c>
      <c r="L1724" s="234">
        <v>550048593</v>
      </c>
      <c r="M1724" s="232" t="str">
        <f>IF(ISNA(VLOOKUP(L1724,'MASTER DATA'!$A$1:$B$192,2,0)),"",VLOOKUP(L1724,'MASTER DATA'!$A$1:$B$192,2,0))</f>
        <v>Adv4TAX5Sc20W40MB_12*0.8L_A04W</v>
      </c>
      <c r="N1724" s="232">
        <v>48</v>
      </c>
      <c r="O1724" s="232">
        <f t="shared" si="593"/>
        <v>1</v>
      </c>
      <c r="P1724" s="232">
        <f t="shared" si="594"/>
        <v>0</v>
      </c>
      <c r="Q1724" s="232">
        <f>VLOOKUP(L1724,'MASTER DATA'!$A$1:$E$192,5,0)</f>
        <v>48</v>
      </c>
      <c r="R1724" s="234">
        <f>SUMIF('picking of the day'!$H$4:$H$358,WMS!H1724&amp;WMS!L1724,'picking of the day'!$E$4:$E$358)</f>
        <v>0</v>
      </c>
      <c r="U1724" s="114">
        <f>IF(ISNA(VLOOKUP(H1724,'data putaway'!$A$1:$E$530,3,0)),0,VLOOKUP(H1724,'data putaway'!$A$1:$E$530,3,0))</f>
        <v>0</v>
      </c>
      <c r="V1724" s="354">
        <f t="shared" si="595"/>
        <v>48</v>
      </c>
      <c r="W1724" s="114">
        <f>IF(ISNA(VLOOKUP(H1724,'data putaway'!$A$1:$E$530,2,0)),0,VLOOKUP(H1724,'data putaway'!$A$1:$E$530,2,0))</f>
        <v>0</v>
      </c>
      <c r="X1724" s="354" t="b">
        <f t="shared" si="596"/>
        <v>0</v>
      </c>
      <c r="Y1724" s="354">
        <f>IF(ISNA(VLOOKUP(H1724,'data putaway'!$A$1:$E$530,4,0)),0,VLOOKUP(H1724,'data putaway'!$A$1:$E$530,4,0))</f>
        <v>0</v>
      </c>
      <c r="Z1724" s="113">
        <f>IF(ISNA(VLOOKUP(H1724,'data putaway'!$A$1:$E$530,5,0)),0,VLOOKUP(H1724,'data putaway'!$A$1:$E$530,5,0))</f>
        <v>0</v>
      </c>
      <c r="AA1724" s="354" t="b">
        <f t="shared" si="597"/>
        <v>0</v>
      </c>
      <c r="AB1724" s="354" t="b">
        <f t="shared" si="598"/>
        <v>0</v>
      </c>
      <c r="AC1724" s="356" t="str">
        <f t="shared" ca="1" si="599"/>
        <v>0 Month,  7 Days</v>
      </c>
      <c r="AD1724" s="114" t="str">
        <f t="shared" ca="1" si="606"/>
        <v>3 Year, 11 Month, 18 Days</v>
      </c>
      <c r="AE1724" s="114">
        <f t="shared" si="600"/>
        <v>48</v>
      </c>
      <c r="AF1724" s="114">
        <f t="shared" si="601"/>
        <v>1</v>
      </c>
      <c r="AG1724" s="354" t="str">
        <f t="shared" si="602"/>
        <v>CE36</v>
      </c>
      <c r="AH1724" s="114">
        <f>IF(ISNA(VLOOKUP(L1724,'MASTER DATA'!$A$1:$F$192,6,0)),0,VLOOKUP(L1724,'MASTER DATA'!$A$1:$F$192,6,0))*AE1724</f>
        <v>460.79999999999995</v>
      </c>
      <c r="AI1724" s="354" t="str">
        <f>VLOOKUP($D1724,'warehouse mapping'!$AN$7:$AO$17,2,0)</f>
        <v>Aktif</v>
      </c>
      <c r="AJ1724" s="114">
        <f t="shared" si="603"/>
        <v>0</v>
      </c>
      <c r="AK1724" s="354" t="str">
        <f t="shared" si="604"/>
        <v/>
      </c>
      <c r="AL1724" s="354" t="s">
        <v>170</v>
      </c>
      <c r="AM1724" s="354">
        <f t="shared" si="607"/>
        <v>1</v>
      </c>
      <c r="AN1724" s="354" t="b">
        <f t="shared" si="605"/>
        <v>1</v>
      </c>
    </row>
    <row r="1725" spans="1:40" s="354" customFormat="1">
      <c r="A1725" s="354" t="str">
        <f t="shared" si="608"/>
        <v>CE37A01550027259</v>
      </c>
      <c r="B1725" s="354">
        <f t="shared" si="609"/>
        <v>0</v>
      </c>
      <c r="C1725" s="354">
        <f t="shared" si="610"/>
        <v>0</v>
      </c>
      <c r="D1725" s="354" t="str">
        <f t="shared" si="589"/>
        <v>CE</v>
      </c>
      <c r="E1725" s="354" t="str">
        <f t="shared" si="590"/>
        <v>37</v>
      </c>
      <c r="F1725" s="354" t="str">
        <f t="shared" si="591"/>
        <v>A</v>
      </c>
      <c r="G1725" s="355" t="str">
        <f t="shared" si="592"/>
        <v>01</v>
      </c>
      <c r="H1725" s="232" t="s">
        <v>2059</v>
      </c>
      <c r="I1725" s="232">
        <v>12652579</v>
      </c>
      <c r="J1725" s="233">
        <v>46197</v>
      </c>
      <c r="K1725" s="233">
        <v>47632</v>
      </c>
      <c r="L1725" s="234">
        <v>550027259</v>
      </c>
      <c r="M1725" s="232" t="str">
        <f>IF(ISNA(VLOOKUP(L1725,'MASTER DATA'!$A$1:$B$192,2,0)),"",VLOOKUP(L1725,'MASTER DATA'!$A$1:$B$192,2,0))</f>
        <v>Gadus S2 V220 2_1*770kg_A227</v>
      </c>
      <c r="N1725" s="232">
        <v>1</v>
      </c>
      <c r="O1725" s="232">
        <f t="shared" si="593"/>
        <v>1</v>
      </c>
      <c r="P1725" s="232">
        <f t="shared" si="594"/>
        <v>0</v>
      </c>
      <c r="Q1725" s="232">
        <f>VLOOKUP(L1725,'MASTER DATA'!$A$1:$E$192,5,0)</f>
        <v>1</v>
      </c>
      <c r="R1725" s="234">
        <f>SUMIF('picking of the day'!$H$4:$H$358,WMS!H1725&amp;WMS!L1725,'picking of the day'!$E$4:$E$358)</f>
        <v>0</v>
      </c>
      <c r="U1725" s="114">
        <f>IF(ISNA(VLOOKUP(H1725,'data putaway'!$A$1:$E$530,3,0)),0,VLOOKUP(H1725,'data putaway'!$A$1:$E$530,3,0))</f>
        <v>0</v>
      </c>
      <c r="V1725" s="354">
        <f t="shared" si="595"/>
        <v>1</v>
      </c>
      <c r="W1725" s="114">
        <f>IF(ISNA(VLOOKUP(H1725,'data putaway'!$A$1:$E$530,2,0)),0,VLOOKUP(H1725,'data putaway'!$A$1:$E$530,2,0))</f>
        <v>0</v>
      </c>
      <c r="X1725" s="354" t="b">
        <f t="shared" si="596"/>
        <v>0</v>
      </c>
      <c r="Y1725" s="354">
        <f>IF(ISNA(VLOOKUP(H1725,'data putaway'!$A$1:$E$530,4,0)),0,VLOOKUP(H1725,'data putaway'!$A$1:$E$530,4,0))</f>
        <v>0</v>
      </c>
      <c r="Z1725" s="113">
        <f>IF(ISNA(VLOOKUP(H1725,'data putaway'!$A$1:$E$530,5,0)),0,VLOOKUP(H1725,'data putaway'!$A$1:$E$530,5,0))</f>
        <v>0</v>
      </c>
      <c r="AA1725" s="354" t="b">
        <f t="shared" si="597"/>
        <v>0</v>
      </c>
      <c r="AB1725" s="354" t="b">
        <f t="shared" si="598"/>
        <v>0</v>
      </c>
      <c r="AC1725" s="356" t="str">
        <f t="shared" ca="1" si="599"/>
        <v>2 Month,  25 Days</v>
      </c>
      <c r="AD1725" s="114" t="str">
        <f t="shared" ca="1" si="606"/>
        <v>3 Year, 8 Month, 11 Days</v>
      </c>
      <c r="AE1725" s="114">
        <f t="shared" si="600"/>
        <v>1</v>
      </c>
      <c r="AF1725" s="114">
        <f t="shared" si="601"/>
        <v>1</v>
      </c>
      <c r="AG1725" s="354" t="str">
        <f t="shared" si="602"/>
        <v>CE37</v>
      </c>
      <c r="AH1725" s="114">
        <f>IF(ISNA(VLOOKUP(L1725,'MASTER DATA'!$A$1:$F$192,6,0)),0,VLOOKUP(L1725,'MASTER DATA'!$A$1:$F$192,6,0))*AE1725</f>
        <v>770</v>
      </c>
      <c r="AI1725" s="354" t="str">
        <f>VLOOKUP($D1725,'warehouse mapping'!$AN$7:$AO$17,2,0)</f>
        <v>Aktif</v>
      </c>
      <c r="AJ1725" s="114">
        <f t="shared" si="603"/>
        <v>0</v>
      </c>
      <c r="AK1725" s="354" t="str">
        <f t="shared" si="604"/>
        <v/>
      </c>
      <c r="AL1725" s="354" t="s">
        <v>3205</v>
      </c>
      <c r="AM1725" s="354">
        <f t="shared" si="607"/>
        <v>1</v>
      </c>
      <c r="AN1725" s="354" t="b">
        <f t="shared" si="605"/>
        <v>1</v>
      </c>
    </row>
    <row r="1726" spans="1:40" s="354" customFormat="1">
      <c r="A1726" s="354" t="str">
        <f t="shared" si="608"/>
        <v>CE37A02550062285</v>
      </c>
      <c r="B1726" s="354">
        <f t="shared" si="609"/>
        <v>0</v>
      </c>
      <c r="C1726" s="354">
        <f t="shared" si="610"/>
        <v>0</v>
      </c>
      <c r="D1726" s="354" t="str">
        <f t="shared" si="589"/>
        <v>CE</v>
      </c>
      <c r="E1726" s="354" t="str">
        <f t="shared" si="590"/>
        <v>37</v>
      </c>
      <c r="F1726" s="354" t="str">
        <f t="shared" si="591"/>
        <v>A</v>
      </c>
      <c r="G1726" s="355" t="str">
        <f t="shared" si="592"/>
        <v>02</v>
      </c>
      <c r="H1726" s="232" t="s">
        <v>2060</v>
      </c>
      <c r="I1726" s="232">
        <v>12611638</v>
      </c>
      <c r="J1726" s="233">
        <v>46087</v>
      </c>
      <c r="K1726" s="233">
        <v>47524</v>
      </c>
      <c r="L1726" s="234">
        <v>550062285</v>
      </c>
      <c r="M1726" s="232" t="str">
        <f>IF(ISNA(VLOOKUP(L1726,'MASTER DATA'!$A$1:$B$192,2,0)),"",VLOOKUP(L1726,'MASTER DATA'!$A$1:$B$192,2,0))</f>
        <v>Gadus S3 V460DM 2_1*770kg_A227</v>
      </c>
      <c r="N1726" s="232">
        <v>1</v>
      </c>
      <c r="O1726" s="232">
        <f t="shared" si="593"/>
        <v>1</v>
      </c>
      <c r="P1726" s="232">
        <f t="shared" si="594"/>
        <v>0</v>
      </c>
      <c r="Q1726" s="232">
        <f>VLOOKUP(L1726,'MASTER DATA'!$A$1:$E$192,5,0)</f>
        <v>1</v>
      </c>
      <c r="R1726" s="234">
        <f>SUMIF('picking of the day'!$H$4:$H$358,WMS!H1726&amp;WMS!L1726,'picking of the day'!$E$4:$E$358)</f>
        <v>0</v>
      </c>
      <c r="U1726" s="114">
        <f>IF(ISNA(VLOOKUP(H1726,'data putaway'!$A$1:$E$530,3,0)),0,VLOOKUP(H1726,'data putaway'!$A$1:$E$530,3,0))</f>
        <v>0</v>
      </c>
      <c r="V1726" s="354">
        <f t="shared" si="595"/>
        <v>1</v>
      </c>
      <c r="W1726" s="114">
        <f>IF(ISNA(VLOOKUP(H1726,'data putaway'!$A$1:$E$530,2,0)),0,VLOOKUP(H1726,'data putaway'!$A$1:$E$530,2,0))</f>
        <v>0</v>
      </c>
      <c r="X1726" s="354" t="b">
        <f t="shared" si="596"/>
        <v>0</v>
      </c>
      <c r="Y1726" s="354">
        <f>IF(ISNA(VLOOKUP(H1726,'data putaway'!$A$1:$E$530,4,0)),0,VLOOKUP(H1726,'data putaway'!$A$1:$E$530,4,0))</f>
        <v>0</v>
      </c>
      <c r="Z1726" s="113">
        <f>IF(ISNA(VLOOKUP(H1726,'data putaway'!$A$1:$E$530,5,0)),0,VLOOKUP(H1726,'data putaway'!$A$1:$E$530,5,0))</f>
        <v>0</v>
      </c>
      <c r="AA1726" s="354" t="b">
        <f t="shared" si="597"/>
        <v>0</v>
      </c>
      <c r="AB1726" s="354" t="b">
        <f t="shared" si="598"/>
        <v>0</v>
      </c>
      <c r="AC1726" s="356" t="str">
        <f t="shared" ca="1" si="599"/>
        <v>6 Month,  12 Days</v>
      </c>
      <c r="AD1726" s="114" t="str">
        <f t="shared" ca="1" si="606"/>
        <v>3 Year, 4 Month, 23 Days</v>
      </c>
      <c r="AE1726" s="114">
        <f t="shared" si="600"/>
        <v>1</v>
      </c>
      <c r="AF1726" s="114">
        <f t="shared" si="601"/>
        <v>1</v>
      </c>
      <c r="AG1726" s="354" t="str">
        <f t="shared" si="602"/>
        <v>CE37</v>
      </c>
      <c r="AH1726" s="114">
        <f>IF(ISNA(VLOOKUP(L1726,'MASTER DATA'!$A$1:$F$192,6,0)),0,VLOOKUP(L1726,'MASTER DATA'!$A$1:$F$192,6,0))*AE1726</f>
        <v>770</v>
      </c>
      <c r="AI1726" s="354" t="str">
        <f>VLOOKUP($D1726,'warehouse mapping'!$AN$7:$AO$17,2,0)</f>
        <v>Aktif</v>
      </c>
      <c r="AJ1726" s="114">
        <f t="shared" si="603"/>
        <v>0</v>
      </c>
      <c r="AK1726" s="354" t="str">
        <f t="shared" si="604"/>
        <v/>
      </c>
      <c r="AL1726" s="354" t="s">
        <v>3205</v>
      </c>
      <c r="AM1726" s="354">
        <f t="shared" si="607"/>
        <v>1</v>
      </c>
      <c r="AN1726" s="354" t="b">
        <f t="shared" si="605"/>
        <v>1</v>
      </c>
    </row>
    <row r="1727" spans="1:40" s="354" customFormat="1">
      <c r="A1727" s="354" t="str">
        <f t="shared" si="608"/>
        <v>CE37B01550062285</v>
      </c>
      <c r="B1727" s="354">
        <f t="shared" si="609"/>
        <v>0</v>
      </c>
      <c r="C1727" s="354">
        <f t="shared" si="610"/>
        <v>0</v>
      </c>
      <c r="D1727" s="354" t="str">
        <f t="shared" si="589"/>
        <v>CE</v>
      </c>
      <c r="E1727" s="354" t="str">
        <f t="shared" si="590"/>
        <v>37</v>
      </c>
      <c r="F1727" s="354" t="str">
        <f t="shared" si="591"/>
        <v>B</v>
      </c>
      <c r="G1727" s="355" t="str">
        <f t="shared" si="592"/>
        <v>01</v>
      </c>
      <c r="H1727" s="232" t="s">
        <v>2061</v>
      </c>
      <c r="I1727" s="232">
        <v>12611638</v>
      </c>
      <c r="J1727" s="233">
        <v>46087</v>
      </c>
      <c r="K1727" s="233">
        <v>47521</v>
      </c>
      <c r="L1727" s="234">
        <v>550062285</v>
      </c>
      <c r="M1727" s="232" t="str">
        <f>IF(ISNA(VLOOKUP(L1727,'MASTER DATA'!$A$1:$B$192,2,0)),"",VLOOKUP(L1727,'MASTER DATA'!$A$1:$B$192,2,0))</f>
        <v>Gadus S3 V460DM 2_1*770kg_A227</v>
      </c>
      <c r="N1727" s="232">
        <v>1</v>
      </c>
      <c r="O1727" s="232">
        <f t="shared" si="593"/>
        <v>1</v>
      </c>
      <c r="P1727" s="232">
        <f t="shared" si="594"/>
        <v>0</v>
      </c>
      <c r="Q1727" s="232">
        <f>VLOOKUP(L1727,'MASTER DATA'!$A$1:$E$192,5,0)</f>
        <v>1</v>
      </c>
      <c r="R1727" s="234">
        <f>SUMIF('picking of the day'!$H$4:$H$358,WMS!H1727&amp;WMS!L1727,'picking of the day'!$E$4:$E$358)</f>
        <v>0</v>
      </c>
      <c r="U1727" s="114">
        <f>IF(ISNA(VLOOKUP(H1727,'data putaway'!$A$1:$E$530,3,0)),0,VLOOKUP(H1727,'data putaway'!$A$1:$E$530,3,0))</f>
        <v>0</v>
      </c>
      <c r="V1727" s="354">
        <f t="shared" si="595"/>
        <v>1</v>
      </c>
      <c r="W1727" s="114">
        <f>IF(ISNA(VLOOKUP(H1727,'data putaway'!$A$1:$E$530,2,0)),0,VLOOKUP(H1727,'data putaway'!$A$1:$E$530,2,0))</f>
        <v>0</v>
      </c>
      <c r="X1727" s="354" t="b">
        <f t="shared" si="596"/>
        <v>0</v>
      </c>
      <c r="Y1727" s="354">
        <f>IF(ISNA(VLOOKUP(H1727,'data putaway'!$A$1:$E$530,4,0)),0,VLOOKUP(H1727,'data putaway'!$A$1:$E$530,4,0))</f>
        <v>0</v>
      </c>
      <c r="Z1727" s="113">
        <f>IF(ISNA(VLOOKUP(H1727,'data putaway'!$A$1:$E$530,5,0)),0,VLOOKUP(H1727,'data putaway'!$A$1:$E$530,5,0))</f>
        <v>0</v>
      </c>
      <c r="AA1727" s="354" t="b">
        <f t="shared" si="597"/>
        <v>0</v>
      </c>
      <c r="AB1727" s="354" t="b">
        <f t="shared" si="598"/>
        <v>0</v>
      </c>
      <c r="AC1727" s="356" t="str">
        <f t="shared" ca="1" si="599"/>
        <v>6 Month,  12 Days</v>
      </c>
      <c r="AD1727" s="114" t="str">
        <f t="shared" ca="1" si="606"/>
        <v>3 Year, 4 Month, 20 Days</v>
      </c>
      <c r="AE1727" s="114">
        <f t="shared" si="600"/>
        <v>1</v>
      </c>
      <c r="AF1727" s="114">
        <f t="shared" si="601"/>
        <v>1</v>
      </c>
      <c r="AG1727" s="354" t="str">
        <f t="shared" si="602"/>
        <v>CE37</v>
      </c>
      <c r="AH1727" s="114">
        <f>IF(ISNA(VLOOKUP(L1727,'MASTER DATA'!$A$1:$F$192,6,0)),0,VLOOKUP(L1727,'MASTER DATA'!$A$1:$F$192,6,0))*AE1727</f>
        <v>770</v>
      </c>
      <c r="AI1727" s="354" t="str">
        <f>VLOOKUP($D1727,'warehouse mapping'!$AN$7:$AO$17,2,0)</f>
        <v>Aktif</v>
      </c>
      <c r="AJ1727" s="114">
        <f t="shared" si="603"/>
        <v>0</v>
      </c>
      <c r="AK1727" s="354" t="str">
        <f t="shared" si="604"/>
        <v/>
      </c>
      <c r="AL1727" s="354" t="s">
        <v>3205</v>
      </c>
      <c r="AM1727" s="354">
        <f t="shared" si="607"/>
        <v>1</v>
      </c>
      <c r="AN1727" s="354" t="b">
        <f t="shared" si="605"/>
        <v>1</v>
      </c>
    </row>
    <row r="1728" spans="1:40" s="354" customFormat="1">
      <c r="A1728" s="354" t="str">
        <f t="shared" si="608"/>
        <v>CE37B02550062285</v>
      </c>
      <c r="B1728" s="354">
        <f t="shared" si="609"/>
        <v>0</v>
      </c>
      <c r="C1728" s="354">
        <f t="shared" si="610"/>
        <v>0</v>
      </c>
      <c r="D1728" s="354" t="str">
        <f t="shared" si="589"/>
        <v>CE</v>
      </c>
      <c r="E1728" s="354" t="str">
        <f t="shared" si="590"/>
        <v>37</v>
      </c>
      <c r="F1728" s="354" t="str">
        <f t="shared" si="591"/>
        <v>B</v>
      </c>
      <c r="G1728" s="355" t="str">
        <f t="shared" si="592"/>
        <v>02</v>
      </c>
      <c r="H1728" s="232" t="s">
        <v>2062</v>
      </c>
      <c r="I1728" s="232">
        <v>12611638</v>
      </c>
      <c r="J1728" s="233">
        <v>46087</v>
      </c>
      <c r="K1728" s="233">
        <v>47521</v>
      </c>
      <c r="L1728" s="234">
        <v>550062285</v>
      </c>
      <c r="M1728" s="232" t="str">
        <f>IF(ISNA(VLOOKUP(L1728,'MASTER DATA'!$A$1:$B$192,2,0)),"",VLOOKUP(L1728,'MASTER DATA'!$A$1:$B$192,2,0))</f>
        <v>Gadus S3 V460DM 2_1*770kg_A227</v>
      </c>
      <c r="N1728" s="232">
        <v>1</v>
      </c>
      <c r="O1728" s="232">
        <f t="shared" si="593"/>
        <v>1</v>
      </c>
      <c r="P1728" s="232">
        <f t="shared" si="594"/>
        <v>0</v>
      </c>
      <c r="Q1728" s="232">
        <f>VLOOKUP(L1728,'MASTER DATA'!$A$1:$E$192,5,0)</f>
        <v>1</v>
      </c>
      <c r="R1728" s="234">
        <f>SUMIF('picking of the day'!$H$4:$H$358,WMS!H1728&amp;WMS!L1728,'picking of the day'!$E$4:$E$358)</f>
        <v>0</v>
      </c>
      <c r="U1728" s="114">
        <f>IF(ISNA(VLOOKUP(H1728,'data putaway'!$A$1:$E$530,3,0)),0,VLOOKUP(H1728,'data putaway'!$A$1:$E$530,3,0))</f>
        <v>0</v>
      </c>
      <c r="V1728" s="354">
        <f t="shared" si="595"/>
        <v>1</v>
      </c>
      <c r="W1728" s="114">
        <f>IF(ISNA(VLOOKUP(H1728,'data putaway'!$A$1:$E$530,2,0)),0,VLOOKUP(H1728,'data putaway'!$A$1:$E$530,2,0))</f>
        <v>0</v>
      </c>
      <c r="X1728" s="354" t="b">
        <f t="shared" si="596"/>
        <v>0</v>
      </c>
      <c r="Y1728" s="354">
        <f>IF(ISNA(VLOOKUP(H1728,'data putaway'!$A$1:$E$530,4,0)),0,VLOOKUP(H1728,'data putaway'!$A$1:$E$530,4,0))</f>
        <v>0</v>
      </c>
      <c r="Z1728" s="113">
        <f>IF(ISNA(VLOOKUP(H1728,'data putaway'!$A$1:$E$530,5,0)),0,VLOOKUP(H1728,'data putaway'!$A$1:$E$530,5,0))</f>
        <v>0</v>
      </c>
      <c r="AA1728" s="354" t="b">
        <f t="shared" si="597"/>
        <v>0</v>
      </c>
      <c r="AB1728" s="354" t="b">
        <f t="shared" si="598"/>
        <v>0</v>
      </c>
      <c r="AC1728" s="356" t="str">
        <f t="shared" ca="1" si="599"/>
        <v>6 Month,  12 Days</v>
      </c>
      <c r="AD1728" s="114" t="str">
        <f t="shared" ca="1" si="606"/>
        <v>3 Year, 4 Month, 20 Days</v>
      </c>
      <c r="AE1728" s="114">
        <f t="shared" si="600"/>
        <v>1</v>
      </c>
      <c r="AF1728" s="114">
        <f t="shared" si="601"/>
        <v>1</v>
      </c>
      <c r="AG1728" s="354" t="str">
        <f t="shared" si="602"/>
        <v>CE37</v>
      </c>
      <c r="AH1728" s="114">
        <f>IF(ISNA(VLOOKUP(L1728,'MASTER DATA'!$A$1:$F$192,6,0)),0,VLOOKUP(L1728,'MASTER DATA'!$A$1:$F$192,6,0))*AE1728</f>
        <v>770</v>
      </c>
      <c r="AI1728" s="354" t="str">
        <f>VLOOKUP($D1728,'warehouse mapping'!$AN$7:$AO$17,2,0)</f>
        <v>Aktif</v>
      </c>
      <c r="AJ1728" s="114">
        <f t="shared" si="603"/>
        <v>0</v>
      </c>
      <c r="AK1728" s="354" t="str">
        <f t="shared" si="604"/>
        <v/>
      </c>
      <c r="AL1728" s="354" t="s">
        <v>3205</v>
      </c>
      <c r="AM1728" s="354">
        <f t="shared" si="607"/>
        <v>1</v>
      </c>
      <c r="AN1728" s="354" t="b">
        <f t="shared" si="605"/>
        <v>1</v>
      </c>
    </row>
    <row r="1729" spans="1:40" s="354" customFormat="1">
      <c r="A1729" s="354" t="str">
        <f t="shared" si="608"/>
        <v>CE37C01550050072</v>
      </c>
      <c r="B1729" s="354">
        <f t="shared" si="609"/>
        <v>0</v>
      </c>
      <c r="C1729" s="354">
        <f t="shared" si="610"/>
        <v>0</v>
      </c>
      <c r="D1729" s="354" t="str">
        <f t="shared" si="589"/>
        <v>CE</v>
      </c>
      <c r="E1729" s="354" t="str">
        <f t="shared" si="590"/>
        <v>37</v>
      </c>
      <c r="F1729" s="354" t="str">
        <f t="shared" si="591"/>
        <v>C</v>
      </c>
      <c r="G1729" s="355" t="str">
        <f t="shared" si="592"/>
        <v>01</v>
      </c>
      <c r="H1729" s="232" t="s">
        <v>2063</v>
      </c>
      <c r="I1729" s="232" t="s">
        <v>3507</v>
      </c>
      <c r="J1729" s="233">
        <v>46269</v>
      </c>
      <c r="K1729" s="233">
        <v>47632</v>
      </c>
      <c r="L1729" s="234">
        <v>550050072</v>
      </c>
      <c r="M1729" s="232" t="str">
        <f>IF(ISNA(VLOOKUP(L1729,'MASTER DATA'!$A$1:$B$192,2,0)),"",VLOOKUP(L1729,'MASTER DATA'!$A$1:$B$192,2,0))</f>
        <v>RimLD4Extra15W40CI4_3*5L_A04W</v>
      </c>
      <c r="N1729" s="232">
        <v>0</v>
      </c>
      <c r="O1729" s="232">
        <f t="shared" si="593"/>
        <v>0</v>
      </c>
      <c r="P1729" s="232">
        <f t="shared" si="594"/>
        <v>0</v>
      </c>
      <c r="Q1729" s="232">
        <f>VLOOKUP(L1729,'MASTER DATA'!$A$1:$E$192,5,0)</f>
        <v>36</v>
      </c>
      <c r="R1729" s="234">
        <f>SUMIF('picking of the day'!$H$4:$H$358,WMS!H1729&amp;WMS!L1729,'picking of the day'!$E$4:$E$358)</f>
        <v>0</v>
      </c>
      <c r="U1729" s="114">
        <f>IF(ISNA(VLOOKUP(H1729,'data putaway'!$A$1:$E$530,3,0)),0,VLOOKUP(H1729,'data putaway'!$A$1:$E$530,3,0))</f>
        <v>0</v>
      </c>
      <c r="V1729" s="354">
        <f t="shared" si="595"/>
        <v>0</v>
      </c>
      <c r="W1729" s="114">
        <f>IF(ISNA(VLOOKUP(H1729,'data putaway'!$A$1:$E$530,2,0)),0,VLOOKUP(H1729,'data putaway'!$A$1:$E$530,2,0))</f>
        <v>0</v>
      </c>
      <c r="X1729" s="354" t="b">
        <f t="shared" si="596"/>
        <v>0</v>
      </c>
      <c r="Y1729" s="354">
        <f>IF(ISNA(VLOOKUP(H1729,'data putaway'!$A$1:$E$530,4,0)),0,VLOOKUP(H1729,'data putaway'!$A$1:$E$530,4,0))</f>
        <v>0</v>
      </c>
      <c r="Z1729" s="113">
        <f>IF(ISNA(VLOOKUP(H1729,'data putaway'!$A$1:$E$530,5,0)),0,VLOOKUP(H1729,'data putaway'!$A$1:$E$530,5,0))</f>
        <v>0</v>
      </c>
      <c r="AA1729" s="354" t="b">
        <f t="shared" si="597"/>
        <v>0</v>
      </c>
      <c r="AB1729" s="354" t="b">
        <f t="shared" si="598"/>
        <v>0</v>
      </c>
      <c r="AC1729" s="356" t="str">
        <f t="shared" ca="1" si="599"/>
        <v>0 Month,  14 Days</v>
      </c>
      <c r="AD1729" s="114" t="str">
        <f t="shared" ca="1" si="606"/>
        <v>3 Year, 8 Month, 11 Days</v>
      </c>
      <c r="AE1729" s="114">
        <f t="shared" si="600"/>
        <v>0</v>
      </c>
      <c r="AF1729" s="114">
        <f t="shared" si="601"/>
        <v>0</v>
      </c>
      <c r="AG1729" s="354" t="str">
        <f t="shared" si="602"/>
        <v>CE37</v>
      </c>
      <c r="AH1729" s="114">
        <f>IF(ISNA(VLOOKUP(L1729,'MASTER DATA'!$A$1:$F$192,6,0)),0,VLOOKUP(L1729,'MASTER DATA'!$A$1:$F$192,6,0))*AE1729</f>
        <v>0</v>
      </c>
      <c r="AI1729" s="354" t="str">
        <f>VLOOKUP($D1729,'warehouse mapping'!$AN$7:$AO$17,2,0)</f>
        <v>Aktif</v>
      </c>
      <c r="AJ1729" s="114">
        <f t="shared" si="603"/>
        <v>1</v>
      </c>
      <c r="AK1729" s="354" t="str">
        <f t="shared" si="604"/>
        <v>CE</v>
      </c>
      <c r="AL1729" s="354" t="s">
        <v>170</v>
      </c>
      <c r="AM1729" s="354">
        <f t="shared" si="607"/>
        <v>1</v>
      </c>
      <c r="AN1729" s="354" t="b">
        <f t="shared" si="605"/>
        <v>1</v>
      </c>
    </row>
    <row r="1730" spans="1:40" s="354" customFormat="1">
      <c r="A1730" s="354" t="str">
        <f t="shared" si="608"/>
        <v>CE37C02550050072</v>
      </c>
      <c r="B1730" s="354">
        <f t="shared" si="609"/>
        <v>0</v>
      </c>
      <c r="C1730" s="354">
        <f t="shared" si="610"/>
        <v>0</v>
      </c>
      <c r="D1730" s="354" t="str">
        <f t="shared" si="589"/>
        <v>CE</v>
      </c>
      <c r="E1730" s="354" t="str">
        <f t="shared" si="590"/>
        <v>37</v>
      </c>
      <c r="F1730" s="354" t="str">
        <f t="shared" si="591"/>
        <v>C</v>
      </c>
      <c r="G1730" s="355" t="str">
        <f t="shared" si="592"/>
        <v>02</v>
      </c>
      <c r="H1730" s="232" t="s">
        <v>2064</v>
      </c>
      <c r="I1730" s="232" t="s">
        <v>3507</v>
      </c>
      <c r="J1730" s="233">
        <v>46269</v>
      </c>
      <c r="K1730" s="233">
        <v>47632</v>
      </c>
      <c r="L1730" s="234">
        <v>550050072</v>
      </c>
      <c r="M1730" s="232" t="str">
        <f>IF(ISNA(VLOOKUP(L1730,'MASTER DATA'!$A$1:$B$192,2,0)),"",VLOOKUP(L1730,'MASTER DATA'!$A$1:$B$192,2,0))</f>
        <v>RimLD4Extra15W40CI4_3*5L_A04W</v>
      </c>
      <c r="N1730" s="232">
        <v>0</v>
      </c>
      <c r="O1730" s="232">
        <f t="shared" si="593"/>
        <v>0</v>
      </c>
      <c r="P1730" s="232">
        <f t="shared" si="594"/>
        <v>0</v>
      </c>
      <c r="Q1730" s="232">
        <f>VLOOKUP(L1730,'MASTER DATA'!$A$1:$E$192,5,0)</f>
        <v>36</v>
      </c>
      <c r="R1730" s="234">
        <f>SUMIF('picking of the day'!$H$4:$H$358,WMS!H1730&amp;WMS!L1730,'picking of the day'!$E$4:$E$358)</f>
        <v>0</v>
      </c>
      <c r="U1730" s="114">
        <f>IF(ISNA(VLOOKUP(H1730,'data putaway'!$A$1:$E$530,3,0)),0,VLOOKUP(H1730,'data putaway'!$A$1:$E$530,3,0))</f>
        <v>0</v>
      </c>
      <c r="V1730" s="354">
        <f t="shared" si="595"/>
        <v>0</v>
      </c>
      <c r="W1730" s="114">
        <f>IF(ISNA(VLOOKUP(H1730,'data putaway'!$A$1:$E$530,2,0)),0,VLOOKUP(H1730,'data putaway'!$A$1:$E$530,2,0))</f>
        <v>0</v>
      </c>
      <c r="X1730" s="354" t="b">
        <f t="shared" si="596"/>
        <v>0</v>
      </c>
      <c r="Y1730" s="354">
        <f>IF(ISNA(VLOOKUP(H1730,'data putaway'!$A$1:$E$530,4,0)),0,VLOOKUP(H1730,'data putaway'!$A$1:$E$530,4,0))</f>
        <v>0</v>
      </c>
      <c r="Z1730" s="113">
        <f>IF(ISNA(VLOOKUP(H1730,'data putaway'!$A$1:$E$530,5,0)),0,VLOOKUP(H1730,'data putaway'!$A$1:$E$530,5,0))</f>
        <v>0</v>
      </c>
      <c r="AA1730" s="354" t="b">
        <f t="shared" si="597"/>
        <v>0</v>
      </c>
      <c r="AB1730" s="354" t="b">
        <f t="shared" si="598"/>
        <v>0</v>
      </c>
      <c r="AC1730" s="356" t="str">
        <f t="shared" ca="1" si="599"/>
        <v>0 Month,  14 Days</v>
      </c>
      <c r="AD1730" s="114" t="str">
        <f t="shared" ca="1" si="606"/>
        <v>3 Year, 8 Month, 11 Days</v>
      </c>
      <c r="AE1730" s="114">
        <f t="shared" si="600"/>
        <v>0</v>
      </c>
      <c r="AF1730" s="114">
        <f t="shared" si="601"/>
        <v>0</v>
      </c>
      <c r="AG1730" s="354" t="str">
        <f t="shared" si="602"/>
        <v>CE37</v>
      </c>
      <c r="AH1730" s="114">
        <f>IF(ISNA(VLOOKUP(L1730,'MASTER DATA'!$A$1:$F$192,6,0)),0,VLOOKUP(L1730,'MASTER DATA'!$A$1:$F$192,6,0))*AE1730</f>
        <v>0</v>
      </c>
      <c r="AI1730" s="354" t="str">
        <f>VLOOKUP($D1730,'warehouse mapping'!$AN$7:$AO$17,2,0)</f>
        <v>Aktif</v>
      </c>
      <c r="AJ1730" s="114">
        <f t="shared" si="603"/>
        <v>1</v>
      </c>
      <c r="AK1730" s="354" t="str">
        <f t="shared" si="604"/>
        <v>CE</v>
      </c>
      <c r="AL1730" s="354" t="s">
        <v>170</v>
      </c>
      <c r="AM1730" s="354">
        <f t="shared" si="607"/>
        <v>1</v>
      </c>
      <c r="AN1730" s="354" t="b">
        <f t="shared" si="605"/>
        <v>1</v>
      </c>
    </row>
    <row r="1731" spans="1:40" s="354" customFormat="1">
      <c r="A1731" s="354" t="str">
        <f t="shared" si="608"/>
        <v>CE37D01550062462</v>
      </c>
      <c r="B1731" s="354">
        <f t="shared" si="609"/>
        <v>0</v>
      </c>
      <c r="C1731" s="354">
        <f t="shared" si="610"/>
        <v>0</v>
      </c>
      <c r="D1731" s="354" t="str">
        <f t="shared" si="589"/>
        <v>CE</v>
      </c>
      <c r="E1731" s="354" t="str">
        <f t="shared" si="590"/>
        <v>37</v>
      </c>
      <c r="F1731" s="354" t="str">
        <f t="shared" si="591"/>
        <v>D</v>
      </c>
      <c r="G1731" s="355" t="str">
        <f t="shared" si="592"/>
        <v>01</v>
      </c>
      <c r="H1731" s="232" t="s">
        <v>2065</v>
      </c>
      <c r="I1731" s="232" t="s">
        <v>3514</v>
      </c>
      <c r="J1731" s="233">
        <v>46273</v>
      </c>
      <c r="K1731" s="233">
        <v>47727</v>
      </c>
      <c r="L1731" s="234">
        <v>550062462</v>
      </c>
      <c r="M1731" s="232" t="str">
        <f>IF(ISNA(VLOOKUP(L1731,'MASTER DATA'!$A$1:$B$192,2,0)),"",VLOOKUP(L1731,'MASTER DATA'!$A$1:$B$192,2,0))</f>
        <v>Adv4TAX7Sc10W40SNMB_12*1L_A04W</v>
      </c>
      <c r="N1731" s="232">
        <v>44</v>
      </c>
      <c r="O1731" s="232">
        <f t="shared" si="593"/>
        <v>1</v>
      </c>
      <c r="P1731" s="232">
        <f t="shared" si="594"/>
        <v>0</v>
      </c>
      <c r="Q1731" s="232">
        <f>VLOOKUP(L1731,'MASTER DATA'!$A$1:$E$192,5,0)</f>
        <v>44</v>
      </c>
      <c r="R1731" s="234">
        <f>SUMIF('picking of the day'!$H$4:$H$358,WMS!H1731&amp;WMS!L1731,'picking of the day'!$E$4:$E$358)</f>
        <v>0</v>
      </c>
      <c r="U1731" s="114">
        <f>IF(ISNA(VLOOKUP(H1731,'data putaway'!$A$1:$E$530,3,0)),0,VLOOKUP(H1731,'data putaway'!$A$1:$E$530,3,0))</f>
        <v>0</v>
      </c>
      <c r="V1731" s="354">
        <f t="shared" si="595"/>
        <v>44</v>
      </c>
      <c r="W1731" s="114">
        <f>IF(ISNA(VLOOKUP(H1731,'data putaway'!$A$1:$E$530,2,0)),0,VLOOKUP(H1731,'data putaway'!$A$1:$E$530,2,0))</f>
        <v>0</v>
      </c>
      <c r="X1731" s="354" t="b">
        <f t="shared" si="596"/>
        <v>0</v>
      </c>
      <c r="Y1731" s="354">
        <f>IF(ISNA(VLOOKUP(H1731,'data putaway'!$A$1:$E$530,4,0)),0,VLOOKUP(H1731,'data putaway'!$A$1:$E$530,4,0))</f>
        <v>0</v>
      </c>
      <c r="Z1731" s="113">
        <f>IF(ISNA(VLOOKUP(H1731,'data putaway'!$A$1:$E$530,5,0)),0,VLOOKUP(H1731,'data putaway'!$A$1:$E$530,5,0))</f>
        <v>0</v>
      </c>
      <c r="AA1731" s="354" t="b">
        <f t="shared" si="597"/>
        <v>0</v>
      </c>
      <c r="AB1731" s="354" t="b">
        <f t="shared" si="598"/>
        <v>0</v>
      </c>
      <c r="AC1731" s="356" t="str">
        <f t="shared" ca="1" si="599"/>
        <v>0 Month,  10 Days</v>
      </c>
      <c r="AD1731" s="114" t="str">
        <f t="shared" ca="1" si="606"/>
        <v>3 Year, 11 Month, 14 Days</v>
      </c>
      <c r="AE1731" s="114">
        <f t="shared" si="600"/>
        <v>44</v>
      </c>
      <c r="AF1731" s="114">
        <f t="shared" si="601"/>
        <v>1</v>
      </c>
      <c r="AG1731" s="354" t="str">
        <f t="shared" si="602"/>
        <v>CE37</v>
      </c>
      <c r="AH1731" s="114">
        <f>IF(ISNA(VLOOKUP(L1731,'MASTER DATA'!$A$1:$F$192,6,0)),0,VLOOKUP(L1731,'MASTER DATA'!$A$1:$F$192,6,0))*AE1731</f>
        <v>528</v>
      </c>
      <c r="AI1731" s="354" t="str">
        <f>VLOOKUP($D1731,'warehouse mapping'!$AN$7:$AO$17,2,0)</f>
        <v>Aktif</v>
      </c>
      <c r="AJ1731" s="114">
        <f t="shared" si="603"/>
        <v>0</v>
      </c>
      <c r="AK1731" s="354" t="str">
        <f t="shared" si="604"/>
        <v/>
      </c>
      <c r="AL1731" s="354" t="s">
        <v>170</v>
      </c>
      <c r="AM1731" s="354">
        <f t="shared" si="607"/>
        <v>1</v>
      </c>
      <c r="AN1731" s="354" t="b">
        <f t="shared" si="605"/>
        <v>1</v>
      </c>
    </row>
    <row r="1732" spans="1:40" s="354" customFormat="1">
      <c r="A1732" s="354" t="str">
        <f t="shared" si="608"/>
        <v>CE37D02550062462</v>
      </c>
      <c r="B1732" s="354">
        <f t="shared" si="609"/>
        <v>0</v>
      </c>
      <c r="C1732" s="354">
        <f t="shared" si="610"/>
        <v>0</v>
      </c>
      <c r="D1732" s="354" t="str">
        <f t="shared" si="589"/>
        <v>CE</v>
      </c>
      <c r="E1732" s="354" t="str">
        <f t="shared" si="590"/>
        <v>37</v>
      </c>
      <c r="F1732" s="354" t="str">
        <f t="shared" si="591"/>
        <v>D</v>
      </c>
      <c r="G1732" s="355" t="str">
        <f t="shared" si="592"/>
        <v>02</v>
      </c>
      <c r="H1732" s="232" t="s">
        <v>2066</v>
      </c>
      <c r="I1732" s="232" t="s">
        <v>3514</v>
      </c>
      <c r="J1732" s="233">
        <v>46273</v>
      </c>
      <c r="K1732" s="233">
        <v>47727</v>
      </c>
      <c r="L1732" s="234">
        <v>550062462</v>
      </c>
      <c r="M1732" s="232" t="str">
        <f>IF(ISNA(VLOOKUP(L1732,'MASTER DATA'!$A$1:$B$192,2,0)),"",VLOOKUP(L1732,'MASTER DATA'!$A$1:$B$192,2,0))</f>
        <v>Adv4TAX7Sc10W40SNMB_12*1L_A04W</v>
      </c>
      <c r="N1732" s="232">
        <v>44</v>
      </c>
      <c r="O1732" s="232">
        <f t="shared" si="593"/>
        <v>1</v>
      </c>
      <c r="P1732" s="232">
        <f t="shared" si="594"/>
        <v>0</v>
      </c>
      <c r="Q1732" s="232">
        <f>VLOOKUP(L1732,'MASTER DATA'!$A$1:$E$192,5,0)</f>
        <v>44</v>
      </c>
      <c r="R1732" s="234">
        <f>SUMIF('picking of the day'!$H$4:$H$358,WMS!H1732&amp;WMS!L1732,'picking of the day'!$E$4:$E$358)</f>
        <v>0</v>
      </c>
      <c r="U1732" s="114">
        <f>IF(ISNA(VLOOKUP(H1732,'data putaway'!$A$1:$E$530,3,0)),0,VLOOKUP(H1732,'data putaway'!$A$1:$E$530,3,0))</f>
        <v>0</v>
      </c>
      <c r="V1732" s="354">
        <f t="shared" si="595"/>
        <v>44</v>
      </c>
      <c r="W1732" s="114">
        <f>IF(ISNA(VLOOKUP(H1732,'data putaway'!$A$1:$E$530,2,0)),0,VLOOKUP(H1732,'data putaway'!$A$1:$E$530,2,0))</f>
        <v>0</v>
      </c>
      <c r="X1732" s="354" t="b">
        <f t="shared" si="596"/>
        <v>0</v>
      </c>
      <c r="Y1732" s="354">
        <f>IF(ISNA(VLOOKUP(H1732,'data putaway'!$A$1:$E$530,4,0)),0,VLOOKUP(H1732,'data putaway'!$A$1:$E$530,4,0))</f>
        <v>0</v>
      </c>
      <c r="Z1732" s="113">
        <f>IF(ISNA(VLOOKUP(H1732,'data putaway'!$A$1:$E$530,5,0)),0,VLOOKUP(H1732,'data putaway'!$A$1:$E$530,5,0))</f>
        <v>0</v>
      </c>
      <c r="AA1732" s="354" t="b">
        <f t="shared" si="597"/>
        <v>0</v>
      </c>
      <c r="AB1732" s="354" t="b">
        <f t="shared" si="598"/>
        <v>0</v>
      </c>
      <c r="AC1732" s="356" t="str">
        <f t="shared" ca="1" si="599"/>
        <v>0 Month,  10 Days</v>
      </c>
      <c r="AD1732" s="114" t="str">
        <f t="shared" ca="1" si="606"/>
        <v>3 Year, 11 Month, 14 Days</v>
      </c>
      <c r="AE1732" s="114">
        <f t="shared" si="600"/>
        <v>44</v>
      </c>
      <c r="AF1732" s="114">
        <f t="shared" si="601"/>
        <v>1</v>
      </c>
      <c r="AG1732" s="354" t="str">
        <f t="shared" si="602"/>
        <v>CE37</v>
      </c>
      <c r="AH1732" s="114">
        <f>IF(ISNA(VLOOKUP(L1732,'MASTER DATA'!$A$1:$F$192,6,0)),0,VLOOKUP(L1732,'MASTER DATA'!$A$1:$F$192,6,0))*AE1732</f>
        <v>528</v>
      </c>
      <c r="AI1732" s="354" t="str">
        <f>VLOOKUP($D1732,'warehouse mapping'!$AN$7:$AO$17,2,0)</f>
        <v>Aktif</v>
      </c>
      <c r="AJ1732" s="114">
        <f t="shared" si="603"/>
        <v>0</v>
      </c>
      <c r="AK1732" s="354" t="str">
        <f t="shared" si="604"/>
        <v/>
      </c>
      <c r="AL1732" s="354" t="s">
        <v>170</v>
      </c>
      <c r="AM1732" s="354">
        <f t="shared" si="607"/>
        <v>1</v>
      </c>
      <c r="AN1732" s="354" t="b">
        <f t="shared" si="605"/>
        <v>1</v>
      </c>
    </row>
    <row r="1733" spans="1:40" s="354" customFormat="1">
      <c r="A1733" s="354" t="str">
        <f t="shared" si="608"/>
        <v>CE37E01550048593</v>
      </c>
      <c r="B1733" s="354">
        <f t="shared" si="609"/>
        <v>0</v>
      </c>
      <c r="C1733" s="354">
        <f t="shared" si="610"/>
        <v>0</v>
      </c>
      <c r="D1733" s="354" t="str">
        <f t="shared" ref="D1733:D1796" si="611">LEFT(H1733,2)</f>
        <v>CE</v>
      </c>
      <c r="E1733" s="354" t="str">
        <f t="shared" ref="E1733:E1796" si="612">MID(H1733,3,2)</f>
        <v>37</v>
      </c>
      <c r="F1733" s="354" t="str">
        <f t="shared" ref="F1733:F1796" si="613">MID(H1733,5,1)</f>
        <v>E</v>
      </c>
      <c r="G1733" s="355" t="str">
        <f t="shared" ref="G1733:G1796" si="614">RIGHT(H1733,2)</f>
        <v>01</v>
      </c>
      <c r="H1733" s="232" t="s">
        <v>2067</v>
      </c>
      <c r="I1733" s="232" t="s">
        <v>3530</v>
      </c>
      <c r="J1733" s="233">
        <v>46276</v>
      </c>
      <c r="K1733" s="233">
        <v>47731</v>
      </c>
      <c r="L1733" s="234">
        <v>550048593</v>
      </c>
      <c r="M1733" s="232" t="str">
        <f>IF(ISNA(VLOOKUP(L1733,'MASTER DATA'!$A$1:$B$192,2,0)),"",VLOOKUP(L1733,'MASTER DATA'!$A$1:$B$192,2,0))</f>
        <v>Adv4TAX5Sc20W40MB_12*0.8L_A04W</v>
      </c>
      <c r="N1733" s="232">
        <v>48</v>
      </c>
      <c r="O1733" s="232">
        <f t="shared" ref="O1733:O1796" si="615">(V1733-P1733)/Q1733</f>
        <v>1</v>
      </c>
      <c r="P1733" s="232">
        <f t="shared" ref="P1733:P1796" si="616">MOD(V1733,Q1733)</f>
        <v>0</v>
      </c>
      <c r="Q1733" s="232">
        <f>VLOOKUP(L1733,'MASTER DATA'!$A$1:$E$192,5,0)</f>
        <v>48</v>
      </c>
      <c r="R1733" s="234">
        <f>SUMIF('picking of the day'!$H$4:$H$358,WMS!H1733&amp;WMS!L1733,'picking of the day'!$E$4:$E$358)</f>
        <v>0</v>
      </c>
      <c r="U1733" s="114">
        <f>IF(ISNA(VLOOKUP(H1733,'data putaway'!$A$1:$E$530,3,0)),0,VLOOKUP(H1733,'data putaway'!$A$1:$E$530,3,0))</f>
        <v>0</v>
      </c>
      <c r="V1733" s="354">
        <f t="shared" ref="V1733:V1796" si="617">(N1733+T1733+U1733)-(R1733+S1733)</f>
        <v>48</v>
      </c>
      <c r="W1733" s="114">
        <f>IF(ISNA(VLOOKUP(H1733,'data putaway'!$A$1:$E$530,2,0)),0,VLOOKUP(H1733,'data putaway'!$A$1:$E$530,2,0))</f>
        <v>0</v>
      </c>
      <c r="X1733" s="354" t="b">
        <f t="shared" ref="X1733:X1796" si="618">W1733=L1733</f>
        <v>0</v>
      </c>
      <c r="Y1733" s="354">
        <f>IF(ISNA(VLOOKUP(H1733,'data putaway'!$A$1:$E$530,4,0)),0,VLOOKUP(H1733,'data putaway'!$A$1:$E$530,4,0))</f>
        <v>0</v>
      </c>
      <c r="Z1733" s="113">
        <f>IF(ISNA(VLOOKUP(H1733,'data putaway'!$A$1:$E$530,5,0)),0,VLOOKUP(H1733,'data putaway'!$A$1:$E$530,5,0))</f>
        <v>0</v>
      </c>
      <c r="AA1733" s="354" t="b">
        <f t="shared" ref="AA1733:AA1796" si="619">Y1733=I1733</f>
        <v>0</v>
      </c>
      <c r="AB1733" s="354" t="b">
        <f t="shared" ref="AB1733:AB1796" si="620">Z1733=K1733</f>
        <v>0</v>
      </c>
      <c r="AC1733" s="356" t="str">
        <f t="shared" ref="AC1733:AC1796" ca="1" si="621">IF(J1733="","",DATEDIF(J1733,NOW(),"ym")&amp;" Month"&amp;",  "&amp;DATEDIF(J1733,NOW(),"md")&amp;" Days")</f>
        <v>0 Month,  7 Days</v>
      </c>
      <c r="AD1733" s="114" t="str">
        <f t="shared" ca="1" si="606"/>
        <v>3 Year, 11 Month, 18 Days</v>
      </c>
      <c r="AE1733" s="114">
        <f t="shared" ref="AE1733:AE1796" si="622">N1733+U1733</f>
        <v>48</v>
      </c>
      <c r="AF1733" s="114">
        <f t="shared" ref="AF1733:AF1796" si="623">IF(V1733&gt;0,1,0)</f>
        <v>1</v>
      </c>
      <c r="AG1733" s="354" t="str">
        <f t="shared" ref="AG1733:AG1796" si="624">D1733&amp;E1733</f>
        <v>CE37</v>
      </c>
      <c r="AH1733" s="114">
        <f>IF(ISNA(VLOOKUP(L1733,'MASTER DATA'!$A$1:$F$192,6,0)),0,VLOOKUP(L1733,'MASTER DATA'!$A$1:$F$192,6,0))*AE1733</f>
        <v>460.79999999999995</v>
      </c>
      <c r="AI1733" s="354" t="str">
        <f>VLOOKUP($D1733,'warehouse mapping'!$AN$7:$AO$17,2,0)</f>
        <v>Aktif</v>
      </c>
      <c r="AJ1733" s="114">
        <f t="shared" ref="AJ1733:AJ1796" si="625">IF(AF1733=0,1,0)</f>
        <v>0</v>
      </c>
      <c r="AK1733" s="354" t="str">
        <f t="shared" ref="AK1733:AK1796" si="626">IF(AND(AJ1733=1,AI1733="aktif"),D1733,"")</f>
        <v/>
      </c>
      <c r="AL1733" s="354" t="s">
        <v>170</v>
      </c>
      <c r="AM1733" s="354">
        <f t="shared" si="607"/>
        <v>1</v>
      </c>
      <c r="AN1733" s="354" t="b">
        <f t="shared" si="605"/>
        <v>1</v>
      </c>
    </row>
    <row r="1734" spans="1:40" s="354" customFormat="1">
      <c r="A1734" s="354" t="str">
        <f t="shared" si="608"/>
        <v>CE37E02550048593</v>
      </c>
      <c r="B1734" s="354">
        <f t="shared" si="609"/>
        <v>0</v>
      </c>
      <c r="C1734" s="354">
        <f t="shared" si="610"/>
        <v>0</v>
      </c>
      <c r="D1734" s="354" t="str">
        <f t="shared" si="611"/>
        <v>CE</v>
      </c>
      <c r="E1734" s="354" t="str">
        <f t="shared" si="612"/>
        <v>37</v>
      </c>
      <c r="F1734" s="354" t="str">
        <f t="shared" si="613"/>
        <v>E</v>
      </c>
      <c r="G1734" s="355" t="str">
        <f t="shared" si="614"/>
        <v>02</v>
      </c>
      <c r="H1734" s="232" t="s">
        <v>2068</v>
      </c>
      <c r="I1734" s="232" t="s">
        <v>3530</v>
      </c>
      <c r="J1734" s="233">
        <v>46276</v>
      </c>
      <c r="K1734" s="233">
        <v>47731</v>
      </c>
      <c r="L1734" s="234">
        <v>550048593</v>
      </c>
      <c r="M1734" s="232" t="str">
        <f>IF(ISNA(VLOOKUP(L1734,'MASTER DATA'!$A$1:$B$192,2,0)),"",VLOOKUP(L1734,'MASTER DATA'!$A$1:$B$192,2,0))</f>
        <v>Adv4TAX5Sc20W40MB_12*0.8L_A04W</v>
      </c>
      <c r="N1734" s="232">
        <v>48</v>
      </c>
      <c r="O1734" s="232">
        <f t="shared" si="615"/>
        <v>1</v>
      </c>
      <c r="P1734" s="232">
        <f t="shared" si="616"/>
        <v>0</v>
      </c>
      <c r="Q1734" s="232">
        <f>VLOOKUP(L1734,'MASTER DATA'!$A$1:$E$192,5,0)</f>
        <v>48</v>
      </c>
      <c r="R1734" s="234">
        <f>SUMIF('picking of the day'!$H$4:$H$358,WMS!H1734&amp;WMS!L1734,'picking of the day'!$E$4:$E$358)</f>
        <v>0</v>
      </c>
      <c r="U1734" s="114">
        <f>IF(ISNA(VLOOKUP(H1734,'data putaway'!$A$1:$E$530,3,0)),0,VLOOKUP(H1734,'data putaway'!$A$1:$E$530,3,0))</f>
        <v>0</v>
      </c>
      <c r="V1734" s="354">
        <f t="shared" si="617"/>
        <v>48</v>
      </c>
      <c r="W1734" s="114">
        <f>IF(ISNA(VLOOKUP(H1734,'data putaway'!$A$1:$E$530,2,0)),0,VLOOKUP(H1734,'data putaway'!$A$1:$E$530,2,0))</f>
        <v>0</v>
      </c>
      <c r="X1734" s="354" t="b">
        <f t="shared" si="618"/>
        <v>0</v>
      </c>
      <c r="Y1734" s="354">
        <f>IF(ISNA(VLOOKUP(H1734,'data putaway'!$A$1:$E$530,4,0)),0,VLOOKUP(H1734,'data putaway'!$A$1:$E$530,4,0))</f>
        <v>0</v>
      </c>
      <c r="Z1734" s="113">
        <f>IF(ISNA(VLOOKUP(H1734,'data putaway'!$A$1:$E$530,5,0)),0,VLOOKUP(H1734,'data putaway'!$A$1:$E$530,5,0))</f>
        <v>0</v>
      </c>
      <c r="AA1734" s="354" t="b">
        <f t="shared" si="619"/>
        <v>0</v>
      </c>
      <c r="AB1734" s="354" t="b">
        <f t="shared" si="620"/>
        <v>0</v>
      </c>
      <c r="AC1734" s="356" t="str">
        <f t="shared" ca="1" si="621"/>
        <v>0 Month,  7 Days</v>
      </c>
      <c r="AD1734" s="114" t="str">
        <f t="shared" ca="1" si="606"/>
        <v>3 Year, 11 Month, 18 Days</v>
      </c>
      <c r="AE1734" s="114">
        <f t="shared" si="622"/>
        <v>48</v>
      </c>
      <c r="AF1734" s="114">
        <f t="shared" si="623"/>
        <v>1</v>
      </c>
      <c r="AG1734" s="354" t="str">
        <f t="shared" si="624"/>
        <v>CE37</v>
      </c>
      <c r="AH1734" s="114">
        <f>IF(ISNA(VLOOKUP(L1734,'MASTER DATA'!$A$1:$F$192,6,0)),0,VLOOKUP(L1734,'MASTER DATA'!$A$1:$F$192,6,0))*AE1734</f>
        <v>460.79999999999995</v>
      </c>
      <c r="AI1734" s="354" t="str">
        <f>VLOOKUP($D1734,'warehouse mapping'!$AN$7:$AO$17,2,0)</f>
        <v>Aktif</v>
      </c>
      <c r="AJ1734" s="114">
        <f t="shared" si="625"/>
        <v>0</v>
      </c>
      <c r="AK1734" s="354" t="str">
        <f t="shared" si="626"/>
        <v/>
      </c>
      <c r="AL1734" s="354" t="s">
        <v>170</v>
      </c>
      <c r="AM1734" s="354">
        <f t="shared" si="607"/>
        <v>1</v>
      </c>
      <c r="AN1734" s="354" t="b">
        <f t="shared" ref="AN1734:AN1797" si="627">ISNUMBER(V1734)</f>
        <v>1</v>
      </c>
    </row>
    <row r="1735" spans="1:40" s="354" customFormat="1">
      <c r="A1735" s="354" t="str">
        <f t="shared" si="608"/>
        <v>CE38A01550062285</v>
      </c>
      <c r="B1735" s="354">
        <f t="shared" si="609"/>
        <v>0</v>
      </c>
      <c r="C1735" s="354">
        <f t="shared" si="610"/>
        <v>0</v>
      </c>
      <c r="D1735" s="354" t="str">
        <f t="shared" si="611"/>
        <v>CE</v>
      </c>
      <c r="E1735" s="354" t="str">
        <f t="shared" si="612"/>
        <v>38</v>
      </c>
      <c r="F1735" s="354" t="str">
        <f t="shared" si="613"/>
        <v>A</v>
      </c>
      <c r="G1735" s="355" t="str">
        <f t="shared" si="614"/>
        <v>01</v>
      </c>
      <c r="H1735" s="232" t="s">
        <v>2069</v>
      </c>
      <c r="I1735" s="232">
        <v>12611638</v>
      </c>
      <c r="J1735" s="233">
        <v>46087</v>
      </c>
      <c r="K1735" s="233">
        <v>47521</v>
      </c>
      <c r="L1735" s="234">
        <v>550062285</v>
      </c>
      <c r="M1735" s="232" t="str">
        <f>IF(ISNA(VLOOKUP(L1735,'MASTER DATA'!$A$1:$B$192,2,0)),"",VLOOKUP(L1735,'MASTER DATA'!$A$1:$B$192,2,0))</f>
        <v>Gadus S3 V460DM 2_1*770kg_A227</v>
      </c>
      <c r="N1735" s="232">
        <v>1</v>
      </c>
      <c r="O1735" s="232">
        <f t="shared" si="615"/>
        <v>1</v>
      </c>
      <c r="P1735" s="232">
        <f t="shared" si="616"/>
        <v>0</v>
      </c>
      <c r="Q1735" s="232">
        <f>VLOOKUP(L1735,'MASTER DATA'!$A$1:$E$192,5,0)</f>
        <v>1</v>
      </c>
      <c r="R1735" s="234">
        <f>SUMIF('picking of the day'!$H$4:$H$358,WMS!H1735&amp;WMS!L1735,'picking of the day'!$E$4:$E$358)</f>
        <v>0</v>
      </c>
      <c r="U1735" s="114">
        <f>IF(ISNA(VLOOKUP(H1735,'data putaway'!$A$1:$E$530,3,0)),0,VLOOKUP(H1735,'data putaway'!$A$1:$E$530,3,0))</f>
        <v>0</v>
      </c>
      <c r="V1735" s="354">
        <f t="shared" si="617"/>
        <v>1</v>
      </c>
      <c r="W1735" s="114">
        <f>IF(ISNA(VLOOKUP(H1735,'data putaway'!$A$1:$E$530,2,0)),0,VLOOKUP(H1735,'data putaway'!$A$1:$E$530,2,0))</f>
        <v>0</v>
      </c>
      <c r="X1735" s="354" t="b">
        <f t="shared" si="618"/>
        <v>0</v>
      </c>
      <c r="Y1735" s="354">
        <f>IF(ISNA(VLOOKUP(H1735,'data putaway'!$A$1:$E$530,4,0)),0,VLOOKUP(H1735,'data putaway'!$A$1:$E$530,4,0))</f>
        <v>0</v>
      </c>
      <c r="Z1735" s="113">
        <f>IF(ISNA(VLOOKUP(H1735,'data putaway'!$A$1:$E$530,5,0)),0,VLOOKUP(H1735,'data putaway'!$A$1:$E$530,5,0))</f>
        <v>0</v>
      </c>
      <c r="AA1735" s="354" t="b">
        <f t="shared" si="619"/>
        <v>0</v>
      </c>
      <c r="AB1735" s="354" t="b">
        <f t="shared" si="620"/>
        <v>0</v>
      </c>
      <c r="AC1735" s="356" t="str">
        <f t="shared" ca="1" si="621"/>
        <v>6 Month,  12 Days</v>
      </c>
      <c r="AD1735" s="114" t="str">
        <f t="shared" ca="1" si="606"/>
        <v>3 Year, 4 Month, 20 Days</v>
      </c>
      <c r="AE1735" s="114">
        <f t="shared" si="622"/>
        <v>1</v>
      </c>
      <c r="AF1735" s="114">
        <f t="shared" si="623"/>
        <v>1</v>
      </c>
      <c r="AG1735" s="354" t="str">
        <f t="shared" si="624"/>
        <v>CE38</v>
      </c>
      <c r="AH1735" s="114">
        <f>IF(ISNA(VLOOKUP(L1735,'MASTER DATA'!$A$1:$F$192,6,0)),0,VLOOKUP(L1735,'MASTER DATA'!$A$1:$F$192,6,0))*AE1735</f>
        <v>770</v>
      </c>
      <c r="AI1735" s="354" t="str">
        <f>VLOOKUP($D1735,'warehouse mapping'!$AN$7:$AO$17,2,0)</f>
        <v>Aktif</v>
      </c>
      <c r="AJ1735" s="114">
        <f t="shared" si="625"/>
        <v>0</v>
      </c>
      <c r="AK1735" s="354" t="str">
        <f t="shared" si="626"/>
        <v/>
      </c>
      <c r="AL1735" s="354" t="s">
        <v>3205</v>
      </c>
      <c r="AM1735" s="354">
        <f t="shared" si="607"/>
        <v>1</v>
      </c>
      <c r="AN1735" s="354" t="b">
        <f t="shared" si="627"/>
        <v>1</v>
      </c>
    </row>
    <row r="1736" spans="1:40" s="354" customFormat="1">
      <c r="A1736" s="354" t="str">
        <f t="shared" si="608"/>
        <v>CE38A02550062285</v>
      </c>
      <c r="B1736" s="354">
        <f t="shared" si="609"/>
        <v>0</v>
      </c>
      <c r="C1736" s="354">
        <f t="shared" si="610"/>
        <v>0</v>
      </c>
      <c r="D1736" s="354" t="str">
        <f t="shared" si="611"/>
        <v>CE</v>
      </c>
      <c r="E1736" s="354" t="str">
        <f t="shared" si="612"/>
        <v>38</v>
      </c>
      <c r="F1736" s="354" t="str">
        <f t="shared" si="613"/>
        <v>A</v>
      </c>
      <c r="G1736" s="355" t="str">
        <f t="shared" si="614"/>
        <v>02</v>
      </c>
      <c r="H1736" s="232" t="s">
        <v>2070</v>
      </c>
      <c r="I1736" s="232">
        <v>12611638</v>
      </c>
      <c r="J1736" s="233">
        <v>46087</v>
      </c>
      <c r="K1736" s="233">
        <v>47521</v>
      </c>
      <c r="L1736" s="234">
        <v>550062285</v>
      </c>
      <c r="M1736" s="232" t="str">
        <f>IF(ISNA(VLOOKUP(L1736,'MASTER DATA'!$A$1:$B$192,2,0)),"",VLOOKUP(L1736,'MASTER DATA'!$A$1:$B$192,2,0))</f>
        <v>Gadus S3 V460DM 2_1*770kg_A227</v>
      </c>
      <c r="N1736" s="232">
        <v>1</v>
      </c>
      <c r="O1736" s="232">
        <f t="shared" si="615"/>
        <v>1</v>
      </c>
      <c r="P1736" s="232">
        <f t="shared" si="616"/>
        <v>0</v>
      </c>
      <c r="Q1736" s="232">
        <f>VLOOKUP(L1736,'MASTER DATA'!$A$1:$E$192,5,0)</f>
        <v>1</v>
      </c>
      <c r="R1736" s="234">
        <f>SUMIF('picking of the day'!$H$4:$H$358,WMS!H1736&amp;WMS!L1736,'picking of the day'!$E$4:$E$358)</f>
        <v>0</v>
      </c>
      <c r="U1736" s="114">
        <f>IF(ISNA(VLOOKUP(H1736,'data putaway'!$A$1:$E$530,3,0)),0,VLOOKUP(H1736,'data putaway'!$A$1:$E$530,3,0))</f>
        <v>0</v>
      </c>
      <c r="V1736" s="354">
        <f t="shared" si="617"/>
        <v>1</v>
      </c>
      <c r="W1736" s="114">
        <f>IF(ISNA(VLOOKUP(H1736,'data putaway'!$A$1:$E$530,2,0)),0,VLOOKUP(H1736,'data putaway'!$A$1:$E$530,2,0))</f>
        <v>0</v>
      </c>
      <c r="X1736" s="354" t="b">
        <f t="shared" si="618"/>
        <v>0</v>
      </c>
      <c r="Y1736" s="354">
        <f>IF(ISNA(VLOOKUP(H1736,'data putaway'!$A$1:$E$530,4,0)),0,VLOOKUP(H1736,'data putaway'!$A$1:$E$530,4,0))</f>
        <v>0</v>
      </c>
      <c r="Z1736" s="113">
        <f>IF(ISNA(VLOOKUP(H1736,'data putaway'!$A$1:$E$530,5,0)),0,VLOOKUP(H1736,'data putaway'!$A$1:$E$530,5,0))</f>
        <v>0</v>
      </c>
      <c r="AA1736" s="354" t="b">
        <f t="shared" si="619"/>
        <v>0</v>
      </c>
      <c r="AB1736" s="354" t="b">
        <f t="shared" si="620"/>
        <v>0</v>
      </c>
      <c r="AC1736" s="356" t="str">
        <f t="shared" ca="1" si="621"/>
        <v>6 Month,  12 Days</v>
      </c>
      <c r="AD1736" s="114" t="str">
        <f t="shared" ca="1" si="606"/>
        <v>3 Year, 4 Month, 20 Days</v>
      </c>
      <c r="AE1736" s="114">
        <f t="shared" si="622"/>
        <v>1</v>
      </c>
      <c r="AF1736" s="114">
        <f t="shared" si="623"/>
        <v>1</v>
      </c>
      <c r="AG1736" s="354" t="str">
        <f t="shared" si="624"/>
        <v>CE38</v>
      </c>
      <c r="AH1736" s="114">
        <f>IF(ISNA(VLOOKUP(L1736,'MASTER DATA'!$A$1:$F$192,6,0)),0,VLOOKUP(L1736,'MASTER DATA'!$A$1:$F$192,6,0))*AE1736</f>
        <v>770</v>
      </c>
      <c r="AI1736" s="354" t="str">
        <f>VLOOKUP($D1736,'warehouse mapping'!$AN$7:$AO$17,2,0)</f>
        <v>Aktif</v>
      </c>
      <c r="AJ1736" s="114">
        <f t="shared" si="625"/>
        <v>0</v>
      </c>
      <c r="AK1736" s="354" t="str">
        <f t="shared" si="626"/>
        <v/>
      </c>
      <c r="AL1736" s="354" t="s">
        <v>3205</v>
      </c>
      <c r="AM1736" s="354">
        <f t="shared" si="607"/>
        <v>1</v>
      </c>
      <c r="AN1736" s="354" t="b">
        <f t="shared" si="627"/>
        <v>1</v>
      </c>
    </row>
    <row r="1737" spans="1:40" s="354" customFormat="1">
      <c r="A1737" s="354" t="str">
        <f t="shared" si="608"/>
        <v>CE38B01550062285</v>
      </c>
      <c r="B1737" s="354">
        <f t="shared" si="609"/>
        <v>0</v>
      </c>
      <c r="C1737" s="354">
        <f t="shared" si="610"/>
        <v>0</v>
      </c>
      <c r="D1737" s="354" t="str">
        <f t="shared" si="611"/>
        <v>CE</v>
      </c>
      <c r="E1737" s="354" t="str">
        <f t="shared" si="612"/>
        <v>38</v>
      </c>
      <c r="F1737" s="354" t="str">
        <f t="shared" si="613"/>
        <v>B</v>
      </c>
      <c r="G1737" s="355" t="str">
        <f t="shared" si="614"/>
        <v>01</v>
      </c>
      <c r="H1737" s="232" t="s">
        <v>2071</v>
      </c>
      <c r="I1737" s="232">
        <v>12611638</v>
      </c>
      <c r="J1737" s="233">
        <v>46087</v>
      </c>
      <c r="K1737" s="233">
        <v>47521</v>
      </c>
      <c r="L1737" s="234">
        <v>550062285</v>
      </c>
      <c r="M1737" s="232" t="str">
        <f>IF(ISNA(VLOOKUP(L1737,'MASTER DATA'!$A$1:$B$192,2,0)),"",VLOOKUP(L1737,'MASTER DATA'!$A$1:$B$192,2,0))</f>
        <v>Gadus S3 V460DM 2_1*770kg_A227</v>
      </c>
      <c r="N1737" s="232">
        <v>1</v>
      </c>
      <c r="O1737" s="232">
        <f t="shared" si="615"/>
        <v>1</v>
      </c>
      <c r="P1737" s="232">
        <f t="shared" si="616"/>
        <v>0</v>
      </c>
      <c r="Q1737" s="232">
        <f>VLOOKUP(L1737,'MASTER DATA'!$A$1:$E$192,5,0)</f>
        <v>1</v>
      </c>
      <c r="R1737" s="234">
        <f>SUMIF('picking of the day'!$H$4:$H$358,WMS!H1737&amp;WMS!L1737,'picking of the day'!$E$4:$E$358)</f>
        <v>0</v>
      </c>
      <c r="U1737" s="114">
        <f>IF(ISNA(VLOOKUP(H1737,'data putaway'!$A$1:$E$530,3,0)),0,VLOOKUP(H1737,'data putaway'!$A$1:$E$530,3,0))</f>
        <v>0</v>
      </c>
      <c r="V1737" s="354">
        <f t="shared" si="617"/>
        <v>1</v>
      </c>
      <c r="W1737" s="114">
        <f>IF(ISNA(VLOOKUP(H1737,'data putaway'!$A$1:$E$530,2,0)),0,VLOOKUP(H1737,'data putaway'!$A$1:$E$530,2,0))</f>
        <v>0</v>
      </c>
      <c r="X1737" s="354" t="b">
        <f t="shared" si="618"/>
        <v>0</v>
      </c>
      <c r="Y1737" s="354">
        <f>IF(ISNA(VLOOKUP(H1737,'data putaway'!$A$1:$E$530,4,0)),0,VLOOKUP(H1737,'data putaway'!$A$1:$E$530,4,0))</f>
        <v>0</v>
      </c>
      <c r="Z1737" s="113">
        <f>IF(ISNA(VLOOKUP(H1737,'data putaway'!$A$1:$E$530,5,0)),0,VLOOKUP(H1737,'data putaway'!$A$1:$E$530,5,0))</f>
        <v>0</v>
      </c>
      <c r="AA1737" s="354" t="b">
        <f t="shared" si="619"/>
        <v>0</v>
      </c>
      <c r="AB1737" s="354" t="b">
        <f t="shared" si="620"/>
        <v>0</v>
      </c>
      <c r="AC1737" s="356" t="str">
        <f t="shared" ca="1" si="621"/>
        <v>6 Month,  12 Days</v>
      </c>
      <c r="AD1737" s="114" t="str">
        <f t="shared" ca="1" si="606"/>
        <v>3 Year, 4 Month, 20 Days</v>
      </c>
      <c r="AE1737" s="114">
        <f t="shared" si="622"/>
        <v>1</v>
      </c>
      <c r="AF1737" s="114">
        <f t="shared" si="623"/>
        <v>1</v>
      </c>
      <c r="AG1737" s="354" t="str">
        <f t="shared" si="624"/>
        <v>CE38</v>
      </c>
      <c r="AH1737" s="114">
        <f>IF(ISNA(VLOOKUP(L1737,'MASTER DATA'!$A$1:$F$192,6,0)),0,VLOOKUP(L1737,'MASTER DATA'!$A$1:$F$192,6,0))*AE1737</f>
        <v>770</v>
      </c>
      <c r="AI1737" s="354" t="str">
        <f>VLOOKUP($D1737,'warehouse mapping'!$AN$7:$AO$17,2,0)</f>
        <v>Aktif</v>
      </c>
      <c r="AJ1737" s="114">
        <f t="shared" si="625"/>
        <v>0</v>
      </c>
      <c r="AK1737" s="354" t="str">
        <f t="shared" si="626"/>
        <v/>
      </c>
      <c r="AL1737" s="354" t="s">
        <v>3205</v>
      </c>
      <c r="AM1737" s="354">
        <f t="shared" si="607"/>
        <v>1</v>
      </c>
      <c r="AN1737" s="354" t="b">
        <f t="shared" si="627"/>
        <v>1</v>
      </c>
    </row>
    <row r="1738" spans="1:40" s="354" customFormat="1">
      <c r="A1738" s="354" t="str">
        <f t="shared" si="608"/>
        <v>CE38B02550062285</v>
      </c>
      <c r="B1738" s="354">
        <f t="shared" si="609"/>
        <v>0</v>
      </c>
      <c r="C1738" s="354">
        <f t="shared" si="610"/>
        <v>0</v>
      </c>
      <c r="D1738" s="354" t="str">
        <f t="shared" si="611"/>
        <v>CE</v>
      </c>
      <c r="E1738" s="354" t="str">
        <f t="shared" si="612"/>
        <v>38</v>
      </c>
      <c r="F1738" s="354" t="str">
        <f t="shared" si="613"/>
        <v>B</v>
      </c>
      <c r="G1738" s="355" t="str">
        <f t="shared" si="614"/>
        <v>02</v>
      </c>
      <c r="H1738" s="232" t="s">
        <v>2072</v>
      </c>
      <c r="I1738" s="232">
        <v>12611638</v>
      </c>
      <c r="J1738" s="233">
        <v>46087</v>
      </c>
      <c r="K1738" s="233">
        <v>47521</v>
      </c>
      <c r="L1738" s="234">
        <v>550062285</v>
      </c>
      <c r="M1738" s="232" t="str">
        <f>IF(ISNA(VLOOKUP(L1738,'MASTER DATA'!$A$1:$B$192,2,0)),"",VLOOKUP(L1738,'MASTER DATA'!$A$1:$B$192,2,0))</f>
        <v>Gadus S3 V460DM 2_1*770kg_A227</v>
      </c>
      <c r="N1738" s="232">
        <v>1</v>
      </c>
      <c r="O1738" s="232">
        <f t="shared" si="615"/>
        <v>1</v>
      </c>
      <c r="P1738" s="232">
        <f t="shared" si="616"/>
        <v>0</v>
      </c>
      <c r="Q1738" s="232">
        <f>VLOOKUP(L1738,'MASTER DATA'!$A$1:$E$192,5,0)</f>
        <v>1</v>
      </c>
      <c r="R1738" s="234">
        <f>SUMIF('picking of the day'!$H$4:$H$358,WMS!H1738&amp;WMS!L1738,'picking of the day'!$E$4:$E$358)</f>
        <v>0</v>
      </c>
      <c r="U1738" s="114">
        <f>IF(ISNA(VLOOKUP(H1738,'data putaway'!$A$1:$E$530,3,0)),0,VLOOKUP(H1738,'data putaway'!$A$1:$E$530,3,0))</f>
        <v>0</v>
      </c>
      <c r="V1738" s="354">
        <f t="shared" si="617"/>
        <v>1</v>
      </c>
      <c r="W1738" s="114">
        <f>IF(ISNA(VLOOKUP(H1738,'data putaway'!$A$1:$E$530,2,0)),0,VLOOKUP(H1738,'data putaway'!$A$1:$E$530,2,0))</f>
        <v>0</v>
      </c>
      <c r="X1738" s="354" t="b">
        <f t="shared" si="618"/>
        <v>0</v>
      </c>
      <c r="Y1738" s="354">
        <f>IF(ISNA(VLOOKUP(H1738,'data putaway'!$A$1:$E$530,4,0)),0,VLOOKUP(H1738,'data putaway'!$A$1:$E$530,4,0))</f>
        <v>0</v>
      </c>
      <c r="Z1738" s="113">
        <f>IF(ISNA(VLOOKUP(H1738,'data putaway'!$A$1:$E$530,5,0)),0,VLOOKUP(H1738,'data putaway'!$A$1:$E$530,5,0))</f>
        <v>0</v>
      </c>
      <c r="AA1738" s="354" t="b">
        <f t="shared" si="619"/>
        <v>0</v>
      </c>
      <c r="AB1738" s="354" t="b">
        <f t="shared" si="620"/>
        <v>0</v>
      </c>
      <c r="AC1738" s="356" t="str">
        <f t="shared" ca="1" si="621"/>
        <v>6 Month,  12 Days</v>
      </c>
      <c r="AD1738" s="114" t="str">
        <f t="shared" ca="1" si="606"/>
        <v>3 Year, 4 Month, 20 Days</v>
      </c>
      <c r="AE1738" s="114">
        <f t="shared" si="622"/>
        <v>1</v>
      </c>
      <c r="AF1738" s="114">
        <f t="shared" si="623"/>
        <v>1</v>
      </c>
      <c r="AG1738" s="354" t="str">
        <f t="shared" si="624"/>
        <v>CE38</v>
      </c>
      <c r="AH1738" s="114">
        <f>IF(ISNA(VLOOKUP(L1738,'MASTER DATA'!$A$1:$F$192,6,0)),0,VLOOKUP(L1738,'MASTER DATA'!$A$1:$F$192,6,0))*AE1738</f>
        <v>770</v>
      </c>
      <c r="AI1738" s="354" t="str">
        <f>VLOOKUP($D1738,'warehouse mapping'!$AN$7:$AO$17,2,0)</f>
        <v>Aktif</v>
      </c>
      <c r="AJ1738" s="114">
        <f t="shared" si="625"/>
        <v>0</v>
      </c>
      <c r="AK1738" s="354" t="str">
        <f t="shared" si="626"/>
        <v/>
      </c>
      <c r="AL1738" s="354" t="s">
        <v>3205</v>
      </c>
      <c r="AM1738" s="354">
        <f t="shared" si="607"/>
        <v>1</v>
      </c>
      <c r="AN1738" s="354" t="b">
        <f t="shared" si="627"/>
        <v>1</v>
      </c>
    </row>
    <row r="1739" spans="1:40" s="354" customFormat="1">
      <c r="A1739" s="354" t="str">
        <f t="shared" si="608"/>
        <v>CE38C01550070614</v>
      </c>
      <c r="B1739" s="354">
        <f t="shared" si="609"/>
        <v>0</v>
      </c>
      <c r="C1739" s="354">
        <f t="shared" si="610"/>
        <v>0</v>
      </c>
      <c r="D1739" s="354" t="str">
        <f t="shared" si="611"/>
        <v>CE</v>
      </c>
      <c r="E1739" s="354" t="str">
        <f t="shared" si="612"/>
        <v>38</v>
      </c>
      <c r="F1739" s="354" t="str">
        <f t="shared" si="613"/>
        <v>C</v>
      </c>
      <c r="G1739" s="355" t="str">
        <f t="shared" si="614"/>
        <v>01</v>
      </c>
      <c r="H1739" s="232" t="s">
        <v>2073</v>
      </c>
      <c r="I1739" s="232" t="s">
        <v>3583</v>
      </c>
      <c r="J1739" s="233">
        <v>46280</v>
      </c>
      <c r="K1739" s="233">
        <v>47737</v>
      </c>
      <c r="L1739" s="368">
        <v>550070614</v>
      </c>
      <c r="M1739" s="232" t="str">
        <f>IF(ISNA(VLOOKUP(L1739,'MASTER DATA'!$A$1:$B$192,2,0)),"",VLOOKUP(L1739,'MASTER DATA'!$A$1:$B$192,2,0))</f>
        <v>HlxHX610W40SP_4*4L_A04W</v>
      </c>
      <c r="N1739" s="232">
        <v>36</v>
      </c>
      <c r="O1739" s="232">
        <f t="shared" si="615"/>
        <v>1</v>
      </c>
      <c r="P1739" s="232">
        <f t="shared" si="616"/>
        <v>0</v>
      </c>
      <c r="Q1739" s="232">
        <f>VLOOKUP(L1739,'MASTER DATA'!$A$1:$E$192,5,0)</f>
        <v>36</v>
      </c>
      <c r="R1739" s="234">
        <f>SUMIF('picking of the day'!$H$4:$H$358,WMS!H1739&amp;WMS!L1739,'picking of the day'!$E$4:$E$358)</f>
        <v>0</v>
      </c>
      <c r="U1739" s="114">
        <f>IF(ISNA(VLOOKUP(H1739,'data putaway'!$A$1:$E$530,3,0)),0,VLOOKUP(H1739,'data putaway'!$A$1:$E$530,3,0))</f>
        <v>0</v>
      </c>
      <c r="V1739" s="354">
        <f t="shared" si="617"/>
        <v>36</v>
      </c>
      <c r="W1739" s="114">
        <f>IF(ISNA(VLOOKUP(H1739,'data putaway'!$A$1:$E$530,2,0)),0,VLOOKUP(H1739,'data putaway'!$A$1:$E$530,2,0))</f>
        <v>0</v>
      </c>
      <c r="X1739" s="354" t="b">
        <f t="shared" si="618"/>
        <v>0</v>
      </c>
      <c r="Y1739" s="354">
        <f>IF(ISNA(VLOOKUP(H1739,'data putaway'!$A$1:$E$530,4,0)),0,VLOOKUP(H1739,'data putaway'!$A$1:$E$530,4,0))</f>
        <v>0</v>
      </c>
      <c r="Z1739" s="113">
        <f>IF(ISNA(VLOOKUP(H1739,'data putaway'!$A$1:$E$530,5,0)),0,VLOOKUP(H1739,'data putaway'!$A$1:$E$530,5,0))</f>
        <v>0</v>
      </c>
      <c r="AA1739" s="354" t="b">
        <f t="shared" si="619"/>
        <v>0</v>
      </c>
      <c r="AB1739" s="354" t="b">
        <f t="shared" si="620"/>
        <v>0</v>
      </c>
      <c r="AC1739" s="356" t="str">
        <f t="shared" ca="1" si="621"/>
        <v>0 Month,  3 Days</v>
      </c>
      <c r="AD1739" s="114" t="str">
        <f t="shared" ca="1" si="606"/>
        <v>3 Year, 11 Month, 24 Days</v>
      </c>
      <c r="AE1739" s="114">
        <f t="shared" si="622"/>
        <v>36</v>
      </c>
      <c r="AF1739" s="114">
        <f t="shared" si="623"/>
        <v>1</v>
      </c>
      <c r="AG1739" s="354" t="str">
        <f t="shared" si="624"/>
        <v>CE38</v>
      </c>
      <c r="AH1739" s="114">
        <f>IF(ISNA(VLOOKUP(L1739,'MASTER DATA'!$A$1:$F$192,6,0)),0,VLOOKUP(L1739,'MASTER DATA'!$A$1:$F$192,6,0))*AE1739</f>
        <v>576</v>
      </c>
      <c r="AI1739" s="354" t="str">
        <f>VLOOKUP($D1739,'warehouse mapping'!$AN$7:$AO$17,2,0)</f>
        <v>Aktif</v>
      </c>
      <c r="AJ1739" s="114">
        <f t="shared" si="625"/>
        <v>0</v>
      </c>
      <c r="AK1739" s="354" t="str">
        <f t="shared" si="626"/>
        <v/>
      </c>
      <c r="AL1739" s="354" t="s">
        <v>170</v>
      </c>
      <c r="AM1739" s="354">
        <f t="shared" si="607"/>
        <v>1</v>
      </c>
      <c r="AN1739" s="354" t="b">
        <f t="shared" si="627"/>
        <v>1</v>
      </c>
    </row>
    <row r="1740" spans="1:40" s="354" customFormat="1">
      <c r="A1740" s="354" t="str">
        <f t="shared" si="608"/>
        <v>CE38C02550070614</v>
      </c>
      <c r="B1740" s="354">
        <f t="shared" si="609"/>
        <v>0</v>
      </c>
      <c r="C1740" s="354">
        <f t="shared" si="610"/>
        <v>0</v>
      </c>
      <c r="D1740" s="354" t="str">
        <f t="shared" si="611"/>
        <v>CE</v>
      </c>
      <c r="E1740" s="354" t="str">
        <f t="shared" si="612"/>
        <v>38</v>
      </c>
      <c r="F1740" s="354" t="str">
        <f t="shared" si="613"/>
        <v>C</v>
      </c>
      <c r="G1740" s="355" t="str">
        <f t="shared" si="614"/>
        <v>02</v>
      </c>
      <c r="H1740" s="232" t="s">
        <v>2074</v>
      </c>
      <c r="I1740" s="232" t="s">
        <v>3583</v>
      </c>
      <c r="J1740" s="233">
        <v>46280</v>
      </c>
      <c r="K1740" s="233">
        <v>47737</v>
      </c>
      <c r="L1740" s="368">
        <v>550070614</v>
      </c>
      <c r="M1740" s="232" t="str">
        <f>IF(ISNA(VLOOKUP(L1740,'MASTER DATA'!$A$1:$B$192,2,0)),"",VLOOKUP(L1740,'MASTER DATA'!$A$1:$B$192,2,0))</f>
        <v>HlxHX610W40SP_4*4L_A04W</v>
      </c>
      <c r="N1740" s="232">
        <v>36</v>
      </c>
      <c r="O1740" s="232">
        <f t="shared" si="615"/>
        <v>1</v>
      </c>
      <c r="P1740" s="232">
        <f t="shared" si="616"/>
        <v>0</v>
      </c>
      <c r="Q1740" s="232">
        <f>VLOOKUP(L1740,'MASTER DATA'!$A$1:$E$192,5,0)</f>
        <v>36</v>
      </c>
      <c r="R1740" s="234">
        <f>SUMIF('picking of the day'!$H$4:$H$358,WMS!H1740&amp;WMS!L1740,'picking of the day'!$E$4:$E$358)</f>
        <v>0</v>
      </c>
      <c r="U1740" s="114">
        <f>IF(ISNA(VLOOKUP(H1740,'data putaway'!$A$1:$E$530,3,0)),0,VLOOKUP(H1740,'data putaway'!$A$1:$E$530,3,0))</f>
        <v>0</v>
      </c>
      <c r="V1740" s="354">
        <f t="shared" si="617"/>
        <v>36</v>
      </c>
      <c r="W1740" s="114">
        <f>IF(ISNA(VLOOKUP(H1740,'data putaway'!$A$1:$E$530,2,0)),0,VLOOKUP(H1740,'data putaway'!$A$1:$E$530,2,0))</f>
        <v>0</v>
      </c>
      <c r="X1740" s="354" t="b">
        <f t="shared" si="618"/>
        <v>0</v>
      </c>
      <c r="Y1740" s="354">
        <f>IF(ISNA(VLOOKUP(H1740,'data putaway'!$A$1:$E$530,4,0)),0,VLOOKUP(H1740,'data putaway'!$A$1:$E$530,4,0))</f>
        <v>0</v>
      </c>
      <c r="Z1740" s="113">
        <f>IF(ISNA(VLOOKUP(H1740,'data putaway'!$A$1:$E$530,5,0)),0,VLOOKUP(H1740,'data putaway'!$A$1:$E$530,5,0))</f>
        <v>0</v>
      </c>
      <c r="AA1740" s="354" t="b">
        <f t="shared" si="619"/>
        <v>0</v>
      </c>
      <c r="AB1740" s="354" t="b">
        <f t="shared" si="620"/>
        <v>0</v>
      </c>
      <c r="AC1740" s="356" t="str">
        <f t="shared" ca="1" si="621"/>
        <v>0 Month,  3 Days</v>
      </c>
      <c r="AD1740" s="114" t="str">
        <f t="shared" ca="1" si="606"/>
        <v>3 Year, 11 Month, 24 Days</v>
      </c>
      <c r="AE1740" s="114">
        <f t="shared" si="622"/>
        <v>36</v>
      </c>
      <c r="AF1740" s="114">
        <f t="shared" si="623"/>
        <v>1</v>
      </c>
      <c r="AG1740" s="354" t="str">
        <f t="shared" si="624"/>
        <v>CE38</v>
      </c>
      <c r="AH1740" s="114">
        <f>IF(ISNA(VLOOKUP(L1740,'MASTER DATA'!$A$1:$F$192,6,0)),0,VLOOKUP(L1740,'MASTER DATA'!$A$1:$F$192,6,0))*AE1740</f>
        <v>576</v>
      </c>
      <c r="AI1740" s="354" t="str">
        <f>VLOOKUP($D1740,'warehouse mapping'!$AN$7:$AO$17,2,0)</f>
        <v>Aktif</v>
      </c>
      <c r="AJ1740" s="114">
        <f t="shared" si="625"/>
        <v>0</v>
      </c>
      <c r="AK1740" s="354" t="str">
        <f t="shared" si="626"/>
        <v/>
      </c>
      <c r="AL1740" s="354" t="s">
        <v>170</v>
      </c>
      <c r="AM1740" s="354">
        <f t="shared" si="607"/>
        <v>1</v>
      </c>
      <c r="AN1740" s="354" t="b">
        <f t="shared" si="627"/>
        <v>1</v>
      </c>
    </row>
    <row r="1741" spans="1:40" s="354" customFormat="1">
      <c r="A1741" s="354" t="str">
        <f t="shared" si="608"/>
        <v>CE38D01550062462</v>
      </c>
      <c r="B1741" s="354">
        <f t="shared" si="609"/>
        <v>0</v>
      </c>
      <c r="C1741" s="354">
        <f t="shared" si="610"/>
        <v>0</v>
      </c>
      <c r="D1741" s="354" t="str">
        <f t="shared" si="611"/>
        <v>CE</v>
      </c>
      <c r="E1741" s="354" t="str">
        <f t="shared" si="612"/>
        <v>38</v>
      </c>
      <c r="F1741" s="354" t="str">
        <f t="shared" si="613"/>
        <v>D</v>
      </c>
      <c r="G1741" s="355" t="str">
        <f t="shared" si="614"/>
        <v>01</v>
      </c>
      <c r="H1741" s="232" t="s">
        <v>2075</v>
      </c>
      <c r="I1741" s="232" t="s">
        <v>3514</v>
      </c>
      <c r="J1741" s="233">
        <v>46273</v>
      </c>
      <c r="K1741" s="233">
        <v>47727</v>
      </c>
      <c r="L1741" s="234">
        <v>550062462</v>
      </c>
      <c r="M1741" s="232" t="str">
        <f>IF(ISNA(VLOOKUP(L1741,'MASTER DATA'!$A$1:$B$192,2,0)),"",VLOOKUP(L1741,'MASTER DATA'!$A$1:$B$192,2,0))</f>
        <v>Adv4TAX7Sc10W40SNMB_12*1L_A04W</v>
      </c>
      <c r="N1741" s="232">
        <v>44</v>
      </c>
      <c r="O1741" s="232">
        <f t="shared" si="615"/>
        <v>1</v>
      </c>
      <c r="P1741" s="232">
        <f t="shared" si="616"/>
        <v>0</v>
      </c>
      <c r="Q1741" s="232">
        <f>VLOOKUP(L1741,'MASTER DATA'!$A$1:$E$192,5,0)</f>
        <v>44</v>
      </c>
      <c r="R1741" s="234">
        <f>SUMIF('picking of the day'!$H$4:$H$358,WMS!H1741&amp;WMS!L1741,'picking of the day'!$E$4:$E$358)</f>
        <v>0</v>
      </c>
      <c r="U1741" s="114">
        <f>IF(ISNA(VLOOKUP(H1741,'data putaway'!$A$1:$E$530,3,0)),0,VLOOKUP(H1741,'data putaway'!$A$1:$E$530,3,0))</f>
        <v>0</v>
      </c>
      <c r="V1741" s="354">
        <f t="shared" si="617"/>
        <v>44</v>
      </c>
      <c r="W1741" s="114">
        <f>IF(ISNA(VLOOKUP(H1741,'data putaway'!$A$1:$E$530,2,0)),0,VLOOKUP(H1741,'data putaway'!$A$1:$E$530,2,0))</f>
        <v>0</v>
      </c>
      <c r="X1741" s="354" t="b">
        <f t="shared" si="618"/>
        <v>0</v>
      </c>
      <c r="Y1741" s="354">
        <f>IF(ISNA(VLOOKUP(H1741,'data putaway'!$A$1:$E$530,4,0)),0,VLOOKUP(H1741,'data putaway'!$A$1:$E$530,4,0))</f>
        <v>0</v>
      </c>
      <c r="Z1741" s="113">
        <f>IF(ISNA(VLOOKUP(H1741,'data putaway'!$A$1:$E$530,5,0)),0,VLOOKUP(H1741,'data putaway'!$A$1:$E$530,5,0))</f>
        <v>0</v>
      </c>
      <c r="AA1741" s="354" t="b">
        <f t="shared" si="619"/>
        <v>0</v>
      </c>
      <c r="AB1741" s="354" t="b">
        <f t="shared" si="620"/>
        <v>0</v>
      </c>
      <c r="AC1741" s="356" t="str">
        <f t="shared" ca="1" si="621"/>
        <v>0 Month,  10 Days</v>
      </c>
      <c r="AD1741" s="114" t="str">
        <f t="shared" ca="1" si="606"/>
        <v>3 Year, 11 Month, 14 Days</v>
      </c>
      <c r="AE1741" s="114">
        <f t="shared" si="622"/>
        <v>44</v>
      </c>
      <c r="AF1741" s="114">
        <f t="shared" si="623"/>
        <v>1</v>
      </c>
      <c r="AG1741" s="354" t="str">
        <f t="shared" si="624"/>
        <v>CE38</v>
      </c>
      <c r="AH1741" s="114">
        <f>IF(ISNA(VLOOKUP(L1741,'MASTER DATA'!$A$1:$F$192,6,0)),0,VLOOKUP(L1741,'MASTER DATA'!$A$1:$F$192,6,0))*AE1741</f>
        <v>528</v>
      </c>
      <c r="AI1741" s="354" t="str">
        <f>VLOOKUP($D1741,'warehouse mapping'!$AN$7:$AO$17,2,0)</f>
        <v>Aktif</v>
      </c>
      <c r="AJ1741" s="114">
        <f t="shared" si="625"/>
        <v>0</v>
      </c>
      <c r="AK1741" s="354" t="str">
        <f t="shared" si="626"/>
        <v/>
      </c>
      <c r="AL1741" s="354" t="s">
        <v>170</v>
      </c>
      <c r="AM1741" s="354">
        <f t="shared" si="607"/>
        <v>1</v>
      </c>
      <c r="AN1741" s="354" t="b">
        <f t="shared" si="627"/>
        <v>1</v>
      </c>
    </row>
    <row r="1742" spans="1:40" s="354" customFormat="1">
      <c r="A1742" s="354" t="str">
        <f t="shared" si="608"/>
        <v>CE38D02550062462</v>
      </c>
      <c r="B1742" s="354">
        <f t="shared" si="609"/>
        <v>0</v>
      </c>
      <c r="C1742" s="354">
        <f t="shared" si="610"/>
        <v>0</v>
      </c>
      <c r="D1742" s="354" t="str">
        <f t="shared" si="611"/>
        <v>CE</v>
      </c>
      <c r="E1742" s="354" t="str">
        <f t="shared" si="612"/>
        <v>38</v>
      </c>
      <c r="F1742" s="354" t="str">
        <f t="shared" si="613"/>
        <v>D</v>
      </c>
      <c r="G1742" s="355" t="str">
        <f t="shared" si="614"/>
        <v>02</v>
      </c>
      <c r="H1742" s="232" t="s">
        <v>2076</v>
      </c>
      <c r="I1742" s="232" t="s">
        <v>3514</v>
      </c>
      <c r="J1742" s="233">
        <v>46273</v>
      </c>
      <c r="K1742" s="233">
        <v>47727</v>
      </c>
      <c r="L1742" s="234">
        <v>550062462</v>
      </c>
      <c r="M1742" s="232" t="str">
        <f>IF(ISNA(VLOOKUP(L1742,'MASTER DATA'!$A$1:$B$192,2,0)),"",VLOOKUP(L1742,'MASTER DATA'!$A$1:$B$192,2,0))</f>
        <v>Adv4TAX7Sc10W40SNMB_12*1L_A04W</v>
      </c>
      <c r="N1742" s="232">
        <v>44</v>
      </c>
      <c r="O1742" s="232">
        <f t="shared" si="615"/>
        <v>1</v>
      </c>
      <c r="P1742" s="232">
        <f t="shared" si="616"/>
        <v>0</v>
      </c>
      <c r="Q1742" s="232">
        <f>VLOOKUP(L1742,'MASTER DATA'!$A$1:$E$192,5,0)</f>
        <v>44</v>
      </c>
      <c r="R1742" s="234">
        <f>SUMIF('picking of the day'!$H$4:$H$358,WMS!H1742&amp;WMS!L1742,'picking of the day'!$E$4:$E$358)</f>
        <v>0</v>
      </c>
      <c r="U1742" s="114">
        <f>IF(ISNA(VLOOKUP(H1742,'data putaway'!$A$1:$E$530,3,0)),0,VLOOKUP(H1742,'data putaway'!$A$1:$E$530,3,0))</f>
        <v>0</v>
      </c>
      <c r="V1742" s="354">
        <f t="shared" si="617"/>
        <v>44</v>
      </c>
      <c r="W1742" s="114">
        <f>IF(ISNA(VLOOKUP(H1742,'data putaway'!$A$1:$E$530,2,0)),0,VLOOKUP(H1742,'data putaway'!$A$1:$E$530,2,0))</f>
        <v>0</v>
      </c>
      <c r="X1742" s="354" t="b">
        <f t="shared" si="618"/>
        <v>0</v>
      </c>
      <c r="Y1742" s="354">
        <f>IF(ISNA(VLOOKUP(H1742,'data putaway'!$A$1:$E$530,4,0)),0,VLOOKUP(H1742,'data putaway'!$A$1:$E$530,4,0))</f>
        <v>0</v>
      </c>
      <c r="Z1742" s="113">
        <f>IF(ISNA(VLOOKUP(H1742,'data putaway'!$A$1:$E$530,5,0)),0,VLOOKUP(H1742,'data putaway'!$A$1:$E$530,5,0))</f>
        <v>0</v>
      </c>
      <c r="AA1742" s="354" t="b">
        <f t="shared" si="619"/>
        <v>0</v>
      </c>
      <c r="AB1742" s="354" t="b">
        <f t="shared" si="620"/>
        <v>0</v>
      </c>
      <c r="AC1742" s="356" t="str">
        <f t="shared" ca="1" si="621"/>
        <v>0 Month,  10 Days</v>
      </c>
      <c r="AD1742" s="114" t="str">
        <f t="shared" ca="1" si="606"/>
        <v>3 Year, 11 Month, 14 Days</v>
      </c>
      <c r="AE1742" s="114">
        <f t="shared" si="622"/>
        <v>44</v>
      </c>
      <c r="AF1742" s="114">
        <f t="shared" si="623"/>
        <v>1</v>
      </c>
      <c r="AG1742" s="354" t="str">
        <f t="shared" si="624"/>
        <v>CE38</v>
      </c>
      <c r="AH1742" s="114">
        <f>IF(ISNA(VLOOKUP(L1742,'MASTER DATA'!$A$1:$F$192,6,0)),0,VLOOKUP(L1742,'MASTER DATA'!$A$1:$F$192,6,0))*AE1742</f>
        <v>528</v>
      </c>
      <c r="AI1742" s="354" t="str">
        <f>VLOOKUP($D1742,'warehouse mapping'!$AN$7:$AO$17,2,0)</f>
        <v>Aktif</v>
      </c>
      <c r="AJ1742" s="114">
        <f t="shared" si="625"/>
        <v>0</v>
      </c>
      <c r="AK1742" s="354" t="str">
        <f t="shared" si="626"/>
        <v/>
      </c>
      <c r="AL1742" s="354" t="s">
        <v>170</v>
      </c>
      <c r="AM1742" s="354">
        <f t="shared" si="607"/>
        <v>1</v>
      </c>
      <c r="AN1742" s="354" t="b">
        <f t="shared" si="627"/>
        <v>1</v>
      </c>
    </row>
    <row r="1743" spans="1:40" s="354" customFormat="1">
      <c r="A1743" s="354" t="str">
        <f t="shared" si="608"/>
        <v>CE38E01550062462</v>
      </c>
      <c r="B1743" s="354">
        <f t="shared" si="609"/>
        <v>0</v>
      </c>
      <c r="C1743" s="354">
        <f t="shared" si="610"/>
        <v>0</v>
      </c>
      <c r="D1743" s="354" t="str">
        <f t="shared" si="611"/>
        <v>CE</v>
      </c>
      <c r="E1743" s="354" t="str">
        <f t="shared" si="612"/>
        <v>38</v>
      </c>
      <c r="F1743" s="354" t="str">
        <f t="shared" si="613"/>
        <v>E</v>
      </c>
      <c r="G1743" s="355" t="str">
        <f t="shared" si="614"/>
        <v>01</v>
      </c>
      <c r="H1743" s="232" t="s">
        <v>2077</v>
      </c>
      <c r="I1743" s="232" t="s">
        <v>3514</v>
      </c>
      <c r="J1743" s="233">
        <v>46273</v>
      </c>
      <c r="K1743" s="233">
        <v>47727</v>
      </c>
      <c r="L1743" s="234">
        <v>550062462</v>
      </c>
      <c r="M1743" s="232" t="str">
        <f>IF(ISNA(VLOOKUP(L1743,'MASTER DATA'!$A$1:$B$192,2,0)),"",VLOOKUP(L1743,'MASTER DATA'!$A$1:$B$192,2,0))</f>
        <v>Adv4TAX7Sc10W40SNMB_12*1L_A04W</v>
      </c>
      <c r="N1743" s="232">
        <v>44</v>
      </c>
      <c r="O1743" s="232">
        <f t="shared" si="615"/>
        <v>1</v>
      </c>
      <c r="P1743" s="232">
        <f t="shared" si="616"/>
        <v>0</v>
      </c>
      <c r="Q1743" s="232">
        <f>VLOOKUP(L1743,'MASTER DATA'!$A$1:$E$192,5,0)</f>
        <v>44</v>
      </c>
      <c r="R1743" s="234">
        <f>SUMIF('picking of the day'!$H$4:$H$358,WMS!H1743&amp;WMS!L1743,'picking of the day'!$E$4:$E$358)</f>
        <v>0</v>
      </c>
      <c r="U1743" s="114">
        <f>IF(ISNA(VLOOKUP(H1743,'data putaway'!$A$1:$E$530,3,0)),0,VLOOKUP(H1743,'data putaway'!$A$1:$E$530,3,0))</f>
        <v>0</v>
      </c>
      <c r="V1743" s="354">
        <f t="shared" si="617"/>
        <v>44</v>
      </c>
      <c r="W1743" s="114">
        <f>IF(ISNA(VLOOKUP(H1743,'data putaway'!$A$1:$E$530,2,0)),0,VLOOKUP(H1743,'data putaway'!$A$1:$E$530,2,0))</f>
        <v>0</v>
      </c>
      <c r="X1743" s="354" t="b">
        <f t="shared" si="618"/>
        <v>0</v>
      </c>
      <c r="Y1743" s="354">
        <f>IF(ISNA(VLOOKUP(H1743,'data putaway'!$A$1:$E$530,4,0)),0,VLOOKUP(H1743,'data putaway'!$A$1:$E$530,4,0))</f>
        <v>0</v>
      </c>
      <c r="Z1743" s="113">
        <f>IF(ISNA(VLOOKUP(H1743,'data putaway'!$A$1:$E$530,5,0)),0,VLOOKUP(H1743,'data putaway'!$A$1:$E$530,5,0))</f>
        <v>0</v>
      </c>
      <c r="AA1743" s="354" t="b">
        <f t="shared" si="619"/>
        <v>0</v>
      </c>
      <c r="AB1743" s="354" t="b">
        <f t="shared" si="620"/>
        <v>0</v>
      </c>
      <c r="AC1743" s="356" t="str">
        <f t="shared" ca="1" si="621"/>
        <v>0 Month,  10 Days</v>
      </c>
      <c r="AD1743" s="114" t="str">
        <f t="shared" ca="1" si="606"/>
        <v>3 Year, 11 Month, 14 Days</v>
      </c>
      <c r="AE1743" s="114">
        <f t="shared" si="622"/>
        <v>44</v>
      </c>
      <c r="AF1743" s="114">
        <f t="shared" si="623"/>
        <v>1</v>
      </c>
      <c r="AG1743" s="354" t="str">
        <f t="shared" si="624"/>
        <v>CE38</v>
      </c>
      <c r="AH1743" s="114">
        <f>IF(ISNA(VLOOKUP(L1743,'MASTER DATA'!$A$1:$F$192,6,0)),0,VLOOKUP(L1743,'MASTER DATA'!$A$1:$F$192,6,0))*AE1743</f>
        <v>528</v>
      </c>
      <c r="AI1743" s="354" t="str">
        <f>VLOOKUP($D1743,'warehouse mapping'!$AN$7:$AO$17,2,0)</f>
        <v>Aktif</v>
      </c>
      <c r="AJ1743" s="114">
        <f t="shared" si="625"/>
        <v>0</v>
      </c>
      <c r="AK1743" s="354" t="str">
        <f t="shared" si="626"/>
        <v/>
      </c>
      <c r="AL1743" s="354" t="s">
        <v>170</v>
      </c>
      <c r="AM1743" s="354">
        <f t="shared" si="607"/>
        <v>1</v>
      </c>
      <c r="AN1743" s="354" t="b">
        <f t="shared" si="627"/>
        <v>1</v>
      </c>
    </row>
    <row r="1744" spans="1:40" s="354" customFormat="1">
      <c r="A1744" s="354" t="str">
        <f t="shared" si="608"/>
        <v>CE38E02550062462</v>
      </c>
      <c r="B1744" s="354">
        <f t="shared" si="609"/>
        <v>0</v>
      </c>
      <c r="C1744" s="354">
        <f t="shared" si="610"/>
        <v>0</v>
      </c>
      <c r="D1744" s="354" t="str">
        <f t="shared" si="611"/>
        <v>CE</v>
      </c>
      <c r="E1744" s="354" t="str">
        <f t="shared" si="612"/>
        <v>38</v>
      </c>
      <c r="F1744" s="354" t="str">
        <f t="shared" si="613"/>
        <v>E</v>
      </c>
      <c r="G1744" s="355" t="str">
        <f t="shared" si="614"/>
        <v>02</v>
      </c>
      <c r="H1744" s="232" t="s">
        <v>2078</v>
      </c>
      <c r="I1744" s="232" t="s">
        <v>3514</v>
      </c>
      <c r="J1744" s="233">
        <v>46273</v>
      </c>
      <c r="K1744" s="233">
        <v>47727</v>
      </c>
      <c r="L1744" s="234">
        <v>550062462</v>
      </c>
      <c r="M1744" s="232" t="str">
        <f>IF(ISNA(VLOOKUP(L1744,'MASTER DATA'!$A$1:$B$192,2,0)),"",VLOOKUP(L1744,'MASTER DATA'!$A$1:$B$192,2,0))</f>
        <v>Adv4TAX7Sc10W40SNMB_12*1L_A04W</v>
      </c>
      <c r="N1744" s="232">
        <v>44</v>
      </c>
      <c r="O1744" s="232">
        <f t="shared" si="615"/>
        <v>1</v>
      </c>
      <c r="P1744" s="232">
        <f t="shared" si="616"/>
        <v>0</v>
      </c>
      <c r="Q1744" s="232">
        <f>VLOOKUP(L1744,'MASTER DATA'!$A$1:$E$192,5,0)</f>
        <v>44</v>
      </c>
      <c r="R1744" s="234">
        <f>SUMIF('picking of the day'!$H$4:$H$358,WMS!H1744&amp;WMS!L1744,'picking of the day'!$E$4:$E$358)</f>
        <v>0</v>
      </c>
      <c r="U1744" s="114">
        <f>IF(ISNA(VLOOKUP(H1744,'data putaway'!$A$1:$E$530,3,0)),0,VLOOKUP(H1744,'data putaway'!$A$1:$E$530,3,0))</f>
        <v>0</v>
      </c>
      <c r="V1744" s="354">
        <f t="shared" si="617"/>
        <v>44</v>
      </c>
      <c r="W1744" s="114">
        <f>IF(ISNA(VLOOKUP(H1744,'data putaway'!$A$1:$E$530,2,0)),0,VLOOKUP(H1744,'data putaway'!$A$1:$E$530,2,0))</f>
        <v>0</v>
      </c>
      <c r="X1744" s="354" t="b">
        <f t="shared" si="618"/>
        <v>0</v>
      </c>
      <c r="Y1744" s="354">
        <f>IF(ISNA(VLOOKUP(H1744,'data putaway'!$A$1:$E$530,4,0)),0,VLOOKUP(H1744,'data putaway'!$A$1:$E$530,4,0))</f>
        <v>0</v>
      </c>
      <c r="Z1744" s="113">
        <f>IF(ISNA(VLOOKUP(H1744,'data putaway'!$A$1:$E$530,5,0)),0,VLOOKUP(H1744,'data putaway'!$A$1:$E$530,5,0))</f>
        <v>0</v>
      </c>
      <c r="AA1744" s="354" t="b">
        <f t="shared" si="619"/>
        <v>0</v>
      </c>
      <c r="AB1744" s="354" t="b">
        <f t="shared" si="620"/>
        <v>0</v>
      </c>
      <c r="AC1744" s="356" t="str">
        <f t="shared" ca="1" si="621"/>
        <v>0 Month,  10 Days</v>
      </c>
      <c r="AD1744" s="114" t="str">
        <f t="shared" ca="1" si="606"/>
        <v>3 Year, 11 Month, 14 Days</v>
      </c>
      <c r="AE1744" s="114">
        <f t="shared" si="622"/>
        <v>44</v>
      </c>
      <c r="AF1744" s="114">
        <f t="shared" si="623"/>
        <v>1</v>
      </c>
      <c r="AG1744" s="354" t="str">
        <f t="shared" si="624"/>
        <v>CE38</v>
      </c>
      <c r="AH1744" s="114">
        <f>IF(ISNA(VLOOKUP(L1744,'MASTER DATA'!$A$1:$F$192,6,0)),0,VLOOKUP(L1744,'MASTER DATA'!$A$1:$F$192,6,0))*AE1744</f>
        <v>528</v>
      </c>
      <c r="AI1744" s="354" t="str">
        <f>VLOOKUP($D1744,'warehouse mapping'!$AN$7:$AO$17,2,0)</f>
        <v>Aktif</v>
      </c>
      <c r="AJ1744" s="114">
        <f t="shared" si="625"/>
        <v>0</v>
      </c>
      <c r="AK1744" s="354" t="str">
        <f t="shared" si="626"/>
        <v/>
      </c>
      <c r="AL1744" s="354" t="s">
        <v>170</v>
      </c>
      <c r="AM1744" s="354">
        <f t="shared" si="607"/>
        <v>1</v>
      </c>
      <c r="AN1744" s="354" t="b">
        <f t="shared" si="627"/>
        <v>1</v>
      </c>
    </row>
    <row r="1745" spans="1:40" s="354" customFormat="1">
      <c r="A1745" s="354" t="str">
        <f t="shared" si="608"/>
        <v>CE39A01550062285</v>
      </c>
      <c r="B1745" s="354">
        <f t="shared" si="609"/>
        <v>0</v>
      </c>
      <c r="C1745" s="354">
        <f t="shared" si="610"/>
        <v>0</v>
      </c>
      <c r="D1745" s="354" t="str">
        <f t="shared" si="611"/>
        <v>CE</v>
      </c>
      <c r="E1745" s="354" t="str">
        <f t="shared" si="612"/>
        <v>39</v>
      </c>
      <c r="F1745" s="354" t="str">
        <f t="shared" si="613"/>
        <v>A</v>
      </c>
      <c r="G1745" s="355" t="str">
        <f t="shared" si="614"/>
        <v>01</v>
      </c>
      <c r="H1745" s="232" t="s">
        <v>2079</v>
      </c>
      <c r="I1745" s="232">
        <v>12611638</v>
      </c>
      <c r="J1745" s="233">
        <v>46087</v>
      </c>
      <c r="K1745" s="233">
        <v>47521</v>
      </c>
      <c r="L1745" s="234">
        <v>550062285</v>
      </c>
      <c r="M1745" s="232" t="str">
        <f>IF(ISNA(VLOOKUP(L1745,'MASTER DATA'!$A$1:$B$192,2,0)),"",VLOOKUP(L1745,'MASTER DATA'!$A$1:$B$192,2,0))</f>
        <v>Gadus S3 V460DM 2_1*770kg_A227</v>
      </c>
      <c r="N1745" s="232">
        <v>1</v>
      </c>
      <c r="O1745" s="232">
        <f t="shared" si="615"/>
        <v>1</v>
      </c>
      <c r="P1745" s="232">
        <f t="shared" si="616"/>
        <v>0</v>
      </c>
      <c r="Q1745" s="232">
        <f>VLOOKUP(L1745,'MASTER DATA'!$A$1:$E$192,5,0)</f>
        <v>1</v>
      </c>
      <c r="R1745" s="234">
        <f>SUMIF('picking of the day'!$H$4:$H$358,WMS!H1745&amp;WMS!L1745,'picking of the day'!$E$4:$E$358)</f>
        <v>0</v>
      </c>
      <c r="U1745" s="114">
        <f>IF(ISNA(VLOOKUP(H1745,'data putaway'!$A$1:$E$530,3,0)),0,VLOOKUP(H1745,'data putaway'!$A$1:$E$530,3,0))</f>
        <v>0</v>
      </c>
      <c r="V1745" s="354">
        <f t="shared" si="617"/>
        <v>1</v>
      </c>
      <c r="W1745" s="114">
        <f>IF(ISNA(VLOOKUP(H1745,'data putaway'!$A$1:$E$530,2,0)),0,VLOOKUP(H1745,'data putaway'!$A$1:$E$530,2,0))</f>
        <v>0</v>
      </c>
      <c r="X1745" s="354" t="b">
        <f t="shared" si="618"/>
        <v>0</v>
      </c>
      <c r="Y1745" s="354">
        <f>IF(ISNA(VLOOKUP(H1745,'data putaway'!$A$1:$E$530,4,0)),0,VLOOKUP(H1745,'data putaway'!$A$1:$E$530,4,0))</f>
        <v>0</v>
      </c>
      <c r="Z1745" s="113">
        <f>IF(ISNA(VLOOKUP(H1745,'data putaway'!$A$1:$E$530,5,0)),0,VLOOKUP(H1745,'data putaway'!$A$1:$E$530,5,0))</f>
        <v>0</v>
      </c>
      <c r="AA1745" s="354" t="b">
        <f t="shared" si="619"/>
        <v>0</v>
      </c>
      <c r="AB1745" s="354" t="b">
        <f t="shared" si="620"/>
        <v>0</v>
      </c>
      <c r="AC1745" s="356" t="str">
        <f t="shared" ca="1" si="621"/>
        <v>6 Month,  12 Days</v>
      </c>
      <c r="AD1745" s="114" t="str">
        <f t="shared" ca="1" si="606"/>
        <v>3 Year, 4 Month, 20 Days</v>
      </c>
      <c r="AE1745" s="114">
        <f t="shared" si="622"/>
        <v>1</v>
      </c>
      <c r="AF1745" s="114">
        <f t="shared" si="623"/>
        <v>1</v>
      </c>
      <c r="AG1745" s="354" t="str">
        <f t="shared" si="624"/>
        <v>CE39</v>
      </c>
      <c r="AH1745" s="114">
        <f>IF(ISNA(VLOOKUP(L1745,'MASTER DATA'!$A$1:$F$192,6,0)),0,VLOOKUP(L1745,'MASTER DATA'!$A$1:$F$192,6,0))*AE1745</f>
        <v>770</v>
      </c>
      <c r="AI1745" s="354" t="str">
        <f>VLOOKUP($D1745,'warehouse mapping'!$AN$7:$AO$17,2,0)</f>
        <v>Aktif</v>
      </c>
      <c r="AJ1745" s="114">
        <f t="shared" si="625"/>
        <v>0</v>
      </c>
      <c r="AK1745" s="354" t="str">
        <f t="shared" si="626"/>
        <v/>
      </c>
      <c r="AL1745" s="354" t="s">
        <v>3205</v>
      </c>
      <c r="AM1745" s="354">
        <f t="shared" si="607"/>
        <v>1</v>
      </c>
      <c r="AN1745" s="354" t="b">
        <f t="shared" si="627"/>
        <v>1</v>
      </c>
    </row>
    <row r="1746" spans="1:40" s="354" customFormat="1">
      <c r="A1746" s="354" t="str">
        <f t="shared" si="608"/>
        <v>CE39A02550062285</v>
      </c>
      <c r="B1746" s="354">
        <f t="shared" si="609"/>
        <v>0</v>
      </c>
      <c r="C1746" s="354">
        <f t="shared" si="610"/>
        <v>0</v>
      </c>
      <c r="D1746" s="354" t="str">
        <f t="shared" si="611"/>
        <v>CE</v>
      </c>
      <c r="E1746" s="354" t="str">
        <f t="shared" si="612"/>
        <v>39</v>
      </c>
      <c r="F1746" s="354" t="str">
        <f t="shared" si="613"/>
        <v>A</v>
      </c>
      <c r="G1746" s="355" t="str">
        <f t="shared" si="614"/>
        <v>02</v>
      </c>
      <c r="H1746" s="232" t="s">
        <v>2080</v>
      </c>
      <c r="I1746" s="232">
        <v>12611638</v>
      </c>
      <c r="J1746" s="233">
        <v>46087</v>
      </c>
      <c r="K1746" s="233">
        <v>47521</v>
      </c>
      <c r="L1746" s="234">
        <v>550062285</v>
      </c>
      <c r="M1746" s="232" t="str">
        <f>IF(ISNA(VLOOKUP(L1746,'MASTER DATA'!$A$1:$B$192,2,0)),"",VLOOKUP(L1746,'MASTER DATA'!$A$1:$B$192,2,0))</f>
        <v>Gadus S3 V460DM 2_1*770kg_A227</v>
      </c>
      <c r="N1746" s="232">
        <v>1</v>
      </c>
      <c r="O1746" s="232">
        <f t="shared" si="615"/>
        <v>1</v>
      </c>
      <c r="P1746" s="232">
        <f t="shared" si="616"/>
        <v>0</v>
      </c>
      <c r="Q1746" s="232">
        <f>VLOOKUP(L1746,'MASTER DATA'!$A$1:$E$192,5,0)</f>
        <v>1</v>
      </c>
      <c r="R1746" s="234">
        <f>SUMIF('picking of the day'!$H$4:$H$358,WMS!H1746&amp;WMS!L1746,'picking of the day'!$E$4:$E$358)</f>
        <v>0</v>
      </c>
      <c r="U1746" s="114">
        <f>IF(ISNA(VLOOKUP(H1746,'data putaway'!$A$1:$E$530,3,0)),0,VLOOKUP(H1746,'data putaway'!$A$1:$E$530,3,0))</f>
        <v>0</v>
      </c>
      <c r="V1746" s="354">
        <f t="shared" si="617"/>
        <v>1</v>
      </c>
      <c r="W1746" s="114">
        <f>IF(ISNA(VLOOKUP(H1746,'data putaway'!$A$1:$E$530,2,0)),0,VLOOKUP(H1746,'data putaway'!$A$1:$E$530,2,0))</f>
        <v>0</v>
      </c>
      <c r="X1746" s="354" t="b">
        <f t="shared" si="618"/>
        <v>0</v>
      </c>
      <c r="Y1746" s="354">
        <f>IF(ISNA(VLOOKUP(H1746,'data putaway'!$A$1:$E$530,4,0)),0,VLOOKUP(H1746,'data putaway'!$A$1:$E$530,4,0))</f>
        <v>0</v>
      </c>
      <c r="Z1746" s="113">
        <f>IF(ISNA(VLOOKUP(H1746,'data putaway'!$A$1:$E$530,5,0)),0,VLOOKUP(H1746,'data putaway'!$A$1:$E$530,5,0))</f>
        <v>0</v>
      </c>
      <c r="AA1746" s="354" t="b">
        <f t="shared" si="619"/>
        <v>0</v>
      </c>
      <c r="AB1746" s="354" t="b">
        <f t="shared" si="620"/>
        <v>0</v>
      </c>
      <c r="AC1746" s="356" t="str">
        <f t="shared" ca="1" si="621"/>
        <v>6 Month,  12 Days</v>
      </c>
      <c r="AD1746" s="114" t="str">
        <f t="shared" ca="1" si="606"/>
        <v>3 Year, 4 Month, 20 Days</v>
      </c>
      <c r="AE1746" s="114">
        <f t="shared" si="622"/>
        <v>1</v>
      </c>
      <c r="AF1746" s="114">
        <f t="shared" si="623"/>
        <v>1</v>
      </c>
      <c r="AG1746" s="354" t="str">
        <f t="shared" si="624"/>
        <v>CE39</v>
      </c>
      <c r="AH1746" s="114">
        <f>IF(ISNA(VLOOKUP(L1746,'MASTER DATA'!$A$1:$F$192,6,0)),0,VLOOKUP(L1746,'MASTER DATA'!$A$1:$F$192,6,0))*AE1746</f>
        <v>770</v>
      </c>
      <c r="AI1746" s="354" t="str">
        <f>VLOOKUP($D1746,'warehouse mapping'!$AN$7:$AO$17,2,0)</f>
        <v>Aktif</v>
      </c>
      <c r="AJ1746" s="114">
        <f t="shared" si="625"/>
        <v>0</v>
      </c>
      <c r="AK1746" s="354" t="str">
        <f t="shared" si="626"/>
        <v/>
      </c>
      <c r="AL1746" s="354" t="s">
        <v>3205</v>
      </c>
      <c r="AM1746" s="354">
        <f t="shared" si="607"/>
        <v>1</v>
      </c>
      <c r="AN1746" s="354" t="b">
        <f t="shared" si="627"/>
        <v>1</v>
      </c>
    </row>
    <row r="1747" spans="1:40" s="354" customFormat="1">
      <c r="A1747" s="354" t="str">
        <f t="shared" si="608"/>
        <v>CE39B01550027259</v>
      </c>
      <c r="B1747" s="354">
        <f t="shared" si="609"/>
        <v>0</v>
      </c>
      <c r="C1747" s="354">
        <f t="shared" si="610"/>
        <v>0</v>
      </c>
      <c r="D1747" s="354" t="str">
        <f t="shared" si="611"/>
        <v>CE</v>
      </c>
      <c r="E1747" s="354" t="str">
        <f t="shared" si="612"/>
        <v>39</v>
      </c>
      <c r="F1747" s="354" t="str">
        <f t="shared" si="613"/>
        <v>B</v>
      </c>
      <c r="G1747" s="355" t="str">
        <f t="shared" si="614"/>
        <v>01</v>
      </c>
      <c r="H1747" s="232" t="s">
        <v>2081</v>
      </c>
      <c r="I1747" s="233" t="s">
        <v>3251</v>
      </c>
      <c r="J1747" s="233">
        <v>46255</v>
      </c>
      <c r="K1747" s="233">
        <v>47691</v>
      </c>
      <c r="L1747" s="234">
        <v>550027259</v>
      </c>
      <c r="M1747" s="232" t="str">
        <f>IF(ISNA(VLOOKUP(L1747,'MASTER DATA'!$A$1:$B$192,2,0)),"",VLOOKUP(L1747,'MASTER DATA'!$A$1:$B$192,2,0))</f>
        <v>Gadus S2 V220 2_1*770kg_A227</v>
      </c>
      <c r="N1747" s="232">
        <v>1</v>
      </c>
      <c r="O1747" s="232">
        <f t="shared" si="615"/>
        <v>1</v>
      </c>
      <c r="P1747" s="232">
        <f t="shared" si="616"/>
        <v>0</v>
      </c>
      <c r="Q1747" s="232">
        <f>VLOOKUP(L1747,'MASTER DATA'!$A$1:$E$192,5,0)</f>
        <v>1</v>
      </c>
      <c r="R1747" s="234">
        <f>SUMIF('picking of the day'!$H$4:$H$358,WMS!H1747&amp;WMS!L1747,'picking of the day'!$E$4:$E$358)</f>
        <v>0</v>
      </c>
      <c r="U1747" s="114">
        <f>IF(ISNA(VLOOKUP(H1747,'data putaway'!$A$1:$E$530,3,0)),0,VLOOKUP(H1747,'data putaway'!$A$1:$E$530,3,0))</f>
        <v>0</v>
      </c>
      <c r="V1747" s="354">
        <f t="shared" si="617"/>
        <v>1</v>
      </c>
      <c r="W1747" s="114">
        <f>IF(ISNA(VLOOKUP(H1747,'data putaway'!$A$1:$E$530,2,0)),0,VLOOKUP(H1747,'data putaway'!$A$1:$E$530,2,0))</f>
        <v>0</v>
      </c>
      <c r="X1747" s="354" t="b">
        <f t="shared" si="618"/>
        <v>0</v>
      </c>
      <c r="Y1747" s="354">
        <f>IF(ISNA(VLOOKUP(H1747,'data putaway'!$A$1:$E$530,4,0)),0,VLOOKUP(H1747,'data putaway'!$A$1:$E$530,4,0))</f>
        <v>0</v>
      </c>
      <c r="Z1747" s="113">
        <f>IF(ISNA(VLOOKUP(H1747,'data putaway'!$A$1:$E$530,5,0)),0,VLOOKUP(H1747,'data putaway'!$A$1:$E$530,5,0))</f>
        <v>0</v>
      </c>
      <c r="AA1747" s="354" t="b">
        <f t="shared" si="619"/>
        <v>0</v>
      </c>
      <c r="AB1747" s="354" t="b">
        <f t="shared" si="620"/>
        <v>0</v>
      </c>
      <c r="AC1747" s="356" t="str">
        <f t="shared" ca="1" si="621"/>
        <v>0 Month,  28 Days</v>
      </c>
      <c r="AD1747" s="114" t="str">
        <f t="shared" ca="1" si="606"/>
        <v>3 Year, 10 Month, 9 Days</v>
      </c>
      <c r="AE1747" s="114">
        <f t="shared" si="622"/>
        <v>1</v>
      </c>
      <c r="AF1747" s="114">
        <f t="shared" si="623"/>
        <v>1</v>
      </c>
      <c r="AG1747" s="354" t="str">
        <f t="shared" si="624"/>
        <v>CE39</v>
      </c>
      <c r="AH1747" s="114">
        <f>IF(ISNA(VLOOKUP(L1747,'MASTER DATA'!$A$1:$F$192,6,0)),0,VLOOKUP(L1747,'MASTER DATA'!$A$1:$F$192,6,0))*AE1747</f>
        <v>770</v>
      </c>
      <c r="AI1747" s="354" t="str">
        <f>VLOOKUP($D1747,'warehouse mapping'!$AN$7:$AO$17,2,0)</f>
        <v>Aktif</v>
      </c>
      <c r="AJ1747" s="114">
        <f t="shared" si="625"/>
        <v>0</v>
      </c>
      <c r="AK1747" s="354" t="str">
        <f t="shared" si="626"/>
        <v/>
      </c>
      <c r="AL1747" s="354" t="s">
        <v>170</v>
      </c>
      <c r="AM1747" s="354">
        <f t="shared" si="607"/>
        <v>1</v>
      </c>
      <c r="AN1747" s="354" t="b">
        <f t="shared" si="627"/>
        <v>1</v>
      </c>
    </row>
    <row r="1748" spans="1:40" s="354" customFormat="1">
      <c r="A1748" s="354" t="str">
        <f t="shared" si="608"/>
        <v>CE39B02550027259</v>
      </c>
      <c r="B1748" s="354">
        <f t="shared" si="609"/>
        <v>0</v>
      </c>
      <c r="C1748" s="354">
        <f t="shared" si="610"/>
        <v>0</v>
      </c>
      <c r="D1748" s="354" t="str">
        <f t="shared" si="611"/>
        <v>CE</v>
      </c>
      <c r="E1748" s="354" t="str">
        <f t="shared" si="612"/>
        <v>39</v>
      </c>
      <c r="F1748" s="354" t="str">
        <f t="shared" si="613"/>
        <v>B</v>
      </c>
      <c r="G1748" s="355" t="str">
        <f t="shared" si="614"/>
        <v>02</v>
      </c>
      <c r="H1748" s="232" t="s">
        <v>2082</v>
      </c>
      <c r="I1748" s="233" t="s">
        <v>3251</v>
      </c>
      <c r="J1748" s="233">
        <v>46255</v>
      </c>
      <c r="K1748" s="233">
        <v>47691</v>
      </c>
      <c r="L1748" s="234">
        <v>550027259</v>
      </c>
      <c r="M1748" s="232" t="str">
        <f>IF(ISNA(VLOOKUP(L1748,'MASTER DATA'!$A$1:$B$192,2,0)),"",VLOOKUP(L1748,'MASTER DATA'!$A$1:$B$192,2,0))</f>
        <v>Gadus S2 V220 2_1*770kg_A227</v>
      </c>
      <c r="N1748" s="232">
        <v>1</v>
      </c>
      <c r="O1748" s="232">
        <f t="shared" si="615"/>
        <v>1</v>
      </c>
      <c r="P1748" s="232">
        <f t="shared" si="616"/>
        <v>0</v>
      </c>
      <c r="Q1748" s="232">
        <f>VLOOKUP(L1748,'MASTER DATA'!$A$1:$E$192,5,0)</f>
        <v>1</v>
      </c>
      <c r="R1748" s="234">
        <f>SUMIF('picking of the day'!$H$4:$H$358,WMS!H1748&amp;WMS!L1748,'picking of the day'!$E$4:$E$358)</f>
        <v>0</v>
      </c>
      <c r="U1748" s="114">
        <f>IF(ISNA(VLOOKUP(H1748,'data putaway'!$A$1:$E$530,3,0)),0,VLOOKUP(H1748,'data putaway'!$A$1:$E$530,3,0))</f>
        <v>0</v>
      </c>
      <c r="V1748" s="354">
        <f t="shared" si="617"/>
        <v>1</v>
      </c>
      <c r="W1748" s="114">
        <f>IF(ISNA(VLOOKUP(H1748,'data putaway'!$A$1:$E$530,2,0)),0,VLOOKUP(H1748,'data putaway'!$A$1:$E$530,2,0))</f>
        <v>0</v>
      </c>
      <c r="X1748" s="354" t="b">
        <f t="shared" si="618"/>
        <v>0</v>
      </c>
      <c r="Y1748" s="354">
        <f>IF(ISNA(VLOOKUP(H1748,'data putaway'!$A$1:$E$530,4,0)),0,VLOOKUP(H1748,'data putaway'!$A$1:$E$530,4,0))</f>
        <v>0</v>
      </c>
      <c r="Z1748" s="113">
        <f>IF(ISNA(VLOOKUP(H1748,'data putaway'!$A$1:$E$530,5,0)),0,VLOOKUP(H1748,'data putaway'!$A$1:$E$530,5,0))</f>
        <v>0</v>
      </c>
      <c r="AA1748" s="354" t="b">
        <f t="shared" si="619"/>
        <v>0</v>
      </c>
      <c r="AB1748" s="354" t="b">
        <f t="shared" si="620"/>
        <v>0</v>
      </c>
      <c r="AC1748" s="356" t="str">
        <f t="shared" ca="1" si="621"/>
        <v>0 Month,  28 Days</v>
      </c>
      <c r="AD1748" s="114" t="str">
        <f t="shared" ca="1" si="606"/>
        <v>3 Year, 10 Month, 9 Days</v>
      </c>
      <c r="AE1748" s="114">
        <f t="shared" si="622"/>
        <v>1</v>
      </c>
      <c r="AF1748" s="114">
        <f t="shared" si="623"/>
        <v>1</v>
      </c>
      <c r="AG1748" s="354" t="str">
        <f t="shared" si="624"/>
        <v>CE39</v>
      </c>
      <c r="AH1748" s="114">
        <f>IF(ISNA(VLOOKUP(L1748,'MASTER DATA'!$A$1:$F$192,6,0)),0,VLOOKUP(L1748,'MASTER DATA'!$A$1:$F$192,6,0))*AE1748</f>
        <v>770</v>
      </c>
      <c r="AI1748" s="354" t="str">
        <f>VLOOKUP($D1748,'warehouse mapping'!$AN$7:$AO$17,2,0)</f>
        <v>Aktif</v>
      </c>
      <c r="AJ1748" s="114">
        <f t="shared" si="625"/>
        <v>0</v>
      </c>
      <c r="AK1748" s="354" t="str">
        <f t="shared" si="626"/>
        <v/>
      </c>
      <c r="AL1748" s="354" t="s">
        <v>170</v>
      </c>
      <c r="AM1748" s="354">
        <f t="shared" si="607"/>
        <v>1</v>
      </c>
      <c r="AN1748" s="354" t="b">
        <f t="shared" si="627"/>
        <v>1</v>
      </c>
    </row>
    <row r="1749" spans="1:40" s="354" customFormat="1">
      <c r="A1749" s="354" t="str">
        <f t="shared" si="608"/>
        <v>CE39C01550070614</v>
      </c>
      <c r="B1749" s="354">
        <f t="shared" si="609"/>
        <v>0</v>
      </c>
      <c r="C1749" s="354">
        <f t="shared" si="610"/>
        <v>0</v>
      </c>
      <c r="D1749" s="354" t="str">
        <f t="shared" si="611"/>
        <v>CE</v>
      </c>
      <c r="E1749" s="354" t="str">
        <f t="shared" si="612"/>
        <v>39</v>
      </c>
      <c r="F1749" s="354" t="str">
        <f t="shared" si="613"/>
        <v>C</v>
      </c>
      <c r="G1749" s="355" t="str">
        <f t="shared" si="614"/>
        <v>01</v>
      </c>
      <c r="H1749" s="232" t="s">
        <v>2083</v>
      </c>
      <c r="I1749" s="232" t="s">
        <v>3583</v>
      </c>
      <c r="J1749" s="233">
        <v>46280</v>
      </c>
      <c r="K1749" s="233">
        <v>47737</v>
      </c>
      <c r="L1749" s="368">
        <v>550070614</v>
      </c>
      <c r="M1749" s="232" t="str">
        <f>IF(ISNA(VLOOKUP(L1749,'MASTER DATA'!$A$1:$B$192,2,0)),"",VLOOKUP(L1749,'MASTER DATA'!$A$1:$B$192,2,0))</f>
        <v>HlxHX610W40SP_4*4L_A04W</v>
      </c>
      <c r="N1749" s="232">
        <v>36</v>
      </c>
      <c r="O1749" s="232">
        <f t="shared" si="615"/>
        <v>1</v>
      </c>
      <c r="P1749" s="232">
        <f t="shared" si="616"/>
        <v>0</v>
      </c>
      <c r="Q1749" s="232">
        <f>VLOOKUP(L1749,'MASTER DATA'!$A$1:$E$192,5,0)</f>
        <v>36</v>
      </c>
      <c r="R1749" s="234">
        <f>SUMIF('picking of the day'!$H$4:$H$358,WMS!H1749&amp;WMS!L1749,'picking of the day'!$E$4:$E$358)</f>
        <v>0</v>
      </c>
      <c r="U1749" s="114">
        <f>IF(ISNA(VLOOKUP(H1749,'data putaway'!$A$1:$E$530,3,0)),0,VLOOKUP(H1749,'data putaway'!$A$1:$E$530,3,0))</f>
        <v>0</v>
      </c>
      <c r="V1749" s="354">
        <f t="shared" si="617"/>
        <v>36</v>
      </c>
      <c r="W1749" s="114">
        <f>IF(ISNA(VLOOKUP(H1749,'data putaway'!$A$1:$E$530,2,0)),0,VLOOKUP(H1749,'data putaway'!$A$1:$E$530,2,0))</f>
        <v>0</v>
      </c>
      <c r="X1749" s="354" t="b">
        <f t="shared" si="618"/>
        <v>0</v>
      </c>
      <c r="Y1749" s="354">
        <f>IF(ISNA(VLOOKUP(H1749,'data putaway'!$A$1:$E$530,4,0)),0,VLOOKUP(H1749,'data putaway'!$A$1:$E$530,4,0))</f>
        <v>0</v>
      </c>
      <c r="Z1749" s="113">
        <f>IF(ISNA(VLOOKUP(H1749,'data putaway'!$A$1:$E$530,5,0)),0,VLOOKUP(H1749,'data putaway'!$A$1:$E$530,5,0))</f>
        <v>0</v>
      </c>
      <c r="AA1749" s="354" t="b">
        <f t="shared" si="619"/>
        <v>0</v>
      </c>
      <c r="AB1749" s="354" t="b">
        <f t="shared" si="620"/>
        <v>0</v>
      </c>
      <c r="AC1749" s="356" t="str">
        <f t="shared" ca="1" si="621"/>
        <v>0 Month,  3 Days</v>
      </c>
      <c r="AD1749" s="114" t="str">
        <f t="shared" ca="1" si="606"/>
        <v>3 Year, 11 Month, 24 Days</v>
      </c>
      <c r="AE1749" s="114">
        <f t="shared" si="622"/>
        <v>36</v>
      </c>
      <c r="AF1749" s="114">
        <f t="shared" si="623"/>
        <v>1</v>
      </c>
      <c r="AG1749" s="354" t="str">
        <f t="shared" si="624"/>
        <v>CE39</v>
      </c>
      <c r="AH1749" s="114">
        <f>IF(ISNA(VLOOKUP(L1749,'MASTER DATA'!$A$1:$F$192,6,0)),0,VLOOKUP(L1749,'MASTER DATA'!$A$1:$F$192,6,0))*AE1749</f>
        <v>576</v>
      </c>
      <c r="AI1749" s="354" t="str">
        <f>VLOOKUP($D1749,'warehouse mapping'!$AN$7:$AO$17,2,0)</f>
        <v>Aktif</v>
      </c>
      <c r="AJ1749" s="114">
        <f t="shared" si="625"/>
        <v>0</v>
      </c>
      <c r="AK1749" s="354" t="str">
        <f t="shared" si="626"/>
        <v/>
      </c>
      <c r="AL1749" s="354" t="s">
        <v>170</v>
      </c>
      <c r="AM1749" s="354">
        <f t="shared" si="607"/>
        <v>1</v>
      </c>
      <c r="AN1749" s="354" t="b">
        <f t="shared" si="627"/>
        <v>1</v>
      </c>
    </row>
    <row r="1750" spans="1:40" s="354" customFormat="1">
      <c r="A1750" s="354" t="str">
        <f t="shared" si="608"/>
        <v>CE39C02550070614</v>
      </c>
      <c r="B1750" s="354">
        <f t="shared" si="609"/>
        <v>0</v>
      </c>
      <c r="C1750" s="354">
        <f t="shared" si="610"/>
        <v>0</v>
      </c>
      <c r="D1750" s="354" t="str">
        <f t="shared" si="611"/>
        <v>CE</v>
      </c>
      <c r="E1750" s="354" t="str">
        <f t="shared" si="612"/>
        <v>39</v>
      </c>
      <c r="F1750" s="354" t="str">
        <f t="shared" si="613"/>
        <v>C</v>
      </c>
      <c r="G1750" s="355" t="str">
        <f t="shared" si="614"/>
        <v>02</v>
      </c>
      <c r="H1750" s="232" t="s">
        <v>2084</v>
      </c>
      <c r="I1750" s="232" t="s">
        <v>3583</v>
      </c>
      <c r="J1750" s="233">
        <v>46280</v>
      </c>
      <c r="K1750" s="233">
        <v>47737</v>
      </c>
      <c r="L1750" s="368">
        <v>550070614</v>
      </c>
      <c r="M1750" s="232" t="str">
        <f>IF(ISNA(VLOOKUP(L1750,'MASTER DATA'!$A$1:$B$192,2,0)),"",VLOOKUP(L1750,'MASTER DATA'!$A$1:$B$192,2,0))</f>
        <v>HlxHX610W40SP_4*4L_A04W</v>
      </c>
      <c r="N1750" s="232">
        <v>36</v>
      </c>
      <c r="O1750" s="232">
        <f t="shared" si="615"/>
        <v>1</v>
      </c>
      <c r="P1750" s="232">
        <f t="shared" si="616"/>
        <v>0</v>
      </c>
      <c r="Q1750" s="232">
        <f>VLOOKUP(L1750,'MASTER DATA'!$A$1:$E$192,5,0)</f>
        <v>36</v>
      </c>
      <c r="R1750" s="234">
        <f>SUMIF('picking of the day'!$H$4:$H$358,WMS!H1750&amp;WMS!L1750,'picking of the day'!$E$4:$E$358)</f>
        <v>0</v>
      </c>
      <c r="U1750" s="114">
        <f>IF(ISNA(VLOOKUP(H1750,'data putaway'!$A$1:$E$530,3,0)),0,VLOOKUP(H1750,'data putaway'!$A$1:$E$530,3,0))</f>
        <v>0</v>
      </c>
      <c r="V1750" s="354">
        <f t="shared" si="617"/>
        <v>36</v>
      </c>
      <c r="W1750" s="114">
        <f>IF(ISNA(VLOOKUP(H1750,'data putaway'!$A$1:$E$530,2,0)),0,VLOOKUP(H1750,'data putaway'!$A$1:$E$530,2,0))</f>
        <v>0</v>
      </c>
      <c r="X1750" s="354" t="b">
        <f t="shared" si="618"/>
        <v>0</v>
      </c>
      <c r="Y1750" s="354">
        <f>IF(ISNA(VLOOKUP(H1750,'data putaway'!$A$1:$E$530,4,0)),0,VLOOKUP(H1750,'data putaway'!$A$1:$E$530,4,0))</f>
        <v>0</v>
      </c>
      <c r="Z1750" s="113">
        <f>IF(ISNA(VLOOKUP(H1750,'data putaway'!$A$1:$E$530,5,0)),0,VLOOKUP(H1750,'data putaway'!$A$1:$E$530,5,0))</f>
        <v>0</v>
      </c>
      <c r="AA1750" s="354" t="b">
        <f t="shared" si="619"/>
        <v>0</v>
      </c>
      <c r="AB1750" s="354" t="b">
        <f t="shared" si="620"/>
        <v>0</v>
      </c>
      <c r="AC1750" s="356" t="str">
        <f t="shared" ca="1" si="621"/>
        <v>0 Month,  3 Days</v>
      </c>
      <c r="AD1750" s="114" t="str">
        <f t="shared" ca="1" si="606"/>
        <v>3 Year, 11 Month, 24 Days</v>
      </c>
      <c r="AE1750" s="114">
        <f t="shared" si="622"/>
        <v>36</v>
      </c>
      <c r="AF1750" s="114">
        <f t="shared" si="623"/>
        <v>1</v>
      </c>
      <c r="AG1750" s="354" t="str">
        <f t="shared" si="624"/>
        <v>CE39</v>
      </c>
      <c r="AH1750" s="114">
        <f>IF(ISNA(VLOOKUP(L1750,'MASTER DATA'!$A$1:$F$192,6,0)),0,VLOOKUP(L1750,'MASTER DATA'!$A$1:$F$192,6,0))*AE1750</f>
        <v>576</v>
      </c>
      <c r="AI1750" s="354" t="str">
        <f>VLOOKUP($D1750,'warehouse mapping'!$AN$7:$AO$17,2,0)</f>
        <v>Aktif</v>
      </c>
      <c r="AJ1750" s="114">
        <f t="shared" si="625"/>
        <v>0</v>
      </c>
      <c r="AK1750" s="354" t="str">
        <f t="shared" si="626"/>
        <v/>
      </c>
      <c r="AL1750" s="354" t="s">
        <v>170</v>
      </c>
      <c r="AM1750" s="354">
        <f t="shared" si="607"/>
        <v>1</v>
      </c>
      <c r="AN1750" s="354" t="b">
        <f t="shared" si="627"/>
        <v>1</v>
      </c>
    </row>
    <row r="1751" spans="1:40" s="354" customFormat="1">
      <c r="A1751" s="354" t="str">
        <f t="shared" si="608"/>
        <v>CE39D01550048593</v>
      </c>
      <c r="B1751" s="354">
        <f t="shared" si="609"/>
        <v>0</v>
      </c>
      <c r="C1751" s="354">
        <f t="shared" si="610"/>
        <v>0</v>
      </c>
      <c r="D1751" s="354" t="str">
        <f t="shared" si="611"/>
        <v>CE</v>
      </c>
      <c r="E1751" s="354" t="str">
        <f t="shared" si="612"/>
        <v>39</v>
      </c>
      <c r="F1751" s="354" t="str">
        <f t="shared" si="613"/>
        <v>D</v>
      </c>
      <c r="G1751" s="355" t="str">
        <f t="shared" si="614"/>
        <v>01</v>
      </c>
      <c r="H1751" s="232" t="s">
        <v>2085</v>
      </c>
      <c r="I1751" s="232" t="s">
        <v>3530</v>
      </c>
      <c r="J1751" s="233">
        <v>46276</v>
      </c>
      <c r="K1751" s="233">
        <v>47731</v>
      </c>
      <c r="L1751" s="234">
        <v>550048593</v>
      </c>
      <c r="M1751" s="232" t="str">
        <f>IF(ISNA(VLOOKUP(L1751,'MASTER DATA'!$A$1:$B$192,2,0)),"",VLOOKUP(L1751,'MASTER DATA'!$A$1:$B$192,2,0))</f>
        <v>Adv4TAX5Sc20W40MB_12*0.8L_A04W</v>
      </c>
      <c r="N1751" s="232">
        <v>48</v>
      </c>
      <c r="O1751" s="232">
        <f t="shared" si="615"/>
        <v>1</v>
      </c>
      <c r="P1751" s="232">
        <f t="shared" si="616"/>
        <v>0</v>
      </c>
      <c r="Q1751" s="232">
        <f>VLOOKUP(L1751,'MASTER DATA'!$A$1:$E$192,5,0)</f>
        <v>48</v>
      </c>
      <c r="R1751" s="234">
        <f>SUMIF('picking of the day'!$H$4:$H$358,WMS!H1751&amp;WMS!L1751,'picking of the day'!$E$4:$E$358)</f>
        <v>0</v>
      </c>
      <c r="U1751" s="114">
        <f>IF(ISNA(VLOOKUP(H1751,'data putaway'!$A$1:$E$530,3,0)),0,VLOOKUP(H1751,'data putaway'!$A$1:$E$530,3,0))</f>
        <v>0</v>
      </c>
      <c r="V1751" s="354">
        <f t="shared" si="617"/>
        <v>48</v>
      </c>
      <c r="W1751" s="114">
        <f>IF(ISNA(VLOOKUP(H1751,'data putaway'!$A$1:$E$530,2,0)),0,VLOOKUP(H1751,'data putaway'!$A$1:$E$530,2,0))</f>
        <v>0</v>
      </c>
      <c r="X1751" s="354" t="b">
        <f t="shared" si="618"/>
        <v>0</v>
      </c>
      <c r="Y1751" s="354">
        <f>IF(ISNA(VLOOKUP(H1751,'data putaway'!$A$1:$E$530,4,0)),0,VLOOKUP(H1751,'data putaway'!$A$1:$E$530,4,0))</f>
        <v>0</v>
      </c>
      <c r="Z1751" s="113">
        <f>IF(ISNA(VLOOKUP(H1751,'data putaway'!$A$1:$E$530,5,0)),0,VLOOKUP(H1751,'data putaway'!$A$1:$E$530,5,0))</f>
        <v>0</v>
      </c>
      <c r="AA1751" s="354" t="b">
        <f t="shared" si="619"/>
        <v>0</v>
      </c>
      <c r="AB1751" s="354" t="b">
        <f t="shared" si="620"/>
        <v>0</v>
      </c>
      <c r="AC1751" s="356" t="str">
        <f t="shared" ca="1" si="621"/>
        <v>0 Month,  7 Days</v>
      </c>
      <c r="AD1751" s="114" t="str">
        <f t="shared" ca="1" si="606"/>
        <v>3 Year, 11 Month, 18 Days</v>
      </c>
      <c r="AE1751" s="114">
        <f t="shared" si="622"/>
        <v>48</v>
      </c>
      <c r="AF1751" s="114">
        <f t="shared" si="623"/>
        <v>1</v>
      </c>
      <c r="AG1751" s="354" t="str">
        <f t="shared" si="624"/>
        <v>CE39</v>
      </c>
      <c r="AH1751" s="114">
        <f>IF(ISNA(VLOOKUP(L1751,'MASTER DATA'!$A$1:$F$192,6,0)),0,VLOOKUP(L1751,'MASTER DATA'!$A$1:$F$192,6,0))*AE1751</f>
        <v>460.79999999999995</v>
      </c>
      <c r="AI1751" s="354" t="str">
        <f>VLOOKUP($D1751,'warehouse mapping'!$AN$7:$AO$17,2,0)</f>
        <v>Aktif</v>
      </c>
      <c r="AJ1751" s="114">
        <f t="shared" si="625"/>
        <v>0</v>
      </c>
      <c r="AK1751" s="354" t="str">
        <f t="shared" si="626"/>
        <v/>
      </c>
      <c r="AL1751" s="354" t="s">
        <v>170</v>
      </c>
      <c r="AM1751" s="354">
        <f t="shared" si="607"/>
        <v>1</v>
      </c>
      <c r="AN1751" s="354" t="b">
        <f t="shared" si="627"/>
        <v>1</v>
      </c>
    </row>
    <row r="1752" spans="1:40" s="354" customFormat="1">
      <c r="A1752" s="354" t="str">
        <f t="shared" si="608"/>
        <v>CE39D02550048593</v>
      </c>
      <c r="B1752" s="354">
        <f t="shared" si="609"/>
        <v>0</v>
      </c>
      <c r="C1752" s="354">
        <f t="shared" si="610"/>
        <v>0</v>
      </c>
      <c r="D1752" s="354" t="str">
        <f t="shared" si="611"/>
        <v>CE</v>
      </c>
      <c r="E1752" s="354" t="str">
        <f t="shared" si="612"/>
        <v>39</v>
      </c>
      <c r="F1752" s="354" t="str">
        <f t="shared" si="613"/>
        <v>D</v>
      </c>
      <c r="G1752" s="355" t="str">
        <f t="shared" si="614"/>
        <v>02</v>
      </c>
      <c r="H1752" s="232" t="s">
        <v>2086</v>
      </c>
      <c r="I1752" s="232" t="s">
        <v>3530</v>
      </c>
      <c r="J1752" s="233">
        <v>46276</v>
      </c>
      <c r="K1752" s="233">
        <v>47731</v>
      </c>
      <c r="L1752" s="234">
        <v>550048593</v>
      </c>
      <c r="M1752" s="232" t="str">
        <f>IF(ISNA(VLOOKUP(L1752,'MASTER DATA'!$A$1:$B$192,2,0)),"",VLOOKUP(L1752,'MASTER DATA'!$A$1:$B$192,2,0))</f>
        <v>Adv4TAX5Sc20W40MB_12*0.8L_A04W</v>
      </c>
      <c r="N1752" s="232">
        <v>48</v>
      </c>
      <c r="O1752" s="232">
        <f t="shared" si="615"/>
        <v>1</v>
      </c>
      <c r="P1752" s="232">
        <f t="shared" si="616"/>
        <v>0</v>
      </c>
      <c r="Q1752" s="232">
        <f>VLOOKUP(L1752,'MASTER DATA'!$A$1:$E$192,5,0)</f>
        <v>48</v>
      </c>
      <c r="R1752" s="234">
        <f>SUMIF('picking of the day'!$H$4:$H$358,WMS!H1752&amp;WMS!L1752,'picking of the day'!$E$4:$E$358)</f>
        <v>0</v>
      </c>
      <c r="U1752" s="114">
        <f>IF(ISNA(VLOOKUP(H1752,'data putaway'!$A$1:$E$530,3,0)),0,VLOOKUP(H1752,'data putaway'!$A$1:$E$530,3,0))</f>
        <v>0</v>
      </c>
      <c r="V1752" s="354">
        <f t="shared" si="617"/>
        <v>48</v>
      </c>
      <c r="W1752" s="114">
        <f>IF(ISNA(VLOOKUP(H1752,'data putaway'!$A$1:$E$530,2,0)),0,VLOOKUP(H1752,'data putaway'!$A$1:$E$530,2,0))</f>
        <v>0</v>
      </c>
      <c r="X1752" s="354" t="b">
        <f t="shared" si="618"/>
        <v>0</v>
      </c>
      <c r="Y1752" s="354">
        <f>IF(ISNA(VLOOKUP(H1752,'data putaway'!$A$1:$E$530,4,0)),0,VLOOKUP(H1752,'data putaway'!$A$1:$E$530,4,0))</f>
        <v>0</v>
      </c>
      <c r="Z1752" s="113">
        <f>IF(ISNA(VLOOKUP(H1752,'data putaway'!$A$1:$E$530,5,0)),0,VLOOKUP(H1752,'data putaway'!$A$1:$E$530,5,0))</f>
        <v>0</v>
      </c>
      <c r="AA1752" s="354" t="b">
        <f t="shared" si="619"/>
        <v>0</v>
      </c>
      <c r="AB1752" s="354" t="b">
        <f t="shared" si="620"/>
        <v>0</v>
      </c>
      <c r="AC1752" s="356" t="str">
        <f t="shared" ca="1" si="621"/>
        <v>0 Month,  7 Days</v>
      </c>
      <c r="AD1752" s="114" t="str">
        <f t="shared" ca="1" si="606"/>
        <v>3 Year, 11 Month, 18 Days</v>
      </c>
      <c r="AE1752" s="114">
        <f t="shared" si="622"/>
        <v>48</v>
      </c>
      <c r="AF1752" s="114">
        <f t="shared" si="623"/>
        <v>1</v>
      </c>
      <c r="AG1752" s="354" t="str">
        <f t="shared" si="624"/>
        <v>CE39</v>
      </c>
      <c r="AH1752" s="114">
        <f>IF(ISNA(VLOOKUP(L1752,'MASTER DATA'!$A$1:$F$192,6,0)),0,VLOOKUP(L1752,'MASTER DATA'!$A$1:$F$192,6,0))*AE1752</f>
        <v>460.79999999999995</v>
      </c>
      <c r="AI1752" s="354" t="str">
        <f>VLOOKUP($D1752,'warehouse mapping'!$AN$7:$AO$17,2,0)</f>
        <v>Aktif</v>
      </c>
      <c r="AJ1752" s="114">
        <f t="shared" si="625"/>
        <v>0</v>
      </c>
      <c r="AK1752" s="354" t="str">
        <f t="shared" si="626"/>
        <v/>
      </c>
      <c r="AL1752" s="354" t="s">
        <v>170</v>
      </c>
      <c r="AM1752" s="354">
        <f t="shared" si="607"/>
        <v>1</v>
      </c>
      <c r="AN1752" s="354" t="b">
        <f t="shared" si="627"/>
        <v>1</v>
      </c>
    </row>
    <row r="1753" spans="1:40" s="354" customFormat="1">
      <c r="A1753" s="354" t="str">
        <f t="shared" si="608"/>
        <v>CE39E01550059938</v>
      </c>
      <c r="B1753" s="354">
        <f t="shared" si="609"/>
        <v>0</v>
      </c>
      <c r="C1753" s="354">
        <f t="shared" si="610"/>
        <v>0</v>
      </c>
      <c r="D1753" s="354" t="str">
        <f t="shared" si="611"/>
        <v>CE</v>
      </c>
      <c r="E1753" s="354" t="str">
        <f t="shared" si="612"/>
        <v>39</v>
      </c>
      <c r="F1753" s="354" t="str">
        <f t="shared" si="613"/>
        <v>E</v>
      </c>
      <c r="G1753" s="355" t="str">
        <f t="shared" si="614"/>
        <v>01</v>
      </c>
      <c r="H1753" s="232" t="s">
        <v>2087</v>
      </c>
      <c r="I1753" s="232" t="s">
        <v>3575</v>
      </c>
      <c r="J1753" s="233">
        <v>46277</v>
      </c>
      <c r="K1753" s="233">
        <v>47733</v>
      </c>
      <c r="L1753" s="234">
        <v>550059938</v>
      </c>
      <c r="M1753" s="232" t="str">
        <f>IF(ISNA(VLOOKUP(L1753,'MASTER DATA'!$A$1:$B$192,2,0)),"",VLOOKUP(L1753,'MASTER DATA'!$A$1:$B$192,2,0))</f>
        <v>HlxHX7PL5W40SPVW502_4*4L_A04W</v>
      </c>
      <c r="N1753" s="232">
        <v>0</v>
      </c>
      <c r="O1753" s="232">
        <f t="shared" si="615"/>
        <v>0</v>
      </c>
      <c r="P1753" s="232">
        <f t="shared" si="616"/>
        <v>0</v>
      </c>
      <c r="Q1753" s="232">
        <f>VLOOKUP(L1753,'MASTER DATA'!$A$1:$E$192,5,0)</f>
        <v>36</v>
      </c>
      <c r="R1753" s="234">
        <f>SUMIF('picking of the day'!$H$4:$H$358,WMS!H1753&amp;WMS!L1753,'picking of the day'!$E$4:$E$358)</f>
        <v>0</v>
      </c>
      <c r="U1753" s="114">
        <f>IF(ISNA(VLOOKUP(H1753,'data putaway'!$A$1:$E$530,3,0)),0,VLOOKUP(H1753,'data putaway'!$A$1:$E$530,3,0))</f>
        <v>0</v>
      </c>
      <c r="V1753" s="354">
        <f t="shared" si="617"/>
        <v>0</v>
      </c>
      <c r="W1753" s="114">
        <f>IF(ISNA(VLOOKUP(H1753,'data putaway'!$A$1:$E$530,2,0)),0,VLOOKUP(H1753,'data putaway'!$A$1:$E$530,2,0))</f>
        <v>0</v>
      </c>
      <c r="X1753" s="354" t="b">
        <f t="shared" si="618"/>
        <v>0</v>
      </c>
      <c r="Y1753" s="354">
        <f>IF(ISNA(VLOOKUP(H1753,'data putaway'!$A$1:$E$530,4,0)),0,VLOOKUP(H1753,'data putaway'!$A$1:$E$530,4,0))</f>
        <v>0</v>
      </c>
      <c r="Z1753" s="113">
        <f>IF(ISNA(VLOOKUP(H1753,'data putaway'!$A$1:$E$530,5,0)),0,VLOOKUP(H1753,'data putaway'!$A$1:$E$530,5,0))</f>
        <v>0</v>
      </c>
      <c r="AA1753" s="354" t="b">
        <f t="shared" si="619"/>
        <v>0</v>
      </c>
      <c r="AB1753" s="354" t="b">
        <f t="shared" si="620"/>
        <v>0</v>
      </c>
      <c r="AC1753" s="356" t="str">
        <f t="shared" ca="1" si="621"/>
        <v>0 Month,  6 Days</v>
      </c>
      <c r="AD1753" s="114" t="str">
        <f t="shared" ca="1" si="606"/>
        <v>3 Year, 11 Month, 20 Days</v>
      </c>
      <c r="AE1753" s="114">
        <f t="shared" si="622"/>
        <v>0</v>
      </c>
      <c r="AF1753" s="114">
        <f t="shared" si="623"/>
        <v>0</v>
      </c>
      <c r="AG1753" s="354" t="str">
        <f t="shared" si="624"/>
        <v>CE39</v>
      </c>
      <c r="AH1753" s="114">
        <f>IF(ISNA(VLOOKUP(L1753,'MASTER DATA'!$A$1:$F$192,6,0)),0,VLOOKUP(L1753,'MASTER DATA'!$A$1:$F$192,6,0))*AE1753</f>
        <v>0</v>
      </c>
      <c r="AI1753" s="354" t="str">
        <f>VLOOKUP($D1753,'warehouse mapping'!$AN$7:$AO$17,2,0)</f>
        <v>Aktif</v>
      </c>
      <c r="AJ1753" s="114">
        <f t="shared" si="625"/>
        <v>1</v>
      </c>
      <c r="AK1753" s="354" t="str">
        <f t="shared" si="626"/>
        <v>CE</v>
      </c>
      <c r="AL1753" s="354" t="s">
        <v>170</v>
      </c>
      <c r="AM1753" s="354">
        <f t="shared" si="607"/>
        <v>1</v>
      </c>
      <c r="AN1753" s="354" t="b">
        <f t="shared" si="627"/>
        <v>1</v>
      </c>
    </row>
    <row r="1754" spans="1:40" s="354" customFormat="1">
      <c r="A1754" s="354" t="str">
        <f t="shared" si="608"/>
        <v>CE39E02550058592</v>
      </c>
      <c r="B1754" s="354">
        <f t="shared" si="609"/>
        <v>0</v>
      </c>
      <c r="C1754" s="354">
        <f t="shared" si="610"/>
        <v>0</v>
      </c>
      <c r="D1754" s="354" t="str">
        <f t="shared" si="611"/>
        <v>CE</v>
      </c>
      <c r="E1754" s="354" t="str">
        <f t="shared" si="612"/>
        <v>39</v>
      </c>
      <c r="F1754" s="354" t="str">
        <f t="shared" si="613"/>
        <v>E</v>
      </c>
      <c r="G1754" s="355" t="str">
        <f t="shared" si="614"/>
        <v>02</v>
      </c>
      <c r="H1754" s="232" t="s">
        <v>2088</v>
      </c>
      <c r="I1754" s="232" t="s">
        <v>3097</v>
      </c>
      <c r="J1754" s="233">
        <v>46190</v>
      </c>
      <c r="K1754" s="233">
        <v>47762</v>
      </c>
      <c r="L1754" s="234">
        <v>550058592</v>
      </c>
      <c r="M1754" s="232" t="str">
        <f>IF(ISNA(VLOOKUP(L1754,'MASTER DATA'!$A$1:$B$192,2,0)),"",VLOOKUP(L1754,'MASTER DATA'!$A$1:$B$192,2,0))</f>
        <v>Adv4TAX515W40SLMA2_12*1L_A04W</v>
      </c>
      <c r="N1754" s="232">
        <v>44</v>
      </c>
      <c r="O1754" s="232">
        <f t="shared" si="615"/>
        <v>1</v>
      </c>
      <c r="P1754" s="232">
        <f t="shared" si="616"/>
        <v>0</v>
      </c>
      <c r="Q1754" s="232">
        <f>VLOOKUP(L1754,'MASTER DATA'!$A$1:$E$192,5,0)</f>
        <v>44</v>
      </c>
      <c r="R1754" s="234">
        <f>SUMIF('picking of the day'!$H$4:$H$358,WMS!H1754&amp;WMS!L1754,'picking of the day'!$E$4:$E$358)</f>
        <v>0</v>
      </c>
      <c r="U1754" s="114">
        <f>IF(ISNA(VLOOKUP(H1754,'data putaway'!$A$1:$E$530,3,0)),0,VLOOKUP(H1754,'data putaway'!$A$1:$E$530,3,0))</f>
        <v>0</v>
      </c>
      <c r="V1754" s="354">
        <f t="shared" si="617"/>
        <v>44</v>
      </c>
      <c r="W1754" s="114">
        <f>IF(ISNA(VLOOKUP(H1754,'data putaway'!$A$1:$E$530,2,0)),0,VLOOKUP(H1754,'data putaway'!$A$1:$E$530,2,0))</f>
        <v>0</v>
      </c>
      <c r="X1754" s="354" t="b">
        <f t="shared" si="618"/>
        <v>0</v>
      </c>
      <c r="Y1754" s="354">
        <f>IF(ISNA(VLOOKUP(H1754,'data putaway'!$A$1:$E$530,4,0)),0,VLOOKUP(H1754,'data putaway'!$A$1:$E$530,4,0))</f>
        <v>0</v>
      </c>
      <c r="Z1754" s="113">
        <f>IF(ISNA(VLOOKUP(H1754,'data putaway'!$A$1:$E$530,5,0)),0,VLOOKUP(H1754,'data putaway'!$A$1:$E$530,5,0))</f>
        <v>0</v>
      </c>
      <c r="AA1754" s="354" t="b">
        <f t="shared" si="619"/>
        <v>0</v>
      </c>
      <c r="AB1754" s="354" t="b">
        <f t="shared" si="620"/>
        <v>0</v>
      </c>
      <c r="AC1754" s="356" t="str">
        <f t="shared" ca="1" si="621"/>
        <v>3 Month,  1 Days</v>
      </c>
      <c r="AD1754" s="114" t="str">
        <f t="shared" ref="AD1754:AD1817" ca="1" si="628">IF(K1754="","",DATEDIF(NOW(),K1754,"y")&amp;" Year"&amp;", "&amp;DATEDIF(NOW(),K1754,"ym")&amp;" Month"&amp;", "&amp;DATEDIF(NOW(),K1754,"md")&amp;" Days")</f>
        <v>4 Year, 0 Month, 18 Days</v>
      </c>
      <c r="AE1754" s="114">
        <f t="shared" si="622"/>
        <v>44</v>
      </c>
      <c r="AF1754" s="114">
        <f t="shared" si="623"/>
        <v>1</v>
      </c>
      <c r="AG1754" s="354" t="str">
        <f t="shared" si="624"/>
        <v>CE39</v>
      </c>
      <c r="AH1754" s="114">
        <f>IF(ISNA(VLOOKUP(L1754,'MASTER DATA'!$A$1:$F$192,6,0)),0,VLOOKUP(L1754,'MASTER DATA'!$A$1:$F$192,6,0))*AE1754</f>
        <v>528</v>
      </c>
      <c r="AI1754" s="354" t="str">
        <f>VLOOKUP($D1754,'warehouse mapping'!$AN$7:$AO$17,2,0)</f>
        <v>Aktif</v>
      </c>
      <c r="AJ1754" s="114">
        <f t="shared" si="625"/>
        <v>0</v>
      </c>
      <c r="AK1754" s="354" t="str">
        <f t="shared" si="626"/>
        <v/>
      </c>
      <c r="AL1754" s="354" t="s">
        <v>170</v>
      </c>
      <c r="AM1754" s="354">
        <f t="shared" ref="AM1754:AM1817" si="629">COUNTIF($H$5:$H$2564,H1754)</f>
        <v>1</v>
      </c>
      <c r="AN1754" s="354" t="b">
        <f t="shared" si="627"/>
        <v>1</v>
      </c>
    </row>
    <row r="1755" spans="1:40" s="354" customFormat="1">
      <c r="A1755" s="354" t="str">
        <f t="shared" si="608"/>
        <v>CE40A01</v>
      </c>
      <c r="B1755" s="354">
        <f t="shared" si="609"/>
        <v>0</v>
      </c>
      <c r="C1755" s="354">
        <f t="shared" si="610"/>
        <v>0</v>
      </c>
      <c r="D1755" s="354" t="str">
        <f t="shared" si="611"/>
        <v>CE</v>
      </c>
      <c r="E1755" s="354" t="str">
        <f t="shared" si="612"/>
        <v>40</v>
      </c>
      <c r="F1755" s="354" t="str">
        <f t="shared" si="613"/>
        <v>A</v>
      </c>
      <c r="G1755" s="355" t="str">
        <f t="shared" si="614"/>
        <v>01</v>
      </c>
      <c r="H1755" s="232" t="s">
        <v>2089</v>
      </c>
      <c r="I1755" s="232"/>
      <c r="J1755" s="233"/>
      <c r="K1755" s="233"/>
      <c r="L1755" s="234"/>
      <c r="M1755" s="232" t="str">
        <f>IF(ISNA(VLOOKUP(L1755,'MASTER DATA'!$A$1:$B$192,2,0)),"",VLOOKUP(L1755,'MASTER DATA'!$A$1:$B$192,2,0))</f>
        <v/>
      </c>
      <c r="N1755" s="232">
        <v>0</v>
      </c>
      <c r="O1755" s="232" t="e">
        <f t="shared" si="615"/>
        <v>#N/A</v>
      </c>
      <c r="P1755" s="232" t="e">
        <f t="shared" si="616"/>
        <v>#N/A</v>
      </c>
      <c r="Q1755" s="232" t="e">
        <f>VLOOKUP(L1755,'MASTER DATA'!$A$1:$E$192,5,0)</f>
        <v>#N/A</v>
      </c>
      <c r="R1755" s="234">
        <f>SUMIF('picking of the day'!$H$4:$H$358,WMS!H1755&amp;WMS!L1755,'picking of the day'!$E$4:$E$358)</f>
        <v>0</v>
      </c>
      <c r="U1755" s="114">
        <f>IF(ISNA(VLOOKUP(H1755,'data putaway'!$A$1:$E$530,3,0)),0,VLOOKUP(H1755,'data putaway'!$A$1:$E$530,3,0))</f>
        <v>0</v>
      </c>
      <c r="V1755" s="354">
        <f t="shared" si="617"/>
        <v>0</v>
      </c>
      <c r="W1755" s="114">
        <f>IF(ISNA(VLOOKUP(H1755,'data putaway'!$A$1:$E$530,2,0)),0,VLOOKUP(H1755,'data putaway'!$A$1:$E$530,2,0))</f>
        <v>0</v>
      </c>
      <c r="X1755" s="354" t="b">
        <f t="shared" si="618"/>
        <v>1</v>
      </c>
      <c r="Y1755" s="354">
        <f>IF(ISNA(VLOOKUP(H1755,'data putaway'!$A$1:$E$530,4,0)),0,VLOOKUP(H1755,'data putaway'!$A$1:$E$530,4,0))</f>
        <v>0</v>
      </c>
      <c r="Z1755" s="113">
        <f>IF(ISNA(VLOOKUP(H1755,'data putaway'!$A$1:$E$530,5,0)),0,VLOOKUP(H1755,'data putaway'!$A$1:$E$530,5,0))</f>
        <v>0</v>
      </c>
      <c r="AA1755" s="354" t="b">
        <f t="shared" si="619"/>
        <v>1</v>
      </c>
      <c r="AB1755" s="354" t="b">
        <f t="shared" si="620"/>
        <v>1</v>
      </c>
      <c r="AC1755" s="356" t="str">
        <f t="shared" ca="1" si="621"/>
        <v/>
      </c>
      <c r="AD1755" s="114" t="str">
        <f t="shared" ca="1" si="628"/>
        <v/>
      </c>
      <c r="AE1755" s="114">
        <f t="shared" si="622"/>
        <v>0</v>
      </c>
      <c r="AF1755" s="114">
        <f t="shared" si="623"/>
        <v>0</v>
      </c>
      <c r="AG1755" s="354" t="str">
        <f t="shared" si="624"/>
        <v>CE40</v>
      </c>
      <c r="AH1755" s="114">
        <f>IF(ISNA(VLOOKUP(L1755,'MASTER DATA'!$A$1:$F$192,6,0)),0,VLOOKUP(L1755,'MASTER DATA'!$A$1:$F$192,6,0))*AE1755</f>
        <v>0</v>
      </c>
      <c r="AI1755" s="354" t="str">
        <f>VLOOKUP($D1755,'warehouse mapping'!$AN$7:$AO$17,2,0)</f>
        <v>Aktif</v>
      </c>
      <c r="AJ1755" s="114">
        <f t="shared" si="625"/>
        <v>1</v>
      </c>
      <c r="AK1755" s="354" t="str">
        <f t="shared" si="626"/>
        <v>CE</v>
      </c>
      <c r="AL1755" s="354" t="s">
        <v>3025</v>
      </c>
      <c r="AM1755" s="354">
        <f t="shared" si="629"/>
        <v>1</v>
      </c>
      <c r="AN1755" s="354" t="b">
        <f t="shared" si="627"/>
        <v>1</v>
      </c>
    </row>
    <row r="1756" spans="1:40" s="354" customFormat="1">
      <c r="A1756" s="354" t="str">
        <f t="shared" si="608"/>
        <v>CE40A02</v>
      </c>
      <c r="B1756" s="354">
        <f t="shared" si="609"/>
        <v>0</v>
      </c>
      <c r="C1756" s="354">
        <f t="shared" si="610"/>
        <v>0</v>
      </c>
      <c r="D1756" s="354" t="str">
        <f t="shared" si="611"/>
        <v>CE</v>
      </c>
      <c r="E1756" s="354" t="str">
        <f t="shared" si="612"/>
        <v>40</v>
      </c>
      <c r="F1756" s="354" t="str">
        <f t="shared" si="613"/>
        <v>A</v>
      </c>
      <c r="G1756" s="355" t="str">
        <f t="shared" si="614"/>
        <v>02</v>
      </c>
      <c r="H1756" s="232" t="s">
        <v>2090</v>
      </c>
      <c r="I1756" s="232"/>
      <c r="J1756" s="233"/>
      <c r="K1756" s="233"/>
      <c r="L1756" s="234"/>
      <c r="M1756" s="232" t="str">
        <f>IF(ISNA(VLOOKUP(L1756,'MASTER DATA'!$A$1:$B$192,2,0)),"",VLOOKUP(L1756,'MASTER DATA'!$A$1:$B$192,2,0))</f>
        <v/>
      </c>
      <c r="N1756" s="232">
        <v>0</v>
      </c>
      <c r="O1756" s="232" t="e">
        <f t="shared" si="615"/>
        <v>#N/A</v>
      </c>
      <c r="P1756" s="232" t="e">
        <f t="shared" si="616"/>
        <v>#N/A</v>
      </c>
      <c r="Q1756" s="232" t="e">
        <f>VLOOKUP(L1756,'MASTER DATA'!$A$1:$E$192,5,0)</f>
        <v>#N/A</v>
      </c>
      <c r="R1756" s="234">
        <f>SUMIF('picking of the day'!$H$4:$H$358,WMS!H1756&amp;WMS!L1756,'picking of the day'!$E$4:$E$358)</f>
        <v>0</v>
      </c>
      <c r="U1756" s="114">
        <f>IF(ISNA(VLOOKUP(H1756,'data putaway'!$A$1:$E$530,3,0)),0,VLOOKUP(H1756,'data putaway'!$A$1:$E$530,3,0))</f>
        <v>0</v>
      </c>
      <c r="V1756" s="354">
        <f t="shared" si="617"/>
        <v>0</v>
      </c>
      <c r="W1756" s="114">
        <f>IF(ISNA(VLOOKUP(H1756,'data putaway'!$A$1:$E$530,2,0)),0,VLOOKUP(H1756,'data putaway'!$A$1:$E$530,2,0))</f>
        <v>0</v>
      </c>
      <c r="X1756" s="354" t="b">
        <f t="shared" si="618"/>
        <v>1</v>
      </c>
      <c r="Y1756" s="354">
        <f>IF(ISNA(VLOOKUP(H1756,'data putaway'!$A$1:$E$530,4,0)),0,VLOOKUP(H1756,'data putaway'!$A$1:$E$530,4,0))</f>
        <v>0</v>
      </c>
      <c r="Z1756" s="113">
        <f>IF(ISNA(VLOOKUP(H1756,'data putaway'!$A$1:$E$530,5,0)),0,VLOOKUP(H1756,'data putaway'!$A$1:$E$530,5,0))</f>
        <v>0</v>
      </c>
      <c r="AA1756" s="354" t="b">
        <f t="shared" si="619"/>
        <v>1</v>
      </c>
      <c r="AB1756" s="354" t="b">
        <f t="shared" si="620"/>
        <v>1</v>
      </c>
      <c r="AC1756" s="356" t="str">
        <f t="shared" ca="1" si="621"/>
        <v/>
      </c>
      <c r="AD1756" s="114" t="str">
        <f t="shared" ca="1" si="628"/>
        <v/>
      </c>
      <c r="AE1756" s="114">
        <f t="shared" si="622"/>
        <v>0</v>
      </c>
      <c r="AF1756" s="114">
        <f t="shared" si="623"/>
        <v>0</v>
      </c>
      <c r="AG1756" s="354" t="str">
        <f t="shared" si="624"/>
        <v>CE40</v>
      </c>
      <c r="AH1756" s="114">
        <f>IF(ISNA(VLOOKUP(L1756,'MASTER DATA'!$A$1:$F$192,6,0)),0,VLOOKUP(L1756,'MASTER DATA'!$A$1:$F$192,6,0))*AE1756</f>
        <v>0</v>
      </c>
      <c r="AI1756" s="354" t="str">
        <f>VLOOKUP($D1756,'warehouse mapping'!$AN$7:$AO$17,2,0)</f>
        <v>Aktif</v>
      </c>
      <c r="AJ1756" s="114">
        <f t="shared" si="625"/>
        <v>1</v>
      </c>
      <c r="AK1756" s="354" t="str">
        <f t="shared" si="626"/>
        <v>CE</v>
      </c>
      <c r="AL1756" s="354" t="s">
        <v>3025</v>
      </c>
      <c r="AM1756" s="354">
        <f t="shared" si="629"/>
        <v>1</v>
      </c>
      <c r="AN1756" s="354" t="b">
        <f t="shared" si="627"/>
        <v>1</v>
      </c>
    </row>
    <row r="1757" spans="1:40" s="354" customFormat="1">
      <c r="A1757" s="354" t="str">
        <f t="shared" si="608"/>
        <v>CE40B01</v>
      </c>
      <c r="B1757" s="354">
        <f t="shared" si="609"/>
        <v>0</v>
      </c>
      <c r="C1757" s="354">
        <f t="shared" si="610"/>
        <v>0</v>
      </c>
      <c r="D1757" s="354" t="str">
        <f t="shared" si="611"/>
        <v>CE</v>
      </c>
      <c r="E1757" s="354" t="str">
        <f t="shared" si="612"/>
        <v>40</v>
      </c>
      <c r="F1757" s="354" t="str">
        <f t="shared" si="613"/>
        <v>B</v>
      </c>
      <c r="G1757" s="355" t="str">
        <f t="shared" si="614"/>
        <v>01</v>
      </c>
      <c r="H1757" s="232" t="s">
        <v>2091</v>
      </c>
      <c r="I1757" s="232"/>
      <c r="J1757" s="233"/>
      <c r="K1757" s="233"/>
      <c r="L1757" s="234"/>
      <c r="M1757" s="232" t="str">
        <f>IF(ISNA(VLOOKUP(L1757,'MASTER DATA'!$A$1:$B$192,2,0)),"",VLOOKUP(L1757,'MASTER DATA'!$A$1:$B$192,2,0))</f>
        <v/>
      </c>
      <c r="N1757" s="232">
        <v>0</v>
      </c>
      <c r="O1757" s="232" t="e">
        <f t="shared" si="615"/>
        <v>#N/A</v>
      </c>
      <c r="P1757" s="232" t="e">
        <f t="shared" si="616"/>
        <v>#N/A</v>
      </c>
      <c r="Q1757" s="232" t="e">
        <f>VLOOKUP(L1757,'MASTER DATA'!$A$1:$E$192,5,0)</f>
        <v>#N/A</v>
      </c>
      <c r="R1757" s="234">
        <f>SUMIF('picking of the day'!$H$4:$H$358,WMS!H1757&amp;WMS!L1757,'picking of the day'!$E$4:$E$358)</f>
        <v>0</v>
      </c>
      <c r="U1757" s="114">
        <f>IF(ISNA(VLOOKUP(H1757,'data putaway'!$A$1:$E$530,3,0)),0,VLOOKUP(H1757,'data putaway'!$A$1:$E$530,3,0))</f>
        <v>0</v>
      </c>
      <c r="V1757" s="354">
        <f t="shared" si="617"/>
        <v>0</v>
      </c>
      <c r="W1757" s="114">
        <f>IF(ISNA(VLOOKUP(H1757,'data putaway'!$A$1:$E$530,2,0)),0,VLOOKUP(H1757,'data putaway'!$A$1:$E$530,2,0))</f>
        <v>0</v>
      </c>
      <c r="X1757" s="354" t="b">
        <f t="shared" si="618"/>
        <v>1</v>
      </c>
      <c r="Y1757" s="354">
        <f>IF(ISNA(VLOOKUP(H1757,'data putaway'!$A$1:$E$530,4,0)),0,VLOOKUP(H1757,'data putaway'!$A$1:$E$530,4,0))</f>
        <v>0</v>
      </c>
      <c r="Z1757" s="113">
        <f>IF(ISNA(VLOOKUP(H1757,'data putaway'!$A$1:$E$530,5,0)),0,VLOOKUP(H1757,'data putaway'!$A$1:$E$530,5,0))</f>
        <v>0</v>
      </c>
      <c r="AA1757" s="354" t="b">
        <f t="shared" si="619"/>
        <v>1</v>
      </c>
      <c r="AB1757" s="354" t="b">
        <f t="shared" si="620"/>
        <v>1</v>
      </c>
      <c r="AC1757" s="356" t="str">
        <f t="shared" ca="1" si="621"/>
        <v/>
      </c>
      <c r="AD1757" s="114" t="str">
        <f t="shared" ca="1" si="628"/>
        <v/>
      </c>
      <c r="AE1757" s="114">
        <f t="shared" si="622"/>
        <v>0</v>
      </c>
      <c r="AF1757" s="114">
        <f t="shared" si="623"/>
        <v>0</v>
      </c>
      <c r="AG1757" s="354" t="str">
        <f t="shared" si="624"/>
        <v>CE40</v>
      </c>
      <c r="AH1757" s="114">
        <f>IF(ISNA(VLOOKUP(L1757,'MASTER DATA'!$A$1:$F$192,6,0)),0,VLOOKUP(L1757,'MASTER DATA'!$A$1:$F$192,6,0))*AE1757</f>
        <v>0</v>
      </c>
      <c r="AI1757" s="354" t="str">
        <f>VLOOKUP($D1757,'warehouse mapping'!$AN$7:$AO$17,2,0)</f>
        <v>Aktif</v>
      </c>
      <c r="AJ1757" s="114">
        <f t="shared" si="625"/>
        <v>1</v>
      </c>
      <c r="AK1757" s="354" t="str">
        <f t="shared" si="626"/>
        <v>CE</v>
      </c>
      <c r="AL1757" s="354" t="s">
        <v>3025</v>
      </c>
      <c r="AM1757" s="354">
        <f t="shared" si="629"/>
        <v>1</v>
      </c>
      <c r="AN1757" s="354" t="b">
        <f t="shared" si="627"/>
        <v>1</v>
      </c>
    </row>
    <row r="1758" spans="1:40" s="354" customFormat="1">
      <c r="A1758" s="354" t="str">
        <f t="shared" si="608"/>
        <v>CE40B02</v>
      </c>
      <c r="B1758" s="354">
        <f t="shared" si="609"/>
        <v>0</v>
      </c>
      <c r="C1758" s="354">
        <f t="shared" si="610"/>
        <v>0</v>
      </c>
      <c r="D1758" s="354" t="str">
        <f t="shared" si="611"/>
        <v>CE</v>
      </c>
      <c r="E1758" s="354" t="str">
        <f t="shared" si="612"/>
        <v>40</v>
      </c>
      <c r="F1758" s="354" t="str">
        <f t="shared" si="613"/>
        <v>B</v>
      </c>
      <c r="G1758" s="355" t="str">
        <f t="shared" si="614"/>
        <v>02</v>
      </c>
      <c r="H1758" s="232" t="s">
        <v>2092</v>
      </c>
      <c r="I1758" s="232"/>
      <c r="J1758" s="233"/>
      <c r="K1758" s="233"/>
      <c r="L1758" s="234"/>
      <c r="M1758" s="232" t="str">
        <f>IF(ISNA(VLOOKUP(L1758,'MASTER DATA'!$A$1:$B$192,2,0)),"",VLOOKUP(L1758,'MASTER DATA'!$A$1:$B$192,2,0))</f>
        <v/>
      </c>
      <c r="N1758" s="232">
        <v>0</v>
      </c>
      <c r="O1758" s="232" t="e">
        <f t="shared" si="615"/>
        <v>#N/A</v>
      </c>
      <c r="P1758" s="232" t="e">
        <f t="shared" si="616"/>
        <v>#N/A</v>
      </c>
      <c r="Q1758" s="232" t="e">
        <f>VLOOKUP(L1758,'MASTER DATA'!$A$1:$E$192,5,0)</f>
        <v>#N/A</v>
      </c>
      <c r="R1758" s="234">
        <f>SUMIF('picking of the day'!$H$4:$H$358,WMS!H1758&amp;WMS!L1758,'picking of the day'!$E$4:$E$358)</f>
        <v>0</v>
      </c>
      <c r="U1758" s="114">
        <f>IF(ISNA(VLOOKUP(H1758,'data putaway'!$A$1:$E$530,3,0)),0,VLOOKUP(H1758,'data putaway'!$A$1:$E$530,3,0))</f>
        <v>0</v>
      </c>
      <c r="V1758" s="354">
        <f t="shared" si="617"/>
        <v>0</v>
      </c>
      <c r="W1758" s="114">
        <f>IF(ISNA(VLOOKUP(H1758,'data putaway'!$A$1:$E$530,2,0)),0,VLOOKUP(H1758,'data putaway'!$A$1:$E$530,2,0))</f>
        <v>0</v>
      </c>
      <c r="X1758" s="354" t="b">
        <f t="shared" si="618"/>
        <v>1</v>
      </c>
      <c r="Y1758" s="354">
        <f>IF(ISNA(VLOOKUP(H1758,'data putaway'!$A$1:$E$530,4,0)),0,VLOOKUP(H1758,'data putaway'!$A$1:$E$530,4,0))</f>
        <v>0</v>
      </c>
      <c r="Z1758" s="113">
        <f>IF(ISNA(VLOOKUP(H1758,'data putaway'!$A$1:$E$530,5,0)),0,VLOOKUP(H1758,'data putaway'!$A$1:$E$530,5,0))</f>
        <v>0</v>
      </c>
      <c r="AA1758" s="354" t="b">
        <f t="shared" si="619"/>
        <v>1</v>
      </c>
      <c r="AB1758" s="354" t="b">
        <f t="shared" si="620"/>
        <v>1</v>
      </c>
      <c r="AC1758" s="356" t="str">
        <f t="shared" ca="1" si="621"/>
        <v/>
      </c>
      <c r="AD1758" s="114" t="str">
        <f t="shared" ca="1" si="628"/>
        <v/>
      </c>
      <c r="AE1758" s="114">
        <f t="shared" si="622"/>
        <v>0</v>
      </c>
      <c r="AF1758" s="114">
        <f t="shared" si="623"/>
        <v>0</v>
      </c>
      <c r="AG1758" s="354" t="str">
        <f t="shared" si="624"/>
        <v>CE40</v>
      </c>
      <c r="AH1758" s="114">
        <f>IF(ISNA(VLOOKUP(L1758,'MASTER DATA'!$A$1:$F$192,6,0)),0,VLOOKUP(L1758,'MASTER DATA'!$A$1:$F$192,6,0))*AE1758</f>
        <v>0</v>
      </c>
      <c r="AI1758" s="354" t="str">
        <f>VLOOKUP($D1758,'warehouse mapping'!$AN$7:$AO$17,2,0)</f>
        <v>Aktif</v>
      </c>
      <c r="AJ1758" s="114">
        <f t="shared" si="625"/>
        <v>1</v>
      </c>
      <c r="AK1758" s="354" t="str">
        <f t="shared" si="626"/>
        <v>CE</v>
      </c>
      <c r="AL1758" s="354" t="s">
        <v>3025</v>
      </c>
      <c r="AM1758" s="354">
        <f t="shared" si="629"/>
        <v>1</v>
      </c>
      <c r="AN1758" s="354" t="b">
        <f t="shared" si="627"/>
        <v>1</v>
      </c>
    </row>
    <row r="1759" spans="1:40" s="354" customFormat="1">
      <c r="A1759" s="354" t="str">
        <f t="shared" si="608"/>
        <v>CE40C01</v>
      </c>
      <c r="B1759" s="354">
        <f t="shared" si="609"/>
        <v>0</v>
      </c>
      <c r="C1759" s="354">
        <f t="shared" si="610"/>
        <v>0</v>
      </c>
      <c r="D1759" s="354" t="str">
        <f t="shared" si="611"/>
        <v>CE</v>
      </c>
      <c r="E1759" s="354" t="str">
        <f t="shared" si="612"/>
        <v>40</v>
      </c>
      <c r="F1759" s="354" t="str">
        <f t="shared" si="613"/>
        <v>C</v>
      </c>
      <c r="G1759" s="355" t="str">
        <f t="shared" si="614"/>
        <v>01</v>
      </c>
      <c r="H1759" s="232" t="s">
        <v>2093</v>
      </c>
      <c r="I1759" s="232"/>
      <c r="J1759" s="233"/>
      <c r="K1759" s="233"/>
      <c r="L1759" s="234"/>
      <c r="M1759" s="232" t="str">
        <f>IF(ISNA(VLOOKUP(L1759,'MASTER DATA'!$A$1:$B$192,2,0)),"",VLOOKUP(L1759,'MASTER DATA'!$A$1:$B$192,2,0))</f>
        <v/>
      </c>
      <c r="N1759" s="232">
        <v>0</v>
      </c>
      <c r="O1759" s="232" t="e">
        <f t="shared" si="615"/>
        <v>#N/A</v>
      </c>
      <c r="P1759" s="232" t="e">
        <f t="shared" si="616"/>
        <v>#N/A</v>
      </c>
      <c r="Q1759" s="232" t="e">
        <f>VLOOKUP(L1759,'MASTER DATA'!$A$1:$E$192,5,0)</f>
        <v>#N/A</v>
      </c>
      <c r="R1759" s="234">
        <f>SUMIF('picking of the day'!$H$4:$H$358,WMS!H1759&amp;WMS!L1759,'picking of the day'!$E$4:$E$358)</f>
        <v>0</v>
      </c>
      <c r="U1759" s="114">
        <f>IF(ISNA(VLOOKUP(H1759,'data putaway'!$A$1:$E$530,3,0)),0,VLOOKUP(H1759,'data putaway'!$A$1:$E$530,3,0))</f>
        <v>0</v>
      </c>
      <c r="V1759" s="354">
        <f t="shared" si="617"/>
        <v>0</v>
      </c>
      <c r="W1759" s="114">
        <f>IF(ISNA(VLOOKUP(H1759,'data putaway'!$A$1:$E$530,2,0)),0,VLOOKUP(H1759,'data putaway'!$A$1:$E$530,2,0))</f>
        <v>0</v>
      </c>
      <c r="X1759" s="354" t="b">
        <f t="shared" si="618"/>
        <v>1</v>
      </c>
      <c r="Y1759" s="354">
        <f>IF(ISNA(VLOOKUP(H1759,'data putaway'!$A$1:$E$530,4,0)),0,VLOOKUP(H1759,'data putaway'!$A$1:$E$530,4,0))</f>
        <v>0</v>
      </c>
      <c r="Z1759" s="113">
        <f>IF(ISNA(VLOOKUP(H1759,'data putaway'!$A$1:$E$530,5,0)),0,VLOOKUP(H1759,'data putaway'!$A$1:$E$530,5,0))</f>
        <v>0</v>
      </c>
      <c r="AA1759" s="354" t="b">
        <f t="shared" si="619"/>
        <v>1</v>
      </c>
      <c r="AB1759" s="354" t="b">
        <f t="shared" si="620"/>
        <v>1</v>
      </c>
      <c r="AC1759" s="356" t="str">
        <f t="shared" ca="1" si="621"/>
        <v/>
      </c>
      <c r="AD1759" s="114" t="str">
        <f t="shared" ca="1" si="628"/>
        <v/>
      </c>
      <c r="AE1759" s="114">
        <f t="shared" si="622"/>
        <v>0</v>
      </c>
      <c r="AF1759" s="114">
        <f t="shared" si="623"/>
        <v>0</v>
      </c>
      <c r="AG1759" s="354" t="str">
        <f t="shared" si="624"/>
        <v>CE40</v>
      </c>
      <c r="AH1759" s="114">
        <f>IF(ISNA(VLOOKUP(L1759,'MASTER DATA'!$A$1:$F$192,6,0)),0,VLOOKUP(L1759,'MASTER DATA'!$A$1:$F$192,6,0))*AE1759</f>
        <v>0</v>
      </c>
      <c r="AI1759" s="354" t="str">
        <f>VLOOKUP($D1759,'warehouse mapping'!$AN$7:$AO$17,2,0)</f>
        <v>Aktif</v>
      </c>
      <c r="AJ1759" s="114">
        <f t="shared" si="625"/>
        <v>1</v>
      </c>
      <c r="AK1759" s="354" t="str">
        <f t="shared" si="626"/>
        <v>CE</v>
      </c>
      <c r="AL1759" s="354" t="s">
        <v>3025</v>
      </c>
      <c r="AM1759" s="354">
        <f t="shared" si="629"/>
        <v>1</v>
      </c>
      <c r="AN1759" s="354" t="b">
        <f t="shared" si="627"/>
        <v>1</v>
      </c>
    </row>
    <row r="1760" spans="1:40" s="354" customFormat="1">
      <c r="A1760" s="354" t="str">
        <f t="shared" si="608"/>
        <v>CE40C02</v>
      </c>
      <c r="B1760" s="354">
        <f t="shared" si="609"/>
        <v>0</v>
      </c>
      <c r="C1760" s="354">
        <f t="shared" si="610"/>
        <v>0</v>
      </c>
      <c r="D1760" s="354" t="str">
        <f t="shared" si="611"/>
        <v>CE</v>
      </c>
      <c r="E1760" s="354" t="str">
        <f t="shared" si="612"/>
        <v>40</v>
      </c>
      <c r="F1760" s="354" t="str">
        <f t="shared" si="613"/>
        <v>C</v>
      </c>
      <c r="G1760" s="355" t="str">
        <f t="shared" si="614"/>
        <v>02</v>
      </c>
      <c r="H1760" s="232" t="s">
        <v>2094</v>
      </c>
      <c r="I1760" s="232"/>
      <c r="J1760" s="233"/>
      <c r="K1760" s="233"/>
      <c r="L1760" s="234"/>
      <c r="M1760" s="232" t="str">
        <f>IF(ISNA(VLOOKUP(L1760,'MASTER DATA'!$A$1:$B$192,2,0)),"",VLOOKUP(L1760,'MASTER DATA'!$A$1:$B$192,2,0))</f>
        <v/>
      </c>
      <c r="N1760" s="232">
        <v>0</v>
      </c>
      <c r="O1760" s="232" t="e">
        <f t="shared" si="615"/>
        <v>#N/A</v>
      </c>
      <c r="P1760" s="232" t="e">
        <f t="shared" si="616"/>
        <v>#N/A</v>
      </c>
      <c r="Q1760" s="232" t="e">
        <f>VLOOKUP(L1760,'MASTER DATA'!$A$1:$E$192,5,0)</f>
        <v>#N/A</v>
      </c>
      <c r="R1760" s="234">
        <f>SUMIF('picking of the day'!$H$4:$H$358,WMS!H1760&amp;WMS!L1760,'picking of the day'!$E$4:$E$358)</f>
        <v>0</v>
      </c>
      <c r="U1760" s="114">
        <f>IF(ISNA(VLOOKUP(H1760,'data putaway'!$A$1:$E$530,3,0)),0,VLOOKUP(H1760,'data putaway'!$A$1:$E$530,3,0))</f>
        <v>0</v>
      </c>
      <c r="V1760" s="354">
        <f t="shared" si="617"/>
        <v>0</v>
      </c>
      <c r="W1760" s="114">
        <f>IF(ISNA(VLOOKUP(H1760,'data putaway'!$A$1:$E$530,2,0)),0,VLOOKUP(H1760,'data putaway'!$A$1:$E$530,2,0))</f>
        <v>0</v>
      </c>
      <c r="X1760" s="354" t="b">
        <f t="shared" si="618"/>
        <v>1</v>
      </c>
      <c r="Y1760" s="354">
        <f>IF(ISNA(VLOOKUP(H1760,'data putaway'!$A$1:$E$530,4,0)),0,VLOOKUP(H1760,'data putaway'!$A$1:$E$530,4,0))</f>
        <v>0</v>
      </c>
      <c r="Z1760" s="113">
        <f>IF(ISNA(VLOOKUP(H1760,'data putaway'!$A$1:$E$530,5,0)),0,VLOOKUP(H1760,'data putaway'!$A$1:$E$530,5,0))</f>
        <v>0</v>
      </c>
      <c r="AA1760" s="354" t="b">
        <f t="shared" si="619"/>
        <v>1</v>
      </c>
      <c r="AB1760" s="354" t="b">
        <f t="shared" si="620"/>
        <v>1</v>
      </c>
      <c r="AC1760" s="356" t="str">
        <f t="shared" ca="1" si="621"/>
        <v/>
      </c>
      <c r="AD1760" s="114" t="str">
        <f t="shared" ca="1" si="628"/>
        <v/>
      </c>
      <c r="AE1760" s="114">
        <f t="shared" si="622"/>
        <v>0</v>
      </c>
      <c r="AF1760" s="114">
        <f t="shared" si="623"/>
        <v>0</v>
      </c>
      <c r="AG1760" s="354" t="str">
        <f t="shared" si="624"/>
        <v>CE40</v>
      </c>
      <c r="AH1760" s="114">
        <f>IF(ISNA(VLOOKUP(L1760,'MASTER DATA'!$A$1:$F$192,6,0)),0,VLOOKUP(L1760,'MASTER DATA'!$A$1:$F$192,6,0))*AE1760</f>
        <v>0</v>
      </c>
      <c r="AI1760" s="354" t="str">
        <f>VLOOKUP($D1760,'warehouse mapping'!$AN$7:$AO$17,2,0)</f>
        <v>Aktif</v>
      </c>
      <c r="AJ1760" s="114">
        <f t="shared" si="625"/>
        <v>1</v>
      </c>
      <c r="AK1760" s="354" t="str">
        <f t="shared" si="626"/>
        <v>CE</v>
      </c>
      <c r="AL1760" s="354" t="s">
        <v>3025</v>
      </c>
      <c r="AM1760" s="354">
        <f t="shared" si="629"/>
        <v>1</v>
      </c>
      <c r="AN1760" s="354" t="b">
        <f t="shared" si="627"/>
        <v>1</v>
      </c>
    </row>
    <row r="1761" spans="1:40" s="354" customFormat="1">
      <c r="A1761" s="354" t="str">
        <f t="shared" si="608"/>
        <v>CE40D01</v>
      </c>
      <c r="B1761" s="354">
        <f t="shared" si="609"/>
        <v>0</v>
      </c>
      <c r="C1761" s="354">
        <f t="shared" si="610"/>
        <v>0</v>
      </c>
      <c r="D1761" s="354" t="str">
        <f t="shared" si="611"/>
        <v>CE</v>
      </c>
      <c r="E1761" s="354" t="str">
        <f t="shared" si="612"/>
        <v>40</v>
      </c>
      <c r="F1761" s="354" t="str">
        <f t="shared" si="613"/>
        <v>D</v>
      </c>
      <c r="G1761" s="355" t="str">
        <f t="shared" si="614"/>
        <v>01</v>
      </c>
      <c r="H1761" s="232" t="s">
        <v>2095</v>
      </c>
      <c r="I1761" s="232"/>
      <c r="J1761" s="233"/>
      <c r="K1761" s="233"/>
      <c r="L1761" s="234"/>
      <c r="M1761" s="232" t="str">
        <f>IF(ISNA(VLOOKUP(L1761,'MASTER DATA'!$A$1:$B$192,2,0)),"",VLOOKUP(L1761,'MASTER DATA'!$A$1:$B$192,2,0))</f>
        <v/>
      </c>
      <c r="N1761" s="232">
        <v>0</v>
      </c>
      <c r="O1761" s="232" t="e">
        <f t="shared" si="615"/>
        <v>#N/A</v>
      </c>
      <c r="P1761" s="232" t="e">
        <f t="shared" si="616"/>
        <v>#N/A</v>
      </c>
      <c r="Q1761" s="232" t="e">
        <f>VLOOKUP(L1761,'MASTER DATA'!$A$1:$E$192,5,0)</f>
        <v>#N/A</v>
      </c>
      <c r="R1761" s="234">
        <f>SUMIF('picking of the day'!$H$4:$H$358,WMS!H1761&amp;WMS!L1761,'picking of the day'!$E$4:$E$358)</f>
        <v>0</v>
      </c>
      <c r="U1761" s="114">
        <f>IF(ISNA(VLOOKUP(H1761,'data putaway'!$A$1:$E$530,3,0)),0,VLOOKUP(H1761,'data putaway'!$A$1:$E$530,3,0))</f>
        <v>0</v>
      </c>
      <c r="V1761" s="354">
        <f t="shared" si="617"/>
        <v>0</v>
      </c>
      <c r="W1761" s="114">
        <f>IF(ISNA(VLOOKUP(H1761,'data putaway'!$A$1:$E$530,2,0)),0,VLOOKUP(H1761,'data putaway'!$A$1:$E$530,2,0))</f>
        <v>0</v>
      </c>
      <c r="X1761" s="354" t="b">
        <f t="shared" si="618"/>
        <v>1</v>
      </c>
      <c r="Y1761" s="354">
        <f>IF(ISNA(VLOOKUP(H1761,'data putaway'!$A$1:$E$530,4,0)),0,VLOOKUP(H1761,'data putaway'!$A$1:$E$530,4,0))</f>
        <v>0</v>
      </c>
      <c r="Z1761" s="113">
        <f>IF(ISNA(VLOOKUP(H1761,'data putaway'!$A$1:$E$530,5,0)),0,VLOOKUP(H1761,'data putaway'!$A$1:$E$530,5,0))</f>
        <v>0</v>
      </c>
      <c r="AA1761" s="354" t="b">
        <f t="shared" si="619"/>
        <v>1</v>
      </c>
      <c r="AB1761" s="354" t="b">
        <f t="shared" si="620"/>
        <v>1</v>
      </c>
      <c r="AC1761" s="356" t="str">
        <f t="shared" ca="1" si="621"/>
        <v/>
      </c>
      <c r="AD1761" s="114" t="str">
        <f t="shared" ca="1" si="628"/>
        <v/>
      </c>
      <c r="AE1761" s="114">
        <f t="shared" si="622"/>
        <v>0</v>
      </c>
      <c r="AF1761" s="114">
        <f t="shared" si="623"/>
        <v>0</v>
      </c>
      <c r="AG1761" s="354" t="str">
        <f t="shared" si="624"/>
        <v>CE40</v>
      </c>
      <c r="AH1761" s="114">
        <f>IF(ISNA(VLOOKUP(L1761,'MASTER DATA'!$A$1:$F$192,6,0)),0,VLOOKUP(L1761,'MASTER DATA'!$A$1:$F$192,6,0))*AE1761</f>
        <v>0</v>
      </c>
      <c r="AI1761" s="354" t="str">
        <f>VLOOKUP($D1761,'warehouse mapping'!$AN$7:$AO$17,2,0)</f>
        <v>Aktif</v>
      </c>
      <c r="AJ1761" s="114">
        <f t="shared" si="625"/>
        <v>1</v>
      </c>
      <c r="AK1761" s="354" t="str">
        <f t="shared" si="626"/>
        <v>CE</v>
      </c>
      <c r="AL1761" s="354" t="s">
        <v>3025</v>
      </c>
      <c r="AM1761" s="354">
        <f t="shared" si="629"/>
        <v>1</v>
      </c>
      <c r="AN1761" s="354" t="b">
        <f t="shared" si="627"/>
        <v>1</v>
      </c>
    </row>
    <row r="1762" spans="1:40" s="354" customFormat="1">
      <c r="A1762" s="354" t="str">
        <f t="shared" si="608"/>
        <v>CE40D02</v>
      </c>
      <c r="B1762" s="354">
        <f t="shared" si="609"/>
        <v>0</v>
      </c>
      <c r="C1762" s="354">
        <f t="shared" si="610"/>
        <v>0</v>
      </c>
      <c r="D1762" s="354" t="str">
        <f t="shared" si="611"/>
        <v>CE</v>
      </c>
      <c r="E1762" s="354" t="str">
        <f t="shared" si="612"/>
        <v>40</v>
      </c>
      <c r="F1762" s="354" t="str">
        <f t="shared" si="613"/>
        <v>D</v>
      </c>
      <c r="G1762" s="355" t="str">
        <f t="shared" si="614"/>
        <v>02</v>
      </c>
      <c r="H1762" s="232" t="s">
        <v>2096</v>
      </c>
      <c r="I1762" s="232"/>
      <c r="J1762" s="233"/>
      <c r="K1762" s="233"/>
      <c r="L1762" s="234"/>
      <c r="M1762" s="232" t="str">
        <f>IF(ISNA(VLOOKUP(L1762,'MASTER DATA'!$A$1:$B$192,2,0)),"",VLOOKUP(L1762,'MASTER DATA'!$A$1:$B$192,2,0))</f>
        <v/>
      </c>
      <c r="N1762" s="232">
        <v>0</v>
      </c>
      <c r="O1762" s="232" t="e">
        <f t="shared" si="615"/>
        <v>#N/A</v>
      </c>
      <c r="P1762" s="232" t="e">
        <f t="shared" si="616"/>
        <v>#N/A</v>
      </c>
      <c r="Q1762" s="232" t="e">
        <f>VLOOKUP(L1762,'MASTER DATA'!$A$1:$E$192,5,0)</f>
        <v>#N/A</v>
      </c>
      <c r="R1762" s="234">
        <f>SUMIF('picking of the day'!$H$4:$H$358,WMS!H1762&amp;WMS!L1762,'picking of the day'!$E$4:$E$358)</f>
        <v>0</v>
      </c>
      <c r="U1762" s="114">
        <f>IF(ISNA(VLOOKUP(H1762,'data putaway'!$A$1:$E$530,3,0)),0,VLOOKUP(H1762,'data putaway'!$A$1:$E$530,3,0))</f>
        <v>0</v>
      </c>
      <c r="V1762" s="354">
        <f t="shared" si="617"/>
        <v>0</v>
      </c>
      <c r="W1762" s="114">
        <f>IF(ISNA(VLOOKUP(H1762,'data putaway'!$A$1:$E$530,2,0)),0,VLOOKUP(H1762,'data putaway'!$A$1:$E$530,2,0))</f>
        <v>0</v>
      </c>
      <c r="X1762" s="354" t="b">
        <f t="shared" si="618"/>
        <v>1</v>
      </c>
      <c r="Y1762" s="354">
        <f>IF(ISNA(VLOOKUP(H1762,'data putaway'!$A$1:$E$530,4,0)),0,VLOOKUP(H1762,'data putaway'!$A$1:$E$530,4,0))</f>
        <v>0</v>
      </c>
      <c r="Z1762" s="113">
        <f>IF(ISNA(VLOOKUP(H1762,'data putaway'!$A$1:$E$530,5,0)),0,VLOOKUP(H1762,'data putaway'!$A$1:$E$530,5,0))</f>
        <v>0</v>
      </c>
      <c r="AA1762" s="354" t="b">
        <f t="shared" si="619"/>
        <v>1</v>
      </c>
      <c r="AB1762" s="354" t="b">
        <f t="shared" si="620"/>
        <v>1</v>
      </c>
      <c r="AC1762" s="356" t="str">
        <f t="shared" ca="1" si="621"/>
        <v/>
      </c>
      <c r="AD1762" s="114" t="str">
        <f t="shared" ca="1" si="628"/>
        <v/>
      </c>
      <c r="AE1762" s="114">
        <f t="shared" si="622"/>
        <v>0</v>
      </c>
      <c r="AF1762" s="114">
        <f t="shared" si="623"/>
        <v>0</v>
      </c>
      <c r="AG1762" s="354" t="str">
        <f t="shared" si="624"/>
        <v>CE40</v>
      </c>
      <c r="AH1762" s="114">
        <f>IF(ISNA(VLOOKUP(L1762,'MASTER DATA'!$A$1:$F$192,6,0)),0,VLOOKUP(L1762,'MASTER DATA'!$A$1:$F$192,6,0))*AE1762</f>
        <v>0</v>
      </c>
      <c r="AI1762" s="354" t="str">
        <f>VLOOKUP($D1762,'warehouse mapping'!$AN$7:$AO$17,2,0)</f>
        <v>Aktif</v>
      </c>
      <c r="AJ1762" s="114">
        <f t="shared" si="625"/>
        <v>1</v>
      </c>
      <c r="AK1762" s="354" t="str">
        <f t="shared" si="626"/>
        <v>CE</v>
      </c>
      <c r="AL1762" s="354" t="s">
        <v>3025</v>
      </c>
      <c r="AM1762" s="354">
        <f t="shared" si="629"/>
        <v>1</v>
      </c>
      <c r="AN1762" s="354" t="b">
        <f t="shared" si="627"/>
        <v>1</v>
      </c>
    </row>
    <row r="1763" spans="1:40" s="354" customFormat="1">
      <c r="A1763" s="354" t="str">
        <f t="shared" si="608"/>
        <v>CE40E01</v>
      </c>
      <c r="B1763" s="354">
        <f t="shared" si="609"/>
        <v>0</v>
      </c>
      <c r="C1763" s="354">
        <f t="shared" si="610"/>
        <v>0</v>
      </c>
      <c r="D1763" s="354" t="str">
        <f t="shared" si="611"/>
        <v>CE</v>
      </c>
      <c r="E1763" s="354" t="str">
        <f t="shared" si="612"/>
        <v>40</v>
      </c>
      <c r="F1763" s="354" t="str">
        <f t="shared" si="613"/>
        <v>E</v>
      </c>
      <c r="G1763" s="355" t="str">
        <f t="shared" si="614"/>
        <v>01</v>
      </c>
      <c r="H1763" s="232" t="s">
        <v>2097</v>
      </c>
      <c r="I1763" s="232"/>
      <c r="J1763" s="233"/>
      <c r="K1763" s="233"/>
      <c r="L1763" s="234"/>
      <c r="M1763" s="232" t="str">
        <f>IF(ISNA(VLOOKUP(L1763,'MASTER DATA'!$A$1:$B$192,2,0)),"",VLOOKUP(L1763,'MASTER DATA'!$A$1:$B$192,2,0))</f>
        <v/>
      </c>
      <c r="N1763" s="232">
        <v>0</v>
      </c>
      <c r="O1763" s="232" t="e">
        <f t="shared" si="615"/>
        <v>#N/A</v>
      </c>
      <c r="P1763" s="232" t="e">
        <f t="shared" si="616"/>
        <v>#N/A</v>
      </c>
      <c r="Q1763" s="232" t="e">
        <f>VLOOKUP(L1763,'MASTER DATA'!$A$1:$E$192,5,0)</f>
        <v>#N/A</v>
      </c>
      <c r="R1763" s="234">
        <f>SUMIF('picking of the day'!$H$4:$H$358,WMS!H1763&amp;WMS!L1763,'picking of the day'!$E$4:$E$358)</f>
        <v>0</v>
      </c>
      <c r="U1763" s="114">
        <f>IF(ISNA(VLOOKUP(H1763,'data putaway'!$A$1:$E$530,3,0)),0,VLOOKUP(H1763,'data putaway'!$A$1:$E$530,3,0))</f>
        <v>0</v>
      </c>
      <c r="V1763" s="354">
        <f t="shared" si="617"/>
        <v>0</v>
      </c>
      <c r="W1763" s="114">
        <f>IF(ISNA(VLOOKUP(H1763,'data putaway'!$A$1:$E$530,2,0)),0,VLOOKUP(H1763,'data putaway'!$A$1:$E$530,2,0))</f>
        <v>0</v>
      </c>
      <c r="X1763" s="354" t="b">
        <f t="shared" si="618"/>
        <v>1</v>
      </c>
      <c r="Y1763" s="354">
        <f>IF(ISNA(VLOOKUP(H1763,'data putaway'!$A$1:$E$530,4,0)),0,VLOOKUP(H1763,'data putaway'!$A$1:$E$530,4,0))</f>
        <v>0</v>
      </c>
      <c r="Z1763" s="113">
        <f>IF(ISNA(VLOOKUP(H1763,'data putaway'!$A$1:$E$530,5,0)),0,VLOOKUP(H1763,'data putaway'!$A$1:$E$530,5,0))</f>
        <v>0</v>
      </c>
      <c r="AA1763" s="354" t="b">
        <f t="shared" si="619"/>
        <v>1</v>
      </c>
      <c r="AB1763" s="354" t="b">
        <f t="shared" si="620"/>
        <v>1</v>
      </c>
      <c r="AC1763" s="356" t="str">
        <f t="shared" ca="1" si="621"/>
        <v/>
      </c>
      <c r="AD1763" s="114" t="str">
        <f t="shared" ca="1" si="628"/>
        <v/>
      </c>
      <c r="AE1763" s="114">
        <f t="shared" si="622"/>
        <v>0</v>
      </c>
      <c r="AF1763" s="114">
        <f t="shared" si="623"/>
        <v>0</v>
      </c>
      <c r="AG1763" s="354" t="str">
        <f t="shared" si="624"/>
        <v>CE40</v>
      </c>
      <c r="AH1763" s="114">
        <f>IF(ISNA(VLOOKUP(L1763,'MASTER DATA'!$A$1:$F$192,6,0)),0,VLOOKUP(L1763,'MASTER DATA'!$A$1:$F$192,6,0))*AE1763</f>
        <v>0</v>
      </c>
      <c r="AI1763" s="354" t="str">
        <f>VLOOKUP($D1763,'warehouse mapping'!$AN$7:$AO$17,2,0)</f>
        <v>Aktif</v>
      </c>
      <c r="AJ1763" s="114">
        <f t="shared" si="625"/>
        <v>1</v>
      </c>
      <c r="AK1763" s="354" t="str">
        <f t="shared" si="626"/>
        <v>CE</v>
      </c>
      <c r="AL1763" s="354" t="s">
        <v>3025</v>
      </c>
      <c r="AM1763" s="354">
        <f t="shared" si="629"/>
        <v>1</v>
      </c>
      <c r="AN1763" s="354" t="b">
        <f t="shared" si="627"/>
        <v>1</v>
      </c>
    </row>
    <row r="1764" spans="1:40" s="354" customFormat="1">
      <c r="A1764" s="354" t="str">
        <f t="shared" si="608"/>
        <v>CE40E02</v>
      </c>
      <c r="B1764" s="354">
        <f t="shared" si="609"/>
        <v>0</v>
      </c>
      <c r="C1764" s="354">
        <f t="shared" si="610"/>
        <v>0</v>
      </c>
      <c r="D1764" s="354" t="str">
        <f t="shared" si="611"/>
        <v>CE</v>
      </c>
      <c r="E1764" s="354" t="str">
        <f t="shared" si="612"/>
        <v>40</v>
      </c>
      <c r="F1764" s="354" t="str">
        <f t="shared" si="613"/>
        <v>E</v>
      </c>
      <c r="G1764" s="355" t="str">
        <f t="shared" si="614"/>
        <v>02</v>
      </c>
      <c r="H1764" s="232" t="s">
        <v>2098</v>
      </c>
      <c r="I1764" s="232"/>
      <c r="J1764" s="233"/>
      <c r="K1764" s="233"/>
      <c r="L1764" s="234"/>
      <c r="M1764" s="232" t="str">
        <f>IF(ISNA(VLOOKUP(L1764,'MASTER DATA'!$A$1:$B$192,2,0)),"",VLOOKUP(L1764,'MASTER DATA'!$A$1:$B$192,2,0))</f>
        <v/>
      </c>
      <c r="N1764" s="232">
        <v>0</v>
      </c>
      <c r="O1764" s="232" t="e">
        <f t="shared" si="615"/>
        <v>#N/A</v>
      </c>
      <c r="P1764" s="232" t="e">
        <f t="shared" si="616"/>
        <v>#N/A</v>
      </c>
      <c r="Q1764" s="232" t="e">
        <f>VLOOKUP(L1764,'MASTER DATA'!$A$1:$E$192,5,0)</f>
        <v>#N/A</v>
      </c>
      <c r="R1764" s="234">
        <f>SUMIF('picking of the day'!$H$4:$H$358,WMS!H1764&amp;WMS!L1764,'picking of the day'!$E$4:$E$358)</f>
        <v>0</v>
      </c>
      <c r="U1764" s="114">
        <f>IF(ISNA(VLOOKUP(H1764,'data putaway'!$A$1:$E$530,3,0)),0,VLOOKUP(H1764,'data putaway'!$A$1:$E$530,3,0))</f>
        <v>0</v>
      </c>
      <c r="V1764" s="354">
        <f t="shared" si="617"/>
        <v>0</v>
      </c>
      <c r="W1764" s="114">
        <f>IF(ISNA(VLOOKUP(H1764,'data putaway'!$A$1:$E$530,2,0)),0,VLOOKUP(H1764,'data putaway'!$A$1:$E$530,2,0))</f>
        <v>0</v>
      </c>
      <c r="X1764" s="354" t="b">
        <f t="shared" si="618"/>
        <v>1</v>
      </c>
      <c r="Y1764" s="354">
        <f>IF(ISNA(VLOOKUP(H1764,'data putaway'!$A$1:$E$530,4,0)),0,VLOOKUP(H1764,'data putaway'!$A$1:$E$530,4,0))</f>
        <v>0</v>
      </c>
      <c r="Z1764" s="113">
        <f>IF(ISNA(VLOOKUP(H1764,'data putaway'!$A$1:$E$530,5,0)),0,VLOOKUP(H1764,'data putaway'!$A$1:$E$530,5,0))</f>
        <v>0</v>
      </c>
      <c r="AA1764" s="354" t="b">
        <f t="shared" si="619"/>
        <v>1</v>
      </c>
      <c r="AB1764" s="354" t="b">
        <f t="shared" si="620"/>
        <v>1</v>
      </c>
      <c r="AC1764" s="356" t="str">
        <f t="shared" ca="1" si="621"/>
        <v/>
      </c>
      <c r="AD1764" s="114" t="str">
        <f t="shared" ca="1" si="628"/>
        <v/>
      </c>
      <c r="AE1764" s="114">
        <f t="shared" si="622"/>
        <v>0</v>
      </c>
      <c r="AF1764" s="114">
        <f t="shared" si="623"/>
        <v>0</v>
      </c>
      <c r="AG1764" s="354" t="str">
        <f t="shared" si="624"/>
        <v>CE40</v>
      </c>
      <c r="AH1764" s="114">
        <f>IF(ISNA(VLOOKUP(L1764,'MASTER DATA'!$A$1:$F$192,6,0)),0,VLOOKUP(L1764,'MASTER DATA'!$A$1:$F$192,6,0))*AE1764</f>
        <v>0</v>
      </c>
      <c r="AI1764" s="354" t="str">
        <f>VLOOKUP($D1764,'warehouse mapping'!$AN$7:$AO$17,2,0)</f>
        <v>Aktif</v>
      </c>
      <c r="AJ1764" s="114">
        <f t="shared" si="625"/>
        <v>1</v>
      </c>
      <c r="AK1764" s="354" t="str">
        <f t="shared" si="626"/>
        <v>CE</v>
      </c>
      <c r="AL1764" s="354" t="s">
        <v>3025</v>
      </c>
      <c r="AM1764" s="354">
        <f t="shared" si="629"/>
        <v>1</v>
      </c>
      <c r="AN1764" s="354" t="b">
        <f t="shared" si="627"/>
        <v>1</v>
      </c>
    </row>
    <row r="1765" spans="1:40" s="354" customFormat="1">
      <c r="A1765" s="354" t="str">
        <f t="shared" si="608"/>
        <v>CF01A01550027259</v>
      </c>
      <c r="B1765" s="354">
        <f t="shared" si="609"/>
        <v>0</v>
      </c>
      <c r="C1765" s="354">
        <f t="shared" si="610"/>
        <v>0</v>
      </c>
      <c r="D1765" s="354" t="str">
        <f t="shared" si="611"/>
        <v>CF</v>
      </c>
      <c r="E1765" s="354" t="str">
        <f t="shared" si="612"/>
        <v>01</v>
      </c>
      <c r="F1765" s="354" t="str">
        <f t="shared" si="613"/>
        <v>A</v>
      </c>
      <c r="G1765" s="355" t="str">
        <f t="shared" si="614"/>
        <v>01</v>
      </c>
      <c r="H1765" s="232" t="s">
        <v>2099</v>
      </c>
      <c r="I1765" s="232" t="s">
        <v>3275</v>
      </c>
      <c r="J1765" s="233">
        <v>46258</v>
      </c>
      <c r="K1765" s="233">
        <v>47690</v>
      </c>
      <c r="L1765" s="234">
        <v>550027259</v>
      </c>
      <c r="M1765" s="232" t="str">
        <f>IF(ISNA(VLOOKUP(L1765,'MASTER DATA'!$A$1:$B$192,2,0)),"",VLOOKUP(L1765,'MASTER DATA'!$A$1:$B$192,2,0))</f>
        <v>Gadus S2 V220 2_1*770kg_A227</v>
      </c>
      <c r="N1765" s="232">
        <v>1</v>
      </c>
      <c r="O1765" s="232">
        <f t="shared" si="615"/>
        <v>1</v>
      </c>
      <c r="P1765" s="232">
        <f t="shared" si="616"/>
        <v>0</v>
      </c>
      <c r="Q1765" s="232">
        <f>VLOOKUP(L1765,'MASTER DATA'!$A$1:$E$192,5,0)</f>
        <v>1</v>
      </c>
      <c r="R1765" s="234">
        <f>SUMIF('picking of the day'!$H$4:$H$358,WMS!H1765&amp;WMS!L1765,'picking of the day'!$E$4:$E$358)</f>
        <v>0</v>
      </c>
      <c r="U1765" s="114">
        <f>IF(ISNA(VLOOKUP(H1765,'data putaway'!$A$1:$E$530,3,0)),0,VLOOKUP(H1765,'data putaway'!$A$1:$E$530,3,0))</f>
        <v>0</v>
      </c>
      <c r="V1765" s="354">
        <f t="shared" si="617"/>
        <v>1</v>
      </c>
      <c r="W1765" s="114">
        <f>IF(ISNA(VLOOKUP(H1765,'data putaway'!$A$1:$E$530,2,0)),0,VLOOKUP(H1765,'data putaway'!$A$1:$E$530,2,0))</f>
        <v>0</v>
      </c>
      <c r="X1765" s="354" t="b">
        <f t="shared" si="618"/>
        <v>0</v>
      </c>
      <c r="Y1765" s="354">
        <f>IF(ISNA(VLOOKUP(H1765,'data putaway'!$A$1:$E$530,4,0)),0,VLOOKUP(H1765,'data putaway'!$A$1:$E$530,4,0))</f>
        <v>0</v>
      </c>
      <c r="Z1765" s="113">
        <f>IF(ISNA(VLOOKUP(H1765,'data putaway'!$A$1:$E$530,5,0)),0,VLOOKUP(H1765,'data putaway'!$A$1:$E$530,5,0))</f>
        <v>0</v>
      </c>
      <c r="AA1765" s="354" t="b">
        <f t="shared" si="619"/>
        <v>0</v>
      </c>
      <c r="AB1765" s="354" t="b">
        <f t="shared" si="620"/>
        <v>0</v>
      </c>
      <c r="AC1765" s="356" t="str">
        <f t="shared" ca="1" si="621"/>
        <v>0 Month,  25 Days</v>
      </c>
      <c r="AD1765" s="114" t="str">
        <f t="shared" ca="1" si="628"/>
        <v>3 Year, 10 Month, 8 Days</v>
      </c>
      <c r="AE1765" s="114">
        <f t="shared" si="622"/>
        <v>1</v>
      </c>
      <c r="AF1765" s="114">
        <f t="shared" si="623"/>
        <v>1</v>
      </c>
      <c r="AG1765" s="354" t="str">
        <f t="shared" si="624"/>
        <v>CF01</v>
      </c>
      <c r="AH1765" s="114">
        <f>IF(ISNA(VLOOKUP(L1765,'MASTER DATA'!$A$1:$F$192,6,0)),0,VLOOKUP(L1765,'MASTER DATA'!$A$1:$F$192,6,0))*AE1765</f>
        <v>770</v>
      </c>
      <c r="AI1765" s="354" t="str">
        <f>VLOOKUP($D1765,'warehouse mapping'!$AN$7:$AO$17,2,0)</f>
        <v>Aktif</v>
      </c>
      <c r="AJ1765" s="114">
        <f t="shared" si="625"/>
        <v>0</v>
      </c>
      <c r="AK1765" s="354" t="str">
        <f t="shared" si="626"/>
        <v/>
      </c>
      <c r="AL1765" s="354" t="s">
        <v>3025</v>
      </c>
      <c r="AM1765" s="354">
        <f t="shared" si="629"/>
        <v>1</v>
      </c>
      <c r="AN1765" s="354" t="b">
        <f t="shared" si="627"/>
        <v>1</v>
      </c>
    </row>
    <row r="1766" spans="1:40" s="354" customFormat="1">
      <c r="A1766" s="354" t="str">
        <f t="shared" si="608"/>
        <v>CF01A02550027259</v>
      </c>
      <c r="B1766" s="354">
        <f t="shared" si="609"/>
        <v>0</v>
      </c>
      <c r="C1766" s="354">
        <f t="shared" si="610"/>
        <v>0</v>
      </c>
      <c r="D1766" s="354" t="str">
        <f t="shared" si="611"/>
        <v>CF</v>
      </c>
      <c r="E1766" s="354" t="str">
        <f t="shared" si="612"/>
        <v>01</v>
      </c>
      <c r="F1766" s="354" t="str">
        <f t="shared" si="613"/>
        <v>A</v>
      </c>
      <c r="G1766" s="355" t="str">
        <f t="shared" si="614"/>
        <v>02</v>
      </c>
      <c r="H1766" s="232" t="s">
        <v>2100</v>
      </c>
      <c r="I1766" s="232" t="s">
        <v>3275</v>
      </c>
      <c r="J1766" s="233">
        <v>46258</v>
      </c>
      <c r="K1766" s="233">
        <v>47690</v>
      </c>
      <c r="L1766" s="234">
        <v>550027259</v>
      </c>
      <c r="M1766" s="232" t="str">
        <f>IF(ISNA(VLOOKUP(L1766,'MASTER DATA'!$A$1:$B$192,2,0)),"",VLOOKUP(L1766,'MASTER DATA'!$A$1:$B$192,2,0))</f>
        <v>Gadus S2 V220 2_1*770kg_A227</v>
      </c>
      <c r="N1766" s="232">
        <v>1</v>
      </c>
      <c r="O1766" s="232">
        <f t="shared" si="615"/>
        <v>1</v>
      </c>
      <c r="P1766" s="232">
        <f t="shared" si="616"/>
        <v>0</v>
      </c>
      <c r="Q1766" s="232">
        <f>VLOOKUP(L1766,'MASTER DATA'!$A$1:$E$192,5,0)</f>
        <v>1</v>
      </c>
      <c r="R1766" s="234">
        <f>SUMIF('picking of the day'!$H$4:$H$358,WMS!H1766&amp;WMS!L1766,'picking of the day'!$E$4:$E$358)</f>
        <v>0</v>
      </c>
      <c r="U1766" s="114">
        <f>IF(ISNA(VLOOKUP(H1766,'data putaway'!$A$1:$E$530,3,0)),0,VLOOKUP(H1766,'data putaway'!$A$1:$E$530,3,0))</f>
        <v>0</v>
      </c>
      <c r="V1766" s="354">
        <f t="shared" si="617"/>
        <v>1</v>
      </c>
      <c r="W1766" s="114">
        <f>IF(ISNA(VLOOKUP(H1766,'data putaway'!$A$1:$E$530,2,0)),0,VLOOKUP(H1766,'data putaway'!$A$1:$E$530,2,0))</f>
        <v>0</v>
      </c>
      <c r="X1766" s="354" t="b">
        <f t="shared" si="618"/>
        <v>0</v>
      </c>
      <c r="Y1766" s="354">
        <f>IF(ISNA(VLOOKUP(H1766,'data putaway'!$A$1:$E$530,4,0)),0,VLOOKUP(H1766,'data putaway'!$A$1:$E$530,4,0))</f>
        <v>0</v>
      </c>
      <c r="Z1766" s="113">
        <f>IF(ISNA(VLOOKUP(H1766,'data putaway'!$A$1:$E$530,5,0)),0,VLOOKUP(H1766,'data putaway'!$A$1:$E$530,5,0))</f>
        <v>0</v>
      </c>
      <c r="AA1766" s="354" t="b">
        <f t="shared" si="619"/>
        <v>0</v>
      </c>
      <c r="AB1766" s="354" t="b">
        <f t="shared" si="620"/>
        <v>0</v>
      </c>
      <c r="AC1766" s="356" t="str">
        <f t="shared" ca="1" si="621"/>
        <v>0 Month,  25 Days</v>
      </c>
      <c r="AD1766" s="114" t="str">
        <f t="shared" ca="1" si="628"/>
        <v>3 Year, 10 Month, 8 Days</v>
      </c>
      <c r="AE1766" s="114">
        <f t="shared" si="622"/>
        <v>1</v>
      </c>
      <c r="AF1766" s="114">
        <f t="shared" si="623"/>
        <v>1</v>
      </c>
      <c r="AG1766" s="354" t="str">
        <f t="shared" si="624"/>
        <v>CF01</v>
      </c>
      <c r="AH1766" s="114">
        <f>IF(ISNA(VLOOKUP(L1766,'MASTER DATA'!$A$1:$F$192,6,0)),0,VLOOKUP(L1766,'MASTER DATA'!$A$1:$F$192,6,0))*AE1766</f>
        <v>770</v>
      </c>
      <c r="AI1766" s="354" t="str">
        <f>VLOOKUP($D1766,'warehouse mapping'!$AN$7:$AO$17,2,0)</f>
        <v>Aktif</v>
      </c>
      <c r="AJ1766" s="114">
        <f t="shared" si="625"/>
        <v>0</v>
      </c>
      <c r="AK1766" s="354" t="str">
        <f t="shared" si="626"/>
        <v/>
      </c>
      <c r="AL1766" s="354" t="s">
        <v>3025</v>
      </c>
      <c r="AM1766" s="354">
        <f t="shared" si="629"/>
        <v>1</v>
      </c>
      <c r="AN1766" s="354" t="b">
        <f t="shared" si="627"/>
        <v>1</v>
      </c>
    </row>
    <row r="1767" spans="1:40" s="354" customFormat="1">
      <c r="A1767" s="354" t="str">
        <f t="shared" ref="A1767:A1830" si="630">H1767&amp;L1767</f>
        <v>CF01B01550027259</v>
      </c>
      <c r="B1767" s="354">
        <f t="shared" ref="B1767:B1830" si="631">R1767+S1767</f>
        <v>0</v>
      </c>
      <c r="C1767" s="354">
        <f t="shared" ref="C1767:C1830" si="632">T1767+U1767</f>
        <v>0</v>
      </c>
      <c r="D1767" s="354" t="str">
        <f t="shared" si="611"/>
        <v>CF</v>
      </c>
      <c r="E1767" s="354" t="str">
        <f t="shared" si="612"/>
        <v>01</v>
      </c>
      <c r="F1767" s="354" t="str">
        <f t="shared" si="613"/>
        <v>B</v>
      </c>
      <c r="G1767" s="355" t="str">
        <f t="shared" si="614"/>
        <v>01</v>
      </c>
      <c r="H1767" s="232" t="s">
        <v>2101</v>
      </c>
      <c r="I1767" s="232" t="s">
        <v>3275</v>
      </c>
      <c r="J1767" s="233">
        <v>46258</v>
      </c>
      <c r="K1767" s="233">
        <v>47690</v>
      </c>
      <c r="L1767" s="234">
        <v>550027259</v>
      </c>
      <c r="M1767" s="232" t="str">
        <f>IF(ISNA(VLOOKUP(L1767,'MASTER DATA'!$A$1:$B$192,2,0)),"",VLOOKUP(L1767,'MASTER DATA'!$A$1:$B$192,2,0))</f>
        <v>Gadus S2 V220 2_1*770kg_A227</v>
      </c>
      <c r="N1767" s="232">
        <v>1</v>
      </c>
      <c r="O1767" s="232">
        <f t="shared" si="615"/>
        <v>1</v>
      </c>
      <c r="P1767" s="232">
        <f t="shared" si="616"/>
        <v>0</v>
      </c>
      <c r="Q1767" s="232">
        <f>VLOOKUP(L1767,'MASTER DATA'!$A$1:$E$192,5,0)</f>
        <v>1</v>
      </c>
      <c r="R1767" s="234">
        <f>SUMIF('picking of the day'!$H$4:$H$358,WMS!H1767&amp;WMS!L1767,'picking of the day'!$E$4:$E$358)</f>
        <v>0</v>
      </c>
      <c r="U1767" s="114">
        <f>IF(ISNA(VLOOKUP(H1767,'data putaway'!$A$1:$E$530,3,0)),0,VLOOKUP(H1767,'data putaway'!$A$1:$E$530,3,0))</f>
        <v>0</v>
      </c>
      <c r="V1767" s="354">
        <f t="shared" si="617"/>
        <v>1</v>
      </c>
      <c r="W1767" s="114">
        <f>IF(ISNA(VLOOKUP(H1767,'data putaway'!$A$1:$E$530,2,0)),0,VLOOKUP(H1767,'data putaway'!$A$1:$E$530,2,0))</f>
        <v>0</v>
      </c>
      <c r="X1767" s="354" t="b">
        <f t="shared" si="618"/>
        <v>0</v>
      </c>
      <c r="Y1767" s="354">
        <f>IF(ISNA(VLOOKUP(H1767,'data putaway'!$A$1:$E$530,4,0)),0,VLOOKUP(H1767,'data putaway'!$A$1:$E$530,4,0))</f>
        <v>0</v>
      </c>
      <c r="Z1767" s="113">
        <f>IF(ISNA(VLOOKUP(H1767,'data putaway'!$A$1:$E$530,5,0)),0,VLOOKUP(H1767,'data putaway'!$A$1:$E$530,5,0))</f>
        <v>0</v>
      </c>
      <c r="AA1767" s="354" t="b">
        <f t="shared" si="619"/>
        <v>0</v>
      </c>
      <c r="AB1767" s="354" t="b">
        <f t="shared" si="620"/>
        <v>0</v>
      </c>
      <c r="AC1767" s="356" t="str">
        <f t="shared" ca="1" si="621"/>
        <v>0 Month,  25 Days</v>
      </c>
      <c r="AD1767" s="114" t="str">
        <f t="shared" ca="1" si="628"/>
        <v>3 Year, 10 Month, 8 Days</v>
      </c>
      <c r="AE1767" s="114">
        <f t="shared" si="622"/>
        <v>1</v>
      </c>
      <c r="AF1767" s="114">
        <f t="shared" si="623"/>
        <v>1</v>
      </c>
      <c r="AG1767" s="354" t="str">
        <f t="shared" si="624"/>
        <v>CF01</v>
      </c>
      <c r="AH1767" s="114">
        <f>IF(ISNA(VLOOKUP(L1767,'MASTER DATA'!$A$1:$F$192,6,0)),0,VLOOKUP(L1767,'MASTER DATA'!$A$1:$F$192,6,0))*AE1767</f>
        <v>770</v>
      </c>
      <c r="AI1767" s="354" t="str">
        <f>VLOOKUP($D1767,'warehouse mapping'!$AN$7:$AO$17,2,0)</f>
        <v>Aktif</v>
      </c>
      <c r="AJ1767" s="114">
        <f t="shared" si="625"/>
        <v>0</v>
      </c>
      <c r="AK1767" s="354" t="str">
        <f t="shared" si="626"/>
        <v/>
      </c>
      <c r="AL1767" s="354" t="s">
        <v>3025</v>
      </c>
      <c r="AM1767" s="354">
        <f t="shared" si="629"/>
        <v>1</v>
      </c>
      <c r="AN1767" s="354" t="b">
        <f t="shared" si="627"/>
        <v>1</v>
      </c>
    </row>
    <row r="1768" spans="1:40" s="354" customFormat="1">
      <c r="A1768" s="354" t="str">
        <f t="shared" si="630"/>
        <v>CF01B02550027259</v>
      </c>
      <c r="B1768" s="354">
        <f t="shared" si="631"/>
        <v>0</v>
      </c>
      <c r="C1768" s="354">
        <f t="shared" si="632"/>
        <v>0</v>
      </c>
      <c r="D1768" s="354" t="str">
        <f t="shared" si="611"/>
        <v>CF</v>
      </c>
      <c r="E1768" s="354" t="str">
        <f t="shared" si="612"/>
        <v>01</v>
      </c>
      <c r="F1768" s="354" t="str">
        <f t="shared" si="613"/>
        <v>B</v>
      </c>
      <c r="G1768" s="355" t="str">
        <f t="shared" si="614"/>
        <v>02</v>
      </c>
      <c r="H1768" s="232" t="s">
        <v>2102</v>
      </c>
      <c r="I1768" s="232" t="s">
        <v>3275</v>
      </c>
      <c r="J1768" s="233">
        <v>46258</v>
      </c>
      <c r="K1768" s="233">
        <v>47690</v>
      </c>
      <c r="L1768" s="234">
        <v>550027259</v>
      </c>
      <c r="M1768" s="232" t="str">
        <f>IF(ISNA(VLOOKUP(L1768,'MASTER DATA'!$A$1:$B$192,2,0)),"",VLOOKUP(L1768,'MASTER DATA'!$A$1:$B$192,2,0))</f>
        <v>Gadus S2 V220 2_1*770kg_A227</v>
      </c>
      <c r="N1768" s="232">
        <v>1</v>
      </c>
      <c r="O1768" s="232">
        <f t="shared" si="615"/>
        <v>1</v>
      </c>
      <c r="P1768" s="232">
        <f t="shared" si="616"/>
        <v>0</v>
      </c>
      <c r="Q1768" s="232">
        <f>VLOOKUP(L1768,'MASTER DATA'!$A$1:$E$192,5,0)</f>
        <v>1</v>
      </c>
      <c r="R1768" s="234">
        <f>SUMIF('picking of the day'!$H$4:$H$358,WMS!H1768&amp;WMS!L1768,'picking of the day'!$E$4:$E$358)</f>
        <v>0</v>
      </c>
      <c r="U1768" s="114">
        <f>IF(ISNA(VLOOKUP(H1768,'data putaway'!$A$1:$E$530,3,0)),0,VLOOKUP(H1768,'data putaway'!$A$1:$E$530,3,0))</f>
        <v>0</v>
      </c>
      <c r="V1768" s="354">
        <f t="shared" si="617"/>
        <v>1</v>
      </c>
      <c r="W1768" s="114">
        <f>IF(ISNA(VLOOKUP(H1768,'data putaway'!$A$1:$E$530,2,0)),0,VLOOKUP(H1768,'data putaway'!$A$1:$E$530,2,0))</f>
        <v>0</v>
      </c>
      <c r="X1768" s="354" t="b">
        <f t="shared" si="618"/>
        <v>0</v>
      </c>
      <c r="Y1768" s="354">
        <f>IF(ISNA(VLOOKUP(H1768,'data putaway'!$A$1:$E$530,4,0)),0,VLOOKUP(H1768,'data putaway'!$A$1:$E$530,4,0))</f>
        <v>0</v>
      </c>
      <c r="Z1768" s="113">
        <f>IF(ISNA(VLOOKUP(H1768,'data putaway'!$A$1:$E$530,5,0)),0,VLOOKUP(H1768,'data putaway'!$A$1:$E$530,5,0))</f>
        <v>0</v>
      </c>
      <c r="AA1768" s="354" t="b">
        <f t="shared" si="619"/>
        <v>0</v>
      </c>
      <c r="AB1768" s="354" t="b">
        <f t="shared" si="620"/>
        <v>0</v>
      </c>
      <c r="AC1768" s="356" t="str">
        <f t="shared" ca="1" si="621"/>
        <v>0 Month,  25 Days</v>
      </c>
      <c r="AD1768" s="114" t="str">
        <f t="shared" ca="1" si="628"/>
        <v>3 Year, 10 Month, 8 Days</v>
      </c>
      <c r="AE1768" s="114">
        <f t="shared" si="622"/>
        <v>1</v>
      </c>
      <c r="AF1768" s="114">
        <f t="shared" si="623"/>
        <v>1</v>
      </c>
      <c r="AG1768" s="354" t="str">
        <f t="shared" si="624"/>
        <v>CF01</v>
      </c>
      <c r="AH1768" s="114">
        <f>IF(ISNA(VLOOKUP(L1768,'MASTER DATA'!$A$1:$F$192,6,0)),0,VLOOKUP(L1768,'MASTER DATA'!$A$1:$F$192,6,0))*AE1768</f>
        <v>770</v>
      </c>
      <c r="AI1768" s="354" t="str">
        <f>VLOOKUP($D1768,'warehouse mapping'!$AN$7:$AO$17,2,0)</f>
        <v>Aktif</v>
      </c>
      <c r="AJ1768" s="114">
        <f t="shared" si="625"/>
        <v>0</v>
      </c>
      <c r="AK1768" s="354" t="str">
        <f t="shared" si="626"/>
        <v/>
      </c>
      <c r="AL1768" s="354" t="s">
        <v>3025</v>
      </c>
      <c r="AM1768" s="354">
        <f t="shared" si="629"/>
        <v>1</v>
      </c>
      <c r="AN1768" s="354" t="b">
        <f t="shared" si="627"/>
        <v>1</v>
      </c>
    </row>
    <row r="1769" spans="1:40" s="354" customFormat="1">
      <c r="A1769" s="354" t="str">
        <f t="shared" si="630"/>
        <v>CF01C01550044709</v>
      </c>
      <c r="B1769" s="354">
        <f t="shared" si="631"/>
        <v>0</v>
      </c>
      <c r="C1769" s="354">
        <f t="shared" si="632"/>
        <v>0</v>
      </c>
      <c r="D1769" s="354" t="str">
        <f t="shared" si="611"/>
        <v>CF</v>
      </c>
      <c r="E1769" s="354" t="str">
        <f t="shared" si="612"/>
        <v>01</v>
      </c>
      <c r="F1769" s="354" t="str">
        <f t="shared" si="613"/>
        <v>C</v>
      </c>
      <c r="G1769" s="355" t="str">
        <f t="shared" si="614"/>
        <v>01</v>
      </c>
      <c r="H1769" s="232" t="s">
        <v>226</v>
      </c>
      <c r="I1769" s="232" t="s">
        <v>3585</v>
      </c>
      <c r="J1769" s="233">
        <v>46280</v>
      </c>
      <c r="K1769" s="233">
        <v>47735</v>
      </c>
      <c r="L1769" s="234">
        <v>550044709</v>
      </c>
      <c r="M1769" s="232" t="str">
        <f>IF(ISNA(VLOOKUP(L1769,'MASTER DATA'!$A$1:$B$192,2,0)),"",VLOOKUP(L1769,'MASTER DATA'!$A$1:$B$192,2,0))</f>
        <v>Adv4TAX5Sc10W30SLMB_12*0.8L_A04W</v>
      </c>
      <c r="N1769" s="232">
        <v>48</v>
      </c>
      <c r="O1769" s="232">
        <f t="shared" si="615"/>
        <v>1</v>
      </c>
      <c r="P1769" s="232">
        <f t="shared" si="616"/>
        <v>0</v>
      </c>
      <c r="Q1769" s="232">
        <f>VLOOKUP(L1769,'MASTER DATA'!$A$1:$E$192,5,0)</f>
        <v>48</v>
      </c>
      <c r="R1769" s="234">
        <f>SUMIF('picking of the day'!$H$4:$H$358,WMS!H1769&amp;WMS!L1769,'picking of the day'!$E$4:$E$358)</f>
        <v>0</v>
      </c>
      <c r="U1769" s="114">
        <f>IF(ISNA(VLOOKUP(H1769,'data putaway'!$A$1:$E$530,3,0)),0,VLOOKUP(H1769,'data putaway'!$A$1:$E$530,3,0))</f>
        <v>0</v>
      </c>
      <c r="V1769" s="354">
        <f t="shared" si="617"/>
        <v>48</v>
      </c>
      <c r="W1769" s="114">
        <f>IF(ISNA(VLOOKUP(H1769,'data putaway'!$A$1:$E$530,2,0)),0,VLOOKUP(H1769,'data putaway'!$A$1:$E$530,2,0))</f>
        <v>0</v>
      </c>
      <c r="X1769" s="354" t="b">
        <f t="shared" si="618"/>
        <v>0</v>
      </c>
      <c r="Y1769" s="354">
        <f>IF(ISNA(VLOOKUP(H1769,'data putaway'!$A$1:$E$530,4,0)),0,VLOOKUP(H1769,'data putaway'!$A$1:$E$530,4,0))</f>
        <v>0</v>
      </c>
      <c r="Z1769" s="113">
        <f>IF(ISNA(VLOOKUP(H1769,'data putaway'!$A$1:$E$530,5,0)),0,VLOOKUP(H1769,'data putaway'!$A$1:$E$530,5,0))</f>
        <v>0</v>
      </c>
      <c r="AA1769" s="354" t="b">
        <f t="shared" si="619"/>
        <v>0</v>
      </c>
      <c r="AB1769" s="354" t="b">
        <f t="shared" si="620"/>
        <v>0</v>
      </c>
      <c r="AC1769" s="356" t="str">
        <f t="shared" ca="1" si="621"/>
        <v>0 Month,  3 Days</v>
      </c>
      <c r="AD1769" s="114" t="str">
        <f t="shared" ca="1" si="628"/>
        <v>3 Year, 11 Month, 22 Days</v>
      </c>
      <c r="AE1769" s="114">
        <f t="shared" si="622"/>
        <v>48</v>
      </c>
      <c r="AF1769" s="114">
        <f t="shared" si="623"/>
        <v>1</v>
      </c>
      <c r="AG1769" s="354" t="str">
        <f t="shared" si="624"/>
        <v>CF01</v>
      </c>
      <c r="AH1769" s="114">
        <f>IF(ISNA(VLOOKUP(L1769,'MASTER DATA'!$A$1:$F$192,6,0)),0,VLOOKUP(L1769,'MASTER DATA'!$A$1:$F$192,6,0))*AE1769</f>
        <v>460.79999999999995</v>
      </c>
      <c r="AI1769" s="354" t="str">
        <f>VLOOKUP($D1769,'warehouse mapping'!$AN$7:$AO$17,2,0)</f>
        <v>Aktif</v>
      </c>
      <c r="AJ1769" s="114">
        <f t="shared" si="625"/>
        <v>0</v>
      </c>
      <c r="AK1769" s="354" t="str">
        <f t="shared" si="626"/>
        <v/>
      </c>
      <c r="AL1769" s="354" t="s">
        <v>3025</v>
      </c>
      <c r="AM1769" s="354">
        <f t="shared" si="629"/>
        <v>1</v>
      </c>
      <c r="AN1769" s="354" t="b">
        <f t="shared" si="627"/>
        <v>1</v>
      </c>
    </row>
    <row r="1770" spans="1:40" s="354" customFormat="1">
      <c r="A1770" s="354" t="str">
        <f t="shared" si="630"/>
        <v>CF01C02550044709</v>
      </c>
      <c r="B1770" s="354">
        <f t="shared" si="631"/>
        <v>0</v>
      </c>
      <c r="C1770" s="354">
        <f t="shared" si="632"/>
        <v>0</v>
      </c>
      <c r="D1770" s="354" t="str">
        <f t="shared" si="611"/>
        <v>CF</v>
      </c>
      <c r="E1770" s="354" t="str">
        <f t="shared" si="612"/>
        <v>01</v>
      </c>
      <c r="F1770" s="354" t="str">
        <f t="shared" si="613"/>
        <v>C</v>
      </c>
      <c r="G1770" s="355" t="str">
        <f t="shared" si="614"/>
        <v>02</v>
      </c>
      <c r="H1770" s="232" t="s">
        <v>227</v>
      </c>
      <c r="I1770" s="232" t="s">
        <v>3585</v>
      </c>
      <c r="J1770" s="233">
        <v>46280</v>
      </c>
      <c r="K1770" s="233">
        <v>47735</v>
      </c>
      <c r="L1770" s="234">
        <v>550044709</v>
      </c>
      <c r="M1770" s="232" t="str">
        <f>IF(ISNA(VLOOKUP(L1770,'MASTER DATA'!$A$1:$B$192,2,0)),"",VLOOKUP(L1770,'MASTER DATA'!$A$1:$B$192,2,0))</f>
        <v>Adv4TAX5Sc10W30SLMB_12*0.8L_A04W</v>
      </c>
      <c r="N1770" s="232">
        <v>48</v>
      </c>
      <c r="O1770" s="232">
        <f t="shared" si="615"/>
        <v>1</v>
      </c>
      <c r="P1770" s="232">
        <f t="shared" si="616"/>
        <v>0</v>
      </c>
      <c r="Q1770" s="232">
        <f>VLOOKUP(L1770,'MASTER DATA'!$A$1:$E$192,5,0)</f>
        <v>48</v>
      </c>
      <c r="R1770" s="234">
        <f>SUMIF('picking of the day'!$H$4:$H$358,WMS!H1770&amp;WMS!L1770,'picking of the day'!$E$4:$E$358)</f>
        <v>0</v>
      </c>
      <c r="U1770" s="114">
        <f>IF(ISNA(VLOOKUP(H1770,'data putaway'!$A$1:$E$530,3,0)),0,VLOOKUP(H1770,'data putaway'!$A$1:$E$530,3,0))</f>
        <v>0</v>
      </c>
      <c r="V1770" s="354">
        <f t="shared" si="617"/>
        <v>48</v>
      </c>
      <c r="W1770" s="114">
        <f>IF(ISNA(VLOOKUP(H1770,'data putaway'!$A$1:$E$530,2,0)),0,VLOOKUP(H1770,'data putaway'!$A$1:$E$530,2,0))</f>
        <v>0</v>
      </c>
      <c r="X1770" s="354" t="b">
        <f t="shared" si="618"/>
        <v>0</v>
      </c>
      <c r="Y1770" s="354">
        <f>IF(ISNA(VLOOKUP(H1770,'data putaway'!$A$1:$E$530,4,0)),0,VLOOKUP(H1770,'data putaway'!$A$1:$E$530,4,0))</f>
        <v>0</v>
      </c>
      <c r="Z1770" s="113">
        <f>IF(ISNA(VLOOKUP(H1770,'data putaway'!$A$1:$E$530,5,0)),0,VLOOKUP(H1770,'data putaway'!$A$1:$E$530,5,0))</f>
        <v>0</v>
      </c>
      <c r="AA1770" s="354" t="b">
        <f t="shared" si="619"/>
        <v>0</v>
      </c>
      <c r="AB1770" s="354" t="b">
        <f t="shared" si="620"/>
        <v>0</v>
      </c>
      <c r="AC1770" s="356" t="str">
        <f t="shared" ca="1" si="621"/>
        <v>0 Month,  3 Days</v>
      </c>
      <c r="AD1770" s="114" t="str">
        <f t="shared" ca="1" si="628"/>
        <v>3 Year, 11 Month, 22 Days</v>
      </c>
      <c r="AE1770" s="114">
        <f t="shared" si="622"/>
        <v>48</v>
      </c>
      <c r="AF1770" s="114">
        <f t="shared" si="623"/>
        <v>1</v>
      </c>
      <c r="AG1770" s="354" t="str">
        <f t="shared" si="624"/>
        <v>CF01</v>
      </c>
      <c r="AH1770" s="114">
        <f>IF(ISNA(VLOOKUP(L1770,'MASTER DATA'!$A$1:$F$192,6,0)),0,VLOOKUP(L1770,'MASTER DATA'!$A$1:$F$192,6,0))*AE1770</f>
        <v>460.79999999999995</v>
      </c>
      <c r="AI1770" s="354" t="str">
        <f>VLOOKUP($D1770,'warehouse mapping'!$AN$7:$AO$17,2,0)</f>
        <v>Aktif</v>
      </c>
      <c r="AJ1770" s="114">
        <f t="shared" si="625"/>
        <v>0</v>
      </c>
      <c r="AK1770" s="354" t="str">
        <f t="shared" si="626"/>
        <v/>
      </c>
      <c r="AL1770" s="354" t="s">
        <v>3025</v>
      </c>
      <c r="AM1770" s="354">
        <f t="shared" si="629"/>
        <v>1</v>
      </c>
      <c r="AN1770" s="354" t="b">
        <f t="shared" si="627"/>
        <v>1</v>
      </c>
    </row>
    <row r="1771" spans="1:40" s="354" customFormat="1">
      <c r="A1771" s="354" t="str">
        <f t="shared" si="630"/>
        <v>CF01D01550058592</v>
      </c>
      <c r="B1771" s="354">
        <f t="shared" si="631"/>
        <v>0</v>
      </c>
      <c r="C1771" s="354">
        <f t="shared" si="632"/>
        <v>44</v>
      </c>
      <c r="D1771" s="354" t="str">
        <f t="shared" si="611"/>
        <v>CF</v>
      </c>
      <c r="E1771" s="354" t="str">
        <f t="shared" si="612"/>
        <v>01</v>
      </c>
      <c r="F1771" s="354" t="str">
        <f t="shared" si="613"/>
        <v>D</v>
      </c>
      <c r="G1771" s="355" t="str">
        <f t="shared" si="614"/>
        <v>01</v>
      </c>
      <c r="H1771" s="232" t="s">
        <v>2103</v>
      </c>
      <c r="I1771" s="232" t="s">
        <v>3633</v>
      </c>
      <c r="J1771" s="233">
        <v>46282</v>
      </c>
      <c r="K1771" s="233">
        <v>47738</v>
      </c>
      <c r="L1771" s="234">
        <v>550058592</v>
      </c>
      <c r="M1771" s="232" t="str">
        <f>IF(ISNA(VLOOKUP(L1771,'MASTER DATA'!$A$1:$B$192,2,0)),"",VLOOKUP(L1771,'MASTER DATA'!$A$1:$B$192,2,0))</f>
        <v>Adv4TAX515W40SLMA2_12*1L_A04W</v>
      </c>
      <c r="N1771" s="232">
        <v>0</v>
      </c>
      <c r="O1771" s="232">
        <f t="shared" si="615"/>
        <v>1</v>
      </c>
      <c r="P1771" s="232">
        <f t="shared" si="616"/>
        <v>0</v>
      </c>
      <c r="Q1771" s="232">
        <f>VLOOKUP(L1771,'MASTER DATA'!$A$1:$E$192,5,0)</f>
        <v>44</v>
      </c>
      <c r="R1771" s="234">
        <f>SUMIF('picking of the day'!$H$4:$H$358,WMS!H1771&amp;WMS!L1771,'picking of the day'!$E$4:$E$358)</f>
        <v>0</v>
      </c>
      <c r="U1771" s="114">
        <f>IF(ISNA(VLOOKUP(H1771,'data putaway'!$A$1:$E$530,3,0)),0,VLOOKUP(H1771,'data putaway'!$A$1:$E$530,3,0))</f>
        <v>44</v>
      </c>
      <c r="V1771" s="354">
        <f t="shared" si="617"/>
        <v>44</v>
      </c>
      <c r="W1771" s="114">
        <f>IF(ISNA(VLOOKUP(H1771,'data putaway'!$A$1:$E$530,2,0)),0,VLOOKUP(H1771,'data putaway'!$A$1:$E$530,2,0))</f>
        <v>550058592</v>
      </c>
      <c r="X1771" s="354" t="b">
        <f t="shared" si="618"/>
        <v>1</v>
      </c>
      <c r="Y1771" s="354" t="str">
        <f>IF(ISNA(VLOOKUP(H1771,'data putaway'!$A$1:$E$530,4,0)),0,VLOOKUP(H1771,'data putaway'!$A$1:$E$530,4,0))</f>
        <v>12I26JJ</v>
      </c>
      <c r="Z1771" s="113">
        <f>IF(ISNA(VLOOKUP(H1771,'data putaway'!$A$1:$E$530,5,0)),0,VLOOKUP(H1771,'data putaway'!$A$1:$E$530,5,0))</f>
        <v>47738</v>
      </c>
      <c r="AA1771" s="354" t="b">
        <f t="shared" si="619"/>
        <v>1</v>
      </c>
      <c r="AB1771" s="354" t="b">
        <f t="shared" si="620"/>
        <v>1</v>
      </c>
      <c r="AC1771" s="356" t="str">
        <f t="shared" ca="1" si="621"/>
        <v>0 Month,  1 Days</v>
      </c>
      <c r="AD1771" s="114" t="str">
        <f t="shared" ca="1" si="628"/>
        <v>3 Year, 11 Month, 25 Days</v>
      </c>
      <c r="AE1771" s="114">
        <f t="shared" si="622"/>
        <v>44</v>
      </c>
      <c r="AF1771" s="114">
        <f t="shared" si="623"/>
        <v>1</v>
      </c>
      <c r="AG1771" s="354" t="str">
        <f t="shared" si="624"/>
        <v>CF01</v>
      </c>
      <c r="AH1771" s="114">
        <f>IF(ISNA(VLOOKUP(L1771,'MASTER DATA'!$A$1:$F$192,6,0)),0,VLOOKUP(L1771,'MASTER DATA'!$A$1:$F$192,6,0))*AE1771</f>
        <v>528</v>
      </c>
      <c r="AI1771" s="354" t="str">
        <f>VLOOKUP($D1771,'warehouse mapping'!$AN$7:$AO$17,2,0)</f>
        <v>Aktif</v>
      </c>
      <c r="AJ1771" s="114">
        <f t="shared" si="625"/>
        <v>0</v>
      </c>
      <c r="AK1771" s="354" t="str">
        <f t="shared" si="626"/>
        <v/>
      </c>
      <c r="AL1771" s="354" t="s">
        <v>3025</v>
      </c>
      <c r="AM1771" s="354">
        <f t="shared" si="629"/>
        <v>1</v>
      </c>
      <c r="AN1771" s="354" t="b">
        <f t="shared" si="627"/>
        <v>1</v>
      </c>
    </row>
    <row r="1772" spans="1:40" s="354" customFormat="1">
      <c r="A1772" s="354" t="str">
        <f t="shared" si="630"/>
        <v>CF01D02550058592</v>
      </c>
      <c r="B1772" s="354">
        <f t="shared" si="631"/>
        <v>0</v>
      </c>
      <c r="C1772" s="354">
        <f t="shared" si="632"/>
        <v>44</v>
      </c>
      <c r="D1772" s="354" t="str">
        <f t="shared" si="611"/>
        <v>CF</v>
      </c>
      <c r="E1772" s="354" t="str">
        <f t="shared" si="612"/>
        <v>01</v>
      </c>
      <c r="F1772" s="354" t="str">
        <f t="shared" si="613"/>
        <v>D</v>
      </c>
      <c r="G1772" s="355" t="str">
        <f t="shared" si="614"/>
        <v>02</v>
      </c>
      <c r="H1772" s="232" t="s">
        <v>2104</v>
      </c>
      <c r="I1772" s="232" t="s">
        <v>3633</v>
      </c>
      <c r="J1772" s="233">
        <v>46282</v>
      </c>
      <c r="K1772" s="233">
        <v>47738</v>
      </c>
      <c r="L1772" s="234">
        <v>550058592</v>
      </c>
      <c r="M1772" s="232" t="str">
        <f>IF(ISNA(VLOOKUP(L1772,'MASTER DATA'!$A$1:$B$192,2,0)),"",VLOOKUP(L1772,'MASTER DATA'!$A$1:$B$192,2,0))</f>
        <v>Adv4TAX515W40SLMA2_12*1L_A04W</v>
      </c>
      <c r="N1772" s="232">
        <v>0</v>
      </c>
      <c r="O1772" s="232">
        <f t="shared" si="615"/>
        <v>1</v>
      </c>
      <c r="P1772" s="232">
        <f t="shared" si="616"/>
        <v>0</v>
      </c>
      <c r="Q1772" s="232">
        <f>VLOOKUP(L1772,'MASTER DATA'!$A$1:$E$192,5,0)</f>
        <v>44</v>
      </c>
      <c r="R1772" s="234">
        <f>SUMIF('picking of the day'!$H$4:$H$358,WMS!H1772&amp;WMS!L1772,'picking of the day'!$E$4:$E$358)</f>
        <v>0</v>
      </c>
      <c r="U1772" s="114">
        <f>IF(ISNA(VLOOKUP(H1772,'data putaway'!$A$1:$E$530,3,0)),0,VLOOKUP(H1772,'data putaway'!$A$1:$E$530,3,0))</f>
        <v>44</v>
      </c>
      <c r="V1772" s="354">
        <f t="shared" si="617"/>
        <v>44</v>
      </c>
      <c r="W1772" s="114">
        <f>IF(ISNA(VLOOKUP(H1772,'data putaway'!$A$1:$E$530,2,0)),0,VLOOKUP(H1772,'data putaway'!$A$1:$E$530,2,0))</f>
        <v>550058592</v>
      </c>
      <c r="X1772" s="354" t="b">
        <f t="shared" si="618"/>
        <v>1</v>
      </c>
      <c r="Y1772" s="354" t="str">
        <f>IF(ISNA(VLOOKUP(H1772,'data putaway'!$A$1:$E$530,4,0)),0,VLOOKUP(H1772,'data putaway'!$A$1:$E$530,4,0))</f>
        <v>12I26JJ</v>
      </c>
      <c r="Z1772" s="113">
        <f>IF(ISNA(VLOOKUP(H1772,'data putaway'!$A$1:$E$530,5,0)),0,VLOOKUP(H1772,'data putaway'!$A$1:$E$530,5,0))</f>
        <v>47738</v>
      </c>
      <c r="AA1772" s="354" t="b">
        <f t="shared" si="619"/>
        <v>1</v>
      </c>
      <c r="AB1772" s="354" t="b">
        <f t="shared" si="620"/>
        <v>1</v>
      </c>
      <c r="AC1772" s="356" t="str">
        <f t="shared" ca="1" si="621"/>
        <v>0 Month,  1 Days</v>
      </c>
      <c r="AD1772" s="114" t="str">
        <f t="shared" ca="1" si="628"/>
        <v>3 Year, 11 Month, 25 Days</v>
      </c>
      <c r="AE1772" s="114">
        <f t="shared" si="622"/>
        <v>44</v>
      </c>
      <c r="AF1772" s="114">
        <f t="shared" si="623"/>
        <v>1</v>
      </c>
      <c r="AG1772" s="354" t="str">
        <f t="shared" si="624"/>
        <v>CF01</v>
      </c>
      <c r="AH1772" s="114">
        <f>IF(ISNA(VLOOKUP(L1772,'MASTER DATA'!$A$1:$F$192,6,0)),0,VLOOKUP(L1772,'MASTER DATA'!$A$1:$F$192,6,0))*AE1772</f>
        <v>528</v>
      </c>
      <c r="AI1772" s="354" t="str">
        <f>VLOOKUP($D1772,'warehouse mapping'!$AN$7:$AO$17,2,0)</f>
        <v>Aktif</v>
      </c>
      <c r="AJ1772" s="114">
        <f t="shared" si="625"/>
        <v>0</v>
      </c>
      <c r="AK1772" s="354" t="str">
        <f t="shared" si="626"/>
        <v/>
      </c>
      <c r="AL1772" s="354" t="s">
        <v>3025</v>
      </c>
      <c r="AM1772" s="354">
        <f t="shared" si="629"/>
        <v>1</v>
      </c>
      <c r="AN1772" s="354" t="b">
        <f t="shared" si="627"/>
        <v>1</v>
      </c>
    </row>
    <row r="1773" spans="1:40" s="354" customFormat="1">
      <c r="A1773" s="354" t="str">
        <f t="shared" si="630"/>
        <v>CF01E01550058592</v>
      </c>
      <c r="B1773" s="354">
        <f t="shared" si="631"/>
        <v>0</v>
      </c>
      <c r="C1773" s="354">
        <f t="shared" si="632"/>
        <v>44</v>
      </c>
      <c r="D1773" s="354" t="str">
        <f t="shared" si="611"/>
        <v>CF</v>
      </c>
      <c r="E1773" s="354" t="str">
        <f t="shared" si="612"/>
        <v>01</v>
      </c>
      <c r="F1773" s="354" t="str">
        <f t="shared" si="613"/>
        <v>E</v>
      </c>
      <c r="G1773" s="355" t="str">
        <f t="shared" si="614"/>
        <v>01</v>
      </c>
      <c r="H1773" s="232" t="s">
        <v>2105</v>
      </c>
      <c r="I1773" s="232" t="s">
        <v>3633</v>
      </c>
      <c r="J1773" s="233">
        <v>46282</v>
      </c>
      <c r="K1773" s="233">
        <v>47738</v>
      </c>
      <c r="L1773" s="234">
        <v>550058592</v>
      </c>
      <c r="M1773" s="232" t="str">
        <f>IF(ISNA(VLOOKUP(L1773,'MASTER DATA'!$A$1:$B$192,2,0)),"",VLOOKUP(L1773,'MASTER DATA'!$A$1:$B$192,2,0))</f>
        <v>Adv4TAX515W40SLMA2_12*1L_A04W</v>
      </c>
      <c r="N1773" s="232">
        <v>0</v>
      </c>
      <c r="O1773" s="232">
        <f t="shared" si="615"/>
        <v>1</v>
      </c>
      <c r="P1773" s="232">
        <f t="shared" si="616"/>
        <v>0</v>
      </c>
      <c r="Q1773" s="232">
        <f>VLOOKUP(L1773,'MASTER DATA'!$A$1:$E$192,5,0)</f>
        <v>44</v>
      </c>
      <c r="R1773" s="234">
        <f>SUMIF('picking of the day'!$H$4:$H$358,WMS!H1773&amp;WMS!L1773,'picking of the day'!$E$4:$E$358)</f>
        <v>0</v>
      </c>
      <c r="U1773" s="114">
        <f>IF(ISNA(VLOOKUP(H1773,'data putaway'!$A$1:$E$530,3,0)),0,VLOOKUP(H1773,'data putaway'!$A$1:$E$530,3,0))</f>
        <v>44</v>
      </c>
      <c r="V1773" s="354">
        <f t="shared" si="617"/>
        <v>44</v>
      </c>
      <c r="W1773" s="114">
        <f>IF(ISNA(VLOOKUP(H1773,'data putaway'!$A$1:$E$530,2,0)),0,VLOOKUP(H1773,'data putaway'!$A$1:$E$530,2,0))</f>
        <v>550058592</v>
      </c>
      <c r="X1773" s="354" t="b">
        <f t="shared" si="618"/>
        <v>1</v>
      </c>
      <c r="Y1773" s="354" t="str">
        <f>IF(ISNA(VLOOKUP(H1773,'data putaway'!$A$1:$E$530,4,0)),0,VLOOKUP(H1773,'data putaway'!$A$1:$E$530,4,0))</f>
        <v>12I26JJ</v>
      </c>
      <c r="Z1773" s="113">
        <f>IF(ISNA(VLOOKUP(H1773,'data putaway'!$A$1:$E$530,5,0)),0,VLOOKUP(H1773,'data putaway'!$A$1:$E$530,5,0))</f>
        <v>47738</v>
      </c>
      <c r="AA1773" s="354" t="b">
        <f t="shared" si="619"/>
        <v>1</v>
      </c>
      <c r="AB1773" s="354" t="b">
        <f t="shared" si="620"/>
        <v>1</v>
      </c>
      <c r="AC1773" s="356" t="str">
        <f t="shared" ca="1" si="621"/>
        <v>0 Month,  1 Days</v>
      </c>
      <c r="AD1773" s="114" t="str">
        <f t="shared" ca="1" si="628"/>
        <v>3 Year, 11 Month, 25 Days</v>
      </c>
      <c r="AE1773" s="114">
        <f t="shared" si="622"/>
        <v>44</v>
      </c>
      <c r="AF1773" s="114">
        <f t="shared" si="623"/>
        <v>1</v>
      </c>
      <c r="AG1773" s="354" t="str">
        <f t="shared" si="624"/>
        <v>CF01</v>
      </c>
      <c r="AH1773" s="114">
        <f>IF(ISNA(VLOOKUP(L1773,'MASTER DATA'!$A$1:$F$192,6,0)),0,VLOOKUP(L1773,'MASTER DATA'!$A$1:$F$192,6,0))*AE1773</f>
        <v>528</v>
      </c>
      <c r="AI1773" s="354" t="str">
        <f>VLOOKUP($D1773,'warehouse mapping'!$AN$7:$AO$17,2,0)</f>
        <v>Aktif</v>
      </c>
      <c r="AJ1773" s="114">
        <f t="shared" si="625"/>
        <v>0</v>
      </c>
      <c r="AK1773" s="354" t="str">
        <f t="shared" si="626"/>
        <v/>
      </c>
      <c r="AL1773" s="354" t="s">
        <v>3025</v>
      </c>
      <c r="AM1773" s="354">
        <f t="shared" si="629"/>
        <v>1</v>
      </c>
      <c r="AN1773" s="354" t="b">
        <f t="shared" si="627"/>
        <v>1</v>
      </c>
    </row>
    <row r="1774" spans="1:40" s="354" customFormat="1">
      <c r="A1774" s="354" t="str">
        <f t="shared" si="630"/>
        <v>CF01E02550058592</v>
      </c>
      <c r="B1774" s="354">
        <f t="shared" si="631"/>
        <v>0</v>
      </c>
      <c r="C1774" s="354">
        <f t="shared" si="632"/>
        <v>44</v>
      </c>
      <c r="D1774" s="354" t="str">
        <f t="shared" si="611"/>
        <v>CF</v>
      </c>
      <c r="E1774" s="354" t="str">
        <f t="shared" si="612"/>
        <v>01</v>
      </c>
      <c r="F1774" s="354" t="str">
        <f t="shared" si="613"/>
        <v>E</v>
      </c>
      <c r="G1774" s="355" t="str">
        <f t="shared" si="614"/>
        <v>02</v>
      </c>
      <c r="H1774" s="232" t="s">
        <v>2106</v>
      </c>
      <c r="I1774" s="232" t="s">
        <v>3633</v>
      </c>
      <c r="J1774" s="233">
        <v>46282</v>
      </c>
      <c r="K1774" s="233">
        <v>47738</v>
      </c>
      <c r="L1774" s="234">
        <v>550058592</v>
      </c>
      <c r="M1774" s="232" t="str">
        <f>IF(ISNA(VLOOKUP(L1774,'MASTER DATA'!$A$1:$B$192,2,0)),"",VLOOKUP(L1774,'MASTER DATA'!$A$1:$B$192,2,0))</f>
        <v>Adv4TAX515W40SLMA2_12*1L_A04W</v>
      </c>
      <c r="N1774" s="232">
        <v>0</v>
      </c>
      <c r="O1774" s="232">
        <f t="shared" si="615"/>
        <v>1</v>
      </c>
      <c r="P1774" s="232">
        <f t="shared" si="616"/>
        <v>0</v>
      </c>
      <c r="Q1774" s="232">
        <f>VLOOKUP(L1774,'MASTER DATA'!$A$1:$E$192,5,0)</f>
        <v>44</v>
      </c>
      <c r="R1774" s="234">
        <f>SUMIF('picking of the day'!$H$4:$H$358,WMS!H1774&amp;WMS!L1774,'picking of the day'!$E$4:$E$358)</f>
        <v>0</v>
      </c>
      <c r="U1774" s="114">
        <f>IF(ISNA(VLOOKUP(H1774,'data putaway'!$A$1:$E$530,3,0)),0,VLOOKUP(H1774,'data putaway'!$A$1:$E$530,3,0))</f>
        <v>44</v>
      </c>
      <c r="V1774" s="354">
        <f t="shared" si="617"/>
        <v>44</v>
      </c>
      <c r="W1774" s="114">
        <f>IF(ISNA(VLOOKUP(H1774,'data putaway'!$A$1:$E$530,2,0)),0,VLOOKUP(H1774,'data putaway'!$A$1:$E$530,2,0))</f>
        <v>550058592</v>
      </c>
      <c r="X1774" s="354" t="b">
        <f t="shared" si="618"/>
        <v>1</v>
      </c>
      <c r="Y1774" s="354" t="str">
        <f>IF(ISNA(VLOOKUP(H1774,'data putaway'!$A$1:$E$530,4,0)),0,VLOOKUP(H1774,'data putaway'!$A$1:$E$530,4,0))</f>
        <v>12I26JJ</v>
      </c>
      <c r="Z1774" s="113">
        <f>IF(ISNA(VLOOKUP(H1774,'data putaway'!$A$1:$E$530,5,0)),0,VLOOKUP(H1774,'data putaway'!$A$1:$E$530,5,0))</f>
        <v>47738</v>
      </c>
      <c r="AA1774" s="354" t="b">
        <f t="shared" si="619"/>
        <v>1</v>
      </c>
      <c r="AB1774" s="354" t="b">
        <f t="shared" si="620"/>
        <v>1</v>
      </c>
      <c r="AC1774" s="356" t="str">
        <f t="shared" ca="1" si="621"/>
        <v>0 Month,  1 Days</v>
      </c>
      <c r="AD1774" s="114" t="str">
        <f t="shared" ca="1" si="628"/>
        <v>3 Year, 11 Month, 25 Days</v>
      </c>
      <c r="AE1774" s="114">
        <f t="shared" si="622"/>
        <v>44</v>
      </c>
      <c r="AF1774" s="114">
        <f t="shared" si="623"/>
        <v>1</v>
      </c>
      <c r="AG1774" s="354" t="str">
        <f t="shared" si="624"/>
        <v>CF01</v>
      </c>
      <c r="AH1774" s="114">
        <f>IF(ISNA(VLOOKUP(L1774,'MASTER DATA'!$A$1:$F$192,6,0)),0,VLOOKUP(L1774,'MASTER DATA'!$A$1:$F$192,6,0))*AE1774</f>
        <v>528</v>
      </c>
      <c r="AI1774" s="354" t="str">
        <f>VLOOKUP($D1774,'warehouse mapping'!$AN$7:$AO$17,2,0)</f>
        <v>Aktif</v>
      </c>
      <c r="AJ1774" s="114">
        <f t="shared" si="625"/>
        <v>0</v>
      </c>
      <c r="AK1774" s="354" t="str">
        <f t="shared" si="626"/>
        <v/>
      </c>
      <c r="AL1774" s="354" t="s">
        <v>3025</v>
      </c>
      <c r="AM1774" s="354">
        <f t="shared" si="629"/>
        <v>1</v>
      </c>
      <c r="AN1774" s="354" t="b">
        <f t="shared" si="627"/>
        <v>1</v>
      </c>
    </row>
    <row r="1775" spans="1:40" s="354" customFormat="1">
      <c r="A1775" s="354" t="str">
        <f t="shared" si="630"/>
        <v>CF02A01550027259</v>
      </c>
      <c r="B1775" s="354">
        <f t="shared" si="631"/>
        <v>0</v>
      </c>
      <c r="C1775" s="354">
        <f t="shared" si="632"/>
        <v>0</v>
      </c>
      <c r="D1775" s="354" t="str">
        <f t="shared" si="611"/>
        <v>CF</v>
      </c>
      <c r="E1775" s="354" t="str">
        <f t="shared" si="612"/>
        <v>02</v>
      </c>
      <c r="F1775" s="354" t="str">
        <f t="shared" si="613"/>
        <v>A</v>
      </c>
      <c r="G1775" s="355" t="str">
        <f t="shared" si="614"/>
        <v>01</v>
      </c>
      <c r="H1775" s="232" t="s">
        <v>2107</v>
      </c>
      <c r="I1775" s="232" t="s">
        <v>3275</v>
      </c>
      <c r="J1775" s="233">
        <v>46258</v>
      </c>
      <c r="K1775" s="233">
        <v>47690</v>
      </c>
      <c r="L1775" s="234">
        <v>550027259</v>
      </c>
      <c r="M1775" s="232" t="str">
        <f>IF(ISNA(VLOOKUP(L1775,'MASTER DATA'!$A$1:$B$192,2,0)),"",VLOOKUP(L1775,'MASTER DATA'!$A$1:$B$192,2,0))</f>
        <v>Gadus S2 V220 2_1*770kg_A227</v>
      </c>
      <c r="N1775" s="232">
        <v>1</v>
      </c>
      <c r="O1775" s="232">
        <f t="shared" si="615"/>
        <v>1</v>
      </c>
      <c r="P1775" s="232">
        <f t="shared" si="616"/>
        <v>0</v>
      </c>
      <c r="Q1775" s="232">
        <f>VLOOKUP(L1775,'MASTER DATA'!$A$1:$E$192,5,0)</f>
        <v>1</v>
      </c>
      <c r="R1775" s="234">
        <f>SUMIF('picking of the day'!$H$4:$H$358,WMS!H1775&amp;WMS!L1775,'picking of the day'!$E$4:$E$358)</f>
        <v>0</v>
      </c>
      <c r="U1775" s="114">
        <f>IF(ISNA(VLOOKUP(H1775,'data putaway'!$A$1:$E$530,3,0)),0,VLOOKUP(H1775,'data putaway'!$A$1:$E$530,3,0))</f>
        <v>0</v>
      </c>
      <c r="V1775" s="354">
        <f t="shared" si="617"/>
        <v>1</v>
      </c>
      <c r="W1775" s="114">
        <f>IF(ISNA(VLOOKUP(H1775,'data putaway'!$A$1:$E$530,2,0)),0,VLOOKUP(H1775,'data putaway'!$A$1:$E$530,2,0))</f>
        <v>0</v>
      </c>
      <c r="X1775" s="354" t="b">
        <f t="shared" si="618"/>
        <v>0</v>
      </c>
      <c r="Y1775" s="354">
        <f>IF(ISNA(VLOOKUP(H1775,'data putaway'!$A$1:$E$530,4,0)),0,VLOOKUP(H1775,'data putaway'!$A$1:$E$530,4,0))</f>
        <v>0</v>
      </c>
      <c r="Z1775" s="113">
        <f>IF(ISNA(VLOOKUP(H1775,'data putaway'!$A$1:$E$530,5,0)),0,VLOOKUP(H1775,'data putaway'!$A$1:$E$530,5,0))</f>
        <v>0</v>
      </c>
      <c r="AA1775" s="354" t="b">
        <f t="shared" si="619"/>
        <v>0</v>
      </c>
      <c r="AB1775" s="354" t="b">
        <f t="shared" si="620"/>
        <v>0</v>
      </c>
      <c r="AC1775" s="356" t="str">
        <f t="shared" ca="1" si="621"/>
        <v>0 Month,  25 Days</v>
      </c>
      <c r="AD1775" s="114" t="str">
        <f t="shared" ca="1" si="628"/>
        <v>3 Year, 10 Month, 8 Days</v>
      </c>
      <c r="AE1775" s="114">
        <f t="shared" si="622"/>
        <v>1</v>
      </c>
      <c r="AF1775" s="114">
        <f t="shared" si="623"/>
        <v>1</v>
      </c>
      <c r="AG1775" s="354" t="str">
        <f t="shared" si="624"/>
        <v>CF02</v>
      </c>
      <c r="AH1775" s="114">
        <f>IF(ISNA(VLOOKUP(L1775,'MASTER DATA'!$A$1:$F$192,6,0)),0,VLOOKUP(L1775,'MASTER DATA'!$A$1:$F$192,6,0))*AE1775</f>
        <v>770</v>
      </c>
      <c r="AI1775" s="354" t="str">
        <f>VLOOKUP($D1775,'warehouse mapping'!$AN$7:$AO$17,2,0)</f>
        <v>Aktif</v>
      </c>
      <c r="AJ1775" s="114">
        <f t="shared" si="625"/>
        <v>0</v>
      </c>
      <c r="AK1775" s="354" t="str">
        <f t="shared" si="626"/>
        <v/>
      </c>
      <c r="AL1775" s="354" t="s">
        <v>3025</v>
      </c>
      <c r="AM1775" s="354">
        <f t="shared" si="629"/>
        <v>1</v>
      </c>
      <c r="AN1775" s="354" t="b">
        <f t="shared" si="627"/>
        <v>1</v>
      </c>
    </row>
    <row r="1776" spans="1:40" s="354" customFormat="1">
      <c r="A1776" s="354" t="str">
        <f t="shared" si="630"/>
        <v>CF02A02550027259</v>
      </c>
      <c r="B1776" s="354">
        <f t="shared" si="631"/>
        <v>0</v>
      </c>
      <c r="C1776" s="354">
        <f t="shared" si="632"/>
        <v>0</v>
      </c>
      <c r="D1776" s="354" t="str">
        <f t="shared" si="611"/>
        <v>CF</v>
      </c>
      <c r="E1776" s="354" t="str">
        <f t="shared" si="612"/>
        <v>02</v>
      </c>
      <c r="F1776" s="354" t="str">
        <f t="shared" si="613"/>
        <v>A</v>
      </c>
      <c r="G1776" s="355" t="str">
        <f t="shared" si="614"/>
        <v>02</v>
      </c>
      <c r="H1776" s="232" t="s">
        <v>2108</v>
      </c>
      <c r="I1776" s="232" t="s">
        <v>3275</v>
      </c>
      <c r="J1776" s="233">
        <v>46258</v>
      </c>
      <c r="K1776" s="233">
        <v>47690</v>
      </c>
      <c r="L1776" s="234">
        <v>550027259</v>
      </c>
      <c r="M1776" s="232" t="str">
        <f>IF(ISNA(VLOOKUP(L1776,'MASTER DATA'!$A$1:$B$192,2,0)),"",VLOOKUP(L1776,'MASTER DATA'!$A$1:$B$192,2,0))</f>
        <v>Gadus S2 V220 2_1*770kg_A227</v>
      </c>
      <c r="N1776" s="232">
        <v>1</v>
      </c>
      <c r="O1776" s="232">
        <f t="shared" si="615"/>
        <v>1</v>
      </c>
      <c r="P1776" s="232">
        <f t="shared" si="616"/>
        <v>0</v>
      </c>
      <c r="Q1776" s="232">
        <f>VLOOKUP(L1776,'MASTER DATA'!$A$1:$E$192,5,0)</f>
        <v>1</v>
      </c>
      <c r="R1776" s="234">
        <f>SUMIF('picking of the day'!$H$4:$H$358,WMS!H1776&amp;WMS!L1776,'picking of the day'!$E$4:$E$358)</f>
        <v>0</v>
      </c>
      <c r="U1776" s="114">
        <f>IF(ISNA(VLOOKUP(H1776,'data putaway'!$A$1:$E$530,3,0)),0,VLOOKUP(H1776,'data putaway'!$A$1:$E$530,3,0))</f>
        <v>0</v>
      </c>
      <c r="V1776" s="354">
        <f t="shared" si="617"/>
        <v>1</v>
      </c>
      <c r="W1776" s="114">
        <f>IF(ISNA(VLOOKUP(H1776,'data putaway'!$A$1:$E$530,2,0)),0,VLOOKUP(H1776,'data putaway'!$A$1:$E$530,2,0))</f>
        <v>0</v>
      </c>
      <c r="X1776" s="354" t="b">
        <f t="shared" si="618"/>
        <v>0</v>
      </c>
      <c r="Y1776" s="354">
        <f>IF(ISNA(VLOOKUP(H1776,'data putaway'!$A$1:$E$530,4,0)),0,VLOOKUP(H1776,'data putaway'!$A$1:$E$530,4,0))</f>
        <v>0</v>
      </c>
      <c r="Z1776" s="113">
        <f>IF(ISNA(VLOOKUP(H1776,'data putaway'!$A$1:$E$530,5,0)),0,VLOOKUP(H1776,'data putaway'!$A$1:$E$530,5,0))</f>
        <v>0</v>
      </c>
      <c r="AA1776" s="354" t="b">
        <f t="shared" si="619"/>
        <v>0</v>
      </c>
      <c r="AB1776" s="354" t="b">
        <f t="shared" si="620"/>
        <v>0</v>
      </c>
      <c r="AC1776" s="356" t="str">
        <f t="shared" ca="1" si="621"/>
        <v>0 Month,  25 Days</v>
      </c>
      <c r="AD1776" s="114" t="str">
        <f t="shared" ca="1" si="628"/>
        <v>3 Year, 10 Month, 8 Days</v>
      </c>
      <c r="AE1776" s="114">
        <f t="shared" si="622"/>
        <v>1</v>
      </c>
      <c r="AF1776" s="114">
        <f t="shared" si="623"/>
        <v>1</v>
      </c>
      <c r="AG1776" s="354" t="str">
        <f t="shared" si="624"/>
        <v>CF02</v>
      </c>
      <c r="AH1776" s="114">
        <f>IF(ISNA(VLOOKUP(L1776,'MASTER DATA'!$A$1:$F$192,6,0)),0,VLOOKUP(L1776,'MASTER DATA'!$A$1:$F$192,6,0))*AE1776</f>
        <v>770</v>
      </c>
      <c r="AI1776" s="354" t="str">
        <f>VLOOKUP($D1776,'warehouse mapping'!$AN$7:$AO$17,2,0)</f>
        <v>Aktif</v>
      </c>
      <c r="AJ1776" s="114">
        <f t="shared" si="625"/>
        <v>0</v>
      </c>
      <c r="AK1776" s="354" t="str">
        <f t="shared" si="626"/>
        <v/>
      </c>
      <c r="AL1776" s="354" t="s">
        <v>3025</v>
      </c>
      <c r="AM1776" s="354">
        <f t="shared" si="629"/>
        <v>1</v>
      </c>
      <c r="AN1776" s="354" t="b">
        <f t="shared" si="627"/>
        <v>1</v>
      </c>
    </row>
    <row r="1777" spans="1:40" s="354" customFormat="1">
      <c r="A1777" s="354" t="str">
        <f t="shared" si="630"/>
        <v>CF02B01550027259</v>
      </c>
      <c r="B1777" s="354">
        <f t="shared" si="631"/>
        <v>0</v>
      </c>
      <c r="C1777" s="354">
        <f t="shared" si="632"/>
        <v>0</v>
      </c>
      <c r="D1777" s="354" t="str">
        <f t="shared" si="611"/>
        <v>CF</v>
      </c>
      <c r="E1777" s="354" t="str">
        <f t="shared" si="612"/>
        <v>02</v>
      </c>
      <c r="F1777" s="354" t="str">
        <f t="shared" si="613"/>
        <v>B</v>
      </c>
      <c r="G1777" s="355" t="str">
        <f t="shared" si="614"/>
        <v>01</v>
      </c>
      <c r="H1777" s="232" t="s">
        <v>2109</v>
      </c>
      <c r="I1777" s="232" t="s">
        <v>3275</v>
      </c>
      <c r="J1777" s="233">
        <v>46258</v>
      </c>
      <c r="K1777" s="233">
        <v>47690</v>
      </c>
      <c r="L1777" s="234">
        <v>550027259</v>
      </c>
      <c r="M1777" s="232" t="str">
        <f>IF(ISNA(VLOOKUP(L1777,'MASTER DATA'!$A$1:$B$192,2,0)),"",VLOOKUP(L1777,'MASTER DATA'!$A$1:$B$192,2,0))</f>
        <v>Gadus S2 V220 2_1*770kg_A227</v>
      </c>
      <c r="N1777" s="232">
        <v>1</v>
      </c>
      <c r="O1777" s="232">
        <f t="shared" si="615"/>
        <v>1</v>
      </c>
      <c r="P1777" s="232">
        <f t="shared" si="616"/>
        <v>0</v>
      </c>
      <c r="Q1777" s="232">
        <f>VLOOKUP(L1777,'MASTER DATA'!$A$1:$E$192,5,0)</f>
        <v>1</v>
      </c>
      <c r="R1777" s="234">
        <f>SUMIF('picking of the day'!$H$4:$H$358,WMS!H1777&amp;WMS!L1777,'picking of the day'!$E$4:$E$358)</f>
        <v>0</v>
      </c>
      <c r="U1777" s="114">
        <f>IF(ISNA(VLOOKUP(H1777,'data putaway'!$A$1:$E$530,3,0)),0,VLOOKUP(H1777,'data putaway'!$A$1:$E$530,3,0))</f>
        <v>0</v>
      </c>
      <c r="V1777" s="354">
        <f t="shared" si="617"/>
        <v>1</v>
      </c>
      <c r="W1777" s="114">
        <f>IF(ISNA(VLOOKUP(H1777,'data putaway'!$A$1:$E$530,2,0)),0,VLOOKUP(H1777,'data putaway'!$A$1:$E$530,2,0))</f>
        <v>0</v>
      </c>
      <c r="X1777" s="354" t="b">
        <f t="shared" si="618"/>
        <v>0</v>
      </c>
      <c r="Y1777" s="354">
        <f>IF(ISNA(VLOOKUP(H1777,'data putaway'!$A$1:$E$530,4,0)),0,VLOOKUP(H1777,'data putaway'!$A$1:$E$530,4,0))</f>
        <v>0</v>
      </c>
      <c r="Z1777" s="113">
        <f>IF(ISNA(VLOOKUP(H1777,'data putaway'!$A$1:$E$530,5,0)),0,VLOOKUP(H1777,'data putaway'!$A$1:$E$530,5,0))</f>
        <v>0</v>
      </c>
      <c r="AA1777" s="354" t="b">
        <f t="shared" si="619"/>
        <v>0</v>
      </c>
      <c r="AB1777" s="354" t="b">
        <f t="shared" si="620"/>
        <v>0</v>
      </c>
      <c r="AC1777" s="356" t="str">
        <f t="shared" ca="1" si="621"/>
        <v>0 Month,  25 Days</v>
      </c>
      <c r="AD1777" s="114" t="str">
        <f t="shared" ca="1" si="628"/>
        <v>3 Year, 10 Month, 8 Days</v>
      </c>
      <c r="AE1777" s="114">
        <f t="shared" si="622"/>
        <v>1</v>
      </c>
      <c r="AF1777" s="114">
        <f t="shared" si="623"/>
        <v>1</v>
      </c>
      <c r="AG1777" s="354" t="str">
        <f t="shared" si="624"/>
        <v>CF02</v>
      </c>
      <c r="AH1777" s="114">
        <f>IF(ISNA(VLOOKUP(L1777,'MASTER DATA'!$A$1:$F$192,6,0)),0,VLOOKUP(L1777,'MASTER DATA'!$A$1:$F$192,6,0))*AE1777</f>
        <v>770</v>
      </c>
      <c r="AI1777" s="354" t="str">
        <f>VLOOKUP($D1777,'warehouse mapping'!$AN$7:$AO$17,2,0)</f>
        <v>Aktif</v>
      </c>
      <c r="AJ1777" s="114">
        <f t="shared" si="625"/>
        <v>0</v>
      </c>
      <c r="AK1777" s="354" t="str">
        <f t="shared" si="626"/>
        <v/>
      </c>
      <c r="AL1777" s="354" t="s">
        <v>3025</v>
      </c>
      <c r="AM1777" s="354">
        <f t="shared" si="629"/>
        <v>1</v>
      </c>
      <c r="AN1777" s="354" t="b">
        <f t="shared" si="627"/>
        <v>1</v>
      </c>
    </row>
    <row r="1778" spans="1:40" s="354" customFormat="1">
      <c r="A1778" s="354" t="str">
        <f t="shared" si="630"/>
        <v>CF02B02550027259</v>
      </c>
      <c r="B1778" s="354">
        <f t="shared" si="631"/>
        <v>0</v>
      </c>
      <c r="C1778" s="354">
        <f t="shared" si="632"/>
        <v>0</v>
      </c>
      <c r="D1778" s="354" t="str">
        <f t="shared" si="611"/>
        <v>CF</v>
      </c>
      <c r="E1778" s="354" t="str">
        <f t="shared" si="612"/>
        <v>02</v>
      </c>
      <c r="F1778" s="354" t="str">
        <f t="shared" si="613"/>
        <v>B</v>
      </c>
      <c r="G1778" s="355" t="str">
        <f t="shared" si="614"/>
        <v>02</v>
      </c>
      <c r="H1778" s="232" t="s">
        <v>2110</v>
      </c>
      <c r="I1778" s="232" t="s">
        <v>3275</v>
      </c>
      <c r="J1778" s="233">
        <v>46258</v>
      </c>
      <c r="K1778" s="233">
        <v>47690</v>
      </c>
      <c r="L1778" s="234">
        <v>550027259</v>
      </c>
      <c r="M1778" s="232" t="str">
        <f>IF(ISNA(VLOOKUP(L1778,'MASTER DATA'!$A$1:$B$192,2,0)),"",VLOOKUP(L1778,'MASTER DATA'!$A$1:$B$192,2,0))</f>
        <v>Gadus S2 V220 2_1*770kg_A227</v>
      </c>
      <c r="N1778" s="232">
        <v>1</v>
      </c>
      <c r="O1778" s="232">
        <f t="shared" si="615"/>
        <v>1</v>
      </c>
      <c r="P1778" s="232">
        <f t="shared" si="616"/>
        <v>0</v>
      </c>
      <c r="Q1778" s="232">
        <f>VLOOKUP(L1778,'MASTER DATA'!$A$1:$E$192,5,0)</f>
        <v>1</v>
      </c>
      <c r="R1778" s="234">
        <f>SUMIF('picking of the day'!$H$4:$H$358,WMS!H1778&amp;WMS!L1778,'picking of the day'!$E$4:$E$358)</f>
        <v>0</v>
      </c>
      <c r="U1778" s="114">
        <f>IF(ISNA(VLOOKUP(H1778,'data putaway'!$A$1:$E$530,3,0)),0,VLOOKUP(H1778,'data putaway'!$A$1:$E$530,3,0))</f>
        <v>0</v>
      </c>
      <c r="V1778" s="354">
        <f t="shared" si="617"/>
        <v>1</v>
      </c>
      <c r="W1778" s="114">
        <f>IF(ISNA(VLOOKUP(H1778,'data putaway'!$A$1:$E$530,2,0)),0,VLOOKUP(H1778,'data putaway'!$A$1:$E$530,2,0))</f>
        <v>0</v>
      </c>
      <c r="X1778" s="354" t="b">
        <f t="shared" si="618"/>
        <v>0</v>
      </c>
      <c r="Y1778" s="354">
        <f>IF(ISNA(VLOOKUP(H1778,'data putaway'!$A$1:$E$530,4,0)),0,VLOOKUP(H1778,'data putaway'!$A$1:$E$530,4,0))</f>
        <v>0</v>
      </c>
      <c r="Z1778" s="113">
        <f>IF(ISNA(VLOOKUP(H1778,'data putaway'!$A$1:$E$530,5,0)),0,VLOOKUP(H1778,'data putaway'!$A$1:$E$530,5,0))</f>
        <v>0</v>
      </c>
      <c r="AA1778" s="354" t="b">
        <f t="shared" si="619"/>
        <v>0</v>
      </c>
      <c r="AB1778" s="354" t="b">
        <f t="shared" si="620"/>
        <v>0</v>
      </c>
      <c r="AC1778" s="356" t="str">
        <f t="shared" ca="1" si="621"/>
        <v>0 Month,  25 Days</v>
      </c>
      <c r="AD1778" s="114" t="str">
        <f t="shared" ca="1" si="628"/>
        <v>3 Year, 10 Month, 8 Days</v>
      </c>
      <c r="AE1778" s="114">
        <f t="shared" si="622"/>
        <v>1</v>
      </c>
      <c r="AF1778" s="114">
        <f t="shared" si="623"/>
        <v>1</v>
      </c>
      <c r="AG1778" s="354" t="str">
        <f t="shared" si="624"/>
        <v>CF02</v>
      </c>
      <c r="AH1778" s="114">
        <f>IF(ISNA(VLOOKUP(L1778,'MASTER DATA'!$A$1:$F$192,6,0)),0,VLOOKUP(L1778,'MASTER DATA'!$A$1:$F$192,6,0))*AE1778</f>
        <v>770</v>
      </c>
      <c r="AI1778" s="354" t="str">
        <f>VLOOKUP($D1778,'warehouse mapping'!$AN$7:$AO$17,2,0)</f>
        <v>Aktif</v>
      </c>
      <c r="AJ1778" s="114">
        <f t="shared" si="625"/>
        <v>0</v>
      </c>
      <c r="AK1778" s="354" t="str">
        <f t="shared" si="626"/>
        <v/>
      </c>
      <c r="AL1778" s="354" t="s">
        <v>3025</v>
      </c>
      <c r="AM1778" s="354">
        <f t="shared" si="629"/>
        <v>1</v>
      </c>
      <c r="AN1778" s="354" t="b">
        <f t="shared" si="627"/>
        <v>1</v>
      </c>
    </row>
    <row r="1779" spans="1:40" s="354" customFormat="1">
      <c r="A1779" s="354" t="str">
        <f t="shared" si="630"/>
        <v>CF02C01550044709</v>
      </c>
      <c r="B1779" s="354">
        <f t="shared" si="631"/>
        <v>0</v>
      </c>
      <c r="C1779" s="354">
        <f t="shared" si="632"/>
        <v>0</v>
      </c>
      <c r="D1779" s="354" t="str">
        <f t="shared" si="611"/>
        <v>CF</v>
      </c>
      <c r="E1779" s="354" t="str">
        <f t="shared" si="612"/>
        <v>02</v>
      </c>
      <c r="F1779" s="354" t="str">
        <f t="shared" si="613"/>
        <v>C</v>
      </c>
      <c r="G1779" s="355" t="str">
        <f t="shared" si="614"/>
        <v>01</v>
      </c>
      <c r="H1779" s="232" t="s">
        <v>228</v>
      </c>
      <c r="I1779" s="232" t="s">
        <v>3585</v>
      </c>
      <c r="J1779" s="233">
        <v>46280</v>
      </c>
      <c r="K1779" s="233">
        <v>47735</v>
      </c>
      <c r="L1779" s="234">
        <v>550044709</v>
      </c>
      <c r="M1779" s="232" t="str">
        <f>IF(ISNA(VLOOKUP(L1779,'MASTER DATA'!$A$1:$B$192,2,0)),"",VLOOKUP(L1779,'MASTER DATA'!$A$1:$B$192,2,0))</f>
        <v>Adv4TAX5Sc10W30SLMB_12*0.8L_A04W</v>
      </c>
      <c r="N1779" s="232">
        <v>48</v>
      </c>
      <c r="O1779" s="232">
        <f t="shared" si="615"/>
        <v>1</v>
      </c>
      <c r="P1779" s="232">
        <f t="shared" si="616"/>
        <v>0</v>
      </c>
      <c r="Q1779" s="232">
        <f>VLOOKUP(L1779,'MASTER DATA'!$A$1:$E$192,5,0)</f>
        <v>48</v>
      </c>
      <c r="R1779" s="234">
        <f>SUMIF('picking of the day'!$H$4:$H$358,WMS!H1779&amp;WMS!L1779,'picking of the day'!$E$4:$E$358)</f>
        <v>0</v>
      </c>
      <c r="U1779" s="114">
        <f>IF(ISNA(VLOOKUP(H1779,'data putaway'!$A$1:$E$530,3,0)),0,VLOOKUP(H1779,'data putaway'!$A$1:$E$530,3,0))</f>
        <v>0</v>
      </c>
      <c r="V1779" s="354">
        <f t="shared" si="617"/>
        <v>48</v>
      </c>
      <c r="W1779" s="114">
        <f>IF(ISNA(VLOOKUP(H1779,'data putaway'!$A$1:$E$530,2,0)),0,VLOOKUP(H1779,'data putaway'!$A$1:$E$530,2,0))</f>
        <v>0</v>
      </c>
      <c r="X1779" s="354" t="b">
        <f t="shared" si="618"/>
        <v>0</v>
      </c>
      <c r="Y1779" s="354">
        <f>IF(ISNA(VLOOKUP(H1779,'data putaway'!$A$1:$E$530,4,0)),0,VLOOKUP(H1779,'data putaway'!$A$1:$E$530,4,0))</f>
        <v>0</v>
      </c>
      <c r="Z1779" s="113">
        <f>IF(ISNA(VLOOKUP(H1779,'data putaway'!$A$1:$E$530,5,0)),0,VLOOKUP(H1779,'data putaway'!$A$1:$E$530,5,0))</f>
        <v>0</v>
      </c>
      <c r="AA1779" s="354" t="b">
        <f t="shared" si="619"/>
        <v>0</v>
      </c>
      <c r="AB1779" s="354" t="b">
        <f t="shared" si="620"/>
        <v>0</v>
      </c>
      <c r="AC1779" s="356" t="str">
        <f t="shared" ca="1" si="621"/>
        <v>0 Month,  3 Days</v>
      </c>
      <c r="AD1779" s="114" t="str">
        <f t="shared" ca="1" si="628"/>
        <v>3 Year, 11 Month, 22 Days</v>
      </c>
      <c r="AE1779" s="114">
        <f t="shared" si="622"/>
        <v>48</v>
      </c>
      <c r="AF1779" s="114">
        <f t="shared" si="623"/>
        <v>1</v>
      </c>
      <c r="AG1779" s="354" t="str">
        <f t="shared" si="624"/>
        <v>CF02</v>
      </c>
      <c r="AH1779" s="114">
        <f>IF(ISNA(VLOOKUP(L1779,'MASTER DATA'!$A$1:$F$192,6,0)),0,VLOOKUP(L1779,'MASTER DATA'!$A$1:$F$192,6,0))*AE1779</f>
        <v>460.79999999999995</v>
      </c>
      <c r="AI1779" s="354" t="str">
        <f>VLOOKUP($D1779,'warehouse mapping'!$AN$7:$AO$17,2,0)</f>
        <v>Aktif</v>
      </c>
      <c r="AJ1779" s="114">
        <f t="shared" si="625"/>
        <v>0</v>
      </c>
      <c r="AK1779" s="354" t="str">
        <f t="shared" si="626"/>
        <v/>
      </c>
      <c r="AL1779" s="354" t="s">
        <v>3025</v>
      </c>
      <c r="AM1779" s="354">
        <f t="shared" si="629"/>
        <v>1</v>
      </c>
      <c r="AN1779" s="354" t="b">
        <f t="shared" si="627"/>
        <v>1</v>
      </c>
    </row>
    <row r="1780" spans="1:40" s="354" customFormat="1">
      <c r="A1780" s="354" t="str">
        <f t="shared" si="630"/>
        <v>CF02C02550044709</v>
      </c>
      <c r="B1780" s="354">
        <f t="shared" si="631"/>
        <v>0</v>
      </c>
      <c r="C1780" s="354">
        <f t="shared" si="632"/>
        <v>0</v>
      </c>
      <c r="D1780" s="354" t="str">
        <f t="shared" si="611"/>
        <v>CF</v>
      </c>
      <c r="E1780" s="354" t="str">
        <f t="shared" si="612"/>
        <v>02</v>
      </c>
      <c r="F1780" s="354" t="str">
        <f t="shared" si="613"/>
        <v>C</v>
      </c>
      <c r="G1780" s="355" t="str">
        <f t="shared" si="614"/>
        <v>02</v>
      </c>
      <c r="H1780" s="232" t="s">
        <v>2111</v>
      </c>
      <c r="I1780" s="232" t="s">
        <v>3585</v>
      </c>
      <c r="J1780" s="233">
        <v>46280</v>
      </c>
      <c r="K1780" s="233">
        <v>47735</v>
      </c>
      <c r="L1780" s="234">
        <v>550044709</v>
      </c>
      <c r="M1780" s="232" t="str">
        <f>IF(ISNA(VLOOKUP(L1780,'MASTER DATA'!$A$1:$B$192,2,0)),"",VLOOKUP(L1780,'MASTER DATA'!$A$1:$B$192,2,0))</f>
        <v>Adv4TAX5Sc10W30SLMB_12*0.8L_A04W</v>
      </c>
      <c r="N1780" s="232">
        <v>48</v>
      </c>
      <c r="O1780" s="232">
        <f t="shared" si="615"/>
        <v>1</v>
      </c>
      <c r="P1780" s="232">
        <f t="shared" si="616"/>
        <v>0</v>
      </c>
      <c r="Q1780" s="232">
        <f>VLOOKUP(L1780,'MASTER DATA'!$A$1:$E$192,5,0)</f>
        <v>48</v>
      </c>
      <c r="R1780" s="234">
        <f>SUMIF('picking of the day'!$H$4:$H$358,WMS!H1780&amp;WMS!L1780,'picking of the day'!$E$4:$E$358)</f>
        <v>0</v>
      </c>
      <c r="U1780" s="114">
        <f>IF(ISNA(VLOOKUP(H1780,'data putaway'!$A$1:$E$530,3,0)),0,VLOOKUP(H1780,'data putaway'!$A$1:$E$530,3,0))</f>
        <v>0</v>
      </c>
      <c r="V1780" s="354">
        <f t="shared" si="617"/>
        <v>48</v>
      </c>
      <c r="W1780" s="114">
        <f>IF(ISNA(VLOOKUP(H1780,'data putaway'!$A$1:$E$530,2,0)),0,VLOOKUP(H1780,'data putaway'!$A$1:$E$530,2,0))</f>
        <v>0</v>
      </c>
      <c r="X1780" s="354" t="b">
        <f t="shared" si="618"/>
        <v>0</v>
      </c>
      <c r="Y1780" s="354">
        <f>IF(ISNA(VLOOKUP(H1780,'data putaway'!$A$1:$E$530,4,0)),0,VLOOKUP(H1780,'data putaway'!$A$1:$E$530,4,0))</f>
        <v>0</v>
      </c>
      <c r="Z1780" s="113">
        <f>IF(ISNA(VLOOKUP(H1780,'data putaway'!$A$1:$E$530,5,0)),0,VLOOKUP(H1780,'data putaway'!$A$1:$E$530,5,0))</f>
        <v>0</v>
      </c>
      <c r="AA1780" s="354" t="b">
        <f t="shared" si="619"/>
        <v>0</v>
      </c>
      <c r="AB1780" s="354" t="b">
        <f t="shared" si="620"/>
        <v>0</v>
      </c>
      <c r="AC1780" s="356" t="str">
        <f t="shared" ca="1" si="621"/>
        <v>0 Month,  3 Days</v>
      </c>
      <c r="AD1780" s="114" t="str">
        <f t="shared" ca="1" si="628"/>
        <v>3 Year, 11 Month, 22 Days</v>
      </c>
      <c r="AE1780" s="114">
        <f t="shared" si="622"/>
        <v>48</v>
      </c>
      <c r="AF1780" s="114">
        <f t="shared" si="623"/>
        <v>1</v>
      </c>
      <c r="AG1780" s="354" t="str">
        <f t="shared" si="624"/>
        <v>CF02</v>
      </c>
      <c r="AH1780" s="114">
        <f>IF(ISNA(VLOOKUP(L1780,'MASTER DATA'!$A$1:$F$192,6,0)),0,VLOOKUP(L1780,'MASTER DATA'!$A$1:$F$192,6,0))*AE1780</f>
        <v>460.79999999999995</v>
      </c>
      <c r="AI1780" s="354" t="str">
        <f>VLOOKUP($D1780,'warehouse mapping'!$AN$7:$AO$17,2,0)</f>
        <v>Aktif</v>
      </c>
      <c r="AJ1780" s="114">
        <f t="shared" si="625"/>
        <v>0</v>
      </c>
      <c r="AK1780" s="354" t="str">
        <f t="shared" si="626"/>
        <v/>
      </c>
      <c r="AL1780" s="354" t="s">
        <v>3025</v>
      </c>
      <c r="AM1780" s="354">
        <f t="shared" si="629"/>
        <v>1</v>
      </c>
      <c r="AN1780" s="354" t="b">
        <f t="shared" si="627"/>
        <v>1</v>
      </c>
    </row>
    <row r="1781" spans="1:40" s="354" customFormat="1">
      <c r="A1781" s="354" t="str">
        <f t="shared" si="630"/>
        <v>CF02D01550058592</v>
      </c>
      <c r="B1781" s="354">
        <f t="shared" si="631"/>
        <v>0</v>
      </c>
      <c r="C1781" s="354">
        <f t="shared" si="632"/>
        <v>44</v>
      </c>
      <c r="D1781" s="354" t="str">
        <f t="shared" si="611"/>
        <v>CF</v>
      </c>
      <c r="E1781" s="354" t="str">
        <f t="shared" si="612"/>
        <v>02</v>
      </c>
      <c r="F1781" s="354" t="str">
        <f t="shared" si="613"/>
        <v>D</v>
      </c>
      <c r="G1781" s="355" t="str">
        <f t="shared" si="614"/>
        <v>01</v>
      </c>
      <c r="H1781" s="232" t="s">
        <v>2112</v>
      </c>
      <c r="I1781" s="232" t="s">
        <v>3633</v>
      </c>
      <c r="J1781" s="233">
        <v>46282</v>
      </c>
      <c r="K1781" s="233">
        <v>47738</v>
      </c>
      <c r="L1781" s="234">
        <v>550058592</v>
      </c>
      <c r="M1781" s="232" t="str">
        <f>IF(ISNA(VLOOKUP(L1781,'MASTER DATA'!$A$1:$B$192,2,0)),"",VLOOKUP(L1781,'MASTER DATA'!$A$1:$B$192,2,0))</f>
        <v>Adv4TAX515W40SLMA2_12*1L_A04W</v>
      </c>
      <c r="N1781" s="232">
        <v>0</v>
      </c>
      <c r="O1781" s="232">
        <f t="shared" si="615"/>
        <v>1</v>
      </c>
      <c r="P1781" s="232">
        <f t="shared" si="616"/>
        <v>0</v>
      </c>
      <c r="Q1781" s="232">
        <f>VLOOKUP(L1781,'MASTER DATA'!$A$1:$E$192,5,0)</f>
        <v>44</v>
      </c>
      <c r="R1781" s="234">
        <f>SUMIF('picking of the day'!$H$4:$H$358,WMS!H1781&amp;WMS!L1781,'picking of the day'!$E$4:$E$358)</f>
        <v>0</v>
      </c>
      <c r="U1781" s="114">
        <f>IF(ISNA(VLOOKUP(H1781,'data putaway'!$A$1:$E$530,3,0)),0,VLOOKUP(H1781,'data putaway'!$A$1:$E$530,3,0))</f>
        <v>44</v>
      </c>
      <c r="V1781" s="354">
        <f t="shared" si="617"/>
        <v>44</v>
      </c>
      <c r="W1781" s="114">
        <f>IF(ISNA(VLOOKUP(H1781,'data putaway'!$A$1:$E$530,2,0)),0,VLOOKUP(H1781,'data putaway'!$A$1:$E$530,2,0))</f>
        <v>550058592</v>
      </c>
      <c r="X1781" s="354" t="b">
        <f t="shared" si="618"/>
        <v>1</v>
      </c>
      <c r="Y1781" s="354" t="str">
        <f>IF(ISNA(VLOOKUP(H1781,'data putaway'!$A$1:$E$530,4,0)),0,VLOOKUP(H1781,'data putaway'!$A$1:$E$530,4,0))</f>
        <v>12I26JJ</v>
      </c>
      <c r="Z1781" s="113">
        <f>IF(ISNA(VLOOKUP(H1781,'data putaway'!$A$1:$E$530,5,0)),0,VLOOKUP(H1781,'data putaway'!$A$1:$E$530,5,0))</f>
        <v>47738</v>
      </c>
      <c r="AA1781" s="354" t="b">
        <f t="shared" si="619"/>
        <v>1</v>
      </c>
      <c r="AB1781" s="354" t="b">
        <f t="shared" si="620"/>
        <v>1</v>
      </c>
      <c r="AC1781" s="356" t="str">
        <f t="shared" ca="1" si="621"/>
        <v>0 Month,  1 Days</v>
      </c>
      <c r="AD1781" s="114" t="str">
        <f t="shared" ca="1" si="628"/>
        <v>3 Year, 11 Month, 25 Days</v>
      </c>
      <c r="AE1781" s="114">
        <f t="shared" si="622"/>
        <v>44</v>
      </c>
      <c r="AF1781" s="114">
        <f t="shared" si="623"/>
        <v>1</v>
      </c>
      <c r="AG1781" s="354" t="str">
        <f t="shared" si="624"/>
        <v>CF02</v>
      </c>
      <c r="AH1781" s="114">
        <f>IF(ISNA(VLOOKUP(L1781,'MASTER DATA'!$A$1:$F$192,6,0)),0,VLOOKUP(L1781,'MASTER DATA'!$A$1:$F$192,6,0))*AE1781</f>
        <v>528</v>
      </c>
      <c r="AI1781" s="354" t="str">
        <f>VLOOKUP($D1781,'warehouse mapping'!$AN$7:$AO$17,2,0)</f>
        <v>Aktif</v>
      </c>
      <c r="AJ1781" s="114">
        <f t="shared" si="625"/>
        <v>0</v>
      </c>
      <c r="AK1781" s="354" t="str">
        <f t="shared" si="626"/>
        <v/>
      </c>
      <c r="AL1781" s="354" t="s">
        <v>3025</v>
      </c>
      <c r="AM1781" s="354">
        <f t="shared" si="629"/>
        <v>1</v>
      </c>
      <c r="AN1781" s="354" t="b">
        <f t="shared" si="627"/>
        <v>1</v>
      </c>
    </row>
    <row r="1782" spans="1:40" s="354" customFormat="1">
      <c r="A1782" s="354" t="str">
        <f t="shared" si="630"/>
        <v>CF02D02550058592</v>
      </c>
      <c r="B1782" s="354">
        <f t="shared" si="631"/>
        <v>0</v>
      </c>
      <c r="C1782" s="354">
        <f t="shared" si="632"/>
        <v>44</v>
      </c>
      <c r="D1782" s="354" t="str">
        <f t="shared" si="611"/>
        <v>CF</v>
      </c>
      <c r="E1782" s="354" t="str">
        <f t="shared" si="612"/>
        <v>02</v>
      </c>
      <c r="F1782" s="354" t="str">
        <f t="shared" si="613"/>
        <v>D</v>
      </c>
      <c r="G1782" s="355" t="str">
        <f t="shared" si="614"/>
        <v>02</v>
      </c>
      <c r="H1782" s="232" t="s">
        <v>2113</v>
      </c>
      <c r="I1782" s="232" t="s">
        <v>3633</v>
      </c>
      <c r="J1782" s="233">
        <v>46282</v>
      </c>
      <c r="K1782" s="233">
        <v>47738</v>
      </c>
      <c r="L1782" s="234">
        <v>550058592</v>
      </c>
      <c r="M1782" s="232" t="str">
        <f>IF(ISNA(VLOOKUP(L1782,'MASTER DATA'!$A$1:$B$192,2,0)),"",VLOOKUP(L1782,'MASTER DATA'!$A$1:$B$192,2,0))</f>
        <v>Adv4TAX515W40SLMA2_12*1L_A04W</v>
      </c>
      <c r="N1782" s="232">
        <v>0</v>
      </c>
      <c r="O1782" s="232">
        <f t="shared" si="615"/>
        <v>1</v>
      </c>
      <c r="P1782" s="232">
        <f t="shared" si="616"/>
        <v>0</v>
      </c>
      <c r="Q1782" s="232">
        <f>VLOOKUP(L1782,'MASTER DATA'!$A$1:$E$192,5,0)</f>
        <v>44</v>
      </c>
      <c r="R1782" s="234">
        <f>SUMIF('picking of the day'!$H$4:$H$358,WMS!H1782&amp;WMS!L1782,'picking of the day'!$E$4:$E$358)</f>
        <v>0</v>
      </c>
      <c r="U1782" s="114">
        <f>IF(ISNA(VLOOKUP(H1782,'data putaway'!$A$1:$E$530,3,0)),0,VLOOKUP(H1782,'data putaway'!$A$1:$E$530,3,0))</f>
        <v>44</v>
      </c>
      <c r="V1782" s="354">
        <f t="shared" si="617"/>
        <v>44</v>
      </c>
      <c r="W1782" s="114">
        <f>IF(ISNA(VLOOKUP(H1782,'data putaway'!$A$1:$E$530,2,0)),0,VLOOKUP(H1782,'data putaway'!$A$1:$E$530,2,0))</f>
        <v>550058592</v>
      </c>
      <c r="X1782" s="354" t="b">
        <f t="shared" si="618"/>
        <v>1</v>
      </c>
      <c r="Y1782" s="354" t="str">
        <f>IF(ISNA(VLOOKUP(H1782,'data putaway'!$A$1:$E$530,4,0)),0,VLOOKUP(H1782,'data putaway'!$A$1:$E$530,4,0))</f>
        <v>12I26JJ</v>
      </c>
      <c r="Z1782" s="113">
        <f>IF(ISNA(VLOOKUP(H1782,'data putaway'!$A$1:$E$530,5,0)),0,VLOOKUP(H1782,'data putaway'!$A$1:$E$530,5,0))</f>
        <v>47738</v>
      </c>
      <c r="AA1782" s="354" t="b">
        <f t="shared" si="619"/>
        <v>1</v>
      </c>
      <c r="AB1782" s="354" t="b">
        <f t="shared" si="620"/>
        <v>1</v>
      </c>
      <c r="AC1782" s="356" t="str">
        <f t="shared" ca="1" si="621"/>
        <v>0 Month,  1 Days</v>
      </c>
      <c r="AD1782" s="114" t="str">
        <f t="shared" ca="1" si="628"/>
        <v>3 Year, 11 Month, 25 Days</v>
      </c>
      <c r="AE1782" s="114">
        <f t="shared" si="622"/>
        <v>44</v>
      </c>
      <c r="AF1782" s="114">
        <f t="shared" si="623"/>
        <v>1</v>
      </c>
      <c r="AG1782" s="354" t="str">
        <f t="shared" si="624"/>
        <v>CF02</v>
      </c>
      <c r="AH1782" s="114">
        <f>IF(ISNA(VLOOKUP(L1782,'MASTER DATA'!$A$1:$F$192,6,0)),0,VLOOKUP(L1782,'MASTER DATA'!$A$1:$F$192,6,0))*AE1782</f>
        <v>528</v>
      </c>
      <c r="AI1782" s="354" t="str">
        <f>VLOOKUP($D1782,'warehouse mapping'!$AN$7:$AO$17,2,0)</f>
        <v>Aktif</v>
      </c>
      <c r="AJ1782" s="114">
        <f t="shared" si="625"/>
        <v>0</v>
      </c>
      <c r="AK1782" s="354" t="str">
        <f t="shared" si="626"/>
        <v/>
      </c>
      <c r="AL1782" s="354" t="s">
        <v>3025</v>
      </c>
      <c r="AM1782" s="354">
        <f t="shared" si="629"/>
        <v>1</v>
      </c>
      <c r="AN1782" s="354" t="b">
        <f t="shared" si="627"/>
        <v>1</v>
      </c>
    </row>
    <row r="1783" spans="1:40" s="354" customFormat="1">
      <c r="A1783" s="354" t="str">
        <f t="shared" si="630"/>
        <v>CF02E01550058592</v>
      </c>
      <c r="B1783" s="354">
        <f t="shared" si="631"/>
        <v>0</v>
      </c>
      <c r="C1783" s="354">
        <f t="shared" si="632"/>
        <v>44</v>
      </c>
      <c r="D1783" s="354" t="str">
        <f t="shared" si="611"/>
        <v>CF</v>
      </c>
      <c r="E1783" s="354" t="str">
        <f t="shared" si="612"/>
        <v>02</v>
      </c>
      <c r="F1783" s="354" t="str">
        <f t="shared" si="613"/>
        <v>E</v>
      </c>
      <c r="G1783" s="355" t="str">
        <f t="shared" si="614"/>
        <v>01</v>
      </c>
      <c r="H1783" s="232" t="s">
        <v>2114</v>
      </c>
      <c r="I1783" s="232" t="s">
        <v>3633</v>
      </c>
      <c r="J1783" s="233">
        <v>46282</v>
      </c>
      <c r="K1783" s="233">
        <v>47738</v>
      </c>
      <c r="L1783" s="234">
        <v>550058592</v>
      </c>
      <c r="M1783" s="232" t="str">
        <f>IF(ISNA(VLOOKUP(L1783,'MASTER DATA'!$A$1:$B$192,2,0)),"",VLOOKUP(L1783,'MASTER DATA'!$A$1:$B$192,2,0))</f>
        <v>Adv4TAX515W40SLMA2_12*1L_A04W</v>
      </c>
      <c r="N1783" s="232">
        <v>0</v>
      </c>
      <c r="O1783" s="232">
        <f t="shared" si="615"/>
        <v>1</v>
      </c>
      <c r="P1783" s="232">
        <f t="shared" si="616"/>
        <v>0</v>
      </c>
      <c r="Q1783" s="232">
        <f>VLOOKUP(L1783,'MASTER DATA'!$A$1:$E$192,5,0)</f>
        <v>44</v>
      </c>
      <c r="R1783" s="234">
        <f>SUMIF('picking of the day'!$H$4:$H$358,WMS!H1783&amp;WMS!L1783,'picking of the day'!$E$4:$E$358)</f>
        <v>0</v>
      </c>
      <c r="U1783" s="114">
        <f>IF(ISNA(VLOOKUP(H1783,'data putaway'!$A$1:$E$530,3,0)),0,VLOOKUP(H1783,'data putaway'!$A$1:$E$530,3,0))</f>
        <v>44</v>
      </c>
      <c r="V1783" s="354">
        <f t="shared" si="617"/>
        <v>44</v>
      </c>
      <c r="W1783" s="114">
        <f>IF(ISNA(VLOOKUP(H1783,'data putaway'!$A$1:$E$530,2,0)),0,VLOOKUP(H1783,'data putaway'!$A$1:$E$530,2,0))</f>
        <v>550058592</v>
      </c>
      <c r="X1783" s="354" t="b">
        <f t="shared" si="618"/>
        <v>1</v>
      </c>
      <c r="Y1783" s="354" t="str">
        <f>IF(ISNA(VLOOKUP(H1783,'data putaway'!$A$1:$E$530,4,0)),0,VLOOKUP(H1783,'data putaway'!$A$1:$E$530,4,0))</f>
        <v>12I26JJ</v>
      </c>
      <c r="Z1783" s="113">
        <f>IF(ISNA(VLOOKUP(H1783,'data putaway'!$A$1:$E$530,5,0)),0,VLOOKUP(H1783,'data putaway'!$A$1:$E$530,5,0))</f>
        <v>47738</v>
      </c>
      <c r="AA1783" s="354" t="b">
        <f t="shared" si="619"/>
        <v>1</v>
      </c>
      <c r="AB1783" s="354" t="b">
        <f t="shared" si="620"/>
        <v>1</v>
      </c>
      <c r="AC1783" s="356" t="str">
        <f t="shared" ca="1" si="621"/>
        <v>0 Month,  1 Days</v>
      </c>
      <c r="AD1783" s="114" t="str">
        <f t="shared" ca="1" si="628"/>
        <v>3 Year, 11 Month, 25 Days</v>
      </c>
      <c r="AE1783" s="114">
        <f t="shared" si="622"/>
        <v>44</v>
      </c>
      <c r="AF1783" s="114">
        <f t="shared" si="623"/>
        <v>1</v>
      </c>
      <c r="AG1783" s="354" t="str">
        <f t="shared" si="624"/>
        <v>CF02</v>
      </c>
      <c r="AH1783" s="114">
        <f>IF(ISNA(VLOOKUP(L1783,'MASTER DATA'!$A$1:$F$192,6,0)),0,VLOOKUP(L1783,'MASTER DATA'!$A$1:$F$192,6,0))*AE1783</f>
        <v>528</v>
      </c>
      <c r="AI1783" s="354" t="str">
        <f>VLOOKUP($D1783,'warehouse mapping'!$AN$7:$AO$17,2,0)</f>
        <v>Aktif</v>
      </c>
      <c r="AJ1783" s="114">
        <f t="shared" si="625"/>
        <v>0</v>
      </c>
      <c r="AK1783" s="354" t="str">
        <f t="shared" si="626"/>
        <v/>
      </c>
      <c r="AL1783" s="354" t="s">
        <v>3025</v>
      </c>
      <c r="AM1783" s="354">
        <f t="shared" si="629"/>
        <v>1</v>
      </c>
      <c r="AN1783" s="354" t="b">
        <f t="shared" si="627"/>
        <v>1</v>
      </c>
    </row>
    <row r="1784" spans="1:40" s="354" customFormat="1">
      <c r="A1784" s="354" t="str">
        <f t="shared" si="630"/>
        <v>CF02E02550058592</v>
      </c>
      <c r="B1784" s="354">
        <f t="shared" si="631"/>
        <v>0</v>
      </c>
      <c r="C1784" s="354">
        <f t="shared" si="632"/>
        <v>44</v>
      </c>
      <c r="D1784" s="354" t="str">
        <f t="shared" si="611"/>
        <v>CF</v>
      </c>
      <c r="E1784" s="354" t="str">
        <f t="shared" si="612"/>
        <v>02</v>
      </c>
      <c r="F1784" s="354" t="str">
        <f t="shared" si="613"/>
        <v>E</v>
      </c>
      <c r="G1784" s="355" t="str">
        <f t="shared" si="614"/>
        <v>02</v>
      </c>
      <c r="H1784" s="232" t="s">
        <v>2115</v>
      </c>
      <c r="I1784" s="232" t="s">
        <v>3633</v>
      </c>
      <c r="J1784" s="233">
        <v>46282</v>
      </c>
      <c r="K1784" s="233">
        <v>47738</v>
      </c>
      <c r="L1784" s="234">
        <v>550058592</v>
      </c>
      <c r="M1784" s="232" t="str">
        <f>IF(ISNA(VLOOKUP(L1784,'MASTER DATA'!$A$1:$B$192,2,0)),"",VLOOKUP(L1784,'MASTER DATA'!$A$1:$B$192,2,0))</f>
        <v>Adv4TAX515W40SLMA2_12*1L_A04W</v>
      </c>
      <c r="N1784" s="232">
        <v>0</v>
      </c>
      <c r="O1784" s="232">
        <f t="shared" si="615"/>
        <v>1</v>
      </c>
      <c r="P1784" s="232">
        <f t="shared" si="616"/>
        <v>0</v>
      </c>
      <c r="Q1784" s="232">
        <f>VLOOKUP(L1784,'MASTER DATA'!$A$1:$E$192,5,0)</f>
        <v>44</v>
      </c>
      <c r="R1784" s="234">
        <f>SUMIF('picking of the day'!$H$4:$H$358,WMS!H1784&amp;WMS!L1784,'picking of the day'!$E$4:$E$358)</f>
        <v>0</v>
      </c>
      <c r="U1784" s="114">
        <f>IF(ISNA(VLOOKUP(H1784,'data putaway'!$A$1:$E$530,3,0)),0,VLOOKUP(H1784,'data putaway'!$A$1:$E$530,3,0))</f>
        <v>44</v>
      </c>
      <c r="V1784" s="354">
        <f t="shared" si="617"/>
        <v>44</v>
      </c>
      <c r="W1784" s="114">
        <f>IF(ISNA(VLOOKUP(H1784,'data putaway'!$A$1:$E$530,2,0)),0,VLOOKUP(H1784,'data putaway'!$A$1:$E$530,2,0))</f>
        <v>550058592</v>
      </c>
      <c r="X1784" s="354" t="b">
        <f t="shared" si="618"/>
        <v>1</v>
      </c>
      <c r="Y1784" s="354" t="str">
        <f>IF(ISNA(VLOOKUP(H1784,'data putaway'!$A$1:$E$530,4,0)),0,VLOOKUP(H1784,'data putaway'!$A$1:$E$530,4,0))</f>
        <v>12I26JJ</v>
      </c>
      <c r="Z1784" s="113">
        <f>IF(ISNA(VLOOKUP(H1784,'data putaway'!$A$1:$E$530,5,0)),0,VLOOKUP(H1784,'data putaway'!$A$1:$E$530,5,0))</f>
        <v>47738</v>
      </c>
      <c r="AA1784" s="354" t="b">
        <f t="shared" si="619"/>
        <v>1</v>
      </c>
      <c r="AB1784" s="354" t="b">
        <f t="shared" si="620"/>
        <v>1</v>
      </c>
      <c r="AC1784" s="356" t="str">
        <f t="shared" ca="1" si="621"/>
        <v>0 Month,  1 Days</v>
      </c>
      <c r="AD1784" s="114" t="str">
        <f t="shared" ca="1" si="628"/>
        <v>3 Year, 11 Month, 25 Days</v>
      </c>
      <c r="AE1784" s="114">
        <f t="shared" si="622"/>
        <v>44</v>
      </c>
      <c r="AF1784" s="114">
        <f t="shared" si="623"/>
        <v>1</v>
      </c>
      <c r="AG1784" s="354" t="str">
        <f t="shared" si="624"/>
        <v>CF02</v>
      </c>
      <c r="AH1784" s="114">
        <f>IF(ISNA(VLOOKUP(L1784,'MASTER DATA'!$A$1:$F$192,6,0)),0,VLOOKUP(L1784,'MASTER DATA'!$A$1:$F$192,6,0))*AE1784</f>
        <v>528</v>
      </c>
      <c r="AI1784" s="354" t="str">
        <f>VLOOKUP($D1784,'warehouse mapping'!$AN$7:$AO$17,2,0)</f>
        <v>Aktif</v>
      </c>
      <c r="AJ1784" s="114">
        <f t="shared" si="625"/>
        <v>0</v>
      </c>
      <c r="AK1784" s="354" t="str">
        <f t="shared" si="626"/>
        <v/>
      </c>
      <c r="AL1784" s="354" t="s">
        <v>3025</v>
      </c>
      <c r="AM1784" s="354">
        <f t="shared" si="629"/>
        <v>1</v>
      </c>
      <c r="AN1784" s="354" t="b">
        <f t="shared" si="627"/>
        <v>1</v>
      </c>
    </row>
    <row r="1785" spans="1:40" s="354" customFormat="1">
      <c r="A1785" s="354" t="str">
        <f t="shared" si="630"/>
        <v>CF03A01550027259</v>
      </c>
      <c r="B1785" s="354">
        <f t="shared" si="631"/>
        <v>0</v>
      </c>
      <c r="C1785" s="354">
        <f t="shared" si="632"/>
        <v>0</v>
      </c>
      <c r="D1785" s="354" t="str">
        <f t="shared" si="611"/>
        <v>CF</v>
      </c>
      <c r="E1785" s="354" t="str">
        <f t="shared" si="612"/>
        <v>03</v>
      </c>
      <c r="F1785" s="354" t="str">
        <f t="shared" si="613"/>
        <v>A</v>
      </c>
      <c r="G1785" s="355" t="str">
        <f t="shared" si="614"/>
        <v>01</v>
      </c>
      <c r="H1785" s="232" t="s">
        <v>2116</v>
      </c>
      <c r="I1785" s="232" t="s">
        <v>3275</v>
      </c>
      <c r="J1785" s="233">
        <v>46258</v>
      </c>
      <c r="K1785" s="233">
        <v>47690</v>
      </c>
      <c r="L1785" s="234">
        <v>550027259</v>
      </c>
      <c r="M1785" s="232" t="str">
        <f>IF(ISNA(VLOOKUP(L1785,'MASTER DATA'!$A$1:$B$192,2,0)),"",VLOOKUP(L1785,'MASTER DATA'!$A$1:$B$192,2,0))</f>
        <v>Gadus S2 V220 2_1*770kg_A227</v>
      </c>
      <c r="N1785" s="232">
        <v>1</v>
      </c>
      <c r="O1785" s="232">
        <f t="shared" si="615"/>
        <v>1</v>
      </c>
      <c r="P1785" s="232">
        <f t="shared" si="616"/>
        <v>0</v>
      </c>
      <c r="Q1785" s="232">
        <f>VLOOKUP(L1785,'MASTER DATA'!$A$1:$E$192,5,0)</f>
        <v>1</v>
      </c>
      <c r="R1785" s="234">
        <f>SUMIF('picking of the day'!$H$4:$H$358,WMS!H1785&amp;WMS!L1785,'picking of the day'!$E$4:$E$358)</f>
        <v>0</v>
      </c>
      <c r="U1785" s="114">
        <f>IF(ISNA(VLOOKUP(H1785,'data putaway'!$A$1:$E$530,3,0)),0,VLOOKUP(H1785,'data putaway'!$A$1:$E$530,3,0))</f>
        <v>0</v>
      </c>
      <c r="V1785" s="354">
        <f t="shared" si="617"/>
        <v>1</v>
      </c>
      <c r="W1785" s="114">
        <f>IF(ISNA(VLOOKUP(H1785,'data putaway'!$A$1:$E$530,2,0)),0,VLOOKUP(H1785,'data putaway'!$A$1:$E$530,2,0))</f>
        <v>0</v>
      </c>
      <c r="X1785" s="354" t="b">
        <f t="shared" si="618"/>
        <v>0</v>
      </c>
      <c r="Y1785" s="354">
        <f>IF(ISNA(VLOOKUP(H1785,'data putaway'!$A$1:$E$530,4,0)),0,VLOOKUP(H1785,'data putaway'!$A$1:$E$530,4,0))</f>
        <v>0</v>
      </c>
      <c r="Z1785" s="113">
        <f>IF(ISNA(VLOOKUP(H1785,'data putaway'!$A$1:$E$530,5,0)),0,VLOOKUP(H1785,'data putaway'!$A$1:$E$530,5,0))</f>
        <v>0</v>
      </c>
      <c r="AA1785" s="354" t="b">
        <f t="shared" si="619"/>
        <v>0</v>
      </c>
      <c r="AB1785" s="354" t="b">
        <f t="shared" si="620"/>
        <v>0</v>
      </c>
      <c r="AC1785" s="356" t="str">
        <f t="shared" ca="1" si="621"/>
        <v>0 Month,  25 Days</v>
      </c>
      <c r="AD1785" s="114" t="str">
        <f t="shared" ca="1" si="628"/>
        <v>3 Year, 10 Month, 8 Days</v>
      </c>
      <c r="AE1785" s="114">
        <f t="shared" si="622"/>
        <v>1</v>
      </c>
      <c r="AF1785" s="114">
        <f t="shared" si="623"/>
        <v>1</v>
      </c>
      <c r="AG1785" s="354" t="str">
        <f t="shared" si="624"/>
        <v>CF03</v>
      </c>
      <c r="AH1785" s="114">
        <f>IF(ISNA(VLOOKUP(L1785,'MASTER DATA'!$A$1:$F$192,6,0)),0,VLOOKUP(L1785,'MASTER DATA'!$A$1:$F$192,6,0))*AE1785</f>
        <v>770</v>
      </c>
      <c r="AI1785" s="354" t="str">
        <f>VLOOKUP($D1785,'warehouse mapping'!$AN$7:$AO$17,2,0)</f>
        <v>Aktif</v>
      </c>
      <c r="AJ1785" s="114">
        <f t="shared" si="625"/>
        <v>0</v>
      </c>
      <c r="AK1785" s="354" t="str">
        <f t="shared" si="626"/>
        <v/>
      </c>
      <c r="AL1785" s="354" t="s">
        <v>3025</v>
      </c>
      <c r="AM1785" s="354">
        <f t="shared" si="629"/>
        <v>1</v>
      </c>
      <c r="AN1785" s="354" t="b">
        <f t="shared" si="627"/>
        <v>1</v>
      </c>
    </row>
    <row r="1786" spans="1:40" s="354" customFormat="1">
      <c r="A1786" s="354" t="str">
        <f t="shared" si="630"/>
        <v>CF03A02550027259</v>
      </c>
      <c r="B1786" s="354">
        <f t="shared" si="631"/>
        <v>0</v>
      </c>
      <c r="C1786" s="354">
        <f t="shared" si="632"/>
        <v>0</v>
      </c>
      <c r="D1786" s="354" t="str">
        <f t="shared" si="611"/>
        <v>CF</v>
      </c>
      <c r="E1786" s="354" t="str">
        <f t="shared" si="612"/>
        <v>03</v>
      </c>
      <c r="F1786" s="354" t="str">
        <f t="shared" si="613"/>
        <v>A</v>
      </c>
      <c r="G1786" s="355" t="str">
        <f t="shared" si="614"/>
        <v>02</v>
      </c>
      <c r="H1786" s="232" t="s">
        <v>2117</v>
      </c>
      <c r="I1786" s="232" t="s">
        <v>3275</v>
      </c>
      <c r="J1786" s="233">
        <v>46258</v>
      </c>
      <c r="K1786" s="233">
        <v>47690</v>
      </c>
      <c r="L1786" s="234">
        <v>550027259</v>
      </c>
      <c r="M1786" s="232" t="str">
        <f>IF(ISNA(VLOOKUP(L1786,'MASTER DATA'!$A$1:$B$192,2,0)),"",VLOOKUP(L1786,'MASTER DATA'!$A$1:$B$192,2,0))</f>
        <v>Gadus S2 V220 2_1*770kg_A227</v>
      </c>
      <c r="N1786" s="232">
        <v>1</v>
      </c>
      <c r="O1786" s="232">
        <f t="shared" si="615"/>
        <v>1</v>
      </c>
      <c r="P1786" s="232">
        <f t="shared" si="616"/>
        <v>0</v>
      </c>
      <c r="Q1786" s="232">
        <f>VLOOKUP(L1786,'MASTER DATA'!$A$1:$E$192,5,0)</f>
        <v>1</v>
      </c>
      <c r="R1786" s="234">
        <f>SUMIF('picking of the day'!$H$4:$H$358,WMS!H1786&amp;WMS!L1786,'picking of the day'!$E$4:$E$358)</f>
        <v>0</v>
      </c>
      <c r="U1786" s="114">
        <f>IF(ISNA(VLOOKUP(H1786,'data putaway'!$A$1:$E$530,3,0)),0,VLOOKUP(H1786,'data putaway'!$A$1:$E$530,3,0))</f>
        <v>0</v>
      </c>
      <c r="V1786" s="354">
        <f t="shared" si="617"/>
        <v>1</v>
      </c>
      <c r="W1786" s="114">
        <f>IF(ISNA(VLOOKUP(H1786,'data putaway'!$A$1:$E$530,2,0)),0,VLOOKUP(H1786,'data putaway'!$A$1:$E$530,2,0))</f>
        <v>0</v>
      </c>
      <c r="X1786" s="354" t="b">
        <f t="shared" si="618"/>
        <v>0</v>
      </c>
      <c r="Y1786" s="354">
        <f>IF(ISNA(VLOOKUP(H1786,'data putaway'!$A$1:$E$530,4,0)),0,VLOOKUP(H1786,'data putaway'!$A$1:$E$530,4,0))</f>
        <v>0</v>
      </c>
      <c r="Z1786" s="113">
        <f>IF(ISNA(VLOOKUP(H1786,'data putaway'!$A$1:$E$530,5,0)),0,VLOOKUP(H1786,'data putaway'!$A$1:$E$530,5,0))</f>
        <v>0</v>
      </c>
      <c r="AA1786" s="354" t="b">
        <f t="shared" si="619"/>
        <v>0</v>
      </c>
      <c r="AB1786" s="354" t="b">
        <f t="shared" si="620"/>
        <v>0</v>
      </c>
      <c r="AC1786" s="356" t="str">
        <f t="shared" ca="1" si="621"/>
        <v>0 Month,  25 Days</v>
      </c>
      <c r="AD1786" s="114" t="str">
        <f t="shared" ca="1" si="628"/>
        <v>3 Year, 10 Month, 8 Days</v>
      </c>
      <c r="AE1786" s="114">
        <f t="shared" si="622"/>
        <v>1</v>
      </c>
      <c r="AF1786" s="114">
        <f t="shared" si="623"/>
        <v>1</v>
      </c>
      <c r="AG1786" s="354" t="str">
        <f t="shared" si="624"/>
        <v>CF03</v>
      </c>
      <c r="AH1786" s="114">
        <f>IF(ISNA(VLOOKUP(L1786,'MASTER DATA'!$A$1:$F$192,6,0)),0,VLOOKUP(L1786,'MASTER DATA'!$A$1:$F$192,6,0))*AE1786</f>
        <v>770</v>
      </c>
      <c r="AI1786" s="354" t="str">
        <f>VLOOKUP($D1786,'warehouse mapping'!$AN$7:$AO$17,2,0)</f>
        <v>Aktif</v>
      </c>
      <c r="AJ1786" s="114">
        <f t="shared" si="625"/>
        <v>0</v>
      </c>
      <c r="AK1786" s="354" t="str">
        <f t="shared" si="626"/>
        <v/>
      </c>
      <c r="AL1786" s="354" t="s">
        <v>3025</v>
      </c>
      <c r="AM1786" s="354">
        <f t="shared" si="629"/>
        <v>1</v>
      </c>
      <c r="AN1786" s="354" t="b">
        <f t="shared" si="627"/>
        <v>1</v>
      </c>
    </row>
    <row r="1787" spans="1:40" s="354" customFormat="1">
      <c r="A1787" s="354" t="str">
        <f t="shared" si="630"/>
        <v>CF03B01550027259</v>
      </c>
      <c r="B1787" s="354">
        <f t="shared" si="631"/>
        <v>0</v>
      </c>
      <c r="C1787" s="354">
        <f t="shared" si="632"/>
        <v>0</v>
      </c>
      <c r="D1787" s="354" t="str">
        <f t="shared" si="611"/>
        <v>CF</v>
      </c>
      <c r="E1787" s="354" t="str">
        <f t="shared" si="612"/>
        <v>03</v>
      </c>
      <c r="F1787" s="354" t="str">
        <f t="shared" si="613"/>
        <v>B</v>
      </c>
      <c r="G1787" s="355" t="str">
        <f t="shared" si="614"/>
        <v>01</v>
      </c>
      <c r="H1787" s="232" t="s">
        <v>2118</v>
      </c>
      <c r="I1787" s="232" t="s">
        <v>3275</v>
      </c>
      <c r="J1787" s="233">
        <v>46258</v>
      </c>
      <c r="K1787" s="233">
        <v>47690</v>
      </c>
      <c r="L1787" s="234">
        <v>550027259</v>
      </c>
      <c r="M1787" s="232" t="str">
        <f>IF(ISNA(VLOOKUP(L1787,'MASTER DATA'!$A$1:$B$192,2,0)),"",VLOOKUP(L1787,'MASTER DATA'!$A$1:$B$192,2,0))</f>
        <v>Gadus S2 V220 2_1*770kg_A227</v>
      </c>
      <c r="N1787" s="232">
        <v>1</v>
      </c>
      <c r="O1787" s="232">
        <f t="shared" si="615"/>
        <v>1</v>
      </c>
      <c r="P1787" s="232">
        <f t="shared" si="616"/>
        <v>0</v>
      </c>
      <c r="Q1787" s="232">
        <f>VLOOKUP(L1787,'MASTER DATA'!$A$1:$E$192,5,0)</f>
        <v>1</v>
      </c>
      <c r="R1787" s="234">
        <f>SUMIF('picking of the day'!$H$4:$H$358,WMS!H1787&amp;WMS!L1787,'picking of the day'!$E$4:$E$358)</f>
        <v>0</v>
      </c>
      <c r="U1787" s="114">
        <f>IF(ISNA(VLOOKUP(H1787,'data putaway'!$A$1:$E$530,3,0)),0,VLOOKUP(H1787,'data putaway'!$A$1:$E$530,3,0))</f>
        <v>0</v>
      </c>
      <c r="V1787" s="354">
        <f t="shared" si="617"/>
        <v>1</v>
      </c>
      <c r="W1787" s="114">
        <f>IF(ISNA(VLOOKUP(H1787,'data putaway'!$A$1:$E$530,2,0)),0,VLOOKUP(H1787,'data putaway'!$A$1:$E$530,2,0))</f>
        <v>0</v>
      </c>
      <c r="X1787" s="354" t="b">
        <f t="shared" si="618"/>
        <v>0</v>
      </c>
      <c r="Y1787" s="354">
        <f>IF(ISNA(VLOOKUP(H1787,'data putaway'!$A$1:$E$530,4,0)),0,VLOOKUP(H1787,'data putaway'!$A$1:$E$530,4,0))</f>
        <v>0</v>
      </c>
      <c r="Z1787" s="113">
        <f>IF(ISNA(VLOOKUP(H1787,'data putaway'!$A$1:$E$530,5,0)),0,VLOOKUP(H1787,'data putaway'!$A$1:$E$530,5,0))</f>
        <v>0</v>
      </c>
      <c r="AA1787" s="354" t="b">
        <f t="shared" si="619"/>
        <v>0</v>
      </c>
      <c r="AB1787" s="354" t="b">
        <f t="shared" si="620"/>
        <v>0</v>
      </c>
      <c r="AC1787" s="356" t="str">
        <f t="shared" ca="1" si="621"/>
        <v>0 Month,  25 Days</v>
      </c>
      <c r="AD1787" s="114" t="str">
        <f t="shared" ca="1" si="628"/>
        <v>3 Year, 10 Month, 8 Days</v>
      </c>
      <c r="AE1787" s="114">
        <f t="shared" si="622"/>
        <v>1</v>
      </c>
      <c r="AF1787" s="114">
        <f t="shared" si="623"/>
        <v>1</v>
      </c>
      <c r="AG1787" s="354" t="str">
        <f t="shared" si="624"/>
        <v>CF03</v>
      </c>
      <c r="AH1787" s="114">
        <f>IF(ISNA(VLOOKUP(L1787,'MASTER DATA'!$A$1:$F$192,6,0)),0,VLOOKUP(L1787,'MASTER DATA'!$A$1:$F$192,6,0))*AE1787</f>
        <v>770</v>
      </c>
      <c r="AI1787" s="354" t="str">
        <f>VLOOKUP($D1787,'warehouse mapping'!$AN$7:$AO$17,2,0)</f>
        <v>Aktif</v>
      </c>
      <c r="AJ1787" s="114">
        <f t="shared" si="625"/>
        <v>0</v>
      </c>
      <c r="AK1787" s="354" t="str">
        <f t="shared" si="626"/>
        <v/>
      </c>
      <c r="AL1787" s="354" t="s">
        <v>3025</v>
      </c>
      <c r="AM1787" s="354">
        <f t="shared" si="629"/>
        <v>1</v>
      </c>
      <c r="AN1787" s="354" t="b">
        <f t="shared" si="627"/>
        <v>1</v>
      </c>
    </row>
    <row r="1788" spans="1:40" s="354" customFormat="1">
      <c r="A1788" s="354" t="str">
        <f t="shared" si="630"/>
        <v>CF03B02550027259</v>
      </c>
      <c r="B1788" s="354">
        <f t="shared" si="631"/>
        <v>0</v>
      </c>
      <c r="C1788" s="354">
        <f t="shared" si="632"/>
        <v>0</v>
      </c>
      <c r="D1788" s="354" t="str">
        <f t="shared" si="611"/>
        <v>CF</v>
      </c>
      <c r="E1788" s="354" t="str">
        <f t="shared" si="612"/>
        <v>03</v>
      </c>
      <c r="F1788" s="354" t="str">
        <f t="shared" si="613"/>
        <v>B</v>
      </c>
      <c r="G1788" s="355" t="str">
        <f t="shared" si="614"/>
        <v>02</v>
      </c>
      <c r="H1788" s="232" t="s">
        <v>2119</v>
      </c>
      <c r="I1788" s="232" t="s">
        <v>3275</v>
      </c>
      <c r="J1788" s="233">
        <v>46258</v>
      </c>
      <c r="K1788" s="233">
        <v>47690</v>
      </c>
      <c r="L1788" s="234">
        <v>550027259</v>
      </c>
      <c r="M1788" s="232" t="str">
        <f>IF(ISNA(VLOOKUP(L1788,'MASTER DATA'!$A$1:$B$192,2,0)),"",VLOOKUP(L1788,'MASTER DATA'!$A$1:$B$192,2,0))</f>
        <v>Gadus S2 V220 2_1*770kg_A227</v>
      </c>
      <c r="N1788" s="232">
        <v>1</v>
      </c>
      <c r="O1788" s="232">
        <f t="shared" si="615"/>
        <v>1</v>
      </c>
      <c r="P1788" s="232">
        <f t="shared" si="616"/>
        <v>0</v>
      </c>
      <c r="Q1788" s="232">
        <f>VLOOKUP(L1788,'MASTER DATA'!$A$1:$E$192,5,0)</f>
        <v>1</v>
      </c>
      <c r="R1788" s="234">
        <f>SUMIF('picking of the day'!$H$4:$H$358,WMS!H1788&amp;WMS!L1788,'picking of the day'!$E$4:$E$358)</f>
        <v>0</v>
      </c>
      <c r="U1788" s="114">
        <f>IF(ISNA(VLOOKUP(H1788,'data putaway'!$A$1:$E$530,3,0)),0,VLOOKUP(H1788,'data putaway'!$A$1:$E$530,3,0))</f>
        <v>0</v>
      </c>
      <c r="V1788" s="354">
        <f t="shared" si="617"/>
        <v>1</v>
      </c>
      <c r="W1788" s="114">
        <f>IF(ISNA(VLOOKUP(H1788,'data putaway'!$A$1:$E$530,2,0)),0,VLOOKUP(H1788,'data putaway'!$A$1:$E$530,2,0))</f>
        <v>0</v>
      </c>
      <c r="X1788" s="354" t="b">
        <f t="shared" si="618"/>
        <v>0</v>
      </c>
      <c r="Y1788" s="354">
        <f>IF(ISNA(VLOOKUP(H1788,'data putaway'!$A$1:$E$530,4,0)),0,VLOOKUP(H1788,'data putaway'!$A$1:$E$530,4,0))</f>
        <v>0</v>
      </c>
      <c r="Z1788" s="113">
        <f>IF(ISNA(VLOOKUP(H1788,'data putaway'!$A$1:$E$530,5,0)),0,VLOOKUP(H1788,'data putaway'!$A$1:$E$530,5,0))</f>
        <v>0</v>
      </c>
      <c r="AA1788" s="354" t="b">
        <f t="shared" si="619"/>
        <v>0</v>
      </c>
      <c r="AB1788" s="354" t="b">
        <f t="shared" si="620"/>
        <v>0</v>
      </c>
      <c r="AC1788" s="356" t="str">
        <f t="shared" ca="1" si="621"/>
        <v>0 Month,  25 Days</v>
      </c>
      <c r="AD1788" s="114" t="str">
        <f t="shared" ca="1" si="628"/>
        <v>3 Year, 10 Month, 8 Days</v>
      </c>
      <c r="AE1788" s="114">
        <f t="shared" si="622"/>
        <v>1</v>
      </c>
      <c r="AF1788" s="114">
        <f t="shared" si="623"/>
        <v>1</v>
      </c>
      <c r="AG1788" s="354" t="str">
        <f t="shared" si="624"/>
        <v>CF03</v>
      </c>
      <c r="AH1788" s="114">
        <f>IF(ISNA(VLOOKUP(L1788,'MASTER DATA'!$A$1:$F$192,6,0)),0,VLOOKUP(L1788,'MASTER DATA'!$A$1:$F$192,6,0))*AE1788</f>
        <v>770</v>
      </c>
      <c r="AI1788" s="354" t="str">
        <f>VLOOKUP($D1788,'warehouse mapping'!$AN$7:$AO$17,2,0)</f>
        <v>Aktif</v>
      </c>
      <c r="AJ1788" s="114">
        <f t="shared" si="625"/>
        <v>0</v>
      </c>
      <c r="AK1788" s="354" t="str">
        <f t="shared" si="626"/>
        <v/>
      </c>
      <c r="AL1788" s="354" t="s">
        <v>3025</v>
      </c>
      <c r="AM1788" s="354">
        <f t="shared" si="629"/>
        <v>1</v>
      </c>
      <c r="AN1788" s="354" t="b">
        <f t="shared" si="627"/>
        <v>1</v>
      </c>
    </row>
    <row r="1789" spans="1:40" s="354" customFormat="1">
      <c r="A1789" s="354" t="str">
        <f t="shared" si="630"/>
        <v>CF03C01550044709</v>
      </c>
      <c r="B1789" s="354">
        <f t="shared" si="631"/>
        <v>0</v>
      </c>
      <c r="C1789" s="354">
        <f t="shared" si="632"/>
        <v>0</v>
      </c>
      <c r="D1789" s="354" t="str">
        <f t="shared" si="611"/>
        <v>CF</v>
      </c>
      <c r="E1789" s="354" t="str">
        <f t="shared" si="612"/>
        <v>03</v>
      </c>
      <c r="F1789" s="354" t="str">
        <f t="shared" si="613"/>
        <v>C</v>
      </c>
      <c r="G1789" s="355" t="str">
        <f t="shared" si="614"/>
        <v>01</v>
      </c>
      <c r="H1789" s="232" t="s">
        <v>229</v>
      </c>
      <c r="I1789" s="232" t="s">
        <v>3585</v>
      </c>
      <c r="J1789" s="233">
        <v>46280</v>
      </c>
      <c r="K1789" s="233">
        <v>47735</v>
      </c>
      <c r="L1789" s="234">
        <v>550044709</v>
      </c>
      <c r="M1789" s="232" t="str">
        <f>IF(ISNA(VLOOKUP(L1789,'MASTER DATA'!$A$1:$B$192,2,0)),"",VLOOKUP(L1789,'MASTER DATA'!$A$1:$B$192,2,0))</f>
        <v>Adv4TAX5Sc10W30SLMB_12*0.8L_A04W</v>
      </c>
      <c r="N1789" s="232">
        <v>48</v>
      </c>
      <c r="O1789" s="232">
        <f t="shared" si="615"/>
        <v>1</v>
      </c>
      <c r="P1789" s="232">
        <f t="shared" si="616"/>
        <v>0</v>
      </c>
      <c r="Q1789" s="232">
        <f>VLOOKUP(L1789,'MASTER DATA'!$A$1:$E$192,5,0)</f>
        <v>48</v>
      </c>
      <c r="R1789" s="234">
        <f>SUMIF('picking of the day'!$H$4:$H$358,WMS!H1789&amp;WMS!L1789,'picking of the day'!$E$4:$E$358)</f>
        <v>0</v>
      </c>
      <c r="U1789" s="114">
        <f>IF(ISNA(VLOOKUP(H1789,'data putaway'!$A$1:$E$530,3,0)),0,VLOOKUP(H1789,'data putaway'!$A$1:$E$530,3,0))</f>
        <v>0</v>
      </c>
      <c r="V1789" s="354">
        <f t="shared" si="617"/>
        <v>48</v>
      </c>
      <c r="W1789" s="114">
        <f>IF(ISNA(VLOOKUP(H1789,'data putaway'!$A$1:$E$530,2,0)),0,VLOOKUP(H1789,'data putaway'!$A$1:$E$530,2,0))</f>
        <v>0</v>
      </c>
      <c r="X1789" s="354" t="b">
        <f t="shared" si="618"/>
        <v>0</v>
      </c>
      <c r="Y1789" s="354">
        <f>IF(ISNA(VLOOKUP(H1789,'data putaway'!$A$1:$E$530,4,0)),0,VLOOKUP(H1789,'data putaway'!$A$1:$E$530,4,0))</f>
        <v>0</v>
      </c>
      <c r="Z1789" s="113">
        <f>IF(ISNA(VLOOKUP(H1789,'data putaway'!$A$1:$E$530,5,0)),0,VLOOKUP(H1789,'data putaway'!$A$1:$E$530,5,0))</f>
        <v>0</v>
      </c>
      <c r="AA1789" s="354" t="b">
        <f t="shared" si="619"/>
        <v>0</v>
      </c>
      <c r="AB1789" s="354" t="b">
        <f t="shared" si="620"/>
        <v>0</v>
      </c>
      <c r="AC1789" s="356" t="str">
        <f t="shared" ca="1" si="621"/>
        <v>0 Month,  3 Days</v>
      </c>
      <c r="AD1789" s="114" t="str">
        <f t="shared" ca="1" si="628"/>
        <v>3 Year, 11 Month, 22 Days</v>
      </c>
      <c r="AE1789" s="114">
        <f t="shared" si="622"/>
        <v>48</v>
      </c>
      <c r="AF1789" s="114">
        <f t="shared" si="623"/>
        <v>1</v>
      </c>
      <c r="AG1789" s="354" t="str">
        <f t="shared" si="624"/>
        <v>CF03</v>
      </c>
      <c r="AH1789" s="114">
        <f>IF(ISNA(VLOOKUP(L1789,'MASTER DATA'!$A$1:$F$192,6,0)),0,VLOOKUP(L1789,'MASTER DATA'!$A$1:$F$192,6,0))*AE1789</f>
        <v>460.79999999999995</v>
      </c>
      <c r="AI1789" s="354" t="str">
        <f>VLOOKUP($D1789,'warehouse mapping'!$AN$7:$AO$17,2,0)</f>
        <v>Aktif</v>
      </c>
      <c r="AJ1789" s="114">
        <f t="shared" si="625"/>
        <v>0</v>
      </c>
      <c r="AK1789" s="354" t="str">
        <f t="shared" si="626"/>
        <v/>
      </c>
      <c r="AL1789" s="354" t="s">
        <v>3025</v>
      </c>
      <c r="AM1789" s="354">
        <f t="shared" si="629"/>
        <v>1</v>
      </c>
      <c r="AN1789" s="354" t="b">
        <f t="shared" si="627"/>
        <v>1</v>
      </c>
    </row>
    <row r="1790" spans="1:40" s="354" customFormat="1">
      <c r="A1790" s="354" t="str">
        <f t="shared" si="630"/>
        <v>CF03C02550044709</v>
      </c>
      <c r="B1790" s="354">
        <f t="shared" si="631"/>
        <v>0</v>
      </c>
      <c r="C1790" s="354">
        <f t="shared" si="632"/>
        <v>0</v>
      </c>
      <c r="D1790" s="354" t="str">
        <f t="shared" si="611"/>
        <v>CF</v>
      </c>
      <c r="E1790" s="354" t="str">
        <f t="shared" si="612"/>
        <v>03</v>
      </c>
      <c r="F1790" s="354" t="str">
        <f t="shared" si="613"/>
        <v>C</v>
      </c>
      <c r="G1790" s="355" t="str">
        <f t="shared" si="614"/>
        <v>02</v>
      </c>
      <c r="H1790" s="232" t="s">
        <v>230</v>
      </c>
      <c r="I1790" s="232" t="s">
        <v>3585</v>
      </c>
      <c r="J1790" s="233">
        <v>46280</v>
      </c>
      <c r="K1790" s="233">
        <v>47735</v>
      </c>
      <c r="L1790" s="234">
        <v>550044709</v>
      </c>
      <c r="M1790" s="232" t="str">
        <f>IF(ISNA(VLOOKUP(L1790,'MASTER DATA'!$A$1:$B$192,2,0)),"",VLOOKUP(L1790,'MASTER DATA'!$A$1:$B$192,2,0))</f>
        <v>Adv4TAX5Sc10W30SLMB_12*0.8L_A04W</v>
      </c>
      <c r="N1790" s="232">
        <v>48</v>
      </c>
      <c r="O1790" s="232">
        <f t="shared" si="615"/>
        <v>1</v>
      </c>
      <c r="P1790" s="232">
        <f t="shared" si="616"/>
        <v>0</v>
      </c>
      <c r="Q1790" s="232">
        <f>VLOOKUP(L1790,'MASTER DATA'!$A$1:$E$192,5,0)</f>
        <v>48</v>
      </c>
      <c r="R1790" s="234">
        <f>SUMIF('picking of the day'!$H$4:$H$358,WMS!H1790&amp;WMS!L1790,'picking of the day'!$E$4:$E$358)</f>
        <v>0</v>
      </c>
      <c r="U1790" s="114">
        <f>IF(ISNA(VLOOKUP(H1790,'data putaway'!$A$1:$E$530,3,0)),0,VLOOKUP(H1790,'data putaway'!$A$1:$E$530,3,0))</f>
        <v>0</v>
      </c>
      <c r="V1790" s="354">
        <f t="shared" si="617"/>
        <v>48</v>
      </c>
      <c r="W1790" s="114">
        <f>IF(ISNA(VLOOKUP(H1790,'data putaway'!$A$1:$E$530,2,0)),0,VLOOKUP(H1790,'data putaway'!$A$1:$E$530,2,0))</f>
        <v>0</v>
      </c>
      <c r="X1790" s="354" t="b">
        <f t="shared" si="618"/>
        <v>0</v>
      </c>
      <c r="Y1790" s="354">
        <f>IF(ISNA(VLOOKUP(H1790,'data putaway'!$A$1:$E$530,4,0)),0,VLOOKUP(H1790,'data putaway'!$A$1:$E$530,4,0))</f>
        <v>0</v>
      </c>
      <c r="Z1790" s="113">
        <f>IF(ISNA(VLOOKUP(H1790,'data putaway'!$A$1:$E$530,5,0)),0,VLOOKUP(H1790,'data putaway'!$A$1:$E$530,5,0))</f>
        <v>0</v>
      </c>
      <c r="AA1790" s="354" t="b">
        <f t="shared" si="619"/>
        <v>0</v>
      </c>
      <c r="AB1790" s="354" t="b">
        <f t="shared" si="620"/>
        <v>0</v>
      </c>
      <c r="AC1790" s="356" t="str">
        <f t="shared" ca="1" si="621"/>
        <v>0 Month,  3 Days</v>
      </c>
      <c r="AD1790" s="114" t="str">
        <f t="shared" ca="1" si="628"/>
        <v>3 Year, 11 Month, 22 Days</v>
      </c>
      <c r="AE1790" s="114">
        <f t="shared" si="622"/>
        <v>48</v>
      </c>
      <c r="AF1790" s="114">
        <f t="shared" si="623"/>
        <v>1</v>
      </c>
      <c r="AG1790" s="354" t="str">
        <f t="shared" si="624"/>
        <v>CF03</v>
      </c>
      <c r="AH1790" s="114">
        <f>IF(ISNA(VLOOKUP(L1790,'MASTER DATA'!$A$1:$F$192,6,0)),0,VLOOKUP(L1790,'MASTER DATA'!$A$1:$F$192,6,0))*AE1790</f>
        <v>460.79999999999995</v>
      </c>
      <c r="AI1790" s="354" t="str">
        <f>VLOOKUP($D1790,'warehouse mapping'!$AN$7:$AO$17,2,0)</f>
        <v>Aktif</v>
      </c>
      <c r="AJ1790" s="114">
        <f t="shared" si="625"/>
        <v>0</v>
      </c>
      <c r="AK1790" s="354" t="str">
        <f t="shared" si="626"/>
        <v/>
      </c>
      <c r="AL1790" s="354" t="s">
        <v>3025</v>
      </c>
      <c r="AM1790" s="354">
        <f t="shared" si="629"/>
        <v>1</v>
      </c>
      <c r="AN1790" s="354" t="b">
        <f t="shared" si="627"/>
        <v>1</v>
      </c>
    </row>
    <row r="1791" spans="1:40" s="354" customFormat="1">
      <c r="A1791" s="354" t="str">
        <f t="shared" si="630"/>
        <v>CF03D01550058592</v>
      </c>
      <c r="B1791" s="354">
        <f t="shared" si="631"/>
        <v>0</v>
      </c>
      <c r="C1791" s="354">
        <f t="shared" si="632"/>
        <v>44</v>
      </c>
      <c r="D1791" s="354" t="str">
        <f t="shared" si="611"/>
        <v>CF</v>
      </c>
      <c r="E1791" s="354" t="str">
        <f t="shared" si="612"/>
        <v>03</v>
      </c>
      <c r="F1791" s="354" t="str">
        <f t="shared" si="613"/>
        <v>D</v>
      </c>
      <c r="G1791" s="355" t="str">
        <f t="shared" si="614"/>
        <v>01</v>
      </c>
      <c r="H1791" s="232" t="s">
        <v>2120</v>
      </c>
      <c r="I1791" s="232" t="s">
        <v>3633</v>
      </c>
      <c r="J1791" s="233">
        <v>46282</v>
      </c>
      <c r="K1791" s="233">
        <v>47738</v>
      </c>
      <c r="L1791" s="234">
        <v>550058592</v>
      </c>
      <c r="M1791" s="232" t="str">
        <f>IF(ISNA(VLOOKUP(L1791,'MASTER DATA'!$A$1:$B$192,2,0)),"",VLOOKUP(L1791,'MASTER DATA'!$A$1:$B$192,2,0))</f>
        <v>Adv4TAX515W40SLMA2_12*1L_A04W</v>
      </c>
      <c r="N1791" s="232">
        <v>0</v>
      </c>
      <c r="O1791" s="232">
        <f t="shared" si="615"/>
        <v>1</v>
      </c>
      <c r="P1791" s="232">
        <f t="shared" si="616"/>
        <v>0</v>
      </c>
      <c r="Q1791" s="232">
        <f>VLOOKUP(L1791,'MASTER DATA'!$A$1:$E$192,5,0)</f>
        <v>44</v>
      </c>
      <c r="R1791" s="234">
        <f>SUMIF('picking of the day'!$H$4:$H$358,WMS!H1791&amp;WMS!L1791,'picking of the day'!$E$4:$E$358)</f>
        <v>0</v>
      </c>
      <c r="U1791" s="114">
        <f>IF(ISNA(VLOOKUP(H1791,'data putaway'!$A$1:$E$530,3,0)),0,VLOOKUP(H1791,'data putaway'!$A$1:$E$530,3,0))</f>
        <v>44</v>
      </c>
      <c r="V1791" s="354">
        <f t="shared" si="617"/>
        <v>44</v>
      </c>
      <c r="W1791" s="114">
        <f>IF(ISNA(VLOOKUP(H1791,'data putaway'!$A$1:$E$530,2,0)),0,VLOOKUP(H1791,'data putaway'!$A$1:$E$530,2,0))</f>
        <v>550058592</v>
      </c>
      <c r="X1791" s="354" t="b">
        <f t="shared" si="618"/>
        <v>1</v>
      </c>
      <c r="Y1791" s="354" t="str">
        <f>IF(ISNA(VLOOKUP(H1791,'data putaway'!$A$1:$E$530,4,0)),0,VLOOKUP(H1791,'data putaway'!$A$1:$E$530,4,0))</f>
        <v>12I26JJ</v>
      </c>
      <c r="Z1791" s="113">
        <f>IF(ISNA(VLOOKUP(H1791,'data putaway'!$A$1:$E$530,5,0)),0,VLOOKUP(H1791,'data putaway'!$A$1:$E$530,5,0))</f>
        <v>47738</v>
      </c>
      <c r="AA1791" s="354" t="b">
        <f t="shared" si="619"/>
        <v>1</v>
      </c>
      <c r="AB1791" s="354" t="b">
        <f t="shared" si="620"/>
        <v>1</v>
      </c>
      <c r="AC1791" s="356" t="str">
        <f t="shared" ca="1" si="621"/>
        <v>0 Month,  1 Days</v>
      </c>
      <c r="AD1791" s="114" t="str">
        <f t="shared" ca="1" si="628"/>
        <v>3 Year, 11 Month, 25 Days</v>
      </c>
      <c r="AE1791" s="114">
        <f t="shared" si="622"/>
        <v>44</v>
      </c>
      <c r="AF1791" s="114">
        <f t="shared" si="623"/>
        <v>1</v>
      </c>
      <c r="AG1791" s="354" t="str">
        <f t="shared" si="624"/>
        <v>CF03</v>
      </c>
      <c r="AH1791" s="114">
        <f>IF(ISNA(VLOOKUP(L1791,'MASTER DATA'!$A$1:$F$192,6,0)),0,VLOOKUP(L1791,'MASTER DATA'!$A$1:$F$192,6,0))*AE1791</f>
        <v>528</v>
      </c>
      <c r="AI1791" s="354" t="str">
        <f>VLOOKUP($D1791,'warehouse mapping'!$AN$7:$AO$17,2,0)</f>
        <v>Aktif</v>
      </c>
      <c r="AJ1791" s="114">
        <f t="shared" si="625"/>
        <v>0</v>
      </c>
      <c r="AK1791" s="354" t="str">
        <f t="shared" si="626"/>
        <v/>
      </c>
      <c r="AL1791" s="354" t="s">
        <v>3025</v>
      </c>
      <c r="AM1791" s="354">
        <f t="shared" si="629"/>
        <v>1</v>
      </c>
      <c r="AN1791" s="354" t="b">
        <f t="shared" si="627"/>
        <v>1</v>
      </c>
    </row>
    <row r="1792" spans="1:40" s="354" customFormat="1">
      <c r="A1792" s="354" t="str">
        <f t="shared" si="630"/>
        <v>CF03D02550058592</v>
      </c>
      <c r="B1792" s="354">
        <f t="shared" si="631"/>
        <v>0</v>
      </c>
      <c r="C1792" s="354">
        <f t="shared" si="632"/>
        <v>44</v>
      </c>
      <c r="D1792" s="354" t="str">
        <f t="shared" si="611"/>
        <v>CF</v>
      </c>
      <c r="E1792" s="354" t="str">
        <f t="shared" si="612"/>
        <v>03</v>
      </c>
      <c r="F1792" s="354" t="str">
        <f t="shared" si="613"/>
        <v>D</v>
      </c>
      <c r="G1792" s="355" t="str">
        <f t="shared" si="614"/>
        <v>02</v>
      </c>
      <c r="H1792" s="232" t="s">
        <v>2121</v>
      </c>
      <c r="I1792" s="232" t="s">
        <v>3633</v>
      </c>
      <c r="J1792" s="233">
        <v>46282</v>
      </c>
      <c r="K1792" s="233">
        <v>47738</v>
      </c>
      <c r="L1792" s="234">
        <v>550058592</v>
      </c>
      <c r="M1792" s="232" t="str">
        <f>IF(ISNA(VLOOKUP(L1792,'MASTER DATA'!$A$1:$B$192,2,0)),"",VLOOKUP(L1792,'MASTER DATA'!$A$1:$B$192,2,0))</f>
        <v>Adv4TAX515W40SLMA2_12*1L_A04W</v>
      </c>
      <c r="N1792" s="232">
        <v>0</v>
      </c>
      <c r="O1792" s="232">
        <f t="shared" si="615"/>
        <v>1</v>
      </c>
      <c r="P1792" s="232">
        <f t="shared" si="616"/>
        <v>0</v>
      </c>
      <c r="Q1792" s="232">
        <f>VLOOKUP(L1792,'MASTER DATA'!$A$1:$E$192,5,0)</f>
        <v>44</v>
      </c>
      <c r="R1792" s="234">
        <f>SUMIF('picking of the day'!$H$4:$H$358,WMS!H1792&amp;WMS!L1792,'picking of the day'!$E$4:$E$358)</f>
        <v>0</v>
      </c>
      <c r="U1792" s="114">
        <f>IF(ISNA(VLOOKUP(H1792,'data putaway'!$A$1:$E$530,3,0)),0,VLOOKUP(H1792,'data putaway'!$A$1:$E$530,3,0))</f>
        <v>44</v>
      </c>
      <c r="V1792" s="354">
        <f t="shared" si="617"/>
        <v>44</v>
      </c>
      <c r="W1792" s="114">
        <f>IF(ISNA(VLOOKUP(H1792,'data putaway'!$A$1:$E$530,2,0)),0,VLOOKUP(H1792,'data putaway'!$A$1:$E$530,2,0))</f>
        <v>550058592</v>
      </c>
      <c r="X1792" s="354" t="b">
        <f t="shared" si="618"/>
        <v>1</v>
      </c>
      <c r="Y1792" s="354" t="str">
        <f>IF(ISNA(VLOOKUP(H1792,'data putaway'!$A$1:$E$530,4,0)),0,VLOOKUP(H1792,'data putaway'!$A$1:$E$530,4,0))</f>
        <v>12I26JJ</v>
      </c>
      <c r="Z1792" s="113">
        <f>IF(ISNA(VLOOKUP(H1792,'data putaway'!$A$1:$E$530,5,0)),0,VLOOKUP(H1792,'data putaway'!$A$1:$E$530,5,0))</f>
        <v>47738</v>
      </c>
      <c r="AA1792" s="354" t="b">
        <f t="shared" si="619"/>
        <v>1</v>
      </c>
      <c r="AB1792" s="354" t="b">
        <f t="shared" si="620"/>
        <v>1</v>
      </c>
      <c r="AC1792" s="356" t="str">
        <f t="shared" ca="1" si="621"/>
        <v>0 Month,  1 Days</v>
      </c>
      <c r="AD1792" s="114" t="str">
        <f t="shared" ca="1" si="628"/>
        <v>3 Year, 11 Month, 25 Days</v>
      </c>
      <c r="AE1792" s="114">
        <f t="shared" si="622"/>
        <v>44</v>
      </c>
      <c r="AF1792" s="114">
        <f t="shared" si="623"/>
        <v>1</v>
      </c>
      <c r="AG1792" s="354" t="str">
        <f t="shared" si="624"/>
        <v>CF03</v>
      </c>
      <c r="AH1792" s="114">
        <f>IF(ISNA(VLOOKUP(L1792,'MASTER DATA'!$A$1:$F$192,6,0)),0,VLOOKUP(L1792,'MASTER DATA'!$A$1:$F$192,6,0))*AE1792</f>
        <v>528</v>
      </c>
      <c r="AI1792" s="354" t="str">
        <f>VLOOKUP($D1792,'warehouse mapping'!$AN$7:$AO$17,2,0)</f>
        <v>Aktif</v>
      </c>
      <c r="AJ1792" s="114">
        <f t="shared" si="625"/>
        <v>0</v>
      </c>
      <c r="AK1792" s="354" t="str">
        <f t="shared" si="626"/>
        <v/>
      </c>
      <c r="AL1792" s="354" t="s">
        <v>3025</v>
      </c>
      <c r="AM1792" s="354">
        <f t="shared" si="629"/>
        <v>1</v>
      </c>
      <c r="AN1792" s="354" t="b">
        <f t="shared" si="627"/>
        <v>1</v>
      </c>
    </row>
    <row r="1793" spans="1:40" s="354" customFormat="1">
      <c r="A1793" s="354" t="str">
        <f t="shared" si="630"/>
        <v>CF03E01550058592</v>
      </c>
      <c r="B1793" s="354">
        <f t="shared" si="631"/>
        <v>0</v>
      </c>
      <c r="C1793" s="354">
        <f t="shared" si="632"/>
        <v>44</v>
      </c>
      <c r="D1793" s="354" t="str">
        <f t="shared" si="611"/>
        <v>CF</v>
      </c>
      <c r="E1793" s="354" t="str">
        <f t="shared" si="612"/>
        <v>03</v>
      </c>
      <c r="F1793" s="354" t="str">
        <f t="shared" si="613"/>
        <v>E</v>
      </c>
      <c r="G1793" s="355" t="str">
        <f t="shared" si="614"/>
        <v>01</v>
      </c>
      <c r="H1793" s="232" t="s">
        <v>2122</v>
      </c>
      <c r="I1793" s="232" t="s">
        <v>3633</v>
      </c>
      <c r="J1793" s="233">
        <v>46282</v>
      </c>
      <c r="K1793" s="233">
        <v>47738</v>
      </c>
      <c r="L1793" s="234">
        <v>550058592</v>
      </c>
      <c r="M1793" s="232" t="str">
        <f>IF(ISNA(VLOOKUP(L1793,'MASTER DATA'!$A$1:$B$192,2,0)),"",VLOOKUP(L1793,'MASTER DATA'!$A$1:$B$192,2,0))</f>
        <v>Adv4TAX515W40SLMA2_12*1L_A04W</v>
      </c>
      <c r="N1793" s="232">
        <v>0</v>
      </c>
      <c r="O1793" s="232">
        <f t="shared" si="615"/>
        <v>1</v>
      </c>
      <c r="P1793" s="232">
        <f t="shared" si="616"/>
        <v>0</v>
      </c>
      <c r="Q1793" s="232">
        <f>VLOOKUP(L1793,'MASTER DATA'!$A$1:$E$192,5,0)</f>
        <v>44</v>
      </c>
      <c r="R1793" s="234">
        <f>SUMIF('picking of the day'!$H$4:$H$358,WMS!H1793&amp;WMS!L1793,'picking of the day'!$E$4:$E$358)</f>
        <v>0</v>
      </c>
      <c r="U1793" s="114">
        <f>IF(ISNA(VLOOKUP(H1793,'data putaway'!$A$1:$E$530,3,0)),0,VLOOKUP(H1793,'data putaway'!$A$1:$E$530,3,0))</f>
        <v>44</v>
      </c>
      <c r="V1793" s="354">
        <f t="shared" si="617"/>
        <v>44</v>
      </c>
      <c r="W1793" s="114">
        <f>IF(ISNA(VLOOKUP(H1793,'data putaway'!$A$1:$E$530,2,0)),0,VLOOKUP(H1793,'data putaway'!$A$1:$E$530,2,0))</f>
        <v>550058592</v>
      </c>
      <c r="X1793" s="354" t="b">
        <f t="shared" si="618"/>
        <v>1</v>
      </c>
      <c r="Y1793" s="354" t="str">
        <f>IF(ISNA(VLOOKUP(H1793,'data putaway'!$A$1:$E$530,4,0)),0,VLOOKUP(H1793,'data putaway'!$A$1:$E$530,4,0))</f>
        <v>12I26JJ</v>
      </c>
      <c r="Z1793" s="113">
        <f>IF(ISNA(VLOOKUP(H1793,'data putaway'!$A$1:$E$530,5,0)),0,VLOOKUP(H1793,'data putaway'!$A$1:$E$530,5,0))</f>
        <v>47738</v>
      </c>
      <c r="AA1793" s="354" t="b">
        <f t="shared" si="619"/>
        <v>1</v>
      </c>
      <c r="AB1793" s="354" t="b">
        <f t="shared" si="620"/>
        <v>1</v>
      </c>
      <c r="AC1793" s="356" t="str">
        <f t="shared" ca="1" si="621"/>
        <v>0 Month,  1 Days</v>
      </c>
      <c r="AD1793" s="114" t="str">
        <f t="shared" ca="1" si="628"/>
        <v>3 Year, 11 Month, 25 Days</v>
      </c>
      <c r="AE1793" s="114">
        <f t="shared" si="622"/>
        <v>44</v>
      </c>
      <c r="AF1793" s="114">
        <f t="shared" si="623"/>
        <v>1</v>
      </c>
      <c r="AG1793" s="354" t="str">
        <f t="shared" si="624"/>
        <v>CF03</v>
      </c>
      <c r="AH1793" s="114">
        <f>IF(ISNA(VLOOKUP(L1793,'MASTER DATA'!$A$1:$F$192,6,0)),0,VLOOKUP(L1793,'MASTER DATA'!$A$1:$F$192,6,0))*AE1793</f>
        <v>528</v>
      </c>
      <c r="AI1793" s="354" t="str">
        <f>VLOOKUP($D1793,'warehouse mapping'!$AN$7:$AO$17,2,0)</f>
        <v>Aktif</v>
      </c>
      <c r="AJ1793" s="114">
        <f t="shared" si="625"/>
        <v>0</v>
      </c>
      <c r="AK1793" s="354" t="str">
        <f t="shared" si="626"/>
        <v/>
      </c>
      <c r="AL1793" s="354" t="s">
        <v>3025</v>
      </c>
      <c r="AM1793" s="354">
        <f t="shared" si="629"/>
        <v>1</v>
      </c>
      <c r="AN1793" s="354" t="b">
        <f t="shared" si="627"/>
        <v>1</v>
      </c>
    </row>
    <row r="1794" spans="1:40" s="354" customFormat="1">
      <c r="A1794" s="354" t="str">
        <f t="shared" si="630"/>
        <v>CF03E02550058592</v>
      </c>
      <c r="B1794" s="354">
        <f t="shared" si="631"/>
        <v>0</v>
      </c>
      <c r="C1794" s="354">
        <f t="shared" si="632"/>
        <v>44</v>
      </c>
      <c r="D1794" s="354" t="str">
        <f t="shared" si="611"/>
        <v>CF</v>
      </c>
      <c r="E1794" s="354" t="str">
        <f t="shared" si="612"/>
        <v>03</v>
      </c>
      <c r="F1794" s="354" t="str">
        <f t="shared" si="613"/>
        <v>E</v>
      </c>
      <c r="G1794" s="355" t="str">
        <f t="shared" si="614"/>
        <v>02</v>
      </c>
      <c r="H1794" s="232" t="s">
        <v>2123</v>
      </c>
      <c r="I1794" s="232" t="s">
        <v>3633</v>
      </c>
      <c r="J1794" s="233">
        <v>46282</v>
      </c>
      <c r="K1794" s="233">
        <v>47738</v>
      </c>
      <c r="L1794" s="234">
        <v>550058592</v>
      </c>
      <c r="M1794" s="232" t="str">
        <f>IF(ISNA(VLOOKUP(L1794,'MASTER DATA'!$A$1:$B$192,2,0)),"",VLOOKUP(L1794,'MASTER DATA'!$A$1:$B$192,2,0))</f>
        <v>Adv4TAX515W40SLMA2_12*1L_A04W</v>
      </c>
      <c r="N1794" s="232">
        <v>0</v>
      </c>
      <c r="O1794" s="232">
        <f t="shared" si="615"/>
        <v>1</v>
      </c>
      <c r="P1794" s="232">
        <f t="shared" si="616"/>
        <v>0</v>
      </c>
      <c r="Q1794" s="232">
        <f>VLOOKUP(L1794,'MASTER DATA'!$A$1:$E$192,5,0)</f>
        <v>44</v>
      </c>
      <c r="R1794" s="234">
        <f>SUMIF('picking of the day'!$H$4:$H$358,WMS!H1794&amp;WMS!L1794,'picking of the day'!$E$4:$E$358)</f>
        <v>0</v>
      </c>
      <c r="U1794" s="114">
        <f>IF(ISNA(VLOOKUP(H1794,'data putaway'!$A$1:$E$530,3,0)),0,VLOOKUP(H1794,'data putaway'!$A$1:$E$530,3,0))</f>
        <v>44</v>
      </c>
      <c r="V1794" s="354">
        <f t="shared" si="617"/>
        <v>44</v>
      </c>
      <c r="W1794" s="114">
        <f>IF(ISNA(VLOOKUP(H1794,'data putaway'!$A$1:$E$530,2,0)),0,VLOOKUP(H1794,'data putaway'!$A$1:$E$530,2,0))</f>
        <v>550058592</v>
      </c>
      <c r="X1794" s="354" t="b">
        <f t="shared" si="618"/>
        <v>1</v>
      </c>
      <c r="Y1794" s="354" t="str">
        <f>IF(ISNA(VLOOKUP(H1794,'data putaway'!$A$1:$E$530,4,0)),0,VLOOKUP(H1794,'data putaway'!$A$1:$E$530,4,0))</f>
        <v>12I26JJ</v>
      </c>
      <c r="Z1794" s="113">
        <f>IF(ISNA(VLOOKUP(H1794,'data putaway'!$A$1:$E$530,5,0)),0,VLOOKUP(H1794,'data putaway'!$A$1:$E$530,5,0))</f>
        <v>47738</v>
      </c>
      <c r="AA1794" s="354" t="b">
        <f t="shared" si="619"/>
        <v>1</v>
      </c>
      <c r="AB1794" s="354" t="b">
        <f t="shared" si="620"/>
        <v>1</v>
      </c>
      <c r="AC1794" s="356" t="str">
        <f t="shared" ca="1" si="621"/>
        <v>0 Month,  1 Days</v>
      </c>
      <c r="AD1794" s="114" t="str">
        <f t="shared" ca="1" si="628"/>
        <v>3 Year, 11 Month, 25 Days</v>
      </c>
      <c r="AE1794" s="114">
        <f t="shared" si="622"/>
        <v>44</v>
      </c>
      <c r="AF1794" s="114">
        <f t="shared" si="623"/>
        <v>1</v>
      </c>
      <c r="AG1794" s="354" t="str">
        <f t="shared" si="624"/>
        <v>CF03</v>
      </c>
      <c r="AH1794" s="114">
        <f>IF(ISNA(VLOOKUP(L1794,'MASTER DATA'!$A$1:$F$192,6,0)),0,VLOOKUP(L1794,'MASTER DATA'!$A$1:$F$192,6,0))*AE1794</f>
        <v>528</v>
      </c>
      <c r="AI1794" s="354" t="str">
        <f>VLOOKUP($D1794,'warehouse mapping'!$AN$7:$AO$17,2,0)</f>
        <v>Aktif</v>
      </c>
      <c r="AJ1794" s="114">
        <f t="shared" si="625"/>
        <v>0</v>
      </c>
      <c r="AK1794" s="354" t="str">
        <f t="shared" si="626"/>
        <v/>
      </c>
      <c r="AL1794" s="354" t="s">
        <v>3025</v>
      </c>
      <c r="AM1794" s="354">
        <f t="shared" si="629"/>
        <v>1</v>
      </c>
      <c r="AN1794" s="354" t="b">
        <f t="shared" si="627"/>
        <v>1</v>
      </c>
    </row>
    <row r="1795" spans="1:40" s="354" customFormat="1">
      <c r="A1795" s="354" t="str">
        <f t="shared" si="630"/>
        <v>CF04A01550027259</v>
      </c>
      <c r="B1795" s="354">
        <f t="shared" si="631"/>
        <v>0</v>
      </c>
      <c r="C1795" s="354">
        <f t="shared" si="632"/>
        <v>0</v>
      </c>
      <c r="D1795" s="354" t="str">
        <f t="shared" si="611"/>
        <v>CF</v>
      </c>
      <c r="E1795" s="354" t="str">
        <f t="shared" si="612"/>
        <v>04</v>
      </c>
      <c r="F1795" s="354" t="str">
        <f t="shared" si="613"/>
        <v>A</v>
      </c>
      <c r="G1795" s="355" t="str">
        <f t="shared" si="614"/>
        <v>01</v>
      </c>
      <c r="H1795" s="232" t="s">
        <v>2124</v>
      </c>
      <c r="I1795" s="232" t="s">
        <v>3275</v>
      </c>
      <c r="J1795" s="233">
        <v>46258</v>
      </c>
      <c r="K1795" s="233">
        <v>47690</v>
      </c>
      <c r="L1795" s="234">
        <v>550027259</v>
      </c>
      <c r="M1795" s="232" t="str">
        <f>IF(ISNA(VLOOKUP(L1795,'MASTER DATA'!$A$1:$B$192,2,0)),"",VLOOKUP(L1795,'MASTER DATA'!$A$1:$B$192,2,0))</f>
        <v>Gadus S2 V220 2_1*770kg_A227</v>
      </c>
      <c r="N1795" s="232">
        <v>1</v>
      </c>
      <c r="O1795" s="232">
        <f t="shared" si="615"/>
        <v>1</v>
      </c>
      <c r="P1795" s="232">
        <f t="shared" si="616"/>
        <v>0</v>
      </c>
      <c r="Q1795" s="232">
        <f>VLOOKUP(L1795,'MASTER DATA'!$A$1:$E$192,5,0)</f>
        <v>1</v>
      </c>
      <c r="R1795" s="234">
        <f>SUMIF('picking of the day'!$H$4:$H$358,WMS!H1795&amp;WMS!L1795,'picking of the day'!$E$4:$E$358)</f>
        <v>0</v>
      </c>
      <c r="U1795" s="114">
        <f>IF(ISNA(VLOOKUP(H1795,'data putaway'!$A$1:$E$530,3,0)),0,VLOOKUP(H1795,'data putaway'!$A$1:$E$530,3,0))</f>
        <v>0</v>
      </c>
      <c r="V1795" s="354">
        <f t="shared" si="617"/>
        <v>1</v>
      </c>
      <c r="W1795" s="114">
        <f>IF(ISNA(VLOOKUP(H1795,'data putaway'!$A$1:$E$530,2,0)),0,VLOOKUP(H1795,'data putaway'!$A$1:$E$530,2,0))</f>
        <v>0</v>
      </c>
      <c r="X1795" s="354" t="b">
        <f t="shared" si="618"/>
        <v>0</v>
      </c>
      <c r="Y1795" s="354">
        <f>IF(ISNA(VLOOKUP(H1795,'data putaway'!$A$1:$E$530,4,0)),0,VLOOKUP(H1795,'data putaway'!$A$1:$E$530,4,0))</f>
        <v>0</v>
      </c>
      <c r="Z1795" s="113">
        <f>IF(ISNA(VLOOKUP(H1795,'data putaway'!$A$1:$E$530,5,0)),0,VLOOKUP(H1795,'data putaway'!$A$1:$E$530,5,0))</f>
        <v>0</v>
      </c>
      <c r="AA1795" s="354" t="b">
        <f t="shared" si="619"/>
        <v>0</v>
      </c>
      <c r="AB1795" s="354" t="b">
        <f t="shared" si="620"/>
        <v>0</v>
      </c>
      <c r="AC1795" s="356" t="str">
        <f t="shared" ca="1" si="621"/>
        <v>0 Month,  25 Days</v>
      </c>
      <c r="AD1795" s="114" t="str">
        <f t="shared" ca="1" si="628"/>
        <v>3 Year, 10 Month, 8 Days</v>
      </c>
      <c r="AE1795" s="114">
        <f t="shared" si="622"/>
        <v>1</v>
      </c>
      <c r="AF1795" s="114">
        <f t="shared" si="623"/>
        <v>1</v>
      </c>
      <c r="AG1795" s="354" t="str">
        <f t="shared" si="624"/>
        <v>CF04</v>
      </c>
      <c r="AH1795" s="114">
        <f>IF(ISNA(VLOOKUP(L1795,'MASTER DATA'!$A$1:$F$192,6,0)),0,VLOOKUP(L1795,'MASTER DATA'!$A$1:$F$192,6,0))*AE1795</f>
        <v>770</v>
      </c>
      <c r="AI1795" s="354" t="str">
        <f>VLOOKUP($D1795,'warehouse mapping'!$AN$7:$AO$17,2,0)</f>
        <v>Aktif</v>
      </c>
      <c r="AJ1795" s="114">
        <f t="shared" si="625"/>
        <v>0</v>
      </c>
      <c r="AK1795" s="354" t="str">
        <f t="shared" si="626"/>
        <v/>
      </c>
      <c r="AL1795" s="354" t="s">
        <v>3025</v>
      </c>
      <c r="AM1795" s="354">
        <f t="shared" si="629"/>
        <v>1</v>
      </c>
      <c r="AN1795" s="354" t="b">
        <f t="shared" si="627"/>
        <v>1</v>
      </c>
    </row>
    <row r="1796" spans="1:40" s="354" customFormat="1">
      <c r="A1796" s="354" t="str">
        <f t="shared" si="630"/>
        <v>CF04A02550027259</v>
      </c>
      <c r="B1796" s="354">
        <f t="shared" si="631"/>
        <v>0</v>
      </c>
      <c r="C1796" s="354">
        <f t="shared" si="632"/>
        <v>0</v>
      </c>
      <c r="D1796" s="354" t="str">
        <f t="shared" si="611"/>
        <v>CF</v>
      </c>
      <c r="E1796" s="354" t="str">
        <f t="shared" si="612"/>
        <v>04</v>
      </c>
      <c r="F1796" s="354" t="str">
        <f t="shared" si="613"/>
        <v>A</v>
      </c>
      <c r="G1796" s="355" t="str">
        <f t="shared" si="614"/>
        <v>02</v>
      </c>
      <c r="H1796" s="232" t="s">
        <v>3092</v>
      </c>
      <c r="I1796" s="232" t="s">
        <v>3275</v>
      </c>
      <c r="J1796" s="233">
        <v>46258</v>
      </c>
      <c r="K1796" s="233">
        <v>47690</v>
      </c>
      <c r="L1796" s="234">
        <v>550027259</v>
      </c>
      <c r="M1796" s="232" t="str">
        <f>IF(ISNA(VLOOKUP(L1796,'MASTER DATA'!$A$1:$B$192,2,0)),"",VLOOKUP(L1796,'MASTER DATA'!$A$1:$B$192,2,0))</f>
        <v>Gadus S2 V220 2_1*770kg_A227</v>
      </c>
      <c r="N1796" s="232">
        <v>1</v>
      </c>
      <c r="O1796" s="232">
        <f t="shared" si="615"/>
        <v>1</v>
      </c>
      <c r="P1796" s="232">
        <f t="shared" si="616"/>
        <v>0</v>
      </c>
      <c r="Q1796" s="232">
        <f>VLOOKUP(L1796,'MASTER DATA'!$A$1:$E$192,5,0)</f>
        <v>1</v>
      </c>
      <c r="R1796" s="234">
        <f>SUMIF('picking of the day'!$H$4:$H$358,WMS!H1796&amp;WMS!L1796,'picking of the day'!$E$4:$E$358)</f>
        <v>0</v>
      </c>
      <c r="U1796" s="114">
        <f>IF(ISNA(VLOOKUP(H1796,'data putaway'!$A$1:$E$530,3,0)),0,VLOOKUP(H1796,'data putaway'!$A$1:$E$530,3,0))</f>
        <v>0</v>
      </c>
      <c r="V1796" s="354">
        <f t="shared" si="617"/>
        <v>1</v>
      </c>
      <c r="W1796" s="114">
        <f>IF(ISNA(VLOOKUP(H1796,'data putaway'!$A$1:$E$530,2,0)),0,VLOOKUP(H1796,'data putaway'!$A$1:$E$530,2,0))</f>
        <v>0</v>
      </c>
      <c r="X1796" s="354" t="b">
        <f t="shared" si="618"/>
        <v>0</v>
      </c>
      <c r="Y1796" s="354">
        <f>IF(ISNA(VLOOKUP(H1796,'data putaway'!$A$1:$E$530,4,0)),0,VLOOKUP(H1796,'data putaway'!$A$1:$E$530,4,0))</f>
        <v>0</v>
      </c>
      <c r="Z1796" s="113">
        <f>IF(ISNA(VLOOKUP(H1796,'data putaway'!$A$1:$E$530,5,0)),0,VLOOKUP(H1796,'data putaway'!$A$1:$E$530,5,0))</f>
        <v>0</v>
      </c>
      <c r="AA1796" s="354" t="b">
        <f t="shared" si="619"/>
        <v>0</v>
      </c>
      <c r="AB1796" s="354" t="b">
        <f t="shared" si="620"/>
        <v>0</v>
      </c>
      <c r="AC1796" s="356" t="str">
        <f t="shared" ca="1" si="621"/>
        <v>0 Month,  25 Days</v>
      </c>
      <c r="AD1796" s="114" t="str">
        <f t="shared" ca="1" si="628"/>
        <v>3 Year, 10 Month, 8 Days</v>
      </c>
      <c r="AE1796" s="114">
        <f t="shared" si="622"/>
        <v>1</v>
      </c>
      <c r="AF1796" s="114">
        <f t="shared" si="623"/>
        <v>1</v>
      </c>
      <c r="AG1796" s="354" t="str">
        <f t="shared" si="624"/>
        <v>CF04</v>
      </c>
      <c r="AH1796" s="114">
        <f>IF(ISNA(VLOOKUP(L1796,'MASTER DATA'!$A$1:$F$192,6,0)),0,VLOOKUP(L1796,'MASTER DATA'!$A$1:$F$192,6,0))*AE1796</f>
        <v>770</v>
      </c>
      <c r="AI1796" s="354" t="str">
        <f>VLOOKUP($D1796,'warehouse mapping'!$AN$7:$AO$17,2,0)</f>
        <v>Aktif</v>
      </c>
      <c r="AJ1796" s="114">
        <f t="shared" si="625"/>
        <v>0</v>
      </c>
      <c r="AK1796" s="354" t="str">
        <f t="shared" si="626"/>
        <v/>
      </c>
      <c r="AL1796" s="354" t="s">
        <v>3025</v>
      </c>
      <c r="AM1796" s="354">
        <f t="shared" si="629"/>
        <v>1</v>
      </c>
      <c r="AN1796" s="354" t="b">
        <f t="shared" si="627"/>
        <v>1</v>
      </c>
    </row>
    <row r="1797" spans="1:40" s="354" customFormat="1">
      <c r="A1797" s="354" t="str">
        <f t="shared" si="630"/>
        <v>CF04B01550027259</v>
      </c>
      <c r="B1797" s="354">
        <f t="shared" si="631"/>
        <v>0</v>
      </c>
      <c r="C1797" s="354">
        <f t="shared" si="632"/>
        <v>0</v>
      </c>
      <c r="D1797" s="354" t="str">
        <f t="shared" ref="D1797:D1860" si="633">LEFT(H1797,2)</f>
        <v>CF</v>
      </c>
      <c r="E1797" s="354" t="str">
        <f t="shared" ref="E1797:E1860" si="634">MID(H1797,3,2)</f>
        <v>04</v>
      </c>
      <c r="F1797" s="354" t="str">
        <f t="shared" ref="F1797:F1860" si="635">MID(H1797,5,1)</f>
        <v>B</v>
      </c>
      <c r="G1797" s="355" t="str">
        <f t="shared" ref="G1797:G1860" si="636">RIGHT(H1797,2)</f>
        <v>01</v>
      </c>
      <c r="H1797" s="232" t="s">
        <v>2125</v>
      </c>
      <c r="I1797" s="232" t="s">
        <v>3275</v>
      </c>
      <c r="J1797" s="233">
        <v>46258</v>
      </c>
      <c r="K1797" s="233">
        <v>47690</v>
      </c>
      <c r="L1797" s="234">
        <v>550027259</v>
      </c>
      <c r="M1797" s="232" t="str">
        <f>IF(ISNA(VLOOKUP(L1797,'MASTER DATA'!$A$1:$B$192,2,0)),"",VLOOKUP(L1797,'MASTER DATA'!$A$1:$B$192,2,0))</f>
        <v>Gadus S2 V220 2_1*770kg_A227</v>
      </c>
      <c r="N1797" s="232">
        <v>1</v>
      </c>
      <c r="O1797" s="232">
        <f t="shared" ref="O1797:O1860" si="637">(V1797-P1797)/Q1797</f>
        <v>1</v>
      </c>
      <c r="P1797" s="232">
        <f t="shared" ref="P1797:P1860" si="638">MOD(V1797,Q1797)</f>
        <v>0</v>
      </c>
      <c r="Q1797" s="232">
        <f>VLOOKUP(L1797,'MASTER DATA'!$A$1:$E$192,5,0)</f>
        <v>1</v>
      </c>
      <c r="R1797" s="234">
        <f>SUMIF('picking of the day'!$H$4:$H$358,WMS!H1797&amp;WMS!L1797,'picking of the day'!$E$4:$E$358)</f>
        <v>0</v>
      </c>
      <c r="U1797" s="114">
        <f>IF(ISNA(VLOOKUP(H1797,'data putaway'!$A$1:$E$530,3,0)),0,VLOOKUP(H1797,'data putaway'!$A$1:$E$530,3,0))</f>
        <v>0</v>
      </c>
      <c r="V1797" s="354">
        <f t="shared" ref="V1797:V1860" si="639">(N1797+T1797+U1797)-(R1797+S1797)</f>
        <v>1</v>
      </c>
      <c r="W1797" s="114">
        <f>IF(ISNA(VLOOKUP(H1797,'data putaway'!$A$1:$E$530,2,0)),0,VLOOKUP(H1797,'data putaway'!$A$1:$E$530,2,0))</f>
        <v>0</v>
      </c>
      <c r="X1797" s="354" t="b">
        <f t="shared" ref="X1797:X1860" si="640">W1797=L1797</f>
        <v>0</v>
      </c>
      <c r="Y1797" s="354">
        <f>IF(ISNA(VLOOKUP(H1797,'data putaway'!$A$1:$E$530,4,0)),0,VLOOKUP(H1797,'data putaway'!$A$1:$E$530,4,0))</f>
        <v>0</v>
      </c>
      <c r="Z1797" s="113">
        <f>IF(ISNA(VLOOKUP(H1797,'data putaway'!$A$1:$E$530,5,0)),0,VLOOKUP(H1797,'data putaway'!$A$1:$E$530,5,0))</f>
        <v>0</v>
      </c>
      <c r="AA1797" s="354" t="b">
        <f t="shared" ref="AA1797:AA1860" si="641">Y1797=I1797</f>
        <v>0</v>
      </c>
      <c r="AB1797" s="354" t="b">
        <f t="shared" ref="AB1797:AB1860" si="642">Z1797=K1797</f>
        <v>0</v>
      </c>
      <c r="AC1797" s="356" t="str">
        <f t="shared" ref="AC1797:AC1860" ca="1" si="643">IF(J1797="","",DATEDIF(J1797,NOW(),"ym")&amp;" Month"&amp;",  "&amp;DATEDIF(J1797,NOW(),"md")&amp;" Days")</f>
        <v>0 Month,  25 Days</v>
      </c>
      <c r="AD1797" s="114" t="str">
        <f t="shared" ca="1" si="628"/>
        <v>3 Year, 10 Month, 8 Days</v>
      </c>
      <c r="AE1797" s="114">
        <f t="shared" ref="AE1797:AE1860" si="644">N1797+U1797</f>
        <v>1</v>
      </c>
      <c r="AF1797" s="114">
        <f t="shared" ref="AF1797:AF1860" si="645">IF(V1797&gt;0,1,0)</f>
        <v>1</v>
      </c>
      <c r="AG1797" s="354" t="str">
        <f t="shared" ref="AG1797:AG1860" si="646">D1797&amp;E1797</f>
        <v>CF04</v>
      </c>
      <c r="AH1797" s="114">
        <f>IF(ISNA(VLOOKUP(L1797,'MASTER DATA'!$A$1:$F$192,6,0)),0,VLOOKUP(L1797,'MASTER DATA'!$A$1:$F$192,6,0))*AE1797</f>
        <v>770</v>
      </c>
      <c r="AI1797" s="354" t="str">
        <f>VLOOKUP($D1797,'warehouse mapping'!$AN$7:$AO$17,2,0)</f>
        <v>Aktif</v>
      </c>
      <c r="AJ1797" s="114">
        <f t="shared" ref="AJ1797:AJ1860" si="647">IF(AF1797=0,1,0)</f>
        <v>0</v>
      </c>
      <c r="AK1797" s="354" t="str">
        <f t="shared" ref="AK1797:AK1860" si="648">IF(AND(AJ1797=1,AI1797="aktif"),D1797,"")</f>
        <v/>
      </c>
      <c r="AL1797" s="354" t="s">
        <v>3025</v>
      </c>
      <c r="AM1797" s="354">
        <f t="shared" si="629"/>
        <v>1</v>
      </c>
      <c r="AN1797" s="354" t="b">
        <f t="shared" si="627"/>
        <v>1</v>
      </c>
    </row>
    <row r="1798" spans="1:40" s="354" customFormat="1">
      <c r="A1798" s="354" t="str">
        <f t="shared" si="630"/>
        <v>CF04B02550027259</v>
      </c>
      <c r="B1798" s="354">
        <f t="shared" si="631"/>
        <v>0</v>
      </c>
      <c r="C1798" s="354">
        <f t="shared" si="632"/>
        <v>0</v>
      </c>
      <c r="D1798" s="354" t="str">
        <f t="shared" si="633"/>
        <v>CF</v>
      </c>
      <c r="E1798" s="354" t="str">
        <f t="shared" si="634"/>
        <v>04</v>
      </c>
      <c r="F1798" s="354" t="str">
        <f t="shared" si="635"/>
        <v>B</v>
      </c>
      <c r="G1798" s="355" t="str">
        <f t="shared" si="636"/>
        <v>02</v>
      </c>
      <c r="H1798" s="232" t="s">
        <v>2126</v>
      </c>
      <c r="I1798" s="232" t="s">
        <v>3275</v>
      </c>
      <c r="J1798" s="233">
        <v>46258</v>
      </c>
      <c r="K1798" s="233">
        <v>47690</v>
      </c>
      <c r="L1798" s="234">
        <v>550027259</v>
      </c>
      <c r="M1798" s="232" t="str">
        <f>IF(ISNA(VLOOKUP(L1798,'MASTER DATA'!$A$1:$B$192,2,0)),"",VLOOKUP(L1798,'MASTER DATA'!$A$1:$B$192,2,0))</f>
        <v>Gadus S2 V220 2_1*770kg_A227</v>
      </c>
      <c r="N1798" s="232">
        <v>1</v>
      </c>
      <c r="O1798" s="232">
        <f t="shared" si="637"/>
        <v>1</v>
      </c>
      <c r="P1798" s="232">
        <f t="shared" si="638"/>
        <v>0</v>
      </c>
      <c r="Q1798" s="232">
        <f>VLOOKUP(L1798,'MASTER DATA'!$A$1:$E$192,5,0)</f>
        <v>1</v>
      </c>
      <c r="R1798" s="234">
        <f>SUMIF('picking of the day'!$H$4:$H$358,WMS!H1798&amp;WMS!L1798,'picking of the day'!$E$4:$E$358)</f>
        <v>0</v>
      </c>
      <c r="U1798" s="114">
        <f>IF(ISNA(VLOOKUP(H1798,'data putaway'!$A$1:$E$530,3,0)),0,VLOOKUP(H1798,'data putaway'!$A$1:$E$530,3,0))</f>
        <v>0</v>
      </c>
      <c r="V1798" s="354">
        <f t="shared" si="639"/>
        <v>1</v>
      </c>
      <c r="W1798" s="114">
        <f>IF(ISNA(VLOOKUP(H1798,'data putaway'!$A$1:$E$530,2,0)),0,VLOOKUP(H1798,'data putaway'!$A$1:$E$530,2,0))</f>
        <v>0</v>
      </c>
      <c r="X1798" s="354" t="b">
        <f t="shared" si="640"/>
        <v>0</v>
      </c>
      <c r="Y1798" s="354">
        <f>IF(ISNA(VLOOKUP(H1798,'data putaway'!$A$1:$E$530,4,0)),0,VLOOKUP(H1798,'data putaway'!$A$1:$E$530,4,0))</f>
        <v>0</v>
      </c>
      <c r="Z1798" s="113">
        <f>IF(ISNA(VLOOKUP(H1798,'data putaway'!$A$1:$E$530,5,0)),0,VLOOKUP(H1798,'data putaway'!$A$1:$E$530,5,0))</f>
        <v>0</v>
      </c>
      <c r="AA1798" s="354" t="b">
        <f t="shared" si="641"/>
        <v>0</v>
      </c>
      <c r="AB1798" s="354" t="b">
        <f t="shared" si="642"/>
        <v>0</v>
      </c>
      <c r="AC1798" s="356" t="str">
        <f t="shared" ca="1" si="643"/>
        <v>0 Month,  25 Days</v>
      </c>
      <c r="AD1798" s="114" t="str">
        <f t="shared" ca="1" si="628"/>
        <v>3 Year, 10 Month, 8 Days</v>
      </c>
      <c r="AE1798" s="114">
        <f t="shared" si="644"/>
        <v>1</v>
      </c>
      <c r="AF1798" s="114">
        <f t="shared" si="645"/>
        <v>1</v>
      </c>
      <c r="AG1798" s="354" t="str">
        <f t="shared" si="646"/>
        <v>CF04</v>
      </c>
      <c r="AH1798" s="114">
        <f>IF(ISNA(VLOOKUP(L1798,'MASTER DATA'!$A$1:$F$192,6,0)),0,VLOOKUP(L1798,'MASTER DATA'!$A$1:$F$192,6,0))*AE1798</f>
        <v>770</v>
      </c>
      <c r="AI1798" s="354" t="str">
        <f>VLOOKUP($D1798,'warehouse mapping'!$AN$7:$AO$17,2,0)</f>
        <v>Aktif</v>
      </c>
      <c r="AJ1798" s="114">
        <f t="shared" si="647"/>
        <v>0</v>
      </c>
      <c r="AK1798" s="354" t="str">
        <f t="shared" si="648"/>
        <v/>
      </c>
      <c r="AL1798" s="354" t="s">
        <v>3025</v>
      </c>
      <c r="AM1798" s="354">
        <f t="shared" si="629"/>
        <v>1</v>
      </c>
      <c r="AN1798" s="354" t="b">
        <f t="shared" ref="AN1798:AN1861" si="649">ISNUMBER(V1798)</f>
        <v>1</v>
      </c>
    </row>
    <row r="1799" spans="1:40" s="354" customFormat="1">
      <c r="A1799" s="354" t="str">
        <f t="shared" si="630"/>
        <v>CF04C01550044709</v>
      </c>
      <c r="B1799" s="354">
        <f t="shared" si="631"/>
        <v>0</v>
      </c>
      <c r="C1799" s="354">
        <f t="shared" si="632"/>
        <v>0</v>
      </c>
      <c r="D1799" s="354" t="str">
        <f t="shared" si="633"/>
        <v>CF</v>
      </c>
      <c r="E1799" s="354" t="str">
        <f t="shared" si="634"/>
        <v>04</v>
      </c>
      <c r="F1799" s="354" t="str">
        <f t="shared" si="635"/>
        <v>C</v>
      </c>
      <c r="G1799" s="355" t="str">
        <f t="shared" si="636"/>
        <v>01</v>
      </c>
      <c r="H1799" s="232" t="s">
        <v>231</v>
      </c>
      <c r="I1799" s="232" t="s">
        <v>3585</v>
      </c>
      <c r="J1799" s="233">
        <v>46280</v>
      </c>
      <c r="K1799" s="233">
        <v>47735</v>
      </c>
      <c r="L1799" s="234">
        <v>550044709</v>
      </c>
      <c r="M1799" s="232" t="str">
        <f>IF(ISNA(VLOOKUP(L1799,'MASTER DATA'!$A$1:$B$192,2,0)),"",VLOOKUP(L1799,'MASTER DATA'!$A$1:$B$192,2,0))</f>
        <v>Adv4TAX5Sc10W30SLMB_12*0.8L_A04W</v>
      </c>
      <c r="N1799" s="232">
        <v>48</v>
      </c>
      <c r="O1799" s="232">
        <f t="shared" si="637"/>
        <v>1</v>
      </c>
      <c r="P1799" s="232">
        <f t="shared" si="638"/>
        <v>0</v>
      </c>
      <c r="Q1799" s="232">
        <f>VLOOKUP(L1799,'MASTER DATA'!$A$1:$E$192,5,0)</f>
        <v>48</v>
      </c>
      <c r="R1799" s="234">
        <f>SUMIF('picking of the day'!$H$4:$H$358,WMS!H1799&amp;WMS!L1799,'picking of the day'!$E$4:$E$358)</f>
        <v>0</v>
      </c>
      <c r="U1799" s="114">
        <f>IF(ISNA(VLOOKUP(H1799,'data putaway'!$A$1:$E$530,3,0)),0,VLOOKUP(H1799,'data putaway'!$A$1:$E$530,3,0))</f>
        <v>0</v>
      </c>
      <c r="V1799" s="354">
        <f t="shared" si="639"/>
        <v>48</v>
      </c>
      <c r="W1799" s="114">
        <f>IF(ISNA(VLOOKUP(H1799,'data putaway'!$A$1:$E$530,2,0)),0,VLOOKUP(H1799,'data putaway'!$A$1:$E$530,2,0))</f>
        <v>0</v>
      </c>
      <c r="X1799" s="354" t="b">
        <f t="shared" si="640"/>
        <v>0</v>
      </c>
      <c r="Y1799" s="354">
        <f>IF(ISNA(VLOOKUP(H1799,'data putaway'!$A$1:$E$530,4,0)),0,VLOOKUP(H1799,'data putaway'!$A$1:$E$530,4,0))</f>
        <v>0</v>
      </c>
      <c r="Z1799" s="113">
        <f>IF(ISNA(VLOOKUP(H1799,'data putaway'!$A$1:$E$530,5,0)),0,VLOOKUP(H1799,'data putaway'!$A$1:$E$530,5,0))</f>
        <v>0</v>
      </c>
      <c r="AA1799" s="354" t="b">
        <f t="shared" si="641"/>
        <v>0</v>
      </c>
      <c r="AB1799" s="354" t="b">
        <f t="shared" si="642"/>
        <v>0</v>
      </c>
      <c r="AC1799" s="356" t="str">
        <f t="shared" ca="1" si="643"/>
        <v>0 Month,  3 Days</v>
      </c>
      <c r="AD1799" s="114" t="str">
        <f t="shared" ca="1" si="628"/>
        <v>3 Year, 11 Month, 22 Days</v>
      </c>
      <c r="AE1799" s="114">
        <f t="shared" si="644"/>
        <v>48</v>
      </c>
      <c r="AF1799" s="114">
        <f t="shared" si="645"/>
        <v>1</v>
      </c>
      <c r="AG1799" s="354" t="str">
        <f t="shared" si="646"/>
        <v>CF04</v>
      </c>
      <c r="AH1799" s="114">
        <f>IF(ISNA(VLOOKUP(L1799,'MASTER DATA'!$A$1:$F$192,6,0)),0,VLOOKUP(L1799,'MASTER DATA'!$A$1:$F$192,6,0))*AE1799</f>
        <v>460.79999999999995</v>
      </c>
      <c r="AI1799" s="354" t="str">
        <f>VLOOKUP($D1799,'warehouse mapping'!$AN$7:$AO$17,2,0)</f>
        <v>Aktif</v>
      </c>
      <c r="AJ1799" s="114">
        <f t="shared" si="647"/>
        <v>0</v>
      </c>
      <c r="AK1799" s="354" t="str">
        <f t="shared" si="648"/>
        <v/>
      </c>
      <c r="AL1799" s="354" t="s">
        <v>3025</v>
      </c>
      <c r="AM1799" s="354">
        <f t="shared" si="629"/>
        <v>1</v>
      </c>
      <c r="AN1799" s="354" t="b">
        <f t="shared" si="649"/>
        <v>1</v>
      </c>
    </row>
    <row r="1800" spans="1:40" s="354" customFormat="1">
      <c r="A1800" s="354" t="str">
        <f t="shared" si="630"/>
        <v>CF04C02550044709</v>
      </c>
      <c r="B1800" s="354">
        <f t="shared" si="631"/>
        <v>0</v>
      </c>
      <c r="C1800" s="354">
        <f t="shared" si="632"/>
        <v>0</v>
      </c>
      <c r="D1800" s="354" t="str">
        <f t="shared" si="633"/>
        <v>CF</v>
      </c>
      <c r="E1800" s="354" t="str">
        <f t="shared" si="634"/>
        <v>04</v>
      </c>
      <c r="F1800" s="354" t="str">
        <f t="shared" si="635"/>
        <v>C</v>
      </c>
      <c r="G1800" s="355" t="str">
        <f t="shared" si="636"/>
        <v>02</v>
      </c>
      <c r="H1800" s="232" t="s">
        <v>2127</v>
      </c>
      <c r="I1800" s="232" t="s">
        <v>3585</v>
      </c>
      <c r="J1800" s="233">
        <v>46280</v>
      </c>
      <c r="K1800" s="233">
        <v>47735</v>
      </c>
      <c r="L1800" s="234">
        <v>550044709</v>
      </c>
      <c r="M1800" s="232" t="str">
        <f>IF(ISNA(VLOOKUP(L1800,'MASTER DATA'!$A$1:$B$192,2,0)),"",VLOOKUP(L1800,'MASTER DATA'!$A$1:$B$192,2,0))</f>
        <v>Adv4TAX5Sc10W30SLMB_12*0.8L_A04W</v>
      </c>
      <c r="N1800" s="232">
        <v>48</v>
      </c>
      <c r="O1800" s="232">
        <f t="shared" si="637"/>
        <v>1</v>
      </c>
      <c r="P1800" s="232">
        <f t="shared" si="638"/>
        <v>0</v>
      </c>
      <c r="Q1800" s="232">
        <f>VLOOKUP(L1800,'MASTER DATA'!$A$1:$E$192,5,0)</f>
        <v>48</v>
      </c>
      <c r="R1800" s="234">
        <f>SUMIF('picking of the day'!$H$4:$H$358,WMS!H1800&amp;WMS!L1800,'picking of the day'!$E$4:$E$358)</f>
        <v>0</v>
      </c>
      <c r="U1800" s="114">
        <f>IF(ISNA(VLOOKUP(H1800,'data putaway'!$A$1:$E$530,3,0)),0,VLOOKUP(H1800,'data putaway'!$A$1:$E$530,3,0))</f>
        <v>0</v>
      </c>
      <c r="V1800" s="354">
        <f t="shared" si="639"/>
        <v>48</v>
      </c>
      <c r="W1800" s="114">
        <f>IF(ISNA(VLOOKUP(H1800,'data putaway'!$A$1:$E$530,2,0)),0,VLOOKUP(H1800,'data putaway'!$A$1:$E$530,2,0))</f>
        <v>0</v>
      </c>
      <c r="X1800" s="354" t="b">
        <f t="shared" si="640"/>
        <v>0</v>
      </c>
      <c r="Y1800" s="354">
        <f>IF(ISNA(VLOOKUP(H1800,'data putaway'!$A$1:$E$530,4,0)),0,VLOOKUP(H1800,'data putaway'!$A$1:$E$530,4,0))</f>
        <v>0</v>
      </c>
      <c r="Z1800" s="113">
        <f>IF(ISNA(VLOOKUP(H1800,'data putaway'!$A$1:$E$530,5,0)),0,VLOOKUP(H1800,'data putaway'!$A$1:$E$530,5,0))</f>
        <v>0</v>
      </c>
      <c r="AA1800" s="354" t="b">
        <f t="shared" si="641"/>
        <v>0</v>
      </c>
      <c r="AB1800" s="354" t="b">
        <f t="shared" si="642"/>
        <v>0</v>
      </c>
      <c r="AC1800" s="356" t="str">
        <f t="shared" ca="1" si="643"/>
        <v>0 Month,  3 Days</v>
      </c>
      <c r="AD1800" s="114" t="str">
        <f t="shared" ca="1" si="628"/>
        <v>3 Year, 11 Month, 22 Days</v>
      </c>
      <c r="AE1800" s="114">
        <f t="shared" si="644"/>
        <v>48</v>
      </c>
      <c r="AF1800" s="114">
        <f t="shared" si="645"/>
        <v>1</v>
      </c>
      <c r="AG1800" s="354" t="str">
        <f t="shared" si="646"/>
        <v>CF04</v>
      </c>
      <c r="AH1800" s="114">
        <f>IF(ISNA(VLOOKUP(L1800,'MASTER DATA'!$A$1:$F$192,6,0)),0,VLOOKUP(L1800,'MASTER DATA'!$A$1:$F$192,6,0))*AE1800</f>
        <v>460.79999999999995</v>
      </c>
      <c r="AI1800" s="354" t="str">
        <f>VLOOKUP($D1800,'warehouse mapping'!$AN$7:$AO$17,2,0)</f>
        <v>Aktif</v>
      </c>
      <c r="AJ1800" s="114">
        <f t="shared" si="647"/>
        <v>0</v>
      </c>
      <c r="AK1800" s="354" t="str">
        <f t="shared" si="648"/>
        <v/>
      </c>
      <c r="AL1800" s="354" t="s">
        <v>3025</v>
      </c>
      <c r="AM1800" s="354">
        <f t="shared" si="629"/>
        <v>1</v>
      </c>
      <c r="AN1800" s="354" t="b">
        <f t="shared" si="649"/>
        <v>1</v>
      </c>
    </row>
    <row r="1801" spans="1:40" s="354" customFormat="1">
      <c r="A1801" s="354" t="str">
        <f t="shared" si="630"/>
        <v>CF04D01550062464</v>
      </c>
      <c r="B1801" s="354">
        <f t="shared" si="631"/>
        <v>0</v>
      </c>
      <c r="C1801" s="354">
        <f t="shared" si="632"/>
        <v>0</v>
      </c>
      <c r="D1801" s="354" t="str">
        <f t="shared" si="633"/>
        <v>CF</v>
      </c>
      <c r="E1801" s="354" t="str">
        <f t="shared" si="634"/>
        <v>04</v>
      </c>
      <c r="F1801" s="354" t="str">
        <f t="shared" si="635"/>
        <v>D</v>
      </c>
      <c r="G1801" s="355" t="str">
        <f t="shared" si="636"/>
        <v>01</v>
      </c>
      <c r="H1801" s="232" t="s">
        <v>2128</v>
      </c>
      <c r="I1801" s="232" t="s">
        <v>3311</v>
      </c>
      <c r="J1801" s="233">
        <v>46261</v>
      </c>
      <c r="K1801" s="233">
        <v>47711</v>
      </c>
      <c r="L1801" s="234">
        <v>550062464</v>
      </c>
      <c r="M1801" s="232" t="str">
        <f>IF(ISNA(VLOOKUP(L1801,'MASTER DATA'!$A$1:$B$192,2,0)),"",VLOOKUP(L1801,'MASTER DATA'!$A$1:$B$192,2,0))</f>
        <v>Adv4TAX7Sc10W30SNMB_12*0.8L_A04W</v>
      </c>
      <c r="N1801" s="232">
        <v>0</v>
      </c>
      <c r="O1801" s="232">
        <f t="shared" si="637"/>
        <v>0</v>
      </c>
      <c r="P1801" s="232">
        <f t="shared" si="638"/>
        <v>0</v>
      </c>
      <c r="Q1801" s="232">
        <f>VLOOKUP(L1801,'MASTER DATA'!$A$1:$E$192,5,0)</f>
        <v>48</v>
      </c>
      <c r="R1801" s="234">
        <f>SUMIF('picking of the day'!$H$4:$H$358,WMS!H1801&amp;WMS!L1801,'picking of the day'!$E$4:$E$358)</f>
        <v>0</v>
      </c>
      <c r="U1801" s="114">
        <f>IF(ISNA(VLOOKUP(H1801,'data putaway'!$A$1:$E$530,3,0)),0,VLOOKUP(H1801,'data putaway'!$A$1:$E$530,3,0))</f>
        <v>0</v>
      </c>
      <c r="V1801" s="354">
        <f t="shared" si="639"/>
        <v>0</v>
      </c>
      <c r="W1801" s="114">
        <f>IF(ISNA(VLOOKUP(H1801,'data putaway'!$A$1:$E$530,2,0)),0,VLOOKUP(H1801,'data putaway'!$A$1:$E$530,2,0))</f>
        <v>0</v>
      </c>
      <c r="X1801" s="354" t="b">
        <f t="shared" si="640"/>
        <v>0</v>
      </c>
      <c r="Y1801" s="354">
        <f>IF(ISNA(VLOOKUP(H1801,'data putaway'!$A$1:$E$530,4,0)),0,VLOOKUP(H1801,'data putaway'!$A$1:$E$530,4,0))</f>
        <v>0</v>
      </c>
      <c r="Z1801" s="113">
        <f>IF(ISNA(VLOOKUP(H1801,'data putaway'!$A$1:$E$530,5,0)),0,VLOOKUP(H1801,'data putaway'!$A$1:$E$530,5,0))</f>
        <v>0</v>
      </c>
      <c r="AA1801" s="354" t="b">
        <f t="shared" si="641"/>
        <v>0</v>
      </c>
      <c r="AB1801" s="354" t="b">
        <f t="shared" si="642"/>
        <v>0</v>
      </c>
      <c r="AC1801" s="356" t="str">
        <f t="shared" ca="1" si="643"/>
        <v>0 Month,  22 Days</v>
      </c>
      <c r="AD1801" s="114" t="str">
        <f t="shared" ca="1" si="628"/>
        <v>3 Year, 10 Month, 29 Days</v>
      </c>
      <c r="AE1801" s="114">
        <f t="shared" si="644"/>
        <v>0</v>
      </c>
      <c r="AF1801" s="114">
        <f t="shared" si="645"/>
        <v>0</v>
      </c>
      <c r="AG1801" s="354" t="str">
        <f t="shared" si="646"/>
        <v>CF04</v>
      </c>
      <c r="AH1801" s="114">
        <f>IF(ISNA(VLOOKUP(L1801,'MASTER DATA'!$A$1:$F$192,6,0)),0,VLOOKUP(L1801,'MASTER DATA'!$A$1:$F$192,6,0))*AE1801</f>
        <v>0</v>
      </c>
      <c r="AI1801" s="354" t="str">
        <f>VLOOKUP($D1801,'warehouse mapping'!$AN$7:$AO$17,2,0)</f>
        <v>Aktif</v>
      </c>
      <c r="AJ1801" s="114">
        <f t="shared" si="647"/>
        <v>1</v>
      </c>
      <c r="AK1801" s="354" t="str">
        <f t="shared" si="648"/>
        <v>CF</v>
      </c>
      <c r="AL1801" s="354" t="s">
        <v>3025</v>
      </c>
      <c r="AM1801" s="354">
        <f t="shared" si="629"/>
        <v>1</v>
      </c>
      <c r="AN1801" s="354" t="b">
        <f t="shared" si="649"/>
        <v>1</v>
      </c>
    </row>
    <row r="1802" spans="1:40" s="354" customFormat="1">
      <c r="A1802" s="354" t="str">
        <f t="shared" si="630"/>
        <v>CF04D02550062464</v>
      </c>
      <c r="B1802" s="354">
        <f t="shared" si="631"/>
        <v>0</v>
      </c>
      <c r="C1802" s="354">
        <f t="shared" si="632"/>
        <v>0</v>
      </c>
      <c r="D1802" s="354" t="str">
        <f t="shared" si="633"/>
        <v>CF</v>
      </c>
      <c r="E1802" s="354" t="str">
        <f t="shared" si="634"/>
        <v>04</v>
      </c>
      <c r="F1802" s="354" t="str">
        <f t="shared" si="635"/>
        <v>D</v>
      </c>
      <c r="G1802" s="355" t="str">
        <f t="shared" si="636"/>
        <v>02</v>
      </c>
      <c r="H1802" s="232" t="s">
        <v>2129</v>
      </c>
      <c r="I1802" s="232" t="s">
        <v>3311</v>
      </c>
      <c r="J1802" s="233">
        <v>46261</v>
      </c>
      <c r="K1802" s="233">
        <v>47711</v>
      </c>
      <c r="L1802" s="234">
        <v>550062464</v>
      </c>
      <c r="M1802" s="232" t="str">
        <f>IF(ISNA(VLOOKUP(L1802,'MASTER DATA'!$A$1:$B$192,2,0)),"",VLOOKUP(L1802,'MASTER DATA'!$A$1:$B$192,2,0))</f>
        <v>Adv4TAX7Sc10W30SNMB_12*0.8L_A04W</v>
      </c>
      <c r="N1802" s="232">
        <v>48</v>
      </c>
      <c r="O1802" s="232">
        <f t="shared" si="637"/>
        <v>1</v>
      </c>
      <c r="P1802" s="232">
        <f t="shared" si="638"/>
        <v>0</v>
      </c>
      <c r="Q1802" s="232">
        <f>VLOOKUP(L1802,'MASTER DATA'!$A$1:$E$192,5,0)</f>
        <v>48</v>
      </c>
      <c r="R1802" s="234">
        <f>SUMIF('picking of the day'!$H$4:$H$358,WMS!H1802&amp;WMS!L1802,'picking of the day'!$E$4:$E$358)</f>
        <v>0</v>
      </c>
      <c r="U1802" s="114">
        <f>IF(ISNA(VLOOKUP(H1802,'data putaway'!$A$1:$E$530,3,0)),0,VLOOKUP(H1802,'data putaway'!$A$1:$E$530,3,0))</f>
        <v>0</v>
      </c>
      <c r="V1802" s="354">
        <f t="shared" si="639"/>
        <v>48</v>
      </c>
      <c r="W1802" s="114">
        <f>IF(ISNA(VLOOKUP(H1802,'data putaway'!$A$1:$E$530,2,0)),0,VLOOKUP(H1802,'data putaway'!$A$1:$E$530,2,0))</f>
        <v>0</v>
      </c>
      <c r="X1802" s="354" t="b">
        <f t="shared" si="640"/>
        <v>0</v>
      </c>
      <c r="Y1802" s="354">
        <f>IF(ISNA(VLOOKUP(H1802,'data putaway'!$A$1:$E$530,4,0)),0,VLOOKUP(H1802,'data putaway'!$A$1:$E$530,4,0))</f>
        <v>0</v>
      </c>
      <c r="Z1802" s="113">
        <f>IF(ISNA(VLOOKUP(H1802,'data putaway'!$A$1:$E$530,5,0)),0,VLOOKUP(H1802,'data putaway'!$A$1:$E$530,5,0))</f>
        <v>0</v>
      </c>
      <c r="AA1802" s="354" t="b">
        <f t="shared" si="641"/>
        <v>0</v>
      </c>
      <c r="AB1802" s="354" t="b">
        <f t="shared" si="642"/>
        <v>0</v>
      </c>
      <c r="AC1802" s="356" t="str">
        <f t="shared" ca="1" si="643"/>
        <v>0 Month,  22 Days</v>
      </c>
      <c r="AD1802" s="114" t="str">
        <f t="shared" ca="1" si="628"/>
        <v>3 Year, 10 Month, 29 Days</v>
      </c>
      <c r="AE1802" s="114">
        <f t="shared" si="644"/>
        <v>48</v>
      </c>
      <c r="AF1802" s="114">
        <f t="shared" si="645"/>
        <v>1</v>
      </c>
      <c r="AG1802" s="354" t="str">
        <f t="shared" si="646"/>
        <v>CF04</v>
      </c>
      <c r="AH1802" s="114">
        <f>IF(ISNA(VLOOKUP(L1802,'MASTER DATA'!$A$1:$F$192,6,0)),0,VLOOKUP(L1802,'MASTER DATA'!$A$1:$F$192,6,0))*AE1802</f>
        <v>460.80000000000007</v>
      </c>
      <c r="AI1802" s="354" t="str">
        <f>VLOOKUP($D1802,'warehouse mapping'!$AN$7:$AO$17,2,0)</f>
        <v>Aktif</v>
      </c>
      <c r="AJ1802" s="114">
        <f t="shared" si="647"/>
        <v>0</v>
      </c>
      <c r="AK1802" s="354" t="str">
        <f t="shared" si="648"/>
        <v/>
      </c>
      <c r="AL1802" s="354" t="s">
        <v>3025</v>
      </c>
      <c r="AM1802" s="354">
        <f t="shared" si="629"/>
        <v>1</v>
      </c>
      <c r="AN1802" s="354" t="b">
        <f t="shared" si="649"/>
        <v>1</v>
      </c>
    </row>
    <row r="1803" spans="1:40" s="354" customFormat="1">
      <c r="A1803" s="354" t="str">
        <f t="shared" si="630"/>
        <v>CF04E01550062464</v>
      </c>
      <c r="B1803" s="354">
        <f t="shared" si="631"/>
        <v>0</v>
      </c>
      <c r="C1803" s="354">
        <f t="shared" si="632"/>
        <v>0</v>
      </c>
      <c r="D1803" s="354" t="str">
        <f t="shared" si="633"/>
        <v>CF</v>
      </c>
      <c r="E1803" s="354" t="str">
        <f t="shared" si="634"/>
        <v>04</v>
      </c>
      <c r="F1803" s="354" t="str">
        <f t="shared" si="635"/>
        <v>E</v>
      </c>
      <c r="G1803" s="355" t="str">
        <f t="shared" si="636"/>
        <v>01</v>
      </c>
      <c r="H1803" s="232" t="s">
        <v>2130</v>
      </c>
      <c r="I1803" s="232" t="s">
        <v>3311</v>
      </c>
      <c r="J1803" s="233">
        <v>46261</v>
      </c>
      <c r="K1803" s="233">
        <v>47711</v>
      </c>
      <c r="L1803" s="234">
        <v>550062464</v>
      </c>
      <c r="M1803" s="232" t="str">
        <f>IF(ISNA(VLOOKUP(L1803,'MASTER DATA'!$A$1:$B$192,2,0)),"",VLOOKUP(L1803,'MASTER DATA'!$A$1:$B$192,2,0))</f>
        <v>Adv4TAX7Sc10W30SNMB_12*0.8L_A04W</v>
      </c>
      <c r="N1803" s="232">
        <v>48</v>
      </c>
      <c r="O1803" s="232">
        <f t="shared" si="637"/>
        <v>1</v>
      </c>
      <c r="P1803" s="232">
        <f t="shared" si="638"/>
        <v>0</v>
      </c>
      <c r="Q1803" s="232">
        <f>VLOOKUP(L1803,'MASTER DATA'!$A$1:$E$192,5,0)</f>
        <v>48</v>
      </c>
      <c r="R1803" s="234">
        <f>SUMIF('picking of the day'!$H$4:$H$358,WMS!H1803&amp;WMS!L1803,'picking of the day'!$E$4:$E$358)</f>
        <v>0</v>
      </c>
      <c r="U1803" s="114">
        <f>IF(ISNA(VLOOKUP(H1803,'data putaway'!$A$1:$E$530,3,0)),0,VLOOKUP(H1803,'data putaway'!$A$1:$E$530,3,0))</f>
        <v>0</v>
      </c>
      <c r="V1803" s="354">
        <f t="shared" si="639"/>
        <v>48</v>
      </c>
      <c r="W1803" s="114">
        <f>IF(ISNA(VLOOKUP(H1803,'data putaway'!$A$1:$E$530,2,0)),0,VLOOKUP(H1803,'data putaway'!$A$1:$E$530,2,0))</f>
        <v>0</v>
      </c>
      <c r="X1803" s="354" t="b">
        <f t="shared" si="640"/>
        <v>0</v>
      </c>
      <c r="Y1803" s="354">
        <f>IF(ISNA(VLOOKUP(H1803,'data putaway'!$A$1:$E$530,4,0)),0,VLOOKUP(H1803,'data putaway'!$A$1:$E$530,4,0))</f>
        <v>0</v>
      </c>
      <c r="Z1803" s="113">
        <f>IF(ISNA(VLOOKUP(H1803,'data putaway'!$A$1:$E$530,5,0)),0,VLOOKUP(H1803,'data putaway'!$A$1:$E$530,5,0))</f>
        <v>0</v>
      </c>
      <c r="AA1803" s="354" t="b">
        <f t="shared" si="641"/>
        <v>0</v>
      </c>
      <c r="AB1803" s="354" t="b">
        <f t="shared" si="642"/>
        <v>0</v>
      </c>
      <c r="AC1803" s="356" t="str">
        <f t="shared" ca="1" si="643"/>
        <v>0 Month,  22 Days</v>
      </c>
      <c r="AD1803" s="114" t="str">
        <f t="shared" ca="1" si="628"/>
        <v>3 Year, 10 Month, 29 Days</v>
      </c>
      <c r="AE1803" s="114">
        <f t="shared" si="644"/>
        <v>48</v>
      </c>
      <c r="AF1803" s="114">
        <f t="shared" si="645"/>
        <v>1</v>
      </c>
      <c r="AG1803" s="354" t="str">
        <f t="shared" si="646"/>
        <v>CF04</v>
      </c>
      <c r="AH1803" s="114">
        <f>IF(ISNA(VLOOKUP(L1803,'MASTER DATA'!$A$1:$F$192,6,0)),0,VLOOKUP(L1803,'MASTER DATA'!$A$1:$F$192,6,0))*AE1803</f>
        <v>460.80000000000007</v>
      </c>
      <c r="AI1803" s="354" t="str">
        <f>VLOOKUP($D1803,'warehouse mapping'!$AN$7:$AO$17,2,0)</f>
        <v>Aktif</v>
      </c>
      <c r="AJ1803" s="114">
        <f t="shared" si="647"/>
        <v>0</v>
      </c>
      <c r="AK1803" s="354" t="str">
        <f t="shared" si="648"/>
        <v/>
      </c>
      <c r="AL1803" s="354" t="s">
        <v>3025</v>
      </c>
      <c r="AM1803" s="354">
        <f t="shared" si="629"/>
        <v>1</v>
      </c>
      <c r="AN1803" s="354" t="b">
        <f t="shared" si="649"/>
        <v>1</v>
      </c>
    </row>
    <row r="1804" spans="1:40" s="354" customFormat="1">
      <c r="A1804" s="354" t="str">
        <f t="shared" si="630"/>
        <v>CF04E02550062464</v>
      </c>
      <c r="B1804" s="354">
        <f t="shared" si="631"/>
        <v>0</v>
      </c>
      <c r="C1804" s="354">
        <f t="shared" si="632"/>
        <v>0</v>
      </c>
      <c r="D1804" s="354" t="str">
        <f t="shared" si="633"/>
        <v>CF</v>
      </c>
      <c r="E1804" s="354" t="str">
        <f t="shared" si="634"/>
        <v>04</v>
      </c>
      <c r="F1804" s="354" t="str">
        <f t="shared" si="635"/>
        <v>E</v>
      </c>
      <c r="G1804" s="355" t="str">
        <f t="shared" si="636"/>
        <v>02</v>
      </c>
      <c r="H1804" s="232" t="s">
        <v>2131</v>
      </c>
      <c r="I1804" s="232" t="s">
        <v>3311</v>
      </c>
      <c r="J1804" s="233">
        <v>46261</v>
      </c>
      <c r="K1804" s="233">
        <v>47711</v>
      </c>
      <c r="L1804" s="234">
        <v>550062464</v>
      </c>
      <c r="M1804" s="232" t="str">
        <f>IF(ISNA(VLOOKUP(L1804,'MASTER DATA'!$A$1:$B$192,2,0)),"",VLOOKUP(L1804,'MASTER DATA'!$A$1:$B$192,2,0))</f>
        <v>Adv4TAX7Sc10W30SNMB_12*0.8L_A04W</v>
      </c>
      <c r="N1804" s="232">
        <v>48</v>
      </c>
      <c r="O1804" s="232">
        <f t="shared" si="637"/>
        <v>1</v>
      </c>
      <c r="P1804" s="232">
        <f t="shared" si="638"/>
        <v>0</v>
      </c>
      <c r="Q1804" s="232">
        <f>VLOOKUP(L1804,'MASTER DATA'!$A$1:$E$192,5,0)</f>
        <v>48</v>
      </c>
      <c r="R1804" s="234">
        <f>SUMIF('picking of the day'!$H$4:$H$358,WMS!H1804&amp;WMS!L1804,'picking of the day'!$E$4:$E$358)</f>
        <v>0</v>
      </c>
      <c r="U1804" s="114">
        <f>IF(ISNA(VLOOKUP(H1804,'data putaway'!$A$1:$E$530,3,0)),0,VLOOKUP(H1804,'data putaway'!$A$1:$E$530,3,0))</f>
        <v>0</v>
      </c>
      <c r="V1804" s="354">
        <f t="shared" si="639"/>
        <v>48</v>
      </c>
      <c r="W1804" s="114">
        <f>IF(ISNA(VLOOKUP(H1804,'data putaway'!$A$1:$E$530,2,0)),0,VLOOKUP(H1804,'data putaway'!$A$1:$E$530,2,0))</f>
        <v>0</v>
      </c>
      <c r="X1804" s="354" t="b">
        <f t="shared" si="640"/>
        <v>0</v>
      </c>
      <c r="Y1804" s="354">
        <f>IF(ISNA(VLOOKUP(H1804,'data putaway'!$A$1:$E$530,4,0)),0,VLOOKUP(H1804,'data putaway'!$A$1:$E$530,4,0))</f>
        <v>0</v>
      </c>
      <c r="Z1804" s="113">
        <f>IF(ISNA(VLOOKUP(H1804,'data putaway'!$A$1:$E$530,5,0)),0,VLOOKUP(H1804,'data putaway'!$A$1:$E$530,5,0))</f>
        <v>0</v>
      </c>
      <c r="AA1804" s="354" t="b">
        <f t="shared" si="641"/>
        <v>0</v>
      </c>
      <c r="AB1804" s="354" t="b">
        <f t="shared" si="642"/>
        <v>0</v>
      </c>
      <c r="AC1804" s="356" t="str">
        <f t="shared" ca="1" si="643"/>
        <v>0 Month,  22 Days</v>
      </c>
      <c r="AD1804" s="114" t="str">
        <f t="shared" ca="1" si="628"/>
        <v>3 Year, 10 Month, 29 Days</v>
      </c>
      <c r="AE1804" s="114">
        <f t="shared" si="644"/>
        <v>48</v>
      </c>
      <c r="AF1804" s="114">
        <f t="shared" si="645"/>
        <v>1</v>
      </c>
      <c r="AG1804" s="354" t="str">
        <f t="shared" si="646"/>
        <v>CF04</v>
      </c>
      <c r="AH1804" s="114">
        <f>IF(ISNA(VLOOKUP(L1804,'MASTER DATA'!$A$1:$F$192,6,0)),0,VLOOKUP(L1804,'MASTER DATA'!$A$1:$F$192,6,0))*AE1804</f>
        <v>460.80000000000007</v>
      </c>
      <c r="AI1804" s="354" t="str">
        <f>VLOOKUP($D1804,'warehouse mapping'!$AN$7:$AO$17,2,0)</f>
        <v>Aktif</v>
      </c>
      <c r="AJ1804" s="114">
        <f t="shared" si="647"/>
        <v>0</v>
      </c>
      <c r="AK1804" s="354" t="str">
        <f t="shared" si="648"/>
        <v/>
      </c>
      <c r="AL1804" s="354" t="s">
        <v>3025</v>
      </c>
      <c r="AM1804" s="354">
        <f t="shared" si="629"/>
        <v>1</v>
      </c>
      <c r="AN1804" s="354" t="b">
        <f t="shared" si="649"/>
        <v>1</v>
      </c>
    </row>
    <row r="1805" spans="1:40" s="354" customFormat="1">
      <c r="A1805" s="354" t="str">
        <f t="shared" si="630"/>
        <v>CF05A01550027259</v>
      </c>
      <c r="B1805" s="354">
        <f t="shared" si="631"/>
        <v>0</v>
      </c>
      <c r="C1805" s="354">
        <f t="shared" si="632"/>
        <v>0</v>
      </c>
      <c r="D1805" s="354" t="str">
        <f t="shared" si="633"/>
        <v>CF</v>
      </c>
      <c r="E1805" s="354" t="str">
        <f t="shared" si="634"/>
        <v>05</v>
      </c>
      <c r="F1805" s="354" t="str">
        <f t="shared" si="635"/>
        <v>A</v>
      </c>
      <c r="G1805" s="355" t="str">
        <f t="shared" si="636"/>
        <v>01</v>
      </c>
      <c r="H1805" s="232" t="s">
        <v>2132</v>
      </c>
      <c r="I1805" s="232" t="s">
        <v>3275</v>
      </c>
      <c r="J1805" s="233">
        <v>46258</v>
      </c>
      <c r="K1805" s="233">
        <v>47690</v>
      </c>
      <c r="L1805" s="234">
        <v>550027259</v>
      </c>
      <c r="M1805" s="232" t="str">
        <f>IF(ISNA(VLOOKUP(L1805,'MASTER DATA'!$A$1:$B$192,2,0)),"",VLOOKUP(L1805,'MASTER DATA'!$A$1:$B$192,2,0))</f>
        <v>Gadus S2 V220 2_1*770kg_A227</v>
      </c>
      <c r="N1805" s="232">
        <v>1</v>
      </c>
      <c r="O1805" s="232">
        <f t="shared" si="637"/>
        <v>1</v>
      </c>
      <c r="P1805" s="232">
        <f t="shared" si="638"/>
        <v>0</v>
      </c>
      <c r="Q1805" s="232">
        <f>VLOOKUP(L1805,'MASTER DATA'!$A$1:$E$192,5,0)</f>
        <v>1</v>
      </c>
      <c r="R1805" s="234">
        <f>SUMIF('picking of the day'!$H$4:$H$358,WMS!H1805&amp;WMS!L1805,'picking of the day'!$E$4:$E$358)</f>
        <v>0</v>
      </c>
      <c r="U1805" s="114">
        <f>IF(ISNA(VLOOKUP(H1805,'data putaway'!$A$1:$E$530,3,0)),0,VLOOKUP(H1805,'data putaway'!$A$1:$E$530,3,0))</f>
        <v>0</v>
      </c>
      <c r="V1805" s="354">
        <f t="shared" si="639"/>
        <v>1</v>
      </c>
      <c r="W1805" s="114">
        <f>IF(ISNA(VLOOKUP(H1805,'data putaway'!$A$1:$E$530,2,0)),0,VLOOKUP(H1805,'data putaway'!$A$1:$E$530,2,0))</f>
        <v>0</v>
      </c>
      <c r="X1805" s="354" t="b">
        <f t="shared" si="640"/>
        <v>0</v>
      </c>
      <c r="Y1805" s="354">
        <f>IF(ISNA(VLOOKUP(H1805,'data putaway'!$A$1:$E$530,4,0)),0,VLOOKUP(H1805,'data putaway'!$A$1:$E$530,4,0))</f>
        <v>0</v>
      </c>
      <c r="Z1805" s="113">
        <f>IF(ISNA(VLOOKUP(H1805,'data putaway'!$A$1:$E$530,5,0)),0,VLOOKUP(H1805,'data putaway'!$A$1:$E$530,5,0))</f>
        <v>0</v>
      </c>
      <c r="AA1805" s="354" t="b">
        <f t="shared" si="641"/>
        <v>0</v>
      </c>
      <c r="AB1805" s="354" t="b">
        <f t="shared" si="642"/>
        <v>0</v>
      </c>
      <c r="AC1805" s="356" t="str">
        <f t="shared" ca="1" si="643"/>
        <v>0 Month,  25 Days</v>
      </c>
      <c r="AD1805" s="114" t="str">
        <f t="shared" ca="1" si="628"/>
        <v>3 Year, 10 Month, 8 Days</v>
      </c>
      <c r="AE1805" s="114">
        <f t="shared" si="644"/>
        <v>1</v>
      </c>
      <c r="AF1805" s="114">
        <f t="shared" si="645"/>
        <v>1</v>
      </c>
      <c r="AG1805" s="354" t="str">
        <f t="shared" si="646"/>
        <v>CF05</v>
      </c>
      <c r="AH1805" s="114">
        <f>IF(ISNA(VLOOKUP(L1805,'MASTER DATA'!$A$1:$F$192,6,0)),0,VLOOKUP(L1805,'MASTER DATA'!$A$1:$F$192,6,0))*AE1805</f>
        <v>770</v>
      </c>
      <c r="AI1805" s="354" t="str">
        <f>VLOOKUP($D1805,'warehouse mapping'!$AN$7:$AO$17,2,0)</f>
        <v>Aktif</v>
      </c>
      <c r="AJ1805" s="114">
        <f t="shared" si="647"/>
        <v>0</v>
      </c>
      <c r="AK1805" s="354" t="str">
        <f t="shared" si="648"/>
        <v/>
      </c>
      <c r="AL1805" s="354" t="s">
        <v>3025</v>
      </c>
      <c r="AM1805" s="354">
        <f t="shared" si="629"/>
        <v>1</v>
      </c>
      <c r="AN1805" s="354" t="b">
        <f t="shared" si="649"/>
        <v>1</v>
      </c>
    </row>
    <row r="1806" spans="1:40" s="354" customFormat="1">
      <c r="A1806" s="354" t="str">
        <f t="shared" si="630"/>
        <v>CF05A02550027259</v>
      </c>
      <c r="B1806" s="354">
        <f t="shared" si="631"/>
        <v>0</v>
      </c>
      <c r="C1806" s="354">
        <f t="shared" si="632"/>
        <v>0</v>
      </c>
      <c r="D1806" s="354" t="str">
        <f t="shared" si="633"/>
        <v>CF</v>
      </c>
      <c r="E1806" s="354" t="str">
        <f t="shared" si="634"/>
        <v>05</v>
      </c>
      <c r="F1806" s="354" t="str">
        <f t="shared" si="635"/>
        <v>A</v>
      </c>
      <c r="G1806" s="355" t="str">
        <f t="shared" si="636"/>
        <v>02</v>
      </c>
      <c r="H1806" s="232" t="s">
        <v>2133</v>
      </c>
      <c r="I1806" s="232" t="s">
        <v>3275</v>
      </c>
      <c r="J1806" s="233">
        <v>46258</v>
      </c>
      <c r="K1806" s="233">
        <v>47690</v>
      </c>
      <c r="L1806" s="234">
        <v>550027259</v>
      </c>
      <c r="M1806" s="232" t="str">
        <f>IF(ISNA(VLOOKUP(L1806,'MASTER DATA'!$A$1:$B$192,2,0)),"",VLOOKUP(L1806,'MASTER DATA'!$A$1:$B$192,2,0))</f>
        <v>Gadus S2 V220 2_1*770kg_A227</v>
      </c>
      <c r="N1806" s="232">
        <v>1</v>
      </c>
      <c r="O1806" s="232">
        <f t="shared" si="637"/>
        <v>1</v>
      </c>
      <c r="P1806" s="232">
        <f t="shared" si="638"/>
        <v>0</v>
      </c>
      <c r="Q1806" s="232">
        <f>VLOOKUP(L1806,'MASTER DATA'!$A$1:$E$192,5,0)</f>
        <v>1</v>
      </c>
      <c r="R1806" s="234">
        <f>SUMIF('picking of the day'!$H$4:$H$358,WMS!H1806&amp;WMS!L1806,'picking of the day'!$E$4:$E$358)</f>
        <v>0</v>
      </c>
      <c r="U1806" s="114">
        <f>IF(ISNA(VLOOKUP(H1806,'data putaway'!$A$1:$E$530,3,0)),0,VLOOKUP(H1806,'data putaway'!$A$1:$E$530,3,0))</f>
        <v>0</v>
      </c>
      <c r="V1806" s="354">
        <f t="shared" si="639"/>
        <v>1</v>
      </c>
      <c r="W1806" s="114">
        <f>IF(ISNA(VLOOKUP(H1806,'data putaway'!$A$1:$E$530,2,0)),0,VLOOKUP(H1806,'data putaway'!$A$1:$E$530,2,0))</f>
        <v>0</v>
      </c>
      <c r="X1806" s="354" t="b">
        <f t="shared" si="640"/>
        <v>0</v>
      </c>
      <c r="Y1806" s="354">
        <f>IF(ISNA(VLOOKUP(H1806,'data putaway'!$A$1:$E$530,4,0)),0,VLOOKUP(H1806,'data putaway'!$A$1:$E$530,4,0))</f>
        <v>0</v>
      </c>
      <c r="Z1806" s="113">
        <f>IF(ISNA(VLOOKUP(H1806,'data putaway'!$A$1:$E$530,5,0)),0,VLOOKUP(H1806,'data putaway'!$A$1:$E$530,5,0))</f>
        <v>0</v>
      </c>
      <c r="AA1806" s="354" t="b">
        <f t="shared" si="641"/>
        <v>0</v>
      </c>
      <c r="AB1806" s="354" t="b">
        <f t="shared" si="642"/>
        <v>0</v>
      </c>
      <c r="AC1806" s="356" t="str">
        <f t="shared" ca="1" si="643"/>
        <v>0 Month,  25 Days</v>
      </c>
      <c r="AD1806" s="114" t="str">
        <f t="shared" ca="1" si="628"/>
        <v>3 Year, 10 Month, 8 Days</v>
      </c>
      <c r="AE1806" s="114">
        <f t="shared" si="644"/>
        <v>1</v>
      </c>
      <c r="AF1806" s="114">
        <f t="shared" si="645"/>
        <v>1</v>
      </c>
      <c r="AG1806" s="354" t="str">
        <f t="shared" si="646"/>
        <v>CF05</v>
      </c>
      <c r="AH1806" s="114">
        <f>IF(ISNA(VLOOKUP(L1806,'MASTER DATA'!$A$1:$F$192,6,0)),0,VLOOKUP(L1806,'MASTER DATA'!$A$1:$F$192,6,0))*AE1806</f>
        <v>770</v>
      </c>
      <c r="AI1806" s="354" t="str">
        <f>VLOOKUP($D1806,'warehouse mapping'!$AN$7:$AO$17,2,0)</f>
        <v>Aktif</v>
      </c>
      <c r="AJ1806" s="114">
        <f t="shared" si="647"/>
        <v>0</v>
      </c>
      <c r="AK1806" s="354" t="str">
        <f t="shared" si="648"/>
        <v/>
      </c>
      <c r="AL1806" s="354" t="s">
        <v>3025</v>
      </c>
      <c r="AM1806" s="354">
        <f t="shared" si="629"/>
        <v>1</v>
      </c>
      <c r="AN1806" s="354" t="b">
        <f t="shared" si="649"/>
        <v>1</v>
      </c>
    </row>
    <row r="1807" spans="1:40" s="354" customFormat="1">
      <c r="A1807" s="354" t="str">
        <f t="shared" si="630"/>
        <v>CF05B01550027259</v>
      </c>
      <c r="B1807" s="354">
        <f t="shared" si="631"/>
        <v>0</v>
      </c>
      <c r="C1807" s="354">
        <f t="shared" si="632"/>
        <v>0</v>
      </c>
      <c r="D1807" s="354" t="str">
        <f t="shared" si="633"/>
        <v>CF</v>
      </c>
      <c r="E1807" s="354" t="str">
        <f t="shared" si="634"/>
        <v>05</v>
      </c>
      <c r="F1807" s="354" t="str">
        <f t="shared" si="635"/>
        <v>B</v>
      </c>
      <c r="G1807" s="355" t="str">
        <f t="shared" si="636"/>
        <v>01</v>
      </c>
      <c r="H1807" s="232" t="s">
        <v>2134</v>
      </c>
      <c r="I1807" s="232" t="s">
        <v>3275</v>
      </c>
      <c r="J1807" s="233">
        <v>46258</v>
      </c>
      <c r="K1807" s="233">
        <v>47690</v>
      </c>
      <c r="L1807" s="234">
        <v>550027259</v>
      </c>
      <c r="M1807" s="232" t="str">
        <f>IF(ISNA(VLOOKUP(L1807,'MASTER DATA'!$A$1:$B$192,2,0)),"",VLOOKUP(L1807,'MASTER DATA'!$A$1:$B$192,2,0))</f>
        <v>Gadus S2 V220 2_1*770kg_A227</v>
      </c>
      <c r="N1807" s="232">
        <v>1</v>
      </c>
      <c r="O1807" s="232">
        <f t="shared" si="637"/>
        <v>1</v>
      </c>
      <c r="P1807" s="232">
        <f t="shared" si="638"/>
        <v>0</v>
      </c>
      <c r="Q1807" s="232">
        <f>VLOOKUP(L1807,'MASTER DATA'!$A$1:$E$192,5,0)</f>
        <v>1</v>
      </c>
      <c r="R1807" s="234">
        <f>SUMIF('picking of the day'!$H$4:$H$358,WMS!H1807&amp;WMS!L1807,'picking of the day'!$E$4:$E$358)</f>
        <v>0</v>
      </c>
      <c r="U1807" s="114">
        <f>IF(ISNA(VLOOKUP(H1807,'data putaway'!$A$1:$E$530,3,0)),0,VLOOKUP(H1807,'data putaway'!$A$1:$E$530,3,0))</f>
        <v>0</v>
      </c>
      <c r="V1807" s="354">
        <f t="shared" si="639"/>
        <v>1</v>
      </c>
      <c r="W1807" s="114">
        <f>IF(ISNA(VLOOKUP(H1807,'data putaway'!$A$1:$E$530,2,0)),0,VLOOKUP(H1807,'data putaway'!$A$1:$E$530,2,0))</f>
        <v>0</v>
      </c>
      <c r="X1807" s="354" t="b">
        <f t="shared" si="640"/>
        <v>0</v>
      </c>
      <c r="Y1807" s="354">
        <f>IF(ISNA(VLOOKUP(H1807,'data putaway'!$A$1:$E$530,4,0)),0,VLOOKUP(H1807,'data putaway'!$A$1:$E$530,4,0))</f>
        <v>0</v>
      </c>
      <c r="Z1807" s="113">
        <f>IF(ISNA(VLOOKUP(H1807,'data putaway'!$A$1:$E$530,5,0)),0,VLOOKUP(H1807,'data putaway'!$A$1:$E$530,5,0))</f>
        <v>0</v>
      </c>
      <c r="AA1807" s="354" t="b">
        <f t="shared" si="641"/>
        <v>0</v>
      </c>
      <c r="AB1807" s="354" t="b">
        <f t="shared" si="642"/>
        <v>0</v>
      </c>
      <c r="AC1807" s="356" t="str">
        <f t="shared" ca="1" si="643"/>
        <v>0 Month,  25 Days</v>
      </c>
      <c r="AD1807" s="114" t="str">
        <f t="shared" ca="1" si="628"/>
        <v>3 Year, 10 Month, 8 Days</v>
      </c>
      <c r="AE1807" s="114">
        <f t="shared" si="644"/>
        <v>1</v>
      </c>
      <c r="AF1807" s="114">
        <f t="shared" si="645"/>
        <v>1</v>
      </c>
      <c r="AG1807" s="354" t="str">
        <f t="shared" si="646"/>
        <v>CF05</v>
      </c>
      <c r="AH1807" s="114">
        <f>IF(ISNA(VLOOKUP(L1807,'MASTER DATA'!$A$1:$F$192,6,0)),0,VLOOKUP(L1807,'MASTER DATA'!$A$1:$F$192,6,0))*AE1807</f>
        <v>770</v>
      </c>
      <c r="AI1807" s="354" t="str">
        <f>VLOOKUP($D1807,'warehouse mapping'!$AN$7:$AO$17,2,0)</f>
        <v>Aktif</v>
      </c>
      <c r="AJ1807" s="114">
        <f t="shared" si="647"/>
        <v>0</v>
      </c>
      <c r="AK1807" s="354" t="str">
        <f t="shared" si="648"/>
        <v/>
      </c>
      <c r="AL1807" s="354" t="s">
        <v>3025</v>
      </c>
      <c r="AM1807" s="354">
        <f t="shared" si="629"/>
        <v>1</v>
      </c>
      <c r="AN1807" s="354" t="b">
        <f t="shared" si="649"/>
        <v>1</v>
      </c>
    </row>
    <row r="1808" spans="1:40" s="354" customFormat="1">
      <c r="A1808" s="354" t="str">
        <f t="shared" si="630"/>
        <v>CF05B02550027259</v>
      </c>
      <c r="B1808" s="354">
        <f t="shared" si="631"/>
        <v>0</v>
      </c>
      <c r="C1808" s="354">
        <f t="shared" si="632"/>
        <v>0</v>
      </c>
      <c r="D1808" s="354" t="str">
        <f t="shared" si="633"/>
        <v>CF</v>
      </c>
      <c r="E1808" s="354" t="str">
        <f t="shared" si="634"/>
        <v>05</v>
      </c>
      <c r="F1808" s="354" t="str">
        <f t="shared" si="635"/>
        <v>B</v>
      </c>
      <c r="G1808" s="355" t="str">
        <f t="shared" si="636"/>
        <v>02</v>
      </c>
      <c r="H1808" s="232" t="s">
        <v>2135</v>
      </c>
      <c r="I1808" s="232" t="s">
        <v>3275</v>
      </c>
      <c r="J1808" s="233">
        <v>46258</v>
      </c>
      <c r="K1808" s="233">
        <v>47690</v>
      </c>
      <c r="L1808" s="234">
        <v>550027259</v>
      </c>
      <c r="M1808" s="232" t="str">
        <f>IF(ISNA(VLOOKUP(L1808,'MASTER DATA'!$A$1:$B$192,2,0)),"",VLOOKUP(L1808,'MASTER DATA'!$A$1:$B$192,2,0))</f>
        <v>Gadus S2 V220 2_1*770kg_A227</v>
      </c>
      <c r="N1808" s="232">
        <v>1</v>
      </c>
      <c r="O1808" s="232">
        <f t="shared" si="637"/>
        <v>1</v>
      </c>
      <c r="P1808" s="232">
        <f t="shared" si="638"/>
        <v>0</v>
      </c>
      <c r="Q1808" s="232">
        <f>VLOOKUP(L1808,'MASTER DATA'!$A$1:$E$192,5,0)</f>
        <v>1</v>
      </c>
      <c r="R1808" s="234">
        <f>SUMIF('picking of the day'!$H$4:$H$358,WMS!H1808&amp;WMS!L1808,'picking of the day'!$E$4:$E$358)</f>
        <v>0</v>
      </c>
      <c r="U1808" s="114">
        <f>IF(ISNA(VLOOKUP(H1808,'data putaway'!$A$1:$E$530,3,0)),0,VLOOKUP(H1808,'data putaway'!$A$1:$E$530,3,0))</f>
        <v>0</v>
      </c>
      <c r="V1808" s="354">
        <f t="shared" si="639"/>
        <v>1</v>
      </c>
      <c r="W1808" s="114">
        <f>IF(ISNA(VLOOKUP(H1808,'data putaway'!$A$1:$E$530,2,0)),0,VLOOKUP(H1808,'data putaway'!$A$1:$E$530,2,0))</f>
        <v>0</v>
      </c>
      <c r="X1808" s="354" t="b">
        <f t="shared" si="640"/>
        <v>0</v>
      </c>
      <c r="Y1808" s="354">
        <f>IF(ISNA(VLOOKUP(H1808,'data putaway'!$A$1:$E$530,4,0)),0,VLOOKUP(H1808,'data putaway'!$A$1:$E$530,4,0))</f>
        <v>0</v>
      </c>
      <c r="Z1808" s="113">
        <f>IF(ISNA(VLOOKUP(H1808,'data putaway'!$A$1:$E$530,5,0)),0,VLOOKUP(H1808,'data putaway'!$A$1:$E$530,5,0))</f>
        <v>0</v>
      </c>
      <c r="AA1808" s="354" t="b">
        <f t="shared" si="641"/>
        <v>0</v>
      </c>
      <c r="AB1808" s="354" t="b">
        <f t="shared" si="642"/>
        <v>0</v>
      </c>
      <c r="AC1808" s="356" t="str">
        <f t="shared" ca="1" si="643"/>
        <v>0 Month,  25 Days</v>
      </c>
      <c r="AD1808" s="114" t="str">
        <f t="shared" ca="1" si="628"/>
        <v>3 Year, 10 Month, 8 Days</v>
      </c>
      <c r="AE1808" s="114">
        <f t="shared" si="644"/>
        <v>1</v>
      </c>
      <c r="AF1808" s="114">
        <f t="shared" si="645"/>
        <v>1</v>
      </c>
      <c r="AG1808" s="354" t="str">
        <f t="shared" si="646"/>
        <v>CF05</v>
      </c>
      <c r="AH1808" s="114">
        <f>IF(ISNA(VLOOKUP(L1808,'MASTER DATA'!$A$1:$F$192,6,0)),0,VLOOKUP(L1808,'MASTER DATA'!$A$1:$F$192,6,0))*AE1808</f>
        <v>770</v>
      </c>
      <c r="AI1808" s="354" t="str">
        <f>VLOOKUP($D1808,'warehouse mapping'!$AN$7:$AO$17,2,0)</f>
        <v>Aktif</v>
      </c>
      <c r="AJ1808" s="114">
        <f t="shared" si="647"/>
        <v>0</v>
      </c>
      <c r="AK1808" s="354" t="str">
        <f t="shared" si="648"/>
        <v/>
      </c>
      <c r="AL1808" s="354" t="s">
        <v>3025</v>
      </c>
      <c r="AM1808" s="354">
        <f t="shared" si="629"/>
        <v>1</v>
      </c>
      <c r="AN1808" s="354" t="b">
        <f t="shared" si="649"/>
        <v>1</v>
      </c>
    </row>
    <row r="1809" spans="1:40" s="354" customFormat="1">
      <c r="A1809" s="354" t="str">
        <f t="shared" si="630"/>
        <v>CF05C01550046498</v>
      </c>
      <c r="B1809" s="354">
        <f t="shared" si="631"/>
        <v>0</v>
      </c>
      <c r="C1809" s="354">
        <f t="shared" si="632"/>
        <v>0</v>
      </c>
      <c r="D1809" s="354" t="str">
        <f t="shared" si="633"/>
        <v>CF</v>
      </c>
      <c r="E1809" s="354" t="str">
        <f t="shared" si="634"/>
        <v>05</v>
      </c>
      <c r="F1809" s="354" t="str">
        <f t="shared" si="635"/>
        <v>C</v>
      </c>
      <c r="G1809" s="355" t="str">
        <f t="shared" si="636"/>
        <v>01</v>
      </c>
      <c r="H1809" s="232" t="s">
        <v>232</v>
      </c>
      <c r="I1809" s="232" t="s">
        <v>3529</v>
      </c>
      <c r="J1809" s="233">
        <v>46274</v>
      </c>
      <c r="K1809" s="233">
        <v>47731</v>
      </c>
      <c r="L1809" s="234">
        <v>550046498</v>
      </c>
      <c r="M1809" s="232" t="str">
        <f>IF(ISNA(VLOOKUP(L1809,'MASTER DATA'!$A$1:$B$192,2,0)),"",VLOOKUP(L1809,'MASTER DATA'!$A$1:$B$192,2,0))</f>
        <v>Argina S4 40_1*209L_A227</v>
      </c>
      <c r="N1809" s="232">
        <v>4</v>
      </c>
      <c r="O1809" s="232">
        <f t="shared" si="637"/>
        <v>1</v>
      </c>
      <c r="P1809" s="232">
        <f t="shared" si="638"/>
        <v>0</v>
      </c>
      <c r="Q1809" s="232">
        <f>VLOOKUP(L1809,'MASTER DATA'!$A$1:$E$192,5,0)</f>
        <v>4</v>
      </c>
      <c r="R1809" s="234">
        <f>SUMIF('picking of the day'!$H$4:$H$358,WMS!H1809&amp;WMS!L1809,'picking of the day'!$E$4:$E$358)</f>
        <v>0</v>
      </c>
      <c r="U1809" s="114">
        <f>IF(ISNA(VLOOKUP(H1809,'data putaway'!$A$1:$E$530,3,0)),0,VLOOKUP(H1809,'data putaway'!$A$1:$E$530,3,0))</f>
        <v>0</v>
      </c>
      <c r="V1809" s="354">
        <f t="shared" si="639"/>
        <v>4</v>
      </c>
      <c r="W1809" s="114">
        <f>IF(ISNA(VLOOKUP(H1809,'data putaway'!$A$1:$E$530,2,0)),0,VLOOKUP(H1809,'data putaway'!$A$1:$E$530,2,0))</f>
        <v>0</v>
      </c>
      <c r="X1809" s="354" t="b">
        <f t="shared" si="640"/>
        <v>0</v>
      </c>
      <c r="Y1809" s="354">
        <f>IF(ISNA(VLOOKUP(H1809,'data putaway'!$A$1:$E$530,4,0)),0,VLOOKUP(H1809,'data putaway'!$A$1:$E$530,4,0))</f>
        <v>0</v>
      </c>
      <c r="Z1809" s="113">
        <f>IF(ISNA(VLOOKUP(H1809,'data putaway'!$A$1:$E$530,5,0)),0,VLOOKUP(H1809,'data putaway'!$A$1:$E$530,5,0))</f>
        <v>0</v>
      </c>
      <c r="AA1809" s="354" t="b">
        <f t="shared" si="641"/>
        <v>0</v>
      </c>
      <c r="AB1809" s="354" t="b">
        <f t="shared" si="642"/>
        <v>0</v>
      </c>
      <c r="AC1809" s="356" t="str">
        <f t="shared" ca="1" si="643"/>
        <v>0 Month,  9 Days</v>
      </c>
      <c r="AD1809" s="114" t="str">
        <f t="shared" ca="1" si="628"/>
        <v>3 Year, 11 Month, 18 Days</v>
      </c>
      <c r="AE1809" s="114">
        <f t="shared" si="644"/>
        <v>4</v>
      </c>
      <c r="AF1809" s="114">
        <f t="shared" si="645"/>
        <v>1</v>
      </c>
      <c r="AG1809" s="354" t="str">
        <f t="shared" si="646"/>
        <v>CF05</v>
      </c>
      <c r="AH1809" s="114">
        <f>IF(ISNA(VLOOKUP(L1809,'MASTER DATA'!$A$1:$F$192,6,0)),0,VLOOKUP(L1809,'MASTER DATA'!$A$1:$F$192,6,0))*AE1809</f>
        <v>836</v>
      </c>
      <c r="AI1809" s="354" t="str">
        <f>VLOOKUP($D1809,'warehouse mapping'!$AN$7:$AO$17,2,0)</f>
        <v>Aktif</v>
      </c>
      <c r="AJ1809" s="114">
        <f t="shared" si="647"/>
        <v>0</v>
      </c>
      <c r="AK1809" s="354" t="str">
        <f t="shared" si="648"/>
        <v/>
      </c>
      <c r="AL1809" s="354" t="s">
        <v>3025</v>
      </c>
      <c r="AM1809" s="354">
        <f t="shared" si="629"/>
        <v>1</v>
      </c>
      <c r="AN1809" s="354" t="b">
        <f t="shared" si="649"/>
        <v>1</v>
      </c>
    </row>
    <row r="1810" spans="1:40" s="354" customFormat="1">
      <c r="A1810" s="354" t="str">
        <f t="shared" si="630"/>
        <v>CF05C02550044709</v>
      </c>
      <c r="B1810" s="354">
        <f t="shared" si="631"/>
        <v>0</v>
      </c>
      <c r="C1810" s="354">
        <f t="shared" si="632"/>
        <v>0</v>
      </c>
      <c r="D1810" s="354" t="str">
        <f t="shared" si="633"/>
        <v>CF</v>
      </c>
      <c r="E1810" s="354" t="str">
        <f t="shared" si="634"/>
        <v>05</v>
      </c>
      <c r="F1810" s="354" t="str">
        <f t="shared" si="635"/>
        <v>C</v>
      </c>
      <c r="G1810" s="355" t="str">
        <f t="shared" si="636"/>
        <v>02</v>
      </c>
      <c r="H1810" s="232" t="s">
        <v>233</v>
      </c>
      <c r="I1810" s="232" t="s">
        <v>3585</v>
      </c>
      <c r="J1810" s="233">
        <v>46280</v>
      </c>
      <c r="K1810" s="233">
        <v>47735</v>
      </c>
      <c r="L1810" s="234">
        <v>550044709</v>
      </c>
      <c r="M1810" s="232" t="str">
        <f>IF(ISNA(VLOOKUP(L1810,'MASTER DATA'!$A$1:$B$192,2,0)),"",VLOOKUP(L1810,'MASTER DATA'!$A$1:$B$192,2,0))</f>
        <v>Adv4TAX5Sc10W30SLMB_12*0.8L_A04W</v>
      </c>
      <c r="N1810" s="232">
        <v>48</v>
      </c>
      <c r="O1810" s="232">
        <f t="shared" si="637"/>
        <v>1</v>
      </c>
      <c r="P1810" s="232">
        <f t="shared" si="638"/>
        <v>0</v>
      </c>
      <c r="Q1810" s="232">
        <f>VLOOKUP(L1810,'MASTER DATA'!$A$1:$E$192,5,0)</f>
        <v>48</v>
      </c>
      <c r="R1810" s="234">
        <f>SUMIF('picking of the day'!$H$4:$H$358,WMS!H1810&amp;WMS!L1810,'picking of the day'!$E$4:$E$358)</f>
        <v>0</v>
      </c>
      <c r="U1810" s="114">
        <f>IF(ISNA(VLOOKUP(H1810,'data putaway'!$A$1:$E$530,3,0)),0,VLOOKUP(H1810,'data putaway'!$A$1:$E$530,3,0))</f>
        <v>0</v>
      </c>
      <c r="V1810" s="354">
        <f t="shared" si="639"/>
        <v>48</v>
      </c>
      <c r="W1810" s="114">
        <f>IF(ISNA(VLOOKUP(H1810,'data putaway'!$A$1:$E$530,2,0)),0,VLOOKUP(H1810,'data putaway'!$A$1:$E$530,2,0))</f>
        <v>0</v>
      </c>
      <c r="X1810" s="354" t="b">
        <f t="shared" si="640"/>
        <v>0</v>
      </c>
      <c r="Y1810" s="354">
        <f>IF(ISNA(VLOOKUP(H1810,'data putaway'!$A$1:$E$530,4,0)),0,VLOOKUP(H1810,'data putaway'!$A$1:$E$530,4,0))</f>
        <v>0</v>
      </c>
      <c r="Z1810" s="113">
        <f>IF(ISNA(VLOOKUP(H1810,'data putaway'!$A$1:$E$530,5,0)),0,VLOOKUP(H1810,'data putaway'!$A$1:$E$530,5,0))</f>
        <v>0</v>
      </c>
      <c r="AA1810" s="354" t="b">
        <f t="shared" si="641"/>
        <v>0</v>
      </c>
      <c r="AB1810" s="354" t="b">
        <f t="shared" si="642"/>
        <v>0</v>
      </c>
      <c r="AC1810" s="356" t="str">
        <f t="shared" ca="1" si="643"/>
        <v>0 Month,  3 Days</v>
      </c>
      <c r="AD1810" s="114" t="str">
        <f t="shared" ca="1" si="628"/>
        <v>3 Year, 11 Month, 22 Days</v>
      </c>
      <c r="AE1810" s="114">
        <f t="shared" si="644"/>
        <v>48</v>
      </c>
      <c r="AF1810" s="114">
        <f t="shared" si="645"/>
        <v>1</v>
      </c>
      <c r="AG1810" s="354" t="str">
        <f t="shared" si="646"/>
        <v>CF05</v>
      </c>
      <c r="AH1810" s="114">
        <f>IF(ISNA(VLOOKUP(L1810,'MASTER DATA'!$A$1:$F$192,6,0)),0,VLOOKUP(L1810,'MASTER DATA'!$A$1:$F$192,6,0))*AE1810</f>
        <v>460.79999999999995</v>
      </c>
      <c r="AI1810" s="354" t="str">
        <f>VLOOKUP($D1810,'warehouse mapping'!$AN$7:$AO$17,2,0)</f>
        <v>Aktif</v>
      </c>
      <c r="AJ1810" s="114">
        <f t="shared" si="647"/>
        <v>0</v>
      </c>
      <c r="AK1810" s="354" t="str">
        <f t="shared" si="648"/>
        <v/>
      </c>
      <c r="AL1810" s="354" t="s">
        <v>3025</v>
      </c>
      <c r="AM1810" s="354">
        <f t="shared" si="629"/>
        <v>1</v>
      </c>
      <c r="AN1810" s="354" t="b">
        <f t="shared" si="649"/>
        <v>1</v>
      </c>
    </row>
    <row r="1811" spans="1:40" s="354" customFormat="1">
      <c r="A1811" s="354" t="str">
        <f t="shared" si="630"/>
        <v>CF05D01550062464</v>
      </c>
      <c r="B1811" s="354">
        <f t="shared" si="631"/>
        <v>0</v>
      </c>
      <c r="C1811" s="354">
        <f t="shared" si="632"/>
        <v>0</v>
      </c>
      <c r="D1811" s="354" t="str">
        <f t="shared" si="633"/>
        <v>CF</v>
      </c>
      <c r="E1811" s="354" t="str">
        <f t="shared" si="634"/>
        <v>05</v>
      </c>
      <c r="F1811" s="354" t="str">
        <f t="shared" si="635"/>
        <v>D</v>
      </c>
      <c r="G1811" s="355" t="str">
        <f t="shared" si="636"/>
        <v>01</v>
      </c>
      <c r="H1811" s="232" t="s">
        <v>2136</v>
      </c>
      <c r="I1811" s="232" t="s">
        <v>3311</v>
      </c>
      <c r="J1811" s="233">
        <v>46261</v>
      </c>
      <c r="K1811" s="233">
        <v>47711</v>
      </c>
      <c r="L1811" s="234">
        <v>550062464</v>
      </c>
      <c r="M1811" s="232" t="str">
        <f>IF(ISNA(VLOOKUP(L1811,'MASTER DATA'!$A$1:$B$192,2,0)),"",VLOOKUP(L1811,'MASTER DATA'!$A$1:$B$192,2,0))</f>
        <v>Adv4TAX7Sc10W30SNMB_12*0.8L_A04W</v>
      </c>
      <c r="N1811" s="232">
        <v>48</v>
      </c>
      <c r="O1811" s="232">
        <f t="shared" si="637"/>
        <v>1</v>
      </c>
      <c r="P1811" s="232">
        <f t="shared" si="638"/>
        <v>0</v>
      </c>
      <c r="Q1811" s="232">
        <f>VLOOKUP(L1811,'MASTER DATA'!$A$1:$E$192,5,0)</f>
        <v>48</v>
      </c>
      <c r="R1811" s="234">
        <f>SUMIF('picking of the day'!$H$4:$H$358,WMS!H1811&amp;WMS!L1811,'picking of the day'!$E$4:$E$358)</f>
        <v>0</v>
      </c>
      <c r="U1811" s="114">
        <f>IF(ISNA(VLOOKUP(H1811,'data putaway'!$A$1:$E$530,3,0)),0,VLOOKUP(H1811,'data putaway'!$A$1:$E$530,3,0))</f>
        <v>0</v>
      </c>
      <c r="V1811" s="354">
        <f t="shared" si="639"/>
        <v>48</v>
      </c>
      <c r="W1811" s="114">
        <f>IF(ISNA(VLOOKUP(H1811,'data putaway'!$A$1:$E$530,2,0)),0,VLOOKUP(H1811,'data putaway'!$A$1:$E$530,2,0))</f>
        <v>0</v>
      </c>
      <c r="X1811" s="354" t="b">
        <f t="shared" si="640"/>
        <v>0</v>
      </c>
      <c r="Y1811" s="354">
        <f>IF(ISNA(VLOOKUP(H1811,'data putaway'!$A$1:$E$530,4,0)),0,VLOOKUP(H1811,'data putaway'!$A$1:$E$530,4,0))</f>
        <v>0</v>
      </c>
      <c r="Z1811" s="113">
        <f>IF(ISNA(VLOOKUP(H1811,'data putaway'!$A$1:$E$530,5,0)),0,VLOOKUP(H1811,'data putaway'!$A$1:$E$530,5,0))</f>
        <v>0</v>
      </c>
      <c r="AA1811" s="354" t="b">
        <f t="shared" si="641"/>
        <v>0</v>
      </c>
      <c r="AB1811" s="354" t="b">
        <f t="shared" si="642"/>
        <v>0</v>
      </c>
      <c r="AC1811" s="356" t="str">
        <f t="shared" ca="1" si="643"/>
        <v>0 Month,  22 Days</v>
      </c>
      <c r="AD1811" s="114" t="str">
        <f t="shared" ca="1" si="628"/>
        <v>3 Year, 10 Month, 29 Days</v>
      </c>
      <c r="AE1811" s="114">
        <f t="shared" si="644"/>
        <v>48</v>
      </c>
      <c r="AF1811" s="114">
        <f t="shared" si="645"/>
        <v>1</v>
      </c>
      <c r="AG1811" s="354" t="str">
        <f t="shared" si="646"/>
        <v>CF05</v>
      </c>
      <c r="AH1811" s="114">
        <f>IF(ISNA(VLOOKUP(L1811,'MASTER DATA'!$A$1:$F$192,6,0)),0,VLOOKUP(L1811,'MASTER DATA'!$A$1:$F$192,6,0))*AE1811</f>
        <v>460.80000000000007</v>
      </c>
      <c r="AI1811" s="354" t="str">
        <f>VLOOKUP($D1811,'warehouse mapping'!$AN$7:$AO$17,2,0)</f>
        <v>Aktif</v>
      </c>
      <c r="AJ1811" s="114">
        <f t="shared" si="647"/>
        <v>0</v>
      </c>
      <c r="AK1811" s="354" t="str">
        <f t="shared" si="648"/>
        <v/>
      </c>
      <c r="AL1811" s="354" t="s">
        <v>3025</v>
      </c>
      <c r="AM1811" s="354">
        <f t="shared" si="629"/>
        <v>1</v>
      </c>
      <c r="AN1811" s="354" t="b">
        <f t="shared" si="649"/>
        <v>1</v>
      </c>
    </row>
    <row r="1812" spans="1:40" s="354" customFormat="1">
      <c r="A1812" s="354" t="str">
        <f t="shared" si="630"/>
        <v>CF05D02550062464</v>
      </c>
      <c r="B1812" s="354">
        <f t="shared" si="631"/>
        <v>0</v>
      </c>
      <c r="C1812" s="354">
        <f t="shared" si="632"/>
        <v>0</v>
      </c>
      <c r="D1812" s="354" t="str">
        <f t="shared" si="633"/>
        <v>CF</v>
      </c>
      <c r="E1812" s="354" t="str">
        <f t="shared" si="634"/>
        <v>05</v>
      </c>
      <c r="F1812" s="354" t="str">
        <f t="shared" si="635"/>
        <v>D</v>
      </c>
      <c r="G1812" s="355" t="str">
        <f t="shared" si="636"/>
        <v>02</v>
      </c>
      <c r="H1812" s="232" t="s">
        <v>2137</v>
      </c>
      <c r="I1812" s="232" t="s">
        <v>3311</v>
      </c>
      <c r="J1812" s="233">
        <v>46261</v>
      </c>
      <c r="K1812" s="233">
        <v>47711</v>
      </c>
      <c r="L1812" s="234">
        <v>550062464</v>
      </c>
      <c r="M1812" s="232" t="str">
        <f>IF(ISNA(VLOOKUP(L1812,'MASTER DATA'!$A$1:$B$192,2,0)),"",VLOOKUP(L1812,'MASTER DATA'!$A$1:$B$192,2,0))</f>
        <v>Adv4TAX7Sc10W30SNMB_12*0.8L_A04W</v>
      </c>
      <c r="N1812" s="232">
        <v>48</v>
      </c>
      <c r="O1812" s="232">
        <f t="shared" si="637"/>
        <v>1</v>
      </c>
      <c r="P1812" s="232">
        <f t="shared" si="638"/>
        <v>0</v>
      </c>
      <c r="Q1812" s="232">
        <f>VLOOKUP(L1812,'MASTER DATA'!$A$1:$E$192,5,0)</f>
        <v>48</v>
      </c>
      <c r="R1812" s="234">
        <f>SUMIF('picking of the day'!$H$4:$H$358,WMS!H1812&amp;WMS!L1812,'picking of the day'!$E$4:$E$358)</f>
        <v>0</v>
      </c>
      <c r="U1812" s="114">
        <f>IF(ISNA(VLOOKUP(H1812,'data putaway'!$A$1:$E$530,3,0)),0,VLOOKUP(H1812,'data putaway'!$A$1:$E$530,3,0))</f>
        <v>0</v>
      </c>
      <c r="V1812" s="354">
        <f t="shared" si="639"/>
        <v>48</v>
      </c>
      <c r="W1812" s="114">
        <f>IF(ISNA(VLOOKUP(H1812,'data putaway'!$A$1:$E$530,2,0)),0,VLOOKUP(H1812,'data putaway'!$A$1:$E$530,2,0))</f>
        <v>0</v>
      </c>
      <c r="X1812" s="354" t="b">
        <f t="shared" si="640"/>
        <v>0</v>
      </c>
      <c r="Y1812" s="354">
        <f>IF(ISNA(VLOOKUP(H1812,'data putaway'!$A$1:$E$530,4,0)),0,VLOOKUP(H1812,'data putaway'!$A$1:$E$530,4,0))</f>
        <v>0</v>
      </c>
      <c r="Z1812" s="113">
        <f>IF(ISNA(VLOOKUP(H1812,'data putaway'!$A$1:$E$530,5,0)),0,VLOOKUP(H1812,'data putaway'!$A$1:$E$530,5,0))</f>
        <v>0</v>
      </c>
      <c r="AA1812" s="354" t="b">
        <f t="shared" si="641"/>
        <v>0</v>
      </c>
      <c r="AB1812" s="354" t="b">
        <f t="shared" si="642"/>
        <v>0</v>
      </c>
      <c r="AC1812" s="356" t="str">
        <f t="shared" ca="1" si="643"/>
        <v>0 Month,  22 Days</v>
      </c>
      <c r="AD1812" s="114" t="str">
        <f t="shared" ca="1" si="628"/>
        <v>3 Year, 10 Month, 29 Days</v>
      </c>
      <c r="AE1812" s="114">
        <f t="shared" si="644"/>
        <v>48</v>
      </c>
      <c r="AF1812" s="114">
        <f t="shared" si="645"/>
        <v>1</v>
      </c>
      <c r="AG1812" s="354" t="str">
        <f t="shared" si="646"/>
        <v>CF05</v>
      </c>
      <c r="AH1812" s="114">
        <f>IF(ISNA(VLOOKUP(L1812,'MASTER DATA'!$A$1:$F$192,6,0)),0,VLOOKUP(L1812,'MASTER DATA'!$A$1:$F$192,6,0))*AE1812</f>
        <v>460.80000000000007</v>
      </c>
      <c r="AI1812" s="354" t="str">
        <f>VLOOKUP($D1812,'warehouse mapping'!$AN$7:$AO$17,2,0)</f>
        <v>Aktif</v>
      </c>
      <c r="AJ1812" s="114">
        <f t="shared" si="647"/>
        <v>0</v>
      </c>
      <c r="AK1812" s="354" t="str">
        <f t="shared" si="648"/>
        <v/>
      </c>
      <c r="AL1812" s="354" t="s">
        <v>3025</v>
      </c>
      <c r="AM1812" s="354">
        <f t="shared" si="629"/>
        <v>1</v>
      </c>
      <c r="AN1812" s="354" t="b">
        <f t="shared" si="649"/>
        <v>1</v>
      </c>
    </row>
    <row r="1813" spans="1:40" s="354" customFormat="1">
      <c r="A1813" s="354" t="str">
        <f t="shared" si="630"/>
        <v>CF05E01550062464</v>
      </c>
      <c r="B1813" s="354">
        <f t="shared" si="631"/>
        <v>0</v>
      </c>
      <c r="C1813" s="354">
        <f t="shared" si="632"/>
        <v>0</v>
      </c>
      <c r="D1813" s="354" t="str">
        <f t="shared" si="633"/>
        <v>CF</v>
      </c>
      <c r="E1813" s="354" t="str">
        <f t="shared" si="634"/>
        <v>05</v>
      </c>
      <c r="F1813" s="354" t="str">
        <f t="shared" si="635"/>
        <v>E</v>
      </c>
      <c r="G1813" s="355" t="str">
        <f t="shared" si="636"/>
        <v>01</v>
      </c>
      <c r="H1813" s="232" t="s">
        <v>2138</v>
      </c>
      <c r="I1813" s="232" t="s">
        <v>3311</v>
      </c>
      <c r="J1813" s="233">
        <v>46261</v>
      </c>
      <c r="K1813" s="233">
        <v>47711</v>
      </c>
      <c r="L1813" s="234">
        <v>550062464</v>
      </c>
      <c r="M1813" s="232" t="str">
        <f>IF(ISNA(VLOOKUP(L1813,'MASTER DATA'!$A$1:$B$192,2,0)),"",VLOOKUP(L1813,'MASTER DATA'!$A$1:$B$192,2,0))</f>
        <v>Adv4TAX7Sc10W30SNMB_12*0.8L_A04W</v>
      </c>
      <c r="N1813" s="232">
        <v>48</v>
      </c>
      <c r="O1813" s="232">
        <f t="shared" si="637"/>
        <v>1</v>
      </c>
      <c r="P1813" s="232">
        <f t="shared" si="638"/>
        <v>0</v>
      </c>
      <c r="Q1813" s="232">
        <f>VLOOKUP(L1813,'MASTER DATA'!$A$1:$E$192,5,0)</f>
        <v>48</v>
      </c>
      <c r="R1813" s="234">
        <f>SUMIF('picking of the day'!$H$4:$H$358,WMS!H1813&amp;WMS!L1813,'picking of the day'!$E$4:$E$358)</f>
        <v>0</v>
      </c>
      <c r="U1813" s="114">
        <f>IF(ISNA(VLOOKUP(H1813,'data putaway'!$A$1:$E$530,3,0)),0,VLOOKUP(H1813,'data putaway'!$A$1:$E$530,3,0))</f>
        <v>0</v>
      </c>
      <c r="V1813" s="354">
        <f t="shared" si="639"/>
        <v>48</v>
      </c>
      <c r="W1813" s="114">
        <f>IF(ISNA(VLOOKUP(H1813,'data putaway'!$A$1:$E$530,2,0)),0,VLOOKUP(H1813,'data putaway'!$A$1:$E$530,2,0))</f>
        <v>0</v>
      </c>
      <c r="X1813" s="354" t="b">
        <f t="shared" si="640"/>
        <v>0</v>
      </c>
      <c r="Y1813" s="354">
        <f>IF(ISNA(VLOOKUP(H1813,'data putaway'!$A$1:$E$530,4,0)),0,VLOOKUP(H1813,'data putaway'!$A$1:$E$530,4,0))</f>
        <v>0</v>
      </c>
      <c r="Z1813" s="113">
        <f>IF(ISNA(VLOOKUP(H1813,'data putaway'!$A$1:$E$530,5,0)),0,VLOOKUP(H1813,'data putaway'!$A$1:$E$530,5,0))</f>
        <v>0</v>
      </c>
      <c r="AA1813" s="354" t="b">
        <f t="shared" si="641"/>
        <v>0</v>
      </c>
      <c r="AB1813" s="354" t="b">
        <f t="shared" si="642"/>
        <v>0</v>
      </c>
      <c r="AC1813" s="356" t="str">
        <f t="shared" ca="1" si="643"/>
        <v>0 Month,  22 Days</v>
      </c>
      <c r="AD1813" s="114" t="str">
        <f t="shared" ca="1" si="628"/>
        <v>3 Year, 10 Month, 29 Days</v>
      </c>
      <c r="AE1813" s="114">
        <f t="shared" si="644"/>
        <v>48</v>
      </c>
      <c r="AF1813" s="114">
        <f t="shared" si="645"/>
        <v>1</v>
      </c>
      <c r="AG1813" s="354" t="str">
        <f t="shared" si="646"/>
        <v>CF05</v>
      </c>
      <c r="AH1813" s="114">
        <f>IF(ISNA(VLOOKUP(L1813,'MASTER DATA'!$A$1:$F$192,6,0)),0,VLOOKUP(L1813,'MASTER DATA'!$A$1:$F$192,6,0))*AE1813</f>
        <v>460.80000000000007</v>
      </c>
      <c r="AI1813" s="354" t="str">
        <f>VLOOKUP($D1813,'warehouse mapping'!$AN$7:$AO$17,2,0)</f>
        <v>Aktif</v>
      </c>
      <c r="AJ1813" s="114">
        <f t="shared" si="647"/>
        <v>0</v>
      </c>
      <c r="AK1813" s="354" t="str">
        <f t="shared" si="648"/>
        <v/>
      </c>
      <c r="AL1813" s="354" t="s">
        <v>3025</v>
      </c>
      <c r="AM1813" s="354">
        <f t="shared" si="629"/>
        <v>1</v>
      </c>
      <c r="AN1813" s="354" t="b">
        <f t="shared" si="649"/>
        <v>1</v>
      </c>
    </row>
    <row r="1814" spans="1:40" s="354" customFormat="1">
      <c r="A1814" s="354" t="str">
        <f t="shared" si="630"/>
        <v>CF05E02550062464</v>
      </c>
      <c r="B1814" s="354">
        <f t="shared" si="631"/>
        <v>0</v>
      </c>
      <c r="C1814" s="354">
        <f t="shared" si="632"/>
        <v>0</v>
      </c>
      <c r="D1814" s="354" t="str">
        <f t="shared" si="633"/>
        <v>CF</v>
      </c>
      <c r="E1814" s="354" t="str">
        <f t="shared" si="634"/>
        <v>05</v>
      </c>
      <c r="F1814" s="354" t="str">
        <f t="shared" si="635"/>
        <v>E</v>
      </c>
      <c r="G1814" s="355" t="str">
        <f t="shared" si="636"/>
        <v>02</v>
      </c>
      <c r="H1814" s="232" t="s">
        <v>2139</v>
      </c>
      <c r="I1814" s="232" t="s">
        <v>3311</v>
      </c>
      <c r="J1814" s="233">
        <v>46261</v>
      </c>
      <c r="K1814" s="233">
        <v>47711</v>
      </c>
      <c r="L1814" s="234">
        <v>550062464</v>
      </c>
      <c r="M1814" s="232" t="str">
        <f>IF(ISNA(VLOOKUP(L1814,'MASTER DATA'!$A$1:$B$192,2,0)),"",VLOOKUP(L1814,'MASTER DATA'!$A$1:$B$192,2,0))</f>
        <v>Adv4TAX7Sc10W30SNMB_12*0.8L_A04W</v>
      </c>
      <c r="N1814" s="232">
        <v>48</v>
      </c>
      <c r="O1814" s="232">
        <f t="shared" si="637"/>
        <v>1</v>
      </c>
      <c r="P1814" s="232">
        <f t="shared" si="638"/>
        <v>0</v>
      </c>
      <c r="Q1814" s="232">
        <f>VLOOKUP(L1814,'MASTER DATA'!$A$1:$E$192,5,0)</f>
        <v>48</v>
      </c>
      <c r="R1814" s="234">
        <f>SUMIF('picking of the day'!$H$4:$H$358,WMS!H1814&amp;WMS!L1814,'picking of the day'!$E$4:$E$358)</f>
        <v>0</v>
      </c>
      <c r="U1814" s="114">
        <f>IF(ISNA(VLOOKUP(H1814,'data putaway'!$A$1:$E$530,3,0)),0,VLOOKUP(H1814,'data putaway'!$A$1:$E$530,3,0))</f>
        <v>0</v>
      </c>
      <c r="V1814" s="354">
        <f t="shared" si="639"/>
        <v>48</v>
      </c>
      <c r="W1814" s="114">
        <f>IF(ISNA(VLOOKUP(H1814,'data putaway'!$A$1:$E$530,2,0)),0,VLOOKUP(H1814,'data putaway'!$A$1:$E$530,2,0))</f>
        <v>0</v>
      </c>
      <c r="X1814" s="354" t="b">
        <f t="shared" si="640"/>
        <v>0</v>
      </c>
      <c r="Y1814" s="354">
        <f>IF(ISNA(VLOOKUP(H1814,'data putaway'!$A$1:$E$530,4,0)),0,VLOOKUP(H1814,'data putaway'!$A$1:$E$530,4,0))</f>
        <v>0</v>
      </c>
      <c r="Z1814" s="113">
        <f>IF(ISNA(VLOOKUP(H1814,'data putaway'!$A$1:$E$530,5,0)),0,VLOOKUP(H1814,'data putaway'!$A$1:$E$530,5,0))</f>
        <v>0</v>
      </c>
      <c r="AA1814" s="354" t="b">
        <f t="shared" si="641"/>
        <v>0</v>
      </c>
      <c r="AB1814" s="354" t="b">
        <f t="shared" si="642"/>
        <v>0</v>
      </c>
      <c r="AC1814" s="356" t="str">
        <f t="shared" ca="1" si="643"/>
        <v>0 Month,  22 Days</v>
      </c>
      <c r="AD1814" s="114" t="str">
        <f t="shared" ca="1" si="628"/>
        <v>3 Year, 10 Month, 29 Days</v>
      </c>
      <c r="AE1814" s="114">
        <f t="shared" si="644"/>
        <v>48</v>
      </c>
      <c r="AF1814" s="114">
        <f t="shared" si="645"/>
        <v>1</v>
      </c>
      <c r="AG1814" s="354" t="str">
        <f t="shared" si="646"/>
        <v>CF05</v>
      </c>
      <c r="AH1814" s="114">
        <f>IF(ISNA(VLOOKUP(L1814,'MASTER DATA'!$A$1:$F$192,6,0)),0,VLOOKUP(L1814,'MASTER DATA'!$A$1:$F$192,6,0))*AE1814</f>
        <v>460.80000000000007</v>
      </c>
      <c r="AI1814" s="354" t="str">
        <f>VLOOKUP($D1814,'warehouse mapping'!$AN$7:$AO$17,2,0)</f>
        <v>Aktif</v>
      </c>
      <c r="AJ1814" s="114">
        <f t="shared" si="647"/>
        <v>0</v>
      </c>
      <c r="AK1814" s="354" t="str">
        <f t="shared" si="648"/>
        <v/>
      </c>
      <c r="AL1814" s="354" t="s">
        <v>3025</v>
      </c>
      <c r="AM1814" s="354">
        <f t="shared" si="629"/>
        <v>1</v>
      </c>
      <c r="AN1814" s="354" t="b">
        <f t="shared" si="649"/>
        <v>1</v>
      </c>
    </row>
    <row r="1815" spans="1:40" s="354" customFormat="1">
      <c r="A1815" s="354" t="str">
        <f t="shared" si="630"/>
        <v>CF06A01550044360</v>
      </c>
      <c r="B1815" s="354">
        <f t="shared" si="631"/>
        <v>0</v>
      </c>
      <c r="C1815" s="354">
        <f t="shared" si="632"/>
        <v>0</v>
      </c>
      <c r="D1815" s="354" t="str">
        <f t="shared" si="633"/>
        <v>CF</v>
      </c>
      <c r="E1815" s="354" t="str">
        <f t="shared" si="634"/>
        <v>06</v>
      </c>
      <c r="F1815" s="354" t="str">
        <f t="shared" si="635"/>
        <v>A</v>
      </c>
      <c r="G1815" s="355" t="str">
        <f t="shared" si="636"/>
        <v>01</v>
      </c>
      <c r="H1815" s="232" t="s">
        <v>2140</v>
      </c>
      <c r="I1815" s="232" t="s">
        <v>3508</v>
      </c>
      <c r="J1815" s="233">
        <v>46269</v>
      </c>
      <c r="K1815" s="233">
        <v>47719</v>
      </c>
      <c r="L1815" s="234">
        <v>550044360</v>
      </c>
      <c r="M1815" s="232" t="str">
        <f>IF(ISNA(VLOOKUP(L1815,'MASTER DATA'!$A$1:$B$192,2,0)),"",VLOOKUP(L1815,'MASTER DATA'!$A$1:$B$192,2,0))</f>
        <v>RimR4X15W40CI4E7DH1_1*209L_A227</v>
      </c>
      <c r="N1815" s="232">
        <v>2</v>
      </c>
      <c r="O1815" s="232">
        <f t="shared" si="637"/>
        <v>0</v>
      </c>
      <c r="P1815" s="232">
        <f t="shared" si="638"/>
        <v>2</v>
      </c>
      <c r="Q1815" s="232">
        <f>VLOOKUP(L1815,'MASTER DATA'!$A$1:$E$192,5,0)</f>
        <v>4</v>
      </c>
      <c r="R1815" s="234">
        <f>SUMIF('picking of the day'!$H$4:$H$358,WMS!H1815&amp;WMS!L1815,'picking of the day'!$E$4:$E$358)</f>
        <v>0</v>
      </c>
      <c r="U1815" s="114">
        <f>IF(ISNA(VLOOKUP(H1815,'data putaway'!$A$1:$E$530,3,0)),0,VLOOKUP(H1815,'data putaway'!$A$1:$E$530,3,0))</f>
        <v>0</v>
      </c>
      <c r="V1815" s="354">
        <f t="shared" si="639"/>
        <v>2</v>
      </c>
      <c r="W1815" s="114">
        <f>IF(ISNA(VLOOKUP(H1815,'data putaway'!$A$1:$E$530,2,0)),0,VLOOKUP(H1815,'data putaway'!$A$1:$E$530,2,0))</f>
        <v>0</v>
      </c>
      <c r="X1815" s="354" t="b">
        <f t="shared" si="640"/>
        <v>0</v>
      </c>
      <c r="Y1815" s="354">
        <f>IF(ISNA(VLOOKUP(H1815,'data putaway'!$A$1:$E$530,4,0)),0,VLOOKUP(H1815,'data putaway'!$A$1:$E$530,4,0))</f>
        <v>0</v>
      </c>
      <c r="Z1815" s="113">
        <f>IF(ISNA(VLOOKUP(H1815,'data putaway'!$A$1:$E$530,5,0)),0,VLOOKUP(H1815,'data putaway'!$A$1:$E$530,5,0))</f>
        <v>0</v>
      </c>
      <c r="AA1815" s="354" t="b">
        <f t="shared" si="641"/>
        <v>0</v>
      </c>
      <c r="AB1815" s="354" t="b">
        <f t="shared" si="642"/>
        <v>0</v>
      </c>
      <c r="AC1815" s="356" t="str">
        <f t="shared" ca="1" si="643"/>
        <v>0 Month,  14 Days</v>
      </c>
      <c r="AD1815" s="114" t="str">
        <f t="shared" ca="1" si="628"/>
        <v>3 Year, 11 Month, 6 Days</v>
      </c>
      <c r="AE1815" s="114">
        <f t="shared" si="644"/>
        <v>2</v>
      </c>
      <c r="AF1815" s="114">
        <f t="shared" si="645"/>
        <v>1</v>
      </c>
      <c r="AG1815" s="354" t="str">
        <f t="shared" si="646"/>
        <v>CF06</v>
      </c>
      <c r="AH1815" s="114">
        <f>IF(ISNA(VLOOKUP(L1815,'MASTER DATA'!$A$1:$F$192,6,0)),0,VLOOKUP(L1815,'MASTER DATA'!$A$1:$F$192,6,0))*AE1815</f>
        <v>418</v>
      </c>
      <c r="AI1815" s="354" t="str">
        <f>VLOOKUP($D1815,'warehouse mapping'!$AN$7:$AO$17,2,0)</f>
        <v>Aktif</v>
      </c>
      <c r="AJ1815" s="114">
        <f t="shared" si="647"/>
        <v>0</v>
      </c>
      <c r="AK1815" s="354" t="str">
        <f t="shared" si="648"/>
        <v/>
      </c>
      <c r="AL1815" s="354" t="s">
        <v>3025</v>
      </c>
      <c r="AM1815" s="354">
        <f t="shared" si="629"/>
        <v>1</v>
      </c>
      <c r="AN1815" s="354" t="b">
        <f t="shared" si="649"/>
        <v>1</v>
      </c>
    </row>
    <row r="1816" spans="1:40" s="354" customFormat="1">
      <c r="A1816" s="354" t="str">
        <f t="shared" si="630"/>
        <v>CF06A02550038021</v>
      </c>
      <c r="B1816" s="354">
        <f t="shared" si="631"/>
        <v>0</v>
      </c>
      <c r="C1816" s="354">
        <f t="shared" si="632"/>
        <v>0</v>
      </c>
      <c r="D1816" s="354" t="str">
        <f t="shared" si="633"/>
        <v>CF</v>
      </c>
      <c r="E1816" s="354" t="str">
        <f t="shared" si="634"/>
        <v>06</v>
      </c>
      <c r="F1816" s="354" t="str">
        <f t="shared" si="635"/>
        <v>A</v>
      </c>
      <c r="G1816" s="355" t="str">
        <f t="shared" si="636"/>
        <v>02</v>
      </c>
      <c r="H1816" s="232" t="s">
        <v>2141</v>
      </c>
      <c r="I1816" s="232" t="s">
        <v>3522</v>
      </c>
      <c r="J1816" s="233">
        <v>47719</v>
      </c>
      <c r="K1816" s="233">
        <v>47729</v>
      </c>
      <c r="L1816" s="234">
        <v>550038021</v>
      </c>
      <c r="M1816" s="232" t="str">
        <f>IF(ISNA(VLOOKUP(L1816,'MASTER DATA'!$A$1:$B$192,2,0)),"",VLOOKUP(L1816,'MASTER DATA'!$A$1:$B$192,2,0))</f>
        <v>Helix HX320W50SLCF_4*4L_A04W</v>
      </c>
      <c r="N1816" s="232">
        <v>33</v>
      </c>
      <c r="O1816" s="232">
        <f t="shared" si="637"/>
        <v>0</v>
      </c>
      <c r="P1816" s="232">
        <f t="shared" si="638"/>
        <v>33</v>
      </c>
      <c r="Q1816" s="232">
        <f>VLOOKUP(L1816,'MASTER DATA'!$A$1:$E$192,5,0)</f>
        <v>36</v>
      </c>
      <c r="R1816" s="234">
        <f>SUMIF('picking of the day'!$H$4:$H$358,WMS!H1816&amp;WMS!L1816,'picking of the day'!$E$4:$E$358)</f>
        <v>0</v>
      </c>
      <c r="U1816" s="114">
        <f>IF(ISNA(VLOOKUP(H1816,'data putaway'!$A$1:$E$530,3,0)),0,VLOOKUP(H1816,'data putaway'!$A$1:$E$530,3,0))</f>
        <v>0</v>
      </c>
      <c r="V1816" s="354">
        <f t="shared" si="639"/>
        <v>33</v>
      </c>
      <c r="W1816" s="114">
        <f>IF(ISNA(VLOOKUP(H1816,'data putaway'!$A$1:$E$530,2,0)),0,VLOOKUP(H1816,'data putaway'!$A$1:$E$530,2,0))</f>
        <v>0</v>
      </c>
      <c r="X1816" s="354" t="b">
        <f t="shared" si="640"/>
        <v>0</v>
      </c>
      <c r="Y1816" s="354">
        <f>IF(ISNA(VLOOKUP(H1816,'data putaway'!$A$1:$E$530,4,0)),0,VLOOKUP(H1816,'data putaway'!$A$1:$E$530,4,0))</f>
        <v>0</v>
      </c>
      <c r="Z1816" s="113">
        <f>IF(ISNA(VLOOKUP(H1816,'data putaway'!$A$1:$E$530,5,0)),0,VLOOKUP(H1816,'data putaway'!$A$1:$E$530,5,0))</f>
        <v>0</v>
      </c>
      <c r="AA1816" s="354" t="b">
        <f t="shared" si="641"/>
        <v>0</v>
      </c>
      <c r="AB1816" s="354" t="b">
        <f t="shared" si="642"/>
        <v>0</v>
      </c>
      <c r="AC1816" s="356" t="e">
        <f t="shared" ca="1" si="643"/>
        <v>#NUM!</v>
      </c>
      <c r="AD1816" s="114" t="str">
        <f t="shared" ca="1" si="628"/>
        <v>3 Year, 11 Month, 16 Days</v>
      </c>
      <c r="AE1816" s="114">
        <f t="shared" si="644"/>
        <v>33</v>
      </c>
      <c r="AF1816" s="114">
        <f t="shared" si="645"/>
        <v>1</v>
      </c>
      <c r="AG1816" s="354" t="str">
        <f t="shared" si="646"/>
        <v>CF06</v>
      </c>
      <c r="AH1816" s="114">
        <f>IF(ISNA(VLOOKUP(L1816,'MASTER DATA'!$A$1:$F$192,6,0)),0,VLOOKUP(L1816,'MASTER DATA'!$A$1:$F$192,6,0))*AE1816</f>
        <v>528</v>
      </c>
      <c r="AI1816" s="354" t="str">
        <f>VLOOKUP($D1816,'warehouse mapping'!$AN$7:$AO$17,2,0)</f>
        <v>Aktif</v>
      </c>
      <c r="AJ1816" s="114">
        <f t="shared" si="647"/>
        <v>0</v>
      </c>
      <c r="AK1816" s="354" t="str">
        <f t="shared" si="648"/>
        <v/>
      </c>
      <c r="AL1816" s="354" t="s">
        <v>3025</v>
      </c>
      <c r="AM1816" s="354">
        <f t="shared" si="629"/>
        <v>1</v>
      </c>
      <c r="AN1816" s="354" t="b">
        <f t="shared" si="649"/>
        <v>1</v>
      </c>
    </row>
    <row r="1817" spans="1:40" s="354" customFormat="1">
      <c r="A1817" s="354" t="str">
        <f t="shared" si="630"/>
        <v>CF06B01550048593</v>
      </c>
      <c r="B1817" s="354">
        <f t="shared" si="631"/>
        <v>0</v>
      </c>
      <c r="C1817" s="354">
        <f t="shared" si="632"/>
        <v>0</v>
      </c>
      <c r="D1817" s="354" t="str">
        <f t="shared" si="633"/>
        <v>CF</v>
      </c>
      <c r="E1817" s="354" t="str">
        <f t="shared" si="634"/>
        <v>06</v>
      </c>
      <c r="F1817" s="354" t="str">
        <f t="shared" si="635"/>
        <v>B</v>
      </c>
      <c r="G1817" s="355" t="str">
        <f t="shared" si="636"/>
        <v>01</v>
      </c>
      <c r="H1817" s="232" t="s">
        <v>2142</v>
      </c>
      <c r="I1817" s="232" t="s">
        <v>3530</v>
      </c>
      <c r="J1817" s="233">
        <v>46276</v>
      </c>
      <c r="K1817" s="233">
        <v>47731</v>
      </c>
      <c r="L1817" s="234">
        <v>550048593</v>
      </c>
      <c r="M1817" s="232" t="str">
        <f>IF(ISNA(VLOOKUP(L1817,'MASTER DATA'!$A$1:$B$192,2,0)),"",VLOOKUP(L1817,'MASTER DATA'!$A$1:$B$192,2,0))</f>
        <v>Adv4TAX5Sc20W40MB_12*0.8L_A04W</v>
      </c>
      <c r="N1817" s="232">
        <v>48</v>
      </c>
      <c r="O1817" s="232">
        <f t="shared" si="637"/>
        <v>1</v>
      </c>
      <c r="P1817" s="232">
        <f t="shared" si="638"/>
        <v>0</v>
      </c>
      <c r="Q1817" s="232">
        <f>VLOOKUP(L1817,'MASTER DATA'!$A$1:$E$192,5,0)</f>
        <v>48</v>
      </c>
      <c r="R1817" s="234">
        <f>SUMIF('picking of the day'!$H$4:$H$358,WMS!H1817&amp;WMS!L1817,'picking of the day'!$E$4:$E$358)</f>
        <v>0</v>
      </c>
      <c r="U1817" s="114">
        <f>IF(ISNA(VLOOKUP(H1817,'data putaway'!$A$1:$E$530,3,0)),0,VLOOKUP(H1817,'data putaway'!$A$1:$E$530,3,0))</f>
        <v>0</v>
      </c>
      <c r="V1817" s="354">
        <f t="shared" si="639"/>
        <v>48</v>
      </c>
      <c r="W1817" s="114">
        <f>IF(ISNA(VLOOKUP(H1817,'data putaway'!$A$1:$E$530,2,0)),0,VLOOKUP(H1817,'data putaway'!$A$1:$E$530,2,0))</f>
        <v>0</v>
      </c>
      <c r="X1817" s="354" t="b">
        <f t="shared" si="640"/>
        <v>0</v>
      </c>
      <c r="Y1817" s="354">
        <f>IF(ISNA(VLOOKUP(H1817,'data putaway'!$A$1:$E$530,4,0)),0,VLOOKUP(H1817,'data putaway'!$A$1:$E$530,4,0))</f>
        <v>0</v>
      </c>
      <c r="Z1817" s="113">
        <f>IF(ISNA(VLOOKUP(H1817,'data putaway'!$A$1:$E$530,5,0)),0,VLOOKUP(H1817,'data putaway'!$A$1:$E$530,5,0))</f>
        <v>0</v>
      </c>
      <c r="AA1817" s="354" t="b">
        <f t="shared" si="641"/>
        <v>0</v>
      </c>
      <c r="AB1817" s="354" t="b">
        <f t="shared" si="642"/>
        <v>0</v>
      </c>
      <c r="AC1817" s="356" t="str">
        <f t="shared" ca="1" si="643"/>
        <v>0 Month,  7 Days</v>
      </c>
      <c r="AD1817" s="114" t="str">
        <f t="shared" ca="1" si="628"/>
        <v>3 Year, 11 Month, 18 Days</v>
      </c>
      <c r="AE1817" s="114">
        <f t="shared" si="644"/>
        <v>48</v>
      </c>
      <c r="AF1817" s="114">
        <f t="shared" si="645"/>
        <v>1</v>
      </c>
      <c r="AG1817" s="354" t="str">
        <f t="shared" si="646"/>
        <v>CF06</v>
      </c>
      <c r="AH1817" s="114">
        <f>IF(ISNA(VLOOKUP(L1817,'MASTER DATA'!$A$1:$F$192,6,0)),0,VLOOKUP(L1817,'MASTER DATA'!$A$1:$F$192,6,0))*AE1817</f>
        <v>460.79999999999995</v>
      </c>
      <c r="AI1817" s="354" t="str">
        <f>VLOOKUP($D1817,'warehouse mapping'!$AN$7:$AO$17,2,0)</f>
        <v>Aktif</v>
      </c>
      <c r="AJ1817" s="114">
        <f t="shared" si="647"/>
        <v>0</v>
      </c>
      <c r="AK1817" s="354" t="str">
        <f t="shared" si="648"/>
        <v/>
      </c>
      <c r="AL1817" s="354" t="s">
        <v>3025</v>
      </c>
      <c r="AM1817" s="354">
        <f t="shared" si="629"/>
        <v>1</v>
      </c>
      <c r="AN1817" s="354" t="b">
        <f t="shared" si="649"/>
        <v>1</v>
      </c>
    </row>
    <row r="1818" spans="1:40" s="354" customFormat="1">
      <c r="A1818" s="354" t="str">
        <f t="shared" si="630"/>
        <v>CF06B02550048593</v>
      </c>
      <c r="B1818" s="354">
        <f t="shared" si="631"/>
        <v>0</v>
      </c>
      <c r="C1818" s="354">
        <f t="shared" si="632"/>
        <v>0</v>
      </c>
      <c r="D1818" s="354" t="str">
        <f t="shared" si="633"/>
        <v>CF</v>
      </c>
      <c r="E1818" s="354" t="str">
        <f t="shared" si="634"/>
        <v>06</v>
      </c>
      <c r="F1818" s="354" t="str">
        <f t="shared" si="635"/>
        <v>B</v>
      </c>
      <c r="G1818" s="355" t="str">
        <f t="shared" si="636"/>
        <v>02</v>
      </c>
      <c r="H1818" s="232" t="s">
        <v>2143</v>
      </c>
      <c r="I1818" s="232" t="s">
        <v>3530</v>
      </c>
      <c r="J1818" s="233">
        <v>46276</v>
      </c>
      <c r="K1818" s="233">
        <v>47731</v>
      </c>
      <c r="L1818" s="234">
        <v>550048593</v>
      </c>
      <c r="M1818" s="232" t="str">
        <f>IF(ISNA(VLOOKUP(L1818,'MASTER DATA'!$A$1:$B$192,2,0)),"",VLOOKUP(L1818,'MASTER DATA'!$A$1:$B$192,2,0))</f>
        <v>Adv4TAX5Sc20W40MB_12*0.8L_A04W</v>
      </c>
      <c r="N1818" s="232">
        <v>48</v>
      </c>
      <c r="O1818" s="232">
        <f t="shared" si="637"/>
        <v>1</v>
      </c>
      <c r="P1818" s="232">
        <f t="shared" si="638"/>
        <v>0</v>
      </c>
      <c r="Q1818" s="232">
        <f>VLOOKUP(L1818,'MASTER DATA'!$A$1:$E$192,5,0)</f>
        <v>48</v>
      </c>
      <c r="R1818" s="234">
        <f>SUMIF('picking of the day'!$H$4:$H$358,WMS!H1818&amp;WMS!L1818,'picking of the day'!$E$4:$E$358)</f>
        <v>0</v>
      </c>
      <c r="U1818" s="114">
        <f>IF(ISNA(VLOOKUP(H1818,'data putaway'!$A$1:$E$530,3,0)),0,VLOOKUP(H1818,'data putaway'!$A$1:$E$530,3,0))</f>
        <v>0</v>
      </c>
      <c r="V1818" s="354">
        <f t="shared" si="639"/>
        <v>48</v>
      </c>
      <c r="W1818" s="114">
        <f>IF(ISNA(VLOOKUP(H1818,'data putaway'!$A$1:$E$530,2,0)),0,VLOOKUP(H1818,'data putaway'!$A$1:$E$530,2,0))</f>
        <v>0</v>
      </c>
      <c r="X1818" s="354" t="b">
        <f t="shared" si="640"/>
        <v>0</v>
      </c>
      <c r="Y1818" s="354">
        <f>IF(ISNA(VLOOKUP(H1818,'data putaway'!$A$1:$E$530,4,0)),0,VLOOKUP(H1818,'data putaway'!$A$1:$E$530,4,0))</f>
        <v>0</v>
      </c>
      <c r="Z1818" s="113">
        <f>IF(ISNA(VLOOKUP(H1818,'data putaway'!$A$1:$E$530,5,0)),0,VLOOKUP(H1818,'data putaway'!$A$1:$E$530,5,0))</f>
        <v>0</v>
      </c>
      <c r="AA1818" s="354" t="b">
        <f t="shared" si="641"/>
        <v>0</v>
      </c>
      <c r="AB1818" s="354" t="b">
        <f t="shared" si="642"/>
        <v>0</v>
      </c>
      <c r="AC1818" s="356" t="str">
        <f t="shared" ca="1" si="643"/>
        <v>0 Month,  7 Days</v>
      </c>
      <c r="AD1818" s="114" t="str">
        <f t="shared" ref="AD1818:AD1881" ca="1" si="650">IF(K1818="","",DATEDIF(NOW(),K1818,"y")&amp;" Year"&amp;", "&amp;DATEDIF(NOW(),K1818,"ym")&amp;" Month"&amp;", "&amp;DATEDIF(NOW(),K1818,"md")&amp;" Days")</f>
        <v>3 Year, 11 Month, 18 Days</v>
      </c>
      <c r="AE1818" s="114">
        <f t="shared" si="644"/>
        <v>48</v>
      </c>
      <c r="AF1818" s="114">
        <f t="shared" si="645"/>
        <v>1</v>
      </c>
      <c r="AG1818" s="354" t="str">
        <f t="shared" si="646"/>
        <v>CF06</v>
      </c>
      <c r="AH1818" s="114">
        <f>IF(ISNA(VLOOKUP(L1818,'MASTER DATA'!$A$1:$F$192,6,0)),0,VLOOKUP(L1818,'MASTER DATA'!$A$1:$F$192,6,0))*AE1818</f>
        <v>460.79999999999995</v>
      </c>
      <c r="AI1818" s="354" t="str">
        <f>VLOOKUP($D1818,'warehouse mapping'!$AN$7:$AO$17,2,0)</f>
        <v>Aktif</v>
      </c>
      <c r="AJ1818" s="114">
        <f t="shared" si="647"/>
        <v>0</v>
      </c>
      <c r="AK1818" s="354" t="str">
        <f t="shared" si="648"/>
        <v/>
      </c>
      <c r="AL1818" s="354" t="s">
        <v>3025</v>
      </c>
      <c r="AM1818" s="354">
        <f t="shared" ref="AM1818:AM1881" si="651">COUNTIF($H$5:$H$2564,H1818)</f>
        <v>1</v>
      </c>
      <c r="AN1818" s="354" t="b">
        <f t="shared" si="649"/>
        <v>1</v>
      </c>
    </row>
    <row r="1819" spans="1:40" s="354" customFormat="1">
      <c r="A1819" s="354" t="str">
        <f t="shared" si="630"/>
        <v>CF06C01550048593</v>
      </c>
      <c r="B1819" s="354">
        <f t="shared" si="631"/>
        <v>0</v>
      </c>
      <c r="C1819" s="354">
        <f t="shared" si="632"/>
        <v>0</v>
      </c>
      <c r="D1819" s="354" t="str">
        <f t="shared" si="633"/>
        <v>CF</v>
      </c>
      <c r="E1819" s="354" t="str">
        <f t="shared" si="634"/>
        <v>06</v>
      </c>
      <c r="F1819" s="354" t="str">
        <f t="shared" si="635"/>
        <v>C</v>
      </c>
      <c r="G1819" s="355" t="str">
        <f t="shared" si="636"/>
        <v>01</v>
      </c>
      <c r="H1819" s="232" t="s">
        <v>2144</v>
      </c>
      <c r="I1819" s="232" t="s">
        <v>3530</v>
      </c>
      <c r="J1819" s="233">
        <v>46276</v>
      </c>
      <c r="K1819" s="233">
        <v>47731</v>
      </c>
      <c r="L1819" s="234">
        <v>550048593</v>
      </c>
      <c r="M1819" s="232" t="str">
        <f>IF(ISNA(VLOOKUP(L1819,'MASTER DATA'!$A$1:$B$192,2,0)),"",VLOOKUP(L1819,'MASTER DATA'!$A$1:$B$192,2,0))</f>
        <v>Adv4TAX5Sc20W40MB_12*0.8L_A04W</v>
      </c>
      <c r="N1819" s="232">
        <v>48</v>
      </c>
      <c r="O1819" s="232">
        <f t="shared" si="637"/>
        <v>1</v>
      </c>
      <c r="P1819" s="232">
        <f t="shared" si="638"/>
        <v>0</v>
      </c>
      <c r="Q1819" s="232">
        <f>VLOOKUP(L1819,'MASTER DATA'!$A$1:$E$192,5,0)</f>
        <v>48</v>
      </c>
      <c r="R1819" s="234">
        <f>SUMIF('picking of the day'!$H$4:$H$358,WMS!H1819&amp;WMS!L1819,'picking of the day'!$E$4:$E$358)</f>
        <v>0</v>
      </c>
      <c r="U1819" s="114">
        <f>IF(ISNA(VLOOKUP(H1819,'data putaway'!$A$1:$E$530,3,0)),0,VLOOKUP(H1819,'data putaway'!$A$1:$E$530,3,0))</f>
        <v>0</v>
      </c>
      <c r="V1819" s="354">
        <f t="shared" si="639"/>
        <v>48</v>
      </c>
      <c r="W1819" s="114">
        <f>IF(ISNA(VLOOKUP(H1819,'data putaway'!$A$1:$E$530,2,0)),0,VLOOKUP(H1819,'data putaway'!$A$1:$E$530,2,0))</f>
        <v>0</v>
      </c>
      <c r="X1819" s="354" t="b">
        <f t="shared" si="640"/>
        <v>0</v>
      </c>
      <c r="Y1819" s="354">
        <f>IF(ISNA(VLOOKUP(H1819,'data putaway'!$A$1:$E$530,4,0)),0,VLOOKUP(H1819,'data putaway'!$A$1:$E$530,4,0))</f>
        <v>0</v>
      </c>
      <c r="Z1819" s="113">
        <f>IF(ISNA(VLOOKUP(H1819,'data putaway'!$A$1:$E$530,5,0)),0,VLOOKUP(H1819,'data putaway'!$A$1:$E$530,5,0))</f>
        <v>0</v>
      </c>
      <c r="AA1819" s="354" t="b">
        <f t="shared" si="641"/>
        <v>0</v>
      </c>
      <c r="AB1819" s="354" t="b">
        <f t="shared" si="642"/>
        <v>0</v>
      </c>
      <c r="AC1819" s="356" t="str">
        <f t="shared" ca="1" si="643"/>
        <v>0 Month,  7 Days</v>
      </c>
      <c r="AD1819" s="114" t="str">
        <f t="shared" ca="1" si="650"/>
        <v>3 Year, 11 Month, 18 Days</v>
      </c>
      <c r="AE1819" s="114">
        <f t="shared" si="644"/>
        <v>48</v>
      </c>
      <c r="AF1819" s="114">
        <f t="shared" si="645"/>
        <v>1</v>
      </c>
      <c r="AG1819" s="354" t="str">
        <f t="shared" si="646"/>
        <v>CF06</v>
      </c>
      <c r="AH1819" s="114">
        <f>IF(ISNA(VLOOKUP(L1819,'MASTER DATA'!$A$1:$F$192,6,0)),0,VLOOKUP(L1819,'MASTER DATA'!$A$1:$F$192,6,0))*AE1819</f>
        <v>460.79999999999995</v>
      </c>
      <c r="AI1819" s="354" t="str">
        <f>VLOOKUP($D1819,'warehouse mapping'!$AN$7:$AO$17,2,0)</f>
        <v>Aktif</v>
      </c>
      <c r="AJ1819" s="114">
        <f t="shared" si="647"/>
        <v>0</v>
      </c>
      <c r="AK1819" s="354" t="str">
        <f t="shared" si="648"/>
        <v/>
      </c>
      <c r="AL1819" s="354" t="s">
        <v>3025</v>
      </c>
      <c r="AM1819" s="354">
        <f t="shared" si="651"/>
        <v>1</v>
      </c>
      <c r="AN1819" s="354" t="b">
        <f t="shared" si="649"/>
        <v>1</v>
      </c>
    </row>
    <row r="1820" spans="1:40" s="354" customFormat="1">
      <c r="A1820" s="354" t="str">
        <f t="shared" si="630"/>
        <v>CF06C02550048593</v>
      </c>
      <c r="B1820" s="354">
        <f t="shared" si="631"/>
        <v>0</v>
      </c>
      <c r="C1820" s="354">
        <f t="shared" si="632"/>
        <v>0</v>
      </c>
      <c r="D1820" s="354" t="str">
        <f t="shared" si="633"/>
        <v>CF</v>
      </c>
      <c r="E1820" s="354" t="str">
        <f t="shared" si="634"/>
        <v>06</v>
      </c>
      <c r="F1820" s="354" t="str">
        <f t="shared" si="635"/>
        <v>C</v>
      </c>
      <c r="G1820" s="355" t="str">
        <f t="shared" si="636"/>
        <v>02</v>
      </c>
      <c r="H1820" s="232" t="s">
        <v>2145</v>
      </c>
      <c r="I1820" s="232" t="s">
        <v>3530</v>
      </c>
      <c r="J1820" s="233">
        <v>46276</v>
      </c>
      <c r="K1820" s="233">
        <v>47731</v>
      </c>
      <c r="L1820" s="234">
        <v>550048593</v>
      </c>
      <c r="M1820" s="232" t="str">
        <f>IF(ISNA(VLOOKUP(L1820,'MASTER DATA'!$A$1:$B$192,2,0)),"",VLOOKUP(L1820,'MASTER DATA'!$A$1:$B$192,2,0))</f>
        <v>Adv4TAX5Sc20W40MB_12*0.8L_A04W</v>
      </c>
      <c r="N1820" s="232">
        <v>48</v>
      </c>
      <c r="O1820" s="232">
        <f t="shared" si="637"/>
        <v>1</v>
      </c>
      <c r="P1820" s="232">
        <f t="shared" si="638"/>
        <v>0</v>
      </c>
      <c r="Q1820" s="232">
        <f>VLOOKUP(L1820,'MASTER DATA'!$A$1:$E$192,5,0)</f>
        <v>48</v>
      </c>
      <c r="R1820" s="234">
        <f>SUMIF('picking of the day'!$H$4:$H$358,WMS!H1820&amp;WMS!L1820,'picking of the day'!$E$4:$E$358)</f>
        <v>0</v>
      </c>
      <c r="U1820" s="114">
        <f>IF(ISNA(VLOOKUP(H1820,'data putaway'!$A$1:$E$530,3,0)),0,VLOOKUP(H1820,'data putaway'!$A$1:$E$530,3,0))</f>
        <v>0</v>
      </c>
      <c r="V1820" s="354">
        <f t="shared" si="639"/>
        <v>48</v>
      </c>
      <c r="W1820" s="114">
        <f>IF(ISNA(VLOOKUP(H1820,'data putaway'!$A$1:$E$530,2,0)),0,VLOOKUP(H1820,'data putaway'!$A$1:$E$530,2,0))</f>
        <v>0</v>
      </c>
      <c r="X1820" s="354" t="b">
        <f t="shared" si="640"/>
        <v>0</v>
      </c>
      <c r="Y1820" s="354">
        <f>IF(ISNA(VLOOKUP(H1820,'data putaway'!$A$1:$E$530,4,0)),0,VLOOKUP(H1820,'data putaway'!$A$1:$E$530,4,0))</f>
        <v>0</v>
      </c>
      <c r="Z1820" s="113">
        <f>IF(ISNA(VLOOKUP(H1820,'data putaway'!$A$1:$E$530,5,0)),0,VLOOKUP(H1820,'data putaway'!$A$1:$E$530,5,0))</f>
        <v>0</v>
      </c>
      <c r="AA1820" s="354" t="b">
        <f t="shared" si="641"/>
        <v>0</v>
      </c>
      <c r="AB1820" s="354" t="b">
        <f t="shared" si="642"/>
        <v>0</v>
      </c>
      <c r="AC1820" s="356" t="str">
        <f t="shared" ca="1" si="643"/>
        <v>0 Month,  7 Days</v>
      </c>
      <c r="AD1820" s="114" t="str">
        <f t="shared" ca="1" si="650"/>
        <v>3 Year, 11 Month, 18 Days</v>
      </c>
      <c r="AE1820" s="114">
        <f t="shared" si="644"/>
        <v>48</v>
      </c>
      <c r="AF1820" s="114">
        <f t="shared" si="645"/>
        <v>1</v>
      </c>
      <c r="AG1820" s="354" t="str">
        <f t="shared" si="646"/>
        <v>CF06</v>
      </c>
      <c r="AH1820" s="114">
        <f>IF(ISNA(VLOOKUP(L1820,'MASTER DATA'!$A$1:$F$192,6,0)),0,VLOOKUP(L1820,'MASTER DATA'!$A$1:$F$192,6,0))*AE1820</f>
        <v>460.79999999999995</v>
      </c>
      <c r="AI1820" s="354" t="str">
        <f>VLOOKUP($D1820,'warehouse mapping'!$AN$7:$AO$17,2,0)</f>
        <v>Aktif</v>
      </c>
      <c r="AJ1820" s="114">
        <f t="shared" si="647"/>
        <v>0</v>
      </c>
      <c r="AK1820" s="354" t="str">
        <f t="shared" si="648"/>
        <v/>
      </c>
      <c r="AL1820" s="354" t="s">
        <v>3025</v>
      </c>
      <c r="AM1820" s="354">
        <f t="shared" si="651"/>
        <v>1</v>
      </c>
      <c r="AN1820" s="354" t="b">
        <f t="shared" si="649"/>
        <v>1</v>
      </c>
    </row>
    <row r="1821" spans="1:40" s="354" customFormat="1">
      <c r="A1821" s="354" t="str">
        <f t="shared" si="630"/>
        <v>CF06D01550070614</v>
      </c>
      <c r="B1821" s="354">
        <f t="shared" si="631"/>
        <v>0</v>
      </c>
      <c r="C1821" s="354">
        <f t="shared" si="632"/>
        <v>0</v>
      </c>
      <c r="D1821" s="354" t="str">
        <f t="shared" si="633"/>
        <v>CF</v>
      </c>
      <c r="E1821" s="354" t="str">
        <f t="shared" si="634"/>
        <v>06</v>
      </c>
      <c r="F1821" s="354" t="str">
        <f t="shared" si="635"/>
        <v>D</v>
      </c>
      <c r="G1821" s="355" t="str">
        <f t="shared" si="636"/>
        <v>01</v>
      </c>
      <c r="H1821" s="232" t="s">
        <v>2146</v>
      </c>
      <c r="I1821" s="232" t="s">
        <v>3583</v>
      </c>
      <c r="J1821" s="233">
        <v>46280</v>
      </c>
      <c r="K1821" s="233">
        <v>47737</v>
      </c>
      <c r="L1821" s="234">
        <v>550070614</v>
      </c>
      <c r="M1821" s="232" t="str">
        <f>IF(ISNA(VLOOKUP(L1821,'MASTER DATA'!$A$1:$B$192,2,0)),"",VLOOKUP(L1821,'MASTER DATA'!$A$1:$B$192,2,0))</f>
        <v>HlxHX610W40SP_4*4L_A04W</v>
      </c>
      <c r="N1821" s="232">
        <v>36</v>
      </c>
      <c r="O1821" s="232">
        <f t="shared" si="637"/>
        <v>1</v>
      </c>
      <c r="P1821" s="232">
        <f t="shared" si="638"/>
        <v>0</v>
      </c>
      <c r="Q1821" s="232">
        <f>VLOOKUP(L1821,'MASTER DATA'!$A$1:$E$192,5,0)</f>
        <v>36</v>
      </c>
      <c r="R1821" s="234">
        <f>SUMIF('picking of the day'!$H$4:$H$358,WMS!H1821&amp;WMS!L1821,'picking of the day'!$E$4:$E$358)</f>
        <v>0</v>
      </c>
      <c r="U1821" s="114">
        <f>IF(ISNA(VLOOKUP(H1821,'data putaway'!$A$1:$E$530,3,0)),0,VLOOKUP(H1821,'data putaway'!$A$1:$E$530,3,0))</f>
        <v>0</v>
      </c>
      <c r="V1821" s="354">
        <f t="shared" si="639"/>
        <v>36</v>
      </c>
      <c r="W1821" s="114">
        <f>IF(ISNA(VLOOKUP(H1821,'data putaway'!$A$1:$E$530,2,0)),0,VLOOKUP(H1821,'data putaway'!$A$1:$E$530,2,0))</f>
        <v>0</v>
      </c>
      <c r="X1821" s="354" t="b">
        <f t="shared" si="640"/>
        <v>0</v>
      </c>
      <c r="Y1821" s="354">
        <f>IF(ISNA(VLOOKUP(H1821,'data putaway'!$A$1:$E$530,4,0)),0,VLOOKUP(H1821,'data putaway'!$A$1:$E$530,4,0))</f>
        <v>0</v>
      </c>
      <c r="Z1821" s="113">
        <f>IF(ISNA(VLOOKUP(H1821,'data putaway'!$A$1:$E$530,5,0)),0,VLOOKUP(H1821,'data putaway'!$A$1:$E$530,5,0))</f>
        <v>0</v>
      </c>
      <c r="AA1821" s="354" t="b">
        <f t="shared" si="641"/>
        <v>0</v>
      </c>
      <c r="AB1821" s="354" t="b">
        <f t="shared" si="642"/>
        <v>0</v>
      </c>
      <c r="AC1821" s="356" t="str">
        <f t="shared" ca="1" si="643"/>
        <v>0 Month,  3 Days</v>
      </c>
      <c r="AD1821" s="114" t="str">
        <f t="shared" ca="1" si="650"/>
        <v>3 Year, 11 Month, 24 Days</v>
      </c>
      <c r="AE1821" s="114">
        <f t="shared" si="644"/>
        <v>36</v>
      </c>
      <c r="AF1821" s="114">
        <f t="shared" si="645"/>
        <v>1</v>
      </c>
      <c r="AG1821" s="354" t="str">
        <f t="shared" si="646"/>
        <v>CF06</v>
      </c>
      <c r="AH1821" s="114">
        <f>IF(ISNA(VLOOKUP(L1821,'MASTER DATA'!$A$1:$F$192,6,0)),0,VLOOKUP(L1821,'MASTER DATA'!$A$1:$F$192,6,0))*AE1821</f>
        <v>576</v>
      </c>
      <c r="AI1821" s="354" t="str">
        <f>VLOOKUP($D1821,'warehouse mapping'!$AN$7:$AO$17,2,0)</f>
        <v>Aktif</v>
      </c>
      <c r="AJ1821" s="114">
        <f t="shared" si="647"/>
        <v>0</v>
      </c>
      <c r="AK1821" s="354" t="str">
        <f t="shared" si="648"/>
        <v/>
      </c>
      <c r="AL1821" s="354" t="s">
        <v>3025</v>
      </c>
      <c r="AM1821" s="354">
        <f t="shared" si="651"/>
        <v>1</v>
      </c>
      <c r="AN1821" s="354" t="b">
        <f t="shared" si="649"/>
        <v>1</v>
      </c>
    </row>
    <row r="1822" spans="1:40" s="354" customFormat="1">
      <c r="A1822" s="354" t="str">
        <f t="shared" si="630"/>
        <v>CF06D02550044709</v>
      </c>
      <c r="B1822" s="354">
        <f t="shared" si="631"/>
        <v>0</v>
      </c>
      <c r="C1822" s="354">
        <f t="shared" si="632"/>
        <v>0</v>
      </c>
      <c r="D1822" s="354" t="str">
        <f t="shared" si="633"/>
        <v>CF</v>
      </c>
      <c r="E1822" s="354" t="str">
        <f t="shared" si="634"/>
        <v>06</v>
      </c>
      <c r="F1822" s="354" t="str">
        <f t="shared" si="635"/>
        <v>D</v>
      </c>
      <c r="G1822" s="355" t="str">
        <f t="shared" si="636"/>
        <v>02</v>
      </c>
      <c r="H1822" s="232" t="s">
        <v>2147</v>
      </c>
      <c r="I1822" s="232" t="s">
        <v>3585</v>
      </c>
      <c r="J1822" s="233">
        <v>46280</v>
      </c>
      <c r="K1822" s="233">
        <v>47735</v>
      </c>
      <c r="L1822" s="234">
        <v>550044709</v>
      </c>
      <c r="M1822" s="232" t="str">
        <f>IF(ISNA(VLOOKUP(L1822,'MASTER DATA'!$A$1:$B$192,2,0)),"",VLOOKUP(L1822,'MASTER DATA'!$A$1:$B$192,2,0))</f>
        <v>Adv4TAX5Sc10W30SLMB_12*0.8L_A04W</v>
      </c>
      <c r="N1822" s="232">
        <v>48</v>
      </c>
      <c r="O1822" s="232">
        <f t="shared" si="637"/>
        <v>1</v>
      </c>
      <c r="P1822" s="232">
        <f t="shared" si="638"/>
        <v>0</v>
      </c>
      <c r="Q1822" s="232">
        <f>VLOOKUP(L1822,'MASTER DATA'!$A$1:$E$192,5,0)</f>
        <v>48</v>
      </c>
      <c r="R1822" s="234">
        <f>SUMIF('picking of the day'!$H$4:$H$358,WMS!H1822&amp;WMS!L1822,'picking of the day'!$E$4:$E$358)</f>
        <v>0</v>
      </c>
      <c r="U1822" s="114">
        <f>IF(ISNA(VLOOKUP(H1822,'data putaway'!$A$1:$E$530,3,0)),0,VLOOKUP(H1822,'data putaway'!$A$1:$E$530,3,0))</f>
        <v>0</v>
      </c>
      <c r="V1822" s="354">
        <f t="shared" si="639"/>
        <v>48</v>
      </c>
      <c r="W1822" s="114">
        <f>IF(ISNA(VLOOKUP(H1822,'data putaway'!$A$1:$E$530,2,0)),0,VLOOKUP(H1822,'data putaway'!$A$1:$E$530,2,0))</f>
        <v>0</v>
      </c>
      <c r="X1822" s="354" t="b">
        <f t="shared" si="640"/>
        <v>0</v>
      </c>
      <c r="Y1822" s="354">
        <f>IF(ISNA(VLOOKUP(H1822,'data putaway'!$A$1:$E$530,4,0)),0,VLOOKUP(H1822,'data putaway'!$A$1:$E$530,4,0))</f>
        <v>0</v>
      </c>
      <c r="Z1822" s="113">
        <f>IF(ISNA(VLOOKUP(H1822,'data putaway'!$A$1:$E$530,5,0)),0,VLOOKUP(H1822,'data putaway'!$A$1:$E$530,5,0))</f>
        <v>0</v>
      </c>
      <c r="AA1822" s="354" t="b">
        <f t="shared" si="641"/>
        <v>0</v>
      </c>
      <c r="AB1822" s="354" t="b">
        <f t="shared" si="642"/>
        <v>0</v>
      </c>
      <c r="AC1822" s="356" t="str">
        <f t="shared" ca="1" si="643"/>
        <v>0 Month,  3 Days</v>
      </c>
      <c r="AD1822" s="114" t="str">
        <f t="shared" ca="1" si="650"/>
        <v>3 Year, 11 Month, 22 Days</v>
      </c>
      <c r="AE1822" s="114">
        <f t="shared" si="644"/>
        <v>48</v>
      </c>
      <c r="AF1822" s="114">
        <f t="shared" si="645"/>
        <v>1</v>
      </c>
      <c r="AG1822" s="354" t="str">
        <f t="shared" si="646"/>
        <v>CF06</v>
      </c>
      <c r="AH1822" s="114">
        <f>IF(ISNA(VLOOKUP(L1822,'MASTER DATA'!$A$1:$F$192,6,0)),0,VLOOKUP(L1822,'MASTER DATA'!$A$1:$F$192,6,0))*AE1822</f>
        <v>460.79999999999995</v>
      </c>
      <c r="AI1822" s="354" t="str">
        <f>VLOOKUP($D1822,'warehouse mapping'!$AN$7:$AO$17,2,0)</f>
        <v>Aktif</v>
      </c>
      <c r="AJ1822" s="114">
        <f t="shared" si="647"/>
        <v>0</v>
      </c>
      <c r="AK1822" s="354" t="str">
        <f t="shared" si="648"/>
        <v/>
      </c>
      <c r="AL1822" s="354" t="s">
        <v>3025</v>
      </c>
      <c r="AM1822" s="354">
        <f t="shared" si="651"/>
        <v>1</v>
      </c>
      <c r="AN1822" s="354" t="b">
        <f t="shared" si="649"/>
        <v>1</v>
      </c>
    </row>
    <row r="1823" spans="1:40" s="354" customFormat="1">
      <c r="A1823" s="354" t="str">
        <f t="shared" si="630"/>
        <v>CF06E01550048593</v>
      </c>
      <c r="B1823" s="354">
        <f t="shared" si="631"/>
        <v>0</v>
      </c>
      <c r="C1823" s="354">
        <f t="shared" si="632"/>
        <v>0</v>
      </c>
      <c r="D1823" s="354" t="str">
        <f t="shared" si="633"/>
        <v>CF</v>
      </c>
      <c r="E1823" s="354" t="str">
        <f t="shared" si="634"/>
        <v>06</v>
      </c>
      <c r="F1823" s="354" t="str">
        <f t="shared" si="635"/>
        <v>E</v>
      </c>
      <c r="G1823" s="355" t="str">
        <f t="shared" si="636"/>
        <v>01</v>
      </c>
      <c r="H1823" s="232" t="s">
        <v>2148</v>
      </c>
      <c r="I1823" s="232" t="s">
        <v>3530</v>
      </c>
      <c r="J1823" s="233">
        <v>46276</v>
      </c>
      <c r="K1823" s="233">
        <v>47731</v>
      </c>
      <c r="L1823" s="234">
        <v>550048593</v>
      </c>
      <c r="M1823" s="232" t="str">
        <f>IF(ISNA(VLOOKUP(L1823,'MASTER DATA'!$A$1:$B$192,2,0)),"",VLOOKUP(L1823,'MASTER DATA'!$A$1:$B$192,2,0))</f>
        <v>Adv4TAX5Sc20W40MB_12*0.8L_A04W</v>
      </c>
      <c r="N1823" s="232">
        <v>48</v>
      </c>
      <c r="O1823" s="232">
        <f t="shared" si="637"/>
        <v>1</v>
      </c>
      <c r="P1823" s="232">
        <f t="shared" si="638"/>
        <v>0</v>
      </c>
      <c r="Q1823" s="232">
        <f>VLOOKUP(L1823,'MASTER DATA'!$A$1:$E$192,5,0)</f>
        <v>48</v>
      </c>
      <c r="R1823" s="234">
        <f>SUMIF('picking of the day'!$H$4:$H$358,WMS!H1823&amp;WMS!L1823,'picking of the day'!$E$4:$E$358)</f>
        <v>0</v>
      </c>
      <c r="U1823" s="114">
        <f>IF(ISNA(VLOOKUP(H1823,'data putaway'!$A$1:$E$530,3,0)),0,VLOOKUP(H1823,'data putaway'!$A$1:$E$530,3,0))</f>
        <v>0</v>
      </c>
      <c r="V1823" s="354">
        <f t="shared" si="639"/>
        <v>48</v>
      </c>
      <c r="W1823" s="114">
        <f>IF(ISNA(VLOOKUP(H1823,'data putaway'!$A$1:$E$530,2,0)),0,VLOOKUP(H1823,'data putaway'!$A$1:$E$530,2,0))</f>
        <v>0</v>
      </c>
      <c r="X1823" s="354" t="b">
        <f t="shared" si="640"/>
        <v>0</v>
      </c>
      <c r="Y1823" s="354">
        <f>IF(ISNA(VLOOKUP(H1823,'data putaway'!$A$1:$E$530,4,0)),0,VLOOKUP(H1823,'data putaway'!$A$1:$E$530,4,0))</f>
        <v>0</v>
      </c>
      <c r="Z1823" s="113">
        <f>IF(ISNA(VLOOKUP(H1823,'data putaway'!$A$1:$E$530,5,0)),0,VLOOKUP(H1823,'data putaway'!$A$1:$E$530,5,0))</f>
        <v>0</v>
      </c>
      <c r="AA1823" s="354" t="b">
        <f t="shared" si="641"/>
        <v>0</v>
      </c>
      <c r="AB1823" s="354" t="b">
        <f t="shared" si="642"/>
        <v>0</v>
      </c>
      <c r="AC1823" s="356" t="str">
        <f t="shared" ca="1" si="643"/>
        <v>0 Month,  7 Days</v>
      </c>
      <c r="AD1823" s="114" t="str">
        <f t="shared" ca="1" si="650"/>
        <v>3 Year, 11 Month, 18 Days</v>
      </c>
      <c r="AE1823" s="114">
        <f t="shared" si="644"/>
        <v>48</v>
      </c>
      <c r="AF1823" s="114">
        <f t="shared" si="645"/>
        <v>1</v>
      </c>
      <c r="AG1823" s="354" t="str">
        <f t="shared" si="646"/>
        <v>CF06</v>
      </c>
      <c r="AH1823" s="114">
        <f>IF(ISNA(VLOOKUP(L1823,'MASTER DATA'!$A$1:$F$192,6,0)),0,VLOOKUP(L1823,'MASTER DATA'!$A$1:$F$192,6,0))*AE1823</f>
        <v>460.79999999999995</v>
      </c>
      <c r="AI1823" s="354" t="str">
        <f>VLOOKUP($D1823,'warehouse mapping'!$AN$7:$AO$17,2,0)</f>
        <v>Aktif</v>
      </c>
      <c r="AJ1823" s="114">
        <f t="shared" si="647"/>
        <v>0</v>
      </c>
      <c r="AK1823" s="354" t="str">
        <f t="shared" si="648"/>
        <v/>
      </c>
      <c r="AL1823" s="354" t="s">
        <v>3025</v>
      </c>
      <c r="AM1823" s="354">
        <f t="shared" si="651"/>
        <v>1</v>
      </c>
      <c r="AN1823" s="354" t="b">
        <f t="shared" si="649"/>
        <v>1</v>
      </c>
    </row>
    <row r="1824" spans="1:40" s="354" customFormat="1">
      <c r="A1824" s="354" t="str">
        <f t="shared" si="630"/>
        <v>CF06E02550048593</v>
      </c>
      <c r="B1824" s="354">
        <f t="shared" si="631"/>
        <v>0</v>
      </c>
      <c r="C1824" s="354">
        <f t="shared" si="632"/>
        <v>0</v>
      </c>
      <c r="D1824" s="354" t="str">
        <f t="shared" si="633"/>
        <v>CF</v>
      </c>
      <c r="E1824" s="354" t="str">
        <f t="shared" si="634"/>
        <v>06</v>
      </c>
      <c r="F1824" s="354" t="str">
        <f t="shared" si="635"/>
        <v>E</v>
      </c>
      <c r="G1824" s="355" t="str">
        <f t="shared" si="636"/>
        <v>02</v>
      </c>
      <c r="H1824" s="232" t="s">
        <v>2149</v>
      </c>
      <c r="I1824" s="232" t="s">
        <v>3530</v>
      </c>
      <c r="J1824" s="233">
        <v>46276</v>
      </c>
      <c r="K1824" s="233">
        <v>47731</v>
      </c>
      <c r="L1824" s="234">
        <v>550048593</v>
      </c>
      <c r="M1824" s="232" t="str">
        <f>IF(ISNA(VLOOKUP(L1824,'MASTER DATA'!$A$1:$B$192,2,0)),"",VLOOKUP(L1824,'MASTER DATA'!$A$1:$B$192,2,0))</f>
        <v>Adv4TAX5Sc20W40MB_12*0.8L_A04W</v>
      </c>
      <c r="N1824" s="232">
        <v>48</v>
      </c>
      <c r="O1824" s="232">
        <f t="shared" si="637"/>
        <v>1</v>
      </c>
      <c r="P1824" s="232">
        <f t="shared" si="638"/>
        <v>0</v>
      </c>
      <c r="Q1824" s="232">
        <f>VLOOKUP(L1824,'MASTER DATA'!$A$1:$E$192,5,0)</f>
        <v>48</v>
      </c>
      <c r="R1824" s="234">
        <f>SUMIF('picking of the day'!$H$4:$H$358,WMS!H1824&amp;WMS!L1824,'picking of the day'!$E$4:$E$358)</f>
        <v>0</v>
      </c>
      <c r="U1824" s="114">
        <f>IF(ISNA(VLOOKUP(H1824,'data putaway'!$A$1:$E$530,3,0)),0,VLOOKUP(H1824,'data putaway'!$A$1:$E$530,3,0))</f>
        <v>0</v>
      </c>
      <c r="V1824" s="354">
        <f t="shared" si="639"/>
        <v>48</v>
      </c>
      <c r="W1824" s="114">
        <f>IF(ISNA(VLOOKUP(H1824,'data putaway'!$A$1:$E$530,2,0)),0,VLOOKUP(H1824,'data putaway'!$A$1:$E$530,2,0))</f>
        <v>0</v>
      </c>
      <c r="X1824" s="354" t="b">
        <f t="shared" si="640"/>
        <v>0</v>
      </c>
      <c r="Y1824" s="354">
        <f>IF(ISNA(VLOOKUP(H1824,'data putaway'!$A$1:$E$530,4,0)),0,VLOOKUP(H1824,'data putaway'!$A$1:$E$530,4,0))</f>
        <v>0</v>
      </c>
      <c r="Z1824" s="113">
        <f>IF(ISNA(VLOOKUP(H1824,'data putaway'!$A$1:$E$530,5,0)),0,VLOOKUP(H1824,'data putaway'!$A$1:$E$530,5,0))</f>
        <v>0</v>
      </c>
      <c r="AA1824" s="354" t="b">
        <f t="shared" si="641"/>
        <v>0</v>
      </c>
      <c r="AB1824" s="354" t="b">
        <f t="shared" si="642"/>
        <v>0</v>
      </c>
      <c r="AC1824" s="356" t="str">
        <f t="shared" ca="1" si="643"/>
        <v>0 Month,  7 Days</v>
      </c>
      <c r="AD1824" s="114" t="str">
        <f t="shared" ca="1" si="650"/>
        <v>3 Year, 11 Month, 18 Days</v>
      </c>
      <c r="AE1824" s="114">
        <f t="shared" si="644"/>
        <v>48</v>
      </c>
      <c r="AF1824" s="114">
        <f t="shared" si="645"/>
        <v>1</v>
      </c>
      <c r="AG1824" s="354" t="str">
        <f t="shared" si="646"/>
        <v>CF06</v>
      </c>
      <c r="AH1824" s="114">
        <f>IF(ISNA(VLOOKUP(L1824,'MASTER DATA'!$A$1:$F$192,6,0)),0,VLOOKUP(L1824,'MASTER DATA'!$A$1:$F$192,6,0))*AE1824</f>
        <v>460.79999999999995</v>
      </c>
      <c r="AI1824" s="354" t="str">
        <f>VLOOKUP($D1824,'warehouse mapping'!$AN$7:$AO$17,2,0)</f>
        <v>Aktif</v>
      </c>
      <c r="AJ1824" s="114">
        <f t="shared" si="647"/>
        <v>0</v>
      </c>
      <c r="AK1824" s="354" t="str">
        <f t="shared" si="648"/>
        <v/>
      </c>
      <c r="AL1824" s="354" t="s">
        <v>3025</v>
      </c>
      <c r="AM1824" s="354">
        <f t="shared" si="651"/>
        <v>1</v>
      </c>
      <c r="AN1824" s="354" t="b">
        <f t="shared" si="649"/>
        <v>1</v>
      </c>
    </row>
    <row r="1825" spans="1:40" s="354" customFormat="1">
      <c r="A1825" s="354" t="str">
        <f t="shared" si="630"/>
        <v>CF07A01550027259</v>
      </c>
      <c r="B1825" s="354">
        <f t="shared" si="631"/>
        <v>0</v>
      </c>
      <c r="C1825" s="354">
        <f t="shared" si="632"/>
        <v>0</v>
      </c>
      <c r="D1825" s="354" t="str">
        <f t="shared" si="633"/>
        <v>CF</v>
      </c>
      <c r="E1825" s="354" t="str">
        <f t="shared" si="634"/>
        <v>07</v>
      </c>
      <c r="F1825" s="354" t="str">
        <f t="shared" si="635"/>
        <v>A</v>
      </c>
      <c r="G1825" s="355" t="str">
        <f t="shared" si="636"/>
        <v>01</v>
      </c>
      <c r="H1825" s="232" t="s">
        <v>2150</v>
      </c>
      <c r="I1825" s="232" t="s">
        <v>3313</v>
      </c>
      <c r="J1825" s="233">
        <v>46262</v>
      </c>
      <c r="K1825" s="233">
        <v>47703</v>
      </c>
      <c r="L1825" s="234">
        <v>550027259</v>
      </c>
      <c r="M1825" s="232" t="str">
        <f>IF(ISNA(VLOOKUP(L1825,'MASTER DATA'!$A$1:$B$192,2,0)),"",VLOOKUP(L1825,'MASTER DATA'!$A$1:$B$192,2,0))</f>
        <v>Gadus S2 V220 2_1*770kg_A227</v>
      </c>
      <c r="N1825" s="232">
        <v>1</v>
      </c>
      <c r="O1825" s="232">
        <f t="shared" si="637"/>
        <v>1</v>
      </c>
      <c r="P1825" s="232">
        <f t="shared" si="638"/>
        <v>0</v>
      </c>
      <c r="Q1825" s="232">
        <f>VLOOKUP(L1825,'MASTER DATA'!$A$1:$E$192,5,0)</f>
        <v>1</v>
      </c>
      <c r="R1825" s="234">
        <f>SUMIF('picking of the day'!$H$4:$H$358,WMS!H1825&amp;WMS!L1825,'picking of the day'!$E$4:$E$358)</f>
        <v>0</v>
      </c>
      <c r="U1825" s="114">
        <f>IF(ISNA(VLOOKUP(H1825,'data putaway'!$A$1:$E$530,3,0)),0,VLOOKUP(H1825,'data putaway'!$A$1:$E$530,3,0))</f>
        <v>0</v>
      </c>
      <c r="V1825" s="354">
        <f t="shared" si="639"/>
        <v>1</v>
      </c>
      <c r="W1825" s="114">
        <f>IF(ISNA(VLOOKUP(H1825,'data putaway'!$A$1:$E$530,2,0)),0,VLOOKUP(H1825,'data putaway'!$A$1:$E$530,2,0))</f>
        <v>0</v>
      </c>
      <c r="X1825" s="354" t="b">
        <f t="shared" si="640"/>
        <v>0</v>
      </c>
      <c r="Y1825" s="354">
        <f>IF(ISNA(VLOOKUP(H1825,'data putaway'!$A$1:$E$530,4,0)),0,VLOOKUP(H1825,'data putaway'!$A$1:$E$530,4,0))</f>
        <v>0</v>
      </c>
      <c r="Z1825" s="113">
        <f>IF(ISNA(VLOOKUP(H1825,'data putaway'!$A$1:$E$530,5,0)),0,VLOOKUP(H1825,'data putaway'!$A$1:$E$530,5,0))</f>
        <v>0</v>
      </c>
      <c r="AA1825" s="354" t="b">
        <f t="shared" si="641"/>
        <v>0</v>
      </c>
      <c r="AB1825" s="354" t="b">
        <f t="shared" si="642"/>
        <v>0</v>
      </c>
      <c r="AC1825" s="356" t="str">
        <f t="shared" ca="1" si="643"/>
        <v>0 Month,  21 Days</v>
      </c>
      <c r="AD1825" s="114" t="str">
        <f t="shared" ca="1" si="650"/>
        <v>3 Year, 10 Month, 21 Days</v>
      </c>
      <c r="AE1825" s="114">
        <f t="shared" si="644"/>
        <v>1</v>
      </c>
      <c r="AF1825" s="114">
        <f t="shared" si="645"/>
        <v>1</v>
      </c>
      <c r="AG1825" s="354" t="str">
        <f t="shared" si="646"/>
        <v>CF07</v>
      </c>
      <c r="AH1825" s="114">
        <f>IF(ISNA(VLOOKUP(L1825,'MASTER DATA'!$A$1:$F$192,6,0)),0,VLOOKUP(L1825,'MASTER DATA'!$A$1:$F$192,6,0))*AE1825</f>
        <v>770</v>
      </c>
      <c r="AI1825" s="354" t="str">
        <f>VLOOKUP($D1825,'warehouse mapping'!$AN$7:$AO$17,2,0)</f>
        <v>Aktif</v>
      </c>
      <c r="AJ1825" s="114">
        <f t="shared" si="647"/>
        <v>0</v>
      </c>
      <c r="AK1825" s="354" t="str">
        <f t="shared" si="648"/>
        <v/>
      </c>
      <c r="AL1825" s="354" t="s">
        <v>3025</v>
      </c>
      <c r="AM1825" s="354">
        <f t="shared" si="651"/>
        <v>1</v>
      </c>
      <c r="AN1825" s="354" t="b">
        <f t="shared" si="649"/>
        <v>1</v>
      </c>
    </row>
    <row r="1826" spans="1:40" s="354" customFormat="1">
      <c r="A1826" s="354" t="str">
        <f t="shared" si="630"/>
        <v>CF07A02550027259</v>
      </c>
      <c r="B1826" s="354">
        <f t="shared" si="631"/>
        <v>0</v>
      </c>
      <c r="C1826" s="354">
        <f t="shared" si="632"/>
        <v>0</v>
      </c>
      <c r="D1826" s="354" t="str">
        <f t="shared" si="633"/>
        <v>CF</v>
      </c>
      <c r="E1826" s="354" t="str">
        <f t="shared" si="634"/>
        <v>07</v>
      </c>
      <c r="F1826" s="354" t="str">
        <f t="shared" si="635"/>
        <v>A</v>
      </c>
      <c r="G1826" s="355" t="str">
        <f t="shared" si="636"/>
        <v>02</v>
      </c>
      <c r="H1826" s="232" t="s">
        <v>2151</v>
      </c>
      <c r="I1826" s="232" t="s">
        <v>3313</v>
      </c>
      <c r="J1826" s="233">
        <v>46262</v>
      </c>
      <c r="K1826" s="233">
        <v>47703</v>
      </c>
      <c r="L1826" s="234">
        <v>550027259</v>
      </c>
      <c r="M1826" s="232" t="str">
        <f>IF(ISNA(VLOOKUP(L1826,'MASTER DATA'!$A$1:$B$192,2,0)),"",VLOOKUP(L1826,'MASTER DATA'!$A$1:$B$192,2,0))</f>
        <v>Gadus S2 V220 2_1*770kg_A227</v>
      </c>
      <c r="N1826" s="232">
        <v>1</v>
      </c>
      <c r="O1826" s="232">
        <f t="shared" si="637"/>
        <v>1</v>
      </c>
      <c r="P1826" s="232">
        <f t="shared" si="638"/>
        <v>0</v>
      </c>
      <c r="Q1826" s="232">
        <f>VLOOKUP(L1826,'MASTER DATA'!$A$1:$E$192,5,0)</f>
        <v>1</v>
      </c>
      <c r="R1826" s="234">
        <f>SUMIF('picking of the day'!$H$4:$H$358,WMS!H1826&amp;WMS!L1826,'picking of the day'!$E$4:$E$358)</f>
        <v>0</v>
      </c>
      <c r="U1826" s="114">
        <f>IF(ISNA(VLOOKUP(H1826,'data putaway'!$A$1:$E$530,3,0)),0,VLOOKUP(H1826,'data putaway'!$A$1:$E$530,3,0))</f>
        <v>0</v>
      </c>
      <c r="V1826" s="354">
        <f t="shared" si="639"/>
        <v>1</v>
      </c>
      <c r="W1826" s="114">
        <f>IF(ISNA(VLOOKUP(H1826,'data putaway'!$A$1:$E$530,2,0)),0,VLOOKUP(H1826,'data putaway'!$A$1:$E$530,2,0))</f>
        <v>0</v>
      </c>
      <c r="X1826" s="354" t="b">
        <f t="shared" si="640"/>
        <v>0</v>
      </c>
      <c r="Y1826" s="354">
        <f>IF(ISNA(VLOOKUP(H1826,'data putaway'!$A$1:$E$530,4,0)),0,VLOOKUP(H1826,'data putaway'!$A$1:$E$530,4,0))</f>
        <v>0</v>
      </c>
      <c r="Z1826" s="113">
        <f>IF(ISNA(VLOOKUP(H1826,'data putaway'!$A$1:$E$530,5,0)),0,VLOOKUP(H1826,'data putaway'!$A$1:$E$530,5,0))</f>
        <v>0</v>
      </c>
      <c r="AA1826" s="354" t="b">
        <f t="shared" si="641"/>
        <v>0</v>
      </c>
      <c r="AB1826" s="354" t="b">
        <f t="shared" si="642"/>
        <v>0</v>
      </c>
      <c r="AC1826" s="356" t="str">
        <f t="shared" ca="1" si="643"/>
        <v>0 Month,  21 Days</v>
      </c>
      <c r="AD1826" s="114" t="str">
        <f t="shared" ca="1" si="650"/>
        <v>3 Year, 10 Month, 21 Days</v>
      </c>
      <c r="AE1826" s="114">
        <f t="shared" si="644"/>
        <v>1</v>
      </c>
      <c r="AF1826" s="114">
        <f t="shared" si="645"/>
        <v>1</v>
      </c>
      <c r="AG1826" s="354" t="str">
        <f t="shared" si="646"/>
        <v>CF07</v>
      </c>
      <c r="AH1826" s="114">
        <f>IF(ISNA(VLOOKUP(L1826,'MASTER DATA'!$A$1:$F$192,6,0)),0,VLOOKUP(L1826,'MASTER DATA'!$A$1:$F$192,6,0))*AE1826</f>
        <v>770</v>
      </c>
      <c r="AI1826" s="354" t="str">
        <f>VLOOKUP($D1826,'warehouse mapping'!$AN$7:$AO$17,2,0)</f>
        <v>Aktif</v>
      </c>
      <c r="AJ1826" s="114">
        <f t="shared" si="647"/>
        <v>0</v>
      </c>
      <c r="AK1826" s="354" t="str">
        <f t="shared" si="648"/>
        <v/>
      </c>
      <c r="AL1826" s="354" t="s">
        <v>3025</v>
      </c>
      <c r="AM1826" s="354">
        <f t="shared" si="651"/>
        <v>1</v>
      </c>
      <c r="AN1826" s="354" t="b">
        <f t="shared" si="649"/>
        <v>1</v>
      </c>
    </row>
    <row r="1827" spans="1:40" s="354" customFormat="1">
      <c r="A1827" s="354" t="str">
        <f t="shared" si="630"/>
        <v>CF07B01550044709</v>
      </c>
      <c r="B1827" s="354">
        <f t="shared" si="631"/>
        <v>0</v>
      </c>
      <c r="C1827" s="354">
        <f t="shared" si="632"/>
        <v>0</v>
      </c>
      <c r="D1827" s="354" t="str">
        <f t="shared" si="633"/>
        <v>CF</v>
      </c>
      <c r="E1827" s="354" t="str">
        <f t="shared" si="634"/>
        <v>07</v>
      </c>
      <c r="F1827" s="354" t="str">
        <f t="shared" si="635"/>
        <v>B</v>
      </c>
      <c r="G1827" s="355" t="str">
        <f t="shared" si="636"/>
        <v>01</v>
      </c>
      <c r="H1827" s="232" t="s">
        <v>2152</v>
      </c>
      <c r="I1827" s="232" t="s">
        <v>3585</v>
      </c>
      <c r="J1827" s="233">
        <v>46280</v>
      </c>
      <c r="K1827" s="233">
        <v>47735</v>
      </c>
      <c r="L1827" s="234">
        <v>550044709</v>
      </c>
      <c r="M1827" s="232" t="str">
        <f>IF(ISNA(VLOOKUP(L1827,'MASTER DATA'!$A$1:$B$192,2,0)),"",VLOOKUP(L1827,'MASTER DATA'!$A$1:$B$192,2,0))</f>
        <v>Adv4TAX5Sc10W30SLMB_12*0.8L_A04W</v>
      </c>
      <c r="N1827" s="232">
        <v>48</v>
      </c>
      <c r="O1827" s="232">
        <f t="shared" si="637"/>
        <v>1</v>
      </c>
      <c r="P1827" s="232">
        <f t="shared" si="638"/>
        <v>0</v>
      </c>
      <c r="Q1827" s="232">
        <f>VLOOKUP(L1827,'MASTER DATA'!$A$1:$E$192,5,0)</f>
        <v>48</v>
      </c>
      <c r="R1827" s="234">
        <f>SUMIF('picking of the day'!$H$4:$H$358,WMS!H1827&amp;WMS!L1827,'picking of the day'!$E$4:$E$358)</f>
        <v>0</v>
      </c>
      <c r="U1827" s="114">
        <f>IF(ISNA(VLOOKUP(H1827,'data putaway'!$A$1:$E$530,3,0)),0,VLOOKUP(H1827,'data putaway'!$A$1:$E$530,3,0))</f>
        <v>0</v>
      </c>
      <c r="V1827" s="354">
        <f t="shared" si="639"/>
        <v>48</v>
      </c>
      <c r="W1827" s="114">
        <f>IF(ISNA(VLOOKUP(H1827,'data putaway'!$A$1:$E$530,2,0)),0,VLOOKUP(H1827,'data putaway'!$A$1:$E$530,2,0))</f>
        <v>0</v>
      </c>
      <c r="X1827" s="354" t="b">
        <f t="shared" si="640"/>
        <v>0</v>
      </c>
      <c r="Y1827" s="354">
        <f>IF(ISNA(VLOOKUP(H1827,'data putaway'!$A$1:$E$530,4,0)),0,VLOOKUP(H1827,'data putaway'!$A$1:$E$530,4,0))</f>
        <v>0</v>
      </c>
      <c r="Z1827" s="113">
        <f>IF(ISNA(VLOOKUP(H1827,'data putaway'!$A$1:$E$530,5,0)),0,VLOOKUP(H1827,'data putaway'!$A$1:$E$530,5,0))</f>
        <v>0</v>
      </c>
      <c r="AA1827" s="354" t="b">
        <f t="shared" si="641"/>
        <v>0</v>
      </c>
      <c r="AB1827" s="354" t="b">
        <f t="shared" si="642"/>
        <v>0</v>
      </c>
      <c r="AC1827" s="356" t="str">
        <f t="shared" ca="1" si="643"/>
        <v>0 Month,  3 Days</v>
      </c>
      <c r="AD1827" s="114" t="str">
        <f t="shared" ca="1" si="650"/>
        <v>3 Year, 11 Month, 22 Days</v>
      </c>
      <c r="AE1827" s="114">
        <f t="shared" si="644"/>
        <v>48</v>
      </c>
      <c r="AF1827" s="114">
        <f t="shared" si="645"/>
        <v>1</v>
      </c>
      <c r="AG1827" s="354" t="str">
        <f t="shared" si="646"/>
        <v>CF07</v>
      </c>
      <c r="AH1827" s="114">
        <f>IF(ISNA(VLOOKUP(L1827,'MASTER DATA'!$A$1:$F$192,6,0)),0,VLOOKUP(L1827,'MASTER DATA'!$A$1:$F$192,6,0))*AE1827</f>
        <v>460.79999999999995</v>
      </c>
      <c r="AI1827" s="354" t="str">
        <f>VLOOKUP($D1827,'warehouse mapping'!$AN$7:$AO$17,2,0)</f>
        <v>Aktif</v>
      </c>
      <c r="AJ1827" s="114">
        <f t="shared" si="647"/>
        <v>0</v>
      </c>
      <c r="AK1827" s="354" t="str">
        <f t="shared" si="648"/>
        <v/>
      </c>
      <c r="AL1827" s="354" t="s">
        <v>3025</v>
      </c>
      <c r="AM1827" s="354">
        <f t="shared" si="651"/>
        <v>1</v>
      </c>
      <c r="AN1827" s="354" t="b">
        <f t="shared" si="649"/>
        <v>1</v>
      </c>
    </row>
    <row r="1828" spans="1:40" s="354" customFormat="1">
      <c r="A1828" s="354" t="str">
        <f t="shared" si="630"/>
        <v>CF07B02550044709</v>
      </c>
      <c r="B1828" s="354">
        <f t="shared" si="631"/>
        <v>0</v>
      </c>
      <c r="C1828" s="354">
        <f t="shared" si="632"/>
        <v>0</v>
      </c>
      <c r="D1828" s="354" t="str">
        <f t="shared" si="633"/>
        <v>CF</v>
      </c>
      <c r="E1828" s="354" t="str">
        <f t="shared" si="634"/>
        <v>07</v>
      </c>
      <c r="F1828" s="354" t="str">
        <f t="shared" si="635"/>
        <v>B</v>
      </c>
      <c r="G1828" s="355" t="str">
        <f t="shared" si="636"/>
        <v>02</v>
      </c>
      <c r="H1828" s="232" t="s">
        <v>2153</v>
      </c>
      <c r="I1828" s="232" t="s">
        <v>3585</v>
      </c>
      <c r="J1828" s="233">
        <v>46280</v>
      </c>
      <c r="K1828" s="233">
        <v>47735</v>
      </c>
      <c r="L1828" s="234">
        <v>550044709</v>
      </c>
      <c r="M1828" s="232" t="str">
        <f>IF(ISNA(VLOOKUP(L1828,'MASTER DATA'!$A$1:$B$192,2,0)),"",VLOOKUP(L1828,'MASTER DATA'!$A$1:$B$192,2,0))</f>
        <v>Adv4TAX5Sc10W30SLMB_12*0.8L_A04W</v>
      </c>
      <c r="N1828" s="232">
        <v>48</v>
      </c>
      <c r="O1828" s="232">
        <f t="shared" si="637"/>
        <v>1</v>
      </c>
      <c r="P1828" s="232">
        <f t="shared" si="638"/>
        <v>0</v>
      </c>
      <c r="Q1828" s="232">
        <f>VLOOKUP(L1828,'MASTER DATA'!$A$1:$E$192,5,0)</f>
        <v>48</v>
      </c>
      <c r="R1828" s="234">
        <f>SUMIF('picking of the day'!$H$4:$H$358,WMS!H1828&amp;WMS!L1828,'picking of the day'!$E$4:$E$358)</f>
        <v>0</v>
      </c>
      <c r="U1828" s="114">
        <f>IF(ISNA(VLOOKUP(H1828,'data putaway'!$A$1:$E$530,3,0)),0,VLOOKUP(H1828,'data putaway'!$A$1:$E$530,3,0))</f>
        <v>0</v>
      </c>
      <c r="V1828" s="354">
        <f t="shared" si="639"/>
        <v>48</v>
      </c>
      <c r="W1828" s="114">
        <f>IF(ISNA(VLOOKUP(H1828,'data putaway'!$A$1:$E$530,2,0)),0,VLOOKUP(H1828,'data putaway'!$A$1:$E$530,2,0))</f>
        <v>0</v>
      </c>
      <c r="X1828" s="354" t="b">
        <f t="shared" si="640"/>
        <v>0</v>
      </c>
      <c r="Y1828" s="354">
        <f>IF(ISNA(VLOOKUP(H1828,'data putaway'!$A$1:$E$530,4,0)),0,VLOOKUP(H1828,'data putaway'!$A$1:$E$530,4,0))</f>
        <v>0</v>
      </c>
      <c r="Z1828" s="113">
        <f>IF(ISNA(VLOOKUP(H1828,'data putaway'!$A$1:$E$530,5,0)),0,VLOOKUP(H1828,'data putaway'!$A$1:$E$530,5,0))</f>
        <v>0</v>
      </c>
      <c r="AA1828" s="354" t="b">
        <f t="shared" si="641"/>
        <v>0</v>
      </c>
      <c r="AB1828" s="354" t="b">
        <f t="shared" si="642"/>
        <v>0</v>
      </c>
      <c r="AC1828" s="356" t="str">
        <f t="shared" ca="1" si="643"/>
        <v>0 Month,  3 Days</v>
      </c>
      <c r="AD1828" s="114" t="str">
        <f t="shared" ca="1" si="650"/>
        <v>3 Year, 11 Month, 22 Days</v>
      </c>
      <c r="AE1828" s="114">
        <f t="shared" si="644"/>
        <v>48</v>
      </c>
      <c r="AF1828" s="114">
        <f t="shared" si="645"/>
        <v>1</v>
      </c>
      <c r="AG1828" s="354" t="str">
        <f t="shared" si="646"/>
        <v>CF07</v>
      </c>
      <c r="AH1828" s="114">
        <f>IF(ISNA(VLOOKUP(L1828,'MASTER DATA'!$A$1:$F$192,6,0)),0,VLOOKUP(L1828,'MASTER DATA'!$A$1:$F$192,6,0))*AE1828</f>
        <v>460.79999999999995</v>
      </c>
      <c r="AI1828" s="354" t="str">
        <f>VLOOKUP($D1828,'warehouse mapping'!$AN$7:$AO$17,2,0)</f>
        <v>Aktif</v>
      </c>
      <c r="AJ1828" s="114">
        <f t="shared" si="647"/>
        <v>0</v>
      </c>
      <c r="AK1828" s="354" t="str">
        <f t="shared" si="648"/>
        <v/>
      </c>
      <c r="AL1828" s="354" t="s">
        <v>3025</v>
      </c>
      <c r="AM1828" s="354">
        <f t="shared" si="651"/>
        <v>1</v>
      </c>
      <c r="AN1828" s="354" t="b">
        <f t="shared" si="649"/>
        <v>1</v>
      </c>
    </row>
    <row r="1829" spans="1:40" s="354" customFormat="1">
      <c r="A1829" s="354" t="str">
        <f t="shared" si="630"/>
        <v>CF07C01550044709</v>
      </c>
      <c r="B1829" s="354">
        <f t="shared" si="631"/>
        <v>0</v>
      </c>
      <c r="C1829" s="354">
        <f t="shared" si="632"/>
        <v>0</v>
      </c>
      <c r="D1829" s="354" t="str">
        <f t="shared" si="633"/>
        <v>CF</v>
      </c>
      <c r="E1829" s="354" t="str">
        <f t="shared" si="634"/>
        <v>07</v>
      </c>
      <c r="F1829" s="354" t="str">
        <f t="shared" si="635"/>
        <v>C</v>
      </c>
      <c r="G1829" s="355" t="str">
        <f t="shared" si="636"/>
        <v>01</v>
      </c>
      <c r="H1829" s="232" t="s">
        <v>234</v>
      </c>
      <c r="I1829" s="232" t="s">
        <v>3585</v>
      </c>
      <c r="J1829" s="233">
        <v>46280</v>
      </c>
      <c r="K1829" s="233">
        <v>47735</v>
      </c>
      <c r="L1829" s="234">
        <v>550044709</v>
      </c>
      <c r="M1829" s="232" t="str">
        <f>IF(ISNA(VLOOKUP(L1829,'MASTER DATA'!$A$1:$B$192,2,0)),"",VLOOKUP(L1829,'MASTER DATA'!$A$1:$B$192,2,0))</f>
        <v>Adv4TAX5Sc10W30SLMB_12*0.8L_A04W</v>
      </c>
      <c r="N1829" s="232">
        <v>48</v>
      </c>
      <c r="O1829" s="232">
        <f t="shared" si="637"/>
        <v>1</v>
      </c>
      <c r="P1829" s="232">
        <f t="shared" si="638"/>
        <v>0</v>
      </c>
      <c r="Q1829" s="232">
        <f>VLOOKUP(L1829,'MASTER DATA'!$A$1:$E$192,5,0)</f>
        <v>48</v>
      </c>
      <c r="R1829" s="234">
        <f>SUMIF('picking of the day'!$H$4:$H$358,WMS!H1829&amp;WMS!L1829,'picking of the day'!$E$4:$E$358)</f>
        <v>0</v>
      </c>
      <c r="U1829" s="114">
        <f>IF(ISNA(VLOOKUP(H1829,'data putaway'!$A$1:$E$530,3,0)),0,VLOOKUP(H1829,'data putaway'!$A$1:$E$530,3,0))</f>
        <v>0</v>
      </c>
      <c r="V1829" s="354">
        <f t="shared" si="639"/>
        <v>48</v>
      </c>
      <c r="W1829" s="114">
        <f>IF(ISNA(VLOOKUP(H1829,'data putaway'!$A$1:$E$530,2,0)),0,VLOOKUP(H1829,'data putaway'!$A$1:$E$530,2,0))</f>
        <v>0</v>
      </c>
      <c r="X1829" s="354" t="b">
        <f t="shared" si="640"/>
        <v>0</v>
      </c>
      <c r="Y1829" s="354">
        <f>IF(ISNA(VLOOKUP(H1829,'data putaway'!$A$1:$E$530,4,0)),0,VLOOKUP(H1829,'data putaway'!$A$1:$E$530,4,0))</f>
        <v>0</v>
      </c>
      <c r="Z1829" s="113">
        <f>IF(ISNA(VLOOKUP(H1829,'data putaway'!$A$1:$E$530,5,0)),0,VLOOKUP(H1829,'data putaway'!$A$1:$E$530,5,0))</f>
        <v>0</v>
      </c>
      <c r="AA1829" s="354" t="b">
        <f t="shared" si="641"/>
        <v>0</v>
      </c>
      <c r="AB1829" s="354" t="b">
        <f t="shared" si="642"/>
        <v>0</v>
      </c>
      <c r="AC1829" s="356" t="str">
        <f t="shared" ca="1" si="643"/>
        <v>0 Month,  3 Days</v>
      </c>
      <c r="AD1829" s="114" t="str">
        <f t="shared" ca="1" si="650"/>
        <v>3 Year, 11 Month, 22 Days</v>
      </c>
      <c r="AE1829" s="114">
        <f t="shared" si="644"/>
        <v>48</v>
      </c>
      <c r="AF1829" s="114">
        <f t="shared" si="645"/>
        <v>1</v>
      </c>
      <c r="AG1829" s="354" t="str">
        <f t="shared" si="646"/>
        <v>CF07</v>
      </c>
      <c r="AH1829" s="114">
        <f>IF(ISNA(VLOOKUP(L1829,'MASTER DATA'!$A$1:$F$192,6,0)),0,VLOOKUP(L1829,'MASTER DATA'!$A$1:$F$192,6,0))*AE1829</f>
        <v>460.79999999999995</v>
      </c>
      <c r="AI1829" s="354" t="str">
        <f>VLOOKUP($D1829,'warehouse mapping'!$AN$7:$AO$17,2,0)</f>
        <v>Aktif</v>
      </c>
      <c r="AJ1829" s="114">
        <f t="shared" si="647"/>
        <v>0</v>
      </c>
      <c r="AK1829" s="354" t="str">
        <f t="shared" si="648"/>
        <v/>
      </c>
      <c r="AL1829" s="354" t="s">
        <v>3025</v>
      </c>
      <c r="AM1829" s="354">
        <f t="shared" si="651"/>
        <v>1</v>
      </c>
      <c r="AN1829" s="354" t="b">
        <f t="shared" si="649"/>
        <v>1</v>
      </c>
    </row>
    <row r="1830" spans="1:40" s="354" customFormat="1">
      <c r="A1830" s="354" t="str">
        <f t="shared" si="630"/>
        <v>CF07C02550070613</v>
      </c>
      <c r="B1830" s="354">
        <f t="shared" si="631"/>
        <v>0</v>
      </c>
      <c r="C1830" s="354">
        <f t="shared" si="632"/>
        <v>0</v>
      </c>
      <c r="D1830" s="354" t="str">
        <f t="shared" si="633"/>
        <v>CF</v>
      </c>
      <c r="E1830" s="354" t="str">
        <f t="shared" si="634"/>
        <v>07</v>
      </c>
      <c r="F1830" s="354" t="str">
        <f t="shared" si="635"/>
        <v>C</v>
      </c>
      <c r="G1830" s="355" t="str">
        <f t="shared" si="636"/>
        <v>02</v>
      </c>
      <c r="H1830" s="232" t="s">
        <v>235</v>
      </c>
      <c r="I1830" s="232" t="s">
        <v>3139</v>
      </c>
      <c r="J1830" s="233">
        <v>46281</v>
      </c>
      <c r="K1830" s="233">
        <v>47671</v>
      </c>
      <c r="L1830" s="234">
        <v>550070613</v>
      </c>
      <c r="M1830" s="232" t="str">
        <f>IF(ISNA(VLOOKUP(L1830,'MASTER DATA'!$A$1:$B$192,2,0)),"",VLOOKUP(L1830,'MASTER DATA'!$A$1:$B$192,2,0))</f>
        <v>HlxHX610W40SP_12*1L_A734</v>
      </c>
      <c r="N1830" s="232">
        <v>44</v>
      </c>
      <c r="O1830" s="232">
        <f t="shared" si="637"/>
        <v>1</v>
      </c>
      <c r="P1830" s="232">
        <f t="shared" si="638"/>
        <v>0</v>
      </c>
      <c r="Q1830" s="232">
        <f>VLOOKUP(L1830,'MASTER DATA'!$A$1:$E$192,5,0)</f>
        <v>44</v>
      </c>
      <c r="R1830" s="234">
        <f>SUMIF('picking of the day'!$H$4:$H$358,WMS!H1830&amp;WMS!L1830,'picking of the day'!$E$4:$E$358)</f>
        <v>0</v>
      </c>
      <c r="U1830" s="114">
        <f>IF(ISNA(VLOOKUP(H1830,'data putaway'!$A$1:$E$530,3,0)),0,VLOOKUP(H1830,'data putaway'!$A$1:$E$530,3,0))</f>
        <v>0</v>
      </c>
      <c r="V1830" s="354">
        <f t="shared" si="639"/>
        <v>44</v>
      </c>
      <c r="W1830" s="114">
        <f>IF(ISNA(VLOOKUP(H1830,'data putaway'!$A$1:$E$530,2,0)),0,VLOOKUP(H1830,'data putaway'!$A$1:$E$530,2,0))</f>
        <v>0</v>
      </c>
      <c r="X1830" s="354" t="b">
        <f t="shared" si="640"/>
        <v>0</v>
      </c>
      <c r="Y1830" s="354">
        <f>IF(ISNA(VLOOKUP(H1830,'data putaway'!$A$1:$E$530,4,0)),0,VLOOKUP(H1830,'data putaway'!$A$1:$E$530,4,0))</f>
        <v>0</v>
      </c>
      <c r="Z1830" s="113">
        <f>IF(ISNA(VLOOKUP(H1830,'data putaway'!$A$1:$E$530,5,0)),0,VLOOKUP(H1830,'data putaway'!$A$1:$E$530,5,0))</f>
        <v>0</v>
      </c>
      <c r="AA1830" s="354" t="b">
        <f t="shared" si="641"/>
        <v>0</v>
      </c>
      <c r="AB1830" s="354" t="b">
        <f t="shared" si="642"/>
        <v>0</v>
      </c>
      <c r="AC1830" s="356" t="str">
        <f t="shared" ca="1" si="643"/>
        <v>0 Month,  2 Days</v>
      </c>
      <c r="AD1830" s="114" t="str">
        <f t="shared" ca="1" si="650"/>
        <v>3 Year, 9 Month, 19 Days</v>
      </c>
      <c r="AE1830" s="114">
        <f t="shared" si="644"/>
        <v>44</v>
      </c>
      <c r="AF1830" s="114">
        <f t="shared" si="645"/>
        <v>1</v>
      </c>
      <c r="AG1830" s="354" t="str">
        <f t="shared" si="646"/>
        <v>CF07</v>
      </c>
      <c r="AH1830" s="114">
        <f>IF(ISNA(VLOOKUP(L1830,'MASTER DATA'!$A$1:$F$192,6,0)),0,VLOOKUP(L1830,'MASTER DATA'!$A$1:$F$192,6,0))*AE1830</f>
        <v>528</v>
      </c>
      <c r="AI1830" s="354" t="str">
        <f>VLOOKUP($D1830,'warehouse mapping'!$AN$7:$AO$17,2,0)</f>
        <v>Aktif</v>
      </c>
      <c r="AJ1830" s="114">
        <f t="shared" si="647"/>
        <v>0</v>
      </c>
      <c r="AK1830" s="354" t="str">
        <f t="shared" si="648"/>
        <v/>
      </c>
      <c r="AL1830" s="354" t="s">
        <v>3025</v>
      </c>
      <c r="AM1830" s="354">
        <f t="shared" si="651"/>
        <v>1</v>
      </c>
      <c r="AN1830" s="354" t="b">
        <f t="shared" si="649"/>
        <v>1</v>
      </c>
    </row>
    <row r="1831" spans="1:40" s="354" customFormat="1">
      <c r="A1831" s="354" t="str">
        <f t="shared" ref="A1831:A1894" si="652">H1831&amp;L1831</f>
        <v>CF07D01550048593</v>
      </c>
      <c r="B1831" s="354">
        <f t="shared" ref="B1831:B1894" si="653">R1831+S1831</f>
        <v>0</v>
      </c>
      <c r="C1831" s="354">
        <f t="shared" ref="C1831:C1894" si="654">T1831+U1831</f>
        <v>0</v>
      </c>
      <c r="D1831" s="354" t="str">
        <f t="shared" si="633"/>
        <v>CF</v>
      </c>
      <c r="E1831" s="354" t="str">
        <f t="shared" si="634"/>
        <v>07</v>
      </c>
      <c r="F1831" s="354" t="str">
        <f t="shared" si="635"/>
        <v>D</v>
      </c>
      <c r="G1831" s="355" t="str">
        <f t="shared" si="636"/>
        <v>01</v>
      </c>
      <c r="H1831" s="232" t="s">
        <v>245</v>
      </c>
      <c r="I1831" s="232" t="s">
        <v>3530</v>
      </c>
      <c r="J1831" s="233">
        <v>46276</v>
      </c>
      <c r="K1831" s="233">
        <v>47731</v>
      </c>
      <c r="L1831" s="234">
        <v>550048593</v>
      </c>
      <c r="M1831" s="232" t="str">
        <f>IF(ISNA(VLOOKUP(L1831,'MASTER DATA'!$A$1:$B$192,2,0)),"",VLOOKUP(L1831,'MASTER DATA'!$A$1:$B$192,2,0))</f>
        <v>Adv4TAX5Sc20W40MB_12*0.8L_A04W</v>
      </c>
      <c r="N1831" s="232">
        <v>48</v>
      </c>
      <c r="O1831" s="232">
        <f t="shared" si="637"/>
        <v>1</v>
      </c>
      <c r="P1831" s="232">
        <f t="shared" si="638"/>
        <v>0</v>
      </c>
      <c r="Q1831" s="232">
        <f>VLOOKUP(L1831,'MASTER DATA'!$A$1:$E$192,5,0)</f>
        <v>48</v>
      </c>
      <c r="R1831" s="234">
        <f>SUMIF('picking of the day'!$H$4:$H$358,WMS!H1831&amp;WMS!L1831,'picking of the day'!$E$4:$E$358)</f>
        <v>0</v>
      </c>
      <c r="U1831" s="114">
        <f>IF(ISNA(VLOOKUP(H1831,'data putaway'!$A$1:$E$530,3,0)),0,VLOOKUP(H1831,'data putaway'!$A$1:$E$530,3,0))</f>
        <v>0</v>
      </c>
      <c r="V1831" s="354">
        <f t="shared" si="639"/>
        <v>48</v>
      </c>
      <c r="W1831" s="114">
        <f>IF(ISNA(VLOOKUP(H1831,'data putaway'!$A$1:$E$530,2,0)),0,VLOOKUP(H1831,'data putaway'!$A$1:$E$530,2,0))</f>
        <v>0</v>
      </c>
      <c r="X1831" s="354" t="b">
        <f t="shared" si="640"/>
        <v>0</v>
      </c>
      <c r="Y1831" s="354">
        <f>IF(ISNA(VLOOKUP(H1831,'data putaway'!$A$1:$E$530,4,0)),0,VLOOKUP(H1831,'data putaway'!$A$1:$E$530,4,0))</f>
        <v>0</v>
      </c>
      <c r="Z1831" s="113">
        <f>IF(ISNA(VLOOKUP(H1831,'data putaway'!$A$1:$E$530,5,0)),0,VLOOKUP(H1831,'data putaway'!$A$1:$E$530,5,0))</f>
        <v>0</v>
      </c>
      <c r="AA1831" s="354" t="b">
        <f t="shared" si="641"/>
        <v>0</v>
      </c>
      <c r="AB1831" s="354" t="b">
        <f t="shared" si="642"/>
        <v>0</v>
      </c>
      <c r="AC1831" s="356" t="str">
        <f t="shared" ca="1" si="643"/>
        <v>0 Month,  7 Days</v>
      </c>
      <c r="AD1831" s="114" t="str">
        <f t="shared" ca="1" si="650"/>
        <v>3 Year, 11 Month, 18 Days</v>
      </c>
      <c r="AE1831" s="114">
        <f t="shared" si="644"/>
        <v>48</v>
      </c>
      <c r="AF1831" s="114">
        <f t="shared" si="645"/>
        <v>1</v>
      </c>
      <c r="AG1831" s="354" t="str">
        <f t="shared" si="646"/>
        <v>CF07</v>
      </c>
      <c r="AH1831" s="114">
        <f>IF(ISNA(VLOOKUP(L1831,'MASTER DATA'!$A$1:$F$192,6,0)),0,VLOOKUP(L1831,'MASTER DATA'!$A$1:$F$192,6,0))*AE1831</f>
        <v>460.79999999999995</v>
      </c>
      <c r="AI1831" s="354" t="str">
        <f>VLOOKUP($D1831,'warehouse mapping'!$AN$7:$AO$17,2,0)</f>
        <v>Aktif</v>
      </c>
      <c r="AJ1831" s="114">
        <f t="shared" si="647"/>
        <v>0</v>
      </c>
      <c r="AK1831" s="354" t="str">
        <f t="shared" si="648"/>
        <v/>
      </c>
      <c r="AL1831" s="354" t="s">
        <v>3025</v>
      </c>
      <c r="AM1831" s="354">
        <f t="shared" si="651"/>
        <v>1</v>
      </c>
      <c r="AN1831" s="354" t="b">
        <f t="shared" si="649"/>
        <v>1</v>
      </c>
    </row>
    <row r="1832" spans="1:40" s="354" customFormat="1">
      <c r="A1832" s="354" t="str">
        <f t="shared" si="652"/>
        <v>CF07D02550048593</v>
      </c>
      <c r="B1832" s="354">
        <f t="shared" si="653"/>
        <v>0</v>
      </c>
      <c r="C1832" s="354">
        <f t="shared" si="654"/>
        <v>0</v>
      </c>
      <c r="D1832" s="354" t="str">
        <f t="shared" si="633"/>
        <v>CF</v>
      </c>
      <c r="E1832" s="354" t="str">
        <f t="shared" si="634"/>
        <v>07</v>
      </c>
      <c r="F1832" s="354" t="str">
        <f t="shared" si="635"/>
        <v>D</v>
      </c>
      <c r="G1832" s="355" t="str">
        <f t="shared" si="636"/>
        <v>02</v>
      </c>
      <c r="H1832" s="232" t="s">
        <v>2154</v>
      </c>
      <c r="I1832" s="232" t="s">
        <v>3530</v>
      </c>
      <c r="J1832" s="233">
        <v>46276</v>
      </c>
      <c r="K1832" s="233">
        <v>47731</v>
      </c>
      <c r="L1832" s="234">
        <v>550048593</v>
      </c>
      <c r="M1832" s="232" t="str">
        <f>IF(ISNA(VLOOKUP(L1832,'MASTER DATA'!$A$1:$B$192,2,0)),"",VLOOKUP(L1832,'MASTER DATA'!$A$1:$B$192,2,0))</f>
        <v>Adv4TAX5Sc20W40MB_12*0.8L_A04W</v>
      </c>
      <c r="N1832" s="232">
        <v>48</v>
      </c>
      <c r="O1832" s="232">
        <f t="shared" si="637"/>
        <v>1</v>
      </c>
      <c r="P1832" s="232">
        <f t="shared" si="638"/>
        <v>0</v>
      </c>
      <c r="Q1832" s="232">
        <f>VLOOKUP(L1832,'MASTER DATA'!$A$1:$E$192,5,0)</f>
        <v>48</v>
      </c>
      <c r="R1832" s="234">
        <f>SUMIF('picking of the day'!$H$4:$H$358,WMS!H1832&amp;WMS!L1832,'picking of the day'!$E$4:$E$358)</f>
        <v>0</v>
      </c>
      <c r="U1832" s="114">
        <f>IF(ISNA(VLOOKUP(H1832,'data putaway'!$A$1:$E$530,3,0)),0,VLOOKUP(H1832,'data putaway'!$A$1:$E$530,3,0))</f>
        <v>0</v>
      </c>
      <c r="V1832" s="354">
        <f t="shared" si="639"/>
        <v>48</v>
      </c>
      <c r="W1832" s="114">
        <f>IF(ISNA(VLOOKUP(H1832,'data putaway'!$A$1:$E$530,2,0)),0,VLOOKUP(H1832,'data putaway'!$A$1:$E$530,2,0))</f>
        <v>0</v>
      </c>
      <c r="X1832" s="354" t="b">
        <f t="shared" si="640"/>
        <v>0</v>
      </c>
      <c r="Y1832" s="354">
        <f>IF(ISNA(VLOOKUP(H1832,'data putaway'!$A$1:$E$530,4,0)),0,VLOOKUP(H1832,'data putaway'!$A$1:$E$530,4,0))</f>
        <v>0</v>
      </c>
      <c r="Z1832" s="113">
        <f>IF(ISNA(VLOOKUP(H1832,'data putaway'!$A$1:$E$530,5,0)),0,VLOOKUP(H1832,'data putaway'!$A$1:$E$530,5,0))</f>
        <v>0</v>
      </c>
      <c r="AA1832" s="354" t="b">
        <f t="shared" si="641"/>
        <v>0</v>
      </c>
      <c r="AB1832" s="354" t="b">
        <f t="shared" si="642"/>
        <v>0</v>
      </c>
      <c r="AC1832" s="356" t="str">
        <f t="shared" ca="1" si="643"/>
        <v>0 Month,  7 Days</v>
      </c>
      <c r="AD1832" s="114" t="str">
        <f t="shared" ca="1" si="650"/>
        <v>3 Year, 11 Month, 18 Days</v>
      </c>
      <c r="AE1832" s="114">
        <f t="shared" si="644"/>
        <v>48</v>
      </c>
      <c r="AF1832" s="114">
        <f t="shared" si="645"/>
        <v>1</v>
      </c>
      <c r="AG1832" s="354" t="str">
        <f t="shared" si="646"/>
        <v>CF07</v>
      </c>
      <c r="AH1832" s="114">
        <f>IF(ISNA(VLOOKUP(L1832,'MASTER DATA'!$A$1:$F$192,6,0)),0,VLOOKUP(L1832,'MASTER DATA'!$A$1:$F$192,6,0))*AE1832</f>
        <v>460.79999999999995</v>
      </c>
      <c r="AI1832" s="354" t="str">
        <f>VLOOKUP($D1832,'warehouse mapping'!$AN$7:$AO$17,2,0)</f>
        <v>Aktif</v>
      </c>
      <c r="AJ1832" s="114">
        <f t="shared" si="647"/>
        <v>0</v>
      </c>
      <c r="AK1832" s="354" t="str">
        <f t="shared" si="648"/>
        <v/>
      </c>
      <c r="AL1832" s="354" t="s">
        <v>3025</v>
      </c>
      <c r="AM1832" s="354">
        <f t="shared" si="651"/>
        <v>1</v>
      </c>
      <c r="AN1832" s="354" t="b">
        <f t="shared" si="649"/>
        <v>1</v>
      </c>
    </row>
    <row r="1833" spans="1:40" s="354" customFormat="1">
      <c r="A1833" s="354" t="str">
        <f t="shared" si="652"/>
        <v>CF07E01550048593</v>
      </c>
      <c r="B1833" s="354">
        <f t="shared" si="653"/>
        <v>0</v>
      </c>
      <c r="C1833" s="354">
        <f t="shared" si="654"/>
        <v>0</v>
      </c>
      <c r="D1833" s="354" t="str">
        <f t="shared" si="633"/>
        <v>CF</v>
      </c>
      <c r="E1833" s="354" t="str">
        <f t="shared" si="634"/>
        <v>07</v>
      </c>
      <c r="F1833" s="354" t="str">
        <f t="shared" si="635"/>
        <v>E</v>
      </c>
      <c r="G1833" s="355" t="str">
        <f t="shared" si="636"/>
        <v>01</v>
      </c>
      <c r="H1833" s="232" t="s">
        <v>2155</v>
      </c>
      <c r="I1833" s="232" t="s">
        <v>3530</v>
      </c>
      <c r="J1833" s="233">
        <v>46276</v>
      </c>
      <c r="K1833" s="233">
        <v>47731</v>
      </c>
      <c r="L1833" s="234">
        <v>550048593</v>
      </c>
      <c r="M1833" s="232" t="str">
        <f>IF(ISNA(VLOOKUP(L1833,'MASTER DATA'!$A$1:$B$192,2,0)),"",VLOOKUP(L1833,'MASTER DATA'!$A$1:$B$192,2,0))</f>
        <v>Adv4TAX5Sc20W40MB_12*0.8L_A04W</v>
      </c>
      <c r="N1833" s="232">
        <v>48</v>
      </c>
      <c r="O1833" s="232">
        <f t="shared" si="637"/>
        <v>1</v>
      </c>
      <c r="P1833" s="232">
        <f t="shared" si="638"/>
        <v>0</v>
      </c>
      <c r="Q1833" s="232">
        <f>VLOOKUP(L1833,'MASTER DATA'!$A$1:$E$192,5,0)</f>
        <v>48</v>
      </c>
      <c r="R1833" s="234">
        <f>SUMIF('picking of the day'!$H$4:$H$358,WMS!H1833&amp;WMS!L1833,'picking of the day'!$E$4:$E$358)</f>
        <v>0</v>
      </c>
      <c r="U1833" s="114">
        <f>IF(ISNA(VLOOKUP(H1833,'data putaway'!$A$1:$E$530,3,0)),0,VLOOKUP(H1833,'data putaway'!$A$1:$E$530,3,0))</f>
        <v>0</v>
      </c>
      <c r="V1833" s="354">
        <f t="shared" si="639"/>
        <v>48</v>
      </c>
      <c r="W1833" s="114">
        <f>IF(ISNA(VLOOKUP(H1833,'data putaway'!$A$1:$E$530,2,0)),0,VLOOKUP(H1833,'data putaway'!$A$1:$E$530,2,0))</f>
        <v>0</v>
      </c>
      <c r="X1833" s="354" t="b">
        <f t="shared" si="640"/>
        <v>0</v>
      </c>
      <c r="Y1833" s="354">
        <f>IF(ISNA(VLOOKUP(H1833,'data putaway'!$A$1:$E$530,4,0)),0,VLOOKUP(H1833,'data putaway'!$A$1:$E$530,4,0))</f>
        <v>0</v>
      </c>
      <c r="Z1833" s="113">
        <f>IF(ISNA(VLOOKUP(H1833,'data putaway'!$A$1:$E$530,5,0)),0,VLOOKUP(H1833,'data putaway'!$A$1:$E$530,5,0))</f>
        <v>0</v>
      </c>
      <c r="AA1833" s="354" t="b">
        <f t="shared" si="641"/>
        <v>0</v>
      </c>
      <c r="AB1833" s="354" t="b">
        <f t="shared" si="642"/>
        <v>0</v>
      </c>
      <c r="AC1833" s="356" t="str">
        <f t="shared" ca="1" si="643"/>
        <v>0 Month,  7 Days</v>
      </c>
      <c r="AD1833" s="114" t="str">
        <f t="shared" ca="1" si="650"/>
        <v>3 Year, 11 Month, 18 Days</v>
      </c>
      <c r="AE1833" s="114">
        <f t="shared" si="644"/>
        <v>48</v>
      </c>
      <c r="AF1833" s="114">
        <f t="shared" si="645"/>
        <v>1</v>
      </c>
      <c r="AG1833" s="354" t="str">
        <f t="shared" si="646"/>
        <v>CF07</v>
      </c>
      <c r="AH1833" s="114">
        <f>IF(ISNA(VLOOKUP(L1833,'MASTER DATA'!$A$1:$F$192,6,0)),0,VLOOKUP(L1833,'MASTER DATA'!$A$1:$F$192,6,0))*AE1833</f>
        <v>460.79999999999995</v>
      </c>
      <c r="AI1833" s="354" t="str">
        <f>VLOOKUP($D1833,'warehouse mapping'!$AN$7:$AO$17,2,0)</f>
        <v>Aktif</v>
      </c>
      <c r="AJ1833" s="114">
        <f t="shared" si="647"/>
        <v>0</v>
      </c>
      <c r="AK1833" s="354" t="str">
        <f t="shared" si="648"/>
        <v/>
      </c>
      <c r="AL1833" s="354" t="s">
        <v>3025</v>
      </c>
      <c r="AM1833" s="354">
        <f t="shared" si="651"/>
        <v>1</v>
      </c>
      <c r="AN1833" s="354" t="b">
        <f t="shared" si="649"/>
        <v>1</v>
      </c>
    </row>
    <row r="1834" spans="1:40" s="354" customFormat="1">
      <c r="A1834" s="354" t="str">
        <f t="shared" si="652"/>
        <v>CF07E02550048593</v>
      </c>
      <c r="B1834" s="354">
        <f t="shared" si="653"/>
        <v>0</v>
      </c>
      <c r="C1834" s="354">
        <f t="shared" si="654"/>
        <v>0</v>
      </c>
      <c r="D1834" s="354" t="str">
        <f t="shared" si="633"/>
        <v>CF</v>
      </c>
      <c r="E1834" s="354" t="str">
        <f t="shared" si="634"/>
        <v>07</v>
      </c>
      <c r="F1834" s="354" t="str">
        <f t="shared" si="635"/>
        <v>E</v>
      </c>
      <c r="G1834" s="355" t="str">
        <f t="shared" si="636"/>
        <v>02</v>
      </c>
      <c r="H1834" s="232" t="s">
        <v>2156</v>
      </c>
      <c r="I1834" s="232" t="s">
        <v>3530</v>
      </c>
      <c r="J1834" s="233">
        <v>46276</v>
      </c>
      <c r="K1834" s="233">
        <v>47731</v>
      </c>
      <c r="L1834" s="234">
        <v>550048593</v>
      </c>
      <c r="M1834" s="232" t="str">
        <f>IF(ISNA(VLOOKUP(L1834,'MASTER DATA'!$A$1:$B$192,2,0)),"",VLOOKUP(L1834,'MASTER DATA'!$A$1:$B$192,2,0))</f>
        <v>Adv4TAX5Sc20W40MB_12*0.8L_A04W</v>
      </c>
      <c r="N1834" s="232">
        <v>48</v>
      </c>
      <c r="O1834" s="232">
        <f t="shared" si="637"/>
        <v>1</v>
      </c>
      <c r="P1834" s="232">
        <f t="shared" si="638"/>
        <v>0</v>
      </c>
      <c r="Q1834" s="232">
        <f>VLOOKUP(L1834,'MASTER DATA'!$A$1:$E$192,5,0)</f>
        <v>48</v>
      </c>
      <c r="R1834" s="234">
        <f>SUMIF('picking of the day'!$H$4:$H$358,WMS!H1834&amp;WMS!L1834,'picking of the day'!$E$4:$E$358)</f>
        <v>0</v>
      </c>
      <c r="U1834" s="114">
        <f>IF(ISNA(VLOOKUP(H1834,'data putaway'!$A$1:$E$530,3,0)),0,VLOOKUP(H1834,'data putaway'!$A$1:$E$530,3,0))</f>
        <v>0</v>
      </c>
      <c r="V1834" s="354">
        <f t="shared" si="639"/>
        <v>48</v>
      </c>
      <c r="W1834" s="114">
        <f>IF(ISNA(VLOOKUP(H1834,'data putaway'!$A$1:$E$530,2,0)),0,VLOOKUP(H1834,'data putaway'!$A$1:$E$530,2,0))</f>
        <v>0</v>
      </c>
      <c r="X1834" s="354" t="b">
        <f t="shared" si="640"/>
        <v>0</v>
      </c>
      <c r="Y1834" s="354">
        <f>IF(ISNA(VLOOKUP(H1834,'data putaway'!$A$1:$E$530,4,0)),0,VLOOKUP(H1834,'data putaway'!$A$1:$E$530,4,0))</f>
        <v>0</v>
      </c>
      <c r="Z1834" s="113">
        <f>IF(ISNA(VLOOKUP(H1834,'data putaway'!$A$1:$E$530,5,0)),0,VLOOKUP(H1834,'data putaway'!$A$1:$E$530,5,0))</f>
        <v>0</v>
      </c>
      <c r="AA1834" s="354" t="b">
        <f t="shared" si="641"/>
        <v>0</v>
      </c>
      <c r="AB1834" s="354" t="b">
        <f t="shared" si="642"/>
        <v>0</v>
      </c>
      <c r="AC1834" s="356" t="str">
        <f t="shared" ca="1" si="643"/>
        <v>0 Month,  7 Days</v>
      </c>
      <c r="AD1834" s="114" t="str">
        <f t="shared" ca="1" si="650"/>
        <v>3 Year, 11 Month, 18 Days</v>
      </c>
      <c r="AE1834" s="114">
        <f t="shared" si="644"/>
        <v>48</v>
      </c>
      <c r="AF1834" s="114">
        <f t="shared" si="645"/>
        <v>1</v>
      </c>
      <c r="AG1834" s="354" t="str">
        <f t="shared" si="646"/>
        <v>CF07</v>
      </c>
      <c r="AH1834" s="114">
        <f>IF(ISNA(VLOOKUP(L1834,'MASTER DATA'!$A$1:$F$192,6,0)),0,VLOOKUP(L1834,'MASTER DATA'!$A$1:$F$192,6,0))*AE1834</f>
        <v>460.79999999999995</v>
      </c>
      <c r="AI1834" s="354" t="str">
        <f>VLOOKUP($D1834,'warehouse mapping'!$AN$7:$AO$17,2,0)</f>
        <v>Aktif</v>
      </c>
      <c r="AJ1834" s="114">
        <f t="shared" si="647"/>
        <v>0</v>
      </c>
      <c r="AK1834" s="354" t="str">
        <f t="shared" si="648"/>
        <v/>
      </c>
      <c r="AL1834" s="354" t="s">
        <v>3025</v>
      </c>
      <c r="AM1834" s="354">
        <f t="shared" si="651"/>
        <v>1</v>
      </c>
      <c r="AN1834" s="354" t="b">
        <f t="shared" si="649"/>
        <v>1</v>
      </c>
    </row>
    <row r="1835" spans="1:40" s="354" customFormat="1">
      <c r="A1835" s="354" t="str">
        <f t="shared" si="652"/>
        <v>CF08A01550027259</v>
      </c>
      <c r="B1835" s="354">
        <f t="shared" si="653"/>
        <v>0</v>
      </c>
      <c r="C1835" s="354">
        <f t="shared" si="654"/>
        <v>0</v>
      </c>
      <c r="D1835" s="354" t="str">
        <f t="shared" si="633"/>
        <v>CF</v>
      </c>
      <c r="E1835" s="354" t="str">
        <f t="shared" si="634"/>
        <v>08</v>
      </c>
      <c r="F1835" s="354" t="str">
        <f t="shared" si="635"/>
        <v>A</v>
      </c>
      <c r="G1835" s="355" t="str">
        <f t="shared" si="636"/>
        <v>01</v>
      </c>
      <c r="H1835" s="232" t="s">
        <v>2157</v>
      </c>
      <c r="I1835" s="232" t="s">
        <v>3313</v>
      </c>
      <c r="J1835" s="233">
        <v>46262</v>
      </c>
      <c r="K1835" s="233">
        <v>47703</v>
      </c>
      <c r="L1835" s="234">
        <v>550027259</v>
      </c>
      <c r="M1835" s="232" t="str">
        <f>IF(ISNA(VLOOKUP(L1835,'MASTER DATA'!$A$1:$B$192,2,0)),"",VLOOKUP(L1835,'MASTER DATA'!$A$1:$B$192,2,0))</f>
        <v>Gadus S2 V220 2_1*770kg_A227</v>
      </c>
      <c r="N1835" s="232">
        <v>1</v>
      </c>
      <c r="O1835" s="232">
        <f t="shared" si="637"/>
        <v>1</v>
      </c>
      <c r="P1835" s="232">
        <f t="shared" si="638"/>
        <v>0</v>
      </c>
      <c r="Q1835" s="232">
        <f>VLOOKUP(L1835,'MASTER DATA'!$A$1:$E$192,5,0)</f>
        <v>1</v>
      </c>
      <c r="R1835" s="234">
        <f>SUMIF('picking of the day'!$H$4:$H$358,WMS!H1835&amp;WMS!L1835,'picking of the day'!$E$4:$E$358)</f>
        <v>0</v>
      </c>
      <c r="U1835" s="114">
        <f>IF(ISNA(VLOOKUP(H1835,'data putaway'!$A$1:$E$530,3,0)),0,VLOOKUP(H1835,'data putaway'!$A$1:$E$530,3,0))</f>
        <v>0</v>
      </c>
      <c r="V1835" s="354">
        <f t="shared" si="639"/>
        <v>1</v>
      </c>
      <c r="W1835" s="114">
        <f>IF(ISNA(VLOOKUP(H1835,'data putaway'!$A$1:$E$530,2,0)),0,VLOOKUP(H1835,'data putaway'!$A$1:$E$530,2,0))</f>
        <v>0</v>
      </c>
      <c r="X1835" s="354" t="b">
        <f t="shared" si="640"/>
        <v>0</v>
      </c>
      <c r="Y1835" s="354">
        <f>IF(ISNA(VLOOKUP(H1835,'data putaway'!$A$1:$E$530,4,0)),0,VLOOKUP(H1835,'data putaway'!$A$1:$E$530,4,0))</f>
        <v>0</v>
      </c>
      <c r="Z1835" s="113">
        <f>IF(ISNA(VLOOKUP(H1835,'data putaway'!$A$1:$E$530,5,0)),0,VLOOKUP(H1835,'data putaway'!$A$1:$E$530,5,0))</f>
        <v>0</v>
      </c>
      <c r="AA1835" s="354" t="b">
        <f t="shared" si="641"/>
        <v>0</v>
      </c>
      <c r="AB1835" s="354" t="b">
        <f t="shared" si="642"/>
        <v>0</v>
      </c>
      <c r="AC1835" s="356" t="str">
        <f t="shared" ca="1" si="643"/>
        <v>0 Month,  21 Days</v>
      </c>
      <c r="AD1835" s="114" t="str">
        <f t="shared" ca="1" si="650"/>
        <v>3 Year, 10 Month, 21 Days</v>
      </c>
      <c r="AE1835" s="114">
        <f t="shared" si="644"/>
        <v>1</v>
      </c>
      <c r="AF1835" s="114">
        <f t="shared" si="645"/>
        <v>1</v>
      </c>
      <c r="AG1835" s="354" t="str">
        <f t="shared" si="646"/>
        <v>CF08</v>
      </c>
      <c r="AH1835" s="114">
        <f>IF(ISNA(VLOOKUP(L1835,'MASTER DATA'!$A$1:$F$192,6,0)),0,VLOOKUP(L1835,'MASTER DATA'!$A$1:$F$192,6,0))*AE1835</f>
        <v>770</v>
      </c>
      <c r="AI1835" s="354" t="str">
        <f>VLOOKUP($D1835,'warehouse mapping'!$AN$7:$AO$17,2,0)</f>
        <v>Aktif</v>
      </c>
      <c r="AJ1835" s="114">
        <f t="shared" si="647"/>
        <v>0</v>
      </c>
      <c r="AK1835" s="354" t="str">
        <f t="shared" si="648"/>
        <v/>
      </c>
      <c r="AL1835" s="354" t="s">
        <v>3025</v>
      </c>
      <c r="AM1835" s="354">
        <f t="shared" si="651"/>
        <v>1</v>
      </c>
      <c r="AN1835" s="354" t="b">
        <f t="shared" si="649"/>
        <v>1</v>
      </c>
    </row>
    <row r="1836" spans="1:40" s="354" customFormat="1">
      <c r="A1836" s="354" t="str">
        <f t="shared" si="652"/>
        <v>CF08A02550027259</v>
      </c>
      <c r="B1836" s="354">
        <f t="shared" si="653"/>
        <v>0</v>
      </c>
      <c r="C1836" s="354">
        <f t="shared" si="654"/>
        <v>0</v>
      </c>
      <c r="D1836" s="354" t="str">
        <f t="shared" si="633"/>
        <v>CF</v>
      </c>
      <c r="E1836" s="354" t="str">
        <f t="shared" si="634"/>
        <v>08</v>
      </c>
      <c r="F1836" s="354" t="str">
        <f t="shared" si="635"/>
        <v>A</v>
      </c>
      <c r="G1836" s="355" t="str">
        <f t="shared" si="636"/>
        <v>02</v>
      </c>
      <c r="H1836" s="232" t="s">
        <v>2158</v>
      </c>
      <c r="I1836" s="232" t="s">
        <v>3313</v>
      </c>
      <c r="J1836" s="233">
        <v>46262</v>
      </c>
      <c r="K1836" s="233">
        <v>47703</v>
      </c>
      <c r="L1836" s="234">
        <v>550027259</v>
      </c>
      <c r="M1836" s="232" t="str">
        <f>IF(ISNA(VLOOKUP(L1836,'MASTER DATA'!$A$1:$B$192,2,0)),"",VLOOKUP(L1836,'MASTER DATA'!$A$1:$B$192,2,0))</f>
        <v>Gadus S2 V220 2_1*770kg_A227</v>
      </c>
      <c r="N1836" s="232">
        <v>1</v>
      </c>
      <c r="O1836" s="232">
        <f t="shared" si="637"/>
        <v>1</v>
      </c>
      <c r="P1836" s="232">
        <f t="shared" si="638"/>
        <v>0</v>
      </c>
      <c r="Q1836" s="232">
        <f>VLOOKUP(L1836,'MASTER DATA'!$A$1:$E$192,5,0)</f>
        <v>1</v>
      </c>
      <c r="R1836" s="234">
        <f>SUMIF('picking of the day'!$H$4:$H$358,WMS!H1836&amp;WMS!L1836,'picking of the day'!$E$4:$E$358)</f>
        <v>0</v>
      </c>
      <c r="U1836" s="114">
        <f>IF(ISNA(VLOOKUP(H1836,'data putaway'!$A$1:$E$530,3,0)),0,VLOOKUP(H1836,'data putaway'!$A$1:$E$530,3,0))</f>
        <v>0</v>
      </c>
      <c r="V1836" s="354">
        <f t="shared" si="639"/>
        <v>1</v>
      </c>
      <c r="W1836" s="114">
        <f>IF(ISNA(VLOOKUP(H1836,'data putaway'!$A$1:$E$530,2,0)),0,VLOOKUP(H1836,'data putaway'!$A$1:$E$530,2,0))</f>
        <v>0</v>
      </c>
      <c r="X1836" s="354" t="b">
        <f t="shared" si="640"/>
        <v>0</v>
      </c>
      <c r="Y1836" s="354">
        <f>IF(ISNA(VLOOKUP(H1836,'data putaway'!$A$1:$E$530,4,0)),0,VLOOKUP(H1836,'data putaway'!$A$1:$E$530,4,0))</f>
        <v>0</v>
      </c>
      <c r="Z1836" s="113">
        <f>IF(ISNA(VLOOKUP(H1836,'data putaway'!$A$1:$E$530,5,0)),0,VLOOKUP(H1836,'data putaway'!$A$1:$E$530,5,0))</f>
        <v>0</v>
      </c>
      <c r="AA1836" s="354" t="b">
        <f t="shared" si="641"/>
        <v>0</v>
      </c>
      <c r="AB1836" s="354" t="b">
        <f t="shared" si="642"/>
        <v>0</v>
      </c>
      <c r="AC1836" s="356" t="str">
        <f t="shared" ca="1" si="643"/>
        <v>0 Month,  21 Days</v>
      </c>
      <c r="AD1836" s="114" t="str">
        <f t="shared" ca="1" si="650"/>
        <v>3 Year, 10 Month, 21 Days</v>
      </c>
      <c r="AE1836" s="114">
        <f t="shared" si="644"/>
        <v>1</v>
      </c>
      <c r="AF1836" s="114">
        <f t="shared" si="645"/>
        <v>1</v>
      </c>
      <c r="AG1836" s="354" t="str">
        <f t="shared" si="646"/>
        <v>CF08</v>
      </c>
      <c r="AH1836" s="114">
        <f>IF(ISNA(VLOOKUP(L1836,'MASTER DATA'!$A$1:$F$192,6,0)),0,VLOOKUP(L1836,'MASTER DATA'!$A$1:$F$192,6,0))*AE1836</f>
        <v>770</v>
      </c>
      <c r="AI1836" s="354" t="str">
        <f>VLOOKUP($D1836,'warehouse mapping'!$AN$7:$AO$17,2,0)</f>
        <v>Aktif</v>
      </c>
      <c r="AJ1836" s="114">
        <f t="shared" si="647"/>
        <v>0</v>
      </c>
      <c r="AK1836" s="354" t="str">
        <f t="shared" si="648"/>
        <v/>
      </c>
      <c r="AL1836" s="354" t="s">
        <v>3025</v>
      </c>
      <c r="AM1836" s="354">
        <f t="shared" si="651"/>
        <v>1</v>
      </c>
      <c r="AN1836" s="354" t="b">
        <f t="shared" si="649"/>
        <v>1</v>
      </c>
    </row>
    <row r="1837" spans="1:40" s="354" customFormat="1">
      <c r="A1837" s="354" t="str">
        <f t="shared" si="652"/>
        <v>CF08B01550027259</v>
      </c>
      <c r="B1837" s="354">
        <f t="shared" si="653"/>
        <v>0</v>
      </c>
      <c r="C1837" s="354">
        <f t="shared" si="654"/>
        <v>0</v>
      </c>
      <c r="D1837" s="354" t="str">
        <f t="shared" si="633"/>
        <v>CF</v>
      </c>
      <c r="E1837" s="354" t="str">
        <f t="shared" si="634"/>
        <v>08</v>
      </c>
      <c r="F1837" s="354" t="str">
        <f t="shared" si="635"/>
        <v>B</v>
      </c>
      <c r="G1837" s="355" t="str">
        <f t="shared" si="636"/>
        <v>01</v>
      </c>
      <c r="H1837" s="232" t="s">
        <v>2159</v>
      </c>
      <c r="I1837" s="232" t="s">
        <v>3313</v>
      </c>
      <c r="J1837" s="233">
        <v>46262</v>
      </c>
      <c r="K1837" s="233">
        <v>47703</v>
      </c>
      <c r="L1837" s="234">
        <v>550027259</v>
      </c>
      <c r="M1837" s="232" t="str">
        <f>IF(ISNA(VLOOKUP(L1837,'MASTER DATA'!$A$1:$B$192,2,0)),"",VLOOKUP(L1837,'MASTER DATA'!$A$1:$B$192,2,0))</f>
        <v>Gadus S2 V220 2_1*770kg_A227</v>
      </c>
      <c r="N1837" s="232">
        <v>1</v>
      </c>
      <c r="O1837" s="232">
        <f t="shared" si="637"/>
        <v>1</v>
      </c>
      <c r="P1837" s="232">
        <f t="shared" si="638"/>
        <v>0</v>
      </c>
      <c r="Q1837" s="232">
        <f>VLOOKUP(L1837,'MASTER DATA'!$A$1:$E$192,5,0)</f>
        <v>1</v>
      </c>
      <c r="R1837" s="234">
        <f>SUMIF('picking of the day'!$H$4:$H$358,WMS!H1837&amp;WMS!L1837,'picking of the day'!$E$4:$E$358)</f>
        <v>0</v>
      </c>
      <c r="U1837" s="114">
        <f>IF(ISNA(VLOOKUP(H1837,'data putaway'!$A$1:$E$530,3,0)),0,VLOOKUP(H1837,'data putaway'!$A$1:$E$530,3,0))</f>
        <v>0</v>
      </c>
      <c r="V1837" s="354">
        <f t="shared" si="639"/>
        <v>1</v>
      </c>
      <c r="W1837" s="114">
        <f>IF(ISNA(VLOOKUP(H1837,'data putaway'!$A$1:$E$530,2,0)),0,VLOOKUP(H1837,'data putaway'!$A$1:$E$530,2,0))</f>
        <v>0</v>
      </c>
      <c r="X1837" s="354" t="b">
        <f t="shared" si="640"/>
        <v>0</v>
      </c>
      <c r="Y1837" s="354">
        <f>IF(ISNA(VLOOKUP(H1837,'data putaway'!$A$1:$E$530,4,0)),0,VLOOKUP(H1837,'data putaway'!$A$1:$E$530,4,0))</f>
        <v>0</v>
      </c>
      <c r="Z1837" s="113">
        <f>IF(ISNA(VLOOKUP(H1837,'data putaway'!$A$1:$E$530,5,0)),0,VLOOKUP(H1837,'data putaway'!$A$1:$E$530,5,0))</f>
        <v>0</v>
      </c>
      <c r="AA1837" s="354" t="b">
        <f t="shared" si="641"/>
        <v>0</v>
      </c>
      <c r="AB1837" s="354" t="b">
        <f t="shared" si="642"/>
        <v>0</v>
      </c>
      <c r="AC1837" s="356" t="str">
        <f t="shared" ca="1" si="643"/>
        <v>0 Month,  21 Days</v>
      </c>
      <c r="AD1837" s="114" t="str">
        <f t="shared" ca="1" si="650"/>
        <v>3 Year, 10 Month, 21 Days</v>
      </c>
      <c r="AE1837" s="114">
        <f t="shared" si="644"/>
        <v>1</v>
      </c>
      <c r="AF1837" s="114">
        <f t="shared" si="645"/>
        <v>1</v>
      </c>
      <c r="AG1837" s="354" t="str">
        <f t="shared" si="646"/>
        <v>CF08</v>
      </c>
      <c r="AH1837" s="114">
        <f>IF(ISNA(VLOOKUP(L1837,'MASTER DATA'!$A$1:$F$192,6,0)),0,VLOOKUP(L1837,'MASTER DATA'!$A$1:$F$192,6,0))*AE1837</f>
        <v>770</v>
      </c>
      <c r="AI1837" s="354" t="str">
        <f>VLOOKUP($D1837,'warehouse mapping'!$AN$7:$AO$17,2,0)</f>
        <v>Aktif</v>
      </c>
      <c r="AJ1837" s="114">
        <f t="shared" si="647"/>
        <v>0</v>
      </c>
      <c r="AK1837" s="354" t="str">
        <f t="shared" si="648"/>
        <v/>
      </c>
      <c r="AL1837" s="354" t="s">
        <v>3025</v>
      </c>
      <c r="AM1837" s="354">
        <f t="shared" si="651"/>
        <v>1</v>
      </c>
      <c r="AN1837" s="354" t="b">
        <f t="shared" si="649"/>
        <v>1</v>
      </c>
    </row>
    <row r="1838" spans="1:40" s="354" customFormat="1">
      <c r="A1838" s="354" t="str">
        <f t="shared" si="652"/>
        <v>CF08B02550027259</v>
      </c>
      <c r="B1838" s="354">
        <f t="shared" si="653"/>
        <v>0</v>
      </c>
      <c r="C1838" s="354">
        <f t="shared" si="654"/>
        <v>0</v>
      </c>
      <c r="D1838" s="354" t="str">
        <f t="shared" si="633"/>
        <v>CF</v>
      </c>
      <c r="E1838" s="354" t="str">
        <f t="shared" si="634"/>
        <v>08</v>
      </c>
      <c r="F1838" s="354" t="str">
        <f t="shared" si="635"/>
        <v>B</v>
      </c>
      <c r="G1838" s="355" t="str">
        <f t="shared" si="636"/>
        <v>02</v>
      </c>
      <c r="H1838" s="232" t="s">
        <v>2160</v>
      </c>
      <c r="I1838" s="232" t="s">
        <v>3313</v>
      </c>
      <c r="J1838" s="233">
        <v>46262</v>
      </c>
      <c r="K1838" s="233">
        <v>47703</v>
      </c>
      <c r="L1838" s="234">
        <v>550027259</v>
      </c>
      <c r="M1838" s="232" t="str">
        <f>IF(ISNA(VLOOKUP(L1838,'MASTER DATA'!$A$1:$B$192,2,0)),"",VLOOKUP(L1838,'MASTER DATA'!$A$1:$B$192,2,0))</f>
        <v>Gadus S2 V220 2_1*770kg_A227</v>
      </c>
      <c r="N1838" s="232">
        <v>1</v>
      </c>
      <c r="O1838" s="232">
        <f t="shared" si="637"/>
        <v>1</v>
      </c>
      <c r="P1838" s="232">
        <f t="shared" si="638"/>
        <v>0</v>
      </c>
      <c r="Q1838" s="232">
        <f>VLOOKUP(L1838,'MASTER DATA'!$A$1:$E$192,5,0)</f>
        <v>1</v>
      </c>
      <c r="R1838" s="234">
        <f>SUMIF('picking of the day'!$H$4:$H$358,WMS!H1838&amp;WMS!L1838,'picking of the day'!$E$4:$E$358)</f>
        <v>0</v>
      </c>
      <c r="U1838" s="114">
        <f>IF(ISNA(VLOOKUP(H1838,'data putaway'!$A$1:$E$530,3,0)),0,VLOOKUP(H1838,'data putaway'!$A$1:$E$530,3,0))</f>
        <v>0</v>
      </c>
      <c r="V1838" s="354">
        <f t="shared" si="639"/>
        <v>1</v>
      </c>
      <c r="W1838" s="114">
        <f>IF(ISNA(VLOOKUP(H1838,'data putaway'!$A$1:$E$530,2,0)),0,VLOOKUP(H1838,'data putaway'!$A$1:$E$530,2,0))</f>
        <v>0</v>
      </c>
      <c r="X1838" s="354" t="b">
        <f t="shared" si="640"/>
        <v>0</v>
      </c>
      <c r="Y1838" s="354">
        <f>IF(ISNA(VLOOKUP(H1838,'data putaway'!$A$1:$E$530,4,0)),0,VLOOKUP(H1838,'data putaway'!$A$1:$E$530,4,0))</f>
        <v>0</v>
      </c>
      <c r="Z1838" s="113">
        <f>IF(ISNA(VLOOKUP(H1838,'data putaway'!$A$1:$E$530,5,0)),0,VLOOKUP(H1838,'data putaway'!$A$1:$E$530,5,0))</f>
        <v>0</v>
      </c>
      <c r="AA1838" s="354" t="b">
        <f t="shared" si="641"/>
        <v>0</v>
      </c>
      <c r="AB1838" s="354" t="b">
        <f t="shared" si="642"/>
        <v>0</v>
      </c>
      <c r="AC1838" s="356" t="str">
        <f t="shared" ca="1" si="643"/>
        <v>0 Month,  21 Days</v>
      </c>
      <c r="AD1838" s="114" t="str">
        <f t="shared" ca="1" si="650"/>
        <v>3 Year, 10 Month, 21 Days</v>
      </c>
      <c r="AE1838" s="114">
        <f t="shared" si="644"/>
        <v>1</v>
      </c>
      <c r="AF1838" s="114">
        <f t="shared" si="645"/>
        <v>1</v>
      </c>
      <c r="AG1838" s="354" t="str">
        <f t="shared" si="646"/>
        <v>CF08</v>
      </c>
      <c r="AH1838" s="114">
        <f>IF(ISNA(VLOOKUP(L1838,'MASTER DATA'!$A$1:$F$192,6,0)),0,VLOOKUP(L1838,'MASTER DATA'!$A$1:$F$192,6,0))*AE1838</f>
        <v>770</v>
      </c>
      <c r="AI1838" s="354" t="str">
        <f>VLOOKUP($D1838,'warehouse mapping'!$AN$7:$AO$17,2,0)</f>
        <v>Aktif</v>
      </c>
      <c r="AJ1838" s="114">
        <f t="shared" si="647"/>
        <v>0</v>
      </c>
      <c r="AK1838" s="354" t="str">
        <f t="shared" si="648"/>
        <v/>
      </c>
      <c r="AL1838" s="354" t="s">
        <v>3025</v>
      </c>
      <c r="AM1838" s="354">
        <f t="shared" si="651"/>
        <v>1</v>
      </c>
      <c r="AN1838" s="354" t="b">
        <f t="shared" si="649"/>
        <v>1</v>
      </c>
    </row>
    <row r="1839" spans="1:40" s="354" customFormat="1">
      <c r="A1839" s="354" t="str">
        <f t="shared" si="652"/>
        <v>CF08C01550070614</v>
      </c>
      <c r="B1839" s="354">
        <f t="shared" si="653"/>
        <v>0</v>
      </c>
      <c r="C1839" s="354">
        <f t="shared" si="654"/>
        <v>0</v>
      </c>
      <c r="D1839" s="354" t="str">
        <f t="shared" si="633"/>
        <v>CF</v>
      </c>
      <c r="E1839" s="354" t="str">
        <f t="shared" si="634"/>
        <v>08</v>
      </c>
      <c r="F1839" s="354" t="str">
        <f t="shared" si="635"/>
        <v>C</v>
      </c>
      <c r="G1839" s="355" t="str">
        <f t="shared" si="636"/>
        <v>01</v>
      </c>
      <c r="H1839" s="232" t="s">
        <v>236</v>
      </c>
      <c r="I1839" s="232" t="s">
        <v>3583</v>
      </c>
      <c r="J1839" s="233">
        <v>46280</v>
      </c>
      <c r="K1839" s="233">
        <v>47737</v>
      </c>
      <c r="L1839" s="234">
        <v>550070614</v>
      </c>
      <c r="M1839" s="232" t="str">
        <f>IF(ISNA(VLOOKUP(L1839,'MASTER DATA'!$A$1:$B$192,2,0)),"",VLOOKUP(L1839,'MASTER DATA'!$A$1:$B$192,2,0))</f>
        <v>HlxHX610W40SP_4*4L_A04W</v>
      </c>
      <c r="N1839" s="232">
        <v>36</v>
      </c>
      <c r="O1839" s="232">
        <f t="shared" si="637"/>
        <v>1</v>
      </c>
      <c r="P1839" s="232">
        <f t="shared" si="638"/>
        <v>0</v>
      </c>
      <c r="Q1839" s="232">
        <f>VLOOKUP(L1839,'MASTER DATA'!$A$1:$E$192,5,0)</f>
        <v>36</v>
      </c>
      <c r="R1839" s="234">
        <f>SUMIF('picking of the day'!$H$4:$H$358,WMS!H1839&amp;WMS!L1839,'picking of the day'!$E$4:$E$358)</f>
        <v>0</v>
      </c>
      <c r="U1839" s="114">
        <f>IF(ISNA(VLOOKUP(H1839,'data putaway'!$A$1:$E$530,3,0)),0,VLOOKUP(H1839,'data putaway'!$A$1:$E$530,3,0))</f>
        <v>0</v>
      </c>
      <c r="V1839" s="354">
        <f t="shared" si="639"/>
        <v>36</v>
      </c>
      <c r="W1839" s="114">
        <f>IF(ISNA(VLOOKUP(H1839,'data putaway'!$A$1:$E$530,2,0)),0,VLOOKUP(H1839,'data putaway'!$A$1:$E$530,2,0))</f>
        <v>0</v>
      </c>
      <c r="X1839" s="354" t="b">
        <f t="shared" si="640"/>
        <v>0</v>
      </c>
      <c r="Y1839" s="354">
        <f>IF(ISNA(VLOOKUP(H1839,'data putaway'!$A$1:$E$530,4,0)),0,VLOOKUP(H1839,'data putaway'!$A$1:$E$530,4,0))</f>
        <v>0</v>
      </c>
      <c r="Z1839" s="113">
        <f>IF(ISNA(VLOOKUP(H1839,'data putaway'!$A$1:$E$530,5,0)),0,VLOOKUP(H1839,'data putaway'!$A$1:$E$530,5,0))</f>
        <v>0</v>
      </c>
      <c r="AA1839" s="354" t="b">
        <f t="shared" si="641"/>
        <v>0</v>
      </c>
      <c r="AB1839" s="354" t="b">
        <f t="shared" si="642"/>
        <v>0</v>
      </c>
      <c r="AC1839" s="356" t="str">
        <f t="shared" ca="1" si="643"/>
        <v>0 Month,  3 Days</v>
      </c>
      <c r="AD1839" s="114" t="str">
        <f t="shared" ca="1" si="650"/>
        <v>3 Year, 11 Month, 24 Days</v>
      </c>
      <c r="AE1839" s="114">
        <f t="shared" si="644"/>
        <v>36</v>
      </c>
      <c r="AF1839" s="114">
        <f t="shared" si="645"/>
        <v>1</v>
      </c>
      <c r="AG1839" s="354" t="str">
        <f t="shared" si="646"/>
        <v>CF08</v>
      </c>
      <c r="AH1839" s="114">
        <f>IF(ISNA(VLOOKUP(L1839,'MASTER DATA'!$A$1:$F$192,6,0)),0,VLOOKUP(L1839,'MASTER DATA'!$A$1:$F$192,6,0))*AE1839</f>
        <v>576</v>
      </c>
      <c r="AI1839" s="354" t="str">
        <f>VLOOKUP($D1839,'warehouse mapping'!$AN$7:$AO$17,2,0)</f>
        <v>Aktif</v>
      </c>
      <c r="AJ1839" s="114">
        <f t="shared" si="647"/>
        <v>0</v>
      </c>
      <c r="AK1839" s="354" t="str">
        <f t="shared" si="648"/>
        <v/>
      </c>
      <c r="AL1839" s="354" t="s">
        <v>3025</v>
      </c>
      <c r="AM1839" s="354">
        <f t="shared" si="651"/>
        <v>1</v>
      </c>
      <c r="AN1839" s="354" t="b">
        <f t="shared" si="649"/>
        <v>1</v>
      </c>
    </row>
    <row r="1840" spans="1:40" s="354" customFormat="1">
      <c r="A1840" s="354" t="str">
        <f t="shared" si="652"/>
        <v>CF08C02550070614</v>
      </c>
      <c r="B1840" s="354">
        <f t="shared" si="653"/>
        <v>0</v>
      </c>
      <c r="C1840" s="354">
        <f t="shared" si="654"/>
        <v>0</v>
      </c>
      <c r="D1840" s="354" t="str">
        <f t="shared" si="633"/>
        <v>CF</v>
      </c>
      <c r="E1840" s="354" t="str">
        <f t="shared" si="634"/>
        <v>08</v>
      </c>
      <c r="F1840" s="354" t="str">
        <f t="shared" si="635"/>
        <v>C</v>
      </c>
      <c r="G1840" s="355" t="str">
        <f t="shared" si="636"/>
        <v>02</v>
      </c>
      <c r="H1840" s="232" t="s">
        <v>237</v>
      </c>
      <c r="I1840" s="232" t="s">
        <v>3583</v>
      </c>
      <c r="J1840" s="233">
        <v>46280</v>
      </c>
      <c r="K1840" s="233">
        <v>47737</v>
      </c>
      <c r="L1840" s="234">
        <v>550070614</v>
      </c>
      <c r="M1840" s="232" t="str">
        <f>IF(ISNA(VLOOKUP(L1840,'MASTER DATA'!$A$1:$B$192,2,0)),"",VLOOKUP(L1840,'MASTER DATA'!$A$1:$B$192,2,0))</f>
        <v>HlxHX610W40SP_4*4L_A04W</v>
      </c>
      <c r="N1840" s="232">
        <v>36</v>
      </c>
      <c r="O1840" s="232">
        <f t="shared" si="637"/>
        <v>1</v>
      </c>
      <c r="P1840" s="232">
        <f t="shared" si="638"/>
        <v>0</v>
      </c>
      <c r="Q1840" s="232">
        <f>VLOOKUP(L1840,'MASTER DATA'!$A$1:$E$192,5,0)</f>
        <v>36</v>
      </c>
      <c r="R1840" s="234">
        <f>SUMIF('picking of the day'!$H$4:$H$358,WMS!H1840&amp;WMS!L1840,'picking of the day'!$E$4:$E$358)</f>
        <v>0</v>
      </c>
      <c r="U1840" s="114">
        <f>IF(ISNA(VLOOKUP(H1840,'data putaway'!$A$1:$E$530,3,0)),0,VLOOKUP(H1840,'data putaway'!$A$1:$E$530,3,0))</f>
        <v>0</v>
      </c>
      <c r="V1840" s="354">
        <f t="shared" si="639"/>
        <v>36</v>
      </c>
      <c r="W1840" s="114">
        <f>IF(ISNA(VLOOKUP(H1840,'data putaway'!$A$1:$E$530,2,0)),0,VLOOKUP(H1840,'data putaway'!$A$1:$E$530,2,0))</f>
        <v>0</v>
      </c>
      <c r="X1840" s="354" t="b">
        <f t="shared" si="640"/>
        <v>0</v>
      </c>
      <c r="Y1840" s="354">
        <f>IF(ISNA(VLOOKUP(H1840,'data putaway'!$A$1:$E$530,4,0)),0,VLOOKUP(H1840,'data putaway'!$A$1:$E$530,4,0))</f>
        <v>0</v>
      </c>
      <c r="Z1840" s="113">
        <f>IF(ISNA(VLOOKUP(H1840,'data putaway'!$A$1:$E$530,5,0)),0,VLOOKUP(H1840,'data putaway'!$A$1:$E$530,5,0))</f>
        <v>0</v>
      </c>
      <c r="AA1840" s="354" t="b">
        <f t="shared" si="641"/>
        <v>0</v>
      </c>
      <c r="AB1840" s="354" t="b">
        <f t="shared" si="642"/>
        <v>0</v>
      </c>
      <c r="AC1840" s="356" t="str">
        <f t="shared" ca="1" si="643"/>
        <v>0 Month,  3 Days</v>
      </c>
      <c r="AD1840" s="114" t="str">
        <f t="shared" ca="1" si="650"/>
        <v>3 Year, 11 Month, 24 Days</v>
      </c>
      <c r="AE1840" s="114">
        <f t="shared" si="644"/>
        <v>36</v>
      </c>
      <c r="AF1840" s="114">
        <f t="shared" si="645"/>
        <v>1</v>
      </c>
      <c r="AG1840" s="354" t="str">
        <f t="shared" si="646"/>
        <v>CF08</v>
      </c>
      <c r="AH1840" s="114">
        <f>IF(ISNA(VLOOKUP(L1840,'MASTER DATA'!$A$1:$F$192,6,0)),0,VLOOKUP(L1840,'MASTER DATA'!$A$1:$F$192,6,0))*AE1840</f>
        <v>576</v>
      </c>
      <c r="AI1840" s="354" t="str">
        <f>VLOOKUP($D1840,'warehouse mapping'!$AN$7:$AO$17,2,0)</f>
        <v>Aktif</v>
      </c>
      <c r="AJ1840" s="114">
        <f t="shared" si="647"/>
        <v>0</v>
      </c>
      <c r="AK1840" s="354" t="str">
        <f t="shared" si="648"/>
        <v/>
      </c>
      <c r="AL1840" s="354" t="s">
        <v>3025</v>
      </c>
      <c r="AM1840" s="354">
        <f t="shared" si="651"/>
        <v>1</v>
      </c>
      <c r="AN1840" s="354" t="b">
        <f t="shared" si="649"/>
        <v>1</v>
      </c>
    </row>
    <row r="1841" spans="1:40" s="354" customFormat="1">
      <c r="A1841" s="354" t="str">
        <f t="shared" si="652"/>
        <v>CF08D01550070613</v>
      </c>
      <c r="B1841" s="354">
        <f t="shared" si="653"/>
        <v>0</v>
      </c>
      <c r="C1841" s="354">
        <f t="shared" si="654"/>
        <v>0</v>
      </c>
      <c r="D1841" s="354" t="str">
        <f t="shared" si="633"/>
        <v>CF</v>
      </c>
      <c r="E1841" s="354" t="str">
        <f t="shared" si="634"/>
        <v>08</v>
      </c>
      <c r="F1841" s="354" t="str">
        <f t="shared" si="635"/>
        <v>D</v>
      </c>
      <c r="G1841" s="355" t="str">
        <f t="shared" si="636"/>
        <v>01</v>
      </c>
      <c r="H1841" s="232" t="s">
        <v>2161</v>
      </c>
      <c r="I1841" s="232" t="s">
        <v>3139</v>
      </c>
      <c r="J1841" s="233">
        <v>46281</v>
      </c>
      <c r="K1841" s="233">
        <v>47671</v>
      </c>
      <c r="L1841" s="234">
        <v>550070613</v>
      </c>
      <c r="M1841" s="232" t="str">
        <f>IF(ISNA(VLOOKUP(L1841,'MASTER DATA'!$A$1:$B$192,2,0)),"",VLOOKUP(L1841,'MASTER DATA'!$A$1:$B$192,2,0))</f>
        <v>HlxHX610W40SP_12*1L_A734</v>
      </c>
      <c r="N1841" s="232">
        <v>44</v>
      </c>
      <c r="O1841" s="232">
        <f t="shared" si="637"/>
        <v>1</v>
      </c>
      <c r="P1841" s="232">
        <f t="shared" si="638"/>
        <v>0</v>
      </c>
      <c r="Q1841" s="232">
        <f>VLOOKUP(L1841,'MASTER DATA'!$A$1:$E$192,5,0)</f>
        <v>44</v>
      </c>
      <c r="R1841" s="234">
        <f>SUMIF('picking of the day'!$H$4:$H$358,WMS!H1841&amp;WMS!L1841,'picking of the day'!$E$4:$E$358)</f>
        <v>0</v>
      </c>
      <c r="U1841" s="114">
        <f>IF(ISNA(VLOOKUP(H1841,'data putaway'!$A$1:$E$530,3,0)),0,VLOOKUP(H1841,'data putaway'!$A$1:$E$530,3,0))</f>
        <v>0</v>
      </c>
      <c r="V1841" s="354">
        <f t="shared" si="639"/>
        <v>44</v>
      </c>
      <c r="W1841" s="114">
        <f>IF(ISNA(VLOOKUP(H1841,'data putaway'!$A$1:$E$530,2,0)),0,VLOOKUP(H1841,'data putaway'!$A$1:$E$530,2,0))</f>
        <v>0</v>
      </c>
      <c r="X1841" s="354" t="b">
        <f t="shared" si="640"/>
        <v>0</v>
      </c>
      <c r="Y1841" s="354">
        <f>IF(ISNA(VLOOKUP(H1841,'data putaway'!$A$1:$E$530,4,0)),0,VLOOKUP(H1841,'data putaway'!$A$1:$E$530,4,0))</f>
        <v>0</v>
      </c>
      <c r="Z1841" s="113">
        <f>IF(ISNA(VLOOKUP(H1841,'data putaway'!$A$1:$E$530,5,0)),0,VLOOKUP(H1841,'data putaway'!$A$1:$E$530,5,0))</f>
        <v>0</v>
      </c>
      <c r="AA1841" s="354" t="b">
        <f t="shared" si="641"/>
        <v>0</v>
      </c>
      <c r="AB1841" s="354" t="b">
        <f t="shared" si="642"/>
        <v>0</v>
      </c>
      <c r="AC1841" s="356" t="str">
        <f t="shared" ca="1" si="643"/>
        <v>0 Month,  2 Days</v>
      </c>
      <c r="AD1841" s="114" t="str">
        <f t="shared" ca="1" si="650"/>
        <v>3 Year, 9 Month, 19 Days</v>
      </c>
      <c r="AE1841" s="114">
        <f t="shared" si="644"/>
        <v>44</v>
      </c>
      <c r="AF1841" s="114">
        <f t="shared" si="645"/>
        <v>1</v>
      </c>
      <c r="AG1841" s="354" t="str">
        <f t="shared" si="646"/>
        <v>CF08</v>
      </c>
      <c r="AH1841" s="114">
        <f>IF(ISNA(VLOOKUP(L1841,'MASTER DATA'!$A$1:$F$192,6,0)),0,VLOOKUP(L1841,'MASTER DATA'!$A$1:$F$192,6,0))*AE1841</f>
        <v>528</v>
      </c>
      <c r="AI1841" s="354" t="str">
        <f>VLOOKUP($D1841,'warehouse mapping'!$AN$7:$AO$17,2,0)</f>
        <v>Aktif</v>
      </c>
      <c r="AJ1841" s="114">
        <f t="shared" si="647"/>
        <v>0</v>
      </c>
      <c r="AK1841" s="354" t="str">
        <f t="shared" si="648"/>
        <v/>
      </c>
      <c r="AL1841" s="354" t="s">
        <v>3025</v>
      </c>
      <c r="AM1841" s="354">
        <f t="shared" si="651"/>
        <v>1</v>
      </c>
      <c r="AN1841" s="354" t="b">
        <f t="shared" si="649"/>
        <v>1</v>
      </c>
    </row>
    <row r="1842" spans="1:40" s="354" customFormat="1">
      <c r="A1842" s="354" t="str">
        <f t="shared" si="652"/>
        <v>CF08D02550069887</v>
      </c>
      <c r="B1842" s="354">
        <f t="shared" si="653"/>
        <v>0</v>
      </c>
      <c r="C1842" s="354">
        <f t="shared" si="654"/>
        <v>0</v>
      </c>
      <c r="D1842" s="354" t="str">
        <f t="shared" si="633"/>
        <v>CF</v>
      </c>
      <c r="E1842" s="354" t="str">
        <f t="shared" si="634"/>
        <v>08</v>
      </c>
      <c r="F1842" s="354" t="str">
        <f t="shared" si="635"/>
        <v>D</v>
      </c>
      <c r="G1842" s="355" t="str">
        <f t="shared" si="636"/>
        <v>02</v>
      </c>
      <c r="H1842" s="232" t="s">
        <v>2162</v>
      </c>
      <c r="I1842" s="232" t="s">
        <v>3582</v>
      </c>
      <c r="J1842" s="233">
        <v>47719</v>
      </c>
      <c r="K1842" s="233">
        <v>47734</v>
      </c>
      <c r="L1842" s="234">
        <v>550069887</v>
      </c>
      <c r="M1842" s="232" t="str">
        <f>IF(ISNA(VLOOKUP(L1842,'MASTER DATA'!$A$1:$B$192,2,0)),"",VLOOKUP(L1842,'MASTER DATA'!$A$1:$B$192,2,0))</f>
        <v>RimR4Plus15W40CI4E7_12*1L_A04W</v>
      </c>
      <c r="N1842" s="232">
        <v>0</v>
      </c>
      <c r="O1842" s="232">
        <f t="shared" si="637"/>
        <v>0</v>
      </c>
      <c r="P1842" s="232">
        <f t="shared" si="638"/>
        <v>0</v>
      </c>
      <c r="Q1842" s="232">
        <f>VLOOKUP(L1842,'MASTER DATA'!$A$1:$E$192,5,0)</f>
        <v>44</v>
      </c>
      <c r="R1842" s="234">
        <f>SUMIF('picking of the day'!$H$4:$H$358,WMS!H1842&amp;WMS!L1842,'picking of the day'!$E$4:$E$358)</f>
        <v>0</v>
      </c>
      <c r="U1842" s="114">
        <f>IF(ISNA(VLOOKUP(H1842,'data putaway'!$A$1:$E$530,3,0)),0,VLOOKUP(H1842,'data putaway'!$A$1:$E$530,3,0))</f>
        <v>0</v>
      </c>
      <c r="V1842" s="354">
        <f t="shared" si="639"/>
        <v>0</v>
      </c>
      <c r="W1842" s="114">
        <f>IF(ISNA(VLOOKUP(H1842,'data putaway'!$A$1:$E$530,2,0)),0,VLOOKUP(H1842,'data putaway'!$A$1:$E$530,2,0))</f>
        <v>0</v>
      </c>
      <c r="X1842" s="354" t="b">
        <f t="shared" si="640"/>
        <v>0</v>
      </c>
      <c r="Y1842" s="354">
        <f>IF(ISNA(VLOOKUP(H1842,'data putaway'!$A$1:$E$530,4,0)),0,VLOOKUP(H1842,'data putaway'!$A$1:$E$530,4,0))</f>
        <v>0</v>
      </c>
      <c r="Z1842" s="113">
        <f>IF(ISNA(VLOOKUP(H1842,'data putaway'!$A$1:$E$530,5,0)),0,VLOOKUP(H1842,'data putaway'!$A$1:$E$530,5,0))</f>
        <v>0</v>
      </c>
      <c r="AA1842" s="354" t="b">
        <f t="shared" si="641"/>
        <v>0</v>
      </c>
      <c r="AB1842" s="354" t="b">
        <f t="shared" si="642"/>
        <v>0</v>
      </c>
      <c r="AC1842" s="356" t="e">
        <f t="shared" ca="1" si="643"/>
        <v>#NUM!</v>
      </c>
      <c r="AD1842" s="114" t="str">
        <f t="shared" ca="1" si="650"/>
        <v>3 Year, 11 Month, 21 Days</v>
      </c>
      <c r="AE1842" s="114">
        <f t="shared" si="644"/>
        <v>0</v>
      </c>
      <c r="AF1842" s="114">
        <f t="shared" si="645"/>
        <v>0</v>
      </c>
      <c r="AG1842" s="354" t="str">
        <f t="shared" si="646"/>
        <v>CF08</v>
      </c>
      <c r="AH1842" s="114">
        <f>IF(ISNA(VLOOKUP(L1842,'MASTER DATA'!$A$1:$F$192,6,0)),0,VLOOKUP(L1842,'MASTER DATA'!$A$1:$F$192,6,0))*AE1842</f>
        <v>0</v>
      </c>
      <c r="AI1842" s="354" t="str">
        <f>VLOOKUP($D1842,'warehouse mapping'!$AN$7:$AO$17,2,0)</f>
        <v>Aktif</v>
      </c>
      <c r="AJ1842" s="114">
        <f t="shared" si="647"/>
        <v>1</v>
      </c>
      <c r="AK1842" s="354" t="str">
        <f t="shared" si="648"/>
        <v>CF</v>
      </c>
      <c r="AL1842" s="354" t="s">
        <v>3025</v>
      </c>
      <c r="AM1842" s="354">
        <f t="shared" si="651"/>
        <v>1</v>
      </c>
      <c r="AN1842" s="354" t="b">
        <f t="shared" si="649"/>
        <v>1</v>
      </c>
    </row>
    <row r="1843" spans="1:40" s="354" customFormat="1">
      <c r="A1843" s="354" t="str">
        <f t="shared" si="652"/>
        <v>CF08E01550069887</v>
      </c>
      <c r="B1843" s="354">
        <f t="shared" si="653"/>
        <v>0</v>
      </c>
      <c r="C1843" s="354">
        <f t="shared" si="654"/>
        <v>0</v>
      </c>
      <c r="D1843" s="354" t="str">
        <f t="shared" si="633"/>
        <v>CF</v>
      </c>
      <c r="E1843" s="354" t="str">
        <f t="shared" si="634"/>
        <v>08</v>
      </c>
      <c r="F1843" s="354" t="str">
        <f t="shared" si="635"/>
        <v>E</v>
      </c>
      <c r="G1843" s="355" t="str">
        <f t="shared" si="636"/>
        <v>01</v>
      </c>
      <c r="H1843" s="232" t="s">
        <v>2163</v>
      </c>
      <c r="I1843" s="232" t="s">
        <v>3582</v>
      </c>
      <c r="J1843" s="233">
        <v>47719</v>
      </c>
      <c r="K1843" s="233">
        <v>47734</v>
      </c>
      <c r="L1843" s="234">
        <v>550069887</v>
      </c>
      <c r="M1843" s="232" t="str">
        <f>IF(ISNA(VLOOKUP(L1843,'MASTER DATA'!$A$1:$B$192,2,0)),"",VLOOKUP(L1843,'MASTER DATA'!$A$1:$B$192,2,0))</f>
        <v>RimR4Plus15W40CI4E7_12*1L_A04W</v>
      </c>
      <c r="N1843" s="232">
        <v>0</v>
      </c>
      <c r="O1843" s="232">
        <f t="shared" si="637"/>
        <v>0</v>
      </c>
      <c r="P1843" s="232">
        <f t="shared" si="638"/>
        <v>0</v>
      </c>
      <c r="Q1843" s="232">
        <f>VLOOKUP(L1843,'MASTER DATA'!$A$1:$E$192,5,0)</f>
        <v>44</v>
      </c>
      <c r="R1843" s="234">
        <f>SUMIF('picking of the day'!$H$4:$H$358,WMS!H1843&amp;WMS!L1843,'picking of the day'!$E$4:$E$358)</f>
        <v>0</v>
      </c>
      <c r="U1843" s="114">
        <f>IF(ISNA(VLOOKUP(H1843,'data putaway'!$A$1:$E$530,3,0)),0,VLOOKUP(H1843,'data putaway'!$A$1:$E$530,3,0))</f>
        <v>0</v>
      </c>
      <c r="V1843" s="354">
        <f t="shared" si="639"/>
        <v>0</v>
      </c>
      <c r="W1843" s="114">
        <f>IF(ISNA(VLOOKUP(H1843,'data putaway'!$A$1:$E$530,2,0)),0,VLOOKUP(H1843,'data putaway'!$A$1:$E$530,2,0))</f>
        <v>0</v>
      </c>
      <c r="X1843" s="354" t="b">
        <f t="shared" si="640"/>
        <v>0</v>
      </c>
      <c r="Y1843" s="354">
        <f>IF(ISNA(VLOOKUP(H1843,'data putaway'!$A$1:$E$530,4,0)),0,VLOOKUP(H1843,'data putaway'!$A$1:$E$530,4,0))</f>
        <v>0</v>
      </c>
      <c r="Z1843" s="113">
        <f>IF(ISNA(VLOOKUP(H1843,'data putaway'!$A$1:$E$530,5,0)),0,VLOOKUP(H1843,'data putaway'!$A$1:$E$530,5,0))</f>
        <v>0</v>
      </c>
      <c r="AA1843" s="354" t="b">
        <f t="shared" si="641"/>
        <v>0</v>
      </c>
      <c r="AB1843" s="354" t="b">
        <f t="shared" si="642"/>
        <v>0</v>
      </c>
      <c r="AC1843" s="356" t="e">
        <f t="shared" ca="1" si="643"/>
        <v>#NUM!</v>
      </c>
      <c r="AD1843" s="114" t="str">
        <f t="shared" ca="1" si="650"/>
        <v>3 Year, 11 Month, 21 Days</v>
      </c>
      <c r="AE1843" s="114">
        <f t="shared" si="644"/>
        <v>0</v>
      </c>
      <c r="AF1843" s="114">
        <f t="shared" si="645"/>
        <v>0</v>
      </c>
      <c r="AG1843" s="354" t="str">
        <f t="shared" si="646"/>
        <v>CF08</v>
      </c>
      <c r="AH1843" s="114">
        <f>IF(ISNA(VLOOKUP(L1843,'MASTER DATA'!$A$1:$F$192,6,0)),0,VLOOKUP(L1843,'MASTER DATA'!$A$1:$F$192,6,0))*AE1843</f>
        <v>0</v>
      </c>
      <c r="AI1843" s="354" t="str">
        <f>VLOOKUP($D1843,'warehouse mapping'!$AN$7:$AO$17,2,0)</f>
        <v>Aktif</v>
      </c>
      <c r="AJ1843" s="114">
        <f t="shared" si="647"/>
        <v>1</v>
      </c>
      <c r="AK1843" s="354" t="str">
        <f t="shared" si="648"/>
        <v>CF</v>
      </c>
      <c r="AL1843" s="354" t="s">
        <v>3025</v>
      </c>
      <c r="AM1843" s="354">
        <f t="shared" si="651"/>
        <v>1</v>
      </c>
      <c r="AN1843" s="354" t="b">
        <f t="shared" si="649"/>
        <v>1</v>
      </c>
    </row>
    <row r="1844" spans="1:40" s="354" customFormat="1">
      <c r="A1844" s="354" t="str">
        <f t="shared" si="652"/>
        <v>CF08E02550069887</v>
      </c>
      <c r="B1844" s="354">
        <f t="shared" si="653"/>
        <v>0</v>
      </c>
      <c r="C1844" s="354">
        <f t="shared" si="654"/>
        <v>0</v>
      </c>
      <c r="D1844" s="354" t="str">
        <f t="shared" si="633"/>
        <v>CF</v>
      </c>
      <c r="E1844" s="354" t="str">
        <f t="shared" si="634"/>
        <v>08</v>
      </c>
      <c r="F1844" s="354" t="str">
        <f t="shared" si="635"/>
        <v>E</v>
      </c>
      <c r="G1844" s="355" t="str">
        <f t="shared" si="636"/>
        <v>02</v>
      </c>
      <c r="H1844" s="232" t="s">
        <v>2164</v>
      </c>
      <c r="I1844" s="232" t="s">
        <v>3582</v>
      </c>
      <c r="J1844" s="233">
        <v>47719</v>
      </c>
      <c r="K1844" s="233">
        <v>47734</v>
      </c>
      <c r="L1844" s="234">
        <v>550069887</v>
      </c>
      <c r="M1844" s="232" t="str">
        <f>IF(ISNA(VLOOKUP(L1844,'MASTER DATA'!$A$1:$B$192,2,0)),"",VLOOKUP(L1844,'MASTER DATA'!$A$1:$B$192,2,0))</f>
        <v>RimR4Plus15W40CI4E7_12*1L_A04W</v>
      </c>
      <c r="N1844" s="232">
        <v>44</v>
      </c>
      <c r="O1844" s="232">
        <f t="shared" si="637"/>
        <v>1</v>
      </c>
      <c r="P1844" s="232">
        <f t="shared" si="638"/>
        <v>0</v>
      </c>
      <c r="Q1844" s="232">
        <f>VLOOKUP(L1844,'MASTER DATA'!$A$1:$E$192,5,0)</f>
        <v>44</v>
      </c>
      <c r="R1844" s="234">
        <f>SUMIF('picking of the day'!$H$4:$H$358,WMS!H1844&amp;WMS!L1844,'picking of the day'!$E$4:$E$358)</f>
        <v>0</v>
      </c>
      <c r="U1844" s="114">
        <f>IF(ISNA(VLOOKUP(H1844,'data putaway'!$A$1:$E$530,3,0)),0,VLOOKUP(H1844,'data putaway'!$A$1:$E$530,3,0))</f>
        <v>0</v>
      </c>
      <c r="V1844" s="354">
        <f t="shared" si="639"/>
        <v>44</v>
      </c>
      <c r="W1844" s="114">
        <f>IF(ISNA(VLOOKUP(H1844,'data putaway'!$A$1:$E$530,2,0)),0,VLOOKUP(H1844,'data putaway'!$A$1:$E$530,2,0))</f>
        <v>0</v>
      </c>
      <c r="X1844" s="354" t="b">
        <f t="shared" si="640"/>
        <v>0</v>
      </c>
      <c r="Y1844" s="354">
        <f>IF(ISNA(VLOOKUP(H1844,'data putaway'!$A$1:$E$530,4,0)),0,VLOOKUP(H1844,'data putaway'!$A$1:$E$530,4,0))</f>
        <v>0</v>
      </c>
      <c r="Z1844" s="113">
        <f>IF(ISNA(VLOOKUP(H1844,'data putaway'!$A$1:$E$530,5,0)),0,VLOOKUP(H1844,'data putaway'!$A$1:$E$530,5,0))</f>
        <v>0</v>
      </c>
      <c r="AA1844" s="354" t="b">
        <f t="shared" si="641"/>
        <v>0</v>
      </c>
      <c r="AB1844" s="354" t="b">
        <f t="shared" si="642"/>
        <v>0</v>
      </c>
      <c r="AC1844" s="356" t="e">
        <f t="shared" ca="1" si="643"/>
        <v>#NUM!</v>
      </c>
      <c r="AD1844" s="114" t="str">
        <f t="shared" ca="1" si="650"/>
        <v>3 Year, 11 Month, 21 Days</v>
      </c>
      <c r="AE1844" s="114">
        <f t="shared" si="644"/>
        <v>44</v>
      </c>
      <c r="AF1844" s="114">
        <f t="shared" si="645"/>
        <v>1</v>
      </c>
      <c r="AG1844" s="354" t="str">
        <f t="shared" si="646"/>
        <v>CF08</v>
      </c>
      <c r="AH1844" s="114">
        <f>IF(ISNA(VLOOKUP(L1844,'MASTER DATA'!$A$1:$F$192,6,0)),0,VLOOKUP(L1844,'MASTER DATA'!$A$1:$F$192,6,0))*AE1844</f>
        <v>528</v>
      </c>
      <c r="AI1844" s="354" t="str">
        <f>VLOOKUP($D1844,'warehouse mapping'!$AN$7:$AO$17,2,0)</f>
        <v>Aktif</v>
      </c>
      <c r="AJ1844" s="114">
        <f t="shared" si="647"/>
        <v>0</v>
      </c>
      <c r="AK1844" s="354" t="str">
        <f t="shared" si="648"/>
        <v/>
      </c>
      <c r="AL1844" s="354" t="s">
        <v>3025</v>
      </c>
      <c r="AM1844" s="354">
        <f t="shared" si="651"/>
        <v>1</v>
      </c>
      <c r="AN1844" s="354" t="b">
        <f t="shared" si="649"/>
        <v>1</v>
      </c>
    </row>
    <row r="1845" spans="1:40" s="354" customFormat="1">
      <c r="A1845" s="354" t="str">
        <f t="shared" si="652"/>
        <v>CF09A01550027259</v>
      </c>
      <c r="B1845" s="354">
        <f t="shared" si="653"/>
        <v>0</v>
      </c>
      <c r="C1845" s="354">
        <f t="shared" si="654"/>
        <v>0</v>
      </c>
      <c r="D1845" s="354" t="str">
        <f t="shared" si="633"/>
        <v>CF</v>
      </c>
      <c r="E1845" s="354" t="str">
        <f t="shared" si="634"/>
        <v>09</v>
      </c>
      <c r="F1845" s="354" t="str">
        <f t="shared" si="635"/>
        <v>A</v>
      </c>
      <c r="G1845" s="355" t="str">
        <f t="shared" si="636"/>
        <v>01</v>
      </c>
      <c r="H1845" s="232" t="s">
        <v>2165</v>
      </c>
      <c r="I1845" s="232" t="s">
        <v>3313</v>
      </c>
      <c r="J1845" s="233">
        <v>46262</v>
      </c>
      <c r="K1845" s="233">
        <v>47703</v>
      </c>
      <c r="L1845" s="234">
        <v>550027259</v>
      </c>
      <c r="M1845" s="232" t="str">
        <f>IF(ISNA(VLOOKUP(L1845,'MASTER DATA'!$A$1:$B$192,2,0)),"",VLOOKUP(L1845,'MASTER DATA'!$A$1:$B$192,2,0))</f>
        <v>Gadus S2 V220 2_1*770kg_A227</v>
      </c>
      <c r="N1845" s="232">
        <v>1</v>
      </c>
      <c r="O1845" s="232">
        <f t="shared" si="637"/>
        <v>1</v>
      </c>
      <c r="P1845" s="232">
        <f t="shared" si="638"/>
        <v>0</v>
      </c>
      <c r="Q1845" s="232">
        <f>VLOOKUP(L1845,'MASTER DATA'!$A$1:$E$192,5,0)</f>
        <v>1</v>
      </c>
      <c r="R1845" s="234">
        <f>SUMIF('picking of the day'!$H$4:$H$358,WMS!H1845&amp;WMS!L1845,'picking of the day'!$E$4:$E$358)</f>
        <v>0</v>
      </c>
      <c r="U1845" s="114">
        <f>IF(ISNA(VLOOKUP(H1845,'data putaway'!$A$1:$E$530,3,0)),0,VLOOKUP(H1845,'data putaway'!$A$1:$E$530,3,0))</f>
        <v>0</v>
      </c>
      <c r="V1845" s="354">
        <f t="shared" si="639"/>
        <v>1</v>
      </c>
      <c r="W1845" s="114">
        <f>IF(ISNA(VLOOKUP(H1845,'data putaway'!$A$1:$E$530,2,0)),0,VLOOKUP(H1845,'data putaway'!$A$1:$E$530,2,0))</f>
        <v>0</v>
      </c>
      <c r="X1845" s="354" t="b">
        <f t="shared" si="640"/>
        <v>0</v>
      </c>
      <c r="Y1845" s="354">
        <f>IF(ISNA(VLOOKUP(H1845,'data putaway'!$A$1:$E$530,4,0)),0,VLOOKUP(H1845,'data putaway'!$A$1:$E$530,4,0))</f>
        <v>0</v>
      </c>
      <c r="Z1845" s="113">
        <f>IF(ISNA(VLOOKUP(H1845,'data putaway'!$A$1:$E$530,5,0)),0,VLOOKUP(H1845,'data putaway'!$A$1:$E$530,5,0))</f>
        <v>0</v>
      </c>
      <c r="AA1845" s="354" t="b">
        <f t="shared" si="641"/>
        <v>0</v>
      </c>
      <c r="AB1845" s="354" t="b">
        <f t="shared" si="642"/>
        <v>0</v>
      </c>
      <c r="AC1845" s="356" t="str">
        <f t="shared" ca="1" si="643"/>
        <v>0 Month,  21 Days</v>
      </c>
      <c r="AD1845" s="114" t="str">
        <f t="shared" ca="1" si="650"/>
        <v>3 Year, 10 Month, 21 Days</v>
      </c>
      <c r="AE1845" s="114">
        <f t="shared" si="644"/>
        <v>1</v>
      </c>
      <c r="AF1845" s="114">
        <f t="shared" si="645"/>
        <v>1</v>
      </c>
      <c r="AG1845" s="354" t="str">
        <f t="shared" si="646"/>
        <v>CF09</v>
      </c>
      <c r="AH1845" s="114">
        <f>IF(ISNA(VLOOKUP(L1845,'MASTER DATA'!$A$1:$F$192,6,0)),0,VLOOKUP(L1845,'MASTER DATA'!$A$1:$F$192,6,0))*AE1845</f>
        <v>770</v>
      </c>
      <c r="AI1845" s="354" t="str">
        <f>VLOOKUP($D1845,'warehouse mapping'!$AN$7:$AO$17,2,0)</f>
        <v>Aktif</v>
      </c>
      <c r="AJ1845" s="114">
        <f t="shared" si="647"/>
        <v>0</v>
      </c>
      <c r="AK1845" s="354" t="str">
        <f t="shared" si="648"/>
        <v/>
      </c>
      <c r="AL1845" s="354" t="s">
        <v>3025</v>
      </c>
      <c r="AM1845" s="354">
        <f t="shared" si="651"/>
        <v>1</v>
      </c>
      <c r="AN1845" s="354" t="b">
        <f t="shared" si="649"/>
        <v>1</v>
      </c>
    </row>
    <row r="1846" spans="1:40" s="354" customFormat="1">
      <c r="A1846" s="354" t="str">
        <f t="shared" si="652"/>
        <v>CF09A02550027259</v>
      </c>
      <c r="B1846" s="354">
        <f t="shared" si="653"/>
        <v>0</v>
      </c>
      <c r="C1846" s="354">
        <f t="shared" si="654"/>
        <v>0</v>
      </c>
      <c r="D1846" s="354" t="str">
        <f t="shared" si="633"/>
        <v>CF</v>
      </c>
      <c r="E1846" s="354" t="str">
        <f t="shared" si="634"/>
        <v>09</v>
      </c>
      <c r="F1846" s="354" t="str">
        <f t="shared" si="635"/>
        <v>A</v>
      </c>
      <c r="G1846" s="355" t="str">
        <f t="shared" si="636"/>
        <v>02</v>
      </c>
      <c r="H1846" s="232" t="s">
        <v>2166</v>
      </c>
      <c r="I1846" s="232" t="s">
        <v>3313</v>
      </c>
      <c r="J1846" s="233">
        <v>46262</v>
      </c>
      <c r="K1846" s="233">
        <v>47703</v>
      </c>
      <c r="L1846" s="234">
        <v>550027259</v>
      </c>
      <c r="M1846" s="232" t="str">
        <f>IF(ISNA(VLOOKUP(L1846,'MASTER DATA'!$A$1:$B$192,2,0)),"",VLOOKUP(L1846,'MASTER DATA'!$A$1:$B$192,2,0))</f>
        <v>Gadus S2 V220 2_1*770kg_A227</v>
      </c>
      <c r="N1846" s="232">
        <v>1</v>
      </c>
      <c r="O1846" s="232">
        <f t="shared" si="637"/>
        <v>1</v>
      </c>
      <c r="P1846" s="232">
        <f t="shared" si="638"/>
        <v>0</v>
      </c>
      <c r="Q1846" s="232">
        <f>VLOOKUP(L1846,'MASTER DATA'!$A$1:$E$192,5,0)</f>
        <v>1</v>
      </c>
      <c r="R1846" s="234">
        <f>SUMIF('picking of the day'!$H$4:$H$358,WMS!H1846&amp;WMS!L1846,'picking of the day'!$E$4:$E$358)</f>
        <v>0</v>
      </c>
      <c r="U1846" s="114">
        <f>IF(ISNA(VLOOKUP(H1846,'data putaway'!$A$1:$E$530,3,0)),0,VLOOKUP(H1846,'data putaway'!$A$1:$E$530,3,0))</f>
        <v>0</v>
      </c>
      <c r="V1846" s="354">
        <f t="shared" si="639"/>
        <v>1</v>
      </c>
      <c r="W1846" s="114">
        <f>IF(ISNA(VLOOKUP(H1846,'data putaway'!$A$1:$E$530,2,0)),0,VLOOKUP(H1846,'data putaway'!$A$1:$E$530,2,0))</f>
        <v>0</v>
      </c>
      <c r="X1846" s="354" t="b">
        <f t="shared" si="640"/>
        <v>0</v>
      </c>
      <c r="Y1846" s="354">
        <f>IF(ISNA(VLOOKUP(H1846,'data putaway'!$A$1:$E$530,4,0)),0,VLOOKUP(H1846,'data putaway'!$A$1:$E$530,4,0))</f>
        <v>0</v>
      </c>
      <c r="Z1846" s="113">
        <f>IF(ISNA(VLOOKUP(H1846,'data putaway'!$A$1:$E$530,5,0)),0,VLOOKUP(H1846,'data putaway'!$A$1:$E$530,5,0))</f>
        <v>0</v>
      </c>
      <c r="AA1846" s="354" t="b">
        <f t="shared" si="641"/>
        <v>0</v>
      </c>
      <c r="AB1846" s="354" t="b">
        <f t="shared" si="642"/>
        <v>0</v>
      </c>
      <c r="AC1846" s="356" t="str">
        <f t="shared" ca="1" si="643"/>
        <v>0 Month,  21 Days</v>
      </c>
      <c r="AD1846" s="114" t="str">
        <f t="shared" ca="1" si="650"/>
        <v>3 Year, 10 Month, 21 Days</v>
      </c>
      <c r="AE1846" s="114">
        <f t="shared" si="644"/>
        <v>1</v>
      </c>
      <c r="AF1846" s="114">
        <f t="shared" si="645"/>
        <v>1</v>
      </c>
      <c r="AG1846" s="354" t="str">
        <f t="shared" si="646"/>
        <v>CF09</v>
      </c>
      <c r="AH1846" s="114">
        <f>IF(ISNA(VLOOKUP(L1846,'MASTER DATA'!$A$1:$F$192,6,0)),0,VLOOKUP(L1846,'MASTER DATA'!$A$1:$F$192,6,0))*AE1846</f>
        <v>770</v>
      </c>
      <c r="AI1846" s="354" t="str">
        <f>VLOOKUP($D1846,'warehouse mapping'!$AN$7:$AO$17,2,0)</f>
        <v>Aktif</v>
      </c>
      <c r="AJ1846" s="114">
        <f t="shared" si="647"/>
        <v>0</v>
      </c>
      <c r="AK1846" s="354" t="str">
        <f t="shared" si="648"/>
        <v/>
      </c>
      <c r="AL1846" s="354" t="s">
        <v>3025</v>
      </c>
      <c r="AM1846" s="354">
        <f t="shared" si="651"/>
        <v>1</v>
      </c>
      <c r="AN1846" s="354" t="b">
        <f t="shared" si="649"/>
        <v>1</v>
      </c>
    </row>
    <row r="1847" spans="1:40" s="354" customFormat="1">
      <c r="A1847" s="354" t="str">
        <f t="shared" si="652"/>
        <v>CF09B01550027259</v>
      </c>
      <c r="B1847" s="354">
        <f t="shared" si="653"/>
        <v>0</v>
      </c>
      <c r="C1847" s="354">
        <f t="shared" si="654"/>
        <v>0</v>
      </c>
      <c r="D1847" s="354" t="str">
        <f t="shared" si="633"/>
        <v>CF</v>
      </c>
      <c r="E1847" s="354" t="str">
        <f t="shared" si="634"/>
        <v>09</v>
      </c>
      <c r="F1847" s="354" t="str">
        <f t="shared" si="635"/>
        <v>B</v>
      </c>
      <c r="G1847" s="355" t="str">
        <f t="shared" si="636"/>
        <v>01</v>
      </c>
      <c r="H1847" s="232" t="s">
        <v>2167</v>
      </c>
      <c r="I1847" s="232" t="s">
        <v>3313</v>
      </c>
      <c r="J1847" s="233">
        <v>46262</v>
      </c>
      <c r="K1847" s="233">
        <v>47703</v>
      </c>
      <c r="L1847" s="234">
        <v>550027259</v>
      </c>
      <c r="M1847" s="232" t="str">
        <f>IF(ISNA(VLOOKUP(L1847,'MASTER DATA'!$A$1:$B$192,2,0)),"",VLOOKUP(L1847,'MASTER DATA'!$A$1:$B$192,2,0))</f>
        <v>Gadus S2 V220 2_1*770kg_A227</v>
      </c>
      <c r="N1847" s="232">
        <v>1</v>
      </c>
      <c r="O1847" s="232">
        <f t="shared" si="637"/>
        <v>1</v>
      </c>
      <c r="P1847" s="232">
        <f t="shared" si="638"/>
        <v>0</v>
      </c>
      <c r="Q1847" s="232">
        <f>VLOOKUP(L1847,'MASTER DATA'!$A$1:$E$192,5,0)</f>
        <v>1</v>
      </c>
      <c r="R1847" s="234">
        <f>SUMIF('picking of the day'!$H$4:$H$358,WMS!H1847&amp;WMS!L1847,'picking of the day'!$E$4:$E$358)</f>
        <v>0</v>
      </c>
      <c r="U1847" s="114">
        <f>IF(ISNA(VLOOKUP(H1847,'data putaway'!$A$1:$E$530,3,0)),0,VLOOKUP(H1847,'data putaway'!$A$1:$E$530,3,0))</f>
        <v>0</v>
      </c>
      <c r="V1847" s="354">
        <f t="shared" si="639"/>
        <v>1</v>
      </c>
      <c r="W1847" s="114">
        <f>IF(ISNA(VLOOKUP(H1847,'data putaway'!$A$1:$E$530,2,0)),0,VLOOKUP(H1847,'data putaway'!$A$1:$E$530,2,0))</f>
        <v>0</v>
      </c>
      <c r="X1847" s="354" t="b">
        <f t="shared" si="640"/>
        <v>0</v>
      </c>
      <c r="Y1847" s="354">
        <f>IF(ISNA(VLOOKUP(H1847,'data putaway'!$A$1:$E$530,4,0)),0,VLOOKUP(H1847,'data putaway'!$A$1:$E$530,4,0))</f>
        <v>0</v>
      </c>
      <c r="Z1847" s="113">
        <f>IF(ISNA(VLOOKUP(H1847,'data putaway'!$A$1:$E$530,5,0)),0,VLOOKUP(H1847,'data putaway'!$A$1:$E$530,5,0))</f>
        <v>0</v>
      </c>
      <c r="AA1847" s="354" t="b">
        <f t="shared" si="641"/>
        <v>0</v>
      </c>
      <c r="AB1847" s="354" t="b">
        <f t="shared" si="642"/>
        <v>0</v>
      </c>
      <c r="AC1847" s="356" t="str">
        <f t="shared" ca="1" si="643"/>
        <v>0 Month,  21 Days</v>
      </c>
      <c r="AD1847" s="114" t="str">
        <f t="shared" ca="1" si="650"/>
        <v>3 Year, 10 Month, 21 Days</v>
      </c>
      <c r="AE1847" s="114">
        <f t="shared" si="644"/>
        <v>1</v>
      </c>
      <c r="AF1847" s="114">
        <f t="shared" si="645"/>
        <v>1</v>
      </c>
      <c r="AG1847" s="354" t="str">
        <f t="shared" si="646"/>
        <v>CF09</v>
      </c>
      <c r="AH1847" s="114">
        <f>IF(ISNA(VLOOKUP(L1847,'MASTER DATA'!$A$1:$F$192,6,0)),0,VLOOKUP(L1847,'MASTER DATA'!$A$1:$F$192,6,0))*AE1847</f>
        <v>770</v>
      </c>
      <c r="AI1847" s="354" t="str">
        <f>VLOOKUP($D1847,'warehouse mapping'!$AN$7:$AO$17,2,0)</f>
        <v>Aktif</v>
      </c>
      <c r="AJ1847" s="114">
        <f t="shared" si="647"/>
        <v>0</v>
      </c>
      <c r="AK1847" s="354" t="str">
        <f t="shared" si="648"/>
        <v/>
      </c>
      <c r="AL1847" s="354" t="s">
        <v>3025</v>
      </c>
      <c r="AM1847" s="354">
        <f t="shared" si="651"/>
        <v>1</v>
      </c>
      <c r="AN1847" s="354" t="b">
        <f t="shared" si="649"/>
        <v>1</v>
      </c>
    </row>
    <row r="1848" spans="1:40" s="354" customFormat="1">
      <c r="A1848" s="354" t="str">
        <f t="shared" si="652"/>
        <v>CF09B02550027259</v>
      </c>
      <c r="B1848" s="354">
        <f t="shared" si="653"/>
        <v>0</v>
      </c>
      <c r="C1848" s="354">
        <f t="shared" si="654"/>
        <v>0</v>
      </c>
      <c r="D1848" s="354" t="str">
        <f t="shared" si="633"/>
        <v>CF</v>
      </c>
      <c r="E1848" s="354" t="str">
        <f t="shared" si="634"/>
        <v>09</v>
      </c>
      <c r="F1848" s="354" t="str">
        <f t="shared" si="635"/>
        <v>B</v>
      </c>
      <c r="G1848" s="355" t="str">
        <f t="shared" si="636"/>
        <v>02</v>
      </c>
      <c r="H1848" s="232" t="s">
        <v>2168</v>
      </c>
      <c r="I1848" s="232" t="s">
        <v>3313</v>
      </c>
      <c r="J1848" s="233">
        <v>46262</v>
      </c>
      <c r="K1848" s="233">
        <v>47703</v>
      </c>
      <c r="L1848" s="234">
        <v>550027259</v>
      </c>
      <c r="M1848" s="232" t="str">
        <f>IF(ISNA(VLOOKUP(L1848,'MASTER DATA'!$A$1:$B$192,2,0)),"",VLOOKUP(L1848,'MASTER DATA'!$A$1:$B$192,2,0))</f>
        <v>Gadus S2 V220 2_1*770kg_A227</v>
      </c>
      <c r="N1848" s="232">
        <v>1</v>
      </c>
      <c r="O1848" s="232">
        <f t="shared" si="637"/>
        <v>1</v>
      </c>
      <c r="P1848" s="232">
        <f t="shared" si="638"/>
        <v>0</v>
      </c>
      <c r="Q1848" s="232">
        <f>VLOOKUP(L1848,'MASTER DATA'!$A$1:$E$192,5,0)</f>
        <v>1</v>
      </c>
      <c r="R1848" s="234">
        <f>SUMIF('picking of the day'!$H$4:$H$358,WMS!H1848&amp;WMS!L1848,'picking of the day'!$E$4:$E$358)</f>
        <v>0</v>
      </c>
      <c r="U1848" s="114">
        <f>IF(ISNA(VLOOKUP(H1848,'data putaway'!$A$1:$E$530,3,0)),0,VLOOKUP(H1848,'data putaway'!$A$1:$E$530,3,0))</f>
        <v>0</v>
      </c>
      <c r="V1848" s="354">
        <f t="shared" si="639"/>
        <v>1</v>
      </c>
      <c r="W1848" s="114">
        <f>IF(ISNA(VLOOKUP(H1848,'data putaway'!$A$1:$E$530,2,0)),0,VLOOKUP(H1848,'data putaway'!$A$1:$E$530,2,0))</f>
        <v>0</v>
      </c>
      <c r="X1848" s="354" t="b">
        <f t="shared" si="640"/>
        <v>0</v>
      </c>
      <c r="Y1848" s="354">
        <f>IF(ISNA(VLOOKUP(H1848,'data putaway'!$A$1:$E$530,4,0)),0,VLOOKUP(H1848,'data putaway'!$A$1:$E$530,4,0))</f>
        <v>0</v>
      </c>
      <c r="Z1848" s="113">
        <f>IF(ISNA(VLOOKUP(H1848,'data putaway'!$A$1:$E$530,5,0)),0,VLOOKUP(H1848,'data putaway'!$A$1:$E$530,5,0))</f>
        <v>0</v>
      </c>
      <c r="AA1848" s="354" t="b">
        <f t="shared" si="641"/>
        <v>0</v>
      </c>
      <c r="AB1848" s="354" t="b">
        <f t="shared" si="642"/>
        <v>0</v>
      </c>
      <c r="AC1848" s="356" t="str">
        <f t="shared" ca="1" si="643"/>
        <v>0 Month,  21 Days</v>
      </c>
      <c r="AD1848" s="114" t="str">
        <f t="shared" ca="1" si="650"/>
        <v>3 Year, 10 Month, 21 Days</v>
      </c>
      <c r="AE1848" s="114">
        <f t="shared" si="644"/>
        <v>1</v>
      </c>
      <c r="AF1848" s="114">
        <f t="shared" si="645"/>
        <v>1</v>
      </c>
      <c r="AG1848" s="354" t="str">
        <f t="shared" si="646"/>
        <v>CF09</v>
      </c>
      <c r="AH1848" s="114">
        <f>IF(ISNA(VLOOKUP(L1848,'MASTER DATA'!$A$1:$F$192,6,0)),0,VLOOKUP(L1848,'MASTER DATA'!$A$1:$F$192,6,0))*AE1848</f>
        <v>770</v>
      </c>
      <c r="AI1848" s="354" t="str">
        <f>VLOOKUP($D1848,'warehouse mapping'!$AN$7:$AO$17,2,0)</f>
        <v>Aktif</v>
      </c>
      <c r="AJ1848" s="114">
        <f t="shared" si="647"/>
        <v>0</v>
      </c>
      <c r="AK1848" s="354" t="str">
        <f t="shared" si="648"/>
        <v/>
      </c>
      <c r="AL1848" s="354" t="s">
        <v>3025</v>
      </c>
      <c r="AM1848" s="354">
        <f t="shared" si="651"/>
        <v>1</v>
      </c>
      <c r="AN1848" s="354" t="b">
        <f t="shared" si="649"/>
        <v>1</v>
      </c>
    </row>
    <row r="1849" spans="1:40" s="354" customFormat="1">
      <c r="A1849" s="354" t="str">
        <f t="shared" si="652"/>
        <v>CF09C01550076253</v>
      </c>
      <c r="B1849" s="354">
        <f t="shared" si="653"/>
        <v>0</v>
      </c>
      <c r="C1849" s="354">
        <f t="shared" si="654"/>
        <v>0</v>
      </c>
      <c r="D1849" s="354" t="str">
        <f t="shared" si="633"/>
        <v>CF</v>
      </c>
      <c r="E1849" s="354" t="str">
        <f t="shared" si="634"/>
        <v>09</v>
      </c>
      <c r="F1849" s="354" t="str">
        <f t="shared" si="635"/>
        <v>C</v>
      </c>
      <c r="G1849" s="355" t="str">
        <f t="shared" si="636"/>
        <v>01</v>
      </c>
      <c r="H1849" s="232" t="s">
        <v>238</v>
      </c>
      <c r="I1849" s="232" t="s">
        <v>3497</v>
      </c>
      <c r="J1849" s="233">
        <v>46267</v>
      </c>
      <c r="K1849" s="233">
        <v>47709</v>
      </c>
      <c r="L1849" s="234">
        <v>550076253</v>
      </c>
      <c r="M1849" s="232" t="str">
        <f>IF(ISNA(VLOOKUP(L1849,'MASTER DATA'!$A$1:$B$192,2,0)),"",VLOOKUP(L1849,'MASTER DATA'!$A$1:$B$192,2,0))</f>
        <v>AdvScooterGearOil_24*0.12L_A04W</v>
      </c>
      <c r="N1849" s="232">
        <v>80</v>
      </c>
      <c r="O1849" s="232">
        <f t="shared" si="637"/>
        <v>1</v>
      </c>
      <c r="P1849" s="232">
        <f t="shared" si="638"/>
        <v>0</v>
      </c>
      <c r="Q1849" s="232">
        <f>VLOOKUP(L1849,'MASTER DATA'!$A$1:$E$192,5,0)</f>
        <v>80</v>
      </c>
      <c r="R1849" s="234">
        <f>SUMIF('picking of the day'!$H$4:$H$358,WMS!H1849&amp;WMS!L1849,'picking of the day'!$E$4:$E$358)</f>
        <v>0</v>
      </c>
      <c r="U1849" s="114">
        <f>IF(ISNA(VLOOKUP(H1849,'data putaway'!$A$1:$E$530,3,0)),0,VLOOKUP(H1849,'data putaway'!$A$1:$E$530,3,0))</f>
        <v>0</v>
      </c>
      <c r="V1849" s="354">
        <f t="shared" si="639"/>
        <v>80</v>
      </c>
      <c r="W1849" s="114">
        <f>IF(ISNA(VLOOKUP(H1849,'data putaway'!$A$1:$E$530,2,0)),0,VLOOKUP(H1849,'data putaway'!$A$1:$E$530,2,0))</f>
        <v>0</v>
      </c>
      <c r="X1849" s="354" t="b">
        <f t="shared" si="640"/>
        <v>0</v>
      </c>
      <c r="Y1849" s="354">
        <f>IF(ISNA(VLOOKUP(H1849,'data putaway'!$A$1:$E$530,4,0)),0,VLOOKUP(H1849,'data putaway'!$A$1:$E$530,4,0))</f>
        <v>0</v>
      </c>
      <c r="Z1849" s="113">
        <f>IF(ISNA(VLOOKUP(H1849,'data putaway'!$A$1:$E$530,5,0)),0,VLOOKUP(H1849,'data putaway'!$A$1:$E$530,5,0))</f>
        <v>0</v>
      </c>
      <c r="AA1849" s="354" t="b">
        <f t="shared" si="641"/>
        <v>0</v>
      </c>
      <c r="AB1849" s="354" t="b">
        <f t="shared" si="642"/>
        <v>0</v>
      </c>
      <c r="AC1849" s="356" t="str">
        <f t="shared" ca="1" si="643"/>
        <v>0 Month,  16 Days</v>
      </c>
      <c r="AD1849" s="114" t="str">
        <f t="shared" ca="1" si="650"/>
        <v>3 Year, 10 Month, 27 Days</v>
      </c>
      <c r="AE1849" s="114">
        <f t="shared" si="644"/>
        <v>80</v>
      </c>
      <c r="AF1849" s="114">
        <f t="shared" si="645"/>
        <v>1</v>
      </c>
      <c r="AG1849" s="354" t="str">
        <f t="shared" si="646"/>
        <v>CF09</v>
      </c>
      <c r="AH1849" s="114">
        <f>IF(ISNA(VLOOKUP(L1849,'MASTER DATA'!$A$1:$F$192,6,0)),0,VLOOKUP(L1849,'MASTER DATA'!$A$1:$F$192,6,0))*AE1849</f>
        <v>230.39999999999998</v>
      </c>
      <c r="AI1849" s="354" t="str">
        <f>VLOOKUP($D1849,'warehouse mapping'!$AN$7:$AO$17,2,0)</f>
        <v>Aktif</v>
      </c>
      <c r="AJ1849" s="114">
        <f t="shared" si="647"/>
        <v>0</v>
      </c>
      <c r="AK1849" s="354" t="str">
        <f t="shared" si="648"/>
        <v/>
      </c>
      <c r="AL1849" s="354" t="s">
        <v>3025</v>
      </c>
      <c r="AM1849" s="354">
        <f t="shared" si="651"/>
        <v>1</v>
      </c>
      <c r="AN1849" s="354" t="b">
        <f t="shared" si="649"/>
        <v>1</v>
      </c>
    </row>
    <row r="1850" spans="1:40" s="354" customFormat="1">
      <c r="A1850" s="354" t="str">
        <f t="shared" si="652"/>
        <v>CF09C02550076253</v>
      </c>
      <c r="B1850" s="354">
        <f t="shared" si="653"/>
        <v>0</v>
      </c>
      <c r="C1850" s="354">
        <f t="shared" si="654"/>
        <v>0</v>
      </c>
      <c r="D1850" s="354" t="str">
        <f t="shared" si="633"/>
        <v>CF</v>
      </c>
      <c r="E1850" s="354" t="str">
        <f t="shared" si="634"/>
        <v>09</v>
      </c>
      <c r="F1850" s="354" t="str">
        <f t="shared" si="635"/>
        <v>C</v>
      </c>
      <c r="G1850" s="355" t="str">
        <f t="shared" si="636"/>
        <v>02</v>
      </c>
      <c r="H1850" s="232" t="s">
        <v>239</v>
      </c>
      <c r="I1850" s="232" t="s">
        <v>3497</v>
      </c>
      <c r="J1850" s="233">
        <v>46267</v>
      </c>
      <c r="K1850" s="233">
        <v>47709</v>
      </c>
      <c r="L1850" s="234">
        <v>550076253</v>
      </c>
      <c r="M1850" s="232" t="str">
        <f>IF(ISNA(VLOOKUP(L1850,'MASTER DATA'!$A$1:$B$192,2,0)),"",VLOOKUP(L1850,'MASTER DATA'!$A$1:$B$192,2,0))</f>
        <v>AdvScooterGearOil_24*0.12L_A04W</v>
      </c>
      <c r="N1850" s="232">
        <v>80</v>
      </c>
      <c r="O1850" s="232">
        <f t="shared" si="637"/>
        <v>1</v>
      </c>
      <c r="P1850" s="232">
        <f t="shared" si="638"/>
        <v>0</v>
      </c>
      <c r="Q1850" s="232">
        <f>VLOOKUP(L1850,'MASTER DATA'!$A$1:$E$192,5,0)</f>
        <v>80</v>
      </c>
      <c r="R1850" s="234">
        <f>SUMIF('picking of the day'!$H$4:$H$358,WMS!H1850&amp;WMS!L1850,'picking of the day'!$E$4:$E$358)</f>
        <v>0</v>
      </c>
      <c r="U1850" s="114">
        <f>IF(ISNA(VLOOKUP(H1850,'data putaway'!$A$1:$E$530,3,0)),0,VLOOKUP(H1850,'data putaway'!$A$1:$E$530,3,0))</f>
        <v>0</v>
      </c>
      <c r="V1850" s="354">
        <f t="shared" si="639"/>
        <v>80</v>
      </c>
      <c r="W1850" s="114">
        <f>IF(ISNA(VLOOKUP(H1850,'data putaway'!$A$1:$E$530,2,0)),0,VLOOKUP(H1850,'data putaway'!$A$1:$E$530,2,0))</f>
        <v>0</v>
      </c>
      <c r="X1850" s="354" t="b">
        <f t="shared" si="640"/>
        <v>0</v>
      </c>
      <c r="Y1850" s="354">
        <f>IF(ISNA(VLOOKUP(H1850,'data putaway'!$A$1:$E$530,4,0)),0,VLOOKUP(H1850,'data putaway'!$A$1:$E$530,4,0))</f>
        <v>0</v>
      </c>
      <c r="Z1850" s="113">
        <f>IF(ISNA(VLOOKUP(H1850,'data putaway'!$A$1:$E$530,5,0)),0,VLOOKUP(H1850,'data putaway'!$A$1:$E$530,5,0))</f>
        <v>0</v>
      </c>
      <c r="AA1850" s="354" t="b">
        <f t="shared" si="641"/>
        <v>0</v>
      </c>
      <c r="AB1850" s="354" t="b">
        <f t="shared" si="642"/>
        <v>0</v>
      </c>
      <c r="AC1850" s="356" t="str">
        <f t="shared" ca="1" si="643"/>
        <v>0 Month,  16 Days</v>
      </c>
      <c r="AD1850" s="114" t="str">
        <f t="shared" ca="1" si="650"/>
        <v>3 Year, 10 Month, 27 Days</v>
      </c>
      <c r="AE1850" s="114">
        <f t="shared" si="644"/>
        <v>80</v>
      </c>
      <c r="AF1850" s="114">
        <f t="shared" si="645"/>
        <v>1</v>
      </c>
      <c r="AG1850" s="354" t="str">
        <f t="shared" si="646"/>
        <v>CF09</v>
      </c>
      <c r="AH1850" s="114">
        <f>IF(ISNA(VLOOKUP(L1850,'MASTER DATA'!$A$1:$F$192,6,0)),0,VLOOKUP(L1850,'MASTER DATA'!$A$1:$F$192,6,0))*AE1850</f>
        <v>230.39999999999998</v>
      </c>
      <c r="AI1850" s="354" t="str">
        <f>VLOOKUP($D1850,'warehouse mapping'!$AN$7:$AO$17,2,0)</f>
        <v>Aktif</v>
      </c>
      <c r="AJ1850" s="114">
        <f t="shared" si="647"/>
        <v>0</v>
      </c>
      <c r="AK1850" s="354" t="str">
        <f t="shared" si="648"/>
        <v/>
      </c>
      <c r="AL1850" s="354" t="s">
        <v>3025</v>
      </c>
      <c r="AM1850" s="354">
        <f t="shared" si="651"/>
        <v>1</v>
      </c>
      <c r="AN1850" s="354" t="b">
        <f t="shared" si="649"/>
        <v>1</v>
      </c>
    </row>
    <row r="1851" spans="1:40" s="354" customFormat="1">
      <c r="A1851" s="354" t="str">
        <f t="shared" si="652"/>
        <v>CF09D01550044709</v>
      </c>
      <c r="B1851" s="354">
        <f t="shared" si="653"/>
        <v>0</v>
      </c>
      <c r="C1851" s="354">
        <f t="shared" si="654"/>
        <v>0</v>
      </c>
      <c r="D1851" s="354" t="str">
        <f t="shared" si="633"/>
        <v>CF</v>
      </c>
      <c r="E1851" s="354" t="str">
        <f t="shared" si="634"/>
        <v>09</v>
      </c>
      <c r="F1851" s="354" t="str">
        <f t="shared" si="635"/>
        <v>D</v>
      </c>
      <c r="G1851" s="355" t="str">
        <f t="shared" si="636"/>
        <v>01</v>
      </c>
      <c r="H1851" s="232" t="s">
        <v>2169</v>
      </c>
      <c r="I1851" s="232" t="s">
        <v>3585</v>
      </c>
      <c r="J1851" s="233">
        <v>46280</v>
      </c>
      <c r="K1851" s="233">
        <v>47735</v>
      </c>
      <c r="L1851" s="234">
        <v>550044709</v>
      </c>
      <c r="M1851" s="232" t="str">
        <f>IF(ISNA(VLOOKUP(L1851,'MASTER DATA'!$A$1:$B$192,2,0)),"",VLOOKUP(L1851,'MASTER DATA'!$A$1:$B$192,2,0))</f>
        <v>Adv4TAX5Sc10W30SLMB_12*0.8L_A04W</v>
      </c>
      <c r="N1851" s="232">
        <v>48</v>
      </c>
      <c r="O1851" s="232">
        <f t="shared" si="637"/>
        <v>1</v>
      </c>
      <c r="P1851" s="232">
        <f t="shared" si="638"/>
        <v>0</v>
      </c>
      <c r="Q1851" s="232">
        <f>VLOOKUP(L1851,'MASTER DATA'!$A$1:$E$192,5,0)</f>
        <v>48</v>
      </c>
      <c r="R1851" s="234">
        <f>SUMIF('picking of the day'!$H$4:$H$358,WMS!H1851&amp;WMS!L1851,'picking of the day'!$E$4:$E$358)</f>
        <v>0</v>
      </c>
      <c r="U1851" s="114">
        <f>IF(ISNA(VLOOKUP(H1851,'data putaway'!$A$1:$E$530,3,0)),0,VLOOKUP(H1851,'data putaway'!$A$1:$E$530,3,0))</f>
        <v>0</v>
      </c>
      <c r="V1851" s="354">
        <f t="shared" si="639"/>
        <v>48</v>
      </c>
      <c r="W1851" s="114">
        <f>IF(ISNA(VLOOKUP(H1851,'data putaway'!$A$1:$E$530,2,0)),0,VLOOKUP(H1851,'data putaway'!$A$1:$E$530,2,0))</f>
        <v>0</v>
      </c>
      <c r="X1851" s="354" t="b">
        <f t="shared" si="640"/>
        <v>0</v>
      </c>
      <c r="Y1851" s="354">
        <f>IF(ISNA(VLOOKUP(H1851,'data putaway'!$A$1:$E$530,4,0)),0,VLOOKUP(H1851,'data putaway'!$A$1:$E$530,4,0))</f>
        <v>0</v>
      </c>
      <c r="Z1851" s="113">
        <f>IF(ISNA(VLOOKUP(H1851,'data putaway'!$A$1:$E$530,5,0)),0,VLOOKUP(H1851,'data putaway'!$A$1:$E$530,5,0))</f>
        <v>0</v>
      </c>
      <c r="AA1851" s="354" t="b">
        <f t="shared" si="641"/>
        <v>0</v>
      </c>
      <c r="AB1851" s="354" t="b">
        <f t="shared" si="642"/>
        <v>0</v>
      </c>
      <c r="AC1851" s="356" t="str">
        <f t="shared" ca="1" si="643"/>
        <v>0 Month,  3 Days</v>
      </c>
      <c r="AD1851" s="114" t="str">
        <f t="shared" ca="1" si="650"/>
        <v>3 Year, 11 Month, 22 Days</v>
      </c>
      <c r="AE1851" s="114">
        <f t="shared" si="644"/>
        <v>48</v>
      </c>
      <c r="AF1851" s="114">
        <f t="shared" si="645"/>
        <v>1</v>
      </c>
      <c r="AG1851" s="354" t="str">
        <f t="shared" si="646"/>
        <v>CF09</v>
      </c>
      <c r="AH1851" s="114">
        <f>IF(ISNA(VLOOKUP(L1851,'MASTER DATA'!$A$1:$F$192,6,0)),0,VLOOKUP(L1851,'MASTER DATA'!$A$1:$F$192,6,0))*AE1851</f>
        <v>460.79999999999995</v>
      </c>
      <c r="AI1851" s="354" t="str">
        <f>VLOOKUP($D1851,'warehouse mapping'!$AN$7:$AO$17,2,0)</f>
        <v>Aktif</v>
      </c>
      <c r="AJ1851" s="114">
        <f t="shared" si="647"/>
        <v>0</v>
      </c>
      <c r="AK1851" s="354" t="str">
        <f t="shared" si="648"/>
        <v/>
      </c>
      <c r="AL1851" s="354" t="s">
        <v>3025</v>
      </c>
      <c r="AM1851" s="354">
        <f t="shared" si="651"/>
        <v>1</v>
      </c>
      <c r="AN1851" s="354" t="b">
        <f t="shared" si="649"/>
        <v>1</v>
      </c>
    </row>
    <row r="1852" spans="1:40" s="354" customFormat="1">
      <c r="A1852" s="354" t="str">
        <f t="shared" si="652"/>
        <v>CF09D02550058593</v>
      </c>
      <c r="B1852" s="354">
        <f t="shared" si="653"/>
        <v>0</v>
      </c>
      <c r="C1852" s="354">
        <f t="shared" si="654"/>
        <v>0</v>
      </c>
      <c r="D1852" s="354" t="str">
        <f t="shared" si="633"/>
        <v>CF</v>
      </c>
      <c r="E1852" s="354" t="str">
        <f t="shared" si="634"/>
        <v>09</v>
      </c>
      <c r="F1852" s="354" t="str">
        <f t="shared" si="635"/>
        <v>D</v>
      </c>
      <c r="G1852" s="355" t="str">
        <f t="shared" si="636"/>
        <v>02</v>
      </c>
      <c r="H1852" s="232" t="s">
        <v>2170</v>
      </c>
      <c r="I1852" s="232" t="s">
        <v>3305</v>
      </c>
      <c r="J1852" s="233">
        <v>46266</v>
      </c>
      <c r="K1852" s="233">
        <v>47709</v>
      </c>
      <c r="L1852" s="234">
        <v>550058593</v>
      </c>
      <c r="M1852" s="232" t="str">
        <f>IF(ISNA(VLOOKUP(L1852,'MASTER DATA'!$A$1:$B$192,2,0)),"",VLOOKUP(L1852,'MASTER DATA'!$A$1:$B$192,2,0))</f>
        <v>Adv4TAX515W40SLMA2_12*0.8L_A04W</v>
      </c>
      <c r="N1852" s="232">
        <v>48</v>
      </c>
      <c r="O1852" s="232">
        <f t="shared" si="637"/>
        <v>1</v>
      </c>
      <c r="P1852" s="232">
        <f t="shared" si="638"/>
        <v>0</v>
      </c>
      <c r="Q1852" s="232">
        <f>VLOOKUP(L1852,'MASTER DATA'!$A$1:$E$192,5,0)</f>
        <v>48</v>
      </c>
      <c r="R1852" s="234">
        <f>SUMIF('picking of the day'!$H$4:$H$358,WMS!H1852&amp;WMS!L1852,'picking of the day'!$E$4:$E$358)</f>
        <v>0</v>
      </c>
      <c r="U1852" s="114">
        <f>IF(ISNA(VLOOKUP(H1852,'data putaway'!$A$1:$E$530,3,0)),0,VLOOKUP(H1852,'data putaway'!$A$1:$E$530,3,0))</f>
        <v>0</v>
      </c>
      <c r="V1852" s="354">
        <f t="shared" si="639"/>
        <v>48</v>
      </c>
      <c r="W1852" s="114">
        <f>IF(ISNA(VLOOKUP(H1852,'data putaway'!$A$1:$E$530,2,0)),0,VLOOKUP(H1852,'data putaway'!$A$1:$E$530,2,0))</f>
        <v>0</v>
      </c>
      <c r="X1852" s="354" t="b">
        <f t="shared" si="640"/>
        <v>0</v>
      </c>
      <c r="Y1852" s="354">
        <f>IF(ISNA(VLOOKUP(H1852,'data putaway'!$A$1:$E$530,4,0)),0,VLOOKUP(H1852,'data putaway'!$A$1:$E$530,4,0))</f>
        <v>0</v>
      </c>
      <c r="Z1852" s="113">
        <f>IF(ISNA(VLOOKUP(H1852,'data putaway'!$A$1:$E$530,5,0)),0,VLOOKUP(H1852,'data putaway'!$A$1:$E$530,5,0))</f>
        <v>0</v>
      </c>
      <c r="AA1852" s="354" t="b">
        <f t="shared" si="641"/>
        <v>0</v>
      </c>
      <c r="AB1852" s="354" t="b">
        <f t="shared" si="642"/>
        <v>0</v>
      </c>
      <c r="AC1852" s="356" t="str">
        <f t="shared" ca="1" si="643"/>
        <v>0 Month,  17 Days</v>
      </c>
      <c r="AD1852" s="114" t="str">
        <f t="shared" ca="1" si="650"/>
        <v>3 Year, 10 Month, 27 Days</v>
      </c>
      <c r="AE1852" s="114">
        <f t="shared" si="644"/>
        <v>48</v>
      </c>
      <c r="AF1852" s="114">
        <f t="shared" si="645"/>
        <v>1</v>
      </c>
      <c r="AG1852" s="354" t="str">
        <f t="shared" si="646"/>
        <v>CF09</v>
      </c>
      <c r="AH1852" s="114">
        <f>IF(ISNA(VLOOKUP(L1852,'MASTER DATA'!$A$1:$F$192,6,0)),0,VLOOKUP(L1852,'MASTER DATA'!$A$1:$F$192,6,0))*AE1852</f>
        <v>460.79999999999995</v>
      </c>
      <c r="AI1852" s="354" t="str">
        <f>VLOOKUP($D1852,'warehouse mapping'!$AN$7:$AO$17,2,0)</f>
        <v>Aktif</v>
      </c>
      <c r="AJ1852" s="114">
        <f t="shared" si="647"/>
        <v>0</v>
      </c>
      <c r="AK1852" s="354" t="str">
        <f t="shared" si="648"/>
        <v/>
      </c>
      <c r="AL1852" s="354" t="s">
        <v>3025</v>
      </c>
      <c r="AM1852" s="354">
        <f t="shared" si="651"/>
        <v>1</v>
      </c>
      <c r="AN1852" s="354" t="b">
        <f t="shared" si="649"/>
        <v>1</v>
      </c>
    </row>
    <row r="1853" spans="1:40" s="354" customFormat="1">
      <c r="A1853" s="354" t="str">
        <f t="shared" si="652"/>
        <v>CF09E01550058593</v>
      </c>
      <c r="B1853" s="354">
        <f t="shared" si="653"/>
        <v>0</v>
      </c>
      <c r="C1853" s="354">
        <f t="shared" si="654"/>
        <v>0</v>
      </c>
      <c r="D1853" s="354" t="str">
        <f t="shared" si="633"/>
        <v>CF</v>
      </c>
      <c r="E1853" s="354" t="str">
        <f t="shared" si="634"/>
        <v>09</v>
      </c>
      <c r="F1853" s="354" t="str">
        <f t="shared" si="635"/>
        <v>E</v>
      </c>
      <c r="G1853" s="355" t="str">
        <f t="shared" si="636"/>
        <v>01</v>
      </c>
      <c r="H1853" s="232" t="s">
        <v>2171</v>
      </c>
      <c r="I1853" s="232" t="s">
        <v>3305</v>
      </c>
      <c r="J1853" s="233">
        <v>46266</v>
      </c>
      <c r="K1853" s="233">
        <v>47709</v>
      </c>
      <c r="L1853" s="234">
        <v>550058593</v>
      </c>
      <c r="M1853" s="232" t="str">
        <f>IF(ISNA(VLOOKUP(L1853,'MASTER DATA'!$A$1:$B$192,2,0)),"",VLOOKUP(L1853,'MASTER DATA'!$A$1:$B$192,2,0))</f>
        <v>Adv4TAX515W40SLMA2_12*0.8L_A04W</v>
      </c>
      <c r="N1853" s="232">
        <v>48</v>
      </c>
      <c r="O1853" s="232">
        <f t="shared" si="637"/>
        <v>1</v>
      </c>
      <c r="P1853" s="232">
        <f t="shared" si="638"/>
        <v>0</v>
      </c>
      <c r="Q1853" s="232">
        <f>VLOOKUP(L1853,'MASTER DATA'!$A$1:$E$192,5,0)</f>
        <v>48</v>
      </c>
      <c r="R1853" s="234">
        <f>SUMIF('picking of the day'!$H$4:$H$358,WMS!H1853&amp;WMS!L1853,'picking of the day'!$E$4:$E$358)</f>
        <v>0</v>
      </c>
      <c r="U1853" s="114">
        <f>IF(ISNA(VLOOKUP(H1853,'data putaway'!$A$1:$E$530,3,0)),0,VLOOKUP(H1853,'data putaway'!$A$1:$E$530,3,0))</f>
        <v>0</v>
      </c>
      <c r="V1853" s="354">
        <f t="shared" si="639"/>
        <v>48</v>
      </c>
      <c r="W1853" s="114">
        <f>IF(ISNA(VLOOKUP(H1853,'data putaway'!$A$1:$E$530,2,0)),0,VLOOKUP(H1853,'data putaway'!$A$1:$E$530,2,0))</f>
        <v>0</v>
      </c>
      <c r="X1853" s="354" t="b">
        <f t="shared" si="640"/>
        <v>0</v>
      </c>
      <c r="Y1853" s="354">
        <f>IF(ISNA(VLOOKUP(H1853,'data putaway'!$A$1:$E$530,4,0)),0,VLOOKUP(H1853,'data putaway'!$A$1:$E$530,4,0))</f>
        <v>0</v>
      </c>
      <c r="Z1853" s="113">
        <f>IF(ISNA(VLOOKUP(H1853,'data putaway'!$A$1:$E$530,5,0)),0,VLOOKUP(H1853,'data putaway'!$A$1:$E$530,5,0))</f>
        <v>0</v>
      </c>
      <c r="AA1853" s="354" t="b">
        <f t="shared" si="641"/>
        <v>0</v>
      </c>
      <c r="AB1853" s="354" t="b">
        <f t="shared" si="642"/>
        <v>0</v>
      </c>
      <c r="AC1853" s="356" t="str">
        <f t="shared" ca="1" si="643"/>
        <v>0 Month,  17 Days</v>
      </c>
      <c r="AD1853" s="114" t="str">
        <f t="shared" ca="1" si="650"/>
        <v>3 Year, 10 Month, 27 Days</v>
      </c>
      <c r="AE1853" s="114">
        <f t="shared" si="644"/>
        <v>48</v>
      </c>
      <c r="AF1853" s="114">
        <f t="shared" si="645"/>
        <v>1</v>
      </c>
      <c r="AG1853" s="354" t="str">
        <f t="shared" si="646"/>
        <v>CF09</v>
      </c>
      <c r="AH1853" s="114">
        <f>IF(ISNA(VLOOKUP(L1853,'MASTER DATA'!$A$1:$F$192,6,0)),0,VLOOKUP(L1853,'MASTER DATA'!$A$1:$F$192,6,0))*AE1853</f>
        <v>460.79999999999995</v>
      </c>
      <c r="AI1853" s="354" t="str">
        <f>VLOOKUP($D1853,'warehouse mapping'!$AN$7:$AO$17,2,0)</f>
        <v>Aktif</v>
      </c>
      <c r="AJ1853" s="114">
        <f t="shared" si="647"/>
        <v>0</v>
      </c>
      <c r="AK1853" s="354" t="str">
        <f t="shared" si="648"/>
        <v/>
      </c>
      <c r="AL1853" s="354" t="s">
        <v>3025</v>
      </c>
      <c r="AM1853" s="354">
        <f t="shared" si="651"/>
        <v>1</v>
      </c>
      <c r="AN1853" s="354" t="b">
        <f t="shared" si="649"/>
        <v>1</v>
      </c>
    </row>
    <row r="1854" spans="1:40" s="354" customFormat="1">
      <c r="A1854" s="354" t="str">
        <f t="shared" si="652"/>
        <v>CF09E02550058593</v>
      </c>
      <c r="B1854" s="354">
        <f t="shared" si="653"/>
        <v>0</v>
      </c>
      <c r="C1854" s="354">
        <f t="shared" si="654"/>
        <v>0</v>
      </c>
      <c r="D1854" s="354" t="str">
        <f t="shared" si="633"/>
        <v>CF</v>
      </c>
      <c r="E1854" s="354" t="str">
        <f t="shared" si="634"/>
        <v>09</v>
      </c>
      <c r="F1854" s="354" t="str">
        <f t="shared" si="635"/>
        <v>E</v>
      </c>
      <c r="G1854" s="355" t="str">
        <f t="shared" si="636"/>
        <v>02</v>
      </c>
      <c r="H1854" s="232" t="s">
        <v>2172</v>
      </c>
      <c r="I1854" s="232" t="s">
        <v>3305</v>
      </c>
      <c r="J1854" s="233">
        <v>46266</v>
      </c>
      <c r="K1854" s="233">
        <v>47709</v>
      </c>
      <c r="L1854" s="234">
        <v>550058593</v>
      </c>
      <c r="M1854" s="232" t="str">
        <f>IF(ISNA(VLOOKUP(L1854,'MASTER DATA'!$A$1:$B$192,2,0)),"",VLOOKUP(L1854,'MASTER DATA'!$A$1:$B$192,2,0))</f>
        <v>Adv4TAX515W40SLMA2_12*0.8L_A04W</v>
      </c>
      <c r="N1854" s="232">
        <v>48</v>
      </c>
      <c r="O1854" s="232">
        <f t="shared" si="637"/>
        <v>1</v>
      </c>
      <c r="P1854" s="232">
        <f t="shared" si="638"/>
        <v>0</v>
      </c>
      <c r="Q1854" s="232">
        <f>VLOOKUP(L1854,'MASTER DATA'!$A$1:$E$192,5,0)</f>
        <v>48</v>
      </c>
      <c r="R1854" s="234">
        <f>SUMIF('picking of the day'!$H$4:$H$358,WMS!H1854&amp;WMS!L1854,'picking of the day'!$E$4:$E$358)</f>
        <v>0</v>
      </c>
      <c r="U1854" s="114">
        <f>IF(ISNA(VLOOKUP(H1854,'data putaway'!$A$1:$E$530,3,0)),0,VLOOKUP(H1854,'data putaway'!$A$1:$E$530,3,0))</f>
        <v>0</v>
      </c>
      <c r="V1854" s="354">
        <f t="shared" si="639"/>
        <v>48</v>
      </c>
      <c r="W1854" s="114">
        <f>IF(ISNA(VLOOKUP(H1854,'data putaway'!$A$1:$E$530,2,0)),0,VLOOKUP(H1854,'data putaway'!$A$1:$E$530,2,0))</f>
        <v>0</v>
      </c>
      <c r="X1854" s="354" t="b">
        <f t="shared" si="640"/>
        <v>0</v>
      </c>
      <c r="Y1854" s="354">
        <f>IF(ISNA(VLOOKUP(H1854,'data putaway'!$A$1:$E$530,4,0)),0,VLOOKUP(H1854,'data putaway'!$A$1:$E$530,4,0))</f>
        <v>0</v>
      </c>
      <c r="Z1854" s="113">
        <f>IF(ISNA(VLOOKUP(H1854,'data putaway'!$A$1:$E$530,5,0)),0,VLOOKUP(H1854,'data putaway'!$A$1:$E$530,5,0))</f>
        <v>0</v>
      </c>
      <c r="AA1854" s="354" t="b">
        <f t="shared" si="641"/>
        <v>0</v>
      </c>
      <c r="AB1854" s="354" t="b">
        <f t="shared" si="642"/>
        <v>0</v>
      </c>
      <c r="AC1854" s="356" t="str">
        <f t="shared" ca="1" si="643"/>
        <v>0 Month,  17 Days</v>
      </c>
      <c r="AD1854" s="114" t="str">
        <f t="shared" ca="1" si="650"/>
        <v>3 Year, 10 Month, 27 Days</v>
      </c>
      <c r="AE1854" s="114">
        <f t="shared" si="644"/>
        <v>48</v>
      </c>
      <c r="AF1854" s="114">
        <f t="shared" si="645"/>
        <v>1</v>
      </c>
      <c r="AG1854" s="354" t="str">
        <f t="shared" si="646"/>
        <v>CF09</v>
      </c>
      <c r="AH1854" s="114">
        <f>IF(ISNA(VLOOKUP(L1854,'MASTER DATA'!$A$1:$F$192,6,0)),0,VLOOKUP(L1854,'MASTER DATA'!$A$1:$F$192,6,0))*AE1854</f>
        <v>460.79999999999995</v>
      </c>
      <c r="AI1854" s="354" t="str">
        <f>VLOOKUP($D1854,'warehouse mapping'!$AN$7:$AO$17,2,0)</f>
        <v>Aktif</v>
      </c>
      <c r="AJ1854" s="114">
        <f t="shared" si="647"/>
        <v>0</v>
      </c>
      <c r="AK1854" s="354" t="str">
        <f t="shared" si="648"/>
        <v/>
      </c>
      <c r="AL1854" s="354" t="s">
        <v>3025</v>
      </c>
      <c r="AM1854" s="354">
        <f t="shared" si="651"/>
        <v>1</v>
      </c>
      <c r="AN1854" s="354" t="b">
        <f t="shared" si="649"/>
        <v>1</v>
      </c>
    </row>
    <row r="1855" spans="1:40" s="354" customFormat="1">
      <c r="A1855" s="354" t="str">
        <f t="shared" si="652"/>
        <v>CF10A01550027259</v>
      </c>
      <c r="B1855" s="354">
        <f t="shared" si="653"/>
        <v>0</v>
      </c>
      <c r="C1855" s="354">
        <f t="shared" si="654"/>
        <v>0</v>
      </c>
      <c r="D1855" s="354" t="str">
        <f t="shared" si="633"/>
        <v>CF</v>
      </c>
      <c r="E1855" s="354" t="str">
        <f t="shared" si="634"/>
        <v>10</v>
      </c>
      <c r="F1855" s="354" t="str">
        <f t="shared" si="635"/>
        <v>A</v>
      </c>
      <c r="G1855" s="355" t="str">
        <f t="shared" si="636"/>
        <v>01</v>
      </c>
      <c r="H1855" s="232" t="s">
        <v>2173</v>
      </c>
      <c r="I1855" s="232" t="s">
        <v>3313</v>
      </c>
      <c r="J1855" s="233">
        <v>46262</v>
      </c>
      <c r="K1855" s="233">
        <v>47703</v>
      </c>
      <c r="L1855" s="234">
        <v>550027259</v>
      </c>
      <c r="M1855" s="232" t="str">
        <f>IF(ISNA(VLOOKUP(L1855,'MASTER DATA'!$A$1:$B$192,2,0)),"",VLOOKUP(L1855,'MASTER DATA'!$A$1:$B$192,2,0))</f>
        <v>Gadus S2 V220 2_1*770kg_A227</v>
      </c>
      <c r="N1855" s="232">
        <v>1</v>
      </c>
      <c r="O1855" s="232">
        <f t="shared" si="637"/>
        <v>1</v>
      </c>
      <c r="P1855" s="232">
        <f t="shared" si="638"/>
        <v>0</v>
      </c>
      <c r="Q1855" s="232">
        <f>VLOOKUP(L1855,'MASTER DATA'!$A$1:$E$192,5,0)</f>
        <v>1</v>
      </c>
      <c r="R1855" s="234">
        <f>SUMIF('picking of the day'!$H$4:$H$358,WMS!H1855&amp;WMS!L1855,'picking of the day'!$E$4:$E$358)</f>
        <v>0</v>
      </c>
      <c r="U1855" s="114">
        <f>IF(ISNA(VLOOKUP(H1855,'data putaway'!$A$1:$E$530,3,0)),0,VLOOKUP(H1855,'data putaway'!$A$1:$E$530,3,0))</f>
        <v>0</v>
      </c>
      <c r="V1855" s="354">
        <f t="shared" si="639"/>
        <v>1</v>
      </c>
      <c r="W1855" s="114">
        <f>IF(ISNA(VLOOKUP(H1855,'data putaway'!$A$1:$E$530,2,0)),0,VLOOKUP(H1855,'data putaway'!$A$1:$E$530,2,0))</f>
        <v>0</v>
      </c>
      <c r="X1855" s="354" t="b">
        <f t="shared" si="640"/>
        <v>0</v>
      </c>
      <c r="Y1855" s="354">
        <f>IF(ISNA(VLOOKUP(H1855,'data putaway'!$A$1:$E$530,4,0)),0,VLOOKUP(H1855,'data putaway'!$A$1:$E$530,4,0))</f>
        <v>0</v>
      </c>
      <c r="Z1855" s="113">
        <f>IF(ISNA(VLOOKUP(H1855,'data putaway'!$A$1:$E$530,5,0)),0,VLOOKUP(H1855,'data putaway'!$A$1:$E$530,5,0))</f>
        <v>0</v>
      </c>
      <c r="AA1855" s="354" t="b">
        <f t="shared" si="641"/>
        <v>0</v>
      </c>
      <c r="AB1855" s="354" t="b">
        <f t="shared" si="642"/>
        <v>0</v>
      </c>
      <c r="AC1855" s="356" t="str">
        <f t="shared" ca="1" si="643"/>
        <v>0 Month,  21 Days</v>
      </c>
      <c r="AD1855" s="114" t="str">
        <f t="shared" ca="1" si="650"/>
        <v>3 Year, 10 Month, 21 Days</v>
      </c>
      <c r="AE1855" s="114">
        <f t="shared" si="644"/>
        <v>1</v>
      </c>
      <c r="AF1855" s="114">
        <f t="shared" si="645"/>
        <v>1</v>
      </c>
      <c r="AG1855" s="354" t="str">
        <f t="shared" si="646"/>
        <v>CF10</v>
      </c>
      <c r="AH1855" s="114">
        <f>IF(ISNA(VLOOKUP(L1855,'MASTER DATA'!$A$1:$F$192,6,0)),0,VLOOKUP(L1855,'MASTER DATA'!$A$1:$F$192,6,0))*AE1855</f>
        <v>770</v>
      </c>
      <c r="AI1855" s="354" t="str">
        <f>VLOOKUP($D1855,'warehouse mapping'!$AN$7:$AO$17,2,0)</f>
        <v>Aktif</v>
      </c>
      <c r="AJ1855" s="114">
        <f t="shared" si="647"/>
        <v>0</v>
      </c>
      <c r="AK1855" s="354" t="str">
        <f t="shared" si="648"/>
        <v/>
      </c>
      <c r="AL1855" s="354" t="s">
        <v>3025</v>
      </c>
      <c r="AM1855" s="354">
        <f t="shared" si="651"/>
        <v>1</v>
      </c>
      <c r="AN1855" s="354" t="b">
        <f t="shared" si="649"/>
        <v>1</v>
      </c>
    </row>
    <row r="1856" spans="1:40" s="354" customFormat="1">
      <c r="A1856" s="354" t="str">
        <f t="shared" si="652"/>
        <v>CF10A02550027259</v>
      </c>
      <c r="B1856" s="354">
        <f t="shared" si="653"/>
        <v>0</v>
      </c>
      <c r="C1856" s="354">
        <f t="shared" si="654"/>
        <v>0</v>
      </c>
      <c r="D1856" s="354" t="str">
        <f t="shared" si="633"/>
        <v>CF</v>
      </c>
      <c r="E1856" s="354" t="str">
        <f t="shared" si="634"/>
        <v>10</v>
      </c>
      <c r="F1856" s="354" t="str">
        <f t="shared" si="635"/>
        <v>A</v>
      </c>
      <c r="G1856" s="355" t="str">
        <f t="shared" si="636"/>
        <v>02</v>
      </c>
      <c r="H1856" s="232" t="s">
        <v>2174</v>
      </c>
      <c r="I1856" s="232" t="s">
        <v>3313</v>
      </c>
      <c r="J1856" s="233">
        <v>46262</v>
      </c>
      <c r="K1856" s="233">
        <v>47703</v>
      </c>
      <c r="L1856" s="234">
        <v>550027259</v>
      </c>
      <c r="M1856" s="232" t="str">
        <f>IF(ISNA(VLOOKUP(L1856,'MASTER DATA'!$A$1:$B$192,2,0)),"",VLOOKUP(L1856,'MASTER DATA'!$A$1:$B$192,2,0))</f>
        <v>Gadus S2 V220 2_1*770kg_A227</v>
      </c>
      <c r="N1856" s="232">
        <v>1</v>
      </c>
      <c r="O1856" s="232">
        <f t="shared" si="637"/>
        <v>1</v>
      </c>
      <c r="P1856" s="232">
        <f t="shared" si="638"/>
        <v>0</v>
      </c>
      <c r="Q1856" s="232">
        <f>VLOOKUP(L1856,'MASTER DATA'!$A$1:$E$192,5,0)</f>
        <v>1</v>
      </c>
      <c r="R1856" s="234">
        <f>SUMIF('picking of the day'!$H$4:$H$358,WMS!H1856&amp;WMS!L1856,'picking of the day'!$E$4:$E$358)</f>
        <v>0</v>
      </c>
      <c r="U1856" s="114">
        <f>IF(ISNA(VLOOKUP(H1856,'data putaway'!$A$1:$E$530,3,0)),0,VLOOKUP(H1856,'data putaway'!$A$1:$E$530,3,0))</f>
        <v>0</v>
      </c>
      <c r="V1856" s="354">
        <f t="shared" si="639"/>
        <v>1</v>
      </c>
      <c r="W1856" s="114">
        <f>IF(ISNA(VLOOKUP(H1856,'data putaway'!$A$1:$E$530,2,0)),0,VLOOKUP(H1856,'data putaway'!$A$1:$E$530,2,0))</f>
        <v>0</v>
      </c>
      <c r="X1856" s="354" t="b">
        <f t="shared" si="640"/>
        <v>0</v>
      </c>
      <c r="Y1856" s="354">
        <f>IF(ISNA(VLOOKUP(H1856,'data putaway'!$A$1:$E$530,4,0)),0,VLOOKUP(H1856,'data putaway'!$A$1:$E$530,4,0))</f>
        <v>0</v>
      </c>
      <c r="Z1856" s="113">
        <f>IF(ISNA(VLOOKUP(H1856,'data putaway'!$A$1:$E$530,5,0)),0,VLOOKUP(H1856,'data putaway'!$A$1:$E$530,5,0))</f>
        <v>0</v>
      </c>
      <c r="AA1856" s="354" t="b">
        <f t="shared" si="641"/>
        <v>0</v>
      </c>
      <c r="AB1856" s="354" t="b">
        <f t="shared" si="642"/>
        <v>0</v>
      </c>
      <c r="AC1856" s="356" t="str">
        <f t="shared" ca="1" si="643"/>
        <v>0 Month,  21 Days</v>
      </c>
      <c r="AD1856" s="114" t="str">
        <f t="shared" ca="1" si="650"/>
        <v>3 Year, 10 Month, 21 Days</v>
      </c>
      <c r="AE1856" s="114">
        <f t="shared" si="644"/>
        <v>1</v>
      </c>
      <c r="AF1856" s="114">
        <f t="shared" si="645"/>
        <v>1</v>
      </c>
      <c r="AG1856" s="354" t="str">
        <f t="shared" si="646"/>
        <v>CF10</v>
      </c>
      <c r="AH1856" s="114">
        <f>IF(ISNA(VLOOKUP(L1856,'MASTER DATA'!$A$1:$F$192,6,0)),0,VLOOKUP(L1856,'MASTER DATA'!$A$1:$F$192,6,0))*AE1856</f>
        <v>770</v>
      </c>
      <c r="AI1856" s="354" t="str">
        <f>VLOOKUP($D1856,'warehouse mapping'!$AN$7:$AO$17,2,0)</f>
        <v>Aktif</v>
      </c>
      <c r="AJ1856" s="114">
        <f t="shared" si="647"/>
        <v>0</v>
      </c>
      <c r="AK1856" s="354" t="str">
        <f t="shared" si="648"/>
        <v/>
      </c>
      <c r="AL1856" s="354" t="s">
        <v>3025</v>
      </c>
      <c r="AM1856" s="354">
        <f t="shared" si="651"/>
        <v>1</v>
      </c>
      <c r="AN1856" s="354" t="b">
        <f t="shared" si="649"/>
        <v>1</v>
      </c>
    </row>
    <row r="1857" spans="1:40" s="354" customFormat="1">
      <c r="A1857" s="354" t="str">
        <f t="shared" si="652"/>
        <v>CF10B01550027259</v>
      </c>
      <c r="B1857" s="354">
        <f t="shared" si="653"/>
        <v>0</v>
      </c>
      <c r="C1857" s="354">
        <f t="shared" si="654"/>
        <v>0</v>
      </c>
      <c r="D1857" s="354" t="str">
        <f t="shared" si="633"/>
        <v>CF</v>
      </c>
      <c r="E1857" s="354" t="str">
        <f t="shared" si="634"/>
        <v>10</v>
      </c>
      <c r="F1857" s="354" t="str">
        <f t="shared" si="635"/>
        <v>B</v>
      </c>
      <c r="G1857" s="355" t="str">
        <f t="shared" si="636"/>
        <v>01</v>
      </c>
      <c r="H1857" s="232" t="s">
        <v>2175</v>
      </c>
      <c r="I1857" s="232" t="s">
        <v>3313</v>
      </c>
      <c r="J1857" s="233">
        <v>46262</v>
      </c>
      <c r="K1857" s="233">
        <v>47703</v>
      </c>
      <c r="L1857" s="234">
        <v>550027259</v>
      </c>
      <c r="M1857" s="232" t="str">
        <f>IF(ISNA(VLOOKUP(L1857,'MASTER DATA'!$A$1:$B$192,2,0)),"",VLOOKUP(L1857,'MASTER DATA'!$A$1:$B$192,2,0))</f>
        <v>Gadus S2 V220 2_1*770kg_A227</v>
      </c>
      <c r="N1857" s="232">
        <v>1</v>
      </c>
      <c r="O1857" s="232">
        <f t="shared" si="637"/>
        <v>1</v>
      </c>
      <c r="P1857" s="232">
        <f t="shared" si="638"/>
        <v>0</v>
      </c>
      <c r="Q1857" s="232">
        <f>VLOOKUP(L1857,'MASTER DATA'!$A$1:$E$192,5,0)</f>
        <v>1</v>
      </c>
      <c r="R1857" s="234">
        <f>SUMIF('picking of the day'!$H$4:$H$358,WMS!H1857&amp;WMS!L1857,'picking of the day'!$E$4:$E$358)</f>
        <v>0</v>
      </c>
      <c r="U1857" s="114">
        <f>IF(ISNA(VLOOKUP(H1857,'data putaway'!$A$1:$E$530,3,0)),0,VLOOKUP(H1857,'data putaway'!$A$1:$E$530,3,0))</f>
        <v>0</v>
      </c>
      <c r="V1857" s="354">
        <f t="shared" si="639"/>
        <v>1</v>
      </c>
      <c r="W1857" s="114">
        <f>IF(ISNA(VLOOKUP(H1857,'data putaway'!$A$1:$E$530,2,0)),0,VLOOKUP(H1857,'data putaway'!$A$1:$E$530,2,0))</f>
        <v>0</v>
      </c>
      <c r="X1857" s="354" t="b">
        <f t="shared" si="640"/>
        <v>0</v>
      </c>
      <c r="Y1857" s="354">
        <f>IF(ISNA(VLOOKUP(H1857,'data putaway'!$A$1:$E$530,4,0)),0,VLOOKUP(H1857,'data putaway'!$A$1:$E$530,4,0))</f>
        <v>0</v>
      </c>
      <c r="Z1857" s="113">
        <f>IF(ISNA(VLOOKUP(H1857,'data putaway'!$A$1:$E$530,5,0)),0,VLOOKUP(H1857,'data putaway'!$A$1:$E$530,5,0))</f>
        <v>0</v>
      </c>
      <c r="AA1857" s="354" t="b">
        <f t="shared" si="641"/>
        <v>0</v>
      </c>
      <c r="AB1857" s="354" t="b">
        <f t="shared" si="642"/>
        <v>0</v>
      </c>
      <c r="AC1857" s="356" t="str">
        <f t="shared" ca="1" si="643"/>
        <v>0 Month,  21 Days</v>
      </c>
      <c r="AD1857" s="114" t="str">
        <f t="shared" ca="1" si="650"/>
        <v>3 Year, 10 Month, 21 Days</v>
      </c>
      <c r="AE1857" s="114">
        <f t="shared" si="644"/>
        <v>1</v>
      </c>
      <c r="AF1857" s="114">
        <f t="shared" si="645"/>
        <v>1</v>
      </c>
      <c r="AG1857" s="354" t="str">
        <f t="shared" si="646"/>
        <v>CF10</v>
      </c>
      <c r="AH1857" s="114">
        <f>IF(ISNA(VLOOKUP(L1857,'MASTER DATA'!$A$1:$F$192,6,0)),0,VLOOKUP(L1857,'MASTER DATA'!$A$1:$F$192,6,0))*AE1857</f>
        <v>770</v>
      </c>
      <c r="AI1857" s="354" t="str">
        <f>VLOOKUP($D1857,'warehouse mapping'!$AN$7:$AO$17,2,0)</f>
        <v>Aktif</v>
      </c>
      <c r="AJ1857" s="114">
        <f t="shared" si="647"/>
        <v>0</v>
      </c>
      <c r="AK1857" s="354" t="str">
        <f t="shared" si="648"/>
        <v/>
      </c>
      <c r="AL1857" s="354" t="s">
        <v>3025</v>
      </c>
      <c r="AM1857" s="354">
        <f t="shared" si="651"/>
        <v>1</v>
      </c>
      <c r="AN1857" s="354" t="b">
        <f t="shared" si="649"/>
        <v>1</v>
      </c>
    </row>
    <row r="1858" spans="1:40" s="354" customFormat="1">
      <c r="A1858" s="354" t="str">
        <f t="shared" si="652"/>
        <v>CF10B02550027259</v>
      </c>
      <c r="B1858" s="354">
        <f t="shared" si="653"/>
        <v>0</v>
      </c>
      <c r="C1858" s="354">
        <f t="shared" si="654"/>
        <v>0</v>
      </c>
      <c r="D1858" s="354" t="str">
        <f t="shared" si="633"/>
        <v>CF</v>
      </c>
      <c r="E1858" s="354" t="str">
        <f t="shared" si="634"/>
        <v>10</v>
      </c>
      <c r="F1858" s="354" t="str">
        <f t="shared" si="635"/>
        <v>B</v>
      </c>
      <c r="G1858" s="355" t="str">
        <f t="shared" si="636"/>
        <v>02</v>
      </c>
      <c r="H1858" s="232" t="s">
        <v>2176</v>
      </c>
      <c r="I1858" s="232" t="s">
        <v>3313</v>
      </c>
      <c r="J1858" s="233">
        <v>46262</v>
      </c>
      <c r="K1858" s="233">
        <v>47703</v>
      </c>
      <c r="L1858" s="234">
        <v>550027259</v>
      </c>
      <c r="M1858" s="232" t="str">
        <f>IF(ISNA(VLOOKUP(L1858,'MASTER DATA'!$A$1:$B$192,2,0)),"",VLOOKUP(L1858,'MASTER DATA'!$A$1:$B$192,2,0))</f>
        <v>Gadus S2 V220 2_1*770kg_A227</v>
      </c>
      <c r="N1858" s="232">
        <v>1</v>
      </c>
      <c r="O1858" s="232">
        <f t="shared" si="637"/>
        <v>1</v>
      </c>
      <c r="P1858" s="232">
        <f t="shared" si="638"/>
        <v>0</v>
      </c>
      <c r="Q1858" s="232">
        <f>VLOOKUP(L1858,'MASTER DATA'!$A$1:$E$192,5,0)</f>
        <v>1</v>
      </c>
      <c r="R1858" s="234">
        <f>SUMIF('picking of the day'!$H$4:$H$358,WMS!H1858&amp;WMS!L1858,'picking of the day'!$E$4:$E$358)</f>
        <v>0</v>
      </c>
      <c r="U1858" s="114">
        <f>IF(ISNA(VLOOKUP(H1858,'data putaway'!$A$1:$E$530,3,0)),0,VLOOKUP(H1858,'data putaway'!$A$1:$E$530,3,0))</f>
        <v>0</v>
      </c>
      <c r="V1858" s="354">
        <f t="shared" si="639"/>
        <v>1</v>
      </c>
      <c r="W1858" s="114">
        <f>IF(ISNA(VLOOKUP(H1858,'data putaway'!$A$1:$E$530,2,0)),0,VLOOKUP(H1858,'data putaway'!$A$1:$E$530,2,0))</f>
        <v>0</v>
      </c>
      <c r="X1858" s="354" t="b">
        <f t="shared" si="640"/>
        <v>0</v>
      </c>
      <c r="Y1858" s="354">
        <f>IF(ISNA(VLOOKUP(H1858,'data putaway'!$A$1:$E$530,4,0)),0,VLOOKUP(H1858,'data putaway'!$A$1:$E$530,4,0))</f>
        <v>0</v>
      </c>
      <c r="Z1858" s="113">
        <f>IF(ISNA(VLOOKUP(H1858,'data putaway'!$A$1:$E$530,5,0)),0,VLOOKUP(H1858,'data putaway'!$A$1:$E$530,5,0))</f>
        <v>0</v>
      </c>
      <c r="AA1858" s="354" t="b">
        <f t="shared" si="641"/>
        <v>0</v>
      </c>
      <c r="AB1858" s="354" t="b">
        <f t="shared" si="642"/>
        <v>0</v>
      </c>
      <c r="AC1858" s="356" t="str">
        <f t="shared" ca="1" si="643"/>
        <v>0 Month,  21 Days</v>
      </c>
      <c r="AD1858" s="114" t="str">
        <f t="shared" ca="1" si="650"/>
        <v>3 Year, 10 Month, 21 Days</v>
      </c>
      <c r="AE1858" s="114">
        <f t="shared" si="644"/>
        <v>1</v>
      </c>
      <c r="AF1858" s="114">
        <f t="shared" si="645"/>
        <v>1</v>
      </c>
      <c r="AG1858" s="354" t="str">
        <f t="shared" si="646"/>
        <v>CF10</v>
      </c>
      <c r="AH1858" s="114">
        <f>IF(ISNA(VLOOKUP(L1858,'MASTER DATA'!$A$1:$F$192,6,0)),0,VLOOKUP(L1858,'MASTER DATA'!$A$1:$F$192,6,0))*AE1858</f>
        <v>770</v>
      </c>
      <c r="AI1858" s="354" t="str">
        <f>VLOOKUP($D1858,'warehouse mapping'!$AN$7:$AO$17,2,0)</f>
        <v>Aktif</v>
      </c>
      <c r="AJ1858" s="114">
        <f t="shared" si="647"/>
        <v>0</v>
      </c>
      <c r="AK1858" s="354" t="str">
        <f t="shared" si="648"/>
        <v/>
      </c>
      <c r="AL1858" s="354" t="s">
        <v>3025</v>
      </c>
      <c r="AM1858" s="354">
        <f t="shared" si="651"/>
        <v>1</v>
      </c>
      <c r="AN1858" s="354" t="b">
        <f t="shared" si="649"/>
        <v>1</v>
      </c>
    </row>
    <row r="1859" spans="1:40" s="354" customFormat="1">
      <c r="A1859" s="354" t="str">
        <f t="shared" si="652"/>
        <v>CF10C01550076253</v>
      </c>
      <c r="B1859" s="354">
        <f t="shared" si="653"/>
        <v>0</v>
      </c>
      <c r="C1859" s="354">
        <f t="shared" si="654"/>
        <v>0</v>
      </c>
      <c r="D1859" s="354" t="str">
        <f t="shared" si="633"/>
        <v>CF</v>
      </c>
      <c r="E1859" s="354" t="str">
        <f t="shared" si="634"/>
        <v>10</v>
      </c>
      <c r="F1859" s="354" t="str">
        <f t="shared" si="635"/>
        <v>C</v>
      </c>
      <c r="G1859" s="355" t="str">
        <f t="shared" si="636"/>
        <v>01</v>
      </c>
      <c r="H1859" s="232" t="s">
        <v>240</v>
      </c>
      <c r="I1859" s="232" t="s">
        <v>3497</v>
      </c>
      <c r="J1859" s="233">
        <v>46267</v>
      </c>
      <c r="K1859" s="233">
        <v>47709</v>
      </c>
      <c r="L1859" s="234">
        <v>550076253</v>
      </c>
      <c r="M1859" s="232" t="str">
        <f>IF(ISNA(VLOOKUP(L1859,'MASTER DATA'!$A$1:$B$192,2,0)),"",VLOOKUP(L1859,'MASTER DATA'!$A$1:$B$192,2,0))</f>
        <v>AdvScooterGearOil_24*0.12L_A04W</v>
      </c>
      <c r="N1859" s="232">
        <v>80</v>
      </c>
      <c r="O1859" s="232">
        <f t="shared" si="637"/>
        <v>1</v>
      </c>
      <c r="P1859" s="232">
        <f t="shared" si="638"/>
        <v>0</v>
      </c>
      <c r="Q1859" s="232">
        <f>VLOOKUP(L1859,'MASTER DATA'!$A$1:$E$192,5,0)</f>
        <v>80</v>
      </c>
      <c r="R1859" s="234">
        <f>SUMIF('picking of the day'!$H$4:$H$358,WMS!H1859&amp;WMS!L1859,'picking of the day'!$E$4:$E$358)</f>
        <v>0</v>
      </c>
      <c r="U1859" s="114">
        <f>IF(ISNA(VLOOKUP(H1859,'data putaway'!$A$1:$E$530,3,0)),0,VLOOKUP(H1859,'data putaway'!$A$1:$E$530,3,0))</f>
        <v>0</v>
      </c>
      <c r="V1859" s="354">
        <f t="shared" si="639"/>
        <v>80</v>
      </c>
      <c r="W1859" s="114">
        <f>IF(ISNA(VLOOKUP(H1859,'data putaway'!$A$1:$E$530,2,0)),0,VLOOKUP(H1859,'data putaway'!$A$1:$E$530,2,0))</f>
        <v>0</v>
      </c>
      <c r="X1859" s="354" t="b">
        <f t="shared" si="640"/>
        <v>0</v>
      </c>
      <c r="Y1859" s="354">
        <f>IF(ISNA(VLOOKUP(H1859,'data putaway'!$A$1:$E$530,4,0)),0,VLOOKUP(H1859,'data putaway'!$A$1:$E$530,4,0))</f>
        <v>0</v>
      </c>
      <c r="Z1859" s="113">
        <f>IF(ISNA(VLOOKUP(H1859,'data putaway'!$A$1:$E$530,5,0)),0,VLOOKUP(H1859,'data putaway'!$A$1:$E$530,5,0))</f>
        <v>0</v>
      </c>
      <c r="AA1859" s="354" t="b">
        <f t="shared" si="641"/>
        <v>0</v>
      </c>
      <c r="AB1859" s="354" t="b">
        <f t="shared" si="642"/>
        <v>0</v>
      </c>
      <c r="AC1859" s="356" t="str">
        <f t="shared" ca="1" si="643"/>
        <v>0 Month,  16 Days</v>
      </c>
      <c r="AD1859" s="114" t="str">
        <f t="shared" ca="1" si="650"/>
        <v>3 Year, 10 Month, 27 Days</v>
      </c>
      <c r="AE1859" s="114">
        <f t="shared" si="644"/>
        <v>80</v>
      </c>
      <c r="AF1859" s="114">
        <f t="shared" si="645"/>
        <v>1</v>
      </c>
      <c r="AG1859" s="354" t="str">
        <f t="shared" si="646"/>
        <v>CF10</v>
      </c>
      <c r="AH1859" s="114">
        <f>IF(ISNA(VLOOKUP(L1859,'MASTER DATA'!$A$1:$F$192,6,0)),0,VLOOKUP(L1859,'MASTER DATA'!$A$1:$F$192,6,0))*AE1859</f>
        <v>230.39999999999998</v>
      </c>
      <c r="AI1859" s="354" t="str">
        <f>VLOOKUP($D1859,'warehouse mapping'!$AN$7:$AO$17,2,0)</f>
        <v>Aktif</v>
      </c>
      <c r="AJ1859" s="114">
        <f t="shared" si="647"/>
        <v>0</v>
      </c>
      <c r="AK1859" s="354" t="str">
        <f t="shared" si="648"/>
        <v/>
      </c>
      <c r="AL1859" s="354" t="s">
        <v>3025</v>
      </c>
      <c r="AM1859" s="354">
        <f t="shared" si="651"/>
        <v>1</v>
      </c>
      <c r="AN1859" s="354" t="b">
        <f t="shared" si="649"/>
        <v>1</v>
      </c>
    </row>
    <row r="1860" spans="1:40" s="354" customFormat="1">
      <c r="A1860" s="354" t="str">
        <f t="shared" si="652"/>
        <v>CF10C02550070614</v>
      </c>
      <c r="B1860" s="354">
        <f t="shared" si="653"/>
        <v>0</v>
      </c>
      <c r="C1860" s="354">
        <f t="shared" si="654"/>
        <v>0</v>
      </c>
      <c r="D1860" s="354" t="str">
        <f t="shared" si="633"/>
        <v>CF</v>
      </c>
      <c r="E1860" s="354" t="str">
        <f t="shared" si="634"/>
        <v>10</v>
      </c>
      <c r="F1860" s="354" t="str">
        <f t="shared" si="635"/>
        <v>C</v>
      </c>
      <c r="G1860" s="355" t="str">
        <f t="shared" si="636"/>
        <v>02</v>
      </c>
      <c r="H1860" s="232" t="s">
        <v>241</v>
      </c>
      <c r="I1860" s="232" t="s">
        <v>3583</v>
      </c>
      <c r="J1860" s="233">
        <v>46280</v>
      </c>
      <c r="K1860" s="233">
        <v>47737</v>
      </c>
      <c r="L1860" s="234">
        <v>550070614</v>
      </c>
      <c r="M1860" s="232" t="str">
        <f>IF(ISNA(VLOOKUP(L1860,'MASTER DATA'!$A$1:$B$192,2,0)),"",VLOOKUP(L1860,'MASTER DATA'!$A$1:$B$192,2,0))</f>
        <v>HlxHX610W40SP_4*4L_A04W</v>
      </c>
      <c r="N1860" s="232">
        <v>36</v>
      </c>
      <c r="O1860" s="232">
        <f t="shared" si="637"/>
        <v>1</v>
      </c>
      <c r="P1860" s="232">
        <f t="shared" si="638"/>
        <v>0</v>
      </c>
      <c r="Q1860" s="232">
        <f>VLOOKUP(L1860,'MASTER DATA'!$A$1:$E$192,5,0)</f>
        <v>36</v>
      </c>
      <c r="R1860" s="234">
        <f>SUMIF('picking of the day'!$H$4:$H$358,WMS!H1860&amp;WMS!L1860,'picking of the day'!$E$4:$E$358)</f>
        <v>0</v>
      </c>
      <c r="U1860" s="114">
        <f>IF(ISNA(VLOOKUP(H1860,'data putaway'!$A$1:$E$530,3,0)),0,VLOOKUP(H1860,'data putaway'!$A$1:$E$530,3,0))</f>
        <v>0</v>
      </c>
      <c r="V1860" s="354">
        <f t="shared" si="639"/>
        <v>36</v>
      </c>
      <c r="W1860" s="114">
        <f>IF(ISNA(VLOOKUP(H1860,'data putaway'!$A$1:$E$530,2,0)),0,VLOOKUP(H1860,'data putaway'!$A$1:$E$530,2,0))</f>
        <v>0</v>
      </c>
      <c r="X1860" s="354" t="b">
        <f t="shared" si="640"/>
        <v>0</v>
      </c>
      <c r="Y1860" s="354">
        <f>IF(ISNA(VLOOKUP(H1860,'data putaway'!$A$1:$E$530,4,0)),0,VLOOKUP(H1860,'data putaway'!$A$1:$E$530,4,0))</f>
        <v>0</v>
      </c>
      <c r="Z1860" s="113">
        <f>IF(ISNA(VLOOKUP(H1860,'data putaway'!$A$1:$E$530,5,0)),0,VLOOKUP(H1860,'data putaway'!$A$1:$E$530,5,0))</f>
        <v>0</v>
      </c>
      <c r="AA1860" s="354" t="b">
        <f t="shared" si="641"/>
        <v>0</v>
      </c>
      <c r="AB1860" s="354" t="b">
        <f t="shared" si="642"/>
        <v>0</v>
      </c>
      <c r="AC1860" s="356" t="str">
        <f t="shared" ca="1" si="643"/>
        <v>0 Month,  3 Days</v>
      </c>
      <c r="AD1860" s="114" t="str">
        <f t="shared" ca="1" si="650"/>
        <v>3 Year, 11 Month, 24 Days</v>
      </c>
      <c r="AE1860" s="114">
        <f t="shared" si="644"/>
        <v>36</v>
      </c>
      <c r="AF1860" s="114">
        <f t="shared" si="645"/>
        <v>1</v>
      </c>
      <c r="AG1860" s="354" t="str">
        <f t="shared" si="646"/>
        <v>CF10</v>
      </c>
      <c r="AH1860" s="114">
        <f>IF(ISNA(VLOOKUP(L1860,'MASTER DATA'!$A$1:$F$192,6,0)),0,VLOOKUP(L1860,'MASTER DATA'!$A$1:$F$192,6,0))*AE1860</f>
        <v>576</v>
      </c>
      <c r="AI1860" s="354" t="str">
        <f>VLOOKUP($D1860,'warehouse mapping'!$AN$7:$AO$17,2,0)</f>
        <v>Aktif</v>
      </c>
      <c r="AJ1860" s="114">
        <f t="shared" si="647"/>
        <v>0</v>
      </c>
      <c r="AK1860" s="354" t="str">
        <f t="shared" si="648"/>
        <v/>
      </c>
      <c r="AL1860" s="354" t="s">
        <v>3025</v>
      </c>
      <c r="AM1860" s="354">
        <f t="shared" si="651"/>
        <v>1</v>
      </c>
      <c r="AN1860" s="354" t="b">
        <f t="shared" si="649"/>
        <v>1</v>
      </c>
    </row>
    <row r="1861" spans="1:40" s="354" customFormat="1">
      <c r="A1861" s="354" t="str">
        <f t="shared" si="652"/>
        <v>CF10D01550058593</v>
      </c>
      <c r="B1861" s="354">
        <f t="shared" si="653"/>
        <v>0</v>
      </c>
      <c r="C1861" s="354">
        <f t="shared" si="654"/>
        <v>0</v>
      </c>
      <c r="D1861" s="354" t="str">
        <f t="shared" ref="D1861:D1924" si="655">LEFT(H1861,2)</f>
        <v>CF</v>
      </c>
      <c r="E1861" s="354" t="str">
        <f t="shared" ref="E1861:E1924" si="656">MID(H1861,3,2)</f>
        <v>10</v>
      </c>
      <c r="F1861" s="354" t="str">
        <f t="shared" ref="F1861:F1924" si="657">MID(H1861,5,1)</f>
        <v>D</v>
      </c>
      <c r="G1861" s="355" t="str">
        <f t="shared" ref="G1861:G1924" si="658">RIGHT(H1861,2)</f>
        <v>01</v>
      </c>
      <c r="H1861" s="232" t="s">
        <v>2177</v>
      </c>
      <c r="I1861" s="232" t="s">
        <v>3305</v>
      </c>
      <c r="J1861" s="233">
        <v>46266</v>
      </c>
      <c r="K1861" s="233">
        <v>47709</v>
      </c>
      <c r="L1861" s="234">
        <v>550058593</v>
      </c>
      <c r="M1861" s="232" t="str">
        <f>IF(ISNA(VLOOKUP(L1861,'MASTER DATA'!$A$1:$B$192,2,0)),"",VLOOKUP(L1861,'MASTER DATA'!$A$1:$B$192,2,0))</f>
        <v>Adv4TAX515W40SLMA2_12*0.8L_A04W</v>
      </c>
      <c r="N1861" s="232">
        <v>48</v>
      </c>
      <c r="O1861" s="232">
        <f t="shared" ref="O1861:O1924" si="659">(V1861-P1861)/Q1861</f>
        <v>1</v>
      </c>
      <c r="P1861" s="232">
        <f t="shared" ref="P1861:P1924" si="660">MOD(V1861,Q1861)</f>
        <v>0</v>
      </c>
      <c r="Q1861" s="232">
        <f>VLOOKUP(L1861,'MASTER DATA'!$A$1:$E$192,5,0)</f>
        <v>48</v>
      </c>
      <c r="R1861" s="234">
        <f>SUMIF('picking of the day'!$H$4:$H$358,WMS!H1861&amp;WMS!L1861,'picking of the day'!$E$4:$E$358)</f>
        <v>0</v>
      </c>
      <c r="U1861" s="114">
        <f>IF(ISNA(VLOOKUP(H1861,'data putaway'!$A$1:$E$530,3,0)),0,VLOOKUP(H1861,'data putaway'!$A$1:$E$530,3,0))</f>
        <v>0</v>
      </c>
      <c r="V1861" s="354">
        <f t="shared" ref="V1861:V1924" si="661">(N1861+T1861+U1861)-(R1861+S1861)</f>
        <v>48</v>
      </c>
      <c r="W1861" s="114">
        <f>IF(ISNA(VLOOKUP(H1861,'data putaway'!$A$1:$E$530,2,0)),0,VLOOKUP(H1861,'data putaway'!$A$1:$E$530,2,0))</f>
        <v>0</v>
      </c>
      <c r="X1861" s="354" t="b">
        <f t="shared" ref="X1861:X1924" si="662">W1861=L1861</f>
        <v>0</v>
      </c>
      <c r="Y1861" s="354">
        <f>IF(ISNA(VLOOKUP(H1861,'data putaway'!$A$1:$E$530,4,0)),0,VLOOKUP(H1861,'data putaway'!$A$1:$E$530,4,0))</f>
        <v>0</v>
      </c>
      <c r="Z1861" s="113">
        <f>IF(ISNA(VLOOKUP(H1861,'data putaway'!$A$1:$E$530,5,0)),0,VLOOKUP(H1861,'data putaway'!$A$1:$E$530,5,0))</f>
        <v>0</v>
      </c>
      <c r="AA1861" s="354" t="b">
        <f t="shared" ref="AA1861:AA1924" si="663">Y1861=I1861</f>
        <v>0</v>
      </c>
      <c r="AB1861" s="354" t="b">
        <f t="shared" ref="AB1861:AB1924" si="664">Z1861=K1861</f>
        <v>0</v>
      </c>
      <c r="AC1861" s="356" t="str">
        <f t="shared" ref="AC1861:AC1924" ca="1" si="665">IF(J1861="","",DATEDIF(J1861,NOW(),"ym")&amp;" Month"&amp;",  "&amp;DATEDIF(J1861,NOW(),"md")&amp;" Days")</f>
        <v>0 Month,  17 Days</v>
      </c>
      <c r="AD1861" s="114" t="str">
        <f t="shared" ca="1" si="650"/>
        <v>3 Year, 10 Month, 27 Days</v>
      </c>
      <c r="AE1861" s="114">
        <f t="shared" ref="AE1861:AE1924" si="666">N1861+U1861</f>
        <v>48</v>
      </c>
      <c r="AF1861" s="114">
        <f t="shared" ref="AF1861:AF1924" si="667">IF(V1861&gt;0,1,0)</f>
        <v>1</v>
      </c>
      <c r="AG1861" s="354" t="str">
        <f t="shared" ref="AG1861:AG1924" si="668">D1861&amp;E1861</f>
        <v>CF10</v>
      </c>
      <c r="AH1861" s="114">
        <f>IF(ISNA(VLOOKUP(L1861,'MASTER DATA'!$A$1:$F$192,6,0)),0,VLOOKUP(L1861,'MASTER DATA'!$A$1:$F$192,6,0))*AE1861</f>
        <v>460.79999999999995</v>
      </c>
      <c r="AI1861" s="354" t="str">
        <f>VLOOKUP($D1861,'warehouse mapping'!$AN$7:$AO$17,2,0)</f>
        <v>Aktif</v>
      </c>
      <c r="AJ1861" s="114">
        <f t="shared" ref="AJ1861:AJ1924" si="669">IF(AF1861=0,1,0)</f>
        <v>0</v>
      </c>
      <c r="AK1861" s="354" t="str">
        <f t="shared" ref="AK1861:AK1924" si="670">IF(AND(AJ1861=1,AI1861="aktif"),D1861,"")</f>
        <v/>
      </c>
      <c r="AL1861" s="354" t="s">
        <v>3025</v>
      </c>
      <c r="AM1861" s="354">
        <f t="shared" si="651"/>
        <v>1</v>
      </c>
      <c r="AN1861" s="354" t="b">
        <f t="shared" si="649"/>
        <v>1</v>
      </c>
    </row>
    <row r="1862" spans="1:40" s="354" customFormat="1">
      <c r="A1862" s="354" t="str">
        <f t="shared" si="652"/>
        <v>CF10D02550058593</v>
      </c>
      <c r="B1862" s="354">
        <f t="shared" si="653"/>
        <v>0</v>
      </c>
      <c r="C1862" s="354">
        <f t="shared" si="654"/>
        <v>0</v>
      </c>
      <c r="D1862" s="354" t="str">
        <f t="shared" si="655"/>
        <v>CF</v>
      </c>
      <c r="E1862" s="354" t="str">
        <f t="shared" si="656"/>
        <v>10</v>
      </c>
      <c r="F1862" s="354" t="str">
        <f t="shared" si="657"/>
        <v>D</v>
      </c>
      <c r="G1862" s="355" t="str">
        <f t="shared" si="658"/>
        <v>02</v>
      </c>
      <c r="H1862" s="232" t="s">
        <v>2178</v>
      </c>
      <c r="I1862" s="232" t="s">
        <v>3305</v>
      </c>
      <c r="J1862" s="233">
        <v>46266</v>
      </c>
      <c r="K1862" s="233">
        <v>47709</v>
      </c>
      <c r="L1862" s="234">
        <v>550058593</v>
      </c>
      <c r="M1862" s="232" t="str">
        <f>IF(ISNA(VLOOKUP(L1862,'MASTER DATA'!$A$1:$B$192,2,0)),"",VLOOKUP(L1862,'MASTER DATA'!$A$1:$B$192,2,0))</f>
        <v>Adv4TAX515W40SLMA2_12*0.8L_A04W</v>
      </c>
      <c r="N1862" s="232">
        <v>48</v>
      </c>
      <c r="O1862" s="232">
        <f t="shared" si="659"/>
        <v>1</v>
      </c>
      <c r="P1862" s="232">
        <f t="shared" si="660"/>
        <v>0</v>
      </c>
      <c r="Q1862" s="232">
        <f>VLOOKUP(L1862,'MASTER DATA'!$A$1:$E$192,5,0)</f>
        <v>48</v>
      </c>
      <c r="R1862" s="234">
        <f>SUMIF('picking of the day'!$H$4:$H$358,WMS!H1862&amp;WMS!L1862,'picking of the day'!$E$4:$E$358)</f>
        <v>0</v>
      </c>
      <c r="U1862" s="114">
        <f>IF(ISNA(VLOOKUP(H1862,'data putaway'!$A$1:$E$530,3,0)),0,VLOOKUP(H1862,'data putaway'!$A$1:$E$530,3,0))</f>
        <v>0</v>
      </c>
      <c r="V1862" s="354">
        <f t="shared" si="661"/>
        <v>48</v>
      </c>
      <c r="W1862" s="114">
        <f>IF(ISNA(VLOOKUP(H1862,'data putaway'!$A$1:$E$530,2,0)),0,VLOOKUP(H1862,'data putaway'!$A$1:$E$530,2,0))</f>
        <v>0</v>
      </c>
      <c r="X1862" s="354" t="b">
        <f t="shared" si="662"/>
        <v>0</v>
      </c>
      <c r="Y1862" s="354">
        <f>IF(ISNA(VLOOKUP(H1862,'data putaway'!$A$1:$E$530,4,0)),0,VLOOKUP(H1862,'data putaway'!$A$1:$E$530,4,0))</f>
        <v>0</v>
      </c>
      <c r="Z1862" s="113">
        <f>IF(ISNA(VLOOKUP(H1862,'data putaway'!$A$1:$E$530,5,0)),0,VLOOKUP(H1862,'data putaway'!$A$1:$E$530,5,0))</f>
        <v>0</v>
      </c>
      <c r="AA1862" s="354" t="b">
        <f t="shared" si="663"/>
        <v>0</v>
      </c>
      <c r="AB1862" s="354" t="b">
        <f t="shared" si="664"/>
        <v>0</v>
      </c>
      <c r="AC1862" s="356" t="str">
        <f t="shared" ca="1" si="665"/>
        <v>0 Month,  17 Days</v>
      </c>
      <c r="AD1862" s="114" t="str">
        <f t="shared" ca="1" si="650"/>
        <v>3 Year, 10 Month, 27 Days</v>
      </c>
      <c r="AE1862" s="114">
        <f t="shared" si="666"/>
        <v>48</v>
      </c>
      <c r="AF1862" s="114">
        <f t="shared" si="667"/>
        <v>1</v>
      </c>
      <c r="AG1862" s="354" t="str">
        <f t="shared" si="668"/>
        <v>CF10</v>
      </c>
      <c r="AH1862" s="114">
        <f>IF(ISNA(VLOOKUP(L1862,'MASTER DATA'!$A$1:$F$192,6,0)),0,VLOOKUP(L1862,'MASTER DATA'!$A$1:$F$192,6,0))*AE1862</f>
        <v>460.79999999999995</v>
      </c>
      <c r="AI1862" s="354" t="str">
        <f>VLOOKUP($D1862,'warehouse mapping'!$AN$7:$AO$17,2,0)</f>
        <v>Aktif</v>
      </c>
      <c r="AJ1862" s="114">
        <f t="shared" si="669"/>
        <v>0</v>
      </c>
      <c r="AK1862" s="354" t="str">
        <f t="shared" si="670"/>
        <v/>
      </c>
      <c r="AL1862" s="354" t="s">
        <v>3025</v>
      </c>
      <c r="AM1862" s="354">
        <f t="shared" si="651"/>
        <v>1</v>
      </c>
      <c r="AN1862" s="354" t="b">
        <f t="shared" ref="AN1862:AN1925" si="671">ISNUMBER(V1862)</f>
        <v>1</v>
      </c>
    </row>
    <row r="1863" spans="1:40" s="354" customFormat="1">
      <c r="A1863" s="354" t="str">
        <f t="shared" si="652"/>
        <v>CF10E01550058593</v>
      </c>
      <c r="B1863" s="354">
        <f t="shared" si="653"/>
        <v>0</v>
      </c>
      <c r="C1863" s="354">
        <f t="shared" si="654"/>
        <v>0</v>
      </c>
      <c r="D1863" s="354" t="str">
        <f t="shared" si="655"/>
        <v>CF</v>
      </c>
      <c r="E1863" s="354" t="str">
        <f t="shared" si="656"/>
        <v>10</v>
      </c>
      <c r="F1863" s="354" t="str">
        <f t="shared" si="657"/>
        <v>E</v>
      </c>
      <c r="G1863" s="355" t="str">
        <f t="shared" si="658"/>
        <v>01</v>
      </c>
      <c r="H1863" s="232" t="s">
        <v>2179</v>
      </c>
      <c r="I1863" s="232" t="s">
        <v>3305</v>
      </c>
      <c r="J1863" s="233">
        <v>46266</v>
      </c>
      <c r="K1863" s="233">
        <v>47709</v>
      </c>
      <c r="L1863" s="234">
        <v>550058593</v>
      </c>
      <c r="M1863" s="232" t="str">
        <f>IF(ISNA(VLOOKUP(L1863,'MASTER DATA'!$A$1:$B$192,2,0)),"",VLOOKUP(L1863,'MASTER DATA'!$A$1:$B$192,2,0))</f>
        <v>Adv4TAX515W40SLMA2_12*0.8L_A04W</v>
      </c>
      <c r="N1863" s="232">
        <v>48</v>
      </c>
      <c r="O1863" s="232">
        <f t="shared" si="659"/>
        <v>1</v>
      </c>
      <c r="P1863" s="232">
        <f t="shared" si="660"/>
        <v>0</v>
      </c>
      <c r="Q1863" s="232">
        <f>VLOOKUP(L1863,'MASTER DATA'!$A$1:$E$192,5,0)</f>
        <v>48</v>
      </c>
      <c r="R1863" s="234">
        <f>SUMIF('picking of the day'!$H$4:$H$358,WMS!H1863&amp;WMS!L1863,'picking of the day'!$E$4:$E$358)</f>
        <v>0</v>
      </c>
      <c r="U1863" s="114">
        <f>IF(ISNA(VLOOKUP(H1863,'data putaway'!$A$1:$E$530,3,0)),0,VLOOKUP(H1863,'data putaway'!$A$1:$E$530,3,0))</f>
        <v>0</v>
      </c>
      <c r="V1863" s="354">
        <f t="shared" si="661"/>
        <v>48</v>
      </c>
      <c r="W1863" s="114">
        <f>IF(ISNA(VLOOKUP(H1863,'data putaway'!$A$1:$E$530,2,0)),0,VLOOKUP(H1863,'data putaway'!$A$1:$E$530,2,0))</f>
        <v>0</v>
      </c>
      <c r="X1863" s="354" t="b">
        <f t="shared" si="662"/>
        <v>0</v>
      </c>
      <c r="Y1863" s="354">
        <f>IF(ISNA(VLOOKUP(H1863,'data putaway'!$A$1:$E$530,4,0)),0,VLOOKUP(H1863,'data putaway'!$A$1:$E$530,4,0))</f>
        <v>0</v>
      </c>
      <c r="Z1863" s="113">
        <f>IF(ISNA(VLOOKUP(H1863,'data putaway'!$A$1:$E$530,5,0)),0,VLOOKUP(H1863,'data putaway'!$A$1:$E$530,5,0))</f>
        <v>0</v>
      </c>
      <c r="AA1863" s="354" t="b">
        <f t="shared" si="663"/>
        <v>0</v>
      </c>
      <c r="AB1863" s="354" t="b">
        <f t="shared" si="664"/>
        <v>0</v>
      </c>
      <c r="AC1863" s="356" t="str">
        <f t="shared" ca="1" si="665"/>
        <v>0 Month,  17 Days</v>
      </c>
      <c r="AD1863" s="114" t="str">
        <f t="shared" ca="1" si="650"/>
        <v>3 Year, 10 Month, 27 Days</v>
      </c>
      <c r="AE1863" s="114">
        <f t="shared" si="666"/>
        <v>48</v>
      </c>
      <c r="AF1863" s="114">
        <f t="shared" si="667"/>
        <v>1</v>
      </c>
      <c r="AG1863" s="354" t="str">
        <f t="shared" si="668"/>
        <v>CF10</v>
      </c>
      <c r="AH1863" s="114">
        <f>IF(ISNA(VLOOKUP(L1863,'MASTER DATA'!$A$1:$F$192,6,0)),0,VLOOKUP(L1863,'MASTER DATA'!$A$1:$F$192,6,0))*AE1863</f>
        <v>460.79999999999995</v>
      </c>
      <c r="AI1863" s="354" t="str">
        <f>VLOOKUP($D1863,'warehouse mapping'!$AN$7:$AO$17,2,0)</f>
        <v>Aktif</v>
      </c>
      <c r="AJ1863" s="114">
        <f t="shared" si="669"/>
        <v>0</v>
      </c>
      <c r="AK1863" s="354" t="str">
        <f t="shared" si="670"/>
        <v/>
      </c>
      <c r="AL1863" s="354" t="s">
        <v>3025</v>
      </c>
      <c r="AM1863" s="354">
        <f t="shared" si="651"/>
        <v>1</v>
      </c>
      <c r="AN1863" s="354" t="b">
        <f t="shared" si="671"/>
        <v>1</v>
      </c>
    </row>
    <row r="1864" spans="1:40" s="354" customFormat="1">
      <c r="A1864" s="354" t="str">
        <f t="shared" si="652"/>
        <v>CF10E02550058593</v>
      </c>
      <c r="B1864" s="354">
        <f t="shared" si="653"/>
        <v>0</v>
      </c>
      <c r="C1864" s="354">
        <f t="shared" si="654"/>
        <v>0</v>
      </c>
      <c r="D1864" s="354" t="str">
        <f t="shared" si="655"/>
        <v>CF</v>
      </c>
      <c r="E1864" s="354" t="str">
        <f t="shared" si="656"/>
        <v>10</v>
      </c>
      <c r="F1864" s="354" t="str">
        <f t="shared" si="657"/>
        <v>E</v>
      </c>
      <c r="G1864" s="355" t="str">
        <f t="shared" si="658"/>
        <v>02</v>
      </c>
      <c r="H1864" s="232" t="s">
        <v>2180</v>
      </c>
      <c r="I1864" s="232" t="s">
        <v>3305</v>
      </c>
      <c r="J1864" s="233">
        <v>46266</v>
      </c>
      <c r="K1864" s="233">
        <v>47709</v>
      </c>
      <c r="L1864" s="234">
        <v>550058593</v>
      </c>
      <c r="M1864" s="232" t="str">
        <f>IF(ISNA(VLOOKUP(L1864,'MASTER DATA'!$A$1:$B$192,2,0)),"",VLOOKUP(L1864,'MASTER DATA'!$A$1:$B$192,2,0))</f>
        <v>Adv4TAX515W40SLMA2_12*0.8L_A04W</v>
      </c>
      <c r="N1864" s="232">
        <v>48</v>
      </c>
      <c r="O1864" s="232">
        <f t="shared" si="659"/>
        <v>1</v>
      </c>
      <c r="P1864" s="232">
        <f t="shared" si="660"/>
        <v>0</v>
      </c>
      <c r="Q1864" s="232">
        <f>VLOOKUP(L1864,'MASTER DATA'!$A$1:$E$192,5,0)</f>
        <v>48</v>
      </c>
      <c r="R1864" s="234">
        <f>SUMIF('picking of the day'!$H$4:$H$358,WMS!H1864&amp;WMS!L1864,'picking of the day'!$E$4:$E$358)</f>
        <v>0</v>
      </c>
      <c r="U1864" s="114">
        <f>IF(ISNA(VLOOKUP(H1864,'data putaway'!$A$1:$E$530,3,0)),0,VLOOKUP(H1864,'data putaway'!$A$1:$E$530,3,0))</f>
        <v>0</v>
      </c>
      <c r="V1864" s="354">
        <f t="shared" si="661"/>
        <v>48</v>
      </c>
      <c r="W1864" s="114">
        <f>IF(ISNA(VLOOKUP(H1864,'data putaway'!$A$1:$E$530,2,0)),0,VLOOKUP(H1864,'data putaway'!$A$1:$E$530,2,0))</f>
        <v>0</v>
      </c>
      <c r="X1864" s="354" t="b">
        <f t="shared" si="662"/>
        <v>0</v>
      </c>
      <c r="Y1864" s="354">
        <f>IF(ISNA(VLOOKUP(H1864,'data putaway'!$A$1:$E$530,4,0)),0,VLOOKUP(H1864,'data putaway'!$A$1:$E$530,4,0))</f>
        <v>0</v>
      </c>
      <c r="Z1864" s="113">
        <f>IF(ISNA(VLOOKUP(H1864,'data putaway'!$A$1:$E$530,5,0)),0,VLOOKUP(H1864,'data putaway'!$A$1:$E$530,5,0))</f>
        <v>0</v>
      </c>
      <c r="AA1864" s="354" t="b">
        <f t="shared" si="663"/>
        <v>0</v>
      </c>
      <c r="AB1864" s="354" t="b">
        <f t="shared" si="664"/>
        <v>0</v>
      </c>
      <c r="AC1864" s="356" t="str">
        <f t="shared" ca="1" si="665"/>
        <v>0 Month,  17 Days</v>
      </c>
      <c r="AD1864" s="114" t="str">
        <f t="shared" ca="1" si="650"/>
        <v>3 Year, 10 Month, 27 Days</v>
      </c>
      <c r="AE1864" s="114">
        <f t="shared" si="666"/>
        <v>48</v>
      </c>
      <c r="AF1864" s="114">
        <f t="shared" si="667"/>
        <v>1</v>
      </c>
      <c r="AG1864" s="354" t="str">
        <f t="shared" si="668"/>
        <v>CF10</v>
      </c>
      <c r="AH1864" s="114">
        <f>IF(ISNA(VLOOKUP(L1864,'MASTER DATA'!$A$1:$F$192,6,0)),0,VLOOKUP(L1864,'MASTER DATA'!$A$1:$F$192,6,0))*AE1864</f>
        <v>460.79999999999995</v>
      </c>
      <c r="AI1864" s="354" t="str">
        <f>VLOOKUP($D1864,'warehouse mapping'!$AN$7:$AO$17,2,0)</f>
        <v>Aktif</v>
      </c>
      <c r="AJ1864" s="114">
        <f t="shared" si="669"/>
        <v>0</v>
      </c>
      <c r="AK1864" s="354" t="str">
        <f t="shared" si="670"/>
        <v/>
      </c>
      <c r="AL1864" s="354" t="s">
        <v>3025</v>
      </c>
      <c r="AM1864" s="354">
        <f t="shared" si="651"/>
        <v>1</v>
      </c>
      <c r="AN1864" s="354" t="b">
        <f t="shared" si="671"/>
        <v>1</v>
      </c>
    </row>
    <row r="1865" spans="1:40" s="354" customFormat="1">
      <c r="A1865" s="354" t="str">
        <f t="shared" si="652"/>
        <v>CF11A01550027259</v>
      </c>
      <c r="B1865" s="354">
        <f t="shared" si="653"/>
        <v>0</v>
      </c>
      <c r="C1865" s="354">
        <f t="shared" si="654"/>
        <v>0</v>
      </c>
      <c r="D1865" s="354" t="str">
        <f t="shared" si="655"/>
        <v>CF</v>
      </c>
      <c r="E1865" s="354" t="str">
        <f t="shared" si="656"/>
        <v>11</v>
      </c>
      <c r="F1865" s="354" t="str">
        <f t="shared" si="657"/>
        <v>A</v>
      </c>
      <c r="G1865" s="355" t="str">
        <f t="shared" si="658"/>
        <v>01</v>
      </c>
      <c r="H1865" s="232" t="s">
        <v>2181</v>
      </c>
      <c r="I1865" s="232" t="s">
        <v>3313</v>
      </c>
      <c r="J1865" s="233">
        <v>46262</v>
      </c>
      <c r="K1865" s="233">
        <v>47703</v>
      </c>
      <c r="L1865" s="234">
        <v>550027259</v>
      </c>
      <c r="M1865" s="232" t="str">
        <f>IF(ISNA(VLOOKUP(L1865,'MASTER DATA'!$A$1:$B$192,2,0)),"",VLOOKUP(L1865,'MASTER DATA'!$A$1:$B$192,2,0))</f>
        <v>Gadus S2 V220 2_1*770kg_A227</v>
      </c>
      <c r="N1865" s="232">
        <v>1</v>
      </c>
      <c r="O1865" s="232">
        <f t="shared" si="659"/>
        <v>1</v>
      </c>
      <c r="P1865" s="232">
        <f t="shared" si="660"/>
        <v>0</v>
      </c>
      <c r="Q1865" s="232">
        <f>VLOOKUP(L1865,'MASTER DATA'!$A$1:$E$192,5,0)</f>
        <v>1</v>
      </c>
      <c r="R1865" s="234">
        <f>SUMIF('picking of the day'!$H$4:$H$358,WMS!H1865&amp;WMS!L1865,'picking of the day'!$E$4:$E$358)</f>
        <v>0</v>
      </c>
      <c r="U1865" s="114">
        <f>IF(ISNA(VLOOKUP(H1865,'data putaway'!$A$1:$E$530,3,0)),0,VLOOKUP(H1865,'data putaway'!$A$1:$E$530,3,0))</f>
        <v>0</v>
      </c>
      <c r="V1865" s="354">
        <f t="shared" si="661"/>
        <v>1</v>
      </c>
      <c r="W1865" s="114">
        <f>IF(ISNA(VLOOKUP(H1865,'data putaway'!$A$1:$E$530,2,0)),0,VLOOKUP(H1865,'data putaway'!$A$1:$E$530,2,0))</f>
        <v>0</v>
      </c>
      <c r="X1865" s="354" t="b">
        <f t="shared" si="662"/>
        <v>0</v>
      </c>
      <c r="Y1865" s="354">
        <f>IF(ISNA(VLOOKUP(H1865,'data putaway'!$A$1:$E$530,4,0)),0,VLOOKUP(H1865,'data putaway'!$A$1:$E$530,4,0))</f>
        <v>0</v>
      </c>
      <c r="Z1865" s="113">
        <f>IF(ISNA(VLOOKUP(H1865,'data putaway'!$A$1:$E$530,5,0)),0,VLOOKUP(H1865,'data putaway'!$A$1:$E$530,5,0))</f>
        <v>0</v>
      </c>
      <c r="AA1865" s="354" t="b">
        <f t="shared" si="663"/>
        <v>0</v>
      </c>
      <c r="AB1865" s="354" t="b">
        <f t="shared" si="664"/>
        <v>0</v>
      </c>
      <c r="AC1865" s="356" t="str">
        <f t="shared" ca="1" si="665"/>
        <v>0 Month,  21 Days</v>
      </c>
      <c r="AD1865" s="114" t="str">
        <f t="shared" ca="1" si="650"/>
        <v>3 Year, 10 Month, 21 Days</v>
      </c>
      <c r="AE1865" s="114">
        <f t="shared" si="666"/>
        <v>1</v>
      </c>
      <c r="AF1865" s="114">
        <f t="shared" si="667"/>
        <v>1</v>
      </c>
      <c r="AG1865" s="354" t="str">
        <f t="shared" si="668"/>
        <v>CF11</v>
      </c>
      <c r="AH1865" s="114">
        <f>IF(ISNA(VLOOKUP(L1865,'MASTER DATA'!$A$1:$F$192,6,0)),0,VLOOKUP(L1865,'MASTER DATA'!$A$1:$F$192,6,0))*AE1865</f>
        <v>770</v>
      </c>
      <c r="AI1865" s="354" t="str">
        <f>VLOOKUP($D1865,'warehouse mapping'!$AN$7:$AO$17,2,0)</f>
        <v>Aktif</v>
      </c>
      <c r="AJ1865" s="114">
        <f t="shared" si="669"/>
        <v>0</v>
      </c>
      <c r="AK1865" s="354" t="str">
        <f t="shared" si="670"/>
        <v/>
      </c>
      <c r="AL1865" s="354" t="s">
        <v>3025</v>
      </c>
      <c r="AM1865" s="354">
        <f t="shared" si="651"/>
        <v>1</v>
      </c>
      <c r="AN1865" s="354" t="b">
        <f t="shared" si="671"/>
        <v>1</v>
      </c>
    </row>
    <row r="1866" spans="1:40" s="354" customFormat="1">
      <c r="A1866" s="354" t="str">
        <f t="shared" si="652"/>
        <v>CF11A02550027259</v>
      </c>
      <c r="B1866" s="354">
        <f t="shared" si="653"/>
        <v>0</v>
      </c>
      <c r="C1866" s="354">
        <f t="shared" si="654"/>
        <v>0</v>
      </c>
      <c r="D1866" s="354" t="str">
        <f t="shared" si="655"/>
        <v>CF</v>
      </c>
      <c r="E1866" s="354" t="str">
        <f t="shared" si="656"/>
        <v>11</v>
      </c>
      <c r="F1866" s="354" t="str">
        <f t="shared" si="657"/>
        <v>A</v>
      </c>
      <c r="G1866" s="355" t="str">
        <f t="shared" si="658"/>
        <v>02</v>
      </c>
      <c r="H1866" s="232" t="s">
        <v>2182</v>
      </c>
      <c r="I1866" s="232" t="s">
        <v>3313</v>
      </c>
      <c r="J1866" s="233">
        <v>46262</v>
      </c>
      <c r="K1866" s="233">
        <v>47703</v>
      </c>
      <c r="L1866" s="234">
        <v>550027259</v>
      </c>
      <c r="M1866" s="232" t="str">
        <f>IF(ISNA(VLOOKUP(L1866,'MASTER DATA'!$A$1:$B$192,2,0)),"",VLOOKUP(L1866,'MASTER DATA'!$A$1:$B$192,2,0))</f>
        <v>Gadus S2 V220 2_1*770kg_A227</v>
      </c>
      <c r="N1866" s="232">
        <v>1</v>
      </c>
      <c r="O1866" s="232">
        <f t="shared" si="659"/>
        <v>1</v>
      </c>
      <c r="P1866" s="232">
        <f t="shared" si="660"/>
        <v>0</v>
      </c>
      <c r="Q1866" s="232">
        <f>VLOOKUP(L1866,'MASTER DATA'!$A$1:$E$192,5,0)</f>
        <v>1</v>
      </c>
      <c r="R1866" s="234">
        <f>SUMIF('picking of the day'!$H$4:$H$358,WMS!H1866&amp;WMS!L1866,'picking of the day'!$E$4:$E$358)</f>
        <v>0</v>
      </c>
      <c r="U1866" s="114">
        <f>IF(ISNA(VLOOKUP(H1866,'data putaway'!$A$1:$E$530,3,0)),0,VLOOKUP(H1866,'data putaway'!$A$1:$E$530,3,0))</f>
        <v>0</v>
      </c>
      <c r="V1866" s="354">
        <f t="shared" si="661"/>
        <v>1</v>
      </c>
      <c r="W1866" s="114">
        <f>IF(ISNA(VLOOKUP(H1866,'data putaway'!$A$1:$E$530,2,0)),0,VLOOKUP(H1866,'data putaway'!$A$1:$E$530,2,0))</f>
        <v>0</v>
      </c>
      <c r="X1866" s="354" t="b">
        <f t="shared" si="662"/>
        <v>0</v>
      </c>
      <c r="Y1866" s="354">
        <f>IF(ISNA(VLOOKUP(H1866,'data putaway'!$A$1:$E$530,4,0)),0,VLOOKUP(H1866,'data putaway'!$A$1:$E$530,4,0))</f>
        <v>0</v>
      </c>
      <c r="Z1866" s="113">
        <f>IF(ISNA(VLOOKUP(H1866,'data putaway'!$A$1:$E$530,5,0)),0,VLOOKUP(H1866,'data putaway'!$A$1:$E$530,5,0))</f>
        <v>0</v>
      </c>
      <c r="AA1866" s="354" t="b">
        <f t="shared" si="663"/>
        <v>0</v>
      </c>
      <c r="AB1866" s="354" t="b">
        <f t="shared" si="664"/>
        <v>0</v>
      </c>
      <c r="AC1866" s="356" t="str">
        <f t="shared" ca="1" si="665"/>
        <v>0 Month,  21 Days</v>
      </c>
      <c r="AD1866" s="114" t="str">
        <f t="shared" ca="1" si="650"/>
        <v>3 Year, 10 Month, 21 Days</v>
      </c>
      <c r="AE1866" s="114">
        <f t="shared" si="666"/>
        <v>1</v>
      </c>
      <c r="AF1866" s="114">
        <f t="shared" si="667"/>
        <v>1</v>
      </c>
      <c r="AG1866" s="354" t="str">
        <f t="shared" si="668"/>
        <v>CF11</v>
      </c>
      <c r="AH1866" s="114">
        <f>IF(ISNA(VLOOKUP(L1866,'MASTER DATA'!$A$1:$F$192,6,0)),0,VLOOKUP(L1866,'MASTER DATA'!$A$1:$F$192,6,0))*AE1866</f>
        <v>770</v>
      </c>
      <c r="AI1866" s="354" t="str">
        <f>VLOOKUP($D1866,'warehouse mapping'!$AN$7:$AO$17,2,0)</f>
        <v>Aktif</v>
      </c>
      <c r="AJ1866" s="114">
        <f t="shared" si="669"/>
        <v>0</v>
      </c>
      <c r="AK1866" s="354" t="str">
        <f t="shared" si="670"/>
        <v/>
      </c>
      <c r="AL1866" s="354" t="s">
        <v>3025</v>
      </c>
      <c r="AM1866" s="354">
        <f t="shared" si="651"/>
        <v>1</v>
      </c>
      <c r="AN1866" s="354" t="b">
        <f t="shared" si="671"/>
        <v>1</v>
      </c>
    </row>
    <row r="1867" spans="1:40" s="354" customFormat="1">
      <c r="A1867" s="354" t="str">
        <f t="shared" si="652"/>
        <v>CF11B01550027259</v>
      </c>
      <c r="B1867" s="354">
        <f t="shared" si="653"/>
        <v>0</v>
      </c>
      <c r="C1867" s="354">
        <f t="shared" si="654"/>
        <v>0</v>
      </c>
      <c r="D1867" s="354" t="str">
        <f t="shared" si="655"/>
        <v>CF</v>
      </c>
      <c r="E1867" s="354" t="str">
        <f t="shared" si="656"/>
        <v>11</v>
      </c>
      <c r="F1867" s="354" t="str">
        <f t="shared" si="657"/>
        <v>B</v>
      </c>
      <c r="G1867" s="355" t="str">
        <f t="shared" si="658"/>
        <v>01</v>
      </c>
      <c r="H1867" s="232" t="s">
        <v>2183</v>
      </c>
      <c r="I1867" s="232" t="s">
        <v>3313</v>
      </c>
      <c r="J1867" s="233">
        <v>46262</v>
      </c>
      <c r="K1867" s="233">
        <v>47703</v>
      </c>
      <c r="L1867" s="234">
        <v>550027259</v>
      </c>
      <c r="M1867" s="232" t="str">
        <f>IF(ISNA(VLOOKUP(L1867,'MASTER DATA'!$A$1:$B$192,2,0)),"",VLOOKUP(L1867,'MASTER DATA'!$A$1:$B$192,2,0))</f>
        <v>Gadus S2 V220 2_1*770kg_A227</v>
      </c>
      <c r="N1867" s="232">
        <v>1</v>
      </c>
      <c r="O1867" s="232">
        <f t="shared" si="659"/>
        <v>1</v>
      </c>
      <c r="P1867" s="232">
        <f t="shared" si="660"/>
        <v>0</v>
      </c>
      <c r="Q1867" s="232">
        <f>VLOOKUP(L1867,'MASTER DATA'!$A$1:$E$192,5,0)</f>
        <v>1</v>
      </c>
      <c r="R1867" s="234">
        <f>SUMIF('picking of the day'!$H$4:$H$358,WMS!H1867&amp;WMS!L1867,'picking of the day'!$E$4:$E$358)</f>
        <v>0</v>
      </c>
      <c r="U1867" s="114">
        <f>IF(ISNA(VLOOKUP(H1867,'data putaway'!$A$1:$E$530,3,0)),0,VLOOKUP(H1867,'data putaway'!$A$1:$E$530,3,0))</f>
        <v>0</v>
      </c>
      <c r="V1867" s="354">
        <f t="shared" si="661"/>
        <v>1</v>
      </c>
      <c r="W1867" s="114">
        <f>IF(ISNA(VLOOKUP(H1867,'data putaway'!$A$1:$E$530,2,0)),0,VLOOKUP(H1867,'data putaway'!$A$1:$E$530,2,0))</f>
        <v>0</v>
      </c>
      <c r="X1867" s="354" t="b">
        <f t="shared" si="662"/>
        <v>0</v>
      </c>
      <c r="Y1867" s="354">
        <f>IF(ISNA(VLOOKUP(H1867,'data putaway'!$A$1:$E$530,4,0)),0,VLOOKUP(H1867,'data putaway'!$A$1:$E$530,4,0))</f>
        <v>0</v>
      </c>
      <c r="Z1867" s="113">
        <f>IF(ISNA(VLOOKUP(H1867,'data putaway'!$A$1:$E$530,5,0)),0,VLOOKUP(H1867,'data putaway'!$A$1:$E$530,5,0))</f>
        <v>0</v>
      </c>
      <c r="AA1867" s="354" t="b">
        <f t="shared" si="663"/>
        <v>0</v>
      </c>
      <c r="AB1867" s="354" t="b">
        <f t="shared" si="664"/>
        <v>0</v>
      </c>
      <c r="AC1867" s="356" t="str">
        <f t="shared" ca="1" si="665"/>
        <v>0 Month,  21 Days</v>
      </c>
      <c r="AD1867" s="114" t="str">
        <f t="shared" ca="1" si="650"/>
        <v>3 Year, 10 Month, 21 Days</v>
      </c>
      <c r="AE1867" s="114">
        <f t="shared" si="666"/>
        <v>1</v>
      </c>
      <c r="AF1867" s="114">
        <f t="shared" si="667"/>
        <v>1</v>
      </c>
      <c r="AG1867" s="354" t="str">
        <f t="shared" si="668"/>
        <v>CF11</v>
      </c>
      <c r="AH1867" s="114">
        <f>IF(ISNA(VLOOKUP(L1867,'MASTER DATA'!$A$1:$F$192,6,0)),0,VLOOKUP(L1867,'MASTER DATA'!$A$1:$F$192,6,0))*AE1867</f>
        <v>770</v>
      </c>
      <c r="AI1867" s="354" t="str">
        <f>VLOOKUP($D1867,'warehouse mapping'!$AN$7:$AO$17,2,0)</f>
        <v>Aktif</v>
      </c>
      <c r="AJ1867" s="114">
        <f t="shared" si="669"/>
        <v>0</v>
      </c>
      <c r="AK1867" s="354" t="str">
        <f t="shared" si="670"/>
        <v/>
      </c>
      <c r="AL1867" s="354" t="s">
        <v>3025</v>
      </c>
      <c r="AM1867" s="354">
        <f t="shared" si="651"/>
        <v>1</v>
      </c>
      <c r="AN1867" s="354" t="b">
        <f t="shared" si="671"/>
        <v>1</v>
      </c>
    </row>
    <row r="1868" spans="1:40" s="354" customFormat="1">
      <c r="A1868" s="354" t="str">
        <f t="shared" si="652"/>
        <v>CF11B02550027259</v>
      </c>
      <c r="B1868" s="354">
        <f t="shared" si="653"/>
        <v>0</v>
      </c>
      <c r="C1868" s="354">
        <f t="shared" si="654"/>
        <v>0</v>
      </c>
      <c r="D1868" s="354" t="str">
        <f t="shared" si="655"/>
        <v>CF</v>
      </c>
      <c r="E1868" s="354" t="str">
        <f t="shared" si="656"/>
        <v>11</v>
      </c>
      <c r="F1868" s="354" t="str">
        <f t="shared" si="657"/>
        <v>B</v>
      </c>
      <c r="G1868" s="355" t="str">
        <f t="shared" si="658"/>
        <v>02</v>
      </c>
      <c r="H1868" s="232" t="s">
        <v>2184</v>
      </c>
      <c r="I1868" s="232" t="s">
        <v>3313</v>
      </c>
      <c r="J1868" s="233">
        <v>46262</v>
      </c>
      <c r="K1868" s="233">
        <v>47703</v>
      </c>
      <c r="L1868" s="234">
        <v>550027259</v>
      </c>
      <c r="M1868" s="232" t="str">
        <f>IF(ISNA(VLOOKUP(L1868,'MASTER DATA'!$A$1:$B$192,2,0)),"",VLOOKUP(L1868,'MASTER DATA'!$A$1:$B$192,2,0))</f>
        <v>Gadus S2 V220 2_1*770kg_A227</v>
      </c>
      <c r="N1868" s="232">
        <v>1</v>
      </c>
      <c r="O1868" s="232">
        <f t="shared" si="659"/>
        <v>1</v>
      </c>
      <c r="P1868" s="232">
        <f t="shared" si="660"/>
        <v>0</v>
      </c>
      <c r="Q1868" s="232">
        <f>VLOOKUP(L1868,'MASTER DATA'!$A$1:$E$192,5,0)</f>
        <v>1</v>
      </c>
      <c r="R1868" s="234">
        <f>SUMIF('picking of the day'!$H$4:$H$358,WMS!H1868&amp;WMS!L1868,'picking of the day'!$E$4:$E$358)</f>
        <v>0</v>
      </c>
      <c r="U1868" s="114">
        <f>IF(ISNA(VLOOKUP(H1868,'data putaway'!$A$1:$E$530,3,0)),0,VLOOKUP(H1868,'data putaway'!$A$1:$E$530,3,0))</f>
        <v>0</v>
      </c>
      <c r="V1868" s="354">
        <f t="shared" si="661"/>
        <v>1</v>
      </c>
      <c r="W1868" s="114">
        <f>IF(ISNA(VLOOKUP(H1868,'data putaway'!$A$1:$E$530,2,0)),0,VLOOKUP(H1868,'data putaway'!$A$1:$E$530,2,0))</f>
        <v>0</v>
      </c>
      <c r="X1868" s="354" t="b">
        <f t="shared" si="662"/>
        <v>0</v>
      </c>
      <c r="Y1868" s="354">
        <f>IF(ISNA(VLOOKUP(H1868,'data putaway'!$A$1:$E$530,4,0)),0,VLOOKUP(H1868,'data putaway'!$A$1:$E$530,4,0))</f>
        <v>0</v>
      </c>
      <c r="Z1868" s="113">
        <f>IF(ISNA(VLOOKUP(H1868,'data putaway'!$A$1:$E$530,5,0)),0,VLOOKUP(H1868,'data putaway'!$A$1:$E$530,5,0))</f>
        <v>0</v>
      </c>
      <c r="AA1868" s="354" t="b">
        <f t="shared" si="663"/>
        <v>0</v>
      </c>
      <c r="AB1868" s="354" t="b">
        <f t="shared" si="664"/>
        <v>0</v>
      </c>
      <c r="AC1868" s="356" t="str">
        <f t="shared" ca="1" si="665"/>
        <v>0 Month,  21 Days</v>
      </c>
      <c r="AD1868" s="114" t="str">
        <f t="shared" ca="1" si="650"/>
        <v>3 Year, 10 Month, 21 Days</v>
      </c>
      <c r="AE1868" s="114">
        <f t="shared" si="666"/>
        <v>1</v>
      </c>
      <c r="AF1868" s="114">
        <f t="shared" si="667"/>
        <v>1</v>
      </c>
      <c r="AG1868" s="354" t="str">
        <f t="shared" si="668"/>
        <v>CF11</v>
      </c>
      <c r="AH1868" s="114">
        <f>IF(ISNA(VLOOKUP(L1868,'MASTER DATA'!$A$1:$F$192,6,0)),0,VLOOKUP(L1868,'MASTER DATA'!$A$1:$F$192,6,0))*AE1868</f>
        <v>770</v>
      </c>
      <c r="AI1868" s="354" t="str">
        <f>VLOOKUP($D1868,'warehouse mapping'!$AN$7:$AO$17,2,0)</f>
        <v>Aktif</v>
      </c>
      <c r="AJ1868" s="114">
        <f t="shared" si="669"/>
        <v>0</v>
      </c>
      <c r="AK1868" s="354" t="str">
        <f t="shared" si="670"/>
        <v/>
      </c>
      <c r="AL1868" s="354" t="s">
        <v>3025</v>
      </c>
      <c r="AM1868" s="354">
        <f t="shared" si="651"/>
        <v>1</v>
      </c>
      <c r="AN1868" s="354" t="b">
        <f t="shared" si="671"/>
        <v>1</v>
      </c>
    </row>
    <row r="1869" spans="1:40" s="354" customFormat="1">
      <c r="A1869" s="354" t="str">
        <f t="shared" si="652"/>
        <v>CF11C01550070614</v>
      </c>
      <c r="B1869" s="354">
        <f t="shared" si="653"/>
        <v>0</v>
      </c>
      <c r="C1869" s="354">
        <f t="shared" si="654"/>
        <v>0</v>
      </c>
      <c r="D1869" s="354" t="str">
        <f t="shared" si="655"/>
        <v>CF</v>
      </c>
      <c r="E1869" s="354" t="str">
        <f t="shared" si="656"/>
        <v>11</v>
      </c>
      <c r="F1869" s="354" t="str">
        <f t="shared" si="657"/>
        <v>C</v>
      </c>
      <c r="G1869" s="355" t="str">
        <f t="shared" si="658"/>
        <v>01</v>
      </c>
      <c r="H1869" s="232" t="s">
        <v>242</v>
      </c>
      <c r="I1869" s="232" t="s">
        <v>3583</v>
      </c>
      <c r="J1869" s="233">
        <v>46280</v>
      </c>
      <c r="K1869" s="233">
        <v>47737</v>
      </c>
      <c r="L1869" s="234">
        <v>550070614</v>
      </c>
      <c r="M1869" s="232" t="str">
        <f>IF(ISNA(VLOOKUP(L1869,'MASTER DATA'!$A$1:$B$192,2,0)),"",VLOOKUP(L1869,'MASTER DATA'!$A$1:$B$192,2,0))</f>
        <v>HlxHX610W40SP_4*4L_A04W</v>
      </c>
      <c r="N1869" s="232">
        <v>36</v>
      </c>
      <c r="O1869" s="232">
        <f t="shared" si="659"/>
        <v>1</v>
      </c>
      <c r="P1869" s="232">
        <f t="shared" si="660"/>
        <v>0</v>
      </c>
      <c r="Q1869" s="232">
        <f>VLOOKUP(L1869,'MASTER DATA'!$A$1:$E$192,5,0)</f>
        <v>36</v>
      </c>
      <c r="R1869" s="234">
        <f>SUMIF('picking of the day'!$H$4:$H$358,WMS!H1869&amp;WMS!L1869,'picking of the day'!$E$4:$E$358)</f>
        <v>0</v>
      </c>
      <c r="U1869" s="114">
        <f>IF(ISNA(VLOOKUP(H1869,'data putaway'!$A$1:$E$530,3,0)),0,VLOOKUP(H1869,'data putaway'!$A$1:$E$530,3,0))</f>
        <v>0</v>
      </c>
      <c r="V1869" s="354">
        <f t="shared" si="661"/>
        <v>36</v>
      </c>
      <c r="W1869" s="114">
        <f>IF(ISNA(VLOOKUP(H1869,'data putaway'!$A$1:$E$530,2,0)),0,VLOOKUP(H1869,'data putaway'!$A$1:$E$530,2,0))</f>
        <v>0</v>
      </c>
      <c r="X1869" s="354" t="b">
        <f t="shared" si="662"/>
        <v>0</v>
      </c>
      <c r="Y1869" s="354">
        <f>IF(ISNA(VLOOKUP(H1869,'data putaway'!$A$1:$E$530,4,0)),0,VLOOKUP(H1869,'data putaway'!$A$1:$E$530,4,0))</f>
        <v>0</v>
      </c>
      <c r="Z1869" s="113">
        <f>IF(ISNA(VLOOKUP(H1869,'data putaway'!$A$1:$E$530,5,0)),0,VLOOKUP(H1869,'data putaway'!$A$1:$E$530,5,0))</f>
        <v>0</v>
      </c>
      <c r="AA1869" s="354" t="b">
        <f t="shared" si="663"/>
        <v>0</v>
      </c>
      <c r="AB1869" s="354" t="b">
        <f t="shared" si="664"/>
        <v>0</v>
      </c>
      <c r="AC1869" s="356" t="str">
        <f t="shared" ca="1" si="665"/>
        <v>0 Month,  3 Days</v>
      </c>
      <c r="AD1869" s="114" t="str">
        <f t="shared" ca="1" si="650"/>
        <v>3 Year, 11 Month, 24 Days</v>
      </c>
      <c r="AE1869" s="114">
        <f t="shared" si="666"/>
        <v>36</v>
      </c>
      <c r="AF1869" s="114">
        <f t="shared" si="667"/>
        <v>1</v>
      </c>
      <c r="AG1869" s="354" t="str">
        <f t="shared" si="668"/>
        <v>CF11</v>
      </c>
      <c r="AH1869" s="114">
        <f>IF(ISNA(VLOOKUP(L1869,'MASTER DATA'!$A$1:$F$192,6,0)),0,VLOOKUP(L1869,'MASTER DATA'!$A$1:$F$192,6,0))*AE1869</f>
        <v>576</v>
      </c>
      <c r="AI1869" s="354" t="str">
        <f>VLOOKUP($D1869,'warehouse mapping'!$AN$7:$AO$17,2,0)</f>
        <v>Aktif</v>
      </c>
      <c r="AJ1869" s="114">
        <f t="shared" si="669"/>
        <v>0</v>
      </c>
      <c r="AK1869" s="354" t="str">
        <f t="shared" si="670"/>
        <v/>
      </c>
      <c r="AL1869" s="354" t="s">
        <v>3025</v>
      </c>
      <c r="AM1869" s="354">
        <f t="shared" si="651"/>
        <v>1</v>
      </c>
      <c r="AN1869" s="354" t="b">
        <f t="shared" si="671"/>
        <v>1</v>
      </c>
    </row>
    <row r="1870" spans="1:40" s="354" customFormat="1">
      <c r="A1870" s="354" t="str">
        <f t="shared" si="652"/>
        <v>CF11C02550046498</v>
      </c>
      <c r="B1870" s="354">
        <f t="shared" si="653"/>
        <v>0</v>
      </c>
      <c r="C1870" s="354">
        <f t="shared" si="654"/>
        <v>0</v>
      </c>
      <c r="D1870" s="354" t="str">
        <f t="shared" si="655"/>
        <v>CF</v>
      </c>
      <c r="E1870" s="354" t="str">
        <f t="shared" si="656"/>
        <v>11</v>
      </c>
      <c r="F1870" s="354" t="str">
        <f t="shared" si="657"/>
        <v>C</v>
      </c>
      <c r="G1870" s="355" t="str">
        <f t="shared" si="658"/>
        <v>02</v>
      </c>
      <c r="H1870" s="232" t="s">
        <v>243</v>
      </c>
      <c r="I1870" s="232" t="s">
        <v>3529</v>
      </c>
      <c r="J1870" s="233">
        <v>46274</v>
      </c>
      <c r="K1870" s="233">
        <v>47731</v>
      </c>
      <c r="L1870" s="234">
        <v>550046498</v>
      </c>
      <c r="M1870" s="232" t="str">
        <f>IF(ISNA(VLOOKUP(L1870,'MASTER DATA'!$A$1:$B$192,2,0)),"",VLOOKUP(L1870,'MASTER DATA'!$A$1:$B$192,2,0))</f>
        <v>Argina S4 40_1*209L_A227</v>
      </c>
      <c r="N1870" s="232">
        <v>4</v>
      </c>
      <c r="O1870" s="232">
        <f t="shared" si="659"/>
        <v>1</v>
      </c>
      <c r="P1870" s="232">
        <f t="shared" si="660"/>
        <v>0</v>
      </c>
      <c r="Q1870" s="232">
        <f>VLOOKUP(L1870,'MASTER DATA'!$A$1:$E$192,5,0)</f>
        <v>4</v>
      </c>
      <c r="R1870" s="234">
        <f>SUMIF('picking of the day'!$H$4:$H$358,WMS!H1870&amp;WMS!L1870,'picking of the day'!$E$4:$E$358)</f>
        <v>0</v>
      </c>
      <c r="U1870" s="114">
        <f>IF(ISNA(VLOOKUP(H1870,'data putaway'!$A$1:$E$530,3,0)),0,VLOOKUP(H1870,'data putaway'!$A$1:$E$530,3,0))</f>
        <v>0</v>
      </c>
      <c r="V1870" s="354">
        <f t="shared" si="661"/>
        <v>4</v>
      </c>
      <c r="W1870" s="114">
        <f>IF(ISNA(VLOOKUP(H1870,'data putaway'!$A$1:$E$530,2,0)),0,VLOOKUP(H1870,'data putaway'!$A$1:$E$530,2,0))</f>
        <v>0</v>
      </c>
      <c r="X1870" s="354" t="b">
        <f t="shared" si="662"/>
        <v>0</v>
      </c>
      <c r="Y1870" s="354">
        <f>IF(ISNA(VLOOKUP(H1870,'data putaway'!$A$1:$E$530,4,0)),0,VLOOKUP(H1870,'data putaway'!$A$1:$E$530,4,0))</f>
        <v>0</v>
      </c>
      <c r="Z1870" s="113">
        <f>IF(ISNA(VLOOKUP(H1870,'data putaway'!$A$1:$E$530,5,0)),0,VLOOKUP(H1870,'data putaway'!$A$1:$E$530,5,0))</f>
        <v>0</v>
      </c>
      <c r="AA1870" s="354" t="b">
        <f t="shared" si="663"/>
        <v>0</v>
      </c>
      <c r="AB1870" s="354" t="b">
        <f t="shared" si="664"/>
        <v>0</v>
      </c>
      <c r="AC1870" s="356" t="str">
        <f t="shared" ca="1" si="665"/>
        <v>0 Month,  9 Days</v>
      </c>
      <c r="AD1870" s="114" t="str">
        <f t="shared" ca="1" si="650"/>
        <v>3 Year, 11 Month, 18 Days</v>
      </c>
      <c r="AE1870" s="114">
        <f t="shared" si="666"/>
        <v>4</v>
      </c>
      <c r="AF1870" s="114">
        <f t="shared" si="667"/>
        <v>1</v>
      </c>
      <c r="AG1870" s="354" t="str">
        <f t="shared" si="668"/>
        <v>CF11</v>
      </c>
      <c r="AH1870" s="114">
        <f>IF(ISNA(VLOOKUP(L1870,'MASTER DATA'!$A$1:$F$192,6,0)),0,VLOOKUP(L1870,'MASTER DATA'!$A$1:$F$192,6,0))*AE1870</f>
        <v>836</v>
      </c>
      <c r="AI1870" s="354" t="str">
        <f>VLOOKUP($D1870,'warehouse mapping'!$AN$7:$AO$17,2,0)</f>
        <v>Aktif</v>
      </c>
      <c r="AJ1870" s="114">
        <f t="shared" si="669"/>
        <v>0</v>
      </c>
      <c r="AK1870" s="354" t="str">
        <f t="shared" si="670"/>
        <v/>
      </c>
      <c r="AL1870" s="354" t="s">
        <v>3025</v>
      </c>
      <c r="AM1870" s="354">
        <f t="shared" si="651"/>
        <v>1</v>
      </c>
      <c r="AN1870" s="354" t="b">
        <f t="shared" si="671"/>
        <v>1</v>
      </c>
    </row>
    <row r="1871" spans="1:40" s="354" customFormat="1">
      <c r="A1871" s="354" t="str">
        <f t="shared" si="652"/>
        <v>CF11D01550048593</v>
      </c>
      <c r="B1871" s="354">
        <f t="shared" si="653"/>
        <v>0</v>
      </c>
      <c r="C1871" s="354">
        <f t="shared" si="654"/>
        <v>0</v>
      </c>
      <c r="D1871" s="354" t="str">
        <f t="shared" si="655"/>
        <v>CF</v>
      </c>
      <c r="E1871" s="354" t="str">
        <f t="shared" si="656"/>
        <v>11</v>
      </c>
      <c r="F1871" s="354" t="str">
        <f t="shared" si="657"/>
        <v>D</v>
      </c>
      <c r="G1871" s="355" t="str">
        <f t="shared" si="658"/>
        <v>01</v>
      </c>
      <c r="H1871" s="232" t="s">
        <v>2185</v>
      </c>
      <c r="I1871" s="232" t="s">
        <v>3491</v>
      </c>
      <c r="J1871" s="233">
        <v>46266</v>
      </c>
      <c r="K1871" s="233">
        <v>47716</v>
      </c>
      <c r="L1871" s="234">
        <v>550048593</v>
      </c>
      <c r="M1871" s="232" t="str">
        <f>IF(ISNA(VLOOKUP(L1871,'MASTER DATA'!$A$1:$B$192,2,0)),"",VLOOKUP(L1871,'MASTER DATA'!$A$1:$B$192,2,0))</f>
        <v>Adv4TAX5Sc20W40MB_12*0.8L_A04W</v>
      </c>
      <c r="N1871" s="232">
        <v>48</v>
      </c>
      <c r="O1871" s="232">
        <f t="shared" si="659"/>
        <v>1</v>
      </c>
      <c r="P1871" s="232">
        <f t="shared" si="660"/>
        <v>0</v>
      </c>
      <c r="Q1871" s="232">
        <f>VLOOKUP(L1871,'MASTER DATA'!$A$1:$E$192,5,0)</f>
        <v>48</v>
      </c>
      <c r="R1871" s="234">
        <f>SUMIF('picking of the day'!$H$4:$H$358,WMS!H1871&amp;WMS!L1871,'picking of the day'!$E$4:$E$358)</f>
        <v>0</v>
      </c>
      <c r="U1871" s="114">
        <f>IF(ISNA(VLOOKUP(H1871,'data putaway'!$A$1:$E$530,3,0)),0,VLOOKUP(H1871,'data putaway'!$A$1:$E$530,3,0))</f>
        <v>0</v>
      </c>
      <c r="V1871" s="354">
        <f t="shared" si="661"/>
        <v>48</v>
      </c>
      <c r="W1871" s="114">
        <f>IF(ISNA(VLOOKUP(H1871,'data putaway'!$A$1:$E$530,2,0)),0,VLOOKUP(H1871,'data putaway'!$A$1:$E$530,2,0))</f>
        <v>0</v>
      </c>
      <c r="X1871" s="354" t="b">
        <f t="shared" si="662"/>
        <v>0</v>
      </c>
      <c r="Y1871" s="354">
        <f>IF(ISNA(VLOOKUP(H1871,'data putaway'!$A$1:$E$530,4,0)),0,VLOOKUP(H1871,'data putaway'!$A$1:$E$530,4,0))</f>
        <v>0</v>
      </c>
      <c r="Z1871" s="113">
        <f>IF(ISNA(VLOOKUP(H1871,'data putaway'!$A$1:$E$530,5,0)),0,VLOOKUP(H1871,'data putaway'!$A$1:$E$530,5,0))</f>
        <v>0</v>
      </c>
      <c r="AA1871" s="354" t="b">
        <f t="shared" si="663"/>
        <v>0</v>
      </c>
      <c r="AB1871" s="354" t="b">
        <f t="shared" si="664"/>
        <v>0</v>
      </c>
      <c r="AC1871" s="356" t="str">
        <f t="shared" ca="1" si="665"/>
        <v>0 Month,  17 Days</v>
      </c>
      <c r="AD1871" s="114" t="str">
        <f t="shared" ca="1" si="650"/>
        <v>3 Year, 11 Month, 3 Days</v>
      </c>
      <c r="AE1871" s="114">
        <f t="shared" si="666"/>
        <v>48</v>
      </c>
      <c r="AF1871" s="114">
        <f t="shared" si="667"/>
        <v>1</v>
      </c>
      <c r="AG1871" s="354" t="str">
        <f t="shared" si="668"/>
        <v>CF11</v>
      </c>
      <c r="AH1871" s="114">
        <f>IF(ISNA(VLOOKUP(L1871,'MASTER DATA'!$A$1:$F$192,6,0)),0,VLOOKUP(L1871,'MASTER DATA'!$A$1:$F$192,6,0))*AE1871</f>
        <v>460.79999999999995</v>
      </c>
      <c r="AI1871" s="354" t="str">
        <f>VLOOKUP($D1871,'warehouse mapping'!$AN$7:$AO$17,2,0)</f>
        <v>Aktif</v>
      </c>
      <c r="AJ1871" s="114">
        <f t="shared" si="669"/>
        <v>0</v>
      </c>
      <c r="AK1871" s="354" t="str">
        <f t="shared" si="670"/>
        <v/>
      </c>
      <c r="AL1871" s="354" t="s">
        <v>3025</v>
      </c>
      <c r="AM1871" s="354">
        <f t="shared" si="651"/>
        <v>1</v>
      </c>
      <c r="AN1871" s="354" t="b">
        <f t="shared" si="671"/>
        <v>1</v>
      </c>
    </row>
    <row r="1872" spans="1:40" s="354" customFormat="1">
      <c r="A1872" s="354" t="str">
        <f t="shared" si="652"/>
        <v>CF11D02550048593</v>
      </c>
      <c r="B1872" s="354">
        <f t="shared" si="653"/>
        <v>0</v>
      </c>
      <c r="C1872" s="354">
        <f t="shared" si="654"/>
        <v>0</v>
      </c>
      <c r="D1872" s="354" t="str">
        <f t="shared" si="655"/>
        <v>CF</v>
      </c>
      <c r="E1872" s="354" t="str">
        <f t="shared" si="656"/>
        <v>11</v>
      </c>
      <c r="F1872" s="354" t="str">
        <f t="shared" si="657"/>
        <v>D</v>
      </c>
      <c r="G1872" s="355" t="str">
        <f t="shared" si="658"/>
        <v>02</v>
      </c>
      <c r="H1872" s="232" t="s">
        <v>2186</v>
      </c>
      <c r="I1872" s="232" t="s">
        <v>3491</v>
      </c>
      <c r="J1872" s="233">
        <v>46266</v>
      </c>
      <c r="K1872" s="233">
        <v>47716</v>
      </c>
      <c r="L1872" s="234">
        <v>550048593</v>
      </c>
      <c r="M1872" s="232" t="str">
        <f>IF(ISNA(VLOOKUP(L1872,'MASTER DATA'!$A$1:$B$192,2,0)),"",VLOOKUP(L1872,'MASTER DATA'!$A$1:$B$192,2,0))</f>
        <v>Adv4TAX5Sc20W40MB_12*0.8L_A04W</v>
      </c>
      <c r="N1872" s="232">
        <v>48</v>
      </c>
      <c r="O1872" s="232">
        <f t="shared" si="659"/>
        <v>1</v>
      </c>
      <c r="P1872" s="232">
        <f t="shared" si="660"/>
        <v>0</v>
      </c>
      <c r="Q1872" s="232">
        <f>VLOOKUP(L1872,'MASTER DATA'!$A$1:$E$192,5,0)</f>
        <v>48</v>
      </c>
      <c r="R1872" s="234">
        <f>SUMIF('picking of the day'!$H$4:$H$358,WMS!H1872&amp;WMS!L1872,'picking of the day'!$E$4:$E$358)</f>
        <v>0</v>
      </c>
      <c r="U1872" s="114">
        <f>IF(ISNA(VLOOKUP(H1872,'data putaway'!$A$1:$E$530,3,0)),0,VLOOKUP(H1872,'data putaway'!$A$1:$E$530,3,0))</f>
        <v>0</v>
      </c>
      <c r="V1872" s="354">
        <f t="shared" si="661"/>
        <v>48</v>
      </c>
      <c r="W1872" s="114">
        <f>IF(ISNA(VLOOKUP(H1872,'data putaway'!$A$1:$E$530,2,0)),0,VLOOKUP(H1872,'data putaway'!$A$1:$E$530,2,0))</f>
        <v>0</v>
      </c>
      <c r="X1872" s="354" t="b">
        <f t="shared" si="662"/>
        <v>0</v>
      </c>
      <c r="Y1872" s="354">
        <f>IF(ISNA(VLOOKUP(H1872,'data putaway'!$A$1:$E$530,4,0)),0,VLOOKUP(H1872,'data putaway'!$A$1:$E$530,4,0))</f>
        <v>0</v>
      </c>
      <c r="Z1872" s="113">
        <f>IF(ISNA(VLOOKUP(H1872,'data putaway'!$A$1:$E$530,5,0)),0,VLOOKUP(H1872,'data putaway'!$A$1:$E$530,5,0))</f>
        <v>0</v>
      </c>
      <c r="AA1872" s="354" t="b">
        <f t="shared" si="663"/>
        <v>0</v>
      </c>
      <c r="AB1872" s="354" t="b">
        <f t="shared" si="664"/>
        <v>0</v>
      </c>
      <c r="AC1872" s="356" t="str">
        <f t="shared" ca="1" si="665"/>
        <v>0 Month,  17 Days</v>
      </c>
      <c r="AD1872" s="114" t="str">
        <f t="shared" ca="1" si="650"/>
        <v>3 Year, 11 Month, 3 Days</v>
      </c>
      <c r="AE1872" s="114">
        <f t="shared" si="666"/>
        <v>48</v>
      </c>
      <c r="AF1872" s="114">
        <f t="shared" si="667"/>
        <v>1</v>
      </c>
      <c r="AG1872" s="354" t="str">
        <f t="shared" si="668"/>
        <v>CF11</v>
      </c>
      <c r="AH1872" s="114">
        <f>IF(ISNA(VLOOKUP(L1872,'MASTER DATA'!$A$1:$F$192,6,0)),0,VLOOKUP(L1872,'MASTER DATA'!$A$1:$F$192,6,0))*AE1872</f>
        <v>460.79999999999995</v>
      </c>
      <c r="AI1872" s="354" t="str">
        <f>VLOOKUP($D1872,'warehouse mapping'!$AN$7:$AO$17,2,0)</f>
        <v>Aktif</v>
      </c>
      <c r="AJ1872" s="114">
        <f t="shared" si="669"/>
        <v>0</v>
      </c>
      <c r="AK1872" s="354" t="str">
        <f t="shared" si="670"/>
        <v/>
      </c>
      <c r="AL1872" s="354" t="s">
        <v>3025</v>
      </c>
      <c r="AM1872" s="354">
        <f t="shared" si="651"/>
        <v>1</v>
      </c>
      <c r="AN1872" s="354" t="b">
        <f t="shared" si="671"/>
        <v>1</v>
      </c>
    </row>
    <row r="1873" spans="1:40" s="354" customFormat="1">
      <c r="A1873" s="354" t="str">
        <f t="shared" si="652"/>
        <v>CF11E01550048593</v>
      </c>
      <c r="B1873" s="354">
        <f t="shared" si="653"/>
        <v>0</v>
      </c>
      <c r="C1873" s="354">
        <f t="shared" si="654"/>
        <v>0</v>
      </c>
      <c r="D1873" s="354" t="str">
        <f t="shared" si="655"/>
        <v>CF</v>
      </c>
      <c r="E1873" s="354" t="str">
        <f t="shared" si="656"/>
        <v>11</v>
      </c>
      <c r="F1873" s="354" t="str">
        <f t="shared" si="657"/>
        <v>E</v>
      </c>
      <c r="G1873" s="355" t="str">
        <f t="shared" si="658"/>
        <v>01</v>
      </c>
      <c r="H1873" s="232" t="s">
        <v>2187</v>
      </c>
      <c r="I1873" s="232" t="s">
        <v>3491</v>
      </c>
      <c r="J1873" s="233">
        <v>46266</v>
      </c>
      <c r="K1873" s="233">
        <v>47716</v>
      </c>
      <c r="L1873" s="234">
        <v>550048593</v>
      </c>
      <c r="M1873" s="232" t="str">
        <f>IF(ISNA(VLOOKUP(L1873,'MASTER DATA'!$A$1:$B$192,2,0)),"",VLOOKUP(L1873,'MASTER DATA'!$A$1:$B$192,2,0))</f>
        <v>Adv4TAX5Sc20W40MB_12*0.8L_A04W</v>
      </c>
      <c r="N1873" s="232">
        <v>48</v>
      </c>
      <c r="O1873" s="232">
        <f t="shared" si="659"/>
        <v>1</v>
      </c>
      <c r="P1873" s="232">
        <f t="shared" si="660"/>
        <v>0</v>
      </c>
      <c r="Q1873" s="232">
        <f>VLOOKUP(L1873,'MASTER DATA'!$A$1:$E$192,5,0)</f>
        <v>48</v>
      </c>
      <c r="R1873" s="234">
        <f>SUMIF('picking of the day'!$H$4:$H$358,WMS!H1873&amp;WMS!L1873,'picking of the day'!$E$4:$E$358)</f>
        <v>0</v>
      </c>
      <c r="U1873" s="114">
        <f>IF(ISNA(VLOOKUP(H1873,'data putaway'!$A$1:$E$530,3,0)),0,VLOOKUP(H1873,'data putaway'!$A$1:$E$530,3,0))</f>
        <v>0</v>
      </c>
      <c r="V1873" s="354">
        <f t="shared" si="661"/>
        <v>48</v>
      </c>
      <c r="W1873" s="114">
        <f>IF(ISNA(VLOOKUP(H1873,'data putaway'!$A$1:$E$530,2,0)),0,VLOOKUP(H1873,'data putaway'!$A$1:$E$530,2,0))</f>
        <v>0</v>
      </c>
      <c r="X1873" s="354" t="b">
        <f t="shared" si="662"/>
        <v>0</v>
      </c>
      <c r="Y1873" s="354">
        <f>IF(ISNA(VLOOKUP(H1873,'data putaway'!$A$1:$E$530,4,0)),0,VLOOKUP(H1873,'data putaway'!$A$1:$E$530,4,0))</f>
        <v>0</v>
      </c>
      <c r="Z1873" s="113">
        <f>IF(ISNA(VLOOKUP(H1873,'data putaway'!$A$1:$E$530,5,0)),0,VLOOKUP(H1873,'data putaway'!$A$1:$E$530,5,0))</f>
        <v>0</v>
      </c>
      <c r="AA1873" s="354" t="b">
        <f t="shared" si="663"/>
        <v>0</v>
      </c>
      <c r="AB1873" s="354" t="b">
        <f t="shared" si="664"/>
        <v>0</v>
      </c>
      <c r="AC1873" s="356" t="str">
        <f t="shared" ca="1" si="665"/>
        <v>0 Month,  17 Days</v>
      </c>
      <c r="AD1873" s="114" t="str">
        <f t="shared" ca="1" si="650"/>
        <v>3 Year, 11 Month, 3 Days</v>
      </c>
      <c r="AE1873" s="114">
        <f t="shared" si="666"/>
        <v>48</v>
      </c>
      <c r="AF1873" s="114">
        <f t="shared" si="667"/>
        <v>1</v>
      </c>
      <c r="AG1873" s="354" t="str">
        <f t="shared" si="668"/>
        <v>CF11</v>
      </c>
      <c r="AH1873" s="114">
        <f>IF(ISNA(VLOOKUP(L1873,'MASTER DATA'!$A$1:$F$192,6,0)),0,VLOOKUP(L1873,'MASTER DATA'!$A$1:$F$192,6,0))*AE1873</f>
        <v>460.79999999999995</v>
      </c>
      <c r="AI1873" s="354" t="str">
        <f>VLOOKUP($D1873,'warehouse mapping'!$AN$7:$AO$17,2,0)</f>
        <v>Aktif</v>
      </c>
      <c r="AJ1873" s="114">
        <f t="shared" si="669"/>
        <v>0</v>
      </c>
      <c r="AK1873" s="354" t="str">
        <f t="shared" si="670"/>
        <v/>
      </c>
      <c r="AL1873" s="354" t="s">
        <v>3025</v>
      </c>
      <c r="AM1873" s="354">
        <f t="shared" si="651"/>
        <v>1</v>
      </c>
      <c r="AN1873" s="354" t="b">
        <f t="shared" si="671"/>
        <v>1</v>
      </c>
    </row>
    <row r="1874" spans="1:40" s="354" customFormat="1">
      <c r="A1874" s="354" t="str">
        <f t="shared" si="652"/>
        <v>CF11E02550048593</v>
      </c>
      <c r="B1874" s="354">
        <f t="shared" si="653"/>
        <v>0</v>
      </c>
      <c r="C1874" s="354">
        <f t="shared" si="654"/>
        <v>0</v>
      </c>
      <c r="D1874" s="354" t="str">
        <f t="shared" si="655"/>
        <v>CF</v>
      </c>
      <c r="E1874" s="354" t="str">
        <f t="shared" si="656"/>
        <v>11</v>
      </c>
      <c r="F1874" s="354" t="str">
        <f t="shared" si="657"/>
        <v>E</v>
      </c>
      <c r="G1874" s="355" t="str">
        <f t="shared" si="658"/>
        <v>02</v>
      </c>
      <c r="H1874" s="232" t="s">
        <v>2188</v>
      </c>
      <c r="I1874" s="232" t="s">
        <v>3491</v>
      </c>
      <c r="J1874" s="233">
        <v>46266</v>
      </c>
      <c r="K1874" s="233">
        <v>47716</v>
      </c>
      <c r="L1874" s="234">
        <v>550048593</v>
      </c>
      <c r="M1874" s="232" t="str">
        <f>IF(ISNA(VLOOKUP(L1874,'MASTER DATA'!$A$1:$B$192,2,0)),"",VLOOKUP(L1874,'MASTER DATA'!$A$1:$B$192,2,0))</f>
        <v>Adv4TAX5Sc20W40MB_12*0.8L_A04W</v>
      </c>
      <c r="N1874" s="232">
        <v>48</v>
      </c>
      <c r="O1874" s="232">
        <f t="shared" si="659"/>
        <v>1</v>
      </c>
      <c r="P1874" s="232">
        <f t="shared" si="660"/>
        <v>0</v>
      </c>
      <c r="Q1874" s="232">
        <f>VLOOKUP(L1874,'MASTER DATA'!$A$1:$E$192,5,0)</f>
        <v>48</v>
      </c>
      <c r="R1874" s="234">
        <f>SUMIF('picking of the day'!$H$4:$H$358,WMS!H1874&amp;WMS!L1874,'picking of the day'!$E$4:$E$358)</f>
        <v>0</v>
      </c>
      <c r="U1874" s="114">
        <f>IF(ISNA(VLOOKUP(H1874,'data putaway'!$A$1:$E$530,3,0)),0,VLOOKUP(H1874,'data putaway'!$A$1:$E$530,3,0))</f>
        <v>0</v>
      </c>
      <c r="V1874" s="354">
        <f t="shared" si="661"/>
        <v>48</v>
      </c>
      <c r="W1874" s="114">
        <f>IF(ISNA(VLOOKUP(H1874,'data putaway'!$A$1:$E$530,2,0)),0,VLOOKUP(H1874,'data putaway'!$A$1:$E$530,2,0))</f>
        <v>0</v>
      </c>
      <c r="X1874" s="354" t="b">
        <f t="shared" si="662"/>
        <v>0</v>
      </c>
      <c r="Y1874" s="354">
        <f>IF(ISNA(VLOOKUP(H1874,'data putaway'!$A$1:$E$530,4,0)),0,VLOOKUP(H1874,'data putaway'!$A$1:$E$530,4,0))</f>
        <v>0</v>
      </c>
      <c r="Z1874" s="113">
        <f>IF(ISNA(VLOOKUP(H1874,'data putaway'!$A$1:$E$530,5,0)),0,VLOOKUP(H1874,'data putaway'!$A$1:$E$530,5,0))</f>
        <v>0</v>
      </c>
      <c r="AA1874" s="354" t="b">
        <f t="shared" si="663"/>
        <v>0</v>
      </c>
      <c r="AB1874" s="354" t="b">
        <f t="shared" si="664"/>
        <v>0</v>
      </c>
      <c r="AC1874" s="356" t="str">
        <f t="shared" ca="1" si="665"/>
        <v>0 Month,  17 Days</v>
      </c>
      <c r="AD1874" s="114" t="str">
        <f t="shared" ca="1" si="650"/>
        <v>3 Year, 11 Month, 3 Days</v>
      </c>
      <c r="AE1874" s="114">
        <f t="shared" si="666"/>
        <v>48</v>
      </c>
      <c r="AF1874" s="114">
        <f t="shared" si="667"/>
        <v>1</v>
      </c>
      <c r="AG1874" s="354" t="str">
        <f t="shared" si="668"/>
        <v>CF11</v>
      </c>
      <c r="AH1874" s="114">
        <f>IF(ISNA(VLOOKUP(L1874,'MASTER DATA'!$A$1:$F$192,6,0)),0,VLOOKUP(L1874,'MASTER DATA'!$A$1:$F$192,6,0))*AE1874</f>
        <v>460.79999999999995</v>
      </c>
      <c r="AI1874" s="354" t="str">
        <f>VLOOKUP($D1874,'warehouse mapping'!$AN$7:$AO$17,2,0)</f>
        <v>Aktif</v>
      </c>
      <c r="AJ1874" s="114">
        <f t="shared" si="669"/>
        <v>0</v>
      </c>
      <c r="AK1874" s="354" t="str">
        <f t="shared" si="670"/>
        <v/>
      </c>
      <c r="AL1874" s="354" t="s">
        <v>3025</v>
      </c>
      <c r="AM1874" s="354">
        <f t="shared" si="651"/>
        <v>1</v>
      </c>
      <c r="AN1874" s="354" t="b">
        <f t="shared" si="671"/>
        <v>1</v>
      </c>
    </row>
    <row r="1875" spans="1:40" s="354" customFormat="1">
      <c r="A1875" s="354" t="str">
        <f t="shared" si="652"/>
        <v>CF12A01550027259</v>
      </c>
      <c r="B1875" s="354">
        <f t="shared" si="653"/>
        <v>0</v>
      </c>
      <c r="C1875" s="354">
        <f t="shared" si="654"/>
        <v>0</v>
      </c>
      <c r="D1875" s="354" t="str">
        <f t="shared" si="655"/>
        <v>CF</v>
      </c>
      <c r="E1875" s="354" t="str">
        <f t="shared" si="656"/>
        <v>12</v>
      </c>
      <c r="F1875" s="354" t="str">
        <f t="shared" si="657"/>
        <v>A</v>
      </c>
      <c r="G1875" s="355" t="str">
        <f t="shared" si="658"/>
        <v>01</v>
      </c>
      <c r="H1875" s="232" t="s">
        <v>2189</v>
      </c>
      <c r="I1875" s="232" t="s">
        <v>3313</v>
      </c>
      <c r="J1875" s="233">
        <v>46262</v>
      </c>
      <c r="K1875" s="233">
        <v>47703</v>
      </c>
      <c r="L1875" s="234">
        <v>550027259</v>
      </c>
      <c r="M1875" s="232" t="str">
        <f>IF(ISNA(VLOOKUP(L1875,'MASTER DATA'!$A$1:$B$192,2,0)),"",VLOOKUP(L1875,'MASTER DATA'!$A$1:$B$192,2,0))</f>
        <v>Gadus S2 V220 2_1*770kg_A227</v>
      </c>
      <c r="N1875" s="232">
        <v>1</v>
      </c>
      <c r="O1875" s="232">
        <f t="shared" si="659"/>
        <v>1</v>
      </c>
      <c r="P1875" s="232">
        <f t="shared" si="660"/>
        <v>0</v>
      </c>
      <c r="Q1875" s="232">
        <f>VLOOKUP(L1875,'MASTER DATA'!$A$1:$E$192,5,0)</f>
        <v>1</v>
      </c>
      <c r="R1875" s="234">
        <f>SUMIF('picking of the day'!$H$4:$H$358,WMS!H1875&amp;WMS!L1875,'picking of the day'!$E$4:$E$358)</f>
        <v>0</v>
      </c>
      <c r="U1875" s="114">
        <f>IF(ISNA(VLOOKUP(H1875,'data putaway'!$A$1:$E$530,3,0)),0,VLOOKUP(H1875,'data putaway'!$A$1:$E$530,3,0))</f>
        <v>0</v>
      </c>
      <c r="V1875" s="354">
        <f t="shared" si="661"/>
        <v>1</v>
      </c>
      <c r="W1875" s="114">
        <f>IF(ISNA(VLOOKUP(H1875,'data putaway'!$A$1:$E$530,2,0)),0,VLOOKUP(H1875,'data putaway'!$A$1:$E$530,2,0))</f>
        <v>0</v>
      </c>
      <c r="X1875" s="354" t="b">
        <f t="shared" si="662"/>
        <v>0</v>
      </c>
      <c r="Y1875" s="354">
        <f>IF(ISNA(VLOOKUP(H1875,'data putaway'!$A$1:$E$530,4,0)),0,VLOOKUP(H1875,'data putaway'!$A$1:$E$530,4,0))</f>
        <v>0</v>
      </c>
      <c r="Z1875" s="113">
        <f>IF(ISNA(VLOOKUP(H1875,'data putaway'!$A$1:$E$530,5,0)),0,VLOOKUP(H1875,'data putaway'!$A$1:$E$530,5,0))</f>
        <v>0</v>
      </c>
      <c r="AA1875" s="354" t="b">
        <f t="shared" si="663"/>
        <v>0</v>
      </c>
      <c r="AB1875" s="354" t="b">
        <f t="shared" si="664"/>
        <v>0</v>
      </c>
      <c r="AC1875" s="356" t="str">
        <f t="shared" ca="1" si="665"/>
        <v>0 Month,  21 Days</v>
      </c>
      <c r="AD1875" s="114" t="str">
        <f t="shared" ca="1" si="650"/>
        <v>3 Year, 10 Month, 21 Days</v>
      </c>
      <c r="AE1875" s="114">
        <f t="shared" si="666"/>
        <v>1</v>
      </c>
      <c r="AF1875" s="114">
        <f t="shared" si="667"/>
        <v>1</v>
      </c>
      <c r="AG1875" s="354" t="str">
        <f t="shared" si="668"/>
        <v>CF12</v>
      </c>
      <c r="AH1875" s="114">
        <f>IF(ISNA(VLOOKUP(L1875,'MASTER DATA'!$A$1:$F$192,6,0)),0,VLOOKUP(L1875,'MASTER DATA'!$A$1:$F$192,6,0))*AE1875</f>
        <v>770</v>
      </c>
      <c r="AI1875" s="354" t="str">
        <f>VLOOKUP($D1875,'warehouse mapping'!$AN$7:$AO$17,2,0)</f>
        <v>Aktif</v>
      </c>
      <c r="AJ1875" s="114">
        <f t="shared" si="669"/>
        <v>0</v>
      </c>
      <c r="AK1875" s="354" t="str">
        <f t="shared" si="670"/>
        <v/>
      </c>
      <c r="AL1875" s="354" t="s">
        <v>3025</v>
      </c>
      <c r="AM1875" s="354">
        <f t="shared" si="651"/>
        <v>1</v>
      </c>
      <c r="AN1875" s="354" t="b">
        <f t="shared" si="671"/>
        <v>1</v>
      </c>
    </row>
    <row r="1876" spans="1:40" s="354" customFormat="1">
      <c r="A1876" s="354" t="str">
        <f t="shared" si="652"/>
        <v>CF12A02550027259</v>
      </c>
      <c r="B1876" s="354">
        <f t="shared" si="653"/>
        <v>0</v>
      </c>
      <c r="C1876" s="354">
        <f t="shared" si="654"/>
        <v>0</v>
      </c>
      <c r="D1876" s="354" t="str">
        <f t="shared" si="655"/>
        <v>CF</v>
      </c>
      <c r="E1876" s="354" t="str">
        <f t="shared" si="656"/>
        <v>12</v>
      </c>
      <c r="F1876" s="354" t="str">
        <f t="shared" si="657"/>
        <v>A</v>
      </c>
      <c r="G1876" s="355" t="str">
        <f t="shared" si="658"/>
        <v>02</v>
      </c>
      <c r="H1876" s="232" t="s">
        <v>2190</v>
      </c>
      <c r="I1876" s="232" t="s">
        <v>3313</v>
      </c>
      <c r="J1876" s="233">
        <v>46262</v>
      </c>
      <c r="K1876" s="233">
        <v>47703</v>
      </c>
      <c r="L1876" s="234">
        <v>550027259</v>
      </c>
      <c r="M1876" s="232" t="str">
        <f>IF(ISNA(VLOOKUP(L1876,'MASTER DATA'!$A$1:$B$192,2,0)),"",VLOOKUP(L1876,'MASTER DATA'!$A$1:$B$192,2,0))</f>
        <v>Gadus S2 V220 2_1*770kg_A227</v>
      </c>
      <c r="N1876" s="232">
        <v>1</v>
      </c>
      <c r="O1876" s="232">
        <f t="shared" si="659"/>
        <v>1</v>
      </c>
      <c r="P1876" s="232">
        <f t="shared" si="660"/>
        <v>0</v>
      </c>
      <c r="Q1876" s="232">
        <f>VLOOKUP(L1876,'MASTER DATA'!$A$1:$E$192,5,0)</f>
        <v>1</v>
      </c>
      <c r="R1876" s="234">
        <f>SUMIF('picking of the day'!$H$4:$H$358,WMS!H1876&amp;WMS!L1876,'picking of the day'!$E$4:$E$358)</f>
        <v>0</v>
      </c>
      <c r="U1876" s="114">
        <f>IF(ISNA(VLOOKUP(H1876,'data putaway'!$A$1:$E$530,3,0)),0,VLOOKUP(H1876,'data putaway'!$A$1:$E$530,3,0))</f>
        <v>0</v>
      </c>
      <c r="V1876" s="354">
        <f t="shared" si="661"/>
        <v>1</v>
      </c>
      <c r="W1876" s="114">
        <f>IF(ISNA(VLOOKUP(H1876,'data putaway'!$A$1:$E$530,2,0)),0,VLOOKUP(H1876,'data putaway'!$A$1:$E$530,2,0))</f>
        <v>0</v>
      </c>
      <c r="X1876" s="354" t="b">
        <f t="shared" si="662"/>
        <v>0</v>
      </c>
      <c r="Y1876" s="354">
        <f>IF(ISNA(VLOOKUP(H1876,'data putaway'!$A$1:$E$530,4,0)),0,VLOOKUP(H1876,'data putaway'!$A$1:$E$530,4,0))</f>
        <v>0</v>
      </c>
      <c r="Z1876" s="113">
        <f>IF(ISNA(VLOOKUP(H1876,'data putaway'!$A$1:$E$530,5,0)),0,VLOOKUP(H1876,'data putaway'!$A$1:$E$530,5,0))</f>
        <v>0</v>
      </c>
      <c r="AA1876" s="354" t="b">
        <f t="shared" si="663"/>
        <v>0</v>
      </c>
      <c r="AB1876" s="354" t="b">
        <f t="shared" si="664"/>
        <v>0</v>
      </c>
      <c r="AC1876" s="356" t="str">
        <f t="shared" ca="1" si="665"/>
        <v>0 Month,  21 Days</v>
      </c>
      <c r="AD1876" s="114" t="str">
        <f t="shared" ca="1" si="650"/>
        <v>3 Year, 10 Month, 21 Days</v>
      </c>
      <c r="AE1876" s="114">
        <f t="shared" si="666"/>
        <v>1</v>
      </c>
      <c r="AF1876" s="114">
        <f t="shared" si="667"/>
        <v>1</v>
      </c>
      <c r="AG1876" s="354" t="str">
        <f t="shared" si="668"/>
        <v>CF12</v>
      </c>
      <c r="AH1876" s="114">
        <f>IF(ISNA(VLOOKUP(L1876,'MASTER DATA'!$A$1:$F$192,6,0)),0,VLOOKUP(L1876,'MASTER DATA'!$A$1:$F$192,6,0))*AE1876</f>
        <v>770</v>
      </c>
      <c r="AI1876" s="354" t="str">
        <f>VLOOKUP($D1876,'warehouse mapping'!$AN$7:$AO$17,2,0)</f>
        <v>Aktif</v>
      </c>
      <c r="AJ1876" s="114">
        <f t="shared" si="669"/>
        <v>0</v>
      </c>
      <c r="AK1876" s="354" t="str">
        <f t="shared" si="670"/>
        <v/>
      </c>
      <c r="AL1876" s="354" t="s">
        <v>3025</v>
      </c>
      <c r="AM1876" s="354">
        <f t="shared" si="651"/>
        <v>1</v>
      </c>
      <c r="AN1876" s="354" t="b">
        <f t="shared" si="671"/>
        <v>1</v>
      </c>
    </row>
    <row r="1877" spans="1:40" s="354" customFormat="1">
      <c r="A1877" s="354" t="str">
        <f t="shared" si="652"/>
        <v>CF12B01550070614</v>
      </c>
      <c r="B1877" s="354">
        <f t="shared" si="653"/>
        <v>0</v>
      </c>
      <c r="C1877" s="354">
        <f t="shared" si="654"/>
        <v>0</v>
      </c>
      <c r="D1877" s="354" t="str">
        <f t="shared" si="655"/>
        <v>CF</v>
      </c>
      <c r="E1877" s="354" t="str">
        <f t="shared" si="656"/>
        <v>12</v>
      </c>
      <c r="F1877" s="354" t="str">
        <f t="shared" si="657"/>
        <v>B</v>
      </c>
      <c r="G1877" s="355" t="str">
        <f t="shared" si="658"/>
        <v>01</v>
      </c>
      <c r="H1877" s="232" t="s">
        <v>2191</v>
      </c>
      <c r="I1877" s="232" t="s">
        <v>3583</v>
      </c>
      <c r="J1877" s="233">
        <v>46280</v>
      </c>
      <c r="K1877" s="233">
        <v>47737</v>
      </c>
      <c r="L1877" s="234">
        <v>550070614</v>
      </c>
      <c r="M1877" s="232" t="str">
        <f>IF(ISNA(VLOOKUP(L1877,'MASTER DATA'!$A$1:$B$192,2,0)),"",VLOOKUP(L1877,'MASTER DATA'!$A$1:$B$192,2,0))</f>
        <v>HlxHX610W40SP_4*4L_A04W</v>
      </c>
      <c r="N1877" s="232">
        <v>36</v>
      </c>
      <c r="O1877" s="232">
        <f t="shared" si="659"/>
        <v>1</v>
      </c>
      <c r="P1877" s="232">
        <f t="shared" si="660"/>
        <v>0</v>
      </c>
      <c r="Q1877" s="232">
        <f>VLOOKUP(L1877,'MASTER DATA'!$A$1:$E$192,5,0)</f>
        <v>36</v>
      </c>
      <c r="R1877" s="234">
        <f>SUMIF('picking of the day'!$H$4:$H$358,WMS!H1877&amp;WMS!L1877,'picking of the day'!$E$4:$E$358)</f>
        <v>0</v>
      </c>
      <c r="U1877" s="114">
        <f>IF(ISNA(VLOOKUP(H1877,'data putaway'!$A$1:$E$530,3,0)),0,VLOOKUP(H1877,'data putaway'!$A$1:$E$530,3,0))</f>
        <v>0</v>
      </c>
      <c r="V1877" s="354">
        <f t="shared" si="661"/>
        <v>36</v>
      </c>
      <c r="W1877" s="114">
        <f>IF(ISNA(VLOOKUP(H1877,'data putaway'!$A$1:$E$530,2,0)),0,VLOOKUP(H1877,'data putaway'!$A$1:$E$530,2,0))</f>
        <v>0</v>
      </c>
      <c r="X1877" s="354" t="b">
        <f t="shared" si="662"/>
        <v>0</v>
      </c>
      <c r="Y1877" s="354">
        <f>IF(ISNA(VLOOKUP(H1877,'data putaway'!$A$1:$E$530,4,0)),0,VLOOKUP(H1877,'data putaway'!$A$1:$E$530,4,0))</f>
        <v>0</v>
      </c>
      <c r="Z1877" s="113">
        <f>IF(ISNA(VLOOKUP(H1877,'data putaway'!$A$1:$E$530,5,0)),0,VLOOKUP(H1877,'data putaway'!$A$1:$E$530,5,0))</f>
        <v>0</v>
      </c>
      <c r="AA1877" s="354" t="b">
        <f t="shared" si="663"/>
        <v>0</v>
      </c>
      <c r="AB1877" s="354" t="b">
        <f t="shared" si="664"/>
        <v>0</v>
      </c>
      <c r="AC1877" s="356" t="str">
        <f t="shared" ca="1" si="665"/>
        <v>0 Month,  3 Days</v>
      </c>
      <c r="AD1877" s="114" t="str">
        <f t="shared" ca="1" si="650"/>
        <v>3 Year, 11 Month, 24 Days</v>
      </c>
      <c r="AE1877" s="114">
        <f t="shared" si="666"/>
        <v>36</v>
      </c>
      <c r="AF1877" s="114">
        <f t="shared" si="667"/>
        <v>1</v>
      </c>
      <c r="AG1877" s="354" t="str">
        <f t="shared" si="668"/>
        <v>CF12</v>
      </c>
      <c r="AH1877" s="114">
        <f>IF(ISNA(VLOOKUP(L1877,'MASTER DATA'!$A$1:$F$192,6,0)),0,VLOOKUP(L1877,'MASTER DATA'!$A$1:$F$192,6,0))*AE1877</f>
        <v>576</v>
      </c>
      <c r="AI1877" s="354" t="str">
        <f>VLOOKUP($D1877,'warehouse mapping'!$AN$7:$AO$17,2,0)</f>
        <v>Aktif</v>
      </c>
      <c r="AJ1877" s="114">
        <f t="shared" si="669"/>
        <v>0</v>
      </c>
      <c r="AK1877" s="354" t="str">
        <f t="shared" si="670"/>
        <v/>
      </c>
      <c r="AL1877" s="354" t="s">
        <v>3025</v>
      </c>
      <c r="AM1877" s="354">
        <f t="shared" si="651"/>
        <v>1</v>
      </c>
      <c r="AN1877" s="354" t="b">
        <f t="shared" si="671"/>
        <v>1</v>
      </c>
    </row>
    <row r="1878" spans="1:40" s="354" customFormat="1">
      <c r="A1878" s="354" t="str">
        <f t="shared" si="652"/>
        <v>CF12B02550070614</v>
      </c>
      <c r="B1878" s="354">
        <f t="shared" si="653"/>
        <v>0</v>
      </c>
      <c r="C1878" s="354">
        <f t="shared" si="654"/>
        <v>0</v>
      </c>
      <c r="D1878" s="354" t="str">
        <f t="shared" si="655"/>
        <v>CF</v>
      </c>
      <c r="E1878" s="354" t="str">
        <f t="shared" si="656"/>
        <v>12</v>
      </c>
      <c r="F1878" s="354" t="str">
        <f t="shared" si="657"/>
        <v>B</v>
      </c>
      <c r="G1878" s="355" t="str">
        <f t="shared" si="658"/>
        <v>02</v>
      </c>
      <c r="H1878" s="232" t="s">
        <v>2192</v>
      </c>
      <c r="I1878" s="232" t="s">
        <v>3583</v>
      </c>
      <c r="J1878" s="233">
        <v>46280</v>
      </c>
      <c r="K1878" s="233">
        <v>47737</v>
      </c>
      <c r="L1878" s="234">
        <v>550070614</v>
      </c>
      <c r="M1878" s="232" t="str">
        <f>IF(ISNA(VLOOKUP(L1878,'MASTER DATA'!$A$1:$B$192,2,0)),"",VLOOKUP(L1878,'MASTER DATA'!$A$1:$B$192,2,0))</f>
        <v>HlxHX610W40SP_4*4L_A04W</v>
      </c>
      <c r="N1878" s="232">
        <v>36</v>
      </c>
      <c r="O1878" s="232">
        <f t="shared" si="659"/>
        <v>1</v>
      </c>
      <c r="P1878" s="232">
        <f t="shared" si="660"/>
        <v>0</v>
      </c>
      <c r="Q1878" s="232">
        <f>VLOOKUP(L1878,'MASTER DATA'!$A$1:$E$192,5,0)</f>
        <v>36</v>
      </c>
      <c r="R1878" s="234">
        <f>SUMIF('picking of the day'!$H$4:$H$358,WMS!H1878&amp;WMS!L1878,'picking of the day'!$E$4:$E$358)</f>
        <v>0</v>
      </c>
      <c r="U1878" s="114">
        <f>IF(ISNA(VLOOKUP(H1878,'data putaway'!$A$1:$E$530,3,0)),0,VLOOKUP(H1878,'data putaway'!$A$1:$E$530,3,0))</f>
        <v>0</v>
      </c>
      <c r="V1878" s="354">
        <f t="shared" si="661"/>
        <v>36</v>
      </c>
      <c r="W1878" s="114">
        <f>IF(ISNA(VLOOKUP(H1878,'data putaway'!$A$1:$E$530,2,0)),0,VLOOKUP(H1878,'data putaway'!$A$1:$E$530,2,0))</f>
        <v>0</v>
      </c>
      <c r="X1878" s="354" t="b">
        <f t="shared" si="662"/>
        <v>0</v>
      </c>
      <c r="Y1878" s="354">
        <f>IF(ISNA(VLOOKUP(H1878,'data putaway'!$A$1:$E$530,4,0)),0,VLOOKUP(H1878,'data putaway'!$A$1:$E$530,4,0))</f>
        <v>0</v>
      </c>
      <c r="Z1878" s="113">
        <f>IF(ISNA(VLOOKUP(H1878,'data putaway'!$A$1:$E$530,5,0)),0,VLOOKUP(H1878,'data putaway'!$A$1:$E$530,5,0))</f>
        <v>0</v>
      </c>
      <c r="AA1878" s="354" t="b">
        <f t="shared" si="663"/>
        <v>0</v>
      </c>
      <c r="AB1878" s="354" t="b">
        <f t="shared" si="664"/>
        <v>0</v>
      </c>
      <c r="AC1878" s="356" t="str">
        <f t="shared" ca="1" si="665"/>
        <v>0 Month,  3 Days</v>
      </c>
      <c r="AD1878" s="114" t="str">
        <f t="shared" ca="1" si="650"/>
        <v>3 Year, 11 Month, 24 Days</v>
      </c>
      <c r="AE1878" s="114">
        <f t="shared" si="666"/>
        <v>36</v>
      </c>
      <c r="AF1878" s="114">
        <f t="shared" si="667"/>
        <v>1</v>
      </c>
      <c r="AG1878" s="354" t="str">
        <f t="shared" si="668"/>
        <v>CF12</v>
      </c>
      <c r="AH1878" s="114">
        <f>IF(ISNA(VLOOKUP(L1878,'MASTER DATA'!$A$1:$F$192,6,0)),0,VLOOKUP(L1878,'MASTER DATA'!$A$1:$F$192,6,0))*AE1878</f>
        <v>576</v>
      </c>
      <c r="AI1878" s="354" t="str">
        <f>VLOOKUP($D1878,'warehouse mapping'!$AN$7:$AO$17,2,0)</f>
        <v>Aktif</v>
      </c>
      <c r="AJ1878" s="114">
        <f t="shared" si="669"/>
        <v>0</v>
      </c>
      <c r="AK1878" s="354" t="str">
        <f t="shared" si="670"/>
        <v/>
      </c>
      <c r="AL1878" s="354" t="s">
        <v>3025</v>
      </c>
      <c r="AM1878" s="354">
        <f t="shared" si="651"/>
        <v>1</v>
      </c>
      <c r="AN1878" s="354" t="b">
        <f t="shared" si="671"/>
        <v>1</v>
      </c>
    </row>
    <row r="1879" spans="1:40" s="354" customFormat="1">
      <c r="A1879" s="354" t="str">
        <f t="shared" si="652"/>
        <v>CF12C01550044709</v>
      </c>
      <c r="B1879" s="354">
        <f t="shared" si="653"/>
        <v>0</v>
      </c>
      <c r="C1879" s="354">
        <f t="shared" si="654"/>
        <v>0</v>
      </c>
      <c r="D1879" s="354" t="str">
        <f t="shared" si="655"/>
        <v>CF</v>
      </c>
      <c r="E1879" s="354" t="str">
        <f t="shared" si="656"/>
        <v>12</v>
      </c>
      <c r="F1879" s="354" t="str">
        <f t="shared" si="657"/>
        <v>C</v>
      </c>
      <c r="G1879" s="355" t="str">
        <f t="shared" si="658"/>
        <v>01</v>
      </c>
      <c r="H1879" s="232" t="s">
        <v>2193</v>
      </c>
      <c r="I1879" s="232" t="s">
        <v>3585</v>
      </c>
      <c r="J1879" s="233">
        <v>46280</v>
      </c>
      <c r="K1879" s="233">
        <v>47735</v>
      </c>
      <c r="L1879" s="234">
        <v>550044709</v>
      </c>
      <c r="M1879" s="232" t="str">
        <f>IF(ISNA(VLOOKUP(L1879,'MASTER DATA'!$A$1:$B$192,2,0)),"",VLOOKUP(L1879,'MASTER DATA'!$A$1:$B$192,2,0))</f>
        <v>Adv4TAX5Sc10W30SLMB_12*0.8L_A04W</v>
      </c>
      <c r="N1879" s="232">
        <v>48</v>
      </c>
      <c r="O1879" s="232">
        <f t="shared" si="659"/>
        <v>1</v>
      </c>
      <c r="P1879" s="232">
        <f t="shared" si="660"/>
        <v>0</v>
      </c>
      <c r="Q1879" s="232">
        <f>VLOOKUP(L1879,'MASTER DATA'!$A$1:$E$192,5,0)</f>
        <v>48</v>
      </c>
      <c r="R1879" s="234">
        <f>SUMIF('picking of the day'!$H$4:$H$358,WMS!H1879&amp;WMS!L1879,'picking of the day'!$E$4:$E$358)</f>
        <v>0</v>
      </c>
      <c r="U1879" s="114">
        <f>IF(ISNA(VLOOKUP(H1879,'data putaway'!$A$1:$E$530,3,0)),0,VLOOKUP(H1879,'data putaway'!$A$1:$E$530,3,0))</f>
        <v>0</v>
      </c>
      <c r="V1879" s="354">
        <f t="shared" si="661"/>
        <v>48</v>
      </c>
      <c r="W1879" s="114">
        <f>IF(ISNA(VLOOKUP(H1879,'data putaway'!$A$1:$E$530,2,0)),0,VLOOKUP(H1879,'data putaway'!$A$1:$E$530,2,0))</f>
        <v>0</v>
      </c>
      <c r="X1879" s="354" t="b">
        <f t="shared" si="662"/>
        <v>0</v>
      </c>
      <c r="Y1879" s="354">
        <f>IF(ISNA(VLOOKUP(H1879,'data putaway'!$A$1:$E$530,4,0)),0,VLOOKUP(H1879,'data putaway'!$A$1:$E$530,4,0))</f>
        <v>0</v>
      </c>
      <c r="Z1879" s="113">
        <f>IF(ISNA(VLOOKUP(H1879,'data putaway'!$A$1:$E$530,5,0)),0,VLOOKUP(H1879,'data putaway'!$A$1:$E$530,5,0))</f>
        <v>0</v>
      </c>
      <c r="AA1879" s="354" t="b">
        <f t="shared" si="663"/>
        <v>0</v>
      </c>
      <c r="AB1879" s="354" t="b">
        <f t="shared" si="664"/>
        <v>0</v>
      </c>
      <c r="AC1879" s="356" t="str">
        <f t="shared" ca="1" si="665"/>
        <v>0 Month,  3 Days</v>
      </c>
      <c r="AD1879" s="114" t="str">
        <f t="shared" ca="1" si="650"/>
        <v>3 Year, 11 Month, 22 Days</v>
      </c>
      <c r="AE1879" s="114">
        <f t="shared" si="666"/>
        <v>48</v>
      </c>
      <c r="AF1879" s="114">
        <f t="shared" si="667"/>
        <v>1</v>
      </c>
      <c r="AG1879" s="354" t="str">
        <f t="shared" si="668"/>
        <v>CF12</v>
      </c>
      <c r="AH1879" s="114">
        <f>IF(ISNA(VLOOKUP(L1879,'MASTER DATA'!$A$1:$F$192,6,0)),0,VLOOKUP(L1879,'MASTER DATA'!$A$1:$F$192,6,0))*AE1879</f>
        <v>460.79999999999995</v>
      </c>
      <c r="AI1879" s="354" t="str">
        <f>VLOOKUP($D1879,'warehouse mapping'!$AN$7:$AO$17,2,0)</f>
        <v>Aktif</v>
      </c>
      <c r="AJ1879" s="114">
        <f t="shared" si="669"/>
        <v>0</v>
      </c>
      <c r="AK1879" s="354" t="str">
        <f t="shared" si="670"/>
        <v/>
      </c>
      <c r="AL1879" s="354" t="s">
        <v>3025</v>
      </c>
      <c r="AM1879" s="354">
        <f t="shared" si="651"/>
        <v>1</v>
      </c>
      <c r="AN1879" s="354" t="b">
        <f t="shared" si="671"/>
        <v>1</v>
      </c>
    </row>
    <row r="1880" spans="1:40" s="354" customFormat="1">
      <c r="A1880" s="354" t="str">
        <f t="shared" si="652"/>
        <v>CF12C02550044709</v>
      </c>
      <c r="B1880" s="354">
        <f t="shared" si="653"/>
        <v>0</v>
      </c>
      <c r="C1880" s="354">
        <f t="shared" si="654"/>
        <v>0</v>
      </c>
      <c r="D1880" s="354" t="str">
        <f t="shared" si="655"/>
        <v>CF</v>
      </c>
      <c r="E1880" s="354" t="str">
        <f t="shared" si="656"/>
        <v>12</v>
      </c>
      <c r="F1880" s="354" t="str">
        <f t="shared" si="657"/>
        <v>C</v>
      </c>
      <c r="G1880" s="355" t="str">
        <f t="shared" si="658"/>
        <v>02</v>
      </c>
      <c r="H1880" s="232" t="s">
        <v>2194</v>
      </c>
      <c r="I1880" s="232" t="s">
        <v>3585</v>
      </c>
      <c r="J1880" s="233">
        <v>46280</v>
      </c>
      <c r="K1880" s="233">
        <v>47735</v>
      </c>
      <c r="L1880" s="234">
        <v>550044709</v>
      </c>
      <c r="M1880" s="232" t="str">
        <f>IF(ISNA(VLOOKUP(L1880,'MASTER DATA'!$A$1:$B$192,2,0)),"",VLOOKUP(L1880,'MASTER DATA'!$A$1:$B$192,2,0))</f>
        <v>Adv4TAX5Sc10W30SLMB_12*0.8L_A04W</v>
      </c>
      <c r="N1880" s="232">
        <v>48</v>
      </c>
      <c r="O1880" s="232">
        <f t="shared" si="659"/>
        <v>1</v>
      </c>
      <c r="P1880" s="232">
        <f t="shared" si="660"/>
        <v>0</v>
      </c>
      <c r="Q1880" s="232">
        <f>VLOOKUP(L1880,'MASTER DATA'!$A$1:$E$192,5,0)</f>
        <v>48</v>
      </c>
      <c r="R1880" s="234">
        <f>SUMIF('picking of the day'!$H$4:$H$358,WMS!H1880&amp;WMS!L1880,'picking of the day'!$E$4:$E$358)</f>
        <v>0</v>
      </c>
      <c r="U1880" s="114">
        <f>IF(ISNA(VLOOKUP(H1880,'data putaway'!$A$1:$E$530,3,0)),0,VLOOKUP(H1880,'data putaway'!$A$1:$E$530,3,0))</f>
        <v>0</v>
      </c>
      <c r="V1880" s="354">
        <f t="shared" si="661"/>
        <v>48</v>
      </c>
      <c r="W1880" s="114">
        <f>IF(ISNA(VLOOKUP(H1880,'data putaway'!$A$1:$E$530,2,0)),0,VLOOKUP(H1880,'data putaway'!$A$1:$E$530,2,0))</f>
        <v>0</v>
      </c>
      <c r="X1880" s="354" t="b">
        <f t="shared" si="662"/>
        <v>0</v>
      </c>
      <c r="Y1880" s="354">
        <f>IF(ISNA(VLOOKUP(H1880,'data putaway'!$A$1:$E$530,4,0)),0,VLOOKUP(H1880,'data putaway'!$A$1:$E$530,4,0))</f>
        <v>0</v>
      </c>
      <c r="Z1880" s="113">
        <f>IF(ISNA(VLOOKUP(H1880,'data putaway'!$A$1:$E$530,5,0)),0,VLOOKUP(H1880,'data putaway'!$A$1:$E$530,5,0))</f>
        <v>0</v>
      </c>
      <c r="AA1880" s="354" t="b">
        <f t="shared" si="663"/>
        <v>0</v>
      </c>
      <c r="AB1880" s="354" t="b">
        <f t="shared" si="664"/>
        <v>0</v>
      </c>
      <c r="AC1880" s="356" t="str">
        <f t="shared" ca="1" si="665"/>
        <v>0 Month,  3 Days</v>
      </c>
      <c r="AD1880" s="114" t="str">
        <f t="shared" ca="1" si="650"/>
        <v>3 Year, 11 Month, 22 Days</v>
      </c>
      <c r="AE1880" s="114">
        <f t="shared" si="666"/>
        <v>48</v>
      </c>
      <c r="AF1880" s="114">
        <f t="shared" si="667"/>
        <v>1</v>
      </c>
      <c r="AG1880" s="354" t="str">
        <f t="shared" si="668"/>
        <v>CF12</v>
      </c>
      <c r="AH1880" s="114">
        <f>IF(ISNA(VLOOKUP(L1880,'MASTER DATA'!$A$1:$F$192,6,0)),0,VLOOKUP(L1880,'MASTER DATA'!$A$1:$F$192,6,0))*AE1880</f>
        <v>460.79999999999995</v>
      </c>
      <c r="AI1880" s="354" t="str">
        <f>VLOOKUP($D1880,'warehouse mapping'!$AN$7:$AO$17,2,0)</f>
        <v>Aktif</v>
      </c>
      <c r="AJ1880" s="114">
        <f t="shared" si="669"/>
        <v>0</v>
      </c>
      <c r="AK1880" s="354" t="str">
        <f t="shared" si="670"/>
        <v/>
      </c>
      <c r="AL1880" s="354" t="s">
        <v>3025</v>
      </c>
      <c r="AM1880" s="354">
        <f t="shared" si="651"/>
        <v>1</v>
      </c>
      <c r="AN1880" s="354" t="b">
        <f t="shared" si="671"/>
        <v>1</v>
      </c>
    </row>
    <row r="1881" spans="1:40" s="354" customFormat="1">
      <c r="A1881" s="354" t="str">
        <f t="shared" si="652"/>
        <v>CF12D01550048593</v>
      </c>
      <c r="B1881" s="354">
        <f t="shared" si="653"/>
        <v>0</v>
      </c>
      <c r="C1881" s="354">
        <f t="shared" si="654"/>
        <v>0</v>
      </c>
      <c r="D1881" s="354" t="str">
        <f t="shared" si="655"/>
        <v>CF</v>
      </c>
      <c r="E1881" s="354" t="str">
        <f t="shared" si="656"/>
        <v>12</v>
      </c>
      <c r="F1881" s="354" t="str">
        <f t="shared" si="657"/>
        <v>D</v>
      </c>
      <c r="G1881" s="355" t="str">
        <f t="shared" si="658"/>
        <v>01</v>
      </c>
      <c r="H1881" s="232" t="s">
        <v>2195</v>
      </c>
      <c r="I1881" s="232" t="s">
        <v>3491</v>
      </c>
      <c r="J1881" s="233">
        <v>46266</v>
      </c>
      <c r="K1881" s="233">
        <v>47716</v>
      </c>
      <c r="L1881" s="234">
        <v>550048593</v>
      </c>
      <c r="M1881" s="232" t="str">
        <f>IF(ISNA(VLOOKUP(L1881,'MASTER DATA'!$A$1:$B$192,2,0)),"",VLOOKUP(L1881,'MASTER DATA'!$A$1:$B$192,2,0))</f>
        <v>Adv4TAX5Sc20W40MB_12*0.8L_A04W</v>
      </c>
      <c r="N1881" s="232">
        <v>48</v>
      </c>
      <c r="O1881" s="232">
        <f t="shared" si="659"/>
        <v>1</v>
      </c>
      <c r="P1881" s="232">
        <f t="shared" si="660"/>
        <v>0</v>
      </c>
      <c r="Q1881" s="232">
        <f>VLOOKUP(L1881,'MASTER DATA'!$A$1:$E$192,5,0)</f>
        <v>48</v>
      </c>
      <c r="R1881" s="234">
        <f>SUMIF('picking of the day'!$H$4:$H$358,WMS!H1881&amp;WMS!L1881,'picking of the day'!$E$4:$E$358)</f>
        <v>0</v>
      </c>
      <c r="U1881" s="114">
        <f>IF(ISNA(VLOOKUP(H1881,'data putaway'!$A$1:$E$530,3,0)),0,VLOOKUP(H1881,'data putaway'!$A$1:$E$530,3,0))</f>
        <v>0</v>
      </c>
      <c r="V1881" s="354">
        <f t="shared" si="661"/>
        <v>48</v>
      </c>
      <c r="W1881" s="114">
        <f>IF(ISNA(VLOOKUP(H1881,'data putaway'!$A$1:$E$530,2,0)),0,VLOOKUP(H1881,'data putaway'!$A$1:$E$530,2,0))</f>
        <v>0</v>
      </c>
      <c r="X1881" s="354" t="b">
        <f t="shared" si="662"/>
        <v>0</v>
      </c>
      <c r="Y1881" s="354">
        <f>IF(ISNA(VLOOKUP(H1881,'data putaway'!$A$1:$E$530,4,0)),0,VLOOKUP(H1881,'data putaway'!$A$1:$E$530,4,0))</f>
        <v>0</v>
      </c>
      <c r="Z1881" s="113">
        <f>IF(ISNA(VLOOKUP(H1881,'data putaway'!$A$1:$E$530,5,0)),0,VLOOKUP(H1881,'data putaway'!$A$1:$E$530,5,0))</f>
        <v>0</v>
      </c>
      <c r="AA1881" s="354" t="b">
        <f t="shared" si="663"/>
        <v>0</v>
      </c>
      <c r="AB1881" s="354" t="b">
        <f t="shared" si="664"/>
        <v>0</v>
      </c>
      <c r="AC1881" s="356" t="str">
        <f t="shared" ca="1" si="665"/>
        <v>0 Month,  17 Days</v>
      </c>
      <c r="AD1881" s="114" t="str">
        <f t="shared" ca="1" si="650"/>
        <v>3 Year, 11 Month, 3 Days</v>
      </c>
      <c r="AE1881" s="114">
        <f t="shared" si="666"/>
        <v>48</v>
      </c>
      <c r="AF1881" s="114">
        <f t="shared" si="667"/>
        <v>1</v>
      </c>
      <c r="AG1881" s="354" t="str">
        <f t="shared" si="668"/>
        <v>CF12</v>
      </c>
      <c r="AH1881" s="114">
        <f>IF(ISNA(VLOOKUP(L1881,'MASTER DATA'!$A$1:$F$192,6,0)),0,VLOOKUP(L1881,'MASTER DATA'!$A$1:$F$192,6,0))*AE1881</f>
        <v>460.79999999999995</v>
      </c>
      <c r="AI1881" s="354" t="str">
        <f>VLOOKUP($D1881,'warehouse mapping'!$AN$7:$AO$17,2,0)</f>
        <v>Aktif</v>
      </c>
      <c r="AJ1881" s="114">
        <f t="shared" si="669"/>
        <v>0</v>
      </c>
      <c r="AK1881" s="354" t="str">
        <f t="shared" si="670"/>
        <v/>
      </c>
      <c r="AL1881" s="354" t="s">
        <v>3025</v>
      </c>
      <c r="AM1881" s="354">
        <f t="shared" si="651"/>
        <v>1</v>
      </c>
      <c r="AN1881" s="354" t="b">
        <f t="shared" si="671"/>
        <v>1</v>
      </c>
    </row>
    <row r="1882" spans="1:40" s="354" customFormat="1">
      <c r="A1882" s="354" t="str">
        <f t="shared" si="652"/>
        <v>CF12D02550048593</v>
      </c>
      <c r="B1882" s="354">
        <f t="shared" si="653"/>
        <v>0</v>
      </c>
      <c r="C1882" s="354">
        <f t="shared" si="654"/>
        <v>0</v>
      </c>
      <c r="D1882" s="354" t="str">
        <f t="shared" si="655"/>
        <v>CF</v>
      </c>
      <c r="E1882" s="354" t="str">
        <f t="shared" si="656"/>
        <v>12</v>
      </c>
      <c r="F1882" s="354" t="str">
        <f t="shared" si="657"/>
        <v>D</v>
      </c>
      <c r="G1882" s="355" t="str">
        <f t="shared" si="658"/>
        <v>02</v>
      </c>
      <c r="H1882" s="232" t="s">
        <v>246</v>
      </c>
      <c r="I1882" s="232" t="s">
        <v>3491</v>
      </c>
      <c r="J1882" s="233">
        <v>46266</v>
      </c>
      <c r="K1882" s="233">
        <v>47716</v>
      </c>
      <c r="L1882" s="234">
        <v>550048593</v>
      </c>
      <c r="M1882" s="232" t="str">
        <f>IF(ISNA(VLOOKUP(L1882,'MASTER DATA'!$A$1:$B$192,2,0)),"",VLOOKUP(L1882,'MASTER DATA'!$A$1:$B$192,2,0))</f>
        <v>Adv4TAX5Sc20W40MB_12*0.8L_A04W</v>
      </c>
      <c r="N1882" s="232">
        <v>48</v>
      </c>
      <c r="O1882" s="232">
        <f t="shared" si="659"/>
        <v>1</v>
      </c>
      <c r="P1882" s="232">
        <f t="shared" si="660"/>
        <v>0</v>
      </c>
      <c r="Q1882" s="232">
        <f>VLOOKUP(L1882,'MASTER DATA'!$A$1:$E$192,5,0)</f>
        <v>48</v>
      </c>
      <c r="R1882" s="234">
        <f>SUMIF('picking of the day'!$H$4:$H$358,WMS!H1882&amp;WMS!L1882,'picking of the day'!$E$4:$E$358)</f>
        <v>0</v>
      </c>
      <c r="U1882" s="114">
        <f>IF(ISNA(VLOOKUP(H1882,'data putaway'!$A$1:$E$530,3,0)),0,VLOOKUP(H1882,'data putaway'!$A$1:$E$530,3,0))</f>
        <v>0</v>
      </c>
      <c r="V1882" s="354">
        <f t="shared" si="661"/>
        <v>48</v>
      </c>
      <c r="W1882" s="114">
        <f>IF(ISNA(VLOOKUP(H1882,'data putaway'!$A$1:$E$530,2,0)),0,VLOOKUP(H1882,'data putaway'!$A$1:$E$530,2,0))</f>
        <v>0</v>
      </c>
      <c r="X1882" s="354" t="b">
        <f t="shared" si="662"/>
        <v>0</v>
      </c>
      <c r="Y1882" s="354">
        <f>IF(ISNA(VLOOKUP(H1882,'data putaway'!$A$1:$E$530,4,0)),0,VLOOKUP(H1882,'data putaway'!$A$1:$E$530,4,0))</f>
        <v>0</v>
      </c>
      <c r="Z1882" s="113">
        <f>IF(ISNA(VLOOKUP(H1882,'data putaway'!$A$1:$E$530,5,0)),0,VLOOKUP(H1882,'data putaway'!$A$1:$E$530,5,0))</f>
        <v>0</v>
      </c>
      <c r="AA1882" s="354" t="b">
        <f t="shared" si="663"/>
        <v>0</v>
      </c>
      <c r="AB1882" s="354" t="b">
        <f t="shared" si="664"/>
        <v>0</v>
      </c>
      <c r="AC1882" s="356" t="str">
        <f t="shared" ca="1" si="665"/>
        <v>0 Month,  17 Days</v>
      </c>
      <c r="AD1882" s="114" t="str">
        <f t="shared" ref="AD1882:AD1945" ca="1" si="672">IF(K1882="","",DATEDIF(NOW(),K1882,"y")&amp;" Year"&amp;", "&amp;DATEDIF(NOW(),K1882,"ym")&amp;" Month"&amp;", "&amp;DATEDIF(NOW(),K1882,"md")&amp;" Days")</f>
        <v>3 Year, 11 Month, 3 Days</v>
      </c>
      <c r="AE1882" s="114">
        <f t="shared" si="666"/>
        <v>48</v>
      </c>
      <c r="AF1882" s="114">
        <f t="shared" si="667"/>
        <v>1</v>
      </c>
      <c r="AG1882" s="354" t="str">
        <f t="shared" si="668"/>
        <v>CF12</v>
      </c>
      <c r="AH1882" s="114">
        <f>IF(ISNA(VLOOKUP(L1882,'MASTER DATA'!$A$1:$F$192,6,0)),0,VLOOKUP(L1882,'MASTER DATA'!$A$1:$F$192,6,0))*AE1882</f>
        <v>460.79999999999995</v>
      </c>
      <c r="AI1882" s="354" t="str">
        <f>VLOOKUP($D1882,'warehouse mapping'!$AN$7:$AO$17,2,0)</f>
        <v>Aktif</v>
      </c>
      <c r="AJ1882" s="114">
        <f t="shared" si="669"/>
        <v>0</v>
      </c>
      <c r="AK1882" s="354" t="str">
        <f t="shared" si="670"/>
        <v/>
      </c>
      <c r="AL1882" s="354" t="s">
        <v>3025</v>
      </c>
      <c r="AM1882" s="354">
        <f t="shared" ref="AM1882:AM1945" si="673">COUNTIF($H$5:$H$2564,H1882)</f>
        <v>1</v>
      </c>
      <c r="AN1882" s="354" t="b">
        <f t="shared" si="671"/>
        <v>1</v>
      </c>
    </row>
    <row r="1883" spans="1:40" s="354" customFormat="1">
      <c r="A1883" s="354" t="str">
        <f t="shared" si="652"/>
        <v>CF12E01550048593</v>
      </c>
      <c r="B1883" s="354">
        <f t="shared" si="653"/>
        <v>0</v>
      </c>
      <c r="C1883" s="354">
        <f t="shared" si="654"/>
        <v>0</v>
      </c>
      <c r="D1883" s="354" t="str">
        <f t="shared" si="655"/>
        <v>CF</v>
      </c>
      <c r="E1883" s="354" t="str">
        <f t="shared" si="656"/>
        <v>12</v>
      </c>
      <c r="F1883" s="354" t="str">
        <f t="shared" si="657"/>
        <v>E</v>
      </c>
      <c r="G1883" s="355" t="str">
        <f t="shared" si="658"/>
        <v>01</v>
      </c>
      <c r="H1883" s="232" t="s">
        <v>2196</v>
      </c>
      <c r="I1883" s="232" t="s">
        <v>3491</v>
      </c>
      <c r="J1883" s="233">
        <v>46266</v>
      </c>
      <c r="K1883" s="233">
        <v>47716</v>
      </c>
      <c r="L1883" s="234">
        <v>550048593</v>
      </c>
      <c r="M1883" s="232" t="str">
        <f>IF(ISNA(VLOOKUP(L1883,'MASTER DATA'!$A$1:$B$192,2,0)),"",VLOOKUP(L1883,'MASTER DATA'!$A$1:$B$192,2,0))</f>
        <v>Adv4TAX5Sc20W40MB_12*0.8L_A04W</v>
      </c>
      <c r="N1883" s="232">
        <v>48</v>
      </c>
      <c r="O1883" s="232">
        <f t="shared" si="659"/>
        <v>1</v>
      </c>
      <c r="P1883" s="232">
        <f t="shared" si="660"/>
        <v>0</v>
      </c>
      <c r="Q1883" s="232">
        <f>VLOOKUP(L1883,'MASTER DATA'!$A$1:$E$192,5,0)</f>
        <v>48</v>
      </c>
      <c r="R1883" s="234">
        <f>SUMIF('picking of the day'!$H$4:$H$358,WMS!H1883&amp;WMS!L1883,'picking of the day'!$E$4:$E$358)</f>
        <v>0</v>
      </c>
      <c r="U1883" s="114">
        <f>IF(ISNA(VLOOKUP(H1883,'data putaway'!$A$1:$E$530,3,0)),0,VLOOKUP(H1883,'data putaway'!$A$1:$E$530,3,0))</f>
        <v>0</v>
      </c>
      <c r="V1883" s="354">
        <f t="shared" si="661"/>
        <v>48</v>
      </c>
      <c r="W1883" s="114">
        <f>IF(ISNA(VLOOKUP(H1883,'data putaway'!$A$1:$E$530,2,0)),0,VLOOKUP(H1883,'data putaway'!$A$1:$E$530,2,0))</f>
        <v>0</v>
      </c>
      <c r="X1883" s="354" t="b">
        <f t="shared" si="662"/>
        <v>0</v>
      </c>
      <c r="Y1883" s="354">
        <f>IF(ISNA(VLOOKUP(H1883,'data putaway'!$A$1:$E$530,4,0)),0,VLOOKUP(H1883,'data putaway'!$A$1:$E$530,4,0))</f>
        <v>0</v>
      </c>
      <c r="Z1883" s="113">
        <f>IF(ISNA(VLOOKUP(H1883,'data putaway'!$A$1:$E$530,5,0)),0,VLOOKUP(H1883,'data putaway'!$A$1:$E$530,5,0))</f>
        <v>0</v>
      </c>
      <c r="AA1883" s="354" t="b">
        <f t="shared" si="663"/>
        <v>0</v>
      </c>
      <c r="AB1883" s="354" t="b">
        <f t="shared" si="664"/>
        <v>0</v>
      </c>
      <c r="AC1883" s="356" t="str">
        <f t="shared" ca="1" si="665"/>
        <v>0 Month,  17 Days</v>
      </c>
      <c r="AD1883" s="114" t="str">
        <f t="shared" ca="1" si="672"/>
        <v>3 Year, 11 Month, 3 Days</v>
      </c>
      <c r="AE1883" s="114">
        <f t="shared" si="666"/>
        <v>48</v>
      </c>
      <c r="AF1883" s="114">
        <f t="shared" si="667"/>
        <v>1</v>
      </c>
      <c r="AG1883" s="354" t="str">
        <f t="shared" si="668"/>
        <v>CF12</v>
      </c>
      <c r="AH1883" s="114">
        <f>IF(ISNA(VLOOKUP(L1883,'MASTER DATA'!$A$1:$F$192,6,0)),0,VLOOKUP(L1883,'MASTER DATA'!$A$1:$F$192,6,0))*AE1883</f>
        <v>460.79999999999995</v>
      </c>
      <c r="AI1883" s="354" t="str">
        <f>VLOOKUP($D1883,'warehouse mapping'!$AN$7:$AO$17,2,0)</f>
        <v>Aktif</v>
      </c>
      <c r="AJ1883" s="114">
        <f t="shared" si="669"/>
        <v>0</v>
      </c>
      <c r="AK1883" s="354" t="str">
        <f t="shared" si="670"/>
        <v/>
      </c>
      <c r="AL1883" s="354" t="s">
        <v>3025</v>
      </c>
      <c r="AM1883" s="354">
        <f t="shared" si="673"/>
        <v>1</v>
      </c>
      <c r="AN1883" s="354" t="b">
        <f t="shared" si="671"/>
        <v>1</v>
      </c>
    </row>
    <row r="1884" spans="1:40" s="354" customFormat="1">
      <c r="A1884" s="354" t="str">
        <f t="shared" si="652"/>
        <v>CF12E02550048593</v>
      </c>
      <c r="B1884" s="354">
        <f t="shared" si="653"/>
        <v>0</v>
      </c>
      <c r="C1884" s="354">
        <f t="shared" si="654"/>
        <v>0</v>
      </c>
      <c r="D1884" s="354" t="str">
        <f t="shared" si="655"/>
        <v>CF</v>
      </c>
      <c r="E1884" s="354" t="str">
        <f t="shared" si="656"/>
        <v>12</v>
      </c>
      <c r="F1884" s="354" t="str">
        <f t="shared" si="657"/>
        <v>E</v>
      </c>
      <c r="G1884" s="355" t="str">
        <f t="shared" si="658"/>
        <v>02</v>
      </c>
      <c r="H1884" s="232" t="s">
        <v>2197</v>
      </c>
      <c r="I1884" s="232" t="s">
        <v>3491</v>
      </c>
      <c r="J1884" s="233">
        <v>46266</v>
      </c>
      <c r="K1884" s="233">
        <v>47716</v>
      </c>
      <c r="L1884" s="234">
        <v>550048593</v>
      </c>
      <c r="M1884" s="232" t="str">
        <f>IF(ISNA(VLOOKUP(L1884,'MASTER DATA'!$A$1:$B$192,2,0)),"",VLOOKUP(L1884,'MASTER DATA'!$A$1:$B$192,2,0))</f>
        <v>Adv4TAX5Sc20W40MB_12*0.8L_A04W</v>
      </c>
      <c r="N1884" s="232">
        <v>48</v>
      </c>
      <c r="O1884" s="232">
        <f t="shared" si="659"/>
        <v>1</v>
      </c>
      <c r="P1884" s="232">
        <f t="shared" si="660"/>
        <v>0</v>
      </c>
      <c r="Q1884" s="232">
        <f>VLOOKUP(L1884,'MASTER DATA'!$A$1:$E$192,5,0)</f>
        <v>48</v>
      </c>
      <c r="R1884" s="234">
        <f>SUMIF('picking of the day'!$H$4:$H$358,WMS!H1884&amp;WMS!L1884,'picking of the day'!$E$4:$E$358)</f>
        <v>0</v>
      </c>
      <c r="U1884" s="114">
        <f>IF(ISNA(VLOOKUP(H1884,'data putaway'!$A$1:$E$530,3,0)),0,VLOOKUP(H1884,'data putaway'!$A$1:$E$530,3,0))</f>
        <v>0</v>
      </c>
      <c r="V1884" s="354">
        <f t="shared" si="661"/>
        <v>48</v>
      </c>
      <c r="W1884" s="114">
        <f>IF(ISNA(VLOOKUP(H1884,'data putaway'!$A$1:$E$530,2,0)),0,VLOOKUP(H1884,'data putaway'!$A$1:$E$530,2,0))</f>
        <v>0</v>
      </c>
      <c r="X1884" s="354" t="b">
        <f t="shared" si="662"/>
        <v>0</v>
      </c>
      <c r="Y1884" s="354">
        <f>IF(ISNA(VLOOKUP(H1884,'data putaway'!$A$1:$E$530,4,0)),0,VLOOKUP(H1884,'data putaway'!$A$1:$E$530,4,0))</f>
        <v>0</v>
      </c>
      <c r="Z1884" s="113">
        <f>IF(ISNA(VLOOKUP(H1884,'data putaway'!$A$1:$E$530,5,0)),0,VLOOKUP(H1884,'data putaway'!$A$1:$E$530,5,0))</f>
        <v>0</v>
      </c>
      <c r="AA1884" s="354" t="b">
        <f t="shared" si="663"/>
        <v>0</v>
      </c>
      <c r="AB1884" s="354" t="b">
        <f t="shared" si="664"/>
        <v>0</v>
      </c>
      <c r="AC1884" s="356" t="str">
        <f t="shared" ca="1" si="665"/>
        <v>0 Month,  17 Days</v>
      </c>
      <c r="AD1884" s="114" t="str">
        <f t="shared" ca="1" si="672"/>
        <v>3 Year, 11 Month, 3 Days</v>
      </c>
      <c r="AE1884" s="114">
        <f t="shared" si="666"/>
        <v>48</v>
      </c>
      <c r="AF1884" s="114">
        <f t="shared" si="667"/>
        <v>1</v>
      </c>
      <c r="AG1884" s="354" t="str">
        <f t="shared" si="668"/>
        <v>CF12</v>
      </c>
      <c r="AH1884" s="114">
        <f>IF(ISNA(VLOOKUP(L1884,'MASTER DATA'!$A$1:$F$192,6,0)),0,VLOOKUP(L1884,'MASTER DATA'!$A$1:$F$192,6,0))*AE1884</f>
        <v>460.79999999999995</v>
      </c>
      <c r="AI1884" s="354" t="str">
        <f>VLOOKUP($D1884,'warehouse mapping'!$AN$7:$AO$17,2,0)</f>
        <v>Aktif</v>
      </c>
      <c r="AJ1884" s="114">
        <f t="shared" si="669"/>
        <v>0</v>
      </c>
      <c r="AK1884" s="354" t="str">
        <f t="shared" si="670"/>
        <v/>
      </c>
      <c r="AL1884" s="354" t="s">
        <v>3025</v>
      </c>
      <c r="AM1884" s="354">
        <f t="shared" si="673"/>
        <v>1</v>
      </c>
      <c r="AN1884" s="354" t="b">
        <f t="shared" si="671"/>
        <v>1</v>
      </c>
    </row>
    <row r="1885" spans="1:40" s="354" customFormat="1">
      <c r="A1885" s="354" t="str">
        <f t="shared" si="652"/>
        <v>CF13A01550025024</v>
      </c>
      <c r="B1885" s="354">
        <f t="shared" si="653"/>
        <v>0</v>
      </c>
      <c r="C1885" s="354">
        <f t="shared" si="654"/>
        <v>1</v>
      </c>
      <c r="D1885" s="354" t="str">
        <f t="shared" si="655"/>
        <v>CF</v>
      </c>
      <c r="E1885" s="354" t="str">
        <f t="shared" si="656"/>
        <v>13</v>
      </c>
      <c r="F1885" s="354" t="str">
        <f t="shared" si="657"/>
        <v>A</v>
      </c>
      <c r="G1885" s="355" t="str">
        <f t="shared" si="658"/>
        <v>01</v>
      </c>
      <c r="H1885" s="232" t="s">
        <v>2198</v>
      </c>
      <c r="I1885" s="233" t="s">
        <v>3629</v>
      </c>
      <c r="J1885" s="233">
        <v>46282</v>
      </c>
      <c r="K1885" s="233">
        <v>47617</v>
      </c>
      <c r="L1885" s="234">
        <v>550025024</v>
      </c>
      <c r="M1885" s="232" t="str">
        <f>IF(ISNA(VLOOKUP(L1885,'MASTER DATA'!$A$1:$B$192,2,0)),"",VLOOKUP(L1885,'MASTER DATA'!$A$1:$B$192,2,0))</f>
        <v>Tellus S3 M 46_1*209L_A227</v>
      </c>
      <c r="N1885" s="232">
        <v>0</v>
      </c>
      <c r="O1885" s="232">
        <f t="shared" si="659"/>
        <v>0</v>
      </c>
      <c r="P1885" s="232">
        <f t="shared" si="660"/>
        <v>1</v>
      </c>
      <c r="Q1885" s="232">
        <f>VLOOKUP(L1885,'MASTER DATA'!$A$1:$E$192,5,0)</f>
        <v>4</v>
      </c>
      <c r="R1885" s="234">
        <f>SUMIF('picking of the day'!$H$4:$H$358,WMS!H1885&amp;WMS!L1885,'picking of the day'!$E$4:$E$358)</f>
        <v>0</v>
      </c>
      <c r="U1885" s="114">
        <f>IF(ISNA(VLOOKUP(H1885,'data putaway'!$A$1:$E$530,3,0)),0,VLOOKUP(H1885,'data putaway'!$A$1:$E$530,3,0))</f>
        <v>1</v>
      </c>
      <c r="V1885" s="354">
        <f t="shared" si="661"/>
        <v>1</v>
      </c>
      <c r="W1885" s="114">
        <f>IF(ISNA(VLOOKUP(H1885,'data putaway'!$A$1:$E$530,2,0)),0,VLOOKUP(H1885,'data putaway'!$A$1:$E$530,2,0))</f>
        <v>550025024</v>
      </c>
      <c r="X1885" s="354" t="b">
        <f t="shared" si="662"/>
        <v>1</v>
      </c>
      <c r="Y1885" s="354" t="str">
        <f>IF(ISNA(VLOOKUP(H1885,'data putaway'!$A$1:$E$530,4,0)),0,VLOOKUP(H1885,'data putaway'!$A$1:$E$530,4,0))</f>
        <v>12658898</v>
      </c>
      <c r="Z1885" s="113">
        <f>IF(ISNA(VLOOKUP(H1885,'data putaway'!$A$1:$E$530,5,0)),0,VLOOKUP(H1885,'data putaway'!$A$1:$E$530,5,0))</f>
        <v>47617</v>
      </c>
      <c r="AA1885" s="354" t="b">
        <f t="shared" si="663"/>
        <v>1</v>
      </c>
      <c r="AB1885" s="354" t="b">
        <f t="shared" si="664"/>
        <v>1</v>
      </c>
      <c r="AC1885" s="356" t="str">
        <f t="shared" ca="1" si="665"/>
        <v>0 Month,  1 Days</v>
      </c>
      <c r="AD1885" s="114" t="str">
        <f t="shared" ca="1" si="672"/>
        <v>3 Year, 7 Month, 26 Days</v>
      </c>
      <c r="AE1885" s="114">
        <f t="shared" si="666"/>
        <v>1</v>
      </c>
      <c r="AF1885" s="114">
        <f t="shared" si="667"/>
        <v>1</v>
      </c>
      <c r="AG1885" s="354" t="str">
        <f t="shared" si="668"/>
        <v>CF13</v>
      </c>
      <c r="AH1885" s="114">
        <f>IF(ISNA(VLOOKUP(L1885,'MASTER DATA'!$A$1:$F$192,6,0)),0,VLOOKUP(L1885,'MASTER DATA'!$A$1:$F$192,6,0))*AE1885</f>
        <v>209</v>
      </c>
      <c r="AI1885" s="354" t="str">
        <f>VLOOKUP($D1885,'warehouse mapping'!$AN$7:$AO$17,2,0)</f>
        <v>Aktif</v>
      </c>
      <c r="AJ1885" s="114">
        <f t="shared" si="669"/>
        <v>0</v>
      </c>
      <c r="AK1885" s="354" t="str">
        <f t="shared" si="670"/>
        <v/>
      </c>
      <c r="AL1885" s="354" t="s">
        <v>3025</v>
      </c>
      <c r="AM1885" s="354">
        <f t="shared" si="673"/>
        <v>1</v>
      </c>
      <c r="AN1885" s="354" t="b">
        <f t="shared" si="671"/>
        <v>1</v>
      </c>
    </row>
    <row r="1886" spans="1:40" s="354" customFormat="1">
      <c r="A1886" s="354" t="str">
        <f t="shared" si="652"/>
        <v>CF13A02550044625</v>
      </c>
      <c r="B1886" s="354">
        <f t="shared" si="653"/>
        <v>0</v>
      </c>
      <c r="C1886" s="354">
        <f t="shared" si="654"/>
        <v>0</v>
      </c>
      <c r="D1886" s="354" t="str">
        <f t="shared" si="655"/>
        <v>CF</v>
      </c>
      <c r="E1886" s="354" t="str">
        <f t="shared" si="656"/>
        <v>13</v>
      </c>
      <c r="F1886" s="354" t="str">
        <f t="shared" si="657"/>
        <v>A</v>
      </c>
      <c r="G1886" s="355" t="str">
        <f t="shared" si="658"/>
        <v>02</v>
      </c>
      <c r="H1886" s="232" t="s">
        <v>2199</v>
      </c>
      <c r="I1886" s="232" t="s">
        <v>3574</v>
      </c>
      <c r="J1886" s="233">
        <v>46277</v>
      </c>
      <c r="K1886" s="233">
        <v>47733</v>
      </c>
      <c r="L1886" s="234">
        <v>550044625</v>
      </c>
      <c r="M1886" s="232" t="str">
        <f>IF(ISNA(VLOOKUP(L1886,'MASTER DATA'!$A$1:$B$192,2,0)),"",VLOOKUP(L1886,'MASTER DATA'!$A$1:$B$192,2,0))</f>
        <v>Rimula R2 40 CF_3*5L_A04W</v>
      </c>
      <c r="N1886" s="232">
        <v>34</v>
      </c>
      <c r="O1886" s="232">
        <f t="shared" si="659"/>
        <v>0</v>
      </c>
      <c r="P1886" s="232">
        <f t="shared" si="660"/>
        <v>34</v>
      </c>
      <c r="Q1886" s="232">
        <f>VLOOKUP(L1886,'MASTER DATA'!$A$1:$E$192,5,0)</f>
        <v>36</v>
      </c>
      <c r="R1886" s="234">
        <f>SUMIF('picking of the day'!$H$4:$H$358,WMS!H1886&amp;WMS!L1886,'picking of the day'!$E$4:$E$358)</f>
        <v>0</v>
      </c>
      <c r="U1886" s="114">
        <f>IF(ISNA(VLOOKUP(H1886,'data putaway'!$A$1:$E$530,3,0)),0,VLOOKUP(H1886,'data putaway'!$A$1:$E$530,3,0))</f>
        <v>0</v>
      </c>
      <c r="V1886" s="354">
        <f t="shared" si="661"/>
        <v>34</v>
      </c>
      <c r="W1886" s="114">
        <f>IF(ISNA(VLOOKUP(H1886,'data putaway'!$A$1:$E$530,2,0)),0,VLOOKUP(H1886,'data putaway'!$A$1:$E$530,2,0))</f>
        <v>0</v>
      </c>
      <c r="X1886" s="354" t="b">
        <f t="shared" si="662"/>
        <v>0</v>
      </c>
      <c r="Y1886" s="354">
        <f>IF(ISNA(VLOOKUP(H1886,'data putaway'!$A$1:$E$530,4,0)),0,VLOOKUP(H1886,'data putaway'!$A$1:$E$530,4,0))</f>
        <v>0</v>
      </c>
      <c r="Z1886" s="113">
        <f>IF(ISNA(VLOOKUP(H1886,'data putaway'!$A$1:$E$530,5,0)),0,VLOOKUP(H1886,'data putaway'!$A$1:$E$530,5,0))</f>
        <v>0</v>
      </c>
      <c r="AA1886" s="354" t="b">
        <f t="shared" si="663"/>
        <v>0</v>
      </c>
      <c r="AB1886" s="354" t="b">
        <f t="shared" si="664"/>
        <v>0</v>
      </c>
      <c r="AC1886" s="356" t="str">
        <f t="shared" ca="1" si="665"/>
        <v>0 Month,  6 Days</v>
      </c>
      <c r="AD1886" s="114" t="str">
        <f t="shared" ca="1" si="672"/>
        <v>3 Year, 11 Month, 20 Days</v>
      </c>
      <c r="AE1886" s="114">
        <f t="shared" si="666"/>
        <v>34</v>
      </c>
      <c r="AF1886" s="114">
        <f t="shared" si="667"/>
        <v>1</v>
      </c>
      <c r="AG1886" s="354" t="str">
        <f t="shared" si="668"/>
        <v>CF13</v>
      </c>
      <c r="AH1886" s="114">
        <f>IF(ISNA(VLOOKUP(L1886,'MASTER DATA'!$A$1:$F$192,6,0)),0,VLOOKUP(L1886,'MASTER DATA'!$A$1:$F$192,6,0))*AE1886</f>
        <v>510</v>
      </c>
      <c r="AI1886" s="354" t="str">
        <f>VLOOKUP($D1886,'warehouse mapping'!$AN$7:$AO$17,2,0)</f>
        <v>Aktif</v>
      </c>
      <c r="AJ1886" s="114">
        <f t="shared" si="669"/>
        <v>0</v>
      </c>
      <c r="AK1886" s="354" t="str">
        <f t="shared" si="670"/>
        <v/>
      </c>
      <c r="AL1886" s="354" t="s">
        <v>3025</v>
      </c>
      <c r="AM1886" s="354">
        <f t="shared" si="673"/>
        <v>1</v>
      </c>
      <c r="AN1886" s="354" t="b">
        <f t="shared" si="671"/>
        <v>1</v>
      </c>
    </row>
    <row r="1887" spans="1:40" s="354" customFormat="1">
      <c r="A1887" s="354" t="str">
        <f t="shared" si="652"/>
        <v>CF13B01550044625</v>
      </c>
      <c r="B1887" s="354">
        <f t="shared" si="653"/>
        <v>0</v>
      </c>
      <c r="C1887" s="354">
        <f t="shared" si="654"/>
        <v>0</v>
      </c>
      <c r="D1887" s="354" t="str">
        <f t="shared" si="655"/>
        <v>CF</v>
      </c>
      <c r="E1887" s="354" t="str">
        <f t="shared" si="656"/>
        <v>13</v>
      </c>
      <c r="F1887" s="354" t="str">
        <f t="shared" si="657"/>
        <v>B</v>
      </c>
      <c r="G1887" s="355" t="str">
        <f t="shared" si="658"/>
        <v>01</v>
      </c>
      <c r="H1887" s="232" t="s">
        <v>2200</v>
      </c>
      <c r="I1887" s="232" t="s">
        <v>3574</v>
      </c>
      <c r="J1887" s="233">
        <v>46277</v>
      </c>
      <c r="K1887" s="233">
        <v>47733</v>
      </c>
      <c r="L1887" s="234">
        <v>550044625</v>
      </c>
      <c r="M1887" s="232" t="str">
        <f>IF(ISNA(VLOOKUP(L1887,'MASTER DATA'!$A$1:$B$192,2,0)),"",VLOOKUP(L1887,'MASTER DATA'!$A$1:$B$192,2,0))</f>
        <v>Rimula R2 40 CF_3*5L_A04W</v>
      </c>
      <c r="N1887" s="232">
        <v>36</v>
      </c>
      <c r="O1887" s="232">
        <f t="shared" si="659"/>
        <v>1</v>
      </c>
      <c r="P1887" s="232">
        <f t="shared" si="660"/>
        <v>0</v>
      </c>
      <c r="Q1887" s="232">
        <f>VLOOKUP(L1887,'MASTER DATA'!$A$1:$E$192,5,0)</f>
        <v>36</v>
      </c>
      <c r="R1887" s="234">
        <f>SUMIF('picking of the day'!$H$4:$H$358,WMS!H1887&amp;WMS!L1887,'picking of the day'!$E$4:$E$358)</f>
        <v>0</v>
      </c>
      <c r="U1887" s="114">
        <f>IF(ISNA(VLOOKUP(H1887,'data putaway'!$A$1:$E$530,3,0)),0,VLOOKUP(H1887,'data putaway'!$A$1:$E$530,3,0))</f>
        <v>0</v>
      </c>
      <c r="V1887" s="354">
        <f t="shared" si="661"/>
        <v>36</v>
      </c>
      <c r="W1887" s="114">
        <f>IF(ISNA(VLOOKUP(H1887,'data putaway'!$A$1:$E$530,2,0)),0,VLOOKUP(H1887,'data putaway'!$A$1:$E$530,2,0))</f>
        <v>0</v>
      </c>
      <c r="X1887" s="354" t="b">
        <f t="shared" si="662"/>
        <v>0</v>
      </c>
      <c r="Y1887" s="354">
        <f>IF(ISNA(VLOOKUP(H1887,'data putaway'!$A$1:$E$530,4,0)),0,VLOOKUP(H1887,'data putaway'!$A$1:$E$530,4,0))</f>
        <v>0</v>
      </c>
      <c r="Z1887" s="113">
        <f>IF(ISNA(VLOOKUP(H1887,'data putaway'!$A$1:$E$530,5,0)),0,VLOOKUP(H1887,'data putaway'!$A$1:$E$530,5,0))</f>
        <v>0</v>
      </c>
      <c r="AA1887" s="354" t="b">
        <f t="shared" si="663"/>
        <v>0</v>
      </c>
      <c r="AB1887" s="354" t="b">
        <f t="shared" si="664"/>
        <v>0</v>
      </c>
      <c r="AC1887" s="356" t="str">
        <f t="shared" ca="1" si="665"/>
        <v>0 Month,  6 Days</v>
      </c>
      <c r="AD1887" s="114" t="str">
        <f t="shared" ca="1" si="672"/>
        <v>3 Year, 11 Month, 20 Days</v>
      </c>
      <c r="AE1887" s="114">
        <f t="shared" si="666"/>
        <v>36</v>
      </c>
      <c r="AF1887" s="114">
        <f t="shared" si="667"/>
        <v>1</v>
      </c>
      <c r="AG1887" s="354" t="str">
        <f t="shared" si="668"/>
        <v>CF13</v>
      </c>
      <c r="AH1887" s="114">
        <f>IF(ISNA(VLOOKUP(L1887,'MASTER DATA'!$A$1:$F$192,6,0)),0,VLOOKUP(L1887,'MASTER DATA'!$A$1:$F$192,6,0))*AE1887</f>
        <v>540</v>
      </c>
      <c r="AI1887" s="354" t="str">
        <f>VLOOKUP($D1887,'warehouse mapping'!$AN$7:$AO$17,2,0)</f>
        <v>Aktif</v>
      </c>
      <c r="AJ1887" s="114">
        <f t="shared" si="669"/>
        <v>0</v>
      </c>
      <c r="AK1887" s="354" t="str">
        <f t="shared" si="670"/>
        <v/>
      </c>
      <c r="AL1887" s="354" t="s">
        <v>3025</v>
      </c>
      <c r="AM1887" s="354">
        <f t="shared" si="673"/>
        <v>1</v>
      </c>
      <c r="AN1887" s="354" t="b">
        <f t="shared" si="671"/>
        <v>1</v>
      </c>
    </row>
    <row r="1888" spans="1:40" s="354" customFormat="1">
      <c r="A1888" s="354" t="str">
        <f t="shared" si="652"/>
        <v>CF13B02550044625</v>
      </c>
      <c r="B1888" s="354">
        <f t="shared" si="653"/>
        <v>0</v>
      </c>
      <c r="C1888" s="354">
        <f t="shared" si="654"/>
        <v>0</v>
      </c>
      <c r="D1888" s="354" t="str">
        <f t="shared" si="655"/>
        <v>CF</v>
      </c>
      <c r="E1888" s="354" t="str">
        <f t="shared" si="656"/>
        <v>13</v>
      </c>
      <c r="F1888" s="354" t="str">
        <f t="shared" si="657"/>
        <v>B</v>
      </c>
      <c r="G1888" s="355" t="str">
        <f t="shared" si="658"/>
        <v>02</v>
      </c>
      <c r="H1888" s="232" t="s">
        <v>2201</v>
      </c>
      <c r="I1888" s="232" t="s">
        <v>3574</v>
      </c>
      <c r="J1888" s="233">
        <v>46277</v>
      </c>
      <c r="K1888" s="233">
        <v>47733</v>
      </c>
      <c r="L1888" s="234">
        <v>550044625</v>
      </c>
      <c r="M1888" s="232" t="str">
        <f>IF(ISNA(VLOOKUP(L1888,'MASTER DATA'!$A$1:$B$192,2,0)),"",VLOOKUP(L1888,'MASTER DATA'!$A$1:$B$192,2,0))</f>
        <v>Rimula R2 40 CF_3*5L_A04W</v>
      </c>
      <c r="N1888" s="232">
        <v>0</v>
      </c>
      <c r="O1888" s="232">
        <f t="shared" si="659"/>
        <v>0</v>
      </c>
      <c r="P1888" s="232">
        <f t="shared" si="660"/>
        <v>0</v>
      </c>
      <c r="Q1888" s="232">
        <f>VLOOKUP(L1888,'MASTER DATA'!$A$1:$E$192,5,0)</f>
        <v>36</v>
      </c>
      <c r="R1888" s="234">
        <f>SUMIF('picking of the day'!$H$4:$H$358,WMS!H1888&amp;WMS!L1888,'picking of the day'!$E$4:$E$358)</f>
        <v>0</v>
      </c>
      <c r="U1888" s="114">
        <f>IF(ISNA(VLOOKUP(H1888,'data putaway'!$A$1:$E$530,3,0)),0,VLOOKUP(H1888,'data putaway'!$A$1:$E$530,3,0))</f>
        <v>0</v>
      </c>
      <c r="V1888" s="354">
        <f t="shared" si="661"/>
        <v>0</v>
      </c>
      <c r="W1888" s="114">
        <f>IF(ISNA(VLOOKUP(H1888,'data putaway'!$A$1:$E$530,2,0)),0,VLOOKUP(H1888,'data putaway'!$A$1:$E$530,2,0))</f>
        <v>0</v>
      </c>
      <c r="X1888" s="354" t="b">
        <f t="shared" si="662"/>
        <v>0</v>
      </c>
      <c r="Y1888" s="354">
        <f>IF(ISNA(VLOOKUP(H1888,'data putaway'!$A$1:$E$530,4,0)),0,VLOOKUP(H1888,'data putaway'!$A$1:$E$530,4,0))</f>
        <v>0</v>
      </c>
      <c r="Z1888" s="113">
        <f>IF(ISNA(VLOOKUP(H1888,'data putaway'!$A$1:$E$530,5,0)),0,VLOOKUP(H1888,'data putaway'!$A$1:$E$530,5,0))</f>
        <v>0</v>
      </c>
      <c r="AA1888" s="354" t="b">
        <f t="shared" si="663"/>
        <v>0</v>
      </c>
      <c r="AB1888" s="354" t="b">
        <f t="shared" si="664"/>
        <v>0</v>
      </c>
      <c r="AC1888" s="356" t="str">
        <f t="shared" ca="1" si="665"/>
        <v>0 Month,  6 Days</v>
      </c>
      <c r="AD1888" s="114" t="str">
        <f t="shared" ca="1" si="672"/>
        <v>3 Year, 11 Month, 20 Days</v>
      </c>
      <c r="AE1888" s="114">
        <f t="shared" si="666"/>
        <v>0</v>
      </c>
      <c r="AF1888" s="114">
        <f t="shared" si="667"/>
        <v>0</v>
      </c>
      <c r="AG1888" s="354" t="str">
        <f t="shared" si="668"/>
        <v>CF13</v>
      </c>
      <c r="AH1888" s="114">
        <f>IF(ISNA(VLOOKUP(L1888,'MASTER DATA'!$A$1:$F$192,6,0)),0,VLOOKUP(L1888,'MASTER DATA'!$A$1:$F$192,6,0))*AE1888</f>
        <v>0</v>
      </c>
      <c r="AI1888" s="354" t="str">
        <f>VLOOKUP($D1888,'warehouse mapping'!$AN$7:$AO$17,2,0)</f>
        <v>Aktif</v>
      </c>
      <c r="AJ1888" s="114">
        <f t="shared" si="669"/>
        <v>1</v>
      </c>
      <c r="AK1888" s="354" t="str">
        <f t="shared" si="670"/>
        <v>CF</v>
      </c>
      <c r="AL1888" s="354" t="s">
        <v>3025</v>
      </c>
      <c r="AM1888" s="354">
        <f t="shared" si="673"/>
        <v>1</v>
      </c>
      <c r="AN1888" s="354" t="b">
        <f t="shared" si="671"/>
        <v>1</v>
      </c>
    </row>
    <row r="1889" spans="1:40" s="354" customFormat="1">
      <c r="A1889" s="354" t="str">
        <f t="shared" si="652"/>
        <v>CF13C01550046498</v>
      </c>
      <c r="B1889" s="354">
        <f t="shared" si="653"/>
        <v>0</v>
      </c>
      <c r="C1889" s="354">
        <f t="shared" si="654"/>
        <v>0</v>
      </c>
      <c r="D1889" s="354" t="str">
        <f t="shared" si="655"/>
        <v>CF</v>
      </c>
      <c r="E1889" s="354" t="str">
        <f t="shared" si="656"/>
        <v>13</v>
      </c>
      <c r="F1889" s="354" t="str">
        <f t="shared" si="657"/>
        <v>C</v>
      </c>
      <c r="G1889" s="355" t="str">
        <f t="shared" si="658"/>
        <v>01</v>
      </c>
      <c r="H1889" s="232" t="s">
        <v>2202</v>
      </c>
      <c r="I1889" s="232" t="s">
        <v>3529</v>
      </c>
      <c r="J1889" s="233">
        <v>46274</v>
      </c>
      <c r="K1889" s="233">
        <v>47731</v>
      </c>
      <c r="L1889" s="234">
        <v>550046498</v>
      </c>
      <c r="M1889" s="232" t="str">
        <f>IF(ISNA(VLOOKUP(L1889,'MASTER DATA'!$A$1:$B$192,2,0)),"",VLOOKUP(L1889,'MASTER DATA'!$A$1:$B$192,2,0))</f>
        <v>Argina S4 40_1*209L_A227</v>
      </c>
      <c r="N1889" s="232">
        <v>4</v>
      </c>
      <c r="O1889" s="232">
        <f t="shared" si="659"/>
        <v>1</v>
      </c>
      <c r="P1889" s="232">
        <f t="shared" si="660"/>
        <v>0</v>
      </c>
      <c r="Q1889" s="232">
        <f>VLOOKUP(L1889,'MASTER DATA'!$A$1:$E$192,5,0)</f>
        <v>4</v>
      </c>
      <c r="R1889" s="234">
        <f>SUMIF('picking of the day'!$H$4:$H$358,WMS!H1889&amp;WMS!L1889,'picking of the day'!$E$4:$E$358)</f>
        <v>0</v>
      </c>
      <c r="U1889" s="114">
        <f>IF(ISNA(VLOOKUP(H1889,'data putaway'!$A$1:$E$530,3,0)),0,VLOOKUP(H1889,'data putaway'!$A$1:$E$530,3,0))</f>
        <v>0</v>
      </c>
      <c r="V1889" s="354">
        <f t="shared" si="661"/>
        <v>4</v>
      </c>
      <c r="W1889" s="114">
        <f>IF(ISNA(VLOOKUP(H1889,'data putaway'!$A$1:$E$530,2,0)),0,VLOOKUP(H1889,'data putaway'!$A$1:$E$530,2,0))</f>
        <v>0</v>
      </c>
      <c r="X1889" s="354" t="b">
        <f t="shared" si="662"/>
        <v>0</v>
      </c>
      <c r="Y1889" s="354">
        <f>IF(ISNA(VLOOKUP(H1889,'data putaway'!$A$1:$E$530,4,0)),0,VLOOKUP(H1889,'data putaway'!$A$1:$E$530,4,0))</f>
        <v>0</v>
      </c>
      <c r="Z1889" s="113">
        <f>IF(ISNA(VLOOKUP(H1889,'data putaway'!$A$1:$E$530,5,0)),0,VLOOKUP(H1889,'data putaway'!$A$1:$E$530,5,0))</f>
        <v>0</v>
      </c>
      <c r="AA1889" s="354" t="b">
        <f t="shared" si="663"/>
        <v>0</v>
      </c>
      <c r="AB1889" s="354" t="b">
        <f t="shared" si="664"/>
        <v>0</v>
      </c>
      <c r="AC1889" s="356" t="str">
        <f t="shared" ca="1" si="665"/>
        <v>0 Month,  9 Days</v>
      </c>
      <c r="AD1889" s="114" t="str">
        <f t="shared" ca="1" si="672"/>
        <v>3 Year, 11 Month, 18 Days</v>
      </c>
      <c r="AE1889" s="114">
        <f t="shared" si="666"/>
        <v>4</v>
      </c>
      <c r="AF1889" s="114">
        <f t="shared" si="667"/>
        <v>1</v>
      </c>
      <c r="AG1889" s="354" t="str">
        <f t="shared" si="668"/>
        <v>CF13</v>
      </c>
      <c r="AH1889" s="114">
        <f>IF(ISNA(VLOOKUP(L1889,'MASTER DATA'!$A$1:$F$192,6,0)),0,VLOOKUP(L1889,'MASTER DATA'!$A$1:$F$192,6,0))*AE1889</f>
        <v>836</v>
      </c>
      <c r="AI1889" s="354" t="str">
        <f>VLOOKUP($D1889,'warehouse mapping'!$AN$7:$AO$17,2,0)</f>
        <v>Aktif</v>
      </c>
      <c r="AJ1889" s="114">
        <f t="shared" si="669"/>
        <v>0</v>
      </c>
      <c r="AK1889" s="354" t="str">
        <f t="shared" si="670"/>
        <v/>
      </c>
      <c r="AL1889" s="354" t="s">
        <v>3025</v>
      </c>
      <c r="AM1889" s="354">
        <f t="shared" si="673"/>
        <v>1</v>
      </c>
      <c r="AN1889" s="354" t="b">
        <f t="shared" si="671"/>
        <v>1</v>
      </c>
    </row>
    <row r="1890" spans="1:40" s="354" customFormat="1">
      <c r="A1890" s="354" t="str">
        <f t="shared" si="652"/>
        <v>CF13C02550046498</v>
      </c>
      <c r="B1890" s="354">
        <f t="shared" si="653"/>
        <v>0</v>
      </c>
      <c r="C1890" s="354">
        <f t="shared" si="654"/>
        <v>0</v>
      </c>
      <c r="D1890" s="354" t="str">
        <f t="shared" si="655"/>
        <v>CF</v>
      </c>
      <c r="E1890" s="354" t="str">
        <f t="shared" si="656"/>
        <v>13</v>
      </c>
      <c r="F1890" s="354" t="str">
        <f t="shared" si="657"/>
        <v>C</v>
      </c>
      <c r="G1890" s="355" t="str">
        <f t="shared" si="658"/>
        <v>02</v>
      </c>
      <c r="H1890" s="232" t="s">
        <v>2203</v>
      </c>
      <c r="I1890" s="232" t="s">
        <v>3529</v>
      </c>
      <c r="J1890" s="233">
        <v>46274</v>
      </c>
      <c r="K1890" s="233">
        <v>47731</v>
      </c>
      <c r="L1890" s="234">
        <v>550046498</v>
      </c>
      <c r="M1890" s="232" t="str">
        <f>IF(ISNA(VLOOKUP(L1890,'MASTER DATA'!$A$1:$B$192,2,0)),"",VLOOKUP(L1890,'MASTER DATA'!$A$1:$B$192,2,0))</f>
        <v>Argina S4 40_1*209L_A227</v>
      </c>
      <c r="N1890" s="232">
        <v>4</v>
      </c>
      <c r="O1890" s="232">
        <f t="shared" si="659"/>
        <v>1</v>
      </c>
      <c r="P1890" s="232">
        <f t="shared" si="660"/>
        <v>0</v>
      </c>
      <c r="Q1890" s="232">
        <f>VLOOKUP(L1890,'MASTER DATA'!$A$1:$E$192,5,0)</f>
        <v>4</v>
      </c>
      <c r="R1890" s="234">
        <f>SUMIF('picking of the day'!$H$4:$H$358,WMS!H1890&amp;WMS!L1890,'picking of the day'!$E$4:$E$358)</f>
        <v>0</v>
      </c>
      <c r="U1890" s="114">
        <f>IF(ISNA(VLOOKUP(H1890,'data putaway'!$A$1:$E$530,3,0)),0,VLOOKUP(H1890,'data putaway'!$A$1:$E$530,3,0))</f>
        <v>0</v>
      </c>
      <c r="V1890" s="354">
        <f t="shared" si="661"/>
        <v>4</v>
      </c>
      <c r="W1890" s="114">
        <f>IF(ISNA(VLOOKUP(H1890,'data putaway'!$A$1:$E$530,2,0)),0,VLOOKUP(H1890,'data putaway'!$A$1:$E$530,2,0))</f>
        <v>0</v>
      </c>
      <c r="X1890" s="354" t="b">
        <f t="shared" si="662"/>
        <v>0</v>
      </c>
      <c r="Y1890" s="354">
        <f>IF(ISNA(VLOOKUP(H1890,'data putaway'!$A$1:$E$530,4,0)),0,VLOOKUP(H1890,'data putaway'!$A$1:$E$530,4,0))</f>
        <v>0</v>
      </c>
      <c r="Z1890" s="113">
        <f>IF(ISNA(VLOOKUP(H1890,'data putaway'!$A$1:$E$530,5,0)),0,VLOOKUP(H1890,'data putaway'!$A$1:$E$530,5,0))</f>
        <v>0</v>
      </c>
      <c r="AA1890" s="354" t="b">
        <f t="shared" si="663"/>
        <v>0</v>
      </c>
      <c r="AB1890" s="354" t="b">
        <f t="shared" si="664"/>
        <v>0</v>
      </c>
      <c r="AC1890" s="356" t="str">
        <f t="shared" ca="1" si="665"/>
        <v>0 Month,  9 Days</v>
      </c>
      <c r="AD1890" s="114" t="str">
        <f t="shared" ca="1" si="672"/>
        <v>3 Year, 11 Month, 18 Days</v>
      </c>
      <c r="AE1890" s="114">
        <f t="shared" si="666"/>
        <v>4</v>
      </c>
      <c r="AF1890" s="114">
        <f t="shared" si="667"/>
        <v>1</v>
      </c>
      <c r="AG1890" s="354" t="str">
        <f t="shared" si="668"/>
        <v>CF13</v>
      </c>
      <c r="AH1890" s="114">
        <f>IF(ISNA(VLOOKUP(L1890,'MASTER DATA'!$A$1:$F$192,6,0)),0,VLOOKUP(L1890,'MASTER DATA'!$A$1:$F$192,6,0))*AE1890</f>
        <v>836</v>
      </c>
      <c r="AI1890" s="354" t="str">
        <f>VLOOKUP($D1890,'warehouse mapping'!$AN$7:$AO$17,2,0)</f>
        <v>Aktif</v>
      </c>
      <c r="AJ1890" s="114">
        <f t="shared" si="669"/>
        <v>0</v>
      </c>
      <c r="AK1890" s="354" t="str">
        <f t="shared" si="670"/>
        <v/>
      </c>
      <c r="AL1890" s="354" t="s">
        <v>3025</v>
      </c>
      <c r="AM1890" s="354">
        <f t="shared" si="673"/>
        <v>1</v>
      </c>
      <c r="AN1890" s="354" t="b">
        <f t="shared" si="671"/>
        <v>1</v>
      </c>
    </row>
    <row r="1891" spans="1:40" s="354" customFormat="1">
      <c r="A1891" s="354" t="str">
        <f t="shared" si="652"/>
        <v>CF13D01550048593</v>
      </c>
      <c r="B1891" s="354">
        <f t="shared" si="653"/>
        <v>0</v>
      </c>
      <c r="C1891" s="354">
        <f t="shared" si="654"/>
        <v>0</v>
      </c>
      <c r="D1891" s="354" t="str">
        <f t="shared" si="655"/>
        <v>CF</v>
      </c>
      <c r="E1891" s="354" t="str">
        <f t="shared" si="656"/>
        <v>13</v>
      </c>
      <c r="F1891" s="354" t="str">
        <f t="shared" si="657"/>
        <v>D</v>
      </c>
      <c r="G1891" s="355" t="str">
        <f t="shared" si="658"/>
        <v>01</v>
      </c>
      <c r="H1891" s="232" t="s">
        <v>2204</v>
      </c>
      <c r="I1891" s="232" t="s">
        <v>3491</v>
      </c>
      <c r="J1891" s="233">
        <v>46266</v>
      </c>
      <c r="K1891" s="233">
        <v>47716</v>
      </c>
      <c r="L1891" s="234">
        <v>550048593</v>
      </c>
      <c r="M1891" s="232" t="str">
        <f>IF(ISNA(VLOOKUP(L1891,'MASTER DATA'!$A$1:$B$192,2,0)),"",VLOOKUP(L1891,'MASTER DATA'!$A$1:$B$192,2,0))</f>
        <v>Adv4TAX5Sc20W40MB_12*0.8L_A04W</v>
      </c>
      <c r="N1891" s="232">
        <v>48</v>
      </c>
      <c r="O1891" s="232">
        <f t="shared" si="659"/>
        <v>1</v>
      </c>
      <c r="P1891" s="232">
        <f t="shared" si="660"/>
        <v>0</v>
      </c>
      <c r="Q1891" s="232">
        <f>VLOOKUP(L1891,'MASTER DATA'!$A$1:$E$192,5,0)</f>
        <v>48</v>
      </c>
      <c r="R1891" s="234">
        <f>SUMIF('picking of the day'!$H$4:$H$358,WMS!H1891&amp;WMS!L1891,'picking of the day'!$E$4:$E$358)</f>
        <v>0</v>
      </c>
      <c r="U1891" s="114">
        <f>IF(ISNA(VLOOKUP(H1891,'data putaway'!$A$1:$E$530,3,0)),0,VLOOKUP(H1891,'data putaway'!$A$1:$E$530,3,0))</f>
        <v>0</v>
      </c>
      <c r="V1891" s="354">
        <f t="shared" si="661"/>
        <v>48</v>
      </c>
      <c r="W1891" s="114">
        <f>IF(ISNA(VLOOKUP(H1891,'data putaway'!$A$1:$E$530,2,0)),0,VLOOKUP(H1891,'data putaway'!$A$1:$E$530,2,0))</f>
        <v>0</v>
      </c>
      <c r="X1891" s="354" t="b">
        <f t="shared" si="662"/>
        <v>0</v>
      </c>
      <c r="Y1891" s="354">
        <f>IF(ISNA(VLOOKUP(H1891,'data putaway'!$A$1:$E$530,4,0)),0,VLOOKUP(H1891,'data putaway'!$A$1:$E$530,4,0))</f>
        <v>0</v>
      </c>
      <c r="Z1891" s="113">
        <f>IF(ISNA(VLOOKUP(H1891,'data putaway'!$A$1:$E$530,5,0)),0,VLOOKUP(H1891,'data putaway'!$A$1:$E$530,5,0))</f>
        <v>0</v>
      </c>
      <c r="AA1891" s="354" t="b">
        <f t="shared" si="663"/>
        <v>0</v>
      </c>
      <c r="AB1891" s="354" t="b">
        <f t="shared" si="664"/>
        <v>0</v>
      </c>
      <c r="AC1891" s="356" t="str">
        <f t="shared" ca="1" si="665"/>
        <v>0 Month,  17 Days</v>
      </c>
      <c r="AD1891" s="114" t="str">
        <f t="shared" ca="1" si="672"/>
        <v>3 Year, 11 Month, 3 Days</v>
      </c>
      <c r="AE1891" s="114">
        <f t="shared" si="666"/>
        <v>48</v>
      </c>
      <c r="AF1891" s="114">
        <f t="shared" si="667"/>
        <v>1</v>
      </c>
      <c r="AG1891" s="354" t="str">
        <f t="shared" si="668"/>
        <v>CF13</v>
      </c>
      <c r="AH1891" s="114">
        <f>IF(ISNA(VLOOKUP(L1891,'MASTER DATA'!$A$1:$F$192,6,0)),0,VLOOKUP(L1891,'MASTER DATA'!$A$1:$F$192,6,0))*AE1891</f>
        <v>460.79999999999995</v>
      </c>
      <c r="AI1891" s="354" t="str">
        <f>VLOOKUP($D1891,'warehouse mapping'!$AN$7:$AO$17,2,0)</f>
        <v>Aktif</v>
      </c>
      <c r="AJ1891" s="114">
        <f t="shared" si="669"/>
        <v>0</v>
      </c>
      <c r="AK1891" s="354" t="str">
        <f t="shared" si="670"/>
        <v/>
      </c>
      <c r="AL1891" s="354" t="s">
        <v>3025</v>
      </c>
      <c r="AM1891" s="354">
        <f t="shared" si="673"/>
        <v>1</v>
      </c>
      <c r="AN1891" s="354" t="b">
        <f t="shared" si="671"/>
        <v>1</v>
      </c>
    </row>
    <row r="1892" spans="1:40" s="354" customFormat="1">
      <c r="A1892" s="354" t="str">
        <f t="shared" si="652"/>
        <v>CF13D02550048593</v>
      </c>
      <c r="B1892" s="354">
        <f t="shared" si="653"/>
        <v>0</v>
      </c>
      <c r="C1892" s="354">
        <f t="shared" si="654"/>
        <v>0</v>
      </c>
      <c r="D1892" s="354" t="str">
        <f t="shared" si="655"/>
        <v>CF</v>
      </c>
      <c r="E1892" s="354" t="str">
        <f t="shared" si="656"/>
        <v>13</v>
      </c>
      <c r="F1892" s="354" t="str">
        <f t="shared" si="657"/>
        <v>D</v>
      </c>
      <c r="G1892" s="355" t="str">
        <f t="shared" si="658"/>
        <v>02</v>
      </c>
      <c r="H1892" s="232" t="s">
        <v>2205</v>
      </c>
      <c r="I1892" s="232" t="s">
        <v>3491</v>
      </c>
      <c r="J1892" s="233">
        <v>46266</v>
      </c>
      <c r="K1892" s="233">
        <v>47716</v>
      </c>
      <c r="L1892" s="234">
        <v>550048593</v>
      </c>
      <c r="M1892" s="232" t="str">
        <f>IF(ISNA(VLOOKUP(L1892,'MASTER DATA'!$A$1:$B$192,2,0)),"",VLOOKUP(L1892,'MASTER DATA'!$A$1:$B$192,2,0))</f>
        <v>Adv4TAX5Sc20W40MB_12*0.8L_A04W</v>
      </c>
      <c r="N1892" s="232">
        <v>48</v>
      </c>
      <c r="O1892" s="232">
        <f t="shared" si="659"/>
        <v>1</v>
      </c>
      <c r="P1892" s="232">
        <f t="shared" si="660"/>
        <v>0</v>
      </c>
      <c r="Q1892" s="232">
        <f>VLOOKUP(L1892,'MASTER DATA'!$A$1:$E$192,5,0)</f>
        <v>48</v>
      </c>
      <c r="R1892" s="234">
        <f>SUMIF('picking of the day'!$H$4:$H$358,WMS!H1892&amp;WMS!L1892,'picking of the day'!$E$4:$E$358)</f>
        <v>0</v>
      </c>
      <c r="U1892" s="114">
        <f>IF(ISNA(VLOOKUP(H1892,'data putaway'!$A$1:$E$530,3,0)),0,VLOOKUP(H1892,'data putaway'!$A$1:$E$530,3,0))</f>
        <v>0</v>
      </c>
      <c r="V1892" s="354">
        <f t="shared" si="661"/>
        <v>48</v>
      </c>
      <c r="W1892" s="114">
        <f>IF(ISNA(VLOOKUP(H1892,'data putaway'!$A$1:$E$530,2,0)),0,VLOOKUP(H1892,'data putaway'!$A$1:$E$530,2,0))</f>
        <v>0</v>
      </c>
      <c r="X1892" s="354" t="b">
        <f t="shared" si="662"/>
        <v>0</v>
      </c>
      <c r="Y1892" s="354">
        <f>IF(ISNA(VLOOKUP(H1892,'data putaway'!$A$1:$E$530,4,0)),0,VLOOKUP(H1892,'data putaway'!$A$1:$E$530,4,0))</f>
        <v>0</v>
      </c>
      <c r="Z1892" s="113">
        <f>IF(ISNA(VLOOKUP(H1892,'data putaway'!$A$1:$E$530,5,0)),0,VLOOKUP(H1892,'data putaway'!$A$1:$E$530,5,0))</f>
        <v>0</v>
      </c>
      <c r="AA1892" s="354" t="b">
        <f t="shared" si="663"/>
        <v>0</v>
      </c>
      <c r="AB1892" s="354" t="b">
        <f t="shared" si="664"/>
        <v>0</v>
      </c>
      <c r="AC1892" s="356" t="str">
        <f t="shared" ca="1" si="665"/>
        <v>0 Month,  17 Days</v>
      </c>
      <c r="AD1892" s="114" t="str">
        <f t="shared" ca="1" si="672"/>
        <v>3 Year, 11 Month, 3 Days</v>
      </c>
      <c r="AE1892" s="114">
        <f t="shared" si="666"/>
        <v>48</v>
      </c>
      <c r="AF1892" s="114">
        <f t="shared" si="667"/>
        <v>1</v>
      </c>
      <c r="AG1892" s="354" t="str">
        <f t="shared" si="668"/>
        <v>CF13</v>
      </c>
      <c r="AH1892" s="114">
        <f>IF(ISNA(VLOOKUP(L1892,'MASTER DATA'!$A$1:$F$192,6,0)),0,VLOOKUP(L1892,'MASTER DATA'!$A$1:$F$192,6,0))*AE1892</f>
        <v>460.79999999999995</v>
      </c>
      <c r="AI1892" s="354" t="str">
        <f>VLOOKUP($D1892,'warehouse mapping'!$AN$7:$AO$17,2,0)</f>
        <v>Aktif</v>
      </c>
      <c r="AJ1892" s="114">
        <f t="shared" si="669"/>
        <v>0</v>
      </c>
      <c r="AK1892" s="354" t="str">
        <f t="shared" si="670"/>
        <v/>
      </c>
      <c r="AL1892" s="354" t="s">
        <v>3025</v>
      </c>
      <c r="AM1892" s="354">
        <f t="shared" si="673"/>
        <v>1</v>
      </c>
      <c r="AN1892" s="354" t="b">
        <f t="shared" si="671"/>
        <v>1</v>
      </c>
    </row>
    <row r="1893" spans="1:40" s="354" customFormat="1">
      <c r="A1893" s="354" t="str">
        <f t="shared" si="652"/>
        <v>CF13E01550048593</v>
      </c>
      <c r="B1893" s="354">
        <f t="shared" si="653"/>
        <v>0</v>
      </c>
      <c r="C1893" s="354">
        <f t="shared" si="654"/>
        <v>0</v>
      </c>
      <c r="D1893" s="354" t="str">
        <f t="shared" si="655"/>
        <v>CF</v>
      </c>
      <c r="E1893" s="354" t="str">
        <f t="shared" si="656"/>
        <v>13</v>
      </c>
      <c r="F1893" s="354" t="str">
        <f t="shared" si="657"/>
        <v>E</v>
      </c>
      <c r="G1893" s="355" t="str">
        <f t="shared" si="658"/>
        <v>01</v>
      </c>
      <c r="H1893" s="232" t="s">
        <v>2206</v>
      </c>
      <c r="I1893" s="232" t="s">
        <v>3491</v>
      </c>
      <c r="J1893" s="233">
        <v>46266</v>
      </c>
      <c r="K1893" s="233">
        <v>47716</v>
      </c>
      <c r="L1893" s="234">
        <v>550048593</v>
      </c>
      <c r="M1893" s="232" t="str">
        <f>IF(ISNA(VLOOKUP(L1893,'MASTER DATA'!$A$1:$B$192,2,0)),"",VLOOKUP(L1893,'MASTER DATA'!$A$1:$B$192,2,0))</f>
        <v>Adv4TAX5Sc20W40MB_12*0.8L_A04W</v>
      </c>
      <c r="N1893" s="232">
        <v>48</v>
      </c>
      <c r="O1893" s="232">
        <f t="shared" si="659"/>
        <v>1</v>
      </c>
      <c r="P1893" s="232">
        <f t="shared" si="660"/>
        <v>0</v>
      </c>
      <c r="Q1893" s="232">
        <f>VLOOKUP(L1893,'MASTER DATA'!$A$1:$E$192,5,0)</f>
        <v>48</v>
      </c>
      <c r="R1893" s="234">
        <f>SUMIF('picking of the day'!$H$4:$H$358,WMS!H1893&amp;WMS!L1893,'picking of the day'!$E$4:$E$358)</f>
        <v>0</v>
      </c>
      <c r="U1893" s="114">
        <f>IF(ISNA(VLOOKUP(H1893,'data putaway'!$A$1:$E$530,3,0)),0,VLOOKUP(H1893,'data putaway'!$A$1:$E$530,3,0))</f>
        <v>0</v>
      </c>
      <c r="V1893" s="354">
        <f t="shared" si="661"/>
        <v>48</v>
      </c>
      <c r="W1893" s="114">
        <f>IF(ISNA(VLOOKUP(H1893,'data putaway'!$A$1:$E$530,2,0)),0,VLOOKUP(H1893,'data putaway'!$A$1:$E$530,2,0))</f>
        <v>0</v>
      </c>
      <c r="X1893" s="354" t="b">
        <f t="shared" si="662"/>
        <v>0</v>
      </c>
      <c r="Y1893" s="354">
        <f>IF(ISNA(VLOOKUP(H1893,'data putaway'!$A$1:$E$530,4,0)),0,VLOOKUP(H1893,'data putaway'!$A$1:$E$530,4,0))</f>
        <v>0</v>
      </c>
      <c r="Z1893" s="113">
        <f>IF(ISNA(VLOOKUP(H1893,'data putaway'!$A$1:$E$530,5,0)),0,VLOOKUP(H1893,'data putaway'!$A$1:$E$530,5,0))</f>
        <v>0</v>
      </c>
      <c r="AA1893" s="354" t="b">
        <f t="shared" si="663"/>
        <v>0</v>
      </c>
      <c r="AB1893" s="354" t="b">
        <f t="shared" si="664"/>
        <v>0</v>
      </c>
      <c r="AC1893" s="356" t="str">
        <f t="shared" ca="1" si="665"/>
        <v>0 Month,  17 Days</v>
      </c>
      <c r="AD1893" s="114" t="str">
        <f t="shared" ca="1" si="672"/>
        <v>3 Year, 11 Month, 3 Days</v>
      </c>
      <c r="AE1893" s="114">
        <f t="shared" si="666"/>
        <v>48</v>
      </c>
      <c r="AF1893" s="114">
        <f t="shared" si="667"/>
        <v>1</v>
      </c>
      <c r="AG1893" s="354" t="str">
        <f t="shared" si="668"/>
        <v>CF13</v>
      </c>
      <c r="AH1893" s="114">
        <f>IF(ISNA(VLOOKUP(L1893,'MASTER DATA'!$A$1:$F$192,6,0)),0,VLOOKUP(L1893,'MASTER DATA'!$A$1:$F$192,6,0))*AE1893</f>
        <v>460.79999999999995</v>
      </c>
      <c r="AI1893" s="354" t="str">
        <f>VLOOKUP($D1893,'warehouse mapping'!$AN$7:$AO$17,2,0)</f>
        <v>Aktif</v>
      </c>
      <c r="AJ1893" s="114">
        <f t="shared" si="669"/>
        <v>0</v>
      </c>
      <c r="AK1893" s="354" t="str">
        <f t="shared" si="670"/>
        <v/>
      </c>
      <c r="AL1893" s="354" t="s">
        <v>3025</v>
      </c>
      <c r="AM1893" s="354">
        <f t="shared" si="673"/>
        <v>1</v>
      </c>
      <c r="AN1893" s="354" t="b">
        <f t="shared" si="671"/>
        <v>1</v>
      </c>
    </row>
    <row r="1894" spans="1:40" s="354" customFormat="1">
      <c r="A1894" s="354" t="str">
        <f t="shared" si="652"/>
        <v>CF13E02550048593</v>
      </c>
      <c r="B1894" s="354">
        <f t="shared" si="653"/>
        <v>0</v>
      </c>
      <c r="C1894" s="354">
        <f t="shared" si="654"/>
        <v>0</v>
      </c>
      <c r="D1894" s="354" t="str">
        <f t="shared" si="655"/>
        <v>CF</v>
      </c>
      <c r="E1894" s="354" t="str">
        <f t="shared" si="656"/>
        <v>13</v>
      </c>
      <c r="F1894" s="354" t="str">
        <f t="shared" si="657"/>
        <v>E</v>
      </c>
      <c r="G1894" s="355" t="str">
        <f t="shared" si="658"/>
        <v>02</v>
      </c>
      <c r="H1894" s="232" t="s">
        <v>2207</v>
      </c>
      <c r="I1894" s="232" t="s">
        <v>3491</v>
      </c>
      <c r="J1894" s="233">
        <v>46266</v>
      </c>
      <c r="K1894" s="233">
        <v>47716</v>
      </c>
      <c r="L1894" s="234">
        <v>550048593</v>
      </c>
      <c r="M1894" s="232" t="str">
        <f>IF(ISNA(VLOOKUP(L1894,'MASTER DATA'!$A$1:$B$192,2,0)),"",VLOOKUP(L1894,'MASTER DATA'!$A$1:$B$192,2,0))</f>
        <v>Adv4TAX5Sc20W40MB_12*0.8L_A04W</v>
      </c>
      <c r="N1894" s="232">
        <v>48</v>
      </c>
      <c r="O1894" s="232">
        <f t="shared" si="659"/>
        <v>1</v>
      </c>
      <c r="P1894" s="232">
        <f t="shared" si="660"/>
        <v>0</v>
      </c>
      <c r="Q1894" s="232">
        <f>VLOOKUP(L1894,'MASTER DATA'!$A$1:$E$192,5,0)</f>
        <v>48</v>
      </c>
      <c r="R1894" s="234">
        <f>SUMIF('picking of the day'!$H$4:$H$358,WMS!H1894&amp;WMS!L1894,'picking of the day'!$E$4:$E$358)</f>
        <v>0</v>
      </c>
      <c r="U1894" s="114">
        <f>IF(ISNA(VLOOKUP(H1894,'data putaway'!$A$1:$E$530,3,0)),0,VLOOKUP(H1894,'data putaway'!$A$1:$E$530,3,0))</f>
        <v>0</v>
      </c>
      <c r="V1894" s="354">
        <f t="shared" si="661"/>
        <v>48</v>
      </c>
      <c r="W1894" s="114">
        <f>IF(ISNA(VLOOKUP(H1894,'data putaway'!$A$1:$E$530,2,0)),0,VLOOKUP(H1894,'data putaway'!$A$1:$E$530,2,0))</f>
        <v>0</v>
      </c>
      <c r="X1894" s="354" t="b">
        <f t="shared" si="662"/>
        <v>0</v>
      </c>
      <c r="Y1894" s="354">
        <f>IF(ISNA(VLOOKUP(H1894,'data putaway'!$A$1:$E$530,4,0)),0,VLOOKUP(H1894,'data putaway'!$A$1:$E$530,4,0))</f>
        <v>0</v>
      </c>
      <c r="Z1894" s="113">
        <f>IF(ISNA(VLOOKUP(H1894,'data putaway'!$A$1:$E$530,5,0)),0,VLOOKUP(H1894,'data putaway'!$A$1:$E$530,5,0))</f>
        <v>0</v>
      </c>
      <c r="AA1894" s="354" t="b">
        <f t="shared" si="663"/>
        <v>0</v>
      </c>
      <c r="AB1894" s="354" t="b">
        <f t="shared" si="664"/>
        <v>0</v>
      </c>
      <c r="AC1894" s="356" t="str">
        <f t="shared" ca="1" si="665"/>
        <v>0 Month,  17 Days</v>
      </c>
      <c r="AD1894" s="114" t="str">
        <f t="shared" ca="1" si="672"/>
        <v>3 Year, 11 Month, 3 Days</v>
      </c>
      <c r="AE1894" s="114">
        <f t="shared" si="666"/>
        <v>48</v>
      </c>
      <c r="AF1894" s="114">
        <f t="shared" si="667"/>
        <v>1</v>
      </c>
      <c r="AG1894" s="354" t="str">
        <f t="shared" si="668"/>
        <v>CF13</v>
      </c>
      <c r="AH1894" s="114">
        <f>IF(ISNA(VLOOKUP(L1894,'MASTER DATA'!$A$1:$F$192,6,0)),0,VLOOKUP(L1894,'MASTER DATA'!$A$1:$F$192,6,0))*AE1894</f>
        <v>460.79999999999995</v>
      </c>
      <c r="AI1894" s="354" t="str">
        <f>VLOOKUP($D1894,'warehouse mapping'!$AN$7:$AO$17,2,0)</f>
        <v>Aktif</v>
      </c>
      <c r="AJ1894" s="114">
        <f t="shared" si="669"/>
        <v>0</v>
      </c>
      <c r="AK1894" s="354" t="str">
        <f t="shared" si="670"/>
        <v/>
      </c>
      <c r="AL1894" s="354" t="s">
        <v>3025</v>
      </c>
      <c r="AM1894" s="354">
        <f t="shared" si="673"/>
        <v>1</v>
      </c>
      <c r="AN1894" s="354" t="b">
        <f t="shared" si="671"/>
        <v>1</v>
      </c>
    </row>
    <row r="1895" spans="1:40" s="354" customFormat="1">
      <c r="A1895" s="354" t="str">
        <f t="shared" ref="A1895:A1958" si="674">H1895&amp;L1895</f>
        <v>CF14A01550046498</v>
      </c>
      <c r="B1895" s="354">
        <f t="shared" ref="B1895:B1958" si="675">R1895+S1895</f>
        <v>0</v>
      </c>
      <c r="C1895" s="354">
        <f t="shared" ref="C1895:C1958" si="676">T1895+U1895</f>
        <v>0</v>
      </c>
      <c r="D1895" s="354" t="str">
        <f t="shared" si="655"/>
        <v>CF</v>
      </c>
      <c r="E1895" s="354" t="str">
        <f t="shared" si="656"/>
        <v>14</v>
      </c>
      <c r="F1895" s="354" t="str">
        <f t="shared" si="657"/>
        <v>A</v>
      </c>
      <c r="G1895" s="355" t="str">
        <f t="shared" si="658"/>
        <v>01</v>
      </c>
      <c r="H1895" s="232" t="s">
        <v>2208</v>
      </c>
      <c r="I1895" s="232" t="s">
        <v>3529</v>
      </c>
      <c r="J1895" s="233">
        <v>46274</v>
      </c>
      <c r="K1895" s="233">
        <v>47731</v>
      </c>
      <c r="L1895" s="234">
        <v>550046498</v>
      </c>
      <c r="M1895" s="232" t="str">
        <f>IF(ISNA(VLOOKUP(L1895,'MASTER DATA'!$A$1:$B$192,2,0)),"",VLOOKUP(L1895,'MASTER DATA'!$A$1:$B$192,2,0))</f>
        <v>Argina S4 40_1*209L_A227</v>
      </c>
      <c r="N1895" s="232">
        <v>4</v>
      </c>
      <c r="O1895" s="232">
        <f t="shared" si="659"/>
        <v>1</v>
      </c>
      <c r="P1895" s="232">
        <f t="shared" si="660"/>
        <v>0</v>
      </c>
      <c r="Q1895" s="232">
        <f>VLOOKUP(L1895,'MASTER DATA'!$A$1:$E$192,5,0)</f>
        <v>4</v>
      </c>
      <c r="R1895" s="234">
        <f>SUMIF('picking of the day'!$H$4:$H$358,WMS!H1895&amp;WMS!L1895,'picking of the day'!$E$4:$E$358)</f>
        <v>0</v>
      </c>
      <c r="U1895" s="114">
        <f>IF(ISNA(VLOOKUP(H1895,'data putaway'!$A$1:$E$530,3,0)),0,VLOOKUP(H1895,'data putaway'!$A$1:$E$530,3,0))</f>
        <v>0</v>
      </c>
      <c r="V1895" s="354">
        <f t="shared" si="661"/>
        <v>4</v>
      </c>
      <c r="W1895" s="114">
        <f>IF(ISNA(VLOOKUP(H1895,'data putaway'!$A$1:$E$530,2,0)),0,VLOOKUP(H1895,'data putaway'!$A$1:$E$530,2,0))</f>
        <v>0</v>
      </c>
      <c r="X1895" s="354" t="b">
        <f t="shared" si="662"/>
        <v>0</v>
      </c>
      <c r="Y1895" s="354">
        <f>IF(ISNA(VLOOKUP(H1895,'data putaway'!$A$1:$E$530,4,0)),0,VLOOKUP(H1895,'data putaway'!$A$1:$E$530,4,0))</f>
        <v>0</v>
      </c>
      <c r="Z1895" s="113">
        <f>IF(ISNA(VLOOKUP(H1895,'data putaway'!$A$1:$E$530,5,0)),0,VLOOKUP(H1895,'data putaway'!$A$1:$E$530,5,0))</f>
        <v>0</v>
      </c>
      <c r="AA1895" s="354" t="b">
        <f t="shared" si="663"/>
        <v>0</v>
      </c>
      <c r="AB1895" s="354" t="b">
        <f t="shared" si="664"/>
        <v>0</v>
      </c>
      <c r="AC1895" s="356" t="str">
        <f t="shared" ca="1" si="665"/>
        <v>0 Month,  9 Days</v>
      </c>
      <c r="AD1895" s="114" t="str">
        <f t="shared" ca="1" si="672"/>
        <v>3 Year, 11 Month, 18 Days</v>
      </c>
      <c r="AE1895" s="114">
        <f t="shared" si="666"/>
        <v>4</v>
      </c>
      <c r="AF1895" s="114">
        <f t="shared" si="667"/>
        <v>1</v>
      </c>
      <c r="AG1895" s="354" t="str">
        <f t="shared" si="668"/>
        <v>CF14</v>
      </c>
      <c r="AH1895" s="114">
        <f>IF(ISNA(VLOOKUP(L1895,'MASTER DATA'!$A$1:$F$192,6,0)),0,VLOOKUP(L1895,'MASTER DATA'!$A$1:$F$192,6,0))*AE1895</f>
        <v>836</v>
      </c>
      <c r="AI1895" s="354" t="str">
        <f>VLOOKUP($D1895,'warehouse mapping'!$AN$7:$AO$17,2,0)</f>
        <v>Aktif</v>
      </c>
      <c r="AJ1895" s="114">
        <f t="shared" si="669"/>
        <v>0</v>
      </c>
      <c r="AK1895" s="354" t="str">
        <f t="shared" si="670"/>
        <v/>
      </c>
      <c r="AL1895" s="354" t="s">
        <v>3025</v>
      </c>
      <c r="AM1895" s="354">
        <f t="shared" si="673"/>
        <v>1</v>
      </c>
      <c r="AN1895" s="354" t="b">
        <f t="shared" si="671"/>
        <v>1</v>
      </c>
    </row>
    <row r="1896" spans="1:40" s="354" customFormat="1">
      <c r="A1896" s="354" t="str">
        <f t="shared" si="674"/>
        <v>CF14A02550044625</v>
      </c>
      <c r="B1896" s="354">
        <f t="shared" si="675"/>
        <v>0</v>
      </c>
      <c r="C1896" s="354">
        <f t="shared" si="676"/>
        <v>0</v>
      </c>
      <c r="D1896" s="354" t="str">
        <f t="shared" si="655"/>
        <v>CF</v>
      </c>
      <c r="E1896" s="354" t="str">
        <f t="shared" si="656"/>
        <v>14</v>
      </c>
      <c r="F1896" s="354" t="str">
        <f t="shared" si="657"/>
        <v>A</v>
      </c>
      <c r="G1896" s="355" t="str">
        <f t="shared" si="658"/>
        <v>02</v>
      </c>
      <c r="H1896" s="232" t="s">
        <v>2209</v>
      </c>
      <c r="I1896" s="232" t="s">
        <v>3574</v>
      </c>
      <c r="J1896" s="233">
        <v>46277</v>
      </c>
      <c r="K1896" s="233">
        <v>47733</v>
      </c>
      <c r="L1896" s="234">
        <v>550044625</v>
      </c>
      <c r="M1896" s="232" t="str">
        <f>IF(ISNA(VLOOKUP(L1896,'MASTER DATA'!$A$1:$B$192,2,0)),"",VLOOKUP(L1896,'MASTER DATA'!$A$1:$B$192,2,0))</f>
        <v>Rimula R2 40 CF_3*5L_A04W</v>
      </c>
      <c r="N1896" s="232">
        <v>6</v>
      </c>
      <c r="O1896" s="232">
        <f t="shared" si="659"/>
        <v>0</v>
      </c>
      <c r="P1896" s="232">
        <f t="shared" si="660"/>
        <v>6</v>
      </c>
      <c r="Q1896" s="232">
        <f>VLOOKUP(L1896,'MASTER DATA'!$A$1:$E$192,5,0)</f>
        <v>36</v>
      </c>
      <c r="R1896" s="234">
        <f>SUMIF('picking of the day'!$H$4:$H$358,WMS!H1896&amp;WMS!L1896,'picking of the day'!$E$4:$E$358)</f>
        <v>0</v>
      </c>
      <c r="U1896" s="114">
        <f>IF(ISNA(VLOOKUP(H1896,'data putaway'!$A$1:$E$530,3,0)),0,VLOOKUP(H1896,'data putaway'!$A$1:$E$530,3,0))</f>
        <v>0</v>
      </c>
      <c r="V1896" s="354">
        <f t="shared" si="661"/>
        <v>6</v>
      </c>
      <c r="W1896" s="114">
        <f>IF(ISNA(VLOOKUP(H1896,'data putaway'!$A$1:$E$530,2,0)),0,VLOOKUP(H1896,'data putaway'!$A$1:$E$530,2,0))</f>
        <v>0</v>
      </c>
      <c r="X1896" s="354" t="b">
        <f t="shared" si="662"/>
        <v>0</v>
      </c>
      <c r="Y1896" s="354">
        <f>IF(ISNA(VLOOKUP(H1896,'data putaway'!$A$1:$E$530,4,0)),0,VLOOKUP(H1896,'data putaway'!$A$1:$E$530,4,0))</f>
        <v>0</v>
      </c>
      <c r="Z1896" s="113">
        <f>IF(ISNA(VLOOKUP(H1896,'data putaway'!$A$1:$E$530,5,0)),0,VLOOKUP(H1896,'data putaway'!$A$1:$E$530,5,0))</f>
        <v>0</v>
      </c>
      <c r="AA1896" s="354" t="b">
        <f t="shared" si="663"/>
        <v>0</v>
      </c>
      <c r="AB1896" s="354" t="b">
        <f t="shared" si="664"/>
        <v>0</v>
      </c>
      <c r="AC1896" s="356" t="str">
        <f t="shared" ca="1" si="665"/>
        <v>0 Month,  6 Days</v>
      </c>
      <c r="AD1896" s="114" t="str">
        <f t="shared" ca="1" si="672"/>
        <v>3 Year, 11 Month, 20 Days</v>
      </c>
      <c r="AE1896" s="114">
        <f t="shared" si="666"/>
        <v>6</v>
      </c>
      <c r="AF1896" s="114">
        <f t="shared" si="667"/>
        <v>1</v>
      </c>
      <c r="AG1896" s="354" t="str">
        <f t="shared" si="668"/>
        <v>CF14</v>
      </c>
      <c r="AH1896" s="114">
        <f>IF(ISNA(VLOOKUP(L1896,'MASTER DATA'!$A$1:$F$192,6,0)),0,VLOOKUP(L1896,'MASTER DATA'!$A$1:$F$192,6,0))*AE1896</f>
        <v>90</v>
      </c>
      <c r="AI1896" s="354" t="str">
        <f>VLOOKUP($D1896,'warehouse mapping'!$AN$7:$AO$17,2,0)</f>
        <v>Aktif</v>
      </c>
      <c r="AJ1896" s="114">
        <f t="shared" si="669"/>
        <v>0</v>
      </c>
      <c r="AK1896" s="354" t="str">
        <f t="shared" si="670"/>
        <v/>
      </c>
      <c r="AL1896" s="354" t="s">
        <v>3025</v>
      </c>
      <c r="AM1896" s="354">
        <f t="shared" si="673"/>
        <v>1</v>
      </c>
      <c r="AN1896" s="354" t="b">
        <f t="shared" si="671"/>
        <v>1</v>
      </c>
    </row>
    <row r="1897" spans="1:40" s="354" customFormat="1">
      <c r="A1897" s="354" t="str">
        <f t="shared" si="674"/>
        <v>CF14B01550044625</v>
      </c>
      <c r="B1897" s="354">
        <f t="shared" si="675"/>
        <v>0</v>
      </c>
      <c r="C1897" s="354">
        <f t="shared" si="676"/>
        <v>0</v>
      </c>
      <c r="D1897" s="354" t="str">
        <f t="shared" si="655"/>
        <v>CF</v>
      </c>
      <c r="E1897" s="354" t="str">
        <f t="shared" si="656"/>
        <v>14</v>
      </c>
      <c r="F1897" s="354" t="str">
        <f t="shared" si="657"/>
        <v>B</v>
      </c>
      <c r="G1897" s="355" t="str">
        <f t="shared" si="658"/>
        <v>01</v>
      </c>
      <c r="H1897" s="232" t="s">
        <v>2210</v>
      </c>
      <c r="I1897" s="232" t="s">
        <v>3574</v>
      </c>
      <c r="J1897" s="233">
        <v>46277</v>
      </c>
      <c r="K1897" s="233">
        <v>47733</v>
      </c>
      <c r="L1897" s="234">
        <v>550044625</v>
      </c>
      <c r="M1897" s="232" t="str">
        <f>IF(ISNA(VLOOKUP(L1897,'MASTER DATA'!$A$1:$B$192,2,0)),"",VLOOKUP(L1897,'MASTER DATA'!$A$1:$B$192,2,0))</f>
        <v>Rimula R2 40 CF_3*5L_A04W</v>
      </c>
      <c r="N1897" s="232">
        <v>36</v>
      </c>
      <c r="O1897" s="232">
        <f t="shared" si="659"/>
        <v>1</v>
      </c>
      <c r="P1897" s="232">
        <f t="shared" si="660"/>
        <v>0</v>
      </c>
      <c r="Q1897" s="232">
        <f>VLOOKUP(L1897,'MASTER DATA'!$A$1:$E$192,5,0)</f>
        <v>36</v>
      </c>
      <c r="R1897" s="234">
        <f>SUMIF('picking of the day'!$H$4:$H$358,WMS!H1897&amp;WMS!L1897,'picking of the day'!$E$4:$E$358)</f>
        <v>0</v>
      </c>
      <c r="U1897" s="114">
        <f>IF(ISNA(VLOOKUP(H1897,'data putaway'!$A$1:$E$530,3,0)),0,VLOOKUP(H1897,'data putaway'!$A$1:$E$530,3,0))</f>
        <v>0</v>
      </c>
      <c r="V1897" s="354">
        <f t="shared" si="661"/>
        <v>36</v>
      </c>
      <c r="W1897" s="114">
        <f>IF(ISNA(VLOOKUP(H1897,'data putaway'!$A$1:$E$530,2,0)),0,VLOOKUP(H1897,'data putaway'!$A$1:$E$530,2,0))</f>
        <v>0</v>
      </c>
      <c r="X1897" s="354" t="b">
        <f t="shared" si="662"/>
        <v>0</v>
      </c>
      <c r="Y1897" s="354">
        <f>IF(ISNA(VLOOKUP(H1897,'data putaway'!$A$1:$E$530,4,0)),0,VLOOKUP(H1897,'data putaway'!$A$1:$E$530,4,0))</f>
        <v>0</v>
      </c>
      <c r="Z1897" s="113">
        <f>IF(ISNA(VLOOKUP(H1897,'data putaway'!$A$1:$E$530,5,0)),0,VLOOKUP(H1897,'data putaway'!$A$1:$E$530,5,0))</f>
        <v>0</v>
      </c>
      <c r="AA1897" s="354" t="b">
        <f t="shared" si="663"/>
        <v>0</v>
      </c>
      <c r="AB1897" s="354" t="b">
        <f t="shared" si="664"/>
        <v>0</v>
      </c>
      <c r="AC1897" s="356" t="str">
        <f t="shared" ca="1" si="665"/>
        <v>0 Month,  6 Days</v>
      </c>
      <c r="AD1897" s="114" t="str">
        <f t="shared" ca="1" si="672"/>
        <v>3 Year, 11 Month, 20 Days</v>
      </c>
      <c r="AE1897" s="114">
        <f t="shared" si="666"/>
        <v>36</v>
      </c>
      <c r="AF1897" s="114">
        <f t="shared" si="667"/>
        <v>1</v>
      </c>
      <c r="AG1897" s="354" t="str">
        <f t="shared" si="668"/>
        <v>CF14</v>
      </c>
      <c r="AH1897" s="114">
        <f>IF(ISNA(VLOOKUP(L1897,'MASTER DATA'!$A$1:$F$192,6,0)),0,VLOOKUP(L1897,'MASTER DATA'!$A$1:$F$192,6,0))*AE1897</f>
        <v>540</v>
      </c>
      <c r="AI1897" s="354" t="str">
        <f>VLOOKUP($D1897,'warehouse mapping'!$AN$7:$AO$17,2,0)</f>
        <v>Aktif</v>
      </c>
      <c r="AJ1897" s="114">
        <f t="shared" si="669"/>
        <v>0</v>
      </c>
      <c r="AK1897" s="354" t="str">
        <f t="shared" si="670"/>
        <v/>
      </c>
      <c r="AL1897" s="354" t="s">
        <v>3025</v>
      </c>
      <c r="AM1897" s="354">
        <f t="shared" si="673"/>
        <v>1</v>
      </c>
      <c r="AN1897" s="354" t="b">
        <f t="shared" si="671"/>
        <v>1</v>
      </c>
    </row>
    <row r="1898" spans="1:40" s="354" customFormat="1">
      <c r="A1898" s="354" t="str">
        <f t="shared" si="674"/>
        <v>CF14B02550044625</v>
      </c>
      <c r="B1898" s="354">
        <f t="shared" si="675"/>
        <v>0</v>
      </c>
      <c r="C1898" s="354">
        <f t="shared" si="676"/>
        <v>0</v>
      </c>
      <c r="D1898" s="354" t="str">
        <f t="shared" si="655"/>
        <v>CF</v>
      </c>
      <c r="E1898" s="354" t="str">
        <f t="shared" si="656"/>
        <v>14</v>
      </c>
      <c r="F1898" s="354" t="str">
        <f t="shared" si="657"/>
        <v>B</v>
      </c>
      <c r="G1898" s="355" t="str">
        <f t="shared" si="658"/>
        <v>02</v>
      </c>
      <c r="H1898" s="232" t="s">
        <v>2211</v>
      </c>
      <c r="I1898" s="232" t="s">
        <v>3574</v>
      </c>
      <c r="J1898" s="233">
        <v>46277</v>
      </c>
      <c r="K1898" s="233">
        <v>47733</v>
      </c>
      <c r="L1898" s="234">
        <v>550044625</v>
      </c>
      <c r="M1898" s="232" t="str">
        <f>IF(ISNA(VLOOKUP(L1898,'MASTER DATA'!$A$1:$B$192,2,0)),"",VLOOKUP(L1898,'MASTER DATA'!$A$1:$B$192,2,0))</f>
        <v>Rimula R2 40 CF_3*5L_A04W</v>
      </c>
      <c r="N1898" s="232">
        <v>36</v>
      </c>
      <c r="O1898" s="232">
        <f t="shared" si="659"/>
        <v>1</v>
      </c>
      <c r="P1898" s="232">
        <f t="shared" si="660"/>
        <v>0</v>
      </c>
      <c r="Q1898" s="232">
        <f>VLOOKUP(L1898,'MASTER DATA'!$A$1:$E$192,5,0)</f>
        <v>36</v>
      </c>
      <c r="R1898" s="234">
        <f>SUMIF('picking of the day'!$H$4:$H$358,WMS!H1898&amp;WMS!L1898,'picking of the day'!$E$4:$E$358)</f>
        <v>0</v>
      </c>
      <c r="U1898" s="114">
        <f>IF(ISNA(VLOOKUP(H1898,'data putaway'!$A$1:$E$530,3,0)),0,VLOOKUP(H1898,'data putaway'!$A$1:$E$530,3,0))</f>
        <v>0</v>
      </c>
      <c r="V1898" s="354">
        <f t="shared" si="661"/>
        <v>36</v>
      </c>
      <c r="W1898" s="114">
        <f>IF(ISNA(VLOOKUP(H1898,'data putaway'!$A$1:$E$530,2,0)),0,VLOOKUP(H1898,'data putaway'!$A$1:$E$530,2,0))</f>
        <v>0</v>
      </c>
      <c r="X1898" s="354" t="b">
        <f t="shared" si="662"/>
        <v>0</v>
      </c>
      <c r="Y1898" s="354">
        <f>IF(ISNA(VLOOKUP(H1898,'data putaway'!$A$1:$E$530,4,0)),0,VLOOKUP(H1898,'data putaway'!$A$1:$E$530,4,0))</f>
        <v>0</v>
      </c>
      <c r="Z1898" s="113">
        <f>IF(ISNA(VLOOKUP(H1898,'data putaway'!$A$1:$E$530,5,0)),0,VLOOKUP(H1898,'data putaway'!$A$1:$E$530,5,0))</f>
        <v>0</v>
      </c>
      <c r="AA1898" s="354" t="b">
        <f t="shared" si="663"/>
        <v>0</v>
      </c>
      <c r="AB1898" s="354" t="b">
        <f t="shared" si="664"/>
        <v>0</v>
      </c>
      <c r="AC1898" s="356" t="str">
        <f t="shared" ca="1" si="665"/>
        <v>0 Month,  6 Days</v>
      </c>
      <c r="AD1898" s="114" t="str">
        <f t="shared" ca="1" si="672"/>
        <v>3 Year, 11 Month, 20 Days</v>
      </c>
      <c r="AE1898" s="114">
        <f t="shared" si="666"/>
        <v>36</v>
      </c>
      <c r="AF1898" s="114">
        <f t="shared" si="667"/>
        <v>1</v>
      </c>
      <c r="AG1898" s="354" t="str">
        <f t="shared" si="668"/>
        <v>CF14</v>
      </c>
      <c r="AH1898" s="114">
        <f>IF(ISNA(VLOOKUP(L1898,'MASTER DATA'!$A$1:$F$192,6,0)),0,VLOOKUP(L1898,'MASTER DATA'!$A$1:$F$192,6,0))*AE1898</f>
        <v>540</v>
      </c>
      <c r="AI1898" s="354" t="str">
        <f>VLOOKUP($D1898,'warehouse mapping'!$AN$7:$AO$17,2,0)</f>
        <v>Aktif</v>
      </c>
      <c r="AJ1898" s="114">
        <f t="shared" si="669"/>
        <v>0</v>
      </c>
      <c r="AK1898" s="354" t="str">
        <f t="shared" si="670"/>
        <v/>
      </c>
      <c r="AL1898" s="354" t="s">
        <v>3025</v>
      </c>
      <c r="AM1898" s="354">
        <f t="shared" si="673"/>
        <v>1</v>
      </c>
      <c r="AN1898" s="354" t="b">
        <f t="shared" si="671"/>
        <v>1</v>
      </c>
    </row>
    <row r="1899" spans="1:40" s="354" customFormat="1">
      <c r="A1899" s="354" t="str">
        <f t="shared" si="674"/>
        <v>CF14C01550044360</v>
      </c>
      <c r="B1899" s="354">
        <f t="shared" si="675"/>
        <v>0</v>
      </c>
      <c r="C1899" s="354">
        <f t="shared" si="676"/>
        <v>4</v>
      </c>
      <c r="D1899" s="354" t="str">
        <f t="shared" si="655"/>
        <v>CF</v>
      </c>
      <c r="E1899" s="354" t="str">
        <f t="shared" si="656"/>
        <v>14</v>
      </c>
      <c r="F1899" s="354" t="str">
        <f t="shared" si="657"/>
        <v>C</v>
      </c>
      <c r="G1899" s="355" t="str">
        <f t="shared" si="658"/>
        <v>01</v>
      </c>
      <c r="H1899" s="232" t="s">
        <v>2212</v>
      </c>
      <c r="I1899" s="232">
        <v>12704140</v>
      </c>
      <c r="J1899" s="233">
        <v>46282</v>
      </c>
      <c r="K1899" s="233">
        <v>47736</v>
      </c>
      <c r="L1899" s="234">
        <v>550044360</v>
      </c>
      <c r="M1899" s="232" t="str">
        <f>IF(ISNA(VLOOKUP(L1899,'MASTER DATA'!$A$1:$B$192,2,0)),"",VLOOKUP(L1899,'MASTER DATA'!$A$1:$B$192,2,0))</f>
        <v>RimR4X15W40CI4E7DH1_1*209L_A227</v>
      </c>
      <c r="N1899" s="232">
        <v>0</v>
      </c>
      <c r="O1899" s="232">
        <f t="shared" si="659"/>
        <v>1</v>
      </c>
      <c r="P1899" s="232">
        <f t="shared" si="660"/>
        <v>0</v>
      </c>
      <c r="Q1899" s="232">
        <f>VLOOKUP(L1899,'MASTER DATA'!$A$1:$E$192,5,0)</f>
        <v>4</v>
      </c>
      <c r="R1899" s="234">
        <f>SUMIF('picking of the day'!$H$4:$H$358,WMS!H1899&amp;WMS!L1899,'picking of the day'!$E$4:$E$358)</f>
        <v>0</v>
      </c>
      <c r="U1899" s="114">
        <f>IF(ISNA(VLOOKUP(H1899,'data putaway'!$A$1:$E$530,3,0)),0,VLOOKUP(H1899,'data putaway'!$A$1:$E$530,3,0))</f>
        <v>4</v>
      </c>
      <c r="V1899" s="354">
        <f t="shared" si="661"/>
        <v>4</v>
      </c>
      <c r="W1899" s="114">
        <f>IF(ISNA(VLOOKUP(H1899,'data putaway'!$A$1:$E$530,2,0)),0,VLOOKUP(H1899,'data putaway'!$A$1:$E$530,2,0))</f>
        <v>550044360</v>
      </c>
      <c r="X1899" s="354" t="b">
        <f t="shared" si="662"/>
        <v>1</v>
      </c>
      <c r="Y1899" s="354">
        <f>IF(ISNA(VLOOKUP(H1899,'data putaway'!$A$1:$E$530,4,0)),0,VLOOKUP(H1899,'data putaway'!$A$1:$E$530,4,0))</f>
        <v>12704140</v>
      </c>
      <c r="Z1899" s="113">
        <f>IF(ISNA(VLOOKUP(H1899,'data putaway'!$A$1:$E$530,5,0)),0,VLOOKUP(H1899,'data putaway'!$A$1:$E$530,5,0))</f>
        <v>47736</v>
      </c>
      <c r="AA1899" s="354" t="b">
        <f t="shared" si="663"/>
        <v>1</v>
      </c>
      <c r="AB1899" s="354" t="b">
        <f t="shared" si="664"/>
        <v>1</v>
      </c>
      <c r="AC1899" s="356" t="str">
        <f t="shared" ca="1" si="665"/>
        <v>0 Month,  1 Days</v>
      </c>
      <c r="AD1899" s="114" t="str">
        <f t="shared" ca="1" si="672"/>
        <v>3 Year, 11 Month, 23 Days</v>
      </c>
      <c r="AE1899" s="114">
        <f t="shared" si="666"/>
        <v>4</v>
      </c>
      <c r="AF1899" s="114">
        <f t="shared" si="667"/>
        <v>1</v>
      </c>
      <c r="AG1899" s="354" t="str">
        <f t="shared" si="668"/>
        <v>CF14</v>
      </c>
      <c r="AH1899" s="114">
        <f>IF(ISNA(VLOOKUP(L1899,'MASTER DATA'!$A$1:$F$192,6,0)),0,VLOOKUP(L1899,'MASTER DATA'!$A$1:$F$192,6,0))*AE1899</f>
        <v>836</v>
      </c>
      <c r="AI1899" s="354" t="str">
        <f>VLOOKUP($D1899,'warehouse mapping'!$AN$7:$AO$17,2,0)</f>
        <v>Aktif</v>
      </c>
      <c r="AJ1899" s="114">
        <f t="shared" si="669"/>
        <v>0</v>
      </c>
      <c r="AK1899" s="354" t="str">
        <f t="shared" si="670"/>
        <v/>
      </c>
      <c r="AL1899" s="354" t="s">
        <v>3025</v>
      </c>
      <c r="AM1899" s="354">
        <f t="shared" si="673"/>
        <v>1</v>
      </c>
      <c r="AN1899" s="354" t="b">
        <f t="shared" si="671"/>
        <v>1</v>
      </c>
    </row>
    <row r="1900" spans="1:40" s="354" customFormat="1">
      <c r="A1900" s="354" t="str">
        <f t="shared" si="674"/>
        <v>CF14C02550044360</v>
      </c>
      <c r="B1900" s="354">
        <f t="shared" si="675"/>
        <v>0</v>
      </c>
      <c r="C1900" s="354">
        <f t="shared" si="676"/>
        <v>4</v>
      </c>
      <c r="D1900" s="354" t="str">
        <f t="shared" si="655"/>
        <v>CF</v>
      </c>
      <c r="E1900" s="354" t="str">
        <f t="shared" si="656"/>
        <v>14</v>
      </c>
      <c r="F1900" s="354" t="str">
        <f t="shared" si="657"/>
        <v>C</v>
      </c>
      <c r="G1900" s="355" t="str">
        <f t="shared" si="658"/>
        <v>02</v>
      </c>
      <c r="H1900" s="232" t="s">
        <v>2213</v>
      </c>
      <c r="I1900" s="232">
        <v>12704140</v>
      </c>
      <c r="J1900" s="233">
        <v>46282</v>
      </c>
      <c r="K1900" s="233">
        <v>47736</v>
      </c>
      <c r="L1900" s="234">
        <v>550044360</v>
      </c>
      <c r="M1900" s="232" t="str">
        <f>IF(ISNA(VLOOKUP(L1900,'MASTER DATA'!$A$1:$B$192,2,0)),"",VLOOKUP(L1900,'MASTER DATA'!$A$1:$B$192,2,0))</f>
        <v>RimR4X15W40CI4E7DH1_1*209L_A227</v>
      </c>
      <c r="N1900" s="232">
        <v>0</v>
      </c>
      <c r="O1900" s="232">
        <f t="shared" si="659"/>
        <v>1</v>
      </c>
      <c r="P1900" s="232">
        <f t="shared" si="660"/>
        <v>0</v>
      </c>
      <c r="Q1900" s="232">
        <f>VLOOKUP(L1900,'MASTER DATA'!$A$1:$E$192,5,0)</f>
        <v>4</v>
      </c>
      <c r="R1900" s="234">
        <f>SUMIF('picking of the day'!$H$4:$H$358,WMS!H1900&amp;WMS!L1900,'picking of the day'!$E$4:$E$358)</f>
        <v>0</v>
      </c>
      <c r="U1900" s="114">
        <f>IF(ISNA(VLOOKUP(H1900,'data putaway'!$A$1:$E$530,3,0)),0,VLOOKUP(H1900,'data putaway'!$A$1:$E$530,3,0))</f>
        <v>4</v>
      </c>
      <c r="V1900" s="354">
        <f t="shared" si="661"/>
        <v>4</v>
      </c>
      <c r="W1900" s="114">
        <f>IF(ISNA(VLOOKUP(H1900,'data putaway'!$A$1:$E$530,2,0)),0,VLOOKUP(H1900,'data putaway'!$A$1:$E$530,2,0))</f>
        <v>550044360</v>
      </c>
      <c r="X1900" s="354" t="b">
        <f t="shared" si="662"/>
        <v>1</v>
      </c>
      <c r="Y1900" s="354">
        <f>IF(ISNA(VLOOKUP(H1900,'data putaway'!$A$1:$E$530,4,0)),0,VLOOKUP(H1900,'data putaway'!$A$1:$E$530,4,0))</f>
        <v>12704140</v>
      </c>
      <c r="Z1900" s="113">
        <f>IF(ISNA(VLOOKUP(H1900,'data putaway'!$A$1:$E$530,5,0)),0,VLOOKUP(H1900,'data putaway'!$A$1:$E$530,5,0))</f>
        <v>47736</v>
      </c>
      <c r="AA1900" s="354" t="b">
        <f t="shared" si="663"/>
        <v>1</v>
      </c>
      <c r="AB1900" s="354" t="b">
        <f t="shared" si="664"/>
        <v>1</v>
      </c>
      <c r="AC1900" s="356" t="str">
        <f t="shared" ca="1" si="665"/>
        <v>0 Month,  1 Days</v>
      </c>
      <c r="AD1900" s="114" t="str">
        <f t="shared" ca="1" si="672"/>
        <v>3 Year, 11 Month, 23 Days</v>
      </c>
      <c r="AE1900" s="114">
        <f t="shared" si="666"/>
        <v>4</v>
      </c>
      <c r="AF1900" s="114">
        <f t="shared" si="667"/>
        <v>1</v>
      </c>
      <c r="AG1900" s="354" t="str">
        <f t="shared" si="668"/>
        <v>CF14</v>
      </c>
      <c r="AH1900" s="114">
        <f>IF(ISNA(VLOOKUP(L1900,'MASTER DATA'!$A$1:$F$192,6,0)),0,VLOOKUP(L1900,'MASTER DATA'!$A$1:$F$192,6,0))*AE1900</f>
        <v>836</v>
      </c>
      <c r="AI1900" s="354" t="str">
        <f>VLOOKUP($D1900,'warehouse mapping'!$AN$7:$AO$17,2,0)</f>
        <v>Aktif</v>
      </c>
      <c r="AJ1900" s="114">
        <f t="shared" si="669"/>
        <v>0</v>
      </c>
      <c r="AK1900" s="354" t="str">
        <f t="shared" si="670"/>
        <v/>
      </c>
      <c r="AL1900" s="354" t="s">
        <v>3025</v>
      </c>
      <c r="AM1900" s="354">
        <f t="shared" si="673"/>
        <v>1</v>
      </c>
      <c r="AN1900" s="354" t="b">
        <f t="shared" si="671"/>
        <v>1</v>
      </c>
    </row>
    <row r="1901" spans="1:40" s="354" customFormat="1">
      <c r="A1901" s="354" t="str">
        <f t="shared" si="674"/>
        <v>CF14D01550048593</v>
      </c>
      <c r="B1901" s="354">
        <f t="shared" si="675"/>
        <v>0</v>
      </c>
      <c r="C1901" s="354">
        <f t="shared" si="676"/>
        <v>0</v>
      </c>
      <c r="D1901" s="354" t="str">
        <f t="shared" si="655"/>
        <v>CF</v>
      </c>
      <c r="E1901" s="354" t="str">
        <f t="shared" si="656"/>
        <v>14</v>
      </c>
      <c r="F1901" s="354" t="str">
        <f t="shared" si="657"/>
        <v>D</v>
      </c>
      <c r="G1901" s="355" t="str">
        <f t="shared" si="658"/>
        <v>01</v>
      </c>
      <c r="H1901" s="232" t="s">
        <v>2214</v>
      </c>
      <c r="I1901" s="232" t="s">
        <v>3491</v>
      </c>
      <c r="J1901" s="233">
        <v>46266</v>
      </c>
      <c r="K1901" s="233">
        <v>47716</v>
      </c>
      <c r="L1901" s="234">
        <v>550048593</v>
      </c>
      <c r="M1901" s="232" t="str">
        <f>IF(ISNA(VLOOKUP(L1901,'MASTER DATA'!$A$1:$B$192,2,0)),"",VLOOKUP(L1901,'MASTER DATA'!$A$1:$B$192,2,0))</f>
        <v>Adv4TAX5Sc20W40MB_12*0.8L_A04W</v>
      </c>
      <c r="N1901" s="232">
        <v>48</v>
      </c>
      <c r="O1901" s="232">
        <f t="shared" si="659"/>
        <v>1</v>
      </c>
      <c r="P1901" s="232">
        <f t="shared" si="660"/>
        <v>0</v>
      </c>
      <c r="Q1901" s="232">
        <f>VLOOKUP(L1901,'MASTER DATA'!$A$1:$E$192,5,0)</f>
        <v>48</v>
      </c>
      <c r="R1901" s="234">
        <f>SUMIF('picking of the day'!$H$4:$H$358,WMS!H1901&amp;WMS!L1901,'picking of the day'!$E$4:$E$358)</f>
        <v>0</v>
      </c>
      <c r="U1901" s="114">
        <f>IF(ISNA(VLOOKUP(H1901,'data putaway'!$A$1:$E$530,3,0)),0,VLOOKUP(H1901,'data putaway'!$A$1:$E$530,3,0))</f>
        <v>0</v>
      </c>
      <c r="V1901" s="354">
        <f t="shared" si="661"/>
        <v>48</v>
      </c>
      <c r="W1901" s="114">
        <f>IF(ISNA(VLOOKUP(H1901,'data putaway'!$A$1:$E$530,2,0)),0,VLOOKUP(H1901,'data putaway'!$A$1:$E$530,2,0))</f>
        <v>0</v>
      </c>
      <c r="X1901" s="354" t="b">
        <f t="shared" si="662"/>
        <v>0</v>
      </c>
      <c r="Y1901" s="354">
        <f>IF(ISNA(VLOOKUP(H1901,'data putaway'!$A$1:$E$530,4,0)),0,VLOOKUP(H1901,'data putaway'!$A$1:$E$530,4,0))</f>
        <v>0</v>
      </c>
      <c r="Z1901" s="113">
        <f>IF(ISNA(VLOOKUP(H1901,'data putaway'!$A$1:$E$530,5,0)),0,VLOOKUP(H1901,'data putaway'!$A$1:$E$530,5,0))</f>
        <v>0</v>
      </c>
      <c r="AA1901" s="354" t="b">
        <f t="shared" si="663"/>
        <v>0</v>
      </c>
      <c r="AB1901" s="354" t="b">
        <f t="shared" si="664"/>
        <v>0</v>
      </c>
      <c r="AC1901" s="356" t="str">
        <f t="shared" ca="1" si="665"/>
        <v>0 Month,  17 Days</v>
      </c>
      <c r="AD1901" s="114" t="str">
        <f t="shared" ca="1" si="672"/>
        <v>3 Year, 11 Month, 3 Days</v>
      </c>
      <c r="AE1901" s="114">
        <f t="shared" si="666"/>
        <v>48</v>
      </c>
      <c r="AF1901" s="114">
        <f t="shared" si="667"/>
        <v>1</v>
      </c>
      <c r="AG1901" s="354" t="str">
        <f t="shared" si="668"/>
        <v>CF14</v>
      </c>
      <c r="AH1901" s="114">
        <f>IF(ISNA(VLOOKUP(L1901,'MASTER DATA'!$A$1:$F$192,6,0)),0,VLOOKUP(L1901,'MASTER DATA'!$A$1:$F$192,6,0))*AE1901</f>
        <v>460.79999999999995</v>
      </c>
      <c r="AI1901" s="354" t="str">
        <f>VLOOKUP($D1901,'warehouse mapping'!$AN$7:$AO$17,2,0)</f>
        <v>Aktif</v>
      </c>
      <c r="AJ1901" s="114">
        <f t="shared" si="669"/>
        <v>0</v>
      </c>
      <c r="AK1901" s="354" t="str">
        <f t="shared" si="670"/>
        <v/>
      </c>
      <c r="AL1901" s="354" t="s">
        <v>3025</v>
      </c>
      <c r="AM1901" s="354">
        <f t="shared" si="673"/>
        <v>1</v>
      </c>
      <c r="AN1901" s="354" t="b">
        <f t="shared" si="671"/>
        <v>1</v>
      </c>
    </row>
    <row r="1902" spans="1:40" s="354" customFormat="1">
      <c r="A1902" s="354" t="str">
        <f t="shared" si="674"/>
        <v>CF14D02550048593</v>
      </c>
      <c r="B1902" s="354">
        <f t="shared" si="675"/>
        <v>0</v>
      </c>
      <c r="C1902" s="354">
        <f t="shared" si="676"/>
        <v>0</v>
      </c>
      <c r="D1902" s="354" t="str">
        <f t="shared" si="655"/>
        <v>CF</v>
      </c>
      <c r="E1902" s="354" t="str">
        <f t="shared" si="656"/>
        <v>14</v>
      </c>
      <c r="F1902" s="354" t="str">
        <f t="shared" si="657"/>
        <v>D</v>
      </c>
      <c r="G1902" s="355" t="str">
        <f t="shared" si="658"/>
        <v>02</v>
      </c>
      <c r="H1902" s="232" t="s">
        <v>2215</v>
      </c>
      <c r="I1902" s="232" t="s">
        <v>3491</v>
      </c>
      <c r="J1902" s="233">
        <v>46266</v>
      </c>
      <c r="K1902" s="233">
        <v>47716</v>
      </c>
      <c r="L1902" s="234">
        <v>550048593</v>
      </c>
      <c r="M1902" s="232" t="str">
        <f>IF(ISNA(VLOOKUP(L1902,'MASTER DATA'!$A$1:$B$192,2,0)),"",VLOOKUP(L1902,'MASTER DATA'!$A$1:$B$192,2,0))</f>
        <v>Adv4TAX5Sc20W40MB_12*0.8L_A04W</v>
      </c>
      <c r="N1902" s="232">
        <v>48</v>
      </c>
      <c r="O1902" s="232">
        <f t="shared" si="659"/>
        <v>1</v>
      </c>
      <c r="P1902" s="232">
        <f t="shared" si="660"/>
        <v>0</v>
      </c>
      <c r="Q1902" s="232">
        <f>VLOOKUP(L1902,'MASTER DATA'!$A$1:$E$192,5,0)</f>
        <v>48</v>
      </c>
      <c r="R1902" s="234">
        <f>SUMIF('picking of the day'!$H$4:$H$358,WMS!H1902&amp;WMS!L1902,'picking of the day'!$E$4:$E$358)</f>
        <v>0</v>
      </c>
      <c r="U1902" s="114">
        <f>IF(ISNA(VLOOKUP(H1902,'data putaway'!$A$1:$E$530,3,0)),0,VLOOKUP(H1902,'data putaway'!$A$1:$E$530,3,0))</f>
        <v>0</v>
      </c>
      <c r="V1902" s="354">
        <f t="shared" si="661"/>
        <v>48</v>
      </c>
      <c r="W1902" s="114">
        <f>IF(ISNA(VLOOKUP(H1902,'data putaway'!$A$1:$E$530,2,0)),0,VLOOKUP(H1902,'data putaway'!$A$1:$E$530,2,0))</f>
        <v>0</v>
      </c>
      <c r="X1902" s="354" t="b">
        <f t="shared" si="662"/>
        <v>0</v>
      </c>
      <c r="Y1902" s="354">
        <f>IF(ISNA(VLOOKUP(H1902,'data putaway'!$A$1:$E$530,4,0)),0,VLOOKUP(H1902,'data putaway'!$A$1:$E$530,4,0))</f>
        <v>0</v>
      </c>
      <c r="Z1902" s="113">
        <f>IF(ISNA(VLOOKUP(H1902,'data putaway'!$A$1:$E$530,5,0)),0,VLOOKUP(H1902,'data putaway'!$A$1:$E$530,5,0))</f>
        <v>0</v>
      </c>
      <c r="AA1902" s="354" t="b">
        <f t="shared" si="663"/>
        <v>0</v>
      </c>
      <c r="AB1902" s="354" t="b">
        <f t="shared" si="664"/>
        <v>0</v>
      </c>
      <c r="AC1902" s="356" t="str">
        <f t="shared" ca="1" si="665"/>
        <v>0 Month,  17 Days</v>
      </c>
      <c r="AD1902" s="114" t="str">
        <f t="shared" ca="1" si="672"/>
        <v>3 Year, 11 Month, 3 Days</v>
      </c>
      <c r="AE1902" s="114">
        <f t="shared" si="666"/>
        <v>48</v>
      </c>
      <c r="AF1902" s="114">
        <f t="shared" si="667"/>
        <v>1</v>
      </c>
      <c r="AG1902" s="354" t="str">
        <f t="shared" si="668"/>
        <v>CF14</v>
      </c>
      <c r="AH1902" s="114">
        <f>IF(ISNA(VLOOKUP(L1902,'MASTER DATA'!$A$1:$F$192,6,0)),0,VLOOKUP(L1902,'MASTER DATA'!$A$1:$F$192,6,0))*AE1902</f>
        <v>460.79999999999995</v>
      </c>
      <c r="AI1902" s="354" t="str">
        <f>VLOOKUP($D1902,'warehouse mapping'!$AN$7:$AO$17,2,0)</f>
        <v>Aktif</v>
      </c>
      <c r="AJ1902" s="114">
        <f t="shared" si="669"/>
        <v>0</v>
      </c>
      <c r="AK1902" s="354" t="str">
        <f t="shared" si="670"/>
        <v/>
      </c>
      <c r="AL1902" s="354" t="s">
        <v>3025</v>
      </c>
      <c r="AM1902" s="354">
        <f t="shared" si="673"/>
        <v>1</v>
      </c>
      <c r="AN1902" s="354" t="b">
        <f t="shared" si="671"/>
        <v>1</v>
      </c>
    </row>
    <row r="1903" spans="1:40" s="354" customFormat="1">
      <c r="A1903" s="354" t="str">
        <f t="shared" si="674"/>
        <v>CF14E01550048593</v>
      </c>
      <c r="B1903" s="354">
        <f t="shared" si="675"/>
        <v>0</v>
      </c>
      <c r="C1903" s="354">
        <f t="shared" si="676"/>
        <v>0</v>
      </c>
      <c r="D1903" s="354" t="str">
        <f t="shared" si="655"/>
        <v>CF</v>
      </c>
      <c r="E1903" s="354" t="str">
        <f t="shared" si="656"/>
        <v>14</v>
      </c>
      <c r="F1903" s="354" t="str">
        <f t="shared" si="657"/>
        <v>E</v>
      </c>
      <c r="G1903" s="355" t="str">
        <f t="shared" si="658"/>
        <v>01</v>
      </c>
      <c r="H1903" s="232" t="s">
        <v>2216</v>
      </c>
      <c r="I1903" s="232" t="s">
        <v>3491</v>
      </c>
      <c r="J1903" s="233">
        <v>46266</v>
      </c>
      <c r="K1903" s="233">
        <v>47716</v>
      </c>
      <c r="L1903" s="234">
        <v>550048593</v>
      </c>
      <c r="M1903" s="232" t="str">
        <f>IF(ISNA(VLOOKUP(L1903,'MASTER DATA'!$A$1:$B$192,2,0)),"",VLOOKUP(L1903,'MASTER DATA'!$A$1:$B$192,2,0))</f>
        <v>Adv4TAX5Sc20W40MB_12*0.8L_A04W</v>
      </c>
      <c r="N1903" s="232">
        <v>48</v>
      </c>
      <c r="O1903" s="232">
        <f t="shared" si="659"/>
        <v>1</v>
      </c>
      <c r="P1903" s="232">
        <f t="shared" si="660"/>
        <v>0</v>
      </c>
      <c r="Q1903" s="232">
        <f>VLOOKUP(L1903,'MASTER DATA'!$A$1:$E$192,5,0)</f>
        <v>48</v>
      </c>
      <c r="R1903" s="234">
        <f>SUMIF('picking of the day'!$H$4:$H$358,WMS!H1903&amp;WMS!L1903,'picking of the day'!$E$4:$E$358)</f>
        <v>0</v>
      </c>
      <c r="U1903" s="114">
        <f>IF(ISNA(VLOOKUP(H1903,'data putaway'!$A$1:$E$530,3,0)),0,VLOOKUP(H1903,'data putaway'!$A$1:$E$530,3,0))</f>
        <v>0</v>
      </c>
      <c r="V1903" s="354">
        <f t="shared" si="661"/>
        <v>48</v>
      </c>
      <c r="W1903" s="114">
        <f>IF(ISNA(VLOOKUP(H1903,'data putaway'!$A$1:$E$530,2,0)),0,VLOOKUP(H1903,'data putaway'!$A$1:$E$530,2,0))</f>
        <v>0</v>
      </c>
      <c r="X1903" s="354" t="b">
        <f t="shared" si="662"/>
        <v>0</v>
      </c>
      <c r="Y1903" s="354">
        <f>IF(ISNA(VLOOKUP(H1903,'data putaway'!$A$1:$E$530,4,0)),0,VLOOKUP(H1903,'data putaway'!$A$1:$E$530,4,0))</f>
        <v>0</v>
      </c>
      <c r="Z1903" s="113">
        <f>IF(ISNA(VLOOKUP(H1903,'data putaway'!$A$1:$E$530,5,0)),0,VLOOKUP(H1903,'data putaway'!$A$1:$E$530,5,0))</f>
        <v>0</v>
      </c>
      <c r="AA1903" s="354" t="b">
        <f t="shared" si="663"/>
        <v>0</v>
      </c>
      <c r="AB1903" s="354" t="b">
        <f t="shared" si="664"/>
        <v>0</v>
      </c>
      <c r="AC1903" s="356" t="str">
        <f t="shared" ca="1" si="665"/>
        <v>0 Month,  17 Days</v>
      </c>
      <c r="AD1903" s="114" t="str">
        <f t="shared" ca="1" si="672"/>
        <v>3 Year, 11 Month, 3 Days</v>
      </c>
      <c r="AE1903" s="114">
        <f t="shared" si="666"/>
        <v>48</v>
      </c>
      <c r="AF1903" s="114">
        <f t="shared" si="667"/>
        <v>1</v>
      </c>
      <c r="AG1903" s="354" t="str">
        <f t="shared" si="668"/>
        <v>CF14</v>
      </c>
      <c r="AH1903" s="114">
        <f>IF(ISNA(VLOOKUP(L1903,'MASTER DATA'!$A$1:$F$192,6,0)),0,VLOOKUP(L1903,'MASTER DATA'!$A$1:$F$192,6,0))*AE1903</f>
        <v>460.79999999999995</v>
      </c>
      <c r="AI1903" s="354" t="str">
        <f>VLOOKUP($D1903,'warehouse mapping'!$AN$7:$AO$17,2,0)</f>
        <v>Aktif</v>
      </c>
      <c r="AJ1903" s="114">
        <f t="shared" si="669"/>
        <v>0</v>
      </c>
      <c r="AK1903" s="354" t="str">
        <f t="shared" si="670"/>
        <v/>
      </c>
      <c r="AL1903" s="354" t="s">
        <v>3025</v>
      </c>
      <c r="AM1903" s="354">
        <f t="shared" si="673"/>
        <v>1</v>
      </c>
      <c r="AN1903" s="354" t="b">
        <f t="shared" si="671"/>
        <v>1</v>
      </c>
    </row>
    <row r="1904" spans="1:40" s="354" customFormat="1">
      <c r="A1904" s="354" t="str">
        <f t="shared" si="674"/>
        <v>CF14E02550048593</v>
      </c>
      <c r="B1904" s="354">
        <f t="shared" si="675"/>
        <v>0</v>
      </c>
      <c r="C1904" s="354">
        <f t="shared" si="676"/>
        <v>0</v>
      </c>
      <c r="D1904" s="354" t="str">
        <f t="shared" si="655"/>
        <v>CF</v>
      </c>
      <c r="E1904" s="354" t="str">
        <f t="shared" si="656"/>
        <v>14</v>
      </c>
      <c r="F1904" s="354" t="str">
        <f t="shared" si="657"/>
        <v>E</v>
      </c>
      <c r="G1904" s="355" t="str">
        <f t="shared" si="658"/>
        <v>02</v>
      </c>
      <c r="H1904" s="232" t="s">
        <v>2217</v>
      </c>
      <c r="I1904" s="232" t="s">
        <v>3491</v>
      </c>
      <c r="J1904" s="233">
        <v>46266</v>
      </c>
      <c r="K1904" s="233">
        <v>47716</v>
      </c>
      <c r="L1904" s="234">
        <v>550048593</v>
      </c>
      <c r="M1904" s="232" t="str">
        <f>IF(ISNA(VLOOKUP(L1904,'MASTER DATA'!$A$1:$B$192,2,0)),"",VLOOKUP(L1904,'MASTER DATA'!$A$1:$B$192,2,0))</f>
        <v>Adv4TAX5Sc20W40MB_12*0.8L_A04W</v>
      </c>
      <c r="N1904" s="232">
        <v>48</v>
      </c>
      <c r="O1904" s="232">
        <f t="shared" si="659"/>
        <v>1</v>
      </c>
      <c r="P1904" s="232">
        <f t="shared" si="660"/>
        <v>0</v>
      </c>
      <c r="Q1904" s="232">
        <f>VLOOKUP(L1904,'MASTER DATA'!$A$1:$E$192,5,0)</f>
        <v>48</v>
      </c>
      <c r="R1904" s="234">
        <f>SUMIF('picking of the day'!$H$4:$H$358,WMS!H1904&amp;WMS!L1904,'picking of the day'!$E$4:$E$358)</f>
        <v>0</v>
      </c>
      <c r="U1904" s="114">
        <f>IF(ISNA(VLOOKUP(H1904,'data putaway'!$A$1:$E$530,3,0)),0,VLOOKUP(H1904,'data putaway'!$A$1:$E$530,3,0))</f>
        <v>0</v>
      </c>
      <c r="V1904" s="354">
        <f t="shared" si="661"/>
        <v>48</v>
      </c>
      <c r="W1904" s="114">
        <f>IF(ISNA(VLOOKUP(H1904,'data putaway'!$A$1:$E$530,2,0)),0,VLOOKUP(H1904,'data putaway'!$A$1:$E$530,2,0))</f>
        <v>0</v>
      </c>
      <c r="X1904" s="354" t="b">
        <f t="shared" si="662"/>
        <v>0</v>
      </c>
      <c r="Y1904" s="354">
        <f>IF(ISNA(VLOOKUP(H1904,'data putaway'!$A$1:$E$530,4,0)),0,VLOOKUP(H1904,'data putaway'!$A$1:$E$530,4,0))</f>
        <v>0</v>
      </c>
      <c r="Z1904" s="113">
        <f>IF(ISNA(VLOOKUP(H1904,'data putaway'!$A$1:$E$530,5,0)),0,VLOOKUP(H1904,'data putaway'!$A$1:$E$530,5,0))</f>
        <v>0</v>
      </c>
      <c r="AA1904" s="354" t="b">
        <f t="shared" si="663"/>
        <v>0</v>
      </c>
      <c r="AB1904" s="354" t="b">
        <f t="shared" si="664"/>
        <v>0</v>
      </c>
      <c r="AC1904" s="356" t="str">
        <f t="shared" ca="1" si="665"/>
        <v>0 Month,  17 Days</v>
      </c>
      <c r="AD1904" s="114" t="str">
        <f t="shared" ca="1" si="672"/>
        <v>3 Year, 11 Month, 3 Days</v>
      </c>
      <c r="AE1904" s="114">
        <f t="shared" si="666"/>
        <v>48</v>
      </c>
      <c r="AF1904" s="114">
        <f t="shared" si="667"/>
        <v>1</v>
      </c>
      <c r="AG1904" s="354" t="str">
        <f t="shared" si="668"/>
        <v>CF14</v>
      </c>
      <c r="AH1904" s="114">
        <f>IF(ISNA(VLOOKUP(L1904,'MASTER DATA'!$A$1:$F$192,6,0)),0,VLOOKUP(L1904,'MASTER DATA'!$A$1:$F$192,6,0))*AE1904</f>
        <v>460.79999999999995</v>
      </c>
      <c r="AI1904" s="354" t="str">
        <f>VLOOKUP($D1904,'warehouse mapping'!$AN$7:$AO$17,2,0)</f>
        <v>Aktif</v>
      </c>
      <c r="AJ1904" s="114">
        <f t="shared" si="669"/>
        <v>0</v>
      </c>
      <c r="AK1904" s="354" t="str">
        <f t="shared" si="670"/>
        <v/>
      </c>
      <c r="AL1904" s="354" t="s">
        <v>3025</v>
      </c>
      <c r="AM1904" s="354">
        <f t="shared" si="673"/>
        <v>1</v>
      </c>
      <c r="AN1904" s="354" t="b">
        <f t="shared" si="671"/>
        <v>1</v>
      </c>
    </row>
    <row r="1905" spans="1:40" s="354" customFormat="1">
      <c r="A1905" s="354" t="str">
        <f t="shared" si="674"/>
        <v>CF15A01550075434</v>
      </c>
      <c r="B1905" s="354">
        <f t="shared" si="675"/>
        <v>0</v>
      </c>
      <c r="C1905" s="354">
        <f t="shared" si="676"/>
        <v>13</v>
      </c>
      <c r="D1905" s="354" t="str">
        <f t="shared" si="655"/>
        <v>CF</v>
      </c>
      <c r="E1905" s="354" t="str">
        <f t="shared" si="656"/>
        <v>15</v>
      </c>
      <c r="F1905" s="354" t="str">
        <f t="shared" si="657"/>
        <v>A</v>
      </c>
      <c r="G1905" s="355" t="str">
        <f t="shared" si="658"/>
        <v>01</v>
      </c>
      <c r="H1905" s="232" t="s">
        <v>2218</v>
      </c>
      <c r="I1905" s="232" t="s">
        <v>3063</v>
      </c>
      <c r="J1905" s="233">
        <v>46282</v>
      </c>
      <c r="K1905" s="233">
        <v>47574</v>
      </c>
      <c r="L1905" s="234">
        <v>550075434</v>
      </c>
      <c r="M1905" s="232" t="str">
        <f>IF(ISNA(VLOOKUP(L1905,'MASTER DATA'!$A$1:$B$192,2,0)),"",VLOOKUP(L1905,'MASTER DATA'!$A$1:$B$192,2,0))</f>
        <v>AdvCitySc10W30SPMB_12*1L_A04W</v>
      </c>
      <c r="N1905" s="232">
        <v>0</v>
      </c>
      <c r="O1905" s="232">
        <f t="shared" si="659"/>
        <v>0</v>
      </c>
      <c r="P1905" s="232">
        <f t="shared" si="660"/>
        <v>13</v>
      </c>
      <c r="Q1905" s="232">
        <f>VLOOKUP(L1905,'MASTER DATA'!$A$1:$E$192,5,0)</f>
        <v>44</v>
      </c>
      <c r="R1905" s="234">
        <f>SUMIF('picking of the day'!$H$4:$H$358,WMS!H1905&amp;WMS!L1905,'picking of the day'!$E$4:$E$358)</f>
        <v>0</v>
      </c>
      <c r="U1905" s="114">
        <f>IF(ISNA(VLOOKUP(H1905,'data putaway'!$A$1:$E$530,3,0)),0,VLOOKUP(H1905,'data putaway'!$A$1:$E$530,3,0))</f>
        <v>13</v>
      </c>
      <c r="V1905" s="354">
        <f t="shared" si="661"/>
        <v>13</v>
      </c>
      <c r="W1905" s="114">
        <f>IF(ISNA(VLOOKUP(H1905,'data putaway'!$A$1:$E$530,2,0)),0,VLOOKUP(H1905,'data putaway'!$A$1:$E$530,2,0))</f>
        <v>550075434</v>
      </c>
      <c r="X1905" s="354" t="b">
        <f t="shared" si="662"/>
        <v>1</v>
      </c>
      <c r="Y1905" s="354" t="str">
        <f>IF(ISNA(VLOOKUP(H1905,'data putaway'!$A$1:$E$530,4,0)),0,VLOOKUP(H1905,'data putaway'!$A$1:$E$530,4,0))</f>
        <v>01D26JJ</v>
      </c>
      <c r="Z1905" s="113">
        <f>IF(ISNA(VLOOKUP(H1905,'data putaway'!$A$1:$E$530,5,0)),0,VLOOKUP(H1905,'data putaway'!$A$1:$E$530,5,0))</f>
        <v>47574</v>
      </c>
      <c r="AA1905" s="354" t="b">
        <f t="shared" si="663"/>
        <v>1</v>
      </c>
      <c r="AB1905" s="354" t="b">
        <f t="shared" si="664"/>
        <v>1</v>
      </c>
      <c r="AC1905" s="356" t="str">
        <f t="shared" ca="1" si="665"/>
        <v>0 Month,  1 Days</v>
      </c>
      <c r="AD1905" s="114" t="str">
        <f t="shared" ca="1" si="672"/>
        <v>3 Year, 6 Month, 14 Days</v>
      </c>
      <c r="AE1905" s="114">
        <f t="shared" si="666"/>
        <v>13</v>
      </c>
      <c r="AF1905" s="114">
        <f t="shared" si="667"/>
        <v>1</v>
      </c>
      <c r="AG1905" s="354" t="str">
        <f t="shared" si="668"/>
        <v>CF15</v>
      </c>
      <c r="AH1905" s="114">
        <f>IF(ISNA(VLOOKUP(L1905,'MASTER DATA'!$A$1:$F$192,6,0)),0,VLOOKUP(L1905,'MASTER DATA'!$A$1:$F$192,6,0))*AE1905</f>
        <v>156</v>
      </c>
      <c r="AI1905" s="354" t="str">
        <f>VLOOKUP($D1905,'warehouse mapping'!$AN$7:$AO$17,2,0)</f>
        <v>Aktif</v>
      </c>
      <c r="AJ1905" s="114">
        <f t="shared" si="669"/>
        <v>0</v>
      </c>
      <c r="AK1905" s="354" t="str">
        <f t="shared" si="670"/>
        <v/>
      </c>
      <c r="AL1905" s="354" t="s">
        <v>3025</v>
      </c>
      <c r="AM1905" s="354">
        <f t="shared" si="673"/>
        <v>1</v>
      </c>
      <c r="AN1905" s="354" t="b">
        <f t="shared" si="671"/>
        <v>1</v>
      </c>
    </row>
    <row r="1906" spans="1:40" s="354" customFormat="1">
      <c r="A1906" s="354" t="str">
        <f t="shared" si="674"/>
        <v>CF15A02550076636</v>
      </c>
      <c r="B1906" s="354">
        <f t="shared" si="675"/>
        <v>0</v>
      </c>
      <c r="C1906" s="354">
        <f t="shared" si="676"/>
        <v>38</v>
      </c>
      <c r="D1906" s="354" t="str">
        <f t="shared" si="655"/>
        <v>CF</v>
      </c>
      <c r="E1906" s="354" t="str">
        <f t="shared" si="656"/>
        <v>15</v>
      </c>
      <c r="F1906" s="354" t="str">
        <f t="shared" si="657"/>
        <v>A</v>
      </c>
      <c r="G1906" s="355" t="str">
        <f t="shared" si="658"/>
        <v>02</v>
      </c>
      <c r="H1906" s="232" t="s">
        <v>2219</v>
      </c>
      <c r="I1906" s="232" t="s">
        <v>3530</v>
      </c>
      <c r="J1906" s="233">
        <v>46282</v>
      </c>
      <c r="K1906" s="233">
        <v>47731</v>
      </c>
      <c r="L1906" s="234">
        <v>550076636</v>
      </c>
      <c r="M1906" s="232" t="str">
        <f>IF(ISNA(VLOOKUP(L1906,'MASTER DATA'!$A$1:$B$192,2,0)),"",VLOOKUP(L1906,'MASTER DATA'!$A$1:$B$192,2,0))</f>
        <v>Helix Eco Plus 5W-30_12*0.5L_A04W</v>
      </c>
      <c r="N1906" s="232">
        <v>0</v>
      </c>
      <c r="O1906" s="232">
        <f t="shared" si="659"/>
        <v>0</v>
      </c>
      <c r="P1906" s="232">
        <f t="shared" si="660"/>
        <v>38</v>
      </c>
      <c r="Q1906" s="232">
        <f>VLOOKUP(L1906,'MASTER DATA'!$A$1:$E$192,5,0)</f>
        <v>48</v>
      </c>
      <c r="R1906" s="234">
        <f>SUMIF('picking of the day'!$H$4:$H$358,WMS!H1906&amp;WMS!L1906,'picking of the day'!$E$4:$E$358)</f>
        <v>0</v>
      </c>
      <c r="U1906" s="114">
        <f>IF(ISNA(VLOOKUP(H1906,'data putaway'!$A$1:$E$530,3,0)),0,VLOOKUP(H1906,'data putaway'!$A$1:$E$530,3,0))</f>
        <v>38</v>
      </c>
      <c r="V1906" s="354">
        <f t="shared" si="661"/>
        <v>38</v>
      </c>
      <c r="W1906" s="114">
        <f>IF(ISNA(VLOOKUP(H1906,'data putaway'!$A$1:$E$530,2,0)),0,VLOOKUP(H1906,'data putaway'!$A$1:$E$530,2,0))</f>
        <v>550076636</v>
      </c>
      <c r="X1906" s="354" t="b">
        <f t="shared" si="662"/>
        <v>1</v>
      </c>
      <c r="Y1906" s="354" t="str">
        <f>IF(ISNA(VLOOKUP(H1906,'data putaway'!$A$1:$E$530,4,0)),0,VLOOKUP(H1906,'data putaway'!$A$1:$E$530,4,0))</f>
        <v>05I26JJ</v>
      </c>
      <c r="Z1906" s="113">
        <f>IF(ISNA(VLOOKUP(H1906,'data putaway'!$A$1:$E$530,5,0)),0,VLOOKUP(H1906,'data putaway'!$A$1:$E$530,5,0))</f>
        <v>47731</v>
      </c>
      <c r="AA1906" s="354" t="b">
        <f t="shared" si="663"/>
        <v>1</v>
      </c>
      <c r="AB1906" s="354" t="b">
        <f t="shared" si="664"/>
        <v>1</v>
      </c>
      <c r="AC1906" s="356" t="str">
        <f t="shared" ca="1" si="665"/>
        <v>0 Month,  1 Days</v>
      </c>
      <c r="AD1906" s="114" t="str">
        <f t="shared" ca="1" si="672"/>
        <v>3 Year, 11 Month, 18 Days</v>
      </c>
      <c r="AE1906" s="114">
        <f t="shared" si="666"/>
        <v>38</v>
      </c>
      <c r="AF1906" s="114">
        <f t="shared" si="667"/>
        <v>1</v>
      </c>
      <c r="AG1906" s="354" t="str">
        <f t="shared" si="668"/>
        <v>CF15</v>
      </c>
      <c r="AH1906" s="114">
        <f>IF(ISNA(VLOOKUP(L1906,'MASTER DATA'!$A$1:$F$192,6,0)),0,VLOOKUP(L1906,'MASTER DATA'!$A$1:$F$192,6,0))*AE1906</f>
        <v>228</v>
      </c>
      <c r="AI1906" s="354" t="str">
        <f>VLOOKUP($D1906,'warehouse mapping'!$AN$7:$AO$17,2,0)</f>
        <v>Aktif</v>
      </c>
      <c r="AJ1906" s="114">
        <f t="shared" si="669"/>
        <v>0</v>
      </c>
      <c r="AK1906" s="354" t="str">
        <f t="shared" si="670"/>
        <v/>
      </c>
      <c r="AL1906" s="354" t="s">
        <v>3025</v>
      </c>
      <c r="AM1906" s="354">
        <f t="shared" si="673"/>
        <v>1</v>
      </c>
      <c r="AN1906" s="354" t="b">
        <f t="shared" si="671"/>
        <v>1</v>
      </c>
    </row>
    <row r="1907" spans="1:40" s="354" customFormat="1">
      <c r="A1907" s="354" t="str">
        <f t="shared" si="674"/>
        <v>CF15B01550070614</v>
      </c>
      <c r="B1907" s="354">
        <f t="shared" si="675"/>
        <v>0</v>
      </c>
      <c r="C1907" s="354">
        <f t="shared" si="676"/>
        <v>0</v>
      </c>
      <c r="D1907" s="354" t="str">
        <f t="shared" si="655"/>
        <v>CF</v>
      </c>
      <c r="E1907" s="354" t="str">
        <f t="shared" si="656"/>
        <v>15</v>
      </c>
      <c r="F1907" s="354" t="str">
        <f t="shared" si="657"/>
        <v>B</v>
      </c>
      <c r="G1907" s="355" t="str">
        <f t="shared" si="658"/>
        <v>01</v>
      </c>
      <c r="H1907" s="232" t="s">
        <v>2220</v>
      </c>
      <c r="I1907" s="232" t="s">
        <v>3583</v>
      </c>
      <c r="J1907" s="233">
        <v>46280</v>
      </c>
      <c r="K1907" s="233">
        <v>47737</v>
      </c>
      <c r="L1907" s="234">
        <v>550070614</v>
      </c>
      <c r="M1907" s="232" t="str">
        <f>IF(ISNA(VLOOKUP(L1907,'MASTER DATA'!$A$1:$B$192,2,0)),"",VLOOKUP(L1907,'MASTER DATA'!$A$1:$B$192,2,0))</f>
        <v>HlxHX610W40SP_4*4L_A04W</v>
      </c>
      <c r="N1907" s="232">
        <v>36</v>
      </c>
      <c r="O1907" s="232">
        <f t="shared" si="659"/>
        <v>1</v>
      </c>
      <c r="P1907" s="232">
        <f t="shared" si="660"/>
        <v>0</v>
      </c>
      <c r="Q1907" s="232">
        <f>VLOOKUP(L1907,'MASTER DATA'!$A$1:$E$192,5,0)</f>
        <v>36</v>
      </c>
      <c r="R1907" s="234">
        <f>SUMIF('picking of the day'!$H$4:$H$358,WMS!H1907&amp;WMS!L1907,'picking of the day'!$E$4:$E$358)</f>
        <v>0</v>
      </c>
      <c r="U1907" s="114">
        <f>IF(ISNA(VLOOKUP(H1907,'data putaway'!$A$1:$E$530,3,0)),0,VLOOKUP(H1907,'data putaway'!$A$1:$E$530,3,0))</f>
        <v>0</v>
      </c>
      <c r="V1907" s="354">
        <f t="shared" si="661"/>
        <v>36</v>
      </c>
      <c r="W1907" s="114">
        <f>IF(ISNA(VLOOKUP(H1907,'data putaway'!$A$1:$E$530,2,0)),0,VLOOKUP(H1907,'data putaway'!$A$1:$E$530,2,0))</f>
        <v>0</v>
      </c>
      <c r="X1907" s="354" t="b">
        <f t="shared" si="662"/>
        <v>0</v>
      </c>
      <c r="Y1907" s="354">
        <f>IF(ISNA(VLOOKUP(H1907,'data putaway'!$A$1:$E$530,4,0)),0,VLOOKUP(H1907,'data putaway'!$A$1:$E$530,4,0))</f>
        <v>0</v>
      </c>
      <c r="Z1907" s="113">
        <f>IF(ISNA(VLOOKUP(H1907,'data putaway'!$A$1:$E$530,5,0)),0,VLOOKUP(H1907,'data putaway'!$A$1:$E$530,5,0))</f>
        <v>0</v>
      </c>
      <c r="AA1907" s="354" t="b">
        <f t="shared" si="663"/>
        <v>0</v>
      </c>
      <c r="AB1907" s="354" t="b">
        <f t="shared" si="664"/>
        <v>0</v>
      </c>
      <c r="AC1907" s="356" t="str">
        <f t="shared" ca="1" si="665"/>
        <v>0 Month,  3 Days</v>
      </c>
      <c r="AD1907" s="114" t="str">
        <f t="shared" ca="1" si="672"/>
        <v>3 Year, 11 Month, 24 Days</v>
      </c>
      <c r="AE1907" s="114">
        <f t="shared" si="666"/>
        <v>36</v>
      </c>
      <c r="AF1907" s="114">
        <f t="shared" si="667"/>
        <v>1</v>
      </c>
      <c r="AG1907" s="354" t="str">
        <f t="shared" si="668"/>
        <v>CF15</v>
      </c>
      <c r="AH1907" s="114">
        <f>IF(ISNA(VLOOKUP(L1907,'MASTER DATA'!$A$1:$F$192,6,0)),0,VLOOKUP(L1907,'MASTER DATA'!$A$1:$F$192,6,0))*AE1907</f>
        <v>576</v>
      </c>
      <c r="AI1907" s="354" t="str">
        <f>VLOOKUP($D1907,'warehouse mapping'!$AN$7:$AO$17,2,0)</f>
        <v>Aktif</v>
      </c>
      <c r="AJ1907" s="114">
        <f t="shared" si="669"/>
        <v>0</v>
      </c>
      <c r="AK1907" s="354" t="str">
        <f t="shared" si="670"/>
        <v/>
      </c>
      <c r="AL1907" s="354" t="s">
        <v>3025</v>
      </c>
      <c r="AM1907" s="354">
        <f t="shared" si="673"/>
        <v>1</v>
      </c>
      <c r="AN1907" s="354" t="b">
        <f t="shared" si="671"/>
        <v>1</v>
      </c>
    </row>
    <row r="1908" spans="1:40" s="354" customFormat="1">
      <c r="A1908" s="354" t="str">
        <f t="shared" si="674"/>
        <v>CF15B02550070614</v>
      </c>
      <c r="B1908" s="354">
        <f t="shared" si="675"/>
        <v>0</v>
      </c>
      <c r="C1908" s="354">
        <f t="shared" si="676"/>
        <v>0</v>
      </c>
      <c r="D1908" s="354" t="str">
        <f t="shared" si="655"/>
        <v>CF</v>
      </c>
      <c r="E1908" s="354" t="str">
        <f t="shared" si="656"/>
        <v>15</v>
      </c>
      <c r="F1908" s="354" t="str">
        <f t="shared" si="657"/>
        <v>B</v>
      </c>
      <c r="G1908" s="355" t="str">
        <f t="shared" si="658"/>
        <v>02</v>
      </c>
      <c r="H1908" s="232" t="s">
        <v>2221</v>
      </c>
      <c r="I1908" s="232" t="s">
        <v>3583</v>
      </c>
      <c r="J1908" s="233">
        <v>46280</v>
      </c>
      <c r="K1908" s="233">
        <v>47737</v>
      </c>
      <c r="L1908" s="234">
        <v>550070614</v>
      </c>
      <c r="M1908" s="232" t="str">
        <f>IF(ISNA(VLOOKUP(L1908,'MASTER DATA'!$A$1:$B$192,2,0)),"",VLOOKUP(L1908,'MASTER DATA'!$A$1:$B$192,2,0))</f>
        <v>HlxHX610W40SP_4*4L_A04W</v>
      </c>
      <c r="N1908" s="232">
        <v>36</v>
      </c>
      <c r="O1908" s="232">
        <f t="shared" si="659"/>
        <v>1</v>
      </c>
      <c r="P1908" s="232">
        <f t="shared" si="660"/>
        <v>0</v>
      </c>
      <c r="Q1908" s="232">
        <f>VLOOKUP(L1908,'MASTER DATA'!$A$1:$E$192,5,0)</f>
        <v>36</v>
      </c>
      <c r="R1908" s="234">
        <f>SUMIF('picking of the day'!$H$4:$H$358,WMS!H1908&amp;WMS!L1908,'picking of the day'!$E$4:$E$358)</f>
        <v>0</v>
      </c>
      <c r="U1908" s="114">
        <f>IF(ISNA(VLOOKUP(H1908,'data putaway'!$A$1:$E$530,3,0)),0,VLOOKUP(H1908,'data putaway'!$A$1:$E$530,3,0))</f>
        <v>0</v>
      </c>
      <c r="V1908" s="354">
        <f t="shared" si="661"/>
        <v>36</v>
      </c>
      <c r="W1908" s="114">
        <f>IF(ISNA(VLOOKUP(H1908,'data putaway'!$A$1:$E$530,2,0)),0,VLOOKUP(H1908,'data putaway'!$A$1:$E$530,2,0))</f>
        <v>0</v>
      </c>
      <c r="X1908" s="354" t="b">
        <f t="shared" si="662"/>
        <v>0</v>
      </c>
      <c r="Y1908" s="354">
        <f>IF(ISNA(VLOOKUP(H1908,'data putaway'!$A$1:$E$530,4,0)),0,VLOOKUP(H1908,'data putaway'!$A$1:$E$530,4,0))</f>
        <v>0</v>
      </c>
      <c r="Z1908" s="113">
        <f>IF(ISNA(VLOOKUP(H1908,'data putaway'!$A$1:$E$530,5,0)),0,VLOOKUP(H1908,'data putaway'!$A$1:$E$530,5,0))</f>
        <v>0</v>
      </c>
      <c r="AA1908" s="354" t="b">
        <f t="shared" si="663"/>
        <v>0</v>
      </c>
      <c r="AB1908" s="354" t="b">
        <f t="shared" si="664"/>
        <v>0</v>
      </c>
      <c r="AC1908" s="356" t="str">
        <f t="shared" ca="1" si="665"/>
        <v>0 Month,  3 Days</v>
      </c>
      <c r="AD1908" s="114" t="str">
        <f t="shared" ca="1" si="672"/>
        <v>3 Year, 11 Month, 24 Days</v>
      </c>
      <c r="AE1908" s="114">
        <f t="shared" si="666"/>
        <v>36</v>
      </c>
      <c r="AF1908" s="114">
        <f t="shared" si="667"/>
        <v>1</v>
      </c>
      <c r="AG1908" s="354" t="str">
        <f t="shared" si="668"/>
        <v>CF15</v>
      </c>
      <c r="AH1908" s="114">
        <f>IF(ISNA(VLOOKUP(L1908,'MASTER DATA'!$A$1:$F$192,6,0)),0,VLOOKUP(L1908,'MASTER DATA'!$A$1:$F$192,6,0))*AE1908</f>
        <v>576</v>
      </c>
      <c r="AI1908" s="354" t="str">
        <f>VLOOKUP($D1908,'warehouse mapping'!$AN$7:$AO$17,2,0)</f>
        <v>Aktif</v>
      </c>
      <c r="AJ1908" s="114">
        <f t="shared" si="669"/>
        <v>0</v>
      </c>
      <c r="AK1908" s="354" t="str">
        <f t="shared" si="670"/>
        <v/>
      </c>
      <c r="AL1908" s="354" t="s">
        <v>3025</v>
      </c>
      <c r="AM1908" s="354">
        <f t="shared" si="673"/>
        <v>1</v>
      </c>
      <c r="AN1908" s="354" t="b">
        <f t="shared" si="671"/>
        <v>1</v>
      </c>
    </row>
    <row r="1909" spans="1:40" s="354" customFormat="1">
      <c r="A1909" s="354" t="str">
        <f t="shared" si="674"/>
        <v>CF15C01550070614</v>
      </c>
      <c r="B1909" s="354">
        <f t="shared" si="675"/>
        <v>0</v>
      </c>
      <c r="C1909" s="354">
        <f t="shared" si="676"/>
        <v>0</v>
      </c>
      <c r="D1909" s="354" t="str">
        <f t="shared" si="655"/>
        <v>CF</v>
      </c>
      <c r="E1909" s="354" t="str">
        <f t="shared" si="656"/>
        <v>15</v>
      </c>
      <c r="F1909" s="354" t="str">
        <f t="shared" si="657"/>
        <v>C</v>
      </c>
      <c r="G1909" s="355" t="str">
        <f t="shared" si="658"/>
        <v>01</v>
      </c>
      <c r="H1909" s="232" t="s">
        <v>2222</v>
      </c>
      <c r="I1909" s="232" t="s">
        <v>3583</v>
      </c>
      <c r="J1909" s="233">
        <v>46280</v>
      </c>
      <c r="K1909" s="233">
        <v>47737</v>
      </c>
      <c r="L1909" s="234">
        <v>550070614</v>
      </c>
      <c r="M1909" s="232" t="str">
        <f>IF(ISNA(VLOOKUP(L1909,'MASTER DATA'!$A$1:$B$192,2,0)),"",VLOOKUP(L1909,'MASTER DATA'!$A$1:$B$192,2,0))</f>
        <v>HlxHX610W40SP_4*4L_A04W</v>
      </c>
      <c r="N1909" s="232">
        <v>36</v>
      </c>
      <c r="O1909" s="232">
        <f t="shared" si="659"/>
        <v>1</v>
      </c>
      <c r="P1909" s="232">
        <f t="shared" si="660"/>
        <v>0</v>
      </c>
      <c r="Q1909" s="232">
        <f>VLOOKUP(L1909,'MASTER DATA'!$A$1:$E$192,5,0)</f>
        <v>36</v>
      </c>
      <c r="R1909" s="234">
        <f>SUMIF('picking of the day'!$H$4:$H$358,WMS!H1909&amp;WMS!L1909,'picking of the day'!$E$4:$E$358)</f>
        <v>0</v>
      </c>
      <c r="U1909" s="114">
        <f>IF(ISNA(VLOOKUP(H1909,'data putaway'!$A$1:$E$530,3,0)),0,VLOOKUP(H1909,'data putaway'!$A$1:$E$530,3,0))</f>
        <v>0</v>
      </c>
      <c r="V1909" s="354">
        <f t="shared" si="661"/>
        <v>36</v>
      </c>
      <c r="W1909" s="114">
        <f>IF(ISNA(VLOOKUP(H1909,'data putaway'!$A$1:$E$530,2,0)),0,VLOOKUP(H1909,'data putaway'!$A$1:$E$530,2,0))</f>
        <v>0</v>
      </c>
      <c r="X1909" s="354" t="b">
        <f t="shared" si="662"/>
        <v>0</v>
      </c>
      <c r="Y1909" s="354">
        <f>IF(ISNA(VLOOKUP(H1909,'data putaway'!$A$1:$E$530,4,0)),0,VLOOKUP(H1909,'data putaway'!$A$1:$E$530,4,0))</f>
        <v>0</v>
      </c>
      <c r="Z1909" s="113">
        <f>IF(ISNA(VLOOKUP(H1909,'data putaway'!$A$1:$E$530,5,0)),0,VLOOKUP(H1909,'data putaway'!$A$1:$E$530,5,0))</f>
        <v>0</v>
      </c>
      <c r="AA1909" s="354" t="b">
        <f t="shared" si="663"/>
        <v>0</v>
      </c>
      <c r="AB1909" s="354" t="b">
        <f t="shared" si="664"/>
        <v>0</v>
      </c>
      <c r="AC1909" s="356" t="str">
        <f t="shared" ca="1" si="665"/>
        <v>0 Month,  3 Days</v>
      </c>
      <c r="AD1909" s="114" t="str">
        <f t="shared" ca="1" si="672"/>
        <v>3 Year, 11 Month, 24 Days</v>
      </c>
      <c r="AE1909" s="114">
        <f t="shared" si="666"/>
        <v>36</v>
      </c>
      <c r="AF1909" s="114">
        <f t="shared" si="667"/>
        <v>1</v>
      </c>
      <c r="AG1909" s="354" t="str">
        <f t="shared" si="668"/>
        <v>CF15</v>
      </c>
      <c r="AH1909" s="114">
        <f>IF(ISNA(VLOOKUP(L1909,'MASTER DATA'!$A$1:$F$192,6,0)),0,VLOOKUP(L1909,'MASTER DATA'!$A$1:$F$192,6,0))*AE1909</f>
        <v>576</v>
      </c>
      <c r="AI1909" s="354" t="str">
        <f>VLOOKUP($D1909,'warehouse mapping'!$AN$7:$AO$17,2,0)</f>
        <v>Aktif</v>
      </c>
      <c r="AJ1909" s="114">
        <f t="shared" si="669"/>
        <v>0</v>
      </c>
      <c r="AK1909" s="354" t="str">
        <f t="shared" si="670"/>
        <v/>
      </c>
      <c r="AL1909" s="354" t="s">
        <v>3025</v>
      </c>
      <c r="AM1909" s="354">
        <f t="shared" si="673"/>
        <v>1</v>
      </c>
      <c r="AN1909" s="354" t="b">
        <f t="shared" si="671"/>
        <v>1</v>
      </c>
    </row>
    <row r="1910" spans="1:40" s="354" customFormat="1">
      <c r="A1910" s="354" t="str">
        <f t="shared" si="674"/>
        <v>CF15C02550059938</v>
      </c>
      <c r="B1910" s="354">
        <f t="shared" si="675"/>
        <v>0</v>
      </c>
      <c r="C1910" s="354">
        <f t="shared" si="676"/>
        <v>0</v>
      </c>
      <c r="D1910" s="354" t="str">
        <f t="shared" si="655"/>
        <v>CF</v>
      </c>
      <c r="E1910" s="354" t="str">
        <f t="shared" si="656"/>
        <v>15</v>
      </c>
      <c r="F1910" s="354" t="str">
        <f t="shared" si="657"/>
        <v>C</v>
      </c>
      <c r="G1910" s="355" t="str">
        <f t="shared" si="658"/>
        <v>02</v>
      </c>
      <c r="H1910" s="232" t="s">
        <v>2223</v>
      </c>
      <c r="I1910" s="232" t="s">
        <v>3575</v>
      </c>
      <c r="J1910" s="233">
        <v>46277</v>
      </c>
      <c r="K1910" s="233">
        <v>47733</v>
      </c>
      <c r="L1910" s="234">
        <v>550059938</v>
      </c>
      <c r="M1910" s="232" t="str">
        <f>IF(ISNA(VLOOKUP(L1910,'MASTER DATA'!$A$1:$B$192,2,0)),"",VLOOKUP(L1910,'MASTER DATA'!$A$1:$B$192,2,0))</f>
        <v>HlxHX7PL5W40SPVW502_4*4L_A04W</v>
      </c>
      <c r="N1910" s="232">
        <v>0</v>
      </c>
      <c r="O1910" s="232">
        <f t="shared" si="659"/>
        <v>0</v>
      </c>
      <c r="P1910" s="232">
        <f t="shared" si="660"/>
        <v>0</v>
      </c>
      <c r="Q1910" s="232">
        <f>VLOOKUP(L1910,'MASTER DATA'!$A$1:$E$192,5,0)</f>
        <v>36</v>
      </c>
      <c r="R1910" s="234">
        <f>SUMIF('picking of the day'!$H$4:$H$358,WMS!H1910&amp;WMS!L1910,'picking of the day'!$E$4:$E$358)</f>
        <v>0</v>
      </c>
      <c r="U1910" s="114">
        <f>IF(ISNA(VLOOKUP(H1910,'data putaway'!$A$1:$E$530,3,0)),0,VLOOKUP(H1910,'data putaway'!$A$1:$E$530,3,0))</f>
        <v>0</v>
      </c>
      <c r="V1910" s="354">
        <f t="shared" si="661"/>
        <v>0</v>
      </c>
      <c r="W1910" s="114">
        <f>IF(ISNA(VLOOKUP(H1910,'data putaway'!$A$1:$E$530,2,0)),0,VLOOKUP(H1910,'data putaway'!$A$1:$E$530,2,0))</f>
        <v>0</v>
      </c>
      <c r="X1910" s="354" t="b">
        <f t="shared" si="662"/>
        <v>0</v>
      </c>
      <c r="Y1910" s="354">
        <f>IF(ISNA(VLOOKUP(H1910,'data putaway'!$A$1:$E$530,4,0)),0,VLOOKUP(H1910,'data putaway'!$A$1:$E$530,4,0))</f>
        <v>0</v>
      </c>
      <c r="Z1910" s="113">
        <f>IF(ISNA(VLOOKUP(H1910,'data putaway'!$A$1:$E$530,5,0)),0,VLOOKUP(H1910,'data putaway'!$A$1:$E$530,5,0))</f>
        <v>0</v>
      </c>
      <c r="AA1910" s="354" t="b">
        <f t="shared" si="663"/>
        <v>0</v>
      </c>
      <c r="AB1910" s="354" t="b">
        <f t="shared" si="664"/>
        <v>0</v>
      </c>
      <c r="AC1910" s="356" t="str">
        <f t="shared" ca="1" si="665"/>
        <v>0 Month,  6 Days</v>
      </c>
      <c r="AD1910" s="114" t="str">
        <f t="shared" ca="1" si="672"/>
        <v>3 Year, 11 Month, 20 Days</v>
      </c>
      <c r="AE1910" s="114">
        <f t="shared" si="666"/>
        <v>0</v>
      </c>
      <c r="AF1910" s="114">
        <f t="shared" si="667"/>
        <v>0</v>
      </c>
      <c r="AG1910" s="354" t="str">
        <f t="shared" si="668"/>
        <v>CF15</v>
      </c>
      <c r="AH1910" s="114">
        <f>IF(ISNA(VLOOKUP(L1910,'MASTER DATA'!$A$1:$F$192,6,0)),0,VLOOKUP(L1910,'MASTER DATA'!$A$1:$F$192,6,0))*AE1910</f>
        <v>0</v>
      </c>
      <c r="AI1910" s="354" t="str">
        <f>VLOOKUP($D1910,'warehouse mapping'!$AN$7:$AO$17,2,0)</f>
        <v>Aktif</v>
      </c>
      <c r="AJ1910" s="114">
        <f t="shared" si="669"/>
        <v>1</v>
      </c>
      <c r="AK1910" s="354" t="str">
        <f t="shared" si="670"/>
        <v>CF</v>
      </c>
      <c r="AL1910" s="354" t="s">
        <v>3025</v>
      </c>
      <c r="AM1910" s="354">
        <f t="shared" si="673"/>
        <v>1</v>
      </c>
      <c r="AN1910" s="354" t="b">
        <f t="shared" si="671"/>
        <v>1</v>
      </c>
    </row>
    <row r="1911" spans="1:40" s="354" customFormat="1">
      <c r="A1911" s="354" t="str">
        <f t="shared" si="674"/>
        <v>CF15D01550048593</v>
      </c>
      <c r="B1911" s="354">
        <f t="shared" si="675"/>
        <v>0</v>
      </c>
      <c r="C1911" s="354">
        <f t="shared" si="676"/>
        <v>0</v>
      </c>
      <c r="D1911" s="354" t="str">
        <f t="shared" si="655"/>
        <v>CF</v>
      </c>
      <c r="E1911" s="354" t="str">
        <f t="shared" si="656"/>
        <v>15</v>
      </c>
      <c r="F1911" s="354" t="str">
        <f t="shared" si="657"/>
        <v>D</v>
      </c>
      <c r="G1911" s="355" t="str">
        <f t="shared" si="658"/>
        <v>01</v>
      </c>
      <c r="H1911" s="232" t="s">
        <v>2224</v>
      </c>
      <c r="I1911" s="232" t="s">
        <v>3491</v>
      </c>
      <c r="J1911" s="233">
        <v>46266</v>
      </c>
      <c r="K1911" s="233">
        <v>47716</v>
      </c>
      <c r="L1911" s="234">
        <v>550048593</v>
      </c>
      <c r="M1911" s="232" t="str">
        <f>IF(ISNA(VLOOKUP(L1911,'MASTER DATA'!$A$1:$B$192,2,0)),"",VLOOKUP(L1911,'MASTER DATA'!$A$1:$B$192,2,0))</f>
        <v>Adv4TAX5Sc20W40MB_12*0.8L_A04W</v>
      </c>
      <c r="N1911" s="232">
        <v>48</v>
      </c>
      <c r="O1911" s="232">
        <f t="shared" si="659"/>
        <v>1</v>
      </c>
      <c r="P1911" s="232">
        <f t="shared" si="660"/>
        <v>0</v>
      </c>
      <c r="Q1911" s="232">
        <f>VLOOKUP(L1911,'MASTER DATA'!$A$1:$E$192,5,0)</f>
        <v>48</v>
      </c>
      <c r="R1911" s="234">
        <f>SUMIF('picking of the day'!$H$4:$H$358,WMS!H1911&amp;WMS!L1911,'picking of the day'!$E$4:$E$358)</f>
        <v>0</v>
      </c>
      <c r="U1911" s="114">
        <f>IF(ISNA(VLOOKUP(H1911,'data putaway'!$A$1:$E$530,3,0)),0,VLOOKUP(H1911,'data putaway'!$A$1:$E$530,3,0))</f>
        <v>0</v>
      </c>
      <c r="V1911" s="354">
        <f t="shared" si="661"/>
        <v>48</v>
      </c>
      <c r="W1911" s="114">
        <f>IF(ISNA(VLOOKUP(H1911,'data putaway'!$A$1:$E$530,2,0)),0,VLOOKUP(H1911,'data putaway'!$A$1:$E$530,2,0))</f>
        <v>0</v>
      </c>
      <c r="X1911" s="354" t="b">
        <f t="shared" si="662"/>
        <v>0</v>
      </c>
      <c r="Y1911" s="354">
        <f>IF(ISNA(VLOOKUP(H1911,'data putaway'!$A$1:$E$530,4,0)),0,VLOOKUP(H1911,'data putaway'!$A$1:$E$530,4,0))</f>
        <v>0</v>
      </c>
      <c r="Z1911" s="113">
        <f>IF(ISNA(VLOOKUP(H1911,'data putaway'!$A$1:$E$530,5,0)),0,VLOOKUP(H1911,'data putaway'!$A$1:$E$530,5,0))</f>
        <v>0</v>
      </c>
      <c r="AA1911" s="354" t="b">
        <f t="shared" si="663"/>
        <v>0</v>
      </c>
      <c r="AB1911" s="354" t="b">
        <f t="shared" si="664"/>
        <v>0</v>
      </c>
      <c r="AC1911" s="356" t="str">
        <f t="shared" ca="1" si="665"/>
        <v>0 Month,  17 Days</v>
      </c>
      <c r="AD1911" s="114" t="str">
        <f t="shared" ca="1" si="672"/>
        <v>3 Year, 11 Month, 3 Days</v>
      </c>
      <c r="AE1911" s="114">
        <f t="shared" si="666"/>
        <v>48</v>
      </c>
      <c r="AF1911" s="114">
        <f t="shared" si="667"/>
        <v>1</v>
      </c>
      <c r="AG1911" s="354" t="str">
        <f t="shared" si="668"/>
        <v>CF15</v>
      </c>
      <c r="AH1911" s="114">
        <f>IF(ISNA(VLOOKUP(L1911,'MASTER DATA'!$A$1:$F$192,6,0)),0,VLOOKUP(L1911,'MASTER DATA'!$A$1:$F$192,6,0))*AE1911</f>
        <v>460.79999999999995</v>
      </c>
      <c r="AI1911" s="354" t="str">
        <f>VLOOKUP($D1911,'warehouse mapping'!$AN$7:$AO$17,2,0)</f>
        <v>Aktif</v>
      </c>
      <c r="AJ1911" s="114">
        <f t="shared" si="669"/>
        <v>0</v>
      </c>
      <c r="AK1911" s="354" t="str">
        <f t="shared" si="670"/>
        <v/>
      </c>
      <c r="AL1911" s="354" t="s">
        <v>3025</v>
      </c>
      <c r="AM1911" s="354">
        <f t="shared" si="673"/>
        <v>1</v>
      </c>
      <c r="AN1911" s="354" t="b">
        <f t="shared" si="671"/>
        <v>1</v>
      </c>
    </row>
    <row r="1912" spans="1:40" s="354" customFormat="1">
      <c r="A1912" s="354" t="str">
        <f t="shared" si="674"/>
        <v>CF15D02550048593</v>
      </c>
      <c r="B1912" s="354">
        <f t="shared" si="675"/>
        <v>0</v>
      </c>
      <c r="C1912" s="354">
        <f t="shared" si="676"/>
        <v>0</v>
      </c>
      <c r="D1912" s="354" t="str">
        <f t="shared" si="655"/>
        <v>CF</v>
      </c>
      <c r="E1912" s="354" t="str">
        <f t="shared" si="656"/>
        <v>15</v>
      </c>
      <c r="F1912" s="354" t="str">
        <f t="shared" si="657"/>
        <v>D</v>
      </c>
      <c r="G1912" s="355" t="str">
        <f t="shared" si="658"/>
        <v>02</v>
      </c>
      <c r="H1912" s="232" t="s">
        <v>2225</v>
      </c>
      <c r="I1912" s="232" t="s">
        <v>3491</v>
      </c>
      <c r="J1912" s="233">
        <v>46266</v>
      </c>
      <c r="K1912" s="233">
        <v>47716</v>
      </c>
      <c r="L1912" s="234">
        <v>550048593</v>
      </c>
      <c r="M1912" s="232" t="str">
        <f>IF(ISNA(VLOOKUP(L1912,'MASTER DATA'!$A$1:$B$192,2,0)),"",VLOOKUP(L1912,'MASTER DATA'!$A$1:$B$192,2,0))</f>
        <v>Adv4TAX5Sc20W40MB_12*0.8L_A04W</v>
      </c>
      <c r="N1912" s="232">
        <v>48</v>
      </c>
      <c r="O1912" s="232">
        <f t="shared" si="659"/>
        <v>1</v>
      </c>
      <c r="P1912" s="232">
        <f t="shared" si="660"/>
        <v>0</v>
      </c>
      <c r="Q1912" s="232">
        <f>VLOOKUP(L1912,'MASTER DATA'!$A$1:$E$192,5,0)</f>
        <v>48</v>
      </c>
      <c r="R1912" s="234">
        <f>SUMIF('picking of the day'!$H$4:$H$358,WMS!H1912&amp;WMS!L1912,'picking of the day'!$E$4:$E$358)</f>
        <v>0</v>
      </c>
      <c r="U1912" s="114">
        <f>IF(ISNA(VLOOKUP(H1912,'data putaway'!$A$1:$E$530,3,0)),0,VLOOKUP(H1912,'data putaway'!$A$1:$E$530,3,0))</f>
        <v>0</v>
      </c>
      <c r="V1912" s="354">
        <f t="shared" si="661"/>
        <v>48</v>
      </c>
      <c r="W1912" s="114">
        <f>IF(ISNA(VLOOKUP(H1912,'data putaway'!$A$1:$E$530,2,0)),0,VLOOKUP(H1912,'data putaway'!$A$1:$E$530,2,0))</f>
        <v>0</v>
      </c>
      <c r="X1912" s="354" t="b">
        <f t="shared" si="662"/>
        <v>0</v>
      </c>
      <c r="Y1912" s="354">
        <f>IF(ISNA(VLOOKUP(H1912,'data putaway'!$A$1:$E$530,4,0)),0,VLOOKUP(H1912,'data putaway'!$A$1:$E$530,4,0))</f>
        <v>0</v>
      </c>
      <c r="Z1912" s="113">
        <f>IF(ISNA(VLOOKUP(H1912,'data putaway'!$A$1:$E$530,5,0)),0,VLOOKUP(H1912,'data putaway'!$A$1:$E$530,5,0))</f>
        <v>0</v>
      </c>
      <c r="AA1912" s="354" t="b">
        <f t="shared" si="663"/>
        <v>0</v>
      </c>
      <c r="AB1912" s="354" t="b">
        <f t="shared" si="664"/>
        <v>0</v>
      </c>
      <c r="AC1912" s="356" t="str">
        <f t="shared" ca="1" si="665"/>
        <v>0 Month,  17 Days</v>
      </c>
      <c r="AD1912" s="114" t="str">
        <f t="shared" ca="1" si="672"/>
        <v>3 Year, 11 Month, 3 Days</v>
      </c>
      <c r="AE1912" s="114">
        <f t="shared" si="666"/>
        <v>48</v>
      </c>
      <c r="AF1912" s="114">
        <f t="shared" si="667"/>
        <v>1</v>
      </c>
      <c r="AG1912" s="354" t="str">
        <f t="shared" si="668"/>
        <v>CF15</v>
      </c>
      <c r="AH1912" s="114">
        <f>IF(ISNA(VLOOKUP(L1912,'MASTER DATA'!$A$1:$F$192,6,0)),0,VLOOKUP(L1912,'MASTER DATA'!$A$1:$F$192,6,0))*AE1912</f>
        <v>460.79999999999995</v>
      </c>
      <c r="AI1912" s="354" t="str">
        <f>VLOOKUP($D1912,'warehouse mapping'!$AN$7:$AO$17,2,0)</f>
        <v>Aktif</v>
      </c>
      <c r="AJ1912" s="114">
        <f t="shared" si="669"/>
        <v>0</v>
      </c>
      <c r="AK1912" s="354" t="str">
        <f t="shared" si="670"/>
        <v/>
      </c>
      <c r="AL1912" s="354" t="s">
        <v>3025</v>
      </c>
      <c r="AM1912" s="354">
        <f t="shared" si="673"/>
        <v>1</v>
      </c>
      <c r="AN1912" s="354" t="b">
        <f t="shared" si="671"/>
        <v>1</v>
      </c>
    </row>
    <row r="1913" spans="1:40" s="354" customFormat="1">
      <c r="A1913" s="354" t="str">
        <f t="shared" si="674"/>
        <v>CF15E01550048593</v>
      </c>
      <c r="B1913" s="354">
        <f t="shared" si="675"/>
        <v>0</v>
      </c>
      <c r="C1913" s="354">
        <f t="shared" si="676"/>
        <v>0</v>
      </c>
      <c r="D1913" s="354" t="str">
        <f t="shared" si="655"/>
        <v>CF</v>
      </c>
      <c r="E1913" s="354" t="str">
        <f t="shared" si="656"/>
        <v>15</v>
      </c>
      <c r="F1913" s="354" t="str">
        <f t="shared" si="657"/>
        <v>E</v>
      </c>
      <c r="G1913" s="355" t="str">
        <f t="shared" si="658"/>
        <v>01</v>
      </c>
      <c r="H1913" s="232" t="s">
        <v>2226</v>
      </c>
      <c r="I1913" s="232" t="s">
        <v>3491</v>
      </c>
      <c r="J1913" s="233">
        <v>46266</v>
      </c>
      <c r="K1913" s="233">
        <v>47716</v>
      </c>
      <c r="L1913" s="234">
        <v>550048593</v>
      </c>
      <c r="M1913" s="232" t="str">
        <f>IF(ISNA(VLOOKUP(L1913,'MASTER DATA'!$A$1:$B$192,2,0)),"",VLOOKUP(L1913,'MASTER DATA'!$A$1:$B$192,2,0))</f>
        <v>Adv4TAX5Sc20W40MB_12*0.8L_A04W</v>
      </c>
      <c r="N1913" s="232">
        <v>48</v>
      </c>
      <c r="O1913" s="232">
        <f t="shared" si="659"/>
        <v>1</v>
      </c>
      <c r="P1913" s="232">
        <f t="shared" si="660"/>
        <v>0</v>
      </c>
      <c r="Q1913" s="232">
        <f>VLOOKUP(L1913,'MASTER DATA'!$A$1:$E$192,5,0)</f>
        <v>48</v>
      </c>
      <c r="R1913" s="234">
        <f>SUMIF('picking of the day'!$H$4:$H$358,WMS!H1913&amp;WMS!L1913,'picking of the day'!$E$4:$E$358)</f>
        <v>0</v>
      </c>
      <c r="U1913" s="114">
        <f>IF(ISNA(VLOOKUP(H1913,'data putaway'!$A$1:$E$530,3,0)),0,VLOOKUP(H1913,'data putaway'!$A$1:$E$530,3,0))</f>
        <v>0</v>
      </c>
      <c r="V1913" s="354">
        <f t="shared" si="661"/>
        <v>48</v>
      </c>
      <c r="W1913" s="114">
        <f>IF(ISNA(VLOOKUP(H1913,'data putaway'!$A$1:$E$530,2,0)),0,VLOOKUP(H1913,'data putaway'!$A$1:$E$530,2,0))</f>
        <v>0</v>
      </c>
      <c r="X1913" s="354" t="b">
        <f t="shared" si="662"/>
        <v>0</v>
      </c>
      <c r="Y1913" s="354">
        <f>IF(ISNA(VLOOKUP(H1913,'data putaway'!$A$1:$E$530,4,0)),0,VLOOKUP(H1913,'data putaway'!$A$1:$E$530,4,0))</f>
        <v>0</v>
      </c>
      <c r="Z1913" s="113">
        <f>IF(ISNA(VLOOKUP(H1913,'data putaway'!$A$1:$E$530,5,0)),0,VLOOKUP(H1913,'data putaway'!$A$1:$E$530,5,0))</f>
        <v>0</v>
      </c>
      <c r="AA1913" s="354" t="b">
        <f t="shared" si="663"/>
        <v>0</v>
      </c>
      <c r="AB1913" s="354" t="b">
        <f t="shared" si="664"/>
        <v>0</v>
      </c>
      <c r="AC1913" s="356" t="str">
        <f t="shared" ca="1" si="665"/>
        <v>0 Month,  17 Days</v>
      </c>
      <c r="AD1913" s="114" t="str">
        <f t="shared" ca="1" si="672"/>
        <v>3 Year, 11 Month, 3 Days</v>
      </c>
      <c r="AE1913" s="114">
        <f t="shared" si="666"/>
        <v>48</v>
      </c>
      <c r="AF1913" s="114">
        <f t="shared" si="667"/>
        <v>1</v>
      </c>
      <c r="AG1913" s="354" t="str">
        <f t="shared" si="668"/>
        <v>CF15</v>
      </c>
      <c r="AH1913" s="114">
        <f>IF(ISNA(VLOOKUP(L1913,'MASTER DATA'!$A$1:$F$192,6,0)),0,VLOOKUP(L1913,'MASTER DATA'!$A$1:$F$192,6,0))*AE1913</f>
        <v>460.79999999999995</v>
      </c>
      <c r="AI1913" s="354" t="str">
        <f>VLOOKUP($D1913,'warehouse mapping'!$AN$7:$AO$17,2,0)</f>
        <v>Aktif</v>
      </c>
      <c r="AJ1913" s="114">
        <f t="shared" si="669"/>
        <v>0</v>
      </c>
      <c r="AK1913" s="354" t="str">
        <f t="shared" si="670"/>
        <v/>
      </c>
      <c r="AL1913" s="354" t="s">
        <v>3025</v>
      </c>
      <c r="AM1913" s="354">
        <f t="shared" si="673"/>
        <v>1</v>
      </c>
      <c r="AN1913" s="354" t="b">
        <f t="shared" si="671"/>
        <v>1</v>
      </c>
    </row>
    <row r="1914" spans="1:40" s="354" customFormat="1">
      <c r="A1914" s="354" t="str">
        <f t="shared" si="674"/>
        <v>CF15E02550048593</v>
      </c>
      <c r="B1914" s="354">
        <f t="shared" si="675"/>
        <v>0</v>
      </c>
      <c r="C1914" s="354">
        <f t="shared" si="676"/>
        <v>0</v>
      </c>
      <c r="D1914" s="354" t="str">
        <f t="shared" si="655"/>
        <v>CF</v>
      </c>
      <c r="E1914" s="354" t="str">
        <f t="shared" si="656"/>
        <v>15</v>
      </c>
      <c r="F1914" s="354" t="str">
        <f t="shared" si="657"/>
        <v>E</v>
      </c>
      <c r="G1914" s="355" t="str">
        <f t="shared" si="658"/>
        <v>02</v>
      </c>
      <c r="H1914" s="232" t="s">
        <v>2227</v>
      </c>
      <c r="I1914" s="232" t="s">
        <v>3491</v>
      </c>
      <c r="J1914" s="233">
        <v>46266</v>
      </c>
      <c r="K1914" s="233">
        <v>47716</v>
      </c>
      <c r="L1914" s="234">
        <v>550048593</v>
      </c>
      <c r="M1914" s="232" t="str">
        <f>IF(ISNA(VLOOKUP(L1914,'MASTER DATA'!$A$1:$B$192,2,0)),"",VLOOKUP(L1914,'MASTER DATA'!$A$1:$B$192,2,0))</f>
        <v>Adv4TAX5Sc20W40MB_12*0.8L_A04W</v>
      </c>
      <c r="N1914" s="232">
        <v>48</v>
      </c>
      <c r="O1914" s="232">
        <f t="shared" si="659"/>
        <v>1</v>
      </c>
      <c r="P1914" s="232">
        <f t="shared" si="660"/>
        <v>0</v>
      </c>
      <c r="Q1914" s="232">
        <f>VLOOKUP(L1914,'MASTER DATA'!$A$1:$E$192,5,0)</f>
        <v>48</v>
      </c>
      <c r="R1914" s="234">
        <f>SUMIF('picking of the day'!$H$4:$H$358,WMS!H1914&amp;WMS!L1914,'picking of the day'!$E$4:$E$358)</f>
        <v>0</v>
      </c>
      <c r="U1914" s="114">
        <f>IF(ISNA(VLOOKUP(H1914,'data putaway'!$A$1:$E$530,3,0)),0,VLOOKUP(H1914,'data putaway'!$A$1:$E$530,3,0))</f>
        <v>0</v>
      </c>
      <c r="V1914" s="354">
        <f t="shared" si="661"/>
        <v>48</v>
      </c>
      <c r="W1914" s="114">
        <f>IF(ISNA(VLOOKUP(H1914,'data putaway'!$A$1:$E$530,2,0)),0,VLOOKUP(H1914,'data putaway'!$A$1:$E$530,2,0))</f>
        <v>0</v>
      </c>
      <c r="X1914" s="354" t="b">
        <f t="shared" si="662"/>
        <v>0</v>
      </c>
      <c r="Y1914" s="354">
        <f>IF(ISNA(VLOOKUP(H1914,'data putaway'!$A$1:$E$530,4,0)),0,VLOOKUP(H1914,'data putaway'!$A$1:$E$530,4,0))</f>
        <v>0</v>
      </c>
      <c r="Z1914" s="113">
        <f>IF(ISNA(VLOOKUP(H1914,'data putaway'!$A$1:$E$530,5,0)),0,VLOOKUP(H1914,'data putaway'!$A$1:$E$530,5,0))</f>
        <v>0</v>
      </c>
      <c r="AA1914" s="354" t="b">
        <f t="shared" si="663"/>
        <v>0</v>
      </c>
      <c r="AB1914" s="354" t="b">
        <f t="shared" si="664"/>
        <v>0</v>
      </c>
      <c r="AC1914" s="356" t="str">
        <f t="shared" ca="1" si="665"/>
        <v>0 Month,  17 Days</v>
      </c>
      <c r="AD1914" s="114" t="str">
        <f t="shared" ca="1" si="672"/>
        <v>3 Year, 11 Month, 3 Days</v>
      </c>
      <c r="AE1914" s="114">
        <f t="shared" si="666"/>
        <v>48</v>
      </c>
      <c r="AF1914" s="114">
        <f t="shared" si="667"/>
        <v>1</v>
      </c>
      <c r="AG1914" s="354" t="str">
        <f t="shared" si="668"/>
        <v>CF15</v>
      </c>
      <c r="AH1914" s="114">
        <f>IF(ISNA(VLOOKUP(L1914,'MASTER DATA'!$A$1:$F$192,6,0)),0,VLOOKUP(L1914,'MASTER DATA'!$A$1:$F$192,6,0))*AE1914</f>
        <v>460.79999999999995</v>
      </c>
      <c r="AI1914" s="354" t="str">
        <f>VLOOKUP($D1914,'warehouse mapping'!$AN$7:$AO$17,2,0)</f>
        <v>Aktif</v>
      </c>
      <c r="AJ1914" s="114">
        <f t="shared" si="669"/>
        <v>0</v>
      </c>
      <c r="AK1914" s="354" t="str">
        <f t="shared" si="670"/>
        <v/>
      </c>
      <c r="AL1914" s="354" t="s">
        <v>3025</v>
      </c>
      <c r="AM1914" s="354">
        <f t="shared" si="673"/>
        <v>1</v>
      </c>
      <c r="AN1914" s="354" t="b">
        <f t="shared" si="671"/>
        <v>1</v>
      </c>
    </row>
    <row r="1915" spans="1:40" s="354" customFormat="1">
      <c r="A1915" s="354" t="str">
        <f t="shared" si="674"/>
        <v>CF16A01550072331</v>
      </c>
      <c r="B1915" s="354">
        <f t="shared" si="675"/>
        <v>0</v>
      </c>
      <c r="C1915" s="354">
        <f t="shared" si="676"/>
        <v>1</v>
      </c>
      <c r="D1915" s="354" t="str">
        <f t="shared" si="655"/>
        <v>CF</v>
      </c>
      <c r="E1915" s="354" t="str">
        <f t="shared" si="656"/>
        <v>16</v>
      </c>
      <c r="F1915" s="354" t="str">
        <f t="shared" si="657"/>
        <v>A</v>
      </c>
      <c r="G1915" s="355" t="str">
        <f t="shared" si="658"/>
        <v>01</v>
      </c>
      <c r="H1915" s="232" t="s">
        <v>2228</v>
      </c>
      <c r="I1915" s="232" t="s">
        <v>3491</v>
      </c>
      <c r="J1915" s="233">
        <v>46282</v>
      </c>
      <c r="K1915" s="233">
        <v>47716</v>
      </c>
      <c r="L1915" s="234">
        <v>550072331</v>
      </c>
      <c r="M1915" s="232" t="str">
        <f>IF(ISNA(VLOOKUP(L1915,'MASTER DATA'!$A$1:$B$192,2,0)),"",VLOOKUP(L1915,'MASTER DATA'!$A$1:$B$192,2,0))</f>
        <v>Helix Eco Plus 5W-30_4*3L_A04W</v>
      </c>
      <c r="N1915" s="232">
        <v>0</v>
      </c>
      <c r="O1915" s="232">
        <f t="shared" si="659"/>
        <v>0</v>
      </c>
      <c r="P1915" s="232">
        <f t="shared" si="660"/>
        <v>1</v>
      </c>
      <c r="Q1915" s="232">
        <f>VLOOKUP(L1915,'MASTER DATA'!$A$1:$E$192,5,0)</f>
        <v>36</v>
      </c>
      <c r="R1915" s="234">
        <f>SUMIF('picking of the day'!$H$4:$H$358,WMS!H1915&amp;WMS!L1915,'picking of the day'!$E$4:$E$358)</f>
        <v>0</v>
      </c>
      <c r="U1915" s="114">
        <f>IF(ISNA(VLOOKUP(H1915,'data putaway'!$A$1:$E$530,3,0)),0,VLOOKUP(H1915,'data putaway'!$A$1:$E$530,3,0))</f>
        <v>1</v>
      </c>
      <c r="V1915" s="354">
        <f t="shared" si="661"/>
        <v>1</v>
      </c>
      <c r="W1915" s="114">
        <f>IF(ISNA(VLOOKUP(H1915,'data putaway'!$A$1:$E$530,2,0)),0,VLOOKUP(H1915,'data putaway'!$A$1:$E$530,2,0))</f>
        <v>550072331</v>
      </c>
      <c r="X1915" s="354" t="b">
        <f t="shared" si="662"/>
        <v>1</v>
      </c>
      <c r="Y1915" s="354" t="str">
        <f>IF(ISNA(VLOOKUP(H1915,'data putaway'!$A$1:$E$530,4,0)),0,VLOOKUP(H1915,'data putaway'!$A$1:$E$530,4,0))</f>
        <v>21H26JJ</v>
      </c>
      <c r="Z1915" s="113">
        <f>IF(ISNA(VLOOKUP(H1915,'data putaway'!$A$1:$E$530,5,0)),0,VLOOKUP(H1915,'data putaway'!$A$1:$E$530,5,0))</f>
        <v>47716</v>
      </c>
      <c r="AA1915" s="354" t="b">
        <f t="shared" si="663"/>
        <v>1</v>
      </c>
      <c r="AB1915" s="354" t="b">
        <f t="shared" si="664"/>
        <v>1</v>
      </c>
      <c r="AC1915" s="356" t="str">
        <f t="shared" ca="1" si="665"/>
        <v>0 Month,  1 Days</v>
      </c>
      <c r="AD1915" s="114" t="str">
        <f t="shared" ca="1" si="672"/>
        <v>3 Year, 11 Month, 3 Days</v>
      </c>
      <c r="AE1915" s="114">
        <f t="shared" si="666"/>
        <v>1</v>
      </c>
      <c r="AF1915" s="114">
        <f t="shared" si="667"/>
        <v>1</v>
      </c>
      <c r="AG1915" s="354" t="str">
        <f t="shared" si="668"/>
        <v>CF16</v>
      </c>
      <c r="AH1915" s="114">
        <f>IF(ISNA(VLOOKUP(L1915,'MASTER DATA'!$A$1:$F$192,6,0)),0,VLOOKUP(L1915,'MASTER DATA'!$A$1:$F$192,6,0))*AE1915</f>
        <v>12</v>
      </c>
      <c r="AI1915" s="354" t="str">
        <f>VLOOKUP($D1915,'warehouse mapping'!$AN$7:$AO$17,2,0)</f>
        <v>Aktif</v>
      </c>
      <c r="AJ1915" s="114">
        <f t="shared" si="669"/>
        <v>0</v>
      </c>
      <c r="AK1915" s="354" t="str">
        <f t="shared" si="670"/>
        <v/>
      </c>
      <c r="AL1915" s="354" t="s">
        <v>3025</v>
      </c>
      <c r="AM1915" s="354">
        <f t="shared" si="673"/>
        <v>1</v>
      </c>
      <c r="AN1915" s="354" t="b">
        <f t="shared" si="671"/>
        <v>1</v>
      </c>
    </row>
    <row r="1916" spans="1:40" s="354" customFormat="1">
      <c r="A1916" s="354" t="str">
        <f t="shared" si="674"/>
        <v>CF16A02550039200</v>
      </c>
      <c r="B1916" s="354">
        <f t="shared" si="675"/>
        <v>0</v>
      </c>
      <c r="C1916" s="354">
        <f t="shared" si="676"/>
        <v>0</v>
      </c>
      <c r="D1916" s="354" t="str">
        <f t="shared" si="655"/>
        <v>CF</v>
      </c>
      <c r="E1916" s="354" t="str">
        <f t="shared" si="656"/>
        <v>16</v>
      </c>
      <c r="F1916" s="354" t="str">
        <f t="shared" si="657"/>
        <v>A</v>
      </c>
      <c r="G1916" s="355" t="str">
        <f t="shared" si="658"/>
        <v>02</v>
      </c>
      <c r="H1916" s="232" t="s">
        <v>2229</v>
      </c>
      <c r="I1916" s="232" t="s">
        <v>3510</v>
      </c>
      <c r="J1916" s="233">
        <v>46269</v>
      </c>
      <c r="K1916" s="233">
        <v>47722</v>
      </c>
      <c r="L1916" s="234">
        <v>550039200</v>
      </c>
      <c r="M1916" s="232" t="str">
        <f>IF(ISNA(VLOOKUP(L1916,'MASTER DATA'!$A$1:$B$192,2,0)),"",VLOOKUP(L1916,'MASTER DATA'!$A$1:$B$192,2,0))</f>
        <v>Spirax S2 A 90_1*1000L_A227</v>
      </c>
      <c r="N1916" s="232">
        <v>1</v>
      </c>
      <c r="O1916" s="232">
        <f t="shared" si="659"/>
        <v>1</v>
      </c>
      <c r="P1916" s="232">
        <f t="shared" si="660"/>
        <v>0</v>
      </c>
      <c r="Q1916" s="232">
        <f>VLOOKUP(L1916,'MASTER DATA'!$A$1:$E$192,5,0)</f>
        <v>1</v>
      </c>
      <c r="R1916" s="234">
        <f>SUMIF('picking of the day'!$H$4:$H$358,WMS!H1916&amp;WMS!L1916,'picking of the day'!$E$4:$E$358)</f>
        <v>0</v>
      </c>
      <c r="U1916" s="114">
        <f>IF(ISNA(VLOOKUP(H1916,'data putaway'!$A$1:$E$530,3,0)),0,VLOOKUP(H1916,'data putaway'!$A$1:$E$530,3,0))</f>
        <v>0</v>
      </c>
      <c r="V1916" s="354">
        <f t="shared" si="661"/>
        <v>1</v>
      </c>
      <c r="W1916" s="114">
        <f>IF(ISNA(VLOOKUP(H1916,'data putaway'!$A$1:$E$530,2,0)),0,VLOOKUP(H1916,'data putaway'!$A$1:$E$530,2,0))</f>
        <v>0</v>
      </c>
      <c r="X1916" s="354" t="b">
        <f t="shared" si="662"/>
        <v>0</v>
      </c>
      <c r="Y1916" s="354">
        <f>IF(ISNA(VLOOKUP(H1916,'data putaway'!$A$1:$E$530,4,0)),0,VLOOKUP(H1916,'data putaway'!$A$1:$E$530,4,0))</f>
        <v>0</v>
      </c>
      <c r="Z1916" s="113">
        <f>IF(ISNA(VLOOKUP(H1916,'data putaway'!$A$1:$E$530,5,0)),0,VLOOKUP(H1916,'data putaway'!$A$1:$E$530,5,0))</f>
        <v>0</v>
      </c>
      <c r="AA1916" s="354" t="b">
        <f t="shared" si="663"/>
        <v>0</v>
      </c>
      <c r="AB1916" s="354" t="b">
        <f t="shared" si="664"/>
        <v>0</v>
      </c>
      <c r="AC1916" s="356" t="str">
        <f t="shared" ca="1" si="665"/>
        <v>0 Month,  14 Days</v>
      </c>
      <c r="AD1916" s="114" t="str">
        <f t="shared" ca="1" si="672"/>
        <v>3 Year, 11 Month, 9 Days</v>
      </c>
      <c r="AE1916" s="114">
        <f t="shared" si="666"/>
        <v>1</v>
      </c>
      <c r="AF1916" s="114">
        <f t="shared" si="667"/>
        <v>1</v>
      </c>
      <c r="AG1916" s="354" t="str">
        <f t="shared" si="668"/>
        <v>CF16</v>
      </c>
      <c r="AH1916" s="114">
        <f>IF(ISNA(VLOOKUP(L1916,'MASTER DATA'!$A$1:$F$192,6,0)),0,VLOOKUP(L1916,'MASTER DATA'!$A$1:$F$192,6,0))*AE1916</f>
        <v>1000</v>
      </c>
      <c r="AI1916" s="354" t="str">
        <f>VLOOKUP($D1916,'warehouse mapping'!$AN$7:$AO$17,2,0)</f>
        <v>Aktif</v>
      </c>
      <c r="AJ1916" s="114">
        <f t="shared" si="669"/>
        <v>0</v>
      </c>
      <c r="AK1916" s="354" t="str">
        <f t="shared" si="670"/>
        <v/>
      </c>
      <c r="AL1916" s="354" t="s">
        <v>3025</v>
      </c>
      <c r="AM1916" s="354">
        <f t="shared" si="673"/>
        <v>1</v>
      </c>
      <c r="AN1916" s="354" t="b">
        <f t="shared" si="671"/>
        <v>1</v>
      </c>
    </row>
    <row r="1917" spans="1:40" s="354" customFormat="1">
      <c r="A1917" s="354" t="str">
        <f t="shared" si="674"/>
        <v>CF16B01550070614</v>
      </c>
      <c r="B1917" s="354">
        <f t="shared" si="675"/>
        <v>0</v>
      </c>
      <c r="C1917" s="354">
        <f t="shared" si="676"/>
        <v>0</v>
      </c>
      <c r="D1917" s="354" t="str">
        <f t="shared" si="655"/>
        <v>CF</v>
      </c>
      <c r="E1917" s="354" t="str">
        <f t="shared" si="656"/>
        <v>16</v>
      </c>
      <c r="F1917" s="354" t="str">
        <f t="shared" si="657"/>
        <v>B</v>
      </c>
      <c r="G1917" s="355" t="str">
        <f t="shared" si="658"/>
        <v>01</v>
      </c>
      <c r="H1917" s="232" t="s">
        <v>2230</v>
      </c>
      <c r="I1917" s="232" t="s">
        <v>3583</v>
      </c>
      <c r="J1917" s="233">
        <v>46280</v>
      </c>
      <c r="K1917" s="233">
        <v>47737</v>
      </c>
      <c r="L1917" s="234">
        <v>550070614</v>
      </c>
      <c r="M1917" s="232" t="str">
        <f>IF(ISNA(VLOOKUP(L1917,'MASTER DATA'!$A$1:$B$192,2,0)),"",VLOOKUP(L1917,'MASTER DATA'!$A$1:$B$192,2,0))</f>
        <v>HlxHX610W40SP_4*4L_A04W</v>
      </c>
      <c r="N1917" s="232">
        <v>36</v>
      </c>
      <c r="O1917" s="232">
        <f t="shared" si="659"/>
        <v>1</v>
      </c>
      <c r="P1917" s="232">
        <f t="shared" si="660"/>
        <v>0</v>
      </c>
      <c r="Q1917" s="232">
        <f>VLOOKUP(L1917,'MASTER DATA'!$A$1:$E$192,5,0)</f>
        <v>36</v>
      </c>
      <c r="R1917" s="234">
        <f>SUMIF('picking of the day'!$H$4:$H$358,WMS!H1917&amp;WMS!L1917,'picking of the day'!$E$4:$E$358)</f>
        <v>0</v>
      </c>
      <c r="U1917" s="114">
        <f>IF(ISNA(VLOOKUP(H1917,'data putaway'!$A$1:$E$530,3,0)),0,VLOOKUP(H1917,'data putaway'!$A$1:$E$530,3,0))</f>
        <v>0</v>
      </c>
      <c r="V1917" s="354">
        <f t="shared" si="661"/>
        <v>36</v>
      </c>
      <c r="W1917" s="114">
        <f>IF(ISNA(VLOOKUP(H1917,'data putaway'!$A$1:$E$530,2,0)),0,VLOOKUP(H1917,'data putaway'!$A$1:$E$530,2,0))</f>
        <v>0</v>
      </c>
      <c r="X1917" s="354" t="b">
        <f t="shared" si="662"/>
        <v>0</v>
      </c>
      <c r="Y1917" s="354">
        <f>IF(ISNA(VLOOKUP(H1917,'data putaway'!$A$1:$E$530,4,0)),0,VLOOKUP(H1917,'data putaway'!$A$1:$E$530,4,0))</f>
        <v>0</v>
      </c>
      <c r="Z1917" s="113">
        <f>IF(ISNA(VLOOKUP(H1917,'data putaway'!$A$1:$E$530,5,0)),0,VLOOKUP(H1917,'data putaway'!$A$1:$E$530,5,0))</f>
        <v>0</v>
      </c>
      <c r="AA1917" s="354" t="b">
        <f t="shared" si="663"/>
        <v>0</v>
      </c>
      <c r="AB1917" s="354" t="b">
        <f t="shared" si="664"/>
        <v>0</v>
      </c>
      <c r="AC1917" s="356" t="str">
        <f t="shared" ca="1" si="665"/>
        <v>0 Month,  3 Days</v>
      </c>
      <c r="AD1917" s="114" t="str">
        <f t="shared" ca="1" si="672"/>
        <v>3 Year, 11 Month, 24 Days</v>
      </c>
      <c r="AE1917" s="114">
        <f t="shared" si="666"/>
        <v>36</v>
      </c>
      <c r="AF1917" s="114">
        <f t="shared" si="667"/>
        <v>1</v>
      </c>
      <c r="AG1917" s="354" t="str">
        <f t="shared" si="668"/>
        <v>CF16</v>
      </c>
      <c r="AH1917" s="114">
        <f>IF(ISNA(VLOOKUP(L1917,'MASTER DATA'!$A$1:$F$192,6,0)),0,VLOOKUP(L1917,'MASTER DATA'!$A$1:$F$192,6,0))*AE1917</f>
        <v>576</v>
      </c>
      <c r="AI1917" s="354" t="str">
        <f>VLOOKUP($D1917,'warehouse mapping'!$AN$7:$AO$17,2,0)</f>
        <v>Aktif</v>
      </c>
      <c r="AJ1917" s="114">
        <f t="shared" si="669"/>
        <v>0</v>
      </c>
      <c r="AK1917" s="354" t="str">
        <f t="shared" si="670"/>
        <v/>
      </c>
      <c r="AL1917" s="354" t="s">
        <v>3025</v>
      </c>
      <c r="AM1917" s="354">
        <f t="shared" si="673"/>
        <v>1</v>
      </c>
      <c r="AN1917" s="354" t="b">
        <f t="shared" si="671"/>
        <v>1</v>
      </c>
    </row>
    <row r="1918" spans="1:40" s="354" customFormat="1">
      <c r="A1918" s="354" t="str">
        <f t="shared" si="674"/>
        <v>CF16B02550059938</v>
      </c>
      <c r="B1918" s="354">
        <f t="shared" si="675"/>
        <v>0</v>
      </c>
      <c r="C1918" s="354">
        <f t="shared" si="676"/>
        <v>0</v>
      </c>
      <c r="D1918" s="354" t="str">
        <f t="shared" si="655"/>
        <v>CF</v>
      </c>
      <c r="E1918" s="354" t="str">
        <f t="shared" si="656"/>
        <v>16</v>
      </c>
      <c r="F1918" s="354" t="str">
        <f t="shared" si="657"/>
        <v>B</v>
      </c>
      <c r="G1918" s="355" t="str">
        <f t="shared" si="658"/>
        <v>02</v>
      </c>
      <c r="H1918" s="232" t="s">
        <v>2231</v>
      </c>
      <c r="I1918" s="232" t="s">
        <v>3575</v>
      </c>
      <c r="J1918" s="233">
        <v>46277</v>
      </c>
      <c r="K1918" s="233">
        <v>47733</v>
      </c>
      <c r="L1918" s="234">
        <v>550059938</v>
      </c>
      <c r="M1918" s="232" t="str">
        <f>IF(ISNA(VLOOKUP(L1918,'MASTER DATA'!$A$1:$B$192,2,0)),"",VLOOKUP(L1918,'MASTER DATA'!$A$1:$B$192,2,0))</f>
        <v>HlxHX7PL5W40SPVW502_4*4L_A04W</v>
      </c>
      <c r="N1918" s="232">
        <v>0</v>
      </c>
      <c r="O1918" s="232">
        <f t="shared" si="659"/>
        <v>0</v>
      </c>
      <c r="P1918" s="232">
        <f t="shared" si="660"/>
        <v>0</v>
      </c>
      <c r="Q1918" s="232">
        <f>VLOOKUP(L1918,'MASTER DATA'!$A$1:$E$192,5,0)</f>
        <v>36</v>
      </c>
      <c r="R1918" s="234">
        <f>SUMIF('picking of the day'!$H$4:$H$358,WMS!H1918&amp;WMS!L1918,'picking of the day'!$E$4:$E$358)</f>
        <v>0</v>
      </c>
      <c r="U1918" s="114">
        <f>IF(ISNA(VLOOKUP(H1918,'data putaway'!$A$1:$E$530,3,0)),0,VLOOKUP(H1918,'data putaway'!$A$1:$E$530,3,0))</f>
        <v>0</v>
      </c>
      <c r="V1918" s="354">
        <f t="shared" si="661"/>
        <v>0</v>
      </c>
      <c r="W1918" s="114">
        <f>IF(ISNA(VLOOKUP(H1918,'data putaway'!$A$1:$E$530,2,0)),0,VLOOKUP(H1918,'data putaway'!$A$1:$E$530,2,0))</f>
        <v>0</v>
      </c>
      <c r="X1918" s="354" t="b">
        <f t="shared" si="662"/>
        <v>0</v>
      </c>
      <c r="Y1918" s="354">
        <f>IF(ISNA(VLOOKUP(H1918,'data putaway'!$A$1:$E$530,4,0)),0,VLOOKUP(H1918,'data putaway'!$A$1:$E$530,4,0))</f>
        <v>0</v>
      </c>
      <c r="Z1918" s="113">
        <f>IF(ISNA(VLOOKUP(H1918,'data putaway'!$A$1:$E$530,5,0)),0,VLOOKUP(H1918,'data putaway'!$A$1:$E$530,5,0))</f>
        <v>0</v>
      </c>
      <c r="AA1918" s="354" t="b">
        <f t="shared" si="663"/>
        <v>0</v>
      </c>
      <c r="AB1918" s="354" t="b">
        <f t="shared" si="664"/>
        <v>0</v>
      </c>
      <c r="AC1918" s="356" t="str">
        <f t="shared" ca="1" si="665"/>
        <v>0 Month,  6 Days</v>
      </c>
      <c r="AD1918" s="114" t="str">
        <f t="shared" ca="1" si="672"/>
        <v>3 Year, 11 Month, 20 Days</v>
      </c>
      <c r="AE1918" s="114">
        <f t="shared" si="666"/>
        <v>0</v>
      </c>
      <c r="AF1918" s="114">
        <f t="shared" si="667"/>
        <v>0</v>
      </c>
      <c r="AG1918" s="354" t="str">
        <f t="shared" si="668"/>
        <v>CF16</v>
      </c>
      <c r="AH1918" s="114">
        <f>IF(ISNA(VLOOKUP(L1918,'MASTER DATA'!$A$1:$F$192,6,0)),0,VLOOKUP(L1918,'MASTER DATA'!$A$1:$F$192,6,0))*AE1918</f>
        <v>0</v>
      </c>
      <c r="AI1918" s="354" t="str">
        <f>VLOOKUP($D1918,'warehouse mapping'!$AN$7:$AO$17,2,0)</f>
        <v>Aktif</v>
      </c>
      <c r="AJ1918" s="114">
        <f t="shared" si="669"/>
        <v>1</v>
      </c>
      <c r="AK1918" s="354" t="str">
        <f t="shared" si="670"/>
        <v>CF</v>
      </c>
      <c r="AL1918" s="354" t="s">
        <v>3025</v>
      </c>
      <c r="AM1918" s="354">
        <f t="shared" si="673"/>
        <v>1</v>
      </c>
      <c r="AN1918" s="354" t="b">
        <f t="shared" si="671"/>
        <v>1</v>
      </c>
    </row>
    <row r="1919" spans="1:40" s="354" customFormat="1">
      <c r="A1919" s="354" t="str">
        <f t="shared" si="674"/>
        <v>CF16C01550059938</v>
      </c>
      <c r="B1919" s="354">
        <f t="shared" si="675"/>
        <v>0</v>
      </c>
      <c r="C1919" s="354">
        <f t="shared" si="676"/>
        <v>0</v>
      </c>
      <c r="D1919" s="354" t="str">
        <f t="shared" si="655"/>
        <v>CF</v>
      </c>
      <c r="E1919" s="354" t="str">
        <f t="shared" si="656"/>
        <v>16</v>
      </c>
      <c r="F1919" s="354" t="str">
        <f t="shared" si="657"/>
        <v>C</v>
      </c>
      <c r="G1919" s="355" t="str">
        <f t="shared" si="658"/>
        <v>01</v>
      </c>
      <c r="H1919" s="232" t="s">
        <v>2232</v>
      </c>
      <c r="I1919" s="232" t="s">
        <v>3575</v>
      </c>
      <c r="J1919" s="233">
        <v>46277</v>
      </c>
      <c r="K1919" s="233">
        <v>47733</v>
      </c>
      <c r="L1919" s="234">
        <v>550059938</v>
      </c>
      <c r="M1919" s="232" t="str">
        <f>IF(ISNA(VLOOKUP(L1919,'MASTER DATA'!$A$1:$B$192,2,0)),"",VLOOKUP(L1919,'MASTER DATA'!$A$1:$B$192,2,0))</f>
        <v>HlxHX7PL5W40SPVW502_4*4L_A04W</v>
      </c>
      <c r="N1919" s="232">
        <v>0</v>
      </c>
      <c r="O1919" s="232">
        <f t="shared" si="659"/>
        <v>0</v>
      </c>
      <c r="P1919" s="232">
        <f t="shared" si="660"/>
        <v>0</v>
      </c>
      <c r="Q1919" s="232">
        <f>VLOOKUP(L1919,'MASTER DATA'!$A$1:$E$192,5,0)</f>
        <v>36</v>
      </c>
      <c r="R1919" s="234">
        <f>SUMIF('picking of the day'!$H$4:$H$358,WMS!H1919&amp;WMS!L1919,'picking of the day'!$E$4:$E$358)</f>
        <v>0</v>
      </c>
      <c r="U1919" s="114">
        <f>IF(ISNA(VLOOKUP(H1919,'data putaway'!$A$1:$E$530,3,0)),0,VLOOKUP(H1919,'data putaway'!$A$1:$E$530,3,0))</f>
        <v>0</v>
      </c>
      <c r="V1919" s="354">
        <f t="shared" si="661"/>
        <v>0</v>
      </c>
      <c r="W1919" s="114">
        <f>IF(ISNA(VLOOKUP(H1919,'data putaway'!$A$1:$E$530,2,0)),0,VLOOKUP(H1919,'data putaway'!$A$1:$E$530,2,0))</f>
        <v>0</v>
      </c>
      <c r="X1919" s="354" t="b">
        <f t="shared" si="662"/>
        <v>0</v>
      </c>
      <c r="Y1919" s="354">
        <f>IF(ISNA(VLOOKUP(H1919,'data putaway'!$A$1:$E$530,4,0)),0,VLOOKUP(H1919,'data putaway'!$A$1:$E$530,4,0))</f>
        <v>0</v>
      </c>
      <c r="Z1919" s="113">
        <f>IF(ISNA(VLOOKUP(H1919,'data putaway'!$A$1:$E$530,5,0)),0,VLOOKUP(H1919,'data putaway'!$A$1:$E$530,5,0))</f>
        <v>0</v>
      </c>
      <c r="AA1919" s="354" t="b">
        <f t="shared" si="663"/>
        <v>0</v>
      </c>
      <c r="AB1919" s="354" t="b">
        <f t="shared" si="664"/>
        <v>0</v>
      </c>
      <c r="AC1919" s="356" t="str">
        <f t="shared" ca="1" si="665"/>
        <v>0 Month,  6 Days</v>
      </c>
      <c r="AD1919" s="114" t="str">
        <f t="shared" ca="1" si="672"/>
        <v>3 Year, 11 Month, 20 Days</v>
      </c>
      <c r="AE1919" s="114">
        <f t="shared" si="666"/>
        <v>0</v>
      </c>
      <c r="AF1919" s="114">
        <f t="shared" si="667"/>
        <v>0</v>
      </c>
      <c r="AG1919" s="354" t="str">
        <f t="shared" si="668"/>
        <v>CF16</v>
      </c>
      <c r="AH1919" s="114">
        <f>IF(ISNA(VLOOKUP(L1919,'MASTER DATA'!$A$1:$F$192,6,0)),0,VLOOKUP(L1919,'MASTER DATA'!$A$1:$F$192,6,0))*AE1919</f>
        <v>0</v>
      </c>
      <c r="AI1919" s="354" t="str">
        <f>VLOOKUP($D1919,'warehouse mapping'!$AN$7:$AO$17,2,0)</f>
        <v>Aktif</v>
      </c>
      <c r="AJ1919" s="114">
        <f t="shared" si="669"/>
        <v>1</v>
      </c>
      <c r="AK1919" s="354" t="str">
        <f t="shared" si="670"/>
        <v>CF</v>
      </c>
      <c r="AL1919" s="354" t="s">
        <v>3025</v>
      </c>
      <c r="AM1919" s="354">
        <f t="shared" si="673"/>
        <v>1</v>
      </c>
      <c r="AN1919" s="354" t="b">
        <f t="shared" si="671"/>
        <v>1</v>
      </c>
    </row>
    <row r="1920" spans="1:40" s="354" customFormat="1">
      <c r="A1920" s="354" t="str">
        <f t="shared" si="674"/>
        <v>CF16C02550071396</v>
      </c>
      <c r="B1920" s="354">
        <f t="shared" si="675"/>
        <v>0</v>
      </c>
      <c r="C1920" s="354">
        <f t="shared" si="676"/>
        <v>0</v>
      </c>
      <c r="D1920" s="354" t="str">
        <f t="shared" si="655"/>
        <v>CF</v>
      </c>
      <c r="E1920" s="354" t="str">
        <f t="shared" si="656"/>
        <v>16</v>
      </c>
      <c r="F1920" s="354" t="str">
        <f t="shared" si="657"/>
        <v>C</v>
      </c>
      <c r="G1920" s="355" t="str">
        <f t="shared" si="658"/>
        <v>02</v>
      </c>
      <c r="H1920" s="232" t="s">
        <v>2233</v>
      </c>
      <c r="I1920" s="232" t="s">
        <v>3315</v>
      </c>
      <c r="J1920" s="233">
        <v>46268</v>
      </c>
      <c r="K1920" s="233">
        <v>47713</v>
      </c>
      <c r="L1920" s="234">
        <v>550071396</v>
      </c>
      <c r="M1920" s="232" t="str">
        <f>IF(ISNA(VLOOKUP(L1920,'MASTER DATA'!$A$1:$B$192,2,0)),"",VLOOKUP(L1920,'MASTER DATA'!$A$1:$B$192,2,0))</f>
        <v>HelixHX515W40SNCF_12*1L_A04W</v>
      </c>
      <c r="N1920" s="232">
        <v>44</v>
      </c>
      <c r="O1920" s="232">
        <f t="shared" si="659"/>
        <v>1</v>
      </c>
      <c r="P1920" s="232">
        <f t="shared" si="660"/>
        <v>0</v>
      </c>
      <c r="Q1920" s="232">
        <f>VLOOKUP(L1920,'MASTER DATA'!$A$1:$E$192,5,0)</f>
        <v>44</v>
      </c>
      <c r="R1920" s="234">
        <f>SUMIF('picking of the day'!$H$4:$H$358,WMS!H1920&amp;WMS!L1920,'picking of the day'!$E$4:$E$358)</f>
        <v>0</v>
      </c>
      <c r="U1920" s="114">
        <f>IF(ISNA(VLOOKUP(H1920,'data putaway'!$A$1:$E$530,3,0)),0,VLOOKUP(H1920,'data putaway'!$A$1:$E$530,3,0))</f>
        <v>0</v>
      </c>
      <c r="V1920" s="354">
        <f t="shared" si="661"/>
        <v>44</v>
      </c>
      <c r="W1920" s="114">
        <f>IF(ISNA(VLOOKUP(H1920,'data putaway'!$A$1:$E$530,2,0)),0,VLOOKUP(H1920,'data putaway'!$A$1:$E$530,2,0))</f>
        <v>0</v>
      </c>
      <c r="X1920" s="354" t="b">
        <f t="shared" si="662"/>
        <v>0</v>
      </c>
      <c r="Y1920" s="354">
        <f>IF(ISNA(VLOOKUP(H1920,'data putaway'!$A$1:$E$530,4,0)),0,VLOOKUP(H1920,'data putaway'!$A$1:$E$530,4,0))</f>
        <v>0</v>
      </c>
      <c r="Z1920" s="113">
        <f>IF(ISNA(VLOOKUP(H1920,'data putaway'!$A$1:$E$530,5,0)),0,VLOOKUP(H1920,'data putaway'!$A$1:$E$530,5,0))</f>
        <v>0</v>
      </c>
      <c r="AA1920" s="354" t="b">
        <f t="shared" si="663"/>
        <v>0</v>
      </c>
      <c r="AB1920" s="354" t="b">
        <f t="shared" si="664"/>
        <v>0</v>
      </c>
      <c r="AC1920" s="356" t="str">
        <f t="shared" ca="1" si="665"/>
        <v>0 Month,  15 Days</v>
      </c>
      <c r="AD1920" s="114" t="str">
        <f t="shared" ca="1" si="672"/>
        <v>3 Year, 11 Month, 0 Days</v>
      </c>
      <c r="AE1920" s="114">
        <f t="shared" si="666"/>
        <v>44</v>
      </c>
      <c r="AF1920" s="114">
        <f t="shared" si="667"/>
        <v>1</v>
      </c>
      <c r="AG1920" s="354" t="str">
        <f t="shared" si="668"/>
        <v>CF16</v>
      </c>
      <c r="AH1920" s="114">
        <f>IF(ISNA(VLOOKUP(L1920,'MASTER DATA'!$A$1:$F$192,6,0)),0,VLOOKUP(L1920,'MASTER DATA'!$A$1:$F$192,6,0))*AE1920</f>
        <v>528</v>
      </c>
      <c r="AI1920" s="354" t="str">
        <f>VLOOKUP($D1920,'warehouse mapping'!$AN$7:$AO$17,2,0)</f>
        <v>Aktif</v>
      </c>
      <c r="AJ1920" s="114">
        <f t="shared" si="669"/>
        <v>0</v>
      </c>
      <c r="AK1920" s="354" t="str">
        <f t="shared" si="670"/>
        <v/>
      </c>
      <c r="AL1920" s="354" t="s">
        <v>3025</v>
      </c>
      <c r="AM1920" s="354">
        <f t="shared" si="673"/>
        <v>1</v>
      </c>
      <c r="AN1920" s="354" t="b">
        <f t="shared" si="671"/>
        <v>1</v>
      </c>
    </row>
    <row r="1921" spans="1:40" s="354" customFormat="1">
      <c r="A1921" s="354" t="str">
        <f t="shared" si="674"/>
        <v>CF16D01550062460</v>
      </c>
      <c r="B1921" s="354">
        <f t="shared" si="675"/>
        <v>0</v>
      </c>
      <c r="C1921" s="354">
        <f t="shared" si="676"/>
        <v>0</v>
      </c>
      <c r="D1921" s="354" t="str">
        <f t="shared" si="655"/>
        <v>CF</v>
      </c>
      <c r="E1921" s="354" t="str">
        <f t="shared" si="656"/>
        <v>16</v>
      </c>
      <c r="F1921" s="354" t="str">
        <f t="shared" si="657"/>
        <v>D</v>
      </c>
      <c r="G1921" s="355" t="str">
        <f t="shared" si="658"/>
        <v>01</v>
      </c>
      <c r="H1921" s="232" t="s">
        <v>2234</v>
      </c>
      <c r="I1921" s="232" t="s">
        <v>3514</v>
      </c>
      <c r="J1921" s="233">
        <v>46274</v>
      </c>
      <c r="K1921" s="233">
        <v>47727</v>
      </c>
      <c r="L1921" s="234">
        <v>550062460</v>
      </c>
      <c r="M1921" s="232" t="str">
        <f>IF(ISNA(VLOOKUP(L1921,'MASTER DATA'!$A$1:$B$192,2,0)),"",VLOOKUP(L1921,'MASTER DATA'!$A$1:$B$192,2,0))</f>
        <v>Advan4TAX710W40SNMA2_12*1L_A04W</v>
      </c>
      <c r="N1921" s="232">
        <v>44</v>
      </c>
      <c r="O1921" s="232">
        <f t="shared" si="659"/>
        <v>1</v>
      </c>
      <c r="P1921" s="232">
        <f t="shared" si="660"/>
        <v>0</v>
      </c>
      <c r="Q1921" s="232">
        <f>VLOOKUP(L1921,'MASTER DATA'!$A$1:$E$192,5,0)</f>
        <v>44</v>
      </c>
      <c r="R1921" s="234">
        <f>SUMIF('picking of the day'!$H$4:$H$358,WMS!H1921&amp;WMS!L1921,'picking of the day'!$E$4:$E$358)</f>
        <v>0</v>
      </c>
      <c r="U1921" s="114">
        <f>IF(ISNA(VLOOKUP(H1921,'data putaway'!$A$1:$E$530,3,0)),0,VLOOKUP(H1921,'data putaway'!$A$1:$E$530,3,0))</f>
        <v>0</v>
      </c>
      <c r="V1921" s="354">
        <f t="shared" si="661"/>
        <v>44</v>
      </c>
      <c r="W1921" s="114">
        <f>IF(ISNA(VLOOKUP(H1921,'data putaway'!$A$1:$E$530,2,0)),0,VLOOKUP(H1921,'data putaway'!$A$1:$E$530,2,0))</f>
        <v>0</v>
      </c>
      <c r="X1921" s="354" t="b">
        <f t="shared" si="662"/>
        <v>0</v>
      </c>
      <c r="Y1921" s="354">
        <f>IF(ISNA(VLOOKUP(H1921,'data putaway'!$A$1:$E$530,4,0)),0,VLOOKUP(H1921,'data putaway'!$A$1:$E$530,4,0))</f>
        <v>0</v>
      </c>
      <c r="Z1921" s="113">
        <f>IF(ISNA(VLOOKUP(H1921,'data putaway'!$A$1:$E$530,5,0)),0,VLOOKUP(H1921,'data putaway'!$A$1:$E$530,5,0))</f>
        <v>0</v>
      </c>
      <c r="AA1921" s="354" t="b">
        <f t="shared" si="663"/>
        <v>0</v>
      </c>
      <c r="AB1921" s="354" t="b">
        <f t="shared" si="664"/>
        <v>0</v>
      </c>
      <c r="AC1921" s="356" t="str">
        <f t="shared" ca="1" si="665"/>
        <v>0 Month,  9 Days</v>
      </c>
      <c r="AD1921" s="114" t="str">
        <f t="shared" ca="1" si="672"/>
        <v>3 Year, 11 Month, 14 Days</v>
      </c>
      <c r="AE1921" s="114">
        <f t="shared" si="666"/>
        <v>44</v>
      </c>
      <c r="AF1921" s="114">
        <f t="shared" si="667"/>
        <v>1</v>
      </c>
      <c r="AG1921" s="354" t="str">
        <f t="shared" si="668"/>
        <v>CF16</v>
      </c>
      <c r="AH1921" s="114">
        <f>IF(ISNA(VLOOKUP(L1921,'MASTER DATA'!$A$1:$F$192,6,0)),0,VLOOKUP(L1921,'MASTER DATA'!$A$1:$F$192,6,0))*AE1921</f>
        <v>528</v>
      </c>
      <c r="AI1921" s="354" t="str">
        <f>VLOOKUP($D1921,'warehouse mapping'!$AN$7:$AO$17,2,0)</f>
        <v>Aktif</v>
      </c>
      <c r="AJ1921" s="114">
        <f t="shared" si="669"/>
        <v>0</v>
      </c>
      <c r="AK1921" s="354" t="str">
        <f t="shared" si="670"/>
        <v/>
      </c>
      <c r="AL1921" s="354" t="s">
        <v>3025</v>
      </c>
      <c r="AM1921" s="354">
        <f t="shared" si="673"/>
        <v>1</v>
      </c>
      <c r="AN1921" s="354" t="b">
        <f t="shared" si="671"/>
        <v>1</v>
      </c>
    </row>
    <row r="1922" spans="1:40" s="354" customFormat="1">
      <c r="A1922" s="354" t="str">
        <f t="shared" si="674"/>
        <v>CF16D02550062460</v>
      </c>
      <c r="B1922" s="354">
        <f t="shared" si="675"/>
        <v>0</v>
      </c>
      <c r="C1922" s="354">
        <f t="shared" si="676"/>
        <v>0</v>
      </c>
      <c r="D1922" s="354" t="str">
        <f t="shared" si="655"/>
        <v>CF</v>
      </c>
      <c r="E1922" s="354" t="str">
        <f t="shared" si="656"/>
        <v>16</v>
      </c>
      <c r="F1922" s="354" t="str">
        <f t="shared" si="657"/>
        <v>D</v>
      </c>
      <c r="G1922" s="355" t="str">
        <f t="shared" si="658"/>
        <v>02</v>
      </c>
      <c r="H1922" s="232" t="s">
        <v>2235</v>
      </c>
      <c r="I1922" s="232" t="s">
        <v>3514</v>
      </c>
      <c r="J1922" s="233">
        <v>46274</v>
      </c>
      <c r="K1922" s="233">
        <v>47727</v>
      </c>
      <c r="L1922" s="234">
        <v>550062460</v>
      </c>
      <c r="M1922" s="232" t="str">
        <f>IF(ISNA(VLOOKUP(L1922,'MASTER DATA'!$A$1:$B$192,2,0)),"",VLOOKUP(L1922,'MASTER DATA'!$A$1:$B$192,2,0))</f>
        <v>Advan4TAX710W40SNMA2_12*1L_A04W</v>
      </c>
      <c r="N1922" s="232">
        <v>44</v>
      </c>
      <c r="O1922" s="232">
        <f t="shared" si="659"/>
        <v>1</v>
      </c>
      <c r="P1922" s="232">
        <f t="shared" si="660"/>
        <v>0</v>
      </c>
      <c r="Q1922" s="232">
        <f>VLOOKUP(L1922,'MASTER DATA'!$A$1:$E$192,5,0)</f>
        <v>44</v>
      </c>
      <c r="R1922" s="234">
        <f>SUMIF('picking of the day'!$H$4:$H$358,WMS!H1922&amp;WMS!L1922,'picking of the day'!$E$4:$E$358)</f>
        <v>0</v>
      </c>
      <c r="U1922" s="114">
        <f>IF(ISNA(VLOOKUP(H1922,'data putaway'!$A$1:$E$530,3,0)),0,VLOOKUP(H1922,'data putaway'!$A$1:$E$530,3,0))</f>
        <v>0</v>
      </c>
      <c r="V1922" s="354">
        <f t="shared" si="661"/>
        <v>44</v>
      </c>
      <c r="W1922" s="114">
        <f>IF(ISNA(VLOOKUP(H1922,'data putaway'!$A$1:$E$530,2,0)),0,VLOOKUP(H1922,'data putaway'!$A$1:$E$530,2,0))</f>
        <v>0</v>
      </c>
      <c r="X1922" s="354" t="b">
        <f t="shared" si="662"/>
        <v>0</v>
      </c>
      <c r="Y1922" s="354">
        <f>IF(ISNA(VLOOKUP(H1922,'data putaway'!$A$1:$E$530,4,0)),0,VLOOKUP(H1922,'data putaway'!$A$1:$E$530,4,0))</f>
        <v>0</v>
      </c>
      <c r="Z1922" s="113">
        <f>IF(ISNA(VLOOKUP(H1922,'data putaway'!$A$1:$E$530,5,0)),0,VLOOKUP(H1922,'data putaway'!$A$1:$E$530,5,0))</f>
        <v>0</v>
      </c>
      <c r="AA1922" s="354" t="b">
        <f t="shared" si="663"/>
        <v>0</v>
      </c>
      <c r="AB1922" s="354" t="b">
        <f t="shared" si="664"/>
        <v>0</v>
      </c>
      <c r="AC1922" s="356" t="str">
        <f t="shared" ca="1" si="665"/>
        <v>0 Month,  9 Days</v>
      </c>
      <c r="AD1922" s="114" t="str">
        <f t="shared" ca="1" si="672"/>
        <v>3 Year, 11 Month, 14 Days</v>
      </c>
      <c r="AE1922" s="114">
        <f t="shared" si="666"/>
        <v>44</v>
      </c>
      <c r="AF1922" s="114">
        <f t="shared" si="667"/>
        <v>1</v>
      </c>
      <c r="AG1922" s="354" t="str">
        <f t="shared" si="668"/>
        <v>CF16</v>
      </c>
      <c r="AH1922" s="114">
        <f>IF(ISNA(VLOOKUP(L1922,'MASTER DATA'!$A$1:$F$192,6,0)),0,VLOOKUP(L1922,'MASTER DATA'!$A$1:$F$192,6,0))*AE1922</f>
        <v>528</v>
      </c>
      <c r="AI1922" s="354" t="str">
        <f>VLOOKUP($D1922,'warehouse mapping'!$AN$7:$AO$17,2,0)</f>
        <v>Aktif</v>
      </c>
      <c r="AJ1922" s="114">
        <f t="shared" si="669"/>
        <v>0</v>
      </c>
      <c r="AK1922" s="354" t="str">
        <f t="shared" si="670"/>
        <v/>
      </c>
      <c r="AL1922" s="354" t="s">
        <v>3025</v>
      </c>
      <c r="AM1922" s="354">
        <f t="shared" si="673"/>
        <v>1</v>
      </c>
      <c r="AN1922" s="354" t="b">
        <f t="shared" si="671"/>
        <v>1</v>
      </c>
    </row>
    <row r="1923" spans="1:40" s="354" customFormat="1">
      <c r="A1923" s="354" t="str">
        <f t="shared" si="674"/>
        <v>CF16E01550062460</v>
      </c>
      <c r="B1923" s="354">
        <f t="shared" si="675"/>
        <v>0</v>
      </c>
      <c r="C1923" s="354">
        <f t="shared" si="676"/>
        <v>0</v>
      </c>
      <c r="D1923" s="354" t="str">
        <f t="shared" si="655"/>
        <v>CF</v>
      </c>
      <c r="E1923" s="354" t="str">
        <f t="shared" si="656"/>
        <v>16</v>
      </c>
      <c r="F1923" s="354" t="str">
        <f t="shared" si="657"/>
        <v>E</v>
      </c>
      <c r="G1923" s="355" t="str">
        <f t="shared" si="658"/>
        <v>01</v>
      </c>
      <c r="H1923" s="232" t="s">
        <v>2236</v>
      </c>
      <c r="I1923" s="232" t="s">
        <v>3514</v>
      </c>
      <c r="J1923" s="233">
        <v>46274</v>
      </c>
      <c r="K1923" s="233">
        <v>47727</v>
      </c>
      <c r="L1923" s="234">
        <v>550062460</v>
      </c>
      <c r="M1923" s="232" t="str">
        <f>IF(ISNA(VLOOKUP(L1923,'MASTER DATA'!$A$1:$B$192,2,0)),"",VLOOKUP(L1923,'MASTER DATA'!$A$1:$B$192,2,0))</f>
        <v>Advan4TAX710W40SNMA2_12*1L_A04W</v>
      </c>
      <c r="N1923" s="232">
        <v>44</v>
      </c>
      <c r="O1923" s="232">
        <f t="shared" si="659"/>
        <v>1</v>
      </c>
      <c r="P1923" s="232">
        <f t="shared" si="660"/>
        <v>0</v>
      </c>
      <c r="Q1923" s="232">
        <f>VLOOKUP(L1923,'MASTER DATA'!$A$1:$E$192,5,0)</f>
        <v>44</v>
      </c>
      <c r="R1923" s="234">
        <f>SUMIF('picking of the day'!$H$4:$H$358,WMS!H1923&amp;WMS!L1923,'picking of the day'!$E$4:$E$358)</f>
        <v>0</v>
      </c>
      <c r="U1923" s="114">
        <f>IF(ISNA(VLOOKUP(H1923,'data putaway'!$A$1:$E$530,3,0)),0,VLOOKUP(H1923,'data putaway'!$A$1:$E$530,3,0))</f>
        <v>0</v>
      </c>
      <c r="V1923" s="354">
        <f t="shared" si="661"/>
        <v>44</v>
      </c>
      <c r="W1923" s="114">
        <f>IF(ISNA(VLOOKUP(H1923,'data putaway'!$A$1:$E$530,2,0)),0,VLOOKUP(H1923,'data putaway'!$A$1:$E$530,2,0))</f>
        <v>0</v>
      </c>
      <c r="X1923" s="354" t="b">
        <f t="shared" si="662"/>
        <v>0</v>
      </c>
      <c r="Y1923" s="354">
        <f>IF(ISNA(VLOOKUP(H1923,'data putaway'!$A$1:$E$530,4,0)),0,VLOOKUP(H1923,'data putaway'!$A$1:$E$530,4,0))</f>
        <v>0</v>
      </c>
      <c r="Z1923" s="113">
        <f>IF(ISNA(VLOOKUP(H1923,'data putaway'!$A$1:$E$530,5,0)),0,VLOOKUP(H1923,'data putaway'!$A$1:$E$530,5,0))</f>
        <v>0</v>
      </c>
      <c r="AA1923" s="354" t="b">
        <f t="shared" si="663"/>
        <v>0</v>
      </c>
      <c r="AB1923" s="354" t="b">
        <f t="shared" si="664"/>
        <v>0</v>
      </c>
      <c r="AC1923" s="356" t="str">
        <f t="shared" ca="1" si="665"/>
        <v>0 Month,  9 Days</v>
      </c>
      <c r="AD1923" s="114" t="str">
        <f t="shared" ca="1" si="672"/>
        <v>3 Year, 11 Month, 14 Days</v>
      </c>
      <c r="AE1923" s="114">
        <f t="shared" si="666"/>
        <v>44</v>
      </c>
      <c r="AF1923" s="114">
        <f t="shared" si="667"/>
        <v>1</v>
      </c>
      <c r="AG1923" s="354" t="str">
        <f t="shared" si="668"/>
        <v>CF16</v>
      </c>
      <c r="AH1923" s="114">
        <f>IF(ISNA(VLOOKUP(L1923,'MASTER DATA'!$A$1:$F$192,6,0)),0,VLOOKUP(L1923,'MASTER DATA'!$A$1:$F$192,6,0))*AE1923</f>
        <v>528</v>
      </c>
      <c r="AI1923" s="354" t="str">
        <f>VLOOKUP($D1923,'warehouse mapping'!$AN$7:$AO$17,2,0)</f>
        <v>Aktif</v>
      </c>
      <c r="AJ1923" s="114">
        <f t="shared" si="669"/>
        <v>0</v>
      </c>
      <c r="AK1923" s="354" t="str">
        <f t="shared" si="670"/>
        <v/>
      </c>
      <c r="AL1923" s="354" t="s">
        <v>3025</v>
      </c>
      <c r="AM1923" s="354">
        <f t="shared" si="673"/>
        <v>1</v>
      </c>
      <c r="AN1923" s="354" t="b">
        <f t="shared" si="671"/>
        <v>1</v>
      </c>
    </row>
    <row r="1924" spans="1:40" s="354" customFormat="1">
      <c r="A1924" s="354" t="str">
        <f t="shared" si="674"/>
        <v>CF16E02550062460</v>
      </c>
      <c r="B1924" s="354">
        <f t="shared" si="675"/>
        <v>0</v>
      </c>
      <c r="C1924" s="354">
        <f t="shared" si="676"/>
        <v>0</v>
      </c>
      <c r="D1924" s="354" t="str">
        <f t="shared" si="655"/>
        <v>CF</v>
      </c>
      <c r="E1924" s="354" t="str">
        <f t="shared" si="656"/>
        <v>16</v>
      </c>
      <c r="F1924" s="354" t="str">
        <f t="shared" si="657"/>
        <v>E</v>
      </c>
      <c r="G1924" s="355" t="str">
        <f t="shared" si="658"/>
        <v>02</v>
      </c>
      <c r="H1924" s="232" t="s">
        <v>2237</v>
      </c>
      <c r="I1924" s="232" t="s">
        <v>3514</v>
      </c>
      <c r="J1924" s="233">
        <v>46274</v>
      </c>
      <c r="K1924" s="233">
        <v>47727</v>
      </c>
      <c r="L1924" s="234">
        <v>550062460</v>
      </c>
      <c r="M1924" s="232" t="str">
        <f>IF(ISNA(VLOOKUP(L1924,'MASTER DATA'!$A$1:$B$192,2,0)),"",VLOOKUP(L1924,'MASTER DATA'!$A$1:$B$192,2,0))</f>
        <v>Advan4TAX710W40SNMA2_12*1L_A04W</v>
      </c>
      <c r="N1924" s="232">
        <v>44</v>
      </c>
      <c r="O1924" s="232">
        <f t="shared" si="659"/>
        <v>1</v>
      </c>
      <c r="P1924" s="232">
        <f t="shared" si="660"/>
        <v>0</v>
      </c>
      <c r="Q1924" s="232">
        <f>VLOOKUP(L1924,'MASTER DATA'!$A$1:$E$192,5,0)</f>
        <v>44</v>
      </c>
      <c r="R1924" s="234">
        <f>SUMIF('picking of the day'!$H$4:$H$358,WMS!H1924&amp;WMS!L1924,'picking of the day'!$E$4:$E$358)</f>
        <v>0</v>
      </c>
      <c r="U1924" s="114">
        <f>IF(ISNA(VLOOKUP(H1924,'data putaway'!$A$1:$E$530,3,0)),0,VLOOKUP(H1924,'data putaway'!$A$1:$E$530,3,0))</f>
        <v>0</v>
      </c>
      <c r="V1924" s="354">
        <f t="shared" si="661"/>
        <v>44</v>
      </c>
      <c r="W1924" s="114">
        <f>IF(ISNA(VLOOKUP(H1924,'data putaway'!$A$1:$E$530,2,0)),0,VLOOKUP(H1924,'data putaway'!$A$1:$E$530,2,0))</f>
        <v>0</v>
      </c>
      <c r="X1924" s="354" t="b">
        <f t="shared" si="662"/>
        <v>0</v>
      </c>
      <c r="Y1924" s="354">
        <f>IF(ISNA(VLOOKUP(H1924,'data putaway'!$A$1:$E$530,4,0)),0,VLOOKUP(H1924,'data putaway'!$A$1:$E$530,4,0))</f>
        <v>0</v>
      </c>
      <c r="Z1924" s="113">
        <f>IF(ISNA(VLOOKUP(H1924,'data putaway'!$A$1:$E$530,5,0)),0,VLOOKUP(H1924,'data putaway'!$A$1:$E$530,5,0))</f>
        <v>0</v>
      </c>
      <c r="AA1924" s="354" t="b">
        <f t="shared" si="663"/>
        <v>0</v>
      </c>
      <c r="AB1924" s="354" t="b">
        <f t="shared" si="664"/>
        <v>0</v>
      </c>
      <c r="AC1924" s="356" t="str">
        <f t="shared" ca="1" si="665"/>
        <v>0 Month,  9 Days</v>
      </c>
      <c r="AD1924" s="114" t="str">
        <f t="shared" ca="1" si="672"/>
        <v>3 Year, 11 Month, 14 Days</v>
      </c>
      <c r="AE1924" s="114">
        <f t="shared" si="666"/>
        <v>44</v>
      </c>
      <c r="AF1924" s="114">
        <f t="shared" si="667"/>
        <v>1</v>
      </c>
      <c r="AG1924" s="354" t="str">
        <f t="shared" si="668"/>
        <v>CF16</v>
      </c>
      <c r="AH1924" s="114">
        <f>IF(ISNA(VLOOKUP(L1924,'MASTER DATA'!$A$1:$F$192,6,0)),0,VLOOKUP(L1924,'MASTER DATA'!$A$1:$F$192,6,0))*AE1924</f>
        <v>528</v>
      </c>
      <c r="AI1924" s="354" t="str">
        <f>VLOOKUP($D1924,'warehouse mapping'!$AN$7:$AO$17,2,0)</f>
        <v>Aktif</v>
      </c>
      <c r="AJ1924" s="114">
        <f t="shared" si="669"/>
        <v>0</v>
      </c>
      <c r="AK1924" s="354" t="str">
        <f t="shared" si="670"/>
        <v/>
      </c>
      <c r="AL1924" s="354" t="s">
        <v>3025</v>
      </c>
      <c r="AM1924" s="354">
        <f t="shared" si="673"/>
        <v>1</v>
      </c>
      <c r="AN1924" s="354" t="b">
        <f t="shared" si="671"/>
        <v>1</v>
      </c>
    </row>
    <row r="1925" spans="1:40" s="354" customFormat="1">
      <c r="A1925" s="354" t="str">
        <f t="shared" si="674"/>
        <v>CF17A01550039200</v>
      </c>
      <c r="B1925" s="354">
        <f t="shared" si="675"/>
        <v>0</v>
      </c>
      <c r="C1925" s="354">
        <f t="shared" si="676"/>
        <v>0</v>
      </c>
      <c r="D1925" s="354" t="str">
        <f t="shared" ref="D1925:D1988" si="677">LEFT(H1925,2)</f>
        <v>CF</v>
      </c>
      <c r="E1925" s="354" t="str">
        <f t="shared" ref="E1925:E1988" si="678">MID(H1925,3,2)</f>
        <v>17</v>
      </c>
      <c r="F1925" s="354" t="str">
        <f t="shared" ref="F1925:F1988" si="679">MID(H1925,5,1)</f>
        <v>A</v>
      </c>
      <c r="G1925" s="355" t="str">
        <f t="shared" ref="G1925:G1988" si="680">RIGHT(H1925,2)</f>
        <v>01</v>
      </c>
      <c r="H1925" s="232" t="s">
        <v>2238</v>
      </c>
      <c r="I1925" s="232" t="s">
        <v>3510</v>
      </c>
      <c r="J1925" s="233">
        <v>46269</v>
      </c>
      <c r="K1925" s="233">
        <v>47722</v>
      </c>
      <c r="L1925" s="234">
        <v>550039200</v>
      </c>
      <c r="M1925" s="232" t="str">
        <f>IF(ISNA(VLOOKUP(L1925,'MASTER DATA'!$A$1:$B$192,2,0)),"",VLOOKUP(L1925,'MASTER DATA'!$A$1:$B$192,2,0))</f>
        <v>Spirax S2 A 90_1*1000L_A227</v>
      </c>
      <c r="N1925" s="232">
        <v>1</v>
      </c>
      <c r="O1925" s="232">
        <f t="shared" ref="O1925:O1988" si="681">(V1925-P1925)/Q1925</f>
        <v>1</v>
      </c>
      <c r="P1925" s="232">
        <f t="shared" ref="P1925:P1988" si="682">MOD(V1925,Q1925)</f>
        <v>0</v>
      </c>
      <c r="Q1925" s="232">
        <f>VLOOKUP(L1925,'MASTER DATA'!$A$1:$E$192,5,0)</f>
        <v>1</v>
      </c>
      <c r="R1925" s="234">
        <f>SUMIF('picking of the day'!$H$4:$H$358,WMS!H1925&amp;WMS!L1925,'picking of the day'!$E$4:$E$358)</f>
        <v>0</v>
      </c>
      <c r="U1925" s="114">
        <f>IF(ISNA(VLOOKUP(H1925,'data putaway'!$A$1:$E$530,3,0)),0,VLOOKUP(H1925,'data putaway'!$A$1:$E$530,3,0))</f>
        <v>0</v>
      </c>
      <c r="V1925" s="354">
        <f t="shared" ref="V1925:V1988" si="683">(N1925+T1925+U1925)-(R1925+S1925)</f>
        <v>1</v>
      </c>
      <c r="W1925" s="114">
        <f>IF(ISNA(VLOOKUP(H1925,'data putaway'!$A$1:$E$530,2,0)),0,VLOOKUP(H1925,'data putaway'!$A$1:$E$530,2,0))</f>
        <v>0</v>
      </c>
      <c r="X1925" s="354" t="b">
        <f t="shared" ref="X1925:X1988" si="684">W1925=L1925</f>
        <v>0</v>
      </c>
      <c r="Y1925" s="354">
        <f>IF(ISNA(VLOOKUP(H1925,'data putaway'!$A$1:$E$530,4,0)),0,VLOOKUP(H1925,'data putaway'!$A$1:$E$530,4,0))</f>
        <v>0</v>
      </c>
      <c r="Z1925" s="113">
        <f>IF(ISNA(VLOOKUP(H1925,'data putaway'!$A$1:$E$530,5,0)),0,VLOOKUP(H1925,'data putaway'!$A$1:$E$530,5,0))</f>
        <v>0</v>
      </c>
      <c r="AA1925" s="354" t="b">
        <f t="shared" ref="AA1925:AA1988" si="685">Y1925=I1925</f>
        <v>0</v>
      </c>
      <c r="AB1925" s="354" t="b">
        <f t="shared" ref="AB1925:AB1988" si="686">Z1925=K1925</f>
        <v>0</v>
      </c>
      <c r="AC1925" s="356" t="str">
        <f t="shared" ref="AC1925:AC1988" ca="1" si="687">IF(J1925="","",DATEDIF(J1925,NOW(),"ym")&amp;" Month"&amp;",  "&amp;DATEDIF(J1925,NOW(),"md")&amp;" Days")</f>
        <v>0 Month,  14 Days</v>
      </c>
      <c r="AD1925" s="114" t="str">
        <f t="shared" ca="1" si="672"/>
        <v>3 Year, 11 Month, 9 Days</v>
      </c>
      <c r="AE1925" s="114">
        <f t="shared" ref="AE1925:AE1988" si="688">N1925+U1925</f>
        <v>1</v>
      </c>
      <c r="AF1925" s="114">
        <f t="shared" ref="AF1925:AF1988" si="689">IF(V1925&gt;0,1,0)</f>
        <v>1</v>
      </c>
      <c r="AG1925" s="354" t="str">
        <f t="shared" ref="AG1925:AG1988" si="690">D1925&amp;E1925</f>
        <v>CF17</v>
      </c>
      <c r="AH1925" s="114">
        <f>IF(ISNA(VLOOKUP(L1925,'MASTER DATA'!$A$1:$F$192,6,0)),0,VLOOKUP(L1925,'MASTER DATA'!$A$1:$F$192,6,0))*AE1925</f>
        <v>1000</v>
      </c>
      <c r="AI1925" s="354" t="str">
        <f>VLOOKUP($D1925,'warehouse mapping'!$AN$7:$AO$17,2,0)</f>
        <v>Aktif</v>
      </c>
      <c r="AJ1925" s="114">
        <f t="shared" ref="AJ1925:AJ1988" si="691">IF(AF1925=0,1,0)</f>
        <v>0</v>
      </c>
      <c r="AK1925" s="354" t="str">
        <f t="shared" ref="AK1925:AK1988" si="692">IF(AND(AJ1925=1,AI1925="aktif"),D1925,"")</f>
        <v/>
      </c>
      <c r="AL1925" s="354" t="s">
        <v>3025</v>
      </c>
      <c r="AM1925" s="354">
        <f t="shared" si="673"/>
        <v>1</v>
      </c>
      <c r="AN1925" s="354" t="b">
        <f t="shared" si="671"/>
        <v>1</v>
      </c>
    </row>
    <row r="1926" spans="1:40" s="354" customFormat="1">
      <c r="A1926" s="354" t="str">
        <f t="shared" si="674"/>
        <v>CF17A02550039200</v>
      </c>
      <c r="B1926" s="354">
        <f t="shared" si="675"/>
        <v>0</v>
      </c>
      <c r="C1926" s="354">
        <f t="shared" si="676"/>
        <v>0</v>
      </c>
      <c r="D1926" s="354" t="str">
        <f t="shared" si="677"/>
        <v>CF</v>
      </c>
      <c r="E1926" s="354" t="str">
        <f t="shared" si="678"/>
        <v>17</v>
      </c>
      <c r="F1926" s="354" t="str">
        <f t="shared" si="679"/>
        <v>A</v>
      </c>
      <c r="G1926" s="355" t="str">
        <f t="shared" si="680"/>
        <v>02</v>
      </c>
      <c r="H1926" s="232" t="s">
        <v>2239</v>
      </c>
      <c r="I1926" s="232" t="s">
        <v>3510</v>
      </c>
      <c r="J1926" s="233">
        <v>46269</v>
      </c>
      <c r="K1926" s="233">
        <v>47722</v>
      </c>
      <c r="L1926" s="234">
        <v>550039200</v>
      </c>
      <c r="M1926" s="232" t="str">
        <f>IF(ISNA(VLOOKUP(L1926,'MASTER DATA'!$A$1:$B$192,2,0)),"",VLOOKUP(L1926,'MASTER DATA'!$A$1:$B$192,2,0))</f>
        <v>Spirax S2 A 90_1*1000L_A227</v>
      </c>
      <c r="N1926" s="232">
        <v>1</v>
      </c>
      <c r="O1926" s="232">
        <f t="shared" si="681"/>
        <v>1</v>
      </c>
      <c r="P1926" s="232">
        <f t="shared" si="682"/>
        <v>0</v>
      </c>
      <c r="Q1926" s="232">
        <f>VLOOKUP(L1926,'MASTER DATA'!$A$1:$E$192,5,0)</f>
        <v>1</v>
      </c>
      <c r="R1926" s="234">
        <f>SUMIF('picking of the day'!$H$4:$H$358,WMS!H1926&amp;WMS!L1926,'picking of the day'!$E$4:$E$358)</f>
        <v>0</v>
      </c>
      <c r="U1926" s="114">
        <f>IF(ISNA(VLOOKUP(H1926,'data putaway'!$A$1:$E$530,3,0)),0,VLOOKUP(H1926,'data putaway'!$A$1:$E$530,3,0))</f>
        <v>0</v>
      </c>
      <c r="V1926" s="354">
        <f t="shared" si="683"/>
        <v>1</v>
      </c>
      <c r="W1926" s="114">
        <f>IF(ISNA(VLOOKUP(H1926,'data putaway'!$A$1:$E$530,2,0)),0,VLOOKUP(H1926,'data putaway'!$A$1:$E$530,2,0))</f>
        <v>0</v>
      </c>
      <c r="X1926" s="354" t="b">
        <f t="shared" si="684"/>
        <v>0</v>
      </c>
      <c r="Y1926" s="354">
        <f>IF(ISNA(VLOOKUP(H1926,'data putaway'!$A$1:$E$530,4,0)),0,VLOOKUP(H1926,'data putaway'!$A$1:$E$530,4,0))</f>
        <v>0</v>
      </c>
      <c r="Z1926" s="113">
        <f>IF(ISNA(VLOOKUP(H1926,'data putaway'!$A$1:$E$530,5,0)),0,VLOOKUP(H1926,'data putaway'!$A$1:$E$530,5,0))</f>
        <v>0</v>
      </c>
      <c r="AA1926" s="354" t="b">
        <f t="shared" si="685"/>
        <v>0</v>
      </c>
      <c r="AB1926" s="354" t="b">
        <f t="shared" si="686"/>
        <v>0</v>
      </c>
      <c r="AC1926" s="356" t="str">
        <f t="shared" ca="1" si="687"/>
        <v>0 Month,  14 Days</v>
      </c>
      <c r="AD1926" s="114" t="str">
        <f t="shared" ca="1" si="672"/>
        <v>3 Year, 11 Month, 9 Days</v>
      </c>
      <c r="AE1926" s="114">
        <f t="shared" si="688"/>
        <v>1</v>
      </c>
      <c r="AF1926" s="114">
        <f t="shared" si="689"/>
        <v>1</v>
      </c>
      <c r="AG1926" s="354" t="str">
        <f t="shared" si="690"/>
        <v>CF17</v>
      </c>
      <c r="AH1926" s="114">
        <f>IF(ISNA(VLOOKUP(L1926,'MASTER DATA'!$A$1:$F$192,6,0)),0,VLOOKUP(L1926,'MASTER DATA'!$A$1:$F$192,6,0))*AE1926</f>
        <v>1000</v>
      </c>
      <c r="AI1926" s="354" t="str">
        <f>VLOOKUP($D1926,'warehouse mapping'!$AN$7:$AO$17,2,0)</f>
        <v>Aktif</v>
      </c>
      <c r="AJ1926" s="114">
        <f t="shared" si="691"/>
        <v>0</v>
      </c>
      <c r="AK1926" s="354" t="str">
        <f t="shared" si="692"/>
        <v/>
      </c>
      <c r="AL1926" s="354" t="s">
        <v>3025</v>
      </c>
      <c r="AM1926" s="354">
        <f t="shared" si="673"/>
        <v>1</v>
      </c>
      <c r="AN1926" s="354" t="b">
        <f t="shared" ref="AN1926:AN1989" si="693">ISNUMBER(V1926)</f>
        <v>1</v>
      </c>
    </row>
    <row r="1927" spans="1:40" s="354" customFormat="1">
      <c r="A1927" s="354" t="str">
        <f t="shared" si="674"/>
        <v>CF17B01550044360</v>
      </c>
      <c r="B1927" s="354">
        <f t="shared" si="675"/>
        <v>0</v>
      </c>
      <c r="C1927" s="354">
        <f t="shared" si="676"/>
        <v>4</v>
      </c>
      <c r="D1927" s="354" t="str">
        <f t="shared" si="677"/>
        <v>CF</v>
      </c>
      <c r="E1927" s="354" t="str">
        <f t="shared" si="678"/>
        <v>17</v>
      </c>
      <c r="F1927" s="354" t="str">
        <f t="shared" si="679"/>
        <v>B</v>
      </c>
      <c r="G1927" s="355" t="str">
        <f t="shared" si="680"/>
        <v>01</v>
      </c>
      <c r="H1927" s="232" t="s">
        <v>2240</v>
      </c>
      <c r="I1927" s="232">
        <v>12704140</v>
      </c>
      <c r="J1927" s="233">
        <v>46282</v>
      </c>
      <c r="K1927" s="233">
        <v>47736</v>
      </c>
      <c r="L1927" s="234">
        <v>550044360</v>
      </c>
      <c r="M1927" s="232" t="str">
        <f>IF(ISNA(VLOOKUP(L1927,'MASTER DATA'!$A$1:$B$192,2,0)),"",VLOOKUP(L1927,'MASTER DATA'!$A$1:$B$192,2,0))</f>
        <v>RimR4X15W40CI4E7DH1_1*209L_A227</v>
      </c>
      <c r="N1927" s="232">
        <v>0</v>
      </c>
      <c r="O1927" s="232">
        <f t="shared" si="681"/>
        <v>1</v>
      </c>
      <c r="P1927" s="232">
        <f t="shared" si="682"/>
        <v>0</v>
      </c>
      <c r="Q1927" s="232">
        <f>VLOOKUP(L1927,'MASTER DATA'!$A$1:$E$192,5,0)</f>
        <v>4</v>
      </c>
      <c r="R1927" s="234">
        <f>SUMIF('picking of the day'!$H$4:$H$358,WMS!H1927&amp;WMS!L1927,'picking of the day'!$E$4:$E$358)</f>
        <v>0</v>
      </c>
      <c r="U1927" s="114">
        <f>IF(ISNA(VLOOKUP(H1927,'data putaway'!$A$1:$E$530,3,0)),0,VLOOKUP(H1927,'data putaway'!$A$1:$E$530,3,0))</f>
        <v>4</v>
      </c>
      <c r="V1927" s="354">
        <f t="shared" si="683"/>
        <v>4</v>
      </c>
      <c r="W1927" s="114">
        <f>IF(ISNA(VLOOKUP(H1927,'data putaway'!$A$1:$E$530,2,0)),0,VLOOKUP(H1927,'data putaway'!$A$1:$E$530,2,0))</f>
        <v>550044360</v>
      </c>
      <c r="X1927" s="354" t="b">
        <f t="shared" si="684"/>
        <v>1</v>
      </c>
      <c r="Y1927" s="354">
        <f>IF(ISNA(VLOOKUP(H1927,'data putaway'!$A$1:$E$530,4,0)),0,VLOOKUP(H1927,'data putaway'!$A$1:$E$530,4,0))</f>
        <v>12704140</v>
      </c>
      <c r="Z1927" s="113">
        <f>IF(ISNA(VLOOKUP(H1927,'data putaway'!$A$1:$E$530,5,0)),0,VLOOKUP(H1927,'data putaway'!$A$1:$E$530,5,0))</f>
        <v>47736</v>
      </c>
      <c r="AA1927" s="354" t="b">
        <f t="shared" si="685"/>
        <v>1</v>
      </c>
      <c r="AB1927" s="354" t="b">
        <f t="shared" si="686"/>
        <v>1</v>
      </c>
      <c r="AC1927" s="356" t="str">
        <f t="shared" ca="1" si="687"/>
        <v>0 Month,  1 Days</v>
      </c>
      <c r="AD1927" s="114" t="str">
        <f t="shared" ca="1" si="672"/>
        <v>3 Year, 11 Month, 23 Days</v>
      </c>
      <c r="AE1927" s="114">
        <f t="shared" si="688"/>
        <v>4</v>
      </c>
      <c r="AF1927" s="114">
        <f t="shared" si="689"/>
        <v>1</v>
      </c>
      <c r="AG1927" s="354" t="str">
        <f t="shared" si="690"/>
        <v>CF17</v>
      </c>
      <c r="AH1927" s="114">
        <f>IF(ISNA(VLOOKUP(L1927,'MASTER DATA'!$A$1:$F$192,6,0)),0,VLOOKUP(L1927,'MASTER DATA'!$A$1:$F$192,6,0))*AE1927</f>
        <v>836</v>
      </c>
      <c r="AI1927" s="354" t="str">
        <f>VLOOKUP($D1927,'warehouse mapping'!$AN$7:$AO$17,2,0)</f>
        <v>Aktif</v>
      </c>
      <c r="AJ1927" s="114">
        <f t="shared" si="691"/>
        <v>0</v>
      </c>
      <c r="AK1927" s="354" t="str">
        <f t="shared" si="692"/>
        <v/>
      </c>
      <c r="AL1927" s="354" t="s">
        <v>3025</v>
      </c>
      <c r="AM1927" s="354">
        <f t="shared" si="673"/>
        <v>1</v>
      </c>
      <c r="AN1927" s="354" t="b">
        <f t="shared" si="693"/>
        <v>1</v>
      </c>
    </row>
    <row r="1928" spans="1:40" s="354" customFormat="1">
      <c r="A1928" s="354" t="str">
        <f t="shared" si="674"/>
        <v>CF17B02550044360</v>
      </c>
      <c r="B1928" s="354">
        <f t="shared" si="675"/>
        <v>0</v>
      </c>
      <c r="C1928" s="354">
        <f t="shared" si="676"/>
        <v>4</v>
      </c>
      <c r="D1928" s="354" t="str">
        <f t="shared" si="677"/>
        <v>CF</v>
      </c>
      <c r="E1928" s="354" t="str">
        <f t="shared" si="678"/>
        <v>17</v>
      </c>
      <c r="F1928" s="354" t="str">
        <f t="shared" si="679"/>
        <v>B</v>
      </c>
      <c r="G1928" s="355" t="str">
        <f t="shared" si="680"/>
        <v>02</v>
      </c>
      <c r="H1928" s="232" t="s">
        <v>2241</v>
      </c>
      <c r="I1928" s="232">
        <v>12704140</v>
      </c>
      <c r="J1928" s="233">
        <v>46282</v>
      </c>
      <c r="K1928" s="233">
        <v>47736</v>
      </c>
      <c r="L1928" s="234">
        <v>550044360</v>
      </c>
      <c r="M1928" s="232" t="str">
        <f>IF(ISNA(VLOOKUP(L1928,'MASTER DATA'!$A$1:$B$192,2,0)),"",VLOOKUP(L1928,'MASTER DATA'!$A$1:$B$192,2,0))</f>
        <v>RimR4X15W40CI4E7DH1_1*209L_A227</v>
      </c>
      <c r="N1928" s="232">
        <v>0</v>
      </c>
      <c r="O1928" s="232">
        <f t="shared" si="681"/>
        <v>1</v>
      </c>
      <c r="P1928" s="232">
        <f t="shared" si="682"/>
        <v>0</v>
      </c>
      <c r="Q1928" s="232">
        <f>VLOOKUP(L1928,'MASTER DATA'!$A$1:$E$192,5,0)</f>
        <v>4</v>
      </c>
      <c r="R1928" s="234">
        <f>SUMIF('picking of the day'!$H$4:$H$358,WMS!H1928&amp;WMS!L1928,'picking of the day'!$E$4:$E$358)</f>
        <v>0</v>
      </c>
      <c r="U1928" s="114">
        <f>IF(ISNA(VLOOKUP(H1928,'data putaway'!$A$1:$E$530,3,0)),0,VLOOKUP(H1928,'data putaway'!$A$1:$E$530,3,0))</f>
        <v>4</v>
      </c>
      <c r="V1928" s="354">
        <f t="shared" si="683"/>
        <v>4</v>
      </c>
      <c r="W1928" s="114">
        <f>IF(ISNA(VLOOKUP(H1928,'data putaway'!$A$1:$E$530,2,0)),0,VLOOKUP(H1928,'data putaway'!$A$1:$E$530,2,0))</f>
        <v>550044360</v>
      </c>
      <c r="X1928" s="354" t="b">
        <f t="shared" si="684"/>
        <v>1</v>
      </c>
      <c r="Y1928" s="354">
        <f>IF(ISNA(VLOOKUP(H1928,'data putaway'!$A$1:$E$530,4,0)),0,VLOOKUP(H1928,'data putaway'!$A$1:$E$530,4,0))</f>
        <v>12704140</v>
      </c>
      <c r="Z1928" s="113">
        <f>IF(ISNA(VLOOKUP(H1928,'data putaway'!$A$1:$E$530,5,0)),0,VLOOKUP(H1928,'data putaway'!$A$1:$E$530,5,0))</f>
        <v>47736</v>
      </c>
      <c r="AA1928" s="354" t="b">
        <f t="shared" si="685"/>
        <v>1</v>
      </c>
      <c r="AB1928" s="354" t="b">
        <f t="shared" si="686"/>
        <v>1</v>
      </c>
      <c r="AC1928" s="356" t="str">
        <f t="shared" ca="1" si="687"/>
        <v>0 Month,  1 Days</v>
      </c>
      <c r="AD1928" s="114" t="str">
        <f t="shared" ca="1" si="672"/>
        <v>3 Year, 11 Month, 23 Days</v>
      </c>
      <c r="AE1928" s="114">
        <f t="shared" si="688"/>
        <v>4</v>
      </c>
      <c r="AF1928" s="114">
        <f t="shared" si="689"/>
        <v>1</v>
      </c>
      <c r="AG1928" s="354" t="str">
        <f t="shared" si="690"/>
        <v>CF17</v>
      </c>
      <c r="AH1928" s="114">
        <f>IF(ISNA(VLOOKUP(L1928,'MASTER DATA'!$A$1:$F$192,6,0)),0,VLOOKUP(L1928,'MASTER DATA'!$A$1:$F$192,6,0))*AE1928</f>
        <v>836</v>
      </c>
      <c r="AI1928" s="354" t="str">
        <f>VLOOKUP($D1928,'warehouse mapping'!$AN$7:$AO$17,2,0)</f>
        <v>Aktif</v>
      </c>
      <c r="AJ1928" s="114">
        <f t="shared" si="691"/>
        <v>0</v>
      </c>
      <c r="AK1928" s="354" t="str">
        <f t="shared" si="692"/>
        <v/>
      </c>
      <c r="AL1928" s="354" t="s">
        <v>3025</v>
      </c>
      <c r="AM1928" s="354">
        <f t="shared" si="673"/>
        <v>1</v>
      </c>
      <c r="AN1928" s="354" t="b">
        <f t="shared" si="693"/>
        <v>1</v>
      </c>
    </row>
    <row r="1929" spans="1:40" s="354" customFormat="1">
      <c r="A1929" s="354" t="str">
        <f t="shared" si="674"/>
        <v>CF17C01550071396</v>
      </c>
      <c r="B1929" s="354">
        <f t="shared" si="675"/>
        <v>0</v>
      </c>
      <c r="C1929" s="354">
        <f t="shared" si="676"/>
        <v>0</v>
      </c>
      <c r="D1929" s="354" t="str">
        <f t="shared" si="677"/>
        <v>CF</v>
      </c>
      <c r="E1929" s="354" t="str">
        <f t="shared" si="678"/>
        <v>17</v>
      </c>
      <c r="F1929" s="354" t="str">
        <f t="shared" si="679"/>
        <v>C</v>
      </c>
      <c r="G1929" s="355" t="str">
        <f t="shared" si="680"/>
        <v>01</v>
      </c>
      <c r="H1929" s="232" t="s">
        <v>2242</v>
      </c>
      <c r="I1929" s="232" t="s">
        <v>3315</v>
      </c>
      <c r="J1929" s="233">
        <v>46268</v>
      </c>
      <c r="K1929" s="233">
        <v>47713</v>
      </c>
      <c r="L1929" s="234">
        <v>550071396</v>
      </c>
      <c r="M1929" s="232" t="str">
        <f>IF(ISNA(VLOOKUP(L1929,'MASTER DATA'!$A$1:$B$192,2,0)),"",VLOOKUP(L1929,'MASTER DATA'!$A$1:$B$192,2,0))</f>
        <v>HelixHX515W40SNCF_12*1L_A04W</v>
      </c>
      <c r="N1929" s="232">
        <v>44</v>
      </c>
      <c r="O1929" s="232">
        <f t="shared" si="681"/>
        <v>1</v>
      </c>
      <c r="P1929" s="232">
        <f t="shared" si="682"/>
        <v>0</v>
      </c>
      <c r="Q1929" s="232">
        <f>VLOOKUP(L1929,'MASTER DATA'!$A$1:$E$192,5,0)</f>
        <v>44</v>
      </c>
      <c r="R1929" s="234">
        <f>SUMIF('picking of the day'!$H$4:$H$358,WMS!H1929&amp;WMS!L1929,'picking of the day'!$E$4:$E$358)</f>
        <v>0</v>
      </c>
      <c r="U1929" s="114">
        <f>IF(ISNA(VLOOKUP(H1929,'data putaway'!$A$1:$E$530,3,0)),0,VLOOKUP(H1929,'data putaway'!$A$1:$E$530,3,0))</f>
        <v>0</v>
      </c>
      <c r="V1929" s="354">
        <f t="shared" si="683"/>
        <v>44</v>
      </c>
      <c r="W1929" s="114">
        <f>IF(ISNA(VLOOKUP(H1929,'data putaway'!$A$1:$E$530,2,0)),0,VLOOKUP(H1929,'data putaway'!$A$1:$E$530,2,0))</f>
        <v>0</v>
      </c>
      <c r="X1929" s="354" t="b">
        <f t="shared" si="684"/>
        <v>0</v>
      </c>
      <c r="Y1929" s="354">
        <f>IF(ISNA(VLOOKUP(H1929,'data putaway'!$A$1:$E$530,4,0)),0,VLOOKUP(H1929,'data putaway'!$A$1:$E$530,4,0))</f>
        <v>0</v>
      </c>
      <c r="Z1929" s="113">
        <f>IF(ISNA(VLOOKUP(H1929,'data putaway'!$A$1:$E$530,5,0)),0,VLOOKUP(H1929,'data putaway'!$A$1:$E$530,5,0))</f>
        <v>0</v>
      </c>
      <c r="AA1929" s="354" t="b">
        <f t="shared" si="685"/>
        <v>0</v>
      </c>
      <c r="AB1929" s="354" t="b">
        <f t="shared" si="686"/>
        <v>0</v>
      </c>
      <c r="AC1929" s="356" t="str">
        <f t="shared" ca="1" si="687"/>
        <v>0 Month,  15 Days</v>
      </c>
      <c r="AD1929" s="114" t="str">
        <f t="shared" ca="1" si="672"/>
        <v>3 Year, 11 Month, 0 Days</v>
      </c>
      <c r="AE1929" s="114">
        <f t="shared" si="688"/>
        <v>44</v>
      </c>
      <c r="AF1929" s="114">
        <f t="shared" si="689"/>
        <v>1</v>
      </c>
      <c r="AG1929" s="354" t="str">
        <f t="shared" si="690"/>
        <v>CF17</v>
      </c>
      <c r="AH1929" s="114">
        <f>IF(ISNA(VLOOKUP(L1929,'MASTER DATA'!$A$1:$F$192,6,0)),0,VLOOKUP(L1929,'MASTER DATA'!$A$1:$F$192,6,0))*AE1929</f>
        <v>528</v>
      </c>
      <c r="AI1929" s="354" t="str">
        <f>VLOOKUP($D1929,'warehouse mapping'!$AN$7:$AO$17,2,0)</f>
        <v>Aktif</v>
      </c>
      <c r="AJ1929" s="114">
        <f t="shared" si="691"/>
        <v>0</v>
      </c>
      <c r="AK1929" s="354" t="str">
        <f t="shared" si="692"/>
        <v/>
      </c>
      <c r="AL1929" s="354" t="s">
        <v>3025</v>
      </c>
      <c r="AM1929" s="354">
        <f t="shared" si="673"/>
        <v>1</v>
      </c>
      <c r="AN1929" s="354" t="b">
        <f t="shared" si="693"/>
        <v>1</v>
      </c>
    </row>
    <row r="1930" spans="1:40" s="354" customFormat="1">
      <c r="A1930" s="354" t="str">
        <f t="shared" si="674"/>
        <v>CF17C02550071396</v>
      </c>
      <c r="B1930" s="354">
        <f t="shared" si="675"/>
        <v>0</v>
      </c>
      <c r="C1930" s="354">
        <f t="shared" si="676"/>
        <v>0</v>
      </c>
      <c r="D1930" s="354" t="str">
        <f t="shared" si="677"/>
        <v>CF</v>
      </c>
      <c r="E1930" s="354" t="str">
        <f t="shared" si="678"/>
        <v>17</v>
      </c>
      <c r="F1930" s="354" t="str">
        <f t="shared" si="679"/>
        <v>C</v>
      </c>
      <c r="G1930" s="355" t="str">
        <f t="shared" si="680"/>
        <v>02</v>
      </c>
      <c r="H1930" s="232" t="s">
        <v>2243</v>
      </c>
      <c r="I1930" s="232" t="s">
        <v>3315</v>
      </c>
      <c r="J1930" s="233">
        <v>46268</v>
      </c>
      <c r="K1930" s="233">
        <v>47713</v>
      </c>
      <c r="L1930" s="234">
        <v>550071396</v>
      </c>
      <c r="M1930" s="232" t="str">
        <f>IF(ISNA(VLOOKUP(L1930,'MASTER DATA'!$A$1:$B$192,2,0)),"",VLOOKUP(L1930,'MASTER DATA'!$A$1:$B$192,2,0))</f>
        <v>HelixHX515W40SNCF_12*1L_A04W</v>
      </c>
      <c r="N1930" s="232">
        <v>44</v>
      </c>
      <c r="O1930" s="232">
        <f t="shared" si="681"/>
        <v>1</v>
      </c>
      <c r="P1930" s="232">
        <f t="shared" si="682"/>
        <v>0</v>
      </c>
      <c r="Q1930" s="232">
        <f>VLOOKUP(L1930,'MASTER DATA'!$A$1:$E$192,5,0)</f>
        <v>44</v>
      </c>
      <c r="R1930" s="234">
        <f>SUMIF('picking of the day'!$H$4:$H$358,WMS!H1930&amp;WMS!L1930,'picking of the day'!$E$4:$E$358)</f>
        <v>0</v>
      </c>
      <c r="U1930" s="114">
        <f>IF(ISNA(VLOOKUP(H1930,'data putaway'!$A$1:$E$530,3,0)),0,VLOOKUP(H1930,'data putaway'!$A$1:$E$530,3,0))</f>
        <v>0</v>
      </c>
      <c r="V1930" s="354">
        <f t="shared" si="683"/>
        <v>44</v>
      </c>
      <c r="W1930" s="114">
        <f>IF(ISNA(VLOOKUP(H1930,'data putaway'!$A$1:$E$530,2,0)),0,VLOOKUP(H1930,'data putaway'!$A$1:$E$530,2,0))</f>
        <v>0</v>
      </c>
      <c r="X1930" s="354" t="b">
        <f t="shared" si="684"/>
        <v>0</v>
      </c>
      <c r="Y1930" s="354">
        <f>IF(ISNA(VLOOKUP(H1930,'data putaway'!$A$1:$E$530,4,0)),0,VLOOKUP(H1930,'data putaway'!$A$1:$E$530,4,0))</f>
        <v>0</v>
      </c>
      <c r="Z1930" s="113">
        <f>IF(ISNA(VLOOKUP(H1930,'data putaway'!$A$1:$E$530,5,0)),0,VLOOKUP(H1930,'data putaway'!$A$1:$E$530,5,0))</f>
        <v>0</v>
      </c>
      <c r="AA1930" s="354" t="b">
        <f t="shared" si="685"/>
        <v>0</v>
      </c>
      <c r="AB1930" s="354" t="b">
        <f t="shared" si="686"/>
        <v>0</v>
      </c>
      <c r="AC1930" s="356" t="str">
        <f t="shared" ca="1" si="687"/>
        <v>0 Month,  15 Days</v>
      </c>
      <c r="AD1930" s="114" t="str">
        <f t="shared" ca="1" si="672"/>
        <v>3 Year, 11 Month, 0 Days</v>
      </c>
      <c r="AE1930" s="114">
        <f t="shared" si="688"/>
        <v>44</v>
      </c>
      <c r="AF1930" s="114">
        <f t="shared" si="689"/>
        <v>1</v>
      </c>
      <c r="AG1930" s="354" t="str">
        <f t="shared" si="690"/>
        <v>CF17</v>
      </c>
      <c r="AH1930" s="114">
        <f>IF(ISNA(VLOOKUP(L1930,'MASTER DATA'!$A$1:$F$192,6,0)),0,VLOOKUP(L1930,'MASTER DATA'!$A$1:$F$192,6,0))*AE1930</f>
        <v>528</v>
      </c>
      <c r="AI1930" s="354" t="str">
        <f>VLOOKUP($D1930,'warehouse mapping'!$AN$7:$AO$17,2,0)</f>
        <v>Aktif</v>
      </c>
      <c r="AJ1930" s="114">
        <f t="shared" si="691"/>
        <v>0</v>
      </c>
      <c r="AK1930" s="354" t="str">
        <f t="shared" si="692"/>
        <v/>
      </c>
      <c r="AL1930" s="354" t="s">
        <v>3025</v>
      </c>
      <c r="AM1930" s="354">
        <f t="shared" si="673"/>
        <v>1</v>
      </c>
      <c r="AN1930" s="354" t="b">
        <f t="shared" si="693"/>
        <v>1</v>
      </c>
    </row>
    <row r="1931" spans="1:40" s="354" customFormat="1">
      <c r="A1931" s="354" t="str">
        <f t="shared" si="674"/>
        <v>CF17D01550062460</v>
      </c>
      <c r="B1931" s="354">
        <f t="shared" si="675"/>
        <v>0</v>
      </c>
      <c r="C1931" s="354">
        <f t="shared" si="676"/>
        <v>0</v>
      </c>
      <c r="D1931" s="354" t="str">
        <f t="shared" si="677"/>
        <v>CF</v>
      </c>
      <c r="E1931" s="354" t="str">
        <f t="shared" si="678"/>
        <v>17</v>
      </c>
      <c r="F1931" s="354" t="str">
        <f t="shared" si="679"/>
        <v>D</v>
      </c>
      <c r="G1931" s="355" t="str">
        <f t="shared" si="680"/>
        <v>01</v>
      </c>
      <c r="H1931" s="232" t="s">
        <v>2244</v>
      </c>
      <c r="I1931" s="232" t="s">
        <v>3514</v>
      </c>
      <c r="J1931" s="233">
        <v>46274</v>
      </c>
      <c r="K1931" s="233">
        <v>47727</v>
      </c>
      <c r="L1931" s="234">
        <v>550062460</v>
      </c>
      <c r="M1931" s="232" t="str">
        <f>IF(ISNA(VLOOKUP(L1931,'MASTER DATA'!$A$1:$B$192,2,0)),"",VLOOKUP(L1931,'MASTER DATA'!$A$1:$B$192,2,0))</f>
        <v>Advan4TAX710W40SNMA2_12*1L_A04W</v>
      </c>
      <c r="N1931" s="232">
        <v>44</v>
      </c>
      <c r="O1931" s="232">
        <f t="shared" si="681"/>
        <v>1</v>
      </c>
      <c r="P1931" s="232">
        <f t="shared" si="682"/>
        <v>0</v>
      </c>
      <c r="Q1931" s="232">
        <f>VLOOKUP(L1931,'MASTER DATA'!$A$1:$E$192,5,0)</f>
        <v>44</v>
      </c>
      <c r="R1931" s="234">
        <f>SUMIF('picking of the day'!$H$4:$H$358,WMS!H1931&amp;WMS!L1931,'picking of the day'!$E$4:$E$358)</f>
        <v>0</v>
      </c>
      <c r="U1931" s="114">
        <f>IF(ISNA(VLOOKUP(H1931,'data putaway'!$A$1:$E$530,3,0)),0,VLOOKUP(H1931,'data putaway'!$A$1:$E$530,3,0))</f>
        <v>0</v>
      </c>
      <c r="V1931" s="354">
        <f t="shared" si="683"/>
        <v>44</v>
      </c>
      <c r="W1931" s="114">
        <f>IF(ISNA(VLOOKUP(H1931,'data putaway'!$A$1:$E$530,2,0)),0,VLOOKUP(H1931,'data putaway'!$A$1:$E$530,2,0))</f>
        <v>0</v>
      </c>
      <c r="X1931" s="354" t="b">
        <f t="shared" si="684"/>
        <v>0</v>
      </c>
      <c r="Y1931" s="354">
        <f>IF(ISNA(VLOOKUP(H1931,'data putaway'!$A$1:$E$530,4,0)),0,VLOOKUP(H1931,'data putaway'!$A$1:$E$530,4,0))</f>
        <v>0</v>
      </c>
      <c r="Z1931" s="113">
        <f>IF(ISNA(VLOOKUP(H1931,'data putaway'!$A$1:$E$530,5,0)),0,VLOOKUP(H1931,'data putaway'!$A$1:$E$530,5,0))</f>
        <v>0</v>
      </c>
      <c r="AA1931" s="354" t="b">
        <f t="shared" si="685"/>
        <v>0</v>
      </c>
      <c r="AB1931" s="354" t="b">
        <f t="shared" si="686"/>
        <v>0</v>
      </c>
      <c r="AC1931" s="356" t="str">
        <f t="shared" ca="1" si="687"/>
        <v>0 Month,  9 Days</v>
      </c>
      <c r="AD1931" s="114" t="str">
        <f t="shared" ca="1" si="672"/>
        <v>3 Year, 11 Month, 14 Days</v>
      </c>
      <c r="AE1931" s="114">
        <f t="shared" si="688"/>
        <v>44</v>
      </c>
      <c r="AF1931" s="114">
        <f t="shared" si="689"/>
        <v>1</v>
      </c>
      <c r="AG1931" s="354" t="str">
        <f t="shared" si="690"/>
        <v>CF17</v>
      </c>
      <c r="AH1931" s="114">
        <f>IF(ISNA(VLOOKUP(L1931,'MASTER DATA'!$A$1:$F$192,6,0)),0,VLOOKUP(L1931,'MASTER DATA'!$A$1:$F$192,6,0))*AE1931</f>
        <v>528</v>
      </c>
      <c r="AI1931" s="354" t="str">
        <f>VLOOKUP($D1931,'warehouse mapping'!$AN$7:$AO$17,2,0)</f>
        <v>Aktif</v>
      </c>
      <c r="AJ1931" s="114">
        <f t="shared" si="691"/>
        <v>0</v>
      </c>
      <c r="AK1931" s="354" t="str">
        <f t="shared" si="692"/>
        <v/>
      </c>
      <c r="AL1931" s="354" t="s">
        <v>3025</v>
      </c>
      <c r="AM1931" s="354">
        <f t="shared" si="673"/>
        <v>1</v>
      </c>
      <c r="AN1931" s="354" t="b">
        <f t="shared" si="693"/>
        <v>1</v>
      </c>
    </row>
    <row r="1932" spans="1:40" s="354" customFormat="1">
      <c r="A1932" s="354" t="str">
        <f t="shared" si="674"/>
        <v>CF17D02550062460</v>
      </c>
      <c r="B1932" s="354">
        <f t="shared" si="675"/>
        <v>0</v>
      </c>
      <c r="C1932" s="354">
        <f t="shared" si="676"/>
        <v>0</v>
      </c>
      <c r="D1932" s="354" t="str">
        <f t="shared" si="677"/>
        <v>CF</v>
      </c>
      <c r="E1932" s="354" t="str">
        <f t="shared" si="678"/>
        <v>17</v>
      </c>
      <c r="F1932" s="354" t="str">
        <f t="shared" si="679"/>
        <v>D</v>
      </c>
      <c r="G1932" s="355" t="str">
        <f t="shared" si="680"/>
        <v>02</v>
      </c>
      <c r="H1932" s="232" t="s">
        <v>247</v>
      </c>
      <c r="I1932" s="232" t="s">
        <v>3514</v>
      </c>
      <c r="J1932" s="233">
        <v>46274</v>
      </c>
      <c r="K1932" s="233">
        <v>47727</v>
      </c>
      <c r="L1932" s="234">
        <v>550062460</v>
      </c>
      <c r="M1932" s="232" t="str">
        <f>IF(ISNA(VLOOKUP(L1932,'MASTER DATA'!$A$1:$B$192,2,0)),"",VLOOKUP(L1932,'MASTER DATA'!$A$1:$B$192,2,0))</f>
        <v>Advan4TAX710W40SNMA2_12*1L_A04W</v>
      </c>
      <c r="N1932" s="232">
        <v>44</v>
      </c>
      <c r="O1932" s="232">
        <f t="shared" si="681"/>
        <v>1</v>
      </c>
      <c r="P1932" s="232">
        <f t="shared" si="682"/>
        <v>0</v>
      </c>
      <c r="Q1932" s="232">
        <f>VLOOKUP(L1932,'MASTER DATA'!$A$1:$E$192,5,0)</f>
        <v>44</v>
      </c>
      <c r="R1932" s="234">
        <f>SUMIF('picking of the day'!$H$4:$H$358,WMS!H1932&amp;WMS!L1932,'picking of the day'!$E$4:$E$358)</f>
        <v>0</v>
      </c>
      <c r="U1932" s="114">
        <f>IF(ISNA(VLOOKUP(H1932,'data putaway'!$A$1:$E$530,3,0)),0,VLOOKUP(H1932,'data putaway'!$A$1:$E$530,3,0))</f>
        <v>0</v>
      </c>
      <c r="V1932" s="354">
        <f t="shared" si="683"/>
        <v>44</v>
      </c>
      <c r="W1932" s="114">
        <f>IF(ISNA(VLOOKUP(H1932,'data putaway'!$A$1:$E$530,2,0)),0,VLOOKUP(H1932,'data putaway'!$A$1:$E$530,2,0))</f>
        <v>0</v>
      </c>
      <c r="X1932" s="354" t="b">
        <f t="shared" si="684"/>
        <v>0</v>
      </c>
      <c r="Y1932" s="354">
        <f>IF(ISNA(VLOOKUP(H1932,'data putaway'!$A$1:$E$530,4,0)),0,VLOOKUP(H1932,'data putaway'!$A$1:$E$530,4,0))</f>
        <v>0</v>
      </c>
      <c r="Z1932" s="113">
        <f>IF(ISNA(VLOOKUP(H1932,'data putaway'!$A$1:$E$530,5,0)),0,VLOOKUP(H1932,'data putaway'!$A$1:$E$530,5,0))</f>
        <v>0</v>
      </c>
      <c r="AA1932" s="354" t="b">
        <f t="shared" si="685"/>
        <v>0</v>
      </c>
      <c r="AB1932" s="354" t="b">
        <f t="shared" si="686"/>
        <v>0</v>
      </c>
      <c r="AC1932" s="356" t="str">
        <f t="shared" ca="1" si="687"/>
        <v>0 Month,  9 Days</v>
      </c>
      <c r="AD1932" s="114" t="str">
        <f t="shared" ca="1" si="672"/>
        <v>3 Year, 11 Month, 14 Days</v>
      </c>
      <c r="AE1932" s="114">
        <f t="shared" si="688"/>
        <v>44</v>
      </c>
      <c r="AF1932" s="114">
        <f t="shared" si="689"/>
        <v>1</v>
      </c>
      <c r="AG1932" s="354" t="str">
        <f t="shared" si="690"/>
        <v>CF17</v>
      </c>
      <c r="AH1932" s="114">
        <f>IF(ISNA(VLOOKUP(L1932,'MASTER DATA'!$A$1:$F$192,6,0)),0,VLOOKUP(L1932,'MASTER DATA'!$A$1:$F$192,6,0))*AE1932</f>
        <v>528</v>
      </c>
      <c r="AI1932" s="354" t="str">
        <f>VLOOKUP($D1932,'warehouse mapping'!$AN$7:$AO$17,2,0)</f>
        <v>Aktif</v>
      </c>
      <c r="AJ1932" s="114">
        <f t="shared" si="691"/>
        <v>0</v>
      </c>
      <c r="AK1932" s="354" t="str">
        <f t="shared" si="692"/>
        <v/>
      </c>
      <c r="AL1932" s="354" t="s">
        <v>3025</v>
      </c>
      <c r="AM1932" s="354">
        <f t="shared" si="673"/>
        <v>1</v>
      </c>
      <c r="AN1932" s="354" t="b">
        <f t="shared" si="693"/>
        <v>1</v>
      </c>
    </row>
    <row r="1933" spans="1:40" s="354" customFormat="1">
      <c r="A1933" s="354" t="str">
        <f t="shared" si="674"/>
        <v>CF17E01550062460</v>
      </c>
      <c r="B1933" s="354">
        <f t="shared" si="675"/>
        <v>0</v>
      </c>
      <c r="C1933" s="354">
        <f t="shared" si="676"/>
        <v>0</v>
      </c>
      <c r="D1933" s="354" t="str">
        <f t="shared" si="677"/>
        <v>CF</v>
      </c>
      <c r="E1933" s="354" t="str">
        <f t="shared" si="678"/>
        <v>17</v>
      </c>
      <c r="F1933" s="354" t="str">
        <f t="shared" si="679"/>
        <v>E</v>
      </c>
      <c r="G1933" s="355" t="str">
        <f t="shared" si="680"/>
        <v>01</v>
      </c>
      <c r="H1933" s="232" t="s">
        <v>2245</v>
      </c>
      <c r="I1933" s="232" t="s">
        <v>3514</v>
      </c>
      <c r="J1933" s="233">
        <v>46274</v>
      </c>
      <c r="K1933" s="233">
        <v>47727</v>
      </c>
      <c r="L1933" s="234">
        <v>550062460</v>
      </c>
      <c r="M1933" s="232" t="str">
        <f>IF(ISNA(VLOOKUP(L1933,'MASTER DATA'!$A$1:$B$192,2,0)),"",VLOOKUP(L1933,'MASTER DATA'!$A$1:$B$192,2,0))</f>
        <v>Advan4TAX710W40SNMA2_12*1L_A04W</v>
      </c>
      <c r="N1933" s="232">
        <v>44</v>
      </c>
      <c r="O1933" s="232">
        <f t="shared" si="681"/>
        <v>1</v>
      </c>
      <c r="P1933" s="232">
        <f t="shared" si="682"/>
        <v>0</v>
      </c>
      <c r="Q1933" s="232">
        <f>VLOOKUP(L1933,'MASTER DATA'!$A$1:$E$192,5,0)</f>
        <v>44</v>
      </c>
      <c r="R1933" s="234">
        <f>SUMIF('picking of the day'!$H$4:$H$358,WMS!H1933&amp;WMS!L1933,'picking of the day'!$E$4:$E$358)</f>
        <v>0</v>
      </c>
      <c r="U1933" s="114">
        <f>IF(ISNA(VLOOKUP(H1933,'data putaway'!$A$1:$E$530,3,0)),0,VLOOKUP(H1933,'data putaway'!$A$1:$E$530,3,0))</f>
        <v>0</v>
      </c>
      <c r="V1933" s="354">
        <f t="shared" si="683"/>
        <v>44</v>
      </c>
      <c r="W1933" s="114">
        <f>IF(ISNA(VLOOKUP(H1933,'data putaway'!$A$1:$E$530,2,0)),0,VLOOKUP(H1933,'data putaway'!$A$1:$E$530,2,0))</f>
        <v>0</v>
      </c>
      <c r="X1933" s="354" t="b">
        <f t="shared" si="684"/>
        <v>0</v>
      </c>
      <c r="Y1933" s="354">
        <f>IF(ISNA(VLOOKUP(H1933,'data putaway'!$A$1:$E$530,4,0)),0,VLOOKUP(H1933,'data putaway'!$A$1:$E$530,4,0))</f>
        <v>0</v>
      </c>
      <c r="Z1933" s="113">
        <f>IF(ISNA(VLOOKUP(H1933,'data putaway'!$A$1:$E$530,5,0)),0,VLOOKUP(H1933,'data putaway'!$A$1:$E$530,5,0))</f>
        <v>0</v>
      </c>
      <c r="AA1933" s="354" t="b">
        <f t="shared" si="685"/>
        <v>0</v>
      </c>
      <c r="AB1933" s="354" t="b">
        <f t="shared" si="686"/>
        <v>0</v>
      </c>
      <c r="AC1933" s="356" t="str">
        <f t="shared" ca="1" si="687"/>
        <v>0 Month,  9 Days</v>
      </c>
      <c r="AD1933" s="114" t="str">
        <f t="shared" ca="1" si="672"/>
        <v>3 Year, 11 Month, 14 Days</v>
      </c>
      <c r="AE1933" s="114">
        <f t="shared" si="688"/>
        <v>44</v>
      </c>
      <c r="AF1933" s="114">
        <f t="shared" si="689"/>
        <v>1</v>
      </c>
      <c r="AG1933" s="354" t="str">
        <f t="shared" si="690"/>
        <v>CF17</v>
      </c>
      <c r="AH1933" s="114">
        <f>IF(ISNA(VLOOKUP(L1933,'MASTER DATA'!$A$1:$F$192,6,0)),0,VLOOKUP(L1933,'MASTER DATA'!$A$1:$F$192,6,0))*AE1933</f>
        <v>528</v>
      </c>
      <c r="AI1933" s="354" t="str">
        <f>VLOOKUP($D1933,'warehouse mapping'!$AN$7:$AO$17,2,0)</f>
        <v>Aktif</v>
      </c>
      <c r="AJ1933" s="114">
        <f t="shared" si="691"/>
        <v>0</v>
      </c>
      <c r="AK1933" s="354" t="str">
        <f t="shared" si="692"/>
        <v/>
      </c>
      <c r="AL1933" s="354" t="s">
        <v>3025</v>
      </c>
      <c r="AM1933" s="354">
        <f t="shared" si="673"/>
        <v>1</v>
      </c>
      <c r="AN1933" s="354" t="b">
        <f t="shared" si="693"/>
        <v>1</v>
      </c>
    </row>
    <row r="1934" spans="1:40" s="354" customFormat="1">
      <c r="A1934" s="354" t="str">
        <f t="shared" si="674"/>
        <v>CF17E02550062460</v>
      </c>
      <c r="B1934" s="354">
        <f t="shared" si="675"/>
        <v>0</v>
      </c>
      <c r="C1934" s="354">
        <f t="shared" si="676"/>
        <v>0</v>
      </c>
      <c r="D1934" s="354" t="str">
        <f t="shared" si="677"/>
        <v>CF</v>
      </c>
      <c r="E1934" s="354" t="str">
        <f t="shared" si="678"/>
        <v>17</v>
      </c>
      <c r="F1934" s="354" t="str">
        <f t="shared" si="679"/>
        <v>E</v>
      </c>
      <c r="G1934" s="355" t="str">
        <f t="shared" si="680"/>
        <v>02</v>
      </c>
      <c r="H1934" s="232" t="s">
        <v>2246</v>
      </c>
      <c r="I1934" s="232" t="s">
        <v>3514</v>
      </c>
      <c r="J1934" s="233">
        <v>46274</v>
      </c>
      <c r="K1934" s="233">
        <v>47727</v>
      </c>
      <c r="L1934" s="234">
        <v>550062460</v>
      </c>
      <c r="M1934" s="232" t="str">
        <f>IF(ISNA(VLOOKUP(L1934,'MASTER DATA'!$A$1:$B$192,2,0)),"",VLOOKUP(L1934,'MASTER DATA'!$A$1:$B$192,2,0))</f>
        <v>Advan4TAX710W40SNMA2_12*1L_A04W</v>
      </c>
      <c r="N1934" s="232">
        <v>44</v>
      </c>
      <c r="O1934" s="232">
        <f t="shared" si="681"/>
        <v>1</v>
      </c>
      <c r="P1934" s="232">
        <f t="shared" si="682"/>
        <v>0</v>
      </c>
      <c r="Q1934" s="232">
        <f>VLOOKUP(L1934,'MASTER DATA'!$A$1:$E$192,5,0)</f>
        <v>44</v>
      </c>
      <c r="R1934" s="234">
        <f>SUMIF('picking of the day'!$H$4:$H$358,WMS!H1934&amp;WMS!L1934,'picking of the day'!$E$4:$E$358)</f>
        <v>0</v>
      </c>
      <c r="U1934" s="114">
        <f>IF(ISNA(VLOOKUP(H1934,'data putaway'!$A$1:$E$530,3,0)),0,VLOOKUP(H1934,'data putaway'!$A$1:$E$530,3,0))</f>
        <v>0</v>
      </c>
      <c r="V1934" s="354">
        <f t="shared" si="683"/>
        <v>44</v>
      </c>
      <c r="W1934" s="114">
        <f>IF(ISNA(VLOOKUP(H1934,'data putaway'!$A$1:$E$530,2,0)),0,VLOOKUP(H1934,'data putaway'!$A$1:$E$530,2,0))</f>
        <v>0</v>
      </c>
      <c r="X1934" s="354" t="b">
        <f t="shared" si="684"/>
        <v>0</v>
      </c>
      <c r="Y1934" s="354">
        <f>IF(ISNA(VLOOKUP(H1934,'data putaway'!$A$1:$E$530,4,0)),0,VLOOKUP(H1934,'data putaway'!$A$1:$E$530,4,0))</f>
        <v>0</v>
      </c>
      <c r="Z1934" s="113">
        <f>IF(ISNA(VLOOKUP(H1934,'data putaway'!$A$1:$E$530,5,0)),0,VLOOKUP(H1934,'data putaway'!$A$1:$E$530,5,0))</f>
        <v>0</v>
      </c>
      <c r="AA1934" s="354" t="b">
        <f t="shared" si="685"/>
        <v>0</v>
      </c>
      <c r="AB1934" s="354" t="b">
        <f t="shared" si="686"/>
        <v>0</v>
      </c>
      <c r="AC1934" s="356" t="str">
        <f t="shared" ca="1" si="687"/>
        <v>0 Month,  9 Days</v>
      </c>
      <c r="AD1934" s="114" t="str">
        <f t="shared" ca="1" si="672"/>
        <v>3 Year, 11 Month, 14 Days</v>
      </c>
      <c r="AE1934" s="114">
        <f t="shared" si="688"/>
        <v>44</v>
      </c>
      <c r="AF1934" s="114">
        <f t="shared" si="689"/>
        <v>1</v>
      </c>
      <c r="AG1934" s="354" t="str">
        <f t="shared" si="690"/>
        <v>CF17</v>
      </c>
      <c r="AH1934" s="114">
        <f>IF(ISNA(VLOOKUP(L1934,'MASTER DATA'!$A$1:$F$192,6,0)),0,VLOOKUP(L1934,'MASTER DATA'!$A$1:$F$192,6,0))*AE1934</f>
        <v>528</v>
      </c>
      <c r="AI1934" s="354" t="str">
        <f>VLOOKUP($D1934,'warehouse mapping'!$AN$7:$AO$17,2,0)</f>
        <v>Aktif</v>
      </c>
      <c r="AJ1934" s="114">
        <f t="shared" si="691"/>
        <v>0</v>
      </c>
      <c r="AK1934" s="354" t="str">
        <f t="shared" si="692"/>
        <v/>
      </c>
      <c r="AL1934" s="354" t="s">
        <v>3025</v>
      </c>
      <c r="AM1934" s="354">
        <f t="shared" si="673"/>
        <v>1</v>
      </c>
      <c r="AN1934" s="354" t="b">
        <f t="shared" si="693"/>
        <v>1</v>
      </c>
    </row>
    <row r="1935" spans="1:40" s="354" customFormat="1">
      <c r="A1935" s="354" t="str">
        <f t="shared" si="674"/>
        <v>CF18A01550039200</v>
      </c>
      <c r="B1935" s="354">
        <f t="shared" si="675"/>
        <v>0</v>
      </c>
      <c r="C1935" s="354">
        <f t="shared" si="676"/>
        <v>0</v>
      </c>
      <c r="D1935" s="354" t="str">
        <f t="shared" si="677"/>
        <v>CF</v>
      </c>
      <c r="E1935" s="354" t="str">
        <f t="shared" si="678"/>
        <v>18</v>
      </c>
      <c r="F1935" s="354" t="str">
        <f t="shared" si="679"/>
        <v>A</v>
      </c>
      <c r="G1935" s="355" t="str">
        <f t="shared" si="680"/>
        <v>01</v>
      </c>
      <c r="H1935" s="232" t="s">
        <v>2247</v>
      </c>
      <c r="I1935" s="232" t="s">
        <v>3510</v>
      </c>
      <c r="J1935" s="233">
        <v>46269</v>
      </c>
      <c r="K1935" s="233">
        <v>47722</v>
      </c>
      <c r="L1935" s="234">
        <v>550039200</v>
      </c>
      <c r="M1935" s="232" t="str">
        <f>IF(ISNA(VLOOKUP(L1935,'MASTER DATA'!$A$1:$B$192,2,0)),"",VLOOKUP(L1935,'MASTER DATA'!$A$1:$B$192,2,0))</f>
        <v>Spirax S2 A 90_1*1000L_A227</v>
      </c>
      <c r="N1935" s="232">
        <v>1</v>
      </c>
      <c r="O1935" s="232">
        <f t="shared" si="681"/>
        <v>1</v>
      </c>
      <c r="P1935" s="232">
        <f t="shared" si="682"/>
        <v>0</v>
      </c>
      <c r="Q1935" s="232">
        <f>VLOOKUP(L1935,'MASTER DATA'!$A$1:$E$192,5,0)</f>
        <v>1</v>
      </c>
      <c r="R1935" s="234">
        <f>SUMIF('picking of the day'!$H$4:$H$358,WMS!H1935&amp;WMS!L1935,'picking of the day'!$E$4:$E$358)</f>
        <v>0</v>
      </c>
      <c r="U1935" s="114">
        <f>IF(ISNA(VLOOKUP(H1935,'data putaway'!$A$1:$E$530,3,0)),0,VLOOKUP(H1935,'data putaway'!$A$1:$E$530,3,0))</f>
        <v>0</v>
      </c>
      <c r="V1935" s="354">
        <f t="shared" si="683"/>
        <v>1</v>
      </c>
      <c r="W1935" s="114">
        <f>IF(ISNA(VLOOKUP(H1935,'data putaway'!$A$1:$E$530,2,0)),0,VLOOKUP(H1935,'data putaway'!$A$1:$E$530,2,0))</f>
        <v>0</v>
      </c>
      <c r="X1935" s="354" t="b">
        <f t="shared" si="684"/>
        <v>0</v>
      </c>
      <c r="Y1935" s="354">
        <f>IF(ISNA(VLOOKUP(H1935,'data putaway'!$A$1:$E$530,4,0)),0,VLOOKUP(H1935,'data putaway'!$A$1:$E$530,4,0))</f>
        <v>0</v>
      </c>
      <c r="Z1935" s="113">
        <f>IF(ISNA(VLOOKUP(H1935,'data putaway'!$A$1:$E$530,5,0)),0,VLOOKUP(H1935,'data putaway'!$A$1:$E$530,5,0))</f>
        <v>0</v>
      </c>
      <c r="AA1935" s="354" t="b">
        <f t="shared" si="685"/>
        <v>0</v>
      </c>
      <c r="AB1935" s="354" t="b">
        <f t="shared" si="686"/>
        <v>0</v>
      </c>
      <c r="AC1935" s="356" t="str">
        <f t="shared" ca="1" si="687"/>
        <v>0 Month,  14 Days</v>
      </c>
      <c r="AD1935" s="114" t="str">
        <f t="shared" ca="1" si="672"/>
        <v>3 Year, 11 Month, 9 Days</v>
      </c>
      <c r="AE1935" s="114">
        <f t="shared" si="688"/>
        <v>1</v>
      </c>
      <c r="AF1935" s="114">
        <f t="shared" si="689"/>
        <v>1</v>
      </c>
      <c r="AG1935" s="354" t="str">
        <f t="shared" si="690"/>
        <v>CF18</v>
      </c>
      <c r="AH1935" s="114">
        <f>IF(ISNA(VLOOKUP(L1935,'MASTER DATA'!$A$1:$F$192,6,0)),0,VLOOKUP(L1935,'MASTER DATA'!$A$1:$F$192,6,0))*AE1935</f>
        <v>1000</v>
      </c>
      <c r="AI1935" s="354" t="str">
        <f>VLOOKUP($D1935,'warehouse mapping'!$AN$7:$AO$17,2,0)</f>
        <v>Aktif</v>
      </c>
      <c r="AJ1935" s="114">
        <f t="shared" si="691"/>
        <v>0</v>
      </c>
      <c r="AK1935" s="354" t="str">
        <f t="shared" si="692"/>
        <v/>
      </c>
      <c r="AL1935" s="354" t="s">
        <v>3025</v>
      </c>
      <c r="AM1935" s="354">
        <f t="shared" si="673"/>
        <v>1</v>
      </c>
      <c r="AN1935" s="354" t="b">
        <f t="shared" si="693"/>
        <v>1</v>
      </c>
    </row>
    <row r="1936" spans="1:40" s="354" customFormat="1">
      <c r="A1936" s="354" t="str">
        <f t="shared" si="674"/>
        <v>CF18A02550039200</v>
      </c>
      <c r="B1936" s="354">
        <f t="shared" si="675"/>
        <v>0</v>
      </c>
      <c r="C1936" s="354">
        <f t="shared" si="676"/>
        <v>0</v>
      </c>
      <c r="D1936" s="354" t="str">
        <f t="shared" si="677"/>
        <v>CF</v>
      </c>
      <c r="E1936" s="354" t="str">
        <f t="shared" si="678"/>
        <v>18</v>
      </c>
      <c r="F1936" s="354" t="str">
        <f t="shared" si="679"/>
        <v>A</v>
      </c>
      <c r="G1936" s="355" t="str">
        <f t="shared" si="680"/>
        <v>02</v>
      </c>
      <c r="H1936" s="232" t="s">
        <v>2248</v>
      </c>
      <c r="I1936" s="232" t="s">
        <v>3510</v>
      </c>
      <c r="J1936" s="233">
        <v>46269</v>
      </c>
      <c r="K1936" s="233">
        <v>47722</v>
      </c>
      <c r="L1936" s="234">
        <v>550039200</v>
      </c>
      <c r="M1936" s="232" t="str">
        <f>IF(ISNA(VLOOKUP(L1936,'MASTER DATA'!$A$1:$B$192,2,0)),"",VLOOKUP(L1936,'MASTER DATA'!$A$1:$B$192,2,0))</f>
        <v>Spirax S2 A 90_1*1000L_A227</v>
      </c>
      <c r="N1936" s="232">
        <v>1</v>
      </c>
      <c r="O1936" s="232">
        <f t="shared" si="681"/>
        <v>1</v>
      </c>
      <c r="P1936" s="232">
        <f t="shared" si="682"/>
        <v>0</v>
      </c>
      <c r="Q1936" s="232">
        <f>VLOOKUP(L1936,'MASTER DATA'!$A$1:$E$192,5,0)</f>
        <v>1</v>
      </c>
      <c r="R1936" s="234">
        <f>SUMIF('picking of the day'!$H$4:$H$358,WMS!H1936&amp;WMS!L1936,'picking of the day'!$E$4:$E$358)</f>
        <v>0</v>
      </c>
      <c r="U1936" s="114">
        <f>IF(ISNA(VLOOKUP(H1936,'data putaway'!$A$1:$E$530,3,0)),0,VLOOKUP(H1936,'data putaway'!$A$1:$E$530,3,0))</f>
        <v>0</v>
      </c>
      <c r="V1936" s="354">
        <f t="shared" si="683"/>
        <v>1</v>
      </c>
      <c r="W1936" s="114">
        <f>IF(ISNA(VLOOKUP(H1936,'data putaway'!$A$1:$E$530,2,0)),0,VLOOKUP(H1936,'data putaway'!$A$1:$E$530,2,0))</f>
        <v>0</v>
      </c>
      <c r="X1936" s="354" t="b">
        <f t="shared" si="684"/>
        <v>0</v>
      </c>
      <c r="Y1936" s="354">
        <f>IF(ISNA(VLOOKUP(H1936,'data putaway'!$A$1:$E$530,4,0)),0,VLOOKUP(H1936,'data putaway'!$A$1:$E$530,4,0))</f>
        <v>0</v>
      </c>
      <c r="Z1936" s="113">
        <f>IF(ISNA(VLOOKUP(H1936,'data putaway'!$A$1:$E$530,5,0)),0,VLOOKUP(H1936,'data putaway'!$A$1:$E$530,5,0))</f>
        <v>0</v>
      </c>
      <c r="AA1936" s="354" t="b">
        <f t="shared" si="685"/>
        <v>0</v>
      </c>
      <c r="AB1936" s="354" t="b">
        <f t="shared" si="686"/>
        <v>0</v>
      </c>
      <c r="AC1936" s="356" t="str">
        <f t="shared" ca="1" si="687"/>
        <v>0 Month,  14 Days</v>
      </c>
      <c r="AD1936" s="114" t="str">
        <f t="shared" ca="1" si="672"/>
        <v>3 Year, 11 Month, 9 Days</v>
      </c>
      <c r="AE1936" s="114">
        <f t="shared" si="688"/>
        <v>1</v>
      </c>
      <c r="AF1936" s="114">
        <f t="shared" si="689"/>
        <v>1</v>
      </c>
      <c r="AG1936" s="354" t="str">
        <f t="shared" si="690"/>
        <v>CF18</v>
      </c>
      <c r="AH1936" s="114">
        <f>IF(ISNA(VLOOKUP(L1936,'MASTER DATA'!$A$1:$F$192,6,0)),0,VLOOKUP(L1936,'MASTER DATA'!$A$1:$F$192,6,0))*AE1936</f>
        <v>1000</v>
      </c>
      <c r="AI1936" s="354" t="str">
        <f>VLOOKUP($D1936,'warehouse mapping'!$AN$7:$AO$17,2,0)</f>
        <v>Aktif</v>
      </c>
      <c r="AJ1936" s="114">
        <f t="shared" si="691"/>
        <v>0</v>
      </c>
      <c r="AK1936" s="354" t="str">
        <f t="shared" si="692"/>
        <v/>
      </c>
      <c r="AL1936" s="354" t="s">
        <v>3025</v>
      </c>
      <c r="AM1936" s="354">
        <f t="shared" si="673"/>
        <v>1</v>
      </c>
      <c r="AN1936" s="354" t="b">
        <f t="shared" si="693"/>
        <v>1</v>
      </c>
    </row>
    <row r="1937" spans="1:40" s="354" customFormat="1">
      <c r="A1937" s="354" t="str">
        <f t="shared" si="674"/>
        <v>CF18B01550070614</v>
      </c>
      <c r="B1937" s="354">
        <f t="shared" si="675"/>
        <v>0</v>
      </c>
      <c r="C1937" s="354">
        <f t="shared" si="676"/>
        <v>0</v>
      </c>
      <c r="D1937" s="354" t="str">
        <f t="shared" si="677"/>
        <v>CF</v>
      </c>
      <c r="E1937" s="354" t="str">
        <f t="shared" si="678"/>
        <v>18</v>
      </c>
      <c r="F1937" s="354" t="str">
        <f t="shared" si="679"/>
        <v>B</v>
      </c>
      <c r="G1937" s="355" t="str">
        <f t="shared" si="680"/>
        <v>01</v>
      </c>
      <c r="H1937" s="232" t="s">
        <v>2249</v>
      </c>
      <c r="I1937" s="232" t="s">
        <v>3583</v>
      </c>
      <c r="J1937" s="233">
        <v>46280</v>
      </c>
      <c r="K1937" s="233">
        <v>47737</v>
      </c>
      <c r="L1937" s="234">
        <v>550070614</v>
      </c>
      <c r="M1937" s="232" t="str">
        <f>IF(ISNA(VLOOKUP(L1937,'MASTER DATA'!$A$1:$B$192,2,0)),"",VLOOKUP(L1937,'MASTER DATA'!$A$1:$B$192,2,0))</f>
        <v>HlxHX610W40SP_4*4L_A04W</v>
      </c>
      <c r="N1937" s="232">
        <v>36</v>
      </c>
      <c r="O1937" s="232">
        <f t="shared" si="681"/>
        <v>1</v>
      </c>
      <c r="P1937" s="232">
        <f t="shared" si="682"/>
        <v>0</v>
      </c>
      <c r="Q1937" s="232">
        <f>VLOOKUP(L1937,'MASTER DATA'!$A$1:$E$192,5,0)</f>
        <v>36</v>
      </c>
      <c r="R1937" s="234">
        <f>SUMIF('picking of the day'!$H$4:$H$358,WMS!H1937&amp;WMS!L1937,'picking of the day'!$E$4:$E$358)</f>
        <v>0</v>
      </c>
      <c r="U1937" s="114">
        <f>IF(ISNA(VLOOKUP(H1937,'data putaway'!$A$1:$E$530,3,0)),0,VLOOKUP(H1937,'data putaway'!$A$1:$E$530,3,0))</f>
        <v>0</v>
      </c>
      <c r="V1937" s="354">
        <f t="shared" si="683"/>
        <v>36</v>
      </c>
      <c r="W1937" s="114">
        <f>IF(ISNA(VLOOKUP(H1937,'data putaway'!$A$1:$E$530,2,0)),0,VLOOKUP(H1937,'data putaway'!$A$1:$E$530,2,0))</f>
        <v>0</v>
      </c>
      <c r="X1937" s="354" t="b">
        <f t="shared" si="684"/>
        <v>0</v>
      </c>
      <c r="Y1937" s="354">
        <f>IF(ISNA(VLOOKUP(H1937,'data putaway'!$A$1:$E$530,4,0)),0,VLOOKUP(H1937,'data putaway'!$A$1:$E$530,4,0))</f>
        <v>0</v>
      </c>
      <c r="Z1937" s="113">
        <f>IF(ISNA(VLOOKUP(H1937,'data putaway'!$A$1:$E$530,5,0)),0,VLOOKUP(H1937,'data putaway'!$A$1:$E$530,5,0))</f>
        <v>0</v>
      </c>
      <c r="AA1937" s="354" t="b">
        <f t="shared" si="685"/>
        <v>0</v>
      </c>
      <c r="AB1937" s="354" t="b">
        <f t="shared" si="686"/>
        <v>0</v>
      </c>
      <c r="AC1937" s="356" t="str">
        <f t="shared" ca="1" si="687"/>
        <v>0 Month,  3 Days</v>
      </c>
      <c r="AD1937" s="114" t="str">
        <f t="shared" ca="1" si="672"/>
        <v>3 Year, 11 Month, 24 Days</v>
      </c>
      <c r="AE1937" s="114">
        <f t="shared" si="688"/>
        <v>36</v>
      </c>
      <c r="AF1937" s="114">
        <f t="shared" si="689"/>
        <v>1</v>
      </c>
      <c r="AG1937" s="354" t="str">
        <f t="shared" si="690"/>
        <v>CF18</v>
      </c>
      <c r="AH1937" s="114">
        <f>IF(ISNA(VLOOKUP(L1937,'MASTER DATA'!$A$1:$F$192,6,0)),0,VLOOKUP(L1937,'MASTER DATA'!$A$1:$F$192,6,0))*AE1937</f>
        <v>576</v>
      </c>
      <c r="AI1937" s="354" t="str">
        <f>VLOOKUP($D1937,'warehouse mapping'!$AN$7:$AO$17,2,0)</f>
        <v>Aktif</v>
      </c>
      <c r="AJ1937" s="114">
        <f t="shared" si="691"/>
        <v>0</v>
      </c>
      <c r="AK1937" s="354" t="str">
        <f t="shared" si="692"/>
        <v/>
      </c>
      <c r="AL1937" s="354" t="s">
        <v>3025</v>
      </c>
      <c r="AM1937" s="354">
        <f t="shared" si="673"/>
        <v>1</v>
      </c>
      <c r="AN1937" s="354" t="b">
        <f t="shared" si="693"/>
        <v>1</v>
      </c>
    </row>
    <row r="1938" spans="1:40" s="354" customFormat="1">
      <c r="A1938" s="354" t="str">
        <f t="shared" si="674"/>
        <v>CF18B02550070614</v>
      </c>
      <c r="B1938" s="354">
        <f t="shared" si="675"/>
        <v>0</v>
      </c>
      <c r="C1938" s="354">
        <f t="shared" si="676"/>
        <v>0</v>
      </c>
      <c r="D1938" s="354" t="str">
        <f t="shared" si="677"/>
        <v>CF</v>
      </c>
      <c r="E1938" s="354" t="str">
        <f t="shared" si="678"/>
        <v>18</v>
      </c>
      <c r="F1938" s="354" t="str">
        <f t="shared" si="679"/>
        <v>B</v>
      </c>
      <c r="G1938" s="355" t="str">
        <f t="shared" si="680"/>
        <v>02</v>
      </c>
      <c r="H1938" s="232" t="s">
        <v>2250</v>
      </c>
      <c r="I1938" s="232" t="s">
        <v>3583</v>
      </c>
      <c r="J1938" s="233">
        <v>46280</v>
      </c>
      <c r="K1938" s="233">
        <v>47737</v>
      </c>
      <c r="L1938" s="234">
        <v>550070614</v>
      </c>
      <c r="M1938" s="232" t="str">
        <f>IF(ISNA(VLOOKUP(L1938,'MASTER DATA'!$A$1:$B$192,2,0)),"",VLOOKUP(L1938,'MASTER DATA'!$A$1:$B$192,2,0))</f>
        <v>HlxHX610W40SP_4*4L_A04W</v>
      </c>
      <c r="N1938" s="232">
        <v>36</v>
      </c>
      <c r="O1938" s="232">
        <f t="shared" si="681"/>
        <v>1</v>
      </c>
      <c r="P1938" s="232">
        <f t="shared" si="682"/>
        <v>0</v>
      </c>
      <c r="Q1938" s="232">
        <f>VLOOKUP(L1938,'MASTER DATA'!$A$1:$E$192,5,0)</f>
        <v>36</v>
      </c>
      <c r="R1938" s="234">
        <f>SUMIF('picking of the day'!$H$4:$H$358,WMS!H1938&amp;WMS!L1938,'picking of the day'!$E$4:$E$358)</f>
        <v>0</v>
      </c>
      <c r="U1938" s="114">
        <f>IF(ISNA(VLOOKUP(H1938,'data putaway'!$A$1:$E$530,3,0)),0,VLOOKUP(H1938,'data putaway'!$A$1:$E$530,3,0))</f>
        <v>0</v>
      </c>
      <c r="V1938" s="354">
        <f t="shared" si="683"/>
        <v>36</v>
      </c>
      <c r="W1938" s="114">
        <f>IF(ISNA(VLOOKUP(H1938,'data putaway'!$A$1:$E$530,2,0)),0,VLOOKUP(H1938,'data putaway'!$A$1:$E$530,2,0))</f>
        <v>0</v>
      </c>
      <c r="X1938" s="354" t="b">
        <f t="shared" si="684"/>
        <v>0</v>
      </c>
      <c r="Y1938" s="354">
        <f>IF(ISNA(VLOOKUP(H1938,'data putaway'!$A$1:$E$530,4,0)),0,VLOOKUP(H1938,'data putaway'!$A$1:$E$530,4,0))</f>
        <v>0</v>
      </c>
      <c r="Z1938" s="113">
        <f>IF(ISNA(VLOOKUP(H1938,'data putaway'!$A$1:$E$530,5,0)),0,VLOOKUP(H1938,'data putaway'!$A$1:$E$530,5,0))</f>
        <v>0</v>
      </c>
      <c r="AA1938" s="354" t="b">
        <f t="shared" si="685"/>
        <v>0</v>
      </c>
      <c r="AB1938" s="354" t="b">
        <f t="shared" si="686"/>
        <v>0</v>
      </c>
      <c r="AC1938" s="356" t="str">
        <f t="shared" ca="1" si="687"/>
        <v>0 Month,  3 Days</v>
      </c>
      <c r="AD1938" s="114" t="str">
        <f t="shared" ca="1" si="672"/>
        <v>3 Year, 11 Month, 24 Days</v>
      </c>
      <c r="AE1938" s="114">
        <f t="shared" si="688"/>
        <v>36</v>
      </c>
      <c r="AF1938" s="114">
        <f t="shared" si="689"/>
        <v>1</v>
      </c>
      <c r="AG1938" s="354" t="str">
        <f t="shared" si="690"/>
        <v>CF18</v>
      </c>
      <c r="AH1938" s="114">
        <f>IF(ISNA(VLOOKUP(L1938,'MASTER DATA'!$A$1:$F$192,6,0)),0,VLOOKUP(L1938,'MASTER DATA'!$A$1:$F$192,6,0))*AE1938</f>
        <v>576</v>
      </c>
      <c r="AI1938" s="354" t="str">
        <f>VLOOKUP($D1938,'warehouse mapping'!$AN$7:$AO$17,2,0)</f>
        <v>Aktif</v>
      </c>
      <c r="AJ1938" s="114">
        <f t="shared" si="691"/>
        <v>0</v>
      </c>
      <c r="AK1938" s="354" t="str">
        <f t="shared" si="692"/>
        <v/>
      </c>
      <c r="AL1938" s="354" t="s">
        <v>3025</v>
      </c>
      <c r="AM1938" s="354">
        <f t="shared" si="673"/>
        <v>1</v>
      </c>
      <c r="AN1938" s="354" t="b">
        <f t="shared" si="693"/>
        <v>1</v>
      </c>
    </row>
    <row r="1939" spans="1:40" s="354" customFormat="1">
      <c r="A1939" s="354" t="str">
        <f t="shared" si="674"/>
        <v>CF18C01550071396</v>
      </c>
      <c r="B1939" s="354">
        <f t="shared" si="675"/>
        <v>0</v>
      </c>
      <c r="C1939" s="354">
        <f t="shared" si="676"/>
        <v>0</v>
      </c>
      <c r="D1939" s="354" t="str">
        <f t="shared" si="677"/>
        <v>CF</v>
      </c>
      <c r="E1939" s="354" t="str">
        <f t="shared" si="678"/>
        <v>18</v>
      </c>
      <c r="F1939" s="354" t="str">
        <f t="shared" si="679"/>
        <v>C</v>
      </c>
      <c r="G1939" s="355" t="str">
        <f t="shared" si="680"/>
        <v>01</v>
      </c>
      <c r="H1939" s="232" t="s">
        <v>2251</v>
      </c>
      <c r="I1939" s="232" t="s">
        <v>3315</v>
      </c>
      <c r="J1939" s="233">
        <v>46268</v>
      </c>
      <c r="K1939" s="233">
        <v>47713</v>
      </c>
      <c r="L1939" s="234">
        <v>550071396</v>
      </c>
      <c r="M1939" s="232" t="str">
        <f>IF(ISNA(VLOOKUP(L1939,'MASTER DATA'!$A$1:$B$192,2,0)),"",VLOOKUP(L1939,'MASTER DATA'!$A$1:$B$192,2,0))</f>
        <v>HelixHX515W40SNCF_12*1L_A04W</v>
      </c>
      <c r="N1939" s="232">
        <v>44</v>
      </c>
      <c r="O1939" s="232">
        <f t="shared" si="681"/>
        <v>1</v>
      </c>
      <c r="P1939" s="232">
        <f t="shared" si="682"/>
        <v>0</v>
      </c>
      <c r="Q1939" s="232">
        <f>VLOOKUP(L1939,'MASTER DATA'!$A$1:$E$192,5,0)</f>
        <v>44</v>
      </c>
      <c r="R1939" s="234">
        <f>SUMIF('picking of the day'!$H$4:$H$358,WMS!H1939&amp;WMS!L1939,'picking of the day'!$E$4:$E$358)</f>
        <v>0</v>
      </c>
      <c r="U1939" s="114">
        <f>IF(ISNA(VLOOKUP(H1939,'data putaway'!$A$1:$E$530,3,0)),0,VLOOKUP(H1939,'data putaway'!$A$1:$E$530,3,0))</f>
        <v>0</v>
      </c>
      <c r="V1939" s="354">
        <f t="shared" si="683"/>
        <v>44</v>
      </c>
      <c r="W1939" s="114">
        <f>IF(ISNA(VLOOKUP(H1939,'data putaway'!$A$1:$E$530,2,0)),0,VLOOKUP(H1939,'data putaway'!$A$1:$E$530,2,0))</f>
        <v>0</v>
      </c>
      <c r="X1939" s="354" t="b">
        <f t="shared" si="684"/>
        <v>0</v>
      </c>
      <c r="Y1939" s="354">
        <f>IF(ISNA(VLOOKUP(H1939,'data putaway'!$A$1:$E$530,4,0)),0,VLOOKUP(H1939,'data putaway'!$A$1:$E$530,4,0))</f>
        <v>0</v>
      </c>
      <c r="Z1939" s="113">
        <f>IF(ISNA(VLOOKUP(H1939,'data putaway'!$A$1:$E$530,5,0)),0,VLOOKUP(H1939,'data putaway'!$A$1:$E$530,5,0))</f>
        <v>0</v>
      </c>
      <c r="AA1939" s="354" t="b">
        <f t="shared" si="685"/>
        <v>0</v>
      </c>
      <c r="AB1939" s="354" t="b">
        <f t="shared" si="686"/>
        <v>0</v>
      </c>
      <c r="AC1939" s="356" t="str">
        <f t="shared" ca="1" si="687"/>
        <v>0 Month,  15 Days</v>
      </c>
      <c r="AD1939" s="114" t="str">
        <f t="shared" ca="1" si="672"/>
        <v>3 Year, 11 Month, 0 Days</v>
      </c>
      <c r="AE1939" s="114">
        <f t="shared" si="688"/>
        <v>44</v>
      </c>
      <c r="AF1939" s="114">
        <f t="shared" si="689"/>
        <v>1</v>
      </c>
      <c r="AG1939" s="354" t="str">
        <f t="shared" si="690"/>
        <v>CF18</v>
      </c>
      <c r="AH1939" s="114">
        <f>IF(ISNA(VLOOKUP(L1939,'MASTER DATA'!$A$1:$F$192,6,0)),0,VLOOKUP(L1939,'MASTER DATA'!$A$1:$F$192,6,0))*AE1939</f>
        <v>528</v>
      </c>
      <c r="AI1939" s="354" t="str">
        <f>VLOOKUP($D1939,'warehouse mapping'!$AN$7:$AO$17,2,0)</f>
        <v>Aktif</v>
      </c>
      <c r="AJ1939" s="114">
        <f t="shared" si="691"/>
        <v>0</v>
      </c>
      <c r="AK1939" s="354" t="str">
        <f t="shared" si="692"/>
        <v/>
      </c>
      <c r="AL1939" s="354" t="s">
        <v>3025</v>
      </c>
      <c r="AM1939" s="354">
        <f t="shared" si="673"/>
        <v>1</v>
      </c>
      <c r="AN1939" s="354" t="b">
        <f t="shared" si="693"/>
        <v>1</v>
      </c>
    </row>
    <row r="1940" spans="1:40" s="354" customFormat="1">
      <c r="A1940" s="354" t="str">
        <f t="shared" si="674"/>
        <v>CF18C02550059938</v>
      </c>
      <c r="B1940" s="354">
        <f t="shared" si="675"/>
        <v>0</v>
      </c>
      <c r="C1940" s="354">
        <f t="shared" si="676"/>
        <v>0</v>
      </c>
      <c r="D1940" s="354" t="str">
        <f t="shared" si="677"/>
        <v>CF</v>
      </c>
      <c r="E1940" s="354" t="str">
        <f t="shared" si="678"/>
        <v>18</v>
      </c>
      <c r="F1940" s="354" t="str">
        <f t="shared" si="679"/>
        <v>C</v>
      </c>
      <c r="G1940" s="355" t="str">
        <f t="shared" si="680"/>
        <v>02</v>
      </c>
      <c r="H1940" s="232" t="s">
        <v>2252</v>
      </c>
      <c r="I1940" s="232" t="s">
        <v>3575</v>
      </c>
      <c r="J1940" s="233">
        <v>46277</v>
      </c>
      <c r="K1940" s="233">
        <v>47733</v>
      </c>
      <c r="L1940" s="234">
        <v>550059938</v>
      </c>
      <c r="M1940" s="232" t="str">
        <f>IF(ISNA(VLOOKUP(L1940,'MASTER DATA'!$A$1:$B$192,2,0)),"",VLOOKUP(L1940,'MASTER DATA'!$A$1:$B$192,2,0))</f>
        <v>HlxHX7PL5W40SPVW502_4*4L_A04W</v>
      </c>
      <c r="N1940" s="232">
        <v>0</v>
      </c>
      <c r="O1940" s="232">
        <f t="shared" si="681"/>
        <v>0</v>
      </c>
      <c r="P1940" s="232">
        <f t="shared" si="682"/>
        <v>0</v>
      </c>
      <c r="Q1940" s="232">
        <f>VLOOKUP(L1940,'MASTER DATA'!$A$1:$E$192,5,0)</f>
        <v>36</v>
      </c>
      <c r="R1940" s="234">
        <f>SUMIF('picking of the day'!$H$4:$H$358,WMS!H1940&amp;WMS!L1940,'picking of the day'!$E$4:$E$358)</f>
        <v>0</v>
      </c>
      <c r="U1940" s="114">
        <f>IF(ISNA(VLOOKUP(H1940,'data putaway'!$A$1:$E$530,3,0)),0,VLOOKUP(H1940,'data putaway'!$A$1:$E$530,3,0))</f>
        <v>0</v>
      </c>
      <c r="V1940" s="354">
        <f t="shared" si="683"/>
        <v>0</v>
      </c>
      <c r="W1940" s="114">
        <f>IF(ISNA(VLOOKUP(H1940,'data putaway'!$A$1:$E$530,2,0)),0,VLOOKUP(H1940,'data putaway'!$A$1:$E$530,2,0))</f>
        <v>0</v>
      </c>
      <c r="X1940" s="354" t="b">
        <f t="shared" si="684"/>
        <v>0</v>
      </c>
      <c r="Y1940" s="354">
        <f>IF(ISNA(VLOOKUP(H1940,'data putaway'!$A$1:$E$530,4,0)),0,VLOOKUP(H1940,'data putaway'!$A$1:$E$530,4,0))</f>
        <v>0</v>
      </c>
      <c r="Z1940" s="113">
        <f>IF(ISNA(VLOOKUP(H1940,'data putaway'!$A$1:$E$530,5,0)),0,VLOOKUP(H1940,'data putaway'!$A$1:$E$530,5,0))</f>
        <v>0</v>
      </c>
      <c r="AA1940" s="354" t="b">
        <f t="shared" si="685"/>
        <v>0</v>
      </c>
      <c r="AB1940" s="354" t="b">
        <f t="shared" si="686"/>
        <v>0</v>
      </c>
      <c r="AC1940" s="356" t="str">
        <f t="shared" ca="1" si="687"/>
        <v>0 Month,  6 Days</v>
      </c>
      <c r="AD1940" s="114" t="str">
        <f t="shared" ca="1" si="672"/>
        <v>3 Year, 11 Month, 20 Days</v>
      </c>
      <c r="AE1940" s="114">
        <f t="shared" si="688"/>
        <v>0</v>
      </c>
      <c r="AF1940" s="114">
        <f t="shared" si="689"/>
        <v>0</v>
      </c>
      <c r="AG1940" s="354" t="str">
        <f t="shared" si="690"/>
        <v>CF18</v>
      </c>
      <c r="AH1940" s="114">
        <f>IF(ISNA(VLOOKUP(L1940,'MASTER DATA'!$A$1:$F$192,6,0)),0,VLOOKUP(L1940,'MASTER DATA'!$A$1:$F$192,6,0))*AE1940</f>
        <v>0</v>
      </c>
      <c r="AI1940" s="354" t="str">
        <f>VLOOKUP($D1940,'warehouse mapping'!$AN$7:$AO$17,2,0)</f>
        <v>Aktif</v>
      </c>
      <c r="AJ1940" s="114">
        <f t="shared" si="691"/>
        <v>1</v>
      </c>
      <c r="AK1940" s="354" t="str">
        <f t="shared" si="692"/>
        <v>CF</v>
      </c>
      <c r="AL1940" s="354" t="s">
        <v>3025</v>
      </c>
      <c r="AM1940" s="354">
        <f t="shared" si="673"/>
        <v>1</v>
      </c>
      <c r="AN1940" s="354" t="b">
        <f t="shared" si="693"/>
        <v>1</v>
      </c>
    </row>
    <row r="1941" spans="1:40" s="354" customFormat="1">
      <c r="A1941" s="354" t="str">
        <f t="shared" si="674"/>
        <v>CF18D01550062460</v>
      </c>
      <c r="B1941" s="354">
        <f t="shared" si="675"/>
        <v>0</v>
      </c>
      <c r="C1941" s="354">
        <f t="shared" si="676"/>
        <v>0</v>
      </c>
      <c r="D1941" s="354" t="str">
        <f t="shared" si="677"/>
        <v>CF</v>
      </c>
      <c r="E1941" s="354" t="str">
        <f t="shared" si="678"/>
        <v>18</v>
      </c>
      <c r="F1941" s="354" t="str">
        <f t="shared" si="679"/>
        <v>D</v>
      </c>
      <c r="G1941" s="355" t="str">
        <f t="shared" si="680"/>
        <v>01</v>
      </c>
      <c r="H1941" s="232" t="s">
        <v>2253</v>
      </c>
      <c r="I1941" s="232" t="s">
        <v>3514</v>
      </c>
      <c r="J1941" s="233">
        <v>46274</v>
      </c>
      <c r="K1941" s="233">
        <v>47727</v>
      </c>
      <c r="L1941" s="234">
        <v>550062460</v>
      </c>
      <c r="M1941" s="232" t="str">
        <f>IF(ISNA(VLOOKUP(L1941,'MASTER DATA'!$A$1:$B$192,2,0)),"",VLOOKUP(L1941,'MASTER DATA'!$A$1:$B$192,2,0))</f>
        <v>Advan4TAX710W40SNMA2_12*1L_A04W</v>
      </c>
      <c r="N1941" s="232">
        <v>44</v>
      </c>
      <c r="O1941" s="232">
        <f t="shared" si="681"/>
        <v>1</v>
      </c>
      <c r="P1941" s="232">
        <f t="shared" si="682"/>
        <v>0</v>
      </c>
      <c r="Q1941" s="232">
        <f>VLOOKUP(L1941,'MASTER DATA'!$A$1:$E$192,5,0)</f>
        <v>44</v>
      </c>
      <c r="R1941" s="234">
        <f>SUMIF('picking of the day'!$H$4:$H$358,WMS!H1941&amp;WMS!L1941,'picking of the day'!$E$4:$E$358)</f>
        <v>0</v>
      </c>
      <c r="U1941" s="114">
        <f>IF(ISNA(VLOOKUP(H1941,'data putaway'!$A$1:$E$530,3,0)),0,VLOOKUP(H1941,'data putaway'!$A$1:$E$530,3,0))</f>
        <v>0</v>
      </c>
      <c r="V1941" s="354">
        <f t="shared" si="683"/>
        <v>44</v>
      </c>
      <c r="W1941" s="114">
        <f>IF(ISNA(VLOOKUP(H1941,'data putaway'!$A$1:$E$530,2,0)),0,VLOOKUP(H1941,'data putaway'!$A$1:$E$530,2,0))</f>
        <v>0</v>
      </c>
      <c r="X1941" s="354" t="b">
        <f t="shared" si="684"/>
        <v>0</v>
      </c>
      <c r="Y1941" s="354">
        <f>IF(ISNA(VLOOKUP(H1941,'data putaway'!$A$1:$E$530,4,0)),0,VLOOKUP(H1941,'data putaway'!$A$1:$E$530,4,0))</f>
        <v>0</v>
      </c>
      <c r="Z1941" s="113">
        <f>IF(ISNA(VLOOKUP(H1941,'data putaway'!$A$1:$E$530,5,0)),0,VLOOKUP(H1941,'data putaway'!$A$1:$E$530,5,0))</f>
        <v>0</v>
      </c>
      <c r="AA1941" s="354" t="b">
        <f t="shared" si="685"/>
        <v>0</v>
      </c>
      <c r="AB1941" s="354" t="b">
        <f t="shared" si="686"/>
        <v>0</v>
      </c>
      <c r="AC1941" s="356" t="str">
        <f t="shared" ca="1" si="687"/>
        <v>0 Month,  9 Days</v>
      </c>
      <c r="AD1941" s="114" t="str">
        <f t="shared" ca="1" si="672"/>
        <v>3 Year, 11 Month, 14 Days</v>
      </c>
      <c r="AE1941" s="114">
        <f t="shared" si="688"/>
        <v>44</v>
      </c>
      <c r="AF1941" s="114">
        <f t="shared" si="689"/>
        <v>1</v>
      </c>
      <c r="AG1941" s="354" t="str">
        <f t="shared" si="690"/>
        <v>CF18</v>
      </c>
      <c r="AH1941" s="114">
        <f>IF(ISNA(VLOOKUP(L1941,'MASTER DATA'!$A$1:$F$192,6,0)),0,VLOOKUP(L1941,'MASTER DATA'!$A$1:$F$192,6,0))*AE1941</f>
        <v>528</v>
      </c>
      <c r="AI1941" s="354" t="str">
        <f>VLOOKUP($D1941,'warehouse mapping'!$AN$7:$AO$17,2,0)</f>
        <v>Aktif</v>
      </c>
      <c r="AJ1941" s="114">
        <f t="shared" si="691"/>
        <v>0</v>
      </c>
      <c r="AK1941" s="354" t="str">
        <f t="shared" si="692"/>
        <v/>
      </c>
      <c r="AL1941" s="354" t="s">
        <v>3025</v>
      </c>
      <c r="AM1941" s="354">
        <f t="shared" si="673"/>
        <v>1</v>
      </c>
      <c r="AN1941" s="354" t="b">
        <f t="shared" si="693"/>
        <v>1</v>
      </c>
    </row>
    <row r="1942" spans="1:40" s="354" customFormat="1">
      <c r="A1942" s="354" t="str">
        <f t="shared" si="674"/>
        <v>CF18D02550062460</v>
      </c>
      <c r="B1942" s="354">
        <f t="shared" si="675"/>
        <v>0</v>
      </c>
      <c r="C1942" s="354">
        <f t="shared" si="676"/>
        <v>0</v>
      </c>
      <c r="D1942" s="354" t="str">
        <f t="shared" si="677"/>
        <v>CF</v>
      </c>
      <c r="E1942" s="354" t="str">
        <f t="shared" si="678"/>
        <v>18</v>
      </c>
      <c r="F1942" s="354" t="str">
        <f t="shared" si="679"/>
        <v>D</v>
      </c>
      <c r="G1942" s="355" t="str">
        <f t="shared" si="680"/>
        <v>02</v>
      </c>
      <c r="H1942" s="232" t="s">
        <v>2254</v>
      </c>
      <c r="I1942" s="232" t="s">
        <v>3514</v>
      </c>
      <c r="J1942" s="233">
        <v>46274</v>
      </c>
      <c r="K1942" s="233">
        <v>47727</v>
      </c>
      <c r="L1942" s="234">
        <v>550062460</v>
      </c>
      <c r="M1942" s="232" t="str">
        <f>IF(ISNA(VLOOKUP(L1942,'MASTER DATA'!$A$1:$B$192,2,0)),"",VLOOKUP(L1942,'MASTER DATA'!$A$1:$B$192,2,0))</f>
        <v>Advan4TAX710W40SNMA2_12*1L_A04W</v>
      </c>
      <c r="N1942" s="232">
        <v>44</v>
      </c>
      <c r="O1942" s="232">
        <f t="shared" si="681"/>
        <v>1</v>
      </c>
      <c r="P1942" s="232">
        <f t="shared" si="682"/>
        <v>0</v>
      </c>
      <c r="Q1942" s="232">
        <f>VLOOKUP(L1942,'MASTER DATA'!$A$1:$E$192,5,0)</f>
        <v>44</v>
      </c>
      <c r="R1942" s="234">
        <f>SUMIF('picking of the day'!$H$4:$H$358,WMS!H1942&amp;WMS!L1942,'picking of the day'!$E$4:$E$358)</f>
        <v>0</v>
      </c>
      <c r="U1942" s="114">
        <f>IF(ISNA(VLOOKUP(H1942,'data putaway'!$A$1:$E$530,3,0)),0,VLOOKUP(H1942,'data putaway'!$A$1:$E$530,3,0))</f>
        <v>0</v>
      </c>
      <c r="V1942" s="354">
        <f t="shared" si="683"/>
        <v>44</v>
      </c>
      <c r="W1942" s="114">
        <f>IF(ISNA(VLOOKUP(H1942,'data putaway'!$A$1:$E$530,2,0)),0,VLOOKUP(H1942,'data putaway'!$A$1:$E$530,2,0))</f>
        <v>0</v>
      </c>
      <c r="X1942" s="354" t="b">
        <f t="shared" si="684"/>
        <v>0</v>
      </c>
      <c r="Y1942" s="354">
        <f>IF(ISNA(VLOOKUP(H1942,'data putaway'!$A$1:$E$530,4,0)),0,VLOOKUP(H1942,'data putaway'!$A$1:$E$530,4,0))</f>
        <v>0</v>
      </c>
      <c r="Z1942" s="113">
        <f>IF(ISNA(VLOOKUP(H1942,'data putaway'!$A$1:$E$530,5,0)),0,VLOOKUP(H1942,'data putaway'!$A$1:$E$530,5,0))</f>
        <v>0</v>
      </c>
      <c r="AA1942" s="354" t="b">
        <f t="shared" si="685"/>
        <v>0</v>
      </c>
      <c r="AB1942" s="354" t="b">
        <f t="shared" si="686"/>
        <v>0</v>
      </c>
      <c r="AC1942" s="356" t="str">
        <f t="shared" ca="1" si="687"/>
        <v>0 Month,  9 Days</v>
      </c>
      <c r="AD1942" s="114" t="str">
        <f t="shared" ca="1" si="672"/>
        <v>3 Year, 11 Month, 14 Days</v>
      </c>
      <c r="AE1942" s="114">
        <f t="shared" si="688"/>
        <v>44</v>
      </c>
      <c r="AF1942" s="114">
        <f t="shared" si="689"/>
        <v>1</v>
      </c>
      <c r="AG1942" s="354" t="str">
        <f t="shared" si="690"/>
        <v>CF18</v>
      </c>
      <c r="AH1942" s="114">
        <f>IF(ISNA(VLOOKUP(L1942,'MASTER DATA'!$A$1:$F$192,6,0)),0,VLOOKUP(L1942,'MASTER DATA'!$A$1:$F$192,6,0))*AE1942</f>
        <v>528</v>
      </c>
      <c r="AI1942" s="354" t="str">
        <f>VLOOKUP($D1942,'warehouse mapping'!$AN$7:$AO$17,2,0)</f>
        <v>Aktif</v>
      </c>
      <c r="AJ1942" s="114">
        <f t="shared" si="691"/>
        <v>0</v>
      </c>
      <c r="AK1942" s="354" t="str">
        <f t="shared" si="692"/>
        <v/>
      </c>
      <c r="AL1942" s="354" t="s">
        <v>3025</v>
      </c>
      <c r="AM1942" s="354">
        <f t="shared" si="673"/>
        <v>1</v>
      </c>
      <c r="AN1942" s="354" t="b">
        <f t="shared" si="693"/>
        <v>1</v>
      </c>
    </row>
    <row r="1943" spans="1:40" s="354" customFormat="1">
      <c r="A1943" s="354" t="str">
        <f t="shared" si="674"/>
        <v>CF18E01550062460</v>
      </c>
      <c r="B1943" s="354">
        <f t="shared" si="675"/>
        <v>0</v>
      </c>
      <c r="C1943" s="354">
        <f t="shared" si="676"/>
        <v>0</v>
      </c>
      <c r="D1943" s="354" t="str">
        <f t="shared" si="677"/>
        <v>CF</v>
      </c>
      <c r="E1943" s="354" t="str">
        <f t="shared" si="678"/>
        <v>18</v>
      </c>
      <c r="F1943" s="354" t="str">
        <f t="shared" si="679"/>
        <v>E</v>
      </c>
      <c r="G1943" s="355" t="str">
        <f t="shared" si="680"/>
        <v>01</v>
      </c>
      <c r="H1943" s="232" t="s">
        <v>2255</v>
      </c>
      <c r="I1943" s="232" t="s">
        <v>3514</v>
      </c>
      <c r="J1943" s="233">
        <v>46274</v>
      </c>
      <c r="K1943" s="233">
        <v>47727</v>
      </c>
      <c r="L1943" s="234">
        <v>550062460</v>
      </c>
      <c r="M1943" s="232" t="str">
        <f>IF(ISNA(VLOOKUP(L1943,'MASTER DATA'!$A$1:$B$192,2,0)),"",VLOOKUP(L1943,'MASTER DATA'!$A$1:$B$192,2,0))</f>
        <v>Advan4TAX710W40SNMA2_12*1L_A04W</v>
      </c>
      <c r="N1943" s="232">
        <v>44</v>
      </c>
      <c r="O1943" s="232">
        <f t="shared" si="681"/>
        <v>1</v>
      </c>
      <c r="P1943" s="232">
        <f t="shared" si="682"/>
        <v>0</v>
      </c>
      <c r="Q1943" s="232">
        <f>VLOOKUP(L1943,'MASTER DATA'!$A$1:$E$192,5,0)</f>
        <v>44</v>
      </c>
      <c r="R1943" s="234">
        <f>SUMIF('picking of the day'!$H$4:$H$358,WMS!H1943&amp;WMS!L1943,'picking of the day'!$E$4:$E$358)</f>
        <v>0</v>
      </c>
      <c r="U1943" s="114">
        <f>IF(ISNA(VLOOKUP(H1943,'data putaway'!$A$1:$E$530,3,0)),0,VLOOKUP(H1943,'data putaway'!$A$1:$E$530,3,0))</f>
        <v>0</v>
      </c>
      <c r="V1943" s="354">
        <f t="shared" si="683"/>
        <v>44</v>
      </c>
      <c r="W1943" s="114">
        <f>IF(ISNA(VLOOKUP(H1943,'data putaway'!$A$1:$E$530,2,0)),0,VLOOKUP(H1943,'data putaway'!$A$1:$E$530,2,0))</f>
        <v>0</v>
      </c>
      <c r="X1943" s="354" t="b">
        <f t="shared" si="684"/>
        <v>0</v>
      </c>
      <c r="Y1943" s="354">
        <f>IF(ISNA(VLOOKUP(H1943,'data putaway'!$A$1:$E$530,4,0)),0,VLOOKUP(H1943,'data putaway'!$A$1:$E$530,4,0))</f>
        <v>0</v>
      </c>
      <c r="Z1943" s="113">
        <f>IF(ISNA(VLOOKUP(H1943,'data putaway'!$A$1:$E$530,5,0)),0,VLOOKUP(H1943,'data putaway'!$A$1:$E$530,5,0))</f>
        <v>0</v>
      </c>
      <c r="AA1943" s="354" t="b">
        <f t="shared" si="685"/>
        <v>0</v>
      </c>
      <c r="AB1943" s="354" t="b">
        <f t="shared" si="686"/>
        <v>0</v>
      </c>
      <c r="AC1943" s="356" t="str">
        <f t="shared" ca="1" si="687"/>
        <v>0 Month,  9 Days</v>
      </c>
      <c r="AD1943" s="114" t="str">
        <f t="shared" ca="1" si="672"/>
        <v>3 Year, 11 Month, 14 Days</v>
      </c>
      <c r="AE1943" s="114">
        <f t="shared" si="688"/>
        <v>44</v>
      </c>
      <c r="AF1943" s="114">
        <f t="shared" si="689"/>
        <v>1</v>
      </c>
      <c r="AG1943" s="354" t="str">
        <f t="shared" si="690"/>
        <v>CF18</v>
      </c>
      <c r="AH1943" s="114">
        <f>IF(ISNA(VLOOKUP(L1943,'MASTER DATA'!$A$1:$F$192,6,0)),0,VLOOKUP(L1943,'MASTER DATA'!$A$1:$F$192,6,0))*AE1943</f>
        <v>528</v>
      </c>
      <c r="AI1943" s="354" t="str">
        <f>VLOOKUP($D1943,'warehouse mapping'!$AN$7:$AO$17,2,0)</f>
        <v>Aktif</v>
      </c>
      <c r="AJ1943" s="114">
        <f t="shared" si="691"/>
        <v>0</v>
      </c>
      <c r="AK1943" s="354" t="str">
        <f t="shared" si="692"/>
        <v/>
      </c>
      <c r="AL1943" s="354" t="s">
        <v>3025</v>
      </c>
      <c r="AM1943" s="354">
        <f t="shared" si="673"/>
        <v>1</v>
      </c>
      <c r="AN1943" s="354" t="b">
        <f t="shared" si="693"/>
        <v>1</v>
      </c>
    </row>
    <row r="1944" spans="1:40" s="354" customFormat="1">
      <c r="A1944" s="354" t="str">
        <f t="shared" si="674"/>
        <v>CF18E02550062460</v>
      </c>
      <c r="B1944" s="354">
        <f t="shared" si="675"/>
        <v>0</v>
      </c>
      <c r="C1944" s="354">
        <f t="shared" si="676"/>
        <v>0</v>
      </c>
      <c r="D1944" s="354" t="str">
        <f t="shared" si="677"/>
        <v>CF</v>
      </c>
      <c r="E1944" s="354" t="str">
        <f t="shared" si="678"/>
        <v>18</v>
      </c>
      <c r="F1944" s="354" t="str">
        <f t="shared" si="679"/>
        <v>E</v>
      </c>
      <c r="G1944" s="355" t="str">
        <f t="shared" si="680"/>
        <v>02</v>
      </c>
      <c r="H1944" s="232" t="s">
        <v>2256</v>
      </c>
      <c r="I1944" s="232" t="s">
        <v>3514</v>
      </c>
      <c r="J1944" s="233">
        <v>46274</v>
      </c>
      <c r="K1944" s="233">
        <v>47727</v>
      </c>
      <c r="L1944" s="234">
        <v>550062460</v>
      </c>
      <c r="M1944" s="232" t="str">
        <f>IF(ISNA(VLOOKUP(L1944,'MASTER DATA'!$A$1:$B$192,2,0)),"",VLOOKUP(L1944,'MASTER DATA'!$A$1:$B$192,2,0))</f>
        <v>Advan4TAX710W40SNMA2_12*1L_A04W</v>
      </c>
      <c r="N1944" s="232">
        <v>44</v>
      </c>
      <c r="O1944" s="232">
        <f t="shared" si="681"/>
        <v>1</v>
      </c>
      <c r="P1944" s="232">
        <f t="shared" si="682"/>
        <v>0</v>
      </c>
      <c r="Q1944" s="232">
        <f>VLOOKUP(L1944,'MASTER DATA'!$A$1:$E$192,5,0)</f>
        <v>44</v>
      </c>
      <c r="R1944" s="234">
        <f>SUMIF('picking of the day'!$H$4:$H$358,WMS!H1944&amp;WMS!L1944,'picking of the day'!$E$4:$E$358)</f>
        <v>0</v>
      </c>
      <c r="U1944" s="114">
        <f>IF(ISNA(VLOOKUP(H1944,'data putaway'!$A$1:$E$530,3,0)),0,VLOOKUP(H1944,'data putaway'!$A$1:$E$530,3,0))</f>
        <v>0</v>
      </c>
      <c r="V1944" s="354">
        <f t="shared" si="683"/>
        <v>44</v>
      </c>
      <c r="W1944" s="114">
        <f>IF(ISNA(VLOOKUP(H1944,'data putaway'!$A$1:$E$530,2,0)),0,VLOOKUP(H1944,'data putaway'!$A$1:$E$530,2,0))</f>
        <v>0</v>
      </c>
      <c r="X1944" s="354" t="b">
        <f t="shared" si="684"/>
        <v>0</v>
      </c>
      <c r="Y1944" s="354">
        <f>IF(ISNA(VLOOKUP(H1944,'data putaway'!$A$1:$E$530,4,0)),0,VLOOKUP(H1944,'data putaway'!$A$1:$E$530,4,0))</f>
        <v>0</v>
      </c>
      <c r="Z1944" s="113">
        <f>IF(ISNA(VLOOKUP(H1944,'data putaway'!$A$1:$E$530,5,0)),0,VLOOKUP(H1944,'data putaway'!$A$1:$E$530,5,0))</f>
        <v>0</v>
      </c>
      <c r="AA1944" s="354" t="b">
        <f t="shared" si="685"/>
        <v>0</v>
      </c>
      <c r="AB1944" s="354" t="b">
        <f t="shared" si="686"/>
        <v>0</v>
      </c>
      <c r="AC1944" s="356" t="str">
        <f t="shared" ca="1" si="687"/>
        <v>0 Month,  9 Days</v>
      </c>
      <c r="AD1944" s="114" t="str">
        <f t="shared" ca="1" si="672"/>
        <v>3 Year, 11 Month, 14 Days</v>
      </c>
      <c r="AE1944" s="114">
        <f t="shared" si="688"/>
        <v>44</v>
      </c>
      <c r="AF1944" s="114">
        <f t="shared" si="689"/>
        <v>1</v>
      </c>
      <c r="AG1944" s="354" t="str">
        <f t="shared" si="690"/>
        <v>CF18</v>
      </c>
      <c r="AH1944" s="114">
        <f>IF(ISNA(VLOOKUP(L1944,'MASTER DATA'!$A$1:$F$192,6,0)),0,VLOOKUP(L1944,'MASTER DATA'!$A$1:$F$192,6,0))*AE1944</f>
        <v>528</v>
      </c>
      <c r="AI1944" s="354" t="str">
        <f>VLOOKUP($D1944,'warehouse mapping'!$AN$7:$AO$17,2,0)</f>
        <v>Aktif</v>
      </c>
      <c r="AJ1944" s="114">
        <f t="shared" si="691"/>
        <v>0</v>
      </c>
      <c r="AK1944" s="354" t="str">
        <f t="shared" si="692"/>
        <v/>
      </c>
      <c r="AL1944" s="354" t="s">
        <v>3025</v>
      </c>
      <c r="AM1944" s="354">
        <f t="shared" si="673"/>
        <v>1</v>
      </c>
      <c r="AN1944" s="354" t="b">
        <f t="shared" si="693"/>
        <v>1</v>
      </c>
    </row>
    <row r="1945" spans="1:40" s="354" customFormat="1">
      <c r="A1945" s="354" t="str">
        <f t="shared" si="674"/>
        <v>CF19A01550059938</v>
      </c>
      <c r="B1945" s="354">
        <f t="shared" si="675"/>
        <v>0</v>
      </c>
      <c r="C1945" s="354">
        <f t="shared" si="676"/>
        <v>0</v>
      </c>
      <c r="D1945" s="354" t="str">
        <f t="shared" si="677"/>
        <v>CF</v>
      </c>
      <c r="E1945" s="354" t="str">
        <f t="shared" si="678"/>
        <v>19</v>
      </c>
      <c r="F1945" s="354" t="str">
        <f t="shared" si="679"/>
        <v>A</v>
      </c>
      <c r="G1945" s="355" t="str">
        <f t="shared" si="680"/>
        <v>01</v>
      </c>
      <c r="H1945" s="232" t="s">
        <v>2257</v>
      </c>
      <c r="I1945" s="232" t="s">
        <v>3575</v>
      </c>
      <c r="J1945" s="233">
        <v>46277</v>
      </c>
      <c r="K1945" s="233">
        <v>47733</v>
      </c>
      <c r="L1945" s="234">
        <v>550059938</v>
      </c>
      <c r="M1945" s="232" t="str">
        <f>IF(ISNA(VLOOKUP(L1945,'MASTER DATA'!$A$1:$B$192,2,0)),"",VLOOKUP(L1945,'MASTER DATA'!$A$1:$B$192,2,0))</f>
        <v>HlxHX7PL5W40SPVW502_4*4L_A04W</v>
      </c>
      <c r="N1945" s="232">
        <v>18</v>
      </c>
      <c r="O1945" s="232">
        <f t="shared" si="681"/>
        <v>0</v>
      </c>
      <c r="P1945" s="232">
        <f t="shared" si="682"/>
        <v>18</v>
      </c>
      <c r="Q1945" s="232">
        <f>VLOOKUP(L1945,'MASTER DATA'!$A$1:$E$192,5,0)</f>
        <v>36</v>
      </c>
      <c r="R1945" s="234">
        <f>SUMIF('picking of the day'!$H$4:$H$358,WMS!H1945&amp;WMS!L1945,'picking of the day'!$E$4:$E$358)</f>
        <v>0</v>
      </c>
      <c r="U1945" s="114">
        <f>IF(ISNA(VLOOKUP(H1945,'data putaway'!$A$1:$E$530,3,0)),0,VLOOKUP(H1945,'data putaway'!$A$1:$E$530,3,0))</f>
        <v>0</v>
      </c>
      <c r="V1945" s="354">
        <f t="shared" si="683"/>
        <v>18</v>
      </c>
      <c r="W1945" s="114">
        <f>IF(ISNA(VLOOKUP(H1945,'data putaway'!$A$1:$E$530,2,0)),0,VLOOKUP(H1945,'data putaway'!$A$1:$E$530,2,0))</f>
        <v>0</v>
      </c>
      <c r="X1945" s="354" t="b">
        <f t="shared" si="684"/>
        <v>0</v>
      </c>
      <c r="Y1945" s="354">
        <f>IF(ISNA(VLOOKUP(H1945,'data putaway'!$A$1:$E$530,4,0)),0,VLOOKUP(H1945,'data putaway'!$A$1:$E$530,4,0))</f>
        <v>0</v>
      </c>
      <c r="Z1945" s="113">
        <f>IF(ISNA(VLOOKUP(H1945,'data putaway'!$A$1:$E$530,5,0)),0,VLOOKUP(H1945,'data putaway'!$A$1:$E$530,5,0))</f>
        <v>0</v>
      </c>
      <c r="AA1945" s="354" t="b">
        <f t="shared" si="685"/>
        <v>0</v>
      </c>
      <c r="AB1945" s="354" t="b">
        <f t="shared" si="686"/>
        <v>0</v>
      </c>
      <c r="AC1945" s="356" t="str">
        <f t="shared" ca="1" si="687"/>
        <v>0 Month,  6 Days</v>
      </c>
      <c r="AD1945" s="114" t="str">
        <f t="shared" ca="1" si="672"/>
        <v>3 Year, 11 Month, 20 Days</v>
      </c>
      <c r="AE1945" s="114">
        <f t="shared" si="688"/>
        <v>18</v>
      </c>
      <c r="AF1945" s="114">
        <f t="shared" si="689"/>
        <v>1</v>
      </c>
      <c r="AG1945" s="354" t="str">
        <f t="shared" si="690"/>
        <v>CF19</v>
      </c>
      <c r="AH1945" s="114">
        <f>IF(ISNA(VLOOKUP(L1945,'MASTER DATA'!$A$1:$F$192,6,0)),0,VLOOKUP(L1945,'MASTER DATA'!$A$1:$F$192,6,0))*AE1945</f>
        <v>288</v>
      </c>
      <c r="AI1945" s="354" t="str">
        <f>VLOOKUP($D1945,'warehouse mapping'!$AN$7:$AO$17,2,0)</f>
        <v>Aktif</v>
      </c>
      <c r="AJ1945" s="114">
        <f t="shared" si="691"/>
        <v>0</v>
      </c>
      <c r="AK1945" s="354" t="str">
        <f t="shared" si="692"/>
        <v/>
      </c>
      <c r="AL1945" s="354" t="s">
        <v>3025</v>
      </c>
      <c r="AM1945" s="354">
        <f t="shared" si="673"/>
        <v>1</v>
      </c>
      <c r="AN1945" s="354" t="b">
        <f t="shared" si="693"/>
        <v>1</v>
      </c>
    </row>
    <row r="1946" spans="1:40" s="354" customFormat="1">
      <c r="A1946" s="354" t="str">
        <f t="shared" si="674"/>
        <v>CF19A02550059938</v>
      </c>
      <c r="B1946" s="354">
        <f t="shared" si="675"/>
        <v>0</v>
      </c>
      <c r="C1946" s="354">
        <f t="shared" si="676"/>
        <v>0</v>
      </c>
      <c r="D1946" s="354" t="str">
        <f t="shared" si="677"/>
        <v>CF</v>
      </c>
      <c r="E1946" s="354" t="str">
        <f t="shared" si="678"/>
        <v>19</v>
      </c>
      <c r="F1946" s="354" t="str">
        <f t="shared" si="679"/>
        <v>A</v>
      </c>
      <c r="G1946" s="355" t="str">
        <f t="shared" si="680"/>
        <v>02</v>
      </c>
      <c r="H1946" s="232" t="s">
        <v>2258</v>
      </c>
      <c r="I1946" s="232" t="s">
        <v>3575</v>
      </c>
      <c r="J1946" s="233">
        <v>46277</v>
      </c>
      <c r="K1946" s="233">
        <v>47733</v>
      </c>
      <c r="L1946" s="234">
        <v>550059938</v>
      </c>
      <c r="M1946" s="232" t="str">
        <f>IF(ISNA(VLOOKUP(L1946,'MASTER DATA'!$A$1:$B$192,2,0)),"",VLOOKUP(L1946,'MASTER DATA'!$A$1:$B$192,2,0))</f>
        <v>HlxHX7PL5W40SPVW502_4*4L_A04W</v>
      </c>
      <c r="N1946" s="232">
        <v>0</v>
      </c>
      <c r="O1946" s="232">
        <f t="shared" si="681"/>
        <v>0</v>
      </c>
      <c r="P1946" s="232">
        <f t="shared" si="682"/>
        <v>0</v>
      </c>
      <c r="Q1946" s="232">
        <f>VLOOKUP(L1946,'MASTER DATA'!$A$1:$E$192,5,0)</f>
        <v>36</v>
      </c>
      <c r="R1946" s="234">
        <f>SUMIF('picking of the day'!$H$4:$H$358,WMS!H1946&amp;WMS!L1946,'picking of the day'!$E$4:$E$358)</f>
        <v>0</v>
      </c>
      <c r="U1946" s="114">
        <f>IF(ISNA(VLOOKUP(H1946,'data putaway'!$A$1:$E$530,3,0)),0,VLOOKUP(H1946,'data putaway'!$A$1:$E$530,3,0))</f>
        <v>0</v>
      </c>
      <c r="V1946" s="354">
        <f t="shared" si="683"/>
        <v>0</v>
      </c>
      <c r="W1946" s="114">
        <f>IF(ISNA(VLOOKUP(H1946,'data putaway'!$A$1:$E$530,2,0)),0,VLOOKUP(H1946,'data putaway'!$A$1:$E$530,2,0))</f>
        <v>0</v>
      </c>
      <c r="X1946" s="354" t="b">
        <f t="shared" si="684"/>
        <v>0</v>
      </c>
      <c r="Y1946" s="354">
        <f>IF(ISNA(VLOOKUP(H1946,'data putaway'!$A$1:$E$530,4,0)),0,VLOOKUP(H1946,'data putaway'!$A$1:$E$530,4,0))</f>
        <v>0</v>
      </c>
      <c r="Z1946" s="113">
        <f>IF(ISNA(VLOOKUP(H1946,'data putaway'!$A$1:$E$530,5,0)),0,VLOOKUP(H1946,'data putaway'!$A$1:$E$530,5,0))</f>
        <v>0</v>
      </c>
      <c r="AA1946" s="354" t="b">
        <f t="shared" si="685"/>
        <v>0</v>
      </c>
      <c r="AB1946" s="354" t="b">
        <f t="shared" si="686"/>
        <v>0</v>
      </c>
      <c r="AC1946" s="356" t="str">
        <f t="shared" ca="1" si="687"/>
        <v>0 Month,  6 Days</v>
      </c>
      <c r="AD1946" s="114" t="str">
        <f t="shared" ref="AD1946:AD2009" ca="1" si="694">IF(K1946="","",DATEDIF(NOW(),K1946,"y")&amp;" Year"&amp;", "&amp;DATEDIF(NOW(),K1946,"ym")&amp;" Month"&amp;", "&amp;DATEDIF(NOW(),K1946,"md")&amp;" Days")</f>
        <v>3 Year, 11 Month, 20 Days</v>
      </c>
      <c r="AE1946" s="114">
        <f t="shared" si="688"/>
        <v>0</v>
      </c>
      <c r="AF1946" s="114">
        <f t="shared" si="689"/>
        <v>0</v>
      </c>
      <c r="AG1946" s="354" t="str">
        <f t="shared" si="690"/>
        <v>CF19</v>
      </c>
      <c r="AH1946" s="114">
        <f>IF(ISNA(VLOOKUP(L1946,'MASTER DATA'!$A$1:$F$192,6,0)),0,VLOOKUP(L1946,'MASTER DATA'!$A$1:$F$192,6,0))*AE1946</f>
        <v>0</v>
      </c>
      <c r="AI1946" s="354" t="str">
        <f>VLOOKUP($D1946,'warehouse mapping'!$AN$7:$AO$17,2,0)</f>
        <v>Aktif</v>
      </c>
      <c r="AJ1946" s="114">
        <f t="shared" si="691"/>
        <v>1</v>
      </c>
      <c r="AK1946" s="354" t="str">
        <f t="shared" si="692"/>
        <v>CF</v>
      </c>
      <c r="AL1946" s="354" t="s">
        <v>3025</v>
      </c>
      <c r="AM1946" s="354">
        <f t="shared" ref="AM1946:AM2009" si="695">COUNTIF($H$5:$H$2564,H1946)</f>
        <v>1</v>
      </c>
      <c r="AN1946" s="354" t="b">
        <f t="shared" si="693"/>
        <v>1</v>
      </c>
    </row>
    <row r="1947" spans="1:40" s="354" customFormat="1">
      <c r="A1947" s="354" t="str">
        <f t="shared" si="674"/>
        <v>CF19B01550070614</v>
      </c>
      <c r="B1947" s="354">
        <f t="shared" si="675"/>
        <v>0</v>
      </c>
      <c r="C1947" s="354">
        <f t="shared" si="676"/>
        <v>0</v>
      </c>
      <c r="D1947" s="354" t="str">
        <f t="shared" si="677"/>
        <v>CF</v>
      </c>
      <c r="E1947" s="354" t="str">
        <f t="shared" si="678"/>
        <v>19</v>
      </c>
      <c r="F1947" s="354" t="str">
        <f t="shared" si="679"/>
        <v>B</v>
      </c>
      <c r="G1947" s="355" t="str">
        <f t="shared" si="680"/>
        <v>01</v>
      </c>
      <c r="H1947" s="232" t="s">
        <v>2259</v>
      </c>
      <c r="I1947" s="232" t="s">
        <v>3583</v>
      </c>
      <c r="J1947" s="233">
        <v>46280</v>
      </c>
      <c r="K1947" s="233">
        <v>47737</v>
      </c>
      <c r="L1947" s="234">
        <v>550070614</v>
      </c>
      <c r="M1947" s="232" t="str">
        <f>IF(ISNA(VLOOKUP(L1947,'MASTER DATA'!$A$1:$B$192,2,0)),"",VLOOKUP(L1947,'MASTER DATA'!$A$1:$B$192,2,0))</f>
        <v>HlxHX610W40SP_4*4L_A04W</v>
      </c>
      <c r="N1947" s="232">
        <v>36</v>
      </c>
      <c r="O1947" s="232">
        <f t="shared" si="681"/>
        <v>1</v>
      </c>
      <c r="P1947" s="232">
        <f t="shared" si="682"/>
        <v>0</v>
      </c>
      <c r="Q1947" s="232">
        <f>VLOOKUP(L1947,'MASTER DATA'!$A$1:$E$192,5,0)</f>
        <v>36</v>
      </c>
      <c r="R1947" s="234">
        <f>SUMIF('picking of the day'!$H$4:$H$358,WMS!H1947&amp;WMS!L1947,'picking of the day'!$E$4:$E$358)</f>
        <v>0</v>
      </c>
      <c r="U1947" s="114">
        <f>IF(ISNA(VLOOKUP(H1947,'data putaway'!$A$1:$E$530,3,0)),0,VLOOKUP(H1947,'data putaway'!$A$1:$E$530,3,0))</f>
        <v>0</v>
      </c>
      <c r="V1947" s="354">
        <f t="shared" si="683"/>
        <v>36</v>
      </c>
      <c r="W1947" s="114">
        <f>IF(ISNA(VLOOKUP(H1947,'data putaway'!$A$1:$E$530,2,0)),0,VLOOKUP(H1947,'data putaway'!$A$1:$E$530,2,0))</f>
        <v>0</v>
      </c>
      <c r="X1947" s="354" t="b">
        <f t="shared" si="684"/>
        <v>0</v>
      </c>
      <c r="Y1947" s="354">
        <f>IF(ISNA(VLOOKUP(H1947,'data putaway'!$A$1:$E$530,4,0)),0,VLOOKUP(H1947,'data putaway'!$A$1:$E$530,4,0))</f>
        <v>0</v>
      </c>
      <c r="Z1947" s="113">
        <f>IF(ISNA(VLOOKUP(H1947,'data putaway'!$A$1:$E$530,5,0)),0,VLOOKUP(H1947,'data putaway'!$A$1:$E$530,5,0))</f>
        <v>0</v>
      </c>
      <c r="AA1947" s="354" t="b">
        <f t="shared" si="685"/>
        <v>0</v>
      </c>
      <c r="AB1947" s="354" t="b">
        <f t="shared" si="686"/>
        <v>0</v>
      </c>
      <c r="AC1947" s="356" t="str">
        <f t="shared" ca="1" si="687"/>
        <v>0 Month,  3 Days</v>
      </c>
      <c r="AD1947" s="114" t="str">
        <f t="shared" ca="1" si="694"/>
        <v>3 Year, 11 Month, 24 Days</v>
      </c>
      <c r="AE1947" s="114">
        <f t="shared" si="688"/>
        <v>36</v>
      </c>
      <c r="AF1947" s="114">
        <f t="shared" si="689"/>
        <v>1</v>
      </c>
      <c r="AG1947" s="354" t="str">
        <f t="shared" si="690"/>
        <v>CF19</v>
      </c>
      <c r="AH1947" s="114">
        <f>IF(ISNA(VLOOKUP(L1947,'MASTER DATA'!$A$1:$F$192,6,0)),0,VLOOKUP(L1947,'MASTER DATA'!$A$1:$F$192,6,0))*AE1947</f>
        <v>576</v>
      </c>
      <c r="AI1947" s="354" t="str">
        <f>VLOOKUP($D1947,'warehouse mapping'!$AN$7:$AO$17,2,0)</f>
        <v>Aktif</v>
      </c>
      <c r="AJ1947" s="114">
        <f t="shared" si="691"/>
        <v>0</v>
      </c>
      <c r="AK1947" s="354" t="str">
        <f t="shared" si="692"/>
        <v/>
      </c>
      <c r="AL1947" s="354" t="s">
        <v>3025</v>
      </c>
      <c r="AM1947" s="354">
        <f t="shared" si="695"/>
        <v>1</v>
      </c>
      <c r="AN1947" s="354" t="b">
        <f t="shared" si="693"/>
        <v>1</v>
      </c>
    </row>
    <row r="1948" spans="1:40" s="354" customFormat="1">
      <c r="A1948" s="354" t="str">
        <f t="shared" si="674"/>
        <v>CF19B02550070614</v>
      </c>
      <c r="B1948" s="354">
        <f t="shared" si="675"/>
        <v>0</v>
      </c>
      <c r="C1948" s="354">
        <f t="shared" si="676"/>
        <v>0</v>
      </c>
      <c r="D1948" s="354" t="str">
        <f t="shared" si="677"/>
        <v>CF</v>
      </c>
      <c r="E1948" s="354" t="str">
        <f t="shared" si="678"/>
        <v>19</v>
      </c>
      <c r="F1948" s="354" t="str">
        <f t="shared" si="679"/>
        <v>B</v>
      </c>
      <c r="G1948" s="355" t="str">
        <f t="shared" si="680"/>
        <v>02</v>
      </c>
      <c r="H1948" s="232" t="s">
        <v>2260</v>
      </c>
      <c r="I1948" s="232" t="s">
        <v>3583</v>
      </c>
      <c r="J1948" s="233">
        <v>46280</v>
      </c>
      <c r="K1948" s="233">
        <v>47737</v>
      </c>
      <c r="L1948" s="234">
        <v>550070614</v>
      </c>
      <c r="M1948" s="232" t="str">
        <f>IF(ISNA(VLOOKUP(L1948,'MASTER DATA'!$A$1:$B$192,2,0)),"",VLOOKUP(L1948,'MASTER DATA'!$A$1:$B$192,2,0))</f>
        <v>HlxHX610W40SP_4*4L_A04W</v>
      </c>
      <c r="N1948" s="232">
        <v>36</v>
      </c>
      <c r="O1948" s="232">
        <f t="shared" si="681"/>
        <v>1</v>
      </c>
      <c r="P1948" s="232">
        <f t="shared" si="682"/>
        <v>0</v>
      </c>
      <c r="Q1948" s="232">
        <f>VLOOKUP(L1948,'MASTER DATA'!$A$1:$E$192,5,0)</f>
        <v>36</v>
      </c>
      <c r="R1948" s="234">
        <f>SUMIF('picking of the day'!$H$4:$H$358,WMS!H1948&amp;WMS!L1948,'picking of the day'!$E$4:$E$358)</f>
        <v>0</v>
      </c>
      <c r="U1948" s="114">
        <f>IF(ISNA(VLOOKUP(H1948,'data putaway'!$A$1:$E$530,3,0)),0,VLOOKUP(H1948,'data putaway'!$A$1:$E$530,3,0))</f>
        <v>0</v>
      </c>
      <c r="V1948" s="354">
        <f t="shared" si="683"/>
        <v>36</v>
      </c>
      <c r="W1948" s="114">
        <f>IF(ISNA(VLOOKUP(H1948,'data putaway'!$A$1:$E$530,2,0)),0,VLOOKUP(H1948,'data putaway'!$A$1:$E$530,2,0))</f>
        <v>0</v>
      </c>
      <c r="X1948" s="354" t="b">
        <f t="shared" si="684"/>
        <v>0</v>
      </c>
      <c r="Y1948" s="354">
        <f>IF(ISNA(VLOOKUP(H1948,'data putaway'!$A$1:$E$530,4,0)),0,VLOOKUP(H1948,'data putaway'!$A$1:$E$530,4,0))</f>
        <v>0</v>
      </c>
      <c r="Z1948" s="113">
        <f>IF(ISNA(VLOOKUP(H1948,'data putaway'!$A$1:$E$530,5,0)),0,VLOOKUP(H1948,'data putaway'!$A$1:$E$530,5,0))</f>
        <v>0</v>
      </c>
      <c r="AA1948" s="354" t="b">
        <f t="shared" si="685"/>
        <v>0</v>
      </c>
      <c r="AB1948" s="354" t="b">
        <f t="shared" si="686"/>
        <v>0</v>
      </c>
      <c r="AC1948" s="356" t="str">
        <f t="shared" ca="1" si="687"/>
        <v>0 Month,  3 Days</v>
      </c>
      <c r="AD1948" s="114" t="str">
        <f t="shared" ca="1" si="694"/>
        <v>3 Year, 11 Month, 24 Days</v>
      </c>
      <c r="AE1948" s="114">
        <f t="shared" si="688"/>
        <v>36</v>
      </c>
      <c r="AF1948" s="114">
        <f t="shared" si="689"/>
        <v>1</v>
      </c>
      <c r="AG1948" s="354" t="str">
        <f t="shared" si="690"/>
        <v>CF19</v>
      </c>
      <c r="AH1948" s="114">
        <f>IF(ISNA(VLOOKUP(L1948,'MASTER DATA'!$A$1:$F$192,6,0)),0,VLOOKUP(L1948,'MASTER DATA'!$A$1:$F$192,6,0))*AE1948</f>
        <v>576</v>
      </c>
      <c r="AI1948" s="354" t="str">
        <f>VLOOKUP($D1948,'warehouse mapping'!$AN$7:$AO$17,2,0)</f>
        <v>Aktif</v>
      </c>
      <c r="AJ1948" s="114">
        <f t="shared" si="691"/>
        <v>0</v>
      </c>
      <c r="AK1948" s="354" t="str">
        <f t="shared" si="692"/>
        <v/>
      </c>
      <c r="AL1948" s="354" t="s">
        <v>3025</v>
      </c>
      <c r="AM1948" s="354">
        <f t="shared" si="695"/>
        <v>1</v>
      </c>
      <c r="AN1948" s="354" t="b">
        <f t="shared" si="693"/>
        <v>1</v>
      </c>
    </row>
    <row r="1949" spans="1:40" s="354" customFormat="1">
      <c r="A1949" s="354" t="str">
        <f t="shared" si="674"/>
        <v>CF19C01550046498</v>
      </c>
      <c r="B1949" s="354">
        <f t="shared" si="675"/>
        <v>0</v>
      </c>
      <c r="C1949" s="354">
        <f t="shared" si="676"/>
        <v>0</v>
      </c>
      <c r="D1949" s="354" t="str">
        <f t="shared" si="677"/>
        <v>CF</v>
      </c>
      <c r="E1949" s="354" t="str">
        <f t="shared" si="678"/>
        <v>19</v>
      </c>
      <c r="F1949" s="354" t="str">
        <f t="shared" si="679"/>
        <v>C</v>
      </c>
      <c r="G1949" s="355" t="str">
        <f t="shared" si="680"/>
        <v>01</v>
      </c>
      <c r="H1949" s="232" t="s">
        <v>2261</v>
      </c>
      <c r="I1949" s="232" t="s">
        <v>3529</v>
      </c>
      <c r="J1949" s="233">
        <v>46274</v>
      </c>
      <c r="K1949" s="233">
        <v>47731</v>
      </c>
      <c r="L1949" s="234">
        <v>550046498</v>
      </c>
      <c r="M1949" s="232" t="str">
        <f>IF(ISNA(VLOOKUP(L1949,'MASTER DATA'!$A$1:$B$192,2,0)),"",VLOOKUP(L1949,'MASTER DATA'!$A$1:$B$192,2,0))</f>
        <v>Argina S4 40_1*209L_A227</v>
      </c>
      <c r="N1949" s="232">
        <v>4</v>
      </c>
      <c r="O1949" s="232">
        <f t="shared" si="681"/>
        <v>1</v>
      </c>
      <c r="P1949" s="232">
        <f t="shared" si="682"/>
        <v>0</v>
      </c>
      <c r="Q1949" s="232">
        <f>VLOOKUP(L1949,'MASTER DATA'!$A$1:$E$192,5,0)</f>
        <v>4</v>
      </c>
      <c r="R1949" s="234">
        <f>SUMIF('picking of the day'!$H$4:$H$358,WMS!H1949&amp;WMS!L1949,'picking of the day'!$E$4:$E$358)</f>
        <v>0</v>
      </c>
      <c r="U1949" s="114">
        <f>IF(ISNA(VLOOKUP(H1949,'data putaway'!$A$1:$E$530,3,0)),0,VLOOKUP(H1949,'data putaway'!$A$1:$E$530,3,0))</f>
        <v>0</v>
      </c>
      <c r="V1949" s="354">
        <f t="shared" si="683"/>
        <v>4</v>
      </c>
      <c r="W1949" s="114">
        <f>IF(ISNA(VLOOKUP(H1949,'data putaway'!$A$1:$E$530,2,0)),0,VLOOKUP(H1949,'data putaway'!$A$1:$E$530,2,0))</f>
        <v>0</v>
      </c>
      <c r="X1949" s="354" t="b">
        <f t="shared" si="684"/>
        <v>0</v>
      </c>
      <c r="Y1949" s="354">
        <f>IF(ISNA(VLOOKUP(H1949,'data putaway'!$A$1:$E$530,4,0)),0,VLOOKUP(H1949,'data putaway'!$A$1:$E$530,4,0))</f>
        <v>0</v>
      </c>
      <c r="Z1949" s="113">
        <f>IF(ISNA(VLOOKUP(H1949,'data putaway'!$A$1:$E$530,5,0)),0,VLOOKUP(H1949,'data putaway'!$A$1:$E$530,5,0))</f>
        <v>0</v>
      </c>
      <c r="AA1949" s="354" t="b">
        <f t="shared" si="685"/>
        <v>0</v>
      </c>
      <c r="AB1949" s="354" t="b">
        <f t="shared" si="686"/>
        <v>0</v>
      </c>
      <c r="AC1949" s="356" t="str">
        <f t="shared" ca="1" si="687"/>
        <v>0 Month,  9 Days</v>
      </c>
      <c r="AD1949" s="114" t="str">
        <f t="shared" ca="1" si="694"/>
        <v>3 Year, 11 Month, 18 Days</v>
      </c>
      <c r="AE1949" s="114">
        <f t="shared" si="688"/>
        <v>4</v>
      </c>
      <c r="AF1949" s="114">
        <f t="shared" si="689"/>
        <v>1</v>
      </c>
      <c r="AG1949" s="354" t="str">
        <f t="shared" si="690"/>
        <v>CF19</v>
      </c>
      <c r="AH1949" s="114">
        <f>IF(ISNA(VLOOKUP(L1949,'MASTER DATA'!$A$1:$F$192,6,0)),0,VLOOKUP(L1949,'MASTER DATA'!$A$1:$F$192,6,0))*AE1949</f>
        <v>836</v>
      </c>
      <c r="AI1949" s="354" t="str">
        <f>VLOOKUP($D1949,'warehouse mapping'!$AN$7:$AO$17,2,0)</f>
        <v>Aktif</v>
      </c>
      <c r="AJ1949" s="114">
        <f t="shared" si="691"/>
        <v>0</v>
      </c>
      <c r="AK1949" s="354" t="str">
        <f t="shared" si="692"/>
        <v/>
      </c>
      <c r="AL1949" s="354" t="s">
        <v>3025</v>
      </c>
      <c r="AM1949" s="354">
        <f t="shared" si="695"/>
        <v>1</v>
      </c>
      <c r="AN1949" s="354" t="b">
        <f t="shared" si="693"/>
        <v>1</v>
      </c>
    </row>
    <row r="1950" spans="1:40" s="354" customFormat="1">
      <c r="A1950" s="354" t="str">
        <f t="shared" si="674"/>
        <v>CF19C02550046498</v>
      </c>
      <c r="B1950" s="354">
        <f t="shared" si="675"/>
        <v>0</v>
      </c>
      <c r="C1950" s="354">
        <f t="shared" si="676"/>
        <v>0</v>
      </c>
      <c r="D1950" s="354" t="str">
        <f t="shared" si="677"/>
        <v>CF</v>
      </c>
      <c r="E1950" s="354" t="str">
        <f t="shared" si="678"/>
        <v>19</v>
      </c>
      <c r="F1950" s="354" t="str">
        <f t="shared" si="679"/>
        <v>C</v>
      </c>
      <c r="G1950" s="355" t="str">
        <f t="shared" si="680"/>
        <v>02</v>
      </c>
      <c r="H1950" s="232" t="s">
        <v>2262</v>
      </c>
      <c r="I1950" s="232" t="s">
        <v>3529</v>
      </c>
      <c r="J1950" s="233">
        <v>46274</v>
      </c>
      <c r="K1950" s="233">
        <v>47731</v>
      </c>
      <c r="L1950" s="234">
        <v>550046498</v>
      </c>
      <c r="M1950" s="232" t="str">
        <f>IF(ISNA(VLOOKUP(L1950,'MASTER DATA'!$A$1:$B$192,2,0)),"",VLOOKUP(L1950,'MASTER DATA'!$A$1:$B$192,2,0))</f>
        <v>Argina S4 40_1*209L_A227</v>
      </c>
      <c r="N1950" s="232">
        <v>4</v>
      </c>
      <c r="O1950" s="232">
        <f t="shared" si="681"/>
        <v>1</v>
      </c>
      <c r="P1950" s="232">
        <f t="shared" si="682"/>
        <v>0</v>
      </c>
      <c r="Q1950" s="232">
        <f>VLOOKUP(L1950,'MASTER DATA'!$A$1:$E$192,5,0)</f>
        <v>4</v>
      </c>
      <c r="R1950" s="234">
        <f>SUMIF('picking of the day'!$H$4:$H$358,WMS!H1950&amp;WMS!L1950,'picking of the day'!$E$4:$E$358)</f>
        <v>0</v>
      </c>
      <c r="U1950" s="114">
        <f>IF(ISNA(VLOOKUP(H1950,'data putaway'!$A$1:$E$530,3,0)),0,VLOOKUP(H1950,'data putaway'!$A$1:$E$530,3,0))</f>
        <v>0</v>
      </c>
      <c r="V1950" s="354">
        <f t="shared" si="683"/>
        <v>4</v>
      </c>
      <c r="W1950" s="114">
        <f>IF(ISNA(VLOOKUP(H1950,'data putaway'!$A$1:$E$530,2,0)),0,VLOOKUP(H1950,'data putaway'!$A$1:$E$530,2,0))</f>
        <v>0</v>
      </c>
      <c r="X1950" s="354" t="b">
        <f t="shared" si="684"/>
        <v>0</v>
      </c>
      <c r="Y1950" s="354">
        <f>IF(ISNA(VLOOKUP(H1950,'data putaway'!$A$1:$E$530,4,0)),0,VLOOKUP(H1950,'data putaway'!$A$1:$E$530,4,0))</f>
        <v>0</v>
      </c>
      <c r="Z1950" s="113">
        <f>IF(ISNA(VLOOKUP(H1950,'data putaway'!$A$1:$E$530,5,0)),0,VLOOKUP(H1950,'data putaway'!$A$1:$E$530,5,0))</f>
        <v>0</v>
      </c>
      <c r="AA1950" s="354" t="b">
        <f t="shared" si="685"/>
        <v>0</v>
      </c>
      <c r="AB1950" s="354" t="b">
        <f t="shared" si="686"/>
        <v>0</v>
      </c>
      <c r="AC1950" s="356" t="str">
        <f t="shared" ca="1" si="687"/>
        <v>0 Month,  9 Days</v>
      </c>
      <c r="AD1950" s="114" t="str">
        <f t="shared" ca="1" si="694"/>
        <v>3 Year, 11 Month, 18 Days</v>
      </c>
      <c r="AE1950" s="114">
        <f t="shared" si="688"/>
        <v>4</v>
      </c>
      <c r="AF1950" s="114">
        <f t="shared" si="689"/>
        <v>1</v>
      </c>
      <c r="AG1950" s="354" t="str">
        <f t="shared" si="690"/>
        <v>CF19</v>
      </c>
      <c r="AH1950" s="114">
        <f>IF(ISNA(VLOOKUP(L1950,'MASTER DATA'!$A$1:$F$192,6,0)),0,VLOOKUP(L1950,'MASTER DATA'!$A$1:$F$192,6,0))*AE1950</f>
        <v>836</v>
      </c>
      <c r="AI1950" s="354" t="str">
        <f>VLOOKUP($D1950,'warehouse mapping'!$AN$7:$AO$17,2,0)</f>
        <v>Aktif</v>
      </c>
      <c r="AJ1950" s="114">
        <f t="shared" si="691"/>
        <v>0</v>
      </c>
      <c r="AK1950" s="354" t="str">
        <f t="shared" si="692"/>
        <v/>
      </c>
      <c r="AL1950" s="354" t="s">
        <v>3025</v>
      </c>
      <c r="AM1950" s="354">
        <f t="shared" si="695"/>
        <v>1</v>
      </c>
      <c r="AN1950" s="354" t="b">
        <f t="shared" si="693"/>
        <v>1</v>
      </c>
    </row>
    <row r="1951" spans="1:40" s="354" customFormat="1">
      <c r="A1951" s="354" t="str">
        <f t="shared" si="674"/>
        <v>CF19D01550062460</v>
      </c>
      <c r="B1951" s="354">
        <f t="shared" si="675"/>
        <v>0</v>
      </c>
      <c r="C1951" s="354">
        <f t="shared" si="676"/>
        <v>0</v>
      </c>
      <c r="D1951" s="354" t="str">
        <f t="shared" si="677"/>
        <v>CF</v>
      </c>
      <c r="E1951" s="354" t="str">
        <f t="shared" si="678"/>
        <v>19</v>
      </c>
      <c r="F1951" s="354" t="str">
        <f t="shared" si="679"/>
        <v>D</v>
      </c>
      <c r="G1951" s="355" t="str">
        <f t="shared" si="680"/>
        <v>01</v>
      </c>
      <c r="H1951" s="232" t="s">
        <v>2263</v>
      </c>
      <c r="I1951" s="232" t="s">
        <v>3514</v>
      </c>
      <c r="J1951" s="233">
        <v>46274</v>
      </c>
      <c r="K1951" s="233">
        <v>47727</v>
      </c>
      <c r="L1951" s="234">
        <v>550062460</v>
      </c>
      <c r="M1951" s="232" t="str">
        <f>IF(ISNA(VLOOKUP(L1951,'MASTER DATA'!$A$1:$B$192,2,0)),"",VLOOKUP(L1951,'MASTER DATA'!$A$1:$B$192,2,0))</f>
        <v>Advan4TAX710W40SNMA2_12*1L_A04W</v>
      </c>
      <c r="N1951" s="232">
        <v>44</v>
      </c>
      <c r="O1951" s="232">
        <f t="shared" si="681"/>
        <v>1</v>
      </c>
      <c r="P1951" s="232">
        <f t="shared" si="682"/>
        <v>0</v>
      </c>
      <c r="Q1951" s="232">
        <f>VLOOKUP(L1951,'MASTER DATA'!$A$1:$E$192,5,0)</f>
        <v>44</v>
      </c>
      <c r="R1951" s="234">
        <f>SUMIF('picking of the day'!$H$4:$H$358,WMS!H1951&amp;WMS!L1951,'picking of the day'!$E$4:$E$358)</f>
        <v>0</v>
      </c>
      <c r="U1951" s="114">
        <f>IF(ISNA(VLOOKUP(H1951,'data putaway'!$A$1:$E$530,3,0)),0,VLOOKUP(H1951,'data putaway'!$A$1:$E$530,3,0))</f>
        <v>0</v>
      </c>
      <c r="V1951" s="354">
        <f t="shared" si="683"/>
        <v>44</v>
      </c>
      <c r="W1951" s="114">
        <f>IF(ISNA(VLOOKUP(H1951,'data putaway'!$A$1:$E$530,2,0)),0,VLOOKUP(H1951,'data putaway'!$A$1:$E$530,2,0))</f>
        <v>0</v>
      </c>
      <c r="X1951" s="354" t="b">
        <f t="shared" si="684"/>
        <v>0</v>
      </c>
      <c r="Y1951" s="354">
        <f>IF(ISNA(VLOOKUP(H1951,'data putaway'!$A$1:$E$530,4,0)),0,VLOOKUP(H1951,'data putaway'!$A$1:$E$530,4,0))</f>
        <v>0</v>
      </c>
      <c r="Z1951" s="113">
        <f>IF(ISNA(VLOOKUP(H1951,'data putaway'!$A$1:$E$530,5,0)),0,VLOOKUP(H1951,'data putaway'!$A$1:$E$530,5,0))</f>
        <v>0</v>
      </c>
      <c r="AA1951" s="354" t="b">
        <f t="shared" si="685"/>
        <v>0</v>
      </c>
      <c r="AB1951" s="354" t="b">
        <f t="shared" si="686"/>
        <v>0</v>
      </c>
      <c r="AC1951" s="356" t="str">
        <f t="shared" ca="1" si="687"/>
        <v>0 Month,  9 Days</v>
      </c>
      <c r="AD1951" s="114" t="str">
        <f t="shared" ca="1" si="694"/>
        <v>3 Year, 11 Month, 14 Days</v>
      </c>
      <c r="AE1951" s="114">
        <f t="shared" si="688"/>
        <v>44</v>
      </c>
      <c r="AF1951" s="114">
        <f t="shared" si="689"/>
        <v>1</v>
      </c>
      <c r="AG1951" s="354" t="str">
        <f t="shared" si="690"/>
        <v>CF19</v>
      </c>
      <c r="AH1951" s="114">
        <f>IF(ISNA(VLOOKUP(L1951,'MASTER DATA'!$A$1:$F$192,6,0)),0,VLOOKUP(L1951,'MASTER DATA'!$A$1:$F$192,6,0))*AE1951</f>
        <v>528</v>
      </c>
      <c r="AI1951" s="354" t="str">
        <f>VLOOKUP($D1951,'warehouse mapping'!$AN$7:$AO$17,2,0)</f>
        <v>Aktif</v>
      </c>
      <c r="AJ1951" s="114">
        <f t="shared" si="691"/>
        <v>0</v>
      </c>
      <c r="AK1951" s="354" t="str">
        <f t="shared" si="692"/>
        <v/>
      </c>
      <c r="AL1951" s="354" t="s">
        <v>3025</v>
      </c>
      <c r="AM1951" s="354">
        <f t="shared" si="695"/>
        <v>1</v>
      </c>
      <c r="AN1951" s="354" t="b">
        <f t="shared" si="693"/>
        <v>1</v>
      </c>
    </row>
    <row r="1952" spans="1:40" s="354" customFormat="1">
      <c r="A1952" s="354" t="str">
        <f t="shared" si="674"/>
        <v>CF19D02550062460</v>
      </c>
      <c r="B1952" s="354">
        <f t="shared" si="675"/>
        <v>0</v>
      </c>
      <c r="C1952" s="354">
        <f t="shared" si="676"/>
        <v>0</v>
      </c>
      <c r="D1952" s="354" t="str">
        <f t="shared" si="677"/>
        <v>CF</v>
      </c>
      <c r="E1952" s="354" t="str">
        <f t="shared" si="678"/>
        <v>19</v>
      </c>
      <c r="F1952" s="354" t="str">
        <f t="shared" si="679"/>
        <v>D</v>
      </c>
      <c r="G1952" s="355" t="str">
        <f t="shared" si="680"/>
        <v>02</v>
      </c>
      <c r="H1952" s="232" t="s">
        <v>2264</v>
      </c>
      <c r="I1952" s="232" t="s">
        <v>3514</v>
      </c>
      <c r="J1952" s="233">
        <v>46274</v>
      </c>
      <c r="K1952" s="233">
        <v>47727</v>
      </c>
      <c r="L1952" s="234">
        <v>550062460</v>
      </c>
      <c r="M1952" s="232" t="str">
        <f>IF(ISNA(VLOOKUP(L1952,'MASTER DATA'!$A$1:$B$192,2,0)),"",VLOOKUP(L1952,'MASTER DATA'!$A$1:$B$192,2,0))</f>
        <v>Advan4TAX710W40SNMA2_12*1L_A04W</v>
      </c>
      <c r="N1952" s="232">
        <v>44</v>
      </c>
      <c r="O1952" s="232">
        <f t="shared" si="681"/>
        <v>1</v>
      </c>
      <c r="P1952" s="232">
        <f t="shared" si="682"/>
        <v>0</v>
      </c>
      <c r="Q1952" s="232">
        <f>VLOOKUP(L1952,'MASTER DATA'!$A$1:$E$192,5,0)</f>
        <v>44</v>
      </c>
      <c r="R1952" s="234">
        <f>SUMIF('picking of the day'!$H$4:$H$358,WMS!H1952&amp;WMS!L1952,'picking of the day'!$E$4:$E$358)</f>
        <v>0</v>
      </c>
      <c r="U1952" s="114">
        <f>IF(ISNA(VLOOKUP(H1952,'data putaway'!$A$1:$E$530,3,0)),0,VLOOKUP(H1952,'data putaway'!$A$1:$E$530,3,0))</f>
        <v>0</v>
      </c>
      <c r="V1952" s="354">
        <f t="shared" si="683"/>
        <v>44</v>
      </c>
      <c r="W1952" s="114">
        <f>IF(ISNA(VLOOKUP(H1952,'data putaway'!$A$1:$E$530,2,0)),0,VLOOKUP(H1952,'data putaway'!$A$1:$E$530,2,0))</f>
        <v>0</v>
      </c>
      <c r="X1952" s="354" t="b">
        <f t="shared" si="684"/>
        <v>0</v>
      </c>
      <c r="Y1952" s="354">
        <f>IF(ISNA(VLOOKUP(H1952,'data putaway'!$A$1:$E$530,4,0)),0,VLOOKUP(H1952,'data putaway'!$A$1:$E$530,4,0))</f>
        <v>0</v>
      </c>
      <c r="Z1952" s="113">
        <f>IF(ISNA(VLOOKUP(H1952,'data putaway'!$A$1:$E$530,5,0)),0,VLOOKUP(H1952,'data putaway'!$A$1:$E$530,5,0))</f>
        <v>0</v>
      </c>
      <c r="AA1952" s="354" t="b">
        <f t="shared" si="685"/>
        <v>0</v>
      </c>
      <c r="AB1952" s="354" t="b">
        <f t="shared" si="686"/>
        <v>0</v>
      </c>
      <c r="AC1952" s="356" t="str">
        <f t="shared" ca="1" si="687"/>
        <v>0 Month,  9 Days</v>
      </c>
      <c r="AD1952" s="114" t="str">
        <f t="shared" ca="1" si="694"/>
        <v>3 Year, 11 Month, 14 Days</v>
      </c>
      <c r="AE1952" s="114">
        <f t="shared" si="688"/>
        <v>44</v>
      </c>
      <c r="AF1952" s="114">
        <f t="shared" si="689"/>
        <v>1</v>
      </c>
      <c r="AG1952" s="354" t="str">
        <f t="shared" si="690"/>
        <v>CF19</v>
      </c>
      <c r="AH1952" s="114">
        <f>IF(ISNA(VLOOKUP(L1952,'MASTER DATA'!$A$1:$F$192,6,0)),0,VLOOKUP(L1952,'MASTER DATA'!$A$1:$F$192,6,0))*AE1952</f>
        <v>528</v>
      </c>
      <c r="AI1952" s="354" t="str">
        <f>VLOOKUP($D1952,'warehouse mapping'!$AN$7:$AO$17,2,0)</f>
        <v>Aktif</v>
      </c>
      <c r="AJ1952" s="114">
        <f t="shared" si="691"/>
        <v>0</v>
      </c>
      <c r="AK1952" s="354" t="str">
        <f t="shared" si="692"/>
        <v/>
      </c>
      <c r="AL1952" s="354" t="s">
        <v>3025</v>
      </c>
      <c r="AM1952" s="354">
        <f t="shared" si="695"/>
        <v>1</v>
      </c>
      <c r="AN1952" s="354" t="b">
        <f t="shared" si="693"/>
        <v>1</v>
      </c>
    </row>
    <row r="1953" spans="1:40" s="354" customFormat="1">
      <c r="A1953" s="354" t="str">
        <f t="shared" si="674"/>
        <v>CF19E01550062460</v>
      </c>
      <c r="B1953" s="354">
        <f t="shared" si="675"/>
        <v>0</v>
      </c>
      <c r="C1953" s="354">
        <f t="shared" si="676"/>
        <v>0</v>
      </c>
      <c r="D1953" s="354" t="str">
        <f t="shared" si="677"/>
        <v>CF</v>
      </c>
      <c r="E1953" s="354" t="str">
        <f t="shared" si="678"/>
        <v>19</v>
      </c>
      <c r="F1953" s="354" t="str">
        <f t="shared" si="679"/>
        <v>E</v>
      </c>
      <c r="G1953" s="355" t="str">
        <f t="shared" si="680"/>
        <v>01</v>
      </c>
      <c r="H1953" s="232" t="s">
        <v>2265</v>
      </c>
      <c r="I1953" s="232" t="s">
        <v>3514</v>
      </c>
      <c r="J1953" s="233">
        <v>46274</v>
      </c>
      <c r="K1953" s="233">
        <v>47727</v>
      </c>
      <c r="L1953" s="234">
        <v>550062460</v>
      </c>
      <c r="M1953" s="232" t="str">
        <f>IF(ISNA(VLOOKUP(L1953,'MASTER DATA'!$A$1:$B$192,2,0)),"",VLOOKUP(L1953,'MASTER DATA'!$A$1:$B$192,2,0))</f>
        <v>Advan4TAX710W40SNMA2_12*1L_A04W</v>
      </c>
      <c r="N1953" s="232">
        <v>44</v>
      </c>
      <c r="O1953" s="232">
        <f t="shared" si="681"/>
        <v>1</v>
      </c>
      <c r="P1953" s="232">
        <f t="shared" si="682"/>
        <v>0</v>
      </c>
      <c r="Q1953" s="232">
        <f>VLOOKUP(L1953,'MASTER DATA'!$A$1:$E$192,5,0)</f>
        <v>44</v>
      </c>
      <c r="R1953" s="234">
        <f>SUMIF('picking of the day'!$H$4:$H$358,WMS!H1953&amp;WMS!L1953,'picking of the day'!$E$4:$E$358)</f>
        <v>0</v>
      </c>
      <c r="U1953" s="114">
        <f>IF(ISNA(VLOOKUP(H1953,'data putaway'!$A$1:$E$530,3,0)),0,VLOOKUP(H1953,'data putaway'!$A$1:$E$530,3,0))</f>
        <v>0</v>
      </c>
      <c r="V1953" s="354">
        <f t="shared" si="683"/>
        <v>44</v>
      </c>
      <c r="W1953" s="114">
        <f>IF(ISNA(VLOOKUP(H1953,'data putaway'!$A$1:$E$530,2,0)),0,VLOOKUP(H1953,'data putaway'!$A$1:$E$530,2,0))</f>
        <v>0</v>
      </c>
      <c r="X1953" s="354" t="b">
        <f t="shared" si="684"/>
        <v>0</v>
      </c>
      <c r="Y1953" s="354">
        <f>IF(ISNA(VLOOKUP(H1953,'data putaway'!$A$1:$E$530,4,0)),0,VLOOKUP(H1953,'data putaway'!$A$1:$E$530,4,0))</f>
        <v>0</v>
      </c>
      <c r="Z1953" s="113">
        <f>IF(ISNA(VLOOKUP(H1953,'data putaway'!$A$1:$E$530,5,0)),0,VLOOKUP(H1953,'data putaway'!$A$1:$E$530,5,0))</f>
        <v>0</v>
      </c>
      <c r="AA1953" s="354" t="b">
        <f t="shared" si="685"/>
        <v>0</v>
      </c>
      <c r="AB1953" s="354" t="b">
        <f t="shared" si="686"/>
        <v>0</v>
      </c>
      <c r="AC1953" s="356" t="str">
        <f t="shared" ca="1" si="687"/>
        <v>0 Month,  9 Days</v>
      </c>
      <c r="AD1953" s="114" t="str">
        <f t="shared" ca="1" si="694"/>
        <v>3 Year, 11 Month, 14 Days</v>
      </c>
      <c r="AE1953" s="114">
        <f t="shared" si="688"/>
        <v>44</v>
      </c>
      <c r="AF1953" s="114">
        <f t="shared" si="689"/>
        <v>1</v>
      </c>
      <c r="AG1953" s="354" t="str">
        <f t="shared" si="690"/>
        <v>CF19</v>
      </c>
      <c r="AH1953" s="114">
        <f>IF(ISNA(VLOOKUP(L1953,'MASTER DATA'!$A$1:$F$192,6,0)),0,VLOOKUP(L1953,'MASTER DATA'!$A$1:$F$192,6,0))*AE1953</f>
        <v>528</v>
      </c>
      <c r="AI1953" s="354" t="str">
        <f>VLOOKUP($D1953,'warehouse mapping'!$AN$7:$AO$17,2,0)</f>
        <v>Aktif</v>
      </c>
      <c r="AJ1953" s="114">
        <f t="shared" si="691"/>
        <v>0</v>
      </c>
      <c r="AK1953" s="354" t="str">
        <f t="shared" si="692"/>
        <v/>
      </c>
      <c r="AL1953" s="354" t="s">
        <v>3025</v>
      </c>
      <c r="AM1953" s="354">
        <f t="shared" si="695"/>
        <v>1</v>
      </c>
      <c r="AN1953" s="354" t="b">
        <f t="shared" si="693"/>
        <v>1</v>
      </c>
    </row>
    <row r="1954" spans="1:40" s="354" customFormat="1">
      <c r="A1954" s="354" t="str">
        <f t="shared" si="674"/>
        <v>CF19E02550062460</v>
      </c>
      <c r="B1954" s="354">
        <f t="shared" si="675"/>
        <v>0</v>
      </c>
      <c r="C1954" s="354">
        <f t="shared" si="676"/>
        <v>0</v>
      </c>
      <c r="D1954" s="354" t="str">
        <f t="shared" si="677"/>
        <v>CF</v>
      </c>
      <c r="E1954" s="354" t="str">
        <f t="shared" si="678"/>
        <v>19</v>
      </c>
      <c r="F1954" s="354" t="str">
        <f t="shared" si="679"/>
        <v>E</v>
      </c>
      <c r="G1954" s="355" t="str">
        <f t="shared" si="680"/>
        <v>02</v>
      </c>
      <c r="H1954" s="232" t="s">
        <v>2266</v>
      </c>
      <c r="I1954" s="232" t="s">
        <v>3514</v>
      </c>
      <c r="J1954" s="233">
        <v>46274</v>
      </c>
      <c r="K1954" s="233">
        <v>47727</v>
      </c>
      <c r="L1954" s="234">
        <v>550062460</v>
      </c>
      <c r="M1954" s="232" t="str">
        <f>IF(ISNA(VLOOKUP(L1954,'MASTER DATA'!$A$1:$B$192,2,0)),"",VLOOKUP(L1954,'MASTER DATA'!$A$1:$B$192,2,0))</f>
        <v>Advan4TAX710W40SNMA2_12*1L_A04W</v>
      </c>
      <c r="N1954" s="232">
        <v>44</v>
      </c>
      <c r="O1954" s="232">
        <f t="shared" si="681"/>
        <v>1</v>
      </c>
      <c r="P1954" s="232">
        <f t="shared" si="682"/>
        <v>0</v>
      </c>
      <c r="Q1954" s="232">
        <f>VLOOKUP(L1954,'MASTER DATA'!$A$1:$E$192,5,0)</f>
        <v>44</v>
      </c>
      <c r="R1954" s="234">
        <f>SUMIF('picking of the day'!$H$4:$H$358,WMS!H1954&amp;WMS!L1954,'picking of the day'!$E$4:$E$358)</f>
        <v>0</v>
      </c>
      <c r="U1954" s="114">
        <f>IF(ISNA(VLOOKUP(H1954,'data putaway'!$A$1:$E$530,3,0)),0,VLOOKUP(H1954,'data putaway'!$A$1:$E$530,3,0))</f>
        <v>0</v>
      </c>
      <c r="V1954" s="354">
        <f t="shared" si="683"/>
        <v>44</v>
      </c>
      <c r="W1954" s="114">
        <f>IF(ISNA(VLOOKUP(H1954,'data putaway'!$A$1:$E$530,2,0)),0,VLOOKUP(H1954,'data putaway'!$A$1:$E$530,2,0))</f>
        <v>0</v>
      </c>
      <c r="X1954" s="354" t="b">
        <f t="shared" si="684"/>
        <v>0</v>
      </c>
      <c r="Y1954" s="354">
        <f>IF(ISNA(VLOOKUP(H1954,'data putaway'!$A$1:$E$530,4,0)),0,VLOOKUP(H1954,'data putaway'!$A$1:$E$530,4,0))</f>
        <v>0</v>
      </c>
      <c r="Z1954" s="113">
        <f>IF(ISNA(VLOOKUP(H1954,'data putaway'!$A$1:$E$530,5,0)),0,VLOOKUP(H1954,'data putaway'!$A$1:$E$530,5,0))</f>
        <v>0</v>
      </c>
      <c r="AA1954" s="354" t="b">
        <f t="shared" si="685"/>
        <v>0</v>
      </c>
      <c r="AB1954" s="354" t="b">
        <f t="shared" si="686"/>
        <v>0</v>
      </c>
      <c r="AC1954" s="356" t="str">
        <f t="shared" ca="1" si="687"/>
        <v>0 Month,  9 Days</v>
      </c>
      <c r="AD1954" s="114" t="str">
        <f t="shared" ca="1" si="694"/>
        <v>3 Year, 11 Month, 14 Days</v>
      </c>
      <c r="AE1954" s="114">
        <f t="shared" si="688"/>
        <v>44</v>
      </c>
      <c r="AF1954" s="114">
        <f t="shared" si="689"/>
        <v>1</v>
      </c>
      <c r="AG1954" s="354" t="str">
        <f t="shared" si="690"/>
        <v>CF19</v>
      </c>
      <c r="AH1954" s="114">
        <f>IF(ISNA(VLOOKUP(L1954,'MASTER DATA'!$A$1:$F$192,6,0)),0,VLOOKUP(L1954,'MASTER DATA'!$A$1:$F$192,6,0))*AE1954</f>
        <v>528</v>
      </c>
      <c r="AI1954" s="354" t="str">
        <f>VLOOKUP($D1954,'warehouse mapping'!$AN$7:$AO$17,2,0)</f>
        <v>Aktif</v>
      </c>
      <c r="AJ1954" s="114">
        <f t="shared" si="691"/>
        <v>0</v>
      </c>
      <c r="AK1954" s="354" t="str">
        <f t="shared" si="692"/>
        <v/>
      </c>
      <c r="AL1954" s="354" t="s">
        <v>3025</v>
      </c>
      <c r="AM1954" s="354">
        <f t="shared" si="695"/>
        <v>1</v>
      </c>
      <c r="AN1954" s="354" t="b">
        <f t="shared" si="693"/>
        <v>1</v>
      </c>
    </row>
    <row r="1955" spans="1:40" s="354" customFormat="1">
      <c r="A1955" s="354" t="str">
        <f t="shared" si="674"/>
        <v>CF20A01550046498</v>
      </c>
      <c r="B1955" s="354">
        <f t="shared" si="675"/>
        <v>0</v>
      </c>
      <c r="C1955" s="354">
        <f t="shared" si="676"/>
        <v>0</v>
      </c>
      <c r="D1955" s="354" t="str">
        <f t="shared" si="677"/>
        <v>CF</v>
      </c>
      <c r="E1955" s="354" t="str">
        <f t="shared" si="678"/>
        <v>20</v>
      </c>
      <c r="F1955" s="354" t="str">
        <f t="shared" si="679"/>
        <v>A</v>
      </c>
      <c r="G1955" s="355" t="str">
        <f t="shared" si="680"/>
        <v>01</v>
      </c>
      <c r="H1955" s="232" t="s">
        <v>2267</v>
      </c>
      <c r="I1955" s="232" t="s">
        <v>3513</v>
      </c>
      <c r="J1955" s="233">
        <v>46272</v>
      </c>
      <c r="K1955" s="233">
        <v>47715</v>
      </c>
      <c r="L1955" s="234">
        <v>550046498</v>
      </c>
      <c r="M1955" s="232" t="str">
        <f>IF(ISNA(VLOOKUP(L1955,'MASTER DATA'!$A$1:$B$192,2,0)),"",VLOOKUP(L1955,'MASTER DATA'!$A$1:$B$192,2,0))</f>
        <v>Argina S4 40_1*209L_A227</v>
      </c>
      <c r="N1955" s="232">
        <v>0</v>
      </c>
      <c r="O1955" s="232">
        <f t="shared" si="681"/>
        <v>0</v>
      </c>
      <c r="P1955" s="232">
        <f t="shared" si="682"/>
        <v>0</v>
      </c>
      <c r="Q1955" s="232">
        <f>VLOOKUP(L1955,'MASTER DATA'!$A$1:$E$192,5,0)</f>
        <v>4</v>
      </c>
      <c r="R1955" s="234">
        <f>SUMIF('picking of the day'!$H$4:$H$358,WMS!H1955&amp;WMS!L1955,'picking of the day'!$E$4:$E$358)</f>
        <v>0</v>
      </c>
      <c r="U1955" s="114">
        <f>IF(ISNA(VLOOKUP(H1955,'data putaway'!$A$1:$E$530,3,0)),0,VLOOKUP(H1955,'data putaway'!$A$1:$E$530,3,0))</f>
        <v>0</v>
      </c>
      <c r="V1955" s="354">
        <f t="shared" si="683"/>
        <v>0</v>
      </c>
      <c r="W1955" s="114">
        <f>IF(ISNA(VLOOKUP(H1955,'data putaway'!$A$1:$E$530,2,0)),0,VLOOKUP(H1955,'data putaway'!$A$1:$E$530,2,0))</f>
        <v>0</v>
      </c>
      <c r="X1955" s="354" t="b">
        <f t="shared" si="684"/>
        <v>0</v>
      </c>
      <c r="Y1955" s="354">
        <f>IF(ISNA(VLOOKUP(H1955,'data putaway'!$A$1:$E$530,4,0)),0,VLOOKUP(H1955,'data putaway'!$A$1:$E$530,4,0))</f>
        <v>0</v>
      </c>
      <c r="Z1955" s="113">
        <f>IF(ISNA(VLOOKUP(H1955,'data putaway'!$A$1:$E$530,5,0)),0,VLOOKUP(H1955,'data putaway'!$A$1:$E$530,5,0))</f>
        <v>0</v>
      </c>
      <c r="AA1955" s="354" t="b">
        <f t="shared" si="685"/>
        <v>0</v>
      </c>
      <c r="AB1955" s="354" t="b">
        <f t="shared" si="686"/>
        <v>0</v>
      </c>
      <c r="AC1955" s="356" t="str">
        <f t="shared" ca="1" si="687"/>
        <v>0 Month,  11 Days</v>
      </c>
      <c r="AD1955" s="114" t="str">
        <f t="shared" ca="1" si="694"/>
        <v>3 Year, 11 Month, 2 Days</v>
      </c>
      <c r="AE1955" s="114">
        <f t="shared" si="688"/>
        <v>0</v>
      </c>
      <c r="AF1955" s="114">
        <f t="shared" si="689"/>
        <v>0</v>
      </c>
      <c r="AG1955" s="354" t="str">
        <f t="shared" si="690"/>
        <v>CF20</v>
      </c>
      <c r="AH1955" s="114">
        <f>IF(ISNA(VLOOKUP(L1955,'MASTER DATA'!$A$1:$F$192,6,0)),0,VLOOKUP(L1955,'MASTER DATA'!$A$1:$F$192,6,0))*AE1955</f>
        <v>0</v>
      </c>
      <c r="AI1955" s="354" t="str">
        <f>VLOOKUP($D1955,'warehouse mapping'!$AN$7:$AO$17,2,0)</f>
        <v>Aktif</v>
      </c>
      <c r="AJ1955" s="114">
        <f t="shared" si="691"/>
        <v>1</v>
      </c>
      <c r="AK1955" s="354" t="str">
        <f t="shared" si="692"/>
        <v>CF</v>
      </c>
      <c r="AL1955" s="354" t="s">
        <v>3025</v>
      </c>
      <c r="AM1955" s="354">
        <f t="shared" si="695"/>
        <v>1</v>
      </c>
      <c r="AN1955" s="354" t="b">
        <f t="shared" si="693"/>
        <v>1</v>
      </c>
    </row>
    <row r="1956" spans="1:40" s="354" customFormat="1">
      <c r="A1956" s="354" t="str">
        <f t="shared" si="674"/>
        <v>CF20A02550046498</v>
      </c>
      <c r="B1956" s="354">
        <f t="shared" si="675"/>
        <v>0</v>
      </c>
      <c r="C1956" s="354">
        <f t="shared" si="676"/>
        <v>0</v>
      </c>
      <c r="D1956" s="354" t="str">
        <f t="shared" si="677"/>
        <v>CF</v>
      </c>
      <c r="E1956" s="354" t="str">
        <f t="shared" si="678"/>
        <v>20</v>
      </c>
      <c r="F1956" s="354" t="str">
        <f t="shared" si="679"/>
        <v>A</v>
      </c>
      <c r="G1956" s="355" t="str">
        <f t="shared" si="680"/>
        <v>02</v>
      </c>
      <c r="H1956" s="232" t="s">
        <v>2268</v>
      </c>
      <c r="I1956" s="232" t="s">
        <v>3513</v>
      </c>
      <c r="J1956" s="233">
        <v>46272</v>
      </c>
      <c r="K1956" s="233">
        <v>47715</v>
      </c>
      <c r="L1956" s="234">
        <v>550046498</v>
      </c>
      <c r="M1956" s="232" t="str">
        <f>IF(ISNA(VLOOKUP(L1956,'MASTER DATA'!$A$1:$B$192,2,0)),"",VLOOKUP(L1956,'MASTER DATA'!$A$1:$B$192,2,0))</f>
        <v>Argina S4 40_1*209L_A227</v>
      </c>
      <c r="N1956" s="232">
        <v>0</v>
      </c>
      <c r="O1956" s="232">
        <f t="shared" si="681"/>
        <v>0</v>
      </c>
      <c r="P1956" s="232">
        <f t="shared" si="682"/>
        <v>0</v>
      </c>
      <c r="Q1956" s="232">
        <f>VLOOKUP(L1956,'MASTER DATA'!$A$1:$E$192,5,0)</f>
        <v>4</v>
      </c>
      <c r="R1956" s="234">
        <f>SUMIF('picking of the day'!$H$4:$H$358,WMS!H1956&amp;WMS!L1956,'picking of the day'!$E$4:$E$358)</f>
        <v>0</v>
      </c>
      <c r="U1956" s="114">
        <f>IF(ISNA(VLOOKUP(H1956,'data putaway'!$A$1:$E$530,3,0)),0,VLOOKUP(H1956,'data putaway'!$A$1:$E$530,3,0))</f>
        <v>0</v>
      </c>
      <c r="V1956" s="354">
        <f t="shared" si="683"/>
        <v>0</v>
      </c>
      <c r="W1956" s="114">
        <f>IF(ISNA(VLOOKUP(H1956,'data putaway'!$A$1:$E$530,2,0)),0,VLOOKUP(H1956,'data putaway'!$A$1:$E$530,2,0))</f>
        <v>0</v>
      </c>
      <c r="X1956" s="354" t="b">
        <f t="shared" si="684"/>
        <v>0</v>
      </c>
      <c r="Y1956" s="354">
        <f>IF(ISNA(VLOOKUP(H1956,'data putaway'!$A$1:$E$530,4,0)),0,VLOOKUP(H1956,'data putaway'!$A$1:$E$530,4,0))</f>
        <v>0</v>
      </c>
      <c r="Z1956" s="113">
        <f>IF(ISNA(VLOOKUP(H1956,'data putaway'!$A$1:$E$530,5,0)),0,VLOOKUP(H1956,'data putaway'!$A$1:$E$530,5,0))</f>
        <v>0</v>
      </c>
      <c r="AA1956" s="354" t="b">
        <f t="shared" si="685"/>
        <v>0</v>
      </c>
      <c r="AB1956" s="354" t="b">
        <f t="shared" si="686"/>
        <v>0</v>
      </c>
      <c r="AC1956" s="356" t="str">
        <f t="shared" ca="1" si="687"/>
        <v>0 Month,  11 Days</v>
      </c>
      <c r="AD1956" s="114" t="str">
        <f t="shared" ca="1" si="694"/>
        <v>3 Year, 11 Month, 2 Days</v>
      </c>
      <c r="AE1956" s="114">
        <f t="shared" si="688"/>
        <v>0</v>
      </c>
      <c r="AF1956" s="114">
        <f t="shared" si="689"/>
        <v>0</v>
      </c>
      <c r="AG1956" s="354" t="str">
        <f t="shared" si="690"/>
        <v>CF20</v>
      </c>
      <c r="AH1956" s="114">
        <f>IF(ISNA(VLOOKUP(L1956,'MASTER DATA'!$A$1:$F$192,6,0)),0,VLOOKUP(L1956,'MASTER DATA'!$A$1:$F$192,6,0))*AE1956</f>
        <v>0</v>
      </c>
      <c r="AI1956" s="354" t="str">
        <f>VLOOKUP($D1956,'warehouse mapping'!$AN$7:$AO$17,2,0)</f>
        <v>Aktif</v>
      </c>
      <c r="AJ1956" s="114">
        <f t="shared" si="691"/>
        <v>1</v>
      </c>
      <c r="AK1956" s="354" t="str">
        <f t="shared" si="692"/>
        <v>CF</v>
      </c>
      <c r="AL1956" s="354" t="s">
        <v>3025</v>
      </c>
      <c r="AM1956" s="354">
        <f t="shared" si="695"/>
        <v>1</v>
      </c>
      <c r="AN1956" s="354" t="b">
        <f t="shared" si="693"/>
        <v>1</v>
      </c>
    </row>
    <row r="1957" spans="1:40" s="354" customFormat="1">
      <c r="A1957" s="354" t="str">
        <f t="shared" si="674"/>
        <v>CF20B01550044360</v>
      </c>
      <c r="B1957" s="354">
        <f t="shared" si="675"/>
        <v>0</v>
      </c>
      <c r="C1957" s="354">
        <f t="shared" si="676"/>
        <v>0</v>
      </c>
      <c r="D1957" s="354" t="str">
        <f t="shared" si="677"/>
        <v>CF</v>
      </c>
      <c r="E1957" s="354" t="str">
        <f t="shared" si="678"/>
        <v>20</v>
      </c>
      <c r="F1957" s="354" t="str">
        <f t="shared" si="679"/>
        <v>B</v>
      </c>
      <c r="G1957" s="355" t="str">
        <f t="shared" si="680"/>
        <v>01</v>
      </c>
      <c r="H1957" s="232" t="s">
        <v>2269</v>
      </c>
      <c r="I1957" s="232" t="s">
        <v>3504</v>
      </c>
      <c r="J1957" s="233">
        <v>46268</v>
      </c>
      <c r="K1957" s="233">
        <v>47720</v>
      </c>
      <c r="L1957" s="234">
        <v>550044360</v>
      </c>
      <c r="M1957" s="232" t="str">
        <f>IF(ISNA(VLOOKUP(L1957,'MASTER DATA'!$A$1:$B$192,2,0)),"",VLOOKUP(L1957,'MASTER DATA'!$A$1:$B$192,2,0))</f>
        <v>RimR4X15W40CI4E7DH1_1*209L_A227</v>
      </c>
      <c r="N1957" s="232">
        <v>0</v>
      </c>
      <c r="O1957" s="232">
        <f t="shared" si="681"/>
        <v>0</v>
      </c>
      <c r="P1957" s="232">
        <f t="shared" si="682"/>
        <v>0</v>
      </c>
      <c r="Q1957" s="232">
        <f>VLOOKUP(L1957,'MASTER DATA'!$A$1:$E$192,5,0)</f>
        <v>4</v>
      </c>
      <c r="R1957" s="234">
        <f>SUMIF('picking of the day'!$H$4:$H$358,WMS!H1957&amp;WMS!L1957,'picking of the day'!$E$4:$E$358)</f>
        <v>0</v>
      </c>
      <c r="U1957" s="114">
        <f>IF(ISNA(VLOOKUP(H1957,'data putaway'!$A$1:$E$530,3,0)),0,VLOOKUP(H1957,'data putaway'!$A$1:$E$530,3,0))</f>
        <v>0</v>
      </c>
      <c r="V1957" s="354">
        <f t="shared" si="683"/>
        <v>0</v>
      </c>
      <c r="W1957" s="114">
        <f>IF(ISNA(VLOOKUP(H1957,'data putaway'!$A$1:$E$530,2,0)),0,VLOOKUP(H1957,'data putaway'!$A$1:$E$530,2,0))</f>
        <v>0</v>
      </c>
      <c r="X1957" s="354" t="b">
        <f t="shared" si="684"/>
        <v>0</v>
      </c>
      <c r="Y1957" s="354">
        <f>IF(ISNA(VLOOKUP(H1957,'data putaway'!$A$1:$E$530,4,0)),0,VLOOKUP(H1957,'data putaway'!$A$1:$E$530,4,0))</f>
        <v>0</v>
      </c>
      <c r="Z1957" s="113">
        <f>IF(ISNA(VLOOKUP(H1957,'data putaway'!$A$1:$E$530,5,0)),0,VLOOKUP(H1957,'data putaway'!$A$1:$E$530,5,0))</f>
        <v>0</v>
      </c>
      <c r="AA1957" s="354" t="b">
        <f t="shared" si="685"/>
        <v>0</v>
      </c>
      <c r="AB1957" s="354" t="b">
        <f t="shared" si="686"/>
        <v>0</v>
      </c>
      <c r="AC1957" s="356" t="str">
        <f t="shared" ca="1" si="687"/>
        <v>0 Month,  15 Days</v>
      </c>
      <c r="AD1957" s="114" t="str">
        <f t="shared" ca="1" si="694"/>
        <v>3 Year, 11 Month, 7 Days</v>
      </c>
      <c r="AE1957" s="114">
        <f t="shared" si="688"/>
        <v>0</v>
      </c>
      <c r="AF1957" s="114">
        <f t="shared" si="689"/>
        <v>0</v>
      </c>
      <c r="AG1957" s="354" t="str">
        <f t="shared" si="690"/>
        <v>CF20</v>
      </c>
      <c r="AH1957" s="114">
        <f>IF(ISNA(VLOOKUP(L1957,'MASTER DATA'!$A$1:$F$192,6,0)),0,VLOOKUP(L1957,'MASTER DATA'!$A$1:$F$192,6,0))*AE1957</f>
        <v>0</v>
      </c>
      <c r="AI1957" s="354" t="str">
        <f>VLOOKUP($D1957,'warehouse mapping'!$AN$7:$AO$17,2,0)</f>
        <v>Aktif</v>
      </c>
      <c r="AJ1957" s="114">
        <f t="shared" si="691"/>
        <v>1</v>
      </c>
      <c r="AK1957" s="354" t="str">
        <f t="shared" si="692"/>
        <v>CF</v>
      </c>
      <c r="AL1957" s="354" t="s">
        <v>3025</v>
      </c>
      <c r="AM1957" s="354">
        <f t="shared" si="695"/>
        <v>1</v>
      </c>
      <c r="AN1957" s="354" t="b">
        <f t="shared" si="693"/>
        <v>1</v>
      </c>
    </row>
    <row r="1958" spans="1:40" s="354" customFormat="1">
      <c r="A1958" s="354" t="str">
        <f t="shared" si="674"/>
        <v>CF20B02550044360</v>
      </c>
      <c r="B1958" s="354">
        <f t="shared" si="675"/>
        <v>0</v>
      </c>
      <c r="C1958" s="354">
        <f t="shared" si="676"/>
        <v>0</v>
      </c>
      <c r="D1958" s="354" t="str">
        <f t="shared" si="677"/>
        <v>CF</v>
      </c>
      <c r="E1958" s="354" t="str">
        <f t="shared" si="678"/>
        <v>20</v>
      </c>
      <c r="F1958" s="354" t="str">
        <f t="shared" si="679"/>
        <v>B</v>
      </c>
      <c r="G1958" s="355" t="str">
        <f t="shared" si="680"/>
        <v>02</v>
      </c>
      <c r="H1958" s="232" t="s">
        <v>2270</v>
      </c>
      <c r="I1958" s="232" t="s">
        <v>3504</v>
      </c>
      <c r="J1958" s="233">
        <v>46268</v>
      </c>
      <c r="K1958" s="233">
        <v>47720</v>
      </c>
      <c r="L1958" s="234">
        <v>550044360</v>
      </c>
      <c r="M1958" s="232" t="str">
        <f>IF(ISNA(VLOOKUP(L1958,'MASTER DATA'!$A$1:$B$192,2,0)),"",VLOOKUP(L1958,'MASTER DATA'!$A$1:$B$192,2,0))</f>
        <v>RimR4X15W40CI4E7DH1_1*209L_A227</v>
      </c>
      <c r="N1958" s="232">
        <v>0</v>
      </c>
      <c r="O1958" s="232">
        <f t="shared" si="681"/>
        <v>0</v>
      </c>
      <c r="P1958" s="232">
        <f t="shared" si="682"/>
        <v>0</v>
      </c>
      <c r="Q1958" s="232">
        <f>VLOOKUP(L1958,'MASTER DATA'!$A$1:$E$192,5,0)</f>
        <v>4</v>
      </c>
      <c r="R1958" s="234">
        <f>SUMIF('picking of the day'!$H$4:$H$358,WMS!H1958&amp;WMS!L1958,'picking of the day'!$E$4:$E$358)</f>
        <v>0</v>
      </c>
      <c r="U1958" s="114">
        <f>IF(ISNA(VLOOKUP(H1958,'data putaway'!$A$1:$E$530,3,0)),0,VLOOKUP(H1958,'data putaway'!$A$1:$E$530,3,0))</f>
        <v>0</v>
      </c>
      <c r="V1958" s="354">
        <f t="shared" si="683"/>
        <v>0</v>
      </c>
      <c r="W1958" s="114">
        <f>IF(ISNA(VLOOKUP(H1958,'data putaway'!$A$1:$E$530,2,0)),0,VLOOKUP(H1958,'data putaway'!$A$1:$E$530,2,0))</f>
        <v>0</v>
      </c>
      <c r="X1958" s="354" t="b">
        <f t="shared" si="684"/>
        <v>0</v>
      </c>
      <c r="Y1958" s="354">
        <f>IF(ISNA(VLOOKUP(H1958,'data putaway'!$A$1:$E$530,4,0)),0,VLOOKUP(H1958,'data putaway'!$A$1:$E$530,4,0))</f>
        <v>0</v>
      </c>
      <c r="Z1958" s="113">
        <f>IF(ISNA(VLOOKUP(H1958,'data putaway'!$A$1:$E$530,5,0)),0,VLOOKUP(H1958,'data putaway'!$A$1:$E$530,5,0))</f>
        <v>0</v>
      </c>
      <c r="AA1958" s="354" t="b">
        <f t="shared" si="685"/>
        <v>0</v>
      </c>
      <c r="AB1958" s="354" t="b">
        <f t="shared" si="686"/>
        <v>0</v>
      </c>
      <c r="AC1958" s="356" t="str">
        <f t="shared" ca="1" si="687"/>
        <v>0 Month,  15 Days</v>
      </c>
      <c r="AD1958" s="114" t="str">
        <f t="shared" ca="1" si="694"/>
        <v>3 Year, 11 Month, 7 Days</v>
      </c>
      <c r="AE1958" s="114">
        <f t="shared" si="688"/>
        <v>0</v>
      </c>
      <c r="AF1958" s="114">
        <f t="shared" si="689"/>
        <v>0</v>
      </c>
      <c r="AG1958" s="354" t="str">
        <f t="shared" si="690"/>
        <v>CF20</v>
      </c>
      <c r="AH1958" s="114">
        <f>IF(ISNA(VLOOKUP(L1958,'MASTER DATA'!$A$1:$F$192,6,0)),0,VLOOKUP(L1958,'MASTER DATA'!$A$1:$F$192,6,0))*AE1958</f>
        <v>0</v>
      </c>
      <c r="AI1958" s="354" t="str">
        <f>VLOOKUP($D1958,'warehouse mapping'!$AN$7:$AO$17,2,0)</f>
        <v>Aktif</v>
      </c>
      <c r="AJ1958" s="114">
        <f t="shared" si="691"/>
        <v>1</v>
      </c>
      <c r="AK1958" s="354" t="str">
        <f t="shared" si="692"/>
        <v>CF</v>
      </c>
      <c r="AL1958" s="354" t="s">
        <v>3025</v>
      </c>
      <c r="AM1958" s="354">
        <f t="shared" si="695"/>
        <v>1</v>
      </c>
      <c r="AN1958" s="354" t="b">
        <f t="shared" si="693"/>
        <v>1</v>
      </c>
    </row>
    <row r="1959" spans="1:40" s="354" customFormat="1">
      <c r="A1959" s="354" t="str">
        <f t="shared" ref="A1959:A2022" si="696">H1959&amp;L1959</f>
        <v>CF20C01550044360</v>
      </c>
      <c r="B1959" s="354">
        <f t="shared" ref="B1959:B2022" si="697">R1959+S1959</f>
        <v>0</v>
      </c>
      <c r="C1959" s="354">
        <f t="shared" ref="C1959:C2022" si="698">T1959+U1959</f>
        <v>0</v>
      </c>
      <c r="D1959" s="354" t="str">
        <f t="shared" si="677"/>
        <v>CF</v>
      </c>
      <c r="E1959" s="354" t="str">
        <f t="shared" si="678"/>
        <v>20</v>
      </c>
      <c r="F1959" s="354" t="str">
        <f t="shared" si="679"/>
        <v>C</v>
      </c>
      <c r="G1959" s="355" t="str">
        <f t="shared" si="680"/>
        <v>01</v>
      </c>
      <c r="H1959" s="232" t="s">
        <v>248</v>
      </c>
      <c r="I1959" s="232" t="s">
        <v>3504</v>
      </c>
      <c r="J1959" s="233">
        <v>46268</v>
      </c>
      <c r="K1959" s="233">
        <v>47720</v>
      </c>
      <c r="L1959" s="234">
        <v>550044360</v>
      </c>
      <c r="M1959" s="232" t="str">
        <f>IF(ISNA(VLOOKUP(L1959,'MASTER DATA'!$A$1:$B$192,2,0)),"",VLOOKUP(L1959,'MASTER DATA'!$A$1:$B$192,2,0))</f>
        <v>RimR4X15W40CI4E7DH1_1*209L_A227</v>
      </c>
      <c r="N1959" s="232">
        <v>0</v>
      </c>
      <c r="O1959" s="232">
        <f t="shared" si="681"/>
        <v>0</v>
      </c>
      <c r="P1959" s="232">
        <f t="shared" si="682"/>
        <v>0</v>
      </c>
      <c r="Q1959" s="232">
        <f>VLOOKUP(L1959,'MASTER DATA'!$A$1:$E$192,5,0)</f>
        <v>4</v>
      </c>
      <c r="R1959" s="234">
        <f>SUMIF('picking of the day'!$H$4:$H$358,WMS!H1959&amp;WMS!L1959,'picking of the day'!$E$4:$E$358)</f>
        <v>0</v>
      </c>
      <c r="U1959" s="114">
        <f>IF(ISNA(VLOOKUP(H1959,'data putaway'!$A$1:$E$530,3,0)),0,VLOOKUP(H1959,'data putaway'!$A$1:$E$530,3,0))</f>
        <v>0</v>
      </c>
      <c r="V1959" s="354">
        <f t="shared" si="683"/>
        <v>0</v>
      </c>
      <c r="W1959" s="114">
        <f>IF(ISNA(VLOOKUP(H1959,'data putaway'!$A$1:$E$530,2,0)),0,VLOOKUP(H1959,'data putaway'!$A$1:$E$530,2,0))</f>
        <v>0</v>
      </c>
      <c r="X1959" s="354" t="b">
        <f t="shared" si="684"/>
        <v>0</v>
      </c>
      <c r="Y1959" s="354">
        <f>IF(ISNA(VLOOKUP(H1959,'data putaway'!$A$1:$E$530,4,0)),0,VLOOKUP(H1959,'data putaway'!$A$1:$E$530,4,0))</f>
        <v>0</v>
      </c>
      <c r="Z1959" s="113">
        <f>IF(ISNA(VLOOKUP(H1959,'data putaway'!$A$1:$E$530,5,0)),0,VLOOKUP(H1959,'data putaway'!$A$1:$E$530,5,0))</f>
        <v>0</v>
      </c>
      <c r="AA1959" s="354" t="b">
        <f t="shared" si="685"/>
        <v>0</v>
      </c>
      <c r="AB1959" s="354" t="b">
        <f t="shared" si="686"/>
        <v>0</v>
      </c>
      <c r="AC1959" s="356" t="str">
        <f t="shared" ca="1" si="687"/>
        <v>0 Month,  15 Days</v>
      </c>
      <c r="AD1959" s="114" t="str">
        <f t="shared" ca="1" si="694"/>
        <v>3 Year, 11 Month, 7 Days</v>
      </c>
      <c r="AE1959" s="114">
        <f t="shared" si="688"/>
        <v>0</v>
      </c>
      <c r="AF1959" s="114">
        <f t="shared" si="689"/>
        <v>0</v>
      </c>
      <c r="AG1959" s="354" t="str">
        <f t="shared" si="690"/>
        <v>CF20</v>
      </c>
      <c r="AH1959" s="114">
        <f>IF(ISNA(VLOOKUP(L1959,'MASTER DATA'!$A$1:$F$192,6,0)),0,VLOOKUP(L1959,'MASTER DATA'!$A$1:$F$192,6,0))*AE1959</f>
        <v>0</v>
      </c>
      <c r="AI1959" s="354" t="str">
        <f>VLOOKUP($D1959,'warehouse mapping'!$AN$7:$AO$17,2,0)</f>
        <v>Aktif</v>
      </c>
      <c r="AJ1959" s="114">
        <f t="shared" si="691"/>
        <v>1</v>
      </c>
      <c r="AK1959" s="354" t="str">
        <f t="shared" si="692"/>
        <v>CF</v>
      </c>
      <c r="AL1959" s="354" t="s">
        <v>3025</v>
      </c>
      <c r="AM1959" s="354">
        <f t="shared" si="695"/>
        <v>1</v>
      </c>
      <c r="AN1959" s="354" t="b">
        <f t="shared" si="693"/>
        <v>1</v>
      </c>
    </row>
    <row r="1960" spans="1:40" s="354" customFormat="1">
      <c r="A1960" s="354" t="str">
        <f t="shared" si="696"/>
        <v>CF20C02550044360</v>
      </c>
      <c r="B1960" s="354">
        <f t="shared" si="697"/>
        <v>0</v>
      </c>
      <c r="C1960" s="354">
        <f t="shared" si="698"/>
        <v>0</v>
      </c>
      <c r="D1960" s="354" t="str">
        <f t="shared" si="677"/>
        <v>CF</v>
      </c>
      <c r="E1960" s="354" t="str">
        <f t="shared" si="678"/>
        <v>20</v>
      </c>
      <c r="F1960" s="354" t="str">
        <f t="shared" si="679"/>
        <v>C</v>
      </c>
      <c r="G1960" s="355" t="str">
        <f t="shared" si="680"/>
        <v>02</v>
      </c>
      <c r="H1960" s="232" t="s">
        <v>249</v>
      </c>
      <c r="I1960" s="232" t="s">
        <v>3504</v>
      </c>
      <c r="J1960" s="233">
        <v>46268</v>
      </c>
      <c r="K1960" s="233">
        <v>47720</v>
      </c>
      <c r="L1960" s="234">
        <v>550044360</v>
      </c>
      <c r="M1960" s="232" t="str">
        <f>IF(ISNA(VLOOKUP(L1960,'MASTER DATA'!$A$1:$B$192,2,0)),"",VLOOKUP(L1960,'MASTER DATA'!$A$1:$B$192,2,0))</f>
        <v>RimR4X15W40CI4E7DH1_1*209L_A227</v>
      </c>
      <c r="N1960" s="232">
        <v>0</v>
      </c>
      <c r="O1960" s="232">
        <f t="shared" si="681"/>
        <v>0</v>
      </c>
      <c r="P1960" s="232">
        <f t="shared" si="682"/>
        <v>0</v>
      </c>
      <c r="Q1960" s="232">
        <f>VLOOKUP(L1960,'MASTER DATA'!$A$1:$E$192,5,0)</f>
        <v>4</v>
      </c>
      <c r="R1960" s="234">
        <f>SUMIF('picking of the day'!$H$4:$H$358,WMS!H1960&amp;WMS!L1960,'picking of the day'!$E$4:$E$358)</f>
        <v>0</v>
      </c>
      <c r="U1960" s="114">
        <f>IF(ISNA(VLOOKUP(H1960,'data putaway'!$A$1:$E$530,3,0)),0,VLOOKUP(H1960,'data putaway'!$A$1:$E$530,3,0))</f>
        <v>0</v>
      </c>
      <c r="V1960" s="354">
        <f t="shared" si="683"/>
        <v>0</v>
      </c>
      <c r="W1960" s="114">
        <f>IF(ISNA(VLOOKUP(H1960,'data putaway'!$A$1:$E$530,2,0)),0,VLOOKUP(H1960,'data putaway'!$A$1:$E$530,2,0))</f>
        <v>0</v>
      </c>
      <c r="X1960" s="354" t="b">
        <f t="shared" si="684"/>
        <v>0</v>
      </c>
      <c r="Y1960" s="354">
        <f>IF(ISNA(VLOOKUP(H1960,'data putaway'!$A$1:$E$530,4,0)),0,VLOOKUP(H1960,'data putaway'!$A$1:$E$530,4,0))</f>
        <v>0</v>
      </c>
      <c r="Z1960" s="113">
        <f>IF(ISNA(VLOOKUP(H1960,'data putaway'!$A$1:$E$530,5,0)),0,VLOOKUP(H1960,'data putaway'!$A$1:$E$530,5,0))</f>
        <v>0</v>
      </c>
      <c r="AA1960" s="354" t="b">
        <f t="shared" si="685"/>
        <v>0</v>
      </c>
      <c r="AB1960" s="354" t="b">
        <f t="shared" si="686"/>
        <v>0</v>
      </c>
      <c r="AC1960" s="356" t="str">
        <f t="shared" ca="1" si="687"/>
        <v>0 Month,  15 Days</v>
      </c>
      <c r="AD1960" s="114" t="str">
        <f t="shared" ca="1" si="694"/>
        <v>3 Year, 11 Month, 7 Days</v>
      </c>
      <c r="AE1960" s="114">
        <f t="shared" si="688"/>
        <v>0</v>
      </c>
      <c r="AF1960" s="114">
        <f t="shared" si="689"/>
        <v>0</v>
      </c>
      <c r="AG1960" s="354" t="str">
        <f t="shared" si="690"/>
        <v>CF20</v>
      </c>
      <c r="AH1960" s="114">
        <f>IF(ISNA(VLOOKUP(L1960,'MASTER DATA'!$A$1:$F$192,6,0)),0,VLOOKUP(L1960,'MASTER DATA'!$A$1:$F$192,6,0))*AE1960</f>
        <v>0</v>
      </c>
      <c r="AI1960" s="354" t="str">
        <f>VLOOKUP($D1960,'warehouse mapping'!$AN$7:$AO$17,2,0)</f>
        <v>Aktif</v>
      </c>
      <c r="AJ1960" s="114">
        <f t="shared" si="691"/>
        <v>1</v>
      </c>
      <c r="AK1960" s="354" t="str">
        <f t="shared" si="692"/>
        <v>CF</v>
      </c>
      <c r="AL1960" s="354" t="s">
        <v>3025</v>
      </c>
      <c r="AM1960" s="354">
        <f t="shared" si="695"/>
        <v>1</v>
      </c>
      <c r="AN1960" s="354" t="b">
        <f t="shared" si="693"/>
        <v>1</v>
      </c>
    </row>
    <row r="1961" spans="1:40" s="354" customFormat="1">
      <c r="A1961" s="354" t="str">
        <f t="shared" si="696"/>
        <v>CF20D01550062460</v>
      </c>
      <c r="B1961" s="354">
        <f t="shared" si="697"/>
        <v>0</v>
      </c>
      <c r="C1961" s="354">
        <f t="shared" si="698"/>
        <v>0</v>
      </c>
      <c r="D1961" s="354" t="str">
        <f t="shared" si="677"/>
        <v>CF</v>
      </c>
      <c r="E1961" s="354" t="str">
        <f t="shared" si="678"/>
        <v>20</v>
      </c>
      <c r="F1961" s="354" t="str">
        <f t="shared" si="679"/>
        <v>D</v>
      </c>
      <c r="G1961" s="355" t="str">
        <f t="shared" si="680"/>
        <v>01</v>
      </c>
      <c r="H1961" s="232" t="s">
        <v>2271</v>
      </c>
      <c r="I1961" s="232" t="s">
        <v>3514</v>
      </c>
      <c r="J1961" s="233">
        <v>46274</v>
      </c>
      <c r="K1961" s="233">
        <v>47727</v>
      </c>
      <c r="L1961" s="234">
        <v>550062460</v>
      </c>
      <c r="M1961" s="232" t="str">
        <f>IF(ISNA(VLOOKUP(L1961,'MASTER DATA'!$A$1:$B$192,2,0)),"",VLOOKUP(L1961,'MASTER DATA'!$A$1:$B$192,2,0))</f>
        <v>Advan4TAX710W40SNMA2_12*1L_A04W</v>
      </c>
      <c r="N1961" s="232">
        <v>44</v>
      </c>
      <c r="O1961" s="232">
        <f t="shared" si="681"/>
        <v>1</v>
      </c>
      <c r="P1961" s="232">
        <f t="shared" si="682"/>
        <v>0</v>
      </c>
      <c r="Q1961" s="232">
        <f>VLOOKUP(L1961,'MASTER DATA'!$A$1:$E$192,5,0)</f>
        <v>44</v>
      </c>
      <c r="R1961" s="234">
        <f>SUMIF('picking of the day'!$H$4:$H$358,WMS!H1961&amp;WMS!L1961,'picking of the day'!$E$4:$E$358)</f>
        <v>0</v>
      </c>
      <c r="U1961" s="114">
        <f>IF(ISNA(VLOOKUP(H1961,'data putaway'!$A$1:$E$530,3,0)),0,VLOOKUP(H1961,'data putaway'!$A$1:$E$530,3,0))</f>
        <v>0</v>
      </c>
      <c r="V1961" s="354">
        <f t="shared" si="683"/>
        <v>44</v>
      </c>
      <c r="W1961" s="114">
        <f>IF(ISNA(VLOOKUP(H1961,'data putaway'!$A$1:$E$530,2,0)),0,VLOOKUP(H1961,'data putaway'!$A$1:$E$530,2,0))</f>
        <v>0</v>
      </c>
      <c r="X1961" s="354" t="b">
        <f t="shared" si="684"/>
        <v>0</v>
      </c>
      <c r="Y1961" s="354">
        <f>IF(ISNA(VLOOKUP(H1961,'data putaway'!$A$1:$E$530,4,0)),0,VLOOKUP(H1961,'data putaway'!$A$1:$E$530,4,0))</f>
        <v>0</v>
      </c>
      <c r="Z1961" s="113">
        <f>IF(ISNA(VLOOKUP(H1961,'data putaway'!$A$1:$E$530,5,0)),0,VLOOKUP(H1961,'data putaway'!$A$1:$E$530,5,0))</f>
        <v>0</v>
      </c>
      <c r="AA1961" s="354" t="b">
        <f t="shared" si="685"/>
        <v>0</v>
      </c>
      <c r="AB1961" s="354" t="b">
        <f t="shared" si="686"/>
        <v>0</v>
      </c>
      <c r="AC1961" s="356" t="str">
        <f t="shared" ca="1" si="687"/>
        <v>0 Month,  9 Days</v>
      </c>
      <c r="AD1961" s="114" t="str">
        <f t="shared" ca="1" si="694"/>
        <v>3 Year, 11 Month, 14 Days</v>
      </c>
      <c r="AE1961" s="114">
        <f t="shared" si="688"/>
        <v>44</v>
      </c>
      <c r="AF1961" s="114">
        <f t="shared" si="689"/>
        <v>1</v>
      </c>
      <c r="AG1961" s="354" t="str">
        <f t="shared" si="690"/>
        <v>CF20</v>
      </c>
      <c r="AH1961" s="114">
        <f>IF(ISNA(VLOOKUP(L1961,'MASTER DATA'!$A$1:$F$192,6,0)),0,VLOOKUP(L1961,'MASTER DATA'!$A$1:$F$192,6,0))*AE1961</f>
        <v>528</v>
      </c>
      <c r="AI1961" s="354" t="str">
        <f>VLOOKUP($D1961,'warehouse mapping'!$AN$7:$AO$17,2,0)</f>
        <v>Aktif</v>
      </c>
      <c r="AJ1961" s="114">
        <f t="shared" si="691"/>
        <v>0</v>
      </c>
      <c r="AK1961" s="354" t="str">
        <f t="shared" si="692"/>
        <v/>
      </c>
      <c r="AL1961" s="354" t="s">
        <v>3025</v>
      </c>
      <c r="AM1961" s="354">
        <f t="shared" si="695"/>
        <v>1</v>
      </c>
      <c r="AN1961" s="354" t="b">
        <f t="shared" si="693"/>
        <v>1</v>
      </c>
    </row>
    <row r="1962" spans="1:40" s="354" customFormat="1">
      <c r="A1962" s="354" t="str">
        <f t="shared" si="696"/>
        <v>CF20D02550062460</v>
      </c>
      <c r="B1962" s="354">
        <f t="shared" si="697"/>
        <v>0</v>
      </c>
      <c r="C1962" s="354">
        <f t="shared" si="698"/>
        <v>0</v>
      </c>
      <c r="D1962" s="354" t="str">
        <f t="shared" si="677"/>
        <v>CF</v>
      </c>
      <c r="E1962" s="354" t="str">
        <f t="shared" si="678"/>
        <v>20</v>
      </c>
      <c r="F1962" s="354" t="str">
        <f t="shared" si="679"/>
        <v>D</v>
      </c>
      <c r="G1962" s="355" t="str">
        <f t="shared" si="680"/>
        <v>02</v>
      </c>
      <c r="H1962" s="232" t="s">
        <v>250</v>
      </c>
      <c r="I1962" s="232" t="s">
        <v>3514</v>
      </c>
      <c r="J1962" s="233">
        <v>46274</v>
      </c>
      <c r="K1962" s="233">
        <v>47727</v>
      </c>
      <c r="L1962" s="234">
        <v>550062460</v>
      </c>
      <c r="M1962" s="232" t="str">
        <f>IF(ISNA(VLOOKUP(L1962,'MASTER DATA'!$A$1:$B$192,2,0)),"",VLOOKUP(L1962,'MASTER DATA'!$A$1:$B$192,2,0))</f>
        <v>Advan4TAX710W40SNMA2_12*1L_A04W</v>
      </c>
      <c r="N1962" s="232">
        <v>44</v>
      </c>
      <c r="O1962" s="232">
        <f t="shared" si="681"/>
        <v>1</v>
      </c>
      <c r="P1962" s="232">
        <f t="shared" si="682"/>
        <v>0</v>
      </c>
      <c r="Q1962" s="232">
        <f>VLOOKUP(L1962,'MASTER DATA'!$A$1:$E$192,5,0)</f>
        <v>44</v>
      </c>
      <c r="R1962" s="234">
        <f>SUMIF('picking of the day'!$H$4:$H$358,WMS!H1962&amp;WMS!L1962,'picking of the day'!$E$4:$E$358)</f>
        <v>0</v>
      </c>
      <c r="U1962" s="114">
        <f>IF(ISNA(VLOOKUP(H1962,'data putaway'!$A$1:$E$530,3,0)),0,VLOOKUP(H1962,'data putaway'!$A$1:$E$530,3,0))</f>
        <v>0</v>
      </c>
      <c r="V1962" s="354">
        <f t="shared" si="683"/>
        <v>44</v>
      </c>
      <c r="W1962" s="114">
        <f>IF(ISNA(VLOOKUP(H1962,'data putaway'!$A$1:$E$530,2,0)),0,VLOOKUP(H1962,'data putaway'!$A$1:$E$530,2,0))</f>
        <v>0</v>
      </c>
      <c r="X1962" s="354" t="b">
        <f t="shared" si="684"/>
        <v>0</v>
      </c>
      <c r="Y1962" s="354">
        <f>IF(ISNA(VLOOKUP(H1962,'data putaway'!$A$1:$E$530,4,0)),0,VLOOKUP(H1962,'data putaway'!$A$1:$E$530,4,0))</f>
        <v>0</v>
      </c>
      <c r="Z1962" s="113">
        <f>IF(ISNA(VLOOKUP(H1962,'data putaway'!$A$1:$E$530,5,0)),0,VLOOKUP(H1962,'data putaway'!$A$1:$E$530,5,0))</f>
        <v>0</v>
      </c>
      <c r="AA1962" s="354" t="b">
        <f t="shared" si="685"/>
        <v>0</v>
      </c>
      <c r="AB1962" s="354" t="b">
        <f t="shared" si="686"/>
        <v>0</v>
      </c>
      <c r="AC1962" s="356" t="str">
        <f t="shared" ca="1" si="687"/>
        <v>0 Month,  9 Days</v>
      </c>
      <c r="AD1962" s="114" t="str">
        <f t="shared" ca="1" si="694"/>
        <v>3 Year, 11 Month, 14 Days</v>
      </c>
      <c r="AE1962" s="114">
        <f t="shared" si="688"/>
        <v>44</v>
      </c>
      <c r="AF1962" s="114">
        <f t="shared" si="689"/>
        <v>1</v>
      </c>
      <c r="AG1962" s="354" t="str">
        <f t="shared" si="690"/>
        <v>CF20</v>
      </c>
      <c r="AH1962" s="114">
        <f>IF(ISNA(VLOOKUP(L1962,'MASTER DATA'!$A$1:$F$192,6,0)),0,VLOOKUP(L1962,'MASTER DATA'!$A$1:$F$192,6,0))*AE1962</f>
        <v>528</v>
      </c>
      <c r="AI1962" s="354" t="str">
        <f>VLOOKUP($D1962,'warehouse mapping'!$AN$7:$AO$17,2,0)</f>
        <v>Aktif</v>
      </c>
      <c r="AJ1962" s="114">
        <f t="shared" si="691"/>
        <v>0</v>
      </c>
      <c r="AK1962" s="354" t="str">
        <f t="shared" si="692"/>
        <v/>
      </c>
      <c r="AL1962" s="354" t="s">
        <v>3025</v>
      </c>
      <c r="AM1962" s="354">
        <f t="shared" si="695"/>
        <v>1</v>
      </c>
      <c r="AN1962" s="354" t="b">
        <f t="shared" si="693"/>
        <v>1</v>
      </c>
    </row>
    <row r="1963" spans="1:40" s="354" customFormat="1">
      <c r="A1963" s="354" t="str">
        <f t="shared" si="696"/>
        <v>CF20E01550062460</v>
      </c>
      <c r="B1963" s="354">
        <f t="shared" si="697"/>
        <v>0</v>
      </c>
      <c r="C1963" s="354">
        <f t="shared" si="698"/>
        <v>0</v>
      </c>
      <c r="D1963" s="354" t="str">
        <f t="shared" si="677"/>
        <v>CF</v>
      </c>
      <c r="E1963" s="354" t="str">
        <f t="shared" si="678"/>
        <v>20</v>
      </c>
      <c r="F1963" s="354" t="str">
        <f t="shared" si="679"/>
        <v>E</v>
      </c>
      <c r="G1963" s="355" t="str">
        <f t="shared" si="680"/>
        <v>01</v>
      </c>
      <c r="H1963" s="232" t="s">
        <v>251</v>
      </c>
      <c r="I1963" s="232" t="s">
        <v>3514</v>
      </c>
      <c r="J1963" s="233">
        <v>46274</v>
      </c>
      <c r="K1963" s="233">
        <v>47727</v>
      </c>
      <c r="L1963" s="234">
        <v>550062460</v>
      </c>
      <c r="M1963" s="232" t="str">
        <f>IF(ISNA(VLOOKUP(L1963,'MASTER DATA'!$A$1:$B$192,2,0)),"",VLOOKUP(L1963,'MASTER DATA'!$A$1:$B$192,2,0))</f>
        <v>Advan4TAX710W40SNMA2_12*1L_A04W</v>
      </c>
      <c r="N1963" s="232">
        <v>44</v>
      </c>
      <c r="O1963" s="232">
        <f t="shared" si="681"/>
        <v>1</v>
      </c>
      <c r="P1963" s="232">
        <f t="shared" si="682"/>
        <v>0</v>
      </c>
      <c r="Q1963" s="232">
        <f>VLOOKUP(L1963,'MASTER DATA'!$A$1:$E$192,5,0)</f>
        <v>44</v>
      </c>
      <c r="R1963" s="234">
        <f>SUMIF('picking of the day'!$H$4:$H$358,WMS!H1963&amp;WMS!L1963,'picking of the day'!$E$4:$E$358)</f>
        <v>0</v>
      </c>
      <c r="U1963" s="114">
        <f>IF(ISNA(VLOOKUP(H1963,'data putaway'!$A$1:$E$530,3,0)),0,VLOOKUP(H1963,'data putaway'!$A$1:$E$530,3,0))</f>
        <v>0</v>
      </c>
      <c r="V1963" s="354">
        <f t="shared" si="683"/>
        <v>44</v>
      </c>
      <c r="W1963" s="114">
        <f>IF(ISNA(VLOOKUP(H1963,'data putaway'!$A$1:$E$530,2,0)),0,VLOOKUP(H1963,'data putaway'!$A$1:$E$530,2,0))</f>
        <v>0</v>
      </c>
      <c r="X1963" s="354" t="b">
        <f t="shared" si="684"/>
        <v>0</v>
      </c>
      <c r="Y1963" s="354">
        <f>IF(ISNA(VLOOKUP(H1963,'data putaway'!$A$1:$E$530,4,0)),0,VLOOKUP(H1963,'data putaway'!$A$1:$E$530,4,0))</f>
        <v>0</v>
      </c>
      <c r="Z1963" s="113">
        <f>IF(ISNA(VLOOKUP(H1963,'data putaway'!$A$1:$E$530,5,0)),0,VLOOKUP(H1963,'data putaway'!$A$1:$E$530,5,0))</f>
        <v>0</v>
      </c>
      <c r="AA1963" s="354" t="b">
        <f t="shared" si="685"/>
        <v>0</v>
      </c>
      <c r="AB1963" s="354" t="b">
        <f t="shared" si="686"/>
        <v>0</v>
      </c>
      <c r="AC1963" s="356" t="str">
        <f t="shared" ca="1" si="687"/>
        <v>0 Month,  9 Days</v>
      </c>
      <c r="AD1963" s="114" t="str">
        <f t="shared" ca="1" si="694"/>
        <v>3 Year, 11 Month, 14 Days</v>
      </c>
      <c r="AE1963" s="114">
        <f t="shared" si="688"/>
        <v>44</v>
      </c>
      <c r="AF1963" s="114">
        <f t="shared" si="689"/>
        <v>1</v>
      </c>
      <c r="AG1963" s="354" t="str">
        <f t="shared" si="690"/>
        <v>CF20</v>
      </c>
      <c r="AH1963" s="114">
        <f>IF(ISNA(VLOOKUP(L1963,'MASTER DATA'!$A$1:$F$192,6,0)),0,VLOOKUP(L1963,'MASTER DATA'!$A$1:$F$192,6,0))*AE1963</f>
        <v>528</v>
      </c>
      <c r="AI1963" s="354" t="str">
        <f>VLOOKUP($D1963,'warehouse mapping'!$AN$7:$AO$17,2,0)</f>
        <v>Aktif</v>
      </c>
      <c r="AJ1963" s="114">
        <f t="shared" si="691"/>
        <v>0</v>
      </c>
      <c r="AK1963" s="354" t="str">
        <f t="shared" si="692"/>
        <v/>
      </c>
      <c r="AL1963" s="354" t="s">
        <v>3025</v>
      </c>
      <c r="AM1963" s="354">
        <f t="shared" si="695"/>
        <v>1</v>
      </c>
      <c r="AN1963" s="354" t="b">
        <f t="shared" si="693"/>
        <v>1</v>
      </c>
    </row>
    <row r="1964" spans="1:40" s="354" customFormat="1">
      <c r="A1964" s="354" t="str">
        <f t="shared" si="696"/>
        <v>CF20E02550062460</v>
      </c>
      <c r="B1964" s="354">
        <f t="shared" si="697"/>
        <v>0</v>
      </c>
      <c r="C1964" s="354">
        <f t="shared" si="698"/>
        <v>0</v>
      </c>
      <c r="D1964" s="354" t="str">
        <f t="shared" si="677"/>
        <v>CF</v>
      </c>
      <c r="E1964" s="354" t="str">
        <f t="shared" si="678"/>
        <v>20</v>
      </c>
      <c r="F1964" s="354" t="str">
        <f t="shared" si="679"/>
        <v>E</v>
      </c>
      <c r="G1964" s="355" t="str">
        <f t="shared" si="680"/>
        <v>02</v>
      </c>
      <c r="H1964" s="232" t="s">
        <v>252</v>
      </c>
      <c r="I1964" s="232" t="s">
        <v>3514</v>
      </c>
      <c r="J1964" s="233">
        <v>46274</v>
      </c>
      <c r="K1964" s="233">
        <v>47727</v>
      </c>
      <c r="L1964" s="234">
        <v>550062460</v>
      </c>
      <c r="M1964" s="232" t="str">
        <f>IF(ISNA(VLOOKUP(L1964,'MASTER DATA'!$A$1:$B$192,2,0)),"",VLOOKUP(L1964,'MASTER DATA'!$A$1:$B$192,2,0))</f>
        <v>Advan4TAX710W40SNMA2_12*1L_A04W</v>
      </c>
      <c r="N1964" s="232">
        <v>44</v>
      </c>
      <c r="O1964" s="232">
        <f t="shared" si="681"/>
        <v>1</v>
      </c>
      <c r="P1964" s="232">
        <f t="shared" si="682"/>
        <v>0</v>
      </c>
      <c r="Q1964" s="232">
        <f>VLOOKUP(L1964,'MASTER DATA'!$A$1:$E$192,5,0)</f>
        <v>44</v>
      </c>
      <c r="R1964" s="234">
        <f>SUMIF('picking of the day'!$H$4:$H$358,WMS!H1964&amp;WMS!L1964,'picking of the day'!$E$4:$E$358)</f>
        <v>0</v>
      </c>
      <c r="U1964" s="114">
        <f>IF(ISNA(VLOOKUP(H1964,'data putaway'!$A$1:$E$530,3,0)),0,VLOOKUP(H1964,'data putaway'!$A$1:$E$530,3,0))</f>
        <v>0</v>
      </c>
      <c r="V1964" s="354">
        <f t="shared" si="683"/>
        <v>44</v>
      </c>
      <c r="W1964" s="114">
        <f>IF(ISNA(VLOOKUP(H1964,'data putaway'!$A$1:$E$530,2,0)),0,VLOOKUP(H1964,'data putaway'!$A$1:$E$530,2,0))</f>
        <v>0</v>
      </c>
      <c r="X1964" s="354" t="b">
        <f t="shared" si="684"/>
        <v>0</v>
      </c>
      <c r="Y1964" s="354">
        <f>IF(ISNA(VLOOKUP(H1964,'data putaway'!$A$1:$E$530,4,0)),0,VLOOKUP(H1964,'data putaway'!$A$1:$E$530,4,0))</f>
        <v>0</v>
      </c>
      <c r="Z1964" s="113">
        <f>IF(ISNA(VLOOKUP(H1964,'data putaway'!$A$1:$E$530,5,0)),0,VLOOKUP(H1964,'data putaway'!$A$1:$E$530,5,0))</f>
        <v>0</v>
      </c>
      <c r="AA1964" s="354" t="b">
        <f t="shared" si="685"/>
        <v>0</v>
      </c>
      <c r="AB1964" s="354" t="b">
        <f t="shared" si="686"/>
        <v>0</v>
      </c>
      <c r="AC1964" s="356" t="str">
        <f t="shared" ca="1" si="687"/>
        <v>0 Month,  9 Days</v>
      </c>
      <c r="AD1964" s="114" t="str">
        <f t="shared" ca="1" si="694"/>
        <v>3 Year, 11 Month, 14 Days</v>
      </c>
      <c r="AE1964" s="114">
        <f t="shared" si="688"/>
        <v>44</v>
      </c>
      <c r="AF1964" s="114">
        <f t="shared" si="689"/>
        <v>1</v>
      </c>
      <c r="AG1964" s="354" t="str">
        <f t="shared" si="690"/>
        <v>CF20</v>
      </c>
      <c r="AH1964" s="114">
        <f>IF(ISNA(VLOOKUP(L1964,'MASTER DATA'!$A$1:$F$192,6,0)),0,VLOOKUP(L1964,'MASTER DATA'!$A$1:$F$192,6,0))*AE1964</f>
        <v>528</v>
      </c>
      <c r="AI1964" s="354" t="str">
        <f>VLOOKUP($D1964,'warehouse mapping'!$AN$7:$AO$17,2,0)</f>
        <v>Aktif</v>
      </c>
      <c r="AJ1964" s="114">
        <f t="shared" si="691"/>
        <v>0</v>
      </c>
      <c r="AK1964" s="354" t="str">
        <f t="shared" si="692"/>
        <v/>
      </c>
      <c r="AL1964" s="354" t="s">
        <v>3025</v>
      </c>
      <c r="AM1964" s="354">
        <f t="shared" si="695"/>
        <v>1</v>
      </c>
      <c r="AN1964" s="354" t="b">
        <f t="shared" si="693"/>
        <v>1</v>
      </c>
    </row>
    <row r="1965" spans="1:40" s="354" customFormat="1">
      <c r="A1965" s="354" t="str">
        <f t="shared" si="696"/>
        <v>CF21A01</v>
      </c>
      <c r="B1965" s="354">
        <f t="shared" si="697"/>
        <v>0</v>
      </c>
      <c r="C1965" s="354">
        <f t="shared" si="698"/>
        <v>0</v>
      </c>
      <c r="D1965" s="354" t="str">
        <f t="shared" si="677"/>
        <v>CF</v>
      </c>
      <c r="E1965" s="354" t="str">
        <f t="shared" si="678"/>
        <v>21</v>
      </c>
      <c r="F1965" s="354" t="str">
        <f t="shared" si="679"/>
        <v>A</v>
      </c>
      <c r="G1965" s="355" t="str">
        <f t="shared" si="680"/>
        <v>01</v>
      </c>
      <c r="H1965" s="232" t="s">
        <v>2272</v>
      </c>
      <c r="I1965" s="232"/>
      <c r="J1965" s="233"/>
      <c r="K1965" s="233"/>
      <c r="L1965" s="234"/>
      <c r="M1965" s="232" t="str">
        <f>IF(ISNA(VLOOKUP(L1965,'MASTER DATA'!$A$1:$B$192,2,0)),"",VLOOKUP(L1965,'MASTER DATA'!$A$1:$B$192,2,0))</f>
        <v/>
      </c>
      <c r="N1965" s="232">
        <v>0</v>
      </c>
      <c r="O1965" s="232" t="e">
        <f t="shared" si="681"/>
        <v>#N/A</v>
      </c>
      <c r="P1965" s="232" t="e">
        <f t="shared" si="682"/>
        <v>#N/A</v>
      </c>
      <c r="Q1965" s="232" t="e">
        <f>VLOOKUP(L1965,'MASTER DATA'!$A$1:$E$192,5,0)</f>
        <v>#N/A</v>
      </c>
      <c r="R1965" s="234">
        <f>SUMIF('picking of the day'!$H$4:$H$358,WMS!H1965&amp;WMS!L1965,'picking of the day'!$E$4:$E$358)</f>
        <v>0</v>
      </c>
      <c r="U1965" s="114">
        <f>IF(ISNA(VLOOKUP(H1965,'data putaway'!$A$1:$E$530,3,0)),0,VLOOKUP(H1965,'data putaway'!$A$1:$E$530,3,0))</f>
        <v>0</v>
      </c>
      <c r="V1965" s="354">
        <f t="shared" si="683"/>
        <v>0</v>
      </c>
      <c r="W1965" s="114">
        <f>IF(ISNA(VLOOKUP(H1965,'data putaway'!$A$1:$E$530,2,0)),0,VLOOKUP(H1965,'data putaway'!$A$1:$E$530,2,0))</f>
        <v>0</v>
      </c>
      <c r="X1965" s="354" t="b">
        <f t="shared" si="684"/>
        <v>1</v>
      </c>
      <c r="Y1965" s="354">
        <f>IF(ISNA(VLOOKUP(H1965,'data putaway'!$A$1:$E$530,4,0)),0,VLOOKUP(H1965,'data putaway'!$A$1:$E$530,4,0))</f>
        <v>0</v>
      </c>
      <c r="Z1965" s="113">
        <f>IF(ISNA(VLOOKUP(H1965,'data putaway'!$A$1:$E$530,5,0)),0,VLOOKUP(H1965,'data putaway'!$A$1:$E$530,5,0))</f>
        <v>0</v>
      </c>
      <c r="AA1965" s="354" t="b">
        <f t="shared" si="685"/>
        <v>1</v>
      </c>
      <c r="AB1965" s="354" t="b">
        <f t="shared" si="686"/>
        <v>1</v>
      </c>
      <c r="AC1965" s="356" t="str">
        <f t="shared" ca="1" si="687"/>
        <v/>
      </c>
      <c r="AD1965" s="114" t="str">
        <f t="shared" ca="1" si="694"/>
        <v/>
      </c>
      <c r="AE1965" s="114">
        <f t="shared" si="688"/>
        <v>0</v>
      </c>
      <c r="AF1965" s="114">
        <f t="shared" si="689"/>
        <v>0</v>
      </c>
      <c r="AG1965" s="354" t="str">
        <f t="shared" si="690"/>
        <v>CF21</v>
      </c>
      <c r="AH1965" s="114">
        <f>IF(ISNA(VLOOKUP(L1965,'MASTER DATA'!$A$1:$F$192,6,0)),0,VLOOKUP(L1965,'MASTER DATA'!$A$1:$F$192,6,0))*AE1965</f>
        <v>0</v>
      </c>
      <c r="AI1965" s="354" t="str">
        <f>VLOOKUP($D1965,'warehouse mapping'!$AN$7:$AO$17,2,0)</f>
        <v>Aktif</v>
      </c>
      <c r="AJ1965" s="114">
        <f t="shared" si="691"/>
        <v>1</v>
      </c>
      <c r="AK1965" s="354" t="str">
        <f t="shared" si="692"/>
        <v>CF</v>
      </c>
      <c r="AL1965" s="354" t="s">
        <v>3025</v>
      </c>
      <c r="AM1965" s="354">
        <f t="shared" si="695"/>
        <v>1</v>
      </c>
      <c r="AN1965" s="354" t="b">
        <f t="shared" si="693"/>
        <v>1</v>
      </c>
    </row>
    <row r="1966" spans="1:40" s="354" customFormat="1">
      <c r="A1966" s="354" t="str">
        <f t="shared" si="696"/>
        <v>CF21A02</v>
      </c>
      <c r="B1966" s="354">
        <f t="shared" si="697"/>
        <v>0</v>
      </c>
      <c r="C1966" s="354">
        <f t="shared" si="698"/>
        <v>0</v>
      </c>
      <c r="D1966" s="354" t="str">
        <f t="shared" si="677"/>
        <v>CF</v>
      </c>
      <c r="E1966" s="354" t="str">
        <f t="shared" si="678"/>
        <v>21</v>
      </c>
      <c r="F1966" s="354" t="str">
        <f t="shared" si="679"/>
        <v>A</v>
      </c>
      <c r="G1966" s="355" t="str">
        <f t="shared" si="680"/>
        <v>02</v>
      </c>
      <c r="H1966" s="232" t="s">
        <v>2273</v>
      </c>
      <c r="I1966" s="232"/>
      <c r="J1966" s="233"/>
      <c r="K1966" s="233"/>
      <c r="L1966" s="234"/>
      <c r="M1966" s="232" t="str">
        <f>IF(ISNA(VLOOKUP(L1966,'MASTER DATA'!$A$1:$B$192,2,0)),"",VLOOKUP(L1966,'MASTER DATA'!$A$1:$B$192,2,0))</f>
        <v/>
      </c>
      <c r="N1966" s="232">
        <v>0</v>
      </c>
      <c r="O1966" s="232" t="e">
        <f t="shared" si="681"/>
        <v>#N/A</v>
      </c>
      <c r="P1966" s="232" t="e">
        <f t="shared" si="682"/>
        <v>#N/A</v>
      </c>
      <c r="Q1966" s="232" t="e">
        <f>VLOOKUP(L1966,'MASTER DATA'!$A$1:$E$192,5,0)</f>
        <v>#N/A</v>
      </c>
      <c r="R1966" s="234">
        <f>SUMIF('picking of the day'!$H$4:$H$358,WMS!H1966&amp;WMS!L1966,'picking of the day'!$E$4:$E$358)</f>
        <v>0</v>
      </c>
      <c r="U1966" s="114">
        <f>IF(ISNA(VLOOKUP(H1966,'data putaway'!$A$1:$E$530,3,0)),0,VLOOKUP(H1966,'data putaway'!$A$1:$E$530,3,0))</f>
        <v>0</v>
      </c>
      <c r="V1966" s="354">
        <f t="shared" si="683"/>
        <v>0</v>
      </c>
      <c r="W1966" s="114">
        <f>IF(ISNA(VLOOKUP(H1966,'data putaway'!$A$1:$E$530,2,0)),0,VLOOKUP(H1966,'data putaway'!$A$1:$E$530,2,0))</f>
        <v>0</v>
      </c>
      <c r="X1966" s="354" t="b">
        <f t="shared" si="684"/>
        <v>1</v>
      </c>
      <c r="Y1966" s="354">
        <f>IF(ISNA(VLOOKUP(H1966,'data putaway'!$A$1:$E$530,4,0)),0,VLOOKUP(H1966,'data putaway'!$A$1:$E$530,4,0))</f>
        <v>0</v>
      </c>
      <c r="Z1966" s="113">
        <f>IF(ISNA(VLOOKUP(H1966,'data putaway'!$A$1:$E$530,5,0)),0,VLOOKUP(H1966,'data putaway'!$A$1:$E$530,5,0))</f>
        <v>0</v>
      </c>
      <c r="AA1966" s="354" t="b">
        <f t="shared" si="685"/>
        <v>1</v>
      </c>
      <c r="AB1966" s="354" t="b">
        <f t="shared" si="686"/>
        <v>1</v>
      </c>
      <c r="AC1966" s="356" t="str">
        <f t="shared" ca="1" si="687"/>
        <v/>
      </c>
      <c r="AD1966" s="114" t="str">
        <f t="shared" ca="1" si="694"/>
        <v/>
      </c>
      <c r="AE1966" s="114">
        <f t="shared" si="688"/>
        <v>0</v>
      </c>
      <c r="AF1966" s="114">
        <f t="shared" si="689"/>
        <v>0</v>
      </c>
      <c r="AG1966" s="354" t="str">
        <f t="shared" si="690"/>
        <v>CF21</v>
      </c>
      <c r="AH1966" s="114">
        <f>IF(ISNA(VLOOKUP(L1966,'MASTER DATA'!$A$1:$F$192,6,0)),0,VLOOKUP(L1966,'MASTER DATA'!$A$1:$F$192,6,0))*AE1966</f>
        <v>0</v>
      </c>
      <c r="AI1966" s="354" t="str">
        <f>VLOOKUP($D1966,'warehouse mapping'!$AN$7:$AO$17,2,0)</f>
        <v>Aktif</v>
      </c>
      <c r="AJ1966" s="114">
        <f t="shared" si="691"/>
        <v>1</v>
      </c>
      <c r="AK1966" s="354" t="str">
        <f t="shared" si="692"/>
        <v>CF</v>
      </c>
      <c r="AL1966" s="354" t="s">
        <v>3025</v>
      </c>
      <c r="AM1966" s="354">
        <f t="shared" si="695"/>
        <v>1</v>
      </c>
      <c r="AN1966" s="354" t="b">
        <f t="shared" si="693"/>
        <v>1</v>
      </c>
    </row>
    <row r="1967" spans="1:40" s="354" customFormat="1">
      <c r="A1967" s="354" t="str">
        <f t="shared" si="696"/>
        <v>CF21B01550025024</v>
      </c>
      <c r="B1967" s="354">
        <f t="shared" si="697"/>
        <v>0</v>
      </c>
      <c r="C1967" s="354">
        <f t="shared" si="698"/>
        <v>4</v>
      </c>
      <c r="D1967" s="354" t="str">
        <f t="shared" si="677"/>
        <v>CF</v>
      </c>
      <c r="E1967" s="354" t="str">
        <f t="shared" si="678"/>
        <v>21</v>
      </c>
      <c r="F1967" s="354" t="str">
        <f t="shared" si="679"/>
        <v>B</v>
      </c>
      <c r="G1967" s="355" t="str">
        <f t="shared" si="680"/>
        <v>01</v>
      </c>
      <c r="H1967" s="232" t="s">
        <v>2274</v>
      </c>
      <c r="I1967" s="232" t="s">
        <v>3629</v>
      </c>
      <c r="J1967" s="233">
        <v>46282</v>
      </c>
      <c r="K1967" s="233">
        <v>47617</v>
      </c>
      <c r="L1967" s="234">
        <v>550025024</v>
      </c>
      <c r="M1967" s="232" t="str">
        <f>IF(ISNA(VLOOKUP(L1967,'MASTER DATA'!$A$1:$B$192,2,0)),"",VLOOKUP(L1967,'MASTER DATA'!$A$1:$B$192,2,0))</f>
        <v>Tellus S3 M 46_1*209L_A227</v>
      </c>
      <c r="N1967" s="232">
        <v>0</v>
      </c>
      <c r="O1967" s="232">
        <f t="shared" si="681"/>
        <v>1</v>
      </c>
      <c r="P1967" s="232">
        <f t="shared" si="682"/>
        <v>0</v>
      </c>
      <c r="Q1967" s="232">
        <f>VLOOKUP(L1967,'MASTER DATA'!$A$1:$E$192,5,0)</f>
        <v>4</v>
      </c>
      <c r="R1967" s="234">
        <f>SUMIF('picking of the day'!$H$4:$H$358,WMS!H1967&amp;WMS!L1967,'picking of the day'!$E$4:$E$358)</f>
        <v>0</v>
      </c>
      <c r="U1967" s="114">
        <f>IF(ISNA(VLOOKUP(H1967,'data putaway'!$A$1:$E$530,3,0)),0,VLOOKUP(H1967,'data putaway'!$A$1:$E$530,3,0))</f>
        <v>4</v>
      </c>
      <c r="V1967" s="354">
        <f t="shared" si="683"/>
        <v>4</v>
      </c>
      <c r="W1967" s="114">
        <f>IF(ISNA(VLOOKUP(H1967,'data putaway'!$A$1:$E$530,2,0)),0,VLOOKUP(H1967,'data putaway'!$A$1:$E$530,2,0))</f>
        <v>550025024</v>
      </c>
      <c r="X1967" s="354" t="b">
        <f t="shared" si="684"/>
        <v>1</v>
      </c>
      <c r="Y1967" s="354" t="str">
        <f>IF(ISNA(VLOOKUP(H1967,'data putaway'!$A$1:$E$530,4,0)),0,VLOOKUP(H1967,'data putaway'!$A$1:$E$530,4,0))</f>
        <v>12658898</v>
      </c>
      <c r="Z1967" s="113">
        <f>IF(ISNA(VLOOKUP(H1967,'data putaway'!$A$1:$E$530,5,0)),0,VLOOKUP(H1967,'data putaway'!$A$1:$E$530,5,0))</f>
        <v>47617</v>
      </c>
      <c r="AA1967" s="354" t="b">
        <f t="shared" si="685"/>
        <v>1</v>
      </c>
      <c r="AB1967" s="354" t="b">
        <f t="shared" si="686"/>
        <v>1</v>
      </c>
      <c r="AC1967" s="356" t="str">
        <f t="shared" ca="1" si="687"/>
        <v>0 Month,  1 Days</v>
      </c>
      <c r="AD1967" s="114" t="str">
        <f t="shared" ca="1" si="694"/>
        <v>3 Year, 7 Month, 26 Days</v>
      </c>
      <c r="AE1967" s="114">
        <f t="shared" si="688"/>
        <v>4</v>
      </c>
      <c r="AF1967" s="114">
        <f t="shared" si="689"/>
        <v>1</v>
      </c>
      <c r="AG1967" s="354" t="str">
        <f t="shared" si="690"/>
        <v>CF21</v>
      </c>
      <c r="AH1967" s="114">
        <f>IF(ISNA(VLOOKUP(L1967,'MASTER DATA'!$A$1:$F$192,6,0)),0,VLOOKUP(L1967,'MASTER DATA'!$A$1:$F$192,6,0))*AE1967</f>
        <v>836</v>
      </c>
      <c r="AI1967" s="354" t="str">
        <f>VLOOKUP($D1967,'warehouse mapping'!$AN$7:$AO$17,2,0)</f>
        <v>Aktif</v>
      </c>
      <c r="AJ1967" s="114">
        <f t="shared" si="691"/>
        <v>0</v>
      </c>
      <c r="AK1967" s="354" t="str">
        <f t="shared" si="692"/>
        <v/>
      </c>
      <c r="AL1967" s="354" t="s">
        <v>3025</v>
      </c>
      <c r="AM1967" s="354">
        <f t="shared" si="695"/>
        <v>1</v>
      </c>
      <c r="AN1967" s="354" t="b">
        <f t="shared" si="693"/>
        <v>1</v>
      </c>
    </row>
    <row r="1968" spans="1:40" s="354" customFormat="1">
      <c r="A1968" s="354" t="str">
        <f t="shared" si="696"/>
        <v>CF21B02550044580</v>
      </c>
      <c r="B1968" s="354">
        <f t="shared" si="697"/>
        <v>0</v>
      </c>
      <c r="C1968" s="354">
        <f t="shared" si="698"/>
        <v>0</v>
      </c>
      <c r="D1968" s="354" t="str">
        <f t="shared" si="677"/>
        <v>CF</v>
      </c>
      <c r="E1968" s="354" t="str">
        <f t="shared" si="678"/>
        <v>21</v>
      </c>
      <c r="F1968" s="354" t="str">
        <f t="shared" si="679"/>
        <v>B</v>
      </c>
      <c r="G1968" s="355" t="str">
        <f t="shared" si="680"/>
        <v>02</v>
      </c>
      <c r="H1968" s="232" t="s">
        <v>2275</v>
      </c>
      <c r="I1968" s="232" t="s">
        <v>3528</v>
      </c>
      <c r="J1968" s="233">
        <v>46274</v>
      </c>
      <c r="K1968" s="233">
        <v>47717</v>
      </c>
      <c r="L1968" s="234">
        <v>550044580</v>
      </c>
      <c r="M1968" s="232" t="str">
        <f>IF(ISNA(VLOOKUP(L1968,'MASTER DATA'!$A$1:$B$192,2,0)),"",VLOOKUP(L1968,'MASTER DATA'!$A$1:$B$192,2,0))</f>
        <v>RimR3MV15W40CI4_1*209L_A227</v>
      </c>
      <c r="N1968" s="232">
        <v>4</v>
      </c>
      <c r="O1968" s="232">
        <f t="shared" si="681"/>
        <v>1</v>
      </c>
      <c r="P1968" s="232">
        <f t="shared" si="682"/>
        <v>0</v>
      </c>
      <c r="Q1968" s="232">
        <f>VLOOKUP(L1968,'MASTER DATA'!$A$1:$E$192,5,0)</f>
        <v>4</v>
      </c>
      <c r="R1968" s="234">
        <f>SUMIF('picking of the day'!$H$4:$H$358,WMS!H1968&amp;WMS!L1968,'picking of the day'!$E$4:$E$358)</f>
        <v>0</v>
      </c>
      <c r="U1968" s="114">
        <f>IF(ISNA(VLOOKUP(H1968,'data putaway'!$A$1:$E$530,3,0)),0,VLOOKUP(H1968,'data putaway'!$A$1:$E$530,3,0))</f>
        <v>0</v>
      </c>
      <c r="V1968" s="354">
        <f t="shared" si="683"/>
        <v>4</v>
      </c>
      <c r="W1968" s="114">
        <f>IF(ISNA(VLOOKUP(H1968,'data putaway'!$A$1:$E$530,2,0)),0,VLOOKUP(H1968,'data putaway'!$A$1:$E$530,2,0))</f>
        <v>0</v>
      </c>
      <c r="X1968" s="354" t="b">
        <f t="shared" si="684"/>
        <v>0</v>
      </c>
      <c r="Y1968" s="354">
        <f>IF(ISNA(VLOOKUP(H1968,'data putaway'!$A$1:$E$530,4,0)),0,VLOOKUP(H1968,'data putaway'!$A$1:$E$530,4,0))</f>
        <v>0</v>
      </c>
      <c r="Z1968" s="113">
        <f>IF(ISNA(VLOOKUP(H1968,'data putaway'!$A$1:$E$530,5,0)),0,VLOOKUP(H1968,'data putaway'!$A$1:$E$530,5,0))</f>
        <v>0</v>
      </c>
      <c r="AA1968" s="354" t="b">
        <f t="shared" si="685"/>
        <v>0</v>
      </c>
      <c r="AB1968" s="354" t="b">
        <f t="shared" si="686"/>
        <v>0</v>
      </c>
      <c r="AC1968" s="356" t="str">
        <f t="shared" ca="1" si="687"/>
        <v>0 Month,  9 Days</v>
      </c>
      <c r="AD1968" s="114" t="str">
        <f t="shared" ca="1" si="694"/>
        <v>3 Year, 11 Month, 4 Days</v>
      </c>
      <c r="AE1968" s="114">
        <f t="shared" si="688"/>
        <v>4</v>
      </c>
      <c r="AF1968" s="114">
        <f t="shared" si="689"/>
        <v>1</v>
      </c>
      <c r="AG1968" s="354" t="str">
        <f t="shared" si="690"/>
        <v>CF21</v>
      </c>
      <c r="AH1968" s="114">
        <f>IF(ISNA(VLOOKUP(L1968,'MASTER DATA'!$A$1:$F$192,6,0)),0,VLOOKUP(L1968,'MASTER DATA'!$A$1:$F$192,6,0))*AE1968</f>
        <v>836</v>
      </c>
      <c r="AI1968" s="354" t="str">
        <f>VLOOKUP($D1968,'warehouse mapping'!$AN$7:$AO$17,2,0)</f>
        <v>Aktif</v>
      </c>
      <c r="AJ1968" s="114">
        <f t="shared" si="691"/>
        <v>0</v>
      </c>
      <c r="AK1968" s="354" t="str">
        <f t="shared" si="692"/>
        <v/>
      </c>
      <c r="AL1968" s="354" t="s">
        <v>3025</v>
      </c>
      <c r="AM1968" s="354">
        <f t="shared" si="695"/>
        <v>1</v>
      </c>
      <c r="AN1968" s="354" t="b">
        <f t="shared" si="693"/>
        <v>1</v>
      </c>
    </row>
    <row r="1969" spans="1:40" s="354" customFormat="1">
      <c r="A1969" s="354" t="str">
        <f t="shared" si="696"/>
        <v>CF21C01550069887</v>
      </c>
      <c r="B1969" s="354">
        <f t="shared" si="697"/>
        <v>0</v>
      </c>
      <c r="C1969" s="354">
        <f t="shared" si="698"/>
        <v>0</v>
      </c>
      <c r="D1969" s="354" t="str">
        <f t="shared" si="677"/>
        <v>CF</v>
      </c>
      <c r="E1969" s="354" t="str">
        <f t="shared" si="678"/>
        <v>21</v>
      </c>
      <c r="F1969" s="354" t="str">
        <f t="shared" si="679"/>
        <v>C</v>
      </c>
      <c r="G1969" s="355" t="str">
        <f t="shared" si="680"/>
        <v>01</v>
      </c>
      <c r="H1969" s="232" t="s">
        <v>2276</v>
      </c>
      <c r="I1969" s="232" t="s">
        <v>3582</v>
      </c>
      <c r="J1969" s="233">
        <v>47719</v>
      </c>
      <c r="K1969" s="233">
        <v>47734</v>
      </c>
      <c r="L1969" s="234">
        <v>550069887</v>
      </c>
      <c r="M1969" s="232" t="str">
        <f>IF(ISNA(VLOOKUP(L1969,'MASTER DATA'!$A$1:$B$192,2,0)),"",VLOOKUP(L1969,'MASTER DATA'!$A$1:$B$192,2,0))</f>
        <v>RimR4Plus15W40CI4E7_12*1L_A04W</v>
      </c>
      <c r="N1969" s="232">
        <v>44</v>
      </c>
      <c r="O1969" s="232">
        <f t="shared" si="681"/>
        <v>1</v>
      </c>
      <c r="P1969" s="232">
        <f t="shared" si="682"/>
        <v>0</v>
      </c>
      <c r="Q1969" s="232">
        <f>VLOOKUP(L1969,'MASTER DATA'!$A$1:$E$192,5,0)</f>
        <v>44</v>
      </c>
      <c r="R1969" s="234">
        <f>SUMIF('picking of the day'!$H$4:$H$358,WMS!H1969&amp;WMS!L1969,'picking of the day'!$E$4:$E$358)</f>
        <v>0</v>
      </c>
      <c r="U1969" s="114">
        <f>IF(ISNA(VLOOKUP(H1969,'data putaway'!$A$1:$E$530,3,0)),0,VLOOKUP(H1969,'data putaway'!$A$1:$E$530,3,0))</f>
        <v>0</v>
      </c>
      <c r="V1969" s="354">
        <f t="shared" si="683"/>
        <v>44</v>
      </c>
      <c r="W1969" s="114">
        <f>IF(ISNA(VLOOKUP(H1969,'data putaway'!$A$1:$E$530,2,0)),0,VLOOKUP(H1969,'data putaway'!$A$1:$E$530,2,0))</f>
        <v>0</v>
      </c>
      <c r="X1969" s="354" t="b">
        <f t="shared" si="684"/>
        <v>0</v>
      </c>
      <c r="Y1969" s="354">
        <f>IF(ISNA(VLOOKUP(H1969,'data putaway'!$A$1:$E$530,4,0)),0,VLOOKUP(H1969,'data putaway'!$A$1:$E$530,4,0))</f>
        <v>0</v>
      </c>
      <c r="Z1969" s="113">
        <f>IF(ISNA(VLOOKUP(H1969,'data putaway'!$A$1:$E$530,5,0)),0,VLOOKUP(H1969,'data putaway'!$A$1:$E$530,5,0))</f>
        <v>0</v>
      </c>
      <c r="AA1969" s="354" t="b">
        <f t="shared" si="685"/>
        <v>0</v>
      </c>
      <c r="AB1969" s="354" t="b">
        <f t="shared" si="686"/>
        <v>0</v>
      </c>
      <c r="AC1969" s="356" t="e">
        <f t="shared" ca="1" si="687"/>
        <v>#NUM!</v>
      </c>
      <c r="AD1969" s="114" t="str">
        <f t="shared" ca="1" si="694"/>
        <v>3 Year, 11 Month, 21 Days</v>
      </c>
      <c r="AE1969" s="114">
        <f t="shared" si="688"/>
        <v>44</v>
      </c>
      <c r="AF1969" s="114">
        <f t="shared" si="689"/>
        <v>1</v>
      </c>
      <c r="AG1969" s="354" t="str">
        <f t="shared" si="690"/>
        <v>CF21</v>
      </c>
      <c r="AH1969" s="114">
        <f>IF(ISNA(VLOOKUP(L1969,'MASTER DATA'!$A$1:$F$192,6,0)),0,VLOOKUP(L1969,'MASTER DATA'!$A$1:$F$192,6,0))*AE1969</f>
        <v>528</v>
      </c>
      <c r="AI1969" s="354" t="str">
        <f>VLOOKUP($D1969,'warehouse mapping'!$AN$7:$AO$17,2,0)</f>
        <v>Aktif</v>
      </c>
      <c r="AJ1969" s="114">
        <f t="shared" si="691"/>
        <v>0</v>
      </c>
      <c r="AK1969" s="354" t="str">
        <f t="shared" si="692"/>
        <v/>
      </c>
      <c r="AL1969" s="354" t="s">
        <v>3025</v>
      </c>
      <c r="AM1969" s="354">
        <f t="shared" si="695"/>
        <v>1</v>
      </c>
      <c r="AN1969" s="354" t="b">
        <f t="shared" si="693"/>
        <v>1</v>
      </c>
    </row>
    <row r="1970" spans="1:40" s="354" customFormat="1">
      <c r="A1970" s="354" t="str">
        <f t="shared" si="696"/>
        <v>CF21C02550069887</v>
      </c>
      <c r="B1970" s="354">
        <f t="shared" si="697"/>
        <v>0</v>
      </c>
      <c r="C1970" s="354">
        <f t="shared" si="698"/>
        <v>0</v>
      </c>
      <c r="D1970" s="354" t="str">
        <f t="shared" si="677"/>
        <v>CF</v>
      </c>
      <c r="E1970" s="354" t="str">
        <f t="shared" si="678"/>
        <v>21</v>
      </c>
      <c r="F1970" s="354" t="str">
        <f t="shared" si="679"/>
        <v>C</v>
      </c>
      <c r="G1970" s="355" t="str">
        <f t="shared" si="680"/>
        <v>02</v>
      </c>
      <c r="H1970" s="232" t="s">
        <v>2277</v>
      </c>
      <c r="I1970" s="232" t="s">
        <v>3582</v>
      </c>
      <c r="J1970" s="233">
        <v>47719</v>
      </c>
      <c r="K1970" s="233">
        <v>47734</v>
      </c>
      <c r="L1970" s="234">
        <v>550069887</v>
      </c>
      <c r="M1970" s="232" t="str">
        <f>IF(ISNA(VLOOKUP(L1970,'MASTER DATA'!$A$1:$B$192,2,0)),"",VLOOKUP(L1970,'MASTER DATA'!$A$1:$B$192,2,0))</f>
        <v>RimR4Plus15W40CI4E7_12*1L_A04W</v>
      </c>
      <c r="N1970" s="232">
        <v>44</v>
      </c>
      <c r="O1970" s="232">
        <f t="shared" si="681"/>
        <v>1</v>
      </c>
      <c r="P1970" s="232">
        <f t="shared" si="682"/>
        <v>0</v>
      </c>
      <c r="Q1970" s="232">
        <f>VLOOKUP(L1970,'MASTER DATA'!$A$1:$E$192,5,0)</f>
        <v>44</v>
      </c>
      <c r="R1970" s="234">
        <f>SUMIF('picking of the day'!$H$4:$H$358,WMS!H1970&amp;WMS!L1970,'picking of the day'!$E$4:$E$358)</f>
        <v>0</v>
      </c>
      <c r="U1970" s="114">
        <f>IF(ISNA(VLOOKUP(H1970,'data putaway'!$A$1:$E$530,3,0)),0,VLOOKUP(H1970,'data putaway'!$A$1:$E$530,3,0))</f>
        <v>0</v>
      </c>
      <c r="V1970" s="354">
        <f t="shared" si="683"/>
        <v>44</v>
      </c>
      <c r="W1970" s="114">
        <f>IF(ISNA(VLOOKUP(H1970,'data putaway'!$A$1:$E$530,2,0)),0,VLOOKUP(H1970,'data putaway'!$A$1:$E$530,2,0))</f>
        <v>0</v>
      </c>
      <c r="X1970" s="354" t="b">
        <f t="shared" si="684"/>
        <v>0</v>
      </c>
      <c r="Y1970" s="354">
        <f>IF(ISNA(VLOOKUP(H1970,'data putaway'!$A$1:$E$530,4,0)),0,VLOOKUP(H1970,'data putaway'!$A$1:$E$530,4,0))</f>
        <v>0</v>
      </c>
      <c r="Z1970" s="113">
        <f>IF(ISNA(VLOOKUP(H1970,'data putaway'!$A$1:$E$530,5,0)),0,VLOOKUP(H1970,'data putaway'!$A$1:$E$530,5,0))</f>
        <v>0</v>
      </c>
      <c r="AA1970" s="354" t="b">
        <f t="shared" si="685"/>
        <v>0</v>
      </c>
      <c r="AB1970" s="354" t="b">
        <f t="shared" si="686"/>
        <v>0</v>
      </c>
      <c r="AC1970" s="356" t="e">
        <f t="shared" ca="1" si="687"/>
        <v>#NUM!</v>
      </c>
      <c r="AD1970" s="114" t="str">
        <f t="shared" ca="1" si="694"/>
        <v>3 Year, 11 Month, 21 Days</v>
      </c>
      <c r="AE1970" s="114">
        <f t="shared" si="688"/>
        <v>44</v>
      </c>
      <c r="AF1970" s="114">
        <f t="shared" si="689"/>
        <v>1</v>
      </c>
      <c r="AG1970" s="354" t="str">
        <f t="shared" si="690"/>
        <v>CF21</v>
      </c>
      <c r="AH1970" s="114">
        <f>IF(ISNA(VLOOKUP(L1970,'MASTER DATA'!$A$1:$F$192,6,0)),0,VLOOKUP(L1970,'MASTER DATA'!$A$1:$F$192,6,0))*AE1970</f>
        <v>528</v>
      </c>
      <c r="AI1970" s="354" t="str">
        <f>VLOOKUP($D1970,'warehouse mapping'!$AN$7:$AO$17,2,0)</f>
        <v>Aktif</v>
      </c>
      <c r="AJ1970" s="114">
        <f t="shared" si="691"/>
        <v>0</v>
      </c>
      <c r="AK1970" s="354" t="str">
        <f t="shared" si="692"/>
        <v/>
      </c>
      <c r="AL1970" s="354" t="s">
        <v>3025</v>
      </c>
      <c r="AM1970" s="354">
        <f t="shared" si="695"/>
        <v>1</v>
      </c>
      <c r="AN1970" s="354" t="b">
        <f t="shared" si="693"/>
        <v>1</v>
      </c>
    </row>
    <row r="1971" spans="1:40" s="354" customFormat="1">
      <c r="A1971" s="354" t="str">
        <f t="shared" si="696"/>
        <v>CF21D01550069887</v>
      </c>
      <c r="B1971" s="354">
        <f t="shared" si="697"/>
        <v>0</v>
      </c>
      <c r="C1971" s="354">
        <f t="shared" si="698"/>
        <v>0</v>
      </c>
      <c r="D1971" s="354" t="str">
        <f t="shared" si="677"/>
        <v>CF</v>
      </c>
      <c r="E1971" s="354" t="str">
        <f t="shared" si="678"/>
        <v>21</v>
      </c>
      <c r="F1971" s="354" t="str">
        <f t="shared" si="679"/>
        <v>D</v>
      </c>
      <c r="G1971" s="355" t="str">
        <f t="shared" si="680"/>
        <v>01</v>
      </c>
      <c r="H1971" s="232" t="s">
        <v>2278</v>
      </c>
      <c r="I1971" s="232" t="s">
        <v>3582</v>
      </c>
      <c r="J1971" s="233">
        <v>47719</v>
      </c>
      <c r="K1971" s="233">
        <v>47734</v>
      </c>
      <c r="L1971" s="234">
        <v>550069887</v>
      </c>
      <c r="M1971" s="232" t="str">
        <f>IF(ISNA(VLOOKUP(L1971,'MASTER DATA'!$A$1:$B$192,2,0)),"",VLOOKUP(L1971,'MASTER DATA'!$A$1:$B$192,2,0))</f>
        <v>RimR4Plus15W40CI4E7_12*1L_A04W</v>
      </c>
      <c r="N1971" s="232">
        <v>44</v>
      </c>
      <c r="O1971" s="232">
        <f t="shared" si="681"/>
        <v>1</v>
      </c>
      <c r="P1971" s="232">
        <f t="shared" si="682"/>
        <v>0</v>
      </c>
      <c r="Q1971" s="232">
        <f>VLOOKUP(L1971,'MASTER DATA'!$A$1:$E$192,5,0)</f>
        <v>44</v>
      </c>
      <c r="R1971" s="234">
        <f>SUMIF('picking of the day'!$H$4:$H$358,WMS!H1971&amp;WMS!L1971,'picking of the day'!$E$4:$E$358)</f>
        <v>0</v>
      </c>
      <c r="U1971" s="114">
        <f>IF(ISNA(VLOOKUP(H1971,'data putaway'!$A$1:$E$530,3,0)),0,VLOOKUP(H1971,'data putaway'!$A$1:$E$530,3,0))</f>
        <v>0</v>
      </c>
      <c r="V1971" s="354">
        <f t="shared" si="683"/>
        <v>44</v>
      </c>
      <c r="W1971" s="114">
        <f>IF(ISNA(VLOOKUP(H1971,'data putaway'!$A$1:$E$530,2,0)),0,VLOOKUP(H1971,'data putaway'!$A$1:$E$530,2,0))</f>
        <v>0</v>
      </c>
      <c r="X1971" s="354" t="b">
        <f t="shared" si="684"/>
        <v>0</v>
      </c>
      <c r="Y1971" s="354">
        <f>IF(ISNA(VLOOKUP(H1971,'data putaway'!$A$1:$E$530,4,0)),0,VLOOKUP(H1971,'data putaway'!$A$1:$E$530,4,0))</f>
        <v>0</v>
      </c>
      <c r="Z1971" s="113">
        <f>IF(ISNA(VLOOKUP(H1971,'data putaway'!$A$1:$E$530,5,0)),0,VLOOKUP(H1971,'data putaway'!$A$1:$E$530,5,0))</f>
        <v>0</v>
      </c>
      <c r="AA1971" s="354" t="b">
        <f t="shared" si="685"/>
        <v>0</v>
      </c>
      <c r="AB1971" s="354" t="b">
        <f t="shared" si="686"/>
        <v>0</v>
      </c>
      <c r="AC1971" s="356" t="e">
        <f t="shared" ca="1" si="687"/>
        <v>#NUM!</v>
      </c>
      <c r="AD1971" s="114" t="str">
        <f t="shared" ca="1" si="694"/>
        <v>3 Year, 11 Month, 21 Days</v>
      </c>
      <c r="AE1971" s="114">
        <f t="shared" si="688"/>
        <v>44</v>
      </c>
      <c r="AF1971" s="114">
        <f t="shared" si="689"/>
        <v>1</v>
      </c>
      <c r="AG1971" s="354" t="str">
        <f t="shared" si="690"/>
        <v>CF21</v>
      </c>
      <c r="AH1971" s="114">
        <f>IF(ISNA(VLOOKUP(L1971,'MASTER DATA'!$A$1:$F$192,6,0)),0,VLOOKUP(L1971,'MASTER DATA'!$A$1:$F$192,6,0))*AE1971</f>
        <v>528</v>
      </c>
      <c r="AI1971" s="354" t="str">
        <f>VLOOKUP($D1971,'warehouse mapping'!$AN$7:$AO$17,2,0)</f>
        <v>Aktif</v>
      </c>
      <c r="AJ1971" s="114">
        <f t="shared" si="691"/>
        <v>0</v>
      </c>
      <c r="AK1971" s="354" t="str">
        <f t="shared" si="692"/>
        <v/>
      </c>
      <c r="AL1971" s="354" t="s">
        <v>3025</v>
      </c>
      <c r="AM1971" s="354">
        <f t="shared" si="695"/>
        <v>1</v>
      </c>
      <c r="AN1971" s="354" t="b">
        <f t="shared" si="693"/>
        <v>1</v>
      </c>
    </row>
    <row r="1972" spans="1:40" s="354" customFormat="1">
      <c r="A1972" s="354" t="str">
        <f t="shared" si="696"/>
        <v>CF21D02550069887</v>
      </c>
      <c r="B1972" s="354">
        <f t="shared" si="697"/>
        <v>0</v>
      </c>
      <c r="C1972" s="354">
        <f t="shared" si="698"/>
        <v>0</v>
      </c>
      <c r="D1972" s="354" t="str">
        <f t="shared" si="677"/>
        <v>CF</v>
      </c>
      <c r="E1972" s="354" t="str">
        <f t="shared" si="678"/>
        <v>21</v>
      </c>
      <c r="F1972" s="354" t="str">
        <f t="shared" si="679"/>
        <v>D</v>
      </c>
      <c r="G1972" s="355" t="str">
        <f t="shared" si="680"/>
        <v>02</v>
      </c>
      <c r="H1972" s="232" t="s">
        <v>2279</v>
      </c>
      <c r="I1972" s="232" t="s">
        <v>3582</v>
      </c>
      <c r="J1972" s="233">
        <v>47719</v>
      </c>
      <c r="K1972" s="233">
        <v>47734</v>
      </c>
      <c r="L1972" s="234">
        <v>550069887</v>
      </c>
      <c r="M1972" s="232" t="str">
        <f>IF(ISNA(VLOOKUP(L1972,'MASTER DATA'!$A$1:$B$192,2,0)),"",VLOOKUP(L1972,'MASTER DATA'!$A$1:$B$192,2,0))</f>
        <v>RimR4Plus15W40CI4E7_12*1L_A04W</v>
      </c>
      <c r="N1972" s="232">
        <v>44</v>
      </c>
      <c r="O1972" s="232">
        <f t="shared" si="681"/>
        <v>1</v>
      </c>
      <c r="P1972" s="232">
        <f t="shared" si="682"/>
        <v>0</v>
      </c>
      <c r="Q1972" s="232">
        <f>VLOOKUP(L1972,'MASTER DATA'!$A$1:$E$192,5,0)</f>
        <v>44</v>
      </c>
      <c r="R1972" s="234">
        <f>SUMIF('picking of the day'!$H$4:$H$358,WMS!H1972&amp;WMS!L1972,'picking of the day'!$E$4:$E$358)</f>
        <v>0</v>
      </c>
      <c r="U1972" s="114">
        <f>IF(ISNA(VLOOKUP(H1972,'data putaway'!$A$1:$E$530,3,0)),0,VLOOKUP(H1972,'data putaway'!$A$1:$E$530,3,0))</f>
        <v>0</v>
      </c>
      <c r="V1972" s="354">
        <f t="shared" si="683"/>
        <v>44</v>
      </c>
      <c r="W1972" s="114">
        <f>IF(ISNA(VLOOKUP(H1972,'data putaway'!$A$1:$E$530,2,0)),0,VLOOKUP(H1972,'data putaway'!$A$1:$E$530,2,0))</f>
        <v>0</v>
      </c>
      <c r="X1972" s="354" t="b">
        <f t="shared" si="684"/>
        <v>0</v>
      </c>
      <c r="Y1972" s="354">
        <f>IF(ISNA(VLOOKUP(H1972,'data putaway'!$A$1:$E$530,4,0)),0,VLOOKUP(H1972,'data putaway'!$A$1:$E$530,4,0))</f>
        <v>0</v>
      </c>
      <c r="Z1972" s="113">
        <f>IF(ISNA(VLOOKUP(H1972,'data putaway'!$A$1:$E$530,5,0)),0,VLOOKUP(H1972,'data putaway'!$A$1:$E$530,5,0))</f>
        <v>0</v>
      </c>
      <c r="AA1972" s="354" t="b">
        <f t="shared" si="685"/>
        <v>0</v>
      </c>
      <c r="AB1972" s="354" t="b">
        <f t="shared" si="686"/>
        <v>0</v>
      </c>
      <c r="AC1972" s="356" t="e">
        <f t="shared" ca="1" si="687"/>
        <v>#NUM!</v>
      </c>
      <c r="AD1972" s="114" t="str">
        <f t="shared" ca="1" si="694"/>
        <v>3 Year, 11 Month, 21 Days</v>
      </c>
      <c r="AE1972" s="114">
        <f t="shared" si="688"/>
        <v>44</v>
      </c>
      <c r="AF1972" s="114">
        <f t="shared" si="689"/>
        <v>1</v>
      </c>
      <c r="AG1972" s="354" t="str">
        <f t="shared" si="690"/>
        <v>CF21</v>
      </c>
      <c r="AH1972" s="114">
        <f>IF(ISNA(VLOOKUP(L1972,'MASTER DATA'!$A$1:$F$192,6,0)),0,VLOOKUP(L1972,'MASTER DATA'!$A$1:$F$192,6,0))*AE1972</f>
        <v>528</v>
      </c>
      <c r="AI1972" s="354" t="str">
        <f>VLOOKUP($D1972,'warehouse mapping'!$AN$7:$AO$17,2,0)</f>
        <v>Aktif</v>
      </c>
      <c r="AJ1972" s="114">
        <f t="shared" si="691"/>
        <v>0</v>
      </c>
      <c r="AK1972" s="354" t="str">
        <f t="shared" si="692"/>
        <v/>
      </c>
      <c r="AL1972" s="354" t="s">
        <v>3025</v>
      </c>
      <c r="AM1972" s="354">
        <f t="shared" si="695"/>
        <v>1</v>
      </c>
      <c r="AN1972" s="354" t="b">
        <f t="shared" si="693"/>
        <v>1</v>
      </c>
    </row>
    <row r="1973" spans="1:40" s="354" customFormat="1">
      <c r="A1973" s="354" t="str">
        <f t="shared" si="696"/>
        <v>CF21E01550069887</v>
      </c>
      <c r="B1973" s="354">
        <f t="shared" si="697"/>
        <v>0</v>
      </c>
      <c r="C1973" s="354">
        <f t="shared" si="698"/>
        <v>0</v>
      </c>
      <c r="D1973" s="354" t="str">
        <f t="shared" si="677"/>
        <v>CF</v>
      </c>
      <c r="E1973" s="354" t="str">
        <f t="shared" si="678"/>
        <v>21</v>
      </c>
      <c r="F1973" s="354" t="str">
        <f t="shared" si="679"/>
        <v>E</v>
      </c>
      <c r="G1973" s="355" t="str">
        <f t="shared" si="680"/>
        <v>01</v>
      </c>
      <c r="H1973" s="232" t="s">
        <v>253</v>
      </c>
      <c r="I1973" s="232" t="s">
        <v>3582</v>
      </c>
      <c r="J1973" s="233">
        <v>47719</v>
      </c>
      <c r="K1973" s="233">
        <v>47734</v>
      </c>
      <c r="L1973" s="234">
        <v>550069887</v>
      </c>
      <c r="M1973" s="232" t="str">
        <f>IF(ISNA(VLOOKUP(L1973,'MASTER DATA'!$A$1:$B$192,2,0)),"",VLOOKUP(L1973,'MASTER DATA'!$A$1:$B$192,2,0))</f>
        <v>RimR4Plus15W40CI4E7_12*1L_A04W</v>
      </c>
      <c r="N1973" s="232">
        <v>44</v>
      </c>
      <c r="O1973" s="232">
        <f t="shared" si="681"/>
        <v>1</v>
      </c>
      <c r="P1973" s="232">
        <f t="shared" si="682"/>
        <v>0</v>
      </c>
      <c r="Q1973" s="232">
        <f>VLOOKUP(L1973,'MASTER DATA'!$A$1:$E$192,5,0)</f>
        <v>44</v>
      </c>
      <c r="R1973" s="234">
        <f>SUMIF('picking of the day'!$H$4:$H$358,WMS!H1973&amp;WMS!L1973,'picking of the day'!$E$4:$E$358)</f>
        <v>0</v>
      </c>
      <c r="U1973" s="114">
        <f>IF(ISNA(VLOOKUP(H1973,'data putaway'!$A$1:$E$530,3,0)),0,VLOOKUP(H1973,'data putaway'!$A$1:$E$530,3,0))</f>
        <v>0</v>
      </c>
      <c r="V1973" s="354">
        <f t="shared" si="683"/>
        <v>44</v>
      </c>
      <c r="W1973" s="114">
        <f>IF(ISNA(VLOOKUP(H1973,'data putaway'!$A$1:$E$530,2,0)),0,VLOOKUP(H1973,'data putaway'!$A$1:$E$530,2,0))</f>
        <v>0</v>
      </c>
      <c r="X1973" s="354" t="b">
        <f t="shared" si="684"/>
        <v>0</v>
      </c>
      <c r="Y1973" s="354">
        <f>IF(ISNA(VLOOKUP(H1973,'data putaway'!$A$1:$E$530,4,0)),0,VLOOKUP(H1973,'data putaway'!$A$1:$E$530,4,0))</f>
        <v>0</v>
      </c>
      <c r="Z1973" s="113">
        <f>IF(ISNA(VLOOKUP(H1973,'data putaway'!$A$1:$E$530,5,0)),0,VLOOKUP(H1973,'data putaway'!$A$1:$E$530,5,0))</f>
        <v>0</v>
      </c>
      <c r="AA1973" s="354" t="b">
        <f t="shared" si="685"/>
        <v>0</v>
      </c>
      <c r="AB1973" s="354" t="b">
        <f t="shared" si="686"/>
        <v>0</v>
      </c>
      <c r="AC1973" s="356" t="e">
        <f t="shared" ca="1" si="687"/>
        <v>#NUM!</v>
      </c>
      <c r="AD1973" s="114" t="str">
        <f t="shared" ca="1" si="694"/>
        <v>3 Year, 11 Month, 21 Days</v>
      </c>
      <c r="AE1973" s="114">
        <f t="shared" si="688"/>
        <v>44</v>
      </c>
      <c r="AF1973" s="114">
        <f t="shared" si="689"/>
        <v>1</v>
      </c>
      <c r="AG1973" s="354" t="str">
        <f t="shared" si="690"/>
        <v>CF21</v>
      </c>
      <c r="AH1973" s="114">
        <f>IF(ISNA(VLOOKUP(L1973,'MASTER DATA'!$A$1:$F$192,6,0)),0,VLOOKUP(L1973,'MASTER DATA'!$A$1:$F$192,6,0))*AE1973</f>
        <v>528</v>
      </c>
      <c r="AI1973" s="354" t="str">
        <f>VLOOKUP($D1973,'warehouse mapping'!$AN$7:$AO$17,2,0)</f>
        <v>Aktif</v>
      </c>
      <c r="AJ1973" s="114">
        <f t="shared" si="691"/>
        <v>0</v>
      </c>
      <c r="AK1973" s="354" t="str">
        <f t="shared" si="692"/>
        <v/>
      </c>
      <c r="AL1973" s="354" t="s">
        <v>3025</v>
      </c>
      <c r="AM1973" s="354">
        <f t="shared" si="695"/>
        <v>1</v>
      </c>
      <c r="AN1973" s="354" t="b">
        <f t="shared" si="693"/>
        <v>1</v>
      </c>
    </row>
    <row r="1974" spans="1:40" s="354" customFormat="1">
      <c r="A1974" s="354" t="str">
        <f t="shared" si="696"/>
        <v>CF21E02550069887</v>
      </c>
      <c r="B1974" s="354">
        <f t="shared" si="697"/>
        <v>0</v>
      </c>
      <c r="C1974" s="354">
        <f t="shared" si="698"/>
        <v>0</v>
      </c>
      <c r="D1974" s="354" t="str">
        <f t="shared" si="677"/>
        <v>CF</v>
      </c>
      <c r="E1974" s="354" t="str">
        <f t="shared" si="678"/>
        <v>21</v>
      </c>
      <c r="F1974" s="354" t="str">
        <f t="shared" si="679"/>
        <v>E</v>
      </c>
      <c r="G1974" s="355" t="str">
        <f t="shared" si="680"/>
        <v>02</v>
      </c>
      <c r="H1974" s="232" t="s">
        <v>254</v>
      </c>
      <c r="I1974" s="232" t="s">
        <v>3582</v>
      </c>
      <c r="J1974" s="233">
        <v>47719</v>
      </c>
      <c r="K1974" s="233">
        <v>47734</v>
      </c>
      <c r="L1974" s="234">
        <v>550069887</v>
      </c>
      <c r="M1974" s="232" t="str">
        <f>IF(ISNA(VLOOKUP(L1974,'MASTER DATA'!$A$1:$B$192,2,0)),"",VLOOKUP(L1974,'MASTER DATA'!$A$1:$B$192,2,0))</f>
        <v>RimR4Plus15W40CI4E7_12*1L_A04W</v>
      </c>
      <c r="N1974" s="232">
        <v>44</v>
      </c>
      <c r="O1974" s="232">
        <f t="shared" si="681"/>
        <v>1</v>
      </c>
      <c r="P1974" s="232">
        <f t="shared" si="682"/>
        <v>0</v>
      </c>
      <c r="Q1974" s="232">
        <f>VLOOKUP(L1974,'MASTER DATA'!$A$1:$E$192,5,0)</f>
        <v>44</v>
      </c>
      <c r="R1974" s="234">
        <f>SUMIF('picking of the day'!$H$4:$H$358,WMS!H1974&amp;WMS!L1974,'picking of the day'!$E$4:$E$358)</f>
        <v>0</v>
      </c>
      <c r="U1974" s="114">
        <f>IF(ISNA(VLOOKUP(H1974,'data putaway'!$A$1:$E$530,3,0)),0,VLOOKUP(H1974,'data putaway'!$A$1:$E$530,3,0))</f>
        <v>0</v>
      </c>
      <c r="V1974" s="354">
        <f t="shared" si="683"/>
        <v>44</v>
      </c>
      <c r="W1974" s="114">
        <f>IF(ISNA(VLOOKUP(H1974,'data putaway'!$A$1:$E$530,2,0)),0,VLOOKUP(H1974,'data putaway'!$A$1:$E$530,2,0))</f>
        <v>0</v>
      </c>
      <c r="X1974" s="354" t="b">
        <f t="shared" si="684"/>
        <v>0</v>
      </c>
      <c r="Y1974" s="354">
        <f>IF(ISNA(VLOOKUP(H1974,'data putaway'!$A$1:$E$530,4,0)),0,VLOOKUP(H1974,'data putaway'!$A$1:$E$530,4,0))</f>
        <v>0</v>
      </c>
      <c r="Z1974" s="113">
        <f>IF(ISNA(VLOOKUP(H1974,'data putaway'!$A$1:$E$530,5,0)),0,VLOOKUP(H1974,'data putaway'!$A$1:$E$530,5,0))</f>
        <v>0</v>
      </c>
      <c r="AA1974" s="354" t="b">
        <f t="shared" si="685"/>
        <v>0</v>
      </c>
      <c r="AB1974" s="354" t="b">
        <f t="shared" si="686"/>
        <v>0</v>
      </c>
      <c r="AC1974" s="356" t="e">
        <f t="shared" ca="1" si="687"/>
        <v>#NUM!</v>
      </c>
      <c r="AD1974" s="114" t="str">
        <f t="shared" ca="1" si="694"/>
        <v>3 Year, 11 Month, 21 Days</v>
      </c>
      <c r="AE1974" s="114">
        <f t="shared" si="688"/>
        <v>44</v>
      </c>
      <c r="AF1974" s="114">
        <f t="shared" si="689"/>
        <v>1</v>
      </c>
      <c r="AG1974" s="354" t="str">
        <f t="shared" si="690"/>
        <v>CF21</v>
      </c>
      <c r="AH1974" s="114">
        <f>IF(ISNA(VLOOKUP(L1974,'MASTER DATA'!$A$1:$F$192,6,0)),0,VLOOKUP(L1974,'MASTER DATA'!$A$1:$F$192,6,0))*AE1974</f>
        <v>528</v>
      </c>
      <c r="AI1974" s="354" t="str">
        <f>VLOOKUP($D1974,'warehouse mapping'!$AN$7:$AO$17,2,0)</f>
        <v>Aktif</v>
      </c>
      <c r="AJ1974" s="114">
        <f t="shared" si="691"/>
        <v>0</v>
      </c>
      <c r="AK1974" s="354" t="str">
        <f t="shared" si="692"/>
        <v/>
      </c>
      <c r="AL1974" s="354" t="s">
        <v>3025</v>
      </c>
      <c r="AM1974" s="354">
        <f t="shared" si="695"/>
        <v>1</v>
      </c>
      <c r="AN1974" s="354" t="b">
        <f t="shared" si="693"/>
        <v>1</v>
      </c>
    </row>
    <row r="1975" spans="1:40" s="354" customFormat="1">
      <c r="A1975" s="354" t="str">
        <f t="shared" si="696"/>
        <v>CF22A01</v>
      </c>
      <c r="B1975" s="354">
        <f t="shared" si="697"/>
        <v>0</v>
      </c>
      <c r="C1975" s="354">
        <f t="shared" si="698"/>
        <v>0</v>
      </c>
      <c r="D1975" s="354" t="str">
        <f t="shared" si="677"/>
        <v>CF</v>
      </c>
      <c r="E1975" s="354" t="str">
        <f t="shared" si="678"/>
        <v>22</v>
      </c>
      <c r="F1975" s="354" t="str">
        <f t="shared" si="679"/>
        <v>A</v>
      </c>
      <c r="G1975" s="355" t="str">
        <f t="shared" si="680"/>
        <v>01</v>
      </c>
      <c r="H1975" s="232" t="s">
        <v>2280</v>
      </c>
      <c r="I1975" s="232"/>
      <c r="J1975" s="233"/>
      <c r="K1975" s="233"/>
      <c r="L1975" s="234"/>
      <c r="M1975" s="232" t="str">
        <f>IF(ISNA(VLOOKUP(L1975,'MASTER DATA'!$A$1:$B$192,2,0)),"",VLOOKUP(L1975,'MASTER DATA'!$A$1:$B$192,2,0))</f>
        <v/>
      </c>
      <c r="N1975" s="232">
        <v>0</v>
      </c>
      <c r="O1975" s="232" t="e">
        <f t="shared" si="681"/>
        <v>#N/A</v>
      </c>
      <c r="P1975" s="232" t="e">
        <f t="shared" si="682"/>
        <v>#N/A</v>
      </c>
      <c r="Q1975" s="232" t="e">
        <f>VLOOKUP(L1975,'MASTER DATA'!$A$1:$E$192,5,0)</f>
        <v>#N/A</v>
      </c>
      <c r="R1975" s="234">
        <f>SUMIF('picking of the day'!$H$4:$H$358,WMS!H1975&amp;WMS!L1975,'picking of the day'!$E$4:$E$358)</f>
        <v>0</v>
      </c>
      <c r="U1975" s="114">
        <f>IF(ISNA(VLOOKUP(H1975,'data putaway'!$A$1:$E$530,3,0)),0,VLOOKUP(H1975,'data putaway'!$A$1:$E$530,3,0))</f>
        <v>0</v>
      </c>
      <c r="V1975" s="354">
        <f t="shared" si="683"/>
        <v>0</v>
      </c>
      <c r="W1975" s="114">
        <f>IF(ISNA(VLOOKUP(H1975,'data putaway'!$A$1:$E$530,2,0)),0,VLOOKUP(H1975,'data putaway'!$A$1:$E$530,2,0))</f>
        <v>0</v>
      </c>
      <c r="X1975" s="354" t="b">
        <f t="shared" si="684"/>
        <v>1</v>
      </c>
      <c r="Y1975" s="354">
        <f>IF(ISNA(VLOOKUP(H1975,'data putaway'!$A$1:$E$530,4,0)),0,VLOOKUP(H1975,'data putaway'!$A$1:$E$530,4,0))</f>
        <v>0</v>
      </c>
      <c r="Z1975" s="113">
        <f>IF(ISNA(VLOOKUP(H1975,'data putaway'!$A$1:$E$530,5,0)),0,VLOOKUP(H1975,'data putaway'!$A$1:$E$530,5,0))</f>
        <v>0</v>
      </c>
      <c r="AA1975" s="354" t="b">
        <f t="shared" si="685"/>
        <v>1</v>
      </c>
      <c r="AB1975" s="354" t="b">
        <f t="shared" si="686"/>
        <v>1</v>
      </c>
      <c r="AC1975" s="356" t="str">
        <f t="shared" ca="1" si="687"/>
        <v/>
      </c>
      <c r="AD1975" s="114" t="str">
        <f t="shared" ca="1" si="694"/>
        <v/>
      </c>
      <c r="AE1975" s="114">
        <f t="shared" si="688"/>
        <v>0</v>
      </c>
      <c r="AF1975" s="114">
        <f t="shared" si="689"/>
        <v>0</v>
      </c>
      <c r="AG1975" s="354" t="str">
        <f t="shared" si="690"/>
        <v>CF22</v>
      </c>
      <c r="AH1975" s="114">
        <f>IF(ISNA(VLOOKUP(L1975,'MASTER DATA'!$A$1:$F$192,6,0)),0,VLOOKUP(L1975,'MASTER DATA'!$A$1:$F$192,6,0))*AE1975</f>
        <v>0</v>
      </c>
      <c r="AI1975" s="354" t="str">
        <f>VLOOKUP($D1975,'warehouse mapping'!$AN$7:$AO$17,2,0)</f>
        <v>Aktif</v>
      </c>
      <c r="AJ1975" s="114">
        <f t="shared" si="691"/>
        <v>1</v>
      </c>
      <c r="AK1975" s="354" t="str">
        <f t="shared" si="692"/>
        <v>CF</v>
      </c>
      <c r="AL1975" s="354" t="s">
        <v>3025</v>
      </c>
      <c r="AM1975" s="354">
        <f t="shared" si="695"/>
        <v>1</v>
      </c>
      <c r="AN1975" s="354" t="b">
        <f t="shared" si="693"/>
        <v>1</v>
      </c>
    </row>
    <row r="1976" spans="1:40" s="354" customFormat="1">
      <c r="A1976" s="354" t="str">
        <f t="shared" si="696"/>
        <v>CF22A02</v>
      </c>
      <c r="B1976" s="354">
        <f t="shared" si="697"/>
        <v>0</v>
      </c>
      <c r="C1976" s="354">
        <f t="shared" si="698"/>
        <v>0</v>
      </c>
      <c r="D1976" s="354" t="str">
        <f t="shared" si="677"/>
        <v>CF</v>
      </c>
      <c r="E1976" s="354" t="str">
        <f t="shared" si="678"/>
        <v>22</v>
      </c>
      <c r="F1976" s="354" t="str">
        <f t="shared" si="679"/>
        <v>A</v>
      </c>
      <c r="G1976" s="355" t="str">
        <f t="shared" si="680"/>
        <v>02</v>
      </c>
      <c r="H1976" s="232" t="s">
        <v>2281</v>
      </c>
      <c r="I1976" s="232"/>
      <c r="J1976" s="233"/>
      <c r="K1976" s="233"/>
      <c r="L1976" s="234"/>
      <c r="M1976" s="232" t="str">
        <f>IF(ISNA(VLOOKUP(L1976,'MASTER DATA'!$A$1:$B$192,2,0)),"",VLOOKUP(L1976,'MASTER DATA'!$A$1:$B$192,2,0))</f>
        <v/>
      </c>
      <c r="N1976" s="232">
        <v>0</v>
      </c>
      <c r="O1976" s="232" t="e">
        <f t="shared" si="681"/>
        <v>#N/A</v>
      </c>
      <c r="P1976" s="232" t="e">
        <f t="shared" si="682"/>
        <v>#N/A</v>
      </c>
      <c r="Q1976" s="232" t="e">
        <f>VLOOKUP(L1976,'MASTER DATA'!$A$1:$E$192,5,0)</f>
        <v>#N/A</v>
      </c>
      <c r="R1976" s="234">
        <f>SUMIF('picking of the day'!$H$4:$H$358,WMS!H1976&amp;WMS!L1976,'picking of the day'!$E$4:$E$358)</f>
        <v>0</v>
      </c>
      <c r="U1976" s="114">
        <f>IF(ISNA(VLOOKUP(H1976,'data putaway'!$A$1:$E$530,3,0)),0,VLOOKUP(H1976,'data putaway'!$A$1:$E$530,3,0))</f>
        <v>0</v>
      </c>
      <c r="V1976" s="354">
        <f t="shared" si="683"/>
        <v>0</v>
      </c>
      <c r="W1976" s="114">
        <f>IF(ISNA(VLOOKUP(H1976,'data putaway'!$A$1:$E$530,2,0)),0,VLOOKUP(H1976,'data putaway'!$A$1:$E$530,2,0))</f>
        <v>0</v>
      </c>
      <c r="X1976" s="354" t="b">
        <f t="shared" si="684"/>
        <v>1</v>
      </c>
      <c r="Y1976" s="354">
        <f>IF(ISNA(VLOOKUP(H1976,'data putaway'!$A$1:$E$530,4,0)),0,VLOOKUP(H1976,'data putaway'!$A$1:$E$530,4,0))</f>
        <v>0</v>
      </c>
      <c r="Z1976" s="113">
        <f>IF(ISNA(VLOOKUP(H1976,'data putaway'!$A$1:$E$530,5,0)),0,VLOOKUP(H1976,'data putaway'!$A$1:$E$530,5,0))</f>
        <v>0</v>
      </c>
      <c r="AA1976" s="354" t="b">
        <f t="shared" si="685"/>
        <v>1</v>
      </c>
      <c r="AB1976" s="354" t="b">
        <f t="shared" si="686"/>
        <v>1</v>
      </c>
      <c r="AC1976" s="356" t="str">
        <f t="shared" ca="1" si="687"/>
        <v/>
      </c>
      <c r="AD1976" s="114" t="str">
        <f t="shared" ca="1" si="694"/>
        <v/>
      </c>
      <c r="AE1976" s="114">
        <f t="shared" si="688"/>
        <v>0</v>
      </c>
      <c r="AF1976" s="114">
        <f t="shared" si="689"/>
        <v>0</v>
      </c>
      <c r="AG1976" s="354" t="str">
        <f t="shared" si="690"/>
        <v>CF22</v>
      </c>
      <c r="AH1976" s="114">
        <f>IF(ISNA(VLOOKUP(L1976,'MASTER DATA'!$A$1:$F$192,6,0)),0,VLOOKUP(L1976,'MASTER DATA'!$A$1:$F$192,6,0))*AE1976</f>
        <v>0</v>
      </c>
      <c r="AI1976" s="354" t="str">
        <f>VLOOKUP($D1976,'warehouse mapping'!$AN$7:$AO$17,2,0)</f>
        <v>Aktif</v>
      </c>
      <c r="AJ1976" s="114">
        <f t="shared" si="691"/>
        <v>1</v>
      </c>
      <c r="AK1976" s="354" t="str">
        <f t="shared" si="692"/>
        <v>CF</v>
      </c>
      <c r="AL1976" s="354" t="s">
        <v>3025</v>
      </c>
      <c r="AM1976" s="354">
        <f t="shared" si="695"/>
        <v>1</v>
      </c>
      <c r="AN1976" s="354" t="b">
        <f t="shared" si="693"/>
        <v>1</v>
      </c>
    </row>
    <row r="1977" spans="1:40" s="354" customFormat="1">
      <c r="A1977" s="354" t="str">
        <f t="shared" si="696"/>
        <v>CF22B01550058593</v>
      </c>
      <c r="B1977" s="354">
        <f t="shared" si="697"/>
        <v>0</v>
      </c>
      <c r="C1977" s="354">
        <f t="shared" si="698"/>
        <v>0</v>
      </c>
      <c r="D1977" s="354" t="str">
        <f t="shared" si="677"/>
        <v>CF</v>
      </c>
      <c r="E1977" s="354" t="str">
        <f t="shared" si="678"/>
        <v>22</v>
      </c>
      <c r="F1977" s="354" t="str">
        <f t="shared" si="679"/>
        <v>B</v>
      </c>
      <c r="G1977" s="355" t="str">
        <f t="shared" si="680"/>
        <v>01</v>
      </c>
      <c r="H1977" s="232" t="s">
        <v>2282</v>
      </c>
      <c r="I1977" s="232" t="s">
        <v>3584</v>
      </c>
      <c r="J1977" s="233">
        <v>46281</v>
      </c>
      <c r="K1977" s="233">
        <v>47736</v>
      </c>
      <c r="L1977" s="234">
        <v>550058593</v>
      </c>
      <c r="M1977" s="232" t="str">
        <f>IF(ISNA(VLOOKUP(L1977,'MASTER DATA'!$A$1:$B$192,2,0)),"",VLOOKUP(L1977,'MASTER DATA'!$A$1:$B$192,2,0))</f>
        <v>Adv4TAX515W40SLMA2_12*0.8L_A04W</v>
      </c>
      <c r="N1977" s="232">
        <v>48</v>
      </c>
      <c r="O1977" s="232">
        <f t="shared" si="681"/>
        <v>1</v>
      </c>
      <c r="P1977" s="232">
        <f t="shared" si="682"/>
        <v>0</v>
      </c>
      <c r="Q1977" s="232">
        <f>VLOOKUP(L1977,'MASTER DATA'!$A$1:$E$192,5,0)</f>
        <v>48</v>
      </c>
      <c r="R1977" s="234">
        <f>SUMIF('picking of the day'!$H$4:$H$358,WMS!H1977&amp;WMS!L1977,'picking of the day'!$E$4:$E$358)</f>
        <v>0</v>
      </c>
      <c r="U1977" s="114">
        <f>IF(ISNA(VLOOKUP(H1977,'data putaway'!$A$1:$E$530,3,0)),0,VLOOKUP(H1977,'data putaway'!$A$1:$E$530,3,0))</f>
        <v>0</v>
      </c>
      <c r="V1977" s="354">
        <f t="shared" si="683"/>
        <v>48</v>
      </c>
      <c r="W1977" s="114">
        <f>IF(ISNA(VLOOKUP(H1977,'data putaway'!$A$1:$E$530,2,0)),0,VLOOKUP(H1977,'data putaway'!$A$1:$E$530,2,0))</f>
        <v>0</v>
      </c>
      <c r="X1977" s="354" t="b">
        <f t="shared" si="684"/>
        <v>0</v>
      </c>
      <c r="Y1977" s="354">
        <f>IF(ISNA(VLOOKUP(H1977,'data putaway'!$A$1:$E$530,4,0)),0,VLOOKUP(H1977,'data putaway'!$A$1:$E$530,4,0))</f>
        <v>0</v>
      </c>
      <c r="Z1977" s="113">
        <f>IF(ISNA(VLOOKUP(H1977,'data putaway'!$A$1:$E$530,5,0)),0,VLOOKUP(H1977,'data putaway'!$A$1:$E$530,5,0))</f>
        <v>0</v>
      </c>
      <c r="AA1977" s="354" t="b">
        <f t="shared" si="685"/>
        <v>0</v>
      </c>
      <c r="AB1977" s="354" t="b">
        <f t="shared" si="686"/>
        <v>0</v>
      </c>
      <c r="AC1977" s="356" t="str">
        <f t="shared" ca="1" si="687"/>
        <v>0 Month,  2 Days</v>
      </c>
      <c r="AD1977" s="114" t="str">
        <f t="shared" ca="1" si="694"/>
        <v>3 Year, 11 Month, 23 Days</v>
      </c>
      <c r="AE1977" s="114">
        <f t="shared" si="688"/>
        <v>48</v>
      </c>
      <c r="AF1977" s="114">
        <f t="shared" si="689"/>
        <v>1</v>
      </c>
      <c r="AG1977" s="354" t="str">
        <f t="shared" si="690"/>
        <v>CF22</v>
      </c>
      <c r="AH1977" s="114">
        <f>IF(ISNA(VLOOKUP(L1977,'MASTER DATA'!$A$1:$F$192,6,0)),0,VLOOKUP(L1977,'MASTER DATA'!$A$1:$F$192,6,0))*AE1977</f>
        <v>460.79999999999995</v>
      </c>
      <c r="AI1977" s="354" t="str">
        <f>VLOOKUP($D1977,'warehouse mapping'!$AN$7:$AO$17,2,0)</f>
        <v>Aktif</v>
      </c>
      <c r="AJ1977" s="114">
        <f t="shared" si="691"/>
        <v>0</v>
      </c>
      <c r="AK1977" s="354" t="str">
        <f t="shared" si="692"/>
        <v/>
      </c>
      <c r="AL1977" s="354" t="s">
        <v>3025</v>
      </c>
      <c r="AM1977" s="354">
        <f t="shared" si="695"/>
        <v>1</v>
      </c>
      <c r="AN1977" s="354" t="b">
        <f t="shared" si="693"/>
        <v>1</v>
      </c>
    </row>
    <row r="1978" spans="1:40" s="354" customFormat="1">
      <c r="A1978" s="354" t="str">
        <f t="shared" si="696"/>
        <v>CF22B02550058593</v>
      </c>
      <c r="B1978" s="354">
        <f t="shared" si="697"/>
        <v>0</v>
      </c>
      <c r="C1978" s="354">
        <f t="shared" si="698"/>
        <v>0</v>
      </c>
      <c r="D1978" s="354" t="str">
        <f t="shared" si="677"/>
        <v>CF</v>
      </c>
      <c r="E1978" s="354" t="str">
        <f t="shared" si="678"/>
        <v>22</v>
      </c>
      <c r="F1978" s="354" t="str">
        <f t="shared" si="679"/>
        <v>B</v>
      </c>
      <c r="G1978" s="355" t="str">
        <f t="shared" si="680"/>
        <v>02</v>
      </c>
      <c r="H1978" s="232" t="s">
        <v>2283</v>
      </c>
      <c r="I1978" s="232" t="s">
        <v>3584</v>
      </c>
      <c r="J1978" s="233">
        <v>46281</v>
      </c>
      <c r="K1978" s="233">
        <v>47736</v>
      </c>
      <c r="L1978" s="234">
        <v>550058593</v>
      </c>
      <c r="M1978" s="232" t="str">
        <f>IF(ISNA(VLOOKUP(L1978,'MASTER DATA'!$A$1:$B$192,2,0)),"",VLOOKUP(L1978,'MASTER DATA'!$A$1:$B$192,2,0))</f>
        <v>Adv4TAX515W40SLMA2_12*0.8L_A04W</v>
      </c>
      <c r="N1978" s="232">
        <v>48</v>
      </c>
      <c r="O1978" s="232">
        <f t="shared" si="681"/>
        <v>1</v>
      </c>
      <c r="P1978" s="232">
        <f t="shared" si="682"/>
        <v>0</v>
      </c>
      <c r="Q1978" s="232">
        <f>VLOOKUP(L1978,'MASTER DATA'!$A$1:$E$192,5,0)</f>
        <v>48</v>
      </c>
      <c r="R1978" s="234">
        <f>SUMIF('picking of the day'!$H$4:$H$358,WMS!H1978&amp;WMS!L1978,'picking of the day'!$E$4:$E$358)</f>
        <v>0</v>
      </c>
      <c r="U1978" s="114">
        <f>IF(ISNA(VLOOKUP(H1978,'data putaway'!$A$1:$E$530,3,0)),0,VLOOKUP(H1978,'data putaway'!$A$1:$E$530,3,0))</f>
        <v>0</v>
      </c>
      <c r="V1978" s="354">
        <f t="shared" si="683"/>
        <v>48</v>
      </c>
      <c r="W1978" s="114">
        <f>IF(ISNA(VLOOKUP(H1978,'data putaway'!$A$1:$E$530,2,0)),0,VLOOKUP(H1978,'data putaway'!$A$1:$E$530,2,0))</f>
        <v>0</v>
      </c>
      <c r="X1978" s="354" t="b">
        <f t="shared" si="684"/>
        <v>0</v>
      </c>
      <c r="Y1978" s="354">
        <f>IF(ISNA(VLOOKUP(H1978,'data putaway'!$A$1:$E$530,4,0)),0,VLOOKUP(H1978,'data putaway'!$A$1:$E$530,4,0))</f>
        <v>0</v>
      </c>
      <c r="Z1978" s="113">
        <f>IF(ISNA(VLOOKUP(H1978,'data putaway'!$A$1:$E$530,5,0)),0,VLOOKUP(H1978,'data putaway'!$A$1:$E$530,5,0))</f>
        <v>0</v>
      </c>
      <c r="AA1978" s="354" t="b">
        <f t="shared" si="685"/>
        <v>0</v>
      </c>
      <c r="AB1978" s="354" t="b">
        <f t="shared" si="686"/>
        <v>0</v>
      </c>
      <c r="AC1978" s="356" t="str">
        <f t="shared" ca="1" si="687"/>
        <v>0 Month,  2 Days</v>
      </c>
      <c r="AD1978" s="114" t="str">
        <f t="shared" ca="1" si="694"/>
        <v>3 Year, 11 Month, 23 Days</v>
      </c>
      <c r="AE1978" s="114">
        <f t="shared" si="688"/>
        <v>48</v>
      </c>
      <c r="AF1978" s="114">
        <f t="shared" si="689"/>
        <v>1</v>
      </c>
      <c r="AG1978" s="354" t="str">
        <f t="shared" si="690"/>
        <v>CF22</v>
      </c>
      <c r="AH1978" s="114">
        <f>IF(ISNA(VLOOKUP(L1978,'MASTER DATA'!$A$1:$F$192,6,0)),0,VLOOKUP(L1978,'MASTER DATA'!$A$1:$F$192,6,0))*AE1978</f>
        <v>460.79999999999995</v>
      </c>
      <c r="AI1978" s="354" t="str">
        <f>VLOOKUP($D1978,'warehouse mapping'!$AN$7:$AO$17,2,0)</f>
        <v>Aktif</v>
      </c>
      <c r="AJ1978" s="114">
        <f t="shared" si="691"/>
        <v>0</v>
      </c>
      <c r="AK1978" s="354" t="str">
        <f t="shared" si="692"/>
        <v/>
      </c>
      <c r="AL1978" s="354" t="s">
        <v>3025</v>
      </c>
      <c r="AM1978" s="354">
        <f t="shared" si="695"/>
        <v>1</v>
      </c>
      <c r="AN1978" s="354" t="b">
        <f t="shared" si="693"/>
        <v>1</v>
      </c>
    </row>
    <row r="1979" spans="1:40" s="354" customFormat="1">
      <c r="A1979" s="354" t="str">
        <f t="shared" si="696"/>
        <v>CF22C01550069887</v>
      </c>
      <c r="B1979" s="354">
        <f t="shared" si="697"/>
        <v>0</v>
      </c>
      <c r="C1979" s="354">
        <f t="shared" si="698"/>
        <v>0</v>
      </c>
      <c r="D1979" s="354" t="str">
        <f t="shared" si="677"/>
        <v>CF</v>
      </c>
      <c r="E1979" s="354" t="str">
        <f t="shared" si="678"/>
        <v>22</v>
      </c>
      <c r="F1979" s="354" t="str">
        <f t="shared" si="679"/>
        <v>C</v>
      </c>
      <c r="G1979" s="355" t="str">
        <f t="shared" si="680"/>
        <v>01</v>
      </c>
      <c r="H1979" s="232" t="s">
        <v>2284</v>
      </c>
      <c r="I1979" s="232" t="s">
        <v>3582</v>
      </c>
      <c r="J1979" s="233">
        <v>47719</v>
      </c>
      <c r="K1979" s="233">
        <v>47734</v>
      </c>
      <c r="L1979" s="234">
        <v>550069887</v>
      </c>
      <c r="M1979" s="232" t="str">
        <f>IF(ISNA(VLOOKUP(L1979,'MASTER DATA'!$A$1:$B$192,2,0)),"",VLOOKUP(L1979,'MASTER DATA'!$A$1:$B$192,2,0))</f>
        <v>RimR4Plus15W40CI4E7_12*1L_A04W</v>
      </c>
      <c r="N1979" s="232">
        <v>44</v>
      </c>
      <c r="O1979" s="232">
        <f t="shared" si="681"/>
        <v>1</v>
      </c>
      <c r="P1979" s="232">
        <f t="shared" si="682"/>
        <v>0</v>
      </c>
      <c r="Q1979" s="232">
        <f>VLOOKUP(L1979,'MASTER DATA'!$A$1:$E$192,5,0)</f>
        <v>44</v>
      </c>
      <c r="R1979" s="234">
        <f>SUMIF('picking of the day'!$H$4:$H$358,WMS!H1979&amp;WMS!L1979,'picking of the day'!$E$4:$E$358)</f>
        <v>0</v>
      </c>
      <c r="U1979" s="114">
        <f>IF(ISNA(VLOOKUP(H1979,'data putaway'!$A$1:$E$530,3,0)),0,VLOOKUP(H1979,'data putaway'!$A$1:$E$530,3,0))</f>
        <v>0</v>
      </c>
      <c r="V1979" s="354">
        <f t="shared" si="683"/>
        <v>44</v>
      </c>
      <c r="W1979" s="114">
        <f>IF(ISNA(VLOOKUP(H1979,'data putaway'!$A$1:$E$530,2,0)),0,VLOOKUP(H1979,'data putaway'!$A$1:$E$530,2,0))</f>
        <v>0</v>
      </c>
      <c r="X1979" s="354" t="b">
        <f t="shared" si="684"/>
        <v>0</v>
      </c>
      <c r="Y1979" s="354">
        <f>IF(ISNA(VLOOKUP(H1979,'data putaway'!$A$1:$E$530,4,0)),0,VLOOKUP(H1979,'data putaway'!$A$1:$E$530,4,0))</f>
        <v>0</v>
      </c>
      <c r="Z1979" s="113">
        <f>IF(ISNA(VLOOKUP(H1979,'data putaway'!$A$1:$E$530,5,0)),0,VLOOKUP(H1979,'data putaway'!$A$1:$E$530,5,0))</f>
        <v>0</v>
      </c>
      <c r="AA1979" s="354" t="b">
        <f t="shared" si="685"/>
        <v>0</v>
      </c>
      <c r="AB1979" s="354" t="b">
        <f t="shared" si="686"/>
        <v>0</v>
      </c>
      <c r="AC1979" s="356" t="e">
        <f t="shared" ca="1" si="687"/>
        <v>#NUM!</v>
      </c>
      <c r="AD1979" s="114" t="str">
        <f t="shared" ca="1" si="694"/>
        <v>3 Year, 11 Month, 21 Days</v>
      </c>
      <c r="AE1979" s="114">
        <f t="shared" si="688"/>
        <v>44</v>
      </c>
      <c r="AF1979" s="114">
        <f t="shared" si="689"/>
        <v>1</v>
      </c>
      <c r="AG1979" s="354" t="str">
        <f t="shared" si="690"/>
        <v>CF22</v>
      </c>
      <c r="AH1979" s="114">
        <f>IF(ISNA(VLOOKUP(L1979,'MASTER DATA'!$A$1:$F$192,6,0)),0,VLOOKUP(L1979,'MASTER DATA'!$A$1:$F$192,6,0))*AE1979</f>
        <v>528</v>
      </c>
      <c r="AI1979" s="354" t="str">
        <f>VLOOKUP($D1979,'warehouse mapping'!$AN$7:$AO$17,2,0)</f>
        <v>Aktif</v>
      </c>
      <c r="AJ1979" s="114">
        <f t="shared" si="691"/>
        <v>0</v>
      </c>
      <c r="AK1979" s="354" t="str">
        <f t="shared" si="692"/>
        <v/>
      </c>
      <c r="AL1979" s="354" t="s">
        <v>3025</v>
      </c>
      <c r="AM1979" s="354">
        <f t="shared" si="695"/>
        <v>1</v>
      </c>
      <c r="AN1979" s="354" t="b">
        <f t="shared" si="693"/>
        <v>1</v>
      </c>
    </row>
    <row r="1980" spans="1:40" s="354" customFormat="1">
      <c r="A1980" s="354" t="str">
        <f t="shared" si="696"/>
        <v>CF22C02550072331</v>
      </c>
      <c r="B1980" s="354">
        <f t="shared" si="697"/>
        <v>0</v>
      </c>
      <c r="C1980" s="354">
        <f t="shared" si="698"/>
        <v>0</v>
      </c>
      <c r="D1980" s="354" t="str">
        <f t="shared" si="677"/>
        <v>CF</v>
      </c>
      <c r="E1980" s="354" t="str">
        <f t="shared" si="678"/>
        <v>22</v>
      </c>
      <c r="F1980" s="354" t="str">
        <f t="shared" si="679"/>
        <v>C</v>
      </c>
      <c r="G1980" s="355" t="str">
        <f t="shared" si="680"/>
        <v>02</v>
      </c>
      <c r="H1980" s="232" t="s">
        <v>2285</v>
      </c>
      <c r="I1980" s="232" t="s">
        <v>3491</v>
      </c>
      <c r="J1980" s="233">
        <v>46280</v>
      </c>
      <c r="K1980" s="233">
        <v>47716</v>
      </c>
      <c r="L1980" s="234">
        <v>550072331</v>
      </c>
      <c r="M1980" s="232" t="str">
        <f>IF(ISNA(VLOOKUP(L1980,'MASTER DATA'!$A$1:$B$192,2,0)),"",VLOOKUP(L1980,'MASTER DATA'!$A$1:$B$192,2,0))</f>
        <v>Helix Eco Plus 5W-30_4*3L_A04W</v>
      </c>
      <c r="N1980" s="232">
        <v>0</v>
      </c>
      <c r="O1980" s="232">
        <f t="shared" si="681"/>
        <v>0</v>
      </c>
      <c r="P1980" s="232">
        <f t="shared" si="682"/>
        <v>0</v>
      </c>
      <c r="Q1980" s="232">
        <f>VLOOKUP(L1980,'MASTER DATA'!$A$1:$E$192,5,0)</f>
        <v>36</v>
      </c>
      <c r="R1980" s="234">
        <f>SUMIF('picking of the day'!$H$4:$H$358,WMS!H1980&amp;WMS!L1980,'picking of the day'!$E$4:$E$358)</f>
        <v>0</v>
      </c>
      <c r="U1980" s="114">
        <f>IF(ISNA(VLOOKUP(H1980,'data putaway'!$A$1:$E$530,3,0)),0,VLOOKUP(H1980,'data putaway'!$A$1:$E$530,3,0))</f>
        <v>0</v>
      </c>
      <c r="V1980" s="354">
        <f t="shared" si="683"/>
        <v>0</v>
      </c>
      <c r="W1980" s="114">
        <f>IF(ISNA(VLOOKUP(H1980,'data putaway'!$A$1:$E$530,2,0)),0,VLOOKUP(H1980,'data putaway'!$A$1:$E$530,2,0))</f>
        <v>0</v>
      </c>
      <c r="X1980" s="354" t="b">
        <f t="shared" si="684"/>
        <v>0</v>
      </c>
      <c r="Y1980" s="354">
        <f>IF(ISNA(VLOOKUP(H1980,'data putaway'!$A$1:$E$530,4,0)),0,VLOOKUP(H1980,'data putaway'!$A$1:$E$530,4,0))</f>
        <v>0</v>
      </c>
      <c r="Z1980" s="113">
        <f>IF(ISNA(VLOOKUP(H1980,'data putaway'!$A$1:$E$530,5,0)),0,VLOOKUP(H1980,'data putaway'!$A$1:$E$530,5,0))</f>
        <v>0</v>
      </c>
      <c r="AA1980" s="354" t="b">
        <f t="shared" si="685"/>
        <v>0</v>
      </c>
      <c r="AB1980" s="354" t="b">
        <f t="shared" si="686"/>
        <v>0</v>
      </c>
      <c r="AC1980" s="356" t="str">
        <f t="shared" ca="1" si="687"/>
        <v>0 Month,  3 Days</v>
      </c>
      <c r="AD1980" s="114" t="str">
        <f t="shared" ca="1" si="694"/>
        <v>3 Year, 11 Month, 3 Days</v>
      </c>
      <c r="AE1980" s="114">
        <f t="shared" si="688"/>
        <v>0</v>
      </c>
      <c r="AF1980" s="114">
        <f t="shared" si="689"/>
        <v>0</v>
      </c>
      <c r="AG1980" s="354" t="str">
        <f t="shared" si="690"/>
        <v>CF22</v>
      </c>
      <c r="AH1980" s="114">
        <f>IF(ISNA(VLOOKUP(L1980,'MASTER DATA'!$A$1:$F$192,6,0)),0,VLOOKUP(L1980,'MASTER DATA'!$A$1:$F$192,6,0))*AE1980</f>
        <v>0</v>
      </c>
      <c r="AI1980" s="354" t="str">
        <f>VLOOKUP($D1980,'warehouse mapping'!$AN$7:$AO$17,2,0)</f>
        <v>Aktif</v>
      </c>
      <c r="AJ1980" s="114">
        <f t="shared" si="691"/>
        <v>1</v>
      </c>
      <c r="AK1980" s="354" t="str">
        <f t="shared" si="692"/>
        <v>CF</v>
      </c>
      <c r="AL1980" s="354" t="s">
        <v>3025</v>
      </c>
      <c r="AM1980" s="354">
        <f t="shared" si="695"/>
        <v>1</v>
      </c>
      <c r="AN1980" s="354" t="b">
        <f t="shared" si="693"/>
        <v>1</v>
      </c>
    </row>
    <row r="1981" spans="1:40" s="354" customFormat="1">
      <c r="A1981" s="354" t="str">
        <f t="shared" si="696"/>
        <v>CF22D01550058593</v>
      </c>
      <c r="B1981" s="354">
        <f t="shared" si="697"/>
        <v>0</v>
      </c>
      <c r="C1981" s="354">
        <f t="shared" si="698"/>
        <v>0</v>
      </c>
      <c r="D1981" s="354" t="str">
        <f t="shared" si="677"/>
        <v>CF</v>
      </c>
      <c r="E1981" s="354" t="str">
        <f t="shared" si="678"/>
        <v>22</v>
      </c>
      <c r="F1981" s="354" t="str">
        <f t="shared" si="679"/>
        <v>D</v>
      </c>
      <c r="G1981" s="355" t="str">
        <f t="shared" si="680"/>
        <v>01</v>
      </c>
      <c r="H1981" s="232" t="s">
        <v>255</v>
      </c>
      <c r="I1981" s="232" t="s">
        <v>3584</v>
      </c>
      <c r="J1981" s="233">
        <v>46281</v>
      </c>
      <c r="K1981" s="233">
        <v>47736</v>
      </c>
      <c r="L1981" s="234">
        <v>550058593</v>
      </c>
      <c r="M1981" s="232" t="str">
        <f>IF(ISNA(VLOOKUP(L1981,'MASTER DATA'!$A$1:$B$192,2,0)),"",VLOOKUP(L1981,'MASTER DATA'!$A$1:$B$192,2,0))</f>
        <v>Adv4TAX515W40SLMA2_12*0.8L_A04W</v>
      </c>
      <c r="N1981" s="232">
        <v>48</v>
      </c>
      <c r="O1981" s="232">
        <f t="shared" si="681"/>
        <v>1</v>
      </c>
      <c r="P1981" s="232">
        <f t="shared" si="682"/>
        <v>0</v>
      </c>
      <c r="Q1981" s="232">
        <f>VLOOKUP(L1981,'MASTER DATA'!$A$1:$E$192,5,0)</f>
        <v>48</v>
      </c>
      <c r="R1981" s="234">
        <f>SUMIF('picking of the day'!$H$4:$H$358,WMS!H1981&amp;WMS!L1981,'picking of the day'!$E$4:$E$358)</f>
        <v>0</v>
      </c>
      <c r="U1981" s="114">
        <f>IF(ISNA(VLOOKUP(H1981,'data putaway'!$A$1:$E$530,3,0)),0,VLOOKUP(H1981,'data putaway'!$A$1:$E$530,3,0))</f>
        <v>0</v>
      </c>
      <c r="V1981" s="354">
        <f t="shared" si="683"/>
        <v>48</v>
      </c>
      <c r="W1981" s="114">
        <f>IF(ISNA(VLOOKUP(H1981,'data putaway'!$A$1:$E$530,2,0)),0,VLOOKUP(H1981,'data putaway'!$A$1:$E$530,2,0))</f>
        <v>0</v>
      </c>
      <c r="X1981" s="354" t="b">
        <f t="shared" si="684"/>
        <v>0</v>
      </c>
      <c r="Y1981" s="354">
        <f>IF(ISNA(VLOOKUP(H1981,'data putaway'!$A$1:$E$530,4,0)),0,VLOOKUP(H1981,'data putaway'!$A$1:$E$530,4,0))</f>
        <v>0</v>
      </c>
      <c r="Z1981" s="113">
        <f>IF(ISNA(VLOOKUP(H1981,'data putaway'!$A$1:$E$530,5,0)),0,VLOOKUP(H1981,'data putaway'!$A$1:$E$530,5,0))</f>
        <v>0</v>
      </c>
      <c r="AA1981" s="354" t="b">
        <f t="shared" si="685"/>
        <v>0</v>
      </c>
      <c r="AB1981" s="354" t="b">
        <f t="shared" si="686"/>
        <v>0</v>
      </c>
      <c r="AC1981" s="356" t="str">
        <f t="shared" ca="1" si="687"/>
        <v>0 Month,  2 Days</v>
      </c>
      <c r="AD1981" s="114" t="str">
        <f t="shared" ca="1" si="694"/>
        <v>3 Year, 11 Month, 23 Days</v>
      </c>
      <c r="AE1981" s="114">
        <f t="shared" si="688"/>
        <v>48</v>
      </c>
      <c r="AF1981" s="114">
        <f t="shared" si="689"/>
        <v>1</v>
      </c>
      <c r="AG1981" s="354" t="str">
        <f t="shared" si="690"/>
        <v>CF22</v>
      </c>
      <c r="AH1981" s="114">
        <f>IF(ISNA(VLOOKUP(L1981,'MASTER DATA'!$A$1:$F$192,6,0)),0,VLOOKUP(L1981,'MASTER DATA'!$A$1:$F$192,6,0))*AE1981</f>
        <v>460.79999999999995</v>
      </c>
      <c r="AI1981" s="354" t="str">
        <f>VLOOKUP($D1981,'warehouse mapping'!$AN$7:$AO$17,2,0)</f>
        <v>Aktif</v>
      </c>
      <c r="AJ1981" s="114">
        <f t="shared" si="691"/>
        <v>0</v>
      </c>
      <c r="AK1981" s="354" t="str">
        <f t="shared" si="692"/>
        <v/>
      </c>
      <c r="AL1981" s="354" t="s">
        <v>3025</v>
      </c>
      <c r="AM1981" s="354">
        <f t="shared" si="695"/>
        <v>1</v>
      </c>
      <c r="AN1981" s="354" t="b">
        <f t="shared" si="693"/>
        <v>1</v>
      </c>
    </row>
    <row r="1982" spans="1:40" s="354" customFormat="1">
      <c r="A1982" s="354" t="str">
        <f t="shared" si="696"/>
        <v>CF22D02550058593</v>
      </c>
      <c r="B1982" s="354">
        <f t="shared" si="697"/>
        <v>0</v>
      </c>
      <c r="C1982" s="354">
        <f t="shared" si="698"/>
        <v>0</v>
      </c>
      <c r="D1982" s="354" t="str">
        <f t="shared" si="677"/>
        <v>CF</v>
      </c>
      <c r="E1982" s="354" t="str">
        <f t="shared" si="678"/>
        <v>22</v>
      </c>
      <c r="F1982" s="354" t="str">
        <f t="shared" si="679"/>
        <v>D</v>
      </c>
      <c r="G1982" s="355" t="str">
        <f t="shared" si="680"/>
        <v>02</v>
      </c>
      <c r="H1982" s="232" t="s">
        <v>256</v>
      </c>
      <c r="I1982" s="232" t="s">
        <v>3584</v>
      </c>
      <c r="J1982" s="233">
        <v>46281</v>
      </c>
      <c r="K1982" s="233">
        <v>47736</v>
      </c>
      <c r="L1982" s="234">
        <v>550058593</v>
      </c>
      <c r="M1982" s="232" t="str">
        <f>IF(ISNA(VLOOKUP(L1982,'MASTER DATA'!$A$1:$B$192,2,0)),"",VLOOKUP(L1982,'MASTER DATA'!$A$1:$B$192,2,0))</f>
        <v>Adv4TAX515W40SLMA2_12*0.8L_A04W</v>
      </c>
      <c r="N1982" s="232">
        <v>48</v>
      </c>
      <c r="O1982" s="232">
        <f t="shared" si="681"/>
        <v>1</v>
      </c>
      <c r="P1982" s="232">
        <f t="shared" si="682"/>
        <v>0</v>
      </c>
      <c r="Q1982" s="232">
        <f>VLOOKUP(L1982,'MASTER DATA'!$A$1:$E$192,5,0)</f>
        <v>48</v>
      </c>
      <c r="R1982" s="234">
        <f>SUMIF('picking of the day'!$H$4:$H$358,WMS!H1982&amp;WMS!L1982,'picking of the day'!$E$4:$E$358)</f>
        <v>0</v>
      </c>
      <c r="U1982" s="114">
        <f>IF(ISNA(VLOOKUP(H1982,'data putaway'!$A$1:$E$530,3,0)),0,VLOOKUP(H1982,'data putaway'!$A$1:$E$530,3,0))</f>
        <v>0</v>
      </c>
      <c r="V1982" s="354">
        <f t="shared" si="683"/>
        <v>48</v>
      </c>
      <c r="W1982" s="114">
        <f>IF(ISNA(VLOOKUP(H1982,'data putaway'!$A$1:$E$530,2,0)),0,VLOOKUP(H1982,'data putaway'!$A$1:$E$530,2,0))</f>
        <v>0</v>
      </c>
      <c r="X1982" s="354" t="b">
        <f t="shared" si="684"/>
        <v>0</v>
      </c>
      <c r="Y1982" s="354">
        <f>IF(ISNA(VLOOKUP(H1982,'data putaway'!$A$1:$E$530,4,0)),0,VLOOKUP(H1982,'data putaway'!$A$1:$E$530,4,0))</f>
        <v>0</v>
      </c>
      <c r="Z1982" s="113">
        <f>IF(ISNA(VLOOKUP(H1982,'data putaway'!$A$1:$E$530,5,0)),0,VLOOKUP(H1982,'data putaway'!$A$1:$E$530,5,0))</f>
        <v>0</v>
      </c>
      <c r="AA1982" s="354" t="b">
        <f t="shared" si="685"/>
        <v>0</v>
      </c>
      <c r="AB1982" s="354" t="b">
        <f t="shared" si="686"/>
        <v>0</v>
      </c>
      <c r="AC1982" s="356" t="str">
        <f t="shared" ca="1" si="687"/>
        <v>0 Month,  2 Days</v>
      </c>
      <c r="AD1982" s="114" t="str">
        <f t="shared" ca="1" si="694"/>
        <v>3 Year, 11 Month, 23 Days</v>
      </c>
      <c r="AE1982" s="114">
        <f t="shared" si="688"/>
        <v>48</v>
      </c>
      <c r="AF1982" s="114">
        <f t="shared" si="689"/>
        <v>1</v>
      </c>
      <c r="AG1982" s="354" t="str">
        <f t="shared" si="690"/>
        <v>CF22</v>
      </c>
      <c r="AH1982" s="114">
        <f>IF(ISNA(VLOOKUP(L1982,'MASTER DATA'!$A$1:$F$192,6,0)),0,VLOOKUP(L1982,'MASTER DATA'!$A$1:$F$192,6,0))*AE1982</f>
        <v>460.79999999999995</v>
      </c>
      <c r="AI1982" s="354" t="str">
        <f>VLOOKUP($D1982,'warehouse mapping'!$AN$7:$AO$17,2,0)</f>
        <v>Aktif</v>
      </c>
      <c r="AJ1982" s="114">
        <f t="shared" si="691"/>
        <v>0</v>
      </c>
      <c r="AK1982" s="354" t="str">
        <f t="shared" si="692"/>
        <v/>
      </c>
      <c r="AL1982" s="354" t="s">
        <v>3025</v>
      </c>
      <c r="AM1982" s="354">
        <f t="shared" si="695"/>
        <v>1</v>
      </c>
      <c r="AN1982" s="354" t="b">
        <f t="shared" si="693"/>
        <v>1</v>
      </c>
    </row>
    <row r="1983" spans="1:40" s="354" customFormat="1">
      <c r="A1983" s="354" t="str">
        <f t="shared" si="696"/>
        <v>CF22E01550072331</v>
      </c>
      <c r="B1983" s="354">
        <f t="shared" si="697"/>
        <v>0</v>
      </c>
      <c r="C1983" s="354">
        <f t="shared" si="698"/>
        <v>36</v>
      </c>
      <c r="D1983" s="354" t="str">
        <f t="shared" si="677"/>
        <v>CF</v>
      </c>
      <c r="E1983" s="354" t="str">
        <f t="shared" si="678"/>
        <v>22</v>
      </c>
      <c r="F1983" s="354" t="str">
        <f t="shared" si="679"/>
        <v>E</v>
      </c>
      <c r="G1983" s="355" t="str">
        <f t="shared" si="680"/>
        <v>01</v>
      </c>
      <c r="H1983" s="232" t="s">
        <v>257</v>
      </c>
      <c r="I1983" s="232" t="s">
        <v>3496</v>
      </c>
      <c r="J1983" s="233">
        <v>46282</v>
      </c>
      <c r="K1983" s="233">
        <v>47718</v>
      </c>
      <c r="L1983" s="234">
        <v>550072331</v>
      </c>
      <c r="M1983" s="232" t="str">
        <f>IF(ISNA(VLOOKUP(L1983,'MASTER DATA'!$A$1:$B$192,2,0)),"",VLOOKUP(L1983,'MASTER DATA'!$A$1:$B$192,2,0))</f>
        <v>Helix Eco Plus 5W-30_4*3L_A04W</v>
      </c>
      <c r="N1983" s="232">
        <v>0</v>
      </c>
      <c r="O1983" s="232">
        <f t="shared" si="681"/>
        <v>1</v>
      </c>
      <c r="P1983" s="232">
        <f t="shared" si="682"/>
        <v>0</v>
      </c>
      <c r="Q1983" s="232">
        <f>VLOOKUP(L1983,'MASTER DATA'!$A$1:$E$192,5,0)</f>
        <v>36</v>
      </c>
      <c r="R1983" s="234">
        <f>SUMIF('picking of the day'!$H$4:$H$358,WMS!H1983&amp;WMS!L1983,'picking of the day'!$E$4:$E$358)</f>
        <v>0</v>
      </c>
      <c r="U1983" s="114">
        <f>IF(ISNA(VLOOKUP(H1983,'data putaway'!$A$1:$E$530,3,0)),0,VLOOKUP(H1983,'data putaway'!$A$1:$E$530,3,0))</f>
        <v>36</v>
      </c>
      <c r="V1983" s="354">
        <f t="shared" si="683"/>
        <v>36</v>
      </c>
      <c r="W1983" s="114">
        <f>IF(ISNA(VLOOKUP(H1983,'data putaway'!$A$1:$E$530,2,0)),0,VLOOKUP(H1983,'data putaway'!$A$1:$E$530,2,0))</f>
        <v>550072331</v>
      </c>
      <c r="X1983" s="354" t="b">
        <f t="shared" si="684"/>
        <v>1</v>
      </c>
      <c r="Y1983" s="354" t="str">
        <f>IF(ISNA(VLOOKUP(H1983,'data putaway'!$A$1:$E$530,4,0)),0,VLOOKUP(H1983,'data putaway'!$A$1:$E$530,4,0))</f>
        <v>23H26JJ</v>
      </c>
      <c r="Z1983" s="113">
        <f>IF(ISNA(VLOOKUP(H1983,'data putaway'!$A$1:$E$530,5,0)),0,VLOOKUP(H1983,'data putaway'!$A$1:$E$530,5,0))</f>
        <v>47718</v>
      </c>
      <c r="AA1983" s="354" t="b">
        <f t="shared" si="685"/>
        <v>1</v>
      </c>
      <c r="AB1983" s="354" t="b">
        <f t="shared" si="686"/>
        <v>1</v>
      </c>
      <c r="AC1983" s="356" t="str">
        <f t="shared" ca="1" si="687"/>
        <v>0 Month,  1 Days</v>
      </c>
      <c r="AD1983" s="114" t="str">
        <f t="shared" ca="1" si="694"/>
        <v>3 Year, 11 Month, 5 Days</v>
      </c>
      <c r="AE1983" s="114">
        <f t="shared" si="688"/>
        <v>36</v>
      </c>
      <c r="AF1983" s="114">
        <f t="shared" si="689"/>
        <v>1</v>
      </c>
      <c r="AG1983" s="354" t="str">
        <f t="shared" si="690"/>
        <v>CF22</v>
      </c>
      <c r="AH1983" s="114">
        <f>IF(ISNA(VLOOKUP(L1983,'MASTER DATA'!$A$1:$F$192,6,0)),0,VLOOKUP(L1983,'MASTER DATA'!$A$1:$F$192,6,0))*AE1983</f>
        <v>432</v>
      </c>
      <c r="AI1983" s="354" t="str">
        <f>VLOOKUP($D1983,'warehouse mapping'!$AN$7:$AO$17,2,0)</f>
        <v>Aktif</v>
      </c>
      <c r="AJ1983" s="114">
        <f t="shared" si="691"/>
        <v>0</v>
      </c>
      <c r="AK1983" s="354" t="str">
        <f t="shared" si="692"/>
        <v/>
      </c>
      <c r="AL1983" s="354" t="s">
        <v>3025</v>
      </c>
      <c r="AM1983" s="354">
        <f t="shared" si="695"/>
        <v>1</v>
      </c>
      <c r="AN1983" s="354" t="b">
        <f t="shared" si="693"/>
        <v>1</v>
      </c>
    </row>
    <row r="1984" spans="1:40" s="354" customFormat="1">
      <c r="A1984" s="354" t="str">
        <f t="shared" si="696"/>
        <v>CF22E02550072331</v>
      </c>
      <c r="B1984" s="354">
        <f t="shared" si="697"/>
        <v>0</v>
      </c>
      <c r="C1984" s="354">
        <f t="shared" si="698"/>
        <v>36</v>
      </c>
      <c r="D1984" s="354" t="str">
        <f t="shared" si="677"/>
        <v>CF</v>
      </c>
      <c r="E1984" s="354" t="str">
        <f t="shared" si="678"/>
        <v>22</v>
      </c>
      <c r="F1984" s="354" t="str">
        <f t="shared" si="679"/>
        <v>E</v>
      </c>
      <c r="G1984" s="355" t="str">
        <f t="shared" si="680"/>
        <v>02</v>
      </c>
      <c r="H1984" s="232" t="s">
        <v>258</v>
      </c>
      <c r="I1984" s="232" t="s">
        <v>3496</v>
      </c>
      <c r="J1984" s="233">
        <v>46282</v>
      </c>
      <c r="K1984" s="233">
        <v>47718</v>
      </c>
      <c r="L1984" s="234">
        <v>550072331</v>
      </c>
      <c r="M1984" s="232" t="str">
        <f>IF(ISNA(VLOOKUP(L1984,'MASTER DATA'!$A$1:$B$192,2,0)),"",VLOOKUP(L1984,'MASTER DATA'!$A$1:$B$192,2,0))</f>
        <v>Helix Eco Plus 5W-30_4*3L_A04W</v>
      </c>
      <c r="N1984" s="232">
        <v>0</v>
      </c>
      <c r="O1984" s="232">
        <f t="shared" si="681"/>
        <v>1</v>
      </c>
      <c r="P1984" s="232">
        <f t="shared" si="682"/>
        <v>0</v>
      </c>
      <c r="Q1984" s="232">
        <f>VLOOKUP(L1984,'MASTER DATA'!$A$1:$E$192,5,0)</f>
        <v>36</v>
      </c>
      <c r="R1984" s="234">
        <f>SUMIF('picking of the day'!$H$4:$H$358,WMS!H1984&amp;WMS!L1984,'picking of the day'!$E$4:$E$358)</f>
        <v>0</v>
      </c>
      <c r="U1984" s="114">
        <f>IF(ISNA(VLOOKUP(H1984,'data putaway'!$A$1:$E$530,3,0)),0,VLOOKUP(H1984,'data putaway'!$A$1:$E$530,3,0))</f>
        <v>36</v>
      </c>
      <c r="V1984" s="354">
        <f t="shared" si="683"/>
        <v>36</v>
      </c>
      <c r="W1984" s="114">
        <f>IF(ISNA(VLOOKUP(H1984,'data putaway'!$A$1:$E$530,2,0)),0,VLOOKUP(H1984,'data putaway'!$A$1:$E$530,2,0))</f>
        <v>550072331</v>
      </c>
      <c r="X1984" s="354" t="b">
        <f t="shared" si="684"/>
        <v>1</v>
      </c>
      <c r="Y1984" s="354" t="str">
        <f>IF(ISNA(VLOOKUP(H1984,'data putaway'!$A$1:$E$530,4,0)),0,VLOOKUP(H1984,'data putaway'!$A$1:$E$530,4,0))</f>
        <v>23H26JJ</v>
      </c>
      <c r="Z1984" s="113">
        <f>IF(ISNA(VLOOKUP(H1984,'data putaway'!$A$1:$E$530,5,0)),0,VLOOKUP(H1984,'data putaway'!$A$1:$E$530,5,0))</f>
        <v>47718</v>
      </c>
      <c r="AA1984" s="354" t="b">
        <f t="shared" si="685"/>
        <v>1</v>
      </c>
      <c r="AB1984" s="354" t="b">
        <f t="shared" si="686"/>
        <v>1</v>
      </c>
      <c r="AC1984" s="356" t="str">
        <f t="shared" ca="1" si="687"/>
        <v>0 Month,  1 Days</v>
      </c>
      <c r="AD1984" s="114" t="str">
        <f t="shared" ca="1" si="694"/>
        <v>3 Year, 11 Month, 5 Days</v>
      </c>
      <c r="AE1984" s="114">
        <f t="shared" si="688"/>
        <v>36</v>
      </c>
      <c r="AF1984" s="114">
        <f t="shared" si="689"/>
        <v>1</v>
      </c>
      <c r="AG1984" s="354" t="str">
        <f t="shared" si="690"/>
        <v>CF22</v>
      </c>
      <c r="AH1984" s="114">
        <f>IF(ISNA(VLOOKUP(L1984,'MASTER DATA'!$A$1:$F$192,6,0)),0,VLOOKUP(L1984,'MASTER DATA'!$A$1:$F$192,6,0))*AE1984</f>
        <v>432</v>
      </c>
      <c r="AI1984" s="354" t="str">
        <f>VLOOKUP($D1984,'warehouse mapping'!$AN$7:$AO$17,2,0)</f>
        <v>Aktif</v>
      </c>
      <c r="AJ1984" s="114">
        <f t="shared" si="691"/>
        <v>0</v>
      </c>
      <c r="AK1984" s="354" t="str">
        <f t="shared" si="692"/>
        <v/>
      </c>
      <c r="AL1984" s="354" t="s">
        <v>3025</v>
      </c>
      <c r="AM1984" s="354">
        <f t="shared" si="695"/>
        <v>1</v>
      </c>
      <c r="AN1984" s="354" t="b">
        <f t="shared" si="693"/>
        <v>1</v>
      </c>
    </row>
    <row r="1985" spans="1:40" s="354" customFormat="1">
      <c r="A1985" s="354" t="str">
        <f t="shared" si="696"/>
        <v>CF23A01</v>
      </c>
      <c r="B1985" s="354">
        <f t="shared" si="697"/>
        <v>0</v>
      </c>
      <c r="C1985" s="354">
        <f t="shared" si="698"/>
        <v>0</v>
      </c>
      <c r="D1985" s="354" t="str">
        <f t="shared" si="677"/>
        <v>CF</v>
      </c>
      <c r="E1985" s="354" t="str">
        <f t="shared" si="678"/>
        <v>23</v>
      </c>
      <c r="F1985" s="354" t="str">
        <f t="shared" si="679"/>
        <v>A</v>
      </c>
      <c r="G1985" s="355" t="str">
        <f t="shared" si="680"/>
        <v>01</v>
      </c>
      <c r="H1985" s="232" t="s">
        <v>2286</v>
      </c>
      <c r="I1985" s="232"/>
      <c r="J1985" s="233"/>
      <c r="K1985" s="233"/>
      <c r="L1985" s="234"/>
      <c r="M1985" s="232" t="str">
        <f>IF(ISNA(VLOOKUP(L1985,'MASTER DATA'!$A$1:$B$192,2,0)),"",VLOOKUP(L1985,'MASTER DATA'!$A$1:$B$192,2,0))</f>
        <v/>
      </c>
      <c r="N1985" s="232">
        <v>0</v>
      </c>
      <c r="O1985" s="232" t="e">
        <f t="shared" si="681"/>
        <v>#N/A</v>
      </c>
      <c r="P1985" s="232" t="e">
        <f t="shared" si="682"/>
        <v>#N/A</v>
      </c>
      <c r="Q1985" s="232" t="e">
        <f>VLOOKUP(L1985,'MASTER DATA'!$A$1:$E$192,5,0)</f>
        <v>#N/A</v>
      </c>
      <c r="R1985" s="234">
        <f>SUMIF('picking of the day'!$H$4:$H$358,WMS!H1985&amp;WMS!L1985,'picking of the day'!$E$4:$E$358)</f>
        <v>0</v>
      </c>
      <c r="U1985" s="114">
        <f>IF(ISNA(VLOOKUP(H1985,'data putaway'!$A$1:$E$530,3,0)),0,VLOOKUP(H1985,'data putaway'!$A$1:$E$530,3,0))</f>
        <v>0</v>
      </c>
      <c r="V1985" s="354">
        <f t="shared" si="683"/>
        <v>0</v>
      </c>
      <c r="W1985" s="114">
        <f>IF(ISNA(VLOOKUP(H1985,'data putaway'!$A$1:$E$530,2,0)),0,VLOOKUP(H1985,'data putaway'!$A$1:$E$530,2,0))</f>
        <v>0</v>
      </c>
      <c r="X1985" s="354" t="b">
        <f t="shared" si="684"/>
        <v>1</v>
      </c>
      <c r="Y1985" s="354">
        <f>IF(ISNA(VLOOKUP(H1985,'data putaway'!$A$1:$E$530,4,0)),0,VLOOKUP(H1985,'data putaway'!$A$1:$E$530,4,0))</f>
        <v>0</v>
      </c>
      <c r="Z1985" s="113">
        <f>IF(ISNA(VLOOKUP(H1985,'data putaway'!$A$1:$E$530,5,0)),0,VLOOKUP(H1985,'data putaway'!$A$1:$E$530,5,0))</f>
        <v>0</v>
      </c>
      <c r="AA1985" s="354" t="b">
        <f t="shared" si="685"/>
        <v>1</v>
      </c>
      <c r="AB1985" s="354" t="b">
        <f t="shared" si="686"/>
        <v>1</v>
      </c>
      <c r="AC1985" s="356" t="str">
        <f t="shared" ca="1" si="687"/>
        <v/>
      </c>
      <c r="AD1985" s="114" t="str">
        <f t="shared" ca="1" si="694"/>
        <v/>
      </c>
      <c r="AE1985" s="114">
        <f t="shared" si="688"/>
        <v>0</v>
      </c>
      <c r="AF1985" s="114">
        <f t="shared" si="689"/>
        <v>0</v>
      </c>
      <c r="AG1985" s="354" t="str">
        <f t="shared" si="690"/>
        <v>CF23</v>
      </c>
      <c r="AH1985" s="114">
        <f>IF(ISNA(VLOOKUP(L1985,'MASTER DATA'!$A$1:$F$192,6,0)),0,VLOOKUP(L1985,'MASTER DATA'!$A$1:$F$192,6,0))*AE1985</f>
        <v>0</v>
      </c>
      <c r="AI1985" s="354" t="str">
        <f>VLOOKUP($D1985,'warehouse mapping'!$AN$7:$AO$17,2,0)</f>
        <v>Aktif</v>
      </c>
      <c r="AJ1985" s="114">
        <f t="shared" si="691"/>
        <v>1</v>
      </c>
      <c r="AK1985" s="354" t="str">
        <f t="shared" si="692"/>
        <v>CF</v>
      </c>
      <c r="AL1985" s="354" t="s">
        <v>3025</v>
      </c>
      <c r="AM1985" s="354">
        <f t="shared" si="695"/>
        <v>1</v>
      </c>
      <c r="AN1985" s="354" t="b">
        <f t="shared" si="693"/>
        <v>1</v>
      </c>
    </row>
    <row r="1986" spans="1:40" s="354" customFormat="1">
      <c r="A1986" s="354" t="str">
        <f t="shared" si="696"/>
        <v>CF23A02</v>
      </c>
      <c r="B1986" s="354">
        <f t="shared" si="697"/>
        <v>0</v>
      </c>
      <c r="C1986" s="354">
        <f t="shared" si="698"/>
        <v>0</v>
      </c>
      <c r="D1986" s="354" t="str">
        <f t="shared" si="677"/>
        <v>CF</v>
      </c>
      <c r="E1986" s="354" t="str">
        <f t="shared" si="678"/>
        <v>23</v>
      </c>
      <c r="F1986" s="354" t="str">
        <f t="shared" si="679"/>
        <v>A</v>
      </c>
      <c r="G1986" s="355" t="str">
        <f t="shared" si="680"/>
        <v>02</v>
      </c>
      <c r="H1986" s="232" t="s">
        <v>2287</v>
      </c>
      <c r="I1986" s="232"/>
      <c r="J1986" s="233"/>
      <c r="K1986" s="233"/>
      <c r="L1986" s="234"/>
      <c r="M1986" s="232" t="str">
        <f>IF(ISNA(VLOOKUP(L1986,'MASTER DATA'!$A$1:$B$192,2,0)),"",VLOOKUP(L1986,'MASTER DATA'!$A$1:$B$192,2,0))</f>
        <v/>
      </c>
      <c r="N1986" s="232">
        <v>0</v>
      </c>
      <c r="O1986" s="232" t="e">
        <f t="shared" si="681"/>
        <v>#N/A</v>
      </c>
      <c r="P1986" s="232" t="e">
        <f t="shared" si="682"/>
        <v>#N/A</v>
      </c>
      <c r="Q1986" s="232" t="e">
        <f>VLOOKUP(L1986,'MASTER DATA'!$A$1:$E$192,5,0)</f>
        <v>#N/A</v>
      </c>
      <c r="R1986" s="234">
        <f>SUMIF('picking of the day'!$H$4:$H$358,WMS!H1986&amp;WMS!L1986,'picking of the day'!$E$4:$E$358)</f>
        <v>0</v>
      </c>
      <c r="U1986" s="114">
        <f>IF(ISNA(VLOOKUP(H1986,'data putaway'!$A$1:$E$530,3,0)),0,VLOOKUP(H1986,'data putaway'!$A$1:$E$530,3,0))</f>
        <v>0</v>
      </c>
      <c r="V1986" s="354">
        <f t="shared" si="683"/>
        <v>0</v>
      </c>
      <c r="W1986" s="114">
        <f>IF(ISNA(VLOOKUP(H1986,'data putaway'!$A$1:$E$530,2,0)),0,VLOOKUP(H1986,'data putaway'!$A$1:$E$530,2,0))</f>
        <v>0</v>
      </c>
      <c r="X1986" s="354" t="b">
        <f t="shared" si="684"/>
        <v>1</v>
      </c>
      <c r="Y1986" s="354">
        <f>IF(ISNA(VLOOKUP(H1986,'data putaway'!$A$1:$E$530,4,0)),0,VLOOKUP(H1986,'data putaway'!$A$1:$E$530,4,0))</f>
        <v>0</v>
      </c>
      <c r="Z1986" s="113">
        <f>IF(ISNA(VLOOKUP(H1986,'data putaway'!$A$1:$E$530,5,0)),0,VLOOKUP(H1986,'data putaway'!$A$1:$E$530,5,0))</f>
        <v>0</v>
      </c>
      <c r="AA1986" s="354" t="b">
        <f t="shared" si="685"/>
        <v>1</v>
      </c>
      <c r="AB1986" s="354" t="b">
        <f t="shared" si="686"/>
        <v>1</v>
      </c>
      <c r="AC1986" s="356" t="str">
        <f t="shared" ca="1" si="687"/>
        <v/>
      </c>
      <c r="AD1986" s="114" t="str">
        <f t="shared" ca="1" si="694"/>
        <v/>
      </c>
      <c r="AE1986" s="114">
        <f t="shared" si="688"/>
        <v>0</v>
      </c>
      <c r="AF1986" s="114">
        <f t="shared" si="689"/>
        <v>0</v>
      </c>
      <c r="AG1986" s="354" t="str">
        <f t="shared" si="690"/>
        <v>CF23</v>
      </c>
      <c r="AH1986" s="114">
        <f>IF(ISNA(VLOOKUP(L1986,'MASTER DATA'!$A$1:$F$192,6,0)),0,VLOOKUP(L1986,'MASTER DATA'!$A$1:$F$192,6,0))*AE1986</f>
        <v>0</v>
      </c>
      <c r="AI1986" s="354" t="str">
        <f>VLOOKUP($D1986,'warehouse mapping'!$AN$7:$AO$17,2,0)</f>
        <v>Aktif</v>
      </c>
      <c r="AJ1986" s="114">
        <f t="shared" si="691"/>
        <v>1</v>
      </c>
      <c r="AK1986" s="354" t="str">
        <f t="shared" si="692"/>
        <v>CF</v>
      </c>
      <c r="AL1986" s="354" t="s">
        <v>3025</v>
      </c>
      <c r="AM1986" s="354">
        <f t="shared" si="695"/>
        <v>1</v>
      </c>
      <c r="AN1986" s="354" t="b">
        <f t="shared" si="693"/>
        <v>1</v>
      </c>
    </row>
    <row r="1987" spans="1:40" s="354" customFormat="1">
      <c r="A1987" s="354" t="str">
        <f t="shared" si="696"/>
        <v>CF23B01550044580</v>
      </c>
      <c r="B1987" s="354">
        <f t="shared" si="697"/>
        <v>0</v>
      </c>
      <c r="C1987" s="354">
        <f t="shared" si="698"/>
        <v>0</v>
      </c>
      <c r="D1987" s="354" t="str">
        <f t="shared" si="677"/>
        <v>CF</v>
      </c>
      <c r="E1987" s="354" t="str">
        <f t="shared" si="678"/>
        <v>23</v>
      </c>
      <c r="F1987" s="354" t="str">
        <f t="shared" si="679"/>
        <v>B</v>
      </c>
      <c r="G1987" s="355" t="str">
        <f t="shared" si="680"/>
        <v>01</v>
      </c>
      <c r="H1987" s="232" t="s">
        <v>2288</v>
      </c>
      <c r="I1987" s="232" t="s">
        <v>3528</v>
      </c>
      <c r="J1987" s="233">
        <v>46274</v>
      </c>
      <c r="K1987" s="233">
        <v>47717</v>
      </c>
      <c r="L1987" s="234">
        <v>550044580</v>
      </c>
      <c r="M1987" s="232" t="str">
        <f>IF(ISNA(VLOOKUP(L1987,'MASTER DATA'!$A$1:$B$192,2,0)),"",VLOOKUP(L1987,'MASTER DATA'!$A$1:$B$192,2,0))</f>
        <v>RimR3MV15W40CI4_1*209L_A227</v>
      </c>
      <c r="N1987" s="232">
        <v>4</v>
      </c>
      <c r="O1987" s="232">
        <f t="shared" si="681"/>
        <v>1</v>
      </c>
      <c r="P1987" s="232">
        <f t="shared" si="682"/>
        <v>0</v>
      </c>
      <c r="Q1987" s="232">
        <f>VLOOKUP(L1987,'MASTER DATA'!$A$1:$E$192,5,0)</f>
        <v>4</v>
      </c>
      <c r="R1987" s="234">
        <f>SUMIF('picking of the day'!$H$4:$H$358,WMS!H1987&amp;WMS!L1987,'picking of the day'!$E$4:$E$358)</f>
        <v>0</v>
      </c>
      <c r="U1987" s="114">
        <f>IF(ISNA(VLOOKUP(H1987,'data putaway'!$A$1:$E$530,3,0)),0,VLOOKUP(H1987,'data putaway'!$A$1:$E$530,3,0))</f>
        <v>0</v>
      </c>
      <c r="V1987" s="354">
        <f t="shared" si="683"/>
        <v>4</v>
      </c>
      <c r="W1987" s="114">
        <f>IF(ISNA(VLOOKUP(H1987,'data putaway'!$A$1:$E$530,2,0)),0,VLOOKUP(H1987,'data putaway'!$A$1:$E$530,2,0))</f>
        <v>0</v>
      </c>
      <c r="X1987" s="354" t="b">
        <f t="shared" si="684"/>
        <v>0</v>
      </c>
      <c r="Y1987" s="354">
        <f>IF(ISNA(VLOOKUP(H1987,'data putaway'!$A$1:$E$530,4,0)),0,VLOOKUP(H1987,'data putaway'!$A$1:$E$530,4,0))</f>
        <v>0</v>
      </c>
      <c r="Z1987" s="113">
        <f>IF(ISNA(VLOOKUP(H1987,'data putaway'!$A$1:$E$530,5,0)),0,VLOOKUP(H1987,'data putaway'!$A$1:$E$530,5,0))</f>
        <v>0</v>
      </c>
      <c r="AA1987" s="354" t="b">
        <f t="shared" si="685"/>
        <v>0</v>
      </c>
      <c r="AB1987" s="354" t="b">
        <f t="shared" si="686"/>
        <v>0</v>
      </c>
      <c r="AC1987" s="356" t="str">
        <f t="shared" ca="1" si="687"/>
        <v>0 Month,  9 Days</v>
      </c>
      <c r="AD1987" s="114" t="str">
        <f t="shared" ca="1" si="694"/>
        <v>3 Year, 11 Month, 4 Days</v>
      </c>
      <c r="AE1987" s="114">
        <f t="shared" si="688"/>
        <v>4</v>
      </c>
      <c r="AF1987" s="114">
        <f t="shared" si="689"/>
        <v>1</v>
      </c>
      <c r="AG1987" s="354" t="str">
        <f t="shared" si="690"/>
        <v>CF23</v>
      </c>
      <c r="AH1987" s="114">
        <f>IF(ISNA(VLOOKUP(L1987,'MASTER DATA'!$A$1:$F$192,6,0)),0,VLOOKUP(L1987,'MASTER DATA'!$A$1:$F$192,6,0))*AE1987</f>
        <v>836</v>
      </c>
      <c r="AI1987" s="354" t="str">
        <f>VLOOKUP($D1987,'warehouse mapping'!$AN$7:$AO$17,2,0)</f>
        <v>Aktif</v>
      </c>
      <c r="AJ1987" s="114">
        <f t="shared" si="691"/>
        <v>0</v>
      </c>
      <c r="AK1987" s="354" t="str">
        <f t="shared" si="692"/>
        <v/>
      </c>
      <c r="AL1987" s="354" t="s">
        <v>3025</v>
      </c>
      <c r="AM1987" s="354">
        <f t="shared" si="695"/>
        <v>1</v>
      </c>
      <c r="AN1987" s="354" t="b">
        <f t="shared" si="693"/>
        <v>1</v>
      </c>
    </row>
    <row r="1988" spans="1:40" s="354" customFormat="1">
      <c r="A1988" s="354" t="str">
        <f t="shared" si="696"/>
        <v>CF23B02550044580</v>
      </c>
      <c r="B1988" s="354">
        <f t="shared" si="697"/>
        <v>0</v>
      </c>
      <c r="C1988" s="354">
        <f t="shared" si="698"/>
        <v>0</v>
      </c>
      <c r="D1988" s="354" t="str">
        <f t="shared" si="677"/>
        <v>CF</v>
      </c>
      <c r="E1988" s="354" t="str">
        <f t="shared" si="678"/>
        <v>23</v>
      </c>
      <c r="F1988" s="354" t="str">
        <f t="shared" si="679"/>
        <v>B</v>
      </c>
      <c r="G1988" s="355" t="str">
        <f t="shared" si="680"/>
        <v>02</v>
      </c>
      <c r="H1988" s="232" t="s">
        <v>2289</v>
      </c>
      <c r="I1988" s="232" t="s">
        <v>3528</v>
      </c>
      <c r="J1988" s="233">
        <v>46274</v>
      </c>
      <c r="K1988" s="233">
        <v>47717</v>
      </c>
      <c r="L1988" s="234">
        <v>550044580</v>
      </c>
      <c r="M1988" s="232" t="str">
        <f>IF(ISNA(VLOOKUP(L1988,'MASTER DATA'!$A$1:$B$192,2,0)),"",VLOOKUP(L1988,'MASTER DATA'!$A$1:$B$192,2,0))</f>
        <v>RimR3MV15W40CI4_1*209L_A227</v>
      </c>
      <c r="N1988" s="232">
        <v>4</v>
      </c>
      <c r="O1988" s="232">
        <f t="shared" si="681"/>
        <v>1</v>
      </c>
      <c r="P1988" s="232">
        <f t="shared" si="682"/>
        <v>0</v>
      </c>
      <c r="Q1988" s="232">
        <f>VLOOKUP(L1988,'MASTER DATA'!$A$1:$E$192,5,0)</f>
        <v>4</v>
      </c>
      <c r="R1988" s="234">
        <f>SUMIF('picking of the day'!$H$4:$H$358,WMS!H1988&amp;WMS!L1988,'picking of the day'!$E$4:$E$358)</f>
        <v>0</v>
      </c>
      <c r="U1988" s="114">
        <f>IF(ISNA(VLOOKUP(H1988,'data putaway'!$A$1:$E$530,3,0)),0,VLOOKUP(H1988,'data putaway'!$A$1:$E$530,3,0))</f>
        <v>0</v>
      </c>
      <c r="V1988" s="354">
        <f t="shared" si="683"/>
        <v>4</v>
      </c>
      <c r="W1988" s="114">
        <f>IF(ISNA(VLOOKUP(H1988,'data putaway'!$A$1:$E$530,2,0)),0,VLOOKUP(H1988,'data putaway'!$A$1:$E$530,2,0))</f>
        <v>0</v>
      </c>
      <c r="X1988" s="354" t="b">
        <f t="shared" si="684"/>
        <v>0</v>
      </c>
      <c r="Y1988" s="354">
        <f>IF(ISNA(VLOOKUP(H1988,'data putaway'!$A$1:$E$530,4,0)),0,VLOOKUP(H1988,'data putaway'!$A$1:$E$530,4,0))</f>
        <v>0</v>
      </c>
      <c r="Z1988" s="113">
        <f>IF(ISNA(VLOOKUP(H1988,'data putaway'!$A$1:$E$530,5,0)),0,VLOOKUP(H1988,'data putaway'!$A$1:$E$530,5,0))</f>
        <v>0</v>
      </c>
      <c r="AA1988" s="354" t="b">
        <f t="shared" si="685"/>
        <v>0</v>
      </c>
      <c r="AB1988" s="354" t="b">
        <f t="shared" si="686"/>
        <v>0</v>
      </c>
      <c r="AC1988" s="356" t="str">
        <f t="shared" ca="1" si="687"/>
        <v>0 Month,  9 Days</v>
      </c>
      <c r="AD1988" s="114" t="str">
        <f t="shared" ca="1" si="694"/>
        <v>3 Year, 11 Month, 4 Days</v>
      </c>
      <c r="AE1988" s="114">
        <f t="shared" si="688"/>
        <v>4</v>
      </c>
      <c r="AF1988" s="114">
        <f t="shared" si="689"/>
        <v>1</v>
      </c>
      <c r="AG1988" s="354" t="str">
        <f t="shared" si="690"/>
        <v>CF23</v>
      </c>
      <c r="AH1988" s="114">
        <f>IF(ISNA(VLOOKUP(L1988,'MASTER DATA'!$A$1:$F$192,6,0)),0,VLOOKUP(L1988,'MASTER DATA'!$A$1:$F$192,6,0))*AE1988</f>
        <v>836</v>
      </c>
      <c r="AI1988" s="354" t="str">
        <f>VLOOKUP($D1988,'warehouse mapping'!$AN$7:$AO$17,2,0)</f>
        <v>Aktif</v>
      </c>
      <c r="AJ1988" s="114">
        <f t="shared" si="691"/>
        <v>0</v>
      </c>
      <c r="AK1988" s="354" t="str">
        <f t="shared" si="692"/>
        <v/>
      </c>
      <c r="AL1988" s="354" t="s">
        <v>3025</v>
      </c>
      <c r="AM1988" s="354">
        <f t="shared" si="695"/>
        <v>1</v>
      </c>
      <c r="AN1988" s="354" t="b">
        <f t="shared" si="693"/>
        <v>1</v>
      </c>
    </row>
    <row r="1989" spans="1:40" s="354" customFormat="1">
      <c r="A1989" s="354" t="str">
        <f t="shared" si="696"/>
        <v>CF23C01550025044</v>
      </c>
      <c r="B1989" s="354">
        <f t="shared" si="697"/>
        <v>0</v>
      </c>
      <c r="C1989" s="354">
        <f t="shared" si="698"/>
        <v>4</v>
      </c>
      <c r="D1989" s="354" t="str">
        <f t="shared" ref="D1989:D2052" si="699">LEFT(H1989,2)</f>
        <v>CF</v>
      </c>
      <c r="E1989" s="354" t="str">
        <f t="shared" ref="E1989:E2052" si="700">MID(H1989,3,2)</f>
        <v>23</v>
      </c>
      <c r="F1989" s="354" t="str">
        <f t="shared" ref="F1989:F2052" si="701">MID(H1989,5,1)</f>
        <v>C</v>
      </c>
      <c r="G1989" s="355" t="str">
        <f t="shared" ref="G1989:G2052" si="702">RIGHT(H1989,2)</f>
        <v>01</v>
      </c>
      <c r="H1989" s="232" t="s">
        <v>2290</v>
      </c>
      <c r="I1989" s="232" t="s">
        <v>3631</v>
      </c>
      <c r="J1989" s="233">
        <v>46282</v>
      </c>
      <c r="K1989" s="233">
        <v>47735</v>
      </c>
      <c r="L1989" s="234">
        <v>550025044</v>
      </c>
      <c r="M1989" s="232" t="str">
        <f>IF(ISNA(VLOOKUP(L1989,'MASTER DATA'!$A$1:$B$192,2,0)),"",VLOOKUP(L1989,'MASTER DATA'!$A$1:$B$192,2,0))</f>
        <v>Spirax S2 A 85W-140_1*209L_A227</v>
      </c>
      <c r="N1989" s="232">
        <v>0</v>
      </c>
      <c r="O1989" s="232">
        <f t="shared" ref="O1989:O2052" si="703">(V1989-P1989)/Q1989</f>
        <v>1</v>
      </c>
      <c r="P1989" s="232">
        <f t="shared" ref="P1989:P2052" si="704">MOD(V1989,Q1989)</f>
        <v>0</v>
      </c>
      <c r="Q1989" s="232">
        <f>VLOOKUP(L1989,'MASTER DATA'!$A$1:$E$192,5,0)</f>
        <v>4</v>
      </c>
      <c r="R1989" s="234">
        <f>SUMIF('picking of the day'!$H$4:$H$358,WMS!H1989&amp;WMS!L1989,'picking of the day'!$E$4:$E$358)</f>
        <v>0</v>
      </c>
      <c r="U1989" s="114">
        <f>IF(ISNA(VLOOKUP(H1989,'data putaway'!$A$1:$E$530,3,0)),0,VLOOKUP(H1989,'data putaway'!$A$1:$E$530,3,0))</f>
        <v>4</v>
      </c>
      <c r="V1989" s="354">
        <f t="shared" ref="V1989:V2052" si="705">(N1989+T1989+U1989)-(R1989+S1989)</f>
        <v>4</v>
      </c>
      <c r="W1989" s="114">
        <f>IF(ISNA(VLOOKUP(H1989,'data putaway'!$A$1:$E$530,2,0)),0,VLOOKUP(H1989,'data putaway'!$A$1:$E$530,2,0))</f>
        <v>550025044</v>
      </c>
      <c r="X1989" s="354" t="b">
        <f t="shared" ref="X1989:X2052" si="706">W1989=L1989</f>
        <v>1</v>
      </c>
      <c r="Y1989" s="354" t="str">
        <f>IF(ISNA(VLOOKUP(H1989,'data putaway'!$A$1:$E$530,4,0)),0,VLOOKUP(H1989,'data putaway'!$A$1:$E$530,4,0))</f>
        <v>1270429</v>
      </c>
      <c r="Z1989" s="113">
        <f>IF(ISNA(VLOOKUP(H1989,'data putaway'!$A$1:$E$530,5,0)),0,VLOOKUP(H1989,'data putaway'!$A$1:$E$530,5,0))</f>
        <v>47735</v>
      </c>
      <c r="AA1989" s="354" t="b">
        <f t="shared" ref="AA1989:AA2052" si="707">Y1989=I1989</f>
        <v>1</v>
      </c>
      <c r="AB1989" s="354" t="b">
        <f t="shared" ref="AB1989:AB2052" si="708">Z1989=K1989</f>
        <v>1</v>
      </c>
      <c r="AC1989" s="356" t="str">
        <f t="shared" ref="AC1989:AC2052" ca="1" si="709">IF(J1989="","",DATEDIF(J1989,NOW(),"ym")&amp;" Month"&amp;",  "&amp;DATEDIF(J1989,NOW(),"md")&amp;" Days")</f>
        <v>0 Month,  1 Days</v>
      </c>
      <c r="AD1989" s="114" t="str">
        <f t="shared" ca="1" si="694"/>
        <v>3 Year, 11 Month, 22 Days</v>
      </c>
      <c r="AE1989" s="114">
        <f t="shared" ref="AE1989:AE2052" si="710">N1989+U1989</f>
        <v>4</v>
      </c>
      <c r="AF1989" s="114">
        <f t="shared" ref="AF1989:AF2052" si="711">IF(V1989&gt;0,1,0)</f>
        <v>1</v>
      </c>
      <c r="AG1989" s="354" t="str">
        <f t="shared" ref="AG1989:AG2052" si="712">D1989&amp;E1989</f>
        <v>CF23</v>
      </c>
      <c r="AH1989" s="114">
        <f>IF(ISNA(VLOOKUP(L1989,'MASTER DATA'!$A$1:$F$192,6,0)),0,VLOOKUP(L1989,'MASTER DATA'!$A$1:$F$192,6,0))*AE1989</f>
        <v>836</v>
      </c>
      <c r="AI1989" s="354" t="str">
        <f>VLOOKUP($D1989,'warehouse mapping'!$AN$7:$AO$17,2,0)</f>
        <v>Aktif</v>
      </c>
      <c r="AJ1989" s="114">
        <f t="shared" ref="AJ1989:AJ2052" si="713">IF(AF1989=0,1,0)</f>
        <v>0</v>
      </c>
      <c r="AK1989" s="354" t="str">
        <f t="shared" ref="AK1989:AK2052" si="714">IF(AND(AJ1989=1,AI1989="aktif"),D1989,"")</f>
        <v/>
      </c>
      <c r="AL1989" s="354" t="s">
        <v>3025</v>
      </c>
      <c r="AM1989" s="354">
        <f t="shared" si="695"/>
        <v>1</v>
      </c>
      <c r="AN1989" s="354" t="b">
        <f t="shared" si="693"/>
        <v>1</v>
      </c>
    </row>
    <row r="1990" spans="1:40" s="354" customFormat="1">
      <c r="A1990" s="354" t="str">
        <f t="shared" si="696"/>
        <v>CF23C02550025044</v>
      </c>
      <c r="B1990" s="354">
        <f t="shared" si="697"/>
        <v>0</v>
      </c>
      <c r="C1990" s="354">
        <f t="shared" si="698"/>
        <v>4</v>
      </c>
      <c r="D1990" s="354" t="str">
        <f t="shared" si="699"/>
        <v>CF</v>
      </c>
      <c r="E1990" s="354" t="str">
        <f t="shared" si="700"/>
        <v>23</v>
      </c>
      <c r="F1990" s="354" t="str">
        <f t="shared" si="701"/>
        <v>C</v>
      </c>
      <c r="G1990" s="355" t="str">
        <f t="shared" si="702"/>
        <v>02</v>
      </c>
      <c r="H1990" s="232" t="s">
        <v>2291</v>
      </c>
      <c r="I1990" s="232" t="s">
        <v>3631</v>
      </c>
      <c r="J1990" s="233">
        <v>46282</v>
      </c>
      <c r="K1990" s="233">
        <v>47735</v>
      </c>
      <c r="L1990" s="234">
        <v>550025044</v>
      </c>
      <c r="M1990" s="232" t="str">
        <f>IF(ISNA(VLOOKUP(L1990,'MASTER DATA'!$A$1:$B$192,2,0)),"",VLOOKUP(L1990,'MASTER DATA'!$A$1:$B$192,2,0))</f>
        <v>Spirax S2 A 85W-140_1*209L_A227</v>
      </c>
      <c r="N1990" s="232">
        <v>0</v>
      </c>
      <c r="O1990" s="232">
        <f t="shared" si="703"/>
        <v>1</v>
      </c>
      <c r="P1990" s="232">
        <f t="shared" si="704"/>
        <v>0</v>
      </c>
      <c r="Q1990" s="232">
        <f>VLOOKUP(L1990,'MASTER DATA'!$A$1:$E$192,5,0)</f>
        <v>4</v>
      </c>
      <c r="R1990" s="234">
        <f>SUMIF('picking of the day'!$H$4:$H$358,WMS!H1990&amp;WMS!L1990,'picking of the day'!$E$4:$E$358)</f>
        <v>0</v>
      </c>
      <c r="U1990" s="114">
        <f>IF(ISNA(VLOOKUP(H1990,'data putaway'!$A$1:$E$530,3,0)),0,VLOOKUP(H1990,'data putaway'!$A$1:$E$530,3,0))</f>
        <v>4</v>
      </c>
      <c r="V1990" s="354">
        <f t="shared" si="705"/>
        <v>4</v>
      </c>
      <c r="W1990" s="114">
        <f>IF(ISNA(VLOOKUP(H1990,'data putaway'!$A$1:$E$530,2,0)),0,VLOOKUP(H1990,'data putaway'!$A$1:$E$530,2,0))</f>
        <v>550025044</v>
      </c>
      <c r="X1990" s="354" t="b">
        <f t="shared" si="706"/>
        <v>1</v>
      </c>
      <c r="Y1990" s="354" t="str">
        <f>IF(ISNA(VLOOKUP(H1990,'data putaway'!$A$1:$E$530,4,0)),0,VLOOKUP(H1990,'data putaway'!$A$1:$E$530,4,0))</f>
        <v>1270429</v>
      </c>
      <c r="Z1990" s="113">
        <f>IF(ISNA(VLOOKUP(H1990,'data putaway'!$A$1:$E$530,5,0)),0,VLOOKUP(H1990,'data putaway'!$A$1:$E$530,5,0))</f>
        <v>47735</v>
      </c>
      <c r="AA1990" s="354" t="b">
        <f t="shared" si="707"/>
        <v>1</v>
      </c>
      <c r="AB1990" s="354" t="b">
        <f t="shared" si="708"/>
        <v>1</v>
      </c>
      <c r="AC1990" s="356" t="str">
        <f t="shared" ca="1" si="709"/>
        <v>0 Month,  1 Days</v>
      </c>
      <c r="AD1990" s="114" t="str">
        <f t="shared" ca="1" si="694"/>
        <v>3 Year, 11 Month, 22 Days</v>
      </c>
      <c r="AE1990" s="114">
        <f t="shared" si="710"/>
        <v>4</v>
      </c>
      <c r="AF1990" s="114">
        <f t="shared" si="711"/>
        <v>1</v>
      </c>
      <c r="AG1990" s="354" t="str">
        <f t="shared" si="712"/>
        <v>CF23</v>
      </c>
      <c r="AH1990" s="114">
        <f>IF(ISNA(VLOOKUP(L1990,'MASTER DATA'!$A$1:$F$192,6,0)),0,VLOOKUP(L1990,'MASTER DATA'!$A$1:$F$192,6,0))*AE1990</f>
        <v>836</v>
      </c>
      <c r="AI1990" s="354" t="str">
        <f>VLOOKUP($D1990,'warehouse mapping'!$AN$7:$AO$17,2,0)</f>
        <v>Aktif</v>
      </c>
      <c r="AJ1990" s="114">
        <f t="shared" si="713"/>
        <v>0</v>
      </c>
      <c r="AK1990" s="354" t="str">
        <f t="shared" si="714"/>
        <v/>
      </c>
      <c r="AL1990" s="354" t="s">
        <v>3025</v>
      </c>
      <c r="AM1990" s="354">
        <f t="shared" si="695"/>
        <v>1</v>
      </c>
      <c r="AN1990" s="354" t="b">
        <f t="shared" ref="AN1990:AN2053" si="715">ISNUMBER(V1990)</f>
        <v>1</v>
      </c>
    </row>
    <row r="1991" spans="1:40" s="354" customFormat="1">
      <c r="A1991" s="354" t="str">
        <f t="shared" si="696"/>
        <v>CF23D01550072331</v>
      </c>
      <c r="B1991" s="354">
        <f t="shared" si="697"/>
        <v>0</v>
      </c>
      <c r="C1991" s="354">
        <f t="shared" si="698"/>
        <v>36</v>
      </c>
      <c r="D1991" s="354" t="str">
        <f t="shared" si="699"/>
        <v>CF</v>
      </c>
      <c r="E1991" s="354" t="str">
        <f t="shared" si="700"/>
        <v>23</v>
      </c>
      <c r="F1991" s="354" t="str">
        <f t="shared" si="701"/>
        <v>D</v>
      </c>
      <c r="G1991" s="355" t="str">
        <f t="shared" si="702"/>
        <v>01</v>
      </c>
      <c r="H1991" s="232" t="s">
        <v>259</v>
      </c>
      <c r="I1991" s="232" t="s">
        <v>3496</v>
      </c>
      <c r="J1991" s="233">
        <v>46282</v>
      </c>
      <c r="K1991" s="233">
        <v>47718</v>
      </c>
      <c r="L1991" s="234">
        <v>550072331</v>
      </c>
      <c r="M1991" s="232" t="str">
        <f>IF(ISNA(VLOOKUP(L1991,'MASTER DATA'!$A$1:$B$192,2,0)),"",VLOOKUP(L1991,'MASTER DATA'!$A$1:$B$192,2,0))</f>
        <v>Helix Eco Plus 5W-30_4*3L_A04W</v>
      </c>
      <c r="N1991" s="232">
        <v>0</v>
      </c>
      <c r="O1991" s="232">
        <f t="shared" si="703"/>
        <v>1</v>
      </c>
      <c r="P1991" s="232">
        <f t="shared" si="704"/>
        <v>0</v>
      </c>
      <c r="Q1991" s="232">
        <f>VLOOKUP(L1991,'MASTER DATA'!$A$1:$E$192,5,0)</f>
        <v>36</v>
      </c>
      <c r="R1991" s="234">
        <f>SUMIF('picking of the day'!$H$4:$H$358,WMS!H1991&amp;WMS!L1991,'picking of the day'!$E$4:$E$358)</f>
        <v>0</v>
      </c>
      <c r="U1991" s="114">
        <f>IF(ISNA(VLOOKUP(H1991,'data putaway'!$A$1:$E$530,3,0)),0,VLOOKUP(H1991,'data putaway'!$A$1:$E$530,3,0))</f>
        <v>36</v>
      </c>
      <c r="V1991" s="354">
        <f t="shared" si="705"/>
        <v>36</v>
      </c>
      <c r="W1991" s="114">
        <f>IF(ISNA(VLOOKUP(H1991,'data putaway'!$A$1:$E$530,2,0)),0,VLOOKUP(H1991,'data putaway'!$A$1:$E$530,2,0))</f>
        <v>550072331</v>
      </c>
      <c r="X1991" s="354" t="b">
        <f t="shared" si="706"/>
        <v>1</v>
      </c>
      <c r="Y1991" s="354" t="str">
        <f>IF(ISNA(VLOOKUP(H1991,'data putaway'!$A$1:$E$530,4,0)),0,VLOOKUP(H1991,'data putaway'!$A$1:$E$530,4,0))</f>
        <v>23H26JJ</v>
      </c>
      <c r="Z1991" s="113">
        <f>IF(ISNA(VLOOKUP(H1991,'data putaway'!$A$1:$E$530,5,0)),0,VLOOKUP(H1991,'data putaway'!$A$1:$E$530,5,0))</f>
        <v>47718</v>
      </c>
      <c r="AA1991" s="354" t="b">
        <f t="shared" si="707"/>
        <v>1</v>
      </c>
      <c r="AB1991" s="354" t="b">
        <f t="shared" si="708"/>
        <v>1</v>
      </c>
      <c r="AC1991" s="356" t="str">
        <f t="shared" ca="1" si="709"/>
        <v>0 Month,  1 Days</v>
      </c>
      <c r="AD1991" s="114" t="str">
        <f t="shared" ca="1" si="694"/>
        <v>3 Year, 11 Month, 5 Days</v>
      </c>
      <c r="AE1991" s="114">
        <f t="shared" si="710"/>
        <v>36</v>
      </c>
      <c r="AF1991" s="114">
        <f t="shared" si="711"/>
        <v>1</v>
      </c>
      <c r="AG1991" s="354" t="str">
        <f t="shared" si="712"/>
        <v>CF23</v>
      </c>
      <c r="AH1991" s="114">
        <f>IF(ISNA(VLOOKUP(L1991,'MASTER DATA'!$A$1:$F$192,6,0)),0,VLOOKUP(L1991,'MASTER DATA'!$A$1:$F$192,6,0))*AE1991</f>
        <v>432</v>
      </c>
      <c r="AI1991" s="354" t="str">
        <f>VLOOKUP($D1991,'warehouse mapping'!$AN$7:$AO$17,2,0)</f>
        <v>Aktif</v>
      </c>
      <c r="AJ1991" s="114">
        <f t="shared" si="713"/>
        <v>0</v>
      </c>
      <c r="AK1991" s="354" t="str">
        <f t="shared" si="714"/>
        <v/>
      </c>
      <c r="AL1991" s="354" t="s">
        <v>3025</v>
      </c>
      <c r="AM1991" s="354">
        <f t="shared" si="695"/>
        <v>1</v>
      </c>
      <c r="AN1991" s="354" t="b">
        <f t="shared" si="715"/>
        <v>1</v>
      </c>
    </row>
    <row r="1992" spans="1:40" s="354" customFormat="1">
      <c r="A1992" s="354" t="str">
        <f t="shared" si="696"/>
        <v>CF23D02550072331</v>
      </c>
      <c r="B1992" s="354">
        <f t="shared" si="697"/>
        <v>0</v>
      </c>
      <c r="C1992" s="354">
        <f t="shared" si="698"/>
        <v>36</v>
      </c>
      <c r="D1992" s="354" t="str">
        <f t="shared" si="699"/>
        <v>CF</v>
      </c>
      <c r="E1992" s="354" t="str">
        <f t="shared" si="700"/>
        <v>23</v>
      </c>
      <c r="F1992" s="354" t="str">
        <f t="shared" si="701"/>
        <v>D</v>
      </c>
      <c r="G1992" s="355" t="str">
        <f t="shared" si="702"/>
        <v>02</v>
      </c>
      <c r="H1992" s="232" t="s">
        <v>260</v>
      </c>
      <c r="I1992" s="232" t="s">
        <v>3496</v>
      </c>
      <c r="J1992" s="233">
        <v>46282</v>
      </c>
      <c r="K1992" s="233">
        <v>47718</v>
      </c>
      <c r="L1992" s="234">
        <v>550072331</v>
      </c>
      <c r="M1992" s="232" t="str">
        <f>IF(ISNA(VLOOKUP(L1992,'MASTER DATA'!$A$1:$B$192,2,0)),"",VLOOKUP(L1992,'MASTER DATA'!$A$1:$B$192,2,0))</f>
        <v>Helix Eco Plus 5W-30_4*3L_A04W</v>
      </c>
      <c r="N1992" s="232">
        <v>0</v>
      </c>
      <c r="O1992" s="232">
        <f t="shared" si="703"/>
        <v>1</v>
      </c>
      <c r="P1992" s="232">
        <f t="shared" si="704"/>
        <v>0</v>
      </c>
      <c r="Q1992" s="232">
        <f>VLOOKUP(L1992,'MASTER DATA'!$A$1:$E$192,5,0)</f>
        <v>36</v>
      </c>
      <c r="R1992" s="234">
        <f>SUMIF('picking of the day'!$H$4:$H$358,WMS!H1992&amp;WMS!L1992,'picking of the day'!$E$4:$E$358)</f>
        <v>0</v>
      </c>
      <c r="U1992" s="114">
        <f>IF(ISNA(VLOOKUP(H1992,'data putaway'!$A$1:$E$530,3,0)),0,VLOOKUP(H1992,'data putaway'!$A$1:$E$530,3,0))</f>
        <v>36</v>
      </c>
      <c r="V1992" s="354">
        <f t="shared" si="705"/>
        <v>36</v>
      </c>
      <c r="W1992" s="114">
        <f>IF(ISNA(VLOOKUP(H1992,'data putaway'!$A$1:$E$530,2,0)),0,VLOOKUP(H1992,'data putaway'!$A$1:$E$530,2,0))</f>
        <v>550072331</v>
      </c>
      <c r="X1992" s="354" t="b">
        <f t="shared" si="706"/>
        <v>1</v>
      </c>
      <c r="Y1992" s="354" t="str">
        <f>IF(ISNA(VLOOKUP(H1992,'data putaway'!$A$1:$E$530,4,0)),0,VLOOKUP(H1992,'data putaway'!$A$1:$E$530,4,0))</f>
        <v>23H26JJ</v>
      </c>
      <c r="Z1992" s="113">
        <f>IF(ISNA(VLOOKUP(H1992,'data putaway'!$A$1:$E$530,5,0)),0,VLOOKUP(H1992,'data putaway'!$A$1:$E$530,5,0))</f>
        <v>47718</v>
      </c>
      <c r="AA1992" s="354" t="b">
        <f t="shared" si="707"/>
        <v>1</v>
      </c>
      <c r="AB1992" s="354" t="b">
        <f t="shared" si="708"/>
        <v>1</v>
      </c>
      <c r="AC1992" s="356" t="str">
        <f t="shared" ca="1" si="709"/>
        <v>0 Month,  1 Days</v>
      </c>
      <c r="AD1992" s="114" t="str">
        <f t="shared" ca="1" si="694"/>
        <v>3 Year, 11 Month, 5 Days</v>
      </c>
      <c r="AE1992" s="114">
        <f t="shared" si="710"/>
        <v>36</v>
      </c>
      <c r="AF1992" s="114">
        <f t="shared" si="711"/>
        <v>1</v>
      </c>
      <c r="AG1992" s="354" t="str">
        <f t="shared" si="712"/>
        <v>CF23</v>
      </c>
      <c r="AH1992" s="114">
        <f>IF(ISNA(VLOOKUP(L1992,'MASTER DATA'!$A$1:$F$192,6,0)),0,VLOOKUP(L1992,'MASTER DATA'!$A$1:$F$192,6,0))*AE1992</f>
        <v>432</v>
      </c>
      <c r="AI1992" s="354" t="str">
        <f>VLOOKUP($D1992,'warehouse mapping'!$AN$7:$AO$17,2,0)</f>
        <v>Aktif</v>
      </c>
      <c r="AJ1992" s="114">
        <f t="shared" si="713"/>
        <v>0</v>
      </c>
      <c r="AK1992" s="354" t="str">
        <f t="shared" si="714"/>
        <v/>
      </c>
      <c r="AL1992" s="354" t="s">
        <v>3025</v>
      </c>
      <c r="AM1992" s="354">
        <f t="shared" si="695"/>
        <v>1</v>
      </c>
      <c r="AN1992" s="354" t="b">
        <f t="shared" si="715"/>
        <v>1</v>
      </c>
    </row>
    <row r="1993" spans="1:40" s="354" customFormat="1">
      <c r="A1993" s="354" t="str">
        <f t="shared" si="696"/>
        <v>CF23E01550072331</v>
      </c>
      <c r="B1993" s="354">
        <f t="shared" si="697"/>
        <v>0</v>
      </c>
      <c r="C1993" s="354">
        <f t="shared" si="698"/>
        <v>36</v>
      </c>
      <c r="D1993" s="354" t="str">
        <f t="shared" si="699"/>
        <v>CF</v>
      </c>
      <c r="E1993" s="354" t="str">
        <f t="shared" si="700"/>
        <v>23</v>
      </c>
      <c r="F1993" s="354" t="str">
        <f t="shared" si="701"/>
        <v>E</v>
      </c>
      <c r="G1993" s="355" t="str">
        <f t="shared" si="702"/>
        <v>01</v>
      </c>
      <c r="H1993" s="232" t="s">
        <v>261</v>
      </c>
      <c r="I1993" s="232" t="s">
        <v>3496</v>
      </c>
      <c r="J1993" s="233">
        <v>46282</v>
      </c>
      <c r="K1993" s="233">
        <v>47718</v>
      </c>
      <c r="L1993" s="234">
        <v>550072331</v>
      </c>
      <c r="M1993" s="232" t="str">
        <f>IF(ISNA(VLOOKUP(L1993,'MASTER DATA'!$A$1:$B$192,2,0)),"",VLOOKUP(L1993,'MASTER DATA'!$A$1:$B$192,2,0))</f>
        <v>Helix Eco Plus 5W-30_4*3L_A04W</v>
      </c>
      <c r="N1993" s="232">
        <v>0</v>
      </c>
      <c r="O1993" s="232">
        <f t="shared" si="703"/>
        <v>1</v>
      </c>
      <c r="P1993" s="232">
        <f t="shared" si="704"/>
        <v>0</v>
      </c>
      <c r="Q1993" s="232">
        <f>VLOOKUP(L1993,'MASTER DATA'!$A$1:$E$192,5,0)</f>
        <v>36</v>
      </c>
      <c r="R1993" s="234">
        <f>SUMIF('picking of the day'!$H$4:$H$358,WMS!H1993&amp;WMS!L1993,'picking of the day'!$E$4:$E$358)</f>
        <v>0</v>
      </c>
      <c r="U1993" s="114">
        <f>IF(ISNA(VLOOKUP(H1993,'data putaway'!$A$1:$E$530,3,0)),0,VLOOKUP(H1993,'data putaway'!$A$1:$E$530,3,0))</f>
        <v>36</v>
      </c>
      <c r="V1993" s="354">
        <f t="shared" si="705"/>
        <v>36</v>
      </c>
      <c r="W1993" s="114">
        <f>IF(ISNA(VLOOKUP(H1993,'data putaway'!$A$1:$E$530,2,0)),0,VLOOKUP(H1993,'data putaway'!$A$1:$E$530,2,0))</f>
        <v>550072331</v>
      </c>
      <c r="X1993" s="354" t="b">
        <f t="shared" si="706"/>
        <v>1</v>
      </c>
      <c r="Y1993" s="354" t="str">
        <f>IF(ISNA(VLOOKUP(H1993,'data putaway'!$A$1:$E$530,4,0)),0,VLOOKUP(H1993,'data putaway'!$A$1:$E$530,4,0))</f>
        <v>23H26JJ</v>
      </c>
      <c r="Z1993" s="113">
        <f>IF(ISNA(VLOOKUP(H1993,'data putaway'!$A$1:$E$530,5,0)),0,VLOOKUP(H1993,'data putaway'!$A$1:$E$530,5,0))</f>
        <v>47718</v>
      </c>
      <c r="AA1993" s="354" t="b">
        <f t="shared" si="707"/>
        <v>1</v>
      </c>
      <c r="AB1993" s="354" t="b">
        <f t="shared" si="708"/>
        <v>1</v>
      </c>
      <c r="AC1993" s="356" t="str">
        <f t="shared" ca="1" si="709"/>
        <v>0 Month,  1 Days</v>
      </c>
      <c r="AD1993" s="114" t="str">
        <f t="shared" ca="1" si="694"/>
        <v>3 Year, 11 Month, 5 Days</v>
      </c>
      <c r="AE1993" s="114">
        <f t="shared" si="710"/>
        <v>36</v>
      </c>
      <c r="AF1993" s="114">
        <f t="shared" si="711"/>
        <v>1</v>
      </c>
      <c r="AG1993" s="354" t="str">
        <f t="shared" si="712"/>
        <v>CF23</v>
      </c>
      <c r="AH1993" s="114">
        <f>IF(ISNA(VLOOKUP(L1993,'MASTER DATA'!$A$1:$F$192,6,0)),0,VLOOKUP(L1993,'MASTER DATA'!$A$1:$F$192,6,0))*AE1993</f>
        <v>432</v>
      </c>
      <c r="AI1993" s="354" t="str">
        <f>VLOOKUP($D1993,'warehouse mapping'!$AN$7:$AO$17,2,0)</f>
        <v>Aktif</v>
      </c>
      <c r="AJ1993" s="114">
        <f t="shared" si="713"/>
        <v>0</v>
      </c>
      <c r="AK1993" s="354" t="str">
        <f t="shared" si="714"/>
        <v/>
      </c>
      <c r="AL1993" s="354" t="s">
        <v>3025</v>
      </c>
      <c r="AM1993" s="354">
        <f t="shared" si="695"/>
        <v>1</v>
      </c>
      <c r="AN1993" s="354" t="b">
        <f t="shared" si="715"/>
        <v>1</v>
      </c>
    </row>
    <row r="1994" spans="1:40" s="354" customFormat="1">
      <c r="A1994" s="354" t="str">
        <f t="shared" si="696"/>
        <v>CF23E02550072331</v>
      </c>
      <c r="B1994" s="354">
        <f t="shared" si="697"/>
        <v>0</v>
      </c>
      <c r="C1994" s="354">
        <f t="shared" si="698"/>
        <v>36</v>
      </c>
      <c r="D1994" s="354" t="str">
        <f t="shared" si="699"/>
        <v>CF</v>
      </c>
      <c r="E1994" s="354" t="str">
        <f t="shared" si="700"/>
        <v>23</v>
      </c>
      <c r="F1994" s="354" t="str">
        <f t="shared" si="701"/>
        <v>E</v>
      </c>
      <c r="G1994" s="355" t="str">
        <f t="shared" si="702"/>
        <v>02</v>
      </c>
      <c r="H1994" s="232" t="s">
        <v>262</v>
      </c>
      <c r="I1994" s="232" t="s">
        <v>3496</v>
      </c>
      <c r="J1994" s="233">
        <v>46282</v>
      </c>
      <c r="K1994" s="233">
        <v>47718</v>
      </c>
      <c r="L1994" s="234">
        <v>550072331</v>
      </c>
      <c r="M1994" s="232" t="str">
        <f>IF(ISNA(VLOOKUP(L1994,'MASTER DATA'!$A$1:$B$192,2,0)),"",VLOOKUP(L1994,'MASTER DATA'!$A$1:$B$192,2,0))</f>
        <v>Helix Eco Plus 5W-30_4*3L_A04W</v>
      </c>
      <c r="N1994" s="232">
        <v>0</v>
      </c>
      <c r="O1994" s="232">
        <f t="shared" si="703"/>
        <v>1</v>
      </c>
      <c r="P1994" s="232">
        <f t="shared" si="704"/>
        <v>0</v>
      </c>
      <c r="Q1994" s="232">
        <f>VLOOKUP(L1994,'MASTER DATA'!$A$1:$E$192,5,0)</f>
        <v>36</v>
      </c>
      <c r="R1994" s="234">
        <f>SUMIF('picking of the day'!$H$4:$H$358,WMS!H1994&amp;WMS!L1994,'picking of the day'!$E$4:$E$358)</f>
        <v>0</v>
      </c>
      <c r="U1994" s="114">
        <f>IF(ISNA(VLOOKUP(H1994,'data putaway'!$A$1:$E$530,3,0)),0,VLOOKUP(H1994,'data putaway'!$A$1:$E$530,3,0))</f>
        <v>36</v>
      </c>
      <c r="V1994" s="354">
        <f t="shared" si="705"/>
        <v>36</v>
      </c>
      <c r="W1994" s="114">
        <f>IF(ISNA(VLOOKUP(H1994,'data putaway'!$A$1:$E$530,2,0)),0,VLOOKUP(H1994,'data putaway'!$A$1:$E$530,2,0))</f>
        <v>550072331</v>
      </c>
      <c r="X1994" s="354" t="b">
        <f t="shared" si="706"/>
        <v>1</v>
      </c>
      <c r="Y1994" s="354" t="str">
        <f>IF(ISNA(VLOOKUP(H1994,'data putaway'!$A$1:$E$530,4,0)),0,VLOOKUP(H1994,'data putaway'!$A$1:$E$530,4,0))</f>
        <v>23H26JJ</v>
      </c>
      <c r="Z1994" s="113">
        <f>IF(ISNA(VLOOKUP(H1994,'data putaway'!$A$1:$E$530,5,0)),0,VLOOKUP(H1994,'data putaway'!$A$1:$E$530,5,0))</f>
        <v>47718</v>
      </c>
      <c r="AA1994" s="354" t="b">
        <f t="shared" si="707"/>
        <v>1</v>
      </c>
      <c r="AB1994" s="354" t="b">
        <f t="shared" si="708"/>
        <v>1</v>
      </c>
      <c r="AC1994" s="356" t="str">
        <f t="shared" ca="1" si="709"/>
        <v>0 Month,  1 Days</v>
      </c>
      <c r="AD1994" s="114" t="str">
        <f t="shared" ca="1" si="694"/>
        <v>3 Year, 11 Month, 5 Days</v>
      </c>
      <c r="AE1994" s="114">
        <f t="shared" si="710"/>
        <v>36</v>
      </c>
      <c r="AF1994" s="114">
        <f t="shared" si="711"/>
        <v>1</v>
      </c>
      <c r="AG1994" s="354" t="str">
        <f t="shared" si="712"/>
        <v>CF23</v>
      </c>
      <c r="AH1994" s="114">
        <f>IF(ISNA(VLOOKUP(L1994,'MASTER DATA'!$A$1:$F$192,6,0)),0,VLOOKUP(L1994,'MASTER DATA'!$A$1:$F$192,6,0))*AE1994</f>
        <v>432</v>
      </c>
      <c r="AI1994" s="354" t="str">
        <f>VLOOKUP($D1994,'warehouse mapping'!$AN$7:$AO$17,2,0)</f>
        <v>Aktif</v>
      </c>
      <c r="AJ1994" s="114">
        <f t="shared" si="713"/>
        <v>0</v>
      </c>
      <c r="AK1994" s="354" t="str">
        <f t="shared" si="714"/>
        <v/>
      </c>
      <c r="AL1994" s="354" t="s">
        <v>3025</v>
      </c>
      <c r="AM1994" s="354">
        <f t="shared" si="695"/>
        <v>1</v>
      </c>
      <c r="AN1994" s="354" t="b">
        <f t="shared" si="715"/>
        <v>1</v>
      </c>
    </row>
    <row r="1995" spans="1:40" s="354" customFormat="1">
      <c r="A1995" s="354" t="str">
        <f t="shared" si="696"/>
        <v>CF24A01</v>
      </c>
      <c r="B1995" s="354">
        <f t="shared" si="697"/>
        <v>0</v>
      </c>
      <c r="C1995" s="354">
        <f t="shared" si="698"/>
        <v>0</v>
      </c>
      <c r="D1995" s="354" t="str">
        <f t="shared" si="699"/>
        <v>CF</v>
      </c>
      <c r="E1995" s="354" t="str">
        <f t="shared" si="700"/>
        <v>24</v>
      </c>
      <c r="F1995" s="354" t="str">
        <f t="shared" si="701"/>
        <v>A</v>
      </c>
      <c r="G1995" s="355" t="str">
        <f t="shared" si="702"/>
        <v>01</v>
      </c>
      <c r="H1995" s="232" t="s">
        <v>2292</v>
      </c>
      <c r="I1995" s="232"/>
      <c r="J1995" s="233"/>
      <c r="K1995" s="233"/>
      <c r="L1995" s="234"/>
      <c r="M1995" s="232" t="str">
        <f>IF(ISNA(VLOOKUP(L1995,'MASTER DATA'!$A$1:$B$192,2,0)),"",VLOOKUP(L1995,'MASTER DATA'!$A$1:$B$192,2,0))</f>
        <v/>
      </c>
      <c r="N1995" s="232">
        <v>0</v>
      </c>
      <c r="O1995" s="232" t="e">
        <f t="shared" si="703"/>
        <v>#N/A</v>
      </c>
      <c r="P1995" s="232" t="e">
        <f t="shared" si="704"/>
        <v>#N/A</v>
      </c>
      <c r="Q1995" s="232" t="e">
        <f>VLOOKUP(L1995,'MASTER DATA'!$A$1:$E$192,5,0)</f>
        <v>#N/A</v>
      </c>
      <c r="R1995" s="234">
        <f>SUMIF('picking of the day'!$H$4:$H$358,WMS!H1995&amp;WMS!L1995,'picking of the day'!$E$4:$E$358)</f>
        <v>0</v>
      </c>
      <c r="U1995" s="114">
        <f>IF(ISNA(VLOOKUP(H1995,'data putaway'!$A$1:$E$530,3,0)),0,VLOOKUP(H1995,'data putaway'!$A$1:$E$530,3,0))</f>
        <v>0</v>
      </c>
      <c r="V1995" s="354">
        <f t="shared" si="705"/>
        <v>0</v>
      </c>
      <c r="W1995" s="114">
        <f>IF(ISNA(VLOOKUP(H1995,'data putaway'!$A$1:$E$530,2,0)),0,VLOOKUP(H1995,'data putaway'!$A$1:$E$530,2,0))</f>
        <v>0</v>
      </c>
      <c r="X1995" s="354" t="b">
        <f t="shared" si="706"/>
        <v>1</v>
      </c>
      <c r="Y1995" s="354">
        <f>IF(ISNA(VLOOKUP(H1995,'data putaway'!$A$1:$E$530,4,0)),0,VLOOKUP(H1995,'data putaway'!$A$1:$E$530,4,0))</f>
        <v>0</v>
      </c>
      <c r="Z1995" s="113">
        <f>IF(ISNA(VLOOKUP(H1995,'data putaway'!$A$1:$E$530,5,0)),0,VLOOKUP(H1995,'data putaway'!$A$1:$E$530,5,0))</f>
        <v>0</v>
      </c>
      <c r="AA1995" s="354" t="b">
        <f t="shared" si="707"/>
        <v>1</v>
      </c>
      <c r="AB1995" s="354" t="b">
        <f t="shared" si="708"/>
        <v>1</v>
      </c>
      <c r="AC1995" s="356" t="str">
        <f t="shared" ca="1" si="709"/>
        <v/>
      </c>
      <c r="AD1995" s="114" t="str">
        <f t="shared" ca="1" si="694"/>
        <v/>
      </c>
      <c r="AE1995" s="114">
        <f t="shared" si="710"/>
        <v>0</v>
      </c>
      <c r="AF1995" s="114">
        <f t="shared" si="711"/>
        <v>0</v>
      </c>
      <c r="AG1995" s="354" t="str">
        <f t="shared" si="712"/>
        <v>CF24</v>
      </c>
      <c r="AH1995" s="114">
        <f>IF(ISNA(VLOOKUP(L1995,'MASTER DATA'!$A$1:$F$192,6,0)),0,VLOOKUP(L1995,'MASTER DATA'!$A$1:$F$192,6,0))*AE1995</f>
        <v>0</v>
      </c>
      <c r="AI1995" s="354" t="str">
        <f>VLOOKUP($D1995,'warehouse mapping'!$AN$7:$AO$17,2,0)</f>
        <v>Aktif</v>
      </c>
      <c r="AJ1995" s="114">
        <f t="shared" si="713"/>
        <v>1</v>
      </c>
      <c r="AK1995" s="354" t="str">
        <f t="shared" si="714"/>
        <v>CF</v>
      </c>
      <c r="AL1995" s="354" t="s">
        <v>3025</v>
      </c>
      <c r="AM1995" s="354">
        <f t="shared" si="695"/>
        <v>1</v>
      </c>
      <c r="AN1995" s="354" t="b">
        <f t="shared" si="715"/>
        <v>1</v>
      </c>
    </row>
    <row r="1996" spans="1:40" s="354" customFormat="1">
      <c r="A1996" s="354" t="str">
        <f t="shared" si="696"/>
        <v>CF24A02</v>
      </c>
      <c r="B1996" s="354">
        <f t="shared" si="697"/>
        <v>0</v>
      </c>
      <c r="C1996" s="354">
        <f t="shared" si="698"/>
        <v>0</v>
      </c>
      <c r="D1996" s="354" t="str">
        <f t="shared" si="699"/>
        <v>CF</v>
      </c>
      <c r="E1996" s="354" t="str">
        <f t="shared" si="700"/>
        <v>24</v>
      </c>
      <c r="F1996" s="354" t="str">
        <f t="shared" si="701"/>
        <v>A</v>
      </c>
      <c r="G1996" s="355" t="str">
        <f t="shared" si="702"/>
        <v>02</v>
      </c>
      <c r="H1996" s="232" t="s">
        <v>272</v>
      </c>
      <c r="I1996" s="232"/>
      <c r="J1996" s="233"/>
      <c r="K1996" s="233"/>
      <c r="L1996" s="234"/>
      <c r="M1996" s="232" t="str">
        <f>IF(ISNA(VLOOKUP(L1996,'MASTER DATA'!$A$1:$B$192,2,0)),"",VLOOKUP(L1996,'MASTER DATA'!$A$1:$B$192,2,0))</f>
        <v/>
      </c>
      <c r="N1996" s="232">
        <v>0</v>
      </c>
      <c r="O1996" s="232" t="e">
        <f t="shared" si="703"/>
        <v>#N/A</v>
      </c>
      <c r="P1996" s="232" t="e">
        <f t="shared" si="704"/>
        <v>#N/A</v>
      </c>
      <c r="Q1996" s="232" t="e">
        <f>VLOOKUP(L1996,'MASTER DATA'!$A$1:$E$192,5,0)</f>
        <v>#N/A</v>
      </c>
      <c r="R1996" s="234">
        <f>SUMIF('picking of the day'!$H$4:$H$358,WMS!H1996&amp;WMS!L1996,'picking of the day'!$E$4:$E$358)</f>
        <v>0</v>
      </c>
      <c r="U1996" s="114">
        <f>IF(ISNA(VLOOKUP(H1996,'data putaway'!$A$1:$E$530,3,0)),0,VLOOKUP(H1996,'data putaway'!$A$1:$E$530,3,0))</f>
        <v>0</v>
      </c>
      <c r="V1996" s="354">
        <f t="shared" si="705"/>
        <v>0</v>
      </c>
      <c r="W1996" s="114">
        <f>IF(ISNA(VLOOKUP(H1996,'data putaway'!$A$1:$E$530,2,0)),0,VLOOKUP(H1996,'data putaway'!$A$1:$E$530,2,0))</f>
        <v>0</v>
      </c>
      <c r="X1996" s="354" t="b">
        <f t="shared" si="706"/>
        <v>1</v>
      </c>
      <c r="Y1996" s="354">
        <f>IF(ISNA(VLOOKUP(H1996,'data putaway'!$A$1:$E$530,4,0)),0,VLOOKUP(H1996,'data putaway'!$A$1:$E$530,4,0))</f>
        <v>0</v>
      </c>
      <c r="Z1996" s="113">
        <f>IF(ISNA(VLOOKUP(H1996,'data putaway'!$A$1:$E$530,5,0)),0,VLOOKUP(H1996,'data putaway'!$A$1:$E$530,5,0))</f>
        <v>0</v>
      </c>
      <c r="AA1996" s="354" t="b">
        <f t="shared" si="707"/>
        <v>1</v>
      </c>
      <c r="AB1996" s="354" t="b">
        <f t="shared" si="708"/>
        <v>1</v>
      </c>
      <c r="AC1996" s="356" t="str">
        <f t="shared" ca="1" si="709"/>
        <v/>
      </c>
      <c r="AD1996" s="114" t="str">
        <f t="shared" ca="1" si="694"/>
        <v/>
      </c>
      <c r="AE1996" s="114">
        <f t="shared" si="710"/>
        <v>0</v>
      </c>
      <c r="AF1996" s="114">
        <f t="shared" si="711"/>
        <v>0</v>
      </c>
      <c r="AG1996" s="354" t="str">
        <f t="shared" si="712"/>
        <v>CF24</v>
      </c>
      <c r="AH1996" s="114">
        <f>IF(ISNA(VLOOKUP(L1996,'MASTER DATA'!$A$1:$F$192,6,0)),0,VLOOKUP(L1996,'MASTER DATA'!$A$1:$F$192,6,0))*AE1996</f>
        <v>0</v>
      </c>
      <c r="AI1996" s="354" t="str">
        <f>VLOOKUP($D1996,'warehouse mapping'!$AN$7:$AO$17,2,0)</f>
        <v>Aktif</v>
      </c>
      <c r="AJ1996" s="114">
        <f t="shared" si="713"/>
        <v>1</v>
      </c>
      <c r="AK1996" s="354" t="str">
        <f t="shared" si="714"/>
        <v>CF</v>
      </c>
      <c r="AL1996" s="354" t="s">
        <v>3025</v>
      </c>
      <c r="AM1996" s="354">
        <f t="shared" si="695"/>
        <v>1</v>
      </c>
      <c r="AN1996" s="354" t="b">
        <f t="shared" si="715"/>
        <v>1</v>
      </c>
    </row>
    <row r="1997" spans="1:40" s="354" customFormat="1">
      <c r="A1997" s="354" t="str">
        <f t="shared" si="696"/>
        <v>CF24B01550044580</v>
      </c>
      <c r="B1997" s="354">
        <f t="shared" si="697"/>
        <v>0</v>
      </c>
      <c r="C1997" s="354">
        <f t="shared" si="698"/>
        <v>0</v>
      </c>
      <c r="D1997" s="354" t="str">
        <f t="shared" si="699"/>
        <v>CF</v>
      </c>
      <c r="E1997" s="354" t="str">
        <f t="shared" si="700"/>
        <v>24</v>
      </c>
      <c r="F1997" s="354" t="str">
        <f t="shared" si="701"/>
        <v>B</v>
      </c>
      <c r="G1997" s="355" t="str">
        <f t="shared" si="702"/>
        <v>01</v>
      </c>
      <c r="H1997" s="232" t="s">
        <v>2293</v>
      </c>
      <c r="I1997" s="232" t="s">
        <v>3528</v>
      </c>
      <c r="J1997" s="233">
        <v>46274</v>
      </c>
      <c r="K1997" s="233">
        <v>47717</v>
      </c>
      <c r="L1997" s="234">
        <v>550044580</v>
      </c>
      <c r="M1997" s="232" t="str">
        <f>IF(ISNA(VLOOKUP(L1997,'MASTER DATA'!$A$1:$B$192,2,0)),"",VLOOKUP(L1997,'MASTER DATA'!$A$1:$B$192,2,0))</f>
        <v>RimR3MV15W40CI4_1*209L_A227</v>
      </c>
      <c r="N1997" s="232">
        <v>4</v>
      </c>
      <c r="O1997" s="232">
        <f t="shared" si="703"/>
        <v>1</v>
      </c>
      <c r="P1997" s="232">
        <f t="shared" si="704"/>
        <v>0</v>
      </c>
      <c r="Q1997" s="232">
        <f>VLOOKUP(L1997,'MASTER DATA'!$A$1:$E$192,5,0)</f>
        <v>4</v>
      </c>
      <c r="R1997" s="234">
        <f>SUMIF('picking of the day'!$H$4:$H$358,WMS!H1997&amp;WMS!L1997,'picking of the day'!$E$4:$E$358)</f>
        <v>0</v>
      </c>
      <c r="U1997" s="114">
        <f>IF(ISNA(VLOOKUP(H1997,'data putaway'!$A$1:$E$530,3,0)),0,VLOOKUP(H1997,'data putaway'!$A$1:$E$530,3,0))</f>
        <v>0</v>
      </c>
      <c r="V1997" s="354">
        <f t="shared" si="705"/>
        <v>4</v>
      </c>
      <c r="W1997" s="114">
        <f>IF(ISNA(VLOOKUP(H1997,'data putaway'!$A$1:$E$530,2,0)),0,VLOOKUP(H1997,'data putaway'!$A$1:$E$530,2,0))</f>
        <v>0</v>
      </c>
      <c r="X1997" s="354" t="b">
        <f t="shared" si="706"/>
        <v>0</v>
      </c>
      <c r="Y1997" s="354">
        <f>IF(ISNA(VLOOKUP(H1997,'data putaway'!$A$1:$E$530,4,0)),0,VLOOKUP(H1997,'data putaway'!$A$1:$E$530,4,0))</f>
        <v>0</v>
      </c>
      <c r="Z1997" s="113">
        <f>IF(ISNA(VLOOKUP(H1997,'data putaway'!$A$1:$E$530,5,0)),0,VLOOKUP(H1997,'data putaway'!$A$1:$E$530,5,0))</f>
        <v>0</v>
      </c>
      <c r="AA1997" s="354" t="b">
        <f t="shared" si="707"/>
        <v>0</v>
      </c>
      <c r="AB1997" s="354" t="b">
        <f t="shared" si="708"/>
        <v>0</v>
      </c>
      <c r="AC1997" s="356" t="str">
        <f t="shared" ca="1" si="709"/>
        <v>0 Month,  9 Days</v>
      </c>
      <c r="AD1997" s="114" t="str">
        <f t="shared" ca="1" si="694"/>
        <v>3 Year, 11 Month, 4 Days</v>
      </c>
      <c r="AE1997" s="114">
        <f t="shared" si="710"/>
        <v>4</v>
      </c>
      <c r="AF1997" s="114">
        <f t="shared" si="711"/>
        <v>1</v>
      </c>
      <c r="AG1997" s="354" t="str">
        <f t="shared" si="712"/>
        <v>CF24</v>
      </c>
      <c r="AH1997" s="114">
        <f>IF(ISNA(VLOOKUP(L1997,'MASTER DATA'!$A$1:$F$192,6,0)),0,VLOOKUP(L1997,'MASTER DATA'!$A$1:$F$192,6,0))*AE1997</f>
        <v>836</v>
      </c>
      <c r="AI1997" s="354" t="str">
        <f>VLOOKUP($D1997,'warehouse mapping'!$AN$7:$AO$17,2,0)</f>
        <v>Aktif</v>
      </c>
      <c r="AJ1997" s="114">
        <f t="shared" si="713"/>
        <v>0</v>
      </c>
      <c r="AK1997" s="354" t="str">
        <f t="shared" si="714"/>
        <v/>
      </c>
      <c r="AL1997" s="354" t="s">
        <v>3025</v>
      </c>
      <c r="AM1997" s="354">
        <f t="shared" si="695"/>
        <v>1</v>
      </c>
      <c r="AN1997" s="354" t="b">
        <f t="shared" si="715"/>
        <v>1</v>
      </c>
    </row>
    <row r="1998" spans="1:40" s="354" customFormat="1">
      <c r="A1998" s="354" t="str">
        <f t="shared" si="696"/>
        <v>CF24B02550044580</v>
      </c>
      <c r="B1998" s="354">
        <f t="shared" si="697"/>
        <v>0</v>
      </c>
      <c r="C1998" s="354">
        <f t="shared" si="698"/>
        <v>0</v>
      </c>
      <c r="D1998" s="354" t="str">
        <f t="shared" si="699"/>
        <v>CF</v>
      </c>
      <c r="E1998" s="354" t="str">
        <f t="shared" si="700"/>
        <v>24</v>
      </c>
      <c r="F1998" s="354" t="str">
        <f t="shared" si="701"/>
        <v>B</v>
      </c>
      <c r="G1998" s="355" t="str">
        <f t="shared" si="702"/>
        <v>02</v>
      </c>
      <c r="H1998" s="232" t="s">
        <v>2294</v>
      </c>
      <c r="I1998" s="232" t="s">
        <v>3528</v>
      </c>
      <c r="J1998" s="233">
        <v>46274</v>
      </c>
      <c r="K1998" s="233">
        <v>47717</v>
      </c>
      <c r="L1998" s="234">
        <v>550044580</v>
      </c>
      <c r="M1998" s="232" t="str">
        <f>IF(ISNA(VLOOKUP(L1998,'MASTER DATA'!$A$1:$B$192,2,0)),"",VLOOKUP(L1998,'MASTER DATA'!$A$1:$B$192,2,0))</f>
        <v>RimR3MV15W40CI4_1*209L_A227</v>
      </c>
      <c r="N1998" s="232">
        <v>4</v>
      </c>
      <c r="O1998" s="232">
        <f t="shared" si="703"/>
        <v>1</v>
      </c>
      <c r="P1998" s="232">
        <f t="shared" si="704"/>
        <v>0</v>
      </c>
      <c r="Q1998" s="232">
        <f>VLOOKUP(L1998,'MASTER DATA'!$A$1:$E$192,5,0)</f>
        <v>4</v>
      </c>
      <c r="R1998" s="234">
        <f>SUMIF('picking of the day'!$H$4:$H$358,WMS!H1998&amp;WMS!L1998,'picking of the day'!$E$4:$E$358)</f>
        <v>0</v>
      </c>
      <c r="U1998" s="114">
        <f>IF(ISNA(VLOOKUP(H1998,'data putaway'!$A$1:$E$530,3,0)),0,VLOOKUP(H1998,'data putaway'!$A$1:$E$530,3,0))</f>
        <v>0</v>
      </c>
      <c r="V1998" s="354">
        <f t="shared" si="705"/>
        <v>4</v>
      </c>
      <c r="W1998" s="114">
        <f>IF(ISNA(VLOOKUP(H1998,'data putaway'!$A$1:$E$530,2,0)),0,VLOOKUP(H1998,'data putaway'!$A$1:$E$530,2,0))</f>
        <v>0</v>
      </c>
      <c r="X1998" s="354" t="b">
        <f t="shared" si="706"/>
        <v>0</v>
      </c>
      <c r="Y1998" s="354">
        <f>IF(ISNA(VLOOKUP(H1998,'data putaway'!$A$1:$E$530,4,0)),0,VLOOKUP(H1998,'data putaway'!$A$1:$E$530,4,0))</f>
        <v>0</v>
      </c>
      <c r="Z1998" s="113">
        <f>IF(ISNA(VLOOKUP(H1998,'data putaway'!$A$1:$E$530,5,0)),0,VLOOKUP(H1998,'data putaway'!$A$1:$E$530,5,0))</f>
        <v>0</v>
      </c>
      <c r="AA1998" s="354" t="b">
        <f t="shared" si="707"/>
        <v>0</v>
      </c>
      <c r="AB1998" s="354" t="b">
        <f t="shared" si="708"/>
        <v>0</v>
      </c>
      <c r="AC1998" s="356" t="str">
        <f t="shared" ca="1" si="709"/>
        <v>0 Month,  9 Days</v>
      </c>
      <c r="AD1998" s="114" t="str">
        <f t="shared" ca="1" si="694"/>
        <v>3 Year, 11 Month, 4 Days</v>
      </c>
      <c r="AE1998" s="114">
        <f t="shared" si="710"/>
        <v>4</v>
      </c>
      <c r="AF1998" s="114">
        <f t="shared" si="711"/>
        <v>1</v>
      </c>
      <c r="AG1998" s="354" t="str">
        <f t="shared" si="712"/>
        <v>CF24</v>
      </c>
      <c r="AH1998" s="114">
        <f>IF(ISNA(VLOOKUP(L1998,'MASTER DATA'!$A$1:$F$192,6,0)),0,VLOOKUP(L1998,'MASTER DATA'!$A$1:$F$192,6,0))*AE1998</f>
        <v>836</v>
      </c>
      <c r="AI1998" s="354" t="str">
        <f>VLOOKUP($D1998,'warehouse mapping'!$AN$7:$AO$17,2,0)</f>
        <v>Aktif</v>
      </c>
      <c r="AJ1998" s="114">
        <f t="shared" si="713"/>
        <v>0</v>
      </c>
      <c r="AK1998" s="354" t="str">
        <f t="shared" si="714"/>
        <v/>
      </c>
      <c r="AL1998" s="354" t="s">
        <v>3025</v>
      </c>
      <c r="AM1998" s="354">
        <f t="shared" si="695"/>
        <v>1</v>
      </c>
      <c r="AN1998" s="354" t="b">
        <f t="shared" si="715"/>
        <v>1</v>
      </c>
    </row>
    <row r="1999" spans="1:40" s="354" customFormat="1">
      <c r="A1999" s="354" t="str">
        <f t="shared" si="696"/>
        <v>CF24C01550072331</v>
      </c>
      <c r="B1999" s="354">
        <f t="shared" si="697"/>
        <v>0</v>
      </c>
      <c r="C1999" s="354">
        <f t="shared" si="698"/>
        <v>0</v>
      </c>
      <c r="D1999" s="354" t="str">
        <f t="shared" si="699"/>
        <v>CF</v>
      </c>
      <c r="E1999" s="354" t="str">
        <f t="shared" si="700"/>
        <v>24</v>
      </c>
      <c r="F1999" s="354" t="str">
        <f t="shared" si="701"/>
        <v>C</v>
      </c>
      <c r="G1999" s="355" t="str">
        <f t="shared" si="702"/>
        <v>01</v>
      </c>
      <c r="H1999" s="232" t="s">
        <v>2295</v>
      </c>
      <c r="I1999" s="232" t="s">
        <v>3491</v>
      </c>
      <c r="J1999" s="233">
        <v>46280</v>
      </c>
      <c r="K1999" s="233">
        <v>47716</v>
      </c>
      <c r="L1999" s="234">
        <v>550072331</v>
      </c>
      <c r="M1999" s="232" t="str">
        <f>IF(ISNA(VLOOKUP(L1999,'MASTER DATA'!$A$1:$B$192,2,0)),"",VLOOKUP(L1999,'MASTER DATA'!$A$1:$B$192,2,0))</f>
        <v>Helix Eco Plus 5W-30_4*3L_A04W</v>
      </c>
      <c r="N1999" s="232">
        <v>0</v>
      </c>
      <c r="O1999" s="232">
        <f t="shared" si="703"/>
        <v>0</v>
      </c>
      <c r="P1999" s="232">
        <f t="shared" si="704"/>
        <v>0</v>
      </c>
      <c r="Q1999" s="232">
        <f>VLOOKUP(L1999,'MASTER DATA'!$A$1:$E$192,5,0)</f>
        <v>36</v>
      </c>
      <c r="R1999" s="234">
        <f>SUMIF('picking of the day'!$H$4:$H$358,WMS!H1999&amp;WMS!L1999,'picking of the day'!$E$4:$E$358)</f>
        <v>0</v>
      </c>
      <c r="U1999" s="114">
        <f>IF(ISNA(VLOOKUP(H1999,'data putaway'!$A$1:$E$530,3,0)),0,VLOOKUP(H1999,'data putaway'!$A$1:$E$530,3,0))</f>
        <v>0</v>
      </c>
      <c r="V1999" s="354">
        <f t="shared" si="705"/>
        <v>0</v>
      </c>
      <c r="W1999" s="114">
        <f>IF(ISNA(VLOOKUP(H1999,'data putaway'!$A$1:$E$530,2,0)),0,VLOOKUP(H1999,'data putaway'!$A$1:$E$530,2,0))</f>
        <v>0</v>
      </c>
      <c r="X1999" s="354" t="b">
        <f t="shared" si="706"/>
        <v>0</v>
      </c>
      <c r="Y1999" s="354">
        <f>IF(ISNA(VLOOKUP(H1999,'data putaway'!$A$1:$E$530,4,0)),0,VLOOKUP(H1999,'data putaway'!$A$1:$E$530,4,0))</f>
        <v>0</v>
      </c>
      <c r="Z1999" s="113">
        <f>IF(ISNA(VLOOKUP(H1999,'data putaway'!$A$1:$E$530,5,0)),0,VLOOKUP(H1999,'data putaway'!$A$1:$E$530,5,0))</f>
        <v>0</v>
      </c>
      <c r="AA1999" s="354" t="b">
        <f t="shared" si="707"/>
        <v>0</v>
      </c>
      <c r="AB1999" s="354" t="b">
        <f t="shared" si="708"/>
        <v>0</v>
      </c>
      <c r="AC1999" s="356" t="str">
        <f t="shared" ca="1" si="709"/>
        <v>0 Month,  3 Days</v>
      </c>
      <c r="AD1999" s="114" t="str">
        <f t="shared" ca="1" si="694"/>
        <v>3 Year, 11 Month, 3 Days</v>
      </c>
      <c r="AE1999" s="114">
        <f t="shared" si="710"/>
        <v>0</v>
      </c>
      <c r="AF1999" s="114">
        <f t="shared" si="711"/>
        <v>0</v>
      </c>
      <c r="AG1999" s="354" t="str">
        <f t="shared" si="712"/>
        <v>CF24</v>
      </c>
      <c r="AH1999" s="114">
        <f>IF(ISNA(VLOOKUP(L1999,'MASTER DATA'!$A$1:$F$192,6,0)),0,VLOOKUP(L1999,'MASTER DATA'!$A$1:$F$192,6,0))*AE1999</f>
        <v>0</v>
      </c>
      <c r="AI1999" s="354" t="str">
        <f>VLOOKUP($D1999,'warehouse mapping'!$AN$7:$AO$17,2,0)</f>
        <v>Aktif</v>
      </c>
      <c r="AJ1999" s="114">
        <f t="shared" si="713"/>
        <v>1</v>
      </c>
      <c r="AK1999" s="354" t="str">
        <f t="shared" si="714"/>
        <v>CF</v>
      </c>
      <c r="AL1999" s="354" t="s">
        <v>3025</v>
      </c>
      <c r="AM1999" s="354">
        <f t="shared" si="695"/>
        <v>1</v>
      </c>
      <c r="AN1999" s="354" t="b">
        <f t="shared" si="715"/>
        <v>1</v>
      </c>
    </row>
    <row r="2000" spans="1:40" s="354" customFormat="1">
      <c r="A2000" s="354" t="str">
        <f t="shared" si="696"/>
        <v>CF24C02550044709</v>
      </c>
      <c r="B2000" s="354">
        <f t="shared" si="697"/>
        <v>0</v>
      </c>
      <c r="C2000" s="354">
        <f t="shared" si="698"/>
        <v>0</v>
      </c>
      <c r="D2000" s="354" t="str">
        <f t="shared" si="699"/>
        <v>CF</v>
      </c>
      <c r="E2000" s="354" t="str">
        <f t="shared" si="700"/>
        <v>24</v>
      </c>
      <c r="F2000" s="354" t="str">
        <f t="shared" si="701"/>
        <v>C</v>
      </c>
      <c r="G2000" s="355" t="str">
        <f t="shared" si="702"/>
        <v>02</v>
      </c>
      <c r="H2000" s="232" t="s">
        <v>2296</v>
      </c>
      <c r="I2000" s="232" t="s">
        <v>3509</v>
      </c>
      <c r="J2000" s="233">
        <v>46269</v>
      </c>
      <c r="K2000" s="233">
        <v>47722</v>
      </c>
      <c r="L2000" s="234">
        <v>550044709</v>
      </c>
      <c r="M2000" s="232" t="str">
        <f>IF(ISNA(VLOOKUP(L2000,'MASTER DATA'!$A$1:$B$192,2,0)),"",VLOOKUP(L2000,'MASTER DATA'!$A$1:$B$192,2,0))</f>
        <v>Adv4TAX5Sc10W30SLMB_12*0.8L_A04W</v>
      </c>
      <c r="N2000" s="232">
        <v>0</v>
      </c>
      <c r="O2000" s="232">
        <f t="shared" si="703"/>
        <v>0</v>
      </c>
      <c r="P2000" s="232">
        <f t="shared" si="704"/>
        <v>0</v>
      </c>
      <c r="Q2000" s="232">
        <f>VLOOKUP(L2000,'MASTER DATA'!$A$1:$E$192,5,0)</f>
        <v>48</v>
      </c>
      <c r="R2000" s="234">
        <f>SUMIF('picking of the day'!$H$4:$H$358,WMS!H2000&amp;WMS!L2000,'picking of the day'!$E$4:$E$358)</f>
        <v>0</v>
      </c>
      <c r="U2000" s="114">
        <f>IF(ISNA(VLOOKUP(H2000,'data putaway'!$A$1:$E$530,3,0)),0,VLOOKUP(H2000,'data putaway'!$A$1:$E$530,3,0))</f>
        <v>0</v>
      </c>
      <c r="V2000" s="354">
        <f t="shared" si="705"/>
        <v>0</v>
      </c>
      <c r="W2000" s="114">
        <f>IF(ISNA(VLOOKUP(H2000,'data putaway'!$A$1:$E$530,2,0)),0,VLOOKUP(H2000,'data putaway'!$A$1:$E$530,2,0))</f>
        <v>0</v>
      </c>
      <c r="X2000" s="354" t="b">
        <f t="shared" si="706"/>
        <v>0</v>
      </c>
      <c r="Y2000" s="354">
        <f>IF(ISNA(VLOOKUP(H2000,'data putaway'!$A$1:$E$530,4,0)),0,VLOOKUP(H2000,'data putaway'!$A$1:$E$530,4,0))</f>
        <v>0</v>
      </c>
      <c r="Z2000" s="113">
        <f>IF(ISNA(VLOOKUP(H2000,'data putaway'!$A$1:$E$530,5,0)),0,VLOOKUP(H2000,'data putaway'!$A$1:$E$530,5,0))</f>
        <v>0</v>
      </c>
      <c r="AA2000" s="354" t="b">
        <f t="shared" si="707"/>
        <v>0</v>
      </c>
      <c r="AB2000" s="354" t="b">
        <f t="shared" si="708"/>
        <v>0</v>
      </c>
      <c r="AC2000" s="356" t="str">
        <f t="shared" ca="1" si="709"/>
        <v>0 Month,  14 Days</v>
      </c>
      <c r="AD2000" s="114" t="str">
        <f t="shared" ca="1" si="694"/>
        <v>3 Year, 11 Month, 9 Days</v>
      </c>
      <c r="AE2000" s="114">
        <f t="shared" si="710"/>
        <v>0</v>
      </c>
      <c r="AF2000" s="114">
        <f t="shared" si="711"/>
        <v>0</v>
      </c>
      <c r="AG2000" s="354" t="str">
        <f t="shared" si="712"/>
        <v>CF24</v>
      </c>
      <c r="AH2000" s="114">
        <f>IF(ISNA(VLOOKUP(L2000,'MASTER DATA'!$A$1:$F$192,6,0)),0,VLOOKUP(L2000,'MASTER DATA'!$A$1:$F$192,6,0))*AE2000</f>
        <v>0</v>
      </c>
      <c r="AI2000" s="354" t="str">
        <f>VLOOKUP($D2000,'warehouse mapping'!$AN$7:$AO$17,2,0)</f>
        <v>Aktif</v>
      </c>
      <c r="AJ2000" s="114">
        <f t="shared" si="713"/>
        <v>1</v>
      </c>
      <c r="AK2000" s="354" t="str">
        <f t="shared" si="714"/>
        <v>CF</v>
      </c>
      <c r="AL2000" s="354" t="s">
        <v>3025</v>
      </c>
      <c r="AM2000" s="354">
        <f t="shared" si="695"/>
        <v>1</v>
      </c>
      <c r="AN2000" s="354" t="b">
        <f t="shared" si="715"/>
        <v>1</v>
      </c>
    </row>
    <row r="2001" spans="1:40" s="354" customFormat="1">
      <c r="A2001" s="354" t="str">
        <f t="shared" si="696"/>
        <v>CF24D01550072331</v>
      </c>
      <c r="B2001" s="354">
        <f t="shared" si="697"/>
        <v>0</v>
      </c>
      <c r="C2001" s="354">
        <f t="shared" si="698"/>
        <v>0</v>
      </c>
      <c r="D2001" s="354" t="str">
        <f t="shared" si="699"/>
        <v>CF</v>
      </c>
      <c r="E2001" s="354" t="str">
        <f t="shared" si="700"/>
        <v>24</v>
      </c>
      <c r="F2001" s="354" t="str">
        <f t="shared" si="701"/>
        <v>D</v>
      </c>
      <c r="G2001" s="355" t="str">
        <f t="shared" si="702"/>
        <v>01</v>
      </c>
      <c r="H2001" s="232" t="s">
        <v>285</v>
      </c>
      <c r="I2001" s="232" t="s">
        <v>3491</v>
      </c>
      <c r="J2001" s="233">
        <v>46280</v>
      </c>
      <c r="K2001" s="233">
        <v>47716</v>
      </c>
      <c r="L2001" s="234">
        <v>550072331</v>
      </c>
      <c r="M2001" s="232" t="str">
        <f>IF(ISNA(VLOOKUP(L2001,'MASTER DATA'!$A$1:$B$192,2,0)),"",VLOOKUP(L2001,'MASTER DATA'!$A$1:$B$192,2,0))</f>
        <v>Helix Eco Plus 5W-30_4*3L_A04W</v>
      </c>
      <c r="N2001" s="232">
        <v>36</v>
      </c>
      <c r="O2001" s="232">
        <f t="shared" si="703"/>
        <v>1</v>
      </c>
      <c r="P2001" s="232">
        <f t="shared" si="704"/>
        <v>0</v>
      </c>
      <c r="Q2001" s="232">
        <f>VLOOKUP(L2001,'MASTER DATA'!$A$1:$E$192,5,0)</f>
        <v>36</v>
      </c>
      <c r="R2001" s="234">
        <f>SUMIF('picking of the day'!$H$4:$H$358,WMS!H2001&amp;WMS!L2001,'picking of the day'!$E$4:$E$358)</f>
        <v>0</v>
      </c>
      <c r="U2001" s="114">
        <f>IF(ISNA(VLOOKUP(H2001,'data putaway'!$A$1:$E$530,3,0)),0,VLOOKUP(H2001,'data putaway'!$A$1:$E$530,3,0))</f>
        <v>0</v>
      </c>
      <c r="V2001" s="354">
        <f t="shared" si="705"/>
        <v>36</v>
      </c>
      <c r="W2001" s="114">
        <f>IF(ISNA(VLOOKUP(H2001,'data putaway'!$A$1:$E$530,2,0)),0,VLOOKUP(H2001,'data putaway'!$A$1:$E$530,2,0))</f>
        <v>0</v>
      </c>
      <c r="X2001" s="354" t="b">
        <f t="shared" si="706"/>
        <v>0</v>
      </c>
      <c r="Y2001" s="354">
        <f>IF(ISNA(VLOOKUP(H2001,'data putaway'!$A$1:$E$530,4,0)),0,VLOOKUP(H2001,'data putaway'!$A$1:$E$530,4,0))</f>
        <v>0</v>
      </c>
      <c r="Z2001" s="113">
        <f>IF(ISNA(VLOOKUP(H2001,'data putaway'!$A$1:$E$530,5,0)),0,VLOOKUP(H2001,'data putaway'!$A$1:$E$530,5,0))</f>
        <v>0</v>
      </c>
      <c r="AA2001" s="354" t="b">
        <f t="shared" si="707"/>
        <v>0</v>
      </c>
      <c r="AB2001" s="354" t="b">
        <f t="shared" si="708"/>
        <v>0</v>
      </c>
      <c r="AC2001" s="356" t="str">
        <f t="shared" ca="1" si="709"/>
        <v>0 Month,  3 Days</v>
      </c>
      <c r="AD2001" s="114" t="str">
        <f t="shared" ca="1" si="694"/>
        <v>3 Year, 11 Month, 3 Days</v>
      </c>
      <c r="AE2001" s="114">
        <f t="shared" si="710"/>
        <v>36</v>
      </c>
      <c r="AF2001" s="114">
        <f t="shared" si="711"/>
        <v>1</v>
      </c>
      <c r="AG2001" s="354" t="str">
        <f t="shared" si="712"/>
        <v>CF24</v>
      </c>
      <c r="AH2001" s="114">
        <f>IF(ISNA(VLOOKUP(L2001,'MASTER DATA'!$A$1:$F$192,6,0)),0,VLOOKUP(L2001,'MASTER DATA'!$A$1:$F$192,6,0))*AE2001</f>
        <v>432</v>
      </c>
      <c r="AI2001" s="354" t="str">
        <f>VLOOKUP($D2001,'warehouse mapping'!$AN$7:$AO$17,2,0)</f>
        <v>Aktif</v>
      </c>
      <c r="AJ2001" s="114">
        <f t="shared" si="713"/>
        <v>0</v>
      </c>
      <c r="AK2001" s="354" t="str">
        <f t="shared" si="714"/>
        <v/>
      </c>
      <c r="AL2001" s="354" t="s">
        <v>3025</v>
      </c>
      <c r="AM2001" s="354">
        <f t="shared" si="695"/>
        <v>1</v>
      </c>
      <c r="AN2001" s="354" t="b">
        <f t="shared" si="715"/>
        <v>1</v>
      </c>
    </row>
    <row r="2002" spans="1:40" s="354" customFormat="1">
      <c r="A2002" s="354" t="str">
        <f t="shared" si="696"/>
        <v>CF24D02550072331</v>
      </c>
      <c r="B2002" s="354">
        <f t="shared" si="697"/>
        <v>0</v>
      </c>
      <c r="C2002" s="354">
        <f t="shared" si="698"/>
        <v>0</v>
      </c>
      <c r="D2002" s="354" t="str">
        <f t="shared" si="699"/>
        <v>CF</v>
      </c>
      <c r="E2002" s="354" t="str">
        <f t="shared" si="700"/>
        <v>24</v>
      </c>
      <c r="F2002" s="354" t="str">
        <f t="shared" si="701"/>
        <v>D</v>
      </c>
      <c r="G2002" s="355" t="str">
        <f t="shared" si="702"/>
        <v>02</v>
      </c>
      <c r="H2002" s="232" t="s">
        <v>287</v>
      </c>
      <c r="I2002" s="232" t="s">
        <v>3491</v>
      </c>
      <c r="J2002" s="233">
        <v>46280</v>
      </c>
      <c r="K2002" s="233">
        <v>47716</v>
      </c>
      <c r="L2002" s="234">
        <v>550072331</v>
      </c>
      <c r="M2002" s="232" t="str">
        <f>IF(ISNA(VLOOKUP(L2002,'MASTER DATA'!$A$1:$B$192,2,0)),"",VLOOKUP(L2002,'MASTER DATA'!$A$1:$B$192,2,0))</f>
        <v>Helix Eco Plus 5W-30_4*3L_A04W</v>
      </c>
      <c r="N2002" s="232">
        <v>36</v>
      </c>
      <c r="O2002" s="232">
        <f t="shared" si="703"/>
        <v>1</v>
      </c>
      <c r="P2002" s="232">
        <f t="shared" si="704"/>
        <v>0</v>
      </c>
      <c r="Q2002" s="232">
        <f>VLOOKUP(L2002,'MASTER DATA'!$A$1:$E$192,5,0)</f>
        <v>36</v>
      </c>
      <c r="R2002" s="234">
        <f>SUMIF('picking of the day'!$H$4:$H$358,WMS!H2002&amp;WMS!L2002,'picking of the day'!$E$4:$E$358)</f>
        <v>0</v>
      </c>
      <c r="U2002" s="114">
        <f>IF(ISNA(VLOOKUP(H2002,'data putaway'!$A$1:$E$530,3,0)),0,VLOOKUP(H2002,'data putaway'!$A$1:$E$530,3,0))</f>
        <v>0</v>
      </c>
      <c r="V2002" s="354">
        <f t="shared" si="705"/>
        <v>36</v>
      </c>
      <c r="W2002" s="114">
        <f>IF(ISNA(VLOOKUP(H2002,'data putaway'!$A$1:$E$530,2,0)),0,VLOOKUP(H2002,'data putaway'!$A$1:$E$530,2,0))</f>
        <v>0</v>
      </c>
      <c r="X2002" s="354" t="b">
        <f t="shared" si="706"/>
        <v>0</v>
      </c>
      <c r="Y2002" s="354">
        <f>IF(ISNA(VLOOKUP(H2002,'data putaway'!$A$1:$E$530,4,0)),0,VLOOKUP(H2002,'data putaway'!$A$1:$E$530,4,0))</f>
        <v>0</v>
      </c>
      <c r="Z2002" s="113">
        <f>IF(ISNA(VLOOKUP(H2002,'data putaway'!$A$1:$E$530,5,0)),0,VLOOKUP(H2002,'data putaway'!$A$1:$E$530,5,0))</f>
        <v>0</v>
      </c>
      <c r="AA2002" s="354" t="b">
        <f t="shared" si="707"/>
        <v>0</v>
      </c>
      <c r="AB2002" s="354" t="b">
        <f t="shared" si="708"/>
        <v>0</v>
      </c>
      <c r="AC2002" s="356" t="str">
        <f t="shared" ca="1" si="709"/>
        <v>0 Month,  3 Days</v>
      </c>
      <c r="AD2002" s="114" t="str">
        <f t="shared" ca="1" si="694"/>
        <v>3 Year, 11 Month, 3 Days</v>
      </c>
      <c r="AE2002" s="114">
        <f t="shared" si="710"/>
        <v>36</v>
      </c>
      <c r="AF2002" s="114">
        <f t="shared" si="711"/>
        <v>1</v>
      </c>
      <c r="AG2002" s="354" t="str">
        <f t="shared" si="712"/>
        <v>CF24</v>
      </c>
      <c r="AH2002" s="114">
        <f>IF(ISNA(VLOOKUP(L2002,'MASTER DATA'!$A$1:$F$192,6,0)),0,VLOOKUP(L2002,'MASTER DATA'!$A$1:$F$192,6,0))*AE2002</f>
        <v>432</v>
      </c>
      <c r="AI2002" s="354" t="str">
        <f>VLOOKUP($D2002,'warehouse mapping'!$AN$7:$AO$17,2,0)</f>
        <v>Aktif</v>
      </c>
      <c r="AJ2002" s="114">
        <f t="shared" si="713"/>
        <v>0</v>
      </c>
      <c r="AK2002" s="354" t="str">
        <f t="shared" si="714"/>
        <v/>
      </c>
      <c r="AL2002" s="354" t="s">
        <v>3025</v>
      </c>
      <c r="AM2002" s="354">
        <f t="shared" si="695"/>
        <v>1</v>
      </c>
      <c r="AN2002" s="354" t="b">
        <f t="shared" si="715"/>
        <v>1</v>
      </c>
    </row>
    <row r="2003" spans="1:40" s="354" customFormat="1">
      <c r="A2003" s="354" t="str">
        <f t="shared" si="696"/>
        <v>CF24E01550072331</v>
      </c>
      <c r="B2003" s="354">
        <f t="shared" si="697"/>
        <v>0</v>
      </c>
      <c r="C2003" s="354">
        <f t="shared" si="698"/>
        <v>0</v>
      </c>
      <c r="D2003" s="354" t="str">
        <f t="shared" si="699"/>
        <v>CF</v>
      </c>
      <c r="E2003" s="354" t="str">
        <f t="shared" si="700"/>
        <v>24</v>
      </c>
      <c r="F2003" s="354" t="str">
        <f t="shared" si="701"/>
        <v>E</v>
      </c>
      <c r="G2003" s="355" t="str">
        <f t="shared" si="702"/>
        <v>01</v>
      </c>
      <c r="H2003" s="232" t="s">
        <v>288</v>
      </c>
      <c r="I2003" s="232" t="s">
        <v>3491</v>
      </c>
      <c r="J2003" s="233">
        <v>46280</v>
      </c>
      <c r="K2003" s="233">
        <v>47716</v>
      </c>
      <c r="L2003" s="234">
        <v>550072331</v>
      </c>
      <c r="M2003" s="232" t="str">
        <f>IF(ISNA(VLOOKUP(L2003,'MASTER DATA'!$A$1:$B$192,2,0)),"",VLOOKUP(L2003,'MASTER DATA'!$A$1:$B$192,2,0))</f>
        <v>Helix Eco Plus 5W-30_4*3L_A04W</v>
      </c>
      <c r="N2003" s="232">
        <v>36</v>
      </c>
      <c r="O2003" s="232">
        <f t="shared" si="703"/>
        <v>1</v>
      </c>
      <c r="P2003" s="232">
        <f t="shared" si="704"/>
        <v>0</v>
      </c>
      <c r="Q2003" s="232">
        <f>VLOOKUP(L2003,'MASTER DATA'!$A$1:$E$192,5,0)</f>
        <v>36</v>
      </c>
      <c r="R2003" s="234">
        <f>SUMIF('picking of the day'!$H$4:$H$358,WMS!H2003&amp;WMS!L2003,'picking of the day'!$E$4:$E$358)</f>
        <v>0</v>
      </c>
      <c r="U2003" s="114">
        <f>IF(ISNA(VLOOKUP(H2003,'data putaway'!$A$1:$E$530,3,0)),0,VLOOKUP(H2003,'data putaway'!$A$1:$E$530,3,0))</f>
        <v>0</v>
      </c>
      <c r="V2003" s="354">
        <f t="shared" si="705"/>
        <v>36</v>
      </c>
      <c r="W2003" s="114">
        <f>IF(ISNA(VLOOKUP(H2003,'data putaway'!$A$1:$E$530,2,0)),0,VLOOKUP(H2003,'data putaway'!$A$1:$E$530,2,0))</f>
        <v>0</v>
      </c>
      <c r="X2003" s="354" t="b">
        <f t="shared" si="706"/>
        <v>0</v>
      </c>
      <c r="Y2003" s="354">
        <f>IF(ISNA(VLOOKUP(H2003,'data putaway'!$A$1:$E$530,4,0)),0,VLOOKUP(H2003,'data putaway'!$A$1:$E$530,4,0))</f>
        <v>0</v>
      </c>
      <c r="Z2003" s="113">
        <f>IF(ISNA(VLOOKUP(H2003,'data putaway'!$A$1:$E$530,5,0)),0,VLOOKUP(H2003,'data putaway'!$A$1:$E$530,5,0))</f>
        <v>0</v>
      </c>
      <c r="AA2003" s="354" t="b">
        <f t="shared" si="707"/>
        <v>0</v>
      </c>
      <c r="AB2003" s="354" t="b">
        <f t="shared" si="708"/>
        <v>0</v>
      </c>
      <c r="AC2003" s="356" t="str">
        <f t="shared" ca="1" si="709"/>
        <v>0 Month,  3 Days</v>
      </c>
      <c r="AD2003" s="114" t="str">
        <f t="shared" ca="1" si="694"/>
        <v>3 Year, 11 Month, 3 Days</v>
      </c>
      <c r="AE2003" s="114">
        <f t="shared" si="710"/>
        <v>36</v>
      </c>
      <c r="AF2003" s="114">
        <f t="shared" si="711"/>
        <v>1</v>
      </c>
      <c r="AG2003" s="354" t="str">
        <f t="shared" si="712"/>
        <v>CF24</v>
      </c>
      <c r="AH2003" s="114">
        <f>IF(ISNA(VLOOKUP(L2003,'MASTER DATA'!$A$1:$F$192,6,0)),0,VLOOKUP(L2003,'MASTER DATA'!$A$1:$F$192,6,0))*AE2003</f>
        <v>432</v>
      </c>
      <c r="AI2003" s="354" t="str">
        <f>VLOOKUP($D2003,'warehouse mapping'!$AN$7:$AO$17,2,0)</f>
        <v>Aktif</v>
      </c>
      <c r="AJ2003" s="114">
        <f t="shared" si="713"/>
        <v>0</v>
      </c>
      <c r="AK2003" s="354" t="str">
        <f t="shared" si="714"/>
        <v/>
      </c>
      <c r="AL2003" s="354" t="s">
        <v>3025</v>
      </c>
      <c r="AM2003" s="354">
        <f t="shared" si="695"/>
        <v>1</v>
      </c>
      <c r="AN2003" s="354" t="b">
        <f t="shared" si="715"/>
        <v>1</v>
      </c>
    </row>
    <row r="2004" spans="1:40" s="354" customFormat="1">
      <c r="A2004" s="354" t="str">
        <f t="shared" si="696"/>
        <v>CF24E02550072331</v>
      </c>
      <c r="B2004" s="354">
        <f t="shared" si="697"/>
        <v>0</v>
      </c>
      <c r="C2004" s="354">
        <f t="shared" si="698"/>
        <v>0</v>
      </c>
      <c r="D2004" s="354" t="str">
        <f t="shared" si="699"/>
        <v>CF</v>
      </c>
      <c r="E2004" s="354" t="str">
        <f t="shared" si="700"/>
        <v>24</v>
      </c>
      <c r="F2004" s="354" t="str">
        <f t="shared" si="701"/>
        <v>E</v>
      </c>
      <c r="G2004" s="355" t="str">
        <f t="shared" si="702"/>
        <v>02</v>
      </c>
      <c r="H2004" s="232" t="s">
        <v>289</v>
      </c>
      <c r="I2004" s="232" t="s">
        <v>3491</v>
      </c>
      <c r="J2004" s="233">
        <v>46280</v>
      </c>
      <c r="K2004" s="233">
        <v>47716</v>
      </c>
      <c r="L2004" s="234">
        <v>550072331</v>
      </c>
      <c r="M2004" s="232" t="str">
        <f>IF(ISNA(VLOOKUP(L2004,'MASTER DATA'!$A$1:$B$192,2,0)),"",VLOOKUP(L2004,'MASTER DATA'!$A$1:$B$192,2,0))</f>
        <v>Helix Eco Plus 5W-30_4*3L_A04W</v>
      </c>
      <c r="N2004" s="232">
        <v>36</v>
      </c>
      <c r="O2004" s="232">
        <f t="shared" si="703"/>
        <v>1</v>
      </c>
      <c r="P2004" s="232">
        <f t="shared" si="704"/>
        <v>0</v>
      </c>
      <c r="Q2004" s="232">
        <f>VLOOKUP(L2004,'MASTER DATA'!$A$1:$E$192,5,0)</f>
        <v>36</v>
      </c>
      <c r="R2004" s="234">
        <f>SUMIF('picking of the day'!$H$4:$H$358,WMS!H2004&amp;WMS!L2004,'picking of the day'!$E$4:$E$358)</f>
        <v>0</v>
      </c>
      <c r="U2004" s="114">
        <f>IF(ISNA(VLOOKUP(H2004,'data putaway'!$A$1:$E$530,3,0)),0,VLOOKUP(H2004,'data putaway'!$A$1:$E$530,3,0))</f>
        <v>0</v>
      </c>
      <c r="V2004" s="354">
        <f t="shared" si="705"/>
        <v>36</v>
      </c>
      <c r="W2004" s="114">
        <f>IF(ISNA(VLOOKUP(H2004,'data putaway'!$A$1:$E$530,2,0)),0,VLOOKUP(H2004,'data putaway'!$A$1:$E$530,2,0))</f>
        <v>0</v>
      </c>
      <c r="X2004" s="354" t="b">
        <f t="shared" si="706"/>
        <v>0</v>
      </c>
      <c r="Y2004" s="354">
        <f>IF(ISNA(VLOOKUP(H2004,'data putaway'!$A$1:$E$530,4,0)),0,VLOOKUP(H2004,'data putaway'!$A$1:$E$530,4,0))</f>
        <v>0</v>
      </c>
      <c r="Z2004" s="113">
        <f>IF(ISNA(VLOOKUP(H2004,'data putaway'!$A$1:$E$530,5,0)),0,VLOOKUP(H2004,'data putaway'!$A$1:$E$530,5,0))</f>
        <v>0</v>
      </c>
      <c r="AA2004" s="354" t="b">
        <f t="shared" si="707"/>
        <v>0</v>
      </c>
      <c r="AB2004" s="354" t="b">
        <f t="shared" si="708"/>
        <v>0</v>
      </c>
      <c r="AC2004" s="356" t="str">
        <f t="shared" ca="1" si="709"/>
        <v>0 Month,  3 Days</v>
      </c>
      <c r="AD2004" s="114" t="str">
        <f t="shared" ca="1" si="694"/>
        <v>3 Year, 11 Month, 3 Days</v>
      </c>
      <c r="AE2004" s="114">
        <f t="shared" si="710"/>
        <v>36</v>
      </c>
      <c r="AF2004" s="114">
        <f t="shared" si="711"/>
        <v>1</v>
      </c>
      <c r="AG2004" s="354" t="str">
        <f t="shared" si="712"/>
        <v>CF24</v>
      </c>
      <c r="AH2004" s="114">
        <f>IF(ISNA(VLOOKUP(L2004,'MASTER DATA'!$A$1:$F$192,6,0)),0,VLOOKUP(L2004,'MASTER DATA'!$A$1:$F$192,6,0))*AE2004</f>
        <v>432</v>
      </c>
      <c r="AI2004" s="354" t="str">
        <f>VLOOKUP($D2004,'warehouse mapping'!$AN$7:$AO$17,2,0)</f>
        <v>Aktif</v>
      </c>
      <c r="AJ2004" s="114">
        <f t="shared" si="713"/>
        <v>0</v>
      </c>
      <c r="AK2004" s="354" t="str">
        <f t="shared" si="714"/>
        <v/>
      </c>
      <c r="AL2004" s="354" t="s">
        <v>3025</v>
      </c>
      <c r="AM2004" s="354">
        <f t="shared" si="695"/>
        <v>1</v>
      </c>
      <c r="AN2004" s="354" t="b">
        <f t="shared" si="715"/>
        <v>1</v>
      </c>
    </row>
    <row r="2005" spans="1:40" s="354" customFormat="1">
      <c r="A2005" s="354">
        <v>24</v>
      </c>
      <c r="B2005" s="354">
        <f t="shared" si="697"/>
        <v>0</v>
      </c>
      <c r="C2005" s="354">
        <f t="shared" si="698"/>
        <v>0</v>
      </c>
      <c r="D2005" s="354" t="str">
        <f t="shared" si="699"/>
        <v>CF</v>
      </c>
      <c r="E2005" s="354" t="str">
        <f t="shared" si="700"/>
        <v>25</v>
      </c>
      <c r="F2005" s="354" t="str">
        <f t="shared" si="701"/>
        <v>A</v>
      </c>
      <c r="G2005" s="355" t="str">
        <f t="shared" si="702"/>
        <v>01</v>
      </c>
      <c r="H2005" s="232" t="s">
        <v>274</v>
      </c>
      <c r="I2005" s="232"/>
      <c r="J2005" s="233"/>
      <c r="K2005" s="233"/>
      <c r="L2005" s="234"/>
      <c r="M2005" s="232" t="str">
        <f>IF(ISNA(VLOOKUP(L2005,'MASTER DATA'!$A$1:$B$192,2,0)),"",VLOOKUP(L2005,'MASTER DATA'!$A$1:$B$192,2,0))</f>
        <v/>
      </c>
      <c r="N2005" s="232">
        <v>0</v>
      </c>
      <c r="O2005" s="232" t="e">
        <f t="shared" si="703"/>
        <v>#N/A</v>
      </c>
      <c r="P2005" s="232" t="e">
        <f t="shared" si="704"/>
        <v>#N/A</v>
      </c>
      <c r="Q2005" s="232" t="e">
        <f>VLOOKUP(L2005,'MASTER DATA'!$A$1:$E$192,5,0)</f>
        <v>#N/A</v>
      </c>
      <c r="R2005" s="234">
        <f>SUMIF('picking of the day'!$H$4:$H$358,WMS!H2005&amp;WMS!L2005,'picking of the day'!$E$4:$E$358)</f>
        <v>0</v>
      </c>
      <c r="U2005" s="114">
        <f>IF(ISNA(VLOOKUP(H2005,'data putaway'!$A$1:$E$530,3,0)),0,VLOOKUP(H2005,'data putaway'!$A$1:$E$530,3,0))</f>
        <v>0</v>
      </c>
      <c r="V2005" s="354">
        <f t="shared" si="705"/>
        <v>0</v>
      </c>
      <c r="W2005" s="114">
        <f>IF(ISNA(VLOOKUP(H2005,'data putaway'!$A$1:$E$530,2,0)),0,VLOOKUP(H2005,'data putaway'!$A$1:$E$530,2,0))</f>
        <v>0</v>
      </c>
      <c r="X2005" s="354" t="b">
        <f t="shared" si="706"/>
        <v>1</v>
      </c>
      <c r="Y2005" s="354">
        <f>IF(ISNA(VLOOKUP(H2005,'data putaway'!$A$1:$E$530,4,0)),0,VLOOKUP(H2005,'data putaway'!$A$1:$E$530,4,0))</f>
        <v>0</v>
      </c>
      <c r="Z2005" s="113">
        <f>IF(ISNA(VLOOKUP(H2005,'data putaway'!$A$1:$E$530,5,0)),0,VLOOKUP(H2005,'data putaway'!$A$1:$E$530,5,0))</f>
        <v>0</v>
      </c>
      <c r="AA2005" s="354" t="b">
        <f t="shared" si="707"/>
        <v>1</v>
      </c>
      <c r="AB2005" s="354" t="b">
        <f t="shared" si="708"/>
        <v>1</v>
      </c>
      <c r="AC2005" s="356" t="str">
        <f t="shared" ca="1" si="709"/>
        <v/>
      </c>
      <c r="AD2005" s="114" t="str">
        <f t="shared" ca="1" si="694"/>
        <v/>
      </c>
      <c r="AE2005" s="114">
        <f t="shared" si="710"/>
        <v>0</v>
      </c>
      <c r="AF2005" s="114">
        <f t="shared" si="711"/>
        <v>0</v>
      </c>
      <c r="AG2005" s="354" t="str">
        <f t="shared" si="712"/>
        <v>CF25</v>
      </c>
      <c r="AH2005" s="114">
        <f>IF(ISNA(VLOOKUP(L2005,'MASTER DATA'!$A$1:$F$192,6,0)),0,VLOOKUP(L2005,'MASTER DATA'!$A$1:$F$192,6,0))*AE2005</f>
        <v>0</v>
      </c>
      <c r="AI2005" s="354" t="str">
        <f>VLOOKUP($D2005,'warehouse mapping'!$AN$7:$AO$17,2,0)</f>
        <v>Aktif</v>
      </c>
      <c r="AJ2005" s="114">
        <f t="shared" si="713"/>
        <v>1</v>
      </c>
      <c r="AK2005" s="354" t="str">
        <f t="shared" si="714"/>
        <v>CF</v>
      </c>
      <c r="AL2005" s="354" t="s">
        <v>3025</v>
      </c>
      <c r="AM2005" s="354">
        <f t="shared" si="695"/>
        <v>1</v>
      </c>
      <c r="AN2005" s="354" t="b">
        <f t="shared" si="715"/>
        <v>1</v>
      </c>
    </row>
    <row r="2006" spans="1:40" s="354" customFormat="1">
      <c r="A2006" s="354" t="str">
        <f t="shared" si="696"/>
        <v>CF25A02</v>
      </c>
      <c r="B2006" s="354">
        <f t="shared" si="697"/>
        <v>0</v>
      </c>
      <c r="C2006" s="354">
        <f t="shared" si="698"/>
        <v>0</v>
      </c>
      <c r="D2006" s="354" t="str">
        <f t="shared" si="699"/>
        <v>CF</v>
      </c>
      <c r="E2006" s="354" t="str">
        <f t="shared" si="700"/>
        <v>25</v>
      </c>
      <c r="F2006" s="354" t="str">
        <f t="shared" si="701"/>
        <v>A</v>
      </c>
      <c r="G2006" s="355" t="str">
        <f t="shared" si="702"/>
        <v>02</v>
      </c>
      <c r="H2006" s="232" t="s">
        <v>2297</v>
      </c>
      <c r="I2006" s="232"/>
      <c r="J2006" s="233"/>
      <c r="K2006" s="233"/>
      <c r="L2006" s="234"/>
      <c r="M2006" s="232" t="str">
        <f>IF(ISNA(VLOOKUP(L2006,'MASTER DATA'!$A$1:$B$192,2,0)),"",VLOOKUP(L2006,'MASTER DATA'!$A$1:$B$192,2,0))</f>
        <v/>
      </c>
      <c r="N2006" s="232">
        <v>0</v>
      </c>
      <c r="O2006" s="232" t="e">
        <f t="shared" si="703"/>
        <v>#N/A</v>
      </c>
      <c r="P2006" s="232" t="e">
        <f t="shared" si="704"/>
        <v>#N/A</v>
      </c>
      <c r="Q2006" s="232" t="e">
        <f>VLOOKUP(L2006,'MASTER DATA'!$A$1:$E$192,5,0)</f>
        <v>#N/A</v>
      </c>
      <c r="R2006" s="234">
        <f>SUMIF('picking of the day'!$H$4:$H$358,WMS!H2006&amp;WMS!L2006,'picking of the day'!$E$4:$E$358)</f>
        <v>0</v>
      </c>
      <c r="U2006" s="114">
        <f>IF(ISNA(VLOOKUP(H2006,'data putaway'!$A$1:$E$530,3,0)),0,VLOOKUP(H2006,'data putaway'!$A$1:$E$530,3,0))</f>
        <v>0</v>
      </c>
      <c r="V2006" s="354">
        <f t="shared" si="705"/>
        <v>0</v>
      </c>
      <c r="W2006" s="114">
        <f>IF(ISNA(VLOOKUP(H2006,'data putaway'!$A$1:$E$530,2,0)),0,VLOOKUP(H2006,'data putaway'!$A$1:$E$530,2,0))</f>
        <v>0</v>
      </c>
      <c r="X2006" s="354" t="b">
        <f t="shared" si="706"/>
        <v>1</v>
      </c>
      <c r="Y2006" s="354">
        <f>IF(ISNA(VLOOKUP(H2006,'data putaway'!$A$1:$E$530,4,0)),0,VLOOKUP(H2006,'data putaway'!$A$1:$E$530,4,0))</f>
        <v>0</v>
      </c>
      <c r="Z2006" s="113">
        <f>IF(ISNA(VLOOKUP(H2006,'data putaway'!$A$1:$E$530,5,0)),0,VLOOKUP(H2006,'data putaway'!$A$1:$E$530,5,0))</f>
        <v>0</v>
      </c>
      <c r="AA2006" s="354" t="b">
        <f t="shared" si="707"/>
        <v>1</v>
      </c>
      <c r="AB2006" s="354" t="b">
        <f t="shared" si="708"/>
        <v>1</v>
      </c>
      <c r="AC2006" s="356" t="str">
        <f t="shared" ca="1" si="709"/>
        <v/>
      </c>
      <c r="AD2006" s="114" t="str">
        <f t="shared" ca="1" si="694"/>
        <v/>
      </c>
      <c r="AE2006" s="114">
        <f t="shared" si="710"/>
        <v>0</v>
      </c>
      <c r="AF2006" s="114">
        <f t="shared" si="711"/>
        <v>0</v>
      </c>
      <c r="AG2006" s="354" t="str">
        <f t="shared" si="712"/>
        <v>CF25</v>
      </c>
      <c r="AH2006" s="114">
        <f>IF(ISNA(VLOOKUP(L2006,'MASTER DATA'!$A$1:$F$192,6,0)),0,VLOOKUP(L2006,'MASTER DATA'!$A$1:$F$192,6,0))*AE2006</f>
        <v>0</v>
      </c>
      <c r="AI2006" s="354" t="str">
        <f>VLOOKUP($D2006,'warehouse mapping'!$AN$7:$AO$17,2,0)</f>
        <v>Aktif</v>
      </c>
      <c r="AJ2006" s="114">
        <f t="shared" si="713"/>
        <v>1</v>
      </c>
      <c r="AK2006" s="354" t="str">
        <f t="shared" si="714"/>
        <v>CF</v>
      </c>
      <c r="AL2006" s="354" t="s">
        <v>3025</v>
      </c>
      <c r="AM2006" s="354">
        <f t="shared" si="695"/>
        <v>1</v>
      </c>
      <c r="AN2006" s="354" t="b">
        <f t="shared" si="715"/>
        <v>1</v>
      </c>
    </row>
    <row r="2007" spans="1:40" s="354" customFormat="1">
      <c r="A2007" s="354" t="str">
        <f t="shared" si="696"/>
        <v>CF25B01550044580</v>
      </c>
      <c r="B2007" s="354">
        <f t="shared" si="697"/>
        <v>0</v>
      </c>
      <c r="C2007" s="354">
        <f t="shared" si="698"/>
        <v>0</v>
      </c>
      <c r="D2007" s="354" t="str">
        <f t="shared" si="699"/>
        <v>CF</v>
      </c>
      <c r="E2007" s="354" t="str">
        <f t="shared" si="700"/>
        <v>25</v>
      </c>
      <c r="F2007" s="354" t="str">
        <f t="shared" si="701"/>
        <v>B</v>
      </c>
      <c r="G2007" s="355" t="str">
        <f t="shared" si="702"/>
        <v>01</v>
      </c>
      <c r="H2007" s="232" t="s">
        <v>2298</v>
      </c>
      <c r="I2007" s="232" t="s">
        <v>3528</v>
      </c>
      <c r="J2007" s="233">
        <v>46274</v>
      </c>
      <c r="K2007" s="233">
        <v>47717</v>
      </c>
      <c r="L2007" s="234">
        <v>550044580</v>
      </c>
      <c r="M2007" s="232" t="str">
        <f>IF(ISNA(VLOOKUP(L2007,'MASTER DATA'!$A$1:$B$192,2,0)),"",VLOOKUP(L2007,'MASTER DATA'!$A$1:$B$192,2,0))</f>
        <v>RimR3MV15W40CI4_1*209L_A227</v>
      </c>
      <c r="N2007" s="232">
        <v>4</v>
      </c>
      <c r="O2007" s="232">
        <f t="shared" si="703"/>
        <v>1</v>
      </c>
      <c r="P2007" s="232">
        <f t="shared" si="704"/>
        <v>0</v>
      </c>
      <c r="Q2007" s="232">
        <f>VLOOKUP(L2007,'MASTER DATA'!$A$1:$E$192,5,0)</f>
        <v>4</v>
      </c>
      <c r="R2007" s="234">
        <f>SUMIF('picking of the day'!$H$4:$H$358,WMS!H2007&amp;WMS!L2007,'picking of the day'!$E$4:$E$358)</f>
        <v>0</v>
      </c>
      <c r="U2007" s="114">
        <f>IF(ISNA(VLOOKUP(H2007,'data putaway'!$A$1:$E$530,3,0)),0,VLOOKUP(H2007,'data putaway'!$A$1:$E$530,3,0))</f>
        <v>0</v>
      </c>
      <c r="V2007" s="354">
        <f t="shared" si="705"/>
        <v>4</v>
      </c>
      <c r="W2007" s="114">
        <f>IF(ISNA(VLOOKUP(H2007,'data putaway'!$A$1:$E$530,2,0)),0,VLOOKUP(H2007,'data putaway'!$A$1:$E$530,2,0))</f>
        <v>0</v>
      </c>
      <c r="X2007" s="354" t="b">
        <f t="shared" si="706"/>
        <v>0</v>
      </c>
      <c r="Y2007" s="354">
        <f>IF(ISNA(VLOOKUP(H2007,'data putaway'!$A$1:$E$530,4,0)),0,VLOOKUP(H2007,'data putaway'!$A$1:$E$530,4,0))</f>
        <v>0</v>
      </c>
      <c r="Z2007" s="113">
        <f>IF(ISNA(VLOOKUP(H2007,'data putaway'!$A$1:$E$530,5,0)),0,VLOOKUP(H2007,'data putaway'!$A$1:$E$530,5,0))</f>
        <v>0</v>
      </c>
      <c r="AA2007" s="354" t="b">
        <f t="shared" si="707"/>
        <v>0</v>
      </c>
      <c r="AB2007" s="354" t="b">
        <f t="shared" si="708"/>
        <v>0</v>
      </c>
      <c r="AC2007" s="356" t="str">
        <f t="shared" ca="1" si="709"/>
        <v>0 Month,  9 Days</v>
      </c>
      <c r="AD2007" s="114" t="str">
        <f t="shared" ca="1" si="694"/>
        <v>3 Year, 11 Month, 4 Days</v>
      </c>
      <c r="AE2007" s="114">
        <f t="shared" si="710"/>
        <v>4</v>
      </c>
      <c r="AF2007" s="114">
        <f t="shared" si="711"/>
        <v>1</v>
      </c>
      <c r="AG2007" s="354" t="str">
        <f t="shared" si="712"/>
        <v>CF25</v>
      </c>
      <c r="AH2007" s="114">
        <f>IF(ISNA(VLOOKUP(L2007,'MASTER DATA'!$A$1:$F$192,6,0)),0,VLOOKUP(L2007,'MASTER DATA'!$A$1:$F$192,6,0))*AE2007</f>
        <v>836</v>
      </c>
      <c r="AI2007" s="354" t="str">
        <f>VLOOKUP($D2007,'warehouse mapping'!$AN$7:$AO$17,2,0)</f>
        <v>Aktif</v>
      </c>
      <c r="AJ2007" s="114">
        <f t="shared" si="713"/>
        <v>0</v>
      </c>
      <c r="AK2007" s="354" t="str">
        <f t="shared" si="714"/>
        <v/>
      </c>
      <c r="AL2007" s="354" t="s">
        <v>3025</v>
      </c>
      <c r="AM2007" s="354">
        <f t="shared" si="695"/>
        <v>1</v>
      </c>
      <c r="AN2007" s="354" t="b">
        <f t="shared" si="715"/>
        <v>1</v>
      </c>
    </row>
    <row r="2008" spans="1:40" s="354" customFormat="1">
      <c r="A2008" s="354" t="str">
        <f t="shared" si="696"/>
        <v>CF25B02550044580</v>
      </c>
      <c r="B2008" s="354">
        <f t="shared" si="697"/>
        <v>0</v>
      </c>
      <c r="C2008" s="354">
        <f t="shared" si="698"/>
        <v>0</v>
      </c>
      <c r="D2008" s="354" t="str">
        <f t="shared" si="699"/>
        <v>CF</v>
      </c>
      <c r="E2008" s="354" t="str">
        <f t="shared" si="700"/>
        <v>25</v>
      </c>
      <c r="F2008" s="354" t="str">
        <f t="shared" si="701"/>
        <v>B</v>
      </c>
      <c r="G2008" s="355" t="str">
        <f t="shared" si="702"/>
        <v>02</v>
      </c>
      <c r="H2008" s="232" t="s">
        <v>2299</v>
      </c>
      <c r="I2008" s="232" t="s">
        <v>3528</v>
      </c>
      <c r="J2008" s="233">
        <v>46274</v>
      </c>
      <c r="K2008" s="233">
        <v>47717</v>
      </c>
      <c r="L2008" s="234">
        <v>550044580</v>
      </c>
      <c r="M2008" s="232" t="str">
        <f>IF(ISNA(VLOOKUP(L2008,'MASTER DATA'!$A$1:$B$192,2,0)),"",VLOOKUP(L2008,'MASTER DATA'!$A$1:$B$192,2,0))</f>
        <v>RimR3MV15W40CI4_1*209L_A227</v>
      </c>
      <c r="N2008" s="232">
        <v>4</v>
      </c>
      <c r="O2008" s="232">
        <f t="shared" si="703"/>
        <v>1</v>
      </c>
      <c r="P2008" s="232">
        <f t="shared" si="704"/>
        <v>0</v>
      </c>
      <c r="Q2008" s="232">
        <f>VLOOKUP(L2008,'MASTER DATA'!$A$1:$E$192,5,0)</f>
        <v>4</v>
      </c>
      <c r="R2008" s="234">
        <f>SUMIF('picking of the day'!$H$4:$H$358,WMS!H2008&amp;WMS!L2008,'picking of the day'!$E$4:$E$358)</f>
        <v>0</v>
      </c>
      <c r="U2008" s="114">
        <f>IF(ISNA(VLOOKUP(H2008,'data putaway'!$A$1:$E$530,3,0)),0,VLOOKUP(H2008,'data putaway'!$A$1:$E$530,3,0))</f>
        <v>0</v>
      </c>
      <c r="V2008" s="354">
        <f t="shared" si="705"/>
        <v>4</v>
      </c>
      <c r="W2008" s="114">
        <f>IF(ISNA(VLOOKUP(H2008,'data putaway'!$A$1:$E$530,2,0)),0,VLOOKUP(H2008,'data putaway'!$A$1:$E$530,2,0))</f>
        <v>0</v>
      </c>
      <c r="X2008" s="354" t="b">
        <f t="shared" si="706"/>
        <v>0</v>
      </c>
      <c r="Y2008" s="354">
        <f>IF(ISNA(VLOOKUP(H2008,'data putaway'!$A$1:$E$530,4,0)),0,VLOOKUP(H2008,'data putaway'!$A$1:$E$530,4,0))</f>
        <v>0</v>
      </c>
      <c r="Z2008" s="113">
        <f>IF(ISNA(VLOOKUP(H2008,'data putaway'!$A$1:$E$530,5,0)),0,VLOOKUP(H2008,'data putaway'!$A$1:$E$530,5,0))</f>
        <v>0</v>
      </c>
      <c r="AA2008" s="354" t="b">
        <f t="shared" si="707"/>
        <v>0</v>
      </c>
      <c r="AB2008" s="354" t="b">
        <f t="shared" si="708"/>
        <v>0</v>
      </c>
      <c r="AC2008" s="356" t="str">
        <f t="shared" ca="1" si="709"/>
        <v>0 Month,  9 Days</v>
      </c>
      <c r="AD2008" s="114" t="str">
        <f t="shared" ca="1" si="694"/>
        <v>3 Year, 11 Month, 4 Days</v>
      </c>
      <c r="AE2008" s="114">
        <f t="shared" si="710"/>
        <v>4</v>
      </c>
      <c r="AF2008" s="114">
        <f t="shared" si="711"/>
        <v>1</v>
      </c>
      <c r="AG2008" s="354" t="str">
        <f t="shared" si="712"/>
        <v>CF25</v>
      </c>
      <c r="AH2008" s="114">
        <f>IF(ISNA(VLOOKUP(L2008,'MASTER DATA'!$A$1:$F$192,6,0)),0,VLOOKUP(L2008,'MASTER DATA'!$A$1:$F$192,6,0))*AE2008</f>
        <v>836</v>
      </c>
      <c r="AI2008" s="354" t="str">
        <f>VLOOKUP($D2008,'warehouse mapping'!$AN$7:$AO$17,2,0)</f>
        <v>Aktif</v>
      </c>
      <c r="AJ2008" s="114">
        <f t="shared" si="713"/>
        <v>0</v>
      </c>
      <c r="AK2008" s="354" t="str">
        <f t="shared" si="714"/>
        <v/>
      </c>
      <c r="AL2008" s="354" t="s">
        <v>3025</v>
      </c>
      <c r="AM2008" s="354">
        <f t="shared" si="695"/>
        <v>1</v>
      </c>
      <c r="AN2008" s="354" t="b">
        <f t="shared" si="715"/>
        <v>1</v>
      </c>
    </row>
    <row r="2009" spans="1:40" s="354" customFormat="1">
      <c r="A2009" s="354" t="str">
        <f t="shared" si="696"/>
        <v>CF25C01550077347</v>
      </c>
      <c r="B2009" s="354">
        <f t="shared" si="697"/>
        <v>0</v>
      </c>
      <c r="C2009" s="354">
        <f t="shared" si="698"/>
        <v>0</v>
      </c>
      <c r="D2009" s="354" t="str">
        <f t="shared" si="699"/>
        <v>CF</v>
      </c>
      <c r="E2009" s="354" t="str">
        <f t="shared" si="700"/>
        <v>25</v>
      </c>
      <c r="F2009" s="354" t="str">
        <f t="shared" si="701"/>
        <v>C</v>
      </c>
      <c r="G2009" s="355" t="str">
        <f t="shared" si="702"/>
        <v>01</v>
      </c>
      <c r="H2009" s="232" t="s">
        <v>2300</v>
      </c>
      <c r="I2009" s="232" t="s">
        <v>3505</v>
      </c>
      <c r="J2009" s="233">
        <v>46280</v>
      </c>
      <c r="K2009" s="233">
        <v>47719</v>
      </c>
      <c r="L2009" s="234">
        <v>550077347</v>
      </c>
      <c r="M2009" s="232" t="str">
        <f>IF(ISNA(VLOOKUP(L2009,'MASTER DATA'!$A$1:$B$192,2,0)),"",VLOOKUP(L2009,'MASTER DATA'!$A$1:$B$192,2,0))</f>
        <v>Advan4TAX710W30SNMA2_12*0.8L_A04W</v>
      </c>
      <c r="N2009" s="232">
        <v>48</v>
      </c>
      <c r="O2009" s="232">
        <f t="shared" si="703"/>
        <v>1</v>
      </c>
      <c r="P2009" s="232">
        <f t="shared" si="704"/>
        <v>0</v>
      </c>
      <c r="Q2009" s="232">
        <f>VLOOKUP(L2009,'MASTER DATA'!$A$1:$E$192,5,0)</f>
        <v>48</v>
      </c>
      <c r="R2009" s="234">
        <f>SUMIF('picking of the day'!$H$4:$H$358,WMS!H2009&amp;WMS!L2009,'picking of the day'!$E$4:$E$358)</f>
        <v>0</v>
      </c>
      <c r="U2009" s="114">
        <f>IF(ISNA(VLOOKUP(H2009,'data putaway'!$A$1:$E$530,3,0)),0,VLOOKUP(H2009,'data putaway'!$A$1:$E$530,3,0))</f>
        <v>0</v>
      </c>
      <c r="V2009" s="354">
        <f t="shared" si="705"/>
        <v>48</v>
      </c>
      <c r="W2009" s="114">
        <f>IF(ISNA(VLOOKUP(H2009,'data putaway'!$A$1:$E$530,2,0)),0,VLOOKUP(H2009,'data putaway'!$A$1:$E$530,2,0))</f>
        <v>0</v>
      </c>
      <c r="X2009" s="354" t="b">
        <f t="shared" si="706"/>
        <v>0</v>
      </c>
      <c r="Y2009" s="354">
        <f>IF(ISNA(VLOOKUP(H2009,'data putaway'!$A$1:$E$530,4,0)),0,VLOOKUP(H2009,'data putaway'!$A$1:$E$530,4,0))</f>
        <v>0</v>
      </c>
      <c r="Z2009" s="113">
        <f>IF(ISNA(VLOOKUP(H2009,'data putaway'!$A$1:$E$530,5,0)),0,VLOOKUP(H2009,'data putaway'!$A$1:$E$530,5,0))</f>
        <v>0</v>
      </c>
      <c r="AA2009" s="354" t="b">
        <f t="shared" si="707"/>
        <v>0</v>
      </c>
      <c r="AB2009" s="354" t="b">
        <f t="shared" si="708"/>
        <v>0</v>
      </c>
      <c r="AC2009" s="356" t="str">
        <f t="shared" ca="1" si="709"/>
        <v>0 Month,  3 Days</v>
      </c>
      <c r="AD2009" s="114" t="str">
        <f t="shared" ca="1" si="694"/>
        <v>3 Year, 11 Month, 6 Days</v>
      </c>
      <c r="AE2009" s="114">
        <f t="shared" si="710"/>
        <v>48</v>
      </c>
      <c r="AF2009" s="114">
        <f t="shared" si="711"/>
        <v>1</v>
      </c>
      <c r="AG2009" s="354" t="str">
        <f t="shared" si="712"/>
        <v>CF25</v>
      </c>
      <c r="AH2009" s="114">
        <f>IF(ISNA(VLOOKUP(L2009,'MASTER DATA'!$A$1:$F$192,6,0)),0,VLOOKUP(L2009,'MASTER DATA'!$A$1:$F$192,6,0))*AE2009</f>
        <v>460.79999999999995</v>
      </c>
      <c r="AI2009" s="354" t="str">
        <f>VLOOKUP($D2009,'warehouse mapping'!$AN$7:$AO$17,2,0)</f>
        <v>Aktif</v>
      </c>
      <c r="AJ2009" s="114">
        <f t="shared" si="713"/>
        <v>0</v>
      </c>
      <c r="AK2009" s="354" t="str">
        <f t="shared" si="714"/>
        <v/>
      </c>
      <c r="AL2009" s="354" t="s">
        <v>3025</v>
      </c>
      <c r="AM2009" s="354">
        <f t="shared" si="695"/>
        <v>1</v>
      </c>
      <c r="AN2009" s="354" t="b">
        <f t="shared" si="715"/>
        <v>1</v>
      </c>
    </row>
    <row r="2010" spans="1:40" s="354" customFormat="1">
      <c r="A2010" s="354" t="str">
        <f t="shared" si="696"/>
        <v>CF25C02550058593</v>
      </c>
      <c r="B2010" s="354">
        <f t="shared" si="697"/>
        <v>0</v>
      </c>
      <c r="C2010" s="354">
        <f t="shared" si="698"/>
        <v>0</v>
      </c>
      <c r="D2010" s="354" t="str">
        <f t="shared" si="699"/>
        <v>CF</v>
      </c>
      <c r="E2010" s="354" t="str">
        <f t="shared" si="700"/>
        <v>25</v>
      </c>
      <c r="F2010" s="354" t="str">
        <f t="shared" si="701"/>
        <v>C</v>
      </c>
      <c r="G2010" s="355" t="str">
        <f t="shared" si="702"/>
        <v>02</v>
      </c>
      <c r="H2010" s="232" t="s">
        <v>2301</v>
      </c>
      <c r="I2010" s="232" t="s">
        <v>3584</v>
      </c>
      <c r="J2010" s="233">
        <v>46281</v>
      </c>
      <c r="K2010" s="233">
        <v>47736</v>
      </c>
      <c r="L2010" s="234">
        <v>550058593</v>
      </c>
      <c r="M2010" s="232" t="str">
        <f>IF(ISNA(VLOOKUP(L2010,'MASTER DATA'!$A$1:$B$192,2,0)),"",VLOOKUP(L2010,'MASTER DATA'!$A$1:$B$192,2,0))</f>
        <v>Adv4TAX515W40SLMA2_12*0.8L_A04W</v>
      </c>
      <c r="N2010" s="232">
        <v>48</v>
      </c>
      <c r="O2010" s="232">
        <f t="shared" si="703"/>
        <v>1</v>
      </c>
      <c r="P2010" s="232">
        <f t="shared" si="704"/>
        <v>0</v>
      </c>
      <c r="Q2010" s="232">
        <f>VLOOKUP(L2010,'MASTER DATA'!$A$1:$E$192,5,0)</f>
        <v>48</v>
      </c>
      <c r="R2010" s="234">
        <f>SUMIF('picking of the day'!$H$4:$H$358,WMS!H2010&amp;WMS!L2010,'picking of the day'!$E$4:$E$358)</f>
        <v>0</v>
      </c>
      <c r="U2010" s="114">
        <f>IF(ISNA(VLOOKUP(H2010,'data putaway'!$A$1:$E$530,3,0)),0,VLOOKUP(H2010,'data putaway'!$A$1:$E$530,3,0))</f>
        <v>0</v>
      </c>
      <c r="V2010" s="354">
        <f t="shared" si="705"/>
        <v>48</v>
      </c>
      <c r="W2010" s="114">
        <f>IF(ISNA(VLOOKUP(H2010,'data putaway'!$A$1:$E$530,2,0)),0,VLOOKUP(H2010,'data putaway'!$A$1:$E$530,2,0))</f>
        <v>0</v>
      </c>
      <c r="X2010" s="354" t="b">
        <f t="shared" si="706"/>
        <v>0</v>
      </c>
      <c r="Y2010" s="354">
        <f>IF(ISNA(VLOOKUP(H2010,'data putaway'!$A$1:$E$530,4,0)),0,VLOOKUP(H2010,'data putaway'!$A$1:$E$530,4,0))</f>
        <v>0</v>
      </c>
      <c r="Z2010" s="113">
        <f>IF(ISNA(VLOOKUP(H2010,'data putaway'!$A$1:$E$530,5,0)),0,VLOOKUP(H2010,'data putaway'!$A$1:$E$530,5,0))</f>
        <v>0</v>
      </c>
      <c r="AA2010" s="354" t="b">
        <f t="shared" si="707"/>
        <v>0</v>
      </c>
      <c r="AB2010" s="354" t="b">
        <f t="shared" si="708"/>
        <v>0</v>
      </c>
      <c r="AC2010" s="356" t="str">
        <f t="shared" ca="1" si="709"/>
        <v>0 Month,  2 Days</v>
      </c>
      <c r="AD2010" s="114" t="str">
        <f t="shared" ref="AD2010:AD2073" ca="1" si="716">IF(K2010="","",DATEDIF(NOW(),K2010,"y")&amp;" Year"&amp;", "&amp;DATEDIF(NOW(),K2010,"ym")&amp;" Month"&amp;", "&amp;DATEDIF(NOW(),K2010,"md")&amp;" Days")</f>
        <v>3 Year, 11 Month, 23 Days</v>
      </c>
      <c r="AE2010" s="114">
        <f t="shared" si="710"/>
        <v>48</v>
      </c>
      <c r="AF2010" s="114">
        <f t="shared" si="711"/>
        <v>1</v>
      </c>
      <c r="AG2010" s="354" t="str">
        <f t="shared" si="712"/>
        <v>CF25</v>
      </c>
      <c r="AH2010" s="114">
        <f>IF(ISNA(VLOOKUP(L2010,'MASTER DATA'!$A$1:$F$192,6,0)),0,VLOOKUP(L2010,'MASTER DATA'!$A$1:$F$192,6,0))*AE2010</f>
        <v>460.79999999999995</v>
      </c>
      <c r="AI2010" s="354" t="str">
        <f>VLOOKUP($D2010,'warehouse mapping'!$AN$7:$AO$17,2,0)</f>
        <v>Aktif</v>
      </c>
      <c r="AJ2010" s="114">
        <f t="shared" si="713"/>
        <v>0</v>
      </c>
      <c r="AK2010" s="354" t="str">
        <f t="shared" si="714"/>
        <v/>
      </c>
      <c r="AL2010" s="354" t="s">
        <v>3025</v>
      </c>
      <c r="AM2010" s="354">
        <f t="shared" ref="AM2010:AM2073" si="717">COUNTIF($H$5:$H$2564,H2010)</f>
        <v>1</v>
      </c>
      <c r="AN2010" s="354" t="b">
        <f t="shared" si="715"/>
        <v>1</v>
      </c>
    </row>
    <row r="2011" spans="1:40" s="354" customFormat="1">
      <c r="A2011" s="354" t="str">
        <f t="shared" si="696"/>
        <v>CF25D01550058593</v>
      </c>
      <c r="B2011" s="354">
        <f t="shared" si="697"/>
        <v>0</v>
      </c>
      <c r="C2011" s="354">
        <f t="shared" si="698"/>
        <v>0</v>
      </c>
      <c r="D2011" s="354" t="str">
        <f t="shared" si="699"/>
        <v>CF</v>
      </c>
      <c r="E2011" s="354" t="str">
        <f t="shared" si="700"/>
        <v>25</v>
      </c>
      <c r="F2011" s="354" t="str">
        <f t="shared" si="701"/>
        <v>D</v>
      </c>
      <c r="G2011" s="355" t="str">
        <f t="shared" si="702"/>
        <v>01</v>
      </c>
      <c r="H2011" s="232" t="s">
        <v>290</v>
      </c>
      <c r="I2011" s="232" t="s">
        <v>3584</v>
      </c>
      <c r="J2011" s="233">
        <v>46281</v>
      </c>
      <c r="K2011" s="233">
        <v>47736</v>
      </c>
      <c r="L2011" s="234">
        <v>550058593</v>
      </c>
      <c r="M2011" s="232" t="str">
        <f>IF(ISNA(VLOOKUP(L2011,'MASTER DATA'!$A$1:$B$192,2,0)),"",VLOOKUP(L2011,'MASTER DATA'!$A$1:$B$192,2,0))</f>
        <v>Adv4TAX515W40SLMA2_12*0.8L_A04W</v>
      </c>
      <c r="N2011" s="232">
        <v>48</v>
      </c>
      <c r="O2011" s="232">
        <f t="shared" si="703"/>
        <v>1</v>
      </c>
      <c r="P2011" s="232">
        <f t="shared" si="704"/>
        <v>0</v>
      </c>
      <c r="Q2011" s="232">
        <f>VLOOKUP(L2011,'MASTER DATA'!$A$1:$E$192,5,0)</f>
        <v>48</v>
      </c>
      <c r="R2011" s="234">
        <f>SUMIF('picking of the day'!$H$4:$H$358,WMS!H2011&amp;WMS!L2011,'picking of the day'!$E$4:$E$358)</f>
        <v>0</v>
      </c>
      <c r="U2011" s="114">
        <f>IF(ISNA(VLOOKUP(H2011,'data putaway'!$A$1:$E$530,3,0)),0,VLOOKUP(H2011,'data putaway'!$A$1:$E$530,3,0))</f>
        <v>0</v>
      </c>
      <c r="V2011" s="354">
        <f t="shared" si="705"/>
        <v>48</v>
      </c>
      <c r="W2011" s="114">
        <f>IF(ISNA(VLOOKUP(H2011,'data putaway'!$A$1:$E$530,2,0)),0,VLOOKUP(H2011,'data putaway'!$A$1:$E$530,2,0))</f>
        <v>0</v>
      </c>
      <c r="X2011" s="354" t="b">
        <f t="shared" si="706"/>
        <v>0</v>
      </c>
      <c r="Y2011" s="354">
        <f>IF(ISNA(VLOOKUP(H2011,'data putaway'!$A$1:$E$530,4,0)),0,VLOOKUP(H2011,'data putaway'!$A$1:$E$530,4,0))</f>
        <v>0</v>
      </c>
      <c r="Z2011" s="113">
        <f>IF(ISNA(VLOOKUP(H2011,'data putaway'!$A$1:$E$530,5,0)),0,VLOOKUP(H2011,'data putaway'!$A$1:$E$530,5,0))</f>
        <v>0</v>
      </c>
      <c r="AA2011" s="354" t="b">
        <f t="shared" si="707"/>
        <v>0</v>
      </c>
      <c r="AB2011" s="354" t="b">
        <f t="shared" si="708"/>
        <v>0</v>
      </c>
      <c r="AC2011" s="356" t="str">
        <f t="shared" ca="1" si="709"/>
        <v>0 Month,  2 Days</v>
      </c>
      <c r="AD2011" s="114" t="str">
        <f t="shared" ca="1" si="716"/>
        <v>3 Year, 11 Month, 23 Days</v>
      </c>
      <c r="AE2011" s="114">
        <f t="shared" si="710"/>
        <v>48</v>
      </c>
      <c r="AF2011" s="114">
        <f t="shared" si="711"/>
        <v>1</v>
      </c>
      <c r="AG2011" s="354" t="str">
        <f t="shared" si="712"/>
        <v>CF25</v>
      </c>
      <c r="AH2011" s="114">
        <f>IF(ISNA(VLOOKUP(L2011,'MASTER DATA'!$A$1:$F$192,6,0)),0,VLOOKUP(L2011,'MASTER DATA'!$A$1:$F$192,6,0))*AE2011</f>
        <v>460.79999999999995</v>
      </c>
      <c r="AI2011" s="354" t="str">
        <f>VLOOKUP($D2011,'warehouse mapping'!$AN$7:$AO$17,2,0)</f>
        <v>Aktif</v>
      </c>
      <c r="AJ2011" s="114">
        <f t="shared" si="713"/>
        <v>0</v>
      </c>
      <c r="AK2011" s="354" t="str">
        <f t="shared" si="714"/>
        <v/>
      </c>
      <c r="AL2011" s="354" t="s">
        <v>3025</v>
      </c>
      <c r="AM2011" s="354">
        <f t="shared" si="717"/>
        <v>1</v>
      </c>
      <c r="AN2011" s="354" t="b">
        <f t="shared" si="715"/>
        <v>1</v>
      </c>
    </row>
    <row r="2012" spans="1:40" s="354" customFormat="1">
      <c r="A2012" s="354" t="str">
        <f t="shared" si="696"/>
        <v>CF25D02550058593</v>
      </c>
      <c r="B2012" s="354">
        <f t="shared" si="697"/>
        <v>0</v>
      </c>
      <c r="C2012" s="354">
        <f t="shared" si="698"/>
        <v>0</v>
      </c>
      <c r="D2012" s="354" t="str">
        <f t="shared" si="699"/>
        <v>CF</v>
      </c>
      <c r="E2012" s="354" t="str">
        <f t="shared" si="700"/>
        <v>25</v>
      </c>
      <c r="F2012" s="354" t="str">
        <f t="shared" si="701"/>
        <v>D</v>
      </c>
      <c r="G2012" s="355" t="str">
        <f t="shared" si="702"/>
        <v>02</v>
      </c>
      <c r="H2012" s="232" t="s">
        <v>291</v>
      </c>
      <c r="I2012" s="232" t="s">
        <v>3584</v>
      </c>
      <c r="J2012" s="233">
        <v>46281</v>
      </c>
      <c r="K2012" s="233">
        <v>47736</v>
      </c>
      <c r="L2012" s="234">
        <v>550058593</v>
      </c>
      <c r="M2012" s="232" t="str">
        <f>IF(ISNA(VLOOKUP(L2012,'MASTER DATA'!$A$1:$B$192,2,0)),"",VLOOKUP(L2012,'MASTER DATA'!$A$1:$B$192,2,0))</f>
        <v>Adv4TAX515W40SLMA2_12*0.8L_A04W</v>
      </c>
      <c r="N2012" s="232">
        <v>48</v>
      </c>
      <c r="O2012" s="232">
        <f t="shared" si="703"/>
        <v>1</v>
      </c>
      <c r="P2012" s="232">
        <f t="shared" si="704"/>
        <v>0</v>
      </c>
      <c r="Q2012" s="232">
        <f>VLOOKUP(L2012,'MASTER DATA'!$A$1:$E$192,5,0)</f>
        <v>48</v>
      </c>
      <c r="R2012" s="234">
        <f>SUMIF('picking of the day'!$H$4:$H$358,WMS!H2012&amp;WMS!L2012,'picking of the day'!$E$4:$E$358)</f>
        <v>0</v>
      </c>
      <c r="U2012" s="114">
        <f>IF(ISNA(VLOOKUP(H2012,'data putaway'!$A$1:$E$530,3,0)),0,VLOOKUP(H2012,'data putaway'!$A$1:$E$530,3,0))</f>
        <v>0</v>
      </c>
      <c r="V2012" s="354">
        <f t="shared" si="705"/>
        <v>48</v>
      </c>
      <c r="W2012" s="114">
        <f>IF(ISNA(VLOOKUP(H2012,'data putaway'!$A$1:$E$530,2,0)),0,VLOOKUP(H2012,'data putaway'!$A$1:$E$530,2,0))</f>
        <v>0</v>
      </c>
      <c r="X2012" s="354" t="b">
        <f t="shared" si="706"/>
        <v>0</v>
      </c>
      <c r="Y2012" s="354">
        <f>IF(ISNA(VLOOKUP(H2012,'data putaway'!$A$1:$E$530,4,0)),0,VLOOKUP(H2012,'data putaway'!$A$1:$E$530,4,0))</f>
        <v>0</v>
      </c>
      <c r="Z2012" s="113">
        <f>IF(ISNA(VLOOKUP(H2012,'data putaway'!$A$1:$E$530,5,0)),0,VLOOKUP(H2012,'data putaway'!$A$1:$E$530,5,0))</f>
        <v>0</v>
      </c>
      <c r="AA2012" s="354" t="b">
        <f t="shared" si="707"/>
        <v>0</v>
      </c>
      <c r="AB2012" s="354" t="b">
        <f t="shared" si="708"/>
        <v>0</v>
      </c>
      <c r="AC2012" s="356" t="str">
        <f t="shared" ca="1" si="709"/>
        <v>0 Month,  2 Days</v>
      </c>
      <c r="AD2012" s="114" t="str">
        <f t="shared" ca="1" si="716"/>
        <v>3 Year, 11 Month, 23 Days</v>
      </c>
      <c r="AE2012" s="114">
        <f t="shared" si="710"/>
        <v>48</v>
      </c>
      <c r="AF2012" s="114">
        <f t="shared" si="711"/>
        <v>1</v>
      </c>
      <c r="AG2012" s="354" t="str">
        <f t="shared" si="712"/>
        <v>CF25</v>
      </c>
      <c r="AH2012" s="114">
        <f>IF(ISNA(VLOOKUP(L2012,'MASTER DATA'!$A$1:$F$192,6,0)),0,VLOOKUP(L2012,'MASTER DATA'!$A$1:$F$192,6,0))*AE2012</f>
        <v>460.79999999999995</v>
      </c>
      <c r="AI2012" s="354" t="str">
        <f>VLOOKUP($D2012,'warehouse mapping'!$AN$7:$AO$17,2,0)</f>
        <v>Aktif</v>
      </c>
      <c r="AJ2012" s="114">
        <f t="shared" si="713"/>
        <v>0</v>
      </c>
      <c r="AK2012" s="354" t="str">
        <f t="shared" si="714"/>
        <v/>
      </c>
      <c r="AL2012" s="354" t="s">
        <v>3025</v>
      </c>
      <c r="AM2012" s="354">
        <f t="shared" si="717"/>
        <v>1</v>
      </c>
      <c r="AN2012" s="354" t="b">
        <f t="shared" si="715"/>
        <v>1</v>
      </c>
    </row>
    <row r="2013" spans="1:40" s="354" customFormat="1">
      <c r="A2013" s="354" t="str">
        <f t="shared" si="696"/>
        <v>CF25E01550058593</v>
      </c>
      <c r="B2013" s="354">
        <f t="shared" si="697"/>
        <v>0</v>
      </c>
      <c r="C2013" s="354">
        <f t="shared" si="698"/>
        <v>0</v>
      </c>
      <c r="D2013" s="354" t="str">
        <f t="shared" si="699"/>
        <v>CF</v>
      </c>
      <c r="E2013" s="354" t="str">
        <f t="shared" si="700"/>
        <v>25</v>
      </c>
      <c r="F2013" s="354" t="str">
        <f t="shared" si="701"/>
        <v>E</v>
      </c>
      <c r="G2013" s="355" t="str">
        <f t="shared" si="702"/>
        <v>01</v>
      </c>
      <c r="H2013" s="232" t="s">
        <v>292</v>
      </c>
      <c r="I2013" s="232" t="s">
        <v>3584</v>
      </c>
      <c r="J2013" s="233">
        <v>46281</v>
      </c>
      <c r="K2013" s="233">
        <v>47736</v>
      </c>
      <c r="L2013" s="234">
        <v>550058593</v>
      </c>
      <c r="M2013" s="232" t="str">
        <f>IF(ISNA(VLOOKUP(L2013,'MASTER DATA'!$A$1:$B$192,2,0)),"",VLOOKUP(L2013,'MASTER DATA'!$A$1:$B$192,2,0))</f>
        <v>Adv4TAX515W40SLMA2_12*0.8L_A04W</v>
      </c>
      <c r="N2013" s="232">
        <v>48</v>
      </c>
      <c r="O2013" s="232">
        <f t="shared" si="703"/>
        <v>1</v>
      </c>
      <c r="P2013" s="232">
        <f t="shared" si="704"/>
        <v>0</v>
      </c>
      <c r="Q2013" s="232">
        <f>VLOOKUP(L2013,'MASTER DATA'!$A$1:$E$192,5,0)</f>
        <v>48</v>
      </c>
      <c r="R2013" s="234">
        <f>SUMIF('picking of the day'!$H$4:$H$358,WMS!H2013&amp;WMS!L2013,'picking of the day'!$E$4:$E$358)</f>
        <v>0</v>
      </c>
      <c r="U2013" s="114">
        <f>IF(ISNA(VLOOKUP(H2013,'data putaway'!$A$1:$E$530,3,0)),0,VLOOKUP(H2013,'data putaway'!$A$1:$E$530,3,0))</f>
        <v>0</v>
      </c>
      <c r="V2013" s="354">
        <f t="shared" si="705"/>
        <v>48</v>
      </c>
      <c r="W2013" s="114">
        <f>IF(ISNA(VLOOKUP(H2013,'data putaway'!$A$1:$E$530,2,0)),0,VLOOKUP(H2013,'data putaway'!$A$1:$E$530,2,0))</f>
        <v>0</v>
      </c>
      <c r="X2013" s="354" t="b">
        <f t="shared" si="706"/>
        <v>0</v>
      </c>
      <c r="Y2013" s="354">
        <f>IF(ISNA(VLOOKUP(H2013,'data putaway'!$A$1:$E$530,4,0)),0,VLOOKUP(H2013,'data putaway'!$A$1:$E$530,4,0))</f>
        <v>0</v>
      </c>
      <c r="Z2013" s="113">
        <f>IF(ISNA(VLOOKUP(H2013,'data putaway'!$A$1:$E$530,5,0)),0,VLOOKUP(H2013,'data putaway'!$A$1:$E$530,5,0))</f>
        <v>0</v>
      </c>
      <c r="AA2013" s="354" t="b">
        <f t="shared" si="707"/>
        <v>0</v>
      </c>
      <c r="AB2013" s="354" t="b">
        <f t="shared" si="708"/>
        <v>0</v>
      </c>
      <c r="AC2013" s="356" t="str">
        <f t="shared" ca="1" si="709"/>
        <v>0 Month,  2 Days</v>
      </c>
      <c r="AD2013" s="114" t="str">
        <f t="shared" ca="1" si="716"/>
        <v>3 Year, 11 Month, 23 Days</v>
      </c>
      <c r="AE2013" s="114">
        <f t="shared" si="710"/>
        <v>48</v>
      </c>
      <c r="AF2013" s="114">
        <f t="shared" si="711"/>
        <v>1</v>
      </c>
      <c r="AG2013" s="354" t="str">
        <f t="shared" si="712"/>
        <v>CF25</v>
      </c>
      <c r="AH2013" s="114">
        <f>IF(ISNA(VLOOKUP(L2013,'MASTER DATA'!$A$1:$F$192,6,0)),0,VLOOKUP(L2013,'MASTER DATA'!$A$1:$F$192,6,0))*AE2013</f>
        <v>460.79999999999995</v>
      </c>
      <c r="AI2013" s="354" t="str">
        <f>VLOOKUP($D2013,'warehouse mapping'!$AN$7:$AO$17,2,0)</f>
        <v>Aktif</v>
      </c>
      <c r="AJ2013" s="114">
        <f t="shared" si="713"/>
        <v>0</v>
      </c>
      <c r="AK2013" s="354" t="str">
        <f t="shared" si="714"/>
        <v/>
      </c>
      <c r="AL2013" s="354" t="s">
        <v>3025</v>
      </c>
      <c r="AM2013" s="354">
        <f t="shared" si="717"/>
        <v>1</v>
      </c>
      <c r="AN2013" s="354" t="b">
        <f t="shared" si="715"/>
        <v>1</v>
      </c>
    </row>
    <row r="2014" spans="1:40" s="354" customFormat="1">
      <c r="A2014" s="354" t="str">
        <f t="shared" si="696"/>
        <v>CF25E02550058593</v>
      </c>
      <c r="B2014" s="354">
        <f t="shared" si="697"/>
        <v>0</v>
      </c>
      <c r="C2014" s="354">
        <f t="shared" si="698"/>
        <v>0</v>
      </c>
      <c r="D2014" s="354" t="str">
        <f t="shared" si="699"/>
        <v>CF</v>
      </c>
      <c r="E2014" s="354" t="str">
        <f t="shared" si="700"/>
        <v>25</v>
      </c>
      <c r="F2014" s="354" t="str">
        <f t="shared" si="701"/>
        <v>E</v>
      </c>
      <c r="G2014" s="355" t="str">
        <f t="shared" si="702"/>
        <v>02</v>
      </c>
      <c r="H2014" s="232" t="s">
        <v>293</v>
      </c>
      <c r="I2014" s="232" t="s">
        <v>3584</v>
      </c>
      <c r="J2014" s="233">
        <v>46281</v>
      </c>
      <c r="K2014" s="233">
        <v>47736</v>
      </c>
      <c r="L2014" s="234">
        <v>550058593</v>
      </c>
      <c r="M2014" s="232" t="str">
        <f>IF(ISNA(VLOOKUP(L2014,'MASTER DATA'!$A$1:$B$192,2,0)),"",VLOOKUP(L2014,'MASTER DATA'!$A$1:$B$192,2,0))</f>
        <v>Adv4TAX515W40SLMA2_12*0.8L_A04W</v>
      </c>
      <c r="N2014" s="232">
        <v>48</v>
      </c>
      <c r="O2014" s="232">
        <f t="shared" si="703"/>
        <v>1</v>
      </c>
      <c r="P2014" s="232">
        <f t="shared" si="704"/>
        <v>0</v>
      </c>
      <c r="Q2014" s="232">
        <f>VLOOKUP(L2014,'MASTER DATA'!$A$1:$E$192,5,0)</f>
        <v>48</v>
      </c>
      <c r="R2014" s="234">
        <f>SUMIF('picking of the day'!$H$4:$H$358,WMS!H2014&amp;WMS!L2014,'picking of the day'!$E$4:$E$358)</f>
        <v>0</v>
      </c>
      <c r="U2014" s="114">
        <f>IF(ISNA(VLOOKUP(H2014,'data putaway'!$A$1:$E$530,3,0)),0,VLOOKUP(H2014,'data putaway'!$A$1:$E$530,3,0))</f>
        <v>0</v>
      </c>
      <c r="V2014" s="354">
        <f t="shared" si="705"/>
        <v>48</v>
      </c>
      <c r="W2014" s="114">
        <f>IF(ISNA(VLOOKUP(H2014,'data putaway'!$A$1:$E$530,2,0)),0,VLOOKUP(H2014,'data putaway'!$A$1:$E$530,2,0))</f>
        <v>0</v>
      </c>
      <c r="X2014" s="354" t="b">
        <f t="shared" si="706"/>
        <v>0</v>
      </c>
      <c r="Y2014" s="354">
        <f>IF(ISNA(VLOOKUP(H2014,'data putaway'!$A$1:$E$530,4,0)),0,VLOOKUP(H2014,'data putaway'!$A$1:$E$530,4,0))</f>
        <v>0</v>
      </c>
      <c r="Z2014" s="113">
        <f>IF(ISNA(VLOOKUP(H2014,'data putaway'!$A$1:$E$530,5,0)),0,VLOOKUP(H2014,'data putaway'!$A$1:$E$530,5,0))</f>
        <v>0</v>
      </c>
      <c r="AA2014" s="354" t="b">
        <f t="shared" si="707"/>
        <v>0</v>
      </c>
      <c r="AB2014" s="354" t="b">
        <f t="shared" si="708"/>
        <v>0</v>
      </c>
      <c r="AC2014" s="356" t="str">
        <f t="shared" ca="1" si="709"/>
        <v>0 Month,  2 Days</v>
      </c>
      <c r="AD2014" s="114" t="str">
        <f t="shared" ca="1" si="716"/>
        <v>3 Year, 11 Month, 23 Days</v>
      </c>
      <c r="AE2014" s="114">
        <f t="shared" si="710"/>
        <v>48</v>
      </c>
      <c r="AF2014" s="114">
        <f t="shared" si="711"/>
        <v>1</v>
      </c>
      <c r="AG2014" s="354" t="str">
        <f t="shared" si="712"/>
        <v>CF25</v>
      </c>
      <c r="AH2014" s="114">
        <f>IF(ISNA(VLOOKUP(L2014,'MASTER DATA'!$A$1:$F$192,6,0)),0,VLOOKUP(L2014,'MASTER DATA'!$A$1:$F$192,6,0))*AE2014</f>
        <v>460.79999999999995</v>
      </c>
      <c r="AI2014" s="354" t="str">
        <f>VLOOKUP($D2014,'warehouse mapping'!$AN$7:$AO$17,2,0)</f>
        <v>Aktif</v>
      </c>
      <c r="AJ2014" s="114">
        <f t="shared" si="713"/>
        <v>0</v>
      </c>
      <c r="AK2014" s="354" t="str">
        <f t="shared" si="714"/>
        <v/>
      </c>
      <c r="AL2014" s="354" t="s">
        <v>3025</v>
      </c>
      <c r="AM2014" s="354">
        <f t="shared" si="717"/>
        <v>1</v>
      </c>
      <c r="AN2014" s="354" t="b">
        <f t="shared" si="715"/>
        <v>1</v>
      </c>
    </row>
    <row r="2015" spans="1:40" s="354" customFormat="1">
      <c r="A2015" s="354" t="str">
        <f t="shared" si="696"/>
        <v>CF26A01</v>
      </c>
      <c r="B2015" s="354">
        <f t="shared" si="697"/>
        <v>0</v>
      </c>
      <c r="C2015" s="354">
        <f t="shared" si="698"/>
        <v>0</v>
      </c>
      <c r="D2015" s="354" t="str">
        <f t="shared" si="699"/>
        <v>CF</v>
      </c>
      <c r="E2015" s="354" t="str">
        <f t="shared" si="700"/>
        <v>26</v>
      </c>
      <c r="F2015" s="354" t="str">
        <f t="shared" si="701"/>
        <v>A</v>
      </c>
      <c r="G2015" s="355" t="str">
        <f t="shared" si="702"/>
        <v>01</v>
      </c>
      <c r="H2015" s="232" t="s">
        <v>275</v>
      </c>
      <c r="I2015" s="232"/>
      <c r="J2015" s="233"/>
      <c r="K2015" s="233"/>
      <c r="L2015" s="234"/>
      <c r="M2015" s="232" t="str">
        <f>IF(ISNA(VLOOKUP(L2015,'MASTER DATA'!$A$1:$B$192,2,0)),"",VLOOKUP(L2015,'MASTER DATA'!$A$1:$B$192,2,0))</f>
        <v/>
      </c>
      <c r="N2015" s="232">
        <v>0</v>
      </c>
      <c r="O2015" s="232" t="e">
        <f t="shared" si="703"/>
        <v>#N/A</v>
      </c>
      <c r="P2015" s="232" t="e">
        <f t="shared" si="704"/>
        <v>#N/A</v>
      </c>
      <c r="Q2015" s="232" t="e">
        <f>VLOOKUP(L2015,'MASTER DATA'!$A$1:$E$192,5,0)</f>
        <v>#N/A</v>
      </c>
      <c r="R2015" s="234">
        <f>SUMIF('picking of the day'!$H$4:$H$358,WMS!H2015&amp;WMS!L2015,'picking of the day'!$E$4:$E$358)</f>
        <v>0</v>
      </c>
      <c r="U2015" s="114">
        <f>IF(ISNA(VLOOKUP(H2015,'data putaway'!$A$1:$E$530,3,0)),0,VLOOKUP(H2015,'data putaway'!$A$1:$E$530,3,0))</f>
        <v>0</v>
      </c>
      <c r="V2015" s="354">
        <f t="shared" si="705"/>
        <v>0</v>
      </c>
      <c r="W2015" s="114">
        <f>IF(ISNA(VLOOKUP(H2015,'data putaway'!$A$1:$E$530,2,0)),0,VLOOKUP(H2015,'data putaway'!$A$1:$E$530,2,0))</f>
        <v>0</v>
      </c>
      <c r="X2015" s="354" t="b">
        <f t="shared" si="706"/>
        <v>1</v>
      </c>
      <c r="Y2015" s="354">
        <f>IF(ISNA(VLOOKUP(H2015,'data putaway'!$A$1:$E$530,4,0)),0,VLOOKUP(H2015,'data putaway'!$A$1:$E$530,4,0))</f>
        <v>0</v>
      </c>
      <c r="Z2015" s="113">
        <f>IF(ISNA(VLOOKUP(H2015,'data putaway'!$A$1:$E$530,5,0)),0,VLOOKUP(H2015,'data putaway'!$A$1:$E$530,5,0))</f>
        <v>0</v>
      </c>
      <c r="AA2015" s="354" t="b">
        <f t="shared" si="707"/>
        <v>1</v>
      </c>
      <c r="AB2015" s="354" t="b">
        <f t="shared" si="708"/>
        <v>1</v>
      </c>
      <c r="AC2015" s="356" t="str">
        <f t="shared" ca="1" si="709"/>
        <v/>
      </c>
      <c r="AD2015" s="114" t="str">
        <f t="shared" ca="1" si="716"/>
        <v/>
      </c>
      <c r="AE2015" s="114">
        <f t="shared" si="710"/>
        <v>0</v>
      </c>
      <c r="AF2015" s="114">
        <f t="shared" si="711"/>
        <v>0</v>
      </c>
      <c r="AG2015" s="354" t="str">
        <f t="shared" si="712"/>
        <v>CF26</v>
      </c>
      <c r="AH2015" s="114">
        <f>IF(ISNA(VLOOKUP(L2015,'MASTER DATA'!$A$1:$F$192,6,0)),0,VLOOKUP(L2015,'MASTER DATA'!$A$1:$F$192,6,0))*AE2015</f>
        <v>0</v>
      </c>
      <c r="AI2015" s="354" t="str">
        <f>VLOOKUP($D2015,'warehouse mapping'!$AN$7:$AO$17,2,0)</f>
        <v>Aktif</v>
      </c>
      <c r="AJ2015" s="114">
        <f t="shared" si="713"/>
        <v>1</v>
      </c>
      <c r="AK2015" s="354" t="str">
        <f t="shared" si="714"/>
        <v>CF</v>
      </c>
      <c r="AL2015" s="354" t="s">
        <v>3025</v>
      </c>
      <c r="AM2015" s="354">
        <f t="shared" si="717"/>
        <v>1</v>
      </c>
      <c r="AN2015" s="354" t="b">
        <f t="shared" si="715"/>
        <v>1</v>
      </c>
    </row>
    <row r="2016" spans="1:40" s="354" customFormat="1">
      <c r="A2016" s="354" t="str">
        <f t="shared" si="696"/>
        <v>CF26A02</v>
      </c>
      <c r="B2016" s="354">
        <f t="shared" si="697"/>
        <v>0</v>
      </c>
      <c r="C2016" s="354">
        <f t="shared" si="698"/>
        <v>0</v>
      </c>
      <c r="D2016" s="354" t="str">
        <f t="shared" si="699"/>
        <v>CF</v>
      </c>
      <c r="E2016" s="354" t="str">
        <f t="shared" si="700"/>
        <v>26</v>
      </c>
      <c r="F2016" s="354" t="str">
        <f t="shared" si="701"/>
        <v>A</v>
      </c>
      <c r="G2016" s="355" t="str">
        <f t="shared" si="702"/>
        <v>02</v>
      </c>
      <c r="H2016" s="232" t="s">
        <v>276</v>
      </c>
      <c r="I2016" s="232"/>
      <c r="J2016" s="233"/>
      <c r="K2016" s="233"/>
      <c r="L2016" s="234"/>
      <c r="M2016" s="232" t="str">
        <f>IF(ISNA(VLOOKUP(L2016,'MASTER DATA'!$A$1:$B$192,2,0)),"",VLOOKUP(L2016,'MASTER DATA'!$A$1:$B$192,2,0))</f>
        <v/>
      </c>
      <c r="N2016" s="232">
        <v>0</v>
      </c>
      <c r="O2016" s="232" t="e">
        <f t="shared" si="703"/>
        <v>#N/A</v>
      </c>
      <c r="P2016" s="232" t="e">
        <f t="shared" si="704"/>
        <v>#N/A</v>
      </c>
      <c r="Q2016" s="232" t="e">
        <f>VLOOKUP(L2016,'MASTER DATA'!$A$1:$E$192,5,0)</f>
        <v>#N/A</v>
      </c>
      <c r="R2016" s="234">
        <f>SUMIF('picking of the day'!$H$4:$H$358,WMS!H2016&amp;WMS!L2016,'picking of the day'!$E$4:$E$358)</f>
        <v>0</v>
      </c>
      <c r="U2016" s="114">
        <f>IF(ISNA(VLOOKUP(H2016,'data putaway'!$A$1:$E$530,3,0)),0,VLOOKUP(H2016,'data putaway'!$A$1:$E$530,3,0))</f>
        <v>0</v>
      </c>
      <c r="V2016" s="354">
        <f t="shared" si="705"/>
        <v>0</v>
      </c>
      <c r="W2016" s="114">
        <f>IF(ISNA(VLOOKUP(H2016,'data putaway'!$A$1:$E$530,2,0)),0,VLOOKUP(H2016,'data putaway'!$A$1:$E$530,2,0))</f>
        <v>0</v>
      </c>
      <c r="X2016" s="354" t="b">
        <f t="shared" si="706"/>
        <v>1</v>
      </c>
      <c r="Y2016" s="354">
        <f>IF(ISNA(VLOOKUP(H2016,'data putaway'!$A$1:$E$530,4,0)),0,VLOOKUP(H2016,'data putaway'!$A$1:$E$530,4,0))</f>
        <v>0</v>
      </c>
      <c r="Z2016" s="113">
        <f>IF(ISNA(VLOOKUP(H2016,'data putaway'!$A$1:$E$530,5,0)),0,VLOOKUP(H2016,'data putaway'!$A$1:$E$530,5,0))</f>
        <v>0</v>
      </c>
      <c r="AA2016" s="354" t="b">
        <f t="shared" si="707"/>
        <v>1</v>
      </c>
      <c r="AB2016" s="354" t="b">
        <f t="shared" si="708"/>
        <v>1</v>
      </c>
      <c r="AC2016" s="356" t="str">
        <f t="shared" ca="1" si="709"/>
        <v/>
      </c>
      <c r="AD2016" s="114" t="str">
        <f t="shared" ca="1" si="716"/>
        <v/>
      </c>
      <c r="AE2016" s="114">
        <f t="shared" si="710"/>
        <v>0</v>
      </c>
      <c r="AF2016" s="114">
        <f t="shared" si="711"/>
        <v>0</v>
      </c>
      <c r="AG2016" s="354" t="str">
        <f t="shared" si="712"/>
        <v>CF26</v>
      </c>
      <c r="AH2016" s="114">
        <f>IF(ISNA(VLOOKUP(L2016,'MASTER DATA'!$A$1:$F$192,6,0)),0,VLOOKUP(L2016,'MASTER DATA'!$A$1:$F$192,6,0))*AE2016</f>
        <v>0</v>
      </c>
      <c r="AI2016" s="354" t="str">
        <f>VLOOKUP($D2016,'warehouse mapping'!$AN$7:$AO$17,2,0)</f>
        <v>Aktif</v>
      </c>
      <c r="AJ2016" s="114">
        <f t="shared" si="713"/>
        <v>1</v>
      </c>
      <c r="AK2016" s="354" t="str">
        <f t="shared" si="714"/>
        <v>CF</v>
      </c>
      <c r="AL2016" s="354" t="s">
        <v>3025</v>
      </c>
      <c r="AM2016" s="354">
        <f t="shared" si="717"/>
        <v>1</v>
      </c>
      <c r="AN2016" s="354" t="b">
        <f t="shared" si="715"/>
        <v>1</v>
      </c>
    </row>
    <row r="2017" spans="1:40" s="354" customFormat="1">
      <c r="A2017" s="354" t="str">
        <f t="shared" si="696"/>
        <v>CF26B01550058593</v>
      </c>
      <c r="B2017" s="354">
        <f t="shared" si="697"/>
        <v>0</v>
      </c>
      <c r="C2017" s="354">
        <f t="shared" si="698"/>
        <v>0</v>
      </c>
      <c r="D2017" s="354" t="str">
        <f t="shared" si="699"/>
        <v>CF</v>
      </c>
      <c r="E2017" s="354" t="str">
        <f t="shared" si="700"/>
        <v>26</v>
      </c>
      <c r="F2017" s="354" t="str">
        <f t="shared" si="701"/>
        <v>B</v>
      </c>
      <c r="G2017" s="355" t="str">
        <f t="shared" si="702"/>
        <v>01</v>
      </c>
      <c r="H2017" s="232" t="s">
        <v>2302</v>
      </c>
      <c r="I2017" s="232" t="s">
        <v>3584</v>
      </c>
      <c r="J2017" s="233">
        <v>46281</v>
      </c>
      <c r="K2017" s="233">
        <v>47736</v>
      </c>
      <c r="L2017" s="234">
        <v>550058593</v>
      </c>
      <c r="M2017" s="232" t="str">
        <f>IF(ISNA(VLOOKUP(L2017,'MASTER DATA'!$A$1:$B$192,2,0)),"",VLOOKUP(L2017,'MASTER DATA'!$A$1:$B$192,2,0))</f>
        <v>Adv4TAX515W40SLMA2_12*0.8L_A04W</v>
      </c>
      <c r="N2017" s="232">
        <v>48</v>
      </c>
      <c r="O2017" s="232">
        <f t="shared" si="703"/>
        <v>1</v>
      </c>
      <c r="P2017" s="232">
        <f t="shared" si="704"/>
        <v>0</v>
      </c>
      <c r="Q2017" s="232">
        <f>VLOOKUP(L2017,'MASTER DATA'!$A$1:$E$192,5,0)</f>
        <v>48</v>
      </c>
      <c r="R2017" s="234">
        <f>SUMIF('picking of the day'!$H$4:$H$358,WMS!H2017&amp;WMS!L2017,'picking of the day'!$E$4:$E$358)</f>
        <v>0</v>
      </c>
      <c r="U2017" s="114">
        <f>IF(ISNA(VLOOKUP(H2017,'data putaway'!$A$1:$E$530,3,0)),0,VLOOKUP(H2017,'data putaway'!$A$1:$E$530,3,0))</f>
        <v>0</v>
      </c>
      <c r="V2017" s="354">
        <f t="shared" si="705"/>
        <v>48</v>
      </c>
      <c r="W2017" s="114">
        <f>IF(ISNA(VLOOKUP(H2017,'data putaway'!$A$1:$E$530,2,0)),0,VLOOKUP(H2017,'data putaway'!$A$1:$E$530,2,0))</f>
        <v>0</v>
      </c>
      <c r="X2017" s="354" t="b">
        <f t="shared" si="706"/>
        <v>0</v>
      </c>
      <c r="Y2017" s="354">
        <f>IF(ISNA(VLOOKUP(H2017,'data putaway'!$A$1:$E$530,4,0)),0,VLOOKUP(H2017,'data putaway'!$A$1:$E$530,4,0))</f>
        <v>0</v>
      </c>
      <c r="Z2017" s="113">
        <f>IF(ISNA(VLOOKUP(H2017,'data putaway'!$A$1:$E$530,5,0)),0,VLOOKUP(H2017,'data putaway'!$A$1:$E$530,5,0))</f>
        <v>0</v>
      </c>
      <c r="AA2017" s="354" t="b">
        <f t="shared" si="707"/>
        <v>0</v>
      </c>
      <c r="AB2017" s="354" t="b">
        <f t="shared" si="708"/>
        <v>0</v>
      </c>
      <c r="AC2017" s="356" t="str">
        <f t="shared" ca="1" si="709"/>
        <v>0 Month,  2 Days</v>
      </c>
      <c r="AD2017" s="114" t="str">
        <f t="shared" ca="1" si="716"/>
        <v>3 Year, 11 Month, 23 Days</v>
      </c>
      <c r="AE2017" s="114">
        <f t="shared" si="710"/>
        <v>48</v>
      </c>
      <c r="AF2017" s="114">
        <f t="shared" si="711"/>
        <v>1</v>
      </c>
      <c r="AG2017" s="354" t="str">
        <f t="shared" si="712"/>
        <v>CF26</v>
      </c>
      <c r="AH2017" s="114">
        <f>IF(ISNA(VLOOKUP(L2017,'MASTER DATA'!$A$1:$F$192,6,0)),0,VLOOKUP(L2017,'MASTER DATA'!$A$1:$F$192,6,0))*AE2017</f>
        <v>460.79999999999995</v>
      </c>
      <c r="AI2017" s="354" t="str">
        <f>VLOOKUP($D2017,'warehouse mapping'!$AN$7:$AO$17,2,0)</f>
        <v>Aktif</v>
      </c>
      <c r="AJ2017" s="114">
        <f t="shared" si="713"/>
        <v>0</v>
      </c>
      <c r="AK2017" s="354" t="str">
        <f t="shared" si="714"/>
        <v/>
      </c>
      <c r="AL2017" s="354" t="s">
        <v>3025</v>
      </c>
      <c r="AM2017" s="354">
        <f t="shared" si="717"/>
        <v>1</v>
      </c>
      <c r="AN2017" s="354" t="b">
        <f t="shared" si="715"/>
        <v>1</v>
      </c>
    </row>
    <row r="2018" spans="1:40" s="354" customFormat="1">
      <c r="A2018" s="354" t="str">
        <f t="shared" si="696"/>
        <v>CF26B02550069888</v>
      </c>
      <c r="B2018" s="354">
        <f t="shared" si="697"/>
        <v>0</v>
      </c>
      <c r="C2018" s="354">
        <f t="shared" si="698"/>
        <v>0</v>
      </c>
      <c r="D2018" s="354" t="str">
        <f t="shared" si="699"/>
        <v>CF</v>
      </c>
      <c r="E2018" s="354" t="str">
        <f t="shared" si="700"/>
        <v>26</v>
      </c>
      <c r="F2018" s="354" t="str">
        <f t="shared" si="701"/>
        <v>B</v>
      </c>
      <c r="G2018" s="355" t="str">
        <f t="shared" si="702"/>
        <v>02</v>
      </c>
      <c r="H2018" s="232" t="s">
        <v>2303</v>
      </c>
      <c r="I2018" s="232" t="s">
        <v>3530</v>
      </c>
      <c r="J2018" s="233">
        <v>46277</v>
      </c>
      <c r="K2018" s="233">
        <v>47731</v>
      </c>
      <c r="L2018" s="234">
        <v>550069888</v>
      </c>
      <c r="M2018" s="232" t="str">
        <f>IF(ISNA(VLOOKUP(L2018,'MASTER DATA'!$A$1:$B$192,2,0)),"",VLOOKUP(L2018,'MASTER DATA'!$A$1:$B$192,2,0))</f>
        <v>RimR4Plus15W40CI4E7_3*5L_A04W</v>
      </c>
      <c r="N2018" s="232">
        <v>0</v>
      </c>
      <c r="O2018" s="232">
        <f t="shared" si="703"/>
        <v>0</v>
      </c>
      <c r="P2018" s="232">
        <f t="shared" si="704"/>
        <v>0</v>
      </c>
      <c r="Q2018" s="232">
        <f>VLOOKUP(L2018,'MASTER DATA'!$A$1:$E$192,5,0)</f>
        <v>36</v>
      </c>
      <c r="R2018" s="234">
        <f>SUMIF('picking of the day'!$H$4:$H$358,WMS!H2018&amp;WMS!L2018,'picking of the day'!$E$4:$E$358)</f>
        <v>0</v>
      </c>
      <c r="U2018" s="114">
        <f>IF(ISNA(VLOOKUP(H2018,'data putaway'!$A$1:$E$530,3,0)),0,VLOOKUP(H2018,'data putaway'!$A$1:$E$530,3,0))</f>
        <v>0</v>
      </c>
      <c r="V2018" s="354">
        <f t="shared" si="705"/>
        <v>0</v>
      </c>
      <c r="W2018" s="114">
        <f>IF(ISNA(VLOOKUP(H2018,'data putaway'!$A$1:$E$530,2,0)),0,VLOOKUP(H2018,'data putaway'!$A$1:$E$530,2,0))</f>
        <v>0</v>
      </c>
      <c r="X2018" s="354" t="b">
        <f t="shared" si="706"/>
        <v>0</v>
      </c>
      <c r="Y2018" s="354">
        <f>IF(ISNA(VLOOKUP(H2018,'data putaway'!$A$1:$E$530,4,0)),0,VLOOKUP(H2018,'data putaway'!$A$1:$E$530,4,0))</f>
        <v>0</v>
      </c>
      <c r="Z2018" s="113">
        <f>IF(ISNA(VLOOKUP(H2018,'data putaway'!$A$1:$E$530,5,0)),0,VLOOKUP(H2018,'data putaway'!$A$1:$E$530,5,0))</f>
        <v>0</v>
      </c>
      <c r="AA2018" s="354" t="b">
        <f t="shared" si="707"/>
        <v>0</v>
      </c>
      <c r="AB2018" s="354" t="b">
        <f t="shared" si="708"/>
        <v>0</v>
      </c>
      <c r="AC2018" s="356" t="str">
        <f t="shared" ca="1" si="709"/>
        <v>0 Month,  6 Days</v>
      </c>
      <c r="AD2018" s="114" t="str">
        <f t="shared" ca="1" si="716"/>
        <v>3 Year, 11 Month, 18 Days</v>
      </c>
      <c r="AE2018" s="114">
        <f t="shared" si="710"/>
        <v>0</v>
      </c>
      <c r="AF2018" s="114">
        <f t="shared" si="711"/>
        <v>0</v>
      </c>
      <c r="AG2018" s="354" t="str">
        <f t="shared" si="712"/>
        <v>CF26</v>
      </c>
      <c r="AH2018" s="114">
        <f>IF(ISNA(VLOOKUP(L2018,'MASTER DATA'!$A$1:$F$192,6,0)),0,VLOOKUP(L2018,'MASTER DATA'!$A$1:$F$192,6,0))*AE2018</f>
        <v>0</v>
      </c>
      <c r="AI2018" s="354" t="str">
        <f>VLOOKUP($D2018,'warehouse mapping'!$AN$7:$AO$17,2,0)</f>
        <v>Aktif</v>
      </c>
      <c r="AJ2018" s="114">
        <f t="shared" si="713"/>
        <v>1</v>
      </c>
      <c r="AK2018" s="354" t="str">
        <f t="shared" si="714"/>
        <v>CF</v>
      </c>
      <c r="AL2018" s="354" t="s">
        <v>3025</v>
      </c>
      <c r="AM2018" s="354">
        <f t="shared" si="717"/>
        <v>1</v>
      </c>
      <c r="AN2018" s="354" t="b">
        <f t="shared" si="715"/>
        <v>1</v>
      </c>
    </row>
    <row r="2019" spans="1:40" s="354" customFormat="1">
      <c r="A2019" s="354" t="str">
        <f t="shared" si="696"/>
        <v>CF26C01550072331</v>
      </c>
      <c r="B2019" s="354">
        <f t="shared" si="697"/>
        <v>0</v>
      </c>
      <c r="C2019" s="354">
        <f t="shared" si="698"/>
        <v>36</v>
      </c>
      <c r="D2019" s="354" t="str">
        <f t="shared" si="699"/>
        <v>CF</v>
      </c>
      <c r="E2019" s="354" t="str">
        <f t="shared" si="700"/>
        <v>26</v>
      </c>
      <c r="F2019" s="354" t="str">
        <f t="shared" si="701"/>
        <v>C</v>
      </c>
      <c r="G2019" s="355" t="str">
        <f t="shared" si="702"/>
        <v>01</v>
      </c>
      <c r="H2019" s="232" t="s">
        <v>2304</v>
      </c>
      <c r="I2019" s="232" t="s">
        <v>3496</v>
      </c>
      <c r="J2019" s="233">
        <v>46282</v>
      </c>
      <c r="K2019" s="233">
        <v>47718</v>
      </c>
      <c r="L2019" s="234">
        <v>550072331</v>
      </c>
      <c r="M2019" s="232" t="str">
        <f>IF(ISNA(VLOOKUP(L2019,'MASTER DATA'!$A$1:$B$192,2,0)),"",VLOOKUP(L2019,'MASTER DATA'!$A$1:$B$192,2,0))</f>
        <v>Helix Eco Plus 5W-30_4*3L_A04W</v>
      </c>
      <c r="N2019" s="232">
        <v>0</v>
      </c>
      <c r="O2019" s="232">
        <f t="shared" si="703"/>
        <v>1</v>
      </c>
      <c r="P2019" s="232">
        <f t="shared" si="704"/>
        <v>0</v>
      </c>
      <c r="Q2019" s="232">
        <f>VLOOKUP(L2019,'MASTER DATA'!$A$1:$E$192,5,0)</f>
        <v>36</v>
      </c>
      <c r="R2019" s="234">
        <f>SUMIF('picking of the day'!$H$4:$H$358,WMS!H2019&amp;WMS!L2019,'picking of the day'!$E$4:$E$358)</f>
        <v>0</v>
      </c>
      <c r="U2019" s="114">
        <f>IF(ISNA(VLOOKUP(H2019,'data putaway'!$A$1:$E$530,3,0)),0,VLOOKUP(H2019,'data putaway'!$A$1:$E$530,3,0))</f>
        <v>36</v>
      </c>
      <c r="V2019" s="354">
        <f t="shared" si="705"/>
        <v>36</v>
      </c>
      <c r="W2019" s="114">
        <f>IF(ISNA(VLOOKUP(H2019,'data putaway'!$A$1:$E$530,2,0)),0,VLOOKUP(H2019,'data putaway'!$A$1:$E$530,2,0))</f>
        <v>550072331</v>
      </c>
      <c r="X2019" s="354" t="b">
        <f t="shared" si="706"/>
        <v>1</v>
      </c>
      <c r="Y2019" s="354" t="str">
        <f>IF(ISNA(VLOOKUP(H2019,'data putaway'!$A$1:$E$530,4,0)),0,VLOOKUP(H2019,'data putaway'!$A$1:$E$530,4,0))</f>
        <v>23H26JJ</v>
      </c>
      <c r="Z2019" s="113">
        <f>IF(ISNA(VLOOKUP(H2019,'data putaway'!$A$1:$E$530,5,0)),0,VLOOKUP(H2019,'data putaway'!$A$1:$E$530,5,0))</f>
        <v>47718</v>
      </c>
      <c r="AA2019" s="354" t="b">
        <f t="shared" si="707"/>
        <v>1</v>
      </c>
      <c r="AB2019" s="354" t="b">
        <f t="shared" si="708"/>
        <v>1</v>
      </c>
      <c r="AC2019" s="356" t="str">
        <f t="shared" ca="1" si="709"/>
        <v>0 Month,  1 Days</v>
      </c>
      <c r="AD2019" s="114" t="str">
        <f t="shared" ca="1" si="716"/>
        <v>3 Year, 11 Month, 5 Days</v>
      </c>
      <c r="AE2019" s="114">
        <f t="shared" si="710"/>
        <v>36</v>
      </c>
      <c r="AF2019" s="114">
        <f t="shared" si="711"/>
        <v>1</v>
      </c>
      <c r="AG2019" s="354" t="str">
        <f t="shared" si="712"/>
        <v>CF26</v>
      </c>
      <c r="AH2019" s="114">
        <f>IF(ISNA(VLOOKUP(L2019,'MASTER DATA'!$A$1:$F$192,6,0)),0,VLOOKUP(L2019,'MASTER DATA'!$A$1:$F$192,6,0))*AE2019</f>
        <v>432</v>
      </c>
      <c r="AI2019" s="354" t="str">
        <f>VLOOKUP($D2019,'warehouse mapping'!$AN$7:$AO$17,2,0)</f>
        <v>Aktif</v>
      </c>
      <c r="AJ2019" s="114">
        <f t="shared" si="713"/>
        <v>0</v>
      </c>
      <c r="AK2019" s="354" t="str">
        <f t="shared" si="714"/>
        <v/>
      </c>
      <c r="AL2019" s="354" t="s">
        <v>3025</v>
      </c>
      <c r="AM2019" s="354">
        <f t="shared" si="717"/>
        <v>1</v>
      </c>
      <c r="AN2019" s="354" t="b">
        <f t="shared" si="715"/>
        <v>1</v>
      </c>
    </row>
    <row r="2020" spans="1:40" s="354" customFormat="1">
      <c r="A2020" s="354" t="str">
        <f t="shared" si="696"/>
        <v>CF26C02550072331</v>
      </c>
      <c r="B2020" s="354">
        <f t="shared" si="697"/>
        <v>0</v>
      </c>
      <c r="C2020" s="354">
        <f t="shared" si="698"/>
        <v>36</v>
      </c>
      <c r="D2020" s="354" t="str">
        <f t="shared" si="699"/>
        <v>CF</v>
      </c>
      <c r="E2020" s="354" t="str">
        <f t="shared" si="700"/>
        <v>26</v>
      </c>
      <c r="F2020" s="354" t="str">
        <f t="shared" si="701"/>
        <v>C</v>
      </c>
      <c r="G2020" s="355" t="str">
        <f t="shared" si="702"/>
        <v>02</v>
      </c>
      <c r="H2020" s="232" t="s">
        <v>2305</v>
      </c>
      <c r="I2020" s="232" t="s">
        <v>3496</v>
      </c>
      <c r="J2020" s="233">
        <v>46282</v>
      </c>
      <c r="K2020" s="233">
        <v>47718</v>
      </c>
      <c r="L2020" s="234">
        <v>550072331</v>
      </c>
      <c r="M2020" s="232" t="str">
        <f>IF(ISNA(VLOOKUP(L2020,'MASTER DATA'!$A$1:$B$192,2,0)),"",VLOOKUP(L2020,'MASTER DATA'!$A$1:$B$192,2,0))</f>
        <v>Helix Eco Plus 5W-30_4*3L_A04W</v>
      </c>
      <c r="N2020" s="232">
        <v>0</v>
      </c>
      <c r="O2020" s="232">
        <f t="shared" si="703"/>
        <v>1</v>
      </c>
      <c r="P2020" s="232">
        <f t="shared" si="704"/>
        <v>0</v>
      </c>
      <c r="Q2020" s="232">
        <f>VLOOKUP(L2020,'MASTER DATA'!$A$1:$E$192,5,0)</f>
        <v>36</v>
      </c>
      <c r="R2020" s="234">
        <f>SUMIF('picking of the day'!$H$4:$H$358,WMS!H2020&amp;WMS!L2020,'picking of the day'!$E$4:$E$358)</f>
        <v>0</v>
      </c>
      <c r="U2020" s="114">
        <f>IF(ISNA(VLOOKUP(H2020,'data putaway'!$A$1:$E$530,3,0)),0,VLOOKUP(H2020,'data putaway'!$A$1:$E$530,3,0))</f>
        <v>36</v>
      </c>
      <c r="V2020" s="354">
        <f t="shared" si="705"/>
        <v>36</v>
      </c>
      <c r="W2020" s="114">
        <f>IF(ISNA(VLOOKUP(H2020,'data putaway'!$A$1:$E$530,2,0)),0,VLOOKUP(H2020,'data putaway'!$A$1:$E$530,2,0))</f>
        <v>550072331</v>
      </c>
      <c r="X2020" s="354" t="b">
        <f t="shared" si="706"/>
        <v>1</v>
      </c>
      <c r="Y2020" s="354" t="str">
        <f>IF(ISNA(VLOOKUP(H2020,'data putaway'!$A$1:$E$530,4,0)),0,VLOOKUP(H2020,'data putaway'!$A$1:$E$530,4,0))</f>
        <v>23H26JJ</v>
      </c>
      <c r="Z2020" s="113">
        <f>IF(ISNA(VLOOKUP(H2020,'data putaway'!$A$1:$E$530,5,0)),0,VLOOKUP(H2020,'data putaway'!$A$1:$E$530,5,0))</f>
        <v>47718</v>
      </c>
      <c r="AA2020" s="354" t="b">
        <f t="shared" si="707"/>
        <v>1</v>
      </c>
      <c r="AB2020" s="354" t="b">
        <f t="shared" si="708"/>
        <v>1</v>
      </c>
      <c r="AC2020" s="356" t="str">
        <f t="shared" ca="1" si="709"/>
        <v>0 Month,  1 Days</v>
      </c>
      <c r="AD2020" s="114" t="str">
        <f t="shared" ca="1" si="716"/>
        <v>3 Year, 11 Month, 5 Days</v>
      </c>
      <c r="AE2020" s="114">
        <f t="shared" si="710"/>
        <v>36</v>
      </c>
      <c r="AF2020" s="114">
        <f t="shared" si="711"/>
        <v>1</v>
      </c>
      <c r="AG2020" s="354" t="str">
        <f t="shared" si="712"/>
        <v>CF26</v>
      </c>
      <c r="AH2020" s="114">
        <f>IF(ISNA(VLOOKUP(L2020,'MASTER DATA'!$A$1:$F$192,6,0)),0,VLOOKUP(L2020,'MASTER DATA'!$A$1:$F$192,6,0))*AE2020</f>
        <v>432</v>
      </c>
      <c r="AI2020" s="354" t="str">
        <f>VLOOKUP($D2020,'warehouse mapping'!$AN$7:$AO$17,2,0)</f>
        <v>Aktif</v>
      </c>
      <c r="AJ2020" s="114">
        <f t="shared" si="713"/>
        <v>0</v>
      </c>
      <c r="AK2020" s="354" t="str">
        <f t="shared" si="714"/>
        <v/>
      </c>
      <c r="AL2020" s="354" t="s">
        <v>3025</v>
      </c>
      <c r="AM2020" s="354">
        <f t="shared" si="717"/>
        <v>1</v>
      </c>
      <c r="AN2020" s="354" t="b">
        <f t="shared" si="715"/>
        <v>1</v>
      </c>
    </row>
    <row r="2021" spans="1:40" s="354" customFormat="1">
      <c r="A2021" s="354" t="str">
        <f t="shared" si="696"/>
        <v>CF26D01550072331</v>
      </c>
      <c r="B2021" s="354">
        <f t="shared" si="697"/>
        <v>0</v>
      </c>
      <c r="C2021" s="354">
        <f t="shared" si="698"/>
        <v>36</v>
      </c>
      <c r="D2021" s="354" t="str">
        <f t="shared" si="699"/>
        <v>CF</v>
      </c>
      <c r="E2021" s="354" t="str">
        <f t="shared" si="700"/>
        <v>26</v>
      </c>
      <c r="F2021" s="354" t="str">
        <f t="shared" si="701"/>
        <v>D</v>
      </c>
      <c r="G2021" s="355" t="str">
        <f t="shared" si="702"/>
        <v>01</v>
      </c>
      <c r="H2021" s="232" t="s">
        <v>2306</v>
      </c>
      <c r="I2021" s="232" t="s">
        <v>3496</v>
      </c>
      <c r="J2021" s="233">
        <v>46282</v>
      </c>
      <c r="K2021" s="233">
        <v>47718</v>
      </c>
      <c r="L2021" s="234">
        <v>550072331</v>
      </c>
      <c r="M2021" s="232" t="str">
        <f>IF(ISNA(VLOOKUP(L2021,'MASTER DATA'!$A$1:$B$192,2,0)),"",VLOOKUP(L2021,'MASTER DATA'!$A$1:$B$192,2,0))</f>
        <v>Helix Eco Plus 5W-30_4*3L_A04W</v>
      </c>
      <c r="N2021" s="232">
        <v>0</v>
      </c>
      <c r="O2021" s="232">
        <f t="shared" si="703"/>
        <v>1</v>
      </c>
      <c r="P2021" s="232">
        <f t="shared" si="704"/>
        <v>0</v>
      </c>
      <c r="Q2021" s="232">
        <f>VLOOKUP(L2021,'MASTER DATA'!$A$1:$E$192,5,0)</f>
        <v>36</v>
      </c>
      <c r="R2021" s="234">
        <f>SUMIF('picking of the day'!$H$4:$H$358,WMS!H2021&amp;WMS!L2021,'picking of the day'!$E$4:$E$358)</f>
        <v>0</v>
      </c>
      <c r="U2021" s="114">
        <f>IF(ISNA(VLOOKUP(H2021,'data putaway'!$A$1:$E$530,3,0)),0,VLOOKUP(H2021,'data putaway'!$A$1:$E$530,3,0))</f>
        <v>36</v>
      </c>
      <c r="V2021" s="354">
        <f t="shared" si="705"/>
        <v>36</v>
      </c>
      <c r="W2021" s="114">
        <f>IF(ISNA(VLOOKUP(H2021,'data putaway'!$A$1:$E$530,2,0)),0,VLOOKUP(H2021,'data putaway'!$A$1:$E$530,2,0))</f>
        <v>550072331</v>
      </c>
      <c r="X2021" s="354" t="b">
        <f t="shared" si="706"/>
        <v>1</v>
      </c>
      <c r="Y2021" s="354" t="str">
        <f>IF(ISNA(VLOOKUP(H2021,'data putaway'!$A$1:$E$530,4,0)),0,VLOOKUP(H2021,'data putaway'!$A$1:$E$530,4,0))</f>
        <v>23H26JJ</v>
      </c>
      <c r="Z2021" s="113">
        <f>IF(ISNA(VLOOKUP(H2021,'data putaway'!$A$1:$E$530,5,0)),0,VLOOKUP(H2021,'data putaway'!$A$1:$E$530,5,0))</f>
        <v>47718</v>
      </c>
      <c r="AA2021" s="354" t="b">
        <f t="shared" si="707"/>
        <v>1</v>
      </c>
      <c r="AB2021" s="354" t="b">
        <f t="shared" si="708"/>
        <v>1</v>
      </c>
      <c r="AC2021" s="356" t="str">
        <f t="shared" ca="1" si="709"/>
        <v>0 Month,  1 Days</v>
      </c>
      <c r="AD2021" s="114" t="str">
        <f t="shared" ca="1" si="716"/>
        <v>3 Year, 11 Month, 5 Days</v>
      </c>
      <c r="AE2021" s="114">
        <f t="shared" si="710"/>
        <v>36</v>
      </c>
      <c r="AF2021" s="114">
        <f t="shared" si="711"/>
        <v>1</v>
      </c>
      <c r="AG2021" s="354" t="str">
        <f t="shared" si="712"/>
        <v>CF26</v>
      </c>
      <c r="AH2021" s="114">
        <f>IF(ISNA(VLOOKUP(L2021,'MASTER DATA'!$A$1:$F$192,6,0)),0,VLOOKUP(L2021,'MASTER DATA'!$A$1:$F$192,6,0))*AE2021</f>
        <v>432</v>
      </c>
      <c r="AI2021" s="354" t="str">
        <f>VLOOKUP($D2021,'warehouse mapping'!$AN$7:$AO$17,2,0)</f>
        <v>Aktif</v>
      </c>
      <c r="AJ2021" s="114">
        <f t="shared" si="713"/>
        <v>0</v>
      </c>
      <c r="AK2021" s="354" t="str">
        <f t="shared" si="714"/>
        <v/>
      </c>
      <c r="AL2021" s="354" t="s">
        <v>3025</v>
      </c>
      <c r="AM2021" s="354">
        <f t="shared" si="717"/>
        <v>1</v>
      </c>
      <c r="AN2021" s="354" t="b">
        <f t="shared" si="715"/>
        <v>1</v>
      </c>
    </row>
    <row r="2022" spans="1:40" s="354" customFormat="1">
      <c r="A2022" s="354" t="str">
        <f t="shared" si="696"/>
        <v>CF26D02550072331</v>
      </c>
      <c r="B2022" s="354">
        <f t="shared" si="697"/>
        <v>0</v>
      </c>
      <c r="C2022" s="354">
        <f t="shared" si="698"/>
        <v>36</v>
      </c>
      <c r="D2022" s="354" t="str">
        <f t="shared" si="699"/>
        <v>CF</v>
      </c>
      <c r="E2022" s="354" t="str">
        <f t="shared" si="700"/>
        <v>26</v>
      </c>
      <c r="F2022" s="354" t="str">
        <f t="shared" si="701"/>
        <v>D</v>
      </c>
      <c r="G2022" s="355" t="str">
        <f t="shared" si="702"/>
        <v>02</v>
      </c>
      <c r="H2022" s="232" t="s">
        <v>2307</v>
      </c>
      <c r="I2022" s="232" t="s">
        <v>3496</v>
      </c>
      <c r="J2022" s="233">
        <v>46282</v>
      </c>
      <c r="K2022" s="233">
        <v>47718</v>
      </c>
      <c r="L2022" s="234">
        <v>550072331</v>
      </c>
      <c r="M2022" s="232" t="str">
        <f>IF(ISNA(VLOOKUP(L2022,'MASTER DATA'!$A$1:$B$192,2,0)),"",VLOOKUP(L2022,'MASTER DATA'!$A$1:$B$192,2,0))</f>
        <v>Helix Eco Plus 5W-30_4*3L_A04W</v>
      </c>
      <c r="N2022" s="232">
        <v>0</v>
      </c>
      <c r="O2022" s="232">
        <f t="shared" si="703"/>
        <v>1</v>
      </c>
      <c r="P2022" s="232">
        <f t="shared" si="704"/>
        <v>0</v>
      </c>
      <c r="Q2022" s="232">
        <f>VLOOKUP(L2022,'MASTER DATA'!$A$1:$E$192,5,0)</f>
        <v>36</v>
      </c>
      <c r="R2022" s="234">
        <f>SUMIF('picking of the day'!$H$4:$H$358,WMS!H2022&amp;WMS!L2022,'picking of the day'!$E$4:$E$358)</f>
        <v>0</v>
      </c>
      <c r="U2022" s="114">
        <f>IF(ISNA(VLOOKUP(H2022,'data putaway'!$A$1:$E$530,3,0)),0,VLOOKUP(H2022,'data putaway'!$A$1:$E$530,3,0))</f>
        <v>36</v>
      </c>
      <c r="V2022" s="354">
        <f t="shared" si="705"/>
        <v>36</v>
      </c>
      <c r="W2022" s="114">
        <f>IF(ISNA(VLOOKUP(H2022,'data putaway'!$A$1:$E$530,2,0)),0,VLOOKUP(H2022,'data putaway'!$A$1:$E$530,2,0))</f>
        <v>550072331</v>
      </c>
      <c r="X2022" s="354" t="b">
        <f t="shared" si="706"/>
        <v>1</v>
      </c>
      <c r="Y2022" s="354" t="str">
        <f>IF(ISNA(VLOOKUP(H2022,'data putaway'!$A$1:$E$530,4,0)),0,VLOOKUP(H2022,'data putaway'!$A$1:$E$530,4,0))</f>
        <v>23H26JJ</v>
      </c>
      <c r="Z2022" s="113">
        <f>IF(ISNA(VLOOKUP(H2022,'data putaway'!$A$1:$E$530,5,0)),0,VLOOKUP(H2022,'data putaway'!$A$1:$E$530,5,0))</f>
        <v>47718</v>
      </c>
      <c r="AA2022" s="354" t="b">
        <f t="shared" si="707"/>
        <v>1</v>
      </c>
      <c r="AB2022" s="354" t="b">
        <f t="shared" si="708"/>
        <v>1</v>
      </c>
      <c r="AC2022" s="356" t="str">
        <f t="shared" ca="1" si="709"/>
        <v>0 Month,  1 Days</v>
      </c>
      <c r="AD2022" s="114" t="str">
        <f t="shared" ca="1" si="716"/>
        <v>3 Year, 11 Month, 5 Days</v>
      </c>
      <c r="AE2022" s="114">
        <f t="shared" si="710"/>
        <v>36</v>
      </c>
      <c r="AF2022" s="114">
        <f t="shared" si="711"/>
        <v>1</v>
      </c>
      <c r="AG2022" s="354" t="str">
        <f t="shared" si="712"/>
        <v>CF26</v>
      </c>
      <c r="AH2022" s="114">
        <f>IF(ISNA(VLOOKUP(L2022,'MASTER DATA'!$A$1:$F$192,6,0)),0,VLOOKUP(L2022,'MASTER DATA'!$A$1:$F$192,6,0))*AE2022</f>
        <v>432</v>
      </c>
      <c r="AI2022" s="354" t="str">
        <f>VLOOKUP($D2022,'warehouse mapping'!$AN$7:$AO$17,2,0)</f>
        <v>Aktif</v>
      </c>
      <c r="AJ2022" s="114">
        <f t="shared" si="713"/>
        <v>0</v>
      </c>
      <c r="AK2022" s="354" t="str">
        <f t="shared" si="714"/>
        <v/>
      </c>
      <c r="AL2022" s="354" t="s">
        <v>3025</v>
      </c>
      <c r="AM2022" s="354">
        <f t="shared" si="717"/>
        <v>1</v>
      </c>
      <c r="AN2022" s="354" t="b">
        <f t="shared" si="715"/>
        <v>1</v>
      </c>
    </row>
    <row r="2023" spans="1:40" s="354" customFormat="1">
      <c r="A2023" s="354" t="str">
        <f t="shared" ref="A2023:A2086" si="718">H2023&amp;L2023</f>
        <v>CF26E01550069888</v>
      </c>
      <c r="B2023" s="354">
        <f t="shared" ref="B2023:B2086" si="719">R2023+S2023</f>
        <v>0</v>
      </c>
      <c r="C2023" s="354">
        <f t="shared" ref="C2023:C2086" si="720">T2023+U2023</f>
        <v>0</v>
      </c>
      <c r="D2023" s="354" t="str">
        <f t="shared" si="699"/>
        <v>CF</v>
      </c>
      <c r="E2023" s="354" t="str">
        <f t="shared" si="700"/>
        <v>26</v>
      </c>
      <c r="F2023" s="354" t="str">
        <f t="shared" si="701"/>
        <v>E</v>
      </c>
      <c r="G2023" s="355" t="str">
        <f t="shared" si="702"/>
        <v>01</v>
      </c>
      <c r="H2023" s="232" t="s">
        <v>2308</v>
      </c>
      <c r="I2023" s="232" t="s">
        <v>3530</v>
      </c>
      <c r="J2023" s="233">
        <v>46277</v>
      </c>
      <c r="K2023" s="233">
        <v>47731</v>
      </c>
      <c r="L2023" s="234">
        <v>550069888</v>
      </c>
      <c r="M2023" s="232" t="str">
        <f>IF(ISNA(VLOOKUP(L2023,'MASTER DATA'!$A$1:$B$192,2,0)),"",VLOOKUP(L2023,'MASTER DATA'!$A$1:$B$192,2,0))</f>
        <v>RimR4Plus15W40CI4E7_3*5L_A04W</v>
      </c>
      <c r="N2023" s="232">
        <v>0</v>
      </c>
      <c r="O2023" s="232">
        <f t="shared" si="703"/>
        <v>0</v>
      </c>
      <c r="P2023" s="232">
        <f t="shared" si="704"/>
        <v>0</v>
      </c>
      <c r="Q2023" s="232">
        <f>VLOOKUP(L2023,'MASTER DATA'!$A$1:$E$192,5,0)</f>
        <v>36</v>
      </c>
      <c r="R2023" s="234">
        <f>SUMIF('picking of the day'!$H$4:$H$358,WMS!H2023&amp;WMS!L2023,'picking of the day'!$E$4:$E$358)</f>
        <v>0</v>
      </c>
      <c r="U2023" s="114">
        <f>IF(ISNA(VLOOKUP(H2023,'data putaway'!$A$1:$E$530,3,0)),0,VLOOKUP(H2023,'data putaway'!$A$1:$E$530,3,0))</f>
        <v>0</v>
      </c>
      <c r="V2023" s="354">
        <f t="shared" si="705"/>
        <v>0</v>
      </c>
      <c r="W2023" s="114">
        <f>IF(ISNA(VLOOKUP(H2023,'data putaway'!$A$1:$E$530,2,0)),0,VLOOKUP(H2023,'data putaway'!$A$1:$E$530,2,0))</f>
        <v>0</v>
      </c>
      <c r="X2023" s="354" t="b">
        <f t="shared" si="706"/>
        <v>0</v>
      </c>
      <c r="Y2023" s="354">
        <f>IF(ISNA(VLOOKUP(H2023,'data putaway'!$A$1:$E$530,4,0)),0,VLOOKUP(H2023,'data putaway'!$A$1:$E$530,4,0))</f>
        <v>0</v>
      </c>
      <c r="Z2023" s="113">
        <f>IF(ISNA(VLOOKUP(H2023,'data putaway'!$A$1:$E$530,5,0)),0,VLOOKUP(H2023,'data putaway'!$A$1:$E$530,5,0))</f>
        <v>0</v>
      </c>
      <c r="AA2023" s="354" t="b">
        <f t="shared" si="707"/>
        <v>0</v>
      </c>
      <c r="AB2023" s="354" t="b">
        <f t="shared" si="708"/>
        <v>0</v>
      </c>
      <c r="AC2023" s="356" t="str">
        <f t="shared" ca="1" si="709"/>
        <v>0 Month,  6 Days</v>
      </c>
      <c r="AD2023" s="114" t="str">
        <f t="shared" ca="1" si="716"/>
        <v>3 Year, 11 Month, 18 Days</v>
      </c>
      <c r="AE2023" s="114">
        <f t="shared" si="710"/>
        <v>0</v>
      </c>
      <c r="AF2023" s="114">
        <f t="shared" si="711"/>
        <v>0</v>
      </c>
      <c r="AG2023" s="354" t="str">
        <f t="shared" si="712"/>
        <v>CF26</v>
      </c>
      <c r="AH2023" s="114">
        <f>IF(ISNA(VLOOKUP(L2023,'MASTER DATA'!$A$1:$F$192,6,0)),0,VLOOKUP(L2023,'MASTER DATA'!$A$1:$F$192,6,0))*AE2023</f>
        <v>0</v>
      </c>
      <c r="AI2023" s="354" t="str">
        <f>VLOOKUP($D2023,'warehouse mapping'!$AN$7:$AO$17,2,0)</f>
        <v>Aktif</v>
      </c>
      <c r="AJ2023" s="114">
        <f t="shared" si="713"/>
        <v>1</v>
      </c>
      <c r="AK2023" s="354" t="str">
        <f t="shared" si="714"/>
        <v>CF</v>
      </c>
      <c r="AL2023" s="354" t="s">
        <v>3025</v>
      </c>
      <c r="AM2023" s="354">
        <f t="shared" si="717"/>
        <v>1</v>
      </c>
      <c r="AN2023" s="354" t="b">
        <f t="shared" si="715"/>
        <v>1</v>
      </c>
    </row>
    <row r="2024" spans="1:40" s="354" customFormat="1">
      <c r="A2024" s="354" t="str">
        <f t="shared" si="718"/>
        <v>CF26E02550069888</v>
      </c>
      <c r="B2024" s="354">
        <f t="shared" si="719"/>
        <v>0</v>
      </c>
      <c r="C2024" s="354">
        <f t="shared" si="720"/>
        <v>0</v>
      </c>
      <c r="D2024" s="354" t="str">
        <f t="shared" si="699"/>
        <v>CF</v>
      </c>
      <c r="E2024" s="354" t="str">
        <f t="shared" si="700"/>
        <v>26</v>
      </c>
      <c r="F2024" s="354" t="str">
        <f t="shared" si="701"/>
        <v>E</v>
      </c>
      <c r="G2024" s="355" t="str">
        <f t="shared" si="702"/>
        <v>02</v>
      </c>
      <c r="H2024" s="232" t="s">
        <v>2309</v>
      </c>
      <c r="I2024" s="232" t="s">
        <v>3530</v>
      </c>
      <c r="J2024" s="233">
        <v>46277</v>
      </c>
      <c r="K2024" s="233">
        <v>47731</v>
      </c>
      <c r="L2024" s="234">
        <v>550069888</v>
      </c>
      <c r="M2024" s="232" t="str">
        <f>IF(ISNA(VLOOKUP(L2024,'MASTER DATA'!$A$1:$B$192,2,0)),"",VLOOKUP(L2024,'MASTER DATA'!$A$1:$B$192,2,0))</f>
        <v>RimR4Plus15W40CI4E7_3*5L_A04W</v>
      </c>
      <c r="N2024" s="232">
        <v>0</v>
      </c>
      <c r="O2024" s="232">
        <f t="shared" si="703"/>
        <v>0</v>
      </c>
      <c r="P2024" s="232">
        <f t="shared" si="704"/>
        <v>0</v>
      </c>
      <c r="Q2024" s="232">
        <f>VLOOKUP(L2024,'MASTER DATA'!$A$1:$E$192,5,0)</f>
        <v>36</v>
      </c>
      <c r="R2024" s="234">
        <f>SUMIF('picking of the day'!$H$4:$H$358,WMS!H2024&amp;WMS!L2024,'picking of the day'!$E$4:$E$358)</f>
        <v>0</v>
      </c>
      <c r="U2024" s="114">
        <f>IF(ISNA(VLOOKUP(H2024,'data putaway'!$A$1:$E$530,3,0)),0,VLOOKUP(H2024,'data putaway'!$A$1:$E$530,3,0))</f>
        <v>0</v>
      </c>
      <c r="V2024" s="354">
        <f t="shared" si="705"/>
        <v>0</v>
      </c>
      <c r="W2024" s="114">
        <f>IF(ISNA(VLOOKUP(H2024,'data putaway'!$A$1:$E$530,2,0)),0,VLOOKUP(H2024,'data putaway'!$A$1:$E$530,2,0))</f>
        <v>0</v>
      </c>
      <c r="X2024" s="354" t="b">
        <f t="shared" si="706"/>
        <v>0</v>
      </c>
      <c r="Y2024" s="354">
        <f>IF(ISNA(VLOOKUP(H2024,'data putaway'!$A$1:$E$530,4,0)),0,VLOOKUP(H2024,'data putaway'!$A$1:$E$530,4,0))</f>
        <v>0</v>
      </c>
      <c r="Z2024" s="113">
        <f>IF(ISNA(VLOOKUP(H2024,'data putaway'!$A$1:$E$530,5,0)),0,VLOOKUP(H2024,'data putaway'!$A$1:$E$530,5,0))</f>
        <v>0</v>
      </c>
      <c r="AA2024" s="354" t="b">
        <f t="shared" si="707"/>
        <v>0</v>
      </c>
      <c r="AB2024" s="354" t="b">
        <f t="shared" si="708"/>
        <v>0</v>
      </c>
      <c r="AC2024" s="356" t="str">
        <f t="shared" ca="1" si="709"/>
        <v>0 Month,  6 Days</v>
      </c>
      <c r="AD2024" s="114" t="str">
        <f t="shared" ca="1" si="716"/>
        <v>3 Year, 11 Month, 18 Days</v>
      </c>
      <c r="AE2024" s="114">
        <f t="shared" si="710"/>
        <v>0</v>
      </c>
      <c r="AF2024" s="114">
        <f t="shared" si="711"/>
        <v>0</v>
      </c>
      <c r="AG2024" s="354" t="str">
        <f t="shared" si="712"/>
        <v>CF26</v>
      </c>
      <c r="AH2024" s="114">
        <f>IF(ISNA(VLOOKUP(L2024,'MASTER DATA'!$A$1:$F$192,6,0)),0,VLOOKUP(L2024,'MASTER DATA'!$A$1:$F$192,6,0))*AE2024</f>
        <v>0</v>
      </c>
      <c r="AI2024" s="354" t="str">
        <f>VLOOKUP($D2024,'warehouse mapping'!$AN$7:$AO$17,2,0)</f>
        <v>Aktif</v>
      </c>
      <c r="AJ2024" s="114">
        <f t="shared" si="713"/>
        <v>1</v>
      </c>
      <c r="AK2024" s="354" t="str">
        <f t="shared" si="714"/>
        <v>CF</v>
      </c>
      <c r="AL2024" s="354" t="s">
        <v>3025</v>
      </c>
      <c r="AM2024" s="354">
        <f t="shared" si="717"/>
        <v>1</v>
      </c>
      <c r="AN2024" s="354" t="b">
        <f t="shared" si="715"/>
        <v>1</v>
      </c>
    </row>
    <row r="2025" spans="1:40" s="354" customFormat="1">
      <c r="A2025" s="354" t="str">
        <f t="shared" si="718"/>
        <v>CF27A01</v>
      </c>
      <c r="B2025" s="354">
        <f t="shared" si="719"/>
        <v>0</v>
      </c>
      <c r="C2025" s="354">
        <f t="shared" si="720"/>
        <v>0</v>
      </c>
      <c r="D2025" s="354" t="str">
        <f t="shared" si="699"/>
        <v>CF</v>
      </c>
      <c r="E2025" s="354" t="str">
        <f t="shared" si="700"/>
        <v>27</v>
      </c>
      <c r="F2025" s="354" t="str">
        <f t="shared" si="701"/>
        <v>A</v>
      </c>
      <c r="G2025" s="355" t="str">
        <f t="shared" si="702"/>
        <v>01</v>
      </c>
      <c r="H2025" s="232" t="s">
        <v>2310</v>
      </c>
      <c r="I2025" s="232"/>
      <c r="J2025" s="233"/>
      <c r="K2025" s="233"/>
      <c r="L2025" s="234"/>
      <c r="M2025" s="232" t="str">
        <f>IF(ISNA(VLOOKUP(L2025,'MASTER DATA'!$A$1:$B$192,2,0)),"",VLOOKUP(L2025,'MASTER DATA'!$A$1:$B$192,2,0))</f>
        <v/>
      </c>
      <c r="N2025" s="232">
        <v>0</v>
      </c>
      <c r="O2025" s="232" t="e">
        <f t="shared" si="703"/>
        <v>#N/A</v>
      </c>
      <c r="P2025" s="232" t="e">
        <f t="shared" si="704"/>
        <v>#N/A</v>
      </c>
      <c r="Q2025" s="232" t="e">
        <f>VLOOKUP(L2025,'MASTER DATA'!$A$1:$E$192,5,0)</f>
        <v>#N/A</v>
      </c>
      <c r="R2025" s="234">
        <f>SUMIF('picking of the day'!$H$4:$H$358,WMS!H2025&amp;WMS!L2025,'picking of the day'!$E$4:$E$358)</f>
        <v>0</v>
      </c>
      <c r="U2025" s="114">
        <f>IF(ISNA(VLOOKUP(H2025,'data putaway'!$A$1:$E$530,3,0)),0,VLOOKUP(H2025,'data putaway'!$A$1:$E$530,3,0))</f>
        <v>0</v>
      </c>
      <c r="V2025" s="354">
        <f t="shared" si="705"/>
        <v>0</v>
      </c>
      <c r="W2025" s="114">
        <f>IF(ISNA(VLOOKUP(H2025,'data putaway'!$A$1:$E$530,2,0)),0,VLOOKUP(H2025,'data putaway'!$A$1:$E$530,2,0))</f>
        <v>0</v>
      </c>
      <c r="X2025" s="354" t="b">
        <f t="shared" si="706"/>
        <v>1</v>
      </c>
      <c r="Y2025" s="354">
        <f>IF(ISNA(VLOOKUP(H2025,'data putaway'!$A$1:$E$530,4,0)),0,VLOOKUP(H2025,'data putaway'!$A$1:$E$530,4,0))</f>
        <v>0</v>
      </c>
      <c r="Z2025" s="113">
        <f>IF(ISNA(VLOOKUP(H2025,'data putaway'!$A$1:$E$530,5,0)),0,VLOOKUP(H2025,'data putaway'!$A$1:$E$530,5,0))</f>
        <v>0</v>
      </c>
      <c r="AA2025" s="354" t="b">
        <f t="shared" si="707"/>
        <v>1</v>
      </c>
      <c r="AB2025" s="354" t="b">
        <f t="shared" si="708"/>
        <v>1</v>
      </c>
      <c r="AC2025" s="356" t="str">
        <f t="shared" ca="1" si="709"/>
        <v/>
      </c>
      <c r="AD2025" s="114" t="str">
        <f t="shared" ca="1" si="716"/>
        <v/>
      </c>
      <c r="AE2025" s="114">
        <f t="shared" si="710"/>
        <v>0</v>
      </c>
      <c r="AF2025" s="114">
        <f t="shared" si="711"/>
        <v>0</v>
      </c>
      <c r="AG2025" s="354" t="str">
        <f t="shared" si="712"/>
        <v>CF27</v>
      </c>
      <c r="AH2025" s="114">
        <f>IF(ISNA(VLOOKUP(L2025,'MASTER DATA'!$A$1:$F$192,6,0)),0,VLOOKUP(L2025,'MASTER DATA'!$A$1:$F$192,6,0))*AE2025</f>
        <v>0</v>
      </c>
      <c r="AI2025" s="354" t="str">
        <f>VLOOKUP($D2025,'warehouse mapping'!$AN$7:$AO$17,2,0)</f>
        <v>Aktif</v>
      </c>
      <c r="AJ2025" s="114">
        <f t="shared" si="713"/>
        <v>1</v>
      </c>
      <c r="AK2025" s="354" t="str">
        <f t="shared" si="714"/>
        <v>CF</v>
      </c>
      <c r="AL2025" s="354" t="s">
        <v>3025</v>
      </c>
      <c r="AM2025" s="354">
        <f t="shared" si="717"/>
        <v>1</v>
      </c>
      <c r="AN2025" s="354" t="b">
        <f t="shared" si="715"/>
        <v>1</v>
      </c>
    </row>
    <row r="2026" spans="1:40" s="354" customFormat="1">
      <c r="A2026" s="354" t="str">
        <f t="shared" si="718"/>
        <v>CF27A02</v>
      </c>
      <c r="B2026" s="354">
        <f t="shared" si="719"/>
        <v>0</v>
      </c>
      <c r="C2026" s="354">
        <f t="shared" si="720"/>
        <v>0</v>
      </c>
      <c r="D2026" s="354" t="str">
        <f t="shared" si="699"/>
        <v>CF</v>
      </c>
      <c r="E2026" s="354" t="str">
        <f t="shared" si="700"/>
        <v>27</v>
      </c>
      <c r="F2026" s="354" t="str">
        <f t="shared" si="701"/>
        <v>A</v>
      </c>
      <c r="G2026" s="355" t="str">
        <f t="shared" si="702"/>
        <v>02</v>
      </c>
      <c r="H2026" s="232" t="s">
        <v>277</v>
      </c>
      <c r="I2026" s="232"/>
      <c r="J2026" s="233"/>
      <c r="K2026" s="233"/>
      <c r="L2026" s="234"/>
      <c r="M2026" s="232" t="str">
        <f>IF(ISNA(VLOOKUP(L2026,'MASTER DATA'!$A$1:$B$192,2,0)),"",VLOOKUP(L2026,'MASTER DATA'!$A$1:$B$192,2,0))</f>
        <v/>
      </c>
      <c r="N2026" s="232">
        <v>0</v>
      </c>
      <c r="O2026" s="232" t="e">
        <f t="shared" si="703"/>
        <v>#N/A</v>
      </c>
      <c r="P2026" s="232" t="e">
        <f t="shared" si="704"/>
        <v>#N/A</v>
      </c>
      <c r="Q2026" s="232" t="e">
        <f>VLOOKUP(L2026,'MASTER DATA'!$A$1:$E$192,5,0)</f>
        <v>#N/A</v>
      </c>
      <c r="R2026" s="234">
        <f>SUMIF('picking of the day'!$H$4:$H$358,WMS!H2026&amp;WMS!L2026,'picking of the day'!$E$4:$E$358)</f>
        <v>0</v>
      </c>
      <c r="U2026" s="114">
        <f>IF(ISNA(VLOOKUP(H2026,'data putaway'!$A$1:$E$530,3,0)),0,VLOOKUP(H2026,'data putaway'!$A$1:$E$530,3,0))</f>
        <v>0</v>
      </c>
      <c r="V2026" s="354">
        <f t="shared" si="705"/>
        <v>0</v>
      </c>
      <c r="W2026" s="114">
        <f>IF(ISNA(VLOOKUP(H2026,'data putaway'!$A$1:$E$530,2,0)),0,VLOOKUP(H2026,'data putaway'!$A$1:$E$530,2,0))</f>
        <v>0</v>
      </c>
      <c r="X2026" s="354" t="b">
        <f t="shared" si="706"/>
        <v>1</v>
      </c>
      <c r="Y2026" s="354">
        <f>IF(ISNA(VLOOKUP(H2026,'data putaway'!$A$1:$E$530,4,0)),0,VLOOKUP(H2026,'data putaway'!$A$1:$E$530,4,0))</f>
        <v>0</v>
      </c>
      <c r="Z2026" s="113">
        <f>IF(ISNA(VLOOKUP(H2026,'data putaway'!$A$1:$E$530,5,0)),0,VLOOKUP(H2026,'data putaway'!$A$1:$E$530,5,0))</f>
        <v>0</v>
      </c>
      <c r="AA2026" s="354" t="b">
        <f t="shared" si="707"/>
        <v>1</v>
      </c>
      <c r="AB2026" s="354" t="b">
        <f t="shared" si="708"/>
        <v>1</v>
      </c>
      <c r="AC2026" s="356" t="str">
        <f t="shared" ca="1" si="709"/>
        <v/>
      </c>
      <c r="AD2026" s="114" t="str">
        <f t="shared" ca="1" si="716"/>
        <v/>
      </c>
      <c r="AE2026" s="114">
        <f t="shared" si="710"/>
        <v>0</v>
      </c>
      <c r="AF2026" s="114">
        <f t="shared" si="711"/>
        <v>0</v>
      </c>
      <c r="AG2026" s="354" t="str">
        <f t="shared" si="712"/>
        <v>CF27</v>
      </c>
      <c r="AH2026" s="114">
        <f>IF(ISNA(VLOOKUP(L2026,'MASTER DATA'!$A$1:$F$192,6,0)),0,VLOOKUP(L2026,'MASTER DATA'!$A$1:$F$192,6,0))*AE2026</f>
        <v>0</v>
      </c>
      <c r="AI2026" s="354" t="str">
        <f>VLOOKUP($D2026,'warehouse mapping'!$AN$7:$AO$17,2,0)</f>
        <v>Aktif</v>
      </c>
      <c r="AJ2026" s="114">
        <f t="shared" si="713"/>
        <v>1</v>
      </c>
      <c r="AK2026" s="354" t="str">
        <f t="shared" si="714"/>
        <v>CF</v>
      </c>
      <c r="AL2026" s="354" t="s">
        <v>3025</v>
      </c>
      <c r="AM2026" s="354">
        <f t="shared" si="717"/>
        <v>1</v>
      </c>
      <c r="AN2026" s="354" t="b">
        <f t="shared" si="715"/>
        <v>1</v>
      </c>
    </row>
    <row r="2027" spans="1:40" s="354" customFormat="1">
      <c r="A2027" s="354" t="str">
        <f t="shared" si="718"/>
        <v>CF27B01550058593</v>
      </c>
      <c r="B2027" s="354">
        <f t="shared" si="719"/>
        <v>0</v>
      </c>
      <c r="C2027" s="354">
        <f t="shared" si="720"/>
        <v>0</v>
      </c>
      <c r="D2027" s="354" t="str">
        <f t="shared" si="699"/>
        <v>CF</v>
      </c>
      <c r="E2027" s="354" t="str">
        <f t="shared" si="700"/>
        <v>27</v>
      </c>
      <c r="F2027" s="354" t="str">
        <f t="shared" si="701"/>
        <v>B</v>
      </c>
      <c r="G2027" s="355" t="str">
        <f t="shared" si="702"/>
        <v>01</v>
      </c>
      <c r="H2027" s="232" t="s">
        <v>2311</v>
      </c>
      <c r="I2027" s="232" t="s">
        <v>3584</v>
      </c>
      <c r="J2027" s="233">
        <v>46281</v>
      </c>
      <c r="K2027" s="233">
        <v>47736</v>
      </c>
      <c r="L2027" s="234">
        <v>550058593</v>
      </c>
      <c r="M2027" s="232" t="str">
        <f>IF(ISNA(VLOOKUP(L2027,'MASTER DATA'!$A$1:$B$192,2,0)),"",VLOOKUP(L2027,'MASTER DATA'!$A$1:$B$192,2,0))</f>
        <v>Adv4TAX515W40SLMA2_12*0.8L_A04W</v>
      </c>
      <c r="N2027" s="232">
        <v>48</v>
      </c>
      <c r="O2027" s="232">
        <f t="shared" si="703"/>
        <v>1</v>
      </c>
      <c r="P2027" s="232">
        <f t="shared" si="704"/>
        <v>0</v>
      </c>
      <c r="Q2027" s="232">
        <f>VLOOKUP(L2027,'MASTER DATA'!$A$1:$E$192,5,0)</f>
        <v>48</v>
      </c>
      <c r="R2027" s="234">
        <f>SUMIF('picking of the day'!$H$4:$H$358,WMS!H2027&amp;WMS!L2027,'picking of the day'!$E$4:$E$358)</f>
        <v>0</v>
      </c>
      <c r="U2027" s="114">
        <f>IF(ISNA(VLOOKUP(H2027,'data putaway'!$A$1:$E$530,3,0)),0,VLOOKUP(H2027,'data putaway'!$A$1:$E$530,3,0))</f>
        <v>0</v>
      </c>
      <c r="V2027" s="354">
        <f t="shared" si="705"/>
        <v>48</v>
      </c>
      <c r="W2027" s="114">
        <f>IF(ISNA(VLOOKUP(H2027,'data putaway'!$A$1:$E$530,2,0)),0,VLOOKUP(H2027,'data putaway'!$A$1:$E$530,2,0))</f>
        <v>0</v>
      </c>
      <c r="X2027" s="354" t="b">
        <f t="shared" si="706"/>
        <v>0</v>
      </c>
      <c r="Y2027" s="354">
        <f>IF(ISNA(VLOOKUP(H2027,'data putaway'!$A$1:$E$530,4,0)),0,VLOOKUP(H2027,'data putaway'!$A$1:$E$530,4,0))</f>
        <v>0</v>
      </c>
      <c r="Z2027" s="113">
        <f>IF(ISNA(VLOOKUP(H2027,'data putaway'!$A$1:$E$530,5,0)),0,VLOOKUP(H2027,'data putaway'!$A$1:$E$530,5,0))</f>
        <v>0</v>
      </c>
      <c r="AA2027" s="354" t="b">
        <f t="shared" si="707"/>
        <v>0</v>
      </c>
      <c r="AB2027" s="354" t="b">
        <f t="shared" si="708"/>
        <v>0</v>
      </c>
      <c r="AC2027" s="356" t="str">
        <f t="shared" ca="1" si="709"/>
        <v>0 Month,  2 Days</v>
      </c>
      <c r="AD2027" s="114" t="str">
        <f t="shared" ca="1" si="716"/>
        <v>3 Year, 11 Month, 23 Days</v>
      </c>
      <c r="AE2027" s="114">
        <f t="shared" si="710"/>
        <v>48</v>
      </c>
      <c r="AF2027" s="114">
        <f t="shared" si="711"/>
        <v>1</v>
      </c>
      <c r="AG2027" s="354" t="str">
        <f t="shared" si="712"/>
        <v>CF27</v>
      </c>
      <c r="AH2027" s="114">
        <f>IF(ISNA(VLOOKUP(L2027,'MASTER DATA'!$A$1:$F$192,6,0)),0,VLOOKUP(L2027,'MASTER DATA'!$A$1:$F$192,6,0))*AE2027</f>
        <v>460.79999999999995</v>
      </c>
      <c r="AI2027" s="354" t="str">
        <f>VLOOKUP($D2027,'warehouse mapping'!$AN$7:$AO$17,2,0)</f>
        <v>Aktif</v>
      </c>
      <c r="AJ2027" s="114">
        <f t="shared" si="713"/>
        <v>0</v>
      </c>
      <c r="AK2027" s="354" t="str">
        <f t="shared" si="714"/>
        <v/>
      </c>
      <c r="AL2027" s="354" t="s">
        <v>3025</v>
      </c>
      <c r="AM2027" s="354">
        <f t="shared" si="717"/>
        <v>1</v>
      </c>
      <c r="AN2027" s="354" t="b">
        <f t="shared" si="715"/>
        <v>1</v>
      </c>
    </row>
    <row r="2028" spans="1:40" s="354" customFormat="1">
      <c r="A2028" s="354" t="str">
        <f t="shared" si="718"/>
        <v>CF27B02550058593</v>
      </c>
      <c r="B2028" s="354">
        <f t="shared" si="719"/>
        <v>0</v>
      </c>
      <c r="C2028" s="354">
        <f t="shared" si="720"/>
        <v>0</v>
      </c>
      <c r="D2028" s="354" t="str">
        <f t="shared" si="699"/>
        <v>CF</v>
      </c>
      <c r="E2028" s="354" t="str">
        <f t="shared" si="700"/>
        <v>27</v>
      </c>
      <c r="F2028" s="354" t="str">
        <f t="shared" si="701"/>
        <v>B</v>
      </c>
      <c r="G2028" s="355" t="str">
        <f t="shared" si="702"/>
        <v>02</v>
      </c>
      <c r="H2028" s="232" t="s">
        <v>2312</v>
      </c>
      <c r="I2028" s="232" t="s">
        <v>3584</v>
      </c>
      <c r="J2028" s="233">
        <v>46281</v>
      </c>
      <c r="K2028" s="233">
        <v>47736</v>
      </c>
      <c r="L2028" s="234">
        <v>550058593</v>
      </c>
      <c r="M2028" s="232" t="str">
        <f>IF(ISNA(VLOOKUP(L2028,'MASTER DATA'!$A$1:$B$192,2,0)),"",VLOOKUP(L2028,'MASTER DATA'!$A$1:$B$192,2,0))</f>
        <v>Adv4TAX515W40SLMA2_12*0.8L_A04W</v>
      </c>
      <c r="N2028" s="232">
        <v>48</v>
      </c>
      <c r="O2028" s="232">
        <f t="shared" si="703"/>
        <v>1</v>
      </c>
      <c r="P2028" s="232">
        <f t="shared" si="704"/>
        <v>0</v>
      </c>
      <c r="Q2028" s="232">
        <f>VLOOKUP(L2028,'MASTER DATA'!$A$1:$E$192,5,0)</f>
        <v>48</v>
      </c>
      <c r="R2028" s="234">
        <f>SUMIF('picking of the day'!$H$4:$H$358,WMS!H2028&amp;WMS!L2028,'picking of the day'!$E$4:$E$358)</f>
        <v>0</v>
      </c>
      <c r="U2028" s="114">
        <f>IF(ISNA(VLOOKUP(H2028,'data putaway'!$A$1:$E$530,3,0)),0,VLOOKUP(H2028,'data putaway'!$A$1:$E$530,3,0))</f>
        <v>0</v>
      </c>
      <c r="V2028" s="354">
        <f t="shared" si="705"/>
        <v>48</v>
      </c>
      <c r="W2028" s="114">
        <f>IF(ISNA(VLOOKUP(H2028,'data putaway'!$A$1:$E$530,2,0)),0,VLOOKUP(H2028,'data putaway'!$A$1:$E$530,2,0))</f>
        <v>0</v>
      </c>
      <c r="X2028" s="354" t="b">
        <f t="shared" si="706"/>
        <v>0</v>
      </c>
      <c r="Y2028" s="354">
        <f>IF(ISNA(VLOOKUP(H2028,'data putaway'!$A$1:$E$530,4,0)),0,VLOOKUP(H2028,'data putaway'!$A$1:$E$530,4,0))</f>
        <v>0</v>
      </c>
      <c r="Z2028" s="113">
        <f>IF(ISNA(VLOOKUP(H2028,'data putaway'!$A$1:$E$530,5,0)),0,VLOOKUP(H2028,'data putaway'!$A$1:$E$530,5,0))</f>
        <v>0</v>
      </c>
      <c r="AA2028" s="354" t="b">
        <f t="shared" si="707"/>
        <v>0</v>
      </c>
      <c r="AB2028" s="354" t="b">
        <f t="shared" si="708"/>
        <v>0</v>
      </c>
      <c r="AC2028" s="356" t="str">
        <f t="shared" ca="1" si="709"/>
        <v>0 Month,  2 Days</v>
      </c>
      <c r="AD2028" s="114" t="str">
        <f t="shared" ca="1" si="716"/>
        <v>3 Year, 11 Month, 23 Days</v>
      </c>
      <c r="AE2028" s="114">
        <f t="shared" si="710"/>
        <v>48</v>
      </c>
      <c r="AF2028" s="114">
        <f t="shared" si="711"/>
        <v>1</v>
      </c>
      <c r="AG2028" s="354" t="str">
        <f t="shared" si="712"/>
        <v>CF27</v>
      </c>
      <c r="AH2028" s="114">
        <f>IF(ISNA(VLOOKUP(L2028,'MASTER DATA'!$A$1:$F$192,6,0)),0,VLOOKUP(L2028,'MASTER DATA'!$A$1:$F$192,6,0))*AE2028</f>
        <v>460.79999999999995</v>
      </c>
      <c r="AI2028" s="354" t="str">
        <f>VLOOKUP($D2028,'warehouse mapping'!$AN$7:$AO$17,2,0)</f>
        <v>Aktif</v>
      </c>
      <c r="AJ2028" s="114">
        <f t="shared" si="713"/>
        <v>0</v>
      </c>
      <c r="AK2028" s="354" t="str">
        <f t="shared" si="714"/>
        <v/>
      </c>
      <c r="AL2028" s="354" t="s">
        <v>3025</v>
      </c>
      <c r="AM2028" s="354">
        <f t="shared" si="717"/>
        <v>1</v>
      </c>
      <c r="AN2028" s="354" t="b">
        <f t="shared" si="715"/>
        <v>1</v>
      </c>
    </row>
    <row r="2029" spans="1:40" s="354" customFormat="1">
      <c r="A2029" s="354" t="str">
        <f t="shared" si="718"/>
        <v>CF27C01550069888</v>
      </c>
      <c r="B2029" s="354">
        <f t="shared" si="719"/>
        <v>0</v>
      </c>
      <c r="C2029" s="354">
        <f t="shared" si="720"/>
        <v>0</v>
      </c>
      <c r="D2029" s="354" t="str">
        <f t="shared" si="699"/>
        <v>CF</v>
      </c>
      <c r="E2029" s="354" t="str">
        <f t="shared" si="700"/>
        <v>27</v>
      </c>
      <c r="F2029" s="354" t="str">
        <f t="shared" si="701"/>
        <v>C</v>
      </c>
      <c r="G2029" s="355" t="str">
        <f t="shared" si="702"/>
        <v>01</v>
      </c>
      <c r="H2029" s="232" t="s">
        <v>2313</v>
      </c>
      <c r="I2029" s="232" t="s">
        <v>3530</v>
      </c>
      <c r="J2029" s="233">
        <v>46277</v>
      </c>
      <c r="K2029" s="233">
        <v>47731</v>
      </c>
      <c r="L2029" s="234">
        <v>550069888</v>
      </c>
      <c r="M2029" s="232" t="str">
        <f>IF(ISNA(VLOOKUP(L2029,'MASTER DATA'!$A$1:$B$192,2,0)),"",VLOOKUP(L2029,'MASTER DATA'!$A$1:$B$192,2,0))</f>
        <v>RimR4Plus15W40CI4E7_3*5L_A04W</v>
      </c>
      <c r="N2029" s="232">
        <v>0</v>
      </c>
      <c r="O2029" s="232">
        <f t="shared" si="703"/>
        <v>0</v>
      </c>
      <c r="P2029" s="232">
        <f t="shared" si="704"/>
        <v>0</v>
      </c>
      <c r="Q2029" s="232">
        <f>VLOOKUP(L2029,'MASTER DATA'!$A$1:$E$192,5,0)</f>
        <v>36</v>
      </c>
      <c r="R2029" s="234">
        <f>SUMIF('picking of the day'!$H$4:$H$358,WMS!H2029&amp;WMS!L2029,'picking of the day'!$E$4:$E$358)</f>
        <v>0</v>
      </c>
      <c r="U2029" s="114">
        <f>IF(ISNA(VLOOKUP(H2029,'data putaway'!$A$1:$E$530,3,0)),0,VLOOKUP(H2029,'data putaway'!$A$1:$E$530,3,0))</f>
        <v>0</v>
      </c>
      <c r="V2029" s="354">
        <f t="shared" si="705"/>
        <v>0</v>
      </c>
      <c r="W2029" s="114">
        <f>IF(ISNA(VLOOKUP(H2029,'data putaway'!$A$1:$E$530,2,0)),0,VLOOKUP(H2029,'data putaway'!$A$1:$E$530,2,0))</f>
        <v>0</v>
      </c>
      <c r="X2029" s="354" t="b">
        <f t="shared" si="706"/>
        <v>0</v>
      </c>
      <c r="Y2029" s="354">
        <f>IF(ISNA(VLOOKUP(H2029,'data putaway'!$A$1:$E$530,4,0)),0,VLOOKUP(H2029,'data putaway'!$A$1:$E$530,4,0))</f>
        <v>0</v>
      </c>
      <c r="Z2029" s="113">
        <f>IF(ISNA(VLOOKUP(H2029,'data putaway'!$A$1:$E$530,5,0)),0,VLOOKUP(H2029,'data putaway'!$A$1:$E$530,5,0))</f>
        <v>0</v>
      </c>
      <c r="AA2029" s="354" t="b">
        <f t="shared" si="707"/>
        <v>0</v>
      </c>
      <c r="AB2029" s="354" t="b">
        <f t="shared" si="708"/>
        <v>0</v>
      </c>
      <c r="AC2029" s="356" t="str">
        <f t="shared" ca="1" si="709"/>
        <v>0 Month,  6 Days</v>
      </c>
      <c r="AD2029" s="114" t="str">
        <f t="shared" ca="1" si="716"/>
        <v>3 Year, 11 Month, 18 Days</v>
      </c>
      <c r="AE2029" s="114">
        <f t="shared" si="710"/>
        <v>0</v>
      </c>
      <c r="AF2029" s="114">
        <f t="shared" si="711"/>
        <v>0</v>
      </c>
      <c r="AG2029" s="354" t="str">
        <f t="shared" si="712"/>
        <v>CF27</v>
      </c>
      <c r="AH2029" s="114">
        <f>IF(ISNA(VLOOKUP(L2029,'MASTER DATA'!$A$1:$F$192,6,0)),0,VLOOKUP(L2029,'MASTER DATA'!$A$1:$F$192,6,0))*AE2029</f>
        <v>0</v>
      </c>
      <c r="AI2029" s="354" t="str">
        <f>VLOOKUP($D2029,'warehouse mapping'!$AN$7:$AO$17,2,0)</f>
        <v>Aktif</v>
      </c>
      <c r="AJ2029" s="114">
        <f t="shared" si="713"/>
        <v>1</v>
      </c>
      <c r="AK2029" s="354" t="str">
        <f t="shared" si="714"/>
        <v>CF</v>
      </c>
      <c r="AL2029" s="354" t="s">
        <v>3025</v>
      </c>
      <c r="AM2029" s="354">
        <f t="shared" si="717"/>
        <v>1</v>
      </c>
      <c r="AN2029" s="354" t="b">
        <f t="shared" si="715"/>
        <v>1</v>
      </c>
    </row>
    <row r="2030" spans="1:40" s="354" customFormat="1">
      <c r="A2030" s="354" t="str">
        <f t="shared" si="718"/>
        <v>CF27C02550069888</v>
      </c>
      <c r="B2030" s="354">
        <f t="shared" si="719"/>
        <v>0</v>
      </c>
      <c r="C2030" s="354">
        <f t="shared" si="720"/>
        <v>0</v>
      </c>
      <c r="D2030" s="354" t="str">
        <f t="shared" si="699"/>
        <v>CF</v>
      </c>
      <c r="E2030" s="354" t="str">
        <f t="shared" si="700"/>
        <v>27</v>
      </c>
      <c r="F2030" s="354" t="str">
        <f t="shared" si="701"/>
        <v>C</v>
      </c>
      <c r="G2030" s="355" t="str">
        <f t="shared" si="702"/>
        <v>02</v>
      </c>
      <c r="H2030" s="232" t="s">
        <v>2314</v>
      </c>
      <c r="I2030" s="232" t="s">
        <v>3530</v>
      </c>
      <c r="J2030" s="233">
        <v>46277</v>
      </c>
      <c r="K2030" s="233">
        <v>47731</v>
      </c>
      <c r="L2030" s="234">
        <v>550069888</v>
      </c>
      <c r="M2030" s="232" t="str">
        <f>IF(ISNA(VLOOKUP(L2030,'MASTER DATA'!$A$1:$B$192,2,0)),"",VLOOKUP(L2030,'MASTER DATA'!$A$1:$B$192,2,0))</f>
        <v>RimR4Plus15W40CI4E7_3*5L_A04W</v>
      </c>
      <c r="N2030" s="232">
        <v>0</v>
      </c>
      <c r="O2030" s="232">
        <f t="shared" si="703"/>
        <v>0</v>
      </c>
      <c r="P2030" s="232">
        <f t="shared" si="704"/>
        <v>0</v>
      </c>
      <c r="Q2030" s="232">
        <f>VLOOKUP(L2030,'MASTER DATA'!$A$1:$E$192,5,0)</f>
        <v>36</v>
      </c>
      <c r="R2030" s="234">
        <f>SUMIF('picking of the day'!$H$4:$H$358,WMS!H2030&amp;WMS!L2030,'picking of the day'!$E$4:$E$358)</f>
        <v>0</v>
      </c>
      <c r="U2030" s="114">
        <f>IF(ISNA(VLOOKUP(H2030,'data putaway'!$A$1:$E$530,3,0)),0,VLOOKUP(H2030,'data putaway'!$A$1:$E$530,3,0))</f>
        <v>0</v>
      </c>
      <c r="V2030" s="354">
        <f t="shared" si="705"/>
        <v>0</v>
      </c>
      <c r="W2030" s="114">
        <f>IF(ISNA(VLOOKUP(H2030,'data putaway'!$A$1:$E$530,2,0)),0,VLOOKUP(H2030,'data putaway'!$A$1:$E$530,2,0))</f>
        <v>0</v>
      </c>
      <c r="X2030" s="354" t="b">
        <f t="shared" si="706"/>
        <v>0</v>
      </c>
      <c r="Y2030" s="354">
        <f>IF(ISNA(VLOOKUP(H2030,'data putaway'!$A$1:$E$530,4,0)),0,VLOOKUP(H2030,'data putaway'!$A$1:$E$530,4,0))</f>
        <v>0</v>
      </c>
      <c r="Z2030" s="113">
        <f>IF(ISNA(VLOOKUP(H2030,'data putaway'!$A$1:$E$530,5,0)),0,VLOOKUP(H2030,'data putaway'!$A$1:$E$530,5,0))</f>
        <v>0</v>
      </c>
      <c r="AA2030" s="354" t="b">
        <f t="shared" si="707"/>
        <v>0</v>
      </c>
      <c r="AB2030" s="354" t="b">
        <f t="shared" si="708"/>
        <v>0</v>
      </c>
      <c r="AC2030" s="356" t="str">
        <f t="shared" ca="1" si="709"/>
        <v>0 Month,  6 Days</v>
      </c>
      <c r="AD2030" s="114" t="str">
        <f t="shared" ca="1" si="716"/>
        <v>3 Year, 11 Month, 18 Days</v>
      </c>
      <c r="AE2030" s="114">
        <f t="shared" si="710"/>
        <v>0</v>
      </c>
      <c r="AF2030" s="114">
        <f t="shared" si="711"/>
        <v>0</v>
      </c>
      <c r="AG2030" s="354" t="str">
        <f t="shared" si="712"/>
        <v>CF27</v>
      </c>
      <c r="AH2030" s="114">
        <f>IF(ISNA(VLOOKUP(L2030,'MASTER DATA'!$A$1:$F$192,6,0)),0,VLOOKUP(L2030,'MASTER DATA'!$A$1:$F$192,6,0))*AE2030</f>
        <v>0</v>
      </c>
      <c r="AI2030" s="354" t="str">
        <f>VLOOKUP($D2030,'warehouse mapping'!$AN$7:$AO$17,2,0)</f>
        <v>Aktif</v>
      </c>
      <c r="AJ2030" s="114">
        <f t="shared" si="713"/>
        <v>1</v>
      </c>
      <c r="AK2030" s="354" t="str">
        <f t="shared" si="714"/>
        <v>CF</v>
      </c>
      <c r="AL2030" s="354" t="s">
        <v>3025</v>
      </c>
      <c r="AM2030" s="354">
        <f t="shared" si="717"/>
        <v>1</v>
      </c>
      <c r="AN2030" s="354" t="b">
        <f t="shared" si="715"/>
        <v>1</v>
      </c>
    </row>
    <row r="2031" spans="1:40" s="354" customFormat="1">
      <c r="A2031" s="354" t="str">
        <f t="shared" si="718"/>
        <v>CF27D01550069888</v>
      </c>
      <c r="B2031" s="354">
        <f t="shared" si="719"/>
        <v>0</v>
      </c>
      <c r="C2031" s="354">
        <f t="shared" si="720"/>
        <v>0</v>
      </c>
      <c r="D2031" s="354" t="str">
        <f t="shared" si="699"/>
        <v>CF</v>
      </c>
      <c r="E2031" s="354" t="str">
        <f t="shared" si="700"/>
        <v>27</v>
      </c>
      <c r="F2031" s="354" t="str">
        <f t="shared" si="701"/>
        <v>D</v>
      </c>
      <c r="G2031" s="355" t="str">
        <f t="shared" si="702"/>
        <v>01</v>
      </c>
      <c r="H2031" s="232" t="s">
        <v>2315</v>
      </c>
      <c r="I2031" s="232" t="s">
        <v>3530</v>
      </c>
      <c r="J2031" s="233">
        <v>46277</v>
      </c>
      <c r="K2031" s="233">
        <v>47731</v>
      </c>
      <c r="L2031" s="234">
        <v>550069888</v>
      </c>
      <c r="M2031" s="232" t="str">
        <f>IF(ISNA(VLOOKUP(L2031,'MASTER DATA'!$A$1:$B$192,2,0)),"",VLOOKUP(L2031,'MASTER DATA'!$A$1:$B$192,2,0))</f>
        <v>RimR4Plus15W40CI4E7_3*5L_A04W</v>
      </c>
      <c r="N2031" s="232">
        <v>0</v>
      </c>
      <c r="O2031" s="232">
        <f t="shared" si="703"/>
        <v>0</v>
      </c>
      <c r="P2031" s="232">
        <f t="shared" si="704"/>
        <v>0</v>
      </c>
      <c r="Q2031" s="232">
        <f>VLOOKUP(L2031,'MASTER DATA'!$A$1:$E$192,5,0)</f>
        <v>36</v>
      </c>
      <c r="R2031" s="234">
        <f>SUMIF('picking of the day'!$H$4:$H$358,WMS!H2031&amp;WMS!L2031,'picking of the day'!$E$4:$E$358)</f>
        <v>0</v>
      </c>
      <c r="U2031" s="114">
        <f>IF(ISNA(VLOOKUP(H2031,'data putaway'!$A$1:$E$530,3,0)),0,VLOOKUP(H2031,'data putaway'!$A$1:$E$530,3,0))</f>
        <v>0</v>
      </c>
      <c r="V2031" s="354">
        <f t="shared" si="705"/>
        <v>0</v>
      </c>
      <c r="W2031" s="114">
        <f>IF(ISNA(VLOOKUP(H2031,'data putaway'!$A$1:$E$530,2,0)),0,VLOOKUP(H2031,'data putaway'!$A$1:$E$530,2,0))</f>
        <v>0</v>
      </c>
      <c r="X2031" s="354" t="b">
        <f t="shared" si="706"/>
        <v>0</v>
      </c>
      <c r="Y2031" s="354">
        <f>IF(ISNA(VLOOKUP(H2031,'data putaway'!$A$1:$E$530,4,0)),0,VLOOKUP(H2031,'data putaway'!$A$1:$E$530,4,0))</f>
        <v>0</v>
      </c>
      <c r="Z2031" s="113">
        <f>IF(ISNA(VLOOKUP(H2031,'data putaway'!$A$1:$E$530,5,0)),0,VLOOKUP(H2031,'data putaway'!$A$1:$E$530,5,0))</f>
        <v>0</v>
      </c>
      <c r="AA2031" s="354" t="b">
        <f t="shared" si="707"/>
        <v>0</v>
      </c>
      <c r="AB2031" s="354" t="b">
        <f t="shared" si="708"/>
        <v>0</v>
      </c>
      <c r="AC2031" s="356" t="str">
        <f t="shared" ca="1" si="709"/>
        <v>0 Month,  6 Days</v>
      </c>
      <c r="AD2031" s="114" t="str">
        <f t="shared" ca="1" si="716"/>
        <v>3 Year, 11 Month, 18 Days</v>
      </c>
      <c r="AE2031" s="114">
        <f t="shared" si="710"/>
        <v>0</v>
      </c>
      <c r="AF2031" s="114">
        <f t="shared" si="711"/>
        <v>0</v>
      </c>
      <c r="AG2031" s="354" t="str">
        <f t="shared" si="712"/>
        <v>CF27</v>
      </c>
      <c r="AH2031" s="114">
        <f>IF(ISNA(VLOOKUP(L2031,'MASTER DATA'!$A$1:$F$192,6,0)),0,VLOOKUP(L2031,'MASTER DATA'!$A$1:$F$192,6,0))*AE2031</f>
        <v>0</v>
      </c>
      <c r="AI2031" s="354" t="str">
        <f>VLOOKUP($D2031,'warehouse mapping'!$AN$7:$AO$17,2,0)</f>
        <v>Aktif</v>
      </c>
      <c r="AJ2031" s="114">
        <f t="shared" si="713"/>
        <v>1</v>
      </c>
      <c r="AK2031" s="354" t="str">
        <f t="shared" si="714"/>
        <v>CF</v>
      </c>
      <c r="AL2031" s="354" t="s">
        <v>3025</v>
      </c>
      <c r="AM2031" s="354">
        <f t="shared" si="717"/>
        <v>1</v>
      </c>
      <c r="AN2031" s="354" t="b">
        <f t="shared" si="715"/>
        <v>1</v>
      </c>
    </row>
    <row r="2032" spans="1:40" s="354" customFormat="1">
      <c r="A2032" s="354" t="str">
        <f t="shared" si="718"/>
        <v>CF27D02550069888</v>
      </c>
      <c r="B2032" s="354">
        <f t="shared" si="719"/>
        <v>0</v>
      </c>
      <c r="C2032" s="354">
        <f t="shared" si="720"/>
        <v>0</v>
      </c>
      <c r="D2032" s="354" t="str">
        <f t="shared" si="699"/>
        <v>CF</v>
      </c>
      <c r="E2032" s="354" t="str">
        <f t="shared" si="700"/>
        <v>27</v>
      </c>
      <c r="F2032" s="354" t="str">
        <f t="shared" si="701"/>
        <v>D</v>
      </c>
      <c r="G2032" s="355" t="str">
        <f t="shared" si="702"/>
        <v>02</v>
      </c>
      <c r="H2032" s="232" t="s">
        <v>2316</v>
      </c>
      <c r="I2032" s="232" t="s">
        <v>3530</v>
      </c>
      <c r="J2032" s="233">
        <v>46277</v>
      </c>
      <c r="K2032" s="233">
        <v>47731</v>
      </c>
      <c r="L2032" s="234">
        <v>550069888</v>
      </c>
      <c r="M2032" s="232" t="str">
        <f>IF(ISNA(VLOOKUP(L2032,'MASTER DATA'!$A$1:$B$192,2,0)),"",VLOOKUP(L2032,'MASTER DATA'!$A$1:$B$192,2,0))</f>
        <v>RimR4Plus15W40CI4E7_3*5L_A04W</v>
      </c>
      <c r="N2032" s="232">
        <v>36</v>
      </c>
      <c r="O2032" s="232">
        <f t="shared" si="703"/>
        <v>1</v>
      </c>
      <c r="P2032" s="232">
        <f t="shared" si="704"/>
        <v>0</v>
      </c>
      <c r="Q2032" s="232">
        <f>VLOOKUP(L2032,'MASTER DATA'!$A$1:$E$192,5,0)</f>
        <v>36</v>
      </c>
      <c r="R2032" s="234">
        <f>SUMIF('picking of the day'!$H$4:$H$358,WMS!H2032&amp;WMS!L2032,'picking of the day'!$E$4:$E$358)</f>
        <v>0</v>
      </c>
      <c r="U2032" s="114">
        <f>IF(ISNA(VLOOKUP(H2032,'data putaway'!$A$1:$E$530,3,0)),0,VLOOKUP(H2032,'data putaway'!$A$1:$E$530,3,0))</f>
        <v>0</v>
      </c>
      <c r="V2032" s="354">
        <f t="shared" si="705"/>
        <v>36</v>
      </c>
      <c r="W2032" s="114">
        <f>IF(ISNA(VLOOKUP(H2032,'data putaway'!$A$1:$E$530,2,0)),0,VLOOKUP(H2032,'data putaway'!$A$1:$E$530,2,0))</f>
        <v>0</v>
      </c>
      <c r="X2032" s="354" t="b">
        <f t="shared" si="706"/>
        <v>0</v>
      </c>
      <c r="Y2032" s="354">
        <f>IF(ISNA(VLOOKUP(H2032,'data putaway'!$A$1:$E$530,4,0)),0,VLOOKUP(H2032,'data putaway'!$A$1:$E$530,4,0))</f>
        <v>0</v>
      </c>
      <c r="Z2032" s="113">
        <f>IF(ISNA(VLOOKUP(H2032,'data putaway'!$A$1:$E$530,5,0)),0,VLOOKUP(H2032,'data putaway'!$A$1:$E$530,5,0))</f>
        <v>0</v>
      </c>
      <c r="AA2032" s="354" t="b">
        <f t="shared" si="707"/>
        <v>0</v>
      </c>
      <c r="AB2032" s="354" t="b">
        <f t="shared" si="708"/>
        <v>0</v>
      </c>
      <c r="AC2032" s="356" t="str">
        <f t="shared" ca="1" si="709"/>
        <v>0 Month,  6 Days</v>
      </c>
      <c r="AD2032" s="114" t="str">
        <f t="shared" ca="1" si="716"/>
        <v>3 Year, 11 Month, 18 Days</v>
      </c>
      <c r="AE2032" s="114">
        <f t="shared" si="710"/>
        <v>36</v>
      </c>
      <c r="AF2032" s="114">
        <f t="shared" si="711"/>
        <v>1</v>
      </c>
      <c r="AG2032" s="354" t="str">
        <f t="shared" si="712"/>
        <v>CF27</v>
      </c>
      <c r="AH2032" s="114">
        <f>IF(ISNA(VLOOKUP(L2032,'MASTER DATA'!$A$1:$F$192,6,0)),0,VLOOKUP(L2032,'MASTER DATA'!$A$1:$F$192,6,0))*AE2032</f>
        <v>540</v>
      </c>
      <c r="AI2032" s="354" t="str">
        <f>VLOOKUP($D2032,'warehouse mapping'!$AN$7:$AO$17,2,0)</f>
        <v>Aktif</v>
      </c>
      <c r="AJ2032" s="114">
        <f t="shared" si="713"/>
        <v>0</v>
      </c>
      <c r="AK2032" s="354" t="str">
        <f t="shared" si="714"/>
        <v/>
      </c>
      <c r="AL2032" s="354" t="s">
        <v>3025</v>
      </c>
      <c r="AM2032" s="354">
        <f t="shared" si="717"/>
        <v>1</v>
      </c>
      <c r="AN2032" s="354" t="b">
        <f t="shared" si="715"/>
        <v>1</v>
      </c>
    </row>
    <row r="2033" spans="1:40" s="354" customFormat="1">
      <c r="A2033" s="354" t="str">
        <f t="shared" si="718"/>
        <v>CF27E01550058593</v>
      </c>
      <c r="B2033" s="354">
        <f t="shared" si="719"/>
        <v>0</v>
      </c>
      <c r="C2033" s="354">
        <f t="shared" si="720"/>
        <v>0</v>
      </c>
      <c r="D2033" s="354" t="str">
        <f t="shared" si="699"/>
        <v>CF</v>
      </c>
      <c r="E2033" s="354" t="str">
        <f t="shared" si="700"/>
        <v>27</v>
      </c>
      <c r="F2033" s="354" t="str">
        <f t="shared" si="701"/>
        <v>E</v>
      </c>
      <c r="G2033" s="355" t="str">
        <f t="shared" si="702"/>
        <v>01</v>
      </c>
      <c r="H2033" s="232" t="s">
        <v>2317</v>
      </c>
      <c r="I2033" s="232" t="s">
        <v>3584</v>
      </c>
      <c r="J2033" s="233">
        <v>46281</v>
      </c>
      <c r="K2033" s="233">
        <v>47736</v>
      </c>
      <c r="L2033" s="234">
        <v>550058593</v>
      </c>
      <c r="M2033" s="232" t="str">
        <f>IF(ISNA(VLOOKUP(L2033,'MASTER DATA'!$A$1:$B$192,2,0)),"",VLOOKUP(L2033,'MASTER DATA'!$A$1:$B$192,2,0))</f>
        <v>Adv4TAX515W40SLMA2_12*0.8L_A04W</v>
      </c>
      <c r="N2033" s="232">
        <v>48</v>
      </c>
      <c r="O2033" s="232">
        <f t="shared" si="703"/>
        <v>1</v>
      </c>
      <c r="P2033" s="232">
        <f t="shared" si="704"/>
        <v>0</v>
      </c>
      <c r="Q2033" s="232">
        <f>VLOOKUP(L2033,'MASTER DATA'!$A$1:$E$192,5,0)</f>
        <v>48</v>
      </c>
      <c r="R2033" s="234">
        <f>SUMIF('picking of the day'!$H$4:$H$358,WMS!H2033&amp;WMS!L2033,'picking of the day'!$E$4:$E$358)</f>
        <v>0</v>
      </c>
      <c r="U2033" s="114">
        <f>IF(ISNA(VLOOKUP(H2033,'data putaway'!$A$1:$E$530,3,0)),0,VLOOKUP(H2033,'data putaway'!$A$1:$E$530,3,0))</f>
        <v>0</v>
      </c>
      <c r="V2033" s="354">
        <f t="shared" si="705"/>
        <v>48</v>
      </c>
      <c r="W2033" s="114">
        <f>IF(ISNA(VLOOKUP(H2033,'data putaway'!$A$1:$E$530,2,0)),0,VLOOKUP(H2033,'data putaway'!$A$1:$E$530,2,0))</f>
        <v>0</v>
      </c>
      <c r="X2033" s="354" t="b">
        <f t="shared" si="706"/>
        <v>0</v>
      </c>
      <c r="Y2033" s="354">
        <f>IF(ISNA(VLOOKUP(H2033,'data putaway'!$A$1:$E$530,4,0)),0,VLOOKUP(H2033,'data putaway'!$A$1:$E$530,4,0))</f>
        <v>0</v>
      </c>
      <c r="Z2033" s="113">
        <f>IF(ISNA(VLOOKUP(H2033,'data putaway'!$A$1:$E$530,5,0)),0,VLOOKUP(H2033,'data putaway'!$A$1:$E$530,5,0))</f>
        <v>0</v>
      </c>
      <c r="AA2033" s="354" t="b">
        <f t="shared" si="707"/>
        <v>0</v>
      </c>
      <c r="AB2033" s="354" t="b">
        <f t="shared" si="708"/>
        <v>0</v>
      </c>
      <c r="AC2033" s="356" t="str">
        <f t="shared" ca="1" si="709"/>
        <v>0 Month,  2 Days</v>
      </c>
      <c r="AD2033" s="114" t="str">
        <f t="shared" ca="1" si="716"/>
        <v>3 Year, 11 Month, 23 Days</v>
      </c>
      <c r="AE2033" s="114">
        <f t="shared" si="710"/>
        <v>48</v>
      </c>
      <c r="AF2033" s="114">
        <f t="shared" si="711"/>
        <v>1</v>
      </c>
      <c r="AG2033" s="354" t="str">
        <f t="shared" si="712"/>
        <v>CF27</v>
      </c>
      <c r="AH2033" s="114">
        <f>IF(ISNA(VLOOKUP(L2033,'MASTER DATA'!$A$1:$F$192,6,0)),0,VLOOKUP(L2033,'MASTER DATA'!$A$1:$F$192,6,0))*AE2033</f>
        <v>460.79999999999995</v>
      </c>
      <c r="AI2033" s="354" t="str">
        <f>VLOOKUP($D2033,'warehouse mapping'!$AN$7:$AO$17,2,0)</f>
        <v>Aktif</v>
      </c>
      <c r="AJ2033" s="114">
        <f t="shared" si="713"/>
        <v>0</v>
      </c>
      <c r="AK2033" s="354" t="str">
        <f t="shared" si="714"/>
        <v/>
      </c>
      <c r="AL2033" s="354" t="s">
        <v>3025</v>
      </c>
      <c r="AM2033" s="354">
        <f t="shared" si="717"/>
        <v>1</v>
      </c>
      <c r="AN2033" s="354" t="b">
        <f t="shared" si="715"/>
        <v>1</v>
      </c>
    </row>
    <row r="2034" spans="1:40" s="354" customFormat="1">
      <c r="A2034" s="354" t="str">
        <f t="shared" si="718"/>
        <v>CF27E02550058593</v>
      </c>
      <c r="B2034" s="354">
        <f t="shared" si="719"/>
        <v>0</v>
      </c>
      <c r="C2034" s="354">
        <f t="shared" si="720"/>
        <v>0</v>
      </c>
      <c r="D2034" s="354" t="str">
        <f t="shared" si="699"/>
        <v>CF</v>
      </c>
      <c r="E2034" s="354" t="str">
        <f t="shared" si="700"/>
        <v>27</v>
      </c>
      <c r="F2034" s="354" t="str">
        <f t="shared" si="701"/>
        <v>E</v>
      </c>
      <c r="G2034" s="355" t="str">
        <f t="shared" si="702"/>
        <v>02</v>
      </c>
      <c r="H2034" s="232" t="s">
        <v>2318</v>
      </c>
      <c r="I2034" s="232" t="s">
        <v>3584</v>
      </c>
      <c r="J2034" s="233">
        <v>46281</v>
      </c>
      <c r="K2034" s="233">
        <v>47736</v>
      </c>
      <c r="L2034" s="234">
        <v>550058593</v>
      </c>
      <c r="M2034" s="232" t="str">
        <f>IF(ISNA(VLOOKUP(L2034,'MASTER DATA'!$A$1:$B$192,2,0)),"",VLOOKUP(L2034,'MASTER DATA'!$A$1:$B$192,2,0))</f>
        <v>Adv4TAX515W40SLMA2_12*0.8L_A04W</v>
      </c>
      <c r="N2034" s="232">
        <v>48</v>
      </c>
      <c r="O2034" s="232">
        <f t="shared" si="703"/>
        <v>1</v>
      </c>
      <c r="P2034" s="232">
        <f t="shared" si="704"/>
        <v>0</v>
      </c>
      <c r="Q2034" s="232">
        <f>VLOOKUP(L2034,'MASTER DATA'!$A$1:$E$192,5,0)</f>
        <v>48</v>
      </c>
      <c r="R2034" s="234">
        <f>SUMIF('picking of the day'!$H$4:$H$358,WMS!H2034&amp;WMS!L2034,'picking of the day'!$E$4:$E$358)</f>
        <v>0</v>
      </c>
      <c r="U2034" s="114">
        <f>IF(ISNA(VLOOKUP(H2034,'data putaway'!$A$1:$E$530,3,0)),0,VLOOKUP(H2034,'data putaway'!$A$1:$E$530,3,0))</f>
        <v>0</v>
      </c>
      <c r="V2034" s="354">
        <f t="shared" si="705"/>
        <v>48</v>
      </c>
      <c r="W2034" s="114">
        <f>IF(ISNA(VLOOKUP(H2034,'data putaway'!$A$1:$E$530,2,0)),0,VLOOKUP(H2034,'data putaway'!$A$1:$E$530,2,0))</f>
        <v>0</v>
      </c>
      <c r="X2034" s="354" t="b">
        <f t="shared" si="706"/>
        <v>0</v>
      </c>
      <c r="Y2034" s="354">
        <f>IF(ISNA(VLOOKUP(H2034,'data putaway'!$A$1:$E$530,4,0)),0,VLOOKUP(H2034,'data putaway'!$A$1:$E$530,4,0))</f>
        <v>0</v>
      </c>
      <c r="Z2034" s="113">
        <f>IF(ISNA(VLOOKUP(H2034,'data putaway'!$A$1:$E$530,5,0)),0,VLOOKUP(H2034,'data putaway'!$A$1:$E$530,5,0))</f>
        <v>0</v>
      </c>
      <c r="AA2034" s="354" t="b">
        <f t="shared" si="707"/>
        <v>0</v>
      </c>
      <c r="AB2034" s="354" t="b">
        <f t="shared" si="708"/>
        <v>0</v>
      </c>
      <c r="AC2034" s="356" t="str">
        <f t="shared" ca="1" si="709"/>
        <v>0 Month,  2 Days</v>
      </c>
      <c r="AD2034" s="114" t="str">
        <f t="shared" ca="1" si="716"/>
        <v>3 Year, 11 Month, 23 Days</v>
      </c>
      <c r="AE2034" s="114">
        <f t="shared" si="710"/>
        <v>48</v>
      </c>
      <c r="AF2034" s="114">
        <f t="shared" si="711"/>
        <v>1</v>
      </c>
      <c r="AG2034" s="354" t="str">
        <f t="shared" si="712"/>
        <v>CF27</v>
      </c>
      <c r="AH2034" s="114">
        <f>IF(ISNA(VLOOKUP(L2034,'MASTER DATA'!$A$1:$F$192,6,0)),0,VLOOKUP(L2034,'MASTER DATA'!$A$1:$F$192,6,0))*AE2034</f>
        <v>460.79999999999995</v>
      </c>
      <c r="AI2034" s="354" t="str">
        <f>VLOOKUP($D2034,'warehouse mapping'!$AN$7:$AO$17,2,0)</f>
        <v>Aktif</v>
      </c>
      <c r="AJ2034" s="114">
        <f t="shared" si="713"/>
        <v>0</v>
      </c>
      <c r="AK2034" s="354" t="str">
        <f t="shared" si="714"/>
        <v/>
      </c>
      <c r="AL2034" s="354" t="s">
        <v>3025</v>
      </c>
      <c r="AM2034" s="354">
        <f t="shared" si="717"/>
        <v>1</v>
      </c>
      <c r="AN2034" s="354" t="b">
        <f t="shared" si="715"/>
        <v>1</v>
      </c>
    </row>
    <row r="2035" spans="1:40" s="354" customFormat="1">
      <c r="A2035" s="354" t="str">
        <f t="shared" si="718"/>
        <v>CF28A01</v>
      </c>
      <c r="B2035" s="354">
        <f t="shared" si="719"/>
        <v>0</v>
      </c>
      <c r="C2035" s="354">
        <f t="shared" si="720"/>
        <v>0</v>
      </c>
      <c r="D2035" s="354" t="str">
        <f t="shared" si="699"/>
        <v>CF</v>
      </c>
      <c r="E2035" s="354" t="str">
        <f t="shared" si="700"/>
        <v>28</v>
      </c>
      <c r="F2035" s="354" t="str">
        <f t="shared" si="701"/>
        <v>A</v>
      </c>
      <c r="G2035" s="355" t="str">
        <f t="shared" si="702"/>
        <v>01</v>
      </c>
      <c r="H2035" s="232" t="s">
        <v>2319</v>
      </c>
      <c r="I2035" s="232"/>
      <c r="J2035" s="233"/>
      <c r="K2035" s="233"/>
      <c r="L2035" s="234"/>
      <c r="M2035" s="232" t="str">
        <f>IF(ISNA(VLOOKUP(L2035,'MASTER DATA'!$A$1:$B$192,2,0)),"",VLOOKUP(L2035,'MASTER DATA'!$A$1:$B$192,2,0))</f>
        <v/>
      </c>
      <c r="N2035" s="232">
        <v>0</v>
      </c>
      <c r="O2035" s="232" t="e">
        <f t="shared" si="703"/>
        <v>#N/A</v>
      </c>
      <c r="P2035" s="232" t="e">
        <f t="shared" si="704"/>
        <v>#N/A</v>
      </c>
      <c r="Q2035" s="232" t="e">
        <f>VLOOKUP(L2035,'MASTER DATA'!$A$1:$E$192,5,0)</f>
        <v>#N/A</v>
      </c>
      <c r="R2035" s="234">
        <f>SUMIF('picking of the day'!$H$4:$H$358,WMS!H2035&amp;WMS!L2035,'picking of the day'!$E$4:$E$358)</f>
        <v>0</v>
      </c>
      <c r="U2035" s="114">
        <f>IF(ISNA(VLOOKUP(H2035,'data putaway'!$A$1:$E$530,3,0)),0,VLOOKUP(H2035,'data putaway'!$A$1:$E$530,3,0))</f>
        <v>0</v>
      </c>
      <c r="V2035" s="354">
        <f t="shared" si="705"/>
        <v>0</v>
      </c>
      <c r="W2035" s="114">
        <f>IF(ISNA(VLOOKUP(H2035,'data putaway'!$A$1:$E$530,2,0)),0,VLOOKUP(H2035,'data putaway'!$A$1:$E$530,2,0))</f>
        <v>0</v>
      </c>
      <c r="X2035" s="354" t="b">
        <f t="shared" si="706"/>
        <v>1</v>
      </c>
      <c r="Y2035" s="354">
        <f>IF(ISNA(VLOOKUP(H2035,'data putaway'!$A$1:$E$530,4,0)),0,VLOOKUP(H2035,'data putaway'!$A$1:$E$530,4,0))</f>
        <v>0</v>
      </c>
      <c r="Z2035" s="113">
        <f>IF(ISNA(VLOOKUP(H2035,'data putaway'!$A$1:$E$530,5,0)),0,VLOOKUP(H2035,'data putaway'!$A$1:$E$530,5,0))</f>
        <v>0</v>
      </c>
      <c r="AA2035" s="354" t="b">
        <f t="shared" si="707"/>
        <v>1</v>
      </c>
      <c r="AB2035" s="354" t="b">
        <f t="shared" si="708"/>
        <v>1</v>
      </c>
      <c r="AC2035" s="356" t="str">
        <f t="shared" ca="1" si="709"/>
        <v/>
      </c>
      <c r="AD2035" s="114" t="str">
        <f t="shared" ca="1" si="716"/>
        <v/>
      </c>
      <c r="AE2035" s="114">
        <f t="shared" si="710"/>
        <v>0</v>
      </c>
      <c r="AF2035" s="114">
        <f t="shared" si="711"/>
        <v>0</v>
      </c>
      <c r="AG2035" s="354" t="str">
        <f t="shared" si="712"/>
        <v>CF28</v>
      </c>
      <c r="AH2035" s="114">
        <f>IF(ISNA(VLOOKUP(L2035,'MASTER DATA'!$A$1:$F$192,6,0)),0,VLOOKUP(L2035,'MASTER DATA'!$A$1:$F$192,6,0))*AE2035</f>
        <v>0</v>
      </c>
      <c r="AI2035" s="354" t="str">
        <f>VLOOKUP($D2035,'warehouse mapping'!$AN$7:$AO$17,2,0)</f>
        <v>Aktif</v>
      </c>
      <c r="AJ2035" s="114">
        <f t="shared" si="713"/>
        <v>1</v>
      </c>
      <c r="AK2035" s="354" t="str">
        <f t="shared" si="714"/>
        <v>CF</v>
      </c>
      <c r="AL2035" s="354" t="s">
        <v>3025</v>
      </c>
      <c r="AM2035" s="354">
        <f t="shared" si="717"/>
        <v>1</v>
      </c>
      <c r="AN2035" s="354" t="b">
        <f t="shared" si="715"/>
        <v>1</v>
      </c>
    </row>
    <row r="2036" spans="1:40" s="354" customFormat="1">
      <c r="A2036" s="354" t="str">
        <f t="shared" si="718"/>
        <v>CF28A02</v>
      </c>
      <c r="B2036" s="354">
        <f t="shared" si="719"/>
        <v>0</v>
      </c>
      <c r="C2036" s="354">
        <f t="shared" si="720"/>
        <v>0</v>
      </c>
      <c r="D2036" s="354" t="str">
        <f t="shared" si="699"/>
        <v>CF</v>
      </c>
      <c r="E2036" s="354" t="str">
        <f t="shared" si="700"/>
        <v>28</v>
      </c>
      <c r="F2036" s="354" t="str">
        <f t="shared" si="701"/>
        <v>A</v>
      </c>
      <c r="G2036" s="355" t="str">
        <f t="shared" si="702"/>
        <v>02</v>
      </c>
      <c r="H2036" s="232" t="s">
        <v>2320</v>
      </c>
      <c r="I2036" s="232"/>
      <c r="J2036" s="233"/>
      <c r="K2036" s="233"/>
      <c r="L2036" s="234"/>
      <c r="M2036" s="232" t="str">
        <f>IF(ISNA(VLOOKUP(L2036,'MASTER DATA'!$A$1:$B$192,2,0)),"",VLOOKUP(L2036,'MASTER DATA'!$A$1:$B$192,2,0))</f>
        <v/>
      </c>
      <c r="N2036" s="232">
        <v>0</v>
      </c>
      <c r="O2036" s="232" t="e">
        <f t="shared" si="703"/>
        <v>#N/A</v>
      </c>
      <c r="P2036" s="232" t="e">
        <f t="shared" si="704"/>
        <v>#N/A</v>
      </c>
      <c r="Q2036" s="232" t="e">
        <f>VLOOKUP(L2036,'MASTER DATA'!$A$1:$E$192,5,0)</f>
        <v>#N/A</v>
      </c>
      <c r="R2036" s="234">
        <f>SUMIF('picking of the day'!$H$4:$H$358,WMS!H2036&amp;WMS!L2036,'picking of the day'!$E$4:$E$358)</f>
        <v>0</v>
      </c>
      <c r="U2036" s="114">
        <f>IF(ISNA(VLOOKUP(H2036,'data putaway'!$A$1:$E$530,3,0)),0,VLOOKUP(H2036,'data putaway'!$A$1:$E$530,3,0))</f>
        <v>0</v>
      </c>
      <c r="V2036" s="354">
        <f t="shared" si="705"/>
        <v>0</v>
      </c>
      <c r="W2036" s="114">
        <f>IF(ISNA(VLOOKUP(H2036,'data putaway'!$A$1:$E$530,2,0)),0,VLOOKUP(H2036,'data putaway'!$A$1:$E$530,2,0))</f>
        <v>0</v>
      </c>
      <c r="X2036" s="354" t="b">
        <f t="shared" si="706"/>
        <v>1</v>
      </c>
      <c r="Y2036" s="354">
        <f>IF(ISNA(VLOOKUP(H2036,'data putaway'!$A$1:$E$530,4,0)),0,VLOOKUP(H2036,'data putaway'!$A$1:$E$530,4,0))</f>
        <v>0</v>
      </c>
      <c r="Z2036" s="113">
        <f>IF(ISNA(VLOOKUP(H2036,'data putaway'!$A$1:$E$530,5,0)),0,VLOOKUP(H2036,'data putaway'!$A$1:$E$530,5,0))</f>
        <v>0</v>
      </c>
      <c r="AA2036" s="354" t="b">
        <f t="shared" si="707"/>
        <v>1</v>
      </c>
      <c r="AB2036" s="354" t="b">
        <f t="shared" si="708"/>
        <v>1</v>
      </c>
      <c r="AC2036" s="356" t="str">
        <f t="shared" ca="1" si="709"/>
        <v/>
      </c>
      <c r="AD2036" s="114" t="str">
        <f t="shared" ca="1" si="716"/>
        <v/>
      </c>
      <c r="AE2036" s="114">
        <f t="shared" si="710"/>
        <v>0</v>
      </c>
      <c r="AF2036" s="114">
        <f t="shared" si="711"/>
        <v>0</v>
      </c>
      <c r="AG2036" s="354" t="str">
        <f t="shared" si="712"/>
        <v>CF28</v>
      </c>
      <c r="AH2036" s="114">
        <f>IF(ISNA(VLOOKUP(L2036,'MASTER DATA'!$A$1:$F$192,6,0)),0,VLOOKUP(L2036,'MASTER DATA'!$A$1:$F$192,6,0))*AE2036</f>
        <v>0</v>
      </c>
      <c r="AI2036" s="354" t="str">
        <f>VLOOKUP($D2036,'warehouse mapping'!$AN$7:$AO$17,2,0)</f>
        <v>Aktif</v>
      </c>
      <c r="AJ2036" s="114">
        <f t="shared" si="713"/>
        <v>1</v>
      </c>
      <c r="AK2036" s="354" t="str">
        <f t="shared" si="714"/>
        <v>CF</v>
      </c>
      <c r="AL2036" s="354" t="s">
        <v>3025</v>
      </c>
      <c r="AM2036" s="354">
        <f t="shared" si="717"/>
        <v>1</v>
      </c>
      <c r="AN2036" s="354" t="b">
        <f t="shared" si="715"/>
        <v>1</v>
      </c>
    </row>
    <row r="2037" spans="1:40" s="354" customFormat="1">
      <c r="A2037" s="354" t="str">
        <f t="shared" si="718"/>
        <v>CF28B01550058593</v>
      </c>
      <c r="B2037" s="354">
        <f t="shared" si="719"/>
        <v>0</v>
      </c>
      <c r="C2037" s="354">
        <f t="shared" si="720"/>
        <v>0</v>
      </c>
      <c r="D2037" s="354" t="str">
        <f t="shared" si="699"/>
        <v>CF</v>
      </c>
      <c r="E2037" s="354" t="str">
        <f t="shared" si="700"/>
        <v>28</v>
      </c>
      <c r="F2037" s="354" t="str">
        <f t="shared" si="701"/>
        <v>B</v>
      </c>
      <c r="G2037" s="355" t="str">
        <f t="shared" si="702"/>
        <v>01</v>
      </c>
      <c r="H2037" s="232" t="s">
        <v>2321</v>
      </c>
      <c r="I2037" s="232" t="s">
        <v>3584</v>
      </c>
      <c r="J2037" s="233">
        <v>46281</v>
      </c>
      <c r="K2037" s="233">
        <v>47736</v>
      </c>
      <c r="L2037" s="234">
        <v>550058593</v>
      </c>
      <c r="M2037" s="232" t="str">
        <f>IF(ISNA(VLOOKUP(L2037,'MASTER DATA'!$A$1:$B$192,2,0)),"",VLOOKUP(L2037,'MASTER DATA'!$A$1:$B$192,2,0))</f>
        <v>Adv4TAX515W40SLMA2_12*0.8L_A04W</v>
      </c>
      <c r="N2037" s="232">
        <v>48</v>
      </c>
      <c r="O2037" s="232">
        <f t="shared" si="703"/>
        <v>1</v>
      </c>
      <c r="P2037" s="232">
        <f t="shared" si="704"/>
        <v>0</v>
      </c>
      <c r="Q2037" s="232">
        <f>VLOOKUP(L2037,'MASTER DATA'!$A$1:$E$192,5,0)</f>
        <v>48</v>
      </c>
      <c r="R2037" s="234">
        <f>SUMIF('picking of the day'!$H$4:$H$358,WMS!H2037&amp;WMS!L2037,'picking of the day'!$E$4:$E$358)</f>
        <v>0</v>
      </c>
      <c r="U2037" s="114">
        <f>IF(ISNA(VLOOKUP(H2037,'data putaway'!$A$1:$E$530,3,0)),0,VLOOKUP(H2037,'data putaway'!$A$1:$E$530,3,0))</f>
        <v>0</v>
      </c>
      <c r="V2037" s="354">
        <f t="shared" si="705"/>
        <v>48</v>
      </c>
      <c r="W2037" s="114">
        <f>IF(ISNA(VLOOKUP(H2037,'data putaway'!$A$1:$E$530,2,0)),0,VLOOKUP(H2037,'data putaway'!$A$1:$E$530,2,0))</f>
        <v>0</v>
      </c>
      <c r="X2037" s="354" t="b">
        <f t="shared" si="706"/>
        <v>0</v>
      </c>
      <c r="Y2037" s="354">
        <f>IF(ISNA(VLOOKUP(H2037,'data putaway'!$A$1:$E$530,4,0)),0,VLOOKUP(H2037,'data putaway'!$A$1:$E$530,4,0))</f>
        <v>0</v>
      </c>
      <c r="Z2037" s="113">
        <f>IF(ISNA(VLOOKUP(H2037,'data putaway'!$A$1:$E$530,5,0)),0,VLOOKUP(H2037,'data putaway'!$A$1:$E$530,5,0))</f>
        <v>0</v>
      </c>
      <c r="AA2037" s="354" t="b">
        <f t="shared" si="707"/>
        <v>0</v>
      </c>
      <c r="AB2037" s="354" t="b">
        <f t="shared" si="708"/>
        <v>0</v>
      </c>
      <c r="AC2037" s="356" t="str">
        <f t="shared" ca="1" si="709"/>
        <v>0 Month,  2 Days</v>
      </c>
      <c r="AD2037" s="114" t="str">
        <f t="shared" ca="1" si="716"/>
        <v>3 Year, 11 Month, 23 Days</v>
      </c>
      <c r="AE2037" s="114">
        <f t="shared" si="710"/>
        <v>48</v>
      </c>
      <c r="AF2037" s="114">
        <f t="shared" si="711"/>
        <v>1</v>
      </c>
      <c r="AG2037" s="354" t="str">
        <f t="shared" si="712"/>
        <v>CF28</v>
      </c>
      <c r="AH2037" s="114">
        <f>IF(ISNA(VLOOKUP(L2037,'MASTER DATA'!$A$1:$F$192,6,0)),0,VLOOKUP(L2037,'MASTER DATA'!$A$1:$F$192,6,0))*AE2037</f>
        <v>460.79999999999995</v>
      </c>
      <c r="AI2037" s="354" t="str">
        <f>VLOOKUP($D2037,'warehouse mapping'!$AN$7:$AO$17,2,0)</f>
        <v>Aktif</v>
      </c>
      <c r="AJ2037" s="114">
        <f t="shared" si="713"/>
        <v>0</v>
      </c>
      <c r="AK2037" s="354" t="str">
        <f t="shared" si="714"/>
        <v/>
      </c>
      <c r="AL2037" s="354" t="s">
        <v>3025</v>
      </c>
      <c r="AM2037" s="354">
        <f t="shared" si="717"/>
        <v>1</v>
      </c>
      <c r="AN2037" s="354" t="b">
        <f t="shared" si="715"/>
        <v>1</v>
      </c>
    </row>
    <row r="2038" spans="1:40" s="354" customFormat="1">
      <c r="A2038" s="354" t="str">
        <f t="shared" si="718"/>
        <v>CF28B02550058593</v>
      </c>
      <c r="B2038" s="354">
        <f t="shared" si="719"/>
        <v>0</v>
      </c>
      <c r="C2038" s="354">
        <f t="shared" si="720"/>
        <v>0</v>
      </c>
      <c r="D2038" s="354" t="str">
        <f t="shared" si="699"/>
        <v>CF</v>
      </c>
      <c r="E2038" s="354" t="str">
        <f t="shared" si="700"/>
        <v>28</v>
      </c>
      <c r="F2038" s="354" t="str">
        <f t="shared" si="701"/>
        <v>B</v>
      </c>
      <c r="G2038" s="355" t="str">
        <f t="shared" si="702"/>
        <v>02</v>
      </c>
      <c r="H2038" s="232" t="s">
        <v>2322</v>
      </c>
      <c r="I2038" s="232" t="s">
        <v>3584</v>
      </c>
      <c r="J2038" s="233">
        <v>46281</v>
      </c>
      <c r="K2038" s="233">
        <v>47736</v>
      </c>
      <c r="L2038" s="234">
        <v>550058593</v>
      </c>
      <c r="M2038" s="232" t="str">
        <f>IF(ISNA(VLOOKUP(L2038,'MASTER DATA'!$A$1:$B$192,2,0)),"",VLOOKUP(L2038,'MASTER DATA'!$A$1:$B$192,2,0))</f>
        <v>Adv4TAX515W40SLMA2_12*0.8L_A04W</v>
      </c>
      <c r="N2038" s="232">
        <v>48</v>
      </c>
      <c r="O2038" s="232">
        <f t="shared" si="703"/>
        <v>1</v>
      </c>
      <c r="P2038" s="232">
        <f t="shared" si="704"/>
        <v>0</v>
      </c>
      <c r="Q2038" s="232">
        <f>VLOOKUP(L2038,'MASTER DATA'!$A$1:$E$192,5,0)</f>
        <v>48</v>
      </c>
      <c r="R2038" s="234">
        <f>SUMIF('picking of the day'!$H$4:$H$358,WMS!H2038&amp;WMS!L2038,'picking of the day'!$E$4:$E$358)</f>
        <v>0</v>
      </c>
      <c r="U2038" s="114">
        <f>IF(ISNA(VLOOKUP(H2038,'data putaway'!$A$1:$E$530,3,0)),0,VLOOKUP(H2038,'data putaway'!$A$1:$E$530,3,0))</f>
        <v>0</v>
      </c>
      <c r="V2038" s="354">
        <f t="shared" si="705"/>
        <v>48</v>
      </c>
      <c r="W2038" s="114">
        <f>IF(ISNA(VLOOKUP(H2038,'data putaway'!$A$1:$E$530,2,0)),0,VLOOKUP(H2038,'data putaway'!$A$1:$E$530,2,0))</f>
        <v>0</v>
      </c>
      <c r="X2038" s="354" t="b">
        <f t="shared" si="706"/>
        <v>0</v>
      </c>
      <c r="Y2038" s="354">
        <f>IF(ISNA(VLOOKUP(H2038,'data putaway'!$A$1:$E$530,4,0)),0,VLOOKUP(H2038,'data putaway'!$A$1:$E$530,4,0))</f>
        <v>0</v>
      </c>
      <c r="Z2038" s="113">
        <f>IF(ISNA(VLOOKUP(H2038,'data putaway'!$A$1:$E$530,5,0)),0,VLOOKUP(H2038,'data putaway'!$A$1:$E$530,5,0))</f>
        <v>0</v>
      </c>
      <c r="AA2038" s="354" t="b">
        <f t="shared" si="707"/>
        <v>0</v>
      </c>
      <c r="AB2038" s="354" t="b">
        <f t="shared" si="708"/>
        <v>0</v>
      </c>
      <c r="AC2038" s="356" t="str">
        <f t="shared" ca="1" si="709"/>
        <v>0 Month,  2 Days</v>
      </c>
      <c r="AD2038" s="114" t="str">
        <f t="shared" ca="1" si="716"/>
        <v>3 Year, 11 Month, 23 Days</v>
      </c>
      <c r="AE2038" s="114">
        <f t="shared" si="710"/>
        <v>48</v>
      </c>
      <c r="AF2038" s="114">
        <f t="shared" si="711"/>
        <v>1</v>
      </c>
      <c r="AG2038" s="354" t="str">
        <f t="shared" si="712"/>
        <v>CF28</v>
      </c>
      <c r="AH2038" s="114">
        <f>IF(ISNA(VLOOKUP(L2038,'MASTER DATA'!$A$1:$F$192,6,0)),0,VLOOKUP(L2038,'MASTER DATA'!$A$1:$F$192,6,0))*AE2038</f>
        <v>460.79999999999995</v>
      </c>
      <c r="AI2038" s="354" t="str">
        <f>VLOOKUP($D2038,'warehouse mapping'!$AN$7:$AO$17,2,0)</f>
        <v>Aktif</v>
      </c>
      <c r="AJ2038" s="114">
        <f t="shared" si="713"/>
        <v>0</v>
      </c>
      <c r="AK2038" s="354" t="str">
        <f t="shared" si="714"/>
        <v/>
      </c>
      <c r="AL2038" s="354" t="s">
        <v>3025</v>
      </c>
      <c r="AM2038" s="354">
        <f t="shared" si="717"/>
        <v>1</v>
      </c>
      <c r="AN2038" s="354" t="b">
        <f t="shared" si="715"/>
        <v>1</v>
      </c>
    </row>
    <row r="2039" spans="1:40" s="354" customFormat="1">
      <c r="A2039" s="354" t="str">
        <f t="shared" si="718"/>
        <v>CF28C01550058593</v>
      </c>
      <c r="B2039" s="354">
        <f t="shared" si="719"/>
        <v>0</v>
      </c>
      <c r="C2039" s="354">
        <f t="shared" si="720"/>
        <v>0</v>
      </c>
      <c r="D2039" s="354" t="str">
        <f t="shared" si="699"/>
        <v>CF</v>
      </c>
      <c r="E2039" s="354" t="str">
        <f t="shared" si="700"/>
        <v>28</v>
      </c>
      <c r="F2039" s="354" t="str">
        <f t="shared" si="701"/>
        <v>C</v>
      </c>
      <c r="G2039" s="355" t="str">
        <f t="shared" si="702"/>
        <v>01</v>
      </c>
      <c r="H2039" s="232" t="s">
        <v>2323</v>
      </c>
      <c r="I2039" s="232" t="s">
        <v>3584</v>
      </c>
      <c r="J2039" s="233">
        <v>46281</v>
      </c>
      <c r="K2039" s="233">
        <v>47736</v>
      </c>
      <c r="L2039" s="234">
        <v>550058593</v>
      </c>
      <c r="M2039" s="232" t="str">
        <f>IF(ISNA(VLOOKUP(L2039,'MASTER DATA'!$A$1:$B$192,2,0)),"",VLOOKUP(L2039,'MASTER DATA'!$A$1:$B$192,2,0))</f>
        <v>Adv4TAX515W40SLMA2_12*0.8L_A04W</v>
      </c>
      <c r="N2039" s="232">
        <v>48</v>
      </c>
      <c r="O2039" s="232">
        <f t="shared" si="703"/>
        <v>1</v>
      </c>
      <c r="P2039" s="232">
        <f t="shared" si="704"/>
        <v>0</v>
      </c>
      <c r="Q2039" s="232">
        <f>VLOOKUP(L2039,'MASTER DATA'!$A$1:$E$192,5,0)</f>
        <v>48</v>
      </c>
      <c r="R2039" s="234">
        <f>SUMIF('picking of the day'!$H$4:$H$358,WMS!H2039&amp;WMS!L2039,'picking of the day'!$E$4:$E$358)</f>
        <v>0</v>
      </c>
      <c r="U2039" s="114">
        <f>IF(ISNA(VLOOKUP(H2039,'data putaway'!$A$1:$E$530,3,0)),0,VLOOKUP(H2039,'data putaway'!$A$1:$E$530,3,0))</f>
        <v>0</v>
      </c>
      <c r="V2039" s="354">
        <f t="shared" si="705"/>
        <v>48</v>
      </c>
      <c r="W2039" s="114">
        <f>IF(ISNA(VLOOKUP(H2039,'data putaway'!$A$1:$E$530,2,0)),0,VLOOKUP(H2039,'data putaway'!$A$1:$E$530,2,0))</f>
        <v>0</v>
      </c>
      <c r="X2039" s="354" t="b">
        <f t="shared" si="706"/>
        <v>0</v>
      </c>
      <c r="Y2039" s="354">
        <f>IF(ISNA(VLOOKUP(H2039,'data putaway'!$A$1:$E$530,4,0)),0,VLOOKUP(H2039,'data putaway'!$A$1:$E$530,4,0))</f>
        <v>0</v>
      </c>
      <c r="Z2039" s="113">
        <f>IF(ISNA(VLOOKUP(H2039,'data putaway'!$A$1:$E$530,5,0)),0,VLOOKUP(H2039,'data putaway'!$A$1:$E$530,5,0))</f>
        <v>0</v>
      </c>
      <c r="AA2039" s="354" t="b">
        <f t="shared" si="707"/>
        <v>0</v>
      </c>
      <c r="AB2039" s="354" t="b">
        <f t="shared" si="708"/>
        <v>0</v>
      </c>
      <c r="AC2039" s="356" t="str">
        <f t="shared" ca="1" si="709"/>
        <v>0 Month,  2 Days</v>
      </c>
      <c r="AD2039" s="114" t="str">
        <f t="shared" ca="1" si="716"/>
        <v>3 Year, 11 Month, 23 Days</v>
      </c>
      <c r="AE2039" s="114">
        <f t="shared" si="710"/>
        <v>48</v>
      </c>
      <c r="AF2039" s="114">
        <f t="shared" si="711"/>
        <v>1</v>
      </c>
      <c r="AG2039" s="354" t="str">
        <f t="shared" si="712"/>
        <v>CF28</v>
      </c>
      <c r="AH2039" s="114">
        <f>IF(ISNA(VLOOKUP(L2039,'MASTER DATA'!$A$1:$F$192,6,0)),0,VLOOKUP(L2039,'MASTER DATA'!$A$1:$F$192,6,0))*AE2039</f>
        <v>460.79999999999995</v>
      </c>
      <c r="AI2039" s="354" t="str">
        <f>VLOOKUP($D2039,'warehouse mapping'!$AN$7:$AO$17,2,0)</f>
        <v>Aktif</v>
      </c>
      <c r="AJ2039" s="114">
        <f t="shared" si="713"/>
        <v>0</v>
      </c>
      <c r="AK2039" s="354" t="str">
        <f t="shared" si="714"/>
        <v/>
      </c>
      <c r="AL2039" s="354" t="s">
        <v>3025</v>
      </c>
      <c r="AM2039" s="354">
        <f t="shared" si="717"/>
        <v>1</v>
      </c>
      <c r="AN2039" s="354" t="b">
        <f t="shared" si="715"/>
        <v>1</v>
      </c>
    </row>
    <row r="2040" spans="1:40" s="354" customFormat="1">
      <c r="A2040" s="354" t="str">
        <f t="shared" si="718"/>
        <v>CF28C02550058593</v>
      </c>
      <c r="B2040" s="354">
        <f t="shared" si="719"/>
        <v>0</v>
      </c>
      <c r="C2040" s="354">
        <f t="shared" si="720"/>
        <v>0</v>
      </c>
      <c r="D2040" s="354" t="str">
        <f t="shared" si="699"/>
        <v>CF</v>
      </c>
      <c r="E2040" s="354" t="str">
        <f t="shared" si="700"/>
        <v>28</v>
      </c>
      <c r="F2040" s="354" t="str">
        <f t="shared" si="701"/>
        <v>C</v>
      </c>
      <c r="G2040" s="355" t="str">
        <f t="shared" si="702"/>
        <v>02</v>
      </c>
      <c r="H2040" s="232" t="s">
        <v>2324</v>
      </c>
      <c r="I2040" s="232" t="s">
        <v>3584</v>
      </c>
      <c r="J2040" s="233">
        <v>46281</v>
      </c>
      <c r="K2040" s="233">
        <v>47736</v>
      </c>
      <c r="L2040" s="234">
        <v>550058593</v>
      </c>
      <c r="M2040" s="232" t="str">
        <f>IF(ISNA(VLOOKUP(L2040,'MASTER DATA'!$A$1:$B$192,2,0)),"",VLOOKUP(L2040,'MASTER DATA'!$A$1:$B$192,2,0))</f>
        <v>Adv4TAX515W40SLMA2_12*0.8L_A04W</v>
      </c>
      <c r="N2040" s="232">
        <v>48</v>
      </c>
      <c r="O2040" s="232">
        <f t="shared" si="703"/>
        <v>1</v>
      </c>
      <c r="P2040" s="232">
        <f t="shared" si="704"/>
        <v>0</v>
      </c>
      <c r="Q2040" s="232">
        <f>VLOOKUP(L2040,'MASTER DATA'!$A$1:$E$192,5,0)</f>
        <v>48</v>
      </c>
      <c r="R2040" s="234">
        <f>SUMIF('picking of the day'!$H$4:$H$358,WMS!H2040&amp;WMS!L2040,'picking of the day'!$E$4:$E$358)</f>
        <v>0</v>
      </c>
      <c r="U2040" s="114">
        <f>IF(ISNA(VLOOKUP(H2040,'data putaway'!$A$1:$E$530,3,0)),0,VLOOKUP(H2040,'data putaway'!$A$1:$E$530,3,0))</f>
        <v>0</v>
      </c>
      <c r="V2040" s="354">
        <f t="shared" si="705"/>
        <v>48</v>
      </c>
      <c r="W2040" s="114">
        <f>IF(ISNA(VLOOKUP(H2040,'data putaway'!$A$1:$E$530,2,0)),0,VLOOKUP(H2040,'data putaway'!$A$1:$E$530,2,0))</f>
        <v>0</v>
      </c>
      <c r="X2040" s="354" t="b">
        <f t="shared" si="706"/>
        <v>0</v>
      </c>
      <c r="Y2040" s="354">
        <f>IF(ISNA(VLOOKUP(H2040,'data putaway'!$A$1:$E$530,4,0)),0,VLOOKUP(H2040,'data putaway'!$A$1:$E$530,4,0))</f>
        <v>0</v>
      </c>
      <c r="Z2040" s="113">
        <f>IF(ISNA(VLOOKUP(H2040,'data putaway'!$A$1:$E$530,5,0)),0,VLOOKUP(H2040,'data putaway'!$A$1:$E$530,5,0))</f>
        <v>0</v>
      </c>
      <c r="AA2040" s="354" t="b">
        <f t="shared" si="707"/>
        <v>0</v>
      </c>
      <c r="AB2040" s="354" t="b">
        <f t="shared" si="708"/>
        <v>0</v>
      </c>
      <c r="AC2040" s="356" t="str">
        <f t="shared" ca="1" si="709"/>
        <v>0 Month,  2 Days</v>
      </c>
      <c r="AD2040" s="114" t="str">
        <f t="shared" ca="1" si="716"/>
        <v>3 Year, 11 Month, 23 Days</v>
      </c>
      <c r="AE2040" s="114">
        <f t="shared" si="710"/>
        <v>48</v>
      </c>
      <c r="AF2040" s="114">
        <f t="shared" si="711"/>
        <v>1</v>
      </c>
      <c r="AG2040" s="354" t="str">
        <f t="shared" si="712"/>
        <v>CF28</v>
      </c>
      <c r="AH2040" s="114">
        <f>IF(ISNA(VLOOKUP(L2040,'MASTER DATA'!$A$1:$F$192,6,0)),0,VLOOKUP(L2040,'MASTER DATA'!$A$1:$F$192,6,0))*AE2040</f>
        <v>460.79999999999995</v>
      </c>
      <c r="AI2040" s="354" t="str">
        <f>VLOOKUP($D2040,'warehouse mapping'!$AN$7:$AO$17,2,0)</f>
        <v>Aktif</v>
      </c>
      <c r="AJ2040" s="114">
        <f t="shared" si="713"/>
        <v>0</v>
      </c>
      <c r="AK2040" s="354" t="str">
        <f t="shared" si="714"/>
        <v/>
      </c>
      <c r="AL2040" s="354" t="s">
        <v>3025</v>
      </c>
      <c r="AM2040" s="354">
        <f t="shared" si="717"/>
        <v>1</v>
      </c>
      <c r="AN2040" s="354" t="b">
        <f t="shared" si="715"/>
        <v>1</v>
      </c>
    </row>
    <row r="2041" spans="1:40" s="354" customFormat="1">
      <c r="A2041" s="354" t="str">
        <f t="shared" si="718"/>
        <v>CF28D01550058593</v>
      </c>
      <c r="B2041" s="354">
        <f t="shared" si="719"/>
        <v>0</v>
      </c>
      <c r="C2041" s="354">
        <f t="shared" si="720"/>
        <v>0</v>
      </c>
      <c r="D2041" s="354" t="str">
        <f t="shared" si="699"/>
        <v>CF</v>
      </c>
      <c r="E2041" s="354" t="str">
        <f t="shared" si="700"/>
        <v>28</v>
      </c>
      <c r="F2041" s="354" t="str">
        <f t="shared" si="701"/>
        <v>D</v>
      </c>
      <c r="G2041" s="355" t="str">
        <f t="shared" si="702"/>
        <v>01</v>
      </c>
      <c r="H2041" s="232" t="s">
        <v>2325</v>
      </c>
      <c r="I2041" s="232" t="s">
        <v>3584</v>
      </c>
      <c r="J2041" s="233">
        <v>46281</v>
      </c>
      <c r="K2041" s="233">
        <v>47736</v>
      </c>
      <c r="L2041" s="234">
        <v>550058593</v>
      </c>
      <c r="M2041" s="232" t="str">
        <f>IF(ISNA(VLOOKUP(L2041,'MASTER DATA'!$A$1:$B$192,2,0)),"",VLOOKUP(L2041,'MASTER DATA'!$A$1:$B$192,2,0))</f>
        <v>Adv4TAX515W40SLMA2_12*0.8L_A04W</v>
      </c>
      <c r="N2041" s="232">
        <v>48</v>
      </c>
      <c r="O2041" s="232">
        <f t="shared" si="703"/>
        <v>1</v>
      </c>
      <c r="P2041" s="232">
        <f t="shared" si="704"/>
        <v>0</v>
      </c>
      <c r="Q2041" s="232">
        <f>VLOOKUP(L2041,'MASTER DATA'!$A$1:$E$192,5,0)</f>
        <v>48</v>
      </c>
      <c r="R2041" s="234">
        <f>SUMIF('picking of the day'!$H$4:$H$358,WMS!H2041&amp;WMS!L2041,'picking of the day'!$E$4:$E$358)</f>
        <v>0</v>
      </c>
      <c r="U2041" s="114">
        <f>IF(ISNA(VLOOKUP(H2041,'data putaway'!$A$1:$E$530,3,0)),0,VLOOKUP(H2041,'data putaway'!$A$1:$E$530,3,0))</f>
        <v>0</v>
      </c>
      <c r="V2041" s="354">
        <f t="shared" si="705"/>
        <v>48</v>
      </c>
      <c r="W2041" s="114">
        <f>IF(ISNA(VLOOKUP(H2041,'data putaway'!$A$1:$E$530,2,0)),0,VLOOKUP(H2041,'data putaway'!$A$1:$E$530,2,0))</f>
        <v>0</v>
      </c>
      <c r="X2041" s="354" t="b">
        <f t="shared" si="706"/>
        <v>0</v>
      </c>
      <c r="Y2041" s="354">
        <f>IF(ISNA(VLOOKUP(H2041,'data putaway'!$A$1:$E$530,4,0)),0,VLOOKUP(H2041,'data putaway'!$A$1:$E$530,4,0))</f>
        <v>0</v>
      </c>
      <c r="Z2041" s="113">
        <f>IF(ISNA(VLOOKUP(H2041,'data putaway'!$A$1:$E$530,5,0)),0,VLOOKUP(H2041,'data putaway'!$A$1:$E$530,5,0))</f>
        <v>0</v>
      </c>
      <c r="AA2041" s="354" t="b">
        <f t="shared" si="707"/>
        <v>0</v>
      </c>
      <c r="AB2041" s="354" t="b">
        <f t="shared" si="708"/>
        <v>0</v>
      </c>
      <c r="AC2041" s="356" t="str">
        <f t="shared" ca="1" si="709"/>
        <v>0 Month,  2 Days</v>
      </c>
      <c r="AD2041" s="114" t="str">
        <f t="shared" ca="1" si="716"/>
        <v>3 Year, 11 Month, 23 Days</v>
      </c>
      <c r="AE2041" s="114">
        <f t="shared" si="710"/>
        <v>48</v>
      </c>
      <c r="AF2041" s="114">
        <f t="shared" si="711"/>
        <v>1</v>
      </c>
      <c r="AG2041" s="354" t="str">
        <f t="shared" si="712"/>
        <v>CF28</v>
      </c>
      <c r="AH2041" s="114">
        <f>IF(ISNA(VLOOKUP(L2041,'MASTER DATA'!$A$1:$F$192,6,0)),0,VLOOKUP(L2041,'MASTER DATA'!$A$1:$F$192,6,0))*AE2041</f>
        <v>460.79999999999995</v>
      </c>
      <c r="AI2041" s="354" t="str">
        <f>VLOOKUP($D2041,'warehouse mapping'!$AN$7:$AO$17,2,0)</f>
        <v>Aktif</v>
      </c>
      <c r="AJ2041" s="114">
        <f t="shared" si="713"/>
        <v>0</v>
      </c>
      <c r="AK2041" s="354" t="str">
        <f t="shared" si="714"/>
        <v/>
      </c>
      <c r="AL2041" s="354" t="s">
        <v>3025</v>
      </c>
      <c r="AM2041" s="354">
        <f t="shared" si="717"/>
        <v>1</v>
      </c>
      <c r="AN2041" s="354" t="b">
        <f t="shared" si="715"/>
        <v>1</v>
      </c>
    </row>
    <row r="2042" spans="1:40" s="354" customFormat="1">
      <c r="A2042" s="354" t="str">
        <f t="shared" si="718"/>
        <v>CF28D02550058593</v>
      </c>
      <c r="B2042" s="354">
        <f t="shared" si="719"/>
        <v>0</v>
      </c>
      <c r="C2042" s="354">
        <f t="shared" si="720"/>
        <v>0</v>
      </c>
      <c r="D2042" s="354" t="str">
        <f t="shared" si="699"/>
        <v>CF</v>
      </c>
      <c r="E2042" s="354" t="str">
        <f t="shared" si="700"/>
        <v>28</v>
      </c>
      <c r="F2042" s="354" t="str">
        <f t="shared" si="701"/>
        <v>D</v>
      </c>
      <c r="G2042" s="355" t="str">
        <f t="shared" si="702"/>
        <v>02</v>
      </c>
      <c r="H2042" s="232" t="s">
        <v>263</v>
      </c>
      <c r="I2042" s="232" t="s">
        <v>3584</v>
      </c>
      <c r="J2042" s="233">
        <v>46281</v>
      </c>
      <c r="K2042" s="233">
        <v>47736</v>
      </c>
      <c r="L2042" s="234">
        <v>550058593</v>
      </c>
      <c r="M2042" s="232" t="str">
        <f>IF(ISNA(VLOOKUP(L2042,'MASTER DATA'!$A$1:$B$192,2,0)),"",VLOOKUP(L2042,'MASTER DATA'!$A$1:$B$192,2,0))</f>
        <v>Adv4TAX515W40SLMA2_12*0.8L_A04W</v>
      </c>
      <c r="N2042" s="232">
        <v>48</v>
      </c>
      <c r="O2042" s="232">
        <f t="shared" si="703"/>
        <v>1</v>
      </c>
      <c r="P2042" s="232">
        <f t="shared" si="704"/>
        <v>0</v>
      </c>
      <c r="Q2042" s="232">
        <f>VLOOKUP(L2042,'MASTER DATA'!$A$1:$E$192,5,0)</f>
        <v>48</v>
      </c>
      <c r="R2042" s="234">
        <f>SUMIF('picking of the day'!$H$4:$H$358,WMS!H2042&amp;WMS!L2042,'picking of the day'!$E$4:$E$358)</f>
        <v>0</v>
      </c>
      <c r="U2042" s="114">
        <f>IF(ISNA(VLOOKUP(H2042,'data putaway'!$A$1:$E$530,3,0)),0,VLOOKUP(H2042,'data putaway'!$A$1:$E$530,3,0))</f>
        <v>0</v>
      </c>
      <c r="V2042" s="354">
        <f t="shared" si="705"/>
        <v>48</v>
      </c>
      <c r="W2042" s="114">
        <f>IF(ISNA(VLOOKUP(H2042,'data putaway'!$A$1:$E$530,2,0)),0,VLOOKUP(H2042,'data putaway'!$A$1:$E$530,2,0))</f>
        <v>0</v>
      </c>
      <c r="X2042" s="354" t="b">
        <f t="shared" si="706"/>
        <v>0</v>
      </c>
      <c r="Y2042" s="354">
        <f>IF(ISNA(VLOOKUP(H2042,'data putaway'!$A$1:$E$530,4,0)),0,VLOOKUP(H2042,'data putaway'!$A$1:$E$530,4,0))</f>
        <v>0</v>
      </c>
      <c r="Z2042" s="113">
        <f>IF(ISNA(VLOOKUP(H2042,'data putaway'!$A$1:$E$530,5,0)),0,VLOOKUP(H2042,'data putaway'!$A$1:$E$530,5,0))</f>
        <v>0</v>
      </c>
      <c r="AA2042" s="354" t="b">
        <f t="shared" si="707"/>
        <v>0</v>
      </c>
      <c r="AB2042" s="354" t="b">
        <f t="shared" si="708"/>
        <v>0</v>
      </c>
      <c r="AC2042" s="356" t="str">
        <f t="shared" ca="1" si="709"/>
        <v>0 Month,  2 Days</v>
      </c>
      <c r="AD2042" s="114" t="str">
        <f t="shared" ca="1" si="716"/>
        <v>3 Year, 11 Month, 23 Days</v>
      </c>
      <c r="AE2042" s="114">
        <f t="shared" si="710"/>
        <v>48</v>
      </c>
      <c r="AF2042" s="114">
        <f t="shared" si="711"/>
        <v>1</v>
      </c>
      <c r="AG2042" s="354" t="str">
        <f t="shared" si="712"/>
        <v>CF28</v>
      </c>
      <c r="AH2042" s="114">
        <f>IF(ISNA(VLOOKUP(L2042,'MASTER DATA'!$A$1:$F$192,6,0)),0,VLOOKUP(L2042,'MASTER DATA'!$A$1:$F$192,6,0))*AE2042</f>
        <v>460.79999999999995</v>
      </c>
      <c r="AI2042" s="354" t="str">
        <f>VLOOKUP($D2042,'warehouse mapping'!$AN$7:$AO$17,2,0)</f>
        <v>Aktif</v>
      </c>
      <c r="AJ2042" s="114">
        <f t="shared" si="713"/>
        <v>0</v>
      </c>
      <c r="AK2042" s="354" t="str">
        <f t="shared" si="714"/>
        <v/>
      </c>
      <c r="AL2042" s="354" t="s">
        <v>3025</v>
      </c>
      <c r="AM2042" s="354">
        <f t="shared" si="717"/>
        <v>1</v>
      </c>
      <c r="AN2042" s="354" t="b">
        <f t="shared" si="715"/>
        <v>1</v>
      </c>
    </row>
    <row r="2043" spans="1:40" s="354" customFormat="1">
      <c r="A2043" s="354" t="str">
        <f t="shared" si="718"/>
        <v>CF28E01550038021</v>
      </c>
      <c r="B2043" s="354">
        <f t="shared" si="719"/>
        <v>0</v>
      </c>
      <c r="C2043" s="354">
        <f t="shared" si="720"/>
        <v>0</v>
      </c>
      <c r="D2043" s="354" t="str">
        <f t="shared" si="699"/>
        <v>CF</v>
      </c>
      <c r="E2043" s="354" t="str">
        <f t="shared" si="700"/>
        <v>28</v>
      </c>
      <c r="F2043" s="354" t="str">
        <f t="shared" si="701"/>
        <v>E</v>
      </c>
      <c r="G2043" s="355" t="str">
        <f t="shared" si="702"/>
        <v>01</v>
      </c>
      <c r="H2043" s="232" t="s">
        <v>2326</v>
      </c>
      <c r="I2043" s="232" t="s">
        <v>3522</v>
      </c>
      <c r="J2043" s="233">
        <v>47719</v>
      </c>
      <c r="K2043" s="233">
        <v>47729</v>
      </c>
      <c r="L2043" s="234">
        <v>550038021</v>
      </c>
      <c r="M2043" s="232" t="str">
        <f>IF(ISNA(VLOOKUP(L2043,'MASTER DATA'!$A$1:$B$192,2,0)),"",VLOOKUP(L2043,'MASTER DATA'!$A$1:$B$192,2,0))</f>
        <v>Helix HX320W50SLCF_4*4L_A04W</v>
      </c>
      <c r="N2043" s="232">
        <v>0</v>
      </c>
      <c r="O2043" s="232">
        <f t="shared" si="703"/>
        <v>0</v>
      </c>
      <c r="P2043" s="232">
        <f t="shared" si="704"/>
        <v>0</v>
      </c>
      <c r="Q2043" s="232">
        <f>VLOOKUP(L2043,'MASTER DATA'!$A$1:$E$192,5,0)</f>
        <v>36</v>
      </c>
      <c r="R2043" s="234">
        <f>SUMIF('picking of the day'!$H$4:$H$358,WMS!H2043&amp;WMS!L2043,'picking of the day'!$E$4:$E$358)</f>
        <v>0</v>
      </c>
      <c r="U2043" s="114">
        <f>IF(ISNA(VLOOKUP(H2043,'data putaway'!$A$1:$E$530,3,0)),0,VLOOKUP(H2043,'data putaway'!$A$1:$E$530,3,0))</f>
        <v>0</v>
      </c>
      <c r="V2043" s="354">
        <f t="shared" si="705"/>
        <v>0</v>
      </c>
      <c r="W2043" s="114">
        <f>IF(ISNA(VLOOKUP(H2043,'data putaway'!$A$1:$E$530,2,0)),0,VLOOKUP(H2043,'data putaway'!$A$1:$E$530,2,0))</f>
        <v>0</v>
      </c>
      <c r="X2043" s="354" t="b">
        <f t="shared" si="706"/>
        <v>0</v>
      </c>
      <c r="Y2043" s="354">
        <f>IF(ISNA(VLOOKUP(H2043,'data putaway'!$A$1:$E$530,4,0)),0,VLOOKUP(H2043,'data putaway'!$A$1:$E$530,4,0))</f>
        <v>0</v>
      </c>
      <c r="Z2043" s="113">
        <f>IF(ISNA(VLOOKUP(H2043,'data putaway'!$A$1:$E$530,5,0)),0,VLOOKUP(H2043,'data putaway'!$A$1:$E$530,5,0))</f>
        <v>0</v>
      </c>
      <c r="AA2043" s="354" t="b">
        <f t="shared" si="707"/>
        <v>0</v>
      </c>
      <c r="AB2043" s="354" t="b">
        <f t="shared" si="708"/>
        <v>0</v>
      </c>
      <c r="AC2043" s="356" t="e">
        <f t="shared" ca="1" si="709"/>
        <v>#NUM!</v>
      </c>
      <c r="AD2043" s="114" t="str">
        <f t="shared" ca="1" si="716"/>
        <v>3 Year, 11 Month, 16 Days</v>
      </c>
      <c r="AE2043" s="114">
        <f t="shared" si="710"/>
        <v>0</v>
      </c>
      <c r="AF2043" s="114">
        <f t="shared" si="711"/>
        <v>0</v>
      </c>
      <c r="AG2043" s="354" t="str">
        <f t="shared" si="712"/>
        <v>CF28</v>
      </c>
      <c r="AH2043" s="114">
        <f>IF(ISNA(VLOOKUP(L2043,'MASTER DATA'!$A$1:$F$192,6,0)),0,VLOOKUP(L2043,'MASTER DATA'!$A$1:$F$192,6,0))*AE2043</f>
        <v>0</v>
      </c>
      <c r="AI2043" s="354" t="str">
        <f>VLOOKUP($D2043,'warehouse mapping'!$AN$7:$AO$17,2,0)</f>
        <v>Aktif</v>
      </c>
      <c r="AJ2043" s="114">
        <f t="shared" si="713"/>
        <v>1</v>
      </c>
      <c r="AK2043" s="354" t="str">
        <f t="shared" si="714"/>
        <v>CF</v>
      </c>
      <c r="AL2043" s="354" t="s">
        <v>3025</v>
      </c>
      <c r="AM2043" s="354">
        <f t="shared" si="717"/>
        <v>1</v>
      </c>
      <c r="AN2043" s="354" t="b">
        <f t="shared" si="715"/>
        <v>1</v>
      </c>
    </row>
    <row r="2044" spans="1:40" s="354" customFormat="1">
      <c r="A2044" s="354" t="str">
        <f t="shared" si="718"/>
        <v>CF28E02550038021</v>
      </c>
      <c r="B2044" s="354">
        <f t="shared" si="719"/>
        <v>0</v>
      </c>
      <c r="C2044" s="354">
        <f t="shared" si="720"/>
        <v>0</v>
      </c>
      <c r="D2044" s="354" t="str">
        <f t="shared" si="699"/>
        <v>CF</v>
      </c>
      <c r="E2044" s="354" t="str">
        <f t="shared" si="700"/>
        <v>28</v>
      </c>
      <c r="F2044" s="354" t="str">
        <f t="shared" si="701"/>
        <v>E</v>
      </c>
      <c r="G2044" s="355" t="str">
        <f t="shared" si="702"/>
        <v>02</v>
      </c>
      <c r="H2044" s="232" t="s">
        <v>2327</v>
      </c>
      <c r="I2044" s="232" t="s">
        <v>3522</v>
      </c>
      <c r="J2044" s="233">
        <v>47719</v>
      </c>
      <c r="K2044" s="233">
        <v>47729</v>
      </c>
      <c r="L2044" s="234">
        <v>550038021</v>
      </c>
      <c r="M2044" s="232" t="str">
        <f>IF(ISNA(VLOOKUP(L2044,'MASTER DATA'!$A$1:$B$192,2,0)),"",VLOOKUP(L2044,'MASTER DATA'!$A$1:$B$192,2,0))</f>
        <v>Helix HX320W50SLCF_4*4L_A04W</v>
      </c>
      <c r="N2044" s="232">
        <v>0</v>
      </c>
      <c r="O2044" s="232">
        <f t="shared" si="703"/>
        <v>0</v>
      </c>
      <c r="P2044" s="232">
        <f t="shared" si="704"/>
        <v>0</v>
      </c>
      <c r="Q2044" s="232">
        <f>VLOOKUP(L2044,'MASTER DATA'!$A$1:$E$192,5,0)</f>
        <v>36</v>
      </c>
      <c r="R2044" s="234">
        <f>SUMIF('picking of the day'!$H$4:$H$358,WMS!H2044&amp;WMS!L2044,'picking of the day'!$E$4:$E$358)</f>
        <v>0</v>
      </c>
      <c r="U2044" s="114">
        <f>IF(ISNA(VLOOKUP(H2044,'data putaway'!$A$1:$E$530,3,0)),0,VLOOKUP(H2044,'data putaway'!$A$1:$E$530,3,0))</f>
        <v>0</v>
      </c>
      <c r="V2044" s="354">
        <f t="shared" si="705"/>
        <v>0</v>
      </c>
      <c r="W2044" s="114">
        <f>IF(ISNA(VLOOKUP(H2044,'data putaway'!$A$1:$E$530,2,0)),0,VLOOKUP(H2044,'data putaway'!$A$1:$E$530,2,0))</f>
        <v>0</v>
      </c>
      <c r="X2044" s="354" t="b">
        <f t="shared" si="706"/>
        <v>0</v>
      </c>
      <c r="Y2044" s="354">
        <f>IF(ISNA(VLOOKUP(H2044,'data putaway'!$A$1:$E$530,4,0)),0,VLOOKUP(H2044,'data putaway'!$A$1:$E$530,4,0))</f>
        <v>0</v>
      </c>
      <c r="Z2044" s="113">
        <f>IF(ISNA(VLOOKUP(H2044,'data putaway'!$A$1:$E$530,5,0)),0,VLOOKUP(H2044,'data putaway'!$A$1:$E$530,5,0))</f>
        <v>0</v>
      </c>
      <c r="AA2044" s="354" t="b">
        <f t="shared" si="707"/>
        <v>0</v>
      </c>
      <c r="AB2044" s="354" t="b">
        <f t="shared" si="708"/>
        <v>0</v>
      </c>
      <c r="AC2044" s="356" t="e">
        <f t="shared" ca="1" si="709"/>
        <v>#NUM!</v>
      </c>
      <c r="AD2044" s="114" t="str">
        <f t="shared" ca="1" si="716"/>
        <v>3 Year, 11 Month, 16 Days</v>
      </c>
      <c r="AE2044" s="114">
        <f t="shared" si="710"/>
        <v>0</v>
      </c>
      <c r="AF2044" s="114">
        <f t="shared" si="711"/>
        <v>0</v>
      </c>
      <c r="AG2044" s="354" t="str">
        <f t="shared" si="712"/>
        <v>CF28</v>
      </c>
      <c r="AH2044" s="114">
        <f>IF(ISNA(VLOOKUP(L2044,'MASTER DATA'!$A$1:$F$192,6,0)),0,VLOOKUP(L2044,'MASTER DATA'!$A$1:$F$192,6,0))*AE2044</f>
        <v>0</v>
      </c>
      <c r="AI2044" s="354" t="str">
        <f>VLOOKUP($D2044,'warehouse mapping'!$AN$7:$AO$17,2,0)</f>
        <v>Aktif</v>
      </c>
      <c r="AJ2044" s="114">
        <f t="shared" si="713"/>
        <v>1</v>
      </c>
      <c r="AK2044" s="354" t="str">
        <f t="shared" si="714"/>
        <v>CF</v>
      </c>
      <c r="AL2044" s="354" t="s">
        <v>3025</v>
      </c>
      <c r="AM2044" s="354">
        <f t="shared" si="717"/>
        <v>1</v>
      </c>
      <c r="AN2044" s="354" t="b">
        <f t="shared" si="715"/>
        <v>1</v>
      </c>
    </row>
    <row r="2045" spans="1:40" s="354" customFormat="1">
      <c r="A2045" s="354" t="str">
        <f t="shared" si="718"/>
        <v>CF29A01</v>
      </c>
      <c r="B2045" s="354">
        <f t="shared" si="719"/>
        <v>0</v>
      </c>
      <c r="C2045" s="354">
        <f t="shared" si="720"/>
        <v>0</v>
      </c>
      <c r="D2045" s="354" t="str">
        <f t="shared" si="699"/>
        <v>CF</v>
      </c>
      <c r="E2045" s="354" t="str">
        <f t="shared" si="700"/>
        <v>29</v>
      </c>
      <c r="F2045" s="354" t="str">
        <f t="shared" si="701"/>
        <v>A</v>
      </c>
      <c r="G2045" s="355" t="str">
        <f t="shared" si="702"/>
        <v>01</v>
      </c>
      <c r="H2045" s="232" t="s">
        <v>2328</v>
      </c>
      <c r="I2045" s="232"/>
      <c r="J2045" s="233"/>
      <c r="K2045" s="233"/>
      <c r="L2045" s="234"/>
      <c r="M2045" s="232" t="str">
        <f>IF(ISNA(VLOOKUP(L2045,'MASTER DATA'!$A$1:$B$192,2,0)),"",VLOOKUP(L2045,'MASTER DATA'!$A$1:$B$192,2,0))</f>
        <v/>
      </c>
      <c r="N2045" s="232">
        <v>0</v>
      </c>
      <c r="O2045" s="232" t="e">
        <f t="shared" si="703"/>
        <v>#N/A</v>
      </c>
      <c r="P2045" s="232" t="e">
        <f t="shared" si="704"/>
        <v>#N/A</v>
      </c>
      <c r="Q2045" s="232" t="e">
        <f>VLOOKUP(L2045,'MASTER DATA'!$A$1:$E$192,5,0)</f>
        <v>#N/A</v>
      </c>
      <c r="R2045" s="234">
        <f>SUMIF('picking of the day'!$H$4:$H$358,WMS!H2045&amp;WMS!L2045,'picking of the day'!$E$4:$E$358)</f>
        <v>0</v>
      </c>
      <c r="U2045" s="114">
        <f>IF(ISNA(VLOOKUP(H2045,'data putaway'!$A$1:$E$530,3,0)),0,VLOOKUP(H2045,'data putaway'!$A$1:$E$530,3,0))</f>
        <v>0</v>
      </c>
      <c r="V2045" s="354">
        <f t="shared" si="705"/>
        <v>0</v>
      </c>
      <c r="W2045" s="114">
        <f>IF(ISNA(VLOOKUP(H2045,'data putaway'!$A$1:$E$530,2,0)),0,VLOOKUP(H2045,'data putaway'!$A$1:$E$530,2,0))</f>
        <v>0</v>
      </c>
      <c r="X2045" s="354" t="b">
        <f t="shared" si="706"/>
        <v>1</v>
      </c>
      <c r="Y2045" s="354">
        <f>IF(ISNA(VLOOKUP(H2045,'data putaway'!$A$1:$E$530,4,0)),0,VLOOKUP(H2045,'data putaway'!$A$1:$E$530,4,0))</f>
        <v>0</v>
      </c>
      <c r="Z2045" s="113">
        <f>IF(ISNA(VLOOKUP(H2045,'data putaway'!$A$1:$E$530,5,0)),0,VLOOKUP(H2045,'data putaway'!$A$1:$E$530,5,0))</f>
        <v>0</v>
      </c>
      <c r="AA2045" s="354" t="b">
        <f t="shared" si="707"/>
        <v>1</v>
      </c>
      <c r="AB2045" s="354" t="b">
        <f t="shared" si="708"/>
        <v>1</v>
      </c>
      <c r="AC2045" s="356" t="str">
        <f t="shared" ca="1" si="709"/>
        <v/>
      </c>
      <c r="AD2045" s="114" t="str">
        <f t="shared" ca="1" si="716"/>
        <v/>
      </c>
      <c r="AE2045" s="114">
        <f t="shared" si="710"/>
        <v>0</v>
      </c>
      <c r="AF2045" s="114">
        <f t="shared" si="711"/>
        <v>0</v>
      </c>
      <c r="AG2045" s="354" t="str">
        <f t="shared" si="712"/>
        <v>CF29</v>
      </c>
      <c r="AH2045" s="114">
        <f>IF(ISNA(VLOOKUP(L2045,'MASTER DATA'!$A$1:$F$192,6,0)),0,VLOOKUP(L2045,'MASTER DATA'!$A$1:$F$192,6,0))*AE2045</f>
        <v>0</v>
      </c>
      <c r="AI2045" s="354" t="str">
        <f>VLOOKUP($D2045,'warehouse mapping'!$AN$7:$AO$17,2,0)</f>
        <v>Aktif</v>
      </c>
      <c r="AJ2045" s="114">
        <f t="shared" si="713"/>
        <v>1</v>
      </c>
      <c r="AK2045" s="354" t="str">
        <f t="shared" si="714"/>
        <v>CF</v>
      </c>
      <c r="AL2045" s="354" t="s">
        <v>3025</v>
      </c>
      <c r="AM2045" s="354">
        <f t="shared" si="717"/>
        <v>1</v>
      </c>
      <c r="AN2045" s="354" t="b">
        <f t="shared" si="715"/>
        <v>1</v>
      </c>
    </row>
    <row r="2046" spans="1:40" s="354" customFormat="1">
      <c r="A2046" s="354" t="str">
        <f t="shared" si="718"/>
        <v>CF29A02</v>
      </c>
      <c r="B2046" s="354">
        <f t="shared" si="719"/>
        <v>0</v>
      </c>
      <c r="C2046" s="354">
        <f t="shared" si="720"/>
        <v>0</v>
      </c>
      <c r="D2046" s="354" t="str">
        <f t="shared" si="699"/>
        <v>CF</v>
      </c>
      <c r="E2046" s="354" t="str">
        <f t="shared" si="700"/>
        <v>29</v>
      </c>
      <c r="F2046" s="354" t="str">
        <f t="shared" si="701"/>
        <v>A</v>
      </c>
      <c r="G2046" s="355" t="str">
        <f t="shared" si="702"/>
        <v>02</v>
      </c>
      <c r="H2046" s="232" t="s">
        <v>2329</v>
      </c>
      <c r="I2046" s="232"/>
      <c r="J2046" s="233"/>
      <c r="K2046" s="233"/>
      <c r="L2046" s="234"/>
      <c r="M2046" s="232" t="str">
        <f>IF(ISNA(VLOOKUP(L2046,'MASTER DATA'!$A$1:$B$192,2,0)),"",VLOOKUP(L2046,'MASTER DATA'!$A$1:$B$192,2,0))</f>
        <v/>
      </c>
      <c r="N2046" s="232">
        <v>0</v>
      </c>
      <c r="O2046" s="232" t="e">
        <f t="shared" si="703"/>
        <v>#N/A</v>
      </c>
      <c r="P2046" s="232" t="e">
        <f t="shared" si="704"/>
        <v>#N/A</v>
      </c>
      <c r="Q2046" s="232" t="e">
        <f>VLOOKUP(L2046,'MASTER DATA'!$A$1:$E$192,5,0)</f>
        <v>#N/A</v>
      </c>
      <c r="R2046" s="234">
        <f>SUMIF('picking of the day'!$H$4:$H$358,WMS!H2046&amp;WMS!L2046,'picking of the day'!$E$4:$E$358)</f>
        <v>0</v>
      </c>
      <c r="U2046" s="114">
        <f>IF(ISNA(VLOOKUP(H2046,'data putaway'!$A$1:$E$530,3,0)),0,VLOOKUP(H2046,'data putaway'!$A$1:$E$530,3,0))</f>
        <v>0</v>
      </c>
      <c r="V2046" s="354">
        <f t="shared" si="705"/>
        <v>0</v>
      </c>
      <c r="W2046" s="114">
        <f>IF(ISNA(VLOOKUP(H2046,'data putaway'!$A$1:$E$530,2,0)),0,VLOOKUP(H2046,'data putaway'!$A$1:$E$530,2,0))</f>
        <v>0</v>
      </c>
      <c r="X2046" s="354" t="b">
        <f t="shared" si="706"/>
        <v>1</v>
      </c>
      <c r="Y2046" s="354">
        <f>IF(ISNA(VLOOKUP(H2046,'data putaway'!$A$1:$E$530,4,0)),0,VLOOKUP(H2046,'data putaway'!$A$1:$E$530,4,0))</f>
        <v>0</v>
      </c>
      <c r="Z2046" s="113">
        <f>IF(ISNA(VLOOKUP(H2046,'data putaway'!$A$1:$E$530,5,0)),0,VLOOKUP(H2046,'data putaway'!$A$1:$E$530,5,0))</f>
        <v>0</v>
      </c>
      <c r="AA2046" s="354" t="b">
        <f t="shared" si="707"/>
        <v>1</v>
      </c>
      <c r="AB2046" s="354" t="b">
        <f t="shared" si="708"/>
        <v>1</v>
      </c>
      <c r="AC2046" s="356" t="str">
        <f t="shared" ca="1" si="709"/>
        <v/>
      </c>
      <c r="AD2046" s="114" t="str">
        <f t="shared" ca="1" si="716"/>
        <v/>
      </c>
      <c r="AE2046" s="114">
        <f t="shared" si="710"/>
        <v>0</v>
      </c>
      <c r="AF2046" s="114">
        <f t="shared" si="711"/>
        <v>0</v>
      </c>
      <c r="AG2046" s="354" t="str">
        <f t="shared" si="712"/>
        <v>CF29</v>
      </c>
      <c r="AH2046" s="114">
        <f>IF(ISNA(VLOOKUP(L2046,'MASTER DATA'!$A$1:$F$192,6,0)),0,VLOOKUP(L2046,'MASTER DATA'!$A$1:$F$192,6,0))*AE2046</f>
        <v>0</v>
      </c>
      <c r="AI2046" s="354" t="str">
        <f>VLOOKUP($D2046,'warehouse mapping'!$AN$7:$AO$17,2,0)</f>
        <v>Aktif</v>
      </c>
      <c r="AJ2046" s="114">
        <f t="shared" si="713"/>
        <v>1</v>
      </c>
      <c r="AK2046" s="354" t="str">
        <f t="shared" si="714"/>
        <v>CF</v>
      </c>
      <c r="AL2046" s="354" t="s">
        <v>3025</v>
      </c>
      <c r="AM2046" s="354">
        <f t="shared" si="717"/>
        <v>1</v>
      </c>
      <c r="AN2046" s="354" t="b">
        <f t="shared" si="715"/>
        <v>1</v>
      </c>
    </row>
    <row r="2047" spans="1:40" s="354" customFormat="1">
      <c r="A2047" s="354" t="str">
        <f t="shared" si="718"/>
        <v>CF29B01550044360</v>
      </c>
      <c r="B2047" s="354">
        <f t="shared" si="719"/>
        <v>0</v>
      </c>
      <c r="C2047" s="354">
        <f t="shared" si="720"/>
        <v>0</v>
      </c>
      <c r="D2047" s="354" t="str">
        <f t="shared" si="699"/>
        <v>CF</v>
      </c>
      <c r="E2047" s="354" t="str">
        <f t="shared" si="700"/>
        <v>29</v>
      </c>
      <c r="F2047" s="354" t="str">
        <f t="shared" si="701"/>
        <v>B</v>
      </c>
      <c r="G2047" s="355" t="str">
        <f t="shared" si="702"/>
        <v>01</v>
      </c>
      <c r="H2047" s="232" t="s">
        <v>2330</v>
      </c>
      <c r="I2047" s="232" t="s">
        <v>3525</v>
      </c>
      <c r="J2047" s="233">
        <v>46273</v>
      </c>
      <c r="K2047" s="233">
        <v>47728</v>
      </c>
      <c r="L2047" s="234">
        <v>550044360</v>
      </c>
      <c r="M2047" s="232" t="str">
        <f>IF(ISNA(VLOOKUP(L2047,'MASTER DATA'!$A$1:$B$192,2,0)),"",VLOOKUP(L2047,'MASTER DATA'!$A$1:$B$192,2,0))</f>
        <v>RimR4X15W40CI4E7DH1_1*209L_A227</v>
      </c>
      <c r="N2047" s="232">
        <v>4</v>
      </c>
      <c r="O2047" s="232">
        <f t="shared" si="703"/>
        <v>1</v>
      </c>
      <c r="P2047" s="232">
        <f t="shared" si="704"/>
        <v>0</v>
      </c>
      <c r="Q2047" s="232">
        <f>VLOOKUP(L2047,'MASTER DATA'!$A$1:$E$192,5,0)</f>
        <v>4</v>
      </c>
      <c r="R2047" s="234">
        <f>SUMIF('picking of the day'!$H$4:$H$358,WMS!H2047&amp;WMS!L2047,'picking of the day'!$E$4:$E$358)</f>
        <v>0</v>
      </c>
      <c r="U2047" s="114">
        <f>IF(ISNA(VLOOKUP(H2047,'data putaway'!$A$1:$E$530,3,0)),0,VLOOKUP(H2047,'data putaway'!$A$1:$E$530,3,0))</f>
        <v>0</v>
      </c>
      <c r="V2047" s="354">
        <f t="shared" si="705"/>
        <v>4</v>
      </c>
      <c r="W2047" s="114">
        <f>IF(ISNA(VLOOKUP(H2047,'data putaway'!$A$1:$E$530,2,0)),0,VLOOKUP(H2047,'data putaway'!$A$1:$E$530,2,0))</f>
        <v>0</v>
      </c>
      <c r="X2047" s="354" t="b">
        <f t="shared" si="706"/>
        <v>0</v>
      </c>
      <c r="Y2047" s="354">
        <f>IF(ISNA(VLOOKUP(H2047,'data putaway'!$A$1:$E$530,4,0)),0,VLOOKUP(H2047,'data putaway'!$A$1:$E$530,4,0))</f>
        <v>0</v>
      </c>
      <c r="Z2047" s="113">
        <f>IF(ISNA(VLOOKUP(H2047,'data putaway'!$A$1:$E$530,5,0)),0,VLOOKUP(H2047,'data putaway'!$A$1:$E$530,5,0))</f>
        <v>0</v>
      </c>
      <c r="AA2047" s="354" t="b">
        <f t="shared" si="707"/>
        <v>0</v>
      </c>
      <c r="AB2047" s="354" t="b">
        <f t="shared" si="708"/>
        <v>0</v>
      </c>
      <c r="AC2047" s="356" t="str">
        <f t="shared" ca="1" si="709"/>
        <v>0 Month,  10 Days</v>
      </c>
      <c r="AD2047" s="114" t="str">
        <f t="shared" ca="1" si="716"/>
        <v>3 Year, 11 Month, 15 Days</v>
      </c>
      <c r="AE2047" s="114">
        <f t="shared" si="710"/>
        <v>4</v>
      </c>
      <c r="AF2047" s="114">
        <f t="shared" si="711"/>
        <v>1</v>
      </c>
      <c r="AG2047" s="354" t="str">
        <f t="shared" si="712"/>
        <v>CF29</v>
      </c>
      <c r="AH2047" s="114">
        <f>IF(ISNA(VLOOKUP(L2047,'MASTER DATA'!$A$1:$F$192,6,0)),0,VLOOKUP(L2047,'MASTER DATA'!$A$1:$F$192,6,0))*AE2047</f>
        <v>836</v>
      </c>
      <c r="AI2047" s="354" t="str">
        <f>VLOOKUP($D2047,'warehouse mapping'!$AN$7:$AO$17,2,0)</f>
        <v>Aktif</v>
      </c>
      <c r="AJ2047" s="114">
        <f t="shared" si="713"/>
        <v>0</v>
      </c>
      <c r="AK2047" s="354" t="str">
        <f t="shared" si="714"/>
        <v/>
      </c>
      <c r="AL2047" s="354" t="s">
        <v>3025</v>
      </c>
      <c r="AM2047" s="354">
        <f t="shared" si="717"/>
        <v>1</v>
      </c>
      <c r="AN2047" s="354" t="b">
        <f t="shared" si="715"/>
        <v>1</v>
      </c>
    </row>
    <row r="2048" spans="1:40" s="354" customFormat="1">
      <c r="A2048" s="354" t="str">
        <f t="shared" si="718"/>
        <v>CF29B02550044360</v>
      </c>
      <c r="B2048" s="354">
        <f t="shared" si="719"/>
        <v>0</v>
      </c>
      <c r="C2048" s="354">
        <f t="shared" si="720"/>
        <v>0</v>
      </c>
      <c r="D2048" s="354" t="str">
        <f t="shared" si="699"/>
        <v>CF</v>
      </c>
      <c r="E2048" s="354" t="str">
        <f t="shared" si="700"/>
        <v>29</v>
      </c>
      <c r="F2048" s="354" t="str">
        <f t="shared" si="701"/>
        <v>B</v>
      </c>
      <c r="G2048" s="355" t="str">
        <f t="shared" si="702"/>
        <v>02</v>
      </c>
      <c r="H2048" s="232" t="s">
        <v>2331</v>
      </c>
      <c r="I2048" s="232" t="s">
        <v>3525</v>
      </c>
      <c r="J2048" s="233">
        <v>46273</v>
      </c>
      <c r="K2048" s="233">
        <v>47728</v>
      </c>
      <c r="L2048" s="234">
        <v>550044360</v>
      </c>
      <c r="M2048" s="232" t="str">
        <f>IF(ISNA(VLOOKUP(L2048,'MASTER DATA'!$A$1:$B$192,2,0)),"",VLOOKUP(L2048,'MASTER DATA'!$A$1:$B$192,2,0))</f>
        <v>RimR4X15W40CI4E7DH1_1*209L_A227</v>
      </c>
      <c r="N2048" s="232">
        <v>4</v>
      </c>
      <c r="O2048" s="232">
        <f t="shared" si="703"/>
        <v>1</v>
      </c>
      <c r="P2048" s="232">
        <f t="shared" si="704"/>
        <v>0</v>
      </c>
      <c r="Q2048" s="232">
        <f>VLOOKUP(L2048,'MASTER DATA'!$A$1:$E$192,5,0)</f>
        <v>4</v>
      </c>
      <c r="R2048" s="234">
        <f>SUMIF('picking of the day'!$H$4:$H$358,WMS!H2048&amp;WMS!L2048,'picking of the day'!$E$4:$E$358)</f>
        <v>0</v>
      </c>
      <c r="U2048" s="114">
        <f>IF(ISNA(VLOOKUP(H2048,'data putaway'!$A$1:$E$530,3,0)),0,VLOOKUP(H2048,'data putaway'!$A$1:$E$530,3,0))</f>
        <v>0</v>
      </c>
      <c r="V2048" s="354">
        <f t="shared" si="705"/>
        <v>4</v>
      </c>
      <c r="W2048" s="114">
        <f>IF(ISNA(VLOOKUP(H2048,'data putaway'!$A$1:$E$530,2,0)),0,VLOOKUP(H2048,'data putaway'!$A$1:$E$530,2,0))</f>
        <v>0</v>
      </c>
      <c r="X2048" s="354" t="b">
        <f t="shared" si="706"/>
        <v>0</v>
      </c>
      <c r="Y2048" s="354">
        <f>IF(ISNA(VLOOKUP(H2048,'data putaway'!$A$1:$E$530,4,0)),0,VLOOKUP(H2048,'data putaway'!$A$1:$E$530,4,0))</f>
        <v>0</v>
      </c>
      <c r="Z2048" s="113">
        <f>IF(ISNA(VLOOKUP(H2048,'data putaway'!$A$1:$E$530,5,0)),0,VLOOKUP(H2048,'data putaway'!$A$1:$E$530,5,0))</f>
        <v>0</v>
      </c>
      <c r="AA2048" s="354" t="b">
        <f t="shared" si="707"/>
        <v>0</v>
      </c>
      <c r="AB2048" s="354" t="b">
        <f t="shared" si="708"/>
        <v>0</v>
      </c>
      <c r="AC2048" s="356" t="str">
        <f t="shared" ca="1" si="709"/>
        <v>0 Month,  10 Days</v>
      </c>
      <c r="AD2048" s="114" t="str">
        <f t="shared" ca="1" si="716"/>
        <v>3 Year, 11 Month, 15 Days</v>
      </c>
      <c r="AE2048" s="114">
        <f t="shared" si="710"/>
        <v>4</v>
      </c>
      <c r="AF2048" s="114">
        <f t="shared" si="711"/>
        <v>1</v>
      </c>
      <c r="AG2048" s="354" t="str">
        <f t="shared" si="712"/>
        <v>CF29</v>
      </c>
      <c r="AH2048" s="114">
        <f>IF(ISNA(VLOOKUP(L2048,'MASTER DATA'!$A$1:$F$192,6,0)),0,VLOOKUP(L2048,'MASTER DATA'!$A$1:$F$192,6,0))*AE2048</f>
        <v>836</v>
      </c>
      <c r="AI2048" s="354" t="str">
        <f>VLOOKUP($D2048,'warehouse mapping'!$AN$7:$AO$17,2,0)</f>
        <v>Aktif</v>
      </c>
      <c r="AJ2048" s="114">
        <f t="shared" si="713"/>
        <v>0</v>
      </c>
      <c r="AK2048" s="354" t="str">
        <f t="shared" si="714"/>
        <v/>
      </c>
      <c r="AL2048" s="354" t="s">
        <v>3025</v>
      </c>
      <c r="AM2048" s="354">
        <f t="shared" si="717"/>
        <v>1</v>
      </c>
      <c r="AN2048" s="354" t="b">
        <f t="shared" si="715"/>
        <v>1</v>
      </c>
    </row>
    <row r="2049" spans="1:40" s="354" customFormat="1">
      <c r="A2049" s="354" t="str">
        <f t="shared" si="718"/>
        <v>CF29C01550069887</v>
      </c>
      <c r="B2049" s="354">
        <f t="shared" si="719"/>
        <v>0</v>
      </c>
      <c r="C2049" s="354">
        <f t="shared" si="720"/>
        <v>0</v>
      </c>
      <c r="D2049" s="354" t="str">
        <f t="shared" si="699"/>
        <v>CF</v>
      </c>
      <c r="E2049" s="354" t="str">
        <f t="shared" si="700"/>
        <v>29</v>
      </c>
      <c r="F2049" s="354" t="str">
        <f t="shared" si="701"/>
        <v>C</v>
      </c>
      <c r="G2049" s="355" t="str">
        <f t="shared" si="702"/>
        <v>01</v>
      </c>
      <c r="H2049" s="232" t="s">
        <v>2332</v>
      </c>
      <c r="I2049" s="232" t="s">
        <v>3582</v>
      </c>
      <c r="J2049" s="233">
        <v>47719</v>
      </c>
      <c r="K2049" s="233">
        <v>47734</v>
      </c>
      <c r="L2049" s="234">
        <v>550069887</v>
      </c>
      <c r="M2049" s="232" t="str">
        <f>IF(ISNA(VLOOKUP(L2049,'MASTER DATA'!$A$1:$B$192,2,0)),"",VLOOKUP(L2049,'MASTER DATA'!$A$1:$B$192,2,0))</f>
        <v>RimR4Plus15W40CI4E7_12*1L_A04W</v>
      </c>
      <c r="N2049" s="232">
        <v>44</v>
      </c>
      <c r="O2049" s="232">
        <f t="shared" si="703"/>
        <v>1</v>
      </c>
      <c r="P2049" s="232">
        <f t="shared" si="704"/>
        <v>0</v>
      </c>
      <c r="Q2049" s="232">
        <f>VLOOKUP(L2049,'MASTER DATA'!$A$1:$E$192,5,0)</f>
        <v>44</v>
      </c>
      <c r="R2049" s="234">
        <f>SUMIF('picking of the day'!$H$4:$H$358,WMS!H2049&amp;WMS!L2049,'picking of the day'!$E$4:$E$358)</f>
        <v>0</v>
      </c>
      <c r="U2049" s="114">
        <f>IF(ISNA(VLOOKUP(H2049,'data putaway'!$A$1:$E$530,3,0)),0,VLOOKUP(H2049,'data putaway'!$A$1:$E$530,3,0))</f>
        <v>0</v>
      </c>
      <c r="V2049" s="354">
        <f t="shared" si="705"/>
        <v>44</v>
      </c>
      <c r="W2049" s="114">
        <f>IF(ISNA(VLOOKUP(H2049,'data putaway'!$A$1:$E$530,2,0)),0,VLOOKUP(H2049,'data putaway'!$A$1:$E$530,2,0))</f>
        <v>0</v>
      </c>
      <c r="X2049" s="354" t="b">
        <f t="shared" si="706"/>
        <v>0</v>
      </c>
      <c r="Y2049" s="354">
        <f>IF(ISNA(VLOOKUP(H2049,'data putaway'!$A$1:$E$530,4,0)),0,VLOOKUP(H2049,'data putaway'!$A$1:$E$530,4,0))</f>
        <v>0</v>
      </c>
      <c r="Z2049" s="113">
        <f>IF(ISNA(VLOOKUP(H2049,'data putaway'!$A$1:$E$530,5,0)),0,VLOOKUP(H2049,'data putaway'!$A$1:$E$530,5,0))</f>
        <v>0</v>
      </c>
      <c r="AA2049" s="354" t="b">
        <f t="shared" si="707"/>
        <v>0</v>
      </c>
      <c r="AB2049" s="354" t="b">
        <f t="shared" si="708"/>
        <v>0</v>
      </c>
      <c r="AC2049" s="356" t="e">
        <f t="shared" ca="1" si="709"/>
        <v>#NUM!</v>
      </c>
      <c r="AD2049" s="114" t="str">
        <f t="shared" ca="1" si="716"/>
        <v>3 Year, 11 Month, 21 Days</v>
      </c>
      <c r="AE2049" s="114">
        <f t="shared" si="710"/>
        <v>44</v>
      </c>
      <c r="AF2049" s="114">
        <f t="shared" si="711"/>
        <v>1</v>
      </c>
      <c r="AG2049" s="354" t="str">
        <f t="shared" si="712"/>
        <v>CF29</v>
      </c>
      <c r="AH2049" s="114">
        <f>IF(ISNA(VLOOKUP(L2049,'MASTER DATA'!$A$1:$F$192,6,0)),0,VLOOKUP(L2049,'MASTER DATA'!$A$1:$F$192,6,0))*AE2049</f>
        <v>528</v>
      </c>
      <c r="AI2049" s="354" t="str">
        <f>VLOOKUP($D2049,'warehouse mapping'!$AN$7:$AO$17,2,0)</f>
        <v>Aktif</v>
      </c>
      <c r="AJ2049" s="114">
        <f t="shared" si="713"/>
        <v>0</v>
      </c>
      <c r="AK2049" s="354" t="str">
        <f t="shared" si="714"/>
        <v/>
      </c>
      <c r="AL2049" s="354" t="s">
        <v>3025</v>
      </c>
      <c r="AM2049" s="354">
        <f t="shared" si="717"/>
        <v>1</v>
      </c>
      <c r="AN2049" s="354" t="b">
        <f t="shared" si="715"/>
        <v>1</v>
      </c>
    </row>
    <row r="2050" spans="1:40" s="354" customFormat="1">
      <c r="A2050" s="354" t="str">
        <f t="shared" si="718"/>
        <v>CF29C02550069887</v>
      </c>
      <c r="B2050" s="354">
        <f t="shared" si="719"/>
        <v>0</v>
      </c>
      <c r="C2050" s="354">
        <f t="shared" si="720"/>
        <v>0</v>
      </c>
      <c r="D2050" s="354" t="str">
        <f t="shared" si="699"/>
        <v>CF</v>
      </c>
      <c r="E2050" s="354" t="str">
        <f t="shared" si="700"/>
        <v>29</v>
      </c>
      <c r="F2050" s="354" t="str">
        <f t="shared" si="701"/>
        <v>C</v>
      </c>
      <c r="G2050" s="355" t="str">
        <f t="shared" si="702"/>
        <v>02</v>
      </c>
      <c r="H2050" s="232" t="s">
        <v>2333</v>
      </c>
      <c r="I2050" s="232" t="s">
        <v>3582</v>
      </c>
      <c r="J2050" s="233">
        <v>47719</v>
      </c>
      <c r="K2050" s="233">
        <v>47734</v>
      </c>
      <c r="L2050" s="234">
        <v>550069887</v>
      </c>
      <c r="M2050" s="232" t="str">
        <f>IF(ISNA(VLOOKUP(L2050,'MASTER DATA'!$A$1:$B$192,2,0)),"",VLOOKUP(L2050,'MASTER DATA'!$A$1:$B$192,2,0))</f>
        <v>RimR4Plus15W40CI4E7_12*1L_A04W</v>
      </c>
      <c r="N2050" s="232">
        <v>44</v>
      </c>
      <c r="O2050" s="232">
        <f t="shared" si="703"/>
        <v>1</v>
      </c>
      <c r="P2050" s="232">
        <f t="shared" si="704"/>
        <v>0</v>
      </c>
      <c r="Q2050" s="232">
        <f>VLOOKUP(L2050,'MASTER DATA'!$A$1:$E$192,5,0)</f>
        <v>44</v>
      </c>
      <c r="R2050" s="234">
        <f>SUMIF('picking of the day'!$H$4:$H$358,WMS!H2050&amp;WMS!L2050,'picking of the day'!$E$4:$E$358)</f>
        <v>0</v>
      </c>
      <c r="U2050" s="114">
        <f>IF(ISNA(VLOOKUP(H2050,'data putaway'!$A$1:$E$530,3,0)),0,VLOOKUP(H2050,'data putaway'!$A$1:$E$530,3,0))</f>
        <v>0</v>
      </c>
      <c r="V2050" s="354">
        <f t="shared" si="705"/>
        <v>44</v>
      </c>
      <c r="W2050" s="114">
        <f>IF(ISNA(VLOOKUP(H2050,'data putaway'!$A$1:$E$530,2,0)),0,VLOOKUP(H2050,'data putaway'!$A$1:$E$530,2,0))</f>
        <v>0</v>
      </c>
      <c r="X2050" s="354" t="b">
        <f t="shared" si="706"/>
        <v>0</v>
      </c>
      <c r="Y2050" s="354">
        <f>IF(ISNA(VLOOKUP(H2050,'data putaway'!$A$1:$E$530,4,0)),0,VLOOKUP(H2050,'data putaway'!$A$1:$E$530,4,0))</f>
        <v>0</v>
      </c>
      <c r="Z2050" s="113">
        <f>IF(ISNA(VLOOKUP(H2050,'data putaway'!$A$1:$E$530,5,0)),0,VLOOKUP(H2050,'data putaway'!$A$1:$E$530,5,0))</f>
        <v>0</v>
      </c>
      <c r="AA2050" s="354" t="b">
        <f t="shared" si="707"/>
        <v>0</v>
      </c>
      <c r="AB2050" s="354" t="b">
        <f t="shared" si="708"/>
        <v>0</v>
      </c>
      <c r="AC2050" s="356" t="e">
        <f t="shared" ca="1" si="709"/>
        <v>#NUM!</v>
      </c>
      <c r="AD2050" s="114" t="str">
        <f t="shared" ca="1" si="716"/>
        <v>3 Year, 11 Month, 21 Days</v>
      </c>
      <c r="AE2050" s="114">
        <f t="shared" si="710"/>
        <v>44</v>
      </c>
      <c r="AF2050" s="114">
        <f t="shared" si="711"/>
        <v>1</v>
      </c>
      <c r="AG2050" s="354" t="str">
        <f t="shared" si="712"/>
        <v>CF29</v>
      </c>
      <c r="AH2050" s="114">
        <f>IF(ISNA(VLOOKUP(L2050,'MASTER DATA'!$A$1:$F$192,6,0)),0,VLOOKUP(L2050,'MASTER DATA'!$A$1:$F$192,6,0))*AE2050</f>
        <v>528</v>
      </c>
      <c r="AI2050" s="354" t="str">
        <f>VLOOKUP($D2050,'warehouse mapping'!$AN$7:$AO$17,2,0)</f>
        <v>Aktif</v>
      </c>
      <c r="AJ2050" s="114">
        <f t="shared" si="713"/>
        <v>0</v>
      </c>
      <c r="AK2050" s="354" t="str">
        <f t="shared" si="714"/>
        <v/>
      </c>
      <c r="AL2050" s="354" t="s">
        <v>3025</v>
      </c>
      <c r="AM2050" s="354">
        <f t="shared" si="717"/>
        <v>1</v>
      </c>
      <c r="AN2050" s="354" t="b">
        <f t="shared" si="715"/>
        <v>1</v>
      </c>
    </row>
    <row r="2051" spans="1:40" s="354" customFormat="1">
      <c r="A2051" s="354" t="str">
        <f t="shared" si="718"/>
        <v>CF29D01550038021</v>
      </c>
      <c r="B2051" s="354">
        <f t="shared" si="719"/>
        <v>0</v>
      </c>
      <c r="C2051" s="354">
        <f t="shared" si="720"/>
        <v>0</v>
      </c>
      <c r="D2051" s="354" t="str">
        <f t="shared" si="699"/>
        <v>CF</v>
      </c>
      <c r="E2051" s="354" t="str">
        <f t="shared" si="700"/>
        <v>29</v>
      </c>
      <c r="F2051" s="354" t="str">
        <f t="shared" si="701"/>
        <v>D</v>
      </c>
      <c r="G2051" s="355" t="str">
        <f t="shared" si="702"/>
        <v>01</v>
      </c>
      <c r="H2051" s="232" t="s">
        <v>294</v>
      </c>
      <c r="I2051" s="232" t="s">
        <v>3522</v>
      </c>
      <c r="J2051" s="233">
        <v>47719</v>
      </c>
      <c r="K2051" s="233">
        <v>47729</v>
      </c>
      <c r="L2051" s="234">
        <v>550038021</v>
      </c>
      <c r="M2051" s="232" t="str">
        <f>IF(ISNA(VLOOKUP(L2051,'MASTER DATA'!$A$1:$B$192,2,0)),"",VLOOKUP(L2051,'MASTER DATA'!$A$1:$B$192,2,0))</f>
        <v>Helix HX320W50SLCF_4*4L_A04W</v>
      </c>
      <c r="N2051" s="232">
        <v>36</v>
      </c>
      <c r="O2051" s="232">
        <f t="shared" si="703"/>
        <v>1</v>
      </c>
      <c r="P2051" s="232">
        <f t="shared" si="704"/>
        <v>0</v>
      </c>
      <c r="Q2051" s="232">
        <f>VLOOKUP(L2051,'MASTER DATA'!$A$1:$E$192,5,0)</f>
        <v>36</v>
      </c>
      <c r="R2051" s="234">
        <f>SUMIF('picking of the day'!$H$4:$H$358,WMS!H2051&amp;WMS!L2051,'picking of the day'!$E$4:$E$358)</f>
        <v>0</v>
      </c>
      <c r="U2051" s="114">
        <f>IF(ISNA(VLOOKUP(H2051,'data putaway'!$A$1:$E$530,3,0)),0,VLOOKUP(H2051,'data putaway'!$A$1:$E$530,3,0))</f>
        <v>0</v>
      </c>
      <c r="V2051" s="354">
        <f t="shared" si="705"/>
        <v>36</v>
      </c>
      <c r="W2051" s="114">
        <f>IF(ISNA(VLOOKUP(H2051,'data putaway'!$A$1:$E$530,2,0)),0,VLOOKUP(H2051,'data putaway'!$A$1:$E$530,2,0))</f>
        <v>0</v>
      </c>
      <c r="X2051" s="354" t="b">
        <f t="shared" si="706"/>
        <v>0</v>
      </c>
      <c r="Y2051" s="354">
        <f>IF(ISNA(VLOOKUP(H2051,'data putaway'!$A$1:$E$530,4,0)),0,VLOOKUP(H2051,'data putaway'!$A$1:$E$530,4,0))</f>
        <v>0</v>
      </c>
      <c r="Z2051" s="113">
        <f>IF(ISNA(VLOOKUP(H2051,'data putaway'!$A$1:$E$530,5,0)),0,VLOOKUP(H2051,'data putaway'!$A$1:$E$530,5,0))</f>
        <v>0</v>
      </c>
      <c r="AA2051" s="354" t="b">
        <f t="shared" si="707"/>
        <v>0</v>
      </c>
      <c r="AB2051" s="354" t="b">
        <f t="shared" si="708"/>
        <v>0</v>
      </c>
      <c r="AC2051" s="356" t="e">
        <f t="shared" ca="1" si="709"/>
        <v>#NUM!</v>
      </c>
      <c r="AD2051" s="114" t="str">
        <f t="shared" ca="1" si="716"/>
        <v>3 Year, 11 Month, 16 Days</v>
      </c>
      <c r="AE2051" s="114">
        <f t="shared" si="710"/>
        <v>36</v>
      </c>
      <c r="AF2051" s="114">
        <f t="shared" si="711"/>
        <v>1</v>
      </c>
      <c r="AG2051" s="354" t="str">
        <f t="shared" si="712"/>
        <v>CF29</v>
      </c>
      <c r="AH2051" s="114">
        <f>IF(ISNA(VLOOKUP(L2051,'MASTER DATA'!$A$1:$F$192,6,0)),0,VLOOKUP(L2051,'MASTER DATA'!$A$1:$F$192,6,0))*AE2051</f>
        <v>576</v>
      </c>
      <c r="AI2051" s="354" t="str">
        <f>VLOOKUP($D2051,'warehouse mapping'!$AN$7:$AO$17,2,0)</f>
        <v>Aktif</v>
      </c>
      <c r="AJ2051" s="114">
        <f t="shared" si="713"/>
        <v>0</v>
      </c>
      <c r="AK2051" s="354" t="str">
        <f t="shared" si="714"/>
        <v/>
      </c>
      <c r="AL2051" s="354" t="s">
        <v>3025</v>
      </c>
      <c r="AM2051" s="354">
        <f t="shared" si="717"/>
        <v>1</v>
      </c>
      <c r="AN2051" s="354" t="b">
        <f t="shared" si="715"/>
        <v>1</v>
      </c>
    </row>
    <row r="2052" spans="1:40" s="354" customFormat="1">
      <c r="A2052" s="354" t="str">
        <f t="shared" si="718"/>
        <v>CF29D02550038021</v>
      </c>
      <c r="B2052" s="354">
        <f t="shared" si="719"/>
        <v>0</v>
      </c>
      <c r="C2052" s="354">
        <f t="shared" si="720"/>
        <v>0</v>
      </c>
      <c r="D2052" s="354" t="str">
        <f t="shared" si="699"/>
        <v>CF</v>
      </c>
      <c r="E2052" s="354" t="str">
        <f t="shared" si="700"/>
        <v>29</v>
      </c>
      <c r="F2052" s="354" t="str">
        <f t="shared" si="701"/>
        <v>D</v>
      </c>
      <c r="G2052" s="355" t="str">
        <f t="shared" si="702"/>
        <v>02</v>
      </c>
      <c r="H2052" s="232" t="s">
        <v>295</v>
      </c>
      <c r="I2052" s="232" t="s">
        <v>3522</v>
      </c>
      <c r="J2052" s="233">
        <v>47719</v>
      </c>
      <c r="K2052" s="233">
        <v>47729</v>
      </c>
      <c r="L2052" s="234">
        <v>550038021</v>
      </c>
      <c r="M2052" s="232" t="str">
        <f>IF(ISNA(VLOOKUP(L2052,'MASTER DATA'!$A$1:$B$192,2,0)),"",VLOOKUP(L2052,'MASTER DATA'!$A$1:$B$192,2,0))</f>
        <v>Helix HX320W50SLCF_4*4L_A04W</v>
      </c>
      <c r="N2052" s="232">
        <v>36</v>
      </c>
      <c r="O2052" s="232">
        <f t="shared" si="703"/>
        <v>1</v>
      </c>
      <c r="P2052" s="232">
        <f t="shared" si="704"/>
        <v>0</v>
      </c>
      <c r="Q2052" s="232">
        <f>VLOOKUP(L2052,'MASTER DATA'!$A$1:$E$192,5,0)</f>
        <v>36</v>
      </c>
      <c r="R2052" s="234">
        <f>SUMIF('picking of the day'!$H$4:$H$358,WMS!H2052&amp;WMS!L2052,'picking of the day'!$E$4:$E$358)</f>
        <v>0</v>
      </c>
      <c r="U2052" s="114">
        <f>IF(ISNA(VLOOKUP(H2052,'data putaway'!$A$1:$E$530,3,0)),0,VLOOKUP(H2052,'data putaway'!$A$1:$E$530,3,0))</f>
        <v>0</v>
      </c>
      <c r="V2052" s="354">
        <f t="shared" si="705"/>
        <v>36</v>
      </c>
      <c r="W2052" s="114">
        <f>IF(ISNA(VLOOKUP(H2052,'data putaway'!$A$1:$E$530,2,0)),0,VLOOKUP(H2052,'data putaway'!$A$1:$E$530,2,0))</f>
        <v>0</v>
      </c>
      <c r="X2052" s="354" t="b">
        <f t="shared" si="706"/>
        <v>0</v>
      </c>
      <c r="Y2052" s="354">
        <f>IF(ISNA(VLOOKUP(H2052,'data putaway'!$A$1:$E$530,4,0)),0,VLOOKUP(H2052,'data putaway'!$A$1:$E$530,4,0))</f>
        <v>0</v>
      </c>
      <c r="Z2052" s="113">
        <f>IF(ISNA(VLOOKUP(H2052,'data putaway'!$A$1:$E$530,5,0)),0,VLOOKUP(H2052,'data putaway'!$A$1:$E$530,5,0))</f>
        <v>0</v>
      </c>
      <c r="AA2052" s="354" t="b">
        <f t="shared" si="707"/>
        <v>0</v>
      </c>
      <c r="AB2052" s="354" t="b">
        <f t="shared" si="708"/>
        <v>0</v>
      </c>
      <c r="AC2052" s="356" t="e">
        <f t="shared" ca="1" si="709"/>
        <v>#NUM!</v>
      </c>
      <c r="AD2052" s="114" t="str">
        <f t="shared" ca="1" si="716"/>
        <v>3 Year, 11 Month, 16 Days</v>
      </c>
      <c r="AE2052" s="114">
        <f t="shared" si="710"/>
        <v>36</v>
      </c>
      <c r="AF2052" s="114">
        <f t="shared" si="711"/>
        <v>1</v>
      </c>
      <c r="AG2052" s="354" t="str">
        <f t="shared" si="712"/>
        <v>CF29</v>
      </c>
      <c r="AH2052" s="114">
        <f>IF(ISNA(VLOOKUP(L2052,'MASTER DATA'!$A$1:$F$192,6,0)),0,VLOOKUP(L2052,'MASTER DATA'!$A$1:$F$192,6,0))*AE2052</f>
        <v>576</v>
      </c>
      <c r="AI2052" s="354" t="str">
        <f>VLOOKUP($D2052,'warehouse mapping'!$AN$7:$AO$17,2,0)</f>
        <v>Aktif</v>
      </c>
      <c r="AJ2052" s="114">
        <f t="shared" si="713"/>
        <v>0</v>
      </c>
      <c r="AK2052" s="354" t="str">
        <f t="shared" si="714"/>
        <v/>
      </c>
      <c r="AL2052" s="354" t="s">
        <v>3025</v>
      </c>
      <c r="AM2052" s="354">
        <f t="shared" si="717"/>
        <v>1</v>
      </c>
      <c r="AN2052" s="354" t="b">
        <f t="shared" si="715"/>
        <v>1</v>
      </c>
    </row>
    <row r="2053" spans="1:40" s="354" customFormat="1">
      <c r="A2053" s="354" t="str">
        <f t="shared" si="718"/>
        <v>CF29E01550069887</v>
      </c>
      <c r="B2053" s="354">
        <f t="shared" si="719"/>
        <v>0</v>
      </c>
      <c r="C2053" s="354">
        <f t="shared" si="720"/>
        <v>0</v>
      </c>
      <c r="D2053" s="354" t="str">
        <f t="shared" ref="D2053:D2116" si="721">LEFT(H2053,2)</f>
        <v>CF</v>
      </c>
      <c r="E2053" s="354" t="str">
        <f t="shared" ref="E2053:E2116" si="722">MID(H2053,3,2)</f>
        <v>29</v>
      </c>
      <c r="F2053" s="354" t="str">
        <f t="shared" ref="F2053:F2116" si="723">MID(H2053,5,1)</f>
        <v>E</v>
      </c>
      <c r="G2053" s="355" t="str">
        <f t="shared" ref="G2053:G2116" si="724">RIGHT(H2053,2)</f>
        <v>01</v>
      </c>
      <c r="H2053" s="232" t="s">
        <v>2334</v>
      </c>
      <c r="I2053" s="232" t="s">
        <v>3582</v>
      </c>
      <c r="J2053" s="233">
        <v>47719</v>
      </c>
      <c r="K2053" s="233">
        <v>47734</v>
      </c>
      <c r="L2053" s="234">
        <v>550069887</v>
      </c>
      <c r="M2053" s="232" t="str">
        <f>IF(ISNA(VLOOKUP(L2053,'MASTER DATA'!$A$1:$B$192,2,0)),"",VLOOKUP(L2053,'MASTER DATA'!$A$1:$B$192,2,0))</f>
        <v>RimR4Plus15W40CI4E7_12*1L_A04W</v>
      </c>
      <c r="N2053" s="232">
        <v>44</v>
      </c>
      <c r="O2053" s="232">
        <f t="shared" ref="O2053:O2116" si="725">(V2053-P2053)/Q2053</f>
        <v>1</v>
      </c>
      <c r="P2053" s="232">
        <f t="shared" ref="P2053:P2116" si="726">MOD(V2053,Q2053)</f>
        <v>0</v>
      </c>
      <c r="Q2053" s="232">
        <f>VLOOKUP(L2053,'MASTER DATA'!$A$1:$E$192,5,0)</f>
        <v>44</v>
      </c>
      <c r="R2053" s="234">
        <f>SUMIF('picking of the day'!$H$4:$H$358,WMS!H2053&amp;WMS!L2053,'picking of the day'!$E$4:$E$358)</f>
        <v>0</v>
      </c>
      <c r="U2053" s="114">
        <f>IF(ISNA(VLOOKUP(H2053,'data putaway'!$A$1:$E$530,3,0)),0,VLOOKUP(H2053,'data putaway'!$A$1:$E$530,3,0))</f>
        <v>0</v>
      </c>
      <c r="V2053" s="354">
        <f t="shared" ref="V2053:V2116" si="727">(N2053+T2053+U2053)-(R2053+S2053)</f>
        <v>44</v>
      </c>
      <c r="W2053" s="114">
        <f>IF(ISNA(VLOOKUP(H2053,'data putaway'!$A$1:$E$530,2,0)),0,VLOOKUP(H2053,'data putaway'!$A$1:$E$530,2,0))</f>
        <v>0</v>
      </c>
      <c r="X2053" s="354" t="b">
        <f t="shared" ref="X2053:X2116" si="728">W2053=L2053</f>
        <v>0</v>
      </c>
      <c r="Y2053" s="354">
        <f>IF(ISNA(VLOOKUP(H2053,'data putaway'!$A$1:$E$530,4,0)),0,VLOOKUP(H2053,'data putaway'!$A$1:$E$530,4,0))</f>
        <v>0</v>
      </c>
      <c r="Z2053" s="113">
        <f>IF(ISNA(VLOOKUP(H2053,'data putaway'!$A$1:$E$530,5,0)),0,VLOOKUP(H2053,'data putaway'!$A$1:$E$530,5,0))</f>
        <v>0</v>
      </c>
      <c r="AA2053" s="354" t="b">
        <f t="shared" ref="AA2053:AA2116" si="729">Y2053=I2053</f>
        <v>0</v>
      </c>
      <c r="AB2053" s="354" t="b">
        <f t="shared" ref="AB2053:AB2116" si="730">Z2053=K2053</f>
        <v>0</v>
      </c>
      <c r="AC2053" s="356" t="e">
        <f t="shared" ref="AC2053:AC2116" ca="1" si="731">IF(J2053="","",DATEDIF(J2053,NOW(),"ym")&amp;" Month"&amp;",  "&amp;DATEDIF(J2053,NOW(),"md")&amp;" Days")</f>
        <v>#NUM!</v>
      </c>
      <c r="AD2053" s="114" t="str">
        <f t="shared" ca="1" si="716"/>
        <v>3 Year, 11 Month, 21 Days</v>
      </c>
      <c r="AE2053" s="114">
        <f t="shared" ref="AE2053:AE2116" si="732">N2053+U2053</f>
        <v>44</v>
      </c>
      <c r="AF2053" s="114">
        <f t="shared" ref="AF2053:AF2116" si="733">IF(V2053&gt;0,1,0)</f>
        <v>1</v>
      </c>
      <c r="AG2053" s="354" t="str">
        <f t="shared" ref="AG2053:AG2116" si="734">D2053&amp;E2053</f>
        <v>CF29</v>
      </c>
      <c r="AH2053" s="114">
        <f>IF(ISNA(VLOOKUP(L2053,'MASTER DATA'!$A$1:$F$192,6,0)),0,VLOOKUP(L2053,'MASTER DATA'!$A$1:$F$192,6,0))*AE2053</f>
        <v>528</v>
      </c>
      <c r="AI2053" s="354" t="str">
        <f>VLOOKUP($D2053,'warehouse mapping'!$AN$7:$AO$17,2,0)</f>
        <v>Aktif</v>
      </c>
      <c r="AJ2053" s="114">
        <f t="shared" ref="AJ2053:AJ2116" si="735">IF(AF2053=0,1,0)</f>
        <v>0</v>
      </c>
      <c r="AK2053" s="354" t="str">
        <f t="shared" ref="AK2053:AK2116" si="736">IF(AND(AJ2053=1,AI2053="aktif"),D2053,"")</f>
        <v/>
      </c>
      <c r="AL2053" s="354" t="s">
        <v>3025</v>
      </c>
      <c r="AM2053" s="354">
        <f t="shared" si="717"/>
        <v>1</v>
      </c>
      <c r="AN2053" s="354" t="b">
        <f t="shared" si="715"/>
        <v>1</v>
      </c>
    </row>
    <row r="2054" spans="1:40" s="354" customFormat="1">
      <c r="A2054" s="354" t="str">
        <f t="shared" si="718"/>
        <v>CF29E02550044709</v>
      </c>
      <c r="B2054" s="354">
        <f t="shared" si="719"/>
        <v>0</v>
      </c>
      <c r="C2054" s="354">
        <f t="shared" si="720"/>
        <v>0</v>
      </c>
      <c r="D2054" s="354" t="str">
        <f t="shared" si="721"/>
        <v>CF</v>
      </c>
      <c r="E2054" s="354" t="str">
        <f t="shared" si="722"/>
        <v>29</v>
      </c>
      <c r="F2054" s="354" t="str">
        <f t="shared" si="723"/>
        <v>E</v>
      </c>
      <c r="G2054" s="355" t="str">
        <f t="shared" si="724"/>
        <v>02</v>
      </c>
      <c r="H2054" s="232" t="s">
        <v>296</v>
      </c>
      <c r="I2054" s="232" t="s">
        <v>3509</v>
      </c>
      <c r="J2054" s="233">
        <v>46269</v>
      </c>
      <c r="K2054" s="233">
        <v>47722</v>
      </c>
      <c r="L2054" s="234">
        <v>550044709</v>
      </c>
      <c r="M2054" s="232" t="str">
        <f>IF(ISNA(VLOOKUP(L2054,'MASTER DATA'!$A$1:$B$192,2,0)),"",VLOOKUP(L2054,'MASTER DATA'!$A$1:$B$192,2,0))</f>
        <v>Adv4TAX5Sc10W30SLMB_12*0.8L_A04W</v>
      </c>
      <c r="N2054" s="232">
        <v>0</v>
      </c>
      <c r="O2054" s="232">
        <f t="shared" si="725"/>
        <v>0</v>
      </c>
      <c r="P2054" s="232">
        <f t="shared" si="726"/>
        <v>0</v>
      </c>
      <c r="Q2054" s="232">
        <f>VLOOKUP(L2054,'MASTER DATA'!$A$1:$E$192,5,0)</f>
        <v>48</v>
      </c>
      <c r="R2054" s="234">
        <f>SUMIF('picking of the day'!$H$4:$H$358,WMS!H2054&amp;WMS!L2054,'picking of the day'!$E$4:$E$358)</f>
        <v>0</v>
      </c>
      <c r="U2054" s="114">
        <f>IF(ISNA(VLOOKUP(H2054,'data putaway'!$A$1:$E$530,3,0)),0,VLOOKUP(H2054,'data putaway'!$A$1:$E$530,3,0))</f>
        <v>0</v>
      </c>
      <c r="V2054" s="354">
        <f t="shared" si="727"/>
        <v>0</v>
      </c>
      <c r="W2054" s="114">
        <f>IF(ISNA(VLOOKUP(H2054,'data putaway'!$A$1:$E$530,2,0)),0,VLOOKUP(H2054,'data putaway'!$A$1:$E$530,2,0))</f>
        <v>0</v>
      </c>
      <c r="X2054" s="354" t="b">
        <f t="shared" si="728"/>
        <v>0</v>
      </c>
      <c r="Y2054" s="354">
        <f>IF(ISNA(VLOOKUP(H2054,'data putaway'!$A$1:$E$530,4,0)),0,VLOOKUP(H2054,'data putaway'!$A$1:$E$530,4,0))</f>
        <v>0</v>
      </c>
      <c r="Z2054" s="113">
        <f>IF(ISNA(VLOOKUP(H2054,'data putaway'!$A$1:$E$530,5,0)),0,VLOOKUP(H2054,'data putaway'!$A$1:$E$530,5,0))</f>
        <v>0</v>
      </c>
      <c r="AA2054" s="354" t="b">
        <f t="shared" si="729"/>
        <v>0</v>
      </c>
      <c r="AB2054" s="354" t="b">
        <f t="shared" si="730"/>
        <v>0</v>
      </c>
      <c r="AC2054" s="356" t="str">
        <f t="shared" ca="1" si="731"/>
        <v>0 Month,  14 Days</v>
      </c>
      <c r="AD2054" s="114" t="str">
        <f t="shared" ca="1" si="716"/>
        <v>3 Year, 11 Month, 9 Days</v>
      </c>
      <c r="AE2054" s="114">
        <f t="shared" si="732"/>
        <v>0</v>
      </c>
      <c r="AF2054" s="114">
        <f t="shared" si="733"/>
        <v>0</v>
      </c>
      <c r="AG2054" s="354" t="str">
        <f t="shared" si="734"/>
        <v>CF29</v>
      </c>
      <c r="AH2054" s="114">
        <f>IF(ISNA(VLOOKUP(L2054,'MASTER DATA'!$A$1:$F$192,6,0)),0,VLOOKUP(L2054,'MASTER DATA'!$A$1:$F$192,6,0))*AE2054</f>
        <v>0</v>
      </c>
      <c r="AI2054" s="354" t="str">
        <f>VLOOKUP($D2054,'warehouse mapping'!$AN$7:$AO$17,2,0)</f>
        <v>Aktif</v>
      </c>
      <c r="AJ2054" s="114">
        <f t="shared" si="735"/>
        <v>1</v>
      </c>
      <c r="AK2054" s="354" t="str">
        <f t="shared" si="736"/>
        <v>CF</v>
      </c>
      <c r="AL2054" s="354" t="s">
        <v>3025</v>
      </c>
      <c r="AM2054" s="354">
        <f t="shared" si="717"/>
        <v>1</v>
      </c>
      <c r="AN2054" s="354" t="b">
        <f t="shared" ref="AN2054:AN2117" si="737">ISNUMBER(V2054)</f>
        <v>1</v>
      </c>
    </row>
    <row r="2055" spans="1:40" s="354" customFormat="1">
      <c r="A2055" s="354" t="str">
        <f t="shared" si="718"/>
        <v>CF30A01</v>
      </c>
      <c r="B2055" s="354">
        <f t="shared" si="719"/>
        <v>0</v>
      </c>
      <c r="C2055" s="354">
        <f t="shared" si="720"/>
        <v>0</v>
      </c>
      <c r="D2055" s="354" t="str">
        <f t="shared" si="721"/>
        <v>CF</v>
      </c>
      <c r="E2055" s="354" t="str">
        <f t="shared" si="722"/>
        <v>30</v>
      </c>
      <c r="F2055" s="354" t="str">
        <f t="shared" si="723"/>
        <v>A</v>
      </c>
      <c r="G2055" s="355" t="str">
        <f t="shared" si="724"/>
        <v>01</v>
      </c>
      <c r="H2055" s="232" t="s">
        <v>2335</v>
      </c>
      <c r="I2055" s="232"/>
      <c r="J2055" s="233"/>
      <c r="K2055" s="233"/>
      <c r="L2055" s="234"/>
      <c r="M2055" s="232" t="str">
        <f>IF(ISNA(VLOOKUP(L2055,'MASTER DATA'!$A$1:$B$192,2,0)),"",VLOOKUP(L2055,'MASTER DATA'!$A$1:$B$192,2,0))</f>
        <v/>
      </c>
      <c r="N2055" s="232">
        <v>0</v>
      </c>
      <c r="O2055" s="232" t="e">
        <f t="shared" si="725"/>
        <v>#N/A</v>
      </c>
      <c r="P2055" s="232" t="e">
        <f t="shared" si="726"/>
        <v>#N/A</v>
      </c>
      <c r="Q2055" s="232" t="e">
        <f>VLOOKUP(L2055,'MASTER DATA'!$A$1:$E$192,5,0)</f>
        <v>#N/A</v>
      </c>
      <c r="R2055" s="234">
        <f>SUMIF('picking of the day'!$H$4:$H$358,WMS!H2055&amp;WMS!L2055,'picking of the day'!$E$4:$E$358)</f>
        <v>0</v>
      </c>
      <c r="U2055" s="114">
        <f>IF(ISNA(VLOOKUP(H2055,'data putaway'!$A$1:$E$530,3,0)),0,VLOOKUP(H2055,'data putaway'!$A$1:$E$530,3,0))</f>
        <v>0</v>
      </c>
      <c r="V2055" s="354">
        <f t="shared" si="727"/>
        <v>0</v>
      </c>
      <c r="W2055" s="114">
        <f>IF(ISNA(VLOOKUP(H2055,'data putaway'!$A$1:$E$530,2,0)),0,VLOOKUP(H2055,'data putaway'!$A$1:$E$530,2,0))</f>
        <v>0</v>
      </c>
      <c r="X2055" s="354" t="b">
        <f t="shared" si="728"/>
        <v>1</v>
      </c>
      <c r="Y2055" s="354">
        <f>IF(ISNA(VLOOKUP(H2055,'data putaway'!$A$1:$E$530,4,0)),0,VLOOKUP(H2055,'data putaway'!$A$1:$E$530,4,0))</f>
        <v>0</v>
      </c>
      <c r="Z2055" s="113">
        <f>IF(ISNA(VLOOKUP(H2055,'data putaway'!$A$1:$E$530,5,0)),0,VLOOKUP(H2055,'data putaway'!$A$1:$E$530,5,0))</f>
        <v>0</v>
      </c>
      <c r="AA2055" s="354" t="b">
        <f t="shared" si="729"/>
        <v>1</v>
      </c>
      <c r="AB2055" s="354" t="b">
        <f t="shared" si="730"/>
        <v>1</v>
      </c>
      <c r="AC2055" s="356" t="str">
        <f t="shared" ca="1" si="731"/>
        <v/>
      </c>
      <c r="AD2055" s="114" t="str">
        <f t="shared" ca="1" si="716"/>
        <v/>
      </c>
      <c r="AE2055" s="114">
        <f t="shared" si="732"/>
        <v>0</v>
      </c>
      <c r="AF2055" s="114">
        <f t="shared" si="733"/>
        <v>0</v>
      </c>
      <c r="AG2055" s="354" t="str">
        <f t="shared" si="734"/>
        <v>CF30</v>
      </c>
      <c r="AH2055" s="114">
        <f>IF(ISNA(VLOOKUP(L2055,'MASTER DATA'!$A$1:$F$192,6,0)),0,VLOOKUP(L2055,'MASTER DATA'!$A$1:$F$192,6,0))*AE2055</f>
        <v>0</v>
      </c>
      <c r="AI2055" s="354" t="str">
        <f>VLOOKUP($D2055,'warehouse mapping'!$AN$7:$AO$17,2,0)</f>
        <v>Aktif</v>
      </c>
      <c r="AJ2055" s="114">
        <f t="shared" si="735"/>
        <v>1</v>
      </c>
      <c r="AK2055" s="354" t="str">
        <f t="shared" si="736"/>
        <v>CF</v>
      </c>
      <c r="AL2055" s="354" t="s">
        <v>3025</v>
      </c>
      <c r="AM2055" s="354">
        <f t="shared" si="717"/>
        <v>1</v>
      </c>
      <c r="AN2055" s="354" t="b">
        <f t="shared" si="737"/>
        <v>1</v>
      </c>
    </row>
    <row r="2056" spans="1:40" s="354" customFormat="1">
      <c r="A2056" s="354" t="str">
        <f t="shared" si="718"/>
        <v>CF30A02</v>
      </c>
      <c r="B2056" s="354">
        <f t="shared" si="719"/>
        <v>0</v>
      </c>
      <c r="C2056" s="354">
        <f t="shared" si="720"/>
        <v>0</v>
      </c>
      <c r="D2056" s="354" t="str">
        <f t="shared" si="721"/>
        <v>CF</v>
      </c>
      <c r="E2056" s="354" t="str">
        <f t="shared" si="722"/>
        <v>30</v>
      </c>
      <c r="F2056" s="354" t="str">
        <f t="shared" si="723"/>
        <v>A</v>
      </c>
      <c r="G2056" s="355" t="str">
        <f t="shared" si="724"/>
        <v>02</v>
      </c>
      <c r="H2056" s="232" t="s">
        <v>2336</v>
      </c>
      <c r="I2056" s="232"/>
      <c r="J2056" s="233"/>
      <c r="K2056" s="233"/>
      <c r="L2056" s="234"/>
      <c r="M2056" s="232" t="str">
        <f>IF(ISNA(VLOOKUP(L2056,'MASTER DATA'!$A$1:$B$192,2,0)),"",VLOOKUP(L2056,'MASTER DATA'!$A$1:$B$192,2,0))</f>
        <v/>
      </c>
      <c r="N2056" s="232">
        <v>0</v>
      </c>
      <c r="O2056" s="232" t="e">
        <f t="shared" si="725"/>
        <v>#N/A</v>
      </c>
      <c r="P2056" s="232" t="e">
        <f t="shared" si="726"/>
        <v>#N/A</v>
      </c>
      <c r="Q2056" s="232" t="e">
        <f>VLOOKUP(L2056,'MASTER DATA'!$A$1:$E$192,5,0)</f>
        <v>#N/A</v>
      </c>
      <c r="R2056" s="234">
        <f>SUMIF('picking of the day'!$H$4:$H$358,WMS!H2056&amp;WMS!L2056,'picking of the day'!$E$4:$E$358)</f>
        <v>0</v>
      </c>
      <c r="U2056" s="114">
        <f>IF(ISNA(VLOOKUP(H2056,'data putaway'!$A$1:$E$530,3,0)),0,VLOOKUP(H2056,'data putaway'!$A$1:$E$530,3,0))</f>
        <v>0</v>
      </c>
      <c r="V2056" s="354">
        <f t="shared" si="727"/>
        <v>0</v>
      </c>
      <c r="W2056" s="114">
        <f>IF(ISNA(VLOOKUP(H2056,'data putaway'!$A$1:$E$530,2,0)),0,VLOOKUP(H2056,'data putaway'!$A$1:$E$530,2,0))</f>
        <v>0</v>
      </c>
      <c r="X2056" s="354" t="b">
        <f t="shared" si="728"/>
        <v>1</v>
      </c>
      <c r="Y2056" s="354">
        <f>IF(ISNA(VLOOKUP(H2056,'data putaway'!$A$1:$E$530,4,0)),0,VLOOKUP(H2056,'data putaway'!$A$1:$E$530,4,0))</f>
        <v>0</v>
      </c>
      <c r="Z2056" s="113">
        <f>IF(ISNA(VLOOKUP(H2056,'data putaway'!$A$1:$E$530,5,0)),0,VLOOKUP(H2056,'data putaway'!$A$1:$E$530,5,0))</f>
        <v>0</v>
      </c>
      <c r="AA2056" s="354" t="b">
        <f t="shared" si="729"/>
        <v>1</v>
      </c>
      <c r="AB2056" s="354" t="b">
        <f t="shared" si="730"/>
        <v>1</v>
      </c>
      <c r="AC2056" s="356" t="str">
        <f t="shared" ca="1" si="731"/>
        <v/>
      </c>
      <c r="AD2056" s="114" t="str">
        <f t="shared" ca="1" si="716"/>
        <v/>
      </c>
      <c r="AE2056" s="114">
        <f t="shared" si="732"/>
        <v>0</v>
      </c>
      <c r="AF2056" s="114">
        <f t="shared" si="733"/>
        <v>0</v>
      </c>
      <c r="AG2056" s="354" t="str">
        <f t="shared" si="734"/>
        <v>CF30</v>
      </c>
      <c r="AH2056" s="114">
        <f>IF(ISNA(VLOOKUP(L2056,'MASTER DATA'!$A$1:$F$192,6,0)),0,VLOOKUP(L2056,'MASTER DATA'!$A$1:$F$192,6,0))*AE2056</f>
        <v>0</v>
      </c>
      <c r="AI2056" s="354" t="str">
        <f>VLOOKUP($D2056,'warehouse mapping'!$AN$7:$AO$17,2,0)</f>
        <v>Aktif</v>
      </c>
      <c r="AJ2056" s="114">
        <f t="shared" si="735"/>
        <v>1</v>
      </c>
      <c r="AK2056" s="354" t="str">
        <f t="shared" si="736"/>
        <v>CF</v>
      </c>
      <c r="AL2056" s="354" t="s">
        <v>3025</v>
      </c>
      <c r="AM2056" s="354">
        <f t="shared" si="717"/>
        <v>1</v>
      </c>
      <c r="AN2056" s="354" t="b">
        <f t="shared" si="737"/>
        <v>1</v>
      </c>
    </row>
    <row r="2057" spans="1:40" s="354" customFormat="1">
      <c r="A2057" s="354" t="str">
        <f t="shared" si="718"/>
        <v>CF30B01550025044</v>
      </c>
      <c r="B2057" s="354">
        <f t="shared" si="719"/>
        <v>0</v>
      </c>
      <c r="C2057" s="354">
        <f t="shared" si="720"/>
        <v>4</v>
      </c>
      <c r="D2057" s="354" t="str">
        <f t="shared" si="721"/>
        <v>CF</v>
      </c>
      <c r="E2057" s="354" t="str">
        <f t="shared" si="722"/>
        <v>30</v>
      </c>
      <c r="F2057" s="354" t="str">
        <f t="shared" si="723"/>
        <v>B</v>
      </c>
      <c r="G2057" s="355" t="str">
        <f t="shared" si="724"/>
        <v>01</v>
      </c>
      <c r="H2057" s="232" t="s">
        <v>2337</v>
      </c>
      <c r="I2057" s="232" t="s">
        <v>3631</v>
      </c>
      <c r="J2057" s="233">
        <v>46282</v>
      </c>
      <c r="K2057" s="233">
        <v>47735</v>
      </c>
      <c r="L2057" s="234">
        <v>550025044</v>
      </c>
      <c r="M2057" s="232" t="str">
        <f>IF(ISNA(VLOOKUP(L2057,'MASTER DATA'!$A$1:$B$192,2,0)),"",VLOOKUP(L2057,'MASTER DATA'!$A$1:$B$192,2,0))</f>
        <v>Spirax S2 A 85W-140_1*209L_A227</v>
      </c>
      <c r="N2057" s="232">
        <v>0</v>
      </c>
      <c r="O2057" s="232">
        <f t="shared" si="725"/>
        <v>1</v>
      </c>
      <c r="P2057" s="232">
        <f t="shared" si="726"/>
        <v>0</v>
      </c>
      <c r="Q2057" s="232">
        <f>VLOOKUP(L2057,'MASTER DATA'!$A$1:$E$192,5,0)</f>
        <v>4</v>
      </c>
      <c r="R2057" s="234">
        <f>SUMIF('picking of the day'!$H$4:$H$358,WMS!H2057&amp;WMS!L2057,'picking of the day'!$E$4:$E$358)</f>
        <v>0</v>
      </c>
      <c r="U2057" s="114">
        <f>IF(ISNA(VLOOKUP(H2057,'data putaway'!$A$1:$E$530,3,0)),0,VLOOKUP(H2057,'data putaway'!$A$1:$E$530,3,0))</f>
        <v>4</v>
      </c>
      <c r="V2057" s="354">
        <f t="shared" si="727"/>
        <v>4</v>
      </c>
      <c r="W2057" s="114">
        <f>IF(ISNA(VLOOKUP(H2057,'data putaway'!$A$1:$E$530,2,0)),0,VLOOKUP(H2057,'data putaway'!$A$1:$E$530,2,0))</f>
        <v>550025044</v>
      </c>
      <c r="X2057" s="354" t="b">
        <f t="shared" si="728"/>
        <v>1</v>
      </c>
      <c r="Y2057" s="354" t="str">
        <f>IF(ISNA(VLOOKUP(H2057,'data putaway'!$A$1:$E$530,4,0)),0,VLOOKUP(H2057,'data putaway'!$A$1:$E$530,4,0))</f>
        <v>1270429</v>
      </c>
      <c r="Z2057" s="113">
        <f>IF(ISNA(VLOOKUP(H2057,'data putaway'!$A$1:$E$530,5,0)),0,VLOOKUP(H2057,'data putaway'!$A$1:$E$530,5,0))</f>
        <v>47735</v>
      </c>
      <c r="AA2057" s="354" t="b">
        <f t="shared" si="729"/>
        <v>1</v>
      </c>
      <c r="AB2057" s="354" t="b">
        <f t="shared" si="730"/>
        <v>1</v>
      </c>
      <c r="AC2057" s="356" t="str">
        <f t="shared" ca="1" si="731"/>
        <v>0 Month,  1 Days</v>
      </c>
      <c r="AD2057" s="114" t="str">
        <f t="shared" ca="1" si="716"/>
        <v>3 Year, 11 Month, 22 Days</v>
      </c>
      <c r="AE2057" s="114">
        <f t="shared" si="732"/>
        <v>4</v>
      </c>
      <c r="AF2057" s="114">
        <f t="shared" si="733"/>
        <v>1</v>
      </c>
      <c r="AG2057" s="354" t="str">
        <f t="shared" si="734"/>
        <v>CF30</v>
      </c>
      <c r="AH2057" s="114">
        <f>IF(ISNA(VLOOKUP(L2057,'MASTER DATA'!$A$1:$F$192,6,0)),0,VLOOKUP(L2057,'MASTER DATA'!$A$1:$F$192,6,0))*AE2057</f>
        <v>836</v>
      </c>
      <c r="AI2057" s="354" t="str">
        <f>VLOOKUP($D2057,'warehouse mapping'!$AN$7:$AO$17,2,0)</f>
        <v>Aktif</v>
      </c>
      <c r="AJ2057" s="114">
        <f t="shared" si="735"/>
        <v>0</v>
      </c>
      <c r="AK2057" s="354" t="str">
        <f t="shared" si="736"/>
        <v/>
      </c>
      <c r="AL2057" s="354" t="s">
        <v>3025</v>
      </c>
      <c r="AM2057" s="354">
        <f t="shared" si="717"/>
        <v>1</v>
      </c>
      <c r="AN2057" s="354" t="b">
        <f t="shared" si="737"/>
        <v>1</v>
      </c>
    </row>
    <row r="2058" spans="1:40" s="354" customFormat="1">
      <c r="A2058" s="354" t="str">
        <f t="shared" si="718"/>
        <v>CF30B02550025044</v>
      </c>
      <c r="B2058" s="354">
        <f t="shared" si="719"/>
        <v>0</v>
      </c>
      <c r="C2058" s="354">
        <f t="shared" si="720"/>
        <v>4</v>
      </c>
      <c r="D2058" s="354" t="str">
        <f t="shared" si="721"/>
        <v>CF</v>
      </c>
      <c r="E2058" s="354" t="str">
        <f t="shared" si="722"/>
        <v>30</v>
      </c>
      <c r="F2058" s="354" t="str">
        <f t="shared" si="723"/>
        <v>B</v>
      </c>
      <c r="G2058" s="355" t="str">
        <f t="shared" si="724"/>
        <v>02</v>
      </c>
      <c r="H2058" s="232" t="s">
        <v>2338</v>
      </c>
      <c r="I2058" s="232" t="s">
        <v>3631</v>
      </c>
      <c r="J2058" s="233">
        <v>46282</v>
      </c>
      <c r="K2058" s="233">
        <v>47735</v>
      </c>
      <c r="L2058" s="234">
        <v>550025044</v>
      </c>
      <c r="M2058" s="232" t="str">
        <f>IF(ISNA(VLOOKUP(L2058,'MASTER DATA'!$A$1:$B$192,2,0)),"",VLOOKUP(L2058,'MASTER DATA'!$A$1:$B$192,2,0))</f>
        <v>Spirax S2 A 85W-140_1*209L_A227</v>
      </c>
      <c r="N2058" s="232">
        <v>0</v>
      </c>
      <c r="O2058" s="232">
        <f t="shared" si="725"/>
        <v>1</v>
      </c>
      <c r="P2058" s="232">
        <f t="shared" si="726"/>
        <v>0</v>
      </c>
      <c r="Q2058" s="232">
        <f>VLOOKUP(L2058,'MASTER DATA'!$A$1:$E$192,5,0)</f>
        <v>4</v>
      </c>
      <c r="R2058" s="234">
        <f>SUMIF('picking of the day'!$H$4:$H$358,WMS!H2058&amp;WMS!L2058,'picking of the day'!$E$4:$E$358)</f>
        <v>0</v>
      </c>
      <c r="U2058" s="114">
        <f>IF(ISNA(VLOOKUP(H2058,'data putaway'!$A$1:$E$530,3,0)),0,VLOOKUP(H2058,'data putaway'!$A$1:$E$530,3,0))</f>
        <v>4</v>
      </c>
      <c r="V2058" s="354">
        <f t="shared" si="727"/>
        <v>4</v>
      </c>
      <c r="W2058" s="114">
        <f>IF(ISNA(VLOOKUP(H2058,'data putaway'!$A$1:$E$530,2,0)),0,VLOOKUP(H2058,'data putaway'!$A$1:$E$530,2,0))</f>
        <v>550025044</v>
      </c>
      <c r="X2058" s="354" t="b">
        <f t="shared" si="728"/>
        <v>1</v>
      </c>
      <c r="Y2058" s="354" t="str">
        <f>IF(ISNA(VLOOKUP(H2058,'data putaway'!$A$1:$E$530,4,0)),0,VLOOKUP(H2058,'data putaway'!$A$1:$E$530,4,0))</f>
        <v>1270429</v>
      </c>
      <c r="Z2058" s="113">
        <f>IF(ISNA(VLOOKUP(H2058,'data putaway'!$A$1:$E$530,5,0)),0,VLOOKUP(H2058,'data putaway'!$A$1:$E$530,5,0))</f>
        <v>47735</v>
      </c>
      <c r="AA2058" s="354" t="b">
        <f t="shared" si="729"/>
        <v>1</v>
      </c>
      <c r="AB2058" s="354" t="b">
        <f t="shared" si="730"/>
        <v>1</v>
      </c>
      <c r="AC2058" s="356" t="str">
        <f t="shared" ca="1" si="731"/>
        <v>0 Month,  1 Days</v>
      </c>
      <c r="AD2058" s="114" t="str">
        <f t="shared" ca="1" si="716"/>
        <v>3 Year, 11 Month, 22 Days</v>
      </c>
      <c r="AE2058" s="114">
        <f t="shared" si="732"/>
        <v>4</v>
      </c>
      <c r="AF2058" s="114">
        <f t="shared" si="733"/>
        <v>1</v>
      </c>
      <c r="AG2058" s="354" t="str">
        <f t="shared" si="734"/>
        <v>CF30</v>
      </c>
      <c r="AH2058" s="114">
        <f>IF(ISNA(VLOOKUP(L2058,'MASTER DATA'!$A$1:$F$192,6,0)),0,VLOOKUP(L2058,'MASTER DATA'!$A$1:$F$192,6,0))*AE2058</f>
        <v>836</v>
      </c>
      <c r="AI2058" s="354" t="str">
        <f>VLOOKUP($D2058,'warehouse mapping'!$AN$7:$AO$17,2,0)</f>
        <v>Aktif</v>
      </c>
      <c r="AJ2058" s="114">
        <f t="shared" si="735"/>
        <v>0</v>
      </c>
      <c r="AK2058" s="354" t="str">
        <f t="shared" si="736"/>
        <v/>
      </c>
      <c r="AL2058" s="354" t="s">
        <v>3025</v>
      </c>
      <c r="AM2058" s="354">
        <f t="shared" si="717"/>
        <v>1</v>
      </c>
      <c r="AN2058" s="354" t="b">
        <f t="shared" si="737"/>
        <v>1</v>
      </c>
    </row>
    <row r="2059" spans="1:40" s="354" customFormat="1">
      <c r="A2059" s="354" t="str">
        <f t="shared" si="718"/>
        <v>CF30C01550070612</v>
      </c>
      <c r="B2059" s="354">
        <f t="shared" si="719"/>
        <v>0</v>
      </c>
      <c r="C2059" s="354">
        <f t="shared" si="720"/>
        <v>0</v>
      </c>
      <c r="D2059" s="354" t="str">
        <f t="shared" si="721"/>
        <v>CF</v>
      </c>
      <c r="E2059" s="354" t="str">
        <f t="shared" si="722"/>
        <v>30</v>
      </c>
      <c r="F2059" s="354" t="str">
        <f t="shared" si="723"/>
        <v>C</v>
      </c>
      <c r="G2059" s="355" t="str">
        <f t="shared" si="724"/>
        <v>01</v>
      </c>
      <c r="H2059" s="232" t="s">
        <v>2339</v>
      </c>
      <c r="I2059" s="232" t="s">
        <v>3530</v>
      </c>
      <c r="J2059" s="233">
        <v>47719</v>
      </c>
      <c r="K2059" s="233">
        <v>47731</v>
      </c>
      <c r="L2059" s="234">
        <v>550070612</v>
      </c>
      <c r="M2059" s="232" t="str">
        <f>IF(ISNA(VLOOKUP(L2059,'MASTER DATA'!$A$1:$B$192,2,0)),"",VLOOKUP(L2059,'MASTER DATA'!$A$1:$B$192,2,0))</f>
        <v>HlxHX610W40SP_12*1L_A04W</v>
      </c>
      <c r="N2059" s="232">
        <v>44</v>
      </c>
      <c r="O2059" s="232">
        <f t="shared" si="725"/>
        <v>1</v>
      </c>
      <c r="P2059" s="232">
        <f t="shared" si="726"/>
        <v>0</v>
      </c>
      <c r="Q2059" s="232">
        <f>VLOOKUP(L2059,'MASTER DATA'!$A$1:$E$192,5,0)</f>
        <v>44</v>
      </c>
      <c r="R2059" s="234">
        <f>SUMIF('picking of the day'!$H$4:$H$358,WMS!H2059&amp;WMS!L2059,'picking of the day'!$E$4:$E$358)</f>
        <v>0</v>
      </c>
      <c r="U2059" s="114">
        <f>IF(ISNA(VLOOKUP(H2059,'data putaway'!$A$1:$E$530,3,0)),0,VLOOKUP(H2059,'data putaway'!$A$1:$E$530,3,0))</f>
        <v>0</v>
      </c>
      <c r="V2059" s="354">
        <f t="shared" si="727"/>
        <v>44</v>
      </c>
      <c r="W2059" s="114">
        <f>IF(ISNA(VLOOKUP(H2059,'data putaway'!$A$1:$E$530,2,0)),0,VLOOKUP(H2059,'data putaway'!$A$1:$E$530,2,0))</f>
        <v>0</v>
      </c>
      <c r="X2059" s="354" t="b">
        <f t="shared" si="728"/>
        <v>0</v>
      </c>
      <c r="Y2059" s="354">
        <f>IF(ISNA(VLOOKUP(H2059,'data putaway'!$A$1:$E$530,4,0)),0,VLOOKUP(H2059,'data putaway'!$A$1:$E$530,4,0))</f>
        <v>0</v>
      </c>
      <c r="Z2059" s="113">
        <f>IF(ISNA(VLOOKUP(H2059,'data putaway'!$A$1:$E$530,5,0)),0,VLOOKUP(H2059,'data putaway'!$A$1:$E$530,5,0))</f>
        <v>0</v>
      </c>
      <c r="AA2059" s="354" t="b">
        <f t="shared" si="729"/>
        <v>0</v>
      </c>
      <c r="AB2059" s="354" t="b">
        <f t="shared" si="730"/>
        <v>0</v>
      </c>
      <c r="AC2059" s="356" t="e">
        <f t="shared" ca="1" si="731"/>
        <v>#NUM!</v>
      </c>
      <c r="AD2059" s="114" t="str">
        <f t="shared" ca="1" si="716"/>
        <v>3 Year, 11 Month, 18 Days</v>
      </c>
      <c r="AE2059" s="114">
        <f t="shared" si="732"/>
        <v>44</v>
      </c>
      <c r="AF2059" s="114">
        <f t="shared" si="733"/>
        <v>1</v>
      </c>
      <c r="AG2059" s="354" t="str">
        <f t="shared" si="734"/>
        <v>CF30</v>
      </c>
      <c r="AH2059" s="114">
        <f>IF(ISNA(VLOOKUP(L2059,'MASTER DATA'!$A$1:$F$192,6,0)),0,VLOOKUP(L2059,'MASTER DATA'!$A$1:$F$192,6,0))*AE2059</f>
        <v>528</v>
      </c>
      <c r="AI2059" s="354" t="str">
        <f>VLOOKUP($D2059,'warehouse mapping'!$AN$7:$AO$17,2,0)</f>
        <v>Aktif</v>
      </c>
      <c r="AJ2059" s="114">
        <f t="shared" si="735"/>
        <v>0</v>
      </c>
      <c r="AK2059" s="354" t="str">
        <f t="shared" si="736"/>
        <v/>
      </c>
      <c r="AL2059" s="354" t="s">
        <v>3025</v>
      </c>
      <c r="AM2059" s="354">
        <f t="shared" si="717"/>
        <v>1</v>
      </c>
      <c r="AN2059" s="354" t="b">
        <f t="shared" si="737"/>
        <v>1</v>
      </c>
    </row>
    <row r="2060" spans="1:40" s="354" customFormat="1">
      <c r="A2060" s="354" t="str">
        <f t="shared" si="718"/>
        <v>CF30C02550070612</v>
      </c>
      <c r="B2060" s="354">
        <f t="shared" si="719"/>
        <v>0</v>
      </c>
      <c r="C2060" s="354">
        <f t="shared" si="720"/>
        <v>0</v>
      </c>
      <c r="D2060" s="354" t="str">
        <f t="shared" si="721"/>
        <v>CF</v>
      </c>
      <c r="E2060" s="354" t="str">
        <f t="shared" si="722"/>
        <v>30</v>
      </c>
      <c r="F2060" s="354" t="str">
        <f t="shared" si="723"/>
        <v>C</v>
      </c>
      <c r="G2060" s="355" t="str">
        <f t="shared" si="724"/>
        <v>02</v>
      </c>
      <c r="H2060" s="232" t="s">
        <v>2340</v>
      </c>
      <c r="I2060" s="232" t="s">
        <v>3530</v>
      </c>
      <c r="J2060" s="233">
        <v>47719</v>
      </c>
      <c r="K2060" s="233">
        <v>47731</v>
      </c>
      <c r="L2060" s="234">
        <v>550070612</v>
      </c>
      <c r="M2060" s="232" t="str">
        <f>IF(ISNA(VLOOKUP(L2060,'MASTER DATA'!$A$1:$B$192,2,0)),"",VLOOKUP(L2060,'MASTER DATA'!$A$1:$B$192,2,0))</f>
        <v>HlxHX610W40SP_12*1L_A04W</v>
      </c>
      <c r="N2060" s="232">
        <v>44</v>
      </c>
      <c r="O2060" s="232">
        <f t="shared" si="725"/>
        <v>1</v>
      </c>
      <c r="P2060" s="232">
        <f t="shared" si="726"/>
        <v>0</v>
      </c>
      <c r="Q2060" s="232">
        <f>VLOOKUP(L2060,'MASTER DATA'!$A$1:$E$192,5,0)</f>
        <v>44</v>
      </c>
      <c r="R2060" s="234">
        <f>SUMIF('picking of the day'!$H$4:$H$358,WMS!H2060&amp;WMS!L2060,'picking of the day'!$E$4:$E$358)</f>
        <v>0</v>
      </c>
      <c r="U2060" s="114">
        <f>IF(ISNA(VLOOKUP(H2060,'data putaway'!$A$1:$E$530,3,0)),0,VLOOKUP(H2060,'data putaway'!$A$1:$E$530,3,0))</f>
        <v>0</v>
      </c>
      <c r="V2060" s="354">
        <f t="shared" si="727"/>
        <v>44</v>
      </c>
      <c r="W2060" s="114">
        <f>IF(ISNA(VLOOKUP(H2060,'data putaway'!$A$1:$E$530,2,0)),0,VLOOKUP(H2060,'data putaway'!$A$1:$E$530,2,0))</f>
        <v>0</v>
      </c>
      <c r="X2060" s="354" t="b">
        <f t="shared" si="728"/>
        <v>0</v>
      </c>
      <c r="Y2060" s="354">
        <f>IF(ISNA(VLOOKUP(H2060,'data putaway'!$A$1:$E$530,4,0)),0,VLOOKUP(H2060,'data putaway'!$A$1:$E$530,4,0))</f>
        <v>0</v>
      </c>
      <c r="Z2060" s="113">
        <f>IF(ISNA(VLOOKUP(H2060,'data putaway'!$A$1:$E$530,5,0)),0,VLOOKUP(H2060,'data putaway'!$A$1:$E$530,5,0))</f>
        <v>0</v>
      </c>
      <c r="AA2060" s="354" t="b">
        <f t="shared" si="729"/>
        <v>0</v>
      </c>
      <c r="AB2060" s="354" t="b">
        <f t="shared" si="730"/>
        <v>0</v>
      </c>
      <c r="AC2060" s="356" t="e">
        <f t="shared" ca="1" si="731"/>
        <v>#NUM!</v>
      </c>
      <c r="AD2060" s="114" t="str">
        <f t="shared" ca="1" si="716"/>
        <v>3 Year, 11 Month, 18 Days</v>
      </c>
      <c r="AE2060" s="114">
        <f t="shared" si="732"/>
        <v>44</v>
      </c>
      <c r="AF2060" s="114">
        <f t="shared" si="733"/>
        <v>1</v>
      </c>
      <c r="AG2060" s="354" t="str">
        <f t="shared" si="734"/>
        <v>CF30</v>
      </c>
      <c r="AH2060" s="114">
        <f>IF(ISNA(VLOOKUP(L2060,'MASTER DATA'!$A$1:$F$192,6,0)),0,VLOOKUP(L2060,'MASTER DATA'!$A$1:$F$192,6,0))*AE2060</f>
        <v>528</v>
      </c>
      <c r="AI2060" s="354" t="str">
        <f>VLOOKUP($D2060,'warehouse mapping'!$AN$7:$AO$17,2,0)</f>
        <v>Aktif</v>
      </c>
      <c r="AJ2060" s="114">
        <f t="shared" si="735"/>
        <v>0</v>
      </c>
      <c r="AK2060" s="354" t="str">
        <f t="shared" si="736"/>
        <v/>
      </c>
      <c r="AL2060" s="354" t="s">
        <v>3025</v>
      </c>
      <c r="AM2060" s="354">
        <f t="shared" si="717"/>
        <v>1</v>
      </c>
      <c r="AN2060" s="354" t="b">
        <f t="shared" si="737"/>
        <v>1</v>
      </c>
    </row>
    <row r="2061" spans="1:40" s="354" customFormat="1">
      <c r="A2061" s="354" t="str">
        <f t="shared" si="718"/>
        <v>CF30D01550070612</v>
      </c>
      <c r="B2061" s="354">
        <f t="shared" si="719"/>
        <v>0</v>
      </c>
      <c r="C2061" s="354">
        <f t="shared" si="720"/>
        <v>0</v>
      </c>
      <c r="D2061" s="354" t="str">
        <f t="shared" si="721"/>
        <v>CF</v>
      </c>
      <c r="E2061" s="354" t="str">
        <f t="shared" si="722"/>
        <v>30</v>
      </c>
      <c r="F2061" s="354" t="str">
        <f t="shared" si="723"/>
        <v>D</v>
      </c>
      <c r="G2061" s="355" t="str">
        <f t="shared" si="724"/>
        <v>01</v>
      </c>
      <c r="H2061" s="232" t="s">
        <v>297</v>
      </c>
      <c r="I2061" s="232" t="s">
        <v>3530</v>
      </c>
      <c r="J2061" s="233">
        <v>47719</v>
      </c>
      <c r="K2061" s="233">
        <v>47731</v>
      </c>
      <c r="L2061" s="234">
        <v>550070612</v>
      </c>
      <c r="M2061" s="232" t="str">
        <f>IF(ISNA(VLOOKUP(L2061,'MASTER DATA'!$A$1:$B$192,2,0)),"",VLOOKUP(L2061,'MASTER DATA'!$A$1:$B$192,2,0))</f>
        <v>HlxHX610W40SP_12*1L_A04W</v>
      </c>
      <c r="N2061" s="232">
        <v>44</v>
      </c>
      <c r="O2061" s="232">
        <f t="shared" si="725"/>
        <v>1</v>
      </c>
      <c r="P2061" s="232">
        <f t="shared" si="726"/>
        <v>0</v>
      </c>
      <c r="Q2061" s="232">
        <f>VLOOKUP(L2061,'MASTER DATA'!$A$1:$E$192,5,0)</f>
        <v>44</v>
      </c>
      <c r="R2061" s="234">
        <f>SUMIF('picking of the day'!$H$4:$H$358,WMS!H2061&amp;WMS!L2061,'picking of the day'!$E$4:$E$358)</f>
        <v>0</v>
      </c>
      <c r="U2061" s="114">
        <f>IF(ISNA(VLOOKUP(H2061,'data putaway'!$A$1:$E$530,3,0)),0,VLOOKUP(H2061,'data putaway'!$A$1:$E$530,3,0))</f>
        <v>0</v>
      </c>
      <c r="V2061" s="354">
        <f t="shared" si="727"/>
        <v>44</v>
      </c>
      <c r="W2061" s="114">
        <f>IF(ISNA(VLOOKUP(H2061,'data putaway'!$A$1:$E$530,2,0)),0,VLOOKUP(H2061,'data putaway'!$A$1:$E$530,2,0))</f>
        <v>0</v>
      </c>
      <c r="X2061" s="354" t="b">
        <f t="shared" si="728"/>
        <v>0</v>
      </c>
      <c r="Y2061" s="354">
        <f>IF(ISNA(VLOOKUP(H2061,'data putaway'!$A$1:$E$530,4,0)),0,VLOOKUP(H2061,'data putaway'!$A$1:$E$530,4,0))</f>
        <v>0</v>
      </c>
      <c r="Z2061" s="113">
        <f>IF(ISNA(VLOOKUP(H2061,'data putaway'!$A$1:$E$530,5,0)),0,VLOOKUP(H2061,'data putaway'!$A$1:$E$530,5,0))</f>
        <v>0</v>
      </c>
      <c r="AA2061" s="354" t="b">
        <f t="shared" si="729"/>
        <v>0</v>
      </c>
      <c r="AB2061" s="354" t="b">
        <f t="shared" si="730"/>
        <v>0</v>
      </c>
      <c r="AC2061" s="356" t="e">
        <f t="shared" ca="1" si="731"/>
        <v>#NUM!</v>
      </c>
      <c r="AD2061" s="114" t="str">
        <f t="shared" ca="1" si="716"/>
        <v>3 Year, 11 Month, 18 Days</v>
      </c>
      <c r="AE2061" s="114">
        <f t="shared" si="732"/>
        <v>44</v>
      </c>
      <c r="AF2061" s="114">
        <f t="shared" si="733"/>
        <v>1</v>
      </c>
      <c r="AG2061" s="354" t="str">
        <f t="shared" si="734"/>
        <v>CF30</v>
      </c>
      <c r="AH2061" s="114">
        <f>IF(ISNA(VLOOKUP(L2061,'MASTER DATA'!$A$1:$F$192,6,0)),0,VLOOKUP(L2061,'MASTER DATA'!$A$1:$F$192,6,0))*AE2061</f>
        <v>528</v>
      </c>
      <c r="AI2061" s="354" t="str">
        <f>VLOOKUP($D2061,'warehouse mapping'!$AN$7:$AO$17,2,0)</f>
        <v>Aktif</v>
      </c>
      <c r="AJ2061" s="114">
        <f t="shared" si="735"/>
        <v>0</v>
      </c>
      <c r="AK2061" s="354" t="str">
        <f t="shared" si="736"/>
        <v/>
      </c>
      <c r="AL2061" s="354" t="s">
        <v>3025</v>
      </c>
      <c r="AM2061" s="354">
        <f t="shared" si="717"/>
        <v>1</v>
      </c>
      <c r="AN2061" s="354" t="b">
        <f t="shared" si="737"/>
        <v>1</v>
      </c>
    </row>
    <row r="2062" spans="1:40" s="354" customFormat="1">
      <c r="A2062" s="354" t="str">
        <f t="shared" si="718"/>
        <v>CF30D02550070612</v>
      </c>
      <c r="B2062" s="354">
        <f t="shared" si="719"/>
        <v>0</v>
      </c>
      <c r="C2062" s="354">
        <f t="shared" si="720"/>
        <v>0</v>
      </c>
      <c r="D2062" s="354" t="str">
        <f t="shared" si="721"/>
        <v>CF</v>
      </c>
      <c r="E2062" s="354" t="str">
        <f t="shared" si="722"/>
        <v>30</v>
      </c>
      <c r="F2062" s="354" t="str">
        <f t="shared" si="723"/>
        <v>D</v>
      </c>
      <c r="G2062" s="355" t="str">
        <f t="shared" si="724"/>
        <v>02</v>
      </c>
      <c r="H2062" s="232" t="s">
        <v>2341</v>
      </c>
      <c r="I2062" s="232" t="s">
        <v>3530</v>
      </c>
      <c r="J2062" s="233">
        <v>47719</v>
      </c>
      <c r="K2062" s="233">
        <v>47731</v>
      </c>
      <c r="L2062" s="234">
        <v>550070612</v>
      </c>
      <c r="M2062" s="232" t="str">
        <f>IF(ISNA(VLOOKUP(L2062,'MASTER DATA'!$A$1:$B$192,2,0)),"",VLOOKUP(L2062,'MASTER DATA'!$A$1:$B$192,2,0))</f>
        <v>HlxHX610W40SP_12*1L_A04W</v>
      </c>
      <c r="N2062" s="232">
        <v>44</v>
      </c>
      <c r="O2062" s="232">
        <f t="shared" si="725"/>
        <v>1</v>
      </c>
      <c r="P2062" s="232">
        <f t="shared" si="726"/>
        <v>0</v>
      </c>
      <c r="Q2062" s="232">
        <f>VLOOKUP(L2062,'MASTER DATA'!$A$1:$E$192,5,0)</f>
        <v>44</v>
      </c>
      <c r="R2062" s="234">
        <f>SUMIF('picking of the day'!$H$4:$H$358,WMS!H2062&amp;WMS!L2062,'picking of the day'!$E$4:$E$358)</f>
        <v>0</v>
      </c>
      <c r="U2062" s="114">
        <f>IF(ISNA(VLOOKUP(H2062,'data putaway'!$A$1:$E$530,3,0)),0,VLOOKUP(H2062,'data putaway'!$A$1:$E$530,3,0))</f>
        <v>0</v>
      </c>
      <c r="V2062" s="354">
        <f t="shared" si="727"/>
        <v>44</v>
      </c>
      <c r="W2062" s="114">
        <f>IF(ISNA(VLOOKUP(H2062,'data putaway'!$A$1:$E$530,2,0)),0,VLOOKUP(H2062,'data putaway'!$A$1:$E$530,2,0))</f>
        <v>0</v>
      </c>
      <c r="X2062" s="354" t="b">
        <f t="shared" si="728"/>
        <v>0</v>
      </c>
      <c r="Y2062" s="354">
        <f>IF(ISNA(VLOOKUP(H2062,'data putaway'!$A$1:$E$530,4,0)),0,VLOOKUP(H2062,'data putaway'!$A$1:$E$530,4,0))</f>
        <v>0</v>
      </c>
      <c r="Z2062" s="113">
        <f>IF(ISNA(VLOOKUP(H2062,'data putaway'!$A$1:$E$530,5,0)),0,VLOOKUP(H2062,'data putaway'!$A$1:$E$530,5,0))</f>
        <v>0</v>
      </c>
      <c r="AA2062" s="354" t="b">
        <f t="shared" si="729"/>
        <v>0</v>
      </c>
      <c r="AB2062" s="354" t="b">
        <f t="shared" si="730"/>
        <v>0</v>
      </c>
      <c r="AC2062" s="356" t="e">
        <f t="shared" ca="1" si="731"/>
        <v>#NUM!</v>
      </c>
      <c r="AD2062" s="114" t="str">
        <f t="shared" ca="1" si="716"/>
        <v>3 Year, 11 Month, 18 Days</v>
      </c>
      <c r="AE2062" s="114">
        <f t="shared" si="732"/>
        <v>44</v>
      </c>
      <c r="AF2062" s="114">
        <f t="shared" si="733"/>
        <v>1</v>
      </c>
      <c r="AG2062" s="354" t="str">
        <f t="shared" si="734"/>
        <v>CF30</v>
      </c>
      <c r="AH2062" s="114">
        <f>IF(ISNA(VLOOKUP(L2062,'MASTER DATA'!$A$1:$F$192,6,0)),0,VLOOKUP(L2062,'MASTER DATA'!$A$1:$F$192,6,0))*AE2062</f>
        <v>528</v>
      </c>
      <c r="AI2062" s="354" t="str">
        <f>VLOOKUP($D2062,'warehouse mapping'!$AN$7:$AO$17,2,0)</f>
        <v>Aktif</v>
      </c>
      <c r="AJ2062" s="114">
        <f t="shared" si="735"/>
        <v>0</v>
      </c>
      <c r="AK2062" s="354" t="str">
        <f t="shared" si="736"/>
        <v/>
      </c>
      <c r="AL2062" s="354" t="s">
        <v>3025</v>
      </c>
      <c r="AM2062" s="354">
        <f t="shared" si="717"/>
        <v>1</v>
      </c>
      <c r="AN2062" s="354" t="b">
        <f t="shared" si="737"/>
        <v>1</v>
      </c>
    </row>
    <row r="2063" spans="1:40" s="354" customFormat="1">
      <c r="A2063" s="354" t="str">
        <f t="shared" si="718"/>
        <v>CF30E01550070612</v>
      </c>
      <c r="B2063" s="354">
        <f t="shared" si="719"/>
        <v>0</v>
      </c>
      <c r="C2063" s="354">
        <f t="shared" si="720"/>
        <v>0</v>
      </c>
      <c r="D2063" s="354" t="str">
        <f t="shared" si="721"/>
        <v>CF</v>
      </c>
      <c r="E2063" s="354" t="str">
        <f t="shared" si="722"/>
        <v>30</v>
      </c>
      <c r="F2063" s="354" t="str">
        <f t="shared" si="723"/>
        <v>E</v>
      </c>
      <c r="G2063" s="355" t="str">
        <f t="shared" si="724"/>
        <v>01</v>
      </c>
      <c r="H2063" s="232" t="s">
        <v>298</v>
      </c>
      <c r="I2063" s="232" t="s">
        <v>3530</v>
      </c>
      <c r="J2063" s="233">
        <v>47719</v>
      </c>
      <c r="K2063" s="233">
        <v>47731</v>
      </c>
      <c r="L2063" s="234">
        <v>550070612</v>
      </c>
      <c r="M2063" s="232" t="str">
        <f>IF(ISNA(VLOOKUP(L2063,'MASTER DATA'!$A$1:$B$192,2,0)),"",VLOOKUP(L2063,'MASTER DATA'!$A$1:$B$192,2,0))</f>
        <v>HlxHX610W40SP_12*1L_A04W</v>
      </c>
      <c r="N2063" s="232">
        <v>44</v>
      </c>
      <c r="O2063" s="232">
        <f t="shared" si="725"/>
        <v>1</v>
      </c>
      <c r="P2063" s="232">
        <f t="shared" si="726"/>
        <v>0</v>
      </c>
      <c r="Q2063" s="232">
        <f>VLOOKUP(L2063,'MASTER DATA'!$A$1:$E$192,5,0)</f>
        <v>44</v>
      </c>
      <c r="R2063" s="234">
        <f>SUMIF('picking of the day'!$H$4:$H$358,WMS!H2063&amp;WMS!L2063,'picking of the day'!$E$4:$E$358)</f>
        <v>0</v>
      </c>
      <c r="U2063" s="114">
        <f>IF(ISNA(VLOOKUP(H2063,'data putaway'!$A$1:$E$530,3,0)),0,VLOOKUP(H2063,'data putaway'!$A$1:$E$530,3,0))</f>
        <v>0</v>
      </c>
      <c r="V2063" s="354">
        <f t="shared" si="727"/>
        <v>44</v>
      </c>
      <c r="W2063" s="114">
        <f>IF(ISNA(VLOOKUP(H2063,'data putaway'!$A$1:$E$530,2,0)),0,VLOOKUP(H2063,'data putaway'!$A$1:$E$530,2,0))</f>
        <v>0</v>
      </c>
      <c r="X2063" s="354" t="b">
        <f t="shared" si="728"/>
        <v>0</v>
      </c>
      <c r="Y2063" s="354">
        <f>IF(ISNA(VLOOKUP(H2063,'data putaway'!$A$1:$E$530,4,0)),0,VLOOKUP(H2063,'data putaway'!$A$1:$E$530,4,0))</f>
        <v>0</v>
      </c>
      <c r="Z2063" s="113">
        <f>IF(ISNA(VLOOKUP(H2063,'data putaway'!$A$1:$E$530,5,0)),0,VLOOKUP(H2063,'data putaway'!$A$1:$E$530,5,0))</f>
        <v>0</v>
      </c>
      <c r="AA2063" s="354" t="b">
        <f t="shared" si="729"/>
        <v>0</v>
      </c>
      <c r="AB2063" s="354" t="b">
        <f t="shared" si="730"/>
        <v>0</v>
      </c>
      <c r="AC2063" s="356" t="e">
        <f t="shared" ca="1" si="731"/>
        <v>#NUM!</v>
      </c>
      <c r="AD2063" s="114" t="str">
        <f t="shared" ca="1" si="716"/>
        <v>3 Year, 11 Month, 18 Days</v>
      </c>
      <c r="AE2063" s="114">
        <f t="shared" si="732"/>
        <v>44</v>
      </c>
      <c r="AF2063" s="114">
        <f t="shared" si="733"/>
        <v>1</v>
      </c>
      <c r="AG2063" s="354" t="str">
        <f t="shared" si="734"/>
        <v>CF30</v>
      </c>
      <c r="AH2063" s="114">
        <f>IF(ISNA(VLOOKUP(L2063,'MASTER DATA'!$A$1:$F$192,6,0)),0,VLOOKUP(L2063,'MASTER DATA'!$A$1:$F$192,6,0))*AE2063</f>
        <v>528</v>
      </c>
      <c r="AI2063" s="354" t="str">
        <f>VLOOKUP($D2063,'warehouse mapping'!$AN$7:$AO$17,2,0)</f>
        <v>Aktif</v>
      </c>
      <c r="AJ2063" s="114">
        <f t="shared" si="735"/>
        <v>0</v>
      </c>
      <c r="AK2063" s="354" t="str">
        <f t="shared" si="736"/>
        <v/>
      </c>
      <c r="AL2063" s="354" t="s">
        <v>3025</v>
      </c>
      <c r="AM2063" s="354">
        <f t="shared" si="717"/>
        <v>1</v>
      </c>
      <c r="AN2063" s="354" t="b">
        <f t="shared" si="737"/>
        <v>1</v>
      </c>
    </row>
    <row r="2064" spans="1:40" s="354" customFormat="1">
      <c r="A2064" s="354" t="str">
        <f t="shared" si="718"/>
        <v>CF30E02550070612</v>
      </c>
      <c r="B2064" s="354">
        <f t="shared" si="719"/>
        <v>0</v>
      </c>
      <c r="C2064" s="354">
        <f t="shared" si="720"/>
        <v>0</v>
      </c>
      <c r="D2064" s="354" t="str">
        <f t="shared" si="721"/>
        <v>CF</v>
      </c>
      <c r="E2064" s="354" t="str">
        <f t="shared" si="722"/>
        <v>30</v>
      </c>
      <c r="F2064" s="354" t="str">
        <f t="shared" si="723"/>
        <v>E</v>
      </c>
      <c r="G2064" s="355" t="str">
        <f t="shared" si="724"/>
        <v>02</v>
      </c>
      <c r="H2064" s="232" t="s">
        <v>299</v>
      </c>
      <c r="I2064" s="232" t="s">
        <v>3530</v>
      </c>
      <c r="J2064" s="233">
        <v>47719</v>
      </c>
      <c r="K2064" s="233">
        <v>47731</v>
      </c>
      <c r="L2064" s="234">
        <v>550070612</v>
      </c>
      <c r="M2064" s="232" t="str">
        <f>IF(ISNA(VLOOKUP(L2064,'MASTER DATA'!$A$1:$B$192,2,0)),"",VLOOKUP(L2064,'MASTER DATA'!$A$1:$B$192,2,0))</f>
        <v>HlxHX610W40SP_12*1L_A04W</v>
      </c>
      <c r="N2064" s="232">
        <v>44</v>
      </c>
      <c r="O2064" s="232">
        <f t="shared" si="725"/>
        <v>1</v>
      </c>
      <c r="P2064" s="232">
        <f t="shared" si="726"/>
        <v>0</v>
      </c>
      <c r="Q2064" s="232">
        <f>VLOOKUP(L2064,'MASTER DATA'!$A$1:$E$192,5,0)</f>
        <v>44</v>
      </c>
      <c r="R2064" s="234">
        <f>SUMIF('picking of the day'!$H$4:$H$358,WMS!H2064&amp;WMS!L2064,'picking of the day'!$E$4:$E$358)</f>
        <v>0</v>
      </c>
      <c r="U2064" s="114">
        <f>IF(ISNA(VLOOKUP(H2064,'data putaway'!$A$1:$E$530,3,0)),0,VLOOKUP(H2064,'data putaway'!$A$1:$E$530,3,0))</f>
        <v>0</v>
      </c>
      <c r="V2064" s="354">
        <f t="shared" si="727"/>
        <v>44</v>
      </c>
      <c r="W2064" s="114">
        <f>IF(ISNA(VLOOKUP(H2064,'data putaway'!$A$1:$E$530,2,0)),0,VLOOKUP(H2064,'data putaway'!$A$1:$E$530,2,0))</f>
        <v>0</v>
      </c>
      <c r="X2064" s="354" t="b">
        <f t="shared" si="728"/>
        <v>0</v>
      </c>
      <c r="Y2064" s="354">
        <f>IF(ISNA(VLOOKUP(H2064,'data putaway'!$A$1:$E$530,4,0)),0,VLOOKUP(H2064,'data putaway'!$A$1:$E$530,4,0))</f>
        <v>0</v>
      </c>
      <c r="Z2064" s="113">
        <f>IF(ISNA(VLOOKUP(H2064,'data putaway'!$A$1:$E$530,5,0)),0,VLOOKUP(H2064,'data putaway'!$A$1:$E$530,5,0))</f>
        <v>0</v>
      </c>
      <c r="AA2064" s="354" t="b">
        <f t="shared" si="729"/>
        <v>0</v>
      </c>
      <c r="AB2064" s="354" t="b">
        <f t="shared" si="730"/>
        <v>0</v>
      </c>
      <c r="AC2064" s="356" t="e">
        <f t="shared" ca="1" si="731"/>
        <v>#NUM!</v>
      </c>
      <c r="AD2064" s="114" t="str">
        <f t="shared" ca="1" si="716"/>
        <v>3 Year, 11 Month, 18 Days</v>
      </c>
      <c r="AE2064" s="114">
        <f t="shared" si="732"/>
        <v>44</v>
      </c>
      <c r="AF2064" s="114">
        <f t="shared" si="733"/>
        <v>1</v>
      </c>
      <c r="AG2064" s="354" t="str">
        <f t="shared" si="734"/>
        <v>CF30</v>
      </c>
      <c r="AH2064" s="114">
        <f>IF(ISNA(VLOOKUP(L2064,'MASTER DATA'!$A$1:$F$192,6,0)),0,VLOOKUP(L2064,'MASTER DATA'!$A$1:$F$192,6,0))*AE2064</f>
        <v>528</v>
      </c>
      <c r="AI2064" s="354" t="str">
        <f>VLOOKUP($D2064,'warehouse mapping'!$AN$7:$AO$17,2,0)</f>
        <v>Aktif</v>
      </c>
      <c r="AJ2064" s="114">
        <f t="shared" si="735"/>
        <v>0</v>
      </c>
      <c r="AK2064" s="354" t="str">
        <f t="shared" si="736"/>
        <v/>
      </c>
      <c r="AL2064" s="354" t="s">
        <v>3025</v>
      </c>
      <c r="AM2064" s="354">
        <f t="shared" si="717"/>
        <v>1</v>
      </c>
      <c r="AN2064" s="354" t="b">
        <f t="shared" si="737"/>
        <v>1</v>
      </c>
    </row>
    <row r="2065" spans="1:40" s="354" customFormat="1">
      <c r="A2065" s="354" t="str">
        <f t="shared" si="718"/>
        <v>CF31A01</v>
      </c>
      <c r="B2065" s="354">
        <f t="shared" si="719"/>
        <v>0</v>
      </c>
      <c r="C2065" s="354">
        <f t="shared" si="720"/>
        <v>0</v>
      </c>
      <c r="D2065" s="354" t="str">
        <f t="shared" si="721"/>
        <v>CF</v>
      </c>
      <c r="E2065" s="354" t="str">
        <f t="shared" si="722"/>
        <v>31</v>
      </c>
      <c r="F2065" s="354" t="str">
        <f t="shared" si="723"/>
        <v>A</v>
      </c>
      <c r="G2065" s="355" t="str">
        <f t="shared" si="724"/>
        <v>01</v>
      </c>
      <c r="H2065" s="232" t="s">
        <v>2342</v>
      </c>
      <c r="I2065" s="232"/>
      <c r="J2065" s="233"/>
      <c r="K2065" s="233"/>
      <c r="L2065" s="234"/>
      <c r="M2065" s="232" t="str">
        <f>IF(ISNA(VLOOKUP(L2065,'MASTER DATA'!$A$1:$B$192,2,0)),"",VLOOKUP(L2065,'MASTER DATA'!$A$1:$B$192,2,0))</f>
        <v/>
      </c>
      <c r="N2065" s="232">
        <v>0</v>
      </c>
      <c r="O2065" s="232" t="e">
        <f t="shared" si="725"/>
        <v>#N/A</v>
      </c>
      <c r="P2065" s="232" t="e">
        <f t="shared" si="726"/>
        <v>#N/A</v>
      </c>
      <c r="Q2065" s="232" t="e">
        <f>VLOOKUP(L2065,'MASTER DATA'!$A$1:$E$192,5,0)</f>
        <v>#N/A</v>
      </c>
      <c r="R2065" s="234">
        <f>SUMIF('picking of the day'!$H$4:$H$358,WMS!H2065&amp;WMS!L2065,'picking of the day'!$E$4:$E$358)</f>
        <v>0</v>
      </c>
      <c r="U2065" s="114">
        <f>IF(ISNA(VLOOKUP(H2065,'data putaway'!$A$1:$E$530,3,0)),0,VLOOKUP(H2065,'data putaway'!$A$1:$E$530,3,0))</f>
        <v>0</v>
      </c>
      <c r="V2065" s="354">
        <f t="shared" si="727"/>
        <v>0</v>
      </c>
      <c r="W2065" s="114">
        <f>IF(ISNA(VLOOKUP(H2065,'data putaway'!$A$1:$E$530,2,0)),0,VLOOKUP(H2065,'data putaway'!$A$1:$E$530,2,0))</f>
        <v>0</v>
      </c>
      <c r="X2065" s="354" t="b">
        <f t="shared" si="728"/>
        <v>1</v>
      </c>
      <c r="Y2065" s="354">
        <f>IF(ISNA(VLOOKUP(H2065,'data putaway'!$A$1:$E$530,4,0)),0,VLOOKUP(H2065,'data putaway'!$A$1:$E$530,4,0))</f>
        <v>0</v>
      </c>
      <c r="Z2065" s="113">
        <f>IF(ISNA(VLOOKUP(H2065,'data putaway'!$A$1:$E$530,5,0)),0,VLOOKUP(H2065,'data putaway'!$A$1:$E$530,5,0))</f>
        <v>0</v>
      </c>
      <c r="AA2065" s="354" t="b">
        <f t="shared" si="729"/>
        <v>1</v>
      </c>
      <c r="AB2065" s="354" t="b">
        <f t="shared" si="730"/>
        <v>1</v>
      </c>
      <c r="AC2065" s="356" t="str">
        <f t="shared" ca="1" si="731"/>
        <v/>
      </c>
      <c r="AD2065" s="114" t="str">
        <f t="shared" ca="1" si="716"/>
        <v/>
      </c>
      <c r="AE2065" s="114">
        <f t="shared" si="732"/>
        <v>0</v>
      </c>
      <c r="AF2065" s="114">
        <f t="shared" si="733"/>
        <v>0</v>
      </c>
      <c r="AG2065" s="354" t="str">
        <f t="shared" si="734"/>
        <v>CF31</v>
      </c>
      <c r="AH2065" s="114">
        <f>IF(ISNA(VLOOKUP(L2065,'MASTER DATA'!$A$1:$F$192,6,0)),0,VLOOKUP(L2065,'MASTER DATA'!$A$1:$F$192,6,0))*AE2065</f>
        <v>0</v>
      </c>
      <c r="AI2065" s="354" t="str">
        <f>VLOOKUP($D2065,'warehouse mapping'!$AN$7:$AO$17,2,0)</f>
        <v>Aktif</v>
      </c>
      <c r="AJ2065" s="114">
        <f t="shared" si="735"/>
        <v>1</v>
      </c>
      <c r="AK2065" s="354" t="str">
        <f t="shared" si="736"/>
        <v>CF</v>
      </c>
      <c r="AL2065" s="354" t="s">
        <v>3025</v>
      </c>
      <c r="AM2065" s="354">
        <f t="shared" si="717"/>
        <v>1</v>
      </c>
      <c r="AN2065" s="354" t="b">
        <f t="shared" si="737"/>
        <v>1</v>
      </c>
    </row>
    <row r="2066" spans="1:40" s="354" customFormat="1">
      <c r="A2066" s="354" t="str">
        <f t="shared" si="718"/>
        <v>CF31A02</v>
      </c>
      <c r="B2066" s="354">
        <f t="shared" si="719"/>
        <v>0</v>
      </c>
      <c r="C2066" s="354">
        <f t="shared" si="720"/>
        <v>0</v>
      </c>
      <c r="D2066" s="354" t="str">
        <f t="shared" si="721"/>
        <v>CF</v>
      </c>
      <c r="E2066" s="354" t="str">
        <f t="shared" si="722"/>
        <v>31</v>
      </c>
      <c r="F2066" s="354" t="str">
        <f t="shared" si="723"/>
        <v>A</v>
      </c>
      <c r="G2066" s="355" t="str">
        <f t="shared" si="724"/>
        <v>02</v>
      </c>
      <c r="H2066" s="232" t="s">
        <v>2343</v>
      </c>
      <c r="I2066" s="232"/>
      <c r="J2066" s="233"/>
      <c r="K2066" s="233"/>
      <c r="L2066" s="234"/>
      <c r="M2066" s="232" t="str">
        <f>IF(ISNA(VLOOKUP(L2066,'MASTER DATA'!$A$1:$B$192,2,0)),"",VLOOKUP(L2066,'MASTER DATA'!$A$1:$B$192,2,0))</f>
        <v/>
      </c>
      <c r="N2066" s="232">
        <v>0</v>
      </c>
      <c r="O2066" s="232" t="e">
        <f t="shared" si="725"/>
        <v>#N/A</v>
      </c>
      <c r="P2066" s="232" t="e">
        <f t="shared" si="726"/>
        <v>#N/A</v>
      </c>
      <c r="Q2066" s="232" t="e">
        <f>VLOOKUP(L2066,'MASTER DATA'!$A$1:$E$192,5,0)</f>
        <v>#N/A</v>
      </c>
      <c r="R2066" s="234">
        <f>SUMIF('picking of the day'!$H$4:$H$358,WMS!H2066&amp;WMS!L2066,'picking of the day'!$E$4:$E$358)</f>
        <v>0</v>
      </c>
      <c r="U2066" s="114">
        <f>IF(ISNA(VLOOKUP(H2066,'data putaway'!$A$1:$E$530,3,0)),0,VLOOKUP(H2066,'data putaway'!$A$1:$E$530,3,0))</f>
        <v>0</v>
      </c>
      <c r="V2066" s="354">
        <f t="shared" si="727"/>
        <v>0</v>
      </c>
      <c r="W2066" s="114">
        <f>IF(ISNA(VLOOKUP(H2066,'data putaway'!$A$1:$E$530,2,0)),0,VLOOKUP(H2066,'data putaway'!$A$1:$E$530,2,0))</f>
        <v>0</v>
      </c>
      <c r="X2066" s="354" t="b">
        <f t="shared" si="728"/>
        <v>1</v>
      </c>
      <c r="Y2066" s="354">
        <f>IF(ISNA(VLOOKUP(H2066,'data putaway'!$A$1:$E$530,4,0)),0,VLOOKUP(H2066,'data putaway'!$A$1:$E$530,4,0))</f>
        <v>0</v>
      </c>
      <c r="Z2066" s="113">
        <f>IF(ISNA(VLOOKUP(H2066,'data putaway'!$A$1:$E$530,5,0)),0,VLOOKUP(H2066,'data putaway'!$A$1:$E$530,5,0))</f>
        <v>0</v>
      </c>
      <c r="AA2066" s="354" t="b">
        <f t="shared" si="729"/>
        <v>1</v>
      </c>
      <c r="AB2066" s="354" t="b">
        <f t="shared" si="730"/>
        <v>1</v>
      </c>
      <c r="AC2066" s="356" t="str">
        <f t="shared" ca="1" si="731"/>
        <v/>
      </c>
      <c r="AD2066" s="114" t="str">
        <f t="shared" ca="1" si="716"/>
        <v/>
      </c>
      <c r="AE2066" s="114">
        <f t="shared" si="732"/>
        <v>0</v>
      </c>
      <c r="AF2066" s="114">
        <f t="shared" si="733"/>
        <v>0</v>
      </c>
      <c r="AG2066" s="354" t="str">
        <f t="shared" si="734"/>
        <v>CF31</v>
      </c>
      <c r="AH2066" s="114">
        <f>IF(ISNA(VLOOKUP(L2066,'MASTER DATA'!$A$1:$F$192,6,0)),0,VLOOKUP(L2066,'MASTER DATA'!$A$1:$F$192,6,0))*AE2066</f>
        <v>0</v>
      </c>
      <c r="AI2066" s="354" t="str">
        <f>VLOOKUP($D2066,'warehouse mapping'!$AN$7:$AO$17,2,0)</f>
        <v>Aktif</v>
      </c>
      <c r="AJ2066" s="114">
        <f t="shared" si="735"/>
        <v>1</v>
      </c>
      <c r="AK2066" s="354" t="str">
        <f t="shared" si="736"/>
        <v>CF</v>
      </c>
      <c r="AL2066" s="354" t="s">
        <v>3025</v>
      </c>
      <c r="AM2066" s="354">
        <f t="shared" si="717"/>
        <v>1</v>
      </c>
      <c r="AN2066" s="354" t="b">
        <f t="shared" si="737"/>
        <v>1</v>
      </c>
    </row>
    <row r="2067" spans="1:40" s="354" customFormat="1">
      <c r="A2067" s="354" t="str">
        <f t="shared" si="718"/>
        <v>CF31B01550044360</v>
      </c>
      <c r="B2067" s="354">
        <f t="shared" si="719"/>
        <v>0</v>
      </c>
      <c r="C2067" s="354">
        <f t="shared" si="720"/>
        <v>4</v>
      </c>
      <c r="D2067" s="354" t="str">
        <f t="shared" si="721"/>
        <v>CF</v>
      </c>
      <c r="E2067" s="354" t="str">
        <f t="shared" si="722"/>
        <v>31</v>
      </c>
      <c r="F2067" s="354" t="str">
        <f t="shared" si="723"/>
        <v>B</v>
      </c>
      <c r="G2067" s="355" t="str">
        <f t="shared" si="724"/>
        <v>01</v>
      </c>
      <c r="H2067" s="232" t="s">
        <v>2344</v>
      </c>
      <c r="I2067" s="232">
        <v>12704140</v>
      </c>
      <c r="J2067" s="233">
        <v>46282</v>
      </c>
      <c r="K2067" s="233">
        <v>47736</v>
      </c>
      <c r="L2067" s="234">
        <v>550044360</v>
      </c>
      <c r="M2067" s="232" t="str">
        <f>IF(ISNA(VLOOKUP(L2067,'MASTER DATA'!$A$1:$B$192,2,0)),"",VLOOKUP(L2067,'MASTER DATA'!$A$1:$B$192,2,0))</f>
        <v>RimR4X15W40CI4E7DH1_1*209L_A227</v>
      </c>
      <c r="N2067" s="232">
        <v>0</v>
      </c>
      <c r="O2067" s="232">
        <f t="shared" si="725"/>
        <v>1</v>
      </c>
      <c r="P2067" s="232">
        <f t="shared" si="726"/>
        <v>0</v>
      </c>
      <c r="Q2067" s="232">
        <f>VLOOKUP(L2067,'MASTER DATA'!$A$1:$E$192,5,0)</f>
        <v>4</v>
      </c>
      <c r="R2067" s="234">
        <f>SUMIF('picking of the day'!$H$4:$H$358,WMS!H2067&amp;WMS!L2067,'picking of the day'!$E$4:$E$358)</f>
        <v>0</v>
      </c>
      <c r="U2067" s="114">
        <f>IF(ISNA(VLOOKUP(H2067,'data putaway'!$A$1:$E$530,3,0)),0,VLOOKUP(H2067,'data putaway'!$A$1:$E$530,3,0))</f>
        <v>4</v>
      </c>
      <c r="V2067" s="354">
        <f t="shared" si="727"/>
        <v>4</v>
      </c>
      <c r="W2067" s="114">
        <f>IF(ISNA(VLOOKUP(H2067,'data putaway'!$A$1:$E$530,2,0)),0,VLOOKUP(H2067,'data putaway'!$A$1:$E$530,2,0))</f>
        <v>550044360</v>
      </c>
      <c r="X2067" s="354" t="b">
        <f t="shared" si="728"/>
        <v>1</v>
      </c>
      <c r="Y2067" s="354">
        <f>IF(ISNA(VLOOKUP(H2067,'data putaway'!$A$1:$E$530,4,0)),0,VLOOKUP(H2067,'data putaway'!$A$1:$E$530,4,0))</f>
        <v>12704140</v>
      </c>
      <c r="Z2067" s="113">
        <f>IF(ISNA(VLOOKUP(H2067,'data putaway'!$A$1:$E$530,5,0)),0,VLOOKUP(H2067,'data putaway'!$A$1:$E$530,5,0))</f>
        <v>47736</v>
      </c>
      <c r="AA2067" s="354" t="b">
        <f t="shared" si="729"/>
        <v>1</v>
      </c>
      <c r="AB2067" s="354" t="b">
        <f t="shared" si="730"/>
        <v>1</v>
      </c>
      <c r="AC2067" s="356" t="str">
        <f t="shared" ca="1" si="731"/>
        <v>0 Month,  1 Days</v>
      </c>
      <c r="AD2067" s="114" t="str">
        <f t="shared" ca="1" si="716"/>
        <v>3 Year, 11 Month, 23 Days</v>
      </c>
      <c r="AE2067" s="114">
        <f t="shared" si="732"/>
        <v>4</v>
      </c>
      <c r="AF2067" s="114">
        <f t="shared" si="733"/>
        <v>1</v>
      </c>
      <c r="AG2067" s="354" t="str">
        <f t="shared" si="734"/>
        <v>CF31</v>
      </c>
      <c r="AH2067" s="114">
        <f>IF(ISNA(VLOOKUP(L2067,'MASTER DATA'!$A$1:$F$192,6,0)),0,VLOOKUP(L2067,'MASTER DATA'!$A$1:$F$192,6,0))*AE2067</f>
        <v>836</v>
      </c>
      <c r="AI2067" s="354" t="str">
        <f>VLOOKUP($D2067,'warehouse mapping'!$AN$7:$AO$17,2,0)</f>
        <v>Aktif</v>
      </c>
      <c r="AJ2067" s="114">
        <f t="shared" si="735"/>
        <v>0</v>
      </c>
      <c r="AK2067" s="354" t="str">
        <f t="shared" si="736"/>
        <v/>
      </c>
      <c r="AL2067" s="354" t="s">
        <v>3025</v>
      </c>
      <c r="AM2067" s="354">
        <f t="shared" si="717"/>
        <v>1</v>
      </c>
      <c r="AN2067" s="354" t="b">
        <f t="shared" si="737"/>
        <v>1</v>
      </c>
    </row>
    <row r="2068" spans="1:40" s="354" customFormat="1">
      <c r="A2068" s="354" t="str">
        <f t="shared" si="718"/>
        <v>CF31B02550044360</v>
      </c>
      <c r="B2068" s="354">
        <f t="shared" si="719"/>
        <v>0</v>
      </c>
      <c r="C2068" s="354">
        <f t="shared" si="720"/>
        <v>4</v>
      </c>
      <c r="D2068" s="354" t="str">
        <f t="shared" si="721"/>
        <v>CF</v>
      </c>
      <c r="E2068" s="354" t="str">
        <f t="shared" si="722"/>
        <v>31</v>
      </c>
      <c r="F2068" s="354" t="str">
        <f t="shared" si="723"/>
        <v>B</v>
      </c>
      <c r="G2068" s="355" t="str">
        <f t="shared" si="724"/>
        <v>02</v>
      </c>
      <c r="H2068" s="232" t="s">
        <v>2345</v>
      </c>
      <c r="I2068" s="232">
        <v>12704140</v>
      </c>
      <c r="J2068" s="233">
        <v>46282</v>
      </c>
      <c r="K2068" s="233">
        <v>47736</v>
      </c>
      <c r="L2068" s="234">
        <v>550044360</v>
      </c>
      <c r="M2068" s="232" t="str">
        <f>IF(ISNA(VLOOKUP(L2068,'MASTER DATA'!$A$1:$B$192,2,0)),"",VLOOKUP(L2068,'MASTER DATA'!$A$1:$B$192,2,0))</f>
        <v>RimR4X15W40CI4E7DH1_1*209L_A227</v>
      </c>
      <c r="N2068" s="232">
        <v>0</v>
      </c>
      <c r="O2068" s="232">
        <f t="shared" si="725"/>
        <v>1</v>
      </c>
      <c r="P2068" s="232">
        <f t="shared" si="726"/>
        <v>0</v>
      </c>
      <c r="Q2068" s="232">
        <f>VLOOKUP(L2068,'MASTER DATA'!$A$1:$E$192,5,0)</f>
        <v>4</v>
      </c>
      <c r="R2068" s="234">
        <f>SUMIF('picking of the day'!$H$4:$H$358,WMS!H2068&amp;WMS!L2068,'picking of the day'!$E$4:$E$358)</f>
        <v>0</v>
      </c>
      <c r="U2068" s="114">
        <f>IF(ISNA(VLOOKUP(H2068,'data putaway'!$A$1:$E$530,3,0)),0,VLOOKUP(H2068,'data putaway'!$A$1:$E$530,3,0))</f>
        <v>4</v>
      </c>
      <c r="V2068" s="354">
        <f t="shared" si="727"/>
        <v>4</v>
      </c>
      <c r="W2068" s="114">
        <f>IF(ISNA(VLOOKUP(H2068,'data putaway'!$A$1:$E$530,2,0)),0,VLOOKUP(H2068,'data putaway'!$A$1:$E$530,2,0))</f>
        <v>550044360</v>
      </c>
      <c r="X2068" s="354" t="b">
        <f t="shared" si="728"/>
        <v>1</v>
      </c>
      <c r="Y2068" s="354">
        <f>IF(ISNA(VLOOKUP(H2068,'data putaway'!$A$1:$E$530,4,0)),0,VLOOKUP(H2068,'data putaway'!$A$1:$E$530,4,0))</f>
        <v>12704140</v>
      </c>
      <c r="Z2068" s="113">
        <f>IF(ISNA(VLOOKUP(H2068,'data putaway'!$A$1:$E$530,5,0)),0,VLOOKUP(H2068,'data putaway'!$A$1:$E$530,5,0))</f>
        <v>47736</v>
      </c>
      <c r="AA2068" s="354" t="b">
        <f t="shared" si="729"/>
        <v>1</v>
      </c>
      <c r="AB2068" s="354" t="b">
        <f t="shared" si="730"/>
        <v>1</v>
      </c>
      <c r="AC2068" s="356" t="str">
        <f t="shared" ca="1" si="731"/>
        <v>0 Month,  1 Days</v>
      </c>
      <c r="AD2068" s="114" t="str">
        <f t="shared" ca="1" si="716"/>
        <v>3 Year, 11 Month, 23 Days</v>
      </c>
      <c r="AE2068" s="114">
        <f t="shared" si="732"/>
        <v>4</v>
      </c>
      <c r="AF2068" s="114">
        <f t="shared" si="733"/>
        <v>1</v>
      </c>
      <c r="AG2068" s="354" t="str">
        <f t="shared" si="734"/>
        <v>CF31</v>
      </c>
      <c r="AH2068" s="114">
        <f>IF(ISNA(VLOOKUP(L2068,'MASTER DATA'!$A$1:$F$192,6,0)),0,VLOOKUP(L2068,'MASTER DATA'!$A$1:$F$192,6,0))*AE2068</f>
        <v>836</v>
      </c>
      <c r="AI2068" s="354" t="str">
        <f>VLOOKUP($D2068,'warehouse mapping'!$AN$7:$AO$17,2,0)</f>
        <v>Aktif</v>
      </c>
      <c r="AJ2068" s="114">
        <f t="shared" si="735"/>
        <v>0</v>
      </c>
      <c r="AK2068" s="354" t="str">
        <f t="shared" si="736"/>
        <v/>
      </c>
      <c r="AL2068" s="354" t="s">
        <v>3025</v>
      </c>
      <c r="AM2068" s="354">
        <f t="shared" si="717"/>
        <v>1</v>
      </c>
      <c r="AN2068" s="354" t="b">
        <f t="shared" si="737"/>
        <v>1</v>
      </c>
    </row>
    <row r="2069" spans="1:40" s="354" customFormat="1">
      <c r="A2069" s="354" t="str">
        <f t="shared" si="718"/>
        <v>CF31C01550077347</v>
      </c>
      <c r="B2069" s="354">
        <f t="shared" si="719"/>
        <v>0</v>
      </c>
      <c r="C2069" s="354">
        <f t="shared" si="720"/>
        <v>0</v>
      </c>
      <c r="D2069" s="354" t="str">
        <f t="shared" si="721"/>
        <v>CF</v>
      </c>
      <c r="E2069" s="354" t="str">
        <f t="shared" si="722"/>
        <v>31</v>
      </c>
      <c r="F2069" s="354" t="str">
        <f t="shared" si="723"/>
        <v>C</v>
      </c>
      <c r="G2069" s="355" t="str">
        <f t="shared" si="724"/>
        <v>01</v>
      </c>
      <c r="H2069" s="232" t="s">
        <v>2346</v>
      </c>
      <c r="I2069" s="232" t="s">
        <v>3505</v>
      </c>
      <c r="J2069" s="233">
        <v>46280</v>
      </c>
      <c r="K2069" s="233">
        <v>47719</v>
      </c>
      <c r="L2069" s="234">
        <v>550077347</v>
      </c>
      <c r="M2069" s="232" t="str">
        <f>IF(ISNA(VLOOKUP(L2069,'MASTER DATA'!$A$1:$B$192,2,0)),"",VLOOKUP(L2069,'MASTER DATA'!$A$1:$B$192,2,0))</f>
        <v>Advan4TAX710W30SNMA2_12*0.8L_A04W</v>
      </c>
      <c r="N2069" s="232">
        <v>48</v>
      </c>
      <c r="O2069" s="232">
        <f t="shared" si="725"/>
        <v>1</v>
      </c>
      <c r="P2069" s="232">
        <f t="shared" si="726"/>
        <v>0</v>
      </c>
      <c r="Q2069" s="232">
        <f>VLOOKUP(L2069,'MASTER DATA'!$A$1:$E$192,5,0)</f>
        <v>48</v>
      </c>
      <c r="R2069" s="234">
        <f>SUMIF('picking of the day'!$H$4:$H$358,WMS!H2069&amp;WMS!L2069,'picking of the day'!$E$4:$E$358)</f>
        <v>0</v>
      </c>
      <c r="U2069" s="114">
        <f>IF(ISNA(VLOOKUP(H2069,'data putaway'!$A$1:$E$530,3,0)),0,VLOOKUP(H2069,'data putaway'!$A$1:$E$530,3,0))</f>
        <v>0</v>
      </c>
      <c r="V2069" s="354">
        <f t="shared" si="727"/>
        <v>48</v>
      </c>
      <c r="W2069" s="114">
        <f>IF(ISNA(VLOOKUP(H2069,'data putaway'!$A$1:$E$530,2,0)),0,VLOOKUP(H2069,'data putaway'!$A$1:$E$530,2,0))</f>
        <v>0</v>
      </c>
      <c r="X2069" s="354" t="b">
        <f t="shared" si="728"/>
        <v>0</v>
      </c>
      <c r="Y2069" s="354">
        <f>IF(ISNA(VLOOKUP(H2069,'data putaway'!$A$1:$E$530,4,0)),0,VLOOKUP(H2069,'data putaway'!$A$1:$E$530,4,0))</f>
        <v>0</v>
      </c>
      <c r="Z2069" s="113">
        <f>IF(ISNA(VLOOKUP(H2069,'data putaway'!$A$1:$E$530,5,0)),0,VLOOKUP(H2069,'data putaway'!$A$1:$E$530,5,0))</f>
        <v>0</v>
      </c>
      <c r="AA2069" s="354" t="b">
        <f t="shared" si="729"/>
        <v>0</v>
      </c>
      <c r="AB2069" s="354" t="b">
        <f t="shared" si="730"/>
        <v>0</v>
      </c>
      <c r="AC2069" s="356" t="str">
        <f t="shared" ca="1" si="731"/>
        <v>0 Month,  3 Days</v>
      </c>
      <c r="AD2069" s="114" t="str">
        <f t="shared" ca="1" si="716"/>
        <v>3 Year, 11 Month, 6 Days</v>
      </c>
      <c r="AE2069" s="114">
        <f t="shared" si="732"/>
        <v>48</v>
      </c>
      <c r="AF2069" s="114">
        <f t="shared" si="733"/>
        <v>1</v>
      </c>
      <c r="AG2069" s="354" t="str">
        <f t="shared" si="734"/>
        <v>CF31</v>
      </c>
      <c r="AH2069" s="114">
        <f>IF(ISNA(VLOOKUP(L2069,'MASTER DATA'!$A$1:$F$192,6,0)),0,VLOOKUP(L2069,'MASTER DATA'!$A$1:$F$192,6,0))*AE2069</f>
        <v>460.79999999999995</v>
      </c>
      <c r="AI2069" s="354" t="str">
        <f>VLOOKUP($D2069,'warehouse mapping'!$AN$7:$AO$17,2,0)</f>
        <v>Aktif</v>
      </c>
      <c r="AJ2069" s="114">
        <f t="shared" si="735"/>
        <v>0</v>
      </c>
      <c r="AK2069" s="354" t="str">
        <f t="shared" si="736"/>
        <v/>
      </c>
      <c r="AL2069" s="354" t="s">
        <v>3025</v>
      </c>
      <c r="AM2069" s="354">
        <f t="shared" si="717"/>
        <v>1</v>
      </c>
      <c r="AN2069" s="354" t="b">
        <f t="shared" si="737"/>
        <v>1</v>
      </c>
    </row>
    <row r="2070" spans="1:40" s="354" customFormat="1">
      <c r="A2070" s="354" t="str">
        <f t="shared" si="718"/>
        <v>CF31C02550024986</v>
      </c>
      <c r="B2070" s="354">
        <f t="shared" si="719"/>
        <v>0</v>
      </c>
      <c r="C2070" s="354">
        <f t="shared" si="720"/>
        <v>0</v>
      </c>
      <c r="D2070" s="354" t="str">
        <f t="shared" si="721"/>
        <v>CF</v>
      </c>
      <c r="E2070" s="354" t="str">
        <f t="shared" si="722"/>
        <v>31</v>
      </c>
      <c r="F2070" s="354" t="str">
        <f t="shared" si="723"/>
        <v>C</v>
      </c>
      <c r="G2070" s="355" t="str">
        <f t="shared" si="724"/>
        <v>02</v>
      </c>
      <c r="H2070" s="232" t="s">
        <v>2347</v>
      </c>
      <c r="I2070" s="232" t="s">
        <v>3511</v>
      </c>
      <c r="J2070" s="233">
        <v>46270</v>
      </c>
      <c r="K2070" s="233">
        <v>47698</v>
      </c>
      <c r="L2070" s="234">
        <v>550024986</v>
      </c>
      <c r="M2070" s="232" t="str">
        <f>IF(ISNA(VLOOKUP(L2070,'MASTER DATA'!$A$1:$B$192,2,0)),"",VLOOKUP(L2070,'MASTER DATA'!$A$1:$B$192,2,0))</f>
        <v>Spirax S4 CX 30_1*209L_A227</v>
      </c>
      <c r="N2070" s="232">
        <v>0</v>
      </c>
      <c r="O2070" s="232">
        <f t="shared" si="725"/>
        <v>0</v>
      </c>
      <c r="P2070" s="232">
        <f t="shared" si="726"/>
        <v>0</v>
      </c>
      <c r="Q2070" s="232">
        <f>VLOOKUP(L2070,'MASTER DATA'!$A$1:$E$192,5,0)</f>
        <v>4</v>
      </c>
      <c r="R2070" s="234">
        <f>SUMIF('picking of the day'!$H$4:$H$358,WMS!H2070&amp;WMS!L2070,'picking of the day'!$E$4:$E$358)</f>
        <v>0</v>
      </c>
      <c r="U2070" s="114">
        <f>IF(ISNA(VLOOKUP(H2070,'data putaway'!$A$1:$E$530,3,0)),0,VLOOKUP(H2070,'data putaway'!$A$1:$E$530,3,0))</f>
        <v>0</v>
      </c>
      <c r="V2070" s="354">
        <f t="shared" si="727"/>
        <v>0</v>
      </c>
      <c r="W2070" s="114">
        <f>IF(ISNA(VLOOKUP(H2070,'data putaway'!$A$1:$E$530,2,0)),0,VLOOKUP(H2070,'data putaway'!$A$1:$E$530,2,0))</f>
        <v>0</v>
      </c>
      <c r="X2070" s="354" t="b">
        <f t="shared" si="728"/>
        <v>0</v>
      </c>
      <c r="Y2070" s="354">
        <f>IF(ISNA(VLOOKUP(H2070,'data putaway'!$A$1:$E$530,4,0)),0,VLOOKUP(H2070,'data putaway'!$A$1:$E$530,4,0))</f>
        <v>0</v>
      </c>
      <c r="Z2070" s="113">
        <f>IF(ISNA(VLOOKUP(H2070,'data putaway'!$A$1:$E$530,5,0)),0,VLOOKUP(H2070,'data putaway'!$A$1:$E$530,5,0))</f>
        <v>0</v>
      </c>
      <c r="AA2070" s="354" t="b">
        <f t="shared" si="729"/>
        <v>0</v>
      </c>
      <c r="AB2070" s="354" t="b">
        <f t="shared" si="730"/>
        <v>0</v>
      </c>
      <c r="AC2070" s="356" t="str">
        <f t="shared" ca="1" si="731"/>
        <v>0 Month,  13 Days</v>
      </c>
      <c r="AD2070" s="114" t="str">
        <f t="shared" ca="1" si="716"/>
        <v>3 Year, 10 Month, 16 Days</v>
      </c>
      <c r="AE2070" s="114">
        <f t="shared" si="732"/>
        <v>0</v>
      </c>
      <c r="AF2070" s="114">
        <f t="shared" si="733"/>
        <v>0</v>
      </c>
      <c r="AG2070" s="354" t="str">
        <f t="shared" si="734"/>
        <v>CF31</v>
      </c>
      <c r="AH2070" s="114">
        <f>IF(ISNA(VLOOKUP(L2070,'MASTER DATA'!$A$1:$F$192,6,0)),0,VLOOKUP(L2070,'MASTER DATA'!$A$1:$F$192,6,0))*AE2070</f>
        <v>0</v>
      </c>
      <c r="AI2070" s="354" t="str">
        <f>VLOOKUP($D2070,'warehouse mapping'!$AN$7:$AO$17,2,0)</f>
        <v>Aktif</v>
      </c>
      <c r="AJ2070" s="114">
        <f t="shared" si="735"/>
        <v>1</v>
      </c>
      <c r="AK2070" s="354" t="str">
        <f t="shared" si="736"/>
        <v>CF</v>
      </c>
      <c r="AL2070" s="354" t="s">
        <v>3025</v>
      </c>
      <c r="AM2070" s="354">
        <f t="shared" si="717"/>
        <v>1</v>
      </c>
      <c r="AN2070" s="354" t="b">
        <f t="shared" si="737"/>
        <v>1</v>
      </c>
    </row>
    <row r="2071" spans="1:40" s="354" customFormat="1">
      <c r="A2071" s="354" t="str">
        <f t="shared" si="718"/>
        <v>CF31D01550070612</v>
      </c>
      <c r="B2071" s="354">
        <f t="shared" si="719"/>
        <v>0</v>
      </c>
      <c r="C2071" s="354">
        <f t="shared" si="720"/>
        <v>0</v>
      </c>
      <c r="D2071" s="354" t="str">
        <f t="shared" si="721"/>
        <v>CF</v>
      </c>
      <c r="E2071" s="354" t="str">
        <f t="shared" si="722"/>
        <v>31</v>
      </c>
      <c r="F2071" s="354" t="str">
        <f t="shared" si="723"/>
        <v>D</v>
      </c>
      <c r="G2071" s="355" t="str">
        <f t="shared" si="724"/>
        <v>01</v>
      </c>
      <c r="H2071" s="232" t="s">
        <v>2348</v>
      </c>
      <c r="I2071" s="232" t="s">
        <v>3530</v>
      </c>
      <c r="J2071" s="233">
        <v>47719</v>
      </c>
      <c r="K2071" s="233">
        <v>47731</v>
      </c>
      <c r="L2071" s="234">
        <v>550070612</v>
      </c>
      <c r="M2071" s="232" t="str">
        <f>IF(ISNA(VLOOKUP(L2071,'MASTER DATA'!$A$1:$B$192,2,0)),"",VLOOKUP(L2071,'MASTER DATA'!$A$1:$B$192,2,0))</f>
        <v>HlxHX610W40SP_12*1L_A04W</v>
      </c>
      <c r="N2071" s="232">
        <v>44</v>
      </c>
      <c r="O2071" s="232">
        <f t="shared" si="725"/>
        <v>1</v>
      </c>
      <c r="P2071" s="232">
        <f t="shared" si="726"/>
        <v>0</v>
      </c>
      <c r="Q2071" s="232">
        <f>VLOOKUP(L2071,'MASTER DATA'!$A$1:$E$192,5,0)</f>
        <v>44</v>
      </c>
      <c r="R2071" s="234">
        <f>SUMIF('picking of the day'!$H$4:$H$358,WMS!H2071&amp;WMS!L2071,'picking of the day'!$E$4:$E$358)</f>
        <v>0</v>
      </c>
      <c r="U2071" s="114">
        <f>IF(ISNA(VLOOKUP(H2071,'data putaway'!$A$1:$E$530,3,0)),0,VLOOKUP(H2071,'data putaway'!$A$1:$E$530,3,0))</f>
        <v>0</v>
      </c>
      <c r="V2071" s="354">
        <f t="shared" si="727"/>
        <v>44</v>
      </c>
      <c r="W2071" s="114">
        <f>IF(ISNA(VLOOKUP(H2071,'data putaway'!$A$1:$E$530,2,0)),0,VLOOKUP(H2071,'data putaway'!$A$1:$E$530,2,0))</f>
        <v>0</v>
      </c>
      <c r="X2071" s="354" t="b">
        <f t="shared" si="728"/>
        <v>0</v>
      </c>
      <c r="Y2071" s="354">
        <f>IF(ISNA(VLOOKUP(H2071,'data putaway'!$A$1:$E$530,4,0)),0,VLOOKUP(H2071,'data putaway'!$A$1:$E$530,4,0))</f>
        <v>0</v>
      </c>
      <c r="Z2071" s="113">
        <f>IF(ISNA(VLOOKUP(H2071,'data putaway'!$A$1:$E$530,5,0)),0,VLOOKUP(H2071,'data putaway'!$A$1:$E$530,5,0))</f>
        <v>0</v>
      </c>
      <c r="AA2071" s="354" t="b">
        <f t="shared" si="729"/>
        <v>0</v>
      </c>
      <c r="AB2071" s="354" t="b">
        <f t="shared" si="730"/>
        <v>0</v>
      </c>
      <c r="AC2071" s="356" t="e">
        <f t="shared" ca="1" si="731"/>
        <v>#NUM!</v>
      </c>
      <c r="AD2071" s="114" t="str">
        <f t="shared" ca="1" si="716"/>
        <v>3 Year, 11 Month, 18 Days</v>
      </c>
      <c r="AE2071" s="114">
        <f t="shared" si="732"/>
        <v>44</v>
      </c>
      <c r="AF2071" s="114">
        <f t="shared" si="733"/>
        <v>1</v>
      </c>
      <c r="AG2071" s="354" t="str">
        <f t="shared" si="734"/>
        <v>CF31</v>
      </c>
      <c r="AH2071" s="114">
        <f>IF(ISNA(VLOOKUP(L2071,'MASTER DATA'!$A$1:$F$192,6,0)),0,VLOOKUP(L2071,'MASTER DATA'!$A$1:$F$192,6,0))*AE2071</f>
        <v>528</v>
      </c>
      <c r="AI2071" s="354" t="str">
        <f>VLOOKUP($D2071,'warehouse mapping'!$AN$7:$AO$17,2,0)</f>
        <v>Aktif</v>
      </c>
      <c r="AJ2071" s="114">
        <f t="shared" si="735"/>
        <v>0</v>
      </c>
      <c r="AK2071" s="354" t="str">
        <f t="shared" si="736"/>
        <v/>
      </c>
      <c r="AL2071" s="354" t="s">
        <v>3025</v>
      </c>
      <c r="AM2071" s="354">
        <f t="shared" si="717"/>
        <v>1</v>
      </c>
      <c r="AN2071" s="354" t="b">
        <f t="shared" si="737"/>
        <v>1</v>
      </c>
    </row>
    <row r="2072" spans="1:40" s="354" customFormat="1">
      <c r="A2072" s="354" t="str">
        <f t="shared" si="718"/>
        <v>CF31D02550070612</v>
      </c>
      <c r="B2072" s="354">
        <f t="shared" si="719"/>
        <v>0</v>
      </c>
      <c r="C2072" s="354">
        <f t="shared" si="720"/>
        <v>0</v>
      </c>
      <c r="D2072" s="354" t="str">
        <f t="shared" si="721"/>
        <v>CF</v>
      </c>
      <c r="E2072" s="354" t="str">
        <f t="shared" si="722"/>
        <v>31</v>
      </c>
      <c r="F2072" s="354" t="str">
        <f t="shared" si="723"/>
        <v>D</v>
      </c>
      <c r="G2072" s="355" t="str">
        <f t="shared" si="724"/>
        <v>02</v>
      </c>
      <c r="H2072" s="232" t="s">
        <v>2349</v>
      </c>
      <c r="I2072" s="232" t="s">
        <v>3530</v>
      </c>
      <c r="J2072" s="233">
        <v>47719</v>
      </c>
      <c r="K2072" s="233">
        <v>47731</v>
      </c>
      <c r="L2072" s="234">
        <v>550070612</v>
      </c>
      <c r="M2072" s="232" t="str">
        <f>IF(ISNA(VLOOKUP(L2072,'MASTER DATA'!$A$1:$B$192,2,0)),"",VLOOKUP(L2072,'MASTER DATA'!$A$1:$B$192,2,0))</f>
        <v>HlxHX610W40SP_12*1L_A04W</v>
      </c>
      <c r="N2072" s="232">
        <v>44</v>
      </c>
      <c r="O2072" s="232">
        <f t="shared" si="725"/>
        <v>1</v>
      </c>
      <c r="P2072" s="232">
        <f t="shared" si="726"/>
        <v>0</v>
      </c>
      <c r="Q2072" s="232">
        <f>VLOOKUP(L2072,'MASTER DATA'!$A$1:$E$192,5,0)</f>
        <v>44</v>
      </c>
      <c r="R2072" s="234">
        <f>SUMIF('picking of the day'!$H$4:$H$358,WMS!H2072&amp;WMS!L2072,'picking of the day'!$E$4:$E$358)</f>
        <v>0</v>
      </c>
      <c r="U2072" s="114">
        <f>IF(ISNA(VLOOKUP(H2072,'data putaway'!$A$1:$E$530,3,0)),0,VLOOKUP(H2072,'data putaway'!$A$1:$E$530,3,0))</f>
        <v>0</v>
      </c>
      <c r="V2072" s="354">
        <f t="shared" si="727"/>
        <v>44</v>
      </c>
      <c r="W2072" s="114">
        <f>IF(ISNA(VLOOKUP(H2072,'data putaway'!$A$1:$E$530,2,0)),0,VLOOKUP(H2072,'data putaway'!$A$1:$E$530,2,0))</f>
        <v>0</v>
      </c>
      <c r="X2072" s="354" t="b">
        <f t="shared" si="728"/>
        <v>0</v>
      </c>
      <c r="Y2072" s="354">
        <f>IF(ISNA(VLOOKUP(H2072,'data putaway'!$A$1:$E$530,4,0)),0,VLOOKUP(H2072,'data putaway'!$A$1:$E$530,4,0))</f>
        <v>0</v>
      </c>
      <c r="Z2072" s="113">
        <f>IF(ISNA(VLOOKUP(H2072,'data putaway'!$A$1:$E$530,5,0)),0,VLOOKUP(H2072,'data putaway'!$A$1:$E$530,5,0))</f>
        <v>0</v>
      </c>
      <c r="AA2072" s="354" t="b">
        <f t="shared" si="729"/>
        <v>0</v>
      </c>
      <c r="AB2072" s="354" t="b">
        <f t="shared" si="730"/>
        <v>0</v>
      </c>
      <c r="AC2072" s="356" t="e">
        <f t="shared" ca="1" si="731"/>
        <v>#NUM!</v>
      </c>
      <c r="AD2072" s="114" t="str">
        <f t="shared" ca="1" si="716"/>
        <v>3 Year, 11 Month, 18 Days</v>
      </c>
      <c r="AE2072" s="114">
        <f t="shared" si="732"/>
        <v>44</v>
      </c>
      <c r="AF2072" s="114">
        <f t="shared" si="733"/>
        <v>1</v>
      </c>
      <c r="AG2072" s="354" t="str">
        <f t="shared" si="734"/>
        <v>CF31</v>
      </c>
      <c r="AH2072" s="114">
        <f>IF(ISNA(VLOOKUP(L2072,'MASTER DATA'!$A$1:$F$192,6,0)),0,VLOOKUP(L2072,'MASTER DATA'!$A$1:$F$192,6,0))*AE2072</f>
        <v>528</v>
      </c>
      <c r="AI2072" s="354" t="str">
        <f>VLOOKUP($D2072,'warehouse mapping'!$AN$7:$AO$17,2,0)</f>
        <v>Aktif</v>
      </c>
      <c r="AJ2072" s="114">
        <f t="shared" si="735"/>
        <v>0</v>
      </c>
      <c r="AK2072" s="354" t="str">
        <f t="shared" si="736"/>
        <v/>
      </c>
      <c r="AL2072" s="354" t="s">
        <v>3025</v>
      </c>
      <c r="AM2072" s="354">
        <f t="shared" si="717"/>
        <v>1</v>
      </c>
      <c r="AN2072" s="354" t="b">
        <f t="shared" si="737"/>
        <v>1</v>
      </c>
    </row>
    <row r="2073" spans="1:40" s="354" customFormat="1">
      <c r="A2073" s="354" t="str">
        <f t="shared" si="718"/>
        <v>CF31E01550070612</v>
      </c>
      <c r="B2073" s="354">
        <f t="shared" si="719"/>
        <v>0</v>
      </c>
      <c r="C2073" s="354">
        <f t="shared" si="720"/>
        <v>0</v>
      </c>
      <c r="D2073" s="354" t="str">
        <f t="shared" si="721"/>
        <v>CF</v>
      </c>
      <c r="E2073" s="354" t="str">
        <f t="shared" si="722"/>
        <v>31</v>
      </c>
      <c r="F2073" s="354" t="str">
        <f t="shared" si="723"/>
        <v>E</v>
      </c>
      <c r="G2073" s="355" t="str">
        <f t="shared" si="724"/>
        <v>01</v>
      </c>
      <c r="H2073" s="232" t="s">
        <v>2350</v>
      </c>
      <c r="I2073" s="232" t="s">
        <v>3530</v>
      </c>
      <c r="J2073" s="233">
        <v>47719</v>
      </c>
      <c r="K2073" s="233">
        <v>47731</v>
      </c>
      <c r="L2073" s="234">
        <v>550070612</v>
      </c>
      <c r="M2073" s="232" t="str">
        <f>IF(ISNA(VLOOKUP(L2073,'MASTER DATA'!$A$1:$B$192,2,0)),"",VLOOKUP(L2073,'MASTER DATA'!$A$1:$B$192,2,0))</f>
        <v>HlxHX610W40SP_12*1L_A04W</v>
      </c>
      <c r="N2073" s="232">
        <v>44</v>
      </c>
      <c r="O2073" s="232">
        <f t="shared" si="725"/>
        <v>1</v>
      </c>
      <c r="P2073" s="232">
        <f t="shared" si="726"/>
        <v>0</v>
      </c>
      <c r="Q2073" s="232">
        <f>VLOOKUP(L2073,'MASTER DATA'!$A$1:$E$192,5,0)</f>
        <v>44</v>
      </c>
      <c r="R2073" s="234">
        <f>SUMIF('picking of the day'!$H$4:$H$358,WMS!H2073&amp;WMS!L2073,'picking of the day'!$E$4:$E$358)</f>
        <v>0</v>
      </c>
      <c r="U2073" s="114">
        <f>IF(ISNA(VLOOKUP(H2073,'data putaway'!$A$1:$E$530,3,0)),0,VLOOKUP(H2073,'data putaway'!$A$1:$E$530,3,0))</f>
        <v>0</v>
      </c>
      <c r="V2073" s="354">
        <f t="shared" si="727"/>
        <v>44</v>
      </c>
      <c r="W2073" s="114">
        <f>IF(ISNA(VLOOKUP(H2073,'data putaway'!$A$1:$E$530,2,0)),0,VLOOKUP(H2073,'data putaway'!$A$1:$E$530,2,0))</f>
        <v>0</v>
      </c>
      <c r="X2073" s="354" t="b">
        <f t="shared" si="728"/>
        <v>0</v>
      </c>
      <c r="Y2073" s="354">
        <f>IF(ISNA(VLOOKUP(H2073,'data putaway'!$A$1:$E$530,4,0)),0,VLOOKUP(H2073,'data putaway'!$A$1:$E$530,4,0))</f>
        <v>0</v>
      </c>
      <c r="Z2073" s="113">
        <f>IF(ISNA(VLOOKUP(H2073,'data putaway'!$A$1:$E$530,5,0)),0,VLOOKUP(H2073,'data putaway'!$A$1:$E$530,5,0))</f>
        <v>0</v>
      </c>
      <c r="AA2073" s="354" t="b">
        <f t="shared" si="729"/>
        <v>0</v>
      </c>
      <c r="AB2073" s="354" t="b">
        <f t="shared" si="730"/>
        <v>0</v>
      </c>
      <c r="AC2073" s="356" t="e">
        <f t="shared" ca="1" si="731"/>
        <v>#NUM!</v>
      </c>
      <c r="AD2073" s="114" t="str">
        <f t="shared" ca="1" si="716"/>
        <v>3 Year, 11 Month, 18 Days</v>
      </c>
      <c r="AE2073" s="114">
        <f t="shared" si="732"/>
        <v>44</v>
      </c>
      <c r="AF2073" s="114">
        <f t="shared" si="733"/>
        <v>1</v>
      </c>
      <c r="AG2073" s="354" t="str">
        <f t="shared" si="734"/>
        <v>CF31</v>
      </c>
      <c r="AH2073" s="114">
        <f>IF(ISNA(VLOOKUP(L2073,'MASTER DATA'!$A$1:$F$192,6,0)),0,VLOOKUP(L2073,'MASTER DATA'!$A$1:$F$192,6,0))*AE2073</f>
        <v>528</v>
      </c>
      <c r="AI2073" s="354" t="str">
        <f>VLOOKUP($D2073,'warehouse mapping'!$AN$7:$AO$17,2,0)</f>
        <v>Aktif</v>
      </c>
      <c r="AJ2073" s="114">
        <f t="shared" si="735"/>
        <v>0</v>
      </c>
      <c r="AK2073" s="354" t="str">
        <f t="shared" si="736"/>
        <v/>
      </c>
      <c r="AL2073" s="354" t="s">
        <v>3025</v>
      </c>
      <c r="AM2073" s="354">
        <f t="shared" si="717"/>
        <v>1</v>
      </c>
      <c r="AN2073" s="354" t="b">
        <f t="shared" si="737"/>
        <v>1</v>
      </c>
    </row>
    <row r="2074" spans="1:40" s="354" customFormat="1">
      <c r="A2074" s="354" t="str">
        <f t="shared" si="718"/>
        <v>CF31E02550070612</v>
      </c>
      <c r="B2074" s="354">
        <f t="shared" si="719"/>
        <v>0</v>
      </c>
      <c r="C2074" s="354">
        <f t="shared" si="720"/>
        <v>0</v>
      </c>
      <c r="D2074" s="354" t="str">
        <f t="shared" si="721"/>
        <v>CF</v>
      </c>
      <c r="E2074" s="354" t="str">
        <f t="shared" si="722"/>
        <v>31</v>
      </c>
      <c r="F2074" s="354" t="str">
        <f t="shared" si="723"/>
        <v>E</v>
      </c>
      <c r="G2074" s="355" t="str">
        <f t="shared" si="724"/>
        <v>02</v>
      </c>
      <c r="H2074" s="232" t="s">
        <v>2351</v>
      </c>
      <c r="I2074" s="232" t="s">
        <v>3530</v>
      </c>
      <c r="J2074" s="233">
        <v>47719</v>
      </c>
      <c r="K2074" s="233">
        <v>47731</v>
      </c>
      <c r="L2074" s="234">
        <v>550070612</v>
      </c>
      <c r="M2074" s="232" t="str">
        <f>IF(ISNA(VLOOKUP(L2074,'MASTER DATA'!$A$1:$B$192,2,0)),"",VLOOKUP(L2074,'MASTER DATA'!$A$1:$B$192,2,0))</f>
        <v>HlxHX610W40SP_12*1L_A04W</v>
      </c>
      <c r="N2074" s="232">
        <v>44</v>
      </c>
      <c r="O2074" s="232">
        <f t="shared" si="725"/>
        <v>1</v>
      </c>
      <c r="P2074" s="232">
        <f t="shared" si="726"/>
        <v>0</v>
      </c>
      <c r="Q2074" s="232">
        <f>VLOOKUP(L2074,'MASTER DATA'!$A$1:$E$192,5,0)</f>
        <v>44</v>
      </c>
      <c r="R2074" s="234">
        <f>SUMIF('picking of the day'!$H$4:$H$358,WMS!H2074&amp;WMS!L2074,'picking of the day'!$E$4:$E$358)</f>
        <v>0</v>
      </c>
      <c r="U2074" s="114">
        <f>IF(ISNA(VLOOKUP(H2074,'data putaway'!$A$1:$E$530,3,0)),0,VLOOKUP(H2074,'data putaway'!$A$1:$E$530,3,0))</f>
        <v>0</v>
      </c>
      <c r="V2074" s="354">
        <f t="shared" si="727"/>
        <v>44</v>
      </c>
      <c r="W2074" s="114">
        <f>IF(ISNA(VLOOKUP(H2074,'data putaway'!$A$1:$E$530,2,0)),0,VLOOKUP(H2074,'data putaway'!$A$1:$E$530,2,0))</f>
        <v>0</v>
      </c>
      <c r="X2074" s="354" t="b">
        <f t="shared" si="728"/>
        <v>0</v>
      </c>
      <c r="Y2074" s="354">
        <f>IF(ISNA(VLOOKUP(H2074,'data putaway'!$A$1:$E$530,4,0)),0,VLOOKUP(H2074,'data putaway'!$A$1:$E$530,4,0))</f>
        <v>0</v>
      </c>
      <c r="Z2074" s="113">
        <f>IF(ISNA(VLOOKUP(H2074,'data putaway'!$A$1:$E$530,5,0)),0,VLOOKUP(H2074,'data putaway'!$A$1:$E$530,5,0))</f>
        <v>0</v>
      </c>
      <c r="AA2074" s="354" t="b">
        <f t="shared" si="729"/>
        <v>0</v>
      </c>
      <c r="AB2074" s="354" t="b">
        <f t="shared" si="730"/>
        <v>0</v>
      </c>
      <c r="AC2074" s="356" t="e">
        <f t="shared" ca="1" si="731"/>
        <v>#NUM!</v>
      </c>
      <c r="AD2074" s="114" t="str">
        <f t="shared" ref="AD2074:AD2137" ca="1" si="738">IF(K2074="","",DATEDIF(NOW(),K2074,"y")&amp;" Year"&amp;", "&amp;DATEDIF(NOW(),K2074,"ym")&amp;" Month"&amp;", "&amp;DATEDIF(NOW(),K2074,"md")&amp;" Days")</f>
        <v>3 Year, 11 Month, 18 Days</v>
      </c>
      <c r="AE2074" s="114">
        <f t="shared" si="732"/>
        <v>44</v>
      </c>
      <c r="AF2074" s="114">
        <f t="shared" si="733"/>
        <v>1</v>
      </c>
      <c r="AG2074" s="354" t="str">
        <f t="shared" si="734"/>
        <v>CF31</v>
      </c>
      <c r="AH2074" s="114">
        <f>IF(ISNA(VLOOKUP(L2074,'MASTER DATA'!$A$1:$F$192,6,0)),0,VLOOKUP(L2074,'MASTER DATA'!$A$1:$F$192,6,0))*AE2074</f>
        <v>528</v>
      </c>
      <c r="AI2074" s="354" t="str">
        <f>VLOOKUP($D2074,'warehouse mapping'!$AN$7:$AO$17,2,0)</f>
        <v>Aktif</v>
      </c>
      <c r="AJ2074" s="114">
        <f t="shared" si="735"/>
        <v>0</v>
      </c>
      <c r="AK2074" s="354" t="str">
        <f t="shared" si="736"/>
        <v/>
      </c>
      <c r="AL2074" s="354" t="s">
        <v>3025</v>
      </c>
      <c r="AM2074" s="354">
        <f t="shared" ref="AM2074:AM2137" si="739">COUNTIF($H$5:$H$2564,H2074)</f>
        <v>1</v>
      </c>
      <c r="AN2074" s="354" t="b">
        <f t="shared" si="737"/>
        <v>1</v>
      </c>
    </row>
    <row r="2075" spans="1:40" s="354" customFormat="1">
      <c r="A2075" s="354" t="str">
        <f t="shared" si="718"/>
        <v>CF32A01</v>
      </c>
      <c r="B2075" s="354">
        <f t="shared" si="719"/>
        <v>0</v>
      </c>
      <c r="C2075" s="354">
        <f t="shared" si="720"/>
        <v>0</v>
      </c>
      <c r="D2075" s="354" t="str">
        <f t="shared" si="721"/>
        <v>CF</v>
      </c>
      <c r="E2075" s="354" t="str">
        <f t="shared" si="722"/>
        <v>32</v>
      </c>
      <c r="F2075" s="354" t="str">
        <f t="shared" si="723"/>
        <v>A</v>
      </c>
      <c r="G2075" s="355" t="str">
        <f t="shared" si="724"/>
        <v>01</v>
      </c>
      <c r="H2075" s="232" t="s">
        <v>2352</v>
      </c>
      <c r="I2075" s="232"/>
      <c r="J2075" s="233"/>
      <c r="K2075" s="233"/>
      <c r="L2075" s="234"/>
      <c r="M2075" s="232" t="str">
        <f>IF(ISNA(VLOOKUP(L2075,'MASTER DATA'!$A$1:$B$192,2,0)),"",VLOOKUP(L2075,'MASTER DATA'!$A$1:$B$192,2,0))</f>
        <v/>
      </c>
      <c r="N2075" s="232">
        <v>0</v>
      </c>
      <c r="O2075" s="232" t="e">
        <f t="shared" si="725"/>
        <v>#N/A</v>
      </c>
      <c r="P2075" s="232" t="e">
        <f t="shared" si="726"/>
        <v>#N/A</v>
      </c>
      <c r="Q2075" s="232" t="e">
        <f>VLOOKUP(L2075,'MASTER DATA'!$A$1:$E$192,5,0)</f>
        <v>#N/A</v>
      </c>
      <c r="R2075" s="234">
        <f>SUMIF('picking of the day'!$H$4:$H$358,WMS!H2075&amp;WMS!L2075,'picking of the day'!$E$4:$E$358)</f>
        <v>0</v>
      </c>
      <c r="U2075" s="114">
        <f>IF(ISNA(VLOOKUP(H2075,'data putaway'!$A$1:$E$530,3,0)),0,VLOOKUP(H2075,'data putaway'!$A$1:$E$530,3,0))</f>
        <v>0</v>
      </c>
      <c r="V2075" s="354">
        <f t="shared" si="727"/>
        <v>0</v>
      </c>
      <c r="W2075" s="114">
        <f>IF(ISNA(VLOOKUP(H2075,'data putaway'!$A$1:$E$530,2,0)),0,VLOOKUP(H2075,'data putaway'!$A$1:$E$530,2,0))</f>
        <v>0</v>
      </c>
      <c r="X2075" s="354" t="b">
        <f t="shared" si="728"/>
        <v>1</v>
      </c>
      <c r="Y2075" s="354">
        <f>IF(ISNA(VLOOKUP(H2075,'data putaway'!$A$1:$E$530,4,0)),0,VLOOKUP(H2075,'data putaway'!$A$1:$E$530,4,0))</f>
        <v>0</v>
      </c>
      <c r="Z2075" s="113">
        <f>IF(ISNA(VLOOKUP(H2075,'data putaway'!$A$1:$E$530,5,0)),0,VLOOKUP(H2075,'data putaway'!$A$1:$E$530,5,0))</f>
        <v>0</v>
      </c>
      <c r="AA2075" s="354" t="b">
        <f t="shared" si="729"/>
        <v>1</v>
      </c>
      <c r="AB2075" s="354" t="b">
        <f t="shared" si="730"/>
        <v>1</v>
      </c>
      <c r="AC2075" s="356" t="str">
        <f t="shared" ca="1" si="731"/>
        <v/>
      </c>
      <c r="AD2075" s="114" t="str">
        <f t="shared" ca="1" si="738"/>
        <v/>
      </c>
      <c r="AE2075" s="114">
        <f t="shared" si="732"/>
        <v>0</v>
      </c>
      <c r="AF2075" s="114">
        <f t="shared" si="733"/>
        <v>0</v>
      </c>
      <c r="AG2075" s="354" t="str">
        <f t="shared" si="734"/>
        <v>CF32</v>
      </c>
      <c r="AH2075" s="114">
        <f>IF(ISNA(VLOOKUP(L2075,'MASTER DATA'!$A$1:$F$192,6,0)),0,VLOOKUP(L2075,'MASTER DATA'!$A$1:$F$192,6,0))*AE2075</f>
        <v>0</v>
      </c>
      <c r="AI2075" s="354" t="str">
        <f>VLOOKUP($D2075,'warehouse mapping'!$AN$7:$AO$17,2,0)</f>
        <v>Aktif</v>
      </c>
      <c r="AJ2075" s="114">
        <f t="shared" si="735"/>
        <v>1</v>
      </c>
      <c r="AK2075" s="354" t="str">
        <f t="shared" si="736"/>
        <v>CF</v>
      </c>
      <c r="AL2075" s="354" t="s">
        <v>3025</v>
      </c>
      <c r="AM2075" s="354">
        <f t="shared" si="739"/>
        <v>1</v>
      </c>
      <c r="AN2075" s="354" t="b">
        <f t="shared" si="737"/>
        <v>1</v>
      </c>
    </row>
    <row r="2076" spans="1:40" s="354" customFormat="1">
      <c r="A2076" s="354" t="str">
        <f t="shared" si="718"/>
        <v>CF32A02</v>
      </c>
      <c r="B2076" s="354">
        <f t="shared" si="719"/>
        <v>0</v>
      </c>
      <c r="C2076" s="354">
        <f t="shared" si="720"/>
        <v>0</v>
      </c>
      <c r="D2076" s="354" t="str">
        <f t="shared" si="721"/>
        <v>CF</v>
      </c>
      <c r="E2076" s="354" t="str">
        <f t="shared" si="722"/>
        <v>32</v>
      </c>
      <c r="F2076" s="354" t="str">
        <f t="shared" si="723"/>
        <v>A</v>
      </c>
      <c r="G2076" s="355" t="str">
        <f t="shared" si="724"/>
        <v>02</v>
      </c>
      <c r="H2076" s="232" t="s">
        <v>2353</v>
      </c>
      <c r="I2076" s="232"/>
      <c r="J2076" s="233"/>
      <c r="K2076" s="233"/>
      <c r="L2076" s="234"/>
      <c r="M2076" s="232" t="str">
        <f>IF(ISNA(VLOOKUP(L2076,'MASTER DATA'!$A$1:$B$192,2,0)),"",VLOOKUP(L2076,'MASTER DATA'!$A$1:$B$192,2,0))</f>
        <v/>
      </c>
      <c r="N2076" s="232">
        <v>0</v>
      </c>
      <c r="O2076" s="232" t="e">
        <f t="shared" si="725"/>
        <v>#N/A</v>
      </c>
      <c r="P2076" s="232" t="e">
        <f t="shared" si="726"/>
        <v>#N/A</v>
      </c>
      <c r="Q2076" s="232" t="e">
        <f>VLOOKUP(L2076,'MASTER DATA'!$A$1:$E$192,5,0)</f>
        <v>#N/A</v>
      </c>
      <c r="R2076" s="234">
        <f>SUMIF('picking of the day'!$H$4:$H$358,WMS!H2076&amp;WMS!L2076,'picking of the day'!$E$4:$E$358)</f>
        <v>0</v>
      </c>
      <c r="U2076" s="114">
        <f>IF(ISNA(VLOOKUP(H2076,'data putaway'!$A$1:$E$530,3,0)),0,VLOOKUP(H2076,'data putaway'!$A$1:$E$530,3,0))</f>
        <v>0</v>
      </c>
      <c r="V2076" s="354">
        <f t="shared" si="727"/>
        <v>0</v>
      </c>
      <c r="W2076" s="114">
        <f>IF(ISNA(VLOOKUP(H2076,'data putaway'!$A$1:$E$530,2,0)),0,VLOOKUP(H2076,'data putaway'!$A$1:$E$530,2,0))</f>
        <v>0</v>
      </c>
      <c r="X2076" s="354" t="b">
        <f t="shared" si="728"/>
        <v>1</v>
      </c>
      <c r="Y2076" s="354">
        <f>IF(ISNA(VLOOKUP(H2076,'data putaway'!$A$1:$E$530,4,0)),0,VLOOKUP(H2076,'data putaway'!$A$1:$E$530,4,0))</f>
        <v>0</v>
      </c>
      <c r="Z2076" s="113">
        <f>IF(ISNA(VLOOKUP(H2076,'data putaway'!$A$1:$E$530,5,0)),0,VLOOKUP(H2076,'data putaway'!$A$1:$E$530,5,0))</f>
        <v>0</v>
      </c>
      <c r="AA2076" s="354" t="b">
        <f t="shared" si="729"/>
        <v>1</v>
      </c>
      <c r="AB2076" s="354" t="b">
        <f t="shared" si="730"/>
        <v>1</v>
      </c>
      <c r="AC2076" s="356" t="str">
        <f t="shared" ca="1" si="731"/>
        <v/>
      </c>
      <c r="AD2076" s="114" t="str">
        <f t="shared" ca="1" si="738"/>
        <v/>
      </c>
      <c r="AE2076" s="114">
        <f t="shared" si="732"/>
        <v>0</v>
      </c>
      <c r="AF2076" s="114">
        <f t="shared" si="733"/>
        <v>0</v>
      </c>
      <c r="AG2076" s="354" t="str">
        <f t="shared" si="734"/>
        <v>CF32</v>
      </c>
      <c r="AH2076" s="114">
        <f>IF(ISNA(VLOOKUP(L2076,'MASTER DATA'!$A$1:$F$192,6,0)),0,VLOOKUP(L2076,'MASTER DATA'!$A$1:$F$192,6,0))*AE2076</f>
        <v>0</v>
      </c>
      <c r="AI2076" s="354" t="str">
        <f>VLOOKUP($D2076,'warehouse mapping'!$AN$7:$AO$17,2,0)</f>
        <v>Aktif</v>
      </c>
      <c r="AJ2076" s="114">
        <f t="shared" si="735"/>
        <v>1</v>
      </c>
      <c r="AK2076" s="354" t="str">
        <f t="shared" si="736"/>
        <v>CF</v>
      </c>
      <c r="AL2076" s="354" t="s">
        <v>3025</v>
      </c>
      <c r="AM2076" s="354">
        <f t="shared" si="739"/>
        <v>1</v>
      </c>
      <c r="AN2076" s="354" t="b">
        <f t="shared" si="737"/>
        <v>1</v>
      </c>
    </row>
    <row r="2077" spans="1:40" s="354" customFormat="1">
      <c r="A2077" s="354" t="str">
        <f t="shared" si="718"/>
        <v>CF32B01550044360</v>
      </c>
      <c r="B2077" s="354">
        <f t="shared" si="719"/>
        <v>0</v>
      </c>
      <c r="C2077" s="354">
        <f t="shared" si="720"/>
        <v>4</v>
      </c>
      <c r="D2077" s="354" t="str">
        <f t="shared" si="721"/>
        <v>CF</v>
      </c>
      <c r="E2077" s="354" t="str">
        <f t="shared" si="722"/>
        <v>32</v>
      </c>
      <c r="F2077" s="354" t="str">
        <f t="shared" si="723"/>
        <v>B</v>
      </c>
      <c r="G2077" s="355" t="str">
        <f t="shared" si="724"/>
        <v>01</v>
      </c>
      <c r="H2077" s="232" t="s">
        <v>2354</v>
      </c>
      <c r="I2077" s="232">
        <v>12704140</v>
      </c>
      <c r="J2077" s="233">
        <v>46282</v>
      </c>
      <c r="K2077" s="233">
        <v>47736</v>
      </c>
      <c r="L2077" s="234">
        <v>550044360</v>
      </c>
      <c r="M2077" s="232" t="str">
        <f>IF(ISNA(VLOOKUP(L2077,'MASTER DATA'!$A$1:$B$192,2,0)),"",VLOOKUP(L2077,'MASTER DATA'!$A$1:$B$192,2,0))</f>
        <v>RimR4X15W40CI4E7DH1_1*209L_A227</v>
      </c>
      <c r="N2077" s="232">
        <v>0</v>
      </c>
      <c r="O2077" s="232">
        <f t="shared" si="725"/>
        <v>1</v>
      </c>
      <c r="P2077" s="232">
        <f t="shared" si="726"/>
        <v>0</v>
      </c>
      <c r="Q2077" s="232">
        <f>VLOOKUP(L2077,'MASTER DATA'!$A$1:$E$192,5,0)</f>
        <v>4</v>
      </c>
      <c r="R2077" s="234">
        <f>SUMIF('picking of the day'!$H$4:$H$358,WMS!H2077&amp;WMS!L2077,'picking of the day'!$E$4:$E$358)</f>
        <v>0</v>
      </c>
      <c r="U2077" s="114">
        <f>IF(ISNA(VLOOKUP(H2077,'data putaway'!$A$1:$E$530,3,0)),0,VLOOKUP(H2077,'data putaway'!$A$1:$E$530,3,0))</f>
        <v>4</v>
      </c>
      <c r="V2077" s="354">
        <f t="shared" si="727"/>
        <v>4</v>
      </c>
      <c r="W2077" s="114">
        <f>IF(ISNA(VLOOKUP(H2077,'data putaway'!$A$1:$E$530,2,0)),0,VLOOKUP(H2077,'data putaway'!$A$1:$E$530,2,0))</f>
        <v>550044360</v>
      </c>
      <c r="X2077" s="354" t="b">
        <f t="shared" si="728"/>
        <v>1</v>
      </c>
      <c r="Y2077" s="354">
        <f>IF(ISNA(VLOOKUP(H2077,'data putaway'!$A$1:$E$530,4,0)),0,VLOOKUP(H2077,'data putaway'!$A$1:$E$530,4,0))</f>
        <v>12704140</v>
      </c>
      <c r="Z2077" s="113">
        <f>IF(ISNA(VLOOKUP(H2077,'data putaway'!$A$1:$E$530,5,0)),0,VLOOKUP(H2077,'data putaway'!$A$1:$E$530,5,0))</f>
        <v>47736</v>
      </c>
      <c r="AA2077" s="354" t="b">
        <f t="shared" si="729"/>
        <v>1</v>
      </c>
      <c r="AB2077" s="354" t="b">
        <f t="shared" si="730"/>
        <v>1</v>
      </c>
      <c r="AC2077" s="356" t="str">
        <f t="shared" ca="1" si="731"/>
        <v>0 Month,  1 Days</v>
      </c>
      <c r="AD2077" s="114" t="str">
        <f t="shared" ca="1" si="738"/>
        <v>3 Year, 11 Month, 23 Days</v>
      </c>
      <c r="AE2077" s="114">
        <f t="shared" si="732"/>
        <v>4</v>
      </c>
      <c r="AF2077" s="114">
        <f t="shared" si="733"/>
        <v>1</v>
      </c>
      <c r="AG2077" s="354" t="str">
        <f t="shared" si="734"/>
        <v>CF32</v>
      </c>
      <c r="AH2077" s="114">
        <f>IF(ISNA(VLOOKUP(L2077,'MASTER DATA'!$A$1:$F$192,6,0)),0,VLOOKUP(L2077,'MASTER DATA'!$A$1:$F$192,6,0))*AE2077</f>
        <v>836</v>
      </c>
      <c r="AI2077" s="354" t="str">
        <f>VLOOKUP($D2077,'warehouse mapping'!$AN$7:$AO$17,2,0)</f>
        <v>Aktif</v>
      </c>
      <c r="AJ2077" s="114">
        <f t="shared" si="735"/>
        <v>0</v>
      </c>
      <c r="AK2077" s="354" t="str">
        <f t="shared" si="736"/>
        <v/>
      </c>
      <c r="AL2077" s="354" t="s">
        <v>3025</v>
      </c>
      <c r="AM2077" s="354">
        <f t="shared" si="739"/>
        <v>1</v>
      </c>
      <c r="AN2077" s="354" t="b">
        <f t="shared" si="737"/>
        <v>1</v>
      </c>
    </row>
    <row r="2078" spans="1:40" s="354" customFormat="1">
      <c r="A2078" s="354" t="str">
        <f t="shared" si="718"/>
        <v>CF32B02550044360</v>
      </c>
      <c r="B2078" s="354">
        <f t="shared" si="719"/>
        <v>0</v>
      </c>
      <c r="C2078" s="354">
        <f t="shared" si="720"/>
        <v>4</v>
      </c>
      <c r="D2078" s="354" t="str">
        <f t="shared" si="721"/>
        <v>CF</v>
      </c>
      <c r="E2078" s="354" t="str">
        <f t="shared" si="722"/>
        <v>32</v>
      </c>
      <c r="F2078" s="354" t="str">
        <f t="shared" si="723"/>
        <v>B</v>
      </c>
      <c r="G2078" s="355" t="str">
        <f t="shared" si="724"/>
        <v>02</v>
      </c>
      <c r="H2078" s="232" t="s">
        <v>2355</v>
      </c>
      <c r="I2078" s="232">
        <v>12704140</v>
      </c>
      <c r="J2078" s="233">
        <v>46282</v>
      </c>
      <c r="K2078" s="233">
        <v>47736</v>
      </c>
      <c r="L2078" s="234">
        <v>550044360</v>
      </c>
      <c r="M2078" s="232" t="str">
        <f>IF(ISNA(VLOOKUP(L2078,'MASTER DATA'!$A$1:$B$192,2,0)),"",VLOOKUP(L2078,'MASTER DATA'!$A$1:$B$192,2,0))</f>
        <v>RimR4X15W40CI4E7DH1_1*209L_A227</v>
      </c>
      <c r="N2078" s="232">
        <v>0</v>
      </c>
      <c r="O2078" s="232">
        <f t="shared" si="725"/>
        <v>1</v>
      </c>
      <c r="P2078" s="232">
        <f t="shared" si="726"/>
        <v>0</v>
      </c>
      <c r="Q2078" s="232">
        <f>VLOOKUP(L2078,'MASTER DATA'!$A$1:$E$192,5,0)</f>
        <v>4</v>
      </c>
      <c r="R2078" s="234">
        <f>SUMIF('picking of the day'!$H$4:$H$358,WMS!H2078&amp;WMS!L2078,'picking of the day'!$E$4:$E$358)</f>
        <v>0</v>
      </c>
      <c r="U2078" s="114">
        <f>IF(ISNA(VLOOKUP(H2078,'data putaway'!$A$1:$E$530,3,0)),0,VLOOKUP(H2078,'data putaway'!$A$1:$E$530,3,0))</f>
        <v>4</v>
      </c>
      <c r="V2078" s="354">
        <f t="shared" si="727"/>
        <v>4</v>
      </c>
      <c r="W2078" s="114">
        <f>IF(ISNA(VLOOKUP(H2078,'data putaway'!$A$1:$E$530,2,0)),0,VLOOKUP(H2078,'data putaway'!$A$1:$E$530,2,0))</f>
        <v>550044360</v>
      </c>
      <c r="X2078" s="354" t="b">
        <f t="shared" si="728"/>
        <v>1</v>
      </c>
      <c r="Y2078" s="354">
        <f>IF(ISNA(VLOOKUP(H2078,'data putaway'!$A$1:$E$530,4,0)),0,VLOOKUP(H2078,'data putaway'!$A$1:$E$530,4,0))</f>
        <v>12704140</v>
      </c>
      <c r="Z2078" s="113">
        <f>IF(ISNA(VLOOKUP(H2078,'data putaway'!$A$1:$E$530,5,0)),0,VLOOKUP(H2078,'data putaway'!$A$1:$E$530,5,0))</f>
        <v>47736</v>
      </c>
      <c r="AA2078" s="354" t="b">
        <f t="shared" si="729"/>
        <v>1</v>
      </c>
      <c r="AB2078" s="354" t="b">
        <f t="shared" si="730"/>
        <v>1</v>
      </c>
      <c r="AC2078" s="356" t="str">
        <f t="shared" ca="1" si="731"/>
        <v>0 Month,  1 Days</v>
      </c>
      <c r="AD2078" s="114" t="str">
        <f t="shared" ca="1" si="738"/>
        <v>3 Year, 11 Month, 23 Days</v>
      </c>
      <c r="AE2078" s="114">
        <f t="shared" si="732"/>
        <v>4</v>
      </c>
      <c r="AF2078" s="114">
        <f t="shared" si="733"/>
        <v>1</v>
      </c>
      <c r="AG2078" s="354" t="str">
        <f t="shared" si="734"/>
        <v>CF32</v>
      </c>
      <c r="AH2078" s="114">
        <f>IF(ISNA(VLOOKUP(L2078,'MASTER DATA'!$A$1:$F$192,6,0)),0,VLOOKUP(L2078,'MASTER DATA'!$A$1:$F$192,6,0))*AE2078</f>
        <v>836</v>
      </c>
      <c r="AI2078" s="354" t="str">
        <f>VLOOKUP($D2078,'warehouse mapping'!$AN$7:$AO$17,2,0)</f>
        <v>Aktif</v>
      </c>
      <c r="AJ2078" s="114">
        <f t="shared" si="735"/>
        <v>0</v>
      </c>
      <c r="AK2078" s="354" t="str">
        <f t="shared" si="736"/>
        <v/>
      </c>
      <c r="AL2078" s="354" t="s">
        <v>3025</v>
      </c>
      <c r="AM2078" s="354">
        <f t="shared" si="739"/>
        <v>1</v>
      </c>
      <c r="AN2078" s="354" t="b">
        <f t="shared" si="737"/>
        <v>1</v>
      </c>
    </row>
    <row r="2079" spans="1:40" s="354" customFormat="1">
      <c r="A2079" s="354" t="str">
        <f t="shared" si="718"/>
        <v>CF32C01550069887</v>
      </c>
      <c r="B2079" s="354">
        <f t="shared" si="719"/>
        <v>0</v>
      </c>
      <c r="C2079" s="354">
        <f t="shared" si="720"/>
        <v>0</v>
      </c>
      <c r="D2079" s="354" t="str">
        <f t="shared" si="721"/>
        <v>CF</v>
      </c>
      <c r="E2079" s="354" t="str">
        <f t="shared" si="722"/>
        <v>32</v>
      </c>
      <c r="F2079" s="354" t="str">
        <f t="shared" si="723"/>
        <v>C</v>
      </c>
      <c r="G2079" s="355" t="str">
        <f t="shared" si="724"/>
        <v>01</v>
      </c>
      <c r="H2079" s="232" t="s">
        <v>2356</v>
      </c>
      <c r="I2079" s="232" t="s">
        <v>3582</v>
      </c>
      <c r="J2079" s="233">
        <v>47719</v>
      </c>
      <c r="K2079" s="233">
        <v>47734</v>
      </c>
      <c r="L2079" s="234">
        <v>550069887</v>
      </c>
      <c r="M2079" s="232" t="str">
        <f>IF(ISNA(VLOOKUP(L2079,'MASTER DATA'!$A$1:$B$192,2,0)),"",VLOOKUP(L2079,'MASTER DATA'!$A$1:$B$192,2,0))</f>
        <v>RimR4Plus15W40CI4E7_12*1L_A04W</v>
      </c>
      <c r="N2079" s="232">
        <v>44</v>
      </c>
      <c r="O2079" s="232">
        <f t="shared" si="725"/>
        <v>1</v>
      </c>
      <c r="P2079" s="232">
        <f t="shared" si="726"/>
        <v>0</v>
      </c>
      <c r="Q2079" s="232">
        <f>VLOOKUP(L2079,'MASTER DATA'!$A$1:$E$192,5,0)</f>
        <v>44</v>
      </c>
      <c r="R2079" s="234">
        <f>SUMIF('picking of the day'!$H$4:$H$358,WMS!H2079&amp;WMS!L2079,'picking of the day'!$E$4:$E$358)</f>
        <v>0</v>
      </c>
      <c r="U2079" s="114">
        <f>IF(ISNA(VLOOKUP(H2079,'data putaway'!$A$1:$E$530,3,0)),0,VLOOKUP(H2079,'data putaway'!$A$1:$E$530,3,0))</f>
        <v>0</v>
      </c>
      <c r="V2079" s="354">
        <f t="shared" si="727"/>
        <v>44</v>
      </c>
      <c r="W2079" s="114">
        <f>IF(ISNA(VLOOKUP(H2079,'data putaway'!$A$1:$E$530,2,0)),0,VLOOKUP(H2079,'data putaway'!$A$1:$E$530,2,0))</f>
        <v>0</v>
      </c>
      <c r="X2079" s="354" t="b">
        <f t="shared" si="728"/>
        <v>0</v>
      </c>
      <c r="Y2079" s="354">
        <f>IF(ISNA(VLOOKUP(H2079,'data putaway'!$A$1:$E$530,4,0)),0,VLOOKUP(H2079,'data putaway'!$A$1:$E$530,4,0))</f>
        <v>0</v>
      </c>
      <c r="Z2079" s="113">
        <f>IF(ISNA(VLOOKUP(H2079,'data putaway'!$A$1:$E$530,5,0)),0,VLOOKUP(H2079,'data putaway'!$A$1:$E$530,5,0))</f>
        <v>0</v>
      </c>
      <c r="AA2079" s="354" t="b">
        <f t="shared" si="729"/>
        <v>0</v>
      </c>
      <c r="AB2079" s="354" t="b">
        <f t="shared" si="730"/>
        <v>0</v>
      </c>
      <c r="AC2079" s="356" t="e">
        <f t="shared" ca="1" si="731"/>
        <v>#NUM!</v>
      </c>
      <c r="AD2079" s="114" t="str">
        <f t="shared" ca="1" si="738"/>
        <v>3 Year, 11 Month, 21 Days</v>
      </c>
      <c r="AE2079" s="114">
        <f t="shared" si="732"/>
        <v>44</v>
      </c>
      <c r="AF2079" s="114">
        <f t="shared" si="733"/>
        <v>1</v>
      </c>
      <c r="AG2079" s="354" t="str">
        <f t="shared" si="734"/>
        <v>CF32</v>
      </c>
      <c r="AH2079" s="114">
        <f>IF(ISNA(VLOOKUP(L2079,'MASTER DATA'!$A$1:$F$192,6,0)),0,VLOOKUP(L2079,'MASTER DATA'!$A$1:$F$192,6,0))*AE2079</f>
        <v>528</v>
      </c>
      <c r="AI2079" s="354" t="str">
        <f>VLOOKUP($D2079,'warehouse mapping'!$AN$7:$AO$17,2,0)</f>
        <v>Aktif</v>
      </c>
      <c r="AJ2079" s="114">
        <f t="shared" si="735"/>
        <v>0</v>
      </c>
      <c r="AK2079" s="354" t="str">
        <f t="shared" si="736"/>
        <v/>
      </c>
      <c r="AL2079" s="354" t="s">
        <v>3025</v>
      </c>
      <c r="AM2079" s="354">
        <f t="shared" si="739"/>
        <v>1</v>
      </c>
      <c r="AN2079" s="354" t="b">
        <f t="shared" si="737"/>
        <v>1</v>
      </c>
    </row>
    <row r="2080" spans="1:40" s="354" customFormat="1">
      <c r="A2080" s="354" t="str">
        <f t="shared" si="718"/>
        <v>CF32C02550069887</v>
      </c>
      <c r="B2080" s="354">
        <f t="shared" si="719"/>
        <v>0</v>
      </c>
      <c r="C2080" s="354">
        <f t="shared" si="720"/>
        <v>0</v>
      </c>
      <c r="D2080" s="354" t="str">
        <f t="shared" si="721"/>
        <v>CF</v>
      </c>
      <c r="E2080" s="354" t="str">
        <f t="shared" si="722"/>
        <v>32</v>
      </c>
      <c r="F2080" s="354" t="str">
        <f t="shared" si="723"/>
        <v>C</v>
      </c>
      <c r="G2080" s="355" t="str">
        <f t="shared" si="724"/>
        <v>02</v>
      </c>
      <c r="H2080" s="232" t="s">
        <v>2357</v>
      </c>
      <c r="I2080" s="232" t="s">
        <v>3582</v>
      </c>
      <c r="J2080" s="233">
        <v>47719</v>
      </c>
      <c r="K2080" s="233">
        <v>47734</v>
      </c>
      <c r="L2080" s="234">
        <v>550069887</v>
      </c>
      <c r="M2080" s="232" t="str">
        <f>IF(ISNA(VLOOKUP(L2080,'MASTER DATA'!$A$1:$B$192,2,0)),"",VLOOKUP(L2080,'MASTER DATA'!$A$1:$B$192,2,0))</f>
        <v>RimR4Plus15W40CI4E7_12*1L_A04W</v>
      </c>
      <c r="N2080" s="232">
        <v>44</v>
      </c>
      <c r="O2080" s="232">
        <f t="shared" si="725"/>
        <v>1</v>
      </c>
      <c r="P2080" s="232">
        <f t="shared" si="726"/>
        <v>0</v>
      </c>
      <c r="Q2080" s="232">
        <f>VLOOKUP(L2080,'MASTER DATA'!$A$1:$E$192,5,0)</f>
        <v>44</v>
      </c>
      <c r="R2080" s="234">
        <f>SUMIF('picking of the day'!$H$4:$H$358,WMS!H2080&amp;WMS!L2080,'picking of the day'!$E$4:$E$358)</f>
        <v>0</v>
      </c>
      <c r="U2080" s="114">
        <f>IF(ISNA(VLOOKUP(H2080,'data putaway'!$A$1:$E$530,3,0)),0,VLOOKUP(H2080,'data putaway'!$A$1:$E$530,3,0))</f>
        <v>0</v>
      </c>
      <c r="V2080" s="354">
        <f t="shared" si="727"/>
        <v>44</v>
      </c>
      <c r="W2080" s="114">
        <f>IF(ISNA(VLOOKUP(H2080,'data putaway'!$A$1:$E$530,2,0)),0,VLOOKUP(H2080,'data putaway'!$A$1:$E$530,2,0))</f>
        <v>0</v>
      </c>
      <c r="X2080" s="354" t="b">
        <f t="shared" si="728"/>
        <v>0</v>
      </c>
      <c r="Y2080" s="354">
        <f>IF(ISNA(VLOOKUP(H2080,'data putaway'!$A$1:$E$530,4,0)),0,VLOOKUP(H2080,'data putaway'!$A$1:$E$530,4,0))</f>
        <v>0</v>
      </c>
      <c r="Z2080" s="113">
        <f>IF(ISNA(VLOOKUP(H2080,'data putaway'!$A$1:$E$530,5,0)),0,VLOOKUP(H2080,'data putaway'!$A$1:$E$530,5,0))</f>
        <v>0</v>
      </c>
      <c r="AA2080" s="354" t="b">
        <f t="shared" si="729"/>
        <v>0</v>
      </c>
      <c r="AB2080" s="354" t="b">
        <f t="shared" si="730"/>
        <v>0</v>
      </c>
      <c r="AC2080" s="356" t="e">
        <f t="shared" ca="1" si="731"/>
        <v>#NUM!</v>
      </c>
      <c r="AD2080" s="114" t="str">
        <f t="shared" ca="1" si="738"/>
        <v>3 Year, 11 Month, 21 Days</v>
      </c>
      <c r="AE2080" s="114">
        <f t="shared" si="732"/>
        <v>44</v>
      </c>
      <c r="AF2080" s="114">
        <f t="shared" si="733"/>
        <v>1</v>
      </c>
      <c r="AG2080" s="354" t="str">
        <f t="shared" si="734"/>
        <v>CF32</v>
      </c>
      <c r="AH2080" s="114">
        <f>IF(ISNA(VLOOKUP(L2080,'MASTER DATA'!$A$1:$F$192,6,0)),0,VLOOKUP(L2080,'MASTER DATA'!$A$1:$F$192,6,0))*AE2080</f>
        <v>528</v>
      </c>
      <c r="AI2080" s="354" t="str">
        <f>VLOOKUP($D2080,'warehouse mapping'!$AN$7:$AO$17,2,0)</f>
        <v>Aktif</v>
      </c>
      <c r="AJ2080" s="114">
        <f t="shared" si="735"/>
        <v>0</v>
      </c>
      <c r="AK2080" s="354" t="str">
        <f t="shared" si="736"/>
        <v/>
      </c>
      <c r="AL2080" s="354" t="s">
        <v>3025</v>
      </c>
      <c r="AM2080" s="354">
        <f t="shared" si="739"/>
        <v>1</v>
      </c>
      <c r="AN2080" s="354" t="b">
        <f t="shared" si="737"/>
        <v>1</v>
      </c>
    </row>
    <row r="2081" spans="1:40" s="354" customFormat="1">
      <c r="A2081" s="354" t="str">
        <f t="shared" si="718"/>
        <v>CF32D01550070612</v>
      </c>
      <c r="B2081" s="354">
        <f t="shared" si="719"/>
        <v>0</v>
      </c>
      <c r="C2081" s="354">
        <f t="shared" si="720"/>
        <v>0</v>
      </c>
      <c r="D2081" s="354" t="str">
        <f t="shared" si="721"/>
        <v>CF</v>
      </c>
      <c r="E2081" s="354" t="str">
        <f t="shared" si="722"/>
        <v>32</v>
      </c>
      <c r="F2081" s="354" t="str">
        <f t="shared" si="723"/>
        <v>D</v>
      </c>
      <c r="G2081" s="355" t="str">
        <f t="shared" si="724"/>
        <v>01</v>
      </c>
      <c r="H2081" s="232" t="s">
        <v>2358</v>
      </c>
      <c r="I2081" s="232" t="s">
        <v>3530</v>
      </c>
      <c r="J2081" s="233">
        <v>47719</v>
      </c>
      <c r="K2081" s="233">
        <v>47731</v>
      </c>
      <c r="L2081" s="234">
        <v>550070612</v>
      </c>
      <c r="M2081" s="232" t="str">
        <f>IF(ISNA(VLOOKUP(L2081,'MASTER DATA'!$A$1:$B$192,2,0)),"",VLOOKUP(L2081,'MASTER DATA'!$A$1:$B$192,2,0))</f>
        <v>HlxHX610W40SP_12*1L_A04W</v>
      </c>
      <c r="N2081" s="232">
        <v>44</v>
      </c>
      <c r="O2081" s="232">
        <f t="shared" si="725"/>
        <v>1</v>
      </c>
      <c r="P2081" s="232">
        <f t="shared" si="726"/>
        <v>0</v>
      </c>
      <c r="Q2081" s="232">
        <f>VLOOKUP(L2081,'MASTER DATA'!$A$1:$E$192,5,0)</f>
        <v>44</v>
      </c>
      <c r="R2081" s="234">
        <f>SUMIF('picking of the day'!$H$4:$H$358,WMS!H2081&amp;WMS!L2081,'picking of the day'!$E$4:$E$358)</f>
        <v>0</v>
      </c>
      <c r="U2081" s="114">
        <f>IF(ISNA(VLOOKUP(H2081,'data putaway'!$A$1:$E$530,3,0)),0,VLOOKUP(H2081,'data putaway'!$A$1:$E$530,3,0))</f>
        <v>0</v>
      </c>
      <c r="V2081" s="354">
        <f t="shared" si="727"/>
        <v>44</v>
      </c>
      <c r="W2081" s="114">
        <f>IF(ISNA(VLOOKUP(H2081,'data putaway'!$A$1:$E$530,2,0)),0,VLOOKUP(H2081,'data putaway'!$A$1:$E$530,2,0))</f>
        <v>0</v>
      </c>
      <c r="X2081" s="354" t="b">
        <f t="shared" si="728"/>
        <v>0</v>
      </c>
      <c r="Y2081" s="354">
        <f>IF(ISNA(VLOOKUP(H2081,'data putaway'!$A$1:$E$530,4,0)),0,VLOOKUP(H2081,'data putaway'!$A$1:$E$530,4,0))</f>
        <v>0</v>
      </c>
      <c r="Z2081" s="113">
        <f>IF(ISNA(VLOOKUP(H2081,'data putaway'!$A$1:$E$530,5,0)),0,VLOOKUP(H2081,'data putaway'!$A$1:$E$530,5,0))</f>
        <v>0</v>
      </c>
      <c r="AA2081" s="354" t="b">
        <f t="shared" si="729"/>
        <v>0</v>
      </c>
      <c r="AB2081" s="354" t="b">
        <f t="shared" si="730"/>
        <v>0</v>
      </c>
      <c r="AC2081" s="356" t="e">
        <f t="shared" ca="1" si="731"/>
        <v>#NUM!</v>
      </c>
      <c r="AD2081" s="114" t="str">
        <f t="shared" ca="1" si="738"/>
        <v>3 Year, 11 Month, 18 Days</v>
      </c>
      <c r="AE2081" s="114">
        <f t="shared" si="732"/>
        <v>44</v>
      </c>
      <c r="AF2081" s="114">
        <f t="shared" si="733"/>
        <v>1</v>
      </c>
      <c r="AG2081" s="354" t="str">
        <f t="shared" si="734"/>
        <v>CF32</v>
      </c>
      <c r="AH2081" s="114">
        <f>IF(ISNA(VLOOKUP(L2081,'MASTER DATA'!$A$1:$F$192,6,0)),0,VLOOKUP(L2081,'MASTER DATA'!$A$1:$F$192,6,0))*AE2081</f>
        <v>528</v>
      </c>
      <c r="AI2081" s="354" t="str">
        <f>VLOOKUP($D2081,'warehouse mapping'!$AN$7:$AO$17,2,0)</f>
        <v>Aktif</v>
      </c>
      <c r="AJ2081" s="114">
        <f t="shared" si="735"/>
        <v>0</v>
      </c>
      <c r="AK2081" s="354" t="str">
        <f t="shared" si="736"/>
        <v/>
      </c>
      <c r="AL2081" s="354" t="s">
        <v>3025</v>
      </c>
      <c r="AM2081" s="354">
        <f t="shared" si="739"/>
        <v>1</v>
      </c>
      <c r="AN2081" s="354" t="b">
        <f t="shared" si="737"/>
        <v>1</v>
      </c>
    </row>
    <row r="2082" spans="1:40" s="354" customFormat="1">
      <c r="A2082" s="354" t="str">
        <f t="shared" si="718"/>
        <v>CF32D02550070612</v>
      </c>
      <c r="B2082" s="354">
        <f t="shared" si="719"/>
        <v>0</v>
      </c>
      <c r="C2082" s="354">
        <f t="shared" si="720"/>
        <v>0</v>
      </c>
      <c r="D2082" s="354" t="str">
        <f t="shared" si="721"/>
        <v>CF</v>
      </c>
      <c r="E2082" s="354" t="str">
        <f t="shared" si="722"/>
        <v>32</v>
      </c>
      <c r="F2082" s="354" t="str">
        <f t="shared" si="723"/>
        <v>D</v>
      </c>
      <c r="G2082" s="355" t="str">
        <f t="shared" si="724"/>
        <v>02</v>
      </c>
      <c r="H2082" s="232" t="s">
        <v>2359</v>
      </c>
      <c r="I2082" s="232" t="s">
        <v>3530</v>
      </c>
      <c r="J2082" s="233">
        <v>47719</v>
      </c>
      <c r="K2082" s="233">
        <v>47731</v>
      </c>
      <c r="L2082" s="234">
        <v>550070612</v>
      </c>
      <c r="M2082" s="232" t="str">
        <f>IF(ISNA(VLOOKUP(L2082,'MASTER DATA'!$A$1:$B$192,2,0)),"",VLOOKUP(L2082,'MASTER DATA'!$A$1:$B$192,2,0))</f>
        <v>HlxHX610W40SP_12*1L_A04W</v>
      </c>
      <c r="N2082" s="232">
        <v>44</v>
      </c>
      <c r="O2082" s="232">
        <f t="shared" si="725"/>
        <v>1</v>
      </c>
      <c r="P2082" s="232">
        <f t="shared" si="726"/>
        <v>0</v>
      </c>
      <c r="Q2082" s="232">
        <f>VLOOKUP(L2082,'MASTER DATA'!$A$1:$E$192,5,0)</f>
        <v>44</v>
      </c>
      <c r="R2082" s="234">
        <f>SUMIF('picking of the day'!$H$4:$H$358,WMS!H2082&amp;WMS!L2082,'picking of the day'!$E$4:$E$358)</f>
        <v>0</v>
      </c>
      <c r="U2082" s="114">
        <f>IF(ISNA(VLOOKUP(H2082,'data putaway'!$A$1:$E$530,3,0)),0,VLOOKUP(H2082,'data putaway'!$A$1:$E$530,3,0))</f>
        <v>0</v>
      </c>
      <c r="V2082" s="354">
        <f t="shared" si="727"/>
        <v>44</v>
      </c>
      <c r="W2082" s="114">
        <f>IF(ISNA(VLOOKUP(H2082,'data putaway'!$A$1:$E$530,2,0)),0,VLOOKUP(H2082,'data putaway'!$A$1:$E$530,2,0))</f>
        <v>0</v>
      </c>
      <c r="X2082" s="354" t="b">
        <f t="shared" si="728"/>
        <v>0</v>
      </c>
      <c r="Y2082" s="354">
        <f>IF(ISNA(VLOOKUP(H2082,'data putaway'!$A$1:$E$530,4,0)),0,VLOOKUP(H2082,'data putaway'!$A$1:$E$530,4,0))</f>
        <v>0</v>
      </c>
      <c r="Z2082" s="113">
        <f>IF(ISNA(VLOOKUP(H2082,'data putaway'!$A$1:$E$530,5,0)),0,VLOOKUP(H2082,'data putaway'!$A$1:$E$530,5,0))</f>
        <v>0</v>
      </c>
      <c r="AA2082" s="354" t="b">
        <f t="shared" si="729"/>
        <v>0</v>
      </c>
      <c r="AB2082" s="354" t="b">
        <f t="shared" si="730"/>
        <v>0</v>
      </c>
      <c r="AC2082" s="356" t="e">
        <f t="shared" ca="1" si="731"/>
        <v>#NUM!</v>
      </c>
      <c r="AD2082" s="114" t="str">
        <f t="shared" ca="1" si="738"/>
        <v>3 Year, 11 Month, 18 Days</v>
      </c>
      <c r="AE2082" s="114">
        <f t="shared" si="732"/>
        <v>44</v>
      </c>
      <c r="AF2082" s="114">
        <f t="shared" si="733"/>
        <v>1</v>
      </c>
      <c r="AG2082" s="354" t="str">
        <f t="shared" si="734"/>
        <v>CF32</v>
      </c>
      <c r="AH2082" s="114">
        <f>IF(ISNA(VLOOKUP(L2082,'MASTER DATA'!$A$1:$F$192,6,0)),0,VLOOKUP(L2082,'MASTER DATA'!$A$1:$F$192,6,0))*AE2082</f>
        <v>528</v>
      </c>
      <c r="AI2082" s="354" t="str">
        <f>VLOOKUP($D2082,'warehouse mapping'!$AN$7:$AO$17,2,0)</f>
        <v>Aktif</v>
      </c>
      <c r="AJ2082" s="114">
        <f t="shared" si="735"/>
        <v>0</v>
      </c>
      <c r="AK2082" s="354" t="str">
        <f t="shared" si="736"/>
        <v/>
      </c>
      <c r="AL2082" s="354" t="s">
        <v>3025</v>
      </c>
      <c r="AM2082" s="354">
        <f t="shared" si="739"/>
        <v>1</v>
      </c>
      <c r="AN2082" s="354" t="b">
        <f t="shared" si="737"/>
        <v>1</v>
      </c>
    </row>
    <row r="2083" spans="1:40" s="354" customFormat="1">
      <c r="A2083" s="354" t="str">
        <f t="shared" si="718"/>
        <v>CF32E01550070612</v>
      </c>
      <c r="B2083" s="354">
        <f t="shared" si="719"/>
        <v>0</v>
      </c>
      <c r="C2083" s="354">
        <f t="shared" si="720"/>
        <v>0</v>
      </c>
      <c r="D2083" s="354" t="str">
        <f t="shared" si="721"/>
        <v>CF</v>
      </c>
      <c r="E2083" s="354" t="str">
        <f t="shared" si="722"/>
        <v>32</v>
      </c>
      <c r="F2083" s="354" t="str">
        <f t="shared" si="723"/>
        <v>E</v>
      </c>
      <c r="G2083" s="355" t="str">
        <f t="shared" si="724"/>
        <v>01</v>
      </c>
      <c r="H2083" s="232" t="s">
        <v>2360</v>
      </c>
      <c r="I2083" s="232" t="s">
        <v>3530</v>
      </c>
      <c r="J2083" s="233">
        <v>47719</v>
      </c>
      <c r="K2083" s="233">
        <v>47731</v>
      </c>
      <c r="L2083" s="234">
        <v>550070612</v>
      </c>
      <c r="M2083" s="232" t="str">
        <f>IF(ISNA(VLOOKUP(L2083,'MASTER DATA'!$A$1:$B$192,2,0)),"",VLOOKUP(L2083,'MASTER DATA'!$A$1:$B$192,2,0))</f>
        <v>HlxHX610W40SP_12*1L_A04W</v>
      </c>
      <c r="N2083" s="232">
        <v>44</v>
      </c>
      <c r="O2083" s="232">
        <f t="shared" si="725"/>
        <v>1</v>
      </c>
      <c r="P2083" s="232">
        <f t="shared" si="726"/>
        <v>0</v>
      </c>
      <c r="Q2083" s="232">
        <f>VLOOKUP(L2083,'MASTER DATA'!$A$1:$E$192,5,0)</f>
        <v>44</v>
      </c>
      <c r="R2083" s="234">
        <f>SUMIF('picking of the day'!$H$4:$H$358,WMS!H2083&amp;WMS!L2083,'picking of the day'!$E$4:$E$358)</f>
        <v>0</v>
      </c>
      <c r="U2083" s="114">
        <f>IF(ISNA(VLOOKUP(H2083,'data putaway'!$A$1:$E$530,3,0)),0,VLOOKUP(H2083,'data putaway'!$A$1:$E$530,3,0))</f>
        <v>0</v>
      </c>
      <c r="V2083" s="354">
        <f t="shared" si="727"/>
        <v>44</v>
      </c>
      <c r="W2083" s="114">
        <f>IF(ISNA(VLOOKUP(H2083,'data putaway'!$A$1:$E$530,2,0)),0,VLOOKUP(H2083,'data putaway'!$A$1:$E$530,2,0))</f>
        <v>0</v>
      </c>
      <c r="X2083" s="354" t="b">
        <f t="shared" si="728"/>
        <v>0</v>
      </c>
      <c r="Y2083" s="354">
        <f>IF(ISNA(VLOOKUP(H2083,'data putaway'!$A$1:$E$530,4,0)),0,VLOOKUP(H2083,'data putaway'!$A$1:$E$530,4,0))</f>
        <v>0</v>
      </c>
      <c r="Z2083" s="113">
        <f>IF(ISNA(VLOOKUP(H2083,'data putaway'!$A$1:$E$530,5,0)),0,VLOOKUP(H2083,'data putaway'!$A$1:$E$530,5,0))</f>
        <v>0</v>
      </c>
      <c r="AA2083" s="354" t="b">
        <f t="shared" si="729"/>
        <v>0</v>
      </c>
      <c r="AB2083" s="354" t="b">
        <f t="shared" si="730"/>
        <v>0</v>
      </c>
      <c r="AC2083" s="356" t="e">
        <f t="shared" ca="1" si="731"/>
        <v>#NUM!</v>
      </c>
      <c r="AD2083" s="114" t="str">
        <f t="shared" ca="1" si="738"/>
        <v>3 Year, 11 Month, 18 Days</v>
      </c>
      <c r="AE2083" s="114">
        <f t="shared" si="732"/>
        <v>44</v>
      </c>
      <c r="AF2083" s="114">
        <f t="shared" si="733"/>
        <v>1</v>
      </c>
      <c r="AG2083" s="354" t="str">
        <f t="shared" si="734"/>
        <v>CF32</v>
      </c>
      <c r="AH2083" s="114">
        <f>IF(ISNA(VLOOKUP(L2083,'MASTER DATA'!$A$1:$F$192,6,0)),0,VLOOKUP(L2083,'MASTER DATA'!$A$1:$F$192,6,0))*AE2083</f>
        <v>528</v>
      </c>
      <c r="AI2083" s="354" t="str">
        <f>VLOOKUP($D2083,'warehouse mapping'!$AN$7:$AO$17,2,0)</f>
        <v>Aktif</v>
      </c>
      <c r="AJ2083" s="114">
        <f t="shared" si="735"/>
        <v>0</v>
      </c>
      <c r="AK2083" s="354" t="str">
        <f t="shared" si="736"/>
        <v/>
      </c>
      <c r="AL2083" s="354" t="s">
        <v>3025</v>
      </c>
      <c r="AM2083" s="354">
        <f t="shared" si="739"/>
        <v>1</v>
      </c>
      <c r="AN2083" s="354" t="b">
        <f t="shared" si="737"/>
        <v>1</v>
      </c>
    </row>
    <row r="2084" spans="1:40" s="354" customFormat="1">
      <c r="A2084" s="354" t="str">
        <f t="shared" si="718"/>
        <v>CF32E02550070612</v>
      </c>
      <c r="B2084" s="354">
        <f t="shared" si="719"/>
        <v>0</v>
      </c>
      <c r="C2084" s="354">
        <f t="shared" si="720"/>
        <v>0</v>
      </c>
      <c r="D2084" s="354" t="str">
        <f t="shared" si="721"/>
        <v>CF</v>
      </c>
      <c r="E2084" s="354" t="str">
        <f t="shared" si="722"/>
        <v>32</v>
      </c>
      <c r="F2084" s="354" t="str">
        <f t="shared" si="723"/>
        <v>E</v>
      </c>
      <c r="G2084" s="355" t="str">
        <f t="shared" si="724"/>
        <v>02</v>
      </c>
      <c r="H2084" s="232" t="s">
        <v>2361</v>
      </c>
      <c r="I2084" s="232" t="s">
        <v>3530</v>
      </c>
      <c r="J2084" s="233">
        <v>47719</v>
      </c>
      <c r="K2084" s="233">
        <v>47731</v>
      </c>
      <c r="L2084" s="234">
        <v>550070612</v>
      </c>
      <c r="M2084" s="232" t="str">
        <f>IF(ISNA(VLOOKUP(L2084,'MASTER DATA'!$A$1:$B$192,2,0)),"",VLOOKUP(L2084,'MASTER DATA'!$A$1:$B$192,2,0))</f>
        <v>HlxHX610W40SP_12*1L_A04W</v>
      </c>
      <c r="N2084" s="232">
        <v>44</v>
      </c>
      <c r="O2084" s="232">
        <f t="shared" si="725"/>
        <v>1</v>
      </c>
      <c r="P2084" s="232">
        <f t="shared" si="726"/>
        <v>0</v>
      </c>
      <c r="Q2084" s="232">
        <f>VLOOKUP(L2084,'MASTER DATA'!$A$1:$E$192,5,0)</f>
        <v>44</v>
      </c>
      <c r="R2084" s="234">
        <f>SUMIF('picking of the day'!$H$4:$H$358,WMS!H2084&amp;WMS!L2084,'picking of the day'!$E$4:$E$358)</f>
        <v>0</v>
      </c>
      <c r="U2084" s="114">
        <f>IF(ISNA(VLOOKUP(H2084,'data putaway'!$A$1:$E$530,3,0)),0,VLOOKUP(H2084,'data putaway'!$A$1:$E$530,3,0))</f>
        <v>0</v>
      </c>
      <c r="V2084" s="354">
        <f t="shared" si="727"/>
        <v>44</v>
      </c>
      <c r="W2084" s="114">
        <f>IF(ISNA(VLOOKUP(H2084,'data putaway'!$A$1:$E$530,2,0)),0,VLOOKUP(H2084,'data putaway'!$A$1:$E$530,2,0))</f>
        <v>0</v>
      </c>
      <c r="X2084" s="354" t="b">
        <f t="shared" si="728"/>
        <v>0</v>
      </c>
      <c r="Y2084" s="354">
        <f>IF(ISNA(VLOOKUP(H2084,'data putaway'!$A$1:$E$530,4,0)),0,VLOOKUP(H2084,'data putaway'!$A$1:$E$530,4,0))</f>
        <v>0</v>
      </c>
      <c r="Z2084" s="113">
        <f>IF(ISNA(VLOOKUP(H2084,'data putaway'!$A$1:$E$530,5,0)),0,VLOOKUP(H2084,'data putaway'!$A$1:$E$530,5,0))</f>
        <v>0</v>
      </c>
      <c r="AA2084" s="354" t="b">
        <f t="shared" si="729"/>
        <v>0</v>
      </c>
      <c r="AB2084" s="354" t="b">
        <f t="shared" si="730"/>
        <v>0</v>
      </c>
      <c r="AC2084" s="356" t="e">
        <f t="shared" ca="1" si="731"/>
        <v>#NUM!</v>
      </c>
      <c r="AD2084" s="114" t="str">
        <f t="shared" ca="1" si="738"/>
        <v>3 Year, 11 Month, 18 Days</v>
      </c>
      <c r="AE2084" s="114">
        <f t="shared" si="732"/>
        <v>44</v>
      </c>
      <c r="AF2084" s="114">
        <f t="shared" si="733"/>
        <v>1</v>
      </c>
      <c r="AG2084" s="354" t="str">
        <f t="shared" si="734"/>
        <v>CF32</v>
      </c>
      <c r="AH2084" s="114">
        <f>IF(ISNA(VLOOKUP(L2084,'MASTER DATA'!$A$1:$F$192,6,0)),0,VLOOKUP(L2084,'MASTER DATA'!$A$1:$F$192,6,0))*AE2084</f>
        <v>528</v>
      </c>
      <c r="AI2084" s="354" t="str">
        <f>VLOOKUP($D2084,'warehouse mapping'!$AN$7:$AO$17,2,0)</f>
        <v>Aktif</v>
      </c>
      <c r="AJ2084" s="114">
        <f t="shared" si="735"/>
        <v>0</v>
      </c>
      <c r="AK2084" s="354" t="str">
        <f t="shared" si="736"/>
        <v/>
      </c>
      <c r="AL2084" s="354" t="s">
        <v>3025</v>
      </c>
      <c r="AM2084" s="354">
        <f t="shared" si="739"/>
        <v>1</v>
      </c>
      <c r="AN2084" s="354" t="b">
        <f t="shared" si="737"/>
        <v>1</v>
      </c>
    </row>
    <row r="2085" spans="1:40" s="354" customFormat="1">
      <c r="A2085" s="354" t="str">
        <f t="shared" si="718"/>
        <v>CF33A01</v>
      </c>
      <c r="B2085" s="354">
        <f t="shared" si="719"/>
        <v>0</v>
      </c>
      <c r="C2085" s="354">
        <f t="shared" si="720"/>
        <v>0</v>
      </c>
      <c r="D2085" s="354" t="str">
        <f t="shared" si="721"/>
        <v>CF</v>
      </c>
      <c r="E2085" s="354" t="str">
        <f t="shared" si="722"/>
        <v>33</v>
      </c>
      <c r="F2085" s="354" t="str">
        <f t="shared" si="723"/>
        <v>A</v>
      </c>
      <c r="G2085" s="355" t="str">
        <f t="shared" si="724"/>
        <v>01</v>
      </c>
      <c r="H2085" s="232" t="s">
        <v>2362</v>
      </c>
      <c r="I2085" s="232"/>
      <c r="J2085" s="233"/>
      <c r="K2085" s="233"/>
      <c r="L2085" s="234"/>
      <c r="M2085" s="232" t="str">
        <f>IF(ISNA(VLOOKUP(L2085,'MASTER DATA'!$A$1:$B$192,2,0)),"",VLOOKUP(L2085,'MASTER DATA'!$A$1:$B$192,2,0))</f>
        <v/>
      </c>
      <c r="N2085" s="232">
        <v>0</v>
      </c>
      <c r="O2085" s="232" t="e">
        <f t="shared" si="725"/>
        <v>#N/A</v>
      </c>
      <c r="P2085" s="232" t="e">
        <f t="shared" si="726"/>
        <v>#N/A</v>
      </c>
      <c r="Q2085" s="232" t="e">
        <f>VLOOKUP(L2085,'MASTER DATA'!$A$1:$E$192,5,0)</f>
        <v>#N/A</v>
      </c>
      <c r="R2085" s="234">
        <f>SUMIF('picking of the day'!$H$4:$H$358,WMS!H2085&amp;WMS!L2085,'picking of the day'!$E$4:$E$358)</f>
        <v>0</v>
      </c>
      <c r="U2085" s="114">
        <f>IF(ISNA(VLOOKUP(H2085,'data putaway'!$A$1:$E$530,3,0)),0,VLOOKUP(H2085,'data putaway'!$A$1:$E$530,3,0))</f>
        <v>0</v>
      </c>
      <c r="V2085" s="354">
        <f t="shared" si="727"/>
        <v>0</v>
      </c>
      <c r="W2085" s="114">
        <f>IF(ISNA(VLOOKUP(H2085,'data putaway'!$A$1:$E$530,2,0)),0,VLOOKUP(H2085,'data putaway'!$A$1:$E$530,2,0))</f>
        <v>0</v>
      </c>
      <c r="X2085" s="354" t="b">
        <f t="shared" si="728"/>
        <v>1</v>
      </c>
      <c r="Y2085" s="354">
        <f>IF(ISNA(VLOOKUP(H2085,'data putaway'!$A$1:$E$530,4,0)),0,VLOOKUP(H2085,'data putaway'!$A$1:$E$530,4,0))</f>
        <v>0</v>
      </c>
      <c r="Z2085" s="113">
        <f>IF(ISNA(VLOOKUP(H2085,'data putaway'!$A$1:$E$530,5,0)),0,VLOOKUP(H2085,'data putaway'!$A$1:$E$530,5,0))</f>
        <v>0</v>
      </c>
      <c r="AA2085" s="354" t="b">
        <f t="shared" si="729"/>
        <v>1</v>
      </c>
      <c r="AB2085" s="354" t="b">
        <f t="shared" si="730"/>
        <v>1</v>
      </c>
      <c r="AC2085" s="356" t="str">
        <f t="shared" ca="1" si="731"/>
        <v/>
      </c>
      <c r="AD2085" s="114" t="str">
        <f t="shared" ca="1" si="738"/>
        <v/>
      </c>
      <c r="AE2085" s="114">
        <f t="shared" si="732"/>
        <v>0</v>
      </c>
      <c r="AF2085" s="114">
        <f t="shared" si="733"/>
        <v>0</v>
      </c>
      <c r="AG2085" s="354" t="str">
        <f t="shared" si="734"/>
        <v>CF33</v>
      </c>
      <c r="AH2085" s="114">
        <f>IF(ISNA(VLOOKUP(L2085,'MASTER DATA'!$A$1:$F$192,6,0)),0,VLOOKUP(L2085,'MASTER DATA'!$A$1:$F$192,6,0))*AE2085</f>
        <v>0</v>
      </c>
      <c r="AI2085" s="354" t="str">
        <f>VLOOKUP($D2085,'warehouse mapping'!$AN$7:$AO$17,2,0)</f>
        <v>Aktif</v>
      </c>
      <c r="AJ2085" s="114">
        <f t="shared" si="735"/>
        <v>1</v>
      </c>
      <c r="AK2085" s="354" t="str">
        <f t="shared" si="736"/>
        <v>CF</v>
      </c>
      <c r="AL2085" s="354" t="s">
        <v>3025</v>
      </c>
      <c r="AM2085" s="354">
        <f t="shared" si="739"/>
        <v>1</v>
      </c>
      <c r="AN2085" s="354" t="b">
        <f t="shared" si="737"/>
        <v>1</v>
      </c>
    </row>
    <row r="2086" spans="1:40" s="354" customFormat="1">
      <c r="A2086" s="354" t="str">
        <f t="shared" si="718"/>
        <v>CF33A02</v>
      </c>
      <c r="B2086" s="354">
        <f t="shared" si="719"/>
        <v>0</v>
      </c>
      <c r="C2086" s="354">
        <f t="shared" si="720"/>
        <v>0</v>
      </c>
      <c r="D2086" s="354" t="str">
        <f t="shared" si="721"/>
        <v>CF</v>
      </c>
      <c r="E2086" s="354" t="str">
        <f t="shared" si="722"/>
        <v>33</v>
      </c>
      <c r="F2086" s="354" t="str">
        <f t="shared" si="723"/>
        <v>A</v>
      </c>
      <c r="G2086" s="355" t="str">
        <f t="shared" si="724"/>
        <v>02</v>
      </c>
      <c r="H2086" s="232" t="s">
        <v>2363</v>
      </c>
      <c r="I2086" s="232"/>
      <c r="J2086" s="233"/>
      <c r="K2086" s="233"/>
      <c r="L2086" s="234"/>
      <c r="M2086" s="232" t="str">
        <f>IF(ISNA(VLOOKUP(L2086,'MASTER DATA'!$A$1:$B$192,2,0)),"",VLOOKUP(L2086,'MASTER DATA'!$A$1:$B$192,2,0))</f>
        <v/>
      </c>
      <c r="N2086" s="232">
        <v>0</v>
      </c>
      <c r="O2086" s="232" t="e">
        <f t="shared" si="725"/>
        <v>#N/A</v>
      </c>
      <c r="P2086" s="232" t="e">
        <f t="shared" si="726"/>
        <v>#N/A</v>
      </c>
      <c r="Q2086" s="232" t="e">
        <f>VLOOKUP(L2086,'MASTER DATA'!$A$1:$E$192,5,0)</f>
        <v>#N/A</v>
      </c>
      <c r="R2086" s="234">
        <f>SUMIF('picking of the day'!$H$4:$H$358,WMS!H2086&amp;WMS!L2086,'picking of the day'!$E$4:$E$358)</f>
        <v>0</v>
      </c>
      <c r="U2086" s="114">
        <f>IF(ISNA(VLOOKUP(H2086,'data putaway'!$A$1:$E$530,3,0)),0,VLOOKUP(H2086,'data putaway'!$A$1:$E$530,3,0))</f>
        <v>0</v>
      </c>
      <c r="V2086" s="354">
        <f t="shared" si="727"/>
        <v>0</v>
      </c>
      <c r="W2086" s="114">
        <f>IF(ISNA(VLOOKUP(H2086,'data putaway'!$A$1:$E$530,2,0)),0,VLOOKUP(H2086,'data putaway'!$A$1:$E$530,2,0))</f>
        <v>0</v>
      </c>
      <c r="X2086" s="354" t="b">
        <f t="shared" si="728"/>
        <v>1</v>
      </c>
      <c r="Y2086" s="354">
        <f>IF(ISNA(VLOOKUP(H2086,'data putaway'!$A$1:$E$530,4,0)),0,VLOOKUP(H2086,'data putaway'!$A$1:$E$530,4,0))</f>
        <v>0</v>
      </c>
      <c r="Z2086" s="113">
        <f>IF(ISNA(VLOOKUP(H2086,'data putaway'!$A$1:$E$530,5,0)),0,VLOOKUP(H2086,'data putaway'!$A$1:$E$530,5,0))</f>
        <v>0</v>
      </c>
      <c r="AA2086" s="354" t="b">
        <f t="shared" si="729"/>
        <v>1</v>
      </c>
      <c r="AB2086" s="354" t="b">
        <f t="shared" si="730"/>
        <v>1</v>
      </c>
      <c r="AC2086" s="356" t="str">
        <f t="shared" ca="1" si="731"/>
        <v/>
      </c>
      <c r="AD2086" s="114" t="str">
        <f t="shared" ca="1" si="738"/>
        <v/>
      </c>
      <c r="AE2086" s="114">
        <f t="shared" si="732"/>
        <v>0</v>
      </c>
      <c r="AF2086" s="114">
        <f t="shared" si="733"/>
        <v>0</v>
      </c>
      <c r="AG2086" s="354" t="str">
        <f t="shared" si="734"/>
        <v>CF33</v>
      </c>
      <c r="AH2086" s="114">
        <f>IF(ISNA(VLOOKUP(L2086,'MASTER DATA'!$A$1:$F$192,6,0)),0,VLOOKUP(L2086,'MASTER DATA'!$A$1:$F$192,6,0))*AE2086</f>
        <v>0</v>
      </c>
      <c r="AI2086" s="354" t="str">
        <f>VLOOKUP($D2086,'warehouse mapping'!$AN$7:$AO$17,2,0)</f>
        <v>Aktif</v>
      </c>
      <c r="AJ2086" s="114">
        <f t="shared" si="735"/>
        <v>1</v>
      </c>
      <c r="AK2086" s="354" t="str">
        <f t="shared" si="736"/>
        <v>CF</v>
      </c>
      <c r="AL2086" s="354" t="s">
        <v>3025</v>
      </c>
      <c r="AM2086" s="354">
        <f t="shared" si="739"/>
        <v>1</v>
      </c>
      <c r="AN2086" s="354" t="b">
        <f t="shared" si="737"/>
        <v>1</v>
      </c>
    </row>
    <row r="2087" spans="1:40" s="354" customFormat="1">
      <c r="A2087" s="354" t="str">
        <f t="shared" ref="A2087:A2150" si="740">H2087&amp;L2087</f>
        <v>CF33B01550044360</v>
      </c>
      <c r="B2087" s="354">
        <f t="shared" ref="B2087:B2150" si="741">R2087+S2087</f>
        <v>0</v>
      </c>
      <c r="C2087" s="354">
        <f t="shared" ref="C2087:C2150" si="742">T2087+U2087</f>
        <v>4</v>
      </c>
      <c r="D2087" s="354" t="str">
        <f t="shared" si="721"/>
        <v>CF</v>
      </c>
      <c r="E2087" s="354" t="str">
        <f t="shared" si="722"/>
        <v>33</v>
      </c>
      <c r="F2087" s="354" t="str">
        <f t="shared" si="723"/>
        <v>B</v>
      </c>
      <c r="G2087" s="355" t="str">
        <f t="shared" si="724"/>
        <v>01</v>
      </c>
      <c r="H2087" s="232" t="s">
        <v>326</v>
      </c>
      <c r="I2087" s="232">
        <v>12704140</v>
      </c>
      <c r="J2087" s="233">
        <v>46282</v>
      </c>
      <c r="K2087" s="233">
        <v>47736</v>
      </c>
      <c r="L2087" s="234">
        <v>550044360</v>
      </c>
      <c r="M2087" s="232" t="str">
        <f>IF(ISNA(VLOOKUP(L2087,'MASTER DATA'!$A$1:$B$192,2,0)),"",VLOOKUP(L2087,'MASTER DATA'!$A$1:$B$192,2,0))</f>
        <v>RimR4X15W40CI4E7DH1_1*209L_A227</v>
      </c>
      <c r="N2087" s="232">
        <v>0</v>
      </c>
      <c r="O2087" s="232">
        <f t="shared" si="725"/>
        <v>1</v>
      </c>
      <c r="P2087" s="232">
        <f t="shared" si="726"/>
        <v>0</v>
      </c>
      <c r="Q2087" s="232">
        <f>VLOOKUP(L2087,'MASTER DATA'!$A$1:$E$192,5,0)</f>
        <v>4</v>
      </c>
      <c r="R2087" s="234">
        <f>SUMIF('picking of the day'!$H$4:$H$358,WMS!H2087&amp;WMS!L2087,'picking of the day'!$E$4:$E$358)</f>
        <v>0</v>
      </c>
      <c r="U2087" s="114">
        <f>IF(ISNA(VLOOKUP(H2087,'data putaway'!$A$1:$E$530,3,0)),0,VLOOKUP(H2087,'data putaway'!$A$1:$E$530,3,0))</f>
        <v>4</v>
      </c>
      <c r="V2087" s="354">
        <f t="shared" si="727"/>
        <v>4</v>
      </c>
      <c r="W2087" s="114">
        <f>IF(ISNA(VLOOKUP(H2087,'data putaway'!$A$1:$E$530,2,0)),0,VLOOKUP(H2087,'data putaway'!$A$1:$E$530,2,0))</f>
        <v>550044360</v>
      </c>
      <c r="X2087" s="354" t="b">
        <f t="shared" si="728"/>
        <v>1</v>
      </c>
      <c r="Y2087" s="354">
        <f>IF(ISNA(VLOOKUP(H2087,'data putaway'!$A$1:$E$530,4,0)),0,VLOOKUP(H2087,'data putaway'!$A$1:$E$530,4,0))</f>
        <v>12704140</v>
      </c>
      <c r="Z2087" s="113">
        <f>IF(ISNA(VLOOKUP(H2087,'data putaway'!$A$1:$E$530,5,0)),0,VLOOKUP(H2087,'data putaway'!$A$1:$E$530,5,0))</f>
        <v>47736</v>
      </c>
      <c r="AA2087" s="354" t="b">
        <f t="shared" si="729"/>
        <v>1</v>
      </c>
      <c r="AB2087" s="354" t="b">
        <f t="shared" si="730"/>
        <v>1</v>
      </c>
      <c r="AC2087" s="356" t="str">
        <f t="shared" ca="1" si="731"/>
        <v>0 Month,  1 Days</v>
      </c>
      <c r="AD2087" s="114" t="str">
        <f t="shared" ca="1" si="738"/>
        <v>3 Year, 11 Month, 23 Days</v>
      </c>
      <c r="AE2087" s="114">
        <f t="shared" si="732"/>
        <v>4</v>
      </c>
      <c r="AF2087" s="114">
        <f t="shared" si="733"/>
        <v>1</v>
      </c>
      <c r="AG2087" s="354" t="str">
        <f t="shared" si="734"/>
        <v>CF33</v>
      </c>
      <c r="AH2087" s="114">
        <f>IF(ISNA(VLOOKUP(L2087,'MASTER DATA'!$A$1:$F$192,6,0)),0,VLOOKUP(L2087,'MASTER DATA'!$A$1:$F$192,6,0))*AE2087</f>
        <v>836</v>
      </c>
      <c r="AI2087" s="354" t="str">
        <f>VLOOKUP($D2087,'warehouse mapping'!$AN$7:$AO$17,2,0)</f>
        <v>Aktif</v>
      </c>
      <c r="AJ2087" s="114">
        <f t="shared" si="735"/>
        <v>0</v>
      </c>
      <c r="AK2087" s="354" t="str">
        <f t="shared" si="736"/>
        <v/>
      </c>
      <c r="AL2087" s="354" t="s">
        <v>3025</v>
      </c>
      <c r="AM2087" s="354">
        <f t="shared" si="739"/>
        <v>1</v>
      </c>
      <c r="AN2087" s="354" t="b">
        <f t="shared" si="737"/>
        <v>1</v>
      </c>
    </row>
    <row r="2088" spans="1:40" s="354" customFormat="1">
      <c r="A2088" s="354" t="str">
        <f t="shared" si="740"/>
        <v>CF33B02550044360</v>
      </c>
      <c r="B2088" s="354">
        <f t="shared" si="741"/>
        <v>0</v>
      </c>
      <c r="C2088" s="354">
        <f t="shared" si="742"/>
        <v>4</v>
      </c>
      <c r="D2088" s="354" t="str">
        <f t="shared" si="721"/>
        <v>CF</v>
      </c>
      <c r="E2088" s="354" t="str">
        <f t="shared" si="722"/>
        <v>33</v>
      </c>
      <c r="F2088" s="354" t="str">
        <f t="shared" si="723"/>
        <v>B</v>
      </c>
      <c r="G2088" s="355" t="str">
        <f t="shared" si="724"/>
        <v>02</v>
      </c>
      <c r="H2088" s="232" t="s">
        <v>327</v>
      </c>
      <c r="I2088" s="232">
        <v>12704140</v>
      </c>
      <c r="J2088" s="233">
        <v>46282</v>
      </c>
      <c r="K2088" s="233">
        <v>47736</v>
      </c>
      <c r="L2088" s="234">
        <v>550044360</v>
      </c>
      <c r="M2088" s="232" t="str">
        <f>IF(ISNA(VLOOKUP(L2088,'MASTER DATA'!$A$1:$B$192,2,0)),"",VLOOKUP(L2088,'MASTER DATA'!$A$1:$B$192,2,0))</f>
        <v>RimR4X15W40CI4E7DH1_1*209L_A227</v>
      </c>
      <c r="N2088" s="232">
        <v>0</v>
      </c>
      <c r="O2088" s="232">
        <f t="shared" si="725"/>
        <v>1</v>
      </c>
      <c r="P2088" s="232">
        <f t="shared" si="726"/>
        <v>0</v>
      </c>
      <c r="Q2088" s="232">
        <f>VLOOKUP(L2088,'MASTER DATA'!$A$1:$E$192,5,0)</f>
        <v>4</v>
      </c>
      <c r="R2088" s="234">
        <f>SUMIF('picking of the day'!$H$4:$H$358,WMS!H2088&amp;WMS!L2088,'picking of the day'!$E$4:$E$358)</f>
        <v>0</v>
      </c>
      <c r="U2088" s="114">
        <f>IF(ISNA(VLOOKUP(H2088,'data putaway'!$A$1:$E$530,3,0)),0,VLOOKUP(H2088,'data putaway'!$A$1:$E$530,3,0))</f>
        <v>4</v>
      </c>
      <c r="V2088" s="354">
        <f t="shared" si="727"/>
        <v>4</v>
      </c>
      <c r="W2088" s="114">
        <f>IF(ISNA(VLOOKUP(H2088,'data putaway'!$A$1:$E$530,2,0)),0,VLOOKUP(H2088,'data putaway'!$A$1:$E$530,2,0))</f>
        <v>550044360</v>
      </c>
      <c r="X2088" s="354" t="b">
        <f t="shared" si="728"/>
        <v>1</v>
      </c>
      <c r="Y2088" s="354">
        <f>IF(ISNA(VLOOKUP(H2088,'data putaway'!$A$1:$E$530,4,0)),0,VLOOKUP(H2088,'data putaway'!$A$1:$E$530,4,0))</f>
        <v>12704140</v>
      </c>
      <c r="Z2088" s="113">
        <f>IF(ISNA(VLOOKUP(H2088,'data putaway'!$A$1:$E$530,5,0)),0,VLOOKUP(H2088,'data putaway'!$A$1:$E$530,5,0))</f>
        <v>47736</v>
      </c>
      <c r="AA2088" s="354" t="b">
        <f t="shared" si="729"/>
        <v>1</v>
      </c>
      <c r="AB2088" s="354" t="b">
        <f t="shared" si="730"/>
        <v>1</v>
      </c>
      <c r="AC2088" s="356" t="str">
        <f t="shared" ca="1" si="731"/>
        <v>0 Month,  1 Days</v>
      </c>
      <c r="AD2088" s="114" t="str">
        <f t="shared" ca="1" si="738"/>
        <v>3 Year, 11 Month, 23 Days</v>
      </c>
      <c r="AE2088" s="114">
        <f t="shared" si="732"/>
        <v>4</v>
      </c>
      <c r="AF2088" s="114">
        <f t="shared" si="733"/>
        <v>1</v>
      </c>
      <c r="AG2088" s="354" t="str">
        <f t="shared" si="734"/>
        <v>CF33</v>
      </c>
      <c r="AH2088" s="114">
        <f>IF(ISNA(VLOOKUP(L2088,'MASTER DATA'!$A$1:$F$192,6,0)),0,VLOOKUP(L2088,'MASTER DATA'!$A$1:$F$192,6,0))*AE2088</f>
        <v>836</v>
      </c>
      <c r="AI2088" s="354" t="str">
        <f>VLOOKUP($D2088,'warehouse mapping'!$AN$7:$AO$17,2,0)</f>
        <v>Aktif</v>
      </c>
      <c r="AJ2088" s="114">
        <f t="shared" si="735"/>
        <v>0</v>
      </c>
      <c r="AK2088" s="354" t="str">
        <f t="shared" si="736"/>
        <v/>
      </c>
      <c r="AL2088" s="354" t="s">
        <v>3025</v>
      </c>
      <c r="AM2088" s="354">
        <f t="shared" si="739"/>
        <v>1</v>
      </c>
      <c r="AN2088" s="354" t="b">
        <f t="shared" si="737"/>
        <v>1</v>
      </c>
    </row>
    <row r="2089" spans="1:40" s="354" customFormat="1">
      <c r="A2089" s="354" t="str">
        <f t="shared" si="740"/>
        <v>CF33C01550044360</v>
      </c>
      <c r="B2089" s="354">
        <f t="shared" si="741"/>
        <v>0</v>
      </c>
      <c r="C2089" s="354">
        <f t="shared" si="742"/>
        <v>4</v>
      </c>
      <c r="D2089" s="354" t="str">
        <f t="shared" si="721"/>
        <v>CF</v>
      </c>
      <c r="E2089" s="354" t="str">
        <f t="shared" si="722"/>
        <v>33</v>
      </c>
      <c r="F2089" s="354" t="str">
        <f t="shared" si="723"/>
        <v>C</v>
      </c>
      <c r="G2089" s="355" t="str">
        <f t="shared" si="724"/>
        <v>01</v>
      </c>
      <c r="H2089" s="232" t="s">
        <v>2364</v>
      </c>
      <c r="I2089" s="232">
        <v>12704140</v>
      </c>
      <c r="J2089" s="233">
        <v>46282</v>
      </c>
      <c r="K2089" s="233">
        <v>47736</v>
      </c>
      <c r="L2089" s="234">
        <v>550044360</v>
      </c>
      <c r="M2089" s="232" t="str">
        <f>IF(ISNA(VLOOKUP(L2089,'MASTER DATA'!$A$1:$B$192,2,0)),"",VLOOKUP(L2089,'MASTER DATA'!$A$1:$B$192,2,0))</f>
        <v>RimR4X15W40CI4E7DH1_1*209L_A227</v>
      </c>
      <c r="N2089" s="232">
        <v>0</v>
      </c>
      <c r="O2089" s="232">
        <f t="shared" si="725"/>
        <v>1</v>
      </c>
      <c r="P2089" s="232">
        <f t="shared" si="726"/>
        <v>0</v>
      </c>
      <c r="Q2089" s="232">
        <f>VLOOKUP(L2089,'MASTER DATA'!$A$1:$E$192,5,0)</f>
        <v>4</v>
      </c>
      <c r="R2089" s="234">
        <f>SUMIF('picking of the day'!$H$4:$H$358,WMS!H2089&amp;WMS!L2089,'picking of the day'!$E$4:$E$358)</f>
        <v>0</v>
      </c>
      <c r="U2089" s="114">
        <f>IF(ISNA(VLOOKUP(H2089,'data putaway'!$A$1:$E$530,3,0)),0,VLOOKUP(H2089,'data putaway'!$A$1:$E$530,3,0))</f>
        <v>4</v>
      </c>
      <c r="V2089" s="354">
        <f t="shared" si="727"/>
        <v>4</v>
      </c>
      <c r="W2089" s="114">
        <f>IF(ISNA(VLOOKUP(H2089,'data putaway'!$A$1:$E$530,2,0)),0,VLOOKUP(H2089,'data putaway'!$A$1:$E$530,2,0))</f>
        <v>550044360</v>
      </c>
      <c r="X2089" s="354" t="b">
        <f t="shared" si="728"/>
        <v>1</v>
      </c>
      <c r="Y2089" s="354">
        <f>IF(ISNA(VLOOKUP(H2089,'data putaway'!$A$1:$E$530,4,0)),0,VLOOKUP(H2089,'data putaway'!$A$1:$E$530,4,0))</f>
        <v>12704140</v>
      </c>
      <c r="Z2089" s="113">
        <f>IF(ISNA(VLOOKUP(H2089,'data putaway'!$A$1:$E$530,5,0)),0,VLOOKUP(H2089,'data putaway'!$A$1:$E$530,5,0))</f>
        <v>47736</v>
      </c>
      <c r="AA2089" s="354" t="b">
        <f t="shared" si="729"/>
        <v>1</v>
      </c>
      <c r="AB2089" s="354" t="b">
        <f t="shared" si="730"/>
        <v>1</v>
      </c>
      <c r="AC2089" s="356" t="str">
        <f t="shared" ca="1" si="731"/>
        <v>0 Month,  1 Days</v>
      </c>
      <c r="AD2089" s="114" t="str">
        <f t="shared" ca="1" si="738"/>
        <v>3 Year, 11 Month, 23 Days</v>
      </c>
      <c r="AE2089" s="114">
        <f t="shared" si="732"/>
        <v>4</v>
      </c>
      <c r="AF2089" s="114">
        <f t="shared" si="733"/>
        <v>1</v>
      </c>
      <c r="AG2089" s="354" t="str">
        <f t="shared" si="734"/>
        <v>CF33</v>
      </c>
      <c r="AH2089" s="114">
        <f>IF(ISNA(VLOOKUP(L2089,'MASTER DATA'!$A$1:$F$192,6,0)),0,VLOOKUP(L2089,'MASTER DATA'!$A$1:$F$192,6,0))*AE2089</f>
        <v>836</v>
      </c>
      <c r="AI2089" s="354" t="str">
        <f>VLOOKUP($D2089,'warehouse mapping'!$AN$7:$AO$17,2,0)</f>
        <v>Aktif</v>
      </c>
      <c r="AJ2089" s="114">
        <f t="shared" si="735"/>
        <v>0</v>
      </c>
      <c r="AK2089" s="354" t="str">
        <f t="shared" si="736"/>
        <v/>
      </c>
      <c r="AL2089" s="354" t="s">
        <v>3025</v>
      </c>
      <c r="AM2089" s="354">
        <f t="shared" si="739"/>
        <v>1</v>
      </c>
      <c r="AN2089" s="354" t="b">
        <f t="shared" si="737"/>
        <v>1</v>
      </c>
    </row>
    <row r="2090" spans="1:40" s="354" customFormat="1">
      <c r="A2090" s="354" t="str">
        <f t="shared" si="740"/>
        <v>CF33C02550044360</v>
      </c>
      <c r="B2090" s="354">
        <f t="shared" si="741"/>
        <v>0</v>
      </c>
      <c r="C2090" s="354">
        <f t="shared" si="742"/>
        <v>4</v>
      </c>
      <c r="D2090" s="354" t="str">
        <f t="shared" si="721"/>
        <v>CF</v>
      </c>
      <c r="E2090" s="354" t="str">
        <f t="shared" si="722"/>
        <v>33</v>
      </c>
      <c r="F2090" s="354" t="str">
        <f t="shared" si="723"/>
        <v>C</v>
      </c>
      <c r="G2090" s="355" t="str">
        <f t="shared" si="724"/>
        <v>02</v>
      </c>
      <c r="H2090" s="232" t="s">
        <v>2365</v>
      </c>
      <c r="I2090" s="232">
        <v>12704140</v>
      </c>
      <c r="J2090" s="233">
        <v>46282</v>
      </c>
      <c r="K2090" s="233">
        <v>47736</v>
      </c>
      <c r="L2090" s="234">
        <v>550044360</v>
      </c>
      <c r="M2090" s="232" t="str">
        <f>IF(ISNA(VLOOKUP(L2090,'MASTER DATA'!$A$1:$B$192,2,0)),"",VLOOKUP(L2090,'MASTER DATA'!$A$1:$B$192,2,0))</f>
        <v>RimR4X15W40CI4E7DH1_1*209L_A227</v>
      </c>
      <c r="N2090" s="232">
        <v>0</v>
      </c>
      <c r="O2090" s="232">
        <f t="shared" si="725"/>
        <v>1</v>
      </c>
      <c r="P2090" s="232">
        <f t="shared" si="726"/>
        <v>0</v>
      </c>
      <c r="Q2090" s="232">
        <f>VLOOKUP(L2090,'MASTER DATA'!$A$1:$E$192,5,0)</f>
        <v>4</v>
      </c>
      <c r="R2090" s="234">
        <f>SUMIF('picking of the day'!$H$4:$H$358,WMS!H2090&amp;WMS!L2090,'picking of the day'!$E$4:$E$358)</f>
        <v>0</v>
      </c>
      <c r="U2090" s="114">
        <f>IF(ISNA(VLOOKUP(H2090,'data putaway'!$A$1:$E$530,3,0)),0,VLOOKUP(H2090,'data putaway'!$A$1:$E$530,3,0))</f>
        <v>4</v>
      </c>
      <c r="V2090" s="354">
        <f t="shared" si="727"/>
        <v>4</v>
      </c>
      <c r="W2090" s="114">
        <f>IF(ISNA(VLOOKUP(H2090,'data putaway'!$A$1:$E$530,2,0)),0,VLOOKUP(H2090,'data putaway'!$A$1:$E$530,2,0))</f>
        <v>550044360</v>
      </c>
      <c r="X2090" s="354" t="b">
        <f t="shared" si="728"/>
        <v>1</v>
      </c>
      <c r="Y2090" s="354">
        <f>IF(ISNA(VLOOKUP(H2090,'data putaway'!$A$1:$E$530,4,0)),0,VLOOKUP(H2090,'data putaway'!$A$1:$E$530,4,0))</f>
        <v>12704140</v>
      </c>
      <c r="Z2090" s="113">
        <f>IF(ISNA(VLOOKUP(H2090,'data putaway'!$A$1:$E$530,5,0)),0,VLOOKUP(H2090,'data putaway'!$A$1:$E$530,5,0))</f>
        <v>47736</v>
      </c>
      <c r="AA2090" s="354" t="b">
        <f t="shared" si="729"/>
        <v>1</v>
      </c>
      <c r="AB2090" s="354" t="b">
        <f t="shared" si="730"/>
        <v>1</v>
      </c>
      <c r="AC2090" s="356" t="str">
        <f t="shared" ca="1" si="731"/>
        <v>0 Month,  1 Days</v>
      </c>
      <c r="AD2090" s="114" t="str">
        <f t="shared" ca="1" si="738"/>
        <v>3 Year, 11 Month, 23 Days</v>
      </c>
      <c r="AE2090" s="114">
        <f t="shared" si="732"/>
        <v>4</v>
      </c>
      <c r="AF2090" s="114">
        <f t="shared" si="733"/>
        <v>1</v>
      </c>
      <c r="AG2090" s="354" t="str">
        <f t="shared" si="734"/>
        <v>CF33</v>
      </c>
      <c r="AH2090" s="114">
        <f>IF(ISNA(VLOOKUP(L2090,'MASTER DATA'!$A$1:$F$192,6,0)),0,VLOOKUP(L2090,'MASTER DATA'!$A$1:$F$192,6,0))*AE2090</f>
        <v>836</v>
      </c>
      <c r="AI2090" s="354" t="str">
        <f>VLOOKUP($D2090,'warehouse mapping'!$AN$7:$AO$17,2,0)</f>
        <v>Aktif</v>
      </c>
      <c r="AJ2090" s="114">
        <f t="shared" si="735"/>
        <v>0</v>
      </c>
      <c r="AK2090" s="354" t="str">
        <f t="shared" si="736"/>
        <v/>
      </c>
      <c r="AL2090" s="354" t="s">
        <v>3025</v>
      </c>
      <c r="AM2090" s="354">
        <f t="shared" si="739"/>
        <v>1</v>
      </c>
      <c r="AN2090" s="354" t="b">
        <f t="shared" si="737"/>
        <v>1</v>
      </c>
    </row>
    <row r="2091" spans="1:40" s="354" customFormat="1">
      <c r="A2091" s="354" t="str">
        <f t="shared" si="740"/>
        <v>CF33D01550070612</v>
      </c>
      <c r="B2091" s="354">
        <f t="shared" si="741"/>
        <v>0</v>
      </c>
      <c r="C2091" s="354">
        <f t="shared" si="742"/>
        <v>0</v>
      </c>
      <c r="D2091" s="354" t="str">
        <f t="shared" si="721"/>
        <v>CF</v>
      </c>
      <c r="E2091" s="354" t="str">
        <f t="shared" si="722"/>
        <v>33</v>
      </c>
      <c r="F2091" s="354" t="str">
        <f t="shared" si="723"/>
        <v>D</v>
      </c>
      <c r="G2091" s="355" t="str">
        <f t="shared" si="724"/>
        <v>01</v>
      </c>
      <c r="H2091" s="232" t="s">
        <v>2366</v>
      </c>
      <c r="I2091" s="232" t="s">
        <v>3530</v>
      </c>
      <c r="J2091" s="233">
        <v>47719</v>
      </c>
      <c r="K2091" s="233">
        <v>47731</v>
      </c>
      <c r="L2091" s="234">
        <v>550070612</v>
      </c>
      <c r="M2091" s="232" t="str">
        <f>IF(ISNA(VLOOKUP(L2091,'MASTER DATA'!$A$1:$B$192,2,0)),"",VLOOKUP(L2091,'MASTER DATA'!$A$1:$B$192,2,0))</f>
        <v>HlxHX610W40SP_12*1L_A04W</v>
      </c>
      <c r="N2091" s="232">
        <v>44</v>
      </c>
      <c r="O2091" s="232">
        <f t="shared" si="725"/>
        <v>1</v>
      </c>
      <c r="P2091" s="232">
        <f t="shared" si="726"/>
        <v>0</v>
      </c>
      <c r="Q2091" s="232">
        <f>VLOOKUP(L2091,'MASTER DATA'!$A$1:$E$192,5,0)</f>
        <v>44</v>
      </c>
      <c r="R2091" s="234">
        <f>SUMIF('picking of the day'!$H$4:$H$358,WMS!H2091&amp;WMS!L2091,'picking of the day'!$E$4:$E$358)</f>
        <v>0</v>
      </c>
      <c r="U2091" s="114">
        <f>IF(ISNA(VLOOKUP(H2091,'data putaway'!$A$1:$E$530,3,0)),0,VLOOKUP(H2091,'data putaway'!$A$1:$E$530,3,0))</f>
        <v>0</v>
      </c>
      <c r="V2091" s="354">
        <f t="shared" si="727"/>
        <v>44</v>
      </c>
      <c r="W2091" s="114">
        <f>IF(ISNA(VLOOKUP(H2091,'data putaway'!$A$1:$E$530,2,0)),0,VLOOKUP(H2091,'data putaway'!$A$1:$E$530,2,0))</f>
        <v>0</v>
      </c>
      <c r="X2091" s="354" t="b">
        <f t="shared" si="728"/>
        <v>0</v>
      </c>
      <c r="Y2091" s="354">
        <f>IF(ISNA(VLOOKUP(H2091,'data putaway'!$A$1:$E$530,4,0)),0,VLOOKUP(H2091,'data putaway'!$A$1:$E$530,4,0))</f>
        <v>0</v>
      </c>
      <c r="Z2091" s="113">
        <f>IF(ISNA(VLOOKUP(H2091,'data putaway'!$A$1:$E$530,5,0)),0,VLOOKUP(H2091,'data putaway'!$A$1:$E$530,5,0))</f>
        <v>0</v>
      </c>
      <c r="AA2091" s="354" t="b">
        <f t="shared" si="729"/>
        <v>0</v>
      </c>
      <c r="AB2091" s="354" t="b">
        <f t="shared" si="730"/>
        <v>0</v>
      </c>
      <c r="AC2091" s="356" t="e">
        <f t="shared" ca="1" si="731"/>
        <v>#NUM!</v>
      </c>
      <c r="AD2091" s="114" t="str">
        <f t="shared" ca="1" si="738"/>
        <v>3 Year, 11 Month, 18 Days</v>
      </c>
      <c r="AE2091" s="114">
        <f t="shared" si="732"/>
        <v>44</v>
      </c>
      <c r="AF2091" s="114">
        <f t="shared" si="733"/>
        <v>1</v>
      </c>
      <c r="AG2091" s="354" t="str">
        <f t="shared" si="734"/>
        <v>CF33</v>
      </c>
      <c r="AH2091" s="114">
        <f>IF(ISNA(VLOOKUP(L2091,'MASTER DATA'!$A$1:$F$192,6,0)),0,VLOOKUP(L2091,'MASTER DATA'!$A$1:$F$192,6,0))*AE2091</f>
        <v>528</v>
      </c>
      <c r="AI2091" s="354" t="str">
        <f>VLOOKUP($D2091,'warehouse mapping'!$AN$7:$AO$17,2,0)</f>
        <v>Aktif</v>
      </c>
      <c r="AJ2091" s="114">
        <f t="shared" si="735"/>
        <v>0</v>
      </c>
      <c r="AK2091" s="354" t="str">
        <f t="shared" si="736"/>
        <v/>
      </c>
      <c r="AL2091" s="354" t="s">
        <v>3025</v>
      </c>
      <c r="AM2091" s="354">
        <f t="shared" si="739"/>
        <v>1</v>
      </c>
      <c r="AN2091" s="354" t="b">
        <f t="shared" si="737"/>
        <v>1</v>
      </c>
    </row>
    <row r="2092" spans="1:40" s="354" customFormat="1">
      <c r="A2092" s="354" t="str">
        <f t="shared" si="740"/>
        <v>CF33D02550070612</v>
      </c>
      <c r="B2092" s="354">
        <f t="shared" si="741"/>
        <v>0</v>
      </c>
      <c r="C2092" s="354">
        <f t="shared" si="742"/>
        <v>0</v>
      </c>
      <c r="D2092" s="354" t="str">
        <f t="shared" si="721"/>
        <v>CF</v>
      </c>
      <c r="E2092" s="354" t="str">
        <f t="shared" si="722"/>
        <v>33</v>
      </c>
      <c r="F2092" s="354" t="str">
        <f t="shared" si="723"/>
        <v>D</v>
      </c>
      <c r="G2092" s="355" t="str">
        <f t="shared" si="724"/>
        <v>02</v>
      </c>
      <c r="H2092" s="232" t="s">
        <v>2367</v>
      </c>
      <c r="I2092" s="232" t="s">
        <v>3530</v>
      </c>
      <c r="J2092" s="233">
        <v>47719</v>
      </c>
      <c r="K2092" s="233">
        <v>47731</v>
      </c>
      <c r="L2092" s="234">
        <v>550070612</v>
      </c>
      <c r="M2092" s="232" t="str">
        <f>IF(ISNA(VLOOKUP(L2092,'MASTER DATA'!$A$1:$B$192,2,0)),"",VLOOKUP(L2092,'MASTER DATA'!$A$1:$B$192,2,0))</f>
        <v>HlxHX610W40SP_12*1L_A04W</v>
      </c>
      <c r="N2092" s="232">
        <v>44</v>
      </c>
      <c r="O2092" s="232">
        <f t="shared" si="725"/>
        <v>1</v>
      </c>
      <c r="P2092" s="232">
        <f t="shared" si="726"/>
        <v>0</v>
      </c>
      <c r="Q2092" s="232">
        <f>VLOOKUP(L2092,'MASTER DATA'!$A$1:$E$192,5,0)</f>
        <v>44</v>
      </c>
      <c r="R2092" s="234">
        <f>SUMIF('picking of the day'!$H$4:$H$358,WMS!H2092&amp;WMS!L2092,'picking of the day'!$E$4:$E$358)</f>
        <v>0</v>
      </c>
      <c r="U2092" s="114">
        <f>IF(ISNA(VLOOKUP(H2092,'data putaway'!$A$1:$E$530,3,0)),0,VLOOKUP(H2092,'data putaway'!$A$1:$E$530,3,0))</f>
        <v>0</v>
      </c>
      <c r="V2092" s="354">
        <f t="shared" si="727"/>
        <v>44</v>
      </c>
      <c r="W2092" s="114">
        <f>IF(ISNA(VLOOKUP(H2092,'data putaway'!$A$1:$E$530,2,0)),0,VLOOKUP(H2092,'data putaway'!$A$1:$E$530,2,0))</f>
        <v>0</v>
      </c>
      <c r="X2092" s="354" t="b">
        <f t="shared" si="728"/>
        <v>0</v>
      </c>
      <c r="Y2092" s="354">
        <f>IF(ISNA(VLOOKUP(H2092,'data putaway'!$A$1:$E$530,4,0)),0,VLOOKUP(H2092,'data putaway'!$A$1:$E$530,4,0))</f>
        <v>0</v>
      </c>
      <c r="Z2092" s="113">
        <f>IF(ISNA(VLOOKUP(H2092,'data putaway'!$A$1:$E$530,5,0)),0,VLOOKUP(H2092,'data putaway'!$A$1:$E$530,5,0))</f>
        <v>0</v>
      </c>
      <c r="AA2092" s="354" t="b">
        <f t="shared" si="729"/>
        <v>0</v>
      </c>
      <c r="AB2092" s="354" t="b">
        <f t="shared" si="730"/>
        <v>0</v>
      </c>
      <c r="AC2092" s="356" t="e">
        <f t="shared" ca="1" si="731"/>
        <v>#NUM!</v>
      </c>
      <c r="AD2092" s="114" t="str">
        <f t="shared" ca="1" si="738"/>
        <v>3 Year, 11 Month, 18 Days</v>
      </c>
      <c r="AE2092" s="114">
        <f t="shared" si="732"/>
        <v>44</v>
      </c>
      <c r="AF2092" s="114">
        <f t="shared" si="733"/>
        <v>1</v>
      </c>
      <c r="AG2092" s="354" t="str">
        <f t="shared" si="734"/>
        <v>CF33</v>
      </c>
      <c r="AH2092" s="114">
        <f>IF(ISNA(VLOOKUP(L2092,'MASTER DATA'!$A$1:$F$192,6,0)),0,VLOOKUP(L2092,'MASTER DATA'!$A$1:$F$192,6,0))*AE2092</f>
        <v>528</v>
      </c>
      <c r="AI2092" s="354" t="str">
        <f>VLOOKUP($D2092,'warehouse mapping'!$AN$7:$AO$17,2,0)</f>
        <v>Aktif</v>
      </c>
      <c r="AJ2092" s="114">
        <f t="shared" si="735"/>
        <v>0</v>
      </c>
      <c r="AK2092" s="354" t="str">
        <f t="shared" si="736"/>
        <v/>
      </c>
      <c r="AL2092" s="354" t="s">
        <v>3025</v>
      </c>
      <c r="AM2092" s="354">
        <f t="shared" si="739"/>
        <v>1</v>
      </c>
      <c r="AN2092" s="354" t="b">
        <f t="shared" si="737"/>
        <v>1</v>
      </c>
    </row>
    <row r="2093" spans="1:40" s="354" customFormat="1">
      <c r="A2093" s="354" t="str">
        <f t="shared" si="740"/>
        <v>CF33E01550070612</v>
      </c>
      <c r="B2093" s="354">
        <f t="shared" si="741"/>
        <v>0</v>
      </c>
      <c r="C2093" s="354">
        <f t="shared" si="742"/>
        <v>0</v>
      </c>
      <c r="D2093" s="354" t="str">
        <f t="shared" si="721"/>
        <v>CF</v>
      </c>
      <c r="E2093" s="354" t="str">
        <f t="shared" si="722"/>
        <v>33</v>
      </c>
      <c r="F2093" s="354" t="str">
        <f t="shared" si="723"/>
        <v>E</v>
      </c>
      <c r="G2093" s="355" t="str">
        <f t="shared" si="724"/>
        <v>01</v>
      </c>
      <c r="H2093" s="232" t="s">
        <v>2368</v>
      </c>
      <c r="I2093" s="232" t="s">
        <v>3530</v>
      </c>
      <c r="J2093" s="233">
        <v>47719</v>
      </c>
      <c r="K2093" s="233">
        <v>47731</v>
      </c>
      <c r="L2093" s="234">
        <v>550070612</v>
      </c>
      <c r="M2093" s="232" t="str">
        <f>IF(ISNA(VLOOKUP(L2093,'MASTER DATA'!$A$1:$B$192,2,0)),"",VLOOKUP(L2093,'MASTER DATA'!$A$1:$B$192,2,0))</f>
        <v>HlxHX610W40SP_12*1L_A04W</v>
      </c>
      <c r="N2093" s="232">
        <v>44</v>
      </c>
      <c r="O2093" s="232">
        <f t="shared" si="725"/>
        <v>1</v>
      </c>
      <c r="P2093" s="232">
        <f t="shared" si="726"/>
        <v>0</v>
      </c>
      <c r="Q2093" s="232">
        <f>VLOOKUP(L2093,'MASTER DATA'!$A$1:$E$192,5,0)</f>
        <v>44</v>
      </c>
      <c r="R2093" s="234">
        <f>SUMIF('picking of the day'!$H$4:$H$358,WMS!H2093&amp;WMS!L2093,'picking of the day'!$E$4:$E$358)</f>
        <v>0</v>
      </c>
      <c r="U2093" s="114">
        <f>IF(ISNA(VLOOKUP(H2093,'data putaway'!$A$1:$E$530,3,0)),0,VLOOKUP(H2093,'data putaway'!$A$1:$E$530,3,0))</f>
        <v>0</v>
      </c>
      <c r="V2093" s="354">
        <f t="shared" si="727"/>
        <v>44</v>
      </c>
      <c r="W2093" s="114">
        <f>IF(ISNA(VLOOKUP(H2093,'data putaway'!$A$1:$E$530,2,0)),0,VLOOKUP(H2093,'data putaway'!$A$1:$E$530,2,0))</f>
        <v>0</v>
      </c>
      <c r="X2093" s="354" t="b">
        <f t="shared" si="728"/>
        <v>0</v>
      </c>
      <c r="Y2093" s="354">
        <f>IF(ISNA(VLOOKUP(H2093,'data putaway'!$A$1:$E$530,4,0)),0,VLOOKUP(H2093,'data putaway'!$A$1:$E$530,4,0))</f>
        <v>0</v>
      </c>
      <c r="Z2093" s="113">
        <f>IF(ISNA(VLOOKUP(H2093,'data putaway'!$A$1:$E$530,5,0)),0,VLOOKUP(H2093,'data putaway'!$A$1:$E$530,5,0))</f>
        <v>0</v>
      </c>
      <c r="AA2093" s="354" t="b">
        <f t="shared" si="729"/>
        <v>0</v>
      </c>
      <c r="AB2093" s="354" t="b">
        <f t="shared" si="730"/>
        <v>0</v>
      </c>
      <c r="AC2093" s="356" t="e">
        <f t="shared" ca="1" si="731"/>
        <v>#NUM!</v>
      </c>
      <c r="AD2093" s="114" t="str">
        <f t="shared" ca="1" si="738"/>
        <v>3 Year, 11 Month, 18 Days</v>
      </c>
      <c r="AE2093" s="114">
        <f t="shared" si="732"/>
        <v>44</v>
      </c>
      <c r="AF2093" s="114">
        <f t="shared" si="733"/>
        <v>1</v>
      </c>
      <c r="AG2093" s="354" t="str">
        <f t="shared" si="734"/>
        <v>CF33</v>
      </c>
      <c r="AH2093" s="114">
        <f>IF(ISNA(VLOOKUP(L2093,'MASTER DATA'!$A$1:$F$192,6,0)),0,VLOOKUP(L2093,'MASTER DATA'!$A$1:$F$192,6,0))*AE2093</f>
        <v>528</v>
      </c>
      <c r="AI2093" s="354" t="str">
        <f>VLOOKUP($D2093,'warehouse mapping'!$AN$7:$AO$17,2,0)</f>
        <v>Aktif</v>
      </c>
      <c r="AJ2093" s="114">
        <f t="shared" si="735"/>
        <v>0</v>
      </c>
      <c r="AK2093" s="354" t="str">
        <f t="shared" si="736"/>
        <v/>
      </c>
      <c r="AL2093" s="354" t="s">
        <v>3025</v>
      </c>
      <c r="AM2093" s="354">
        <f t="shared" si="739"/>
        <v>1</v>
      </c>
      <c r="AN2093" s="354" t="b">
        <f t="shared" si="737"/>
        <v>1</v>
      </c>
    </row>
    <row r="2094" spans="1:40" s="354" customFormat="1">
      <c r="A2094" s="354" t="str">
        <f t="shared" si="740"/>
        <v>CF33E02550070612</v>
      </c>
      <c r="B2094" s="354">
        <f t="shared" si="741"/>
        <v>0</v>
      </c>
      <c r="C2094" s="354">
        <f t="shared" si="742"/>
        <v>0</v>
      </c>
      <c r="D2094" s="354" t="str">
        <f t="shared" si="721"/>
        <v>CF</v>
      </c>
      <c r="E2094" s="354" t="str">
        <f t="shared" si="722"/>
        <v>33</v>
      </c>
      <c r="F2094" s="354" t="str">
        <f t="shared" si="723"/>
        <v>E</v>
      </c>
      <c r="G2094" s="355" t="str">
        <f t="shared" si="724"/>
        <v>02</v>
      </c>
      <c r="H2094" s="232" t="s">
        <v>2369</v>
      </c>
      <c r="I2094" s="232" t="s">
        <v>3530</v>
      </c>
      <c r="J2094" s="233">
        <v>47719</v>
      </c>
      <c r="K2094" s="233">
        <v>47731</v>
      </c>
      <c r="L2094" s="234">
        <v>550070612</v>
      </c>
      <c r="M2094" s="232" t="str">
        <f>IF(ISNA(VLOOKUP(L2094,'MASTER DATA'!$A$1:$B$192,2,0)),"",VLOOKUP(L2094,'MASTER DATA'!$A$1:$B$192,2,0))</f>
        <v>HlxHX610W40SP_12*1L_A04W</v>
      </c>
      <c r="N2094" s="232">
        <v>44</v>
      </c>
      <c r="O2094" s="232">
        <f t="shared" si="725"/>
        <v>1</v>
      </c>
      <c r="P2094" s="232">
        <f t="shared" si="726"/>
        <v>0</v>
      </c>
      <c r="Q2094" s="232">
        <f>VLOOKUP(L2094,'MASTER DATA'!$A$1:$E$192,5,0)</f>
        <v>44</v>
      </c>
      <c r="R2094" s="234">
        <f>SUMIF('picking of the day'!$H$4:$H$358,WMS!H2094&amp;WMS!L2094,'picking of the day'!$E$4:$E$358)</f>
        <v>0</v>
      </c>
      <c r="U2094" s="114">
        <f>IF(ISNA(VLOOKUP(H2094,'data putaway'!$A$1:$E$530,3,0)),0,VLOOKUP(H2094,'data putaway'!$A$1:$E$530,3,0))</f>
        <v>0</v>
      </c>
      <c r="V2094" s="354">
        <f t="shared" si="727"/>
        <v>44</v>
      </c>
      <c r="W2094" s="114">
        <f>IF(ISNA(VLOOKUP(H2094,'data putaway'!$A$1:$E$530,2,0)),0,VLOOKUP(H2094,'data putaway'!$A$1:$E$530,2,0))</f>
        <v>0</v>
      </c>
      <c r="X2094" s="354" t="b">
        <f t="shared" si="728"/>
        <v>0</v>
      </c>
      <c r="Y2094" s="354">
        <f>IF(ISNA(VLOOKUP(H2094,'data putaway'!$A$1:$E$530,4,0)),0,VLOOKUP(H2094,'data putaway'!$A$1:$E$530,4,0))</f>
        <v>0</v>
      </c>
      <c r="Z2094" s="113">
        <f>IF(ISNA(VLOOKUP(H2094,'data putaway'!$A$1:$E$530,5,0)),0,VLOOKUP(H2094,'data putaway'!$A$1:$E$530,5,0))</f>
        <v>0</v>
      </c>
      <c r="AA2094" s="354" t="b">
        <f t="shared" si="729"/>
        <v>0</v>
      </c>
      <c r="AB2094" s="354" t="b">
        <f t="shared" si="730"/>
        <v>0</v>
      </c>
      <c r="AC2094" s="356" t="e">
        <f t="shared" ca="1" si="731"/>
        <v>#NUM!</v>
      </c>
      <c r="AD2094" s="114" t="str">
        <f t="shared" ca="1" si="738"/>
        <v>3 Year, 11 Month, 18 Days</v>
      </c>
      <c r="AE2094" s="114">
        <f t="shared" si="732"/>
        <v>44</v>
      </c>
      <c r="AF2094" s="114">
        <f t="shared" si="733"/>
        <v>1</v>
      </c>
      <c r="AG2094" s="354" t="str">
        <f t="shared" si="734"/>
        <v>CF33</v>
      </c>
      <c r="AH2094" s="114">
        <f>IF(ISNA(VLOOKUP(L2094,'MASTER DATA'!$A$1:$F$192,6,0)),0,VLOOKUP(L2094,'MASTER DATA'!$A$1:$F$192,6,0))*AE2094</f>
        <v>528</v>
      </c>
      <c r="AI2094" s="354" t="str">
        <f>VLOOKUP($D2094,'warehouse mapping'!$AN$7:$AO$17,2,0)</f>
        <v>Aktif</v>
      </c>
      <c r="AJ2094" s="114">
        <f t="shared" si="735"/>
        <v>0</v>
      </c>
      <c r="AK2094" s="354" t="str">
        <f t="shared" si="736"/>
        <v/>
      </c>
      <c r="AL2094" s="354" t="s">
        <v>3025</v>
      </c>
      <c r="AM2094" s="354">
        <f t="shared" si="739"/>
        <v>1</v>
      </c>
      <c r="AN2094" s="354" t="b">
        <f t="shared" si="737"/>
        <v>1</v>
      </c>
    </row>
    <row r="2095" spans="1:40" s="354" customFormat="1">
      <c r="A2095" s="354" t="str">
        <f t="shared" si="740"/>
        <v>CF34A01</v>
      </c>
      <c r="B2095" s="354">
        <f t="shared" si="741"/>
        <v>0</v>
      </c>
      <c r="C2095" s="354">
        <f t="shared" si="742"/>
        <v>0</v>
      </c>
      <c r="D2095" s="354" t="str">
        <f t="shared" si="721"/>
        <v>CF</v>
      </c>
      <c r="E2095" s="354" t="str">
        <f t="shared" si="722"/>
        <v>34</v>
      </c>
      <c r="F2095" s="354" t="str">
        <f t="shared" si="723"/>
        <v>A</v>
      </c>
      <c r="G2095" s="355" t="str">
        <f t="shared" si="724"/>
        <v>01</v>
      </c>
      <c r="H2095" s="232" t="s">
        <v>2370</v>
      </c>
      <c r="I2095" s="232"/>
      <c r="J2095" s="233"/>
      <c r="K2095" s="233"/>
      <c r="L2095" s="234"/>
      <c r="M2095" s="232" t="str">
        <f>IF(ISNA(VLOOKUP(L2095,'MASTER DATA'!$A$1:$B$192,2,0)),"",VLOOKUP(L2095,'MASTER DATA'!$A$1:$B$192,2,0))</f>
        <v/>
      </c>
      <c r="N2095" s="232">
        <v>0</v>
      </c>
      <c r="O2095" s="232" t="e">
        <f t="shared" si="725"/>
        <v>#N/A</v>
      </c>
      <c r="P2095" s="232" t="e">
        <f t="shared" si="726"/>
        <v>#N/A</v>
      </c>
      <c r="Q2095" s="232" t="e">
        <f>VLOOKUP(L2095,'MASTER DATA'!$A$1:$E$192,5,0)</f>
        <v>#N/A</v>
      </c>
      <c r="R2095" s="234">
        <f>SUMIF('picking of the day'!$H$4:$H$358,WMS!H2095&amp;WMS!L2095,'picking of the day'!$E$4:$E$358)</f>
        <v>0</v>
      </c>
      <c r="U2095" s="114">
        <f>IF(ISNA(VLOOKUP(H2095,'data putaway'!$A$1:$E$530,3,0)),0,VLOOKUP(H2095,'data putaway'!$A$1:$E$530,3,0))</f>
        <v>0</v>
      </c>
      <c r="V2095" s="354">
        <f t="shared" si="727"/>
        <v>0</v>
      </c>
      <c r="W2095" s="114">
        <f>IF(ISNA(VLOOKUP(H2095,'data putaway'!$A$1:$E$530,2,0)),0,VLOOKUP(H2095,'data putaway'!$A$1:$E$530,2,0))</f>
        <v>0</v>
      </c>
      <c r="X2095" s="354" t="b">
        <f t="shared" si="728"/>
        <v>1</v>
      </c>
      <c r="Y2095" s="354">
        <f>IF(ISNA(VLOOKUP(H2095,'data putaway'!$A$1:$E$530,4,0)),0,VLOOKUP(H2095,'data putaway'!$A$1:$E$530,4,0))</f>
        <v>0</v>
      </c>
      <c r="Z2095" s="113">
        <f>IF(ISNA(VLOOKUP(H2095,'data putaway'!$A$1:$E$530,5,0)),0,VLOOKUP(H2095,'data putaway'!$A$1:$E$530,5,0))</f>
        <v>0</v>
      </c>
      <c r="AA2095" s="354" t="b">
        <f t="shared" si="729"/>
        <v>1</v>
      </c>
      <c r="AB2095" s="354" t="b">
        <f t="shared" si="730"/>
        <v>1</v>
      </c>
      <c r="AC2095" s="356" t="str">
        <f t="shared" ca="1" si="731"/>
        <v/>
      </c>
      <c r="AD2095" s="114" t="str">
        <f t="shared" ca="1" si="738"/>
        <v/>
      </c>
      <c r="AE2095" s="114">
        <f t="shared" si="732"/>
        <v>0</v>
      </c>
      <c r="AF2095" s="114">
        <f t="shared" si="733"/>
        <v>0</v>
      </c>
      <c r="AG2095" s="354" t="str">
        <f t="shared" si="734"/>
        <v>CF34</v>
      </c>
      <c r="AH2095" s="114">
        <f>IF(ISNA(VLOOKUP(L2095,'MASTER DATA'!$A$1:$F$192,6,0)),0,VLOOKUP(L2095,'MASTER DATA'!$A$1:$F$192,6,0))*AE2095</f>
        <v>0</v>
      </c>
      <c r="AI2095" s="354" t="str">
        <f>VLOOKUP($D2095,'warehouse mapping'!$AN$7:$AO$17,2,0)</f>
        <v>Aktif</v>
      </c>
      <c r="AJ2095" s="114">
        <f t="shared" si="735"/>
        <v>1</v>
      </c>
      <c r="AK2095" s="354" t="str">
        <f t="shared" si="736"/>
        <v>CF</v>
      </c>
      <c r="AL2095" s="354" t="s">
        <v>3025</v>
      </c>
      <c r="AM2095" s="354">
        <f t="shared" si="739"/>
        <v>1</v>
      </c>
      <c r="AN2095" s="354" t="b">
        <f t="shared" si="737"/>
        <v>1</v>
      </c>
    </row>
    <row r="2096" spans="1:40" s="354" customFormat="1">
      <c r="A2096" s="354" t="str">
        <f t="shared" si="740"/>
        <v>CF34A02</v>
      </c>
      <c r="B2096" s="354">
        <f t="shared" si="741"/>
        <v>0</v>
      </c>
      <c r="C2096" s="354">
        <f t="shared" si="742"/>
        <v>0</v>
      </c>
      <c r="D2096" s="354" t="str">
        <f t="shared" si="721"/>
        <v>CF</v>
      </c>
      <c r="E2096" s="354" t="str">
        <f t="shared" si="722"/>
        <v>34</v>
      </c>
      <c r="F2096" s="354" t="str">
        <f t="shared" si="723"/>
        <v>A</v>
      </c>
      <c r="G2096" s="355" t="str">
        <f t="shared" si="724"/>
        <v>02</v>
      </c>
      <c r="H2096" s="232" t="s">
        <v>278</v>
      </c>
      <c r="I2096" s="232"/>
      <c r="J2096" s="233"/>
      <c r="K2096" s="233"/>
      <c r="L2096" s="234"/>
      <c r="M2096" s="232" t="str">
        <f>IF(ISNA(VLOOKUP(L2096,'MASTER DATA'!$A$1:$B$192,2,0)),"",VLOOKUP(L2096,'MASTER DATA'!$A$1:$B$192,2,0))</f>
        <v/>
      </c>
      <c r="N2096" s="232">
        <v>0</v>
      </c>
      <c r="O2096" s="232" t="e">
        <f t="shared" si="725"/>
        <v>#N/A</v>
      </c>
      <c r="P2096" s="232" t="e">
        <f t="shared" si="726"/>
        <v>#N/A</v>
      </c>
      <c r="Q2096" s="232" t="e">
        <f>VLOOKUP(L2096,'MASTER DATA'!$A$1:$E$192,5,0)</f>
        <v>#N/A</v>
      </c>
      <c r="R2096" s="234">
        <f>SUMIF('picking of the day'!$H$4:$H$358,WMS!H2096&amp;WMS!L2096,'picking of the day'!$E$4:$E$358)</f>
        <v>0</v>
      </c>
      <c r="U2096" s="114">
        <f>IF(ISNA(VLOOKUP(H2096,'data putaway'!$A$1:$E$530,3,0)),0,VLOOKUP(H2096,'data putaway'!$A$1:$E$530,3,0))</f>
        <v>0</v>
      </c>
      <c r="V2096" s="354">
        <f t="shared" si="727"/>
        <v>0</v>
      </c>
      <c r="W2096" s="114">
        <f>IF(ISNA(VLOOKUP(H2096,'data putaway'!$A$1:$E$530,2,0)),0,VLOOKUP(H2096,'data putaway'!$A$1:$E$530,2,0))</f>
        <v>0</v>
      </c>
      <c r="X2096" s="354" t="b">
        <f t="shared" si="728"/>
        <v>1</v>
      </c>
      <c r="Y2096" s="354">
        <f>IF(ISNA(VLOOKUP(H2096,'data putaway'!$A$1:$E$530,4,0)),0,VLOOKUP(H2096,'data putaway'!$A$1:$E$530,4,0))</f>
        <v>0</v>
      </c>
      <c r="Z2096" s="113">
        <f>IF(ISNA(VLOOKUP(H2096,'data putaway'!$A$1:$E$530,5,0)),0,VLOOKUP(H2096,'data putaway'!$A$1:$E$530,5,0))</f>
        <v>0</v>
      </c>
      <c r="AA2096" s="354" t="b">
        <f t="shared" si="729"/>
        <v>1</v>
      </c>
      <c r="AB2096" s="354" t="b">
        <f t="shared" si="730"/>
        <v>1</v>
      </c>
      <c r="AC2096" s="356" t="str">
        <f t="shared" ca="1" si="731"/>
        <v/>
      </c>
      <c r="AD2096" s="114" t="str">
        <f t="shared" ca="1" si="738"/>
        <v/>
      </c>
      <c r="AE2096" s="114">
        <f t="shared" si="732"/>
        <v>0</v>
      </c>
      <c r="AF2096" s="114">
        <f t="shared" si="733"/>
        <v>0</v>
      </c>
      <c r="AG2096" s="354" t="str">
        <f t="shared" si="734"/>
        <v>CF34</v>
      </c>
      <c r="AH2096" s="114">
        <f>IF(ISNA(VLOOKUP(L2096,'MASTER DATA'!$A$1:$F$192,6,0)),0,VLOOKUP(L2096,'MASTER DATA'!$A$1:$F$192,6,0))*AE2096</f>
        <v>0</v>
      </c>
      <c r="AI2096" s="354" t="str">
        <f>VLOOKUP($D2096,'warehouse mapping'!$AN$7:$AO$17,2,0)</f>
        <v>Aktif</v>
      </c>
      <c r="AJ2096" s="114">
        <f t="shared" si="735"/>
        <v>1</v>
      </c>
      <c r="AK2096" s="354" t="str">
        <f t="shared" si="736"/>
        <v>CF</v>
      </c>
      <c r="AL2096" s="354" t="s">
        <v>3025</v>
      </c>
      <c r="AM2096" s="354">
        <f t="shared" si="739"/>
        <v>1</v>
      </c>
      <c r="AN2096" s="354" t="b">
        <f t="shared" si="737"/>
        <v>1</v>
      </c>
    </row>
    <row r="2097" spans="1:40" s="354" customFormat="1">
      <c r="A2097" s="354" t="str">
        <f t="shared" si="740"/>
        <v>CF34B01550044360</v>
      </c>
      <c r="B2097" s="354">
        <f t="shared" si="741"/>
        <v>0</v>
      </c>
      <c r="C2097" s="354">
        <f t="shared" si="742"/>
        <v>4</v>
      </c>
      <c r="D2097" s="354" t="str">
        <f t="shared" si="721"/>
        <v>CF</v>
      </c>
      <c r="E2097" s="354" t="str">
        <f t="shared" si="722"/>
        <v>34</v>
      </c>
      <c r="F2097" s="354" t="str">
        <f t="shared" si="723"/>
        <v>B</v>
      </c>
      <c r="G2097" s="355" t="str">
        <f t="shared" si="724"/>
        <v>01</v>
      </c>
      <c r="H2097" s="232" t="s">
        <v>2371</v>
      </c>
      <c r="I2097" s="232">
        <v>12704140</v>
      </c>
      <c r="J2097" s="233">
        <v>46282</v>
      </c>
      <c r="K2097" s="233">
        <v>47736</v>
      </c>
      <c r="L2097" s="234">
        <v>550044360</v>
      </c>
      <c r="M2097" s="232" t="str">
        <f>IF(ISNA(VLOOKUP(L2097,'MASTER DATA'!$A$1:$B$192,2,0)),"",VLOOKUP(L2097,'MASTER DATA'!$A$1:$B$192,2,0))</f>
        <v>RimR4X15W40CI4E7DH1_1*209L_A227</v>
      </c>
      <c r="N2097" s="232">
        <v>0</v>
      </c>
      <c r="O2097" s="232">
        <f t="shared" si="725"/>
        <v>1</v>
      </c>
      <c r="P2097" s="232">
        <f t="shared" si="726"/>
        <v>0</v>
      </c>
      <c r="Q2097" s="232">
        <f>VLOOKUP(L2097,'MASTER DATA'!$A$1:$E$192,5,0)</f>
        <v>4</v>
      </c>
      <c r="R2097" s="234">
        <f>SUMIF('picking of the day'!$H$4:$H$358,WMS!H2097&amp;WMS!L2097,'picking of the day'!$E$4:$E$358)</f>
        <v>0</v>
      </c>
      <c r="U2097" s="114">
        <f>IF(ISNA(VLOOKUP(H2097,'data putaway'!$A$1:$E$530,3,0)),0,VLOOKUP(H2097,'data putaway'!$A$1:$E$530,3,0))</f>
        <v>4</v>
      </c>
      <c r="V2097" s="354">
        <f t="shared" si="727"/>
        <v>4</v>
      </c>
      <c r="W2097" s="114">
        <f>IF(ISNA(VLOOKUP(H2097,'data putaway'!$A$1:$E$530,2,0)),0,VLOOKUP(H2097,'data putaway'!$A$1:$E$530,2,0))</f>
        <v>550044360</v>
      </c>
      <c r="X2097" s="354" t="b">
        <f t="shared" si="728"/>
        <v>1</v>
      </c>
      <c r="Y2097" s="354">
        <f>IF(ISNA(VLOOKUP(H2097,'data putaway'!$A$1:$E$530,4,0)),0,VLOOKUP(H2097,'data putaway'!$A$1:$E$530,4,0))</f>
        <v>12704140</v>
      </c>
      <c r="Z2097" s="113">
        <f>IF(ISNA(VLOOKUP(H2097,'data putaway'!$A$1:$E$530,5,0)),0,VLOOKUP(H2097,'data putaway'!$A$1:$E$530,5,0))</f>
        <v>47736</v>
      </c>
      <c r="AA2097" s="354" t="b">
        <f t="shared" si="729"/>
        <v>1</v>
      </c>
      <c r="AB2097" s="354" t="b">
        <f t="shared" si="730"/>
        <v>1</v>
      </c>
      <c r="AC2097" s="356" t="str">
        <f t="shared" ca="1" si="731"/>
        <v>0 Month,  1 Days</v>
      </c>
      <c r="AD2097" s="114" t="str">
        <f t="shared" ca="1" si="738"/>
        <v>3 Year, 11 Month, 23 Days</v>
      </c>
      <c r="AE2097" s="114">
        <f t="shared" si="732"/>
        <v>4</v>
      </c>
      <c r="AF2097" s="114">
        <f t="shared" si="733"/>
        <v>1</v>
      </c>
      <c r="AG2097" s="354" t="str">
        <f t="shared" si="734"/>
        <v>CF34</v>
      </c>
      <c r="AH2097" s="114">
        <f>IF(ISNA(VLOOKUP(L2097,'MASTER DATA'!$A$1:$F$192,6,0)),0,VLOOKUP(L2097,'MASTER DATA'!$A$1:$F$192,6,0))*AE2097</f>
        <v>836</v>
      </c>
      <c r="AI2097" s="354" t="str">
        <f>VLOOKUP($D2097,'warehouse mapping'!$AN$7:$AO$17,2,0)</f>
        <v>Aktif</v>
      </c>
      <c r="AJ2097" s="114">
        <f t="shared" si="735"/>
        <v>0</v>
      </c>
      <c r="AK2097" s="354" t="str">
        <f t="shared" si="736"/>
        <v/>
      </c>
      <c r="AL2097" s="354" t="s">
        <v>3025</v>
      </c>
      <c r="AM2097" s="354">
        <f t="shared" si="739"/>
        <v>1</v>
      </c>
      <c r="AN2097" s="354" t="b">
        <f t="shared" si="737"/>
        <v>1</v>
      </c>
    </row>
    <row r="2098" spans="1:40" s="354" customFormat="1">
      <c r="A2098" s="354" t="str">
        <f t="shared" si="740"/>
        <v>CF34B02550044360</v>
      </c>
      <c r="B2098" s="354">
        <f t="shared" si="741"/>
        <v>0</v>
      </c>
      <c r="C2098" s="354">
        <f t="shared" si="742"/>
        <v>4</v>
      </c>
      <c r="D2098" s="354" t="str">
        <f t="shared" si="721"/>
        <v>CF</v>
      </c>
      <c r="E2098" s="354" t="str">
        <f t="shared" si="722"/>
        <v>34</v>
      </c>
      <c r="F2098" s="354" t="str">
        <f t="shared" si="723"/>
        <v>B</v>
      </c>
      <c r="G2098" s="355" t="str">
        <f t="shared" si="724"/>
        <v>02</v>
      </c>
      <c r="H2098" s="232" t="s">
        <v>2372</v>
      </c>
      <c r="I2098" s="232">
        <v>12704140</v>
      </c>
      <c r="J2098" s="233">
        <v>46282</v>
      </c>
      <c r="K2098" s="233">
        <v>47736</v>
      </c>
      <c r="L2098" s="234">
        <v>550044360</v>
      </c>
      <c r="M2098" s="232" t="str">
        <f>IF(ISNA(VLOOKUP(L2098,'MASTER DATA'!$A$1:$B$192,2,0)),"",VLOOKUP(L2098,'MASTER DATA'!$A$1:$B$192,2,0))</f>
        <v>RimR4X15W40CI4E7DH1_1*209L_A227</v>
      </c>
      <c r="N2098" s="232">
        <v>0</v>
      </c>
      <c r="O2098" s="232">
        <f t="shared" si="725"/>
        <v>1</v>
      </c>
      <c r="P2098" s="232">
        <f t="shared" si="726"/>
        <v>0</v>
      </c>
      <c r="Q2098" s="232">
        <f>VLOOKUP(L2098,'MASTER DATA'!$A$1:$E$192,5,0)</f>
        <v>4</v>
      </c>
      <c r="R2098" s="234">
        <f>SUMIF('picking of the day'!$H$4:$H$358,WMS!H2098&amp;WMS!L2098,'picking of the day'!$E$4:$E$358)</f>
        <v>0</v>
      </c>
      <c r="U2098" s="114">
        <f>IF(ISNA(VLOOKUP(H2098,'data putaway'!$A$1:$E$530,3,0)),0,VLOOKUP(H2098,'data putaway'!$A$1:$E$530,3,0))</f>
        <v>4</v>
      </c>
      <c r="V2098" s="354">
        <f t="shared" si="727"/>
        <v>4</v>
      </c>
      <c r="W2098" s="114">
        <f>IF(ISNA(VLOOKUP(H2098,'data putaway'!$A$1:$E$530,2,0)),0,VLOOKUP(H2098,'data putaway'!$A$1:$E$530,2,0))</f>
        <v>550044360</v>
      </c>
      <c r="X2098" s="354" t="b">
        <f t="shared" si="728"/>
        <v>1</v>
      </c>
      <c r="Y2098" s="354">
        <f>IF(ISNA(VLOOKUP(H2098,'data putaway'!$A$1:$E$530,4,0)),0,VLOOKUP(H2098,'data putaway'!$A$1:$E$530,4,0))</f>
        <v>12704140</v>
      </c>
      <c r="Z2098" s="113">
        <f>IF(ISNA(VLOOKUP(H2098,'data putaway'!$A$1:$E$530,5,0)),0,VLOOKUP(H2098,'data putaway'!$A$1:$E$530,5,0))</f>
        <v>47736</v>
      </c>
      <c r="AA2098" s="354" t="b">
        <f t="shared" si="729"/>
        <v>1</v>
      </c>
      <c r="AB2098" s="354" t="b">
        <f t="shared" si="730"/>
        <v>1</v>
      </c>
      <c r="AC2098" s="356" t="str">
        <f t="shared" ca="1" si="731"/>
        <v>0 Month,  1 Days</v>
      </c>
      <c r="AD2098" s="114" t="str">
        <f t="shared" ca="1" si="738"/>
        <v>3 Year, 11 Month, 23 Days</v>
      </c>
      <c r="AE2098" s="114">
        <f t="shared" si="732"/>
        <v>4</v>
      </c>
      <c r="AF2098" s="114">
        <f t="shared" si="733"/>
        <v>1</v>
      </c>
      <c r="AG2098" s="354" t="str">
        <f t="shared" si="734"/>
        <v>CF34</v>
      </c>
      <c r="AH2098" s="114">
        <f>IF(ISNA(VLOOKUP(L2098,'MASTER DATA'!$A$1:$F$192,6,0)),0,VLOOKUP(L2098,'MASTER DATA'!$A$1:$F$192,6,0))*AE2098</f>
        <v>836</v>
      </c>
      <c r="AI2098" s="354" t="str">
        <f>VLOOKUP($D2098,'warehouse mapping'!$AN$7:$AO$17,2,0)</f>
        <v>Aktif</v>
      </c>
      <c r="AJ2098" s="114">
        <f t="shared" si="735"/>
        <v>0</v>
      </c>
      <c r="AK2098" s="354" t="str">
        <f t="shared" si="736"/>
        <v/>
      </c>
      <c r="AL2098" s="354" t="s">
        <v>3025</v>
      </c>
      <c r="AM2098" s="354">
        <f t="shared" si="739"/>
        <v>1</v>
      </c>
      <c r="AN2098" s="354" t="b">
        <f t="shared" si="737"/>
        <v>1</v>
      </c>
    </row>
    <row r="2099" spans="1:40" s="354" customFormat="1">
      <c r="A2099" s="354" t="str">
        <f t="shared" si="740"/>
        <v>CF34C01550044360</v>
      </c>
      <c r="B2099" s="354">
        <f t="shared" si="741"/>
        <v>0</v>
      </c>
      <c r="C2099" s="354">
        <f t="shared" si="742"/>
        <v>4</v>
      </c>
      <c r="D2099" s="354" t="str">
        <f t="shared" si="721"/>
        <v>CF</v>
      </c>
      <c r="E2099" s="354" t="str">
        <f t="shared" si="722"/>
        <v>34</v>
      </c>
      <c r="F2099" s="354" t="str">
        <f t="shared" si="723"/>
        <v>C</v>
      </c>
      <c r="G2099" s="355" t="str">
        <f t="shared" si="724"/>
        <v>01</v>
      </c>
      <c r="H2099" s="232" t="s">
        <v>2373</v>
      </c>
      <c r="I2099" s="232">
        <v>12704140</v>
      </c>
      <c r="J2099" s="233">
        <v>46282</v>
      </c>
      <c r="K2099" s="233">
        <v>47736</v>
      </c>
      <c r="L2099" s="234">
        <v>550044360</v>
      </c>
      <c r="M2099" s="232" t="str">
        <f>IF(ISNA(VLOOKUP(L2099,'MASTER DATA'!$A$1:$B$192,2,0)),"",VLOOKUP(L2099,'MASTER DATA'!$A$1:$B$192,2,0))</f>
        <v>RimR4X15W40CI4E7DH1_1*209L_A227</v>
      </c>
      <c r="N2099" s="232">
        <v>0</v>
      </c>
      <c r="O2099" s="232">
        <f t="shared" si="725"/>
        <v>1</v>
      </c>
      <c r="P2099" s="232">
        <f t="shared" si="726"/>
        <v>0</v>
      </c>
      <c r="Q2099" s="232">
        <f>VLOOKUP(L2099,'MASTER DATA'!$A$1:$E$192,5,0)</f>
        <v>4</v>
      </c>
      <c r="R2099" s="234">
        <f>SUMIF('picking of the day'!$H$4:$H$358,WMS!H2099&amp;WMS!L2099,'picking of the day'!$E$4:$E$358)</f>
        <v>0</v>
      </c>
      <c r="U2099" s="114">
        <f>IF(ISNA(VLOOKUP(H2099,'data putaway'!$A$1:$E$530,3,0)),0,VLOOKUP(H2099,'data putaway'!$A$1:$E$530,3,0))</f>
        <v>4</v>
      </c>
      <c r="V2099" s="354">
        <f t="shared" si="727"/>
        <v>4</v>
      </c>
      <c r="W2099" s="114">
        <f>IF(ISNA(VLOOKUP(H2099,'data putaway'!$A$1:$E$530,2,0)),0,VLOOKUP(H2099,'data putaway'!$A$1:$E$530,2,0))</f>
        <v>550044360</v>
      </c>
      <c r="X2099" s="354" t="b">
        <f t="shared" si="728"/>
        <v>1</v>
      </c>
      <c r="Y2099" s="354">
        <f>IF(ISNA(VLOOKUP(H2099,'data putaway'!$A$1:$E$530,4,0)),0,VLOOKUP(H2099,'data putaway'!$A$1:$E$530,4,0))</f>
        <v>12704140</v>
      </c>
      <c r="Z2099" s="113">
        <f>IF(ISNA(VLOOKUP(H2099,'data putaway'!$A$1:$E$530,5,0)),0,VLOOKUP(H2099,'data putaway'!$A$1:$E$530,5,0))</f>
        <v>47736</v>
      </c>
      <c r="AA2099" s="354" t="b">
        <f t="shared" si="729"/>
        <v>1</v>
      </c>
      <c r="AB2099" s="354" t="b">
        <f t="shared" si="730"/>
        <v>1</v>
      </c>
      <c r="AC2099" s="356" t="str">
        <f t="shared" ca="1" si="731"/>
        <v>0 Month,  1 Days</v>
      </c>
      <c r="AD2099" s="114" t="str">
        <f t="shared" ca="1" si="738"/>
        <v>3 Year, 11 Month, 23 Days</v>
      </c>
      <c r="AE2099" s="114">
        <f t="shared" si="732"/>
        <v>4</v>
      </c>
      <c r="AF2099" s="114">
        <f t="shared" si="733"/>
        <v>1</v>
      </c>
      <c r="AG2099" s="354" t="str">
        <f t="shared" si="734"/>
        <v>CF34</v>
      </c>
      <c r="AH2099" s="114">
        <f>IF(ISNA(VLOOKUP(L2099,'MASTER DATA'!$A$1:$F$192,6,0)),0,VLOOKUP(L2099,'MASTER DATA'!$A$1:$F$192,6,0))*AE2099</f>
        <v>836</v>
      </c>
      <c r="AI2099" s="354" t="str">
        <f>VLOOKUP($D2099,'warehouse mapping'!$AN$7:$AO$17,2,0)</f>
        <v>Aktif</v>
      </c>
      <c r="AJ2099" s="114">
        <f t="shared" si="735"/>
        <v>0</v>
      </c>
      <c r="AK2099" s="354" t="str">
        <f t="shared" si="736"/>
        <v/>
      </c>
      <c r="AL2099" s="354" t="s">
        <v>3025</v>
      </c>
      <c r="AM2099" s="354">
        <f t="shared" si="739"/>
        <v>1</v>
      </c>
      <c r="AN2099" s="354" t="b">
        <f t="shared" si="737"/>
        <v>1</v>
      </c>
    </row>
    <row r="2100" spans="1:40" s="354" customFormat="1">
      <c r="A2100" s="354" t="str">
        <f t="shared" si="740"/>
        <v>CF34C02550044360</v>
      </c>
      <c r="B2100" s="354">
        <f t="shared" si="741"/>
        <v>0</v>
      </c>
      <c r="C2100" s="354">
        <f t="shared" si="742"/>
        <v>4</v>
      </c>
      <c r="D2100" s="354" t="str">
        <f t="shared" si="721"/>
        <v>CF</v>
      </c>
      <c r="E2100" s="354" t="str">
        <f t="shared" si="722"/>
        <v>34</v>
      </c>
      <c r="F2100" s="354" t="str">
        <f t="shared" si="723"/>
        <v>C</v>
      </c>
      <c r="G2100" s="355" t="str">
        <f t="shared" si="724"/>
        <v>02</v>
      </c>
      <c r="H2100" s="232" t="s">
        <v>2374</v>
      </c>
      <c r="I2100" s="232">
        <v>12704140</v>
      </c>
      <c r="J2100" s="233">
        <v>46282</v>
      </c>
      <c r="K2100" s="233">
        <v>47736</v>
      </c>
      <c r="L2100" s="234">
        <v>550044360</v>
      </c>
      <c r="M2100" s="232" t="str">
        <f>IF(ISNA(VLOOKUP(L2100,'MASTER DATA'!$A$1:$B$192,2,0)),"",VLOOKUP(L2100,'MASTER DATA'!$A$1:$B$192,2,0))</f>
        <v>RimR4X15W40CI4E7DH1_1*209L_A227</v>
      </c>
      <c r="N2100" s="232">
        <v>0</v>
      </c>
      <c r="O2100" s="232">
        <f t="shared" si="725"/>
        <v>1</v>
      </c>
      <c r="P2100" s="232">
        <f t="shared" si="726"/>
        <v>0</v>
      </c>
      <c r="Q2100" s="232">
        <f>VLOOKUP(L2100,'MASTER DATA'!$A$1:$E$192,5,0)</f>
        <v>4</v>
      </c>
      <c r="R2100" s="234">
        <f>SUMIF('picking of the day'!$H$4:$H$358,WMS!H2100&amp;WMS!L2100,'picking of the day'!$E$4:$E$358)</f>
        <v>0</v>
      </c>
      <c r="U2100" s="114">
        <f>IF(ISNA(VLOOKUP(H2100,'data putaway'!$A$1:$E$530,3,0)),0,VLOOKUP(H2100,'data putaway'!$A$1:$E$530,3,0))</f>
        <v>4</v>
      </c>
      <c r="V2100" s="354">
        <f t="shared" si="727"/>
        <v>4</v>
      </c>
      <c r="W2100" s="114">
        <f>IF(ISNA(VLOOKUP(H2100,'data putaway'!$A$1:$E$530,2,0)),0,VLOOKUP(H2100,'data putaway'!$A$1:$E$530,2,0))</f>
        <v>550044360</v>
      </c>
      <c r="X2100" s="354" t="b">
        <f t="shared" si="728"/>
        <v>1</v>
      </c>
      <c r="Y2100" s="354">
        <f>IF(ISNA(VLOOKUP(H2100,'data putaway'!$A$1:$E$530,4,0)),0,VLOOKUP(H2100,'data putaway'!$A$1:$E$530,4,0))</f>
        <v>12704140</v>
      </c>
      <c r="Z2100" s="113">
        <f>IF(ISNA(VLOOKUP(H2100,'data putaway'!$A$1:$E$530,5,0)),0,VLOOKUP(H2100,'data putaway'!$A$1:$E$530,5,0))</f>
        <v>47736</v>
      </c>
      <c r="AA2100" s="354" t="b">
        <f t="shared" si="729"/>
        <v>1</v>
      </c>
      <c r="AB2100" s="354" t="b">
        <f t="shared" si="730"/>
        <v>1</v>
      </c>
      <c r="AC2100" s="356" t="str">
        <f t="shared" ca="1" si="731"/>
        <v>0 Month,  1 Days</v>
      </c>
      <c r="AD2100" s="114" t="str">
        <f t="shared" ca="1" si="738"/>
        <v>3 Year, 11 Month, 23 Days</v>
      </c>
      <c r="AE2100" s="114">
        <f t="shared" si="732"/>
        <v>4</v>
      </c>
      <c r="AF2100" s="114">
        <f t="shared" si="733"/>
        <v>1</v>
      </c>
      <c r="AG2100" s="354" t="str">
        <f t="shared" si="734"/>
        <v>CF34</v>
      </c>
      <c r="AH2100" s="114">
        <f>IF(ISNA(VLOOKUP(L2100,'MASTER DATA'!$A$1:$F$192,6,0)),0,VLOOKUP(L2100,'MASTER DATA'!$A$1:$F$192,6,0))*AE2100</f>
        <v>836</v>
      </c>
      <c r="AI2100" s="354" t="str">
        <f>VLOOKUP($D2100,'warehouse mapping'!$AN$7:$AO$17,2,0)</f>
        <v>Aktif</v>
      </c>
      <c r="AJ2100" s="114">
        <f t="shared" si="735"/>
        <v>0</v>
      </c>
      <c r="AK2100" s="354" t="str">
        <f t="shared" si="736"/>
        <v/>
      </c>
      <c r="AL2100" s="354" t="s">
        <v>3025</v>
      </c>
      <c r="AM2100" s="354">
        <f t="shared" si="739"/>
        <v>1</v>
      </c>
      <c r="AN2100" s="354" t="b">
        <f t="shared" si="737"/>
        <v>1</v>
      </c>
    </row>
    <row r="2101" spans="1:40" s="354" customFormat="1">
      <c r="A2101" s="354" t="str">
        <f t="shared" si="740"/>
        <v>CF34D01550070612</v>
      </c>
      <c r="B2101" s="354">
        <f t="shared" si="741"/>
        <v>0</v>
      </c>
      <c r="C2101" s="354">
        <f t="shared" si="742"/>
        <v>0</v>
      </c>
      <c r="D2101" s="354" t="str">
        <f t="shared" si="721"/>
        <v>CF</v>
      </c>
      <c r="E2101" s="354" t="str">
        <f t="shared" si="722"/>
        <v>34</v>
      </c>
      <c r="F2101" s="354" t="str">
        <f t="shared" si="723"/>
        <v>D</v>
      </c>
      <c r="G2101" s="355" t="str">
        <f t="shared" si="724"/>
        <v>01</v>
      </c>
      <c r="H2101" s="232" t="s">
        <v>2375</v>
      </c>
      <c r="I2101" s="232" t="s">
        <v>3530</v>
      </c>
      <c r="J2101" s="233">
        <v>47719</v>
      </c>
      <c r="K2101" s="233">
        <v>47731</v>
      </c>
      <c r="L2101" s="234">
        <v>550070612</v>
      </c>
      <c r="M2101" s="232" t="str">
        <f>IF(ISNA(VLOOKUP(L2101,'MASTER DATA'!$A$1:$B$192,2,0)),"",VLOOKUP(L2101,'MASTER DATA'!$A$1:$B$192,2,0))</f>
        <v>HlxHX610W40SP_12*1L_A04W</v>
      </c>
      <c r="N2101" s="232">
        <v>44</v>
      </c>
      <c r="O2101" s="232">
        <f t="shared" si="725"/>
        <v>1</v>
      </c>
      <c r="P2101" s="232">
        <f t="shared" si="726"/>
        <v>0</v>
      </c>
      <c r="Q2101" s="232">
        <f>VLOOKUP(L2101,'MASTER DATA'!$A$1:$E$192,5,0)</f>
        <v>44</v>
      </c>
      <c r="R2101" s="234">
        <f>SUMIF('picking of the day'!$H$4:$H$358,WMS!H2101&amp;WMS!L2101,'picking of the day'!$E$4:$E$358)</f>
        <v>0</v>
      </c>
      <c r="U2101" s="114">
        <f>IF(ISNA(VLOOKUP(H2101,'data putaway'!$A$1:$E$530,3,0)),0,VLOOKUP(H2101,'data putaway'!$A$1:$E$530,3,0))</f>
        <v>0</v>
      </c>
      <c r="V2101" s="354">
        <f t="shared" si="727"/>
        <v>44</v>
      </c>
      <c r="W2101" s="114">
        <f>IF(ISNA(VLOOKUP(H2101,'data putaway'!$A$1:$E$530,2,0)),0,VLOOKUP(H2101,'data putaway'!$A$1:$E$530,2,0))</f>
        <v>0</v>
      </c>
      <c r="X2101" s="354" t="b">
        <f t="shared" si="728"/>
        <v>0</v>
      </c>
      <c r="Y2101" s="354">
        <f>IF(ISNA(VLOOKUP(H2101,'data putaway'!$A$1:$E$530,4,0)),0,VLOOKUP(H2101,'data putaway'!$A$1:$E$530,4,0))</f>
        <v>0</v>
      </c>
      <c r="Z2101" s="113">
        <f>IF(ISNA(VLOOKUP(H2101,'data putaway'!$A$1:$E$530,5,0)),0,VLOOKUP(H2101,'data putaway'!$A$1:$E$530,5,0))</f>
        <v>0</v>
      </c>
      <c r="AA2101" s="354" t="b">
        <f t="shared" si="729"/>
        <v>0</v>
      </c>
      <c r="AB2101" s="354" t="b">
        <f t="shared" si="730"/>
        <v>0</v>
      </c>
      <c r="AC2101" s="356" t="e">
        <f t="shared" ca="1" si="731"/>
        <v>#NUM!</v>
      </c>
      <c r="AD2101" s="114" t="str">
        <f t="shared" ca="1" si="738"/>
        <v>3 Year, 11 Month, 18 Days</v>
      </c>
      <c r="AE2101" s="114">
        <f t="shared" si="732"/>
        <v>44</v>
      </c>
      <c r="AF2101" s="114">
        <f t="shared" si="733"/>
        <v>1</v>
      </c>
      <c r="AG2101" s="354" t="str">
        <f t="shared" si="734"/>
        <v>CF34</v>
      </c>
      <c r="AH2101" s="114">
        <f>IF(ISNA(VLOOKUP(L2101,'MASTER DATA'!$A$1:$F$192,6,0)),0,VLOOKUP(L2101,'MASTER DATA'!$A$1:$F$192,6,0))*AE2101</f>
        <v>528</v>
      </c>
      <c r="AI2101" s="354" t="str">
        <f>VLOOKUP($D2101,'warehouse mapping'!$AN$7:$AO$17,2,0)</f>
        <v>Aktif</v>
      </c>
      <c r="AJ2101" s="114">
        <f t="shared" si="735"/>
        <v>0</v>
      </c>
      <c r="AK2101" s="354" t="str">
        <f t="shared" si="736"/>
        <v/>
      </c>
      <c r="AL2101" s="354" t="s">
        <v>3025</v>
      </c>
      <c r="AM2101" s="354">
        <f t="shared" si="739"/>
        <v>1</v>
      </c>
      <c r="AN2101" s="354" t="b">
        <f t="shared" si="737"/>
        <v>1</v>
      </c>
    </row>
    <row r="2102" spans="1:40" s="354" customFormat="1">
      <c r="A2102" s="354" t="str">
        <f t="shared" si="740"/>
        <v>CF34D02550070612</v>
      </c>
      <c r="B2102" s="354">
        <f t="shared" si="741"/>
        <v>0</v>
      </c>
      <c r="C2102" s="354">
        <f t="shared" si="742"/>
        <v>0</v>
      </c>
      <c r="D2102" s="354" t="str">
        <f t="shared" si="721"/>
        <v>CF</v>
      </c>
      <c r="E2102" s="354" t="str">
        <f t="shared" si="722"/>
        <v>34</v>
      </c>
      <c r="F2102" s="354" t="str">
        <f t="shared" si="723"/>
        <v>D</v>
      </c>
      <c r="G2102" s="355" t="str">
        <f t="shared" si="724"/>
        <v>02</v>
      </c>
      <c r="H2102" s="232" t="s">
        <v>2376</v>
      </c>
      <c r="I2102" s="232" t="s">
        <v>3530</v>
      </c>
      <c r="J2102" s="233">
        <v>47719</v>
      </c>
      <c r="K2102" s="233">
        <v>47731</v>
      </c>
      <c r="L2102" s="234">
        <v>550070612</v>
      </c>
      <c r="M2102" s="232" t="str">
        <f>IF(ISNA(VLOOKUP(L2102,'MASTER DATA'!$A$1:$B$192,2,0)),"",VLOOKUP(L2102,'MASTER DATA'!$A$1:$B$192,2,0))</f>
        <v>HlxHX610W40SP_12*1L_A04W</v>
      </c>
      <c r="N2102" s="232">
        <v>44</v>
      </c>
      <c r="O2102" s="232">
        <f t="shared" si="725"/>
        <v>1</v>
      </c>
      <c r="P2102" s="232">
        <f t="shared" si="726"/>
        <v>0</v>
      </c>
      <c r="Q2102" s="232">
        <f>VLOOKUP(L2102,'MASTER DATA'!$A$1:$E$192,5,0)</f>
        <v>44</v>
      </c>
      <c r="R2102" s="234">
        <f>SUMIF('picking of the day'!$H$4:$H$358,WMS!H2102&amp;WMS!L2102,'picking of the day'!$E$4:$E$358)</f>
        <v>0</v>
      </c>
      <c r="U2102" s="114">
        <f>IF(ISNA(VLOOKUP(H2102,'data putaway'!$A$1:$E$530,3,0)),0,VLOOKUP(H2102,'data putaway'!$A$1:$E$530,3,0))</f>
        <v>0</v>
      </c>
      <c r="V2102" s="354">
        <f t="shared" si="727"/>
        <v>44</v>
      </c>
      <c r="W2102" s="114">
        <f>IF(ISNA(VLOOKUP(H2102,'data putaway'!$A$1:$E$530,2,0)),0,VLOOKUP(H2102,'data putaway'!$A$1:$E$530,2,0))</f>
        <v>0</v>
      </c>
      <c r="X2102" s="354" t="b">
        <f t="shared" si="728"/>
        <v>0</v>
      </c>
      <c r="Y2102" s="354">
        <f>IF(ISNA(VLOOKUP(H2102,'data putaway'!$A$1:$E$530,4,0)),0,VLOOKUP(H2102,'data putaway'!$A$1:$E$530,4,0))</f>
        <v>0</v>
      </c>
      <c r="Z2102" s="113">
        <f>IF(ISNA(VLOOKUP(H2102,'data putaway'!$A$1:$E$530,5,0)),0,VLOOKUP(H2102,'data putaway'!$A$1:$E$530,5,0))</f>
        <v>0</v>
      </c>
      <c r="AA2102" s="354" t="b">
        <f t="shared" si="729"/>
        <v>0</v>
      </c>
      <c r="AB2102" s="354" t="b">
        <f t="shared" si="730"/>
        <v>0</v>
      </c>
      <c r="AC2102" s="356" t="e">
        <f t="shared" ca="1" si="731"/>
        <v>#NUM!</v>
      </c>
      <c r="AD2102" s="114" t="str">
        <f t="shared" ca="1" si="738"/>
        <v>3 Year, 11 Month, 18 Days</v>
      </c>
      <c r="AE2102" s="114">
        <f t="shared" si="732"/>
        <v>44</v>
      </c>
      <c r="AF2102" s="114">
        <f t="shared" si="733"/>
        <v>1</v>
      </c>
      <c r="AG2102" s="354" t="str">
        <f t="shared" si="734"/>
        <v>CF34</v>
      </c>
      <c r="AH2102" s="114">
        <f>IF(ISNA(VLOOKUP(L2102,'MASTER DATA'!$A$1:$F$192,6,0)),0,VLOOKUP(L2102,'MASTER DATA'!$A$1:$F$192,6,0))*AE2102</f>
        <v>528</v>
      </c>
      <c r="AI2102" s="354" t="str">
        <f>VLOOKUP($D2102,'warehouse mapping'!$AN$7:$AO$17,2,0)</f>
        <v>Aktif</v>
      </c>
      <c r="AJ2102" s="114">
        <f t="shared" si="735"/>
        <v>0</v>
      </c>
      <c r="AK2102" s="354" t="str">
        <f t="shared" si="736"/>
        <v/>
      </c>
      <c r="AL2102" s="354" t="s">
        <v>3025</v>
      </c>
      <c r="AM2102" s="354">
        <f t="shared" si="739"/>
        <v>1</v>
      </c>
      <c r="AN2102" s="354" t="b">
        <f t="shared" si="737"/>
        <v>1</v>
      </c>
    </row>
    <row r="2103" spans="1:40" s="354" customFormat="1">
      <c r="A2103" s="354" t="str">
        <f t="shared" si="740"/>
        <v>CF34E01550044709</v>
      </c>
      <c r="B2103" s="354">
        <f t="shared" si="741"/>
        <v>0</v>
      </c>
      <c r="C2103" s="354">
        <f t="shared" si="742"/>
        <v>0</v>
      </c>
      <c r="D2103" s="354" t="str">
        <f t="shared" si="721"/>
        <v>CF</v>
      </c>
      <c r="E2103" s="354" t="str">
        <f t="shared" si="722"/>
        <v>34</v>
      </c>
      <c r="F2103" s="354" t="str">
        <f t="shared" si="723"/>
        <v>E</v>
      </c>
      <c r="G2103" s="355" t="str">
        <f t="shared" si="724"/>
        <v>01</v>
      </c>
      <c r="H2103" s="232" t="s">
        <v>2377</v>
      </c>
      <c r="I2103" s="232" t="s">
        <v>3521</v>
      </c>
      <c r="J2103" s="233">
        <v>46273</v>
      </c>
      <c r="K2103" s="233">
        <v>47728</v>
      </c>
      <c r="L2103" s="234">
        <v>550044709</v>
      </c>
      <c r="M2103" s="232" t="str">
        <f>IF(ISNA(VLOOKUP(L2103,'MASTER DATA'!$A$1:$B$192,2,0)),"",VLOOKUP(L2103,'MASTER DATA'!$A$1:$B$192,2,0))</f>
        <v>Adv4TAX5Sc10W30SLMB_12*0.8L_A04W</v>
      </c>
      <c r="N2103" s="232">
        <v>0</v>
      </c>
      <c r="O2103" s="232">
        <f t="shared" si="725"/>
        <v>0</v>
      </c>
      <c r="P2103" s="232">
        <f t="shared" si="726"/>
        <v>0</v>
      </c>
      <c r="Q2103" s="232">
        <f>VLOOKUP(L2103,'MASTER DATA'!$A$1:$E$192,5,0)</f>
        <v>48</v>
      </c>
      <c r="R2103" s="234">
        <f>SUMIF('picking of the day'!$H$4:$H$358,WMS!H2103&amp;WMS!L2103,'picking of the day'!$E$4:$E$358)</f>
        <v>0</v>
      </c>
      <c r="U2103" s="114">
        <f>IF(ISNA(VLOOKUP(H2103,'data putaway'!$A$1:$E$530,3,0)),0,VLOOKUP(H2103,'data putaway'!$A$1:$E$530,3,0))</f>
        <v>0</v>
      </c>
      <c r="V2103" s="354">
        <f t="shared" si="727"/>
        <v>0</v>
      </c>
      <c r="W2103" s="114">
        <f>IF(ISNA(VLOOKUP(H2103,'data putaway'!$A$1:$E$530,2,0)),0,VLOOKUP(H2103,'data putaway'!$A$1:$E$530,2,0))</f>
        <v>0</v>
      </c>
      <c r="X2103" s="354" t="b">
        <f t="shared" si="728"/>
        <v>0</v>
      </c>
      <c r="Y2103" s="354">
        <f>IF(ISNA(VLOOKUP(H2103,'data putaway'!$A$1:$E$530,4,0)),0,VLOOKUP(H2103,'data putaway'!$A$1:$E$530,4,0))</f>
        <v>0</v>
      </c>
      <c r="Z2103" s="113">
        <f>IF(ISNA(VLOOKUP(H2103,'data putaway'!$A$1:$E$530,5,0)),0,VLOOKUP(H2103,'data putaway'!$A$1:$E$530,5,0))</f>
        <v>0</v>
      </c>
      <c r="AA2103" s="354" t="b">
        <f t="shared" si="729"/>
        <v>0</v>
      </c>
      <c r="AB2103" s="354" t="b">
        <f t="shared" si="730"/>
        <v>0</v>
      </c>
      <c r="AC2103" s="356" t="str">
        <f t="shared" ca="1" si="731"/>
        <v>0 Month,  10 Days</v>
      </c>
      <c r="AD2103" s="114" t="str">
        <f t="shared" ca="1" si="738"/>
        <v>3 Year, 11 Month, 15 Days</v>
      </c>
      <c r="AE2103" s="114">
        <f t="shared" si="732"/>
        <v>0</v>
      </c>
      <c r="AF2103" s="114">
        <f t="shared" si="733"/>
        <v>0</v>
      </c>
      <c r="AG2103" s="354" t="str">
        <f t="shared" si="734"/>
        <v>CF34</v>
      </c>
      <c r="AH2103" s="114">
        <f>IF(ISNA(VLOOKUP(L2103,'MASTER DATA'!$A$1:$F$192,6,0)),0,VLOOKUP(L2103,'MASTER DATA'!$A$1:$F$192,6,0))*AE2103</f>
        <v>0</v>
      </c>
      <c r="AI2103" s="354" t="str">
        <f>VLOOKUP($D2103,'warehouse mapping'!$AN$7:$AO$17,2,0)</f>
        <v>Aktif</v>
      </c>
      <c r="AJ2103" s="114">
        <f t="shared" si="735"/>
        <v>1</v>
      </c>
      <c r="AK2103" s="354" t="str">
        <f t="shared" si="736"/>
        <v>CF</v>
      </c>
      <c r="AL2103" s="354" t="s">
        <v>3025</v>
      </c>
      <c r="AM2103" s="354">
        <f t="shared" si="739"/>
        <v>1</v>
      </c>
      <c r="AN2103" s="354" t="b">
        <f t="shared" si="737"/>
        <v>1</v>
      </c>
    </row>
    <row r="2104" spans="1:40" s="354" customFormat="1">
      <c r="A2104" s="354" t="str">
        <f t="shared" si="740"/>
        <v>CF34E02550044709</v>
      </c>
      <c r="B2104" s="354">
        <f t="shared" si="741"/>
        <v>0</v>
      </c>
      <c r="C2104" s="354">
        <f t="shared" si="742"/>
        <v>0</v>
      </c>
      <c r="D2104" s="354" t="str">
        <f t="shared" si="721"/>
        <v>CF</v>
      </c>
      <c r="E2104" s="354" t="str">
        <f t="shared" si="722"/>
        <v>34</v>
      </c>
      <c r="F2104" s="354" t="str">
        <f t="shared" si="723"/>
        <v>E</v>
      </c>
      <c r="G2104" s="355" t="str">
        <f t="shared" si="724"/>
        <v>02</v>
      </c>
      <c r="H2104" s="232" t="s">
        <v>2378</v>
      </c>
      <c r="I2104" s="232" t="s">
        <v>3521</v>
      </c>
      <c r="J2104" s="233">
        <v>46273</v>
      </c>
      <c r="K2104" s="233">
        <v>47728</v>
      </c>
      <c r="L2104" s="234">
        <v>550044709</v>
      </c>
      <c r="M2104" s="232" t="str">
        <f>IF(ISNA(VLOOKUP(L2104,'MASTER DATA'!$A$1:$B$192,2,0)),"",VLOOKUP(L2104,'MASTER DATA'!$A$1:$B$192,2,0))</f>
        <v>Adv4TAX5Sc10W30SLMB_12*0.8L_A04W</v>
      </c>
      <c r="N2104" s="232">
        <v>0</v>
      </c>
      <c r="O2104" s="232">
        <f t="shared" si="725"/>
        <v>0</v>
      </c>
      <c r="P2104" s="232">
        <f t="shared" si="726"/>
        <v>0</v>
      </c>
      <c r="Q2104" s="232">
        <f>VLOOKUP(L2104,'MASTER DATA'!$A$1:$E$192,5,0)</f>
        <v>48</v>
      </c>
      <c r="R2104" s="234">
        <f>SUMIF('picking of the day'!$H$4:$H$358,WMS!H2104&amp;WMS!L2104,'picking of the day'!$E$4:$E$358)</f>
        <v>0</v>
      </c>
      <c r="U2104" s="114">
        <f>IF(ISNA(VLOOKUP(H2104,'data putaway'!$A$1:$E$530,3,0)),0,VLOOKUP(H2104,'data putaway'!$A$1:$E$530,3,0))</f>
        <v>0</v>
      </c>
      <c r="V2104" s="354">
        <f t="shared" si="727"/>
        <v>0</v>
      </c>
      <c r="W2104" s="114">
        <f>IF(ISNA(VLOOKUP(H2104,'data putaway'!$A$1:$E$530,2,0)),0,VLOOKUP(H2104,'data putaway'!$A$1:$E$530,2,0))</f>
        <v>0</v>
      </c>
      <c r="X2104" s="354" t="b">
        <f t="shared" si="728"/>
        <v>0</v>
      </c>
      <c r="Y2104" s="354">
        <f>IF(ISNA(VLOOKUP(H2104,'data putaway'!$A$1:$E$530,4,0)),0,VLOOKUP(H2104,'data putaway'!$A$1:$E$530,4,0))</f>
        <v>0</v>
      </c>
      <c r="Z2104" s="113">
        <f>IF(ISNA(VLOOKUP(H2104,'data putaway'!$A$1:$E$530,5,0)),0,VLOOKUP(H2104,'data putaway'!$A$1:$E$530,5,0))</f>
        <v>0</v>
      </c>
      <c r="AA2104" s="354" t="b">
        <f t="shared" si="729"/>
        <v>0</v>
      </c>
      <c r="AB2104" s="354" t="b">
        <f t="shared" si="730"/>
        <v>0</v>
      </c>
      <c r="AC2104" s="356" t="str">
        <f t="shared" ca="1" si="731"/>
        <v>0 Month,  10 Days</v>
      </c>
      <c r="AD2104" s="114" t="str">
        <f t="shared" ca="1" si="738"/>
        <v>3 Year, 11 Month, 15 Days</v>
      </c>
      <c r="AE2104" s="114">
        <f t="shared" si="732"/>
        <v>0</v>
      </c>
      <c r="AF2104" s="114">
        <f t="shared" si="733"/>
        <v>0</v>
      </c>
      <c r="AG2104" s="354" t="str">
        <f t="shared" si="734"/>
        <v>CF34</v>
      </c>
      <c r="AH2104" s="114">
        <f>IF(ISNA(VLOOKUP(L2104,'MASTER DATA'!$A$1:$F$192,6,0)),0,VLOOKUP(L2104,'MASTER DATA'!$A$1:$F$192,6,0))*AE2104</f>
        <v>0</v>
      </c>
      <c r="AI2104" s="354" t="str">
        <f>VLOOKUP($D2104,'warehouse mapping'!$AN$7:$AO$17,2,0)</f>
        <v>Aktif</v>
      </c>
      <c r="AJ2104" s="114">
        <f t="shared" si="735"/>
        <v>1</v>
      </c>
      <c r="AK2104" s="354" t="str">
        <f t="shared" si="736"/>
        <v>CF</v>
      </c>
      <c r="AL2104" s="354" t="s">
        <v>3025</v>
      </c>
      <c r="AM2104" s="354">
        <f t="shared" si="739"/>
        <v>1</v>
      </c>
      <c r="AN2104" s="354" t="b">
        <f t="shared" si="737"/>
        <v>1</v>
      </c>
    </row>
    <row r="2105" spans="1:40" s="354" customFormat="1">
      <c r="A2105" s="354" t="str">
        <f t="shared" si="740"/>
        <v>CF35A01</v>
      </c>
      <c r="B2105" s="354">
        <f t="shared" si="741"/>
        <v>0</v>
      </c>
      <c r="C2105" s="354">
        <f t="shared" si="742"/>
        <v>0</v>
      </c>
      <c r="D2105" s="354" t="str">
        <f t="shared" si="721"/>
        <v>CF</v>
      </c>
      <c r="E2105" s="354" t="str">
        <f t="shared" si="722"/>
        <v>35</v>
      </c>
      <c r="F2105" s="354" t="str">
        <f t="shared" si="723"/>
        <v>A</v>
      </c>
      <c r="G2105" s="355" t="str">
        <f t="shared" si="724"/>
        <v>01</v>
      </c>
      <c r="H2105" s="232" t="s">
        <v>279</v>
      </c>
      <c r="I2105" s="232"/>
      <c r="J2105" s="233"/>
      <c r="K2105" s="233"/>
      <c r="L2105" s="234"/>
      <c r="M2105" s="232" t="str">
        <f>IF(ISNA(VLOOKUP(L2105,'MASTER DATA'!$A$1:$B$192,2,0)),"",VLOOKUP(L2105,'MASTER DATA'!$A$1:$B$192,2,0))</f>
        <v/>
      </c>
      <c r="N2105" s="232">
        <v>0</v>
      </c>
      <c r="O2105" s="232" t="e">
        <f t="shared" si="725"/>
        <v>#N/A</v>
      </c>
      <c r="P2105" s="232" t="e">
        <f t="shared" si="726"/>
        <v>#N/A</v>
      </c>
      <c r="Q2105" s="232" t="e">
        <f>VLOOKUP(L2105,'MASTER DATA'!$A$1:$E$192,5,0)</f>
        <v>#N/A</v>
      </c>
      <c r="R2105" s="234">
        <f>SUMIF('picking of the day'!$H$4:$H$358,WMS!H2105&amp;WMS!L2105,'picking of the day'!$E$4:$E$358)</f>
        <v>0</v>
      </c>
      <c r="U2105" s="114">
        <f>IF(ISNA(VLOOKUP(H2105,'data putaway'!$A$1:$E$530,3,0)),0,VLOOKUP(H2105,'data putaway'!$A$1:$E$530,3,0))</f>
        <v>0</v>
      </c>
      <c r="V2105" s="354">
        <f t="shared" si="727"/>
        <v>0</v>
      </c>
      <c r="W2105" s="114">
        <f>IF(ISNA(VLOOKUP(H2105,'data putaway'!$A$1:$E$530,2,0)),0,VLOOKUP(H2105,'data putaway'!$A$1:$E$530,2,0))</f>
        <v>0</v>
      </c>
      <c r="X2105" s="354" t="b">
        <f t="shared" si="728"/>
        <v>1</v>
      </c>
      <c r="Y2105" s="354">
        <f>IF(ISNA(VLOOKUP(H2105,'data putaway'!$A$1:$E$530,4,0)),0,VLOOKUP(H2105,'data putaway'!$A$1:$E$530,4,0))</f>
        <v>0</v>
      </c>
      <c r="Z2105" s="113">
        <f>IF(ISNA(VLOOKUP(H2105,'data putaway'!$A$1:$E$530,5,0)),0,VLOOKUP(H2105,'data putaway'!$A$1:$E$530,5,0))</f>
        <v>0</v>
      </c>
      <c r="AA2105" s="354" t="b">
        <f t="shared" si="729"/>
        <v>1</v>
      </c>
      <c r="AB2105" s="354" t="b">
        <f t="shared" si="730"/>
        <v>1</v>
      </c>
      <c r="AC2105" s="356" t="str">
        <f t="shared" ca="1" si="731"/>
        <v/>
      </c>
      <c r="AD2105" s="114" t="str">
        <f t="shared" ca="1" si="738"/>
        <v/>
      </c>
      <c r="AE2105" s="114">
        <f t="shared" si="732"/>
        <v>0</v>
      </c>
      <c r="AF2105" s="114">
        <f t="shared" si="733"/>
        <v>0</v>
      </c>
      <c r="AG2105" s="354" t="str">
        <f t="shared" si="734"/>
        <v>CF35</v>
      </c>
      <c r="AH2105" s="114">
        <f>IF(ISNA(VLOOKUP(L2105,'MASTER DATA'!$A$1:$F$192,6,0)),0,VLOOKUP(L2105,'MASTER DATA'!$A$1:$F$192,6,0))*AE2105</f>
        <v>0</v>
      </c>
      <c r="AI2105" s="354" t="str">
        <f>VLOOKUP($D2105,'warehouse mapping'!$AN$7:$AO$17,2,0)</f>
        <v>Aktif</v>
      </c>
      <c r="AJ2105" s="114">
        <f t="shared" si="735"/>
        <v>1</v>
      </c>
      <c r="AK2105" s="354" t="str">
        <f t="shared" si="736"/>
        <v>CF</v>
      </c>
      <c r="AL2105" s="354" t="s">
        <v>3025</v>
      </c>
      <c r="AM2105" s="354">
        <f t="shared" si="739"/>
        <v>1</v>
      </c>
      <c r="AN2105" s="354" t="b">
        <f t="shared" si="737"/>
        <v>1</v>
      </c>
    </row>
    <row r="2106" spans="1:40" s="354" customFormat="1">
      <c r="A2106" s="354" t="str">
        <f t="shared" si="740"/>
        <v>CF35A02</v>
      </c>
      <c r="B2106" s="354">
        <f t="shared" si="741"/>
        <v>0</v>
      </c>
      <c r="C2106" s="354">
        <f t="shared" si="742"/>
        <v>0</v>
      </c>
      <c r="D2106" s="354" t="str">
        <f t="shared" si="721"/>
        <v>CF</v>
      </c>
      <c r="E2106" s="354" t="str">
        <f t="shared" si="722"/>
        <v>35</v>
      </c>
      <c r="F2106" s="354" t="str">
        <f t="shared" si="723"/>
        <v>A</v>
      </c>
      <c r="G2106" s="355" t="str">
        <f t="shared" si="724"/>
        <v>02</v>
      </c>
      <c r="H2106" s="232" t="s">
        <v>280</v>
      </c>
      <c r="I2106" s="232"/>
      <c r="J2106" s="233"/>
      <c r="K2106" s="233"/>
      <c r="L2106" s="234"/>
      <c r="M2106" s="232" t="str">
        <f>IF(ISNA(VLOOKUP(L2106,'MASTER DATA'!$A$1:$B$192,2,0)),"",VLOOKUP(L2106,'MASTER DATA'!$A$1:$B$192,2,0))</f>
        <v/>
      </c>
      <c r="N2106" s="232">
        <v>0</v>
      </c>
      <c r="O2106" s="232" t="e">
        <f t="shared" si="725"/>
        <v>#N/A</v>
      </c>
      <c r="P2106" s="232" t="e">
        <f t="shared" si="726"/>
        <v>#N/A</v>
      </c>
      <c r="Q2106" s="232" t="e">
        <f>VLOOKUP(L2106,'MASTER DATA'!$A$1:$E$192,5,0)</f>
        <v>#N/A</v>
      </c>
      <c r="R2106" s="234">
        <f>SUMIF('picking of the day'!$H$4:$H$358,WMS!H2106&amp;WMS!L2106,'picking of the day'!$E$4:$E$358)</f>
        <v>0</v>
      </c>
      <c r="U2106" s="114">
        <f>IF(ISNA(VLOOKUP(H2106,'data putaway'!$A$1:$E$530,3,0)),0,VLOOKUP(H2106,'data putaway'!$A$1:$E$530,3,0))</f>
        <v>0</v>
      </c>
      <c r="V2106" s="354">
        <f t="shared" si="727"/>
        <v>0</v>
      </c>
      <c r="W2106" s="114">
        <f>IF(ISNA(VLOOKUP(H2106,'data putaway'!$A$1:$E$530,2,0)),0,VLOOKUP(H2106,'data putaway'!$A$1:$E$530,2,0))</f>
        <v>0</v>
      </c>
      <c r="X2106" s="354" t="b">
        <f t="shared" si="728"/>
        <v>1</v>
      </c>
      <c r="Y2106" s="354">
        <f>IF(ISNA(VLOOKUP(H2106,'data putaway'!$A$1:$E$530,4,0)),0,VLOOKUP(H2106,'data putaway'!$A$1:$E$530,4,0))</f>
        <v>0</v>
      </c>
      <c r="Z2106" s="113">
        <f>IF(ISNA(VLOOKUP(H2106,'data putaway'!$A$1:$E$530,5,0)),0,VLOOKUP(H2106,'data putaway'!$A$1:$E$530,5,0))</f>
        <v>0</v>
      </c>
      <c r="AA2106" s="354" t="b">
        <f t="shared" si="729"/>
        <v>1</v>
      </c>
      <c r="AB2106" s="354" t="b">
        <f t="shared" si="730"/>
        <v>1</v>
      </c>
      <c r="AC2106" s="356" t="str">
        <f t="shared" ca="1" si="731"/>
        <v/>
      </c>
      <c r="AD2106" s="114" t="str">
        <f t="shared" ca="1" si="738"/>
        <v/>
      </c>
      <c r="AE2106" s="114">
        <f t="shared" si="732"/>
        <v>0</v>
      </c>
      <c r="AF2106" s="114">
        <f t="shared" si="733"/>
        <v>0</v>
      </c>
      <c r="AG2106" s="354" t="str">
        <f t="shared" si="734"/>
        <v>CF35</v>
      </c>
      <c r="AH2106" s="114">
        <f>IF(ISNA(VLOOKUP(L2106,'MASTER DATA'!$A$1:$F$192,6,0)),0,VLOOKUP(L2106,'MASTER DATA'!$A$1:$F$192,6,0))*AE2106</f>
        <v>0</v>
      </c>
      <c r="AI2106" s="354" t="str">
        <f>VLOOKUP($D2106,'warehouse mapping'!$AN$7:$AO$17,2,0)</f>
        <v>Aktif</v>
      </c>
      <c r="AJ2106" s="114">
        <f t="shared" si="735"/>
        <v>1</v>
      </c>
      <c r="AK2106" s="354" t="str">
        <f t="shared" si="736"/>
        <v>CF</v>
      </c>
      <c r="AL2106" s="354" t="s">
        <v>3025</v>
      </c>
      <c r="AM2106" s="354">
        <f t="shared" si="739"/>
        <v>1</v>
      </c>
      <c r="AN2106" s="354" t="b">
        <f t="shared" si="737"/>
        <v>1</v>
      </c>
    </row>
    <row r="2107" spans="1:40" s="354" customFormat="1">
      <c r="A2107" s="354" t="str">
        <f t="shared" si="740"/>
        <v>CF35B01550044360</v>
      </c>
      <c r="B2107" s="354">
        <f t="shared" si="741"/>
        <v>0</v>
      </c>
      <c r="C2107" s="354">
        <f t="shared" si="742"/>
        <v>4</v>
      </c>
      <c r="D2107" s="354" t="str">
        <f t="shared" si="721"/>
        <v>CF</v>
      </c>
      <c r="E2107" s="354" t="str">
        <f t="shared" si="722"/>
        <v>35</v>
      </c>
      <c r="F2107" s="354" t="str">
        <f t="shared" si="723"/>
        <v>B</v>
      </c>
      <c r="G2107" s="355" t="str">
        <f t="shared" si="724"/>
        <v>01</v>
      </c>
      <c r="H2107" s="232" t="s">
        <v>328</v>
      </c>
      <c r="I2107" s="232">
        <v>12704140</v>
      </c>
      <c r="J2107" s="233">
        <v>46282</v>
      </c>
      <c r="K2107" s="233">
        <v>47736</v>
      </c>
      <c r="L2107" s="234">
        <v>550044360</v>
      </c>
      <c r="M2107" s="232" t="str">
        <f>IF(ISNA(VLOOKUP(L2107,'MASTER DATA'!$A$1:$B$192,2,0)),"",VLOOKUP(L2107,'MASTER DATA'!$A$1:$B$192,2,0))</f>
        <v>RimR4X15W40CI4E7DH1_1*209L_A227</v>
      </c>
      <c r="N2107" s="232">
        <v>0</v>
      </c>
      <c r="O2107" s="232">
        <f t="shared" si="725"/>
        <v>1</v>
      </c>
      <c r="P2107" s="232">
        <f t="shared" si="726"/>
        <v>0</v>
      </c>
      <c r="Q2107" s="232">
        <f>VLOOKUP(L2107,'MASTER DATA'!$A$1:$E$192,5,0)</f>
        <v>4</v>
      </c>
      <c r="R2107" s="234">
        <f>SUMIF('picking of the day'!$H$4:$H$358,WMS!H2107&amp;WMS!L2107,'picking of the day'!$E$4:$E$358)</f>
        <v>0</v>
      </c>
      <c r="U2107" s="114">
        <f>IF(ISNA(VLOOKUP(H2107,'data putaway'!$A$1:$E$530,3,0)),0,VLOOKUP(H2107,'data putaway'!$A$1:$E$530,3,0))</f>
        <v>4</v>
      </c>
      <c r="V2107" s="354">
        <f t="shared" si="727"/>
        <v>4</v>
      </c>
      <c r="W2107" s="114">
        <f>IF(ISNA(VLOOKUP(H2107,'data putaway'!$A$1:$E$530,2,0)),0,VLOOKUP(H2107,'data putaway'!$A$1:$E$530,2,0))</f>
        <v>550044360</v>
      </c>
      <c r="X2107" s="354" t="b">
        <f t="shared" si="728"/>
        <v>1</v>
      </c>
      <c r="Y2107" s="354">
        <f>IF(ISNA(VLOOKUP(H2107,'data putaway'!$A$1:$E$530,4,0)),0,VLOOKUP(H2107,'data putaway'!$A$1:$E$530,4,0))</f>
        <v>12704140</v>
      </c>
      <c r="Z2107" s="113">
        <f>IF(ISNA(VLOOKUP(H2107,'data putaway'!$A$1:$E$530,5,0)),0,VLOOKUP(H2107,'data putaway'!$A$1:$E$530,5,0))</f>
        <v>47736</v>
      </c>
      <c r="AA2107" s="354" t="b">
        <f t="shared" si="729"/>
        <v>1</v>
      </c>
      <c r="AB2107" s="354" t="b">
        <f t="shared" si="730"/>
        <v>1</v>
      </c>
      <c r="AC2107" s="356" t="str">
        <f t="shared" ca="1" si="731"/>
        <v>0 Month,  1 Days</v>
      </c>
      <c r="AD2107" s="114" t="str">
        <f t="shared" ca="1" si="738"/>
        <v>3 Year, 11 Month, 23 Days</v>
      </c>
      <c r="AE2107" s="114">
        <f t="shared" si="732"/>
        <v>4</v>
      </c>
      <c r="AF2107" s="114">
        <f t="shared" si="733"/>
        <v>1</v>
      </c>
      <c r="AG2107" s="354" t="str">
        <f t="shared" si="734"/>
        <v>CF35</v>
      </c>
      <c r="AH2107" s="114">
        <f>IF(ISNA(VLOOKUP(L2107,'MASTER DATA'!$A$1:$F$192,6,0)),0,VLOOKUP(L2107,'MASTER DATA'!$A$1:$F$192,6,0))*AE2107</f>
        <v>836</v>
      </c>
      <c r="AI2107" s="354" t="str">
        <f>VLOOKUP($D2107,'warehouse mapping'!$AN$7:$AO$17,2,0)</f>
        <v>Aktif</v>
      </c>
      <c r="AJ2107" s="114">
        <f t="shared" si="735"/>
        <v>0</v>
      </c>
      <c r="AK2107" s="354" t="str">
        <f t="shared" si="736"/>
        <v/>
      </c>
      <c r="AL2107" s="354" t="s">
        <v>3025</v>
      </c>
      <c r="AM2107" s="354">
        <f t="shared" si="739"/>
        <v>1</v>
      </c>
      <c r="AN2107" s="354" t="b">
        <f t="shared" si="737"/>
        <v>1</v>
      </c>
    </row>
    <row r="2108" spans="1:40" s="354" customFormat="1">
      <c r="A2108" s="354" t="str">
        <f t="shared" si="740"/>
        <v>CF35B02550044360</v>
      </c>
      <c r="B2108" s="354">
        <f t="shared" si="741"/>
        <v>0</v>
      </c>
      <c r="C2108" s="354">
        <f t="shared" si="742"/>
        <v>4</v>
      </c>
      <c r="D2108" s="354" t="str">
        <f t="shared" si="721"/>
        <v>CF</v>
      </c>
      <c r="E2108" s="354" t="str">
        <f t="shared" si="722"/>
        <v>35</v>
      </c>
      <c r="F2108" s="354" t="str">
        <f t="shared" si="723"/>
        <v>B</v>
      </c>
      <c r="G2108" s="355" t="str">
        <f t="shared" si="724"/>
        <v>02</v>
      </c>
      <c r="H2108" s="232" t="s">
        <v>329</v>
      </c>
      <c r="I2108" s="232">
        <v>12704140</v>
      </c>
      <c r="J2108" s="233">
        <v>46282</v>
      </c>
      <c r="K2108" s="233">
        <v>47736</v>
      </c>
      <c r="L2108" s="234">
        <v>550044360</v>
      </c>
      <c r="M2108" s="232" t="str">
        <f>IF(ISNA(VLOOKUP(L2108,'MASTER DATA'!$A$1:$B$192,2,0)),"",VLOOKUP(L2108,'MASTER DATA'!$A$1:$B$192,2,0))</f>
        <v>RimR4X15W40CI4E7DH1_1*209L_A227</v>
      </c>
      <c r="N2108" s="232">
        <v>0</v>
      </c>
      <c r="O2108" s="232">
        <f t="shared" si="725"/>
        <v>1</v>
      </c>
      <c r="P2108" s="232">
        <f t="shared" si="726"/>
        <v>0</v>
      </c>
      <c r="Q2108" s="232">
        <f>VLOOKUP(L2108,'MASTER DATA'!$A$1:$E$192,5,0)</f>
        <v>4</v>
      </c>
      <c r="R2108" s="234">
        <f>SUMIF('picking of the day'!$H$4:$H$358,WMS!H2108&amp;WMS!L2108,'picking of the day'!$E$4:$E$358)</f>
        <v>0</v>
      </c>
      <c r="U2108" s="114">
        <f>IF(ISNA(VLOOKUP(H2108,'data putaway'!$A$1:$E$530,3,0)),0,VLOOKUP(H2108,'data putaway'!$A$1:$E$530,3,0))</f>
        <v>4</v>
      </c>
      <c r="V2108" s="354">
        <f t="shared" si="727"/>
        <v>4</v>
      </c>
      <c r="W2108" s="114">
        <f>IF(ISNA(VLOOKUP(H2108,'data putaway'!$A$1:$E$530,2,0)),0,VLOOKUP(H2108,'data putaway'!$A$1:$E$530,2,0))</f>
        <v>550044360</v>
      </c>
      <c r="X2108" s="354" t="b">
        <f t="shared" si="728"/>
        <v>1</v>
      </c>
      <c r="Y2108" s="354">
        <f>IF(ISNA(VLOOKUP(H2108,'data putaway'!$A$1:$E$530,4,0)),0,VLOOKUP(H2108,'data putaway'!$A$1:$E$530,4,0))</f>
        <v>12704140</v>
      </c>
      <c r="Z2108" s="113">
        <f>IF(ISNA(VLOOKUP(H2108,'data putaway'!$A$1:$E$530,5,0)),0,VLOOKUP(H2108,'data putaway'!$A$1:$E$530,5,0))</f>
        <v>47736</v>
      </c>
      <c r="AA2108" s="354" t="b">
        <f t="shared" si="729"/>
        <v>1</v>
      </c>
      <c r="AB2108" s="354" t="b">
        <f t="shared" si="730"/>
        <v>1</v>
      </c>
      <c r="AC2108" s="356" t="str">
        <f t="shared" ca="1" si="731"/>
        <v>0 Month,  1 Days</v>
      </c>
      <c r="AD2108" s="114" t="str">
        <f t="shared" ca="1" si="738"/>
        <v>3 Year, 11 Month, 23 Days</v>
      </c>
      <c r="AE2108" s="114">
        <f t="shared" si="732"/>
        <v>4</v>
      </c>
      <c r="AF2108" s="114">
        <f t="shared" si="733"/>
        <v>1</v>
      </c>
      <c r="AG2108" s="354" t="str">
        <f t="shared" si="734"/>
        <v>CF35</v>
      </c>
      <c r="AH2108" s="114">
        <f>IF(ISNA(VLOOKUP(L2108,'MASTER DATA'!$A$1:$F$192,6,0)),0,VLOOKUP(L2108,'MASTER DATA'!$A$1:$F$192,6,0))*AE2108</f>
        <v>836</v>
      </c>
      <c r="AI2108" s="354" t="str">
        <f>VLOOKUP($D2108,'warehouse mapping'!$AN$7:$AO$17,2,0)</f>
        <v>Aktif</v>
      </c>
      <c r="AJ2108" s="114">
        <f t="shared" si="735"/>
        <v>0</v>
      </c>
      <c r="AK2108" s="354" t="str">
        <f t="shared" si="736"/>
        <v/>
      </c>
      <c r="AL2108" s="354" t="s">
        <v>3025</v>
      </c>
      <c r="AM2108" s="354">
        <f t="shared" si="739"/>
        <v>1</v>
      </c>
      <c r="AN2108" s="354" t="b">
        <f t="shared" si="737"/>
        <v>1</v>
      </c>
    </row>
    <row r="2109" spans="1:40" s="354" customFormat="1">
      <c r="A2109" s="354" t="str">
        <f t="shared" si="740"/>
        <v>CF35C01550044360</v>
      </c>
      <c r="B2109" s="354">
        <f t="shared" si="741"/>
        <v>0</v>
      </c>
      <c r="C2109" s="354">
        <f t="shared" si="742"/>
        <v>4</v>
      </c>
      <c r="D2109" s="354" t="str">
        <f t="shared" si="721"/>
        <v>CF</v>
      </c>
      <c r="E2109" s="354" t="str">
        <f t="shared" si="722"/>
        <v>35</v>
      </c>
      <c r="F2109" s="354" t="str">
        <f t="shared" si="723"/>
        <v>C</v>
      </c>
      <c r="G2109" s="355" t="str">
        <f t="shared" si="724"/>
        <v>01</v>
      </c>
      <c r="H2109" s="232" t="s">
        <v>2379</v>
      </c>
      <c r="I2109" s="232">
        <v>12704140</v>
      </c>
      <c r="J2109" s="233">
        <v>46282</v>
      </c>
      <c r="K2109" s="233">
        <v>47736</v>
      </c>
      <c r="L2109" s="234">
        <v>550044360</v>
      </c>
      <c r="M2109" s="232" t="str">
        <f>IF(ISNA(VLOOKUP(L2109,'MASTER DATA'!$A$1:$B$192,2,0)),"",VLOOKUP(L2109,'MASTER DATA'!$A$1:$B$192,2,0))</f>
        <v>RimR4X15W40CI4E7DH1_1*209L_A227</v>
      </c>
      <c r="N2109" s="232">
        <v>0</v>
      </c>
      <c r="O2109" s="232">
        <f t="shared" si="725"/>
        <v>1</v>
      </c>
      <c r="P2109" s="232">
        <f t="shared" si="726"/>
        <v>0</v>
      </c>
      <c r="Q2109" s="232">
        <f>VLOOKUP(L2109,'MASTER DATA'!$A$1:$E$192,5,0)</f>
        <v>4</v>
      </c>
      <c r="R2109" s="234">
        <f>SUMIF('picking of the day'!$H$4:$H$358,WMS!H2109&amp;WMS!L2109,'picking of the day'!$E$4:$E$358)</f>
        <v>0</v>
      </c>
      <c r="U2109" s="114">
        <f>IF(ISNA(VLOOKUP(H2109,'data putaway'!$A$1:$E$530,3,0)),0,VLOOKUP(H2109,'data putaway'!$A$1:$E$530,3,0))</f>
        <v>4</v>
      </c>
      <c r="V2109" s="354">
        <f t="shared" si="727"/>
        <v>4</v>
      </c>
      <c r="W2109" s="114">
        <f>IF(ISNA(VLOOKUP(H2109,'data putaway'!$A$1:$E$530,2,0)),0,VLOOKUP(H2109,'data putaway'!$A$1:$E$530,2,0))</f>
        <v>550044360</v>
      </c>
      <c r="X2109" s="354" t="b">
        <f t="shared" si="728"/>
        <v>1</v>
      </c>
      <c r="Y2109" s="354">
        <f>IF(ISNA(VLOOKUP(H2109,'data putaway'!$A$1:$E$530,4,0)),0,VLOOKUP(H2109,'data putaway'!$A$1:$E$530,4,0))</f>
        <v>12704140</v>
      </c>
      <c r="Z2109" s="113">
        <f>IF(ISNA(VLOOKUP(H2109,'data putaway'!$A$1:$E$530,5,0)),0,VLOOKUP(H2109,'data putaway'!$A$1:$E$530,5,0))</f>
        <v>47736</v>
      </c>
      <c r="AA2109" s="354" t="b">
        <f t="shared" si="729"/>
        <v>1</v>
      </c>
      <c r="AB2109" s="354" t="b">
        <f t="shared" si="730"/>
        <v>1</v>
      </c>
      <c r="AC2109" s="356" t="str">
        <f t="shared" ca="1" si="731"/>
        <v>0 Month,  1 Days</v>
      </c>
      <c r="AD2109" s="114" t="str">
        <f t="shared" ca="1" si="738"/>
        <v>3 Year, 11 Month, 23 Days</v>
      </c>
      <c r="AE2109" s="114">
        <f t="shared" si="732"/>
        <v>4</v>
      </c>
      <c r="AF2109" s="114">
        <f t="shared" si="733"/>
        <v>1</v>
      </c>
      <c r="AG2109" s="354" t="str">
        <f t="shared" si="734"/>
        <v>CF35</v>
      </c>
      <c r="AH2109" s="114">
        <f>IF(ISNA(VLOOKUP(L2109,'MASTER DATA'!$A$1:$F$192,6,0)),0,VLOOKUP(L2109,'MASTER DATA'!$A$1:$F$192,6,0))*AE2109</f>
        <v>836</v>
      </c>
      <c r="AI2109" s="354" t="str">
        <f>VLOOKUP($D2109,'warehouse mapping'!$AN$7:$AO$17,2,0)</f>
        <v>Aktif</v>
      </c>
      <c r="AJ2109" s="114">
        <f t="shared" si="735"/>
        <v>0</v>
      </c>
      <c r="AK2109" s="354" t="str">
        <f t="shared" si="736"/>
        <v/>
      </c>
      <c r="AL2109" s="354" t="s">
        <v>3025</v>
      </c>
      <c r="AM2109" s="354">
        <f t="shared" si="739"/>
        <v>1</v>
      </c>
      <c r="AN2109" s="354" t="b">
        <f t="shared" si="737"/>
        <v>1</v>
      </c>
    </row>
    <row r="2110" spans="1:40" s="354" customFormat="1">
      <c r="A2110" s="354" t="str">
        <f t="shared" si="740"/>
        <v>CF35C02550044360</v>
      </c>
      <c r="B2110" s="354">
        <f t="shared" si="741"/>
        <v>0</v>
      </c>
      <c r="C2110" s="354">
        <f t="shared" si="742"/>
        <v>4</v>
      </c>
      <c r="D2110" s="354" t="str">
        <f t="shared" si="721"/>
        <v>CF</v>
      </c>
      <c r="E2110" s="354" t="str">
        <f t="shared" si="722"/>
        <v>35</v>
      </c>
      <c r="F2110" s="354" t="str">
        <f t="shared" si="723"/>
        <v>C</v>
      </c>
      <c r="G2110" s="355" t="str">
        <f t="shared" si="724"/>
        <v>02</v>
      </c>
      <c r="H2110" s="232" t="s">
        <v>330</v>
      </c>
      <c r="I2110" s="232">
        <v>12704140</v>
      </c>
      <c r="J2110" s="233">
        <v>46282</v>
      </c>
      <c r="K2110" s="233">
        <v>47736</v>
      </c>
      <c r="L2110" s="234">
        <v>550044360</v>
      </c>
      <c r="M2110" s="232" t="str">
        <f>IF(ISNA(VLOOKUP(L2110,'MASTER DATA'!$A$1:$B$192,2,0)),"",VLOOKUP(L2110,'MASTER DATA'!$A$1:$B$192,2,0))</f>
        <v>RimR4X15W40CI4E7DH1_1*209L_A227</v>
      </c>
      <c r="N2110" s="232">
        <v>0</v>
      </c>
      <c r="O2110" s="232">
        <f t="shared" si="725"/>
        <v>1</v>
      </c>
      <c r="P2110" s="232">
        <f t="shared" si="726"/>
        <v>0</v>
      </c>
      <c r="Q2110" s="232">
        <f>VLOOKUP(L2110,'MASTER DATA'!$A$1:$E$192,5,0)</f>
        <v>4</v>
      </c>
      <c r="R2110" s="234">
        <f>SUMIF('picking of the day'!$H$4:$H$358,WMS!H2110&amp;WMS!L2110,'picking of the day'!$E$4:$E$358)</f>
        <v>0</v>
      </c>
      <c r="U2110" s="114">
        <f>IF(ISNA(VLOOKUP(H2110,'data putaway'!$A$1:$E$530,3,0)),0,VLOOKUP(H2110,'data putaway'!$A$1:$E$530,3,0))</f>
        <v>4</v>
      </c>
      <c r="V2110" s="354">
        <f t="shared" si="727"/>
        <v>4</v>
      </c>
      <c r="W2110" s="114">
        <f>IF(ISNA(VLOOKUP(H2110,'data putaway'!$A$1:$E$530,2,0)),0,VLOOKUP(H2110,'data putaway'!$A$1:$E$530,2,0))</f>
        <v>550044360</v>
      </c>
      <c r="X2110" s="354" t="b">
        <f t="shared" si="728"/>
        <v>1</v>
      </c>
      <c r="Y2110" s="354">
        <f>IF(ISNA(VLOOKUP(H2110,'data putaway'!$A$1:$E$530,4,0)),0,VLOOKUP(H2110,'data putaway'!$A$1:$E$530,4,0))</f>
        <v>12704140</v>
      </c>
      <c r="Z2110" s="113">
        <f>IF(ISNA(VLOOKUP(H2110,'data putaway'!$A$1:$E$530,5,0)),0,VLOOKUP(H2110,'data putaway'!$A$1:$E$530,5,0))</f>
        <v>47736</v>
      </c>
      <c r="AA2110" s="354" t="b">
        <f t="shared" si="729"/>
        <v>1</v>
      </c>
      <c r="AB2110" s="354" t="b">
        <f t="shared" si="730"/>
        <v>1</v>
      </c>
      <c r="AC2110" s="356" t="str">
        <f t="shared" ca="1" si="731"/>
        <v>0 Month,  1 Days</v>
      </c>
      <c r="AD2110" s="114" t="str">
        <f t="shared" ca="1" si="738"/>
        <v>3 Year, 11 Month, 23 Days</v>
      </c>
      <c r="AE2110" s="114">
        <f t="shared" si="732"/>
        <v>4</v>
      </c>
      <c r="AF2110" s="114">
        <f t="shared" si="733"/>
        <v>1</v>
      </c>
      <c r="AG2110" s="354" t="str">
        <f t="shared" si="734"/>
        <v>CF35</v>
      </c>
      <c r="AH2110" s="114">
        <f>IF(ISNA(VLOOKUP(L2110,'MASTER DATA'!$A$1:$F$192,6,0)),0,VLOOKUP(L2110,'MASTER DATA'!$A$1:$F$192,6,0))*AE2110</f>
        <v>836</v>
      </c>
      <c r="AI2110" s="354" t="str">
        <f>VLOOKUP($D2110,'warehouse mapping'!$AN$7:$AO$17,2,0)</f>
        <v>Aktif</v>
      </c>
      <c r="AJ2110" s="114">
        <f t="shared" si="735"/>
        <v>0</v>
      </c>
      <c r="AK2110" s="354" t="str">
        <f t="shared" si="736"/>
        <v/>
      </c>
      <c r="AL2110" s="354" t="s">
        <v>3025</v>
      </c>
      <c r="AM2110" s="354">
        <f t="shared" si="739"/>
        <v>1</v>
      </c>
      <c r="AN2110" s="354" t="b">
        <f t="shared" si="737"/>
        <v>1</v>
      </c>
    </row>
    <row r="2111" spans="1:40" s="354" customFormat="1">
      <c r="A2111" s="354" t="str">
        <f t="shared" si="740"/>
        <v>CF35D01550044709</v>
      </c>
      <c r="B2111" s="354">
        <f t="shared" si="741"/>
        <v>0</v>
      </c>
      <c r="C2111" s="354">
        <f t="shared" si="742"/>
        <v>0</v>
      </c>
      <c r="D2111" s="354" t="str">
        <f t="shared" si="721"/>
        <v>CF</v>
      </c>
      <c r="E2111" s="354" t="str">
        <f t="shared" si="722"/>
        <v>35</v>
      </c>
      <c r="F2111" s="354" t="str">
        <f t="shared" si="723"/>
        <v>D</v>
      </c>
      <c r="G2111" s="355" t="str">
        <f t="shared" si="724"/>
        <v>01</v>
      </c>
      <c r="H2111" s="232" t="s">
        <v>2380</v>
      </c>
      <c r="I2111" s="232" t="s">
        <v>3521</v>
      </c>
      <c r="J2111" s="233">
        <v>46273</v>
      </c>
      <c r="K2111" s="233">
        <v>47728</v>
      </c>
      <c r="L2111" s="234">
        <v>550044709</v>
      </c>
      <c r="M2111" s="232" t="str">
        <f>IF(ISNA(VLOOKUP(L2111,'MASTER DATA'!$A$1:$B$192,2,0)),"",VLOOKUP(L2111,'MASTER DATA'!$A$1:$B$192,2,0))</f>
        <v>Adv4TAX5Sc10W30SLMB_12*0.8L_A04W</v>
      </c>
      <c r="N2111" s="232">
        <v>0</v>
      </c>
      <c r="O2111" s="232">
        <f t="shared" si="725"/>
        <v>0</v>
      </c>
      <c r="P2111" s="232">
        <f t="shared" si="726"/>
        <v>0</v>
      </c>
      <c r="Q2111" s="232">
        <f>VLOOKUP(L2111,'MASTER DATA'!$A$1:$E$192,5,0)</f>
        <v>48</v>
      </c>
      <c r="R2111" s="234">
        <f>SUMIF('picking of the day'!$H$4:$H$358,WMS!H2111&amp;WMS!L2111,'picking of the day'!$E$4:$E$358)</f>
        <v>0</v>
      </c>
      <c r="U2111" s="114">
        <f>IF(ISNA(VLOOKUP(H2111,'data putaway'!$A$1:$E$530,3,0)),0,VLOOKUP(H2111,'data putaway'!$A$1:$E$530,3,0))</f>
        <v>0</v>
      </c>
      <c r="V2111" s="354">
        <f t="shared" si="727"/>
        <v>0</v>
      </c>
      <c r="W2111" s="114">
        <f>IF(ISNA(VLOOKUP(H2111,'data putaway'!$A$1:$E$530,2,0)),0,VLOOKUP(H2111,'data putaway'!$A$1:$E$530,2,0))</f>
        <v>0</v>
      </c>
      <c r="X2111" s="354" t="b">
        <f t="shared" si="728"/>
        <v>0</v>
      </c>
      <c r="Y2111" s="354">
        <f>IF(ISNA(VLOOKUP(H2111,'data putaway'!$A$1:$E$530,4,0)),0,VLOOKUP(H2111,'data putaway'!$A$1:$E$530,4,0))</f>
        <v>0</v>
      </c>
      <c r="Z2111" s="113">
        <f>IF(ISNA(VLOOKUP(H2111,'data putaway'!$A$1:$E$530,5,0)),0,VLOOKUP(H2111,'data putaway'!$A$1:$E$530,5,0))</f>
        <v>0</v>
      </c>
      <c r="AA2111" s="354" t="b">
        <f t="shared" si="729"/>
        <v>0</v>
      </c>
      <c r="AB2111" s="354" t="b">
        <f t="shared" si="730"/>
        <v>0</v>
      </c>
      <c r="AC2111" s="356" t="str">
        <f t="shared" ca="1" si="731"/>
        <v>0 Month,  10 Days</v>
      </c>
      <c r="AD2111" s="114" t="str">
        <f t="shared" ca="1" si="738"/>
        <v>3 Year, 11 Month, 15 Days</v>
      </c>
      <c r="AE2111" s="114">
        <f t="shared" si="732"/>
        <v>0</v>
      </c>
      <c r="AF2111" s="114">
        <f t="shared" si="733"/>
        <v>0</v>
      </c>
      <c r="AG2111" s="354" t="str">
        <f t="shared" si="734"/>
        <v>CF35</v>
      </c>
      <c r="AH2111" s="114">
        <f>IF(ISNA(VLOOKUP(L2111,'MASTER DATA'!$A$1:$F$192,6,0)),0,VLOOKUP(L2111,'MASTER DATA'!$A$1:$F$192,6,0))*AE2111</f>
        <v>0</v>
      </c>
      <c r="AI2111" s="354" t="str">
        <f>VLOOKUP($D2111,'warehouse mapping'!$AN$7:$AO$17,2,0)</f>
        <v>Aktif</v>
      </c>
      <c r="AJ2111" s="114">
        <f t="shared" si="735"/>
        <v>1</v>
      </c>
      <c r="AK2111" s="354" t="str">
        <f t="shared" si="736"/>
        <v>CF</v>
      </c>
      <c r="AL2111" s="354" t="s">
        <v>3025</v>
      </c>
      <c r="AM2111" s="354">
        <f t="shared" si="739"/>
        <v>1</v>
      </c>
      <c r="AN2111" s="354" t="b">
        <f t="shared" si="737"/>
        <v>1</v>
      </c>
    </row>
    <row r="2112" spans="1:40" s="354" customFormat="1">
      <c r="A2112" s="354" t="str">
        <f t="shared" si="740"/>
        <v>CF35D02550044709</v>
      </c>
      <c r="B2112" s="354">
        <f t="shared" si="741"/>
        <v>0</v>
      </c>
      <c r="C2112" s="354">
        <f t="shared" si="742"/>
        <v>0</v>
      </c>
      <c r="D2112" s="354" t="str">
        <f t="shared" si="721"/>
        <v>CF</v>
      </c>
      <c r="E2112" s="354" t="str">
        <f t="shared" si="722"/>
        <v>35</v>
      </c>
      <c r="F2112" s="354" t="str">
        <f t="shared" si="723"/>
        <v>D</v>
      </c>
      <c r="G2112" s="355" t="str">
        <f t="shared" si="724"/>
        <v>02</v>
      </c>
      <c r="H2112" s="232" t="s">
        <v>300</v>
      </c>
      <c r="I2112" s="232" t="s">
        <v>3521</v>
      </c>
      <c r="J2112" s="233">
        <v>46273</v>
      </c>
      <c r="K2112" s="233">
        <v>47728</v>
      </c>
      <c r="L2112" s="234">
        <v>550044709</v>
      </c>
      <c r="M2112" s="232" t="str">
        <f>IF(ISNA(VLOOKUP(L2112,'MASTER DATA'!$A$1:$B$192,2,0)),"",VLOOKUP(L2112,'MASTER DATA'!$A$1:$B$192,2,0))</f>
        <v>Adv4TAX5Sc10W30SLMB_12*0.8L_A04W</v>
      </c>
      <c r="N2112" s="232">
        <v>0</v>
      </c>
      <c r="O2112" s="232">
        <f t="shared" si="725"/>
        <v>0</v>
      </c>
      <c r="P2112" s="232">
        <f t="shared" si="726"/>
        <v>0</v>
      </c>
      <c r="Q2112" s="232">
        <f>VLOOKUP(L2112,'MASTER DATA'!$A$1:$E$192,5,0)</f>
        <v>48</v>
      </c>
      <c r="R2112" s="234">
        <f>SUMIF('picking of the day'!$H$4:$H$358,WMS!H2112&amp;WMS!L2112,'picking of the day'!$E$4:$E$358)</f>
        <v>0</v>
      </c>
      <c r="U2112" s="114">
        <f>IF(ISNA(VLOOKUP(H2112,'data putaway'!$A$1:$E$530,3,0)),0,VLOOKUP(H2112,'data putaway'!$A$1:$E$530,3,0))</f>
        <v>0</v>
      </c>
      <c r="V2112" s="354">
        <f t="shared" si="727"/>
        <v>0</v>
      </c>
      <c r="W2112" s="114">
        <f>IF(ISNA(VLOOKUP(H2112,'data putaway'!$A$1:$E$530,2,0)),0,VLOOKUP(H2112,'data putaway'!$A$1:$E$530,2,0))</f>
        <v>0</v>
      </c>
      <c r="X2112" s="354" t="b">
        <f t="shared" si="728"/>
        <v>0</v>
      </c>
      <c r="Y2112" s="354">
        <f>IF(ISNA(VLOOKUP(H2112,'data putaway'!$A$1:$E$530,4,0)),0,VLOOKUP(H2112,'data putaway'!$A$1:$E$530,4,0))</f>
        <v>0</v>
      </c>
      <c r="Z2112" s="113">
        <f>IF(ISNA(VLOOKUP(H2112,'data putaway'!$A$1:$E$530,5,0)),0,VLOOKUP(H2112,'data putaway'!$A$1:$E$530,5,0))</f>
        <v>0</v>
      </c>
      <c r="AA2112" s="354" t="b">
        <f t="shared" si="729"/>
        <v>0</v>
      </c>
      <c r="AB2112" s="354" t="b">
        <f t="shared" si="730"/>
        <v>0</v>
      </c>
      <c r="AC2112" s="356" t="str">
        <f t="shared" ca="1" si="731"/>
        <v>0 Month,  10 Days</v>
      </c>
      <c r="AD2112" s="114" t="str">
        <f t="shared" ca="1" si="738"/>
        <v>3 Year, 11 Month, 15 Days</v>
      </c>
      <c r="AE2112" s="114">
        <f t="shared" si="732"/>
        <v>0</v>
      </c>
      <c r="AF2112" s="114">
        <f t="shared" si="733"/>
        <v>0</v>
      </c>
      <c r="AG2112" s="354" t="str">
        <f t="shared" si="734"/>
        <v>CF35</v>
      </c>
      <c r="AH2112" s="114">
        <f>IF(ISNA(VLOOKUP(L2112,'MASTER DATA'!$A$1:$F$192,6,0)),0,VLOOKUP(L2112,'MASTER DATA'!$A$1:$F$192,6,0))*AE2112</f>
        <v>0</v>
      </c>
      <c r="AI2112" s="354" t="str">
        <f>VLOOKUP($D2112,'warehouse mapping'!$AN$7:$AO$17,2,0)</f>
        <v>Aktif</v>
      </c>
      <c r="AJ2112" s="114">
        <f t="shared" si="735"/>
        <v>1</v>
      </c>
      <c r="AK2112" s="354" t="str">
        <f t="shared" si="736"/>
        <v>CF</v>
      </c>
      <c r="AL2112" s="354" t="s">
        <v>3025</v>
      </c>
      <c r="AM2112" s="354">
        <f t="shared" si="739"/>
        <v>1</v>
      </c>
      <c r="AN2112" s="354" t="b">
        <f t="shared" si="737"/>
        <v>1</v>
      </c>
    </row>
    <row r="2113" spans="1:40" s="354" customFormat="1">
      <c r="A2113" s="354" t="str">
        <f t="shared" si="740"/>
        <v>CF35E01550044709</v>
      </c>
      <c r="B2113" s="354">
        <f t="shared" si="741"/>
        <v>0</v>
      </c>
      <c r="C2113" s="354">
        <f t="shared" si="742"/>
        <v>0</v>
      </c>
      <c r="D2113" s="354" t="str">
        <f t="shared" si="721"/>
        <v>CF</v>
      </c>
      <c r="E2113" s="354" t="str">
        <f t="shared" si="722"/>
        <v>35</v>
      </c>
      <c r="F2113" s="354" t="str">
        <f t="shared" si="723"/>
        <v>E</v>
      </c>
      <c r="G2113" s="355" t="str">
        <f t="shared" si="724"/>
        <v>01</v>
      </c>
      <c r="H2113" s="232" t="s">
        <v>2381</v>
      </c>
      <c r="I2113" s="232" t="s">
        <v>3521</v>
      </c>
      <c r="J2113" s="233">
        <v>46273</v>
      </c>
      <c r="K2113" s="233">
        <v>47728</v>
      </c>
      <c r="L2113" s="234">
        <v>550044709</v>
      </c>
      <c r="M2113" s="232" t="str">
        <f>IF(ISNA(VLOOKUP(L2113,'MASTER DATA'!$A$1:$B$192,2,0)),"",VLOOKUP(L2113,'MASTER DATA'!$A$1:$B$192,2,0))</f>
        <v>Adv4TAX5Sc10W30SLMB_12*0.8L_A04W</v>
      </c>
      <c r="N2113" s="232">
        <v>0</v>
      </c>
      <c r="O2113" s="232">
        <f t="shared" si="725"/>
        <v>0</v>
      </c>
      <c r="P2113" s="232">
        <f t="shared" si="726"/>
        <v>0</v>
      </c>
      <c r="Q2113" s="232">
        <f>VLOOKUP(L2113,'MASTER DATA'!$A$1:$E$192,5,0)</f>
        <v>48</v>
      </c>
      <c r="R2113" s="234">
        <f>SUMIF('picking of the day'!$H$4:$H$358,WMS!H2113&amp;WMS!L2113,'picking of the day'!$E$4:$E$358)</f>
        <v>0</v>
      </c>
      <c r="U2113" s="114">
        <f>IF(ISNA(VLOOKUP(H2113,'data putaway'!$A$1:$E$530,3,0)),0,VLOOKUP(H2113,'data putaway'!$A$1:$E$530,3,0))</f>
        <v>0</v>
      </c>
      <c r="V2113" s="354">
        <f t="shared" si="727"/>
        <v>0</v>
      </c>
      <c r="W2113" s="114">
        <f>IF(ISNA(VLOOKUP(H2113,'data putaway'!$A$1:$E$530,2,0)),0,VLOOKUP(H2113,'data putaway'!$A$1:$E$530,2,0))</f>
        <v>0</v>
      </c>
      <c r="X2113" s="354" t="b">
        <f t="shared" si="728"/>
        <v>0</v>
      </c>
      <c r="Y2113" s="354">
        <f>IF(ISNA(VLOOKUP(H2113,'data putaway'!$A$1:$E$530,4,0)),0,VLOOKUP(H2113,'data putaway'!$A$1:$E$530,4,0))</f>
        <v>0</v>
      </c>
      <c r="Z2113" s="113">
        <f>IF(ISNA(VLOOKUP(H2113,'data putaway'!$A$1:$E$530,5,0)),0,VLOOKUP(H2113,'data putaway'!$A$1:$E$530,5,0))</f>
        <v>0</v>
      </c>
      <c r="AA2113" s="354" t="b">
        <f t="shared" si="729"/>
        <v>0</v>
      </c>
      <c r="AB2113" s="354" t="b">
        <f t="shared" si="730"/>
        <v>0</v>
      </c>
      <c r="AC2113" s="356" t="str">
        <f t="shared" ca="1" si="731"/>
        <v>0 Month,  10 Days</v>
      </c>
      <c r="AD2113" s="114" t="str">
        <f t="shared" ca="1" si="738"/>
        <v>3 Year, 11 Month, 15 Days</v>
      </c>
      <c r="AE2113" s="114">
        <f t="shared" si="732"/>
        <v>0</v>
      </c>
      <c r="AF2113" s="114">
        <f t="shared" si="733"/>
        <v>0</v>
      </c>
      <c r="AG2113" s="354" t="str">
        <f t="shared" si="734"/>
        <v>CF35</v>
      </c>
      <c r="AH2113" s="114">
        <f>IF(ISNA(VLOOKUP(L2113,'MASTER DATA'!$A$1:$F$192,6,0)),0,VLOOKUP(L2113,'MASTER DATA'!$A$1:$F$192,6,0))*AE2113</f>
        <v>0</v>
      </c>
      <c r="AI2113" s="354" t="str">
        <f>VLOOKUP($D2113,'warehouse mapping'!$AN$7:$AO$17,2,0)</f>
        <v>Aktif</v>
      </c>
      <c r="AJ2113" s="114">
        <f t="shared" si="735"/>
        <v>1</v>
      </c>
      <c r="AK2113" s="354" t="str">
        <f t="shared" si="736"/>
        <v>CF</v>
      </c>
      <c r="AL2113" s="354" t="s">
        <v>3025</v>
      </c>
      <c r="AM2113" s="354">
        <f t="shared" si="739"/>
        <v>1</v>
      </c>
      <c r="AN2113" s="354" t="b">
        <f t="shared" si="737"/>
        <v>1</v>
      </c>
    </row>
    <row r="2114" spans="1:40" s="354" customFormat="1">
      <c r="A2114" s="354" t="str">
        <f t="shared" si="740"/>
        <v>CF35E02550044709</v>
      </c>
      <c r="B2114" s="354">
        <f t="shared" si="741"/>
        <v>0</v>
      </c>
      <c r="C2114" s="354">
        <f t="shared" si="742"/>
        <v>0</v>
      </c>
      <c r="D2114" s="354" t="str">
        <f t="shared" si="721"/>
        <v>CF</v>
      </c>
      <c r="E2114" s="354" t="str">
        <f t="shared" si="722"/>
        <v>35</v>
      </c>
      <c r="F2114" s="354" t="str">
        <f t="shared" si="723"/>
        <v>E</v>
      </c>
      <c r="G2114" s="355" t="str">
        <f t="shared" si="724"/>
        <v>02</v>
      </c>
      <c r="H2114" s="232" t="s">
        <v>2382</v>
      </c>
      <c r="I2114" s="232" t="s">
        <v>3521</v>
      </c>
      <c r="J2114" s="233">
        <v>46273</v>
      </c>
      <c r="K2114" s="233">
        <v>47728</v>
      </c>
      <c r="L2114" s="234">
        <v>550044709</v>
      </c>
      <c r="M2114" s="232" t="str">
        <f>IF(ISNA(VLOOKUP(L2114,'MASTER DATA'!$A$1:$B$192,2,0)),"",VLOOKUP(L2114,'MASTER DATA'!$A$1:$B$192,2,0))</f>
        <v>Adv4TAX5Sc10W30SLMB_12*0.8L_A04W</v>
      </c>
      <c r="N2114" s="232">
        <v>0</v>
      </c>
      <c r="O2114" s="232">
        <f t="shared" si="725"/>
        <v>0</v>
      </c>
      <c r="P2114" s="232">
        <f t="shared" si="726"/>
        <v>0</v>
      </c>
      <c r="Q2114" s="232">
        <f>VLOOKUP(L2114,'MASTER DATA'!$A$1:$E$192,5,0)</f>
        <v>48</v>
      </c>
      <c r="R2114" s="234">
        <f>SUMIF('picking of the day'!$H$4:$H$358,WMS!H2114&amp;WMS!L2114,'picking of the day'!$E$4:$E$358)</f>
        <v>0</v>
      </c>
      <c r="U2114" s="114">
        <f>IF(ISNA(VLOOKUP(H2114,'data putaway'!$A$1:$E$530,3,0)),0,VLOOKUP(H2114,'data putaway'!$A$1:$E$530,3,0))</f>
        <v>0</v>
      </c>
      <c r="V2114" s="354">
        <f t="shared" si="727"/>
        <v>0</v>
      </c>
      <c r="W2114" s="114">
        <f>IF(ISNA(VLOOKUP(H2114,'data putaway'!$A$1:$E$530,2,0)),0,VLOOKUP(H2114,'data putaway'!$A$1:$E$530,2,0))</f>
        <v>0</v>
      </c>
      <c r="X2114" s="354" t="b">
        <f t="shared" si="728"/>
        <v>0</v>
      </c>
      <c r="Y2114" s="354">
        <f>IF(ISNA(VLOOKUP(H2114,'data putaway'!$A$1:$E$530,4,0)),0,VLOOKUP(H2114,'data putaway'!$A$1:$E$530,4,0))</f>
        <v>0</v>
      </c>
      <c r="Z2114" s="113">
        <f>IF(ISNA(VLOOKUP(H2114,'data putaway'!$A$1:$E$530,5,0)),0,VLOOKUP(H2114,'data putaway'!$A$1:$E$530,5,0))</f>
        <v>0</v>
      </c>
      <c r="AA2114" s="354" t="b">
        <f t="shared" si="729"/>
        <v>0</v>
      </c>
      <c r="AB2114" s="354" t="b">
        <f t="shared" si="730"/>
        <v>0</v>
      </c>
      <c r="AC2114" s="356" t="str">
        <f t="shared" ca="1" si="731"/>
        <v>0 Month,  10 Days</v>
      </c>
      <c r="AD2114" s="114" t="str">
        <f t="shared" ca="1" si="738"/>
        <v>3 Year, 11 Month, 15 Days</v>
      </c>
      <c r="AE2114" s="114">
        <f t="shared" si="732"/>
        <v>0</v>
      </c>
      <c r="AF2114" s="114">
        <f t="shared" si="733"/>
        <v>0</v>
      </c>
      <c r="AG2114" s="354" t="str">
        <f t="shared" si="734"/>
        <v>CF35</v>
      </c>
      <c r="AH2114" s="114">
        <f>IF(ISNA(VLOOKUP(L2114,'MASTER DATA'!$A$1:$F$192,6,0)),0,VLOOKUP(L2114,'MASTER DATA'!$A$1:$F$192,6,0))*AE2114</f>
        <v>0</v>
      </c>
      <c r="AI2114" s="354" t="str">
        <f>VLOOKUP($D2114,'warehouse mapping'!$AN$7:$AO$17,2,0)</f>
        <v>Aktif</v>
      </c>
      <c r="AJ2114" s="114">
        <f t="shared" si="735"/>
        <v>1</v>
      </c>
      <c r="AK2114" s="354" t="str">
        <f t="shared" si="736"/>
        <v>CF</v>
      </c>
      <c r="AL2114" s="354" t="s">
        <v>3025</v>
      </c>
      <c r="AM2114" s="354">
        <f t="shared" si="739"/>
        <v>1</v>
      </c>
      <c r="AN2114" s="354" t="b">
        <f t="shared" si="737"/>
        <v>1</v>
      </c>
    </row>
    <row r="2115" spans="1:40" s="354" customFormat="1">
      <c r="A2115" s="354" t="str">
        <f t="shared" si="740"/>
        <v>CF36A01</v>
      </c>
      <c r="B2115" s="354">
        <f t="shared" si="741"/>
        <v>0</v>
      </c>
      <c r="C2115" s="354">
        <f t="shared" si="742"/>
        <v>0</v>
      </c>
      <c r="D2115" s="354" t="str">
        <f t="shared" si="721"/>
        <v>CF</v>
      </c>
      <c r="E2115" s="354" t="str">
        <f t="shared" si="722"/>
        <v>36</v>
      </c>
      <c r="F2115" s="354" t="str">
        <f t="shared" si="723"/>
        <v>A</v>
      </c>
      <c r="G2115" s="355" t="str">
        <f t="shared" si="724"/>
        <v>01</v>
      </c>
      <c r="H2115" s="232" t="s">
        <v>281</v>
      </c>
      <c r="I2115" s="232"/>
      <c r="J2115" s="233"/>
      <c r="K2115" s="233"/>
      <c r="L2115" s="234"/>
      <c r="M2115" s="232" t="str">
        <f>IF(ISNA(VLOOKUP(L2115,'MASTER DATA'!$A$1:$B$192,2,0)),"",VLOOKUP(L2115,'MASTER DATA'!$A$1:$B$192,2,0))</f>
        <v/>
      </c>
      <c r="N2115" s="232">
        <v>0</v>
      </c>
      <c r="O2115" s="232" t="e">
        <f t="shared" si="725"/>
        <v>#N/A</v>
      </c>
      <c r="P2115" s="232" t="e">
        <f t="shared" si="726"/>
        <v>#N/A</v>
      </c>
      <c r="Q2115" s="232" t="e">
        <f>VLOOKUP(L2115,'MASTER DATA'!$A$1:$E$192,5,0)</f>
        <v>#N/A</v>
      </c>
      <c r="R2115" s="234">
        <f>SUMIF('picking of the day'!$H$4:$H$358,WMS!H2115&amp;WMS!L2115,'picking of the day'!$E$4:$E$358)</f>
        <v>0</v>
      </c>
      <c r="U2115" s="114">
        <f>IF(ISNA(VLOOKUP(H2115,'data putaway'!$A$1:$E$530,3,0)),0,VLOOKUP(H2115,'data putaway'!$A$1:$E$530,3,0))</f>
        <v>0</v>
      </c>
      <c r="V2115" s="354">
        <f t="shared" si="727"/>
        <v>0</v>
      </c>
      <c r="W2115" s="114">
        <f>IF(ISNA(VLOOKUP(H2115,'data putaway'!$A$1:$E$530,2,0)),0,VLOOKUP(H2115,'data putaway'!$A$1:$E$530,2,0))</f>
        <v>0</v>
      </c>
      <c r="X2115" s="354" t="b">
        <f t="shared" si="728"/>
        <v>1</v>
      </c>
      <c r="Y2115" s="354">
        <f>IF(ISNA(VLOOKUP(H2115,'data putaway'!$A$1:$E$530,4,0)),0,VLOOKUP(H2115,'data putaway'!$A$1:$E$530,4,0))</f>
        <v>0</v>
      </c>
      <c r="Z2115" s="113">
        <f>IF(ISNA(VLOOKUP(H2115,'data putaway'!$A$1:$E$530,5,0)),0,VLOOKUP(H2115,'data putaway'!$A$1:$E$530,5,0))</f>
        <v>0</v>
      </c>
      <c r="AA2115" s="354" t="b">
        <f t="shared" si="729"/>
        <v>1</v>
      </c>
      <c r="AB2115" s="354" t="b">
        <f t="shared" si="730"/>
        <v>1</v>
      </c>
      <c r="AC2115" s="356" t="str">
        <f t="shared" ca="1" si="731"/>
        <v/>
      </c>
      <c r="AD2115" s="114" t="str">
        <f t="shared" ca="1" si="738"/>
        <v/>
      </c>
      <c r="AE2115" s="114">
        <f t="shared" si="732"/>
        <v>0</v>
      </c>
      <c r="AF2115" s="114">
        <f t="shared" si="733"/>
        <v>0</v>
      </c>
      <c r="AG2115" s="354" t="str">
        <f t="shared" si="734"/>
        <v>CF36</v>
      </c>
      <c r="AH2115" s="114">
        <f>IF(ISNA(VLOOKUP(L2115,'MASTER DATA'!$A$1:$F$192,6,0)),0,VLOOKUP(L2115,'MASTER DATA'!$A$1:$F$192,6,0))*AE2115</f>
        <v>0</v>
      </c>
      <c r="AI2115" s="354" t="str">
        <f>VLOOKUP($D2115,'warehouse mapping'!$AN$7:$AO$17,2,0)</f>
        <v>Aktif</v>
      </c>
      <c r="AJ2115" s="114">
        <f t="shared" si="735"/>
        <v>1</v>
      </c>
      <c r="AK2115" s="354" t="str">
        <f t="shared" si="736"/>
        <v>CF</v>
      </c>
      <c r="AL2115" s="354" t="s">
        <v>3025</v>
      </c>
      <c r="AM2115" s="354">
        <f t="shared" si="739"/>
        <v>1</v>
      </c>
      <c r="AN2115" s="354" t="b">
        <f t="shared" si="737"/>
        <v>1</v>
      </c>
    </row>
    <row r="2116" spans="1:40" s="354" customFormat="1">
      <c r="A2116" s="354" t="str">
        <f t="shared" si="740"/>
        <v>CF36A02</v>
      </c>
      <c r="B2116" s="354">
        <f t="shared" si="741"/>
        <v>0</v>
      </c>
      <c r="C2116" s="354">
        <f t="shared" si="742"/>
        <v>0</v>
      </c>
      <c r="D2116" s="354" t="str">
        <f t="shared" si="721"/>
        <v>CF</v>
      </c>
      <c r="E2116" s="354" t="str">
        <f t="shared" si="722"/>
        <v>36</v>
      </c>
      <c r="F2116" s="354" t="str">
        <f t="shared" si="723"/>
        <v>A</v>
      </c>
      <c r="G2116" s="355" t="str">
        <f t="shared" si="724"/>
        <v>02</v>
      </c>
      <c r="H2116" s="232" t="s">
        <v>282</v>
      </c>
      <c r="I2116" s="232"/>
      <c r="J2116" s="233"/>
      <c r="K2116" s="233"/>
      <c r="L2116" s="234"/>
      <c r="M2116" s="232" t="str">
        <f>IF(ISNA(VLOOKUP(L2116,'MASTER DATA'!$A$1:$B$192,2,0)),"",VLOOKUP(L2116,'MASTER DATA'!$A$1:$B$192,2,0))</f>
        <v/>
      </c>
      <c r="N2116" s="232">
        <v>0</v>
      </c>
      <c r="O2116" s="232" t="e">
        <f t="shared" si="725"/>
        <v>#N/A</v>
      </c>
      <c r="P2116" s="232" t="e">
        <f t="shared" si="726"/>
        <v>#N/A</v>
      </c>
      <c r="Q2116" s="232" t="e">
        <f>VLOOKUP(L2116,'MASTER DATA'!$A$1:$E$192,5,0)</f>
        <v>#N/A</v>
      </c>
      <c r="R2116" s="234">
        <f>SUMIF('picking of the day'!$H$4:$H$358,WMS!H2116&amp;WMS!L2116,'picking of the day'!$E$4:$E$358)</f>
        <v>0</v>
      </c>
      <c r="U2116" s="114">
        <f>IF(ISNA(VLOOKUP(H2116,'data putaway'!$A$1:$E$530,3,0)),0,VLOOKUP(H2116,'data putaway'!$A$1:$E$530,3,0))</f>
        <v>0</v>
      </c>
      <c r="V2116" s="354">
        <f t="shared" si="727"/>
        <v>0</v>
      </c>
      <c r="W2116" s="114">
        <f>IF(ISNA(VLOOKUP(H2116,'data putaway'!$A$1:$E$530,2,0)),0,VLOOKUP(H2116,'data putaway'!$A$1:$E$530,2,0))</f>
        <v>0</v>
      </c>
      <c r="X2116" s="354" t="b">
        <f t="shared" si="728"/>
        <v>1</v>
      </c>
      <c r="Y2116" s="354">
        <f>IF(ISNA(VLOOKUP(H2116,'data putaway'!$A$1:$E$530,4,0)),0,VLOOKUP(H2116,'data putaway'!$A$1:$E$530,4,0))</f>
        <v>0</v>
      </c>
      <c r="Z2116" s="113">
        <f>IF(ISNA(VLOOKUP(H2116,'data putaway'!$A$1:$E$530,5,0)),0,VLOOKUP(H2116,'data putaway'!$A$1:$E$530,5,0))</f>
        <v>0</v>
      </c>
      <c r="AA2116" s="354" t="b">
        <f t="shared" si="729"/>
        <v>1</v>
      </c>
      <c r="AB2116" s="354" t="b">
        <f t="shared" si="730"/>
        <v>1</v>
      </c>
      <c r="AC2116" s="356" t="str">
        <f t="shared" ca="1" si="731"/>
        <v/>
      </c>
      <c r="AD2116" s="114" t="str">
        <f t="shared" ca="1" si="738"/>
        <v/>
      </c>
      <c r="AE2116" s="114">
        <f t="shared" si="732"/>
        <v>0</v>
      </c>
      <c r="AF2116" s="114">
        <f t="shared" si="733"/>
        <v>0</v>
      </c>
      <c r="AG2116" s="354" t="str">
        <f t="shared" si="734"/>
        <v>CF36</v>
      </c>
      <c r="AH2116" s="114">
        <f>IF(ISNA(VLOOKUP(L2116,'MASTER DATA'!$A$1:$F$192,6,0)),0,VLOOKUP(L2116,'MASTER DATA'!$A$1:$F$192,6,0))*AE2116</f>
        <v>0</v>
      </c>
      <c r="AI2116" s="354" t="str">
        <f>VLOOKUP($D2116,'warehouse mapping'!$AN$7:$AO$17,2,0)</f>
        <v>Aktif</v>
      </c>
      <c r="AJ2116" s="114">
        <f t="shared" si="735"/>
        <v>1</v>
      </c>
      <c r="AK2116" s="354" t="str">
        <f t="shared" si="736"/>
        <v>CF</v>
      </c>
      <c r="AL2116" s="354" t="s">
        <v>3025</v>
      </c>
      <c r="AM2116" s="354">
        <f t="shared" si="739"/>
        <v>1</v>
      </c>
      <c r="AN2116" s="354" t="b">
        <f t="shared" si="737"/>
        <v>1</v>
      </c>
    </row>
    <row r="2117" spans="1:40" s="354" customFormat="1">
      <c r="A2117" s="354" t="str">
        <f t="shared" si="740"/>
        <v>CF36B01550046498</v>
      </c>
      <c r="B2117" s="354">
        <f t="shared" si="741"/>
        <v>0</v>
      </c>
      <c r="C2117" s="354">
        <f t="shared" si="742"/>
        <v>0</v>
      </c>
      <c r="D2117" s="354" t="str">
        <f t="shared" ref="D2117:D2180" si="743">LEFT(H2117,2)</f>
        <v>CF</v>
      </c>
      <c r="E2117" s="354" t="str">
        <f t="shared" ref="E2117:E2180" si="744">MID(H2117,3,2)</f>
        <v>36</v>
      </c>
      <c r="F2117" s="354" t="str">
        <f t="shared" ref="F2117:F2180" si="745">MID(H2117,5,1)</f>
        <v>B</v>
      </c>
      <c r="G2117" s="355" t="str">
        <f t="shared" ref="G2117:G2180" si="746">RIGHT(H2117,2)</f>
        <v>01</v>
      </c>
      <c r="H2117" s="232" t="s">
        <v>331</v>
      </c>
      <c r="I2117" s="232" t="s">
        <v>3512</v>
      </c>
      <c r="J2117" s="233">
        <v>46270</v>
      </c>
      <c r="K2117" s="233">
        <v>47721</v>
      </c>
      <c r="L2117" s="234">
        <v>550046498</v>
      </c>
      <c r="M2117" s="232" t="str">
        <f>IF(ISNA(VLOOKUP(L2117,'MASTER DATA'!$A$1:$B$192,2,0)),"",VLOOKUP(L2117,'MASTER DATA'!$A$1:$B$192,2,0))</f>
        <v>Argina S4 40_1*209L_A227</v>
      </c>
      <c r="N2117" s="232">
        <v>0</v>
      </c>
      <c r="O2117" s="232">
        <f t="shared" ref="O2117:O2180" si="747">(V2117-P2117)/Q2117</f>
        <v>0</v>
      </c>
      <c r="P2117" s="232">
        <f t="shared" ref="P2117:P2180" si="748">MOD(V2117,Q2117)</f>
        <v>0</v>
      </c>
      <c r="Q2117" s="232">
        <f>VLOOKUP(L2117,'MASTER DATA'!$A$1:$E$192,5,0)</f>
        <v>4</v>
      </c>
      <c r="R2117" s="234">
        <f>SUMIF('picking of the day'!$H$4:$H$358,WMS!H2117&amp;WMS!L2117,'picking of the day'!$E$4:$E$358)</f>
        <v>0</v>
      </c>
      <c r="U2117" s="114">
        <f>IF(ISNA(VLOOKUP(H2117,'data putaway'!$A$1:$E$530,3,0)),0,VLOOKUP(H2117,'data putaway'!$A$1:$E$530,3,0))</f>
        <v>0</v>
      </c>
      <c r="V2117" s="354">
        <f t="shared" ref="V2117:V2180" si="749">(N2117+T2117+U2117)-(R2117+S2117)</f>
        <v>0</v>
      </c>
      <c r="W2117" s="114">
        <f>IF(ISNA(VLOOKUP(H2117,'data putaway'!$A$1:$E$530,2,0)),0,VLOOKUP(H2117,'data putaway'!$A$1:$E$530,2,0))</f>
        <v>0</v>
      </c>
      <c r="X2117" s="354" t="b">
        <f t="shared" ref="X2117:X2180" si="750">W2117=L2117</f>
        <v>0</v>
      </c>
      <c r="Y2117" s="354">
        <f>IF(ISNA(VLOOKUP(H2117,'data putaway'!$A$1:$E$530,4,0)),0,VLOOKUP(H2117,'data putaway'!$A$1:$E$530,4,0))</f>
        <v>0</v>
      </c>
      <c r="Z2117" s="113">
        <f>IF(ISNA(VLOOKUP(H2117,'data putaway'!$A$1:$E$530,5,0)),0,VLOOKUP(H2117,'data putaway'!$A$1:$E$530,5,0))</f>
        <v>0</v>
      </c>
      <c r="AA2117" s="354" t="b">
        <f t="shared" ref="AA2117:AA2180" si="751">Y2117=I2117</f>
        <v>0</v>
      </c>
      <c r="AB2117" s="354" t="b">
        <f t="shared" ref="AB2117:AB2180" si="752">Z2117=K2117</f>
        <v>0</v>
      </c>
      <c r="AC2117" s="356" t="str">
        <f t="shared" ref="AC2117:AC2180" ca="1" si="753">IF(J2117="","",DATEDIF(J2117,NOW(),"ym")&amp;" Month"&amp;",  "&amp;DATEDIF(J2117,NOW(),"md")&amp;" Days")</f>
        <v>0 Month,  13 Days</v>
      </c>
      <c r="AD2117" s="114" t="str">
        <f t="shared" ca="1" si="738"/>
        <v>3 Year, 11 Month, 8 Days</v>
      </c>
      <c r="AE2117" s="114">
        <f t="shared" ref="AE2117:AE2180" si="754">N2117+U2117</f>
        <v>0</v>
      </c>
      <c r="AF2117" s="114">
        <f t="shared" ref="AF2117:AF2180" si="755">IF(V2117&gt;0,1,0)</f>
        <v>0</v>
      </c>
      <c r="AG2117" s="354" t="str">
        <f t="shared" ref="AG2117:AG2180" si="756">D2117&amp;E2117</f>
        <v>CF36</v>
      </c>
      <c r="AH2117" s="114">
        <f>IF(ISNA(VLOOKUP(L2117,'MASTER DATA'!$A$1:$F$192,6,0)),0,VLOOKUP(L2117,'MASTER DATA'!$A$1:$F$192,6,0))*AE2117</f>
        <v>0</v>
      </c>
      <c r="AI2117" s="354" t="str">
        <f>VLOOKUP($D2117,'warehouse mapping'!$AN$7:$AO$17,2,0)</f>
        <v>Aktif</v>
      </c>
      <c r="AJ2117" s="114">
        <f t="shared" ref="AJ2117:AJ2180" si="757">IF(AF2117=0,1,0)</f>
        <v>1</v>
      </c>
      <c r="AK2117" s="354" t="str">
        <f t="shared" ref="AK2117:AK2180" si="758">IF(AND(AJ2117=1,AI2117="aktif"),D2117,"")</f>
        <v>CF</v>
      </c>
      <c r="AL2117" s="354" t="s">
        <v>3025</v>
      </c>
      <c r="AM2117" s="354">
        <f t="shared" si="739"/>
        <v>1</v>
      </c>
      <c r="AN2117" s="354" t="b">
        <f t="shared" si="737"/>
        <v>1</v>
      </c>
    </row>
    <row r="2118" spans="1:40" s="354" customFormat="1">
      <c r="A2118" s="354" t="str">
        <f t="shared" si="740"/>
        <v>CF36B02550046498</v>
      </c>
      <c r="B2118" s="354">
        <f t="shared" si="741"/>
        <v>0</v>
      </c>
      <c r="C2118" s="354">
        <f t="shared" si="742"/>
        <v>0</v>
      </c>
      <c r="D2118" s="354" t="str">
        <f t="shared" si="743"/>
        <v>CF</v>
      </c>
      <c r="E2118" s="354" t="str">
        <f t="shared" si="744"/>
        <v>36</v>
      </c>
      <c r="F2118" s="354" t="str">
        <f t="shared" si="745"/>
        <v>B</v>
      </c>
      <c r="G2118" s="355" t="str">
        <f t="shared" si="746"/>
        <v>02</v>
      </c>
      <c r="H2118" s="232" t="s">
        <v>2383</v>
      </c>
      <c r="I2118" s="232" t="s">
        <v>3512</v>
      </c>
      <c r="J2118" s="233">
        <v>46270</v>
      </c>
      <c r="K2118" s="233">
        <v>47721</v>
      </c>
      <c r="L2118" s="234">
        <v>550046498</v>
      </c>
      <c r="M2118" s="232" t="str">
        <f>IF(ISNA(VLOOKUP(L2118,'MASTER DATA'!$A$1:$B$192,2,0)),"",VLOOKUP(L2118,'MASTER DATA'!$A$1:$B$192,2,0))</f>
        <v>Argina S4 40_1*209L_A227</v>
      </c>
      <c r="N2118" s="232">
        <v>4</v>
      </c>
      <c r="O2118" s="232">
        <f t="shared" si="747"/>
        <v>1</v>
      </c>
      <c r="P2118" s="232">
        <f t="shared" si="748"/>
        <v>0</v>
      </c>
      <c r="Q2118" s="232">
        <f>VLOOKUP(L2118,'MASTER DATA'!$A$1:$E$192,5,0)</f>
        <v>4</v>
      </c>
      <c r="R2118" s="234">
        <f>SUMIF('picking of the day'!$H$4:$H$358,WMS!H2118&amp;WMS!L2118,'picking of the day'!$E$4:$E$358)</f>
        <v>0</v>
      </c>
      <c r="U2118" s="114">
        <f>IF(ISNA(VLOOKUP(H2118,'data putaway'!$A$1:$E$530,3,0)),0,VLOOKUP(H2118,'data putaway'!$A$1:$E$530,3,0))</f>
        <v>0</v>
      </c>
      <c r="V2118" s="354">
        <f t="shared" si="749"/>
        <v>4</v>
      </c>
      <c r="W2118" s="114">
        <f>IF(ISNA(VLOOKUP(H2118,'data putaway'!$A$1:$E$530,2,0)),0,VLOOKUP(H2118,'data putaway'!$A$1:$E$530,2,0))</f>
        <v>0</v>
      </c>
      <c r="X2118" s="354" t="b">
        <f t="shared" si="750"/>
        <v>0</v>
      </c>
      <c r="Y2118" s="354">
        <f>IF(ISNA(VLOOKUP(H2118,'data putaway'!$A$1:$E$530,4,0)),0,VLOOKUP(H2118,'data putaway'!$A$1:$E$530,4,0))</f>
        <v>0</v>
      </c>
      <c r="Z2118" s="113">
        <f>IF(ISNA(VLOOKUP(H2118,'data putaway'!$A$1:$E$530,5,0)),0,VLOOKUP(H2118,'data putaway'!$A$1:$E$530,5,0))</f>
        <v>0</v>
      </c>
      <c r="AA2118" s="354" t="b">
        <f t="shared" si="751"/>
        <v>0</v>
      </c>
      <c r="AB2118" s="354" t="b">
        <f t="shared" si="752"/>
        <v>0</v>
      </c>
      <c r="AC2118" s="356" t="str">
        <f t="shared" ca="1" si="753"/>
        <v>0 Month,  13 Days</v>
      </c>
      <c r="AD2118" s="114" t="str">
        <f t="shared" ca="1" si="738"/>
        <v>3 Year, 11 Month, 8 Days</v>
      </c>
      <c r="AE2118" s="114">
        <f t="shared" si="754"/>
        <v>4</v>
      </c>
      <c r="AF2118" s="114">
        <f t="shared" si="755"/>
        <v>1</v>
      </c>
      <c r="AG2118" s="354" t="str">
        <f t="shared" si="756"/>
        <v>CF36</v>
      </c>
      <c r="AH2118" s="114">
        <f>IF(ISNA(VLOOKUP(L2118,'MASTER DATA'!$A$1:$F$192,6,0)),0,VLOOKUP(L2118,'MASTER DATA'!$A$1:$F$192,6,0))*AE2118</f>
        <v>836</v>
      </c>
      <c r="AI2118" s="354" t="str">
        <f>VLOOKUP($D2118,'warehouse mapping'!$AN$7:$AO$17,2,0)</f>
        <v>Aktif</v>
      </c>
      <c r="AJ2118" s="114">
        <f t="shared" si="757"/>
        <v>0</v>
      </c>
      <c r="AK2118" s="354" t="str">
        <f t="shared" si="758"/>
        <v/>
      </c>
      <c r="AL2118" s="354" t="s">
        <v>3025</v>
      </c>
      <c r="AM2118" s="354">
        <f t="shared" si="739"/>
        <v>1</v>
      </c>
      <c r="AN2118" s="354" t="b">
        <f t="shared" ref="AN2118:AN2181" si="759">ISNUMBER(V2118)</f>
        <v>1</v>
      </c>
    </row>
    <row r="2119" spans="1:40" s="354" customFormat="1">
      <c r="A2119" s="354" t="str">
        <f t="shared" si="740"/>
        <v>CF36C01550046498</v>
      </c>
      <c r="B2119" s="354">
        <f t="shared" si="741"/>
        <v>0</v>
      </c>
      <c r="C2119" s="354">
        <f t="shared" si="742"/>
        <v>0</v>
      </c>
      <c r="D2119" s="354" t="str">
        <f t="shared" si="743"/>
        <v>CF</v>
      </c>
      <c r="E2119" s="354" t="str">
        <f t="shared" si="744"/>
        <v>36</v>
      </c>
      <c r="F2119" s="354" t="str">
        <f t="shared" si="745"/>
        <v>C</v>
      </c>
      <c r="G2119" s="355" t="str">
        <f t="shared" si="746"/>
        <v>01</v>
      </c>
      <c r="H2119" s="232" t="s">
        <v>332</v>
      </c>
      <c r="I2119" s="232" t="s">
        <v>3512</v>
      </c>
      <c r="J2119" s="233">
        <v>46270</v>
      </c>
      <c r="K2119" s="233">
        <v>47721</v>
      </c>
      <c r="L2119" s="234">
        <v>550046498</v>
      </c>
      <c r="M2119" s="232" t="str">
        <f>IF(ISNA(VLOOKUP(L2119,'MASTER DATA'!$A$1:$B$192,2,0)),"",VLOOKUP(L2119,'MASTER DATA'!$A$1:$B$192,2,0))</f>
        <v>Argina S4 40_1*209L_A227</v>
      </c>
      <c r="N2119" s="232">
        <v>4</v>
      </c>
      <c r="O2119" s="232">
        <f t="shared" si="747"/>
        <v>1</v>
      </c>
      <c r="P2119" s="232">
        <f t="shared" si="748"/>
        <v>0</v>
      </c>
      <c r="Q2119" s="232">
        <f>VLOOKUP(L2119,'MASTER DATA'!$A$1:$E$192,5,0)</f>
        <v>4</v>
      </c>
      <c r="R2119" s="234">
        <f>SUMIF('picking of the day'!$H$4:$H$358,WMS!H2119&amp;WMS!L2119,'picking of the day'!$E$4:$E$358)</f>
        <v>0</v>
      </c>
      <c r="U2119" s="114">
        <f>IF(ISNA(VLOOKUP(H2119,'data putaway'!$A$1:$E$530,3,0)),0,VLOOKUP(H2119,'data putaway'!$A$1:$E$530,3,0))</f>
        <v>0</v>
      </c>
      <c r="V2119" s="354">
        <f t="shared" si="749"/>
        <v>4</v>
      </c>
      <c r="W2119" s="114">
        <f>IF(ISNA(VLOOKUP(H2119,'data putaway'!$A$1:$E$530,2,0)),0,VLOOKUP(H2119,'data putaway'!$A$1:$E$530,2,0))</f>
        <v>0</v>
      </c>
      <c r="X2119" s="354" t="b">
        <f t="shared" si="750"/>
        <v>0</v>
      </c>
      <c r="Y2119" s="354">
        <f>IF(ISNA(VLOOKUP(H2119,'data putaway'!$A$1:$E$530,4,0)),0,VLOOKUP(H2119,'data putaway'!$A$1:$E$530,4,0))</f>
        <v>0</v>
      </c>
      <c r="Z2119" s="113">
        <f>IF(ISNA(VLOOKUP(H2119,'data putaway'!$A$1:$E$530,5,0)),0,VLOOKUP(H2119,'data putaway'!$A$1:$E$530,5,0))</f>
        <v>0</v>
      </c>
      <c r="AA2119" s="354" t="b">
        <f t="shared" si="751"/>
        <v>0</v>
      </c>
      <c r="AB2119" s="354" t="b">
        <f t="shared" si="752"/>
        <v>0</v>
      </c>
      <c r="AC2119" s="356" t="str">
        <f t="shared" ca="1" si="753"/>
        <v>0 Month,  13 Days</v>
      </c>
      <c r="AD2119" s="114" t="str">
        <f t="shared" ca="1" si="738"/>
        <v>3 Year, 11 Month, 8 Days</v>
      </c>
      <c r="AE2119" s="114">
        <f t="shared" si="754"/>
        <v>4</v>
      </c>
      <c r="AF2119" s="114">
        <f t="shared" si="755"/>
        <v>1</v>
      </c>
      <c r="AG2119" s="354" t="str">
        <f t="shared" si="756"/>
        <v>CF36</v>
      </c>
      <c r="AH2119" s="114">
        <f>IF(ISNA(VLOOKUP(L2119,'MASTER DATA'!$A$1:$F$192,6,0)),0,VLOOKUP(L2119,'MASTER DATA'!$A$1:$F$192,6,0))*AE2119</f>
        <v>836</v>
      </c>
      <c r="AI2119" s="354" t="str">
        <f>VLOOKUP($D2119,'warehouse mapping'!$AN$7:$AO$17,2,0)</f>
        <v>Aktif</v>
      </c>
      <c r="AJ2119" s="114">
        <f t="shared" si="757"/>
        <v>0</v>
      </c>
      <c r="AK2119" s="354" t="str">
        <f t="shared" si="758"/>
        <v/>
      </c>
      <c r="AL2119" s="354" t="s">
        <v>3025</v>
      </c>
      <c r="AM2119" s="354">
        <f t="shared" si="739"/>
        <v>1</v>
      </c>
      <c r="AN2119" s="354" t="b">
        <f t="shared" si="759"/>
        <v>1</v>
      </c>
    </row>
    <row r="2120" spans="1:40" s="354" customFormat="1">
      <c r="A2120" s="354" t="str">
        <f t="shared" si="740"/>
        <v>CF36C02550046498</v>
      </c>
      <c r="B2120" s="354">
        <f t="shared" si="741"/>
        <v>0</v>
      </c>
      <c r="C2120" s="354">
        <f t="shared" si="742"/>
        <v>0</v>
      </c>
      <c r="D2120" s="354" t="str">
        <f t="shared" si="743"/>
        <v>CF</v>
      </c>
      <c r="E2120" s="354" t="str">
        <f t="shared" si="744"/>
        <v>36</v>
      </c>
      <c r="F2120" s="354" t="str">
        <f t="shared" si="745"/>
        <v>C</v>
      </c>
      <c r="G2120" s="355" t="str">
        <f t="shared" si="746"/>
        <v>02</v>
      </c>
      <c r="H2120" s="232" t="s">
        <v>333</v>
      </c>
      <c r="I2120" s="232" t="s">
        <v>3512</v>
      </c>
      <c r="J2120" s="233">
        <v>46270</v>
      </c>
      <c r="K2120" s="233">
        <v>47721</v>
      </c>
      <c r="L2120" s="234">
        <v>550046498</v>
      </c>
      <c r="M2120" s="232" t="str">
        <f>IF(ISNA(VLOOKUP(L2120,'MASTER DATA'!$A$1:$B$192,2,0)),"",VLOOKUP(L2120,'MASTER DATA'!$A$1:$B$192,2,0))</f>
        <v>Argina S4 40_1*209L_A227</v>
      </c>
      <c r="N2120" s="232">
        <v>4</v>
      </c>
      <c r="O2120" s="232">
        <f t="shared" si="747"/>
        <v>1</v>
      </c>
      <c r="P2120" s="232">
        <f t="shared" si="748"/>
        <v>0</v>
      </c>
      <c r="Q2120" s="232">
        <f>VLOOKUP(L2120,'MASTER DATA'!$A$1:$E$192,5,0)</f>
        <v>4</v>
      </c>
      <c r="R2120" s="234">
        <f>SUMIF('picking of the day'!$H$4:$H$358,WMS!H2120&amp;WMS!L2120,'picking of the day'!$E$4:$E$358)</f>
        <v>0</v>
      </c>
      <c r="U2120" s="114">
        <f>IF(ISNA(VLOOKUP(H2120,'data putaway'!$A$1:$E$530,3,0)),0,VLOOKUP(H2120,'data putaway'!$A$1:$E$530,3,0))</f>
        <v>0</v>
      </c>
      <c r="V2120" s="354">
        <f t="shared" si="749"/>
        <v>4</v>
      </c>
      <c r="W2120" s="114">
        <f>IF(ISNA(VLOOKUP(H2120,'data putaway'!$A$1:$E$530,2,0)),0,VLOOKUP(H2120,'data putaway'!$A$1:$E$530,2,0))</f>
        <v>0</v>
      </c>
      <c r="X2120" s="354" t="b">
        <f t="shared" si="750"/>
        <v>0</v>
      </c>
      <c r="Y2120" s="354">
        <f>IF(ISNA(VLOOKUP(H2120,'data putaway'!$A$1:$E$530,4,0)),0,VLOOKUP(H2120,'data putaway'!$A$1:$E$530,4,0))</f>
        <v>0</v>
      </c>
      <c r="Z2120" s="113">
        <f>IF(ISNA(VLOOKUP(H2120,'data putaway'!$A$1:$E$530,5,0)),0,VLOOKUP(H2120,'data putaway'!$A$1:$E$530,5,0))</f>
        <v>0</v>
      </c>
      <c r="AA2120" s="354" t="b">
        <f t="shared" si="751"/>
        <v>0</v>
      </c>
      <c r="AB2120" s="354" t="b">
        <f t="shared" si="752"/>
        <v>0</v>
      </c>
      <c r="AC2120" s="356" t="str">
        <f t="shared" ca="1" si="753"/>
        <v>0 Month,  13 Days</v>
      </c>
      <c r="AD2120" s="114" t="str">
        <f t="shared" ca="1" si="738"/>
        <v>3 Year, 11 Month, 8 Days</v>
      </c>
      <c r="AE2120" s="114">
        <f t="shared" si="754"/>
        <v>4</v>
      </c>
      <c r="AF2120" s="114">
        <f t="shared" si="755"/>
        <v>1</v>
      </c>
      <c r="AG2120" s="354" t="str">
        <f t="shared" si="756"/>
        <v>CF36</v>
      </c>
      <c r="AH2120" s="114">
        <f>IF(ISNA(VLOOKUP(L2120,'MASTER DATA'!$A$1:$F$192,6,0)),0,VLOOKUP(L2120,'MASTER DATA'!$A$1:$F$192,6,0))*AE2120</f>
        <v>836</v>
      </c>
      <c r="AI2120" s="354" t="str">
        <f>VLOOKUP($D2120,'warehouse mapping'!$AN$7:$AO$17,2,0)</f>
        <v>Aktif</v>
      </c>
      <c r="AJ2120" s="114">
        <f t="shared" si="757"/>
        <v>0</v>
      </c>
      <c r="AK2120" s="354" t="str">
        <f t="shared" si="758"/>
        <v/>
      </c>
      <c r="AL2120" s="354" t="s">
        <v>3025</v>
      </c>
      <c r="AM2120" s="354">
        <f t="shared" si="739"/>
        <v>1</v>
      </c>
      <c r="AN2120" s="354" t="b">
        <f t="shared" si="759"/>
        <v>1</v>
      </c>
    </row>
    <row r="2121" spans="1:40" s="354" customFormat="1">
      <c r="A2121" s="354" t="str">
        <f t="shared" si="740"/>
        <v>CF36D01550049045</v>
      </c>
      <c r="B2121" s="354">
        <f t="shared" si="741"/>
        <v>0</v>
      </c>
      <c r="C2121" s="354">
        <f t="shared" si="742"/>
        <v>0</v>
      </c>
      <c r="D2121" s="354" t="str">
        <f t="shared" si="743"/>
        <v>CF</v>
      </c>
      <c r="E2121" s="354" t="str">
        <f t="shared" si="744"/>
        <v>36</v>
      </c>
      <c r="F2121" s="354" t="str">
        <f t="shared" si="745"/>
        <v>D</v>
      </c>
      <c r="G2121" s="355" t="str">
        <f t="shared" si="746"/>
        <v>01</v>
      </c>
      <c r="H2121" s="232" t="s">
        <v>301</v>
      </c>
      <c r="I2121" s="232" t="s">
        <v>3531</v>
      </c>
      <c r="J2121" s="233">
        <v>46275</v>
      </c>
      <c r="K2121" s="233">
        <v>47730</v>
      </c>
      <c r="L2121" s="234">
        <v>550049045</v>
      </c>
      <c r="M2121" s="232" t="str">
        <f>IF(ISNA(VLOOKUP(L2121,'MASTER DATA'!$A$1:$B$192,2,0)),"",VLOOKUP(L2121,'MASTER DATA'!$A$1:$B$192,2,0))</f>
        <v>Advanc4TAX320W50SGMA_12*0.8L_A04W</v>
      </c>
      <c r="N2121" s="232">
        <v>48</v>
      </c>
      <c r="O2121" s="232">
        <f t="shared" si="747"/>
        <v>1</v>
      </c>
      <c r="P2121" s="232">
        <f t="shared" si="748"/>
        <v>0</v>
      </c>
      <c r="Q2121" s="232">
        <f>VLOOKUP(L2121,'MASTER DATA'!$A$1:$E$192,5,0)</f>
        <v>48</v>
      </c>
      <c r="R2121" s="234">
        <f>SUMIF('picking of the day'!$H$4:$H$358,WMS!H2121&amp;WMS!L2121,'picking of the day'!$E$4:$E$358)</f>
        <v>0</v>
      </c>
      <c r="U2121" s="114">
        <f>IF(ISNA(VLOOKUP(H2121,'data putaway'!$A$1:$E$530,3,0)),0,VLOOKUP(H2121,'data putaway'!$A$1:$E$530,3,0))</f>
        <v>0</v>
      </c>
      <c r="V2121" s="354">
        <f t="shared" si="749"/>
        <v>48</v>
      </c>
      <c r="W2121" s="114">
        <f>IF(ISNA(VLOOKUP(H2121,'data putaway'!$A$1:$E$530,2,0)),0,VLOOKUP(H2121,'data putaway'!$A$1:$E$530,2,0))</f>
        <v>0</v>
      </c>
      <c r="X2121" s="354" t="b">
        <f t="shared" si="750"/>
        <v>0</v>
      </c>
      <c r="Y2121" s="354">
        <f>IF(ISNA(VLOOKUP(H2121,'data putaway'!$A$1:$E$530,4,0)),0,VLOOKUP(H2121,'data putaway'!$A$1:$E$530,4,0))</f>
        <v>0</v>
      </c>
      <c r="Z2121" s="113">
        <f>IF(ISNA(VLOOKUP(H2121,'data putaway'!$A$1:$E$530,5,0)),0,VLOOKUP(H2121,'data putaway'!$A$1:$E$530,5,0))</f>
        <v>0</v>
      </c>
      <c r="AA2121" s="354" t="b">
        <f t="shared" si="751"/>
        <v>0</v>
      </c>
      <c r="AB2121" s="354" t="b">
        <f t="shared" si="752"/>
        <v>0</v>
      </c>
      <c r="AC2121" s="356" t="str">
        <f t="shared" ca="1" si="753"/>
        <v>0 Month,  8 Days</v>
      </c>
      <c r="AD2121" s="114" t="str">
        <f t="shared" ca="1" si="738"/>
        <v>3 Year, 11 Month, 17 Days</v>
      </c>
      <c r="AE2121" s="114">
        <f t="shared" si="754"/>
        <v>48</v>
      </c>
      <c r="AF2121" s="114">
        <f t="shared" si="755"/>
        <v>1</v>
      </c>
      <c r="AG2121" s="354" t="str">
        <f t="shared" si="756"/>
        <v>CF36</v>
      </c>
      <c r="AH2121" s="114">
        <f>IF(ISNA(VLOOKUP(L2121,'MASTER DATA'!$A$1:$F$192,6,0)),0,VLOOKUP(L2121,'MASTER DATA'!$A$1:$F$192,6,0))*AE2121</f>
        <v>460.79999999999995</v>
      </c>
      <c r="AI2121" s="354" t="str">
        <f>VLOOKUP($D2121,'warehouse mapping'!$AN$7:$AO$17,2,0)</f>
        <v>Aktif</v>
      </c>
      <c r="AJ2121" s="114">
        <f t="shared" si="757"/>
        <v>0</v>
      </c>
      <c r="AK2121" s="354" t="str">
        <f t="shared" si="758"/>
        <v/>
      </c>
      <c r="AL2121" s="354" t="s">
        <v>3025</v>
      </c>
      <c r="AM2121" s="354">
        <f t="shared" si="739"/>
        <v>1</v>
      </c>
      <c r="AN2121" s="354" t="b">
        <f t="shared" si="759"/>
        <v>1</v>
      </c>
    </row>
    <row r="2122" spans="1:40" s="354" customFormat="1">
      <c r="A2122" s="354" t="str">
        <f t="shared" si="740"/>
        <v>CF36D02550049045</v>
      </c>
      <c r="B2122" s="354">
        <f t="shared" si="741"/>
        <v>0</v>
      </c>
      <c r="C2122" s="354">
        <f t="shared" si="742"/>
        <v>0</v>
      </c>
      <c r="D2122" s="354" t="str">
        <f t="shared" si="743"/>
        <v>CF</v>
      </c>
      <c r="E2122" s="354" t="str">
        <f t="shared" si="744"/>
        <v>36</v>
      </c>
      <c r="F2122" s="354" t="str">
        <f t="shared" si="745"/>
        <v>D</v>
      </c>
      <c r="G2122" s="355" t="str">
        <f t="shared" si="746"/>
        <v>02</v>
      </c>
      <c r="H2122" s="232" t="s">
        <v>302</v>
      </c>
      <c r="I2122" s="232" t="s">
        <v>3531</v>
      </c>
      <c r="J2122" s="233">
        <v>46275</v>
      </c>
      <c r="K2122" s="233">
        <v>47730</v>
      </c>
      <c r="L2122" s="234">
        <v>550049045</v>
      </c>
      <c r="M2122" s="232" t="str">
        <f>IF(ISNA(VLOOKUP(L2122,'MASTER DATA'!$A$1:$B$192,2,0)),"",VLOOKUP(L2122,'MASTER DATA'!$A$1:$B$192,2,0))</f>
        <v>Advanc4TAX320W50SGMA_12*0.8L_A04W</v>
      </c>
      <c r="N2122" s="232">
        <v>48</v>
      </c>
      <c r="O2122" s="232">
        <f t="shared" si="747"/>
        <v>1</v>
      </c>
      <c r="P2122" s="232">
        <f t="shared" si="748"/>
        <v>0</v>
      </c>
      <c r="Q2122" s="232">
        <f>VLOOKUP(L2122,'MASTER DATA'!$A$1:$E$192,5,0)</f>
        <v>48</v>
      </c>
      <c r="R2122" s="234">
        <f>SUMIF('picking of the day'!$H$4:$H$358,WMS!H2122&amp;WMS!L2122,'picking of the day'!$E$4:$E$358)</f>
        <v>0</v>
      </c>
      <c r="U2122" s="114">
        <f>IF(ISNA(VLOOKUP(H2122,'data putaway'!$A$1:$E$530,3,0)),0,VLOOKUP(H2122,'data putaway'!$A$1:$E$530,3,0))</f>
        <v>0</v>
      </c>
      <c r="V2122" s="354">
        <f t="shared" si="749"/>
        <v>48</v>
      </c>
      <c r="W2122" s="114">
        <f>IF(ISNA(VLOOKUP(H2122,'data putaway'!$A$1:$E$530,2,0)),0,VLOOKUP(H2122,'data putaway'!$A$1:$E$530,2,0))</f>
        <v>0</v>
      </c>
      <c r="X2122" s="354" t="b">
        <f t="shared" si="750"/>
        <v>0</v>
      </c>
      <c r="Y2122" s="354">
        <f>IF(ISNA(VLOOKUP(H2122,'data putaway'!$A$1:$E$530,4,0)),0,VLOOKUP(H2122,'data putaway'!$A$1:$E$530,4,0))</f>
        <v>0</v>
      </c>
      <c r="Z2122" s="113">
        <f>IF(ISNA(VLOOKUP(H2122,'data putaway'!$A$1:$E$530,5,0)),0,VLOOKUP(H2122,'data putaway'!$A$1:$E$530,5,0))</f>
        <v>0</v>
      </c>
      <c r="AA2122" s="354" t="b">
        <f t="shared" si="751"/>
        <v>0</v>
      </c>
      <c r="AB2122" s="354" t="b">
        <f t="shared" si="752"/>
        <v>0</v>
      </c>
      <c r="AC2122" s="356" t="str">
        <f t="shared" ca="1" si="753"/>
        <v>0 Month,  8 Days</v>
      </c>
      <c r="AD2122" s="114" t="str">
        <f t="shared" ca="1" si="738"/>
        <v>3 Year, 11 Month, 17 Days</v>
      </c>
      <c r="AE2122" s="114">
        <f t="shared" si="754"/>
        <v>48</v>
      </c>
      <c r="AF2122" s="114">
        <f t="shared" si="755"/>
        <v>1</v>
      </c>
      <c r="AG2122" s="354" t="str">
        <f t="shared" si="756"/>
        <v>CF36</v>
      </c>
      <c r="AH2122" s="114">
        <f>IF(ISNA(VLOOKUP(L2122,'MASTER DATA'!$A$1:$F$192,6,0)),0,VLOOKUP(L2122,'MASTER DATA'!$A$1:$F$192,6,0))*AE2122</f>
        <v>460.79999999999995</v>
      </c>
      <c r="AI2122" s="354" t="str">
        <f>VLOOKUP($D2122,'warehouse mapping'!$AN$7:$AO$17,2,0)</f>
        <v>Aktif</v>
      </c>
      <c r="AJ2122" s="114">
        <f t="shared" si="757"/>
        <v>0</v>
      </c>
      <c r="AK2122" s="354" t="str">
        <f t="shared" si="758"/>
        <v/>
      </c>
      <c r="AL2122" s="354" t="s">
        <v>3025</v>
      </c>
      <c r="AM2122" s="354">
        <f t="shared" si="739"/>
        <v>1</v>
      </c>
      <c r="AN2122" s="354" t="b">
        <f t="shared" si="759"/>
        <v>1</v>
      </c>
    </row>
    <row r="2123" spans="1:40" s="354" customFormat="1">
      <c r="A2123" s="354" t="str">
        <f t="shared" si="740"/>
        <v>CF36E01550049045</v>
      </c>
      <c r="B2123" s="354">
        <f t="shared" si="741"/>
        <v>0</v>
      </c>
      <c r="C2123" s="354">
        <f t="shared" si="742"/>
        <v>0</v>
      </c>
      <c r="D2123" s="354" t="str">
        <f t="shared" si="743"/>
        <v>CF</v>
      </c>
      <c r="E2123" s="354" t="str">
        <f t="shared" si="744"/>
        <v>36</v>
      </c>
      <c r="F2123" s="354" t="str">
        <f t="shared" si="745"/>
        <v>E</v>
      </c>
      <c r="G2123" s="355" t="str">
        <f t="shared" si="746"/>
        <v>01</v>
      </c>
      <c r="H2123" s="232" t="s">
        <v>303</v>
      </c>
      <c r="I2123" s="232" t="s">
        <v>3531</v>
      </c>
      <c r="J2123" s="233">
        <v>46275</v>
      </c>
      <c r="K2123" s="233">
        <v>47730</v>
      </c>
      <c r="L2123" s="234">
        <v>550049045</v>
      </c>
      <c r="M2123" s="232" t="str">
        <f>IF(ISNA(VLOOKUP(L2123,'MASTER DATA'!$A$1:$B$192,2,0)),"",VLOOKUP(L2123,'MASTER DATA'!$A$1:$B$192,2,0))</f>
        <v>Advanc4TAX320W50SGMA_12*0.8L_A04W</v>
      </c>
      <c r="N2123" s="232">
        <v>48</v>
      </c>
      <c r="O2123" s="232">
        <f t="shared" si="747"/>
        <v>1</v>
      </c>
      <c r="P2123" s="232">
        <f t="shared" si="748"/>
        <v>0</v>
      </c>
      <c r="Q2123" s="232">
        <f>VLOOKUP(L2123,'MASTER DATA'!$A$1:$E$192,5,0)</f>
        <v>48</v>
      </c>
      <c r="R2123" s="234">
        <f>SUMIF('picking of the day'!$H$4:$H$358,WMS!H2123&amp;WMS!L2123,'picking of the day'!$E$4:$E$358)</f>
        <v>0</v>
      </c>
      <c r="U2123" s="114">
        <f>IF(ISNA(VLOOKUP(H2123,'data putaway'!$A$1:$E$530,3,0)),0,VLOOKUP(H2123,'data putaway'!$A$1:$E$530,3,0))</f>
        <v>0</v>
      </c>
      <c r="V2123" s="354">
        <f t="shared" si="749"/>
        <v>48</v>
      </c>
      <c r="W2123" s="114">
        <f>IF(ISNA(VLOOKUP(H2123,'data putaway'!$A$1:$E$530,2,0)),0,VLOOKUP(H2123,'data putaway'!$A$1:$E$530,2,0))</f>
        <v>0</v>
      </c>
      <c r="X2123" s="354" t="b">
        <f t="shared" si="750"/>
        <v>0</v>
      </c>
      <c r="Y2123" s="354">
        <f>IF(ISNA(VLOOKUP(H2123,'data putaway'!$A$1:$E$530,4,0)),0,VLOOKUP(H2123,'data putaway'!$A$1:$E$530,4,0))</f>
        <v>0</v>
      </c>
      <c r="Z2123" s="113">
        <f>IF(ISNA(VLOOKUP(H2123,'data putaway'!$A$1:$E$530,5,0)),0,VLOOKUP(H2123,'data putaway'!$A$1:$E$530,5,0))</f>
        <v>0</v>
      </c>
      <c r="AA2123" s="354" t="b">
        <f t="shared" si="751"/>
        <v>0</v>
      </c>
      <c r="AB2123" s="354" t="b">
        <f t="shared" si="752"/>
        <v>0</v>
      </c>
      <c r="AC2123" s="356" t="str">
        <f t="shared" ca="1" si="753"/>
        <v>0 Month,  8 Days</v>
      </c>
      <c r="AD2123" s="114" t="str">
        <f t="shared" ca="1" si="738"/>
        <v>3 Year, 11 Month, 17 Days</v>
      </c>
      <c r="AE2123" s="114">
        <f t="shared" si="754"/>
        <v>48</v>
      </c>
      <c r="AF2123" s="114">
        <f t="shared" si="755"/>
        <v>1</v>
      </c>
      <c r="AG2123" s="354" t="str">
        <f t="shared" si="756"/>
        <v>CF36</v>
      </c>
      <c r="AH2123" s="114">
        <f>IF(ISNA(VLOOKUP(L2123,'MASTER DATA'!$A$1:$F$192,6,0)),0,VLOOKUP(L2123,'MASTER DATA'!$A$1:$F$192,6,0))*AE2123</f>
        <v>460.79999999999995</v>
      </c>
      <c r="AI2123" s="354" t="str">
        <f>VLOOKUP($D2123,'warehouse mapping'!$AN$7:$AO$17,2,0)</f>
        <v>Aktif</v>
      </c>
      <c r="AJ2123" s="114">
        <f t="shared" si="757"/>
        <v>0</v>
      </c>
      <c r="AK2123" s="354" t="str">
        <f t="shared" si="758"/>
        <v/>
      </c>
      <c r="AL2123" s="354" t="s">
        <v>3025</v>
      </c>
      <c r="AM2123" s="354">
        <f t="shared" si="739"/>
        <v>1</v>
      </c>
      <c r="AN2123" s="354" t="b">
        <f t="shared" si="759"/>
        <v>1</v>
      </c>
    </row>
    <row r="2124" spans="1:40" s="354" customFormat="1">
      <c r="A2124" s="354" t="str">
        <f t="shared" si="740"/>
        <v>CF36E02550049045</v>
      </c>
      <c r="B2124" s="354">
        <f t="shared" si="741"/>
        <v>0</v>
      </c>
      <c r="C2124" s="354">
        <f t="shared" si="742"/>
        <v>0</v>
      </c>
      <c r="D2124" s="354" t="str">
        <f t="shared" si="743"/>
        <v>CF</v>
      </c>
      <c r="E2124" s="354" t="str">
        <f t="shared" si="744"/>
        <v>36</v>
      </c>
      <c r="F2124" s="354" t="str">
        <f t="shared" si="745"/>
        <v>E</v>
      </c>
      <c r="G2124" s="355" t="str">
        <f t="shared" si="746"/>
        <v>02</v>
      </c>
      <c r="H2124" s="232" t="s">
        <v>304</v>
      </c>
      <c r="I2124" s="232" t="s">
        <v>3531</v>
      </c>
      <c r="J2124" s="233">
        <v>46275</v>
      </c>
      <c r="K2124" s="233">
        <v>47730</v>
      </c>
      <c r="L2124" s="234">
        <v>550049045</v>
      </c>
      <c r="M2124" s="232" t="str">
        <f>IF(ISNA(VLOOKUP(L2124,'MASTER DATA'!$A$1:$B$192,2,0)),"",VLOOKUP(L2124,'MASTER DATA'!$A$1:$B$192,2,0))</f>
        <v>Advanc4TAX320W50SGMA_12*0.8L_A04W</v>
      </c>
      <c r="N2124" s="232">
        <v>48</v>
      </c>
      <c r="O2124" s="232">
        <f t="shared" si="747"/>
        <v>1</v>
      </c>
      <c r="P2124" s="232">
        <f t="shared" si="748"/>
        <v>0</v>
      </c>
      <c r="Q2124" s="232">
        <f>VLOOKUP(L2124,'MASTER DATA'!$A$1:$E$192,5,0)</f>
        <v>48</v>
      </c>
      <c r="R2124" s="234">
        <f>SUMIF('picking of the day'!$H$4:$H$358,WMS!H2124&amp;WMS!L2124,'picking of the day'!$E$4:$E$358)</f>
        <v>0</v>
      </c>
      <c r="U2124" s="114">
        <f>IF(ISNA(VLOOKUP(H2124,'data putaway'!$A$1:$E$530,3,0)),0,VLOOKUP(H2124,'data putaway'!$A$1:$E$530,3,0))</f>
        <v>0</v>
      </c>
      <c r="V2124" s="354">
        <f t="shared" si="749"/>
        <v>48</v>
      </c>
      <c r="W2124" s="114">
        <f>IF(ISNA(VLOOKUP(H2124,'data putaway'!$A$1:$E$530,2,0)),0,VLOOKUP(H2124,'data putaway'!$A$1:$E$530,2,0))</f>
        <v>0</v>
      </c>
      <c r="X2124" s="354" t="b">
        <f t="shared" si="750"/>
        <v>0</v>
      </c>
      <c r="Y2124" s="354">
        <f>IF(ISNA(VLOOKUP(H2124,'data putaway'!$A$1:$E$530,4,0)),0,VLOOKUP(H2124,'data putaway'!$A$1:$E$530,4,0))</f>
        <v>0</v>
      </c>
      <c r="Z2124" s="113">
        <f>IF(ISNA(VLOOKUP(H2124,'data putaway'!$A$1:$E$530,5,0)),0,VLOOKUP(H2124,'data putaway'!$A$1:$E$530,5,0))</f>
        <v>0</v>
      </c>
      <c r="AA2124" s="354" t="b">
        <f t="shared" si="751"/>
        <v>0</v>
      </c>
      <c r="AB2124" s="354" t="b">
        <f t="shared" si="752"/>
        <v>0</v>
      </c>
      <c r="AC2124" s="356" t="str">
        <f t="shared" ca="1" si="753"/>
        <v>0 Month,  8 Days</v>
      </c>
      <c r="AD2124" s="114" t="str">
        <f t="shared" ca="1" si="738"/>
        <v>3 Year, 11 Month, 17 Days</v>
      </c>
      <c r="AE2124" s="114">
        <f t="shared" si="754"/>
        <v>48</v>
      </c>
      <c r="AF2124" s="114">
        <f t="shared" si="755"/>
        <v>1</v>
      </c>
      <c r="AG2124" s="354" t="str">
        <f t="shared" si="756"/>
        <v>CF36</v>
      </c>
      <c r="AH2124" s="114">
        <f>IF(ISNA(VLOOKUP(L2124,'MASTER DATA'!$A$1:$F$192,6,0)),0,VLOOKUP(L2124,'MASTER DATA'!$A$1:$F$192,6,0))*AE2124</f>
        <v>460.79999999999995</v>
      </c>
      <c r="AI2124" s="354" t="str">
        <f>VLOOKUP($D2124,'warehouse mapping'!$AN$7:$AO$17,2,0)</f>
        <v>Aktif</v>
      </c>
      <c r="AJ2124" s="114">
        <f t="shared" si="757"/>
        <v>0</v>
      </c>
      <c r="AK2124" s="354" t="str">
        <f t="shared" si="758"/>
        <v/>
      </c>
      <c r="AL2124" s="354" t="s">
        <v>3025</v>
      </c>
      <c r="AM2124" s="354">
        <f t="shared" si="739"/>
        <v>1</v>
      </c>
      <c r="AN2124" s="354" t="b">
        <f t="shared" si="759"/>
        <v>1</v>
      </c>
    </row>
    <row r="2125" spans="1:40" s="354" customFormat="1">
      <c r="A2125" s="354" t="str">
        <f t="shared" si="740"/>
        <v>CF37A01</v>
      </c>
      <c r="B2125" s="354">
        <f t="shared" si="741"/>
        <v>0</v>
      </c>
      <c r="C2125" s="354">
        <f t="shared" si="742"/>
        <v>0</v>
      </c>
      <c r="D2125" s="354" t="str">
        <f t="shared" si="743"/>
        <v>CF</v>
      </c>
      <c r="E2125" s="354" t="str">
        <f t="shared" si="744"/>
        <v>37</v>
      </c>
      <c r="F2125" s="354" t="str">
        <f t="shared" si="745"/>
        <v>A</v>
      </c>
      <c r="G2125" s="355" t="str">
        <f t="shared" si="746"/>
        <v>01</v>
      </c>
      <c r="H2125" s="232" t="s">
        <v>283</v>
      </c>
      <c r="I2125" s="232"/>
      <c r="J2125" s="233"/>
      <c r="K2125" s="233"/>
      <c r="L2125" s="234"/>
      <c r="M2125" s="232" t="str">
        <f>IF(ISNA(VLOOKUP(L2125,'MASTER DATA'!$A$1:$B$192,2,0)),"",VLOOKUP(L2125,'MASTER DATA'!$A$1:$B$192,2,0))</f>
        <v/>
      </c>
      <c r="N2125" s="232">
        <v>0</v>
      </c>
      <c r="O2125" s="232" t="e">
        <f t="shared" si="747"/>
        <v>#N/A</v>
      </c>
      <c r="P2125" s="232" t="e">
        <f t="shared" si="748"/>
        <v>#N/A</v>
      </c>
      <c r="Q2125" s="232" t="e">
        <f>VLOOKUP(L2125,'MASTER DATA'!$A$1:$E$192,5,0)</f>
        <v>#N/A</v>
      </c>
      <c r="R2125" s="234">
        <f>SUMIF('picking of the day'!$H$4:$H$358,WMS!H2125&amp;WMS!L2125,'picking of the day'!$E$4:$E$358)</f>
        <v>0</v>
      </c>
      <c r="U2125" s="114">
        <f>IF(ISNA(VLOOKUP(H2125,'data putaway'!$A$1:$E$530,3,0)),0,VLOOKUP(H2125,'data putaway'!$A$1:$E$530,3,0))</f>
        <v>0</v>
      </c>
      <c r="V2125" s="354">
        <f t="shared" si="749"/>
        <v>0</v>
      </c>
      <c r="W2125" s="114">
        <f>IF(ISNA(VLOOKUP(H2125,'data putaway'!$A$1:$E$530,2,0)),0,VLOOKUP(H2125,'data putaway'!$A$1:$E$530,2,0))</f>
        <v>0</v>
      </c>
      <c r="X2125" s="354" t="b">
        <f t="shared" si="750"/>
        <v>1</v>
      </c>
      <c r="Y2125" s="354">
        <f>IF(ISNA(VLOOKUP(H2125,'data putaway'!$A$1:$E$530,4,0)),0,VLOOKUP(H2125,'data putaway'!$A$1:$E$530,4,0))</f>
        <v>0</v>
      </c>
      <c r="Z2125" s="113">
        <f>IF(ISNA(VLOOKUP(H2125,'data putaway'!$A$1:$E$530,5,0)),0,VLOOKUP(H2125,'data putaway'!$A$1:$E$530,5,0))</f>
        <v>0</v>
      </c>
      <c r="AA2125" s="354" t="b">
        <f t="shared" si="751"/>
        <v>1</v>
      </c>
      <c r="AB2125" s="354" t="b">
        <f t="shared" si="752"/>
        <v>1</v>
      </c>
      <c r="AC2125" s="356" t="str">
        <f t="shared" ca="1" si="753"/>
        <v/>
      </c>
      <c r="AD2125" s="114" t="str">
        <f t="shared" ca="1" si="738"/>
        <v/>
      </c>
      <c r="AE2125" s="114">
        <f t="shared" si="754"/>
        <v>0</v>
      </c>
      <c r="AF2125" s="114">
        <f t="shared" si="755"/>
        <v>0</v>
      </c>
      <c r="AG2125" s="354" t="str">
        <f t="shared" si="756"/>
        <v>CF37</v>
      </c>
      <c r="AH2125" s="114">
        <f>IF(ISNA(VLOOKUP(L2125,'MASTER DATA'!$A$1:$F$192,6,0)),0,VLOOKUP(L2125,'MASTER DATA'!$A$1:$F$192,6,0))*AE2125</f>
        <v>0</v>
      </c>
      <c r="AI2125" s="354" t="str">
        <f>VLOOKUP($D2125,'warehouse mapping'!$AN$7:$AO$17,2,0)</f>
        <v>Aktif</v>
      </c>
      <c r="AJ2125" s="114">
        <f t="shared" si="757"/>
        <v>1</v>
      </c>
      <c r="AK2125" s="354" t="str">
        <f t="shared" si="758"/>
        <v>CF</v>
      </c>
      <c r="AL2125" s="354" t="s">
        <v>3025</v>
      </c>
      <c r="AM2125" s="354">
        <f t="shared" si="739"/>
        <v>1</v>
      </c>
      <c r="AN2125" s="354" t="b">
        <f t="shared" si="759"/>
        <v>1</v>
      </c>
    </row>
    <row r="2126" spans="1:40" s="354" customFormat="1">
      <c r="A2126" s="354" t="str">
        <f t="shared" si="740"/>
        <v>CF37A02</v>
      </c>
      <c r="B2126" s="354">
        <f t="shared" si="741"/>
        <v>0</v>
      </c>
      <c r="C2126" s="354">
        <f t="shared" si="742"/>
        <v>0</v>
      </c>
      <c r="D2126" s="354" t="str">
        <f t="shared" si="743"/>
        <v>CF</v>
      </c>
      <c r="E2126" s="354" t="str">
        <f t="shared" si="744"/>
        <v>37</v>
      </c>
      <c r="F2126" s="354" t="str">
        <f t="shared" si="745"/>
        <v>A</v>
      </c>
      <c r="G2126" s="355" t="str">
        <f t="shared" si="746"/>
        <v>02</v>
      </c>
      <c r="H2126" s="232" t="s">
        <v>2384</v>
      </c>
      <c r="I2126" s="232"/>
      <c r="J2126" s="233"/>
      <c r="K2126" s="233"/>
      <c r="L2126" s="234"/>
      <c r="M2126" s="232" t="str">
        <f>IF(ISNA(VLOOKUP(L2126,'MASTER DATA'!$A$1:$B$192,2,0)),"",VLOOKUP(L2126,'MASTER DATA'!$A$1:$B$192,2,0))</f>
        <v/>
      </c>
      <c r="N2126" s="232">
        <v>0</v>
      </c>
      <c r="O2126" s="232" t="e">
        <f t="shared" si="747"/>
        <v>#N/A</v>
      </c>
      <c r="P2126" s="232" t="e">
        <f t="shared" si="748"/>
        <v>#N/A</v>
      </c>
      <c r="Q2126" s="232" t="e">
        <f>VLOOKUP(L2126,'MASTER DATA'!$A$1:$E$192,5,0)</f>
        <v>#N/A</v>
      </c>
      <c r="R2126" s="234">
        <f>SUMIF('picking of the day'!$H$4:$H$358,WMS!H2126&amp;WMS!L2126,'picking of the day'!$E$4:$E$358)</f>
        <v>0</v>
      </c>
      <c r="U2126" s="114">
        <f>IF(ISNA(VLOOKUP(H2126,'data putaway'!$A$1:$E$530,3,0)),0,VLOOKUP(H2126,'data putaway'!$A$1:$E$530,3,0))</f>
        <v>0</v>
      </c>
      <c r="V2126" s="354">
        <f t="shared" si="749"/>
        <v>0</v>
      </c>
      <c r="W2126" s="114">
        <f>IF(ISNA(VLOOKUP(H2126,'data putaway'!$A$1:$E$530,2,0)),0,VLOOKUP(H2126,'data putaway'!$A$1:$E$530,2,0))</f>
        <v>0</v>
      </c>
      <c r="X2126" s="354" t="b">
        <f t="shared" si="750"/>
        <v>1</v>
      </c>
      <c r="Y2126" s="354">
        <f>IF(ISNA(VLOOKUP(H2126,'data putaway'!$A$1:$E$530,4,0)),0,VLOOKUP(H2126,'data putaway'!$A$1:$E$530,4,0))</f>
        <v>0</v>
      </c>
      <c r="Z2126" s="113">
        <f>IF(ISNA(VLOOKUP(H2126,'data putaway'!$A$1:$E$530,5,0)),0,VLOOKUP(H2126,'data putaway'!$A$1:$E$530,5,0))</f>
        <v>0</v>
      </c>
      <c r="AA2126" s="354" t="b">
        <f t="shared" si="751"/>
        <v>1</v>
      </c>
      <c r="AB2126" s="354" t="b">
        <f t="shared" si="752"/>
        <v>1</v>
      </c>
      <c r="AC2126" s="356" t="str">
        <f t="shared" ca="1" si="753"/>
        <v/>
      </c>
      <c r="AD2126" s="114" t="str">
        <f t="shared" ca="1" si="738"/>
        <v/>
      </c>
      <c r="AE2126" s="114">
        <f t="shared" si="754"/>
        <v>0</v>
      </c>
      <c r="AF2126" s="114">
        <f t="shared" si="755"/>
        <v>0</v>
      </c>
      <c r="AG2126" s="354" t="str">
        <f t="shared" si="756"/>
        <v>CF37</v>
      </c>
      <c r="AH2126" s="114">
        <f>IF(ISNA(VLOOKUP(L2126,'MASTER DATA'!$A$1:$F$192,6,0)),0,VLOOKUP(L2126,'MASTER DATA'!$A$1:$F$192,6,0))*AE2126</f>
        <v>0</v>
      </c>
      <c r="AI2126" s="354" t="str">
        <f>VLOOKUP($D2126,'warehouse mapping'!$AN$7:$AO$17,2,0)</f>
        <v>Aktif</v>
      </c>
      <c r="AJ2126" s="114">
        <f t="shared" si="757"/>
        <v>1</v>
      </c>
      <c r="AK2126" s="354" t="str">
        <f t="shared" si="758"/>
        <v>CF</v>
      </c>
      <c r="AL2126" s="354" t="s">
        <v>3025</v>
      </c>
      <c r="AM2126" s="354">
        <f t="shared" si="739"/>
        <v>1</v>
      </c>
      <c r="AN2126" s="354" t="b">
        <f t="shared" si="759"/>
        <v>1</v>
      </c>
    </row>
    <row r="2127" spans="1:40" s="354" customFormat="1">
      <c r="A2127" s="354" t="str">
        <f t="shared" si="740"/>
        <v>CF37B01550046498</v>
      </c>
      <c r="B2127" s="354">
        <f t="shared" si="741"/>
        <v>0</v>
      </c>
      <c r="C2127" s="354">
        <f t="shared" si="742"/>
        <v>0</v>
      </c>
      <c r="D2127" s="354" t="str">
        <f t="shared" si="743"/>
        <v>CF</v>
      </c>
      <c r="E2127" s="354" t="str">
        <f t="shared" si="744"/>
        <v>37</v>
      </c>
      <c r="F2127" s="354" t="str">
        <f t="shared" si="745"/>
        <v>B</v>
      </c>
      <c r="G2127" s="355" t="str">
        <f t="shared" si="746"/>
        <v>01</v>
      </c>
      <c r="H2127" s="232" t="s">
        <v>334</v>
      </c>
      <c r="I2127" s="232" t="s">
        <v>3512</v>
      </c>
      <c r="J2127" s="233">
        <v>46270</v>
      </c>
      <c r="K2127" s="233">
        <v>47721</v>
      </c>
      <c r="L2127" s="234">
        <v>550046498</v>
      </c>
      <c r="M2127" s="232" t="str">
        <f>IF(ISNA(VLOOKUP(L2127,'MASTER DATA'!$A$1:$B$192,2,0)),"",VLOOKUP(L2127,'MASTER DATA'!$A$1:$B$192,2,0))</f>
        <v>Argina S4 40_1*209L_A227</v>
      </c>
      <c r="N2127" s="232">
        <v>4</v>
      </c>
      <c r="O2127" s="232">
        <f t="shared" si="747"/>
        <v>1</v>
      </c>
      <c r="P2127" s="232">
        <f t="shared" si="748"/>
        <v>0</v>
      </c>
      <c r="Q2127" s="232">
        <f>VLOOKUP(L2127,'MASTER DATA'!$A$1:$E$192,5,0)</f>
        <v>4</v>
      </c>
      <c r="R2127" s="234">
        <f>SUMIF('picking of the day'!$H$4:$H$358,WMS!H2127&amp;WMS!L2127,'picking of the day'!$E$4:$E$358)</f>
        <v>0</v>
      </c>
      <c r="U2127" s="114">
        <f>IF(ISNA(VLOOKUP(H2127,'data putaway'!$A$1:$E$530,3,0)),0,VLOOKUP(H2127,'data putaway'!$A$1:$E$530,3,0))</f>
        <v>0</v>
      </c>
      <c r="V2127" s="354">
        <f t="shared" si="749"/>
        <v>4</v>
      </c>
      <c r="W2127" s="114">
        <f>IF(ISNA(VLOOKUP(H2127,'data putaway'!$A$1:$E$530,2,0)),0,VLOOKUP(H2127,'data putaway'!$A$1:$E$530,2,0))</f>
        <v>0</v>
      </c>
      <c r="X2127" s="354" t="b">
        <f t="shared" si="750"/>
        <v>0</v>
      </c>
      <c r="Y2127" s="354">
        <f>IF(ISNA(VLOOKUP(H2127,'data putaway'!$A$1:$E$530,4,0)),0,VLOOKUP(H2127,'data putaway'!$A$1:$E$530,4,0))</f>
        <v>0</v>
      </c>
      <c r="Z2127" s="113">
        <f>IF(ISNA(VLOOKUP(H2127,'data putaway'!$A$1:$E$530,5,0)),0,VLOOKUP(H2127,'data putaway'!$A$1:$E$530,5,0))</f>
        <v>0</v>
      </c>
      <c r="AA2127" s="354" t="b">
        <f t="shared" si="751"/>
        <v>0</v>
      </c>
      <c r="AB2127" s="354" t="b">
        <f t="shared" si="752"/>
        <v>0</v>
      </c>
      <c r="AC2127" s="356" t="str">
        <f t="shared" ca="1" si="753"/>
        <v>0 Month,  13 Days</v>
      </c>
      <c r="AD2127" s="114" t="str">
        <f t="shared" ca="1" si="738"/>
        <v>3 Year, 11 Month, 8 Days</v>
      </c>
      <c r="AE2127" s="114">
        <f t="shared" si="754"/>
        <v>4</v>
      </c>
      <c r="AF2127" s="114">
        <f t="shared" si="755"/>
        <v>1</v>
      </c>
      <c r="AG2127" s="354" t="str">
        <f t="shared" si="756"/>
        <v>CF37</v>
      </c>
      <c r="AH2127" s="114">
        <f>IF(ISNA(VLOOKUP(L2127,'MASTER DATA'!$A$1:$F$192,6,0)),0,VLOOKUP(L2127,'MASTER DATA'!$A$1:$F$192,6,0))*AE2127</f>
        <v>836</v>
      </c>
      <c r="AI2127" s="354" t="str">
        <f>VLOOKUP($D2127,'warehouse mapping'!$AN$7:$AO$17,2,0)</f>
        <v>Aktif</v>
      </c>
      <c r="AJ2127" s="114">
        <f t="shared" si="757"/>
        <v>0</v>
      </c>
      <c r="AK2127" s="354" t="str">
        <f t="shared" si="758"/>
        <v/>
      </c>
      <c r="AL2127" s="354" t="s">
        <v>3025</v>
      </c>
      <c r="AM2127" s="354">
        <f t="shared" si="739"/>
        <v>1</v>
      </c>
      <c r="AN2127" s="354" t="b">
        <f t="shared" si="759"/>
        <v>1</v>
      </c>
    </row>
    <row r="2128" spans="1:40" s="354" customFormat="1">
      <c r="A2128" s="354" t="str">
        <f t="shared" si="740"/>
        <v>CF37B02550046498</v>
      </c>
      <c r="B2128" s="354">
        <f t="shared" si="741"/>
        <v>0</v>
      </c>
      <c r="C2128" s="354">
        <f t="shared" si="742"/>
        <v>0</v>
      </c>
      <c r="D2128" s="354" t="str">
        <f t="shared" si="743"/>
        <v>CF</v>
      </c>
      <c r="E2128" s="354" t="str">
        <f t="shared" si="744"/>
        <v>37</v>
      </c>
      <c r="F2128" s="354" t="str">
        <f t="shared" si="745"/>
        <v>B</v>
      </c>
      <c r="G2128" s="355" t="str">
        <f t="shared" si="746"/>
        <v>02</v>
      </c>
      <c r="H2128" s="232" t="s">
        <v>2385</v>
      </c>
      <c r="I2128" s="232" t="s">
        <v>3512</v>
      </c>
      <c r="J2128" s="233">
        <v>46270</v>
      </c>
      <c r="K2128" s="233">
        <v>47721</v>
      </c>
      <c r="L2128" s="234">
        <v>550046498</v>
      </c>
      <c r="M2128" s="232" t="str">
        <f>IF(ISNA(VLOOKUP(L2128,'MASTER DATA'!$A$1:$B$192,2,0)),"",VLOOKUP(L2128,'MASTER DATA'!$A$1:$B$192,2,0))</f>
        <v>Argina S4 40_1*209L_A227</v>
      </c>
      <c r="N2128" s="232">
        <v>4</v>
      </c>
      <c r="O2128" s="232">
        <f t="shared" si="747"/>
        <v>1</v>
      </c>
      <c r="P2128" s="232">
        <f t="shared" si="748"/>
        <v>0</v>
      </c>
      <c r="Q2128" s="232">
        <f>VLOOKUP(L2128,'MASTER DATA'!$A$1:$E$192,5,0)</f>
        <v>4</v>
      </c>
      <c r="R2128" s="234">
        <f>SUMIF('picking of the day'!$H$4:$H$358,WMS!H2128&amp;WMS!L2128,'picking of the day'!$E$4:$E$358)</f>
        <v>0</v>
      </c>
      <c r="U2128" s="114">
        <f>IF(ISNA(VLOOKUP(H2128,'data putaway'!$A$1:$E$530,3,0)),0,VLOOKUP(H2128,'data putaway'!$A$1:$E$530,3,0))</f>
        <v>0</v>
      </c>
      <c r="V2128" s="354">
        <f t="shared" si="749"/>
        <v>4</v>
      </c>
      <c r="W2128" s="114">
        <f>IF(ISNA(VLOOKUP(H2128,'data putaway'!$A$1:$E$530,2,0)),0,VLOOKUP(H2128,'data putaway'!$A$1:$E$530,2,0))</f>
        <v>0</v>
      </c>
      <c r="X2128" s="354" t="b">
        <f t="shared" si="750"/>
        <v>0</v>
      </c>
      <c r="Y2128" s="354">
        <f>IF(ISNA(VLOOKUP(H2128,'data putaway'!$A$1:$E$530,4,0)),0,VLOOKUP(H2128,'data putaway'!$A$1:$E$530,4,0))</f>
        <v>0</v>
      </c>
      <c r="Z2128" s="113">
        <f>IF(ISNA(VLOOKUP(H2128,'data putaway'!$A$1:$E$530,5,0)),0,VLOOKUP(H2128,'data putaway'!$A$1:$E$530,5,0))</f>
        <v>0</v>
      </c>
      <c r="AA2128" s="354" t="b">
        <f t="shared" si="751"/>
        <v>0</v>
      </c>
      <c r="AB2128" s="354" t="b">
        <f t="shared" si="752"/>
        <v>0</v>
      </c>
      <c r="AC2128" s="356" t="str">
        <f t="shared" ca="1" si="753"/>
        <v>0 Month,  13 Days</v>
      </c>
      <c r="AD2128" s="114" t="str">
        <f t="shared" ca="1" si="738"/>
        <v>3 Year, 11 Month, 8 Days</v>
      </c>
      <c r="AE2128" s="114">
        <f t="shared" si="754"/>
        <v>4</v>
      </c>
      <c r="AF2128" s="114">
        <f t="shared" si="755"/>
        <v>1</v>
      </c>
      <c r="AG2128" s="354" t="str">
        <f t="shared" si="756"/>
        <v>CF37</v>
      </c>
      <c r="AH2128" s="114">
        <f>IF(ISNA(VLOOKUP(L2128,'MASTER DATA'!$A$1:$F$192,6,0)),0,VLOOKUP(L2128,'MASTER DATA'!$A$1:$F$192,6,0))*AE2128</f>
        <v>836</v>
      </c>
      <c r="AI2128" s="354" t="str">
        <f>VLOOKUP($D2128,'warehouse mapping'!$AN$7:$AO$17,2,0)</f>
        <v>Aktif</v>
      </c>
      <c r="AJ2128" s="114">
        <f t="shared" si="757"/>
        <v>0</v>
      </c>
      <c r="AK2128" s="354" t="str">
        <f t="shared" si="758"/>
        <v/>
      </c>
      <c r="AL2128" s="354" t="s">
        <v>3025</v>
      </c>
      <c r="AM2128" s="354">
        <f t="shared" si="739"/>
        <v>1</v>
      </c>
      <c r="AN2128" s="354" t="b">
        <f t="shared" si="759"/>
        <v>1</v>
      </c>
    </row>
    <row r="2129" spans="1:40" s="354" customFormat="1">
      <c r="A2129" s="354" t="str">
        <f t="shared" si="740"/>
        <v>CF37C01550044360</v>
      </c>
      <c r="B2129" s="354">
        <f t="shared" si="741"/>
        <v>0</v>
      </c>
      <c r="C2129" s="354">
        <f t="shared" si="742"/>
        <v>0</v>
      </c>
      <c r="D2129" s="354" t="str">
        <f t="shared" si="743"/>
        <v>CF</v>
      </c>
      <c r="E2129" s="354" t="str">
        <f t="shared" si="744"/>
        <v>37</v>
      </c>
      <c r="F2129" s="354" t="str">
        <f t="shared" si="745"/>
        <v>C</v>
      </c>
      <c r="G2129" s="355" t="str">
        <f t="shared" si="746"/>
        <v>01</v>
      </c>
      <c r="H2129" s="232" t="s">
        <v>335</v>
      </c>
      <c r="I2129" s="232" t="s">
        <v>3525</v>
      </c>
      <c r="J2129" s="233">
        <v>46273</v>
      </c>
      <c r="K2129" s="233">
        <v>47728</v>
      </c>
      <c r="L2129" s="234">
        <v>550044360</v>
      </c>
      <c r="M2129" s="232" t="str">
        <f>IF(ISNA(VLOOKUP(L2129,'MASTER DATA'!$A$1:$B$192,2,0)),"",VLOOKUP(L2129,'MASTER DATA'!$A$1:$B$192,2,0))</f>
        <v>RimR4X15W40CI4E7DH1_1*209L_A227</v>
      </c>
      <c r="N2129" s="232">
        <v>4</v>
      </c>
      <c r="O2129" s="232">
        <f t="shared" si="747"/>
        <v>1</v>
      </c>
      <c r="P2129" s="232">
        <f t="shared" si="748"/>
        <v>0</v>
      </c>
      <c r="Q2129" s="232">
        <f>VLOOKUP(L2129,'MASTER DATA'!$A$1:$E$192,5,0)</f>
        <v>4</v>
      </c>
      <c r="R2129" s="234">
        <f>SUMIF('picking of the day'!$H$4:$H$358,WMS!H2129&amp;WMS!L2129,'picking of the day'!$E$4:$E$358)</f>
        <v>0</v>
      </c>
      <c r="U2129" s="114">
        <f>IF(ISNA(VLOOKUP(H2129,'data putaway'!$A$1:$E$530,3,0)),0,VLOOKUP(H2129,'data putaway'!$A$1:$E$530,3,0))</f>
        <v>0</v>
      </c>
      <c r="V2129" s="354">
        <f t="shared" si="749"/>
        <v>4</v>
      </c>
      <c r="W2129" s="114">
        <f>IF(ISNA(VLOOKUP(H2129,'data putaway'!$A$1:$E$530,2,0)),0,VLOOKUP(H2129,'data putaway'!$A$1:$E$530,2,0))</f>
        <v>0</v>
      </c>
      <c r="X2129" s="354" t="b">
        <f t="shared" si="750"/>
        <v>0</v>
      </c>
      <c r="Y2129" s="354">
        <f>IF(ISNA(VLOOKUP(H2129,'data putaway'!$A$1:$E$530,4,0)),0,VLOOKUP(H2129,'data putaway'!$A$1:$E$530,4,0))</f>
        <v>0</v>
      </c>
      <c r="Z2129" s="113">
        <f>IF(ISNA(VLOOKUP(H2129,'data putaway'!$A$1:$E$530,5,0)),0,VLOOKUP(H2129,'data putaway'!$A$1:$E$530,5,0))</f>
        <v>0</v>
      </c>
      <c r="AA2129" s="354" t="b">
        <f t="shared" si="751"/>
        <v>0</v>
      </c>
      <c r="AB2129" s="354" t="b">
        <f t="shared" si="752"/>
        <v>0</v>
      </c>
      <c r="AC2129" s="356" t="str">
        <f t="shared" ca="1" si="753"/>
        <v>0 Month,  10 Days</v>
      </c>
      <c r="AD2129" s="114" t="str">
        <f t="shared" ca="1" si="738"/>
        <v>3 Year, 11 Month, 15 Days</v>
      </c>
      <c r="AE2129" s="114">
        <f t="shared" si="754"/>
        <v>4</v>
      </c>
      <c r="AF2129" s="114">
        <f t="shared" si="755"/>
        <v>1</v>
      </c>
      <c r="AG2129" s="354" t="str">
        <f t="shared" si="756"/>
        <v>CF37</v>
      </c>
      <c r="AH2129" s="114">
        <f>IF(ISNA(VLOOKUP(L2129,'MASTER DATA'!$A$1:$F$192,6,0)),0,VLOOKUP(L2129,'MASTER DATA'!$A$1:$F$192,6,0))*AE2129</f>
        <v>836</v>
      </c>
      <c r="AI2129" s="354" t="str">
        <f>VLOOKUP($D2129,'warehouse mapping'!$AN$7:$AO$17,2,0)</f>
        <v>Aktif</v>
      </c>
      <c r="AJ2129" s="114">
        <f t="shared" si="757"/>
        <v>0</v>
      </c>
      <c r="AK2129" s="354" t="str">
        <f t="shared" si="758"/>
        <v/>
      </c>
      <c r="AL2129" s="354" t="s">
        <v>3025</v>
      </c>
      <c r="AM2129" s="354">
        <f t="shared" si="739"/>
        <v>1</v>
      </c>
      <c r="AN2129" s="354" t="b">
        <f t="shared" si="759"/>
        <v>1</v>
      </c>
    </row>
    <row r="2130" spans="1:40" s="354" customFormat="1">
      <c r="A2130" s="354" t="str">
        <f t="shared" si="740"/>
        <v>CF37C02550044360</v>
      </c>
      <c r="B2130" s="354">
        <f t="shared" si="741"/>
        <v>0</v>
      </c>
      <c r="C2130" s="354">
        <f t="shared" si="742"/>
        <v>0</v>
      </c>
      <c r="D2130" s="354" t="str">
        <f t="shared" si="743"/>
        <v>CF</v>
      </c>
      <c r="E2130" s="354" t="str">
        <f t="shared" si="744"/>
        <v>37</v>
      </c>
      <c r="F2130" s="354" t="str">
        <f t="shared" si="745"/>
        <v>C</v>
      </c>
      <c r="G2130" s="355" t="str">
        <f t="shared" si="746"/>
        <v>02</v>
      </c>
      <c r="H2130" s="232" t="s">
        <v>337</v>
      </c>
      <c r="I2130" s="232" t="s">
        <v>3525</v>
      </c>
      <c r="J2130" s="233">
        <v>46273</v>
      </c>
      <c r="K2130" s="233">
        <v>47728</v>
      </c>
      <c r="L2130" s="234">
        <v>550044360</v>
      </c>
      <c r="M2130" s="232" t="str">
        <f>IF(ISNA(VLOOKUP(L2130,'MASTER DATA'!$A$1:$B$192,2,0)),"",VLOOKUP(L2130,'MASTER DATA'!$A$1:$B$192,2,0))</f>
        <v>RimR4X15W40CI4E7DH1_1*209L_A227</v>
      </c>
      <c r="N2130" s="232">
        <v>4</v>
      </c>
      <c r="O2130" s="232">
        <f t="shared" si="747"/>
        <v>1</v>
      </c>
      <c r="P2130" s="232">
        <f t="shared" si="748"/>
        <v>0</v>
      </c>
      <c r="Q2130" s="232">
        <f>VLOOKUP(L2130,'MASTER DATA'!$A$1:$E$192,5,0)</f>
        <v>4</v>
      </c>
      <c r="R2130" s="234">
        <f>SUMIF('picking of the day'!$H$4:$H$358,WMS!H2130&amp;WMS!L2130,'picking of the day'!$E$4:$E$358)</f>
        <v>0</v>
      </c>
      <c r="U2130" s="114">
        <f>IF(ISNA(VLOOKUP(H2130,'data putaway'!$A$1:$E$530,3,0)),0,VLOOKUP(H2130,'data putaway'!$A$1:$E$530,3,0))</f>
        <v>0</v>
      </c>
      <c r="V2130" s="354">
        <f t="shared" si="749"/>
        <v>4</v>
      </c>
      <c r="W2130" s="114">
        <f>IF(ISNA(VLOOKUP(H2130,'data putaway'!$A$1:$E$530,2,0)),0,VLOOKUP(H2130,'data putaway'!$A$1:$E$530,2,0))</f>
        <v>0</v>
      </c>
      <c r="X2130" s="354" t="b">
        <f t="shared" si="750"/>
        <v>0</v>
      </c>
      <c r="Y2130" s="354">
        <f>IF(ISNA(VLOOKUP(H2130,'data putaway'!$A$1:$E$530,4,0)),0,VLOOKUP(H2130,'data putaway'!$A$1:$E$530,4,0))</f>
        <v>0</v>
      </c>
      <c r="Z2130" s="113">
        <f>IF(ISNA(VLOOKUP(H2130,'data putaway'!$A$1:$E$530,5,0)),0,VLOOKUP(H2130,'data putaway'!$A$1:$E$530,5,0))</f>
        <v>0</v>
      </c>
      <c r="AA2130" s="354" t="b">
        <f t="shared" si="751"/>
        <v>0</v>
      </c>
      <c r="AB2130" s="354" t="b">
        <f t="shared" si="752"/>
        <v>0</v>
      </c>
      <c r="AC2130" s="356" t="str">
        <f t="shared" ca="1" si="753"/>
        <v>0 Month,  10 Days</v>
      </c>
      <c r="AD2130" s="114" t="str">
        <f t="shared" ca="1" si="738"/>
        <v>3 Year, 11 Month, 15 Days</v>
      </c>
      <c r="AE2130" s="114">
        <f t="shared" si="754"/>
        <v>4</v>
      </c>
      <c r="AF2130" s="114">
        <f t="shared" si="755"/>
        <v>1</v>
      </c>
      <c r="AG2130" s="354" t="str">
        <f t="shared" si="756"/>
        <v>CF37</v>
      </c>
      <c r="AH2130" s="114">
        <f>IF(ISNA(VLOOKUP(L2130,'MASTER DATA'!$A$1:$F$192,6,0)),0,VLOOKUP(L2130,'MASTER DATA'!$A$1:$F$192,6,0))*AE2130</f>
        <v>836</v>
      </c>
      <c r="AI2130" s="354" t="str">
        <f>VLOOKUP($D2130,'warehouse mapping'!$AN$7:$AO$17,2,0)</f>
        <v>Aktif</v>
      </c>
      <c r="AJ2130" s="114">
        <f t="shared" si="757"/>
        <v>0</v>
      </c>
      <c r="AK2130" s="354" t="str">
        <f t="shared" si="758"/>
        <v/>
      </c>
      <c r="AL2130" s="354" t="s">
        <v>3025</v>
      </c>
      <c r="AM2130" s="354">
        <f t="shared" si="739"/>
        <v>1</v>
      </c>
      <c r="AN2130" s="354" t="b">
        <f t="shared" si="759"/>
        <v>1</v>
      </c>
    </row>
    <row r="2131" spans="1:40" s="354" customFormat="1">
      <c r="A2131" s="354" t="str">
        <f t="shared" si="740"/>
        <v>CF37D01550049045</v>
      </c>
      <c r="B2131" s="354">
        <f t="shared" si="741"/>
        <v>0</v>
      </c>
      <c r="C2131" s="354">
        <f t="shared" si="742"/>
        <v>0</v>
      </c>
      <c r="D2131" s="354" t="str">
        <f t="shared" si="743"/>
        <v>CF</v>
      </c>
      <c r="E2131" s="354" t="str">
        <f t="shared" si="744"/>
        <v>37</v>
      </c>
      <c r="F2131" s="354" t="str">
        <f t="shared" si="745"/>
        <v>D</v>
      </c>
      <c r="G2131" s="355" t="str">
        <f t="shared" si="746"/>
        <v>01</v>
      </c>
      <c r="H2131" s="232" t="s">
        <v>305</v>
      </c>
      <c r="I2131" s="232" t="s">
        <v>3531</v>
      </c>
      <c r="J2131" s="233">
        <v>46275</v>
      </c>
      <c r="K2131" s="233">
        <v>47730</v>
      </c>
      <c r="L2131" s="234">
        <v>550049045</v>
      </c>
      <c r="M2131" s="232" t="str">
        <f>IF(ISNA(VLOOKUP(L2131,'MASTER DATA'!$A$1:$B$192,2,0)),"",VLOOKUP(L2131,'MASTER DATA'!$A$1:$B$192,2,0))</f>
        <v>Advanc4TAX320W50SGMA_12*0.8L_A04W</v>
      </c>
      <c r="N2131" s="232">
        <v>48</v>
      </c>
      <c r="O2131" s="232">
        <f t="shared" si="747"/>
        <v>1</v>
      </c>
      <c r="P2131" s="232">
        <f t="shared" si="748"/>
        <v>0</v>
      </c>
      <c r="Q2131" s="232">
        <f>VLOOKUP(L2131,'MASTER DATA'!$A$1:$E$192,5,0)</f>
        <v>48</v>
      </c>
      <c r="R2131" s="234">
        <f>SUMIF('picking of the day'!$H$4:$H$358,WMS!H2131&amp;WMS!L2131,'picking of the day'!$E$4:$E$358)</f>
        <v>0</v>
      </c>
      <c r="U2131" s="114">
        <f>IF(ISNA(VLOOKUP(H2131,'data putaway'!$A$1:$E$530,3,0)),0,VLOOKUP(H2131,'data putaway'!$A$1:$E$530,3,0))</f>
        <v>0</v>
      </c>
      <c r="V2131" s="354">
        <f t="shared" si="749"/>
        <v>48</v>
      </c>
      <c r="W2131" s="114">
        <f>IF(ISNA(VLOOKUP(H2131,'data putaway'!$A$1:$E$530,2,0)),0,VLOOKUP(H2131,'data putaway'!$A$1:$E$530,2,0))</f>
        <v>0</v>
      </c>
      <c r="X2131" s="354" t="b">
        <f t="shared" si="750"/>
        <v>0</v>
      </c>
      <c r="Y2131" s="354">
        <f>IF(ISNA(VLOOKUP(H2131,'data putaway'!$A$1:$E$530,4,0)),0,VLOOKUP(H2131,'data putaway'!$A$1:$E$530,4,0))</f>
        <v>0</v>
      </c>
      <c r="Z2131" s="113">
        <f>IF(ISNA(VLOOKUP(H2131,'data putaway'!$A$1:$E$530,5,0)),0,VLOOKUP(H2131,'data putaway'!$A$1:$E$530,5,0))</f>
        <v>0</v>
      </c>
      <c r="AA2131" s="354" t="b">
        <f t="shared" si="751"/>
        <v>0</v>
      </c>
      <c r="AB2131" s="354" t="b">
        <f t="shared" si="752"/>
        <v>0</v>
      </c>
      <c r="AC2131" s="356" t="str">
        <f t="shared" ca="1" si="753"/>
        <v>0 Month,  8 Days</v>
      </c>
      <c r="AD2131" s="114" t="str">
        <f t="shared" ca="1" si="738"/>
        <v>3 Year, 11 Month, 17 Days</v>
      </c>
      <c r="AE2131" s="114">
        <f t="shared" si="754"/>
        <v>48</v>
      </c>
      <c r="AF2131" s="114">
        <f t="shared" si="755"/>
        <v>1</v>
      </c>
      <c r="AG2131" s="354" t="str">
        <f t="shared" si="756"/>
        <v>CF37</v>
      </c>
      <c r="AH2131" s="114">
        <f>IF(ISNA(VLOOKUP(L2131,'MASTER DATA'!$A$1:$F$192,6,0)),0,VLOOKUP(L2131,'MASTER DATA'!$A$1:$F$192,6,0))*AE2131</f>
        <v>460.79999999999995</v>
      </c>
      <c r="AI2131" s="354" t="str">
        <f>VLOOKUP($D2131,'warehouse mapping'!$AN$7:$AO$17,2,0)</f>
        <v>Aktif</v>
      </c>
      <c r="AJ2131" s="114">
        <f t="shared" si="757"/>
        <v>0</v>
      </c>
      <c r="AK2131" s="354" t="str">
        <f t="shared" si="758"/>
        <v/>
      </c>
      <c r="AL2131" s="354" t="s">
        <v>3025</v>
      </c>
      <c r="AM2131" s="354">
        <f t="shared" si="739"/>
        <v>1</v>
      </c>
      <c r="AN2131" s="354" t="b">
        <f t="shared" si="759"/>
        <v>1</v>
      </c>
    </row>
    <row r="2132" spans="1:40" s="354" customFormat="1">
      <c r="A2132" s="354" t="str">
        <f t="shared" si="740"/>
        <v>CF37D02550049045</v>
      </c>
      <c r="B2132" s="354">
        <f t="shared" si="741"/>
        <v>0</v>
      </c>
      <c r="C2132" s="354">
        <f t="shared" si="742"/>
        <v>0</v>
      </c>
      <c r="D2132" s="354" t="str">
        <f t="shared" si="743"/>
        <v>CF</v>
      </c>
      <c r="E2132" s="354" t="str">
        <f t="shared" si="744"/>
        <v>37</v>
      </c>
      <c r="F2132" s="354" t="str">
        <f t="shared" si="745"/>
        <v>D</v>
      </c>
      <c r="G2132" s="355" t="str">
        <f t="shared" si="746"/>
        <v>02</v>
      </c>
      <c r="H2132" s="232" t="s">
        <v>2386</v>
      </c>
      <c r="I2132" s="232" t="s">
        <v>3531</v>
      </c>
      <c r="J2132" s="233">
        <v>46275</v>
      </c>
      <c r="K2132" s="233">
        <v>47730</v>
      </c>
      <c r="L2132" s="234">
        <v>550049045</v>
      </c>
      <c r="M2132" s="232" t="str">
        <f>IF(ISNA(VLOOKUP(L2132,'MASTER DATA'!$A$1:$B$192,2,0)),"",VLOOKUP(L2132,'MASTER DATA'!$A$1:$B$192,2,0))</f>
        <v>Advanc4TAX320W50SGMA_12*0.8L_A04W</v>
      </c>
      <c r="N2132" s="232">
        <v>48</v>
      </c>
      <c r="O2132" s="232">
        <f t="shared" si="747"/>
        <v>1</v>
      </c>
      <c r="P2132" s="232">
        <f t="shared" si="748"/>
        <v>0</v>
      </c>
      <c r="Q2132" s="232">
        <f>VLOOKUP(L2132,'MASTER DATA'!$A$1:$E$192,5,0)</f>
        <v>48</v>
      </c>
      <c r="R2132" s="234">
        <f>SUMIF('picking of the day'!$H$4:$H$358,WMS!H2132&amp;WMS!L2132,'picking of the day'!$E$4:$E$358)</f>
        <v>0</v>
      </c>
      <c r="U2132" s="114">
        <f>IF(ISNA(VLOOKUP(H2132,'data putaway'!$A$1:$E$530,3,0)),0,VLOOKUP(H2132,'data putaway'!$A$1:$E$530,3,0))</f>
        <v>0</v>
      </c>
      <c r="V2132" s="354">
        <f t="shared" si="749"/>
        <v>48</v>
      </c>
      <c r="W2132" s="114">
        <f>IF(ISNA(VLOOKUP(H2132,'data putaway'!$A$1:$E$530,2,0)),0,VLOOKUP(H2132,'data putaway'!$A$1:$E$530,2,0))</f>
        <v>0</v>
      </c>
      <c r="X2132" s="354" t="b">
        <f t="shared" si="750"/>
        <v>0</v>
      </c>
      <c r="Y2132" s="354">
        <f>IF(ISNA(VLOOKUP(H2132,'data putaway'!$A$1:$E$530,4,0)),0,VLOOKUP(H2132,'data putaway'!$A$1:$E$530,4,0))</f>
        <v>0</v>
      </c>
      <c r="Z2132" s="113">
        <f>IF(ISNA(VLOOKUP(H2132,'data putaway'!$A$1:$E$530,5,0)),0,VLOOKUP(H2132,'data putaway'!$A$1:$E$530,5,0))</f>
        <v>0</v>
      </c>
      <c r="AA2132" s="354" t="b">
        <f t="shared" si="751"/>
        <v>0</v>
      </c>
      <c r="AB2132" s="354" t="b">
        <f t="shared" si="752"/>
        <v>0</v>
      </c>
      <c r="AC2132" s="356" t="str">
        <f t="shared" ca="1" si="753"/>
        <v>0 Month,  8 Days</v>
      </c>
      <c r="AD2132" s="114" t="str">
        <f t="shared" ca="1" si="738"/>
        <v>3 Year, 11 Month, 17 Days</v>
      </c>
      <c r="AE2132" s="114">
        <f t="shared" si="754"/>
        <v>48</v>
      </c>
      <c r="AF2132" s="114">
        <f t="shared" si="755"/>
        <v>1</v>
      </c>
      <c r="AG2132" s="354" t="str">
        <f t="shared" si="756"/>
        <v>CF37</v>
      </c>
      <c r="AH2132" s="114">
        <f>IF(ISNA(VLOOKUP(L2132,'MASTER DATA'!$A$1:$F$192,6,0)),0,VLOOKUP(L2132,'MASTER DATA'!$A$1:$F$192,6,0))*AE2132</f>
        <v>460.79999999999995</v>
      </c>
      <c r="AI2132" s="354" t="str">
        <f>VLOOKUP($D2132,'warehouse mapping'!$AN$7:$AO$17,2,0)</f>
        <v>Aktif</v>
      </c>
      <c r="AJ2132" s="114">
        <f t="shared" si="757"/>
        <v>0</v>
      </c>
      <c r="AK2132" s="354" t="str">
        <f t="shared" si="758"/>
        <v/>
      </c>
      <c r="AL2132" s="354" t="s">
        <v>3025</v>
      </c>
      <c r="AM2132" s="354">
        <f t="shared" si="739"/>
        <v>1</v>
      </c>
      <c r="AN2132" s="354" t="b">
        <f t="shared" si="759"/>
        <v>1</v>
      </c>
    </row>
    <row r="2133" spans="1:40" s="354" customFormat="1">
      <c r="A2133" s="354" t="str">
        <f t="shared" si="740"/>
        <v>CF37E01550049045</v>
      </c>
      <c r="B2133" s="354">
        <f t="shared" si="741"/>
        <v>0</v>
      </c>
      <c r="C2133" s="354">
        <f t="shared" si="742"/>
        <v>0</v>
      </c>
      <c r="D2133" s="354" t="str">
        <f t="shared" si="743"/>
        <v>CF</v>
      </c>
      <c r="E2133" s="354" t="str">
        <f t="shared" si="744"/>
        <v>37</v>
      </c>
      <c r="F2133" s="354" t="str">
        <f t="shared" si="745"/>
        <v>E</v>
      </c>
      <c r="G2133" s="355" t="str">
        <f t="shared" si="746"/>
        <v>01</v>
      </c>
      <c r="H2133" s="232" t="s">
        <v>2387</v>
      </c>
      <c r="I2133" s="232" t="s">
        <v>3531</v>
      </c>
      <c r="J2133" s="233">
        <v>46275</v>
      </c>
      <c r="K2133" s="233">
        <v>47730</v>
      </c>
      <c r="L2133" s="234">
        <v>550049045</v>
      </c>
      <c r="M2133" s="232" t="str">
        <f>IF(ISNA(VLOOKUP(L2133,'MASTER DATA'!$A$1:$B$192,2,0)),"",VLOOKUP(L2133,'MASTER DATA'!$A$1:$B$192,2,0))</f>
        <v>Advanc4TAX320W50SGMA_12*0.8L_A04W</v>
      </c>
      <c r="N2133" s="232">
        <v>48</v>
      </c>
      <c r="O2133" s="232">
        <f t="shared" si="747"/>
        <v>1</v>
      </c>
      <c r="P2133" s="232">
        <f t="shared" si="748"/>
        <v>0</v>
      </c>
      <c r="Q2133" s="232">
        <f>VLOOKUP(L2133,'MASTER DATA'!$A$1:$E$192,5,0)</f>
        <v>48</v>
      </c>
      <c r="R2133" s="234">
        <f>SUMIF('picking of the day'!$H$4:$H$358,WMS!H2133&amp;WMS!L2133,'picking of the day'!$E$4:$E$358)</f>
        <v>0</v>
      </c>
      <c r="U2133" s="114">
        <f>IF(ISNA(VLOOKUP(H2133,'data putaway'!$A$1:$E$530,3,0)),0,VLOOKUP(H2133,'data putaway'!$A$1:$E$530,3,0))</f>
        <v>0</v>
      </c>
      <c r="V2133" s="354">
        <f t="shared" si="749"/>
        <v>48</v>
      </c>
      <c r="W2133" s="114">
        <f>IF(ISNA(VLOOKUP(H2133,'data putaway'!$A$1:$E$530,2,0)),0,VLOOKUP(H2133,'data putaway'!$A$1:$E$530,2,0))</f>
        <v>0</v>
      </c>
      <c r="X2133" s="354" t="b">
        <f t="shared" si="750"/>
        <v>0</v>
      </c>
      <c r="Y2133" s="354">
        <f>IF(ISNA(VLOOKUP(H2133,'data putaway'!$A$1:$E$530,4,0)),0,VLOOKUP(H2133,'data putaway'!$A$1:$E$530,4,0))</f>
        <v>0</v>
      </c>
      <c r="Z2133" s="113">
        <f>IF(ISNA(VLOOKUP(H2133,'data putaway'!$A$1:$E$530,5,0)),0,VLOOKUP(H2133,'data putaway'!$A$1:$E$530,5,0))</f>
        <v>0</v>
      </c>
      <c r="AA2133" s="354" t="b">
        <f t="shared" si="751"/>
        <v>0</v>
      </c>
      <c r="AB2133" s="354" t="b">
        <f t="shared" si="752"/>
        <v>0</v>
      </c>
      <c r="AC2133" s="356" t="str">
        <f t="shared" ca="1" si="753"/>
        <v>0 Month,  8 Days</v>
      </c>
      <c r="AD2133" s="114" t="str">
        <f t="shared" ca="1" si="738"/>
        <v>3 Year, 11 Month, 17 Days</v>
      </c>
      <c r="AE2133" s="114">
        <f t="shared" si="754"/>
        <v>48</v>
      </c>
      <c r="AF2133" s="114">
        <f t="shared" si="755"/>
        <v>1</v>
      </c>
      <c r="AG2133" s="354" t="str">
        <f t="shared" si="756"/>
        <v>CF37</v>
      </c>
      <c r="AH2133" s="114">
        <f>IF(ISNA(VLOOKUP(L2133,'MASTER DATA'!$A$1:$F$192,6,0)),0,VLOOKUP(L2133,'MASTER DATA'!$A$1:$F$192,6,0))*AE2133</f>
        <v>460.79999999999995</v>
      </c>
      <c r="AI2133" s="354" t="str">
        <f>VLOOKUP($D2133,'warehouse mapping'!$AN$7:$AO$17,2,0)</f>
        <v>Aktif</v>
      </c>
      <c r="AJ2133" s="114">
        <f t="shared" si="757"/>
        <v>0</v>
      </c>
      <c r="AK2133" s="354" t="str">
        <f t="shared" si="758"/>
        <v/>
      </c>
      <c r="AL2133" s="354" t="s">
        <v>3025</v>
      </c>
      <c r="AM2133" s="354">
        <f t="shared" si="739"/>
        <v>1</v>
      </c>
      <c r="AN2133" s="354" t="b">
        <f t="shared" si="759"/>
        <v>1</v>
      </c>
    </row>
    <row r="2134" spans="1:40" s="354" customFormat="1">
      <c r="A2134" s="354" t="str">
        <f t="shared" si="740"/>
        <v>CF37E02550049045</v>
      </c>
      <c r="B2134" s="354">
        <f t="shared" si="741"/>
        <v>0</v>
      </c>
      <c r="C2134" s="354">
        <f t="shared" si="742"/>
        <v>0</v>
      </c>
      <c r="D2134" s="354" t="str">
        <f t="shared" si="743"/>
        <v>CF</v>
      </c>
      <c r="E2134" s="354" t="str">
        <f t="shared" si="744"/>
        <v>37</v>
      </c>
      <c r="F2134" s="354" t="str">
        <f t="shared" si="745"/>
        <v>E</v>
      </c>
      <c r="G2134" s="355" t="str">
        <f t="shared" si="746"/>
        <v>02</v>
      </c>
      <c r="H2134" s="232" t="s">
        <v>2388</v>
      </c>
      <c r="I2134" s="232" t="s">
        <v>3531</v>
      </c>
      <c r="J2134" s="233">
        <v>46275</v>
      </c>
      <c r="K2134" s="233">
        <v>47730</v>
      </c>
      <c r="L2134" s="234">
        <v>550049045</v>
      </c>
      <c r="M2134" s="232" t="str">
        <f>IF(ISNA(VLOOKUP(L2134,'MASTER DATA'!$A$1:$B$192,2,0)),"",VLOOKUP(L2134,'MASTER DATA'!$A$1:$B$192,2,0))</f>
        <v>Advanc4TAX320W50SGMA_12*0.8L_A04W</v>
      </c>
      <c r="N2134" s="232">
        <v>48</v>
      </c>
      <c r="O2134" s="232">
        <f t="shared" si="747"/>
        <v>1</v>
      </c>
      <c r="P2134" s="232">
        <f t="shared" si="748"/>
        <v>0</v>
      </c>
      <c r="Q2134" s="232">
        <f>VLOOKUP(L2134,'MASTER DATA'!$A$1:$E$192,5,0)</f>
        <v>48</v>
      </c>
      <c r="R2134" s="234">
        <f>SUMIF('picking of the day'!$H$4:$H$358,WMS!H2134&amp;WMS!L2134,'picking of the day'!$E$4:$E$358)</f>
        <v>0</v>
      </c>
      <c r="U2134" s="114">
        <f>IF(ISNA(VLOOKUP(H2134,'data putaway'!$A$1:$E$530,3,0)),0,VLOOKUP(H2134,'data putaway'!$A$1:$E$530,3,0))</f>
        <v>0</v>
      </c>
      <c r="V2134" s="354">
        <f t="shared" si="749"/>
        <v>48</v>
      </c>
      <c r="W2134" s="114">
        <f>IF(ISNA(VLOOKUP(H2134,'data putaway'!$A$1:$E$530,2,0)),0,VLOOKUP(H2134,'data putaway'!$A$1:$E$530,2,0))</f>
        <v>0</v>
      </c>
      <c r="X2134" s="354" t="b">
        <f t="shared" si="750"/>
        <v>0</v>
      </c>
      <c r="Y2134" s="354">
        <f>IF(ISNA(VLOOKUP(H2134,'data putaway'!$A$1:$E$530,4,0)),0,VLOOKUP(H2134,'data putaway'!$A$1:$E$530,4,0))</f>
        <v>0</v>
      </c>
      <c r="Z2134" s="113">
        <f>IF(ISNA(VLOOKUP(H2134,'data putaway'!$A$1:$E$530,5,0)),0,VLOOKUP(H2134,'data putaway'!$A$1:$E$530,5,0))</f>
        <v>0</v>
      </c>
      <c r="AA2134" s="354" t="b">
        <f t="shared" si="751"/>
        <v>0</v>
      </c>
      <c r="AB2134" s="354" t="b">
        <f t="shared" si="752"/>
        <v>0</v>
      </c>
      <c r="AC2134" s="356" t="str">
        <f t="shared" ca="1" si="753"/>
        <v>0 Month,  8 Days</v>
      </c>
      <c r="AD2134" s="114" t="str">
        <f t="shared" ca="1" si="738"/>
        <v>3 Year, 11 Month, 17 Days</v>
      </c>
      <c r="AE2134" s="114">
        <f t="shared" si="754"/>
        <v>48</v>
      </c>
      <c r="AF2134" s="114">
        <f t="shared" si="755"/>
        <v>1</v>
      </c>
      <c r="AG2134" s="354" t="str">
        <f t="shared" si="756"/>
        <v>CF37</v>
      </c>
      <c r="AH2134" s="114">
        <f>IF(ISNA(VLOOKUP(L2134,'MASTER DATA'!$A$1:$F$192,6,0)),0,VLOOKUP(L2134,'MASTER DATA'!$A$1:$F$192,6,0))*AE2134</f>
        <v>460.79999999999995</v>
      </c>
      <c r="AI2134" s="354" t="str">
        <f>VLOOKUP($D2134,'warehouse mapping'!$AN$7:$AO$17,2,0)</f>
        <v>Aktif</v>
      </c>
      <c r="AJ2134" s="114">
        <f t="shared" si="757"/>
        <v>0</v>
      </c>
      <c r="AK2134" s="354" t="str">
        <f t="shared" si="758"/>
        <v/>
      </c>
      <c r="AL2134" s="354" t="s">
        <v>3025</v>
      </c>
      <c r="AM2134" s="354">
        <f t="shared" si="739"/>
        <v>1</v>
      </c>
      <c r="AN2134" s="354" t="b">
        <f t="shared" si="759"/>
        <v>1</v>
      </c>
    </row>
    <row r="2135" spans="1:40" s="354" customFormat="1">
      <c r="A2135" s="354" t="str">
        <f t="shared" si="740"/>
        <v>CF38A01</v>
      </c>
      <c r="B2135" s="354">
        <f t="shared" si="741"/>
        <v>0</v>
      </c>
      <c r="C2135" s="354">
        <f t="shared" si="742"/>
        <v>0</v>
      </c>
      <c r="D2135" s="354" t="str">
        <f t="shared" si="743"/>
        <v>CF</v>
      </c>
      <c r="E2135" s="354" t="str">
        <f t="shared" si="744"/>
        <v>38</v>
      </c>
      <c r="F2135" s="354" t="str">
        <f t="shared" si="745"/>
        <v>A</v>
      </c>
      <c r="G2135" s="355" t="str">
        <f t="shared" si="746"/>
        <v>01</v>
      </c>
      <c r="H2135" s="232" t="s">
        <v>284</v>
      </c>
      <c r="I2135" s="232"/>
      <c r="J2135" s="233"/>
      <c r="K2135" s="233"/>
      <c r="L2135" s="234"/>
      <c r="M2135" s="232" t="str">
        <f>IF(ISNA(VLOOKUP(L2135,'MASTER DATA'!$A$1:$B$192,2,0)),"",VLOOKUP(L2135,'MASTER DATA'!$A$1:$B$192,2,0))</f>
        <v/>
      </c>
      <c r="N2135" s="232">
        <v>0</v>
      </c>
      <c r="O2135" s="232" t="e">
        <f t="shared" si="747"/>
        <v>#N/A</v>
      </c>
      <c r="P2135" s="232" t="e">
        <f t="shared" si="748"/>
        <v>#N/A</v>
      </c>
      <c r="Q2135" s="232" t="e">
        <f>VLOOKUP(L2135,'MASTER DATA'!$A$1:$E$192,5,0)</f>
        <v>#N/A</v>
      </c>
      <c r="R2135" s="234">
        <f>SUMIF('picking of the day'!$H$4:$H$358,WMS!H2135&amp;WMS!L2135,'picking of the day'!$E$4:$E$358)</f>
        <v>0</v>
      </c>
      <c r="U2135" s="114">
        <f>IF(ISNA(VLOOKUP(H2135,'data putaway'!$A$1:$E$530,3,0)),0,VLOOKUP(H2135,'data putaway'!$A$1:$E$530,3,0))</f>
        <v>0</v>
      </c>
      <c r="V2135" s="354">
        <f t="shared" si="749"/>
        <v>0</v>
      </c>
      <c r="W2135" s="114">
        <f>IF(ISNA(VLOOKUP(H2135,'data putaway'!$A$1:$E$530,2,0)),0,VLOOKUP(H2135,'data putaway'!$A$1:$E$530,2,0))</f>
        <v>0</v>
      </c>
      <c r="X2135" s="354" t="b">
        <f t="shared" si="750"/>
        <v>1</v>
      </c>
      <c r="Y2135" s="354">
        <f>IF(ISNA(VLOOKUP(H2135,'data putaway'!$A$1:$E$530,4,0)),0,VLOOKUP(H2135,'data putaway'!$A$1:$E$530,4,0))</f>
        <v>0</v>
      </c>
      <c r="Z2135" s="113">
        <f>IF(ISNA(VLOOKUP(H2135,'data putaway'!$A$1:$E$530,5,0)),0,VLOOKUP(H2135,'data putaway'!$A$1:$E$530,5,0))</f>
        <v>0</v>
      </c>
      <c r="AA2135" s="354" t="b">
        <f t="shared" si="751"/>
        <v>1</v>
      </c>
      <c r="AB2135" s="354" t="b">
        <f t="shared" si="752"/>
        <v>1</v>
      </c>
      <c r="AC2135" s="356" t="str">
        <f t="shared" ca="1" si="753"/>
        <v/>
      </c>
      <c r="AD2135" s="114" t="str">
        <f t="shared" ca="1" si="738"/>
        <v/>
      </c>
      <c r="AE2135" s="114">
        <f t="shared" si="754"/>
        <v>0</v>
      </c>
      <c r="AF2135" s="114">
        <f t="shared" si="755"/>
        <v>0</v>
      </c>
      <c r="AG2135" s="354" t="str">
        <f t="shared" si="756"/>
        <v>CF38</v>
      </c>
      <c r="AH2135" s="114">
        <f>IF(ISNA(VLOOKUP(L2135,'MASTER DATA'!$A$1:$F$192,6,0)),0,VLOOKUP(L2135,'MASTER DATA'!$A$1:$F$192,6,0))*AE2135</f>
        <v>0</v>
      </c>
      <c r="AI2135" s="354" t="str">
        <f>VLOOKUP($D2135,'warehouse mapping'!$AN$7:$AO$17,2,0)</f>
        <v>Aktif</v>
      </c>
      <c r="AJ2135" s="114">
        <f t="shared" si="757"/>
        <v>1</v>
      </c>
      <c r="AK2135" s="354" t="str">
        <f t="shared" si="758"/>
        <v>CF</v>
      </c>
      <c r="AL2135" s="354" t="s">
        <v>3025</v>
      </c>
      <c r="AM2135" s="354">
        <f t="shared" si="739"/>
        <v>1</v>
      </c>
      <c r="AN2135" s="354" t="b">
        <f t="shared" si="759"/>
        <v>1</v>
      </c>
    </row>
    <row r="2136" spans="1:40" s="354" customFormat="1">
      <c r="A2136" s="354" t="str">
        <f t="shared" si="740"/>
        <v>CF38A02</v>
      </c>
      <c r="B2136" s="354">
        <f t="shared" si="741"/>
        <v>0</v>
      </c>
      <c r="C2136" s="354">
        <f t="shared" si="742"/>
        <v>0</v>
      </c>
      <c r="D2136" s="354" t="str">
        <f t="shared" si="743"/>
        <v>CF</v>
      </c>
      <c r="E2136" s="354" t="str">
        <f t="shared" si="744"/>
        <v>38</v>
      </c>
      <c r="F2136" s="354" t="str">
        <f t="shared" si="745"/>
        <v>A</v>
      </c>
      <c r="G2136" s="355" t="str">
        <f t="shared" si="746"/>
        <v>02</v>
      </c>
      <c r="H2136" s="232" t="s">
        <v>2389</v>
      </c>
      <c r="I2136" s="232"/>
      <c r="J2136" s="233"/>
      <c r="K2136" s="233"/>
      <c r="L2136" s="234"/>
      <c r="M2136" s="232" t="str">
        <f>IF(ISNA(VLOOKUP(L2136,'MASTER DATA'!$A$1:$B$192,2,0)),"",VLOOKUP(L2136,'MASTER DATA'!$A$1:$B$192,2,0))</f>
        <v/>
      </c>
      <c r="N2136" s="232">
        <v>0</v>
      </c>
      <c r="O2136" s="232" t="e">
        <f t="shared" si="747"/>
        <v>#N/A</v>
      </c>
      <c r="P2136" s="232" t="e">
        <f t="shared" si="748"/>
        <v>#N/A</v>
      </c>
      <c r="Q2136" s="232" t="e">
        <f>VLOOKUP(L2136,'MASTER DATA'!$A$1:$E$192,5,0)</f>
        <v>#N/A</v>
      </c>
      <c r="R2136" s="234">
        <f>SUMIF('picking of the day'!$H$4:$H$358,WMS!H2136&amp;WMS!L2136,'picking of the day'!$E$4:$E$358)</f>
        <v>0</v>
      </c>
      <c r="U2136" s="114">
        <f>IF(ISNA(VLOOKUP(H2136,'data putaway'!$A$1:$E$530,3,0)),0,VLOOKUP(H2136,'data putaway'!$A$1:$E$530,3,0))</f>
        <v>0</v>
      </c>
      <c r="V2136" s="354">
        <f t="shared" si="749"/>
        <v>0</v>
      </c>
      <c r="W2136" s="114">
        <f>IF(ISNA(VLOOKUP(H2136,'data putaway'!$A$1:$E$530,2,0)),0,VLOOKUP(H2136,'data putaway'!$A$1:$E$530,2,0))</f>
        <v>0</v>
      </c>
      <c r="X2136" s="354" t="b">
        <f t="shared" si="750"/>
        <v>1</v>
      </c>
      <c r="Y2136" s="354">
        <f>IF(ISNA(VLOOKUP(H2136,'data putaway'!$A$1:$E$530,4,0)),0,VLOOKUP(H2136,'data putaway'!$A$1:$E$530,4,0))</f>
        <v>0</v>
      </c>
      <c r="Z2136" s="113">
        <f>IF(ISNA(VLOOKUP(H2136,'data putaway'!$A$1:$E$530,5,0)),0,VLOOKUP(H2136,'data putaway'!$A$1:$E$530,5,0))</f>
        <v>0</v>
      </c>
      <c r="AA2136" s="354" t="b">
        <f t="shared" si="751"/>
        <v>1</v>
      </c>
      <c r="AB2136" s="354" t="b">
        <f t="shared" si="752"/>
        <v>1</v>
      </c>
      <c r="AC2136" s="356" t="str">
        <f t="shared" ca="1" si="753"/>
        <v/>
      </c>
      <c r="AD2136" s="114" t="str">
        <f t="shared" ca="1" si="738"/>
        <v/>
      </c>
      <c r="AE2136" s="114">
        <f t="shared" si="754"/>
        <v>0</v>
      </c>
      <c r="AF2136" s="114">
        <f t="shared" si="755"/>
        <v>0</v>
      </c>
      <c r="AG2136" s="354" t="str">
        <f t="shared" si="756"/>
        <v>CF38</v>
      </c>
      <c r="AH2136" s="114">
        <f>IF(ISNA(VLOOKUP(L2136,'MASTER DATA'!$A$1:$F$192,6,0)),0,VLOOKUP(L2136,'MASTER DATA'!$A$1:$F$192,6,0))*AE2136</f>
        <v>0</v>
      </c>
      <c r="AI2136" s="354" t="str">
        <f>VLOOKUP($D2136,'warehouse mapping'!$AN$7:$AO$17,2,0)</f>
        <v>Aktif</v>
      </c>
      <c r="AJ2136" s="114">
        <f t="shared" si="757"/>
        <v>1</v>
      </c>
      <c r="AK2136" s="354" t="str">
        <f t="shared" si="758"/>
        <v>CF</v>
      </c>
      <c r="AL2136" s="354" t="s">
        <v>3025</v>
      </c>
      <c r="AM2136" s="354">
        <f t="shared" si="739"/>
        <v>1</v>
      </c>
      <c r="AN2136" s="354" t="b">
        <f t="shared" si="759"/>
        <v>1</v>
      </c>
    </row>
    <row r="2137" spans="1:40" s="354" customFormat="1">
      <c r="A2137" s="354" t="str">
        <f t="shared" si="740"/>
        <v>CF38B01550044360</v>
      </c>
      <c r="B2137" s="354">
        <f t="shared" si="741"/>
        <v>0</v>
      </c>
      <c r="C2137" s="354">
        <f t="shared" si="742"/>
        <v>0</v>
      </c>
      <c r="D2137" s="354" t="str">
        <f t="shared" si="743"/>
        <v>CF</v>
      </c>
      <c r="E2137" s="354" t="str">
        <f t="shared" si="744"/>
        <v>38</v>
      </c>
      <c r="F2137" s="354" t="str">
        <f t="shared" si="745"/>
        <v>B</v>
      </c>
      <c r="G2137" s="355" t="str">
        <f t="shared" si="746"/>
        <v>01</v>
      </c>
      <c r="H2137" s="232" t="s">
        <v>338</v>
      </c>
      <c r="I2137" s="232" t="s">
        <v>3525</v>
      </c>
      <c r="J2137" s="233">
        <v>46273</v>
      </c>
      <c r="K2137" s="233">
        <v>47728</v>
      </c>
      <c r="L2137" s="234">
        <v>550044360</v>
      </c>
      <c r="M2137" s="232" t="str">
        <f>IF(ISNA(VLOOKUP(L2137,'MASTER DATA'!$A$1:$B$192,2,0)),"",VLOOKUP(L2137,'MASTER DATA'!$A$1:$B$192,2,0))</f>
        <v>RimR4X15W40CI4E7DH1_1*209L_A227</v>
      </c>
      <c r="N2137" s="232">
        <v>4</v>
      </c>
      <c r="O2137" s="232">
        <f t="shared" si="747"/>
        <v>1</v>
      </c>
      <c r="P2137" s="232">
        <f t="shared" si="748"/>
        <v>0</v>
      </c>
      <c r="Q2137" s="232">
        <f>VLOOKUP(L2137,'MASTER DATA'!$A$1:$E$192,5,0)</f>
        <v>4</v>
      </c>
      <c r="R2137" s="234">
        <f>SUMIF('picking of the day'!$H$4:$H$358,WMS!H2137&amp;WMS!L2137,'picking of the day'!$E$4:$E$358)</f>
        <v>0</v>
      </c>
      <c r="U2137" s="114">
        <f>IF(ISNA(VLOOKUP(H2137,'data putaway'!$A$1:$E$530,3,0)),0,VLOOKUP(H2137,'data putaway'!$A$1:$E$530,3,0))</f>
        <v>0</v>
      </c>
      <c r="V2137" s="354">
        <f t="shared" si="749"/>
        <v>4</v>
      </c>
      <c r="W2137" s="114">
        <f>IF(ISNA(VLOOKUP(H2137,'data putaway'!$A$1:$E$530,2,0)),0,VLOOKUP(H2137,'data putaway'!$A$1:$E$530,2,0))</f>
        <v>0</v>
      </c>
      <c r="X2137" s="354" t="b">
        <f t="shared" si="750"/>
        <v>0</v>
      </c>
      <c r="Y2137" s="354">
        <f>IF(ISNA(VLOOKUP(H2137,'data putaway'!$A$1:$E$530,4,0)),0,VLOOKUP(H2137,'data putaway'!$A$1:$E$530,4,0))</f>
        <v>0</v>
      </c>
      <c r="Z2137" s="113">
        <f>IF(ISNA(VLOOKUP(H2137,'data putaway'!$A$1:$E$530,5,0)),0,VLOOKUP(H2137,'data putaway'!$A$1:$E$530,5,0))</f>
        <v>0</v>
      </c>
      <c r="AA2137" s="354" t="b">
        <f t="shared" si="751"/>
        <v>0</v>
      </c>
      <c r="AB2137" s="354" t="b">
        <f t="shared" si="752"/>
        <v>0</v>
      </c>
      <c r="AC2137" s="356" t="str">
        <f t="shared" ca="1" si="753"/>
        <v>0 Month,  10 Days</v>
      </c>
      <c r="AD2137" s="114" t="str">
        <f t="shared" ca="1" si="738"/>
        <v>3 Year, 11 Month, 15 Days</v>
      </c>
      <c r="AE2137" s="114">
        <f t="shared" si="754"/>
        <v>4</v>
      </c>
      <c r="AF2137" s="114">
        <f t="shared" si="755"/>
        <v>1</v>
      </c>
      <c r="AG2137" s="354" t="str">
        <f t="shared" si="756"/>
        <v>CF38</v>
      </c>
      <c r="AH2137" s="114">
        <f>IF(ISNA(VLOOKUP(L2137,'MASTER DATA'!$A$1:$F$192,6,0)),0,VLOOKUP(L2137,'MASTER DATA'!$A$1:$F$192,6,0))*AE2137</f>
        <v>836</v>
      </c>
      <c r="AI2137" s="354" t="str">
        <f>VLOOKUP($D2137,'warehouse mapping'!$AN$7:$AO$17,2,0)</f>
        <v>Aktif</v>
      </c>
      <c r="AJ2137" s="114">
        <f t="shared" si="757"/>
        <v>0</v>
      </c>
      <c r="AK2137" s="354" t="str">
        <f t="shared" si="758"/>
        <v/>
      </c>
      <c r="AL2137" s="354" t="s">
        <v>3025</v>
      </c>
      <c r="AM2137" s="354">
        <f t="shared" si="739"/>
        <v>1</v>
      </c>
      <c r="AN2137" s="354" t="b">
        <f t="shared" si="759"/>
        <v>1</v>
      </c>
    </row>
    <row r="2138" spans="1:40" s="354" customFormat="1">
      <c r="A2138" s="354" t="str">
        <f t="shared" si="740"/>
        <v>CF38B02550044360</v>
      </c>
      <c r="B2138" s="354">
        <f t="shared" si="741"/>
        <v>0</v>
      </c>
      <c r="C2138" s="354">
        <f t="shared" si="742"/>
        <v>0</v>
      </c>
      <c r="D2138" s="354" t="str">
        <f t="shared" si="743"/>
        <v>CF</v>
      </c>
      <c r="E2138" s="354" t="str">
        <f t="shared" si="744"/>
        <v>38</v>
      </c>
      <c r="F2138" s="354" t="str">
        <f t="shared" si="745"/>
        <v>B</v>
      </c>
      <c r="G2138" s="355" t="str">
        <f t="shared" si="746"/>
        <v>02</v>
      </c>
      <c r="H2138" s="232" t="s">
        <v>339</v>
      </c>
      <c r="I2138" s="232" t="s">
        <v>3525</v>
      </c>
      <c r="J2138" s="233">
        <v>46273</v>
      </c>
      <c r="K2138" s="233">
        <v>47728</v>
      </c>
      <c r="L2138" s="234">
        <v>550044360</v>
      </c>
      <c r="M2138" s="232" t="str">
        <f>IF(ISNA(VLOOKUP(L2138,'MASTER DATA'!$A$1:$B$192,2,0)),"",VLOOKUP(L2138,'MASTER DATA'!$A$1:$B$192,2,0))</f>
        <v>RimR4X15W40CI4E7DH1_1*209L_A227</v>
      </c>
      <c r="N2138" s="232">
        <v>4</v>
      </c>
      <c r="O2138" s="232">
        <f t="shared" si="747"/>
        <v>1</v>
      </c>
      <c r="P2138" s="232">
        <f t="shared" si="748"/>
        <v>0</v>
      </c>
      <c r="Q2138" s="232">
        <f>VLOOKUP(L2138,'MASTER DATA'!$A$1:$E$192,5,0)</f>
        <v>4</v>
      </c>
      <c r="R2138" s="234">
        <f>SUMIF('picking of the day'!$H$4:$H$358,WMS!H2138&amp;WMS!L2138,'picking of the day'!$E$4:$E$358)</f>
        <v>0</v>
      </c>
      <c r="U2138" s="114">
        <f>IF(ISNA(VLOOKUP(H2138,'data putaway'!$A$1:$E$530,3,0)),0,VLOOKUP(H2138,'data putaway'!$A$1:$E$530,3,0))</f>
        <v>0</v>
      </c>
      <c r="V2138" s="354">
        <f t="shared" si="749"/>
        <v>4</v>
      </c>
      <c r="W2138" s="114">
        <f>IF(ISNA(VLOOKUP(H2138,'data putaway'!$A$1:$E$530,2,0)),0,VLOOKUP(H2138,'data putaway'!$A$1:$E$530,2,0))</f>
        <v>0</v>
      </c>
      <c r="X2138" s="354" t="b">
        <f t="shared" si="750"/>
        <v>0</v>
      </c>
      <c r="Y2138" s="354">
        <f>IF(ISNA(VLOOKUP(H2138,'data putaway'!$A$1:$E$530,4,0)),0,VLOOKUP(H2138,'data putaway'!$A$1:$E$530,4,0))</f>
        <v>0</v>
      </c>
      <c r="Z2138" s="113">
        <f>IF(ISNA(VLOOKUP(H2138,'data putaway'!$A$1:$E$530,5,0)),0,VLOOKUP(H2138,'data putaway'!$A$1:$E$530,5,0))</f>
        <v>0</v>
      </c>
      <c r="AA2138" s="354" t="b">
        <f t="shared" si="751"/>
        <v>0</v>
      </c>
      <c r="AB2138" s="354" t="b">
        <f t="shared" si="752"/>
        <v>0</v>
      </c>
      <c r="AC2138" s="356" t="str">
        <f t="shared" ca="1" si="753"/>
        <v>0 Month,  10 Days</v>
      </c>
      <c r="AD2138" s="114" t="str">
        <f t="shared" ref="AD2138:AD2201" ca="1" si="760">IF(K2138="","",DATEDIF(NOW(),K2138,"y")&amp;" Year"&amp;", "&amp;DATEDIF(NOW(),K2138,"ym")&amp;" Month"&amp;", "&amp;DATEDIF(NOW(),K2138,"md")&amp;" Days")</f>
        <v>3 Year, 11 Month, 15 Days</v>
      </c>
      <c r="AE2138" s="114">
        <f t="shared" si="754"/>
        <v>4</v>
      </c>
      <c r="AF2138" s="114">
        <f t="shared" si="755"/>
        <v>1</v>
      </c>
      <c r="AG2138" s="354" t="str">
        <f t="shared" si="756"/>
        <v>CF38</v>
      </c>
      <c r="AH2138" s="114">
        <f>IF(ISNA(VLOOKUP(L2138,'MASTER DATA'!$A$1:$F$192,6,0)),0,VLOOKUP(L2138,'MASTER DATA'!$A$1:$F$192,6,0))*AE2138</f>
        <v>836</v>
      </c>
      <c r="AI2138" s="354" t="str">
        <f>VLOOKUP($D2138,'warehouse mapping'!$AN$7:$AO$17,2,0)</f>
        <v>Aktif</v>
      </c>
      <c r="AJ2138" s="114">
        <f t="shared" si="757"/>
        <v>0</v>
      </c>
      <c r="AK2138" s="354" t="str">
        <f t="shared" si="758"/>
        <v/>
      </c>
      <c r="AL2138" s="354" t="s">
        <v>3025</v>
      </c>
      <c r="AM2138" s="354">
        <f t="shared" ref="AM2138:AM2201" si="761">COUNTIF($H$5:$H$2564,H2138)</f>
        <v>1</v>
      </c>
      <c r="AN2138" s="354" t="b">
        <f t="shared" si="759"/>
        <v>1</v>
      </c>
    </row>
    <row r="2139" spans="1:40" s="354" customFormat="1">
      <c r="A2139" s="354" t="str">
        <f t="shared" si="740"/>
        <v>CF38C01550044360</v>
      </c>
      <c r="B2139" s="354">
        <f t="shared" si="741"/>
        <v>0</v>
      </c>
      <c r="C2139" s="354">
        <f t="shared" si="742"/>
        <v>0</v>
      </c>
      <c r="D2139" s="354" t="str">
        <f t="shared" si="743"/>
        <v>CF</v>
      </c>
      <c r="E2139" s="354" t="str">
        <f t="shared" si="744"/>
        <v>38</v>
      </c>
      <c r="F2139" s="354" t="str">
        <f t="shared" si="745"/>
        <v>C</v>
      </c>
      <c r="G2139" s="355" t="str">
        <f t="shared" si="746"/>
        <v>01</v>
      </c>
      <c r="H2139" s="232" t="s">
        <v>340</v>
      </c>
      <c r="I2139" s="232" t="s">
        <v>3525</v>
      </c>
      <c r="J2139" s="233">
        <v>46273</v>
      </c>
      <c r="K2139" s="233">
        <v>47728</v>
      </c>
      <c r="L2139" s="234">
        <v>550044360</v>
      </c>
      <c r="M2139" s="232" t="str">
        <f>IF(ISNA(VLOOKUP(L2139,'MASTER DATA'!$A$1:$B$192,2,0)),"",VLOOKUP(L2139,'MASTER DATA'!$A$1:$B$192,2,0))</f>
        <v>RimR4X15W40CI4E7DH1_1*209L_A227</v>
      </c>
      <c r="N2139" s="232">
        <v>4</v>
      </c>
      <c r="O2139" s="232">
        <f t="shared" si="747"/>
        <v>1</v>
      </c>
      <c r="P2139" s="232">
        <f t="shared" si="748"/>
        <v>0</v>
      </c>
      <c r="Q2139" s="232">
        <f>VLOOKUP(L2139,'MASTER DATA'!$A$1:$E$192,5,0)</f>
        <v>4</v>
      </c>
      <c r="R2139" s="234">
        <f>SUMIF('picking of the day'!$H$4:$H$358,WMS!H2139&amp;WMS!L2139,'picking of the day'!$E$4:$E$358)</f>
        <v>0</v>
      </c>
      <c r="U2139" s="114">
        <f>IF(ISNA(VLOOKUP(H2139,'data putaway'!$A$1:$E$530,3,0)),0,VLOOKUP(H2139,'data putaway'!$A$1:$E$530,3,0))</f>
        <v>0</v>
      </c>
      <c r="V2139" s="354">
        <f t="shared" si="749"/>
        <v>4</v>
      </c>
      <c r="W2139" s="114">
        <f>IF(ISNA(VLOOKUP(H2139,'data putaway'!$A$1:$E$530,2,0)),0,VLOOKUP(H2139,'data putaway'!$A$1:$E$530,2,0))</f>
        <v>0</v>
      </c>
      <c r="X2139" s="354" t="b">
        <f t="shared" si="750"/>
        <v>0</v>
      </c>
      <c r="Y2139" s="354">
        <f>IF(ISNA(VLOOKUP(H2139,'data putaway'!$A$1:$E$530,4,0)),0,VLOOKUP(H2139,'data putaway'!$A$1:$E$530,4,0))</f>
        <v>0</v>
      </c>
      <c r="Z2139" s="113">
        <f>IF(ISNA(VLOOKUP(H2139,'data putaway'!$A$1:$E$530,5,0)),0,VLOOKUP(H2139,'data putaway'!$A$1:$E$530,5,0))</f>
        <v>0</v>
      </c>
      <c r="AA2139" s="354" t="b">
        <f t="shared" si="751"/>
        <v>0</v>
      </c>
      <c r="AB2139" s="354" t="b">
        <f t="shared" si="752"/>
        <v>0</v>
      </c>
      <c r="AC2139" s="356" t="str">
        <f t="shared" ca="1" si="753"/>
        <v>0 Month,  10 Days</v>
      </c>
      <c r="AD2139" s="114" t="str">
        <f t="shared" ca="1" si="760"/>
        <v>3 Year, 11 Month, 15 Days</v>
      </c>
      <c r="AE2139" s="114">
        <f t="shared" si="754"/>
        <v>4</v>
      </c>
      <c r="AF2139" s="114">
        <f t="shared" si="755"/>
        <v>1</v>
      </c>
      <c r="AG2139" s="354" t="str">
        <f t="shared" si="756"/>
        <v>CF38</v>
      </c>
      <c r="AH2139" s="114">
        <f>IF(ISNA(VLOOKUP(L2139,'MASTER DATA'!$A$1:$F$192,6,0)),0,VLOOKUP(L2139,'MASTER DATA'!$A$1:$F$192,6,0))*AE2139</f>
        <v>836</v>
      </c>
      <c r="AI2139" s="354" t="str">
        <f>VLOOKUP($D2139,'warehouse mapping'!$AN$7:$AO$17,2,0)</f>
        <v>Aktif</v>
      </c>
      <c r="AJ2139" s="114">
        <f t="shared" si="757"/>
        <v>0</v>
      </c>
      <c r="AK2139" s="354" t="str">
        <f t="shared" si="758"/>
        <v/>
      </c>
      <c r="AL2139" s="354" t="s">
        <v>3025</v>
      </c>
      <c r="AM2139" s="354">
        <f t="shared" si="761"/>
        <v>1</v>
      </c>
      <c r="AN2139" s="354" t="b">
        <f t="shared" si="759"/>
        <v>1</v>
      </c>
    </row>
    <row r="2140" spans="1:40" s="354" customFormat="1">
      <c r="A2140" s="354" t="str">
        <f t="shared" si="740"/>
        <v>CF38C02550044360</v>
      </c>
      <c r="B2140" s="354">
        <f t="shared" si="741"/>
        <v>0</v>
      </c>
      <c r="C2140" s="354">
        <f t="shared" si="742"/>
        <v>0</v>
      </c>
      <c r="D2140" s="354" t="str">
        <f t="shared" si="743"/>
        <v>CF</v>
      </c>
      <c r="E2140" s="354" t="str">
        <f t="shared" si="744"/>
        <v>38</v>
      </c>
      <c r="F2140" s="354" t="str">
        <f t="shared" si="745"/>
        <v>C</v>
      </c>
      <c r="G2140" s="355" t="str">
        <f t="shared" si="746"/>
        <v>02</v>
      </c>
      <c r="H2140" s="232" t="s">
        <v>341</v>
      </c>
      <c r="I2140" s="232" t="s">
        <v>3525</v>
      </c>
      <c r="J2140" s="233">
        <v>46273</v>
      </c>
      <c r="K2140" s="233">
        <v>47728</v>
      </c>
      <c r="L2140" s="234">
        <v>550044360</v>
      </c>
      <c r="M2140" s="232" t="str">
        <f>IF(ISNA(VLOOKUP(L2140,'MASTER DATA'!$A$1:$B$192,2,0)),"",VLOOKUP(L2140,'MASTER DATA'!$A$1:$B$192,2,0))</f>
        <v>RimR4X15W40CI4E7DH1_1*209L_A227</v>
      </c>
      <c r="N2140" s="232">
        <v>4</v>
      </c>
      <c r="O2140" s="232">
        <f t="shared" si="747"/>
        <v>1</v>
      </c>
      <c r="P2140" s="232">
        <f t="shared" si="748"/>
        <v>0</v>
      </c>
      <c r="Q2140" s="232">
        <f>VLOOKUP(L2140,'MASTER DATA'!$A$1:$E$192,5,0)</f>
        <v>4</v>
      </c>
      <c r="R2140" s="234">
        <f>SUMIF('picking of the day'!$H$4:$H$358,WMS!H2140&amp;WMS!L2140,'picking of the day'!$E$4:$E$358)</f>
        <v>0</v>
      </c>
      <c r="U2140" s="114">
        <f>IF(ISNA(VLOOKUP(H2140,'data putaway'!$A$1:$E$530,3,0)),0,VLOOKUP(H2140,'data putaway'!$A$1:$E$530,3,0))</f>
        <v>0</v>
      </c>
      <c r="V2140" s="354">
        <f t="shared" si="749"/>
        <v>4</v>
      </c>
      <c r="W2140" s="114">
        <f>IF(ISNA(VLOOKUP(H2140,'data putaway'!$A$1:$E$530,2,0)),0,VLOOKUP(H2140,'data putaway'!$A$1:$E$530,2,0))</f>
        <v>0</v>
      </c>
      <c r="X2140" s="354" t="b">
        <f t="shared" si="750"/>
        <v>0</v>
      </c>
      <c r="Y2140" s="354">
        <f>IF(ISNA(VLOOKUP(H2140,'data putaway'!$A$1:$E$530,4,0)),0,VLOOKUP(H2140,'data putaway'!$A$1:$E$530,4,0))</f>
        <v>0</v>
      </c>
      <c r="Z2140" s="113">
        <f>IF(ISNA(VLOOKUP(H2140,'data putaway'!$A$1:$E$530,5,0)),0,VLOOKUP(H2140,'data putaway'!$A$1:$E$530,5,0))</f>
        <v>0</v>
      </c>
      <c r="AA2140" s="354" t="b">
        <f t="shared" si="751"/>
        <v>0</v>
      </c>
      <c r="AB2140" s="354" t="b">
        <f t="shared" si="752"/>
        <v>0</v>
      </c>
      <c r="AC2140" s="356" t="str">
        <f t="shared" ca="1" si="753"/>
        <v>0 Month,  10 Days</v>
      </c>
      <c r="AD2140" s="114" t="str">
        <f t="shared" ca="1" si="760"/>
        <v>3 Year, 11 Month, 15 Days</v>
      </c>
      <c r="AE2140" s="114">
        <f t="shared" si="754"/>
        <v>4</v>
      </c>
      <c r="AF2140" s="114">
        <f t="shared" si="755"/>
        <v>1</v>
      </c>
      <c r="AG2140" s="354" t="str">
        <f t="shared" si="756"/>
        <v>CF38</v>
      </c>
      <c r="AH2140" s="114">
        <f>IF(ISNA(VLOOKUP(L2140,'MASTER DATA'!$A$1:$F$192,6,0)),0,VLOOKUP(L2140,'MASTER DATA'!$A$1:$F$192,6,0))*AE2140</f>
        <v>836</v>
      </c>
      <c r="AI2140" s="354" t="str">
        <f>VLOOKUP($D2140,'warehouse mapping'!$AN$7:$AO$17,2,0)</f>
        <v>Aktif</v>
      </c>
      <c r="AJ2140" s="114">
        <f t="shared" si="757"/>
        <v>0</v>
      </c>
      <c r="AK2140" s="354" t="str">
        <f t="shared" si="758"/>
        <v/>
      </c>
      <c r="AL2140" s="354" t="s">
        <v>3025</v>
      </c>
      <c r="AM2140" s="354">
        <f t="shared" si="761"/>
        <v>1</v>
      </c>
      <c r="AN2140" s="354" t="b">
        <f t="shared" si="759"/>
        <v>1</v>
      </c>
    </row>
    <row r="2141" spans="1:40" s="354" customFormat="1">
      <c r="A2141" s="354" t="str">
        <f t="shared" si="740"/>
        <v>CF38D01550049045</v>
      </c>
      <c r="B2141" s="354">
        <f t="shared" si="741"/>
        <v>0</v>
      </c>
      <c r="C2141" s="354">
        <f t="shared" si="742"/>
        <v>0</v>
      </c>
      <c r="D2141" s="354" t="str">
        <f t="shared" si="743"/>
        <v>CF</v>
      </c>
      <c r="E2141" s="354" t="str">
        <f t="shared" si="744"/>
        <v>38</v>
      </c>
      <c r="F2141" s="354" t="str">
        <f t="shared" si="745"/>
        <v>D</v>
      </c>
      <c r="G2141" s="355" t="str">
        <f t="shared" si="746"/>
        <v>01</v>
      </c>
      <c r="H2141" s="232" t="s">
        <v>264</v>
      </c>
      <c r="I2141" s="232" t="s">
        <v>3531</v>
      </c>
      <c r="J2141" s="233">
        <v>46275</v>
      </c>
      <c r="K2141" s="233">
        <v>47730</v>
      </c>
      <c r="L2141" s="234">
        <v>550049045</v>
      </c>
      <c r="M2141" s="232" t="str">
        <f>IF(ISNA(VLOOKUP(L2141,'MASTER DATA'!$A$1:$B$192,2,0)),"",VLOOKUP(L2141,'MASTER DATA'!$A$1:$B$192,2,0))</f>
        <v>Advanc4TAX320W50SGMA_12*0.8L_A04W</v>
      </c>
      <c r="N2141" s="232">
        <v>48</v>
      </c>
      <c r="O2141" s="232">
        <f t="shared" si="747"/>
        <v>1</v>
      </c>
      <c r="P2141" s="232">
        <f t="shared" si="748"/>
        <v>0</v>
      </c>
      <c r="Q2141" s="232">
        <f>VLOOKUP(L2141,'MASTER DATA'!$A$1:$E$192,5,0)</f>
        <v>48</v>
      </c>
      <c r="R2141" s="234">
        <f>SUMIF('picking of the day'!$H$4:$H$358,WMS!H2141&amp;WMS!L2141,'picking of the day'!$E$4:$E$358)</f>
        <v>0</v>
      </c>
      <c r="U2141" s="114">
        <f>IF(ISNA(VLOOKUP(H2141,'data putaway'!$A$1:$E$530,3,0)),0,VLOOKUP(H2141,'data putaway'!$A$1:$E$530,3,0))</f>
        <v>0</v>
      </c>
      <c r="V2141" s="354">
        <f t="shared" si="749"/>
        <v>48</v>
      </c>
      <c r="W2141" s="114">
        <f>IF(ISNA(VLOOKUP(H2141,'data putaway'!$A$1:$E$530,2,0)),0,VLOOKUP(H2141,'data putaway'!$A$1:$E$530,2,0))</f>
        <v>0</v>
      </c>
      <c r="X2141" s="354" t="b">
        <f t="shared" si="750"/>
        <v>0</v>
      </c>
      <c r="Y2141" s="354">
        <f>IF(ISNA(VLOOKUP(H2141,'data putaway'!$A$1:$E$530,4,0)),0,VLOOKUP(H2141,'data putaway'!$A$1:$E$530,4,0))</f>
        <v>0</v>
      </c>
      <c r="Z2141" s="113">
        <f>IF(ISNA(VLOOKUP(H2141,'data putaway'!$A$1:$E$530,5,0)),0,VLOOKUP(H2141,'data putaway'!$A$1:$E$530,5,0))</f>
        <v>0</v>
      </c>
      <c r="AA2141" s="354" t="b">
        <f t="shared" si="751"/>
        <v>0</v>
      </c>
      <c r="AB2141" s="354" t="b">
        <f t="shared" si="752"/>
        <v>0</v>
      </c>
      <c r="AC2141" s="356" t="str">
        <f t="shared" ca="1" si="753"/>
        <v>0 Month,  8 Days</v>
      </c>
      <c r="AD2141" s="114" t="str">
        <f t="shared" ca="1" si="760"/>
        <v>3 Year, 11 Month, 17 Days</v>
      </c>
      <c r="AE2141" s="114">
        <f t="shared" si="754"/>
        <v>48</v>
      </c>
      <c r="AF2141" s="114">
        <f t="shared" si="755"/>
        <v>1</v>
      </c>
      <c r="AG2141" s="354" t="str">
        <f t="shared" si="756"/>
        <v>CF38</v>
      </c>
      <c r="AH2141" s="114">
        <f>IF(ISNA(VLOOKUP(L2141,'MASTER DATA'!$A$1:$F$192,6,0)),0,VLOOKUP(L2141,'MASTER DATA'!$A$1:$F$192,6,0))*AE2141</f>
        <v>460.79999999999995</v>
      </c>
      <c r="AI2141" s="354" t="str">
        <f>VLOOKUP($D2141,'warehouse mapping'!$AN$7:$AO$17,2,0)</f>
        <v>Aktif</v>
      </c>
      <c r="AJ2141" s="114">
        <f t="shared" si="757"/>
        <v>0</v>
      </c>
      <c r="AK2141" s="354" t="str">
        <f t="shared" si="758"/>
        <v/>
      </c>
      <c r="AL2141" s="354" t="s">
        <v>3025</v>
      </c>
      <c r="AM2141" s="354">
        <f t="shared" si="761"/>
        <v>1</v>
      </c>
      <c r="AN2141" s="354" t="b">
        <f t="shared" si="759"/>
        <v>1</v>
      </c>
    </row>
    <row r="2142" spans="1:40" s="354" customFormat="1">
      <c r="A2142" s="354" t="str">
        <f t="shared" si="740"/>
        <v>CF38D02550049045</v>
      </c>
      <c r="B2142" s="354">
        <f t="shared" si="741"/>
        <v>0</v>
      </c>
      <c r="C2142" s="354">
        <f t="shared" si="742"/>
        <v>0</v>
      </c>
      <c r="D2142" s="354" t="str">
        <f t="shared" si="743"/>
        <v>CF</v>
      </c>
      <c r="E2142" s="354" t="str">
        <f t="shared" si="744"/>
        <v>38</v>
      </c>
      <c r="F2142" s="354" t="str">
        <f t="shared" si="745"/>
        <v>D</v>
      </c>
      <c r="G2142" s="355" t="str">
        <f t="shared" si="746"/>
        <v>02</v>
      </c>
      <c r="H2142" s="232" t="s">
        <v>265</v>
      </c>
      <c r="I2142" s="232" t="s">
        <v>3531</v>
      </c>
      <c r="J2142" s="233">
        <v>46275</v>
      </c>
      <c r="K2142" s="233">
        <v>47730</v>
      </c>
      <c r="L2142" s="234">
        <v>550049045</v>
      </c>
      <c r="M2142" s="232" t="str">
        <f>IF(ISNA(VLOOKUP(L2142,'MASTER DATA'!$A$1:$B$192,2,0)),"",VLOOKUP(L2142,'MASTER DATA'!$A$1:$B$192,2,0))</f>
        <v>Advanc4TAX320W50SGMA_12*0.8L_A04W</v>
      </c>
      <c r="N2142" s="232">
        <v>48</v>
      </c>
      <c r="O2142" s="232">
        <f t="shared" si="747"/>
        <v>1</v>
      </c>
      <c r="P2142" s="232">
        <f t="shared" si="748"/>
        <v>0</v>
      </c>
      <c r="Q2142" s="232">
        <f>VLOOKUP(L2142,'MASTER DATA'!$A$1:$E$192,5,0)</f>
        <v>48</v>
      </c>
      <c r="R2142" s="234">
        <f>SUMIF('picking of the day'!$H$4:$H$358,WMS!H2142&amp;WMS!L2142,'picking of the day'!$E$4:$E$358)</f>
        <v>0</v>
      </c>
      <c r="U2142" s="114">
        <f>IF(ISNA(VLOOKUP(H2142,'data putaway'!$A$1:$E$530,3,0)),0,VLOOKUP(H2142,'data putaway'!$A$1:$E$530,3,0))</f>
        <v>0</v>
      </c>
      <c r="V2142" s="354">
        <f t="shared" si="749"/>
        <v>48</v>
      </c>
      <c r="W2142" s="114">
        <f>IF(ISNA(VLOOKUP(H2142,'data putaway'!$A$1:$E$530,2,0)),0,VLOOKUP(H2142,'data putaway'!$A$1:$E$530,2,0))</f>
        <v>0</v>
      </c>
      <c r="X2142" s="354" t="b">
        <f t="shared" si="750"/>
        <v>0</v>
      </c>
      <c r="Y2142" s="354">
        <f>IF(ISNA(VLOOKUP(H2142,'data putaway'!$A$1:$E$530,4,0)),0,VLOOKUP(H2142,'data putaway'!$A$1:$E$530,4,0))</f>
        <v>0</v>
      </c>
      <c r="Z2142" s="113">
        <f>IF(ISNA(VLOOKUP(H2142,'data putaway'!$A$1:$E$530,5,0)),0,VLOOKUP(H2142,'data putaway'!$A$1:$E$530,5,0))</f>
        <v>0</v>
      </c>
      <c r="AA2142" s="354" t="b">
        <f t="shared" si="751"/>
        <v>0</v>
      </c>
      <c r="AB2142" s="354" t="b">
        <f t="shared" si="752"/>
        <v>0</v>
      </c>
      <c r="AC2142" s="356" t="str">
        <f t="shared" ca="1" si="753"/>
        <v>0 Month,  8 Days</v>
      </c>
      <c r="AD2142" s="114" t="str">
        <f t="shared" ca="1" si="760"/>
        <v>3 Year, 11 Month, 17 Days</v>
      </c>
      <c r="AE2142" s="114">
        <f t="shared" si="754"/>
        <v>48</v>
      </c>
      <c r="AF2142" s="114">
        <f t="shared" si="755"/>
        <v>1</v>
      </c>
      <c r="AG2142" s="354" t="str">
        <f t="shared" si="756"/>
        <v>CF38</v>
      </c>
      <c r="AH2142" s="114">
        <f>IF(ISNA(VLOOKUP(L2142,'MASTER DATA'!$A$1:$F$192,6,0)),0,VLOOKUP(L2142,'MASTER DATA'!$A$1:$F$192,6,0))*AE2142</f>
        <v>460.79999999999995</v>
      </c>
      <c r="AI2142" s="354" t="str">
        <f>VLOOKUP($D2142,'warehouse mapping'!$AN$7:$AO$17,2,0)</f>
        <v>Aktif</v>
      </c>
      <c r="AJ2142" s="114">
        <f t="shared" si="757"/>
        <v>0</v>
      </c>
      <c r="AK2142" s="354" t="str">
        <f t="shared" si="758"/>
        <v/>
      </c>
      <c r="AL2142" s="354" t="s">
        <v>3025</v>
      </c>
      <c r="AM2142" s="354">
        <f t="shared" si="761"/>
        <v>1</v>
      </c>
      <c r="AN2142" s="354" t="b">
        <f t="shared" si="759"/>
        <v>1</v>
      </c>
    </row>
    <row r="2143" spans="1:40" s="354" customFormat="1">
      <c r="A2143" s="354" t="str">
        <f t="shared" si="740"/>
        <v>CF38E01550049045</v>
      </c>
      <c r="B2143" s="354">
        <f t="shared" si="741"/>
        <v>0</v>
      </c>
      <c r="C2143" s="354">
        <f t="shared" si="742"/>
        <v>0</v>
      </c>
      <c r="D2143" s="354" t="str">
        <f t="shared" si="743"/>
        <v>CF</v>
      </c>
      <c r="E2143" s="354" t="str">
        <f t="shared" si="744"/>
        <v>38</v>
      </c>
      <c r="F2143" s="354" t="str">
        <f t="shared" si="745"/>
        <v>E</v>
      </c>
      <c r="G2143" s="355" t="str">
        <f t="shared" si="746"/>
        <v>01</v>
      </c>
      <c r="H2143" s="232" t="s">
        <v>266</v>
      </c>
      <c r="I2143" s="232" t="s">
        <v>3531</v>
      </c>
      <c r="J2143" s="233">
        <v>46275</v>
      </c>
      <c r="K2143" s="233">
        <v>47730</v>
      </c>
      <c r="L2143" s="234">
        <v>550049045</v>
      </c>
      <c r="M2143" s="232" t="str">
        <f>IF(ISNA(VLOOKUP(L2143,'MASTER DATA'!$A$1:$B$192,2,0)),"",VLOOKUP(L2143,'MASTER DATA'!$A$1:$B$192,2,0))</f>
        <v>Advanc4TAX320W50SGMA_12*0.8L_A04W</v>
      </c>
      <c r="N2143" s="232">
        <v>48</v>
      </c>
      <c r="O2143" s="232">
        <f t="shared" si="747"/>
        <v>1</v>
      </c>
      <c r="P2143" s="232">
        <f t="shared" si="748"/>
        <v>0</v>
      </c>
      <c r="Q2143" s="232">
        <f>VLOOKUP(L2143,'MASTER DATA'!$A$1:$E$192,5,0)</f>
        <v>48</v>
      </c>
      <c r="R2143" s="234">
        <f>SUMIF('picking of the day'!$H$4:$H$358,WMS!H2143&amp;WMS!L2143,'picking of the day'!$E$4:$E$358)</f>
        <v>0</v>
      </c>
      <c r="U2143" s="114">
        <f>IF(ISNA(VLOOKUP(H2143,'data putaway'!$A$1:$E$530,3,0)),0,VLOOKUP(H2143,'data putaway'!$A$1:$E$530,3,0))</f>
        <v>0</v>
      </c>
      <c r="V2143" s="354">
        <f t="shared" si="749"/>
        <v>48</v>
      </c>
      <c r="W2143" s="114">
        <f>IF(ISNA(VLOOKUP(H2143,'data putaway'!$A$1:$E$530,2,0)),0,VLOOKUP(H2143,'data putaway'!$A$1:$E$530,2,0))</f>
        <v>0</v>
      </c>
      <c r="X2143" s="354" t="b">
        <f t="shared" si="750"/>
        <v>0</v>
      </c>
      <c r="Y2143" s="354">
        <f>IF(ISNA(VLOOKUP(H2143,'data putaway'!$A$1:$E$530,4,0)),0,VLOOKUP(H2143,'data putaway'!$A$1:$E$530,4,0))</f>
        <v>0</v>
      </c>
      <c r="Z2143" s="113">
        <f>IF(ISNA(VLOOKUP(H2143,'data putaway'!$A$1:$E$530,5,0)),0,VLOOKUP(H2143,'data putaway'!$A$1:$E$530,5,0))</f>
        <v>0</v>
      </c>
      <c r="AA2143" s="354" t="b">
        <f t="shared" si="751"/>
        <v>0</v>
      </c>
      <c r="AB2143" s="354" t="b">
        <f t="shared" si="752"/>
        <v>0</v>
      </c>
      <c r="AC2143" s="356" t="str">
        <f t="shared" ca="1" si="753"/>
        <v>0 Month,  8 Days</v>
      </c>
      <c r="AD2143" s="114" t="str">
        <f t="shared" ca="1" si="760"/>
        <v>3 Year, 11 Month, 17 Days</v>
      </c>
      <c r="AE2143" s="114">
        <f t="shared" si="754"/>
        <v>48</v>
      </c>
      <c r="AF2143" s="114">
        <f t="shared" si="755"/>
        <v>1</v>
      </c>
      <c r="AG2143" s="354" t="str">
        <f t="shared" si="756"/>
        <v>CF38</v>
      </c>
      <c r="AH2143" s="114">
        <f>IF(ISNA(VLOOKUP(L2143,'MASTER DATA'!$A$1:$F$192,6,0)),0,VLOOKUP(L2143,'MASTER DATA'!$A$1:$F$192,6,0))*AE2143</f>
        <v>460.79999999999995</v>
      </c>
      <c r="AI2143" s="354" t="str">
        <f>VLOOKUP($D2143,'warehouse mapping'!$AN$7:$AO$17,2,0)</f>
        <v>Aktif</v>
      </c>
      <c r="AJ2143" s="114">
        <f t="shared" si="757"/>
        <v>0</v>
      </c>
      <c r="AK2143" s="354" t="str">
        <f t="shared" si="758"/>
        <v/>
      </c>
      <c r="AL2143" s="354" t="s">
        <v>3025</v>
      </c>
      <c r="AM2143" s="354">
        <f t="shared" si="761"/>
        <v>1</v>
      </c>
      <c r="AN2143" s="354" t="b">
        <f t="shared" si="759"/>
        <v>1</v>
      </c>
    </row>
    <row r="2144" spans="1:40" s="354" customFormat="1">
      <c r="A2144" s="354" t="str">
        <f t="shared" si="740"/>
        <v>CF38E02550049045</v>
      </c>
      <c r="B2144" s="354">
        <f t="shared" si="741"/>
        <v>0</v>
      </c>
      <c r="C2144" s="354">
        <f t="shared" si="742"/>
        <v>0</v>
      </c>
      <c r="D2144" s="354" t="str">
        <f t="shared" si="743"/>
        <v>CF</v>
      </c>
      <c r="E2144" s="354" t="str">
        <f t="shared" si="744"/>
        <v>38</v>
      </c>
      <c r="F2144" s="354" t="str">
        <f t="shared" si="745"/>
        <v>E</v>
      </c>
      <c r="G2144" s="355" t="str">
        <f t="shared" si="746"/>
        <v>02</v>
      </c>
      <c r="H2144" s="232" t="s">
        <v>2390</v>
      </c>
      <c r="I2144" s="232" t="s">
        <v>3531</v>
      </c>
      <c r="J2144" s="233">
        <v>46275</v>
      </c>
      <c r="K2144" s="233">
        <v>47730</v>
      </c>
      <c r="L2144" s="234">
        <v>550049045</v>
      </c>
      <c r="M2144" s="232" t="str">
        <f>IF(ISNA(VLOOKUP(L2144,'MASTER DATA'!$A$1:$B$192,2,0)),"",VLOOKUP(L2144,'MASTER DATA'!$A$1:$B$192,2,0))</f>
        <v>Advanc4TAX320W50SGMA_12*0.8L_A04W</v>
      </c>
      <c r="N2144" s="232">
        <v>48</v>
      </c>
      <c r="O2144" s="232">
        <f t="shared" si="747"/>
        <v>1</v>
      </c>
      <c r="P2144" s="232">
        <f t="shared" si="748"/>
        <v>0</v>
      </c>
      <c r="Q2144" s="232">
        <f>VLOOKUP(L2144,'MASTER DATA'!$A$1:$E$192,5,0)</f>
        <v>48</v>
      </c>
      <c r="R2144" s="234">
        <f>SUMIF('picking of the day'!$H$4:$H$358,WMS!H2144&amp;WMS!L2144,'picking of the day'!$E$4:$E$358)</f>
        <v>0</v>
      </c>
      <c r="U2144" s="114">
        <f>IF(ISNA(VLOOKUP(H2144,'data putaway'!$A$1:$E$530,3,0)),0,VLOOKUP(H2144,'data putaway'!$A$1:$E$530,3,0))</f>
        <v>0</v>
      </c>
      <c r="V2144" s="354">
        <f t="shared" si="749"/>
        <v>48</v>
      </c>
      <c r="W2144" s="114">
        <f>IF(ISNA(VLOOKUP(H2144,'data putaway'!$A$1:$E$530,2,0)),0,VLOOKUP(H2144,'data putaway'!$A$1:$E$530,2,0))</f>
        <v>0</v>
      </c>
      <c r="X2144" s="354" t="b">
        <f t="shared" si="750"/>
        <v>0</v>
      </c>
      <c r="Y2144" s="354">
        <f>IF(ISNA(VLOOKUP(H2144,'data putaway'!$A$1:$E$530,4,0)),0,VLOOKUP(H2144,'data putaway'!$A$1:$E$530,4,0))</f>
        <v>0</v>
      </c>
      <c r="Z2144" s="113">
        <f>IF(ISNA(VLOOKUP(H2144,'data putaway'!$A$1:$E$530,5,0)),0,VLOOKUP(H2144,'data putaway'!$A$1:$E$530,5,0))</f>
        <v>0</v>
      </c>
      <c r="AA2144" s="354" t="b">
        <f t="shared" si="751"/>
        <v>0</v>
      </c>
      <c r="AB2144" s="354" t="b">
        <f t="shared" si="752"/>
        <v>0</v>
      </c>
      <c r="AC2144" s="356" t="str">
        <f t="shared" ca="1" si="753"/>
        <v>0 Month,  8 Days</v>
      </c>
      <c r="AD2144" s="114" t="str">
        <f t="shared" ca="1" si="760"/>
        <v>3 Year, 11 Month, 17 Days</v>
      </c>
      <c r="AE2144" s="114">
        <f t="shared" si="754"/>
        <v>48</v>
      </c>
      <c r="AF2144" s="114">
        <f t="shared" si="755"/>
        <v>1</v>
      </c>
      <c r="AG2144" s="354" t="str">
        <f t="shared" si="756"/>
        <v>CF38</v>
      </c>
      <c r="AH2144" s="114">
        <f>IF(ISNA(VLOOKUP(L2144,'MASTER DATA'!$A$1:$F$192,6,0)),0,VLOOKUP(L2144,'MASTER DATA'!$A$1:$F$192,6,0))*AE2144</f>
        <v>460.79999999999995</v>
      </c>
      <c r="AI2144" s="354" t="str">
        <f>VLOOKUP($D2144,'warehouse mapping'!$AN$7:$AO$17,2,0)</f>
        <v>Aktif</v>
      </c>
      <c r="AJ2144" s="114">
        <f t="shared" si="757"/>
        <v>0</v>
      </c>
      <c r="AK2144" s="354" t="str">
        <f t="shared" si="758"/>
        <v/>
      </c>
      <c r="AL2144" s="354" t="s">
        <v>3025</v>
      </c>
      <c r="AM2144" s="354">
        <f t="shared" si="761"/>
        <v>1</v>
      </c>
      <c r="AN2144" s="354" t="b">
        <f t="shared" si="759"/>
        <v>1</v>
      </c>
    </row>
    <row r="2145" spans="1:40" s="354" customFormat="1">
      <c r="A2145" s="354" t="str">
        <f t="shared" si="740"/>
        <v>CF39A01</v>
      </c>
      <c r="B2145" s="354">
        <f t="shared" si="741"/>
        <v>0</v>
      </c>
      <c r="C2145" s="354">
        <f t="shared" si="742"/>
        <v>0</v>
      </c>
      <c r="D2145" s="354" t="str">
        <f t="shared" si="743"/>
        <v>CF</v>
      </c>
      <c r="E2145" s="354" t="str">
        <f t="shared" si="744"/>
        <v>39</v>
      </c>
      <c r="F2145" s="354" t="str">
        <f t="shared" si="745"/>
        <v>A</v>
      </c>
      <c r="G2145" s="355" t="str">
        <f t="shared" si="746"/>
        <v>01</v>
      </c>
      <c r="H2145" s="232" t="s">
        <v>271</v>
      </c>
      <c r="I2145" s="232"/>
      <c r="J2145" s="233"/>
      <c r="K2145" s="233"/>
      <c r="L2145" s="234"/>
      <c r="M2145" s="232" t="str">
        <f>IF(ISNA(VLOOKUP(L2145,'MASTER DATA'!$A$1:$B$192,2,0)),"",VLOOKUP(L2145,'MASTER DATA'!$A$1:$B$192,2,0))</f>
        <v/>
      </c>
      <c r="N2145" s="232">
        <v>0</v>
      </c>
      <c r="O2145" s="232" t="e">
        <f t="shared" si="747"/>
        <v>#N/A</v>
      </c>
      <c r="P2145" s="232" t="e">
        <f t="shared" si="748"/>
        <v>#N/A</v>
      </c>
      <c r="Q2145" s="232" t="e">
        <f>VLOOKUP(L2145,'MASTER DATA'!$A$1:$E$192,5,0)</f>
        <v>#N/A</v>
      </c>
      <c r="R2145" s="234">
        <f>SUMIF('picking of the day'!$H$4:$H$358,WMS!H2145&amp;WMS!L2145,'picking of the day'!$E$4:$E$358)</f>
        <v>0</v>
      </c>
      <c r="U2145" s="114">
        <f>IF(ISNA(VLOOKUP(H2145,'data putaway'!$A$1:$E$530,3,0)),0,VLOOKUP(H2145,'data putaway'!$A$1:$E$530,3,0))</f>
        <v>0</v>
      </c>
      <c r="V2145" s="354">
        <f t="shared" si="749"/>
        <v>0</v>
      </c>
      <c r="W2145" s="114">
        <f>IF(ISNA(VLOOKUP(H2145,'data putaway'!$A$1:$E$530,2,0)),0,VLOOKUP(H2145,'data putaway'!$A$1:$E$530,2,0))</f>
        <v>0</v>
      </c>
      <c r="X2145" s="354" t="b">
        <f t="shared" si="750"/>
        <v>1</v>
      </c>
      <c r="Y2145" s="354">
        <f>IF(ISNA(VLOOKUP(H2145,'data putaway'!$A$1:$E$530,4,0)),0,VLOOKUP(H2145,'data putaway'!$A$1:$E$530,4,0))</f>
        <v>0</v>
      </c>
      <c r="Z2145" s="113">
        <f>IF(ISNA(VLOOKUP(H2145,'data putaway'!$A$1:$E$530,5,0)),0,VLOOKUP(H2145,'data putaway'!$A$1:$E$530,5,0))</f>
        <v>0</v>
      </c>
      <c r="AA2145" s="354" t="b">
        <f t="shared" si="751"/>
        <v>1</v>
      </c>
      <c r="AB2145" s="354" t="b">
        <f t="shared" si="752"/>
        <v>1</v>
      </c>
      <c r="AC2145" s="356" t="str">
        <f t="shared" ca="1" si="753"/>
        <v/>
      </c>
      <c r="AD2145" s="114" t="str">
        <f t="shared" ca="1" si="760"/>
        <v/>
      </c>
      <c r="AE2145" s="114">
        <f t="shared" si="754"/>
        <v>0</v>
      </c>
      <c r="AF2145" s="114">
        <f t="shared" si="755"/>
        <v>0</v>
      </c>
      <c r="AG2145" s="354" t="str">
        <f t="shared" si="756"/>
        <v>CF39</v>
      </c>
      <c r="AH2145" s="114">
        <f>IF(ISNA(VLOOKUP(L2145,'MASTER DATA'!$A$1:$F$192,6,0)),0,VLOOKUP(L2145,'MASTER DATA'!$A$1:$F$192,6,0))*AE2145</f>
        <v>0</v>
      </c>
      <c r="AI2145" s="354" t="str">
        <f>VLOOKUP($D2145,'warehouse mapping'!$AN$7:$AO$17,2,0)</f>
        <v>Aktif</v>
      </c>
      <c r="AJ2145" s="114">
        <f t="shared" si="757"/>
        <v>1</v>
      </c>
      <c r="AK2145" s="354" t="str">
        <f t="shared" si="758"/>
        <v>CF</v>
      </c>
      <c r="AL2145" s="354" t="s">
        <v>3025</v>
      </c>
      <c r="AM2145" s="354">
        <f t="shared" si="761"/>
        <v>1</v>
      </c>
      <c r="AN2145" s="354" t="b">
        <f t="shared" si="759"/>
        <v>1</v>
      </c>
    </row>
    <row r="2146" spans="1:40" s="354" customFormat="1">
      <c r="A2146" s="354" t="str">
        <f t="shared" si="740"/>
        <v>CF39A02</v>
      </c>
      <c r="B2146" s="354">
        <f t="shared" si="741"/>
        <v>0</v>
      </c>
      <c r="C2146" s="354">
        <f t="shared" si="742"/>
        <v>0</v>
      </c>
      <c r="D2146" s="354" t="str">
        <f t="shared" si="743"/>
        <v>CF</v>
      </c>
      <c r="E2146" s="354" t="str">
        <f t="shared" si="744"/>
        <v>39</v>
      </c>
      <c r="F2146" s="354" t="str">
        <f t="shared" si="745"/>
        <v>A</v>
      </c>
      <c r="G2146" s="355" t="str">
        <f t="shared" si="746"/>
        <v>02</v>
      </c>
      <c r="H2146" s="232" t="s">
        <v>336</v>
      </c>
      <c r="I2146" s="232"/>
      <c r="J2146" s="233"/>
      <c r="K2146" s="233"/>
      <c r="L2146" s="234"/>
      <c r="M2146" s="232" t="str">
        <f>IF(ISNA(VLOOKUP(L2146,'MASTER DATA'!$A$1:$B$192,2,0)),"",VLOOKUP(L2146,'MASTER DATA'!$A$1:$B$192,2,0))</f>
        <v/>
      </c>
      <c r="N2146" s="232">
        <v>0</v>
      </c>
      <c r="O2146" s="232" t="e">
        <f t="shared" si="747"/>
        <v>#N/A</v>
      </c>
      <c r="P2146" s="232" t="e">
        <f t="shared" si="748"/>
        <v>#N/A</v>
      </c>
      <c r="Q2146" s="232" t="e">
        <f>VLOOKUP(L2146,'MASTER DATA'!$A$1:$E$192,5,0)</f>
        <v>#N/A</v>
      </c>
      <c r="R2146" s="234">
        <f>SUMIF('picking of the day'!$H$4:$H$358,WMS!H2146&amp;WMS!L2146,'picking of the day'!$E$4:$E$358)</f>
        <v>0</v>
      </c>
      <c r="U2146" s="114">
        <f>IF(ISNA(VLOOKUP(H2146,'data putaway'!$A$1:$E$530,3,0)),0,VLOOKUP(H2146,'data putaway'!$A$1:$E$530,3,0))</f>
        <v>0</v>
      </c>
      <c r="V2146" s="354">
        <f t="shared" si="749"/>
        <v>0</v>
      </c>
      <c r="W2146" s="114">
        <f>IF(ISNA(VLOOKUP(H2146,'data putaway'!$A$1:$E$530,2,0)),0,VLOOKUP(H2146,'data putaway'!$A$1:$E$530,2,0))</f>
        <v>0</v>
      </c>
      <c r="X2146" s="354" t="b">
        <f t="shared" si="750"/>
        <v>1</v>
      </c>
      <c r="Y2146" s="354">
        <f>IF(ISNA(VLOOKUP(H2146,'data putaway'!$A$1:$E$530,4,0)),0,VLOOKUP(H2146,'data putaway'!$A$1:$E$530,4,0))</f>
        <v>0</v>
      </c>
      <c r="Z2146" s="113">
        <f>IF(ISNA(VLOOKUP(H2146,'data putaway'!$A$1:$E$530,5,0)),0,VLOOKUP(H2146,'data putaway'!$A$1:$E$530,5,0))</f>
        <v>0</v>
      </c>
      <c r="AA2146" s="354" t="b">
        <f t="shared" si="751"/>
        <v>1</v>
      </c>
      <c r="AB2146" s="354" t="b">
        <f t="shared" si="752"/>
        <v>1</v>
      </c>
      <c r="AC2146" s="356" t="str">
        <f t="shared" ca="1" si="753"/>
        <v/>
      </c>
      <c r="AD2146" s="114" t="str">
        <f t="shared" ca="1" si="760"/>
        <v/>
      </c>
      <c r="AE2146" s="114">
        <f t="shared" si="754"/>
        <v>0</v>
      </c>
      <c r="AF2146" s="114">
        <f t="shared" si="755"/>
        <v>0</v>
      </c>
      <c r="AG2146" s="354" t="str">
        <f t="shared" si="756"/>
        <v>CF39</v>
      </c>
      <c r="AH2146" s="114">
        <f>IF(ISNA(VLOOKUP(L2146,'MASTER DATA'!$A$1:$F$192,6,0)),0,VLOOKUP(L2146,'MASTER DATA'!$A$1:$F$192,6,0))*AE2146</f>
        <v>0</v>
      </c>
      <c r="AI2146" s="354" t="str">
        <f>VLOOKUP($D2146,'warehouse mapping'!$AN$7:$AO$17,2,0)</f>
        <v>Aktif</v>
      </c>
      <c r="AJ2146" s="114">
        <f t="shared" si="757"/>
        <v>1</v>
      </c>
      <c r="AK2146" s="354" t="str">
        <f t="shared" si="758"/>
        <v>CF</v>
      </c>
      <c r="AL2146" s="354" t="s">
        <v>3025</v>
      </c>
      <c r="AM2146" s="354">
        <f t="shared" si="761"/>
        <v>1</v>
      </c>
      <c r="AN2146" s="354" t="b">
        <f t="shared" si="759"/>
        <v>1</v>
      </c>
    </row>
    <row r="2147" spans="1:40" s="354" customFormat="1">
      <c r="A2147" s="354" t="str">
        <f t="shared" si="740"/>
        <v>CF39B01550044360</v>
      </c>
      <c r="B2147" s="354">
        <f t="shared" si="741"/>
        <v>0</v>
      </c>
      <c r="C2147" s="354">
        <f t="shared" si="742"/>
        <v>0</v>
      </c>
      <c r="D2147" s="354" t="str">
        <f t="shared" si="743"/>
        <v>CF</v>
      </c>
      <c r="E2147" s="354" t="str">
        <f t="shared" si="744"/>
        <v>39</v>
      </c>
      <c r="F2147" s="354" t="str">
        <f t="shared" si="745"/>
        <v>B</v>
      </c>
      <c r="G2147" s="355" t="str">
        <f t="shared" si="746"/>
        <v>01</v>
      </c>
      <c r="H2147" s="232" t="s">
        <v>342</v>
      </c>
      <c r="I2147" s="232" t="s">
        <v>3525</v>
      </c>
      <c r="J2147" s="233">
        <v>46273</v>
      </c>
      <c r="K2147" s="233">
        <v>47728</v>
      </c>
      <c r="L2147" s="234">
        <v>550044360</v>
      </c>
      <c r="M2147" s="232" t="str">
        <f>IF(ISNA(VLOOKUP(L2147,'MASTER DATA'!$A$1:$B$192,2,0)),"",VLOOKUP(L2147,'MASTER DATA'!$A$1:$B$192,2,0))</f>
        <v>RimR4X15W40CI4E7DH1_1*209L_A227</v>
      </c>
      <c r="N2147" s="232">
        <v>4</v>
      </c>
      <c r="O2147" s="232">
        <f t="shared" si="747"/>
        <v>1</v>
      </c>
      <c r="P2147" s="232">
        <f t="shared" si="748"/>
        <v>0</v>
      </c>
      <c r="Q2147" s="232">
        <f>VLOOKUP(L2147,'MASTER DATA'!$A$1:$E$192,5,0)</f>
        <v>4</v>
      </c>
      <c r="R2147" s="234">
        <f>SUMIF('picking of the day'!$H$4:$H$358,WMS!H2147&amp;WMS!L2147,'picking of the day'!$E$4:$E$358)</f>
        <v>0</v>
      </c>
      <c r="U2147" s="114">
        <f>IF(ISNA(VLOOKUP(H2147,'data putaway'!$A$1:$E$530,3,0)),0,VLOOKUP(H2147,'data putaway'!$A$1:$E$530,3,0))</f>
        <v>0</v>
      </c>
      <c r="V2147" s="354">
        <f t="shared" si="749"/>
        <v>4</v>
      </c>
      <c r="W2147" s="114">
        <f>IF(ISNA(VLOOKUP(H2147,'data putaway'!$A$1:$E$530,2,0)),0,VLOOKUP(H2147,'data putaway'!$A$1:$E$530,2,0))</f>
        <v>0</v>
      </c>
      <c r="X2147" s="354" t="b">
        <f t="shared" si="750"/>
        <v>0</v>
      </c>
      <c r="Y2147" s="354">
        <f>IF(ISNA(VLOOKUP(H2147,'data putaway'!$A$1:$E$530,4,0)),0,VLOOKUP(H2147,'data putaway'!$A$1:$E$530,4,0))</f>
        <v>0</v>
      </c>
      <c r="Z2147" s="113">
        <f>IF(ISNA(VLOOKUP(H2147,'data putaway'!$A$1:$E$530,5,0)),0,VLOOKUP(H2147,'data putaway'!$A$1:$E$530,5,0))</f>
        <v>0</v>
      </c>
      <c r="AA2147" s="354" t="b">
        <f t="shared" si="751"/>
        <v>0</v>
      </c>
      <c r="AB2147" s="354" t="b">
        <f t="shared" si="752"/>
        <v>0</v>
      </c>
      <c r="AC2147" s="356" t="str">
        <f t="shared" ca="1" si="753"/>
        <v>0 Month,  10 Days</v>
      </c>
      <c r="AD2147" s="114" t="str">
        <f t="shared" ca="1" si="760"/>
        <v>3 Year, 11 Month, 15 Days</v>
      </c>
      <c r="AE2147" s="114">
        <f t="shared" si="754"/>
        <v>4</v>
      </c>
      <c r="AF2147" s="114">
        <f t="shared" si="755"/>
        <v>1</v>
      </c>
      <c r="AG2147" s="354" t="str">
        <f t="shared" si="756"/>
        <v>CF39</v>
      </c>
      <c r="AH2147" s="114">
        <f>IF(ISNA(VLOOKUP(L2147,'MASTER DATA'!$A$1:$F$192,6,0)),0,VLOOKUP(L2147,'MASTER DATA'!$A$1:$F$192,6,0))*AE2147</f>
        <v>836</v>
      </c>
      <c r="AI2147" s="354" t="str">
        <f>VLOOKUP($D2147,'warehouse mapping'!$AN$7:$AO$17,2,0)</f>
        <v>Aktif</v>
      </c>
      <c r="AJ2147" s="114">
        <f t="shared" si="757"/>
        <v>0</v>
      </c>
      <c r="AK2147" s="354" t="str">
        <f t="shared" si="758"/>
        <v/>
      </c>
      <c r="AL2147" s="354" t="s">
        <v>3025</v>
      </c>
      <c r="AM2147" s="354">
        <f t="shared" si="761"/>
        <v>1</v>
      </c>
      <c r="AN2147" s="354" t="b">
        <f t="shared" si="759"/>
        <v>1</v>
      </c>
    </row>
    <row r="2148" spans="1:40" s="354" customFormat="1">
      <c r="A2148" s="354" t="str">
        <f t="shared" si="740"/>
        <v>CF39B02550044360</v>
      </c>
      <c r="B2148" s="354">
        <f t="shared" si="741"/>
        <v>0</v>
      </c>
      <c r="C2148" s="354">
        <f t="shared" si="742"/>
        <v>0</v>
      </c>
      <c r="D2148" s="354" t="str">
        <f t="shared" si="743"/>
        <v>CF</v>
      </c>
      <c r="E2148" s="354" t="str">
        <f t="shared" si="744"/>
        <v>39</v>
      </c>
      <c r="F2148" s="354" t="str">
        <f t="shared" si="745"/>
        <v>B</v>
      </c>
      <c r="G2148" s="355" t="str">
        <f t="shared" si="746"/>
        <v>02</v>
      </c>
      <c r="H2148" s="232" t="s">
        <v>343</v>
      </c>
      <c r="I2148" s="232" t="s">
        <v>3525</v>
      </c>
      <c r="J2148" s="233">
        <v>46273</v>
      </c>
      <c r="K2148" s="233">
        <v>47728</v>
      </c>
      <c r="L2148" s="234">
        <v>550044360</v>
      </c>
      <c r="M2148" s="232" t="str">
        <f>IF(ISNA(VLOOKUP(L2148,'MASTER DATA'!$A$1:$B$192,2,0)),"",VLOOKUP(L2148,'MASTER DATA'!$A$1:$B$192,2,0))</f>
        <v>RimR4X15W40CI4E7DH1_1*209L_A227</v>
      </c>
      <c r="N2148" s="232">
        <v>4</v>
      </c>
      <c r="O2148" s="232">
        <f t="shared" si="747"/>
        <v>1</v>
      </c>
      <c r="P2148" s="232">
        <f t="shared" si="748"/>
        <v>0</v>
      </c>
      <c r="Q2148" s="232">
        <f>VLOOKUP(L2148,'MASTER DATA'!$A$1:$E$192,5,0)</f>
        <v>4</v>
      </c>
      <c r="R2148" s="234">
        <f>SUMIF('picking of the day'!$H$4:$H$358,WMS!H2148&amp;WMS!L2148,'picking of the day'!$E$4:$E$358)</f>
        <v>0</v>
      </c>
      <c r="U2148" s="114">
        <f>IF(ISNA(VLOOKUP(H2148,'data putaway'!$A$1:$E$530,3,0)),0,VLOOKUP(H2148,'data putaway'!$A$1:$E$530,3,0))</f>
        <v>0</v>
      </c>
      <c r="V2148" s="354">
        <f t="shared" si="749"/>
        <v>4</v>
      </c>
      <c r="W2148" s="114">
        <f>IF(ISNA(VLOOKUP(H2148,'data putaway'!$A$1:$E$530,2,0)),0,VLOOKUP(H2148,'data putaway'!$A$1:$E$530,2,0))</f>
        <v>0</v>
      </c>
      <c r="X2148" s="354" t="b">
        <f t="shared" si="750"/>
        <v>0</v>
      </c>
      <c r="Y2148" s="354">
        <f>IF(ISNA(VLOOKUP(H2148,'data putaway'!$A$1:$E$530,4,0)),0,VLOOKUP(H2148,'data putaway'!$A$1:$E$530,4,0))</f>
        <v>0</v>
      </c>
      <c r="Z2148" s="113">
        <f>IF(ISNA(VLOOKUP(H2148,'data putaway'!$A$1:$E$530,5,0)),0,VLOOKUP(H2148,'data putaway'!$A$1:$E$530,5,0))</f>
        <v>0</v>
      </c>
      <c r="AA2148" s="354" t="b">
        <f t="shared" si="751"/>
        <v>0</v>
      </c>
      <c r="AB2148" s="354" t="b">
        <f t="shared" si="752"/>
        <v>0</v>
      </c>
      <c r="AC2148" s="356" t="str">
        <f t="shared" ca="1" si="753"/>
        <v>0 Month,  10 Days</v>
      </c>
      <c r="AD2148" s="114" t="str">
        <f t="shared" ca="1" si="760"/>
        <v>3 Year, 11 Month, 15 Days</v>
      </c>
      <c r="AE2148" s="114">
        <f t="shared" si="754"/>
        <v>4</v>
      </c>
      <c r="AF2148" s="114">
        <f t="shared" si="755"/>
        <v>1</v>
      </c>
      <c r="AG2148" s="354" t="str">
        <f t="shared" si="756"/>
        <v>CF39</v>
      </c>
      <c r="AH2148" s="114">
        <f>IF(ISNA(VLOOKUP(L2148,'MASTER DATA'!$A$1:$F$192,6,0)),0,VLOOKUP(L2148,'MASTER DATA'!$A$1:$F$192,6,0))*AE2148</f>
        <v>836</v>
      </c>
      <c r="AI2148" s="354" t="str">
        <f>VLOOKUP($D2148,'warehouse mapping'!$AN$7:$AO$17,2,0)</f>
        <v>Aktif</v>
      </c>
      <c r="AJ2148" s="114">
        <f t="shared" si="757"/>
        <v>0</v>
      </c>
      <c r="AK2148" s="354" t="str">
        <f t="shared" si="758"/>
        <v/>
      </c>
      <c r="AL2148" s="354" t="s">
        <v>3025</v>
      </c>
      <c r="AM2148" s="354">
        <f t="shared" si="761"/>
        <v>1</v>
      </c>
      <c r="AN2148" s="354" t="b">
        <f t="shared" si="759"/>
        <v>1</v>
      </c>
    </row>
    <row r="2149" spans="1:40" s="354" customFormat="1">
      <c r="A2149" s="354" t="str">
        <f t="shared" si="740"/>
        <v>CF39C01550044360</v>
      </c>
      <c r="B2149" s="354">
        <f t="shared" si="741"/>
        <v>0</v>
      </c>
      <c r="C2149" s="354">
        <f t="shared" si="742"/>
        <v>0</v>
      </c>
      <c r="D2149" s="354" t="str">
        <f t="shared" si="743"/>
        <v>CF</v>
      </c>
      <c r="E2149" s="354" t="str">
        <f t="shared" si="744"/>
        <v>39</v>
      </c>
      <c r="F2149" s="354" t="str">
        <f t="shared" si="745"/>
        <v>C</v>
      </c>
      <c r="G2149" s="355" t="str">
        <f t="shared" si="746"/>
        <v>01</v>
      </c>
      <c r="H2149" s="232" t="s">
        <v>344</v>
      </c>
      <c r="I2149" s="232" t="s">
        <v>3525</v>
      </c>
      <c r="J2149" s="233">
        <v>46273</v>
      </c>
      <c r="K2149" s="233">
        <v>47728</v>
      </c>
      <c r="L2149" s="234">
        <v>550044360</v>
      </c>
      <c r="M2149" s="232" t="str">
        <f>IF(ISNA(VLOOKUP(L2149,'MASTER DATA'!$A$1:$B$192,2,0)),"",VLOOKUP(L2149,'MASTER DATA'!$A$1:$B$192,2,0))</f>
        <v>RimR4X15W40CI4E7DH1_1*209L_A227</v>
      </c>
      <c r="N2149" s="232">
        <v>4</v>
      </c>
      <c r="O2149" s="232">
        <f t="shared" si="747"/>
        <v>1</v>
      </c>
      <c r="P2149" s="232">
        <f t="shared" si="748"/>
        <v>0</v>
      </c>
      <c r="Q2149" s="232">
        <f>VLOOKUP(L2149,'MASTER DATA'!$A$1:$E$192,5,0)</f>
        <v>4</v>
      </c>
      <c r="R2149" s="234">
        <f>SUMIF('picking of the day'!$H$4:$H$358,WMS!H2149&amp;WMS!L2149,'picking of the day'!$E$4:$E$358)</f>
        <v>0</v>
      </c>
      <c r="U2149" s="114">
        <f>IF(ISNA(VLOOKUP(H2149,'data putaway'!$A$1:$E$530,3,0)),0,VLOOKUP(H2149,'data putaway'!$A$1:$E$530,3,0))</f>
        <v>0</v>
      </c>
      <c r="V2149" s="354">
        <f t="shared" si="749"/>
        <v>4</v>
      </c>
      <c r="W2149" s="114">
        <f>IF(ISNA(VLOOKUP(H2149,'data putaway'!$A$1:$E$530,2,0)),0,VLOOKUP(H2149,'data putaway'!$A$1:$E$530,2,0))</f>
        <v>0</v>
      </c>
      <c r="X2149" s="354" t="b">
        <f t="shared" si="750"/>
        <v>0</v>
      </c>
      <c r="Y2149" s="354">
        <f>IF(ISNA(VLOOKUP(H2149,'data putaway'!$A$1:$E$530,4,0)),0,VLOOKUP(H2149,'data putaway'!$A$1:$E$530,4,0))</f>
        <v>0</v>
      </c>
      <c r="Z2149" s="113">
        <f>IF(ISNA(VLOOKUP(H2149,'data putaway'!$A$1:$E$530,5,0)),0,VLOOKUP(H2149,'data putaway'!$A$1:$E$530,5,0))</f>
        <v>0</v>
      </c>
      <c r="AA2149" s="354" t="b">
        <f t="shared" si="751"/>
        <v>0</v>
      </c>
      <c r="AB2149" s="354" t="b">
        <f t="shared" si="752"/>
        <v>0</v>
      </c>
      <c r="AC2149" s="356" t="str">
        <f t="shared" ca="1" si="753"/>
        <v>0 Month,  10 Days</v>
      </c>
      <c r="AD2149" s="114" t="str">
        <f t="shared" ca="1" si="760"/>
        <v>3 Year, 11 Month, 15 Days</v>
      </c>
      <c r="AE2149" s="114">
        <f t="shared" si="754"/>
        <v>4</v>
      </c>
      <c r="AF2149" s="114">
        <f t="shared" si="755"/>
        <v>1</v>
      </c>
      <c r="AG2149" s="354" t="str">
        <f t="shared" si="756"/>
        <v>CF39</v>
      </c>
      <c r="AH2149" s="114">
        <f>IF(ISNA(VLOOKUP(L2149,'MASTER DATA'!$A$1:$F$192,6,0)),0,VLOOKUP(L2149,'MASTER DATA'!$A$1:$F$192,6,0))*AE2149</f>
        <v>836</v>
      </c>
      <c r="AI2149" s="354" t="str">
        <f>VLOOKUP($D2149,'warehouse mapping'!$AN$7:$AO$17,2,0)</f>
        <v>Aktif</v>
      </c>
      <c r="AJ2149" s="114">
        <f t="shared" si="757"/>
        <v>0</v>
      </c>
      <c r="AK2149" s="354" t="str">
        <f t="shared" si="758"/>
        <v/>
      </c>
      <c r="AL2149" s="354" t="s">
        <v>3025</v>
      </c>
      <c r="AM2149" s="354">
        <f t="shared" si="761"/>
        <v>1</v>
      </c>
      <c r="AN2149" s="354" t="b">
        <f t="shared" si="759"/>
        <v>1</v>
      </c>
    </row>
    <row r="2150" spans="1:40" s="354" customFormat="1">
      <c r="A2150" s="354" t="str">
        <f t="shared" si="740"/>
        <v>CF39C02</v>
      </c>
      <c r="B2150" s="354">
        <f t="shared" si="741"/>
        <v>0</v>
      </c>
      <c r="C2150" s="354">
        <f t="shared" si="742"/>
        <v>0</v>
      </c>
      <c r="D2150" s="354" t="str">
        <f t="shared" si="743"/>
        <v>CF</v>
      </c>
      <c r="E2150" s="354" t="str">
        <f t="shared" si="744"/>
        <v>39</v>
      </c>
      <c r="F2150" s="354" t="str">
        <f t="shared" si="745"/>
        <v>C</v>
      </c>
      <c r="G2150" s="355" t="str">
        <f t="shared" si="746"/>
        <v>02</v>
      </c>
      <c r="H2150" s="232" t="s">
        <v>345</v>
      </c>
      <c r="I2150" s="232"/>
      <c r="J2150" s="233"/>
      <c r="K2150" s="233"/>
      <c r="L2150" s="234"/>
      <c r="M2150" s="232" t="str">
        <f>IF(ISNA(VLOOKUP(L2150,'MASTER DATA'!$A$1:$B$192,2,0)),"",VLOOKUP(L2150,'MASTER DATA'!$A$1:$B$192,2,0))</f>
        <v/>
      </c>
      <c r="N2150" s="232">
        <v>0</v>
      </c>
      <c r="O2150" s="232" t="e">
        <f t="shared" si="747"/>
        <v>#N/A</v>
      </c>
      <c r="P2150" s="232" t="e">
        <f t="shared" si="748"/>
        <v>#N/A</v>
      </c>
      <c r="Q2150" s="232" t="e">
        <f>VLOOKUP(L2150,'MASTER DATA'!$A$1:$E$192,5,0)</f>
        <v>#N/A</v>
      </c>
      <c r="R2150" s="234">
        <f>SUMIF('picking of the day'!$H$4:$H$358,WMS!H2150&amp;WMS!L2150,'picking of the day'!$E$4:$E$358)</f>
        <v>0</v>
      </c>
      <c r="U2150" s="114">
        <f>IF(ISNA(VLOOKUP(H2150,'data putaway'!$A$1:$E$530,3,0)),0,VLOOKUP(H2150,'data putaway'!$A$1:$E$530,3,0))</f>
        <v>0</v>
      </c>
      <c r="V2150" s="354">
        <f t="shared" si="749"/>
        <v>0</v>
      </c>
      <c r="W2150" s="114">
        <f>IF(ISNA(VLOOKUP(H2150,'data putaway'!$A$1:$E$530,2,0)),0,VLOOKUP(H2150,'data putaway'!$A$1:$E$530,2,0))</f>
        <v>0</v>
      </c>
      <c r="X2150" s="354" t="b">
        <f t="shared" si="750"/>
        <v>1</v>
      </c>
      <c r="Y2150" s="354">
        <f>IF(ISNA(VLOOKUP(H2150,'data putaway'!$A$1:$E$530,4,0)),0,VLOOKUP(H2150,'data putaway'!$A$1:$E$530,4,0))</f>
        <v>0</v>
      </c>
      <c r="Z2150" s="113">
        <f>IF(ISNA(VLOOKUP(H2150,'data putaway'!$A$1:$E$530,5,0)),0,VLOOKUP(H2150,'data putaway'!$A$1:$E$530,5,0))</f>
        <v>0</v>
      </c>
      <c r="AA2150" s="354" t="b">
        <f t="shared" si="751"/>
        <v>1</v>
      </c>
      <c r="AB2150" s="354" t="b">
        <f t="shared" si="752"/>
        <v>1</v>
      </c>
      <c r="AC2150" s="356" t="str">
        <f t="shared" ca="1" si="753"/>
        <v/>
      </c>
      <c r="AD2150" s="114" t="str">
        <f t="shared" ca="1" si="760"/>
        <v/>
      </c>
      <c r="AE2150" s="114">
        <f t="shared" si="754"/>
        <v>0</v>
      </c>
      <c r="AF2150" s="114">
        <f t="shared" si="755"/>
        <v>0</v>
      </c>
      <c r="AG2150" s="354" t="str">
        <f t="shared" si="756"/>
        <v>CF39</v>
      </c>
      <c r="AH2150" s="114">
        <f>IF(ISNA(VLOOKUP(L2150,'MASTER DATA'!$A$1:$F$192,6,0)),0,VLOOKUP(L2150,'MASTER DATA'!$A$1:$F$192,6,0))*AE2150</f>
        <v>0</v>
      </c>
      <c r="AI2150" s="354" t="str">
        <f>VLOOKUP($D2150,'warehouse mapping'!$AN$7:$AO$17,2,0)</f>
        <v>Aktif</v>
      </c>
      <c r="AJ2150" s="114">
        <f t="shared" si="757"/>
        <v>1</v>
      </c>
      <c r="AK2150" s="354" t="str">
        <f t="shared" si="758"/>
        <v>CF</v>
      </c>
      <c r="AL2150" s="354" t="s">
        <v>3025</v>
      </c>
      <c r="AM2150" s="354">
        <f t="shared" si="761"/>
        <v>1</v>
      </c>
      <c r="AN2150" s="354" t="b">
        <f t="shared" si="759"/>
        <v>1</v>
      </c>
    </row>
    <row r="2151" spans="1:40" s="354" customFormat="1">
      <c r="A2151" s="354" t="str">
        <f t="shared" ref="A2151:A2214" si="762">H2151&amp;L2151</f>
        <v>CF39D01550049045</v>
      </c>
      <c r="B2151" s="354">
        <f t="shared" ref="B2151:B2214" si="763">R2151+S2151</f>
        <v>0</v>
      </c>
      <c r="C2151" s="354">
        <f t="shared" ref="C2151:C2214" si="764">T2151+U2151</f>
        <v>0</v>
      </c>
      <c r="D2151" s="354" t="str">
        <f t="shared" si="743"/>
        <v>CF</v>
      </c>
      <c r="E2151" s="354" t="str">
        <f t="shared" si="744"/>
        <v>39</v>
      </c>
      <c r="F2151" s="354" t="str">
        <f t="shared" si="745"/>
        <v>D</v>
      </c>
      <c r="G2151" s="355" t="str">
        <f t="shared" si="746"/>
        <v>01</v>
      </c>
      <c r="H2151" s="232" t="s">
        <v>267</v>
      </c>
      <c r="I2151" s="232" t="s">
        <v>3531</v>
      </c>
      <c r="J2151" s="233">
        <v>46275</v>
      </c>
      <c r="K2151" s="233">
        <v>47730</v>
      </c>
      <c r="L2151" s="234">
        <v>550049045</v>
      </c>
      <c r="M2151" s="232" t="str">
        <f>IF(ISNA(VLOOKUP(L2151,'MASTER DATA'!$A$1:$B$192,2,0)),"",VLOOKUP(L2151,'MASTER DATA'!$A$1:$B$192,2,0))</f>
        <v>Advanc4TAX320W50SGMA_12*0.8L_A04W</v>
      </c>
      <c r="N2151" s="232">
        <v>48</v>
      </c>
      <c r="O2151" s="232">
        <f t="shared" si="747"/>
        <v>1</v>
      </c>
      <c r="P2151" s="232">
        <f t="shared" si="748"/>
        <v>0</v>
      </c>
      <c r="Q2151" s="232">
        <f>VLOOKUP(L2151,'MASTER DATA'!$A$1:$E$192,5,0)</f>
        <v>48</v>
      </c>
      <c r="R2151" s="234">
        <f>SUMIF('picking of the day'!$H$4:$H$358,WMS!H2151&amp;WMS!L2151,'picking of the day'!$E$4:$E$358)</f>
        <v>0</v>
      </c>
      <c r="U2151" s="114">
        <f>IF(ISNA(VLOOKUP(H2151,'data putaway'!$A$1:$E$530,3,0)),0,VLOOKUP(H2151,'data putaway'!$A$1:$E$530,3,0))</f>
        <v>0</v>
      </c>
      <c r="V2151" s="354">
        <f t="shared" si="749"/>
        <v>48</v>
      </c>
      <c r="W2151" s="114">
        <f>IF(ISNA(VLOOKUP(H2151,'data putaway'!$A$1:$E$530,2,0)),0,VLOOKUP(H2151,'data putaway'!$A$1:$E$530,2,0))</f>
        <v>0</v>
      </c>
      <c r="X2151" s="354" t="b">
        <f t="shared" si="750"/>
        <v>0</v>
      </c>
      <c r="Y2151" s="354">
        <f>IF(ISNA(VLOOKUP(H2151,'data putaway'!$A$1:$E$530,4,0)),0,VLOOKUP(H2151,'data putaway'!$A$1:$E$530,4,0))</f>
        <v>0</v>
      </c>
      <c r="Z2151" s="113">
        <f>IF(ISNA(VLOOKUP(H2151,'data putaway'!$A$1:$E$530,5,0)),0,VLOOKUP(H2151,'data putaway'!$A$1:$E$530,5,0))</f>
        <v>0</v>
      </c>
      <c r="AA2151" s="354" t="b">
        <f t="shared" si="751"/>
        <v>0</v>
      </c>
      <c r="AB2151" s="354" t="b">
        <f t="shared" si="752"/>
        <v>0</v>
      </c>
      <c r="AC2151" s="356" t="str">
        <f t="shared" ca="1" si="753"/>
        <v>0 Month,  8 Days</v>
      </c>
      <c r="AD2151" s="114" t="str">
        <f t="shared" ca="1" si="760"/>
        <v>3 Year, 11 Month, 17 Days</v>
      </c>
      <c r="AE2151" s="114">
        <f t="shared" si="754"/>
        <v>48</v>
      </c>
      <c r="AF2151" s="114">
        <f t="shared" si="755"/>
        <v>1</v>
      </c>
      <c r="AG2151" s="354" t="str">
        <f t="shared" si="756"/>
        <v>CF39</v>
      </c>
      <c r="AH2151" s="114">
        <f>IF(ISNA(VLOOKUP(L2151,'MASTER DATA'!$A$1:$F$192,6,0)),0,VLOOKUP(L2151,'MASTER DATA'!$A$1:$F$192,6,0))*AE2151</f>
        <v>460.79999999999995</v>
      </c>
      <c r="AI2151" s="354" t="str">
        <f>VLOOKUP($D2151,'warehouse mapping'!$AN$7:$AO$17,2,0)</f>
        <v>Aktif</v>
      </c>
      <c r="AJ2151" s="114">
        <f t="shared" si="757"/>
        <v>0</v>
      </c>
      <c r="AK2151" s="354" t="str">
        <f t="shared" si="758"/>
        <v/>
      </c>
      <c r="AL2151" s="354" t="s">
        <v>3025</v>
      </c>
      <c r="AM2151" s="354">
        <f t="shared" si="761"/>
        <v>1</v>
      </c>
      <c r="AN2151" s="354" t="b">
        <f t="shared" si="759"/>
        <v>1</v>
      </c>
    </row>
    <row r="2152" spans="1:40" s="354" customFormat="1">
      <c r="A2152" s="354" t="str">
        <f t="shared" si="762"/>
        <v>CF39D02550049045</v>
      </c>
      <c r="B2152" s="354">
        <f t="shared" si="763"/>
        <v>0</v>
      </c>
      <c r="C2152" s="354">
        <f t="shared" si="764"/>
        <v>0</v>
      </c>
      <c r="D2152" s="354" t="str">
        <f t="shared" si="743"/>
        <v>CF</v>
      </c>
      <c r="E2152" s="354" t="str">
        <f t="shared" si="744"/>
        <v>39</v>
      </c>
      <c r="F2152" s="354" t="str">
        <f t="shared" si="745"/>
        <v>D</v>
      </c>
      <c r="G2152" s="355" t="str">
        <f t="shared" si="746"/>
        <v>02</v>
      </c>
      <c r="H2152" s="232" t="s">
        <v>268</v>
      </c>
      <c r="I2152" s="232" t="s">
        <v>3531</v>
      </c>
      <c r="J2152" s="233">
        <v>46275</v>
      </c>
      <c r="K2152" s="233">
        <v>47730</v>
      </c>
      <c r="L2152" s="234">
        <v>550049045</v>
      </c>
      <c r="M2152" s="232" t="str">
        <f>IF(ISNA(VLOOKUP(L2152,'MASTER DATA'!$A$1:$B$192,2,0)),"",VLOOKUP(L2152,'MASTER DATA'!$A$1:$B$192,2,0))</f>
        <v>Advanc4TAX320W50SGMA_12*0.8L_A04W</v>
      </c>
      <c r="N2152" s="232">
        <v>48</v>
      </c>
      <c r="O2152" s="232">
        <f t="shared" si="747"/>
        <v>1</v>
      </c>
      <c r="P2152" s="232">
        <f t="shared" si="748"/>
        <v>0</v>
      </c>
      <c r="Q2152" s="232">
        <f>VLOOKUP(L2152,'MASTER DATA'!$A$1:$E$192,5,0)</f>
        <v>48</v>
      </c>
      <c r="R2152" s="234">
        <f>SUMIF('picking of the day'!$H$4:$H$358,WMS!H2152&amp;WMS!L2152,'picking of the day'!$E$4:$E$358)</f>
        <v>0</v>
      </c>
      <c r="U2152" s="114">
        <f>IF(ISNA(VLOOKUP(H2152,'data putaway'!$A$1:$E$530,3,0)),0,VLOOKUP(H2152,'data putaway'!$A$1:$E$530,3,0))</f>
        <v>0</v>
      </c>
      <c r="V2152" s="354">
        <f t="shared" si="749"/>
        <v>48</v>
      </c>
      <c r="W2152" s="114">
        <f>IF(ISNA(VLOOKUP(H2152,'data putaway'!$A$1:$E$530,2,0)),0,VLOOKUP(H2152,'data putaway'!$A$1:$E$530,2,0))</f>
        <v>0</v>
      </c>
      <c r="X2152" s="354" t="b">
        <f t="shared" si="750"/>
        <v>0</v>
      </c>
      <c r="Y2152" s="354">
        <f>IF(ISNA(VLOOKUP(H2152,'data putaway'!$A$1:$E$530,4,0)),0,VLOOKUP(H2152,'data putaway'!$A$1:$E$530,4,0))</f>
        <v>0</v>
      </c>
      <c r="Z2152" s="113">
        <f>IF(ISNA(VLOOKUP(H2152,'data putaway'!$A$1:$E$530,5,0)),0,VLOOKUP(H2152,'data putaway'!$A$1:$E$530,5,0))</f>
        <v>0</v>
      </c>
      <c r="AA2152" s="354" t="b">
        <f t="shared" si="751"/>
        <v>0</v>
      </c>
      <c r="AB2152" s="354" t="b">
        <f t="shared" si="752"/>
        <v>0</v>
      </c>
      <c r="AC2152" s="356" t="str">
        <f t="shared" ca="1" si="753"/>
        <v>0 Month,  8 Days</v>
      </c>
      <c r="AD2152" s="114" t="str">
        <f t="shared" ca="1" si="760"/>
        <v>3 Year, 11 Month, 17 Days</v>
      </c>
      <c r="AE2152" s="114">
        <f t="shared" si="754"/>
        <v>48</v>
      </c>
      <c r="AF2152" s="114">
        <f t="shared" si="755"/>
        <v>1</v>
      </c>
      <c r="AG2152" s="354" t="str">
        <f t="shared" si="756"/>
        <v>CF39</v>
      </c>
      <c r="AH2152" s="114">
        <f>IF(ISNA(VLOOKUP(L2152,'MASTER DATA'!$A$1:$F$192,6,0)),0,VLOOKUP(L2152,'MASTER DATA'!$A$1:$F$192,6,0))*AE2152</f>
        <v>460.79999999999995</v>
      </c>
      <c r="AI2152" s="354" t="str">
        <f>VLOOKUP($D2152,'warehouse mapping'!$AN$7:$AO$17,2,0)</f>
        <v>Aktif</v>
      </c>
      <c r="AJ2152" s="114">
        <f t="shared" si="757"/>
        <v>0</v>
      </c>
      <c r="AK2152" s="354" t="str">
        <f t="shared" si="758"/>
        <v/>
      </c>
      <c r="AL2152" s="354" t="s">
        <v>3025</v>
      </c>
      <c r="AM2152" s="354">
        <f t="shared" si="761"/>
        <v>1</v>
      </c>
      <c r="AN2152" s="354" t="b">
        <f t="shared" si="759"/>
        <v>1</v>
      </c>
    </row>
    <row r="2153" spans="1:40" s="354" customFormat="1">
      <c r="A2153" s="354" t="str">
        <f t="shared" si="762"/>
        <v>CF39E01550049045</v>
      </c>
      <c r="B2153" s="354">
        <f t="shared" si="763"/>
        <v>0</v>
      </c>
      <c r="C2153" s="354">
        <f t="shared" si="764"/>
        <v>0</v>
      </c>
      <c r="D2153" s="354" t="str">
        <f t="shared" si="743"/>
        <v>CF</v>
      </c>
      <c r="E2153" s="354" t="str">
        <f t="shared" si="744"/>
        <v>39</v>
      </c>
      <c r="F2153" s="354" t="str">
        <f t="shared" si="745"/>
        <v>E</v>
      </c>
      <c r="G2153" s="355" t="str">
        <f t="shared" si="746"/>
        <v>01</v>
      </c>
      <c r="H2153" s="232" t="s">
        <v>2391</v>
      </c>
      <c r="I2153" s="232" t="s">
        <v>3531</v>
      </c>
      <c r="J2153" s="233">
        <v>46275</v>
      </c>
      <c r="K2153" s="233">
        <v>47730</v>
      </c>
      <c r="L2153" s="234">
        <v>550049045</v>
      </c>
      <c r="M2153" s="232" t="str">
        <f>IF(ISNA(VLOOKUP(L2153,'MASTER DATA'!$A$1:$B$192,2,0)),"",VLOOKUP(L2153,'MASTER DATA'!$A$1:$B$192,2,0))</f>
        <v>Advanc4TAX320W50SGMA_12*0.8L_A04W</v>
      </c>
      <c r="N2153" s="232">
        <v>48</v>
      </c>
      <c r="O2153" s="232">
        <f t="shared" si="747"/>
        <v>1</v>
      </c>
      <c r="P2153" s="232">
        <f t="shared" si="748"/>
        <v>0</v>
      </c>
      <c r="Q2153" s="232">
        <f>VLOOKUP(L2153,'MASTER DATA'!$A$1:$E$192,5,0)</f>
        <v>48</v>
      </c>
      <c r="R2153" s="234">
        <f>SUMIF('picking of the day'!$H$4:$H$358,WMS!H2153&amp;WMS!L2153,'picking of the day'!$E$4:$E$358)</f>
        <v>0</v>
      </c>
      <c r="U2153" s="114">
        <f>IF(ISNA(VLOOKUP(H2153,'data putaway'!$A$1:$E$530,3,0)),0,VLOOKUP(H2153,'data putaway'!$A$1:$E$530,3,0))</f>
        <v>0</v>
      </c>
      <c r="V2153" s="354">
        <f t="shared" si="749"/>
        <v>48</v>
      </c>
      <c r="W2153" s="114">
        <f>IF(ISNA(VLOOKUP(H2153,'data putaway'!$A$1:$E$530,2,0)),0,VLOOKUP(H2153,'data putaway'!$A$1:$E$530,2,0))</f>
        <v>0</v>
      </c>
      <c r="X2153" s="354" t="b">
        <f t="shared" si="750"/>
        <v>0</v>
      </c>
      <c r="Y2153" s="354">
        <f>IF(ISNA(VLOOKUP(H2153,'data putaway'!$A$1:$E$530,4,0)),0,VLOOKUP(H2153,'data putaway'!$A$1:$E$530,4,0))</f>
        <v>0</v>
      </c>
      <c r="Z2153" s="113">
        <f>IF(ISNA(VLOOKUP(H2153,'data putaway'!$A$1:$E$530,5,0)),0,VLOOKUP(H2153,'data putaway'!$A$1:$E$530,5,0))</f>
        <v>0</v>
      </c>
      <c r="AA2153" s="354" t="b">
        <f t="shared" si="751"/>
        <v>0</v>
      </c>
      <c r="AB2153" s="354" t="b">
        <f t="shared" si="752"/>
        <v>0</v>
      </c>
      <c r="AC2153" s="356" t="str">
        <f t="shared" ca="1" si="753"/>
        <v>0 Month,  8 Days</v>
      </c>
      <c r="AD2153" s="114" t="str">
        <f t="shared" ca="1" si="760"/>
        <v>3 Year, 11 Month, 17 Days</v>
      </c>
      <c r="AE2153" s="114">
        <f t="shared" si="754"/>
        <v>48</v>
      </c>
      <c r="AF2153" s="114">
        <f t="shared" si="755"/>
        <v>1</v>
      </c>
      <c r="AG2153" s="354" t="str">
        <f t="shared" si="756"/>
        <v>CF39</v>
      </c>
      <c r="AH2153" s="114">
        <f>IF(ISNA(VLOOKUP(L2153,'MASTER DATA'!$A$1:$F$192,6,0)),0,VLOOKUP(L2153,'MASTER DATA'!$A$1:$F$192,6,0))*AE2153</f>
        <v>460.79999999999995</v>
      </c>
      <c r="AI2153" s="354" t="str">
        <f>VLOOKUP($D2153,'warehouse mapping'!$AN$7:$AO$17,2,0)</f>
        <v>Aktif</v>
      </c>
      <c r="AJ2153" s="114">
        <f t="shared" si="757"/>
        <v>0</v>
      </c>
      <c r="AK2153" s="354" t="str">
        <f t="shared" si="758"/>
        <v/>
      </c>
      <c r="AL2153" s="354" t="s">
        <v>3025</v>
      </c>
      <c r="AM2153" s="354">
        <f t="shared" si="761"/>
        <v>1</v>
      </c>
      <c r="AN2153" s="354" t="b">
        <f t="shared" si="759"/>
        <v>1</v>
      </c>
    </row>
    <row r="2154" spans="1:40" s="354" customFormat="1">
      <c r="A2154" s="354" t="str">
        <f t="shared" si="762"/>
        <v>CF39E02550049045</v>
      </c>
      <c r="B2154" s="354">
        <f t="shared" si="763"/>
        <v>0</v>
      </c>
      <c r="C2154" s="354">
        <f t="shared" si="764"/>
        <v>0</v>
      </c>
      <c r="D2154" s="354" t="str">
        <f t="shared" si="743"/>
        <v>CF</v>
      </c>
      <c r="E2154" s="354" t="str">
        <f t="shared" si="744"/>
        <v>39</v>
      </c>
      <c r="F2154" s="354" t="str">
        <f t="shared" si="745"/>
        <v>E</v>
      </c>
      <c r="G2154" s="355" t="str">
        <f t="shared" si="746"/>
        <v>02</v>
      </c>
      <c r="H2154" s="232" t="s">
        <v>2392</v>
      </c>
      <c r="I2154" s="232" t="s">
        <v>3531</v>
      </c>
      <c r="J2154" s="233">
        <v>46275</v>
      </c>
      <c r="K2154" s="233">
        <v>47730</v>
      </c>
      <c r="L2154" s="234">
        <v>550049045</v>
      </c>
      <c r="M2154" s="232" t="str">
        <f>IF(ISNA(VLOOKUP(L2154,'MASTER DATA'!$A$1:$B$192,2,0)),"",VLOOKUP(L2154,'MASTER DATA'!$A$1:$B$192,2,0))</f>
        <v>Advanc4TAX320W50SGMA_12*0.8L_A04W</v>
      </c>
      <c r="N2154" s="232">
        <v>48</v>
      </c>
      <c r="O2154" s="232">
        <f t="shared" si="747"/>
        <v>1</v>
      </c>
      <c r="P2154" s="232">
        <f t="shared" si="748"/>
        <v>0</v>
      </c>
      <c r="Q2154" s="232">
        <f>VLOOKUP(L2154,'MASTER DATA'!$A$1:$E$192,5,0)</f>
        <v>48</v>
      </c>
      <c r="R2154" s="234">
        <f>SUMIF('picking of the day'!$H$4:$H$358,WMS!H2154&amp;WMS!L2154,'picking of the day'!$E$4:$E$358)</f>
        <v>0</v>
      </c>
      <c r="U2154" s="114">
        <f>IF(ISNA(VLOOKUP(H2154,'data putaway'!$A$1:$E$530,3,0)),0,VLOOKUP(H2154,'data putaway'!$A$1:$E$530,3,0))</f>
        <v>0</v>
      </c>
      <c r="V2154" s="354">
        <f t="shared" si="749"/>
        <v>48</v>
      </c>
      <c r="W2154" s="114">
        <f>IF(ISNA(VLOOKUP(H2154,'data putaway'!$A$1:$E$530,2,0)),0,VLOOKUP(H2154,'data putaway'!$A$1:$E$530,2,0))</f>
        <v>0</v>
      </c>
      <c r="X2154" s="354" t="b">
        <f t="shared" si="750"/>
        <v>0</v>
      </c>
      <c r="Y2154" s="354">
        <f>IF(ISNA(VLOOKUP(H2154,'data putaway'!$A$1:$E$530,4,0)),0,VLOOKUP(H2154,'data putaway'!$A$1:$E$530,4,0))</f>
        <v>0</v>
      </c>
      <c r="Z2154" s="113">
        <f>IF(ISNA(VLOOKUP(H2154,'data putaway'!$A$1:$E$530,5,0)),0,VLOOKUP(H2154,'data putaway'!$A$1:$E$530,5,0))</f>
        <v>0</v>
      </c>
      <c r="AA2154" s="354" t="b">
        <f t="shared" si="751"/>
        <v>0</v>
      </c>
      <c r="AB2154" s="354" t="b">
        <f t="shared" si="752"/>
        <v>0</v>
      </c>
      <c r="AC2154" s="356" t="str">
        <f t="shared" ca="1" si="753"/>
        <v>0 Month,  8 Days</v>
      </c>
      <c r="AD2154" s="114" t="str">
        <f t="shared" ca="1" si="760"/>
        <v>3 Year, 11 Month, 17 Days</v>
      </c>
      <c r="AE2154" s="114">
        <f t="shared" si="754"/>
        <v>48</v>
      </c>
      <c r="AF2154" s="114">
        <f t="shared" si="755"/>
        <v>1</v>
      </c>
      <c r="AG2154" s="354" t="str">
        <f t="shared" si="756"/>
        <v>CF39</v>
      </c>
      <c r="AH2154" s="114">
        <f>IF(ISNA(VLOOKUP(L2154,'MASTER DATA'!$A$1:$F$192,6,0)),0,VLOOKUP(L2154,'MASTER DATA'!$A$1:$F$192,6,0))*AE2154</f>
        <v>460.79999999999995</v>
      </c>
      <c r="AI2154" s="354" t="str">
        <f>VLOOKUP($D2154,'warehouse mapping'!$AN$7:$AO$17,2,0)</f>
        <v>Aktif</v>
      </c>
      <c r="AJ2154" s="114">
        <f t="shared" si="757"/>
        <v>0</v>
      </c>
      <c r="AK2154" s="354" t="str">
        <f t="shared" si="758"/>
        <v/>
      </c>
      <c r="AL2154" s="354" t="s">
        <v>3025</v>
      </c>
      <c r="AM2154" s="354">
        <f t="shared" si="761"/>
        <v>1</v>
      </c>
      <c r="AN2154" s="354" t="b">
        <f t="shared" si="759"/>
        <v>1</v>
      </c>
    </row>
    <row r="2155" spans="1:40" s="354" customFormat="1">
      <c r="A2155" s="354" t="str">
        <f t="shared" si="762"/>
        <v>CF40A01</v>
      </c>
      <c r="B2155" s="354">
        <f t="shared" si="763"/>
        <v>0</v>
      </c>
      <c r="C2155" s="354">
        <f t="shared" si="764"/>
        <v>0</v>
      </c>
      <c r="D2155" s="354" t="str">
        <f t="shared" si="743"/>
        <v>CF</v>
      </c>
      <c r="E2155" s="354" t="str">
        <f t="shared" si="744"/>
        <v>40</v>
      </c>
      <c r="F2155" s="354" t="str">
        <f t="shared" si="745"/>
        <v>A</v>
      </c>
      <c r="G2155" s="355" t="str">
        <f t="shared" si="746"/>
        <v>01</v>
      </c>
      <c r="H2155" s="232" t="s">
        <v>2393</v>
      </c>
      <c r="I2155" s="232"/>
      <c r="J2155" s="233"/>
      <c r="K2155" s="233"/>
      <c r="L2155" s="234"/>
      <c r="M2155" s="232" t="str">
        <f>IF(ISNA(VLOOKUP(L2155,'MASTER DATA'!$A$1:$B$192,2,0)),"",VLOOKUP(L2155,'MASTER DATA'!$A$1:$B$192,2,0))</f>
        <v/>
      </c>
      <c r="N2155" s="232">
        <v>0</v>
      </c>
      <c r="O2155" s="232" t="e">
        <f t="shared" si="747"/>
        <v>#N/A</v>
      </c>
      <c r="P2155" s="232" t="e">
        <f t="shared" si="748"/>
        <v>#N/A</v>
      </c>
      <c r="Q2155" s="232" t="e">
        <f>VLOOKUP(L2155,'MASTER DATA'!$A$1:$E$192,5,0)</f>
        <v>#N/A</v>
      </c>
      <c r="R2155" s="234">
        <f>SUMIF('picking of the day'!$H$4:$H$358,WMS!H2155&amp;WMS!L2155,'picking of the day'!$E$4:$E$358)</f>
        <v>0</v>
      </c>
      <c r="U2155" s="114">
        <f>IF(ISNA(VLOOKUP(H2155,'data putaway'!$A$1:$E$530,3,0)),0,VLOOKUP(H2155,'data putaway'!$A$1:$E$530,3,0))</f>
        <v>0</v>
      </c>
      <c r="V2155" s="354">
        <f t="shared" si="749"/>
        <v>0</v>
      </c>
      <c r="W2155" s="114">
        <f>IF(ISNA(VLOOKUP(H2155,'data putaway'!$A$1:$E$530,2,0)),0,VLOOKUP(H2155,'data putaway'!$A$1:$E$530,2,0))</f>
        <v>0</v>
      </c>
      <c r="X2155" s="354" t="b">
        <f t="shared" si="750"/>
        <v>1</v>
      </c>
      <c r="Y2155" s="354">
        <f>IF(ISNA(VLOOKUP(H2155,'data putaway'!$A$1:$E$530,4,0)),0,VLOOKUP(H2155,'data putaway'!$A$1:$E$530,4,0))</f>
        <v>0</v>
      </c>
      <c r="Z2155" s="113">
        <f>IF(ISNA(VLOOKUP(H2155,'data putaway'!$A$1:$E$530,5,0)),0,VLOOKUP(H2155,'data putaway'!$A$1:$E$530,5,0))</f>
        <v>0</v>
      </c>
      <c r="AA2155" s="354" t="b">
        <f t="shared" si="751"/>
        <v>1</v>
      </c>
      <c r="AB2155" s="354" t="b">
        <f t="shared" si="752"/>
        <v>1</v>
      </c>
      <c r="AC2155" s="356" t="str">
        <f t="shared" ca="1" si="753"/>
        <v/>
      </c>
      <c r="AD2155" s="114" t="str">
        <f t="shared" ca="1" si="760"/>
        <v/>
      </c>
      <c r="AE2155" s="114">
        <f t="shared" si="754"/>
        <v>0</v>
      </c>
      <c r="AF2155" s="114">
        <f t="shared" si="755"/>
        <v>0</v>
      </c>
      <c r="AG2155" s="354" t="str">
        <f t="shared" si="756"/>
        <v>CF40</v>
      </c>
      <c r="AH2155" s="114">
        <f>IF(ISNA(VLOOKUP(L2155,'MASTER DATA'!$A$1:$F$192,6,0)),0,VLOOKUP(L2155,'MASTER DATA'!$A$1:$F$192,6,0))*AE2155</f>
        <v>0</v>
      </c>
      <c r="AI2155" s="354" t="str">
        <f>VLOOKUP($D2155,'warehouse mapping'!$AN$7:$AO$17,2,0)</f>
        <v>Aktif</v>
      </c>
      <c r="AJ2155" s="114">
        <f t="shared" si="757"/>
        <v>1</v>
      </c>
      <c r="AK2155" s="354" t="str">
        <f t="shared" si="758"/>
        <v>CF</v>
      </c>
      <c r="AL2155" s="354" t="s">
        <v>3025</v>
      </c>
      <c r="AM2155" s="354">
        <f t="shared" si="761"/>
        <v>1</v>
      </c>
      <c r="AN2155" s="354" t="b">
        <f t="shared" si="759"/>
        <v>1</v>
      </c>
    </row>
    <row r="2156" spans="1:40" s="354" customFormat="1">
      <c r="A2156" s="354" t="str">
        <f t="shared" si="762"/>
        <v>CF40A02</v>
      </c>
      <c r="B2156" s="354">
        <f t="shared" si="763"/>
        <v>0</v>
      </c>
      <c r="C2156" s="354">
        <f t="shared" si="764"/>
        <v>0</v>
      </c>
      <c r="D2156" s="354" t="str">
        <f t="shared" si="743"/>
        <v>CF</v>
      </c>
      <c r="E2156" s="354" t="str">
        <f t="shared" si="744"/>
        <v>40</v>
      </c>
      <c r="F2156" s="354" t="str">
        <f t="shared" si="745"/>
        <v>A</v>
      </c>
      <c r="G2156" s="355" t="str">
        <f t="shared" si="746"/>
        <v>02</v>
      </c>
      <c r="H2156" s="232" t="s">
        <v>2394</v>
      </c>
      <c r="I2156" s="232" t="s">
        <v>3025</v>
      </c>
      <c r="J2156" s="233" t="s">
        <v>3025</v>
      </c>
      <c r="K2156" s="233" t="s">
        <v>3025</v>
      </c>
      <c r="L2156" s="234"/>
      <c r="M2156" s="232" t="str">
        <f>IF(ISNA(VLOOKUP(L2156,'MASTER DATA'!$A$1:$B$192,2,0)),"",VLOOKUP(L2156,'MASTER DATA'!$A$1:$B$192,2,0))</f>
        <v/>
      </c>
      <c r="N2156" s="232">
        <v>0</v>
      </c>
      <c r="O2156" s="232" t="e">
        <f t="shared" si="747"/>
        <v>#N/A</v>
      </c>
      <c r="P2156" s="232" t="e">
        <f t="shared" si="748"/>
        <v>#N/A</v>
      </c>
      <c r="Q2156" s="232" t="e">
        <f>VLOOKUP(L2156,'MASTER DATA'!$A$1:$E$192,5,0)</f>
        <v>#N/A</v>
      </c>
      <c r="R2156" s="234">
        <f>SUMIF('picking of the day'!$H$4:$H$358,WMS!H2156&amp;WMS!L2156,'picking of the day'!$E$4:$E$358)</f>
        <v>0</v>
      </c>
      <c r="U2156" s="114">
        <f>IF(ISNA(VLOOKUP(H2156,'data putaway'!$A$1:$E$530,3,0)),0,VLOOKUP(H2156,'data putaway'!$A$1:$E$530,3,0))</f>
        <v>0</v>
      </c>
      <c r="V2156" s="354">
        <f t="shared" si="749"/>
        <v>0</v>
      </c>
      <c r="W2156" s="114">
        <f>IF(ISNA(VLOOKUP(H2156,'data putaway'!$A$1:$E$530,2,0)),0,VLOOKUP(H2156,'data putaway'!$A$1:$E$530,2,0))</f>
        <v>0</v>
      </c>
      <c r="X2156" s="354" t="b">
        <f t="shared" si="750"/>
        <v>1</v>
      </c>
      <c r="Y2156" s="354">
        <f>IF(ISNA(VLOOKUP(H2156,'data putaway'!$A$1:$E$530,4,0)),0,VLOOKUP(H2156,'data putaway'!$A$1:$E$530,4,0))</f>
        <v>0</v>
      </c>
      <c r="Z2156" s="113">
        <f>IF(ISNA(VLOOKUP(H2156,'data putaway'!$A$1:$E$530,5,0)),0,VLOOKUP(H2156,'data putaway'!$A$1:$E$530,5,0))</f>
        <v>0</v>
      </c>
      <c r="AA2156" s="354" t="b">
        <f t="shared" si="751"/>
        <v>0</v>
      </c>
      <c r="AB2156" s="354" t="b">
        <f t="shared" si="752"/>
        <v>0</v>
      </c>
      <c r="AC2156" s="356" t="str">
        <f t="shared" ca="1" si="753"/>
        <v/>
      </c>
      <c r="AD2156" s="114" t="str">
        <f t="shared" ca="1" si="760"/>
        <v/>
      </c>
      <c r="AE2156" s="114">
        <f t="shared" si="754"/>
        <v>0</v>
      </c>
      <c r="AF2156" s="114">
        <f t="shared" si="755"/>
        <v>0</v>
      </c>
      <c r="AG2156" s="354" t="str">
        <f t="shared" si="756"/>
        <v>CF40</v>
      </c>
      <c r="AH2156" s="114">
        <f>IF(ISNA(VLOOKUP(L2156,'MASTER DATA'!$A$1:$F$192,6,0)),0,VLOOKUP(L2156,'MASTER DATA'!$A$1:$F$192,6,0))*AE2156</f>
        <v>0</v>
      </c>
      <c r="AI2156" s="354" t="str">
        <f>VLOOKUP($D2156,'warehouse mapping'!$AN$7:$AO$17,2,0)</f>
        <v>Aktif</v>
      </c>
      <c r="AJ2156" s="114">
        <f t="shared" si="757"/>
        <v>1</v>
      </c>
      <c r="AK2156" s="354" t="str">
        <f t="shared" si="758"/>
        <v>CF</v>
      </c>
      <c r="AL2156" s="354" t="s">
        <v>3025</v>
      </c>
      <c r="AM2156" s="354">
        <f t="shared" si="761"/>
        <v>1</v>
      </c>
      <c r="AN2156" s="354" t="b">
        <f t="shared" si="759"/>
        <v>1</v>
      </c>
    </row>
    <row r="2157" spans="1:40" s="354" customFormat="1">
      <c r="A2157" s="354" t="str">
        <f t="shared" si="762"/>
        <v>CF40B01550044360</v>
      </c>
      <c r="B2157" s="354">
        <f t="shared" si="763"/>
        <v>0</v>
      </c>
      <c r="C2157" s="354">
        <f t="shared" si="764"/>
        <v>0</v>
      </c>
      <c r="D2157" s="354" t="str">
        <f t="shared" si="743"/>
        <v>CF</v>
      </c>
      <c r="E2157" s="354" t="str">
        <f t="shared" si="744"/>
        <v>40</v>
      </c>
      <c r="F2157" s="354" t="str">
        <f t="shared" si="745"/>
        <v>B</v>
      </c>
      <c r="G2157" s="355" t="str">
        <f t="shared" si="746"/>
        <v>01</v>
      </c>
      <c r="H2157" s="232" t="s">
        <v>269</v>
      </c>
      <c r="I2157" s="232" t="s">
        <v>3525</v>
      </c>
      <c r="J2157" s="233">
        <v>46273</v>
      </c>
      <c r="K2157" s="233">
        <v>47728</v>
      </c>
      <c r="L2157" s="234">
        <v>550044360</v>
      </c>
      <c r="M2157" s="232" t="str">
        <f>IF(ISNA(VLOOKUP(L2157,'MASTER DATA'!$A$1:$B$192,2,0)),"",VLOOKUP(L2157,'MASTER DATA'!$A$1:$B$192,2,0))</f>
        <v>RimR4X15W40CI4E7DH1_1*209L_A227</v>
      </c>
      <c r="N2157" s="232">
        <v>4</v>
      </c>
      <c r="O2157" s="232">
        <f t="shared" si="747"/>
        <v>1</v>
      </c>
      <c r="P2157" s="232">
        <f t="shared" si="748"/>
        <v>0</v>
      </c>
      <c r="Q2157" s="232">
        <f>VLOOKUP(L2157,'MASTER DATA'!$A$1:$E$192,5,0)</f>
        <v>4</v>
      </c>
      <c r="R2157" s="234">
        <f>SUMIF('picking of the day'!$H$4:$H$358,WMS!H2157&amp;WMS!L2157,'picking of the day'!$E$4:$E$358)</f>
        <v>0</v>
      </c>
      <c r="U2157" s="114">
        <f>IF(ISNA(VLOOKUP(H2157,'data putaway'!$A$1:$E$530,3,0)),0,VLOOKUP(H2157,'data putaway'!$A$1:$E$530,3,0))</f>
        <v>0</v>
      </c>
      <c r="V2157" s="354">
        <f t="shared" si="749"/>
        <v>4</v>
      </c>
      <c r="W2157" s="114">
        <f>IF(ISNA(VLOOKUP(H2157,'data putaway'!$A$1:$E$530,2,0)),0,VLOOKUP(H2157,'data putaway'!$A$1:$E$530,2,0))</f>
        <v>0</v>
      </c>
      <c r="X2157" s="354" t="b">
        <f t="shared" si="750"/>
        <v>0</v>
      </c>
      <c r="Y2157" s="354">
        <f>IF(ISNA(VLOOKUP(H2157,'data putaway'!$A$1:$E$530,4,0)),0,VLOOKUP(H2157,'data putaway'!$A$1:$E$530,4,0))</f>
        <v>0</v>
      </c>
      <c r="Z2157" s="113">
        <f>IF(ISNA(VLOOKUP(H2157,'data putaway'!$A$1:$E$530,5,0)),0,VLOOKUP(H2157,'data putaway'!$A$1:$E$530,5,0))</f>
        <v>0</v>
      </c>
      <c r="AA2157" s="354" t="b">
        <f t="shared" si="751"/>
        <v>0</v>
      </c>
      <c r="AB2157" s="354" t="b">
        <f t="shared" si="752"/>
        <v>0</v>
      </c>
      <c r="AC2157" s="356" t="str">
        <f t="shared" ca="1" si="753"/>
        <v>0 Month,  10 Days</v>
      </c>
      <c r="AD2157" s="114" t="str">
        <f t="shared" ca="1" si="760"/>
        <v>3 Year, 11 Month, 15 Days</v>
      </c>
      <c r="AE2157" s="114">
        <f t="shared" si="754"/>
        <v>4</v>
      </c>
      <c r="AF2157" s="114">
        <f t="shared" si="755"/>
        <v>1</v>
      </c>
      <c r="AG2157" s="354" t="str">
        <f t="shared" si="756"/>
        <v>CF40</v>
      </c>
      <c r="AH2157" s="114">
        <f>IF(ISNA(VLOOKUP(L2157,'MASTER DATA'!$A$1:$F$192,6,0)),0,VLOOKUP(L2157,'MASTER DATA'!$A$1:$F$192,6,0))*AE2157</f>
        <v>836</v>
      </c>
      <c r="AI2157" s="354" t="str">
        <f>VLOOKUP($D2157,'warehouse mapping'!$AN$7:$AO$17,2,0)</f>
        <v>Aktif</v>
      </c>
      <c r="AJ2157" s="114">
        <f t="shared" si="757"/>
        <v>0</v>
      </c>
      <c r="AK2157" s="354" t="str">
        <f t="shared" si="758"/>
        <v/>
      </c>
      <c r="AL2157" s="354" t="s">
        <v>3025</v>
      </c>
      <c r="AM2157" s="354">
        <f t="shared" si="761"/>
        <v>1</v>
      </c>
      <c r="AN2157" s="354" t="b">
        <f t="shared" si="759"/>
        <v>1</v>
      </c>
    </row>
    <row r="2158" spans="1:40" s="354" customFormat="1">
      <c r="A2158" s="354" t="str">
        <f t="shared" si="762"/>
        <v>CF40B02550044360</v>
      </c>
      <c r="B2158" s="354">
        <f t="shared" si="763"/>
        <v>0</v>
      </c>
      <c r="C2158" s="354">
        <f t="shared" si="764"/>
        <v>0</v>
      </c>
      <c r="D2158" s="354" t="str">
        <f t="shared" si="743"/>
        <v>CF</v>
      </c>
      <c r="E2158" s="354" t="str">
        <f t="shared" si="744"/>
        <v>40</v>
      </c>
      <c r="F2158" s="354" t="str">
        <f t="shared" si="745"/>
        <v>B</v>
      </c>
      <c r="G2158" s="355" t="str">
        <f t="shared" si="746"/>
        <v>02</v>
      </c>
      <c r="H2158" s="232" t="s">
        <v>270</v>
      </c>
      <c r="I2158" s="232" t="s">
        <v>3525</v>
      </c>
      <c r="J2158" s="233">
        <v>46273</v>
      </c>
      <c r="K2158" s="233">
        <v>47728</v>
      </c>
      <c r="L2158" s="234">
        <v>550044360</v>
      </c>
      <c r="M2158" s="232" t="str">
        <f>IF(ISNA(VLOOKUP(L2158,'MASTER DATA'!$A$1:$B$192,2,0)),"",VLOOKUP(L2158,'MASTER DATA'!$A$1:$B$192,2,0))</f>
        <v>RimR4X15W40CI4E7DH1_1*209L_A227</v>
      </c>
      <c r="N2158" s="232">
        <v>4</v>
      </c>
      <c r="O2158" s="232">
        <f t="shared" si="747"/>
        <v>1</v>
      </c>
      <c r="P2158" s="232">
        <f t="shared" si="748"/>
        <v>0</v>
      </c>
      <c r="Q2158" s="232">
        <f>VLOOKUP(L2158,'MASTER DATA'!$A$1:$E$192,5,0)</f>
        <v>4</v>
      </c>
      <c r="R2158" s="234">
        <f>SUMIF('picking of the day'!$H$4:$H$358,WMS!H2158&amp;WMS!L2158,'picking of the day'!$E$4:$E$358)</f>
        <v>0</v>
      </c>
      <c r="U2158" s="114">
        <f>IF(ISNA(VLOOKUP(H2158,'data putaway'!$A$1:$E$530,3,0)),0,VLOOKUP(H2158,'data putaway'!$A$1:$E$530,3,0))</f>
        <v>0</v>
      </c>
      <c r="V2158" s="354">
        <f t="shared" si="749"/>
        <v>4</v>
      </c>
      <c r="W2158" s="114">
        <f>IF(ISNA(VLOOKUP(H2158,'data putaway'!$A$1:$E$530,2,0)),0,VLOOKUP(H2158,'data putaway'!$A$1:$E$530,2,0))</f>
        <v>0</v>
      </c>
      <c r="X2158" s="354" t="b">
        <f t="shared" si="750"/>
        <v>0</v>
      </c>
      <c r="Y2158" s="354">
        <f>IF(ISNA(VLOOKUP(H2158,'data putaway'!$A$1:$E$530,4,0)),0,VLOOKUP(H2158,'data putaway'!$A$1:$E$530,4,0))</f>
        <v>0</v>
      </c>
      <c r="Z2158" s="113">
        <f>IF(ISNA(VLOOKUP(H2158,'data putaway'!$A$1:$E$530,5,0)),0,VLOOKUP(H2158,'data putaway'!$A$1:$E$530,5,0))</f>
        <v>0</v>
      </c>
      <c r="AA2158" s="354" t="b">
        <f t="shared" si="751"/>
        <v>0</v>
      </c>
      <c r="AB2158" s="354" t="b">
        <f t="shared" si="752"/>
        <v>0</v>
      </c>
      <c r="AC2158" s="356" t="str">
        <f t="shared" ca="1" si="753"/>
        <v>0 Month,  10 Days</v>
      </c>
      <c r="AD2158" s="114" t="str">
        <f t="shared" ca="1" si="760"/>
        <v>3 Year, 11 Month, 15 Days</v>
      </c>
      <c r="AE2158" s="114">
        <f t="shared" si="754"/>
        <v>4</v>
      </c>
      <c r="AF2158" s="114">
        <f t="shared" si="755"/>
        <v>1</v>
      </c>
      <c r="AG2158" s="354" t="str">
        <f t="shared" si="756"/>
        <v>CF40</v>
      </c>
      <c r="AH2158" s="114">
        <f>IF(ISNA(VLOOKUP(L2158,'MASTER DATA'!$A$1:$F$192,6,0)),0,VLOOKUP(L2158,'MASTER DATA'!$A$1:$F$192,6,0))*AE2158</f>
        <v>836</v>
      </c>
      <c r="AI2158" s="354" t="str">
        <f>VLOOKUP($D2158,'warehouse mapping'!$AN$7:$AO$17,2,0)</f>
        <v>Aktif</v>
      </c>
      <c r="AJ2158" s="114">
        <f t="shared" si="757"/>
        <v>0</v>
      </c>
      <c r="AK2158" s="354" t="str">
        <f t="shared" si="758"/>
        <v/>
      </c>
      <c r="AL2158" s="354" t="s">
        <v>3025</v>
      </c>
      <c r="AM2158" s="354">
        <f t="shared" si="761"/>
        <v>1</v>
      </c>
      <c r="AN2158" s="354" t="b">
        <f t="shared" si="759"/>
        <v>1</v>
      </c>
    </row>
    <row r="2159" spans="1:40" s="354" customFormat="1">
      <c r="A2159" s="354" t="str">
        <f t="shared" si="762"/>
        <v>CF40C01550044360</v>
      </c>
      <c r="B2159" s="354">
        <f t="shared" si="763"/>
        <v>0</v>
      </c>
      <c r="C2159" s="354">
        <f t="shared" si="764"/>
        <v>0</v>
      </c>
      <c r="D2159" s="354" t="str">
        <f t="shared" si="743"/>
        <v>CF</v>
      </c>
      <c r="E2159" s="354" t="str">
        <f t="shared" si="744"/>
        <v>40</v>
      </c>
      <c r="F2159" s="354" t="str">
        <f t="shared" si="745"/>
        <v>C</v>
      </c>
      <c r="G2159" s="355" t="str">
        <f t="shared" si="746"/>
        <v>01</v>
      </c>
      <c r="H2159" s="232" t="s">
        <v>2395</v>
      </c>
      <c r="I2159" s="232" t="s">
        <v>3525</v>
      </c>
      <c r="J2159" s="233">
        <v>46273</v>
      </c>
      <c r="K2159" s="233">
        <v>47728</v>
      </c>
      <c r="L2159" s="234">
        <v>550044360</v>
      </c>
      <c r="M2159" s="232" t="str">
        <f>IF(ISNA(VLOOKUP(L2159,'MASTER DATA'!$A$1:$B$192,2,0)),"",VLOOKUP(L2159,'MASTER DATA'!$A$1:$B$192,2,0))</f>
        <v>RimR4X15W40CI4E7DH1_1*209L_A227</v>
      </c>
      <c r="N2159" s="232">
        <v>4</v>
      </c>
      <c r="O2159" s="232">
        <f t="shared" si="747"/>
        <v>1</v>
      </c>
      <c r="P2159" s="232">
        <f t="shared" si="748"/>
        <v>0</v>
      </c>
      <c r="Q2159" s="232">
        <f>VLOOKUP(L2159,'MASTER DATA'!$A$1:$E$192,5,0)</f>
        <v>4</v>
      </c>
      <c r="R2159" s="234">
        <f>SUMIF('picking of the day'!$H$4:$H$358,WMS!H2159&amp;WMS!L2159,'picking of the day'!$E$4:$E$358)</f>
        <v>0</v>
      </c>
      <c r="U2159" s="114">
        <f>IF(ISNA(VLOOKUP(H2159,'data putaway'!$A$1:$E$530,3,0)),0,VLOOKUP(H2159,'data putaway'!$A$1:$E$530,3,0))</f>
        <v>0</v>
      </c>
      <c r="V2159" s="354">
        <f t="shared" si="749"/>
        <v>4</v>
      </c>
      <c r="W2159" s="114">
        <f>IF(ISNA(VLOOKUP(H2159,'data putaway'!$A$1:$E$530,2,0)),0,VLOOKUP(H2159,'data putaway'!$A$1:$E$530,2,0))</f>
        <v>0</v>
      </c>
      <c r="X2159" s="354" t="b">
        <f t="shared" si="750"/>
        <v>0</v>
      </c>
      <c r="Y2159" s="354">
        <f>IF(ISNA(VLOOKUP(H2159,'data putaway'!$A$1:$E$530,4,0)),0,VLOOKUP(H2159,'data putaway'!$A$1:$E$530,4,0))</f>
        <v>0</v>
      </c>
      <c r="Z2159" s="113">
        <f>IF(ISNA(VLOOKUP(H2159,'data putaway'!$A$1:$E$530,5,0)),0,VLOOKUP(H2159,'data putaway'!$A$1:$E$530,5,0))</f>
        <v>0</v>
      </c>
      <c r="AA2159" s="354" t="b">
        <f t="shared" si="751"/>
        <v>0</v>
      </c>
      <c r="AB2159" s="354" t="b">
        <f t="shared" si="752"/>
        <v>0</v>
      </c>
      <c r="AC2159" s="356" t="str">
        <f t="shared" ca="1" si="753"/>
        <v>0 Month,  10 Days</v>
      </c>
      <c r="AD2159" s="114" t="str">
        <f t="shared" ca="1" si="760"/>
        <v>3 Year, 11 Month, 15 Days</v>
      </c>
      <c r="AE2159" s="114">
        <f t="shared" si="754"/>
        <v>4</v>
      </c>
      <c r="AF2159" s="114">
        <f t="shared" si="755"/>
        <v>1</v>
      </c>
      <c r="AG2159" s="354" t="str">
        <f t="shared" si="756"/>
        <v>CF40</v>
      </c>
      <c r="AH2159" s="114">
        <f>IF(ISNA(VLOOKUP(L2159,'MASTER DATA'!$A$1:$F$192,6,0)),0,VLOOKUP(L2159,'MASTER DATA'!$A$1:$F$192,6,0))*AE2159</f>
        <v>836</v>
      </c>
      <c r="AI2159" s="354" t="str">
        <f>VLOOKUP($D2159,'warehouse mapping'!$AN$7:$AO$17,2,0)</f>
        <v>Aktif</v>
      </c>
      <c r="AJ2159" s="114">
        <f t="shared" si="757"/>
        <v>0</v>
      </c>
      <c r="AK2159" s="354" t="str">
        <f t="shared" si="758"/>
        <v/>
      </c>
      <c r="AL2159" s="354" t="s">
        <v>3025</v>
      </c>
      <c r="AM2159" s="354">
        <f t="shared" si="761"/>
        <v>1</v>
      </c>
      <c r="AN2159" s="354" t="b">
        <f t="shared" si="759"/>
        <v>1</v>
      </c>
    </row>
    <row r="2160" spans="1:40" s="354" customFormat="1">
      <c r="A2160" s="354" t="str">
        <f t="shared" si="762"/>
        <v>CF40C02550044360</v>
      </c>
      <c r="B2160" s="354">
        <f t="shared" si="763"/>
        <v>0</v>
      </c>
      <c r="C2160" s="354">
        <f t="shared" si="764"/>
        <v>0</v>
      </c>
      <c r="D2160" s="354" t="str">
        <f t="shared" si="743"/>
        <v>CF</v>
      </c>
      <c r="E2160" s="354" t="str">
        <f t="shared" si="744"/>
        <v>40</v>
      </c>
      <c r="F2160" s="354" t="str">
        <f t="shared" si="745"/>
        <v>C</v>
      </c>
      <c r="G2160" s="355" t="str">
        <f t="shared" si="746"/>
        <v>02</v>
      </c>
      <c r="H2160" s="232" t="s">
        <v>2396</v>
      </c>
      <c r="I2160" s="232" t="s">
        <v>3525</v>
      </c>
      <c r="J2160" s="233">
        <v>46273</v>
      </c>
      <c r="K2160" s="233">
        <v>47728</v>
      </c>
      <c r="L2160" s="234">
        <v>550044360</v>
      </c>
      <c r="M2160" s="232" t="str">
        <f>IF(ISNA(VLOOKUP(L2160,'MASTER DATA'!$A$1:$B$192,2,0)),"",VLOOKUP(L2160,'MASTER DATA'!$A$1:$B$192,2,0))</f>
        <v>RimR4X15W40CI4E7DH1_1*209L_A227</v>
      </c>
      <c r="N2160" s="232">
        <v>4</v>
      </c>
      <c r="O2160" s="232">
        <f t="shared" si="747"/>
        <v>1</v>
      </c>
      <c r="P2160" s="232">
        <f t="shared" si="748"/>
        <v>0</v>
      </c>
      <c r="Q2160" s="232">
        <f>VLOOKUP(L2160,'MASTER DATA'!$A$1:$E$192,5,0)</f>
        <v>4</v>
      </c>
      <c r="R2160" s="234">
        <f>SUMIF('picking of the day'!$H$4:$H$358,WMS!H2160&amp;WMS!L2160,'picking of the day'!$E$4:$E$358)</f>
        <v>0</v>
      </c>
      <c r="U2160" s="114">
        <f>IF(ISNA(VLOOKUP(H2160,'data putaway'!$A$1:$E$530,3,0)),0,VLOOKUP(H2160,'data putaway'!$A$1:$E$530,3,0))</f>
        <v>0</v>
      </c>
      <c r="V2160" s="354">
        <f t="shared" si="749"/>
        <v>4</v>
      </c>
      <c r="W2160" s="114">
        <f>IF(ISNA(VLOOKUP(H2160,'data putaway'!$A$1:$E$530,2,0)),0,VLOOKUP(H2160,'data putaway'!$A$1:$E$530,2,0))</f>
        <v>0</v>
      </c>
      <c r="X2160" s="354" t="b">
        <f t="shared" si="750"/>
        <v>0</v>
      </c>
      <c r="Y2160" s="354">
        <f>IF(ISNA(VLOOKUP(H2160,'data putaway'!$A$1:$E$530,4,0)),0,VLOOKUP(H2160,'data putaway'!$A$1:$E$530,4,0))</f>
        <v>0</v>
      </c>
      <c r="Z2160" s="113">
        <f>IF(ISNA(VLOOKUP(H2160,'data putaway'!$A$1:$E$530,5,0)),0,VLOOKUP(H2160,'data putaway'!$A$1:$E$530,5,0))</f>
        <v>0</v>
      </c>
      <c r="AA2160" s="354" t="b">
        <f t="shared" si="751"/>
        <v>0</v>
      </c>
      <c r="AB2160" s="354" t="b">
        <f t="shared" si="752"/>
        <v>0</v>
      </c>
      <c r="AC2160" s="356" t="str">
        <f t="shared" ca="1" si="753"/>
        <v>0 Month,  10 Days</v>
      </c>
      <c r="AD2160" s="114" t="str">
        <f t="shared" ca="1" si="760"/>
        <v>3 Year, 11 Month, 15 Days</v>
      </c>
      <c r="AE2160" s="114">
        <f t="shared" si="754"/>
        <v>4</v>
      </c>
      <c r="AF2160" s="114">
        <f t="shared" si="755"/>
        <v>1</v>
      </c>
      <c r="AG2160" s="354" t="str">
        <f t="shared" si="756"/>
        <v>CF40</v>
      </c>
      <c r="AH2160" s="114">
        <f>IF(ISNA(VLOOKUP(L2160,'MASTER DATA'!$A$1:$F$192,6,0)),0,VLOOKUP(L2160,'MASTER DATA'!$A$1:$F$192,6,0))*AE2160</f>
        <v>836</v>
      </c>
      <c r="AI2160" s="354" t="str">
        <f>VLOOKUP($D2160,'warehouse mapping'!$AN$7:$AO$17,2,0)</f>
        <v>Aktif</v>
      </c>
      <c r="AJ2160" s="114">
        <f t="shared" si="757"/>
        <v>0</v>
      </c>
      <c r="AK2160" s="354" t="str">
        <f t="shared" si="758"/>
        <v/>
      </c>
      <c r="AL2160" s="354" t="s">
        <v>3025</v>
      </c>
      <c r="AM2160" s="354">
        <f t="shared" si="761"/>
        <v>1</v>
      </c>
      <c r="AN2160" s="354" t="b">
        <f t="shared" si="759"/>
        <v>1</v>
      </c>
    </row>
    <row r="2161" spans="1:40" s="354" customFormat="1">
      <c r="A2161" s="354" t="str">
        <f t="shared" si="762"/>
        <v>CF40D01550049045</v>
      </c>
      <c r="B2161" s="354">
        <f t="shared" si="763"/>
        <v>0</v>
      </c>
      <c r="C2161" s="354">
        <f t="shared" si="764"/>
        <v>0</v>
      </c>
      <c r="D2161" s="354" t="str">
        <f t="shared" si="743"/>
        <v>CF</v>
      </c>
      <c r="E2161" s="354" t="str">
        <f t="shared" si="744"/>
        <v>40</v>
      </c>
      <c r="F2161" s="354" t="str">
        <f t="shared" si="745"/>
        <v>D</v>
      </c>
      <c r="G2161" s="355" t="str">
        <f t="shared" si="746"/>
        <v>01</v>
      </c>
      <c r="H2161" s="232" t="s">
        <v>2397</v>
      </c>
      <c r="I2161" s="232" t="s">
        <v>3531</v>
      </c>
      <c r="J2161" s="233">
        <v>46275</v>
      </c>
      <c r="K2161" s="233">
        <v>47730</v>
      </c>
      <c r="L2161" s="234">
        <v>550049045</v>
      </c>
      <c r="M2161" s="232" t="str">
        <f>IF(ISNA(VLOOKUP(L2161,'MASTER DATA'!$A$1:$B$192,2,0)),"",VLOOKUP(L2161,'MASTER DATA'!$A$1:$B$192,2,0))</f>
        <v>Advanc4TAX320W50SGMA_12*0.8L_A04W</v>
      </c>
      <c r="N2161" s="232">
        <v>48</v>
      </c>
      <c r="O2161" s="232">
        <f t="shared" si="747"/>
        <v>1</v>
      </c>
      <c r="P2161" s="232">
        <f t="shared" si="748"/>
        <v>0</v>
      </c>
      <c r="Q2161" s="232">
        <f>VLOOKUP(L2161,'MASTER DATA'!$A$1:$E$192,5,0)</f>
        <v>48</v>
      </c>
      <c r="R2161" s="234">
        <f>SUMIF('picking of the day'!$H$4:$H$358,WMS!H2161&amp;WMS!L2161,'picking of the day'!$E$4:$E$358)</f>
        <v>0</v>
      </c>
      <c r="U2161" s="114">
        <f>IF(ISNA(VLOOKUP(H2161,'data putaway'!$A$1:$E$530,3,0)),0,VLOOKUP(H2161,'data putaway'!$A$1:$E$530,3,0))</f>
        <v>0</v>
      </c>
      <c r="V2161" s="354">
        <f t="shared" si="749"/>
        <v>48</v>
      </c>
      <c r="W2161" s="114">
        <f>IF(ISNA(VLOOKUP(H2161,'data putaway'!$A$1:$E$530,2,0)),0,VLOOKUP(H2161,'data putaway'!$A$1:$E$530,2,0))</f>
        <v>0</v>
      </c>
      <c r="X2161" s="354" t="b">
        <f t="shared" si="750"/>
        <v>0</v>
      </c>
      <c r="Y2161" s="354">
        <f>IF(ISNA(VLOOKUP(H2161,'data putaway'!$A$1:$E$530,4,0)),0,VLOOKUP(H2161,'data putaway'!$A$1:$E$530,4,0))</f>
        <v>0</v>
      </c>
      <c r="Z2161" s="113">
        <f>IF(ISNA(VLOOKUP(H2161,'data putaway'!$A$1:$E$530,5,0)),0,VLOOKUP(H2161,'data putaway'!$A$1:$E$530,5,0))</f>
        <v>0</v>
      </c>
      <c r="AA2161" s="354" t="b">
        <f t="shared" si="751"/>
        <v>0</v>
      </c>
      <c r="AB2161" s="354" t="b">
        <f t="shared" si="752"/>
        <v>0</v>
      </c>
      <c r="AC2161" s="356" t="str">
        <f t="shared" ca="1" si="753"/>
        <v>0 Month,  8 Days</v>
      </c>
      <c r="AD2161" s="114" t="str">
        <f t="shared" ca="1" si="760"/>
        <v>3 Year, 11 Month, 17 Days</v>
      </c>
      <c r="AE2161" s="114">
        <f t="shared" si="754"/>
        <v>48</v>
      </c>
      <c r="AF2161" s="114">
        <f t="shared" si="755"/>
        <v>1</v>
      </c>
      <c r="AG2161" s="354" t="str">
        <f t="shared" si="756"/>
        <v>CF40</v>
      </c>
      <c r="AH2161" s="114">
        <f>IF(ISNA(VLOOKUP(L2161,'MASTER DATA'!$A$1:$F$192,6,0)),0,VLOOKUP(L2161,'MASTER DATA'!$A$1:$F$192,6,0))*AE2161</f>
        <v>460.79999999999995</v>
      </c>
      <c r="AI2161" s="354" t="str">
        <f>VLOOKUP($D2161,'warehouse mapping'!$AN$7:$AO$17,2,0)</f>
        <v>Aktif</v>
      </c>
      <c r="AJ2161" s="114">
        <f t="shared" si="757"/>
        <v>0</v>
      </c>
      <c r="AK2161" s="354" t="str">
        <f t="shared" si="758"/>
        <v/>
      </c>
      <c r="AL2161" s="354" t="s">
        <v>3025</v>
      </c>
      <c r="AM2161" s="354">
        <f t="shared" si="761"/>
        <v>1</v>
      </c>
      <c r="AN2161" s="354" t="b">
        <f t="shared" si="759"/>
        <v>1</v>
      </c>
    </row>
    <row r="2162" spans="1:40" s="354" customFormat="1">
      <c r="A2162" s="354" t="str">
        <f t="shared" si="762"/>
        <v>CF40D02550049045</v>
      </c>
      <c r="B2162" s="354">
        <f t="shared" si="763"/>
        <v>0</v>
      </c>
      <c r="C2162" s="354">
        <f t="shared" si="764"/>
        <v>0</v>
      </c>
      <c r="D2162" s="354" t="str">
        <f t="shared" si="743"/>
        <v>CF</v>
      </c>
      <c r="E2162" s="354" t="str">
        <f t="shared" si="744"/>
        <v>40</v>
      </c>
      <c r="F2162" s="354" t="str">
        <f t="shared" si="745"/>
        <v>D</v>
      </c>
      <c r="G2162" s="355" t="str">
        <f t="shared" si="746"/>
        <v>02</v>
      </c>
      <c r="H2162" s="232" t="s">
        <v>2398</v>
      </c>
      <c r="I2162" s="232" t="s">
        <v>3531</v>
      </c>
      <c r="J2162" s="233">
        <v>46275</v>
      </c>
      <c r="K2162" s="233">
        <v>47730</v>
      </c>
      <c r="L2162" s="234">
        <v>550049045</v>
      </c>
      <c r="M2162" s="232" t="str">
        <f>IF(ISNA(VLOOKUP(L2162,'MASTER DATA'!$A$1:$B$192,2,0)),"",VLOOKUP(L2162,'MASTER DATA'!$A$1:$B$192,2,0))</f>
        <v>Advanc4TAX320W50SGMA_12*0.8L_A04W</v>
      </c>
      <c r="N2162" s="232">
        <v>48</v>
      </c>
      <c r="O2162" s="232">
        <f t="shared" si="747"/>
        <v>1</v>
      </c>
      <c r="P2162" s="232">
        <f t="shared" si="748"/>
        <v>0</v>
      </c>
      <c r="Q2162" s="232">
        <f>VLOOKUP(L2162,'MASTER DATA'!$A$1:$E$192,5,0)</f>
        <v>48</v>
      </c>
      <c r="R2162" s="234">
        <f>SUMIF('picking of the day'!$H$4:$H$358,WMS!H2162&amp;WMS!L2162,'picking of the day'!$E$4:$E$358)</f>
        <v>0</v>
      </c>
      <c r="U2162" s="114">
        <f>IF(ISNA(VLOOKUP(H2162,'data putaway'!$A$1:$E$530,3,0)),0,VLOOKUP(H2162,'data putaway'!$A$1:$E$530,3,0))</f>
        <v>0</v>
      </c>
      <c r="V2162" s="354">
        <f t="shared" si="749"/>
        <v>48</v>
      </c>
      <c r="W2162" s="114">
        <f>IF(ISNA(VLOOKUP(H2162,'data putaway'!$A$1:$E$530,2,0)),0,VLOOKUP(H2162,'data putaway'!$A$1:$E$530,2,0))</f>
        <v>0</v>
      </c>
      <c r="X2162" s="354" t="b">
        <f t="shared" si="750"/>
        <v>0</v>
      </c>
      <c r="Y2162" s="354">
        <f>IF(ISNA(VLOOKUP(H2162,'data putaway'!$A$1:$E$530,4,0)),0,VLOOKUP(H2162,'data putaway'!$A$1:$E$530,4,0))</f>
        <v>0</v>
      </c>
      <c r="Z2162" s="113">
        <f>IF(ISNA(VLOOKUP(H2162,'data putaway'!$A$1:$E$530,5,0)),0,VLOOKUP(H2162,'data putaway'!$A$1:$E$530,5,0))</f>
        <v>0</v>
      </c>
      <c r="AA2162" s="354" t="b">
        <f t="shared" si="751"/>
        <v>0</v>
      </c>
      <c r="AB2162" s="354" t="b">
        <f t="shared" si="752"/>
        <v>0</v>
      </c>
      <c r="AC2162" s="356" t="str">
        <f t="shared" ca="1" si="753"/>
        <v>0 Month,  8 Days</v>
      </c>
      <c r="AD2162" s="114" t="str">
        <f t="shared" ca="1" si="760"/>
        <v>3 Year, 11 Month, 17 Days</v>
      </c>
      <c r="AE2162" s="114">
        <f t="shared" si="754"/>
        <v>48</v>
      </c>
      <c r="AF2162" s="114">
        <f t="shared" si="755"/>
        <v>1</v>
      </c>
      <c r="AG2162" s="354" t="str">
        <f t="shared" si="756"/>
        <v>CF40</v>
      </c>
      <c r="AH2162" s="114">
        <f>IF(ISNA(VLOOKUP(L2162,'MASTER DATA'!$A$1:$F$192,6,0)),0,VLOOKUP(L2162,'MASTER DATA'!$A$1:$F$192,6,0))*AE2162</f>
        <v>460.79999999999995</v>
      </c>
      <c r="AI2162" s="354" t="str">
        <f>VLOOKUP($D2162,'warehouse mapping'!$AN$7:$AO$17,2,0)</f>
        <v>Aktif</v>
      </c>
      <c r="AJ2162" s="114">
        <f t="shared" si="757"/>
        <v>0</v>
      </c>
      <c r="AK2162" s="354" t="str">
        <f t="shared" si="758"/>
        <v/>
      </c>
      <c r="AL2162" s="354" t="s">
        <v>3025</v>
      </c>
      <c r="AM2162" s="354">
        <f t="shared" si="761"/>
        <v>1</v>
      </c>
      <c r="AN2162" s="354" t="b">
        <f t="shared" si="759"/>
        <v>1</v>
      </c>
    </row>
    <row r="2163" spans="1:40" s="354" customFormat="1">
      <c r="A2163" s="354" t="str">
        <f t="shared" si="762"/>
        <v>CF40E01550049045</v>
      </c>
      <c r="B2163" s="354">
        <f t="shared" si="763"/>
        <v>0</v>
      </c>
      <c r="C2163" s="354">
        <f t="shared" si="764"/>
        <v>0</v>
      </c>
      <c r="D2163" s="354" t="str">
        <f t="shared" si="743"/>
        <v>CF</v>
      </c>
      <c r="E2163" s="354" t="str">
        <f t="shared" si="744"/>
        <v>40</v>
      </c>
      <c r="F2163" s="354" t="str">
        <f t="shared" si="745"/>
        <v>E</v>
      </c>
      <c r="G2163" s="355" t="str">
        <f t="shared" si="746"/>
        <v>01</v>
      </c>
      <c r="H2163" s="232" t="s">
        <v>2399</v>
      </c>
      <c r="I2163" s="232" t="s">
        <v>3531</v>
      </c>
      <c r="J2163" s="233">
        <v>46275</v>
      </c>
      <c r="K2163" s="233">
        <v>47730</v>
      </c>
      <c r="L2163" s="234">
        <v>550049045</v>
      </c>
      <c r="M2163" s="232" t="str">
        <f>IF(ISNA(VLOOKUP(L2163,'MASTER DATA'!$A$1:$B$192,2,0)),"",VLOOKUP(L2163,'MASTER DATA'!$A$1:$B$192,2,0))</f>
        <v>Advanc4TAX320W50SGMA_12*0.8L_A04W</v>
      </c>
      <c r="N2163" s="232">
        <v>48</v>
      </c>
      <c r="O2163" s="232">
        <f t="shared" si="747"/>
        <v>1</v>
      </c>
      <c r="P2163" s="232">
        <f t="shared" si="748"/>
        <v>0</v>
      </c>
      <c r="Q2163" s="232">
        <f>VLOOKUP(L2163,'MASTER DATA'!$A$1:$E$192,5,0)</f>
        <v>48</v>
      </c>
      <c r="R2163" s="234">
        <f>SUMIF('picking of the day'!$H$4:$H$358,WMS!H2163&amp;WMS!L2163,'picking of the day'!$E$4:$E$358)</f>
        <v>0</v>
      </c>
      <c r="U2163" s="114">
        <f>IF(ISNA(VLOOKUP(H2163,'data putaway'!$A$1:$E$530,3,0)),0,VLOOKUP(H2163,'data putaway'!$A$1:$E$530,3,0))</f>
        <v>0</v>
      </c>
      <c r="V2163" s="354">
        <f t="shared" si="749"/>
        <v>48</v>
      </c>
      <c r="W2163" s="114">
        <f>IF(ISNA(VLOOKUP(H2163,'data putaway'!$A$1:$E$530,2,0)),0,VLOOKUP(H2163,'data putaway'!$A$1:$E$530,2,0))</f>
        <v>0</v>
      </c>
      <c r="X2163" s="354" t="b">
        <f t="shared" si="750"/>
        <v>0</v>
      </c>
      <c r="Y2163" s="354">
        <f>IF(ISNA(VLOOKUP(H2163,'data putaway'!$A$1:$E$530,4,0)),0,VLOOKUP(H2163,'data putaway'!$A$1:$E$530,4,0))</f>
        <v>0</v>
      </c>
      <c r="Z2163" s="113">
        <f>IF(ISNA(VLOOKUP(H2163,'data putaway'!$A$1:$E$530,5,0)),0,VLOOKUP(H2163,'data putaway'!$A$1:$E$530,5,0))</f>
        <v>0</v>
      </c>
      <c r="AA2163" s="354" t="b">
        <f t="shared" si="751"/>
        <v>0</v>
      </c>
      <c r="AB2163" s="354" t="b">
        <f t="shared" si="752"/>
        <v>0</v>
      </c>
      <c r="AC2163" s="356" t="str">
        <f t="shared" ca="1" si="753"/>
        <v>0 Month,  8 Days</v>
      </c>
      <c r="AD2163" s="114" t="str">
        <f t="shared" ca="1" si="760"/>
        <v>3 Year, 11 Month, 17 Days</v>
      </c>
      <c r="AE2163" s="114">
        <f t="shared" si="754"/>
        <v>48</v>
      </c>
      <c r="AF2163" s="114">
        <f t="shared" si="755"/>
        <v>1</v>
      </c>
      <c r="AG2163" s="354" t="str">
        <f t="shared" si="756"/>
        <v>CF40</v>
      </c>
      <c r="AH2163" s="114">
        <f>IF(ISNA(VLOOKUP(L2163,'MASTER DATA'!$A$1:$F$192,6,0)),0,VLOOKUP(L2163,'MASTER DATA'!$A$1:$F$192,6,0))*AE2163</f>
        <v>460.79999999999995</v>
      </c>
      <c r="AI2163" s="354" t="str">
        <f>VLOOKUP($D2163,'warehouse mapping'!$AN$7:$AO$17,2,0)</f>
        <v>Aktif</v>
      </c>
      <c r="AJ2163" s="114">
        <f t="shared" si="757"/>
        <v>0</v>
      </c>
      <c r="AK2163" s="354" t="str">
        <f t="shared" si="758"/>
        <v/>
      </c>
      <c r="AL2163" s="354" t="s">
        <v>3025</v>
      </c>
      <c r="AM2163" s="354">
        <f t="shared" si="761"/>
        <v>1</v>
      </c>
      <c r="AN2163" s="354" t="b">
        <f t="shared" si="759"/>
        <v>1</v>
      </c>
    </row>
    <row r="2164" spans="1:40" s="354" customFormat="1">
      <c r="A2164" s="354" t="str">
        <f t="shared" si="762"/>
        <v>CF40E02550049045</v>
      </c>
      <c r="B2164" s="354">
        <f t="shared" si="763"/>
        <v>0</v>
      </c>
      <c r="C2164" s="354">
        <f t="shared" si="764"/>
        <v>0</v>
      </c>
      <c r="D2164" s="354" t="str">
        <f t="shared" si="743"/>
        <v>CF</v>
      </c>
      <c r="E2164" s="354" t="str">
        <f t="shared" si="744"/>
        <v>40</v>
      </c>
      <c r="F2164" s="354" t="str">
        <f t="shared" si="745"/>
        <v>E</v>
      </c>
      <c r="G2164" s="355" t="str">
        <f t="shared" si="746"/>
        <v>02</v>
      </c>
      <c r="H2164" s="232" t="s">
        <v>2400</v>
      </c>
      <c r="I2164" s="232" t="s">
        <v>3531</v>
      </c>
      <c r="J2164" s="233">
        <v>46275</v>
      </c>
      <c r="K2164" s="233">
        <v>47730</v>
      </c>
      <c r="L2164" s="234">
        <v>550049045</v>
      </c>
      <c r="M2164" s="232" t="str">
        <f>IF(ISNA(VLOOKUP(L2164,'MASTER DATA'!$A$1:$B$192,2,0)),"",VLOOKUP(L2164,'MASTER DATA'!$A$1:$B$192,2,0))</f>
        <v>Advanc4TAX320W50SGMA_12*0.8L_A04W</v>
      </c>
      <c r="N2164" s="232">
        <v>48</v>
      </c>
      <c r="O2164" s="232">
        <f t="shared" si="747"/>
        <v>1</v>
      </c>
      <c r="P2164" s="232">
        <f t="shared" si="748"/>
        <v>0</v>
      </c>
      <c r="Q2164" s="232">
        <f>VLOOKUP(L2164,'MASTER DATA'!$A$1:$E$192,5,0)</f>
        <v>48</v>
      </c>
      <c r="R2164" s="234">
        <f>SUMIF('picking of the day'!$H$4:$H$358,WMS!H2164&amp;WMS!L2164,'picking of the day'!$E$4:$E$358)</f>
        <v>0</v>
      </c>
      <c r="U2164" s="114">
        <f>IF(ISNA(VLOOKUP(H2164,'data putaway'!$A$1:$E$530,3,0)),0,VLOOKUP(H2164,'data putaway'!$A$1:$E$530,3,0))</f>
        <v>0</v>
      </c>
      <c r="V2164" s="354">
        <f t="shared" si="749"/>
        <v>48</v>
      </c>
      <c r="W2164" s="114">
        <f>IF(ISNA(VLOOKUP(H2164,'data putaway'!$A$1:$E$530,2,0)),0,VLOOKUP(H2164,'data putaway'!$A$1:$E$530,2,0))</f>
        <v>0</v>
      </c>
      <c r="X2164" s="354" t="b">
        <f t="shared" si="750"/>
        <v>0</v>
      </c>
      <c r="Y2164" s="354">
        <f>IF(ISNA(VLOOKUP(H2164,'data putaway'!$A$1:$E$530,4,0)),0,VLOOKUP(H2164,'data putaway'!$A$1:$E$530,4,0))</f>
        <v>0</v>
      </c>
      <c r="Z2164" s="113">
        <f>IF(ISNA(VLOOKUP(H2164,'data putaway'!$A$1:$E$530,5,0)),0,VLOOKUP(H2164,'data putaway'!$A$1:$E$530,5,0))</f>
        <v>0</v>
      </c>
      <c r="AA2164" s="354" t="b">
        <f t="shared" si="751"/>
        <v>0</v>
      </c>
      <c r="AB2164" s="354" t="b">
        <f t="shared" si="752"/>
        <v>0</v>
      </c>
      <c r="AC2164" s="356" t="str">
        <f t="shared" ca="1" si="753"/>
        <v>0 Month,  8 Days</v>
      </c>
      <c r="AD2164" s="114" t="str">
        <f t="shared" ca="1" si="760"/>
        <v>3 Year, 11 Month, 17 Days</v>
      </c>
      <c r="AE2164" s="114">
        <f t="shared" si="754"/>
        <v>48</v>
      </c>
      <c r="AF2164" s="114">
        <f t="shared" si="755"/>
        <v>1</v>
      </c>
      <c r="AG2164" s="354" t="str">
        <f t="shared" si="756"/>
        <v>CF40</v>
      </c>
      <c r="AH2164" s="114">
        <f>IF(ISNA(VLOOKUP(L2164,'MASTER DATA'!$A$1:$F$192,6,0)),0,VLOOKUP(L2164,'MASTER DATA'!$A$1:$F$192,6,0))*AE2164</f>
        <v>460.79999999999995</v>
      </c>
      <c r="AI2164" s="354" t="str">
        <f>VLOOKUP($D2164,'warehouse mapping'!$AN$7:$AO$17,2,0)</f>
        <v>Aktif</v>
      </c>
      <c r="AJ2164" s="114">
        <f t="shared" si="757"/>
        <v>0</v>
      </c>
      <c r="AK2164" s="354" t="str">
        <f t="shared" si="758"/>
        <v/>
      </c>
      <c r="AL2164" s="354" t="s">
        <v>3025</v>
      </c>
      <c r="AM2164" s="354">
        <f t="shared" si="761"/>
        <v>1</v>
      </c>
      <c r="AN2164" s="354" t="b">
        <f t="shared" si="759"/>
        <v>1</v>
      </c>
    </row>
    <row r="2165" spans="1:40" s="354" customFormat="1">
      <c r="A2165" s="354" t="str">
        <f t="shared" si="762"/>
        <v>CG01A01</v>
      </c>
      <c r="B2165" s="354">
        <f t="shared" si="763"/>
        <v>0</v>
      </c>
      <c r="C2165" s="354">
        <f t="shared" si="764"/>
        <v>0</v>
      </c>
      <c r="D2165" s="354" t="str">
        <f t="shared" si="743"/>
        <v>CG</v>
      </c>
      <c r="E2165" s="354" t="str">
        <f t="shared" si="744"/>
        <v>01</v>
      </c>
      <c r="F2165" s="354" t="str">
        <f t="shared" si="745"/>
        <v>A</v>
      </c>
      <c r="G2165" s="355" t="str">
        <f t="shared" si="746"/>
        <v>01</v>
      </c>
      <c r="H2165" s="232" t="s">
        <v>2401</v>
      </c>
      <c r="I2165" s="232" t="s">
        <v>3025</v>
      </c>
      <c r="J2165" s="233" t="s">
        <v>3025</v>
      </c>
      <c r="K2165" s="233" t="s">
        <v>3025</v>
      </c>
      <c r="L2165" s="234"/>
      <c r="M2165" s="232" t="str">
        <f>IF(ISNA(VLOOKUP(L2165,'MASTER DATA'!$A$1:$B$192,2,0)),"",VLOOKUP(L2165,'MASTER DATA'!$A$1:$B$192,2,0))</f>
        <v/>
      </c>
      <c r="N2165" s="232">
        <v>0</v>
      </c>
      <c r="O2165" s="232" t="e">
        <f t="shared" si="747"/>
        <v>#N/A</v>
      </c>
      <c r="P2165" s="232" t="e">
        <f t="shared" si="748"/>
        <v>#N/A</v>
      </c>
      <c r="Q2165" s="232" t="e">
        <f>VLOOKUP(L2165,'MASTER DATA'!$A$1:$E$192,5,0)</f>
        <v>#N/A</v>
      </c>
      <c r="R2165" s="234">
        <f>SUMIF('picking of the day'!$H$4:$H$358,WMS!H2165&amp;WMS!L2165,'picking of the day'!$E$4:$E$358)</f>
        <v>0</v>
      </c>
      <c r="U2165" s="114">
        <f>IF(ISNA(VLOOKUP(H2165,'data putaway'!$A$1:$E$530,3,0)),0,VLOOKUP(H2165,'data putaway'!$A$1:$E$530,3,0))</f>
        <v>0</v>
      </c>
      <c r="V2165" s="354">
        <f t="shared" si="749"/>
        <v>0</v>
      </c>
      <c r="W2165" s="114">
        <f>IF(ISNA(VLOOKUP(H2165,'data putaway'!$A$1:$E$530,2,0)),0,VLOOKUP(H2165,'data putaway'!$A$1:$E$530,2,0))</f>
        <v>0</v>
      </c>
      <c r="X2165" s="354" t="b">
        <f t="shared" si="750"/>
        <v>1</v>
      </c>
      <c r="Y2165" s="354">
        <f>IF(ISNA(VLOOKUP(H2165,'data putaway'!$A$1:$E$530,4,0)),0,VLOOKUP(H2165,'data putaway'!$A$1:$E$530,4,0))</f>
        <v>0</v>
      </c>
      <c r="Z2165" s="113">
        <f>IF(ISNA(VLOOKUP(H2165,'data putaway'!$A$1:$E$530,5,0)),0,VLOOKUP(H2165,'data putaway'!$A$1:$E$530,5,0))</f>
        <v>0</v>
      </c>
      <c r="AA2165" s="354" t="b">
        <f t="shared" si="751"/>
        <v>0</v>
      </c>
      <c r="AB2165" s="354" t="b">
        <f t="shared" si="752"/>
        <v>0</v>
      </c>
      <c r="AC2165" s="356" t="str">
        <f t="shared" ca="1" si="753"/>
        <v/>
      </c>
      <c r="AD2165" s="114" t="str">
        <f t="shared" ca="1" si="760"/>
        <v/>
      </c>
      <c r="AE2165" s="114">
        <f t="shared" si="754"/>
        <v>0</v>
      </c>
      <c r="AF2165" s="114">
        <f t="shared" si="755"/>
        <v>0</v>
      </c>
      <c r="AG2165" s="354" t="str">
        <f t="shared" si="756"/>
        <v>CG01</v>
      </c>
      <c r="AH2165" s="114">
        <f>IF(ISNA(VLOOKUP(L2165,'MASTER DATA'!$A$1:$F$192,6,0)),0,VLOOKUP(L2165,'MASTER DATA'!$A$1:$F$192,6,0))*AE2165</f>
        <v>0</v>
      </c>
      <c r="AI2165" s="354" t="e">
        <f>VLOOKUP($D2165,'warehouse mapping'!$AN$7:$AO$17,2,0)</f>
        <v>#N/A</v>
      </c>
      <c r="AJ2165" s="114">
        <f t="shared" si="757"/>
        <v>1</v>
      </c>
      <c r="AK2165" s="354" t="e">
        <f t="shared" si="758"/>
        <v>#N/A</v>
      </c>
      <c r="AL2165" s="354" t="s">
        <v>3025</v>
      </c>
      <c r="AM2165" s="354">
        <f t="shared" si="761"/>
        <v>1</v>
      </c>
      <c r="AN2165" s="354" t="b">
        <f t="shared" si="759"/>
        <v>1</v>
      </c>
    </row>
    <row r="2166" spans="1:40" s="354" customFormat="1">
      <c r="A2166" s="354" t="str">
        <f t="shared" si="762"/>
        <v>CG01A02</v>
      </c>
      <c r="B2166" s="354">
        <f t="shared" si="763"/>
        <v>0</v>
      </c>
      <c r="C2166" s="354">
        <f t="shared" si="764"/>
        <v>0</v>
      </c>
      <c r="D2166" s="354" t="str">
        <f t="shared" si="743"/>
        <v>CG</v>
      </c>
      <c r="E2166" s="354" t="str">
        <f t="shared" si="744"/>
        <v>01</v>
      </c>
      <c r="F2166" s="354" t="str">
        <f t="shared" si="745"/>
        <v>A</v>
      </c>
      <c r="G2166" s="355" t="str">
        <f t="shared" si="746"/>
        <v>02</v>
      </c>
      <c r="H2166" s="232" t="s">
        <v>2402</v>
      </c>
      <c r="I2166" s="232" t="s">
        <v>3025</v>
      </c>
      <c r="J2166" s="233" t="s">
        <v>3025</v>
      </c>
      <c r="K2166" s="233" t="s">
        <v>3025</v>
      </c>
      <c r="L2166" s="234"/>
      <c r="M2166" s="232" t="str">
        <f>IF(ISNA(VLOOKUP(L2166,'MASTER DATA'!$A$1:$B$192,2,0)),"",VLOOKUP(L2166,'MASTER DATA'!$A$1:$B$192,2,0))</f>
        <v/>
      </c>
      <c r="N2166" s="232">
        <v>0</v>
      </c>
      <c r="O2166" s="232" t="e">
        <f t="shared" si="747"/>
        <v>#N/A</v>
      </c>
      <c r="P2166" s="232" t="e">
        <f t="shared" si="748"/>
        <v>#N/A</v>
      </c>
      <c r="Q2166" s="232" t="e">
        <f>VLOOKUP(L2166,'MASTER DATA'!$A$1:$E$192,5,0)</f>
        <v>#N/A</v>
      </c>
      <c r="R2166" s="234">
        <f>SUMIF('picking of the day'!$H$4:$H$358,WMS!H2166&amp;WMS!L2166,'picking of the day'!$E$4:$E$358)</f>
        <v>0</v>
      </c>
      <c r="U2166" s="114">
        <f>IF(ISNA(VLOOKUP(H2166,'data putaway'!$A$1:$E$530,3,0)),0,VLOOKUP(H2166,'data putaway'!$A$1:$E$530,3,0))</f>
        <v>0</v>
      </c>
      <c r="V2166" s="354">
        <f t="shared" si="749"/>
        <v>0</v>
      </c>
      <c r="W2166" s="114">
        <f>IF(ISNA(VLOOKUP(H2166,'data putaway'!$A$1:$E$530,2,0)),0,VLOOKUP(H2166,'data putaway'!$A$1:$E$530,2,0))</f>
        <v>0</v>
      </c>
      <c r="X2166" s="354" t="b">
        <f t="shared" si="750"/>
        <v>1</v>
      </c>
      <c r="Y2166" s="354">
        <f>IF(ISNA(VLOOKUP(H2166,'data putaway'!$A$1:$E$530,4,0)),0,VLOOKUP(H2166,'data putaway'!$A$1:$E$530,4,0))</f>
        <v>0</v>
      </c>
      <c r="Z2166" s="113">
        <f>IF(ISNA(VLOOKUP(H2166,'data putaway'!$A$1:$E$530,5,0)),0,VLOOKUP(H2166,'data putaway'!$A$1:$E$530,5,0))</f>
        <v>0</v>
      </c>
      <c r="AA2166" s="354" t="b">
        <f t="shared" si="751"/>
        <v>0</v>
      </c>
      <c r="AB2166" s="354" t="b">
        <f t="shared" si="752"/>
        <v>0</v>
      </c>
      <c r="AC2166" s="356" t="str">
        <f t="shared" ca="1" si="753"/>
        <v/>
      </c>
      <c r="AD2166" s="114" t="str">
        <f t="shared" ca="1" si="760"/>
        <v/>
      </c>
      <c r="AE2166" s="114">
        <f t="shared" si="754"/>
        <v>0</v>
      </c>
      <c r="AF2166" s="114">
        <f t="shared" si="755"/>
        <v>0</v>
      </c>
      <c r="AG2166" s="354" t="str">
        <f t="shared" si="756"/>
        <v>CG01</v>
      </c>
      <c r="AH2166" s="114">
        <f>IF(ISNA(VLOOKUP(L2166,'MASTER DATA'!$A$1:$F$192,6,0)),0,VLOOKUP(L2166,'MASTER DATA'!$A$1:$F$192,6,0))*AE2166</f>
        <v>0</v>
      </c>
      <c r="AI2166" s="354" t="e">
        <f>VLOOKUP($D2166,'warehouse mapping'!$AN$7:$AO$17,2,0)</f>
        <v>#N/A</v>
      </c>
      <c r="AJ2166" s="114">
        <f t="shared" si="757"/>
        <v>1</v>
      </c>
      <c r="AK2166" s="354" t="e">
        <f t="shared" si="758"/>
        <v>#N/A</v>
      </c>
      <c r="AL2166" s="354" t="s">
        <v>3025</v>
      </c>
      <c r="AM2166" s="354">
        <f t="shared" si="761"/>
        <v>1</v>
      </c>
      <c r="AN2166" s="354" t="b">
        <f t="shared" si="759"/>
        <v>1</v>
      </c>
    </row>
    <row r="2167" spans="1:40" s="354" customFormat="1">
      <c r="A2167" s="354" t="str">
        <f t="shared" si="762"/>
        <v>CG01B01</v>
      </c>
      <c r="B2167" s="354">
        <f t="shared" si="763"/>
        <v>0</v>
      </c>
      <c r="C2167" s="354">
        <f t="shared" si="764"/>
        <v>0</v>
      </c>
      <c r="D2167" s="354" t="str">
        <f t="shared" si="743"/>
        <v>CG</v>
      </c>
      <c r="E2167" s="354" t="str">
        <f t="shared" si="744"/>
        <v>01</v>
      </c>
      <c r="F2167" s="354" t="str">
        <f t="shared" si="745"/>
        <v>B</v>
      </c>
      <c r="G2167" s="355" t="str">
        <f t="shared" si="746"/>
        <v>01</v>
      </c>
      <c r="H2167" s="232" t="s">
        <v>2403</v>
      </c>
      <c r="I2167" s="232" t="s">
        <v>3025</v>
      </c>
      <c r="J2167" s="233" t="s">
        <v>3025</v>
      </c>
      <c r="K2167" s="233" t="s">
        <v>3025</v>
      </c>
      <c r="L2167" s="234"/>
      <c r="M2167" s="232" t="str">
        <f>IF(ISNA(VLOOKUP(L2167,'MASTER DATA'!$A$1:$B$192,2,0)),"",VLOOKUP(L2167,'MASTER DATA'!$A$1:$B$192,2,0))</f>
        <v/>
      </c>
      <c r="N2167" s="232">
        <v>0</v>
      </c>
      <c r="O2167" s="232" t="e">
        <f t="shared" si="747"/>
        <v>#N/A</v>
      </c>
      <c r="P2167" s="232" t="e">
        <f t="shared" si="748"/>
        <v>#N/A</v>
      </c>
      <c r="Q2167" s="232" t="e">
        <f>VLOOKUP(L2167,'MASTER DATA'!$A$1:$E$192,5,0)</f>
        <v>#N/A</v>
      </c>
      <c r="R2167" s="234">
        <f>SUMIF('picking of the day'!$H$4:$H$358,WMS!H2167&amp;WMS!L2167,'picking of the day'!$E$4:$E$358)</f>
        <v>0</v>
      </c>
      <c r="U2167" s="114">
        <f>IF(ISNA(VLOOKUP(H2167,'data putaway'!$A$1:$E$530,3,0)),0,VLOOKUP(H2167,'data putaway'!$A$1:$E$530,3,0))</f>
        <v>0</v>
      </c>
      <c r="V2167" s="354">
        <f t="shared" si="749"/>
        <v>0</v>
      </c>
      <c r="W2167" s="114">
        <f>IF(ISNA(VLOOKUP(H2167,'data putaway'!$A$1:$E$530,2,0)),0,VLOOKUP(H2167,'data putaway'!$A$1:$E$530,2,0))</f>
        <v>0</v>
      </c>
      <c r="X2167" s="354" t="b">
        <f t="shared" si="750"/>
        <v>1</v>
      </c>
      <c r="Y2167" s="354">
        <f>IF(ISNA(VLOOKUP(H2167,'data putaway'!$A$1:$E$530,4,0)),0,VLOOKUP(H2167,'data putaway'!$A$1:$E$530,4,0))</f>
        <v>0</v>
      </c>
      <c r="Z2167" s="113">
        <f>IF(ISNA(VLOOKUP(H2167,'data putaway'!$A$1:$E$530,5,0)),0,VLOOKUP(H2167,'data putaway'!$A$1:$E$530,5,0))</f>
        <v>0</v>
      </c>
      <c r="AA2167" s="354" t="b">
        <f t="shared" si="751"/>
        <v>0</v>
      </c>
      <c r="AB2167" s="354" t="b">
        <f t="shared" si="752"/>
        <v>0</v>
      </c>
      <c r="AC2167" s="356" t="str">
        <f t="shared" ca="1" si="753"/>
        <v/>
      </c>
      <c r="AD2167" s="114" t="str">
        <f t="shared" ca="1" si="760"/>
        <v/>
      </c>
      <c r="AE2167" s="114">
        <f t="shared" si="754"/>
        <v>0</v>
      </c>
      <c r="AF2167" s="114">
        <f t="shared" si="755"/>
        <v>0</v>
      </c>
      <c r="AG2167" s="354" t="str">
        <f t="shared" si="756"/>
        <v>CG01</v>
      </c>
      <c r="AH2167" s="114">
        <f>IF(ISNA(VLOOKUP(L2167,'MASTER DATA'!$A$1:$F$192,6,0)),0,VLOOKUP(L2167,'MASTER DATA'!$A$1:$F$192,6,0))*AE2167</f>
        <v>0</v>
      </c>
      <c r="AI2167" s="354" t="e">
        <f>VLOOKUP($D2167,'warehouse mapping'!$AN$7:$AO$17,2,0)</f>
        <v>#N/A</v>
      </c>
      <c r="AJ2167" s="114">
        <f t="shared" si="757"/>
        <v>1</v>
      </c>
      <c r="AK2167" s="354" t="e">
        <f t="shared" si="758"/>
        <v>#N/A</v>
      </c>
      <c r="AL2167" s="354" t="s">
        <v>3025</v>
      </c>
      <c r="AM2167" s="354">
        <f t="shared" si="761"/>
        <v>1</v>
      </c>
      <c r="AN2167" s="354" t="b">
        <f t="shared" si="759"/>
        <v>1</v>
      </c>
    </row>
    <row r="2168" spans="1:40" s="354" customFormat="1">
      <c r="A2168" s="354" t="str">
        <f t="shared" si="762"/>
        <v>CG01B02</v>
      </c>
      <c r="B2168" s="354">
        <f t="shared" si="763"/>
        <v>0</v>
      </c>
      <c r="C2168" s="354">
        <f t="shared" si="764"/>
        <v>0</v>
      </c>
      <c r="D2168" s="354" t="str">
        <f t="shared" si="743"/>
        <v>CG</v>
      </c>
      <c r="E2168" s="354" t="str">
        <f t="shared" si="744"/>
        <v>01</v>
      </c>
      <c r="F2168" s="354" t="str">
        <f t="shared" si="745"/>
        <v>B</v>
      </c>
      <c r="G2168" s="355" t="str">
        <f t="shared" si="746"/>
        <v>02</v>
      </c>
      <c r="H2168" s="232" t="s">
        <v>2404</v>
      </c>
      <c r="I2168" s="232" t="s">
        <v>3025</v>
      </c>
      <c r="J2168" s="233" t="s">
        <v>3025</v>
      </c>
      <c r="K2168" s="233" t="s">
        <v>3025</v>
      </c>
      <c r="L2168" s="234"/>
      <c r="M2168" s="232" t="str">
        <f>IF(ISNA(VLOOKUP(L2168,'MASTER DATA'!$A$1:$B$192,2,0)),"",VLOOKUP(L2168,'MASTER DATA'!$A$1:$B$192,2,0))</f>
        <v/>
      </c>
      <c r="N2168" s="232">
        <v>0</v>
      </c>
      <c r="O2168" s="232" t="e">
        <f t="shared" si="747"/>
        <v>#N/A</v>
      </c>
      <c r="P2168" s="232" t="e">
        <f t="shared" si="748"/>
        <v>#N/A</v>
      </c>
      <c r="Q2168" s="232" t="e">
        <f>VLOOKUP(L2168,'MASTER DATA'!$A$1:$E$192,5,0)</f>
        <v>#N/A</v>
      </c>
      <c r="R2168" s="234">
        <f>SUMIF('picking of the day'!$H$4:$H$358,WMS!H2168&amp;WMS!L2168,'picking of the day'!$E$4:$E$358)</f>
        <v>0</v>
      </c>
      <c r="U2168" s="114">
        <f>IF(ISNA(VLOOKUP(H2168,'data putaway'!$A$1:$E$530,3,0)),0,VLOOKUP(H2168,'data putaway'!$A$1:$E$530,3,0))</f>
        <v>0</v>
      </c>
      <c r="V2168" s="354">
        <f t="shared" si="749"/>
        <v>0</v>
      </c>
      <c r="W2168" s="114">
        <f>IF(ISNA(VLOOKUP(H2168,'data putaway'!$A$1:$E$530,2,0)),0,VLOOKUP(H2168,'data putaway'!$A$1:$E$530,2,0))</f>
        <v>0</v>
      </c>
      <c r="X2168" s="354" t="b">
        <f t="shared" si="750"/>
        <v>1</v>
      </c>
      <c r="Y2168" s="354">
        <f>IF(ISNA(VLOOKUP(H2168,'data putaway'!$A$1:$E$530,4,0)),0,VLOOKUP(H2168,'data putaway'!$A$1:$E$530,4,0))</f>
        <v>0</v>
      </c>
      <c r="Z2168" s="113">
        <f>IF(ISNA(VLOOKUP(H2168,'data putaway'!$A$1:$E$530,5,0)),0,VLOOKUP(H2168,'data putaway'!$A$1:$E$530,5,0))</f>
        <v>0</v>
      </c>
      <c r="AA2168" s="354" t="b">
        <f t="shared" si="751"/>
        <v>0</v>
      </c>
      <c r="AB2168" s="354" t="b">
        <f t="shared" si="752"/>
        <v>0</v>
      </c>
      <c r="AC2168" s="356" t="str">
        <f t="shared" ca="1" si="753"/>
        <v/>
      </c>
      <c r="AD2168" s="114" t="str">
        <f t="shared" ca="1" si="760"/>
        <v/>
      </c>
      <c r="AE2168" s="114">
        <f t="shared" si="754"/>
        <v>0</v>
      </c>
      <c r="AF2168" s="114">
        <f t="shared" si="755"/>
        <v>0</v>
      </c>
      <c r="AG2168" s="354" t="str">
        <f t="shared" si="756"/>
        <v>CG01</v>
      </c>
      <c r="AH2168" s="114">
        <f>IF(ISNA(VLOOKUP(L2168,'MASTER DATA'!$A$1:$F$192,6,0)),0,VLOOKUP(L2168,'MASTER DATA'!$A$1:$F$192,6,0))*AE2168</f>
        <v>0</v>
      </c>
      <c r="AI2168" s="354" t="e">
        <f>VLOOKUP($D2168,'warehouse mapping'!$AN$7:$AO$17,2,0)</f>
        <v>#N/A</v>
      </c>
      <c r="AJ2168" s="114">
        <f t="shared" si="757"/>
        <v>1</v>
      </c>
      <c r="AK2168" s="354" t="e">
        <f t="shared" si="758"/>
        <v>#N/A</v>
      </c>
      <c r="AL2168" s="354" t="s">
        <v>3025</v>
      </c>
      <c r="AM2168" s="354">
        <f t="shared" si="761"/>
        <v>1</v>
      </c>
      <c r="AN2168" s="354" t="b">
        <f t="shared" si="759"/>
        <v>1</v>
      </c>
    </row>
    <row r="2169" spans="1:40" s="354" customFormat="1">
      <c r="A2169" s="354" t="str">
        <f t="shared" si="762"/>
        <v>CG01C01</v>
      </c>
      <c r="B2169" s="354">
        <f t="shared" si="763"/>
        <v>0</v>
      </c>
      <c r="C2169" s="354">
        <f t="shared" si="764"/>
        <v>0</v>
      </c>
      <c r="D2169" s="354" t="str">
        <f t="shared" si="743"/>
        <v>CG</v>
      </c>
      <c r="E2169" s="354" t="str">
        <f t="shared" si="744"/>
        <v>01</v>
      </c>
      <c r="F2169" s="354" t="str">
        <f t="shared" si="745"/>
        <v>C</v>
      </c>
      <c r="G2169" s="355" t="str">
        <f t="shared" si="746"/>
        <v>01</v>
      </c>
      <c r="H2169" s="232" t="s">
        <v>2405</v>
      </c>
      <c r="I2169" s="232" t="s">
        <v>3025</v>
      </c>
      <c r="J2169" s="233" t="s">
        <v>3025</v>
      </c>
      <c r="K2169" s="233" t="s">
        <v>3025</v>
      </c>
      <c r="L2169" s="234"/>
      <c r="M2169" s="232" t="str">
        <f>IF(ISNA(VLOOKUP(L2169,'MASTER DATA'!$A$1:$B$192,2,0)),"",VLOOKUP(L2169,'MASTER DATA'!$A$1:$B$192,2,0))</f>
        <v/>
      </c>
      <c r="N2169" s="232">
        <v>0</v>
      </c>
      <c r="O2169" s="232" t="e">
        <f t="shared" si="747"/>
        <v>#N/A</v>
      </c>
      <c r="P2169" s="232" t="e">
        <f t="shared" si="748"/>
        <v>#N/A</v>
      </c>
      <c r="Q2169" s="232" t="e">
        <f>VLOOKUP(L2169,'MASTER DATA'!$A$1:$E$192,5,0)</f>
        <v>#N/A</v>
      </c>
      <c r="R2169" s="234">
        <f>SUMIF('picking of the day'!$H$4:$H$358,WMS!H2169&amp;WMS!L2169,'picking of the day'!$E$4:$E$358)</f>
        <v>0</v>
      </c>
      <c r="U2169" s="114">
        <f>IF(ISNA(VLOOKUP(H2169,'data putaway'!$A$1:$E$530,3,0)),0,VLOOKUP(H2169,'data putaway'!$A$1:$E$530,3,0))</f>
        <v>0</v>
      </c>
      <c r="V2169" s="354">
        <f t="shared" si="749"/>
        <v>0</v>
      </c>
      <c r="W2169" s="114">
        <f>IF(ISNA(VLOOKUP(H2169,'data putaway'!$A$1:$E$530,2,0)),0,VLOOKUP(H2169,'data putaway'!$A$1:$E$530,2,0))</f>
        <v>0</v>
      </c>
      <c r="X2169" s="354" t="b">
        <f t="shared" si="750"/>
        <v>1</v>
      </c>
      <c r="Y2169" s="354">
        <f>IF(ISNA(VLOOKUP(H2169,'data putaway'!$A$1:$E$530,4,0)),0,VLOOKUP(H2169,'data putaway'!$A$1:$E$530,4,0))</f>
        <v>0</v>
      </c>
      <c r="Z2169" s="113">
        <f>IF(ISNA(VLOOKUP(H2169,'data putaway'!$A$1:$E$530,5,0)),0,VLOOKUP(H2169,'data putaway'!$A$1:$E$530,5,0))</f>
        <v>0</v>
      </c>
      <c r="AA2169" s="354" t="b">
        <f t="shared" si="751"/>
        <v>0</v>
      </c>
      <c r="AB2169" s="354" t="b">
        <f t="shared" si="752"/>
        <v>0</v>
      </c>
      <c r="AC2169" s="356" t="str">
        <f t="shared" ca="1" si="753"/>
        <v/>
      </c>
      <c r="AD2169" s="114" t="str">
        <f t="shared" ca="1" si="760"/>
        <v/>
      </c>
      <c r="AE2169" s="114">
        <f t="shared" si="754"/>
        <v>0</v>
      </c>
      <c r="AF2169" s="114">
        <f t="shared" si="755"/>
        <v>0</v>
      </c>
      <c r="AG2169" s="354" t="str">
        <f t="shared" si="756"/>
        <v>CG01</v>
      </c>
      <c r="AH2169" s="114">
        <f>IF(ISNA(VLOOKUP(L2169,'MASTER DATA'!$A$1:$F$192,6,0)),0,VLOOKUP(L2169,'MASTER DATA'!$A$1:$F$192,6,0))*AE2169</f>
        <v>0</v>
      </c>
      <c r="AI2169" s="354" t="e">
        <f>VLOOKUP($D2169,'warehouse mapping'!$AN$7:$AO$17,2,0)</f>
        <v>#N/A</v>
      </c>
      <c r="AJ2169" s="114">
        <f t="shared" si="757"/>
        <v>1</v>
      </c>
      <c r="AK2169" s="354" t="e">
        <f t="shared" si="758"/>
        <v>#N/A</v>
      </c>
      <c r="AL2169" s="354" t="s">
        <v>3025</v>
      </c>
      <c r="AM2169" s="354">
        <f t="shared" si="761"/>
        <v>1</v>
      </c>
      <c r="AN2169" s="354" t="b">
        <f t="shared" si="759"/>
        <v>1</v>
      </c>
    </row>
    <row r="2170" spans="1:40" s="354" customFormat="1">
      <c r="A2170" s="354" t="str">
        <f t="shared" si="762"/>
        <v>CG01C02</v>
      </c>
      <c r="B2170" s="354">
        <f t="shared" si="763"/>
        <v>0</v>
      </c>
      <c r="C2170" s="354">
        <f t="shared" si="764"/>
        <v>0</v>
      </c>
      <c r="D2170" s="354" t="str">
        <f t="shared" si="743"/>
        <v>CG</v>
      </c>
      <c r="E2170" s="354" t="str">
        <f t="shared" si="744"/>
        <v>01</v>
      </c>
      <c r="F2170" s="354" t="str">
        <f t="shared" si="745"/>
        <v>C</v>
      </c>
      <c r="G2170" s="355" t="str">
        <f t="shared" si="746"/>
        <v>02</v>
      </c>
      <c r="H2170" s="232" t="s">
        <v>2406</v>
      </c>
      <c r="I2170" s="232" t="s">
        <v>3025</v>
      </c>
      <c r="J2170" s="233" t="s">
        <v>3025</v>
      </c>
      <c r="K2170" s="233" t="s">
        <v>3025</v>
      </c>
      <c r="L2170" s="234"/>
      <c r="M2170" s="232" t="str">
        <f>IF(ISNA(VLOOKUP(L2170,'MASTER DATA'!$A$1:$B$192,2,0)),"",VLOOKUP(L2170,'MASTER DATA'!$A$1:$B$192,2,0))</f>
        <v/>
      </c>
      <c r="N2170" s="232">
        <v>0</v>
      </c>
      <c r="O2170" s="232" t="e">
        <f t="shared" si="747"/>
        <v>#N/A</v>
      </c>
      <c r="P2170" s="232" t="e">
        <f t="shared" si="748"/>
        <v>#N/A</v>
      </c>
      <c r="Q2170" s="232" t="e">
        <f>VLOOKUP(L2170,'MASTER DATA'!$A$1:$E$192,5,0)</f>
        <v>#N/A</v>
      </c>
      <c r="R2170" s="234">
        <f>SUMIF('picking of the day'!$H$4:$H$358,WMS!H2170&amp;WMS!L2170,'picking of the day'!$E$4:$E$358)</f>
        <v>0</v>
      </c>
      <c r="U2170" s="114">
        <f>IF(ISNA(VLOOKUP(H2170,'data putaway'!$A$1:$E$530,3,0)),0,VLOOKUP(H2170,'data putaway'!$A$1:$E$530,3,0))</f>
        <v>0</v>
      </c>
      <c r="V2170" s="354">
        <f t="shared" si="749"/>
        <v>0</v>
      </c>
      <c r="W2170" s="114">
        <f>IF(ISNA(VLOOKUP(H2170,'data putaway'!$A$1:$E$530,2,0)),0,VLOOKUP(H2170,'data putaway'!$A$1:$E$530,2,0))</f>
        <v>0</v>
      </c>
      <c r="X2170" s="354" t="b">
        <f t="shared" si="750"/>
        <v>1</v>
      </c>
      <c r="Y2170" s="354">
        <f>IF(ISNA(VLOOKUP(H2170,'data putaway'!$A$1:$E$530,4,0)),0,VLOOKUP(H2170,'data putaway'!$A$1:$E$530,4,0))</f>
        <v>0</v>
      </c>
      <c r="Z2170" s="113">
        <f>IF(ISNA(VLOOKUP(H2170,'data putaway'!$A$1:$E$530,5,0)),0,VLOOKUP(H2170,'data putaway'!$A$1:$E$530,5,0))</f>
        <v>0</v>
      </c>
      <c r="AA2170" s="354" t="b">
        <f t="shared" si="751"/>
        <v>0</v>
      </c>
      <c r="AB2170" s="354" t="b">
        <f t="shared" si="752"/>
        <v>0</v>
      </c>
      <c r="AC2170" s="356" t="str">
        <f t="shared" ca="1" si="753"/>
        <v/>
      </c>
      <c r="AD2170" s="114" t="str">
        <f t="shared" ca="1" si="760"/>
        <v/>
      </c>
      <c r="AE2170" s="114">
        <f t="shared" si="754"/>
        <v>0</v>
      </c>
      <c r="AF2170" s="114">
        <f t="shared" si="755"/>
        <v>0</v>
      </c>
      <c r="AG2170" s="354" t="str">
        <f t="shared" si="756"/>
        <v>CG01</v>
      </c>
      <c r="AH2170" s="114">
        <f>IF(ISNA(VLOOKUP(L2170,'MASTER DATA'!$A$1:$F$192,6,0)),0,VLOOKUP(L2170,'MASTER DATA'!$A$1:$F$192,6,0))*AE2170</f>
        <v>0</v>
      </c>
      <c r="AI2170" s="354" t="e">
        <f>VLOOKUP($D2170,'warehouse mapping'!$AN$7:$AO$17,2,0)</f>
        <v>#N/A</v>
      </c>
      <c r="AJ2170" s="114">
        <f t="shared" si="757"/>
        <v>1</v>
      </c>
      <c r="AK2170" s="354" t="e">
        <f t="shared" si="758"/>
        <v>#N/A</v>
      </c>
      <c r="AL2170" s="354" t="s">
        <v>3025</v>
      </c>
      <c r="AM2170" s="354">
        <f t="shared" si="761"/>
        <v>1</v>
      </c>
      <c r="AN2170" s="354" t="b">
        <f t="shared" si="759"/>
        <v>1</v>
      </c>
    </row>
    <row r="2171" spans="1:40" s="354" customFormat="1">
      <c r="A2171" s="354" t="str">
        <f t="shared" si="762"/>
        <v>CG01D01</v>
      </c>
      <c r="B2171" s="354">
        <f t="shared" si="763"/>
        <v>0</v>
      </c>
      <c r="C2171" s="354">
        <f t="shared" si="764"/>
        <v>0</v>
      </c>
      <c r="D2171" s="354" t="str">
        <f t="shared" si="743"/>
        <v>CG</v>
      </c>
      <c r="E2171" s="354" t="str">
        <f t="shared" si="744"/>
        <v>01</v>
      </c>
      <c r="F2171" s="354" t="str">
        <f t="shared" si="745"/>
        <v>D</v>
      </c>
      <c r="G2171" s="355" t="str">
        <f t="shared" si="746"/>
        <v>01</v>
      </c>
      <c r="H2171" s="232" t="s">
        <v>306</v>
      </c>
      <c r="I2171" s="232" t="s">
        <v>3025</v>
      </c>
      <c r="J2171" s="233" t="s">
        <v>3025</v>
      </c>
      <c r="K2171" s="233" t="s">
        <v>3025</v>
      </c>
      <c r="L2171" s="234"/>
      <c r="M2171" s="232" t="str">
        <f>IF(ISNA(VLOOKUP(L2171,'MASTER DATA'!$A$1:$B$192,2,0)),"",VLOOKUP(L2171,'MASTER DATA'!$A$1:$B$192,2,0))</f>
        <v/>
      </c>
      <c r="N2171" s="232">
        <v>0</v>
      </c>
      <c r="O2171" s="232" t="e">
        <f t="shared" si="747"/>
        <v>#N/A</v>
      </c>
      <c r="P2171" s="232" t="e">
        <f t="shared" si="748"/>
        <v>#N/A</v>
      </c>
      <c r="Q2171" s="232" t="e">
        <f>VLOOKUP(L2171,'MASTER DATA'!$A$1:$E$192,5,0)</f>
        <v>#N/A</v>
      </c>
      <c r="R2171" s="234">
        <f>SUMIF('picking of the day'!$H$4:$H$358,WMS!H2171&amp;WMS!L2171,'picking of the day'!$E$4:$E$358)</f>
        <v>0</v>
      </c>
      <c r="U2171" s="114">
        <f>IF(ISNA(VLOOKUP(H2171,'data putaway'!$A$1:$E$530,3,0)),0,VLOOKUP(H2171,'data putaway'!$A$1:$E$530,3,0))</f>
        <v>0</v>
      </c>
      <c r="V2171" s="354">
        <f t="shared" si="749"/>
        <v>0</v>
      </c>
      <c r="W2171" s="114">
        <f>IF(ISNA(VLOOKUP(H2171,'data putaway'!$A$1:$E$530,2,0)),0,VLOOKUP(H2171,'data putaway'!$A$1:$E$530,2,0))</f>
        <v>0</v>
      </c>
      <c r="X2171" s="354" t="b">
        <f t="shared" si="750"/>
        <v>1</v>
      </c>
      <c r="Y2171" s="354">
        <f>IF(ISNA(VLOOKUP(H2171,'data putaway'!$A$1:$E$530,4,0)),0,VLOOKUP(H2171,'data putaway'!$A$1:$E$530,4,0))</f>
        <v>0</v>
      </c>
      <c r="Z2171" s="113">
        <f>IF(ISNA(VLOOKUP(H2171,'data putaway'!$A$1:$E$530,5,0)),0,VLOOKUP(H2171,'data putaway'!$A$1:$E$530,5,0))</f>
        <v>0</v>
      </c>
      <c r="AA2171" s="354" t="b">
        <f t="shared" si="751"/>
        <v>0</v>
      </c>
      <c r="AB2171" s="354" t="b">
        <f t="shared" si="752"/>
        <v>0</v>
      </c>
      <c r="AC2171" s="356" t="str">
        <f t="shared" ca="1" si="753"/>
        <v/>
      </c>
      <c r="AD2171" s="114" t="str">
        <f t="shared" ca="1" si="760"/>
        <v/>
      </c>
      <c r="AE2171" s="114">
        <f t="shared" si="754"/>
        <v>0</v>
      </c>
      <c r="AF2171" s="114">
        <f t="shared" si="755"/>
        <v>0</v>
      </c>
      <c r="AG2171" s="354" t="str">
        <f t="shared" si="756"/>
        <v>CG01</v>
      </c>
      <c r="AH2171" s="114">
        <f>IF(ISNA(VLOOKUP(L2171,'MASTER DATA'!$A$1:$F$192,6,0)),0,VLOOKUP(L2171,'MASTER DATA'!$A$1:$F$192,6,0))*AE2171</f>
        <v>0</v>
      </c>
      <c r="AI2171" s="354" t="e">
        <f>VLOOKUP($D2171,'warehouse mapping'!$AN$7:$AO$17,2,0)</f>
        <v>#N/A</v>
      </c>
      <c r="AJ2171" s="114">
        <f t="shared" si="757"/>
        <v>1</v>
      </c>
      <c r="AK2171" s="354" t="e">
        <f t="shared" si="758"/>
        <v>#N/A</v>
      </c>
      <c r="AL2171" s="354" t="s">
        <v>3025</v>
      </c>
      <c r="AM2171" s="354">
        <f t="shared" si="761"/>
        <v>1</v>
      </c>
      <c r="AN2171" s="354" t="b">
        <f t="shared" si="759"/>
        <v>1</v>
      </c>
    </row>
    <row r="2172" spans="1:40" s="354" customFormat="1">
      <c r="A2172" s="354" t="str">
        <f t="shared" si="762"/>
        <v>CG01D02</v>
      </c>
      <c r="B2172" s="354">
        <f t="shared" si="763"/>
        <v>0</v>
      </c>
      <c r="C2172" s="354">
        <f t="shared" si="764"/>
        <v>0</v>
      </c>
      <c r="D2172" s="354" t="str">
        <f t="shared" si="743"/>
        <v>CG</v>
      </c>
      <c r="E2172" s="354" t="str">
        <f t="shared" si="744"/>
        <v>01</v>
      </c>
      <c r="F2172" s="354" t="str">
        <f t="shared" si="745"/>
        <v>D</v>
      </c>
      <c r="G2172" s="355" t="str">
        <f t="shared" si="746"/>
        <v>02</v>
      </c>
      <c r="H2172" s="232" t="s">
        <v>307</v>
      </c>
      <c r="I2172" s="232" t="s">
        <v>3025</v>
      </c>
      <c r="J2172" s="233" t="s">
        <v>3025</v>
      </c>
      <c r="K2172" s="233" t="s">
        <v>3025</v>
      </c>
      <c r="L2172" s="234"/>
      <c r="M2172" s="232" t="str">
        <f>IF(ISNA(VLOOKUP(L2172,'MASTER DATA'!$A$1:$B$192,2,0)),"",VLOOKUP(L2172,'MASTER DATA'!$A$1:$B$192,2,0))</f>
        <v/>
      </c>
      <c r="N2172" s="232">
        <v>0</v>
      </c>
      <c r="O2172" s="232" t="e">
        <f t="shared" si="747"/>
        <v>#N/A</v>
      </c>
      <c r="P2172" s="232" t="e">
        <f t="shared" si="748"/>
        <v>#N/A</v>
      </c>
      <c r="Q2172" s="232" t="e">
        <f>VLOOKUP(L2172,'MASTER DATA'!$A$1:$E$192,5,0)</f>
        <v>#N/A</v>
      </c>
      <c r="R2172" s="234">
        <f>SUMIF('picking of the day'!$H$4:$H$358,WMS!H2172&amp;WMS!L2172,'picking of the day'!$E$4:$E$358)</f>
        <v>0</v>
      </c>
      <c r="U2172" s="114">
        <f>IF(ISNA(VLOOKUP(H2172,'data putaway'!$A$1:$E$530,3,0)),0,VLOOKUP(H2172,'data putaway'!$A$1:$E$530,3,0))</f>
        <v>0</v>
      </c>
      <c r="V2172" s="354">
        <f t="shared" si="749"/>
        <v>0</v>
      </c>
      <c r="W2172" s="114">
        <f>IF(ISNA(VLOOKUP(H2172,'data putaway'!$A$1:$E$530,2,0)),0,VLOOKUP(H2172,'data putaway'!$A$1:$E$530,2,0))</f>
        <v>0</v>
      </c>
      <c r="X2172" s="354" t="b">
        <f t="shared" si="750"/>
        <v>1</v>
      </c>
      <c r="Y2172" s="354">
        <f>IF(ISNA(VLOOKUP(H2172,'data putaway'!$A$1:$E$530,4,0)),0,VLOOKUP(H2172,'data putaway'!$A$1:$E$530,4,0))</f>
        <v>0</v>
      </c>
      <c r="Z2172" s="113">
        <f>IF(ISNA(VLOOKUP(H2172,'data putaway'!$A$1:$E$530,5,0)),0,VLOOKUP(H2172,'data putaway'!$A$1:$E$530,5,0))</f>
        <v>0</v>
      </c>
      <c r="AA2172" s="354" t="b">
        <f t="shared" si="751"/>
        <v>0</v>
      </c>
      <c r="AB2172" s="354" t="b">
        <f t="shared" si="752"/>
        <v>0</v>
      </c>
      <c r="AC2172" s="356" t="str">
        <f t="shared" ca="1" si="753"/>
        <v/>
      </c>
      <c r="AD2172" s="114" t="str">
        <f t="shared" ca="1" si="760"/>
        <v/>
      </c>
      <c r="AE2172" s="114">
        <f t="shared" si="754"/>
        <v>0</v>
      </c>
      <c r="AF2172" s="114">
        <f t="shared" si="755"/>
        <v>0</v>
      </c>
      <c r="AG2172" s="354" t="str">
        <f t="shared" si="756"/>
        <v>CG01</v>
      </c>
      <c r="AH2172" s="114">
        <f>IF(ISNA(VLOOKUP(L2172,'MASTER DATA'!$A$1:$F$192,6,0)),0,VLOOKUP(L2172,'MASTER DATA'!$A$1:$F$192,6,0))*AE2172</f>
        <v>0</v>
      </c>
      <c r="AI2172" s="354" t="e">
        <f>VLOOKUP($D2172,'warehouse mapping'!$AN$7:$AO$17,2,0)</f>
        <v>#N/A</v>
      </c>
      <c r="AJ2172" s="114">
        <f t="shared" si="757"/>
        <v>1</v>
      </c>
      <c r="AK2172" s="354" t="e">
        <f t="shared" si="758"/>
        <v>#N/A</v>
      </c>
      <c r="AL2172" s="354" t="s">
        <v>3025</v>
      </c>
      <c r="AM2172" s="354">
        <f t="shared" si="761"/>
        <v>1</v>
      </c>
      <c r="AN2172" s="354" t="b">
        <f t="shared" si="759"/>
        <v>1</v>
      </c>
    </row>
    <row r="2173" spans="1:40" s="354" customFormat="1">
      <c r="A2173" s="354" t="str">
        <f t="shared" si="762"/>
        <v>CG01E01</v>
      </c>
      <c r="B2173" s="354">
        <f t="shared" si="763"/>
        <v>0</v>
      </c>
      <c r="C2173" s="354">
        <f t="shared" si="764"/>
        <v>0</v>
      </c>
      <c r="D2173" s="354" t="str">
        <f t="shared" si="743"/>
        <v>CG</v>
      </c>
      <c r="E2173" s="354" t="str">
        <f t="shared" si="744"/>
        <v>01</v>
      </c>
      <c r="F2173" s="354" t="str">
        <f t="shared" si="745"/>
        <v>E</v>
      </c>
      <c r="G2173" s="355" t="str">
        <f t="shared" si="746"/>
        <v>01</v>
      </c>
      <c r="H2173" s="232" t="s">
        <v>308</v>
      </c>
      <c r="I2173" s="232" t="s">
        <v>3025</v>
      </c>
      <c r="J2173" s="233" t="s">
        <v>3025</v>
      </c>
      <c r="K2173" s="233" t="s">
        <v>3025</v>
      </c>
      <c r="L2173" s="234"/>
      <c r="M2173" s="232" t="str">
        <f>IF(ISNA(VLOOKUP(L2173,'MASTER DATA'!$A$1:$B$192,2,0)),"",VLOOKUP(L2173,'MASTER DATA'!$A$1:$B$192,2,0))</f>
        <v/>
      </c>
      <c r="N2173" s="232">
        <v>0</v>
      </c>
      <c r="O2173" s="232" t="e">
        <f t="shared" si="747"/>
        <v>#N/A</v>
      </c>
      <c r="P2173" s="232" t="e">
        <f t="shared" si="748"/>
        <v>#N/A</v>
      </c>
      <c r="Q2173" s="232" t="e">
        <f>VLOOKUP(L2173,'MASTER DATA'!$A$1:$E$192,5,0)</f>
        <v>#N/A</v>
      </c>
      <c r="R2173" s="234">
        <f>SUMIF('picking of the day'!$H$4:$H$358,WMS!H2173&amp;WMS!L2173,'picking of the day'!$E$4:$E$358)</f>
        <v>0</v>
      </c>
      <c r="U2173" s="114">
        <f>IF(ISNA(VLOOKUP(H2173,'data putaway'!$A$1:$E$530,3,0)),0,VLOOKUP(H2173,'data putaway'!$A$1:$E$530,3,0))</f>
        <v>0</v>
      </c>
      <c r="V2173" s="354">
        <f t="shared" si="749"/>
        <v>0</v>
      </c>
      <c r="W2173" s="114">
        <f>IF(ISNA(VLOOKUP(H2173,'data putaway'!$A$1:$E$530,2,0)),0,VLOOKUP(H2173,'data putaway'!$A$1:$E$530,2,0))</f>
        <v>0</v>
      </c>
      <c r="X2173" s="354" t="b">
        <f t="shared" si="750"/>
        <v>1</v>
      </c>
      <c r="Y2173" s="354">
        <f>IF(ISNA(VLOOKUP(H2173,'data putaway'!$A$1:$E$530,4,0)),0,VLOOKUP(H2173,'data putaway'!$A$1:$E$530,4,0))</f>
        <v>0</v>
      </c>
      <c r="Z2173" s="113">
        <f>IF(ISNA(VLOOKUP(H2173,'data putaway'!$A$1:$E$530,5,0)),0,VLOOKUP(H2173,'data putaway'!$A$1:$E$530,5,0))</f>
        <v>0</v>
      </c>
      <c r="AA2173" s="354" t="b">
        <f t="shared" si="751"/>
        <v>0</v>
      </c>
      <c r="AB2173" s="354" t="b">
        <f t="shared" si="752"/>
        <v>0</v>
      </c>
      <c r="AC2173" s="356" t="str">
        <f t="shared" ca="1" si="753"/>
        <v/>
      </c>
      <c r="AD2173" s="114" t="str">
        <f t="shared" ca="1" si="760"/>
        <v/>
      </c>
      <c r="AE2173" s="114">
        <f t="shared" si="754"/>
        <v>0</v>
      </c>
      <c r="AF2173" s="114">
        <f t="shared" si="755"/>
        <v>0</v>
      </c>
      <c r="AG2173" s="354" t="str">
        <f t="shared" si="756"/>
        <v>CG01</v>
      </c>
      <c r="AH2173" s="114">
        <f>IF(ISNA(VLOOKUP(L2173,'MASTER DATA'!$A$1:$F$192,6,0)),0,VLOOKUP(L2173,'MASTER DATA'!$A$1:$F$192,6,0))*AE2173</f>
        <v>0</v>
      </c>
      <c r="AI2173" s="354" t="e">
        <f>VLOOKUP($D2173,'warehouse mapping'!$AN$7:$AO$17,2,0)</f>
        <v>#N/A</v>
      </c>
      <c r="AJ2173" s="114">
        <f t="shared" si="757"/>
        <v>1</v>
      </c>
      <c r="AK2173" s="354" t="e">
        <f t="shared" si="758"/>
        <v>#N/A</v>
      </c>
      <c r="AL2173" s="354" t="s">
        <v>3025</v>
      </c>
      <c r="AM2173" s="354">
        <f t="shared" si="761"/>
        <v>1</v>
      </c>
      <c r="AN2173" s="354" t="b">
        <f t="shared" si="759"/>
        <v>1</v>
      </c>
    </row>
    <row r="2174" spans="1:40" s="354" customFormat="1">
      <c r="A2174" s="354" t="str">
        <f t="shared" si="762"/>
        <v>CG01E02</v>
      </c>
      <c r="B2174" s="354">
        <f t="shared" si="763"/>
        <v>0</v>
      </c>
      <c r="C2174" s="354">
        <f t="shared" si="764"/>
        <v>0</v>
      </c>
      <c r="D2174" s="354" t="str">
        <f t="shared" si="743"/>
        <v>CG</v>
      </c>
      <c r="E2174" s="354" t="str">
        <f t="shared" si="744"/>
        <v>01</v>
      </c>
      <c r="F2174" s="354" t="str">
        <f t="shared" si="745"/>
        <v>E</v>
      </c>
      <c r="G2174" s="355" t="str">
        <f t="shared" si="746"/>
        <v>02</v>
      </c>
      <c r="H2174" s="232" t="s">
        <v>309</v>
      </c>
      <c r="I2174" s="232" t="s">
        <v>3025</v>
      </c>
      <c r="J2174" s="233" t="s">
        <v>3025</v>
      </c>
      <c r="K2174" s="233" t="s">
        <v>3025</v>
      </c>
      <c r="L2174" s="234"/>
      <c r="M2174" s="232" t="str">
        <f>IF(ISNA(VLOOKUP(L2174,'MASTER DATA'!$A$1:$B$192,2,0)),"",VLOOKUP(L2174,'MASTER DATA'!$A$1:$B$192,2,0))</f>
        <v/>
      </c>
      <c r="N2174" s="232">
        <v>0</v>
      </c>
      <c r="O2174" s="232" t="e">
        <f t="shared" si="747"/>
        <v>#N/A</v>
      </c>
      <c r="P2174" s="232" t="e">
        <f t="shared" si="748"/>
        <v>#N/A</v>
      </c>
      <c r="Q2174" s="232" t="e">
        <f>VLOOKUP(L2174,'MASTER DATA'!$A$1:$E$192,5,0)</f>
        <v>#N/A</v>
      </c>
      <c r="R2174" s="234">
        <f>SUMIF('picking of the day'!$H$4:$H$358,WMS!H2174&amp;WMS!L2174,'picking of the day'!$E$4:$E$358)</f>
        <v>0</v>
      </c>
      <c r="U2174" s="114">
        <f>IF(ISNA(VLOOKUP(H2174,'data putaway'!$A$1:$E$530,3,0)),0,VLOOKUP(H2174,'data putaway'!$A$1:$E$530,3,0))</f>
        <v>0</v>
      </c>
      <c r="V2174" s="354">
        <f t="shared" si="749"/>
        <v>0</v>
      </c>
      <c r="W2174" s="114">
        <f>IF(ISNA(VLOOKUP(H2174,'data putaway'!$A$1:$E$530,2,0)),0,VLOOKUP(H2174,'data putaway'!$A$1:$E$530,2,0))</f>
        <v>0</v>
      </c>
      <c r="X2174" s="354" t="b">
        <f t="shared" si="750"/>
        <v>1</v>
      </c>
      <c r="Y2174" s="354">
        <f>IF(ISNA(VLOOKUP(H2174,'data putaway'!$A$1:$E$530,4,0)),0,VLOOKUP(H2174,'data putaway'!$A$1:$E$530,4,0))</f>
        <v>0</v>
      </c>
      <c r="Z2174" s="113">
        <f>IF(ISNA(VLOOKUP(H2174,'data putaway'!$A$1:$E$530,5,0)),0,VLOOKUP(H2174,'data putaway'!$A$1:$E$530,5,0))</f>
        <v>0</v>
      </c>
      <c r="AA2174" s="354" t="b">
        <f t="shared" si="751"/>
        <v>0</v>
      </c>
      <c r="AB2174" s="354" t="b">
        <f t="shared" si="752"/>
        <v>0</v>
      </c>
      <c r="AC2174" s="356" t="str">
        <f t="shared" ca="1" si="753"/>
        <v/>
      </c>
      <c r="AD2174" s="114" t="str">
        <f t="shared" ca="1" si="760"/>
        <v/>
      </c>
      <c r="AE2174" s="114">
        <f t="shared" si="754"/>
        <v>0</v>
      </c>
      <c r="AF2174" s="114">
        <f t="shared" si="755"/>
        <v>0</v>
      </c>
      <c r="AG2174" s="354" t="str">
        <f t="shared" si="756"/>
        <v>CG01</v>
      </c>
      <c r="AH2174" s="114">
        <f>IF(ISNA(VLOOKUP(L2174,'MASTER DATA'!$A$1:$F$192,6,0)),0,VLOOKUP(L2174,'MASTER DATA'!$A$1:$F$192,6,0))*AE2174</f>
        <v>0</v>
      </c>
      <c r="AI2174" s="354" t="e">
        <f>VLOOKUP($D2174,'warehouse mapping'!$AN$7:$AO$17,2,0)</f>
        <v>#N/A</v>
      </c>
      <c r="AJ2174" s="114">
        <f t="shared" si="757"/>
        <v>1</v>
      </c>
      <c r="AK2174" s="354" t="e">
        <f t="shared" si="758"/>
        <v>#N/A</v>
      </c>
      <c r="AL2174" s="354" t="s">
        <v>3025</v>
      </c>
      <c r="AM2174" s="354">
        <f t="shared" si="761"/>
        <v>1</v>
      </c>
      <c r="AN2174" s="354" t="b">
        <f t="shared" si="759"/>
        <v>1</v>
      </c>
    </row>
    <row r="2175" spans="1:40" s="354" customFormat="1">
      <c r="A2175" s="354" t="str">
        <f t="shared" si="762"/>
        <v>CG02A01</v>
      </c>
      <c r="B2175" s="354">
        <f t="shared" si="763"/>
        <v>0</v>
      </c>
      <c r="C2175" s="354">
        <f t="shared" si="764"/>
        <v>0</v>
      </c>
      <c r="D2175" s="354" t="str">
        <f t="shared" si="743"/>
        <v>CG</v>
      </c>
      <c r="E2175" s="354" t="str">
        <f t="shared" si="744"/>
        <v>02</v>
      </c>
      <c r="F2175" s="354" t="str">
        <f t="shared" si="745"/>
        <v>A</v>
      </c>
      <c r="G2175" s="355" t="str">
        <f t="shared" si="746"/>
        <v>01</v>
      </c>
      <c r="H2175" s="232" t="s">
        <v>2407</v>
      </c>
      <c r="I2175" s="232" t="s">
        <v>3025</v>
      </c>
      <c r="J2175" s="233" t="s">
        <v>3025</v>
      </c>
      <c r="K2175" s="233" t="s">
        <v>3025</v>
      </c>
      <c r="L2175" s="234"/>
      <c r="M2175" s="232" t="str">
        <f>IF(ISNA(VLOOKUP(L2175,'MASTER DATA'!$A$1:$B$192,2,0)),"",VLOOKUP(L2175,'MASTER DATA'!$A$1:$B$192,2,0))</f>
        <v/>
      </c>
      <c r="N2175" s="232">
        <v>0</v>
      </c>
      <c r="O2175" s="232" t="e">
        <f t="shared" si="747"/>
        <v>#N/A</v>
      </c>
      <c r="P2175" s="232" t="e">
        <f t="shared" si="748"/>
        <v>#N/A</v>
      </c>
      <c r="Q2175" s="232" t="e">
        <f>VLOOKUP(L2175,'MASTER DATA'!$A$1:$E$192,5,0)</f>
        <v>#N/A</v>
      </c>
      <c r="R2175" s="234">
        <f>SUMIF('picking of the day'!$H$4:$H$358,WMS!H2175&amp;WMS!L2175,'picking of the day'!$E$4:$E$358)</f>
        <v>0</v>
      </c>
      <c r="U2175" s="114">
        <f>IF(ISNA(VLOOKUP(H2175,'data putaway'!$A$1:$E$530,3,0)),0,VLOOKUP(H2175,'data putaway'!$A$1:$E$530,3,0))</f>
        <v>0</v>
      </c>
      <c r="V2175" s="354">
        <f t="shared" si="749"/>
        <v>0</v>
      </c>
      <c r="W2175" s="114">
        <f>IF(ISNA(VLOOKUP(H2175,'data putaway'!$A$1:$E$530,2,0)),0,VLOOKUP(H2175,'data putaway'!$A$1:$E$530,2,0))</f>
        <v>0</v>
      </c>
      <c r="X2175" s="354" t="b">
        <f t="shared" si="750"/>
        <v>1</v>
      </c>
      <c r="Y2175" s="354">
        <f>IF(ISNA(VLOOKUP(H2175,'data putaway'!$A$1:$E$530,4,0)),0,VLOOKUP(H2175,'data putaway'!$A$1:$E$530,4,0))</f>
        <v>0</v>
      </c>
      <c r="Z2175" s="113">
        <f>IF(ISNA(VLOOKUP(H2175,'data putaway'!$A$1:$E$530,5,0)),0,VLOOKUP(H2175,'data putaway'!$A$1:$E$530,5,0))</f>
        <v>0</v>
      </c>
      <c r="AA2175" s="354" t="b">
        <f t="shared" si="751"/>
        <v>0</v>
      </c>
      <c r="AB2175" s="354" t="b">
        <f t="shared" si="752"/>
        <v>0</v>
      </c>
      <c r="AC2175" s="356" t="str">
        <f t="shared" ca="1" si="753"/>
        <v/>
      </c>
      <c r="AD2175" s="114" t="str">
        <f t="shared" ca="1" si="760"/>
        <v/>
      </c>
      <c r="AE2175" s="114">
        <f t="shared" si="754"/>
        <v>0</v>
      </c>
      <c r="AF2175" s="114">
        <f t="shared" si="755"/>
        <v>0</v>
      </c>
      <c r="AG2175" s="354" t="str">
        <f t="shared" si="756"/>
        <v>CG02</v>
      </c>
      <c r="AH2175" s="114">
        <f>IF(ISNA(VLOOKUP(L2175,'MASTER DATA'!$A$1:$F$192,6,0)),0,VLOOKUP(L2175,'MASTER DATA'!$A$1:$F$192,6,0))*AE2175</f>
        <v>0</v>
      </c>
      <c r="AI2175" s="354" t="e">
        <f>VLOOKUP($D2175,'warehouse mapping'!$AN$7:$AO$17,2,0)</f>
        <v>#N/A</v>
      </c>
      <c r="AJ2175" s="114">
        <f t="shared" si="757"/>
        <v>1</v>
      </c>
      <c r="AK2175" s="354" t="e">
        <f t="shared" si="758"/>
        <v>#N/A</v>
      </c>
      <c r="AL2175" s="354" t="s">
        <v>3025</v>
      </c>
      <c r="AM2175" s="354">
        <f t="shared" si="761"/>
        <v>1</v>
      </c>
      <c r="AN2175" s="354" t="b">
        <f t="shared" si="759"/>
        <v>1</v>
      </c>
    </row>
    <row r="2176" spans="1:40" s="354" customFormat="1">
      <c r="A2176" s="354" t="str">
        <f t="shared" si="762"/>
        <v>CG02A02</v>
      </c>
      <c r="B2176" s="354">
        <f t="shared" si="763"/>
        <v>0</v>
      </c>
      <c r="C2176" s="354">
        <f t="shared" si="764"/>
        <v>0</v>
      </c>
      <c r="D2176" s="354" t="str">
        <f t="shared" si="743"/>
        <v>CG</v>
      </c>
      <c r="E2176" s="354" t="str">
        <f t="shared" si="744"/>
        <v>02</v>
      </c>
      <c r="F2176" s="354" t="str">
        <f t="shared" si="745"/>
        <v>A</v>
      </c>
      <c r="G2176" s="355" t="str">
        <f t="shared" si="746"/>
        <v>02</v>
      </c>
      <c r="H2176" s="232" t="s">
        <v>2408</v>
      </c>
      <c r="I2176" s="232" t="s">
        <v>3025</v>
      </c>
      <c r="J2176" s="233" t="s">
        <v>3025</v>
      </c>
      <c r="K2176" s="233" t="s">
        <v>3025</v>
      </c>
      <c r="L2176" s="234"/>
      <c r="M2176" s="232" t="str">
        <f>IF(ISNA(VLOOKUP(L2176,'MASTER DATA'!$A$1:$B$192,2,0)),"",VLOOKUP(L2176,'MASTER DATA'!$A$1:$B$192,2,0))</f>
        <v/>
      </c>
      <c r="N2176" s="232">
        <v>0</v>
      </c>
      <c r="O2176" s="232" t="e">
        <f t="shared" si="747"/>
        <v>#N/A</v>
      </c>
      <c r="P2176" s="232" t="e">
        <f t="shared" si="748"/>
        <v>#N/A</v>
      </c>
      <c r="Q2176" s="232" t="e">
        <f>VLOOKUP(L2176,'MASTER DATA'!$A$1:$E$192,5,0)</f>
        <v>#N/A</v>
      </c>
      <c r="R2176" s="234">
        <f>SUMIF('picking of the day'!$H$4:$H$358,WMS!H2176&amp;WMS!L2176,'picking of the day'!$E$4:$E$358)</f>
        <v>0</v>
      </c>
      <c r="U2176" s="114">
        <f>IF(ISNA(VLOOKUP(H2176,'data putaway'!$A$1:$E$530,3,0)),0,VLOOKUP(H2176,'data putaway'!$A$1:$E$530,3,0))</f>
        <v>0</v>
      </c>
      <c r="V2176" s="354">
        <f t="shared" si="749"/>
        <v>0</v>
      </c>
      <c r="W2176" s="114">
        <f>IF(ISNA(VLOOKUP(H2176,'data putaway'!$A$1:$E$530,2,0)),0,VLOOKUP(H2176,'data putaway'!$A$1:$E$530,2,0))</f>
        <v>0</v>
      </c>
      <c r="X2176" s="354" t="b">
        <f t="shared" si="750"/>
        <v>1</v>
      </c>
      <c r="Y2176" s="354">
        <f>IF(ISNA(VLOOKUP(H2176,'data putaway'!$A$1:$E$530,4,0)),0,VLOOKUP(H2176,'data putaway'!$A$1:$E$530,4,0))</f>
        <v>0</v>
      </c>
      <c r="Z2176" s="113">
        <f>IF(ISNA(VLOOKUP(H2176,'data putaway'!$A$1:$E$530,5,0)),0,VLOOKUP(H2176,'data putaway'!$A$1:$E$530,5,0))</f>
        <v>0</v>
      </c>
      <c r="AA2176" s="354" t="b">
        <f t="shared" si="751"/>
        <v>0</v>
      </c>
      <c r="AB2176" s="354" t="b">
        <f t="shared" si="752"/>
        <v>0</v>
      </c>
      <c r="AC2176" s="356" t="str">
        <f t="shared" ca="1" si="753"/>
        <v/>
      </c>
      <c r="AD2176" s="114" t="str">
        <f t="shared" ca="1" si="760"/>
        <v/>
      </c>
      <c r="AE2176" s="114">
        <f t="shared" si="754"/>
        <v>0</v>
      </c>
      <c r="AF2176" s="114">
        <f t="shared" si="755"/>
        <v>0</v>
      </c>
      <c r="AG2176" s="354" t="str">
        <f t="shared" si="756"/>
        <v>CG02</v>
      </c>
      <c r="AH2176" s="114">
        <f>IF(ISNA(VLOOKUP(L2176,'MASTER DATA'!$A$1:$F$192,6,0)),0,VLOOKUP(L2176,'MASTER DATA'!$A$1:$F$192,6,0))*AE2176</f>
        <v>0</v>
      </c>
      <c r="AI2176" s="354" t="e">
        <f>VLOOKUP($D2176,'warehouse mapping'!$AN$7:$AO$17,2,0)</f>
        <v>#N/A</v>
      </c>
      <c r="AJ2176" s="114">
        <f t="shared" si="757"/>
        <v>1</v>
      </c>
      <c r="AK2176" s="354" t="e">
        <f t="shared" si="758"/>
        <v>#N/A</v>
      </c>
      <c r="AL2176" s="354" t="s">
        <v>3025</v>
      </c>
      <c r="AM2176" s="354">
        <f t="shared" si="761"/>
        <v>1</v>
      </c>
      <c r="AN2176" s="354" t="b">
        <f t="shared" si="759"/>
        <v>1</v>
      </c>
    </row>
    <row r="2177" spans="1:40" s="354" customFormat="1">
      <c r="A2177" s="354" t="str">
        <f t="shared" si="762"/>
        <v>CG02B01</v>
      </c>
      <c r="B2177" s="354">
        <f t="shared" si="763"/>
        <v>0</v>
      </c>
      <c r="C2177" s="354">
        <f t="shared" si="764"/>
        <v>0</v>
      </c>
      <c r="D2177" s="354" t="str">
        <f t="shared" si="743"/>
        <v>CG</v>
      </c>
      <c r="E2177" s="354" t="str">
        <f t="shared" si="744"/>
        <v>02</v>
      </c>
      <c r="F2177" s="354" t="str">
        <f t="shared" si="745"/>
        <v>B</v>
      </c>
      <c r="G2177" s="355" t="str">
        <f t="shared" si="746"/>
        <v>01</v>
      </c>
      <c r="H2177" s="232" t="s">
        <v>2409</v>
      </c>
      <c r="I2177" s="232" t="s">
        <v>3025</v>
      </c>
      <c r="J2177" s="233" t="s">
        <v>3025</v>
      </c>
      <c r="K2177" s="233" t="s">
        <v>3025</v>
      </c>
      <c r="L2177" s="234"/>
      <c r="M2177" s="232" t="str">
        <f>IF(ISNA(VLOOKUP(L2177,'MASTER DATA'!$A$1:$B$192,2,0)),"",VLOOKUP(L2177,'MASTER DATA'!$A$1:$B$192,2,0))</f>
        <v/>
      </c>
      <c r="N2177" s="232">
        <v>0</v>
      </c>
      <c r="O2177" s="232" t="e">
        <f t="shared" si="747"/>
        <v>#N/A</v>
      </c>
      <c r="P2177" s="232" t="e">
        <f t="shared" si="748"/>
        <v>#N/A</v>
      </c>
      <c r="Q2177" s="232" t="e">
        <f>VLOOKUP(L2177,'MASTER DATA'!$A$1:$E$192,5,0)</f>
        <v>#N/A</v>
      </c>
      <c r="R2177" s="234">
        <f>SUMIF('picking of the day'!$H$4:$H$358,WMS!H2177&amp;WMS!L2177,'picking of the day'!$E$4:$E$358)</f>
        <v>0</v>
      </c>
      <c r="U2177" s="114">
        <f>IF(ISNA(VLOOKUP(H2177,'data putaway'!$A$1:$E$530,3,0)),0,VLOOKUP(H2177,'data putaway'!$A$1:$E$530,3,0))</f>
        <v>0</v>
      </c>
      <c r="V2177" s="354">
        <f t="shared" si="749"/>
        <v>0</v>
      </c>
      <c r="W2177" s="114">
        <f>IF(ISNA(VLOOKUP(H2177,'data putaway'!$A$1:$E$530,2,0)),0,VLOOKUP(H2177,'data putaway'!$A$1:$E$530,2,0))</f>
        <v>0</v>
      </c>
      <c r="X2177" s="354" t="b">
        <f t="shared" si="750"/>
        <v>1</v>
      </c>
      <c r="Y2177" s="354">
        <f>IF(ISNA(VLOOKUP(H2177,'data putaway'!$A$1:$E$530,4,0)),0,VLOOKUP(H2177,'data putaway'!$A$1:$E$530,4,0))</f>
        <v>0</v>
      </c>
      <c r="Z2177" s="113">
        <f>IF(ISNA(VLOOKUP(H2177,'data putaway'!$A$1:$E$530,5,0)),0,VLOOKUP(H2177,'data putaway'!$A$1:$E$530,5,0))</f>
        <v>0</v>
      </c>
      <c r="AA2177" s="354" t="b">
        <f t="shared" si="751"/>
        <v>0</v>
      </c>
      <c r="AB2177" s="354" t="b">
        <f t="shared" si="752"/>
        <v>0</v>
      </c>
      <c r="AC2177" s="356" t="str">
        <f t="shared" ca="1" si="753"/>
        <v/>
      </c>
      <c r="AD2177" s="114" t="str">
        <f t="shared" ca="1" si="760"/>
        <v/>
      </c>
      <c r="AE2177" s="114">
        <f t="shared" si="754"/>
        <v>0</v>
      </c>
      <c r="AF2177" s="114">
        <f t="shared" si="755"/>
        <v>0</v>
      </c>
      <c r="AG2177" s="354" t="str">
        <f t="shared" si="756"/>
        <v>CG02</v>
      </c>
      <c r="AH2177" s="114">
        <f>IF(ISNA(VLOOKUP(L2177,'MASTER DATA'!$A$1:$F$192,6,0)),0,VLOOKUP(L2177,'MASTER DATA'!$A$1:$F$192,6,0))*AE2177</f>
        <v>0</v>
      </c>
      <c r="AI2177" s="354" t="e">
        <f>VLOOKUP($D2177,'warehouse mapping'!$AN$7:$AO$17,2,0)</f>
        <v>#N/A</v>
      </c>
      <c r="AJ2177" s="114">
        <f t="shared" si="757"/>
        <v>1</v>
      </c>
      <c r="AK2177" s="354" t="e">
        <f t="shared" si="758"/>
        <v>#N/A</v>
      </c>
      <c r="AL2177" s="354" t="s">
        <v>3025</v>
      </c>
      <c r="AM2177" s="354">
        <f t="shared" si="761"/>
        <v>1</v>
      </c>
      <c r="AN2177" s="354" t="b">
        <f t="shared" si="759"/>
        <v>1</v>
      </c>
    </row>
    <row r="2178" spans="1:40" s="354" customFormat="1">
      <c r="A2178" s="354" t="str">
        <f t="shared" si="762"/>
        <v>CG02B02</v>
      </c>
      <c r="B2178" s="354">
        <f t="shared" si="763"/>
        <v>0</v>
      </c>
      <c r="C2178" s="354">
        <f t="shared" si="764"/>
        <v>0</v>
      </c>
      <c r="D2178" s="354" t="str">
        <f t="shared" si="743"/>
        <v>CG</v>
      </c>
      <c r="E2178" s="354" t="str">
        <f t="shared" si="744"/>
        <v>02</v>
      </c>
      <c r="F2178" s="354" t="str">
        <f t="shared" si="745"/>
        <v>B</v>
      </c>
      <c r="G2178" s="355" t="str">
        <f t="shared" si="746"/>
        <v>02</v>
      </c>
      <c r="H2178" s="232" t="s">
        <v>2410</v>
      </c>
      <c r="I2178" s="232" t="s">
        <v>3025</v>
      </c>
      <c r="J2178" s="233" t="s">
        <v>3025</v>
      </c>
      <c r="K2178" s="233" t="s">
        <v>3025</v>
      </c>
      <c r="L2178" s="234"/>
      <c r="M2178" s="232" t="str">
        <f>IF(ISNA(VLOOKUP(L2178,'MASTER DATA'!$A$1:$B$192,2,0)),"",VLOOKUP(L2178,'MASTER DATA'!$A$1:$B$192,2,0))</f>
        <v/>
      </c>
      <c r="N2178" s="232">
        <v>0</v>
      </c>
      <c r="O2178" s="232" t="e">
        <f t="shared" si="747"/>
        <v>#N/A</v>
      </c>
      <c r="P2178" s="232" t="e">
        <f t="shared" si="748"/>
        <v>#N/A</v>
      </c>
      <c r="Q2178" s="232" t="e">
        <f>VLOOKUP(L2178,'MASTER DATA'!$A$1:$E$192,5,0)</f>
        <v>#N/A</v>
      </c>
      <c r="R2178" s="234">
        <f>SUMIF('picking of the day'!$H$4:$H$358,WMS!H2178&amp;WMS!L2178,'picking of the day'!$E$4:$E$358)</f>
        <v>0</v>
      </c>
      <c r="U2178" s="114">
        <f>IF(ISNA(VLOOKUP(H2178,'data putaway'!$A$1:$E$530,3,0)),0,VLOOKUP(H2178,'data putaway'!$A$1:$E$530,3,0))</f>
        <v>0</v>
      </c>
      <c r="V2178" s="354">
        <f t="shared" si="749"/>
        <v>0</v>
      </c>
      <c r="W2178" s="114">
        <f>IF(ISNA(VLOOKUP(H2178,'data putaway'!$A$1:$E$530,2,0)),0,VLOOKUP(H2178,'data putaway'!$A$1:$E$530,2,0))</f>
        <v>0</v>
      </c>
      <c r="X2178" s="354" t="b">
        <f t="shared" si="750"/>
        <v>1</v>
      </c>
      <c r="Y2178" s="354">
        <f>IF(ISNA(VLOOKUP(H2178,'data putaway'!$A$1:$E$530,4,0)),0,VLOOKUP(H2178,'data putaway'!$A$1:$E$530,4,0))</f>
        <v>0</v>
      </c>
      <c r="Z2178" s="113">
        <f>IF(ISNA(VLOOKUP(H2178,'data putaway'!$A$1:$E$530,5,0)),0,VLOOKUP(H2178,'data putaway'!$A$1:$E$530,5,0))</f>
        <v>0</v>
      </c>
      <c r="AA2178" s="354" t="b">
        <f t="shared" si="751"/>
        <v>0</v>
      </c>
      <c r="AB2178" s="354" t="b">
        <f t="shared" si="752"/>
        <v>0</v>
      </c>
      <c r="AC2178" s="356" t="str">
        <f t="shared" ca="1" si="753"/>
        <v/>
      </c>
      <c r="AD2178" s="114" t="str">
        <f t="shared" ca="1" si="760"/>
        <v/>
      </c>
      <c r="AE2178" s="114">
        <f t="shared" si="754"/>
        <v>0</v>
      </c>
      <c r="AF2178" s="114">
        <f t="shared" si="755"/>
        <v>0</v>
      </c>
      <c r="AG2178" s="354" t="str">
        <f t="shared" si="756"/>
        <v>CG02</v>
      </c>
      <c r="AH2178" s="114">
        <f>IF(ISNA(VLOOKUP(L2178,'MASTER DATA'!$A$1:$F$192,6,0)),0,VLOOKUP(L2178,'MASTER DATA'!$A$1:$F$192,6,0))*AE2178</f>
        <v>0</v>
      </c>
      <c r="AI2178" s="354" t="e">
        <f>VLOOKUP($D2178,'warehouse mapping'!$AN$7:$AO$17,2,0)</f>
        <v>#N/A</v>
      </c>
      <c r="AJ2178" s="114">
        <f t="shared" si="757"/>
        <v>1</v>
      </c>
      <c r="AK2178" s="354" t="e">
        <f t="shared" si="758"/>
        <v>#N/A</v>
      </c>
      <c r="AL2178" s="354" t="s">
        <v>3025</v>
      </c>
      <c r="AM2178" s="354">
        <f t="shared" si="761"/>
        <v>1</v>
      </c>
      <c r="AN2178" s="354" t="b">
        <f t="shared" si="759"/>
        <v>1</v>
      </c>
    </row>
    <row r="2179" spans="1:40" s="354" customFormat="1">
      <c r="A2179" s="354" t="str">
        <f t="shared" si="762"/>
        <v>CG02C01</v>
      </c>
      <c r="B2179" s="354">
        <f t="shared" si="763"/>
        <v>0</v>
      </c>
      <c r="C2179" s="354">
        <f t="shared" si="764"/>
        <v>0</v>
      </c>
      <c r="D2179" s="354" t="str">
        <f t="shared" si="743"/>
        <v>CG</v>
      </c>
      <c r="E2179" s="354" t="str">
        <f t="shared" si="744"/>
        <v>02</v>
      </c>
      <c r="F2179" s="354" t="str">
        <f t="shared" si="745"/>
        <v>C</v>
      </c>
      <c r="G2179" s="355" t="str">
        <f t="shared" si="746"/>
        <v>01</v>
      </c>
      <c r="H2179" s="232" t="s">
        <v>2411</v>
      </c>
      <c r="I2179" s="232" t="s">
        <v>3025</v>
      </c>
      <c r="J2179" s="233" t="s">
        <v>3025</v>
      </c>
      <c r="K2179" s="233" t="s">
        <v>3025</v>
      </c>
      <c r="L2179" s="234"/>
      <c r="M2179" s="232" t="str">
        <f>IF(ISNA(VLOOKUP(L2179,'MASTER DATA'!$A$1:$B$192,2,0)),"",VLOOKUP(L2179,'MASTER DATA'!$A$1:$B$192,2,0))</f>
        <v/>
      </c>
      <c r="N2179" s="232">
        <v>0</v>
      </c>
      <c r="O2179" s="232" t="e">
        <f t="shared" si="747"/>
        <v>#N/A</v>
      </c>
      <c r="P2179" s="232" t="e">
        <f t="shared" si="748"/>
        <v>#N/A</v>
      </c>
      <c r="Q2179" s="232" t="e">
        <f>VLOOKUP(L2179,'MASTER DATA'!$A$1:$E$192,5,0)</f>
        <v>#N/A</v>
      </c>
      <c r="R2179" s="234">
        <f>SUMIF('picking of the day'!$H$4:$H$358,WMS!H2179&amp;WMS!L2179,'picking of the day'!$E$4:$E$358)</f>
        <v>0</v>
      </c>
      <c r="U2179" s="114">
        <f>IF(ISNA(VLOOKUP(H2179,'data putaway'!$A$1:$E$530,3,0)),0,VLOOKUP(H2179,'data putaway'!$A$1:$E$530,3,0))</f>
        <v>0</v>
      </c>
      <c r="V2179" s="354">
        <f t="shared" si="749"/>
        <v>0</v>
      </c>
      <c r="W2179" s="114">
        <f>IF(ISNA(VLOOKUP(H2179,'data putaway'!$A$1:$E$530,2,0)),0,VLOOKUP(H2179,'data putaway'!$A$1:$E$530,2,0))</f>
        <v>0</v>
      </c>
      <c r="X2179" s="354" t="b">
        <f t="shared" si="750"/>
        <v>1</v>
      </c>
      <c r="Y2179" s="354">
        <f>IF(ISNA(VLOOKUP(H2179,'data putaway'!$A$1:$E$530,4,0)),0,VLOOKUP(H2179,'data putaway'!$A$1:$E$530,4,0))</f>
        <v>0</v>
      </c>
      <c r="Z2179" s="113">
        <f>IF(ISNA(VLOOKUP(H2179,'data putaway'!$A$1:$E$530,5,0)),0,VLOOKUP(H2179,'data putaway'!$A$1:$E$530,5,0))</f>
        <v>0</v>
      </c>
      <c r="AA2179" s="354" t="b">
        <f t="shared" si="751"/>
        <v>0</v>
      </c>
      <c r="AB2179" s="354" t="b">
        <f t="shared" si="752"/>
        <v>0</v>
      </c>
      <c r="AC2179" s="356" t="str">
        <f t="shared" ca="1" si="753"/>
        <v/>
      </c>
      <c r="AD2179" s="114" t="str">
        <f t="shared" ca="1" si="760"/>
        <v/>
      </c>
      <c r="AE2179" s="114">
        <f t="shared" si="754"/>
        <v>0</v>
      </c>
      <c r="AF2179" s="114">
        <f t="shared" si="755"/>
        <v>0</v>
      </c>
      <c r="AG2179" s="354" t="str">
        <f t="shared" si="756"/>
        <v>CG02</v>
      </c>
      <c r="AH2179" s="114">
        <f>IF(ISNA(VLOOKUP(L2179,'MASTER DATA'!$A$1:$F$192,6,0)),0,VLOOKUP(L2179,'MASTER DATA'!$A$1:$F$192,6,0))*AE2179</f>
        <v>0</v>
      </c>
      <c r="AI2179" s="354" t="e">
        <f>VLOOKUP($D2179,'warehouse mapping'!$AN$7:$AO$17,2,0)</f>
        <v>#N/A</v>
      </c>
      <c r="AJ2179" s="114">
        <f t="shared" si="757"/>
        <v>1</v>
      </c>
      <c r="AK2179" s="354" t="e">
        <f t="shared" si="758"/>
        <v>#N/A</v>
      </c>
      <c r="AL2179" s="354" t="s">
        <v>3025</v>
      </c>
      <c r="AM2179" s="354">
        <f t="shared" si="761"/>
        <v>1</v>
      </c>
      <c r="AN2179" s="354" t="b">
        <f t="shared" si="759"/>
        <v>1</v>
      </c>
    </row>
    <row r="2180" spans="1:40" s="354" customFormat="1">
      <c r="A2180" s="354" t="str">
        <f t="shared" si="762"/>
        <v>CG02C02</v>
      </c>
      <c r="B2180" s="354">
        <f t="shared" si="763"/>
        <v>0</v>
      </c>
      <c r="C2180" s="354">
        <f t="shared" si="764"/>
        <v>0</v>
      </c>
      <c r="D2180" s="354" t="str">
        <f t="shared" si="743"/>
        <v>CG</v>
      </c>
      <c r="E2180" s="354" t="str">
        <f t="shared" si="744"/>
        <v>02</v>
      </c>
      <c r="F2180" s="354" t="str">
        <f t="shared" si="745"/>
        <v>C</v>
      </c>
      <c r="G2180" s="355" t="str">
        <f t="shared" si="746"/>
        <v>02</v>
      </c>
      <c r="H2180" s="232" t="s">
        <v>2412</v>
      </c>
      <c r="I2180" s="232" t="s">
        <v>3025</v>
      </c>
      <c r="J2180" s="233" t="s">
        <v>3025</v>
      </c>
      <c r="K2180" s="233" t="s">
        <v>3025</v>
      </c>
      <c r="L2180" s="234"/>
      <c r="M2180" s="232" t="str">
        <f>IF(ISNA(VLOOKUP(L2180,'MASTER DATA'!$A$1:$B$192,2,0)),"",VLOOKUP(L2180,'MASTER DATA'!$A$1:$B$192,2,0))</f>
        <v/>
      </c>
      <c r="N2180" s="232">
        <v>0</v>
      </c>
      <c r="O2180" s="232" t="e">
        <f t="shared" si="747"/>
        <v>#N/A</v>
      </c>
      <c r="P2180" s="232" t="e">
        <f t="shared" si="748"/>
        <v>#N/A</v>
      </c>
      <c r="Q2180" s="232" t="e">
        <f>VLOOKUP(L2180,'MASTER DATA'!$A$1:$E$192,5,0)</f>
        <v>#N/A</v>
      </c>
      <c r="R2180" s="234">
        <f>SUMIF('picking of the day'!$H$4:$H$358,WMS!H2180&amp;WMS!L2180,'picking of the day'!$E$4:$E$358)</f>
        <v>0</v>
      </c>
      <c r="U2180" s="114">
        <f>IF(ISNA(VLOOKUP(H2180,'data putaway'!$A$1:$E$530,3,0)),0,VLOOKUP(H2180,'data putaway'!$A$1:$E$530,3,0))</f>
        <v>0</v>
      </c>
      <c r="V2180" s="354">
        <f t="shared" si="749"/>
        <v>0</v>
      </c>
      <c r="W2180" s="114">
        <f>IF(ISNA(VLOOKUP(H2180,'data putaway'!$A$1:$E$530,2,0)),0,VLOOKUP(H2180,'data putaway'!$A$1:$E$530,2,0))</f>
        <v>0</v>
      </c>
      <c r="X2180" s="354" t="b">
        <f t="shared" si="750"/>
        <v>1</v>
      </c>
      <c r="Y2180" s="354">
        <f>IF(ISNA(VLOOKUP(H2180,'data putaway'!$A$1:$E$530,4,0)),0,VLOOKUP(H2180,'data putaway'!$A$1:$E$530,4,0))</f>
        <v>0</v>
      </c>
      <c r="Z2180" s="113">
        <f>IF(ISNA(VLOOKUP(H2180,'data putaway'!$A$1:$E$530,5,0)),0,VLOOKUP(H2180,'data putaway'!$A$1:$E$530,5,0))</f>
        <v>0</v>
      </c>
      <c r="AA2180" s="354" t="b">
        <f t="shared" si="751"/>
        <v>0</v>
      </c>
      <c r="AB2180" s="354" t="b">
        <f t="shared" si="752"/>
        <v>0</v>
      </c>
      <c r="AC2180" s="356" t="str">
        <f t="shared" ca="1" si="753"/>
        <v/>
      </c>
      <c r="AD2180" s="114" t="str">
        <f t="shared" ca="1" si="760"/>
        <v/>
      </c>
      <c r="AE2180" s="114">
        <f t="shared" si="754"/>
        <v>0</v>
      </c>
      <c r="AF2180" s="114">
        <f t="shared" si="755"/>
        <v>0</v>
      </c>
      <c r="AG2180" s="354" t="str">
        <f t="shared" si="756"/>
        <v>CG02</v>
      </c>
      <c r="AH2180" s="114">
        <f>IF(ISNA(VLOOKUP(L2180,'MASTER DATA'!$A$1:$F$192,6,0)),0,VLOOKUP(L2180,'MASTER DATA'!$A$1:$F$192,6,0))*AE2180</f>
        <v>0</v>
      </c>
      <c r="AI2180" s="354" t="e">
        <f>VLOOKUP($D2180,'warehouse mapping'!$AN$7:$AO$17,2,0)</f>
        <v>#N/A</v>
      </c>
      <c r="AJ2180" s="114">
        <f t="shared" si="757"/>
        <v>1</v>
      </c>
      <c r="AK2180" s="354" t="e">
        <f t="shared" si="758"/>
        <v>#N/A</v>
      </c>
      <c r="AL2180" s="354" t="s">
        <v>3025</v>
      </c>
      <c r="AM2180" s="354">
        <f t="shared" si="761"/>
        <v>1</v>
      </c>
      <c r="AN2180" s="354" t="b">
        <f t="shared" si="759"/>
        <v>1</v>
      </c>
    </row>
    <row r="2181" spans="1:40" s="354" customFormat="1">
      <c r="A2181" s="354" t="str">
        <f t="shared" si="762"/>
        <v>CG02D01</v>
      </c>
      <c r="B2181" s="354">
        <f t="shared" si="763"/>
        <v>0</v>
      </c>
      <c r="C2181" s="354">
        <f t="shared" si="764"/>
        <v>0</v>
      </c>
      <c r="D2181" s="354" t="str">
        <f t="shared" ref="D2181:D2244" si="765">LEFT(H2181,2)</f>
        <v>CG</v>
      </c>
      <c r="E2181" s="354" t="str">
        <f t="shared" ref="E2181:E2244" si="766">MID(H2181,3,2)</f>
        <v>02</v>
      </c>
      <c r="F2181" s="354" t="str">
        <f t="shared" ref="F2181:F2244" si="767">MID(H2181,5,1)</f>
        <v>D</v>
      </c>
      <c r="G2181" s="355" t="str">
        <f t="shared" ref="G2181:G2244" si="768">RIGHT(H2181,2)</f>
        <v>01</v>
      </c>
      <c r="H2181" s="232" t="s">
        <v>310</v>
      </c>
      <c r="I2181" s="232"/>
      <c r="J2181" s="233"/>
      <c r="K2181" s="233"/>
      <c r="L2181" s="234"/>
      <c r="M2181" s="232" t="str">
        <f>IF(ISNA(VLOOKUP(L2181,'MASTER DATA'!$A$1:$B$192,2,0)),"",VLOOKUP(L2181,'MASTER DATA'!$A$1:$B$192,2,0))</f>
        <v/>
      </c>
      <c r="N2181" s="232">
        <v>0</v>
      </c>
      <c r="O2181" s="232" t="e">
        <f t="shared" ref="O2181:O2244" si="769">(V2181-P2181)/Q2181</f>
        <v>#N/A</v>
      </c>
      <c r="P2181" s="232" t="e">
        <f t="shared" ref="P2181:P2244" si="770">MOD(V2181,Q2181)</f>
        <v>#N/A</v>
      </c>
      <c r="Q2181" s="232" t="e">
        <f>VLOOKUP(L2181,'MASTER DATA'!$A$1:$E$192,5,0)</f>
        <v>#N/A</v>
      </c>
      <c r="R2181" s="234">
        <f>SUMIF('picking of the day'!$H$4:$H$358,WMS!H2181&amp;WMS!L2181,'picking of the day'!$E$4:$E$358)</f>
        <v>0</v>
      </c>
      <c r="U2181" s="114">
        <f>IF(ISNA(VLOOKUP(H2181,'data putaway'!$A$1:$E$530,3,0)),0,VLOOKUP(H2181,'data putaway'!$A$1:$E$530,3,0))</f>
        <v>0</v>
      </c>
      <c r="V2181" s="354">
        <f t="shared" ref="V2181:V2244" si="771">(N2181+T2181+U2181)-(R2181+S2181)</f>
        <v>0</v>
      </c>
      <c r="W2181" s="114">
        <f>IF(ISNA(VLOOKUP(H2181,'data putaway'!$A$1:$E$530,2,0)),0,VLOOKUP(H2181,'data putaway'!$A$1:$E$530,2,0))</f>
        <v>0</v>
      </c>
      <c r="X2181" s="354" t="b">
        <f t="shared" ref="X2181:X2244" si="772">W2181=L2181</f>
        <v>1</v>
      </c>
      <c r="Y2181" s="354">
        <f>IF(ISNA(VLOOKUP(H2181,'data putaway'!$A$1:$E$530,4,0)),0,VLOOKUP(H2181,'data putaway'!$A$1:$E$530,4,0))</f>
        <v>0</v>
      </c>
      <c r="Z2181" s="113">
        <f>IF(ISNA(VLOOKUP(H2181,'data putaway'!$A$1:$E$530,5,0)),0,VLOOKUP(H2181,'data putaway'!$A$1:$E$530,5,0))</f>
        <v>0</v>
      </c>
      <c r="AA2181" s="354" t="b">
        <f t="shared" ref="AA2181:AA2244" si="773">Y2181=I2181</f>
        <v>1</v>
      </c>
      <c r="AB2181" s="354" t="b">
        <f t="shared" ref="AB2181:AB2244" si="774">Z2181=K2181</f>
        <v>1</v>
      </c>
      <c r="AC2181" s="356" t="str">
        <f t="shared" ref="AC2181:AC2244" ca="1" si="775">IF(J2181="","",DATEDIF(J2181,NOW(),"ym")&amp;" Month"&amp;",  "&amp;DATEDIF(J2181,NOW(),"md")&amp;" Days")</f>
        <v/>
      </c>
      <c r="AD2181" s="114" t="str">
        <f t="shared" ca="1" si="760"/>
        <v/>
      </c>
      <c r="AE2181" s="114">
        <f t="shared" ref="AE2181:AE2244" si="776">N2181+U2181</f>
        <v>0</v>
      </c>
      <c r="AF2181" s="114">
        <f t="shared" ref="AF2181:AF2244" si="777">IF(V2181&gt;0,1,0)</f>
        <v>0</v>
      </c>
      <c r="AG2181" s="354" t="str">
        <f t="shared" ref="AG2181:AG2244" si="778">D2181&amp;E2181</f>
        <v>CG02</v>
      </c>
      <c r="AH2181" s="114">
        <f>IF(ISNA(VLOOKUP(L2181,'MASTER DATA'!$A$1:$F$192,6,0)),0,VLOOKUP(L2181,'MASTER DATA'!$A$1:$F$192,6,0))*AE2181</f>
        <v>0</v>
      </c>
      <c r="AI2181" s="354" t="e">
        <f>VLOOKUP($D2181,'warehouse mapping'!$AN$7:$AO$17,2,0)</f>
        <v>#N/A</v>
      </c>
      <c r="AJ2181" s="114">
        <f t="shared" ref="AJ2181:AJ2244" si="779">IF(AF2181=0,1,0)</f>
        <v>1</v>
      </c>
      <c r="AK2181" s="354" t="e">
        <f t="shared" ref="AK2181:AK2244" si="780">IF(AND(AJ2181=1,AI2181="aktif"),D2181,"")</f>
        <v>#N/A</v>
      </c>
      <c r="AL2181" s="354" t="s">
        <v>3025</v>
      </c>
      <c r="AM2181" s="354">
        <f t="shared" si="761"/>
        <v>1</v>
      </c>
      <c r="AN2181" s="354" t="b">
        <f t="shared" si="759"/>
        <v>1</v>
      </c>
    </row>
    <row r="2182" spans="1:40" s="354" customFormat="1">
      <c r="A2182" s="354" t="str">
        <f t="shared" si="762"/>
        <v>CG02D02</v>
      </c>
      <c r="B2182" s="354">
        <f t="shared" si="763"/>
        <v>0</v>
      </c>
      <c r="C2182" s="354">
        <f t="shared" si="764"/>
        <v>0</v>
      </c>
      <c r="D2182" s="354" t="str">
        <f t="shared" si="765"/>
        <v>CG</v>
      </c>
      <c r="E2182" s="354" t="str">
        <f t="shared" si="766"/>
        <v>02</v>
      </c>
      <c r="F2182" s="354" t="str">
        <f t="shared" si="767"/>
        <v>D</v>
      </c>
      <c r="G2182" s="355" t="str">
        <f t="shared" si="768"/>
        <v>02</v>
      </c>
      <c r="H2182" s="232" t="s">
        <v>311</v>
      </c>
      <c r="I2182" s="232"/>
      <c r="J2182" s="233"/>
      <c r="K2182" s="233"/>
      <c r="L2182" s="234"/>
      <c r="M2182" s="232" t="str">
        <f>IF(ISNA(VLOOKUP(L2182,'MASTER DATA'!$A$1:$B$192,2,0)),"",VLOOKUP(L2182,'MASTER DATA'!$A$1:$B$192,2,0))</f>
        <v/>
      </c>
      <c r="N2182" s="232">
        <v>0</v>
      </c>
      <c r="O2182" s="232" t="e">
        <f t="shared" si="769"/>
        <v>#N/A</v>
      </c>
      <c r="P2182" s="232" t="e">
        <f t="shared" si="770"/>
        <v>#N/A</v>
      </c>
      <c r="Q2182" s="232" t="e">
        <f>VLOOKUP(L2182,'MASTER DATA'!$A$1:$E$192,5,0)</f>
        <v>#N/A</v>
      </c>
      <c r="R2182" s="234">
        <f>SUMIF('picking of the day'!$H$4:$H$358,WMS!H2182&amp;WMS!L2182,'picking of the day'!$E$4:$E$358)</f>
        <v>0</v>
      </c>
      <c r="U2182" s="114">
        <f>IF(ISNA(VLOOKUP(H2182,'data putaway'!$A$1:$E$530,3,0)),0,VLOOKUP(H2182,'data putaway'!$A$1:$E$530,3,0))</f>
        <v>0</v>
      </c>
      <c r="V2182" s="354">
        <f t="shared" si="771"/>
        <v>0</v>
      </c>
      <c r="W2182" s="114">
        <f>IF(ISNA(VLOOKUP(H2182,'data putaway'!$A$1:$E$530,2,0)),0,VLOOKUP(H2182,'data putaway'!$A$1:$E$530,2,0))</f>
        <v>0</v>
      </c>
      <c r="X2182" s="354" t="b">
        <f t="shared" si="772"/>
        <v>1</v>
      </c>
      <c r="Y2182" s="354">
        <f>IF(ISNA(VLOOKUP(H2182,'data putaway'!$A$1:$E$530,4,0)),0,VLOOKUP(H2182,'data putaway'!$A$1:$E$530,4,0))</f>
        <v>0</v>
      </c>
      <c r="Z2182" s="113">
        <f>IF(ISNA(VLOOKUP(H2182,'data putaway'!$A$1:$E$530,5,0)),0,VLOOKUP(H2182,'data putaway'!$A$1:$E$530,5,0))</f>
        <v>0</v>
      </c>
      <c r="AA2182" s="354" t="b">
        <f t="shared" si="773"/>
        <v>1</v>
      </c>
      <c r="AB2182" s="354" t="b">
        <f t="shared" si="774"/>
        <v>1</v>
      </c>
      <c r="AC2182" s="356" t="str">
        <f t="shared" ca="1" si="775"/>
        <v/>
      </c>
      <c r="AD2182" s="114" t="str">
        <f t="shared" ca="1" si="760"/>
        <v/>
      </c>
      <c r="AE2182" s="114">
        <f t="shared" si="776"/>
        <v>0</v>
      </c>
      <c r="AF2182" s="114">
        <f t="shared" si="777"/>
        <v>0</v>
      </c>
      <c r="AG2182" s="354" t="str">
        <f t="shared" si="778"/>
        <v>CG02</v>
      </c>
      <c r="AH2182" s="114">
        <f>IF(ISNA(VLOOKUP(L2182,'MASTER DATA'!$A$1:$F$192,6,0)),0,VLOOKUP(L2182,'MASTER DATA'!$A$1:$F$192,6,0))*AE2182</f>
        <v>0</v>
      </c>
      <c r="AI2182" s="354" t="e">
        <f>VLOOKUP($D2182,'warehouse mapping'!$AN$7:$AO$17,2,0)</f>
        <v>#N/A</v>
      </c>
      <c r="AJ2182" s="114">
        <f t="shared" si="779"/>
        <v>1</v>
      </c>
      <c r="AK2182" s="354" t="e">
        <f t="shared" si="780"/>
        <v>#N/A</v>
      </c>
      <c r="AL2182" s="354" t="s">
        <v>3025</v>
      </c>
      <c r="AM2182" s="354">
        <f t="shared" si="761"/>
        <v>1</v>
      </c>
      <c r="AN2182" s="354" t="b">
        <f t="shared" ref="AN2182:AN2245" si="781">ISNUMBER(V2182)</f>
        <v>1</v>
      </c>
    </row>
    <row r="2183" spans="1:40" s="354" customFormat="1">
      <c r="A2183" s="354" t="str">
        <f t="shared" si="762"/>
        <v>CG02E01</v>
      </c>
      <c r="B2183" s="354">
        <f t="shared" si="763"/>
        <v>0</v>
      </c>
      <c r="C2183" s="354">
        <f t="shared" si="764"/>
        <v>0</v>
      </c>
      <c r="D2183" s="354" t="str">
        <f t="shared" si="765"/>
        <v>CG</v>
      </c>
      <c r="E2183" s="354" t="str">
        <f t="shared" si="766"/>
        <v>02</v>
      </c>
      <c r="F2183" s="354" t="str">
        <f t="shared" si="767"/>
        <v>E</v>
      </c>
      <c r="G2183" s="355" t="str">
        <f t="shared" si="768"/>
        <v>01</v>
      </c>
      <c r="H2183" s="232" t="s">
        <v>312</v>
      </c>
      <c r="I2183" s="232"/>
      <c r="J2183" s="233"/>
      <c r="K2183" s="233"/>
      <c r="L2183" s="234"/>
      <c r="M2183" s="232" t="str">
        <f>IF(ISNA(VLOOKUP(L2183,'MASTER DATA'!$A$1:$B$192,2,0)),"",VLOOKUP(L2183,'MASTER DATA'!$A$1:$B$192,2,0))</f>
        <v/>
      </c>
      <c r="N2183" s="232">
        <v>0</v>
      </c>
      <c r="O2183" s="232" t="e">
        <f t="shared" si="769"/>
        <v>#N/A</v>
      </c>
      <c r="P2183" s="232" t="e">
        <f t="shared" si="770"/>
        <v>#N/A</v>
      </c>
      <c r="Q2183" s="232" t="e">
        <f>VLOOKUP(L2183,'MASTER DATA'!$A$1:$E$192,5,0)</f>
        <v>#N/A</v>
      </c>
      <c r="R2183" s="234">
        <f>SUMIF('picking of the day'!$H$4:$H$358,WMS!H2183&amp;WMS!L2183,'picking of the day'!$E$4:$E$358)</f>
        <v>0</v>
      </c>
      <c r="U2183" s="114">
        <f>IF(ISNA(VLOOKUP(H2183,'data putaway'!$A$1:$E$530,3,0)),0,VLOOKUP(H2183,'data putaway'!$A$1:$E$530,3,0))</f>
        <v>0</v>
      </c>
      <c r="V2183" s="354">
        <f t="shared" si="771"/>
        <v>0</v>
      </c>
      <c r="W2183" s="114">
        <f>IF(ISNA(VLOOKUP(H2183,'data putaway'!$A$1:$E$530,2,0)),0,VLOOKUP(H2183,'data putaway'!$A$1:$E$530,2,0))</f>
        <v>0</v>
      </c>
      <c r="X2183" s="354" t="b">
        <f t="shared" si="772"/>
        <v>1</v>
      </c>
      <c r="Y2183" s="354">
        <f>IF(ISNA(VLOOKUP(H2183,'data putaway'!$A$1:$E$530,4,0)),0,VLOOKUP(H2183,'data putaway'!$A$1:$E$530,4,0))</f>
        <v>0</v>
      </c>
      <c r="Z2183" s="113">
        <f>IF(ISNA(VLOOKUP(H2183,'data putaway'!$A$1:$E$530,5,0)),0,VLOOKUP(H2183,'data putaway'!$A$1:$E$530,5,0))</f>
        <v>0</v>
      </c>
      <c r="AA2183" s="354" t="b">
        <f t="shared" si="773"/>
        <v>1</v>
      </c>
      <c r="AB2183" s="354" t="b">
        <f t="shared" si="774"/>
        <v>1</v>
      </c>
      <c r="AC2183" s="356" t="str">
        <f t="shared" ca="1" si="775"/>
        <v/>
      </c>
      <c r="AD2183" s="114" t="str">
        <f t="shared" ca="1" si="760"/>
        <v/>
      </c>
      <c r="AE2183" s="114">
        <f t="shared" si="776"/>
        <v>0</v>
      </c>
      <c r="AF2183" s="114">
        <f t="shared" si="777"/>
        <v>0</v>
      </c>
      <c r="AG2183" s="354" t="str">
        <f t="shared" si="778"/>
        <v>CG02</v>
      </c>
      <c r="AH2183" s="114">
        <f>IF(ISNA(VLOOKUP(L2183,'MASTER DATA'!$A$1:$F$192,6,0)),0,VLOOKUP(L2183,'MASTER DATA'!$A$1:$F$192,6,0))*AE2183</f>
        <v>0</v>
      </c>
      <c r="AI2183" s="354" t="e">
        <f>VLOOKUP($D2183,'warehouse mapping'!$AN$7:$AO$17,2,0)</f>
        <v>#N/A</v>
      </c>
      <c r="AJ2183" s="114">
        <f t="shared" si="779"/>
        <v>1</v>
      </c>
      <c r="AK2183" s="354" t="e">
        <f t="shared" si="780"/>
        <v>#N/A</v>
      </c>
      <c r="AL2183" s="354" t="s">
        <v>3025</v>
      </c>
      <c r="AM2183" s="354">
        <f t="shared" si="761"/>
        <v>1</v>
      </c>
      <c r="AN2183" s="354" t="b">
        <f t="shared" si="781"/>
        <v>1</v>
      </c>
    </row>
    <row r="2184" spans="1:40" s="354" customFormat="1">
      <c r="A2184" s="354" t="str">
        <f t="shared" si="762"/>
        <v>CG02E02</v>
      </c>
      <c r="B2184" s="354">
        <f t="shared" si="763"/>
        <v>0</v>
      </c>
      <c r="C2184" s="354">
        <f t="shared" si="764"/>
        <v>0</v>
      </c>
      <c r="D2184" s="354" t="str">
        <f t="shared" si="765"/>
        <v>CG</v>
      </c>
      <c r="E2184" s="354" t="str">
        <f t="shared" si="766"/>
        <v>02</v>
      </c>
      <c r="F2184" s="354" t="str">
        <f t="shared" si="767"/>
        <v>E</v>
      </c>
      <c r="G2184" s="355" t="str">
        <f t="shared" si="768"/>
        <v>02</v>
      </c>
      <c r="H2184" s="232" t="s">
        <v>313</v>
      </c>
      <c r="I2184" s="232"/>
      <c r="J2184" s="233"/>
      <c r="K2184" s="233"/>
      <c r="L2184" s="234"/>
      <c r="M2184" s="232" t="str">
        <f>IF(ISNA(VLOOKUP(L2184,'MASTER DATA'!$A$1:$B$192,2,0)),"",VLOOKUP(L2184,'MASTER DATA'!$A$1:$B$192,2,0))</f>
        <v/>
      </c>
      <c r="N2184" s="232">
        <v>0</v>
      </c>
      <c r="O2184" s="232" t="e">
        <f t="shared" si="769"/>
        <v>#N/A</v>
      </c>
      <c r="P2184" s="232" t="e">
        <f t="shared" si="770"/>
        <v>#N/A</v>
      </c>
      <c r="Q2184" s="232" t="e">
        <f>VLOOKUP(L2184,'MASTER DATA'!$A$1:$E$192,5,0)</f>
        <v>#N/A</v>
      </c>
      <c r="R2184" s="234">
        <f>SUMIF('picking of the day'!$H$4:$H$358,WMS!H2184&amp;WMS!L2184,'picking of the day'!$E$4:$E$358)</f>
        <v>0</v>
      </c>
      <c r="U2184" s="114">
        <f>IF(ISNA(VLOOKUP(H2184,'data putaway'!$A$1:$E$530,3,0)),0,VLOOKUP(H2184,'data putaway'!$A$1:$E$530,3,0))</f>
        <v>0</v>
      </c>
      <c r="V2184" s="354">
        <f t="shared" si="771"/>
        <v>0</v>
      </c>
      <c r="W2184" s="114">
        <f>IF(ISNA(VLOOKUP(H2184,'data putaway'!$A$1:$E$530,2,0)),0,VLOOKUP(H2184,'data putaway'!$A$1:$E$530,2,0))</f>
        <v>0</v>
      </c>
      <c r="X2184" s="354" t="b">
        <f t="shared" si="772"/>
        <v>1</v>
      </c>
      <c r="Y2184" s="354">
        <f>IF(ISNA(VLOOKUP(H2184,'data putaway'!$A$1:$E$530,4,0)),0,VLOOKUP(H2184,'data putaway'!$A$1:$E$530,4,0))</f>
        <v>0</v>
      </c>
      <c r="Z2184" s="113">
        <f>IF(ISNA(VLOOKUP(H2184,'data putaway'!$A$1:$E$530,5,0)),0,VLOOKUP(H2184,'data putaway'!$A$1:$E$530,5,0))</f>
        <v>0</v>
      </c>
      <c r="AA2184" s="354" t="b">
        <f t="shared" si="773"/>
        <v>1</v>
      </c>
      <c r="AB2184" s="354" t="b">
        <f t="shared" si="774"/>
        <v>1</v>
      </c>
      <c r="AC2184" s="356" t="str">
        <f t="shared" ca="1" si="775"/>
        <v/>
      </c>
      <c r="AD2184" s="114" t="str">
        <f t="shared" ca="1" si="760"/>
        <v/>
      </c>
      <c r="AE2184" s="114">
        <f t="shared" si="776"/>
        <v>0</v>
      </c>
      <c r="AF2184" s="114">
        <f t="shared" si="777"/>
        <v>0</v>
      </c>
      <c r="AG2184" s="354" t="str">
        <f t="shared" si="778"/>
        <v>CG02</v>
      </c>
      <c r="AH2184" s="114">
        <f>IF(ISNA(VLOOKUP(L2184,'MASTER DATA'!$A$1:$F$192,6,0)),0,VLOOKUP(L2184,'MASTER DATA'!$A$1:$F$192,6,0))*AE2184</f>
        <v>0</v>
      </c>
      <c r="AI2184" s="354" t="e">
        <f>VLOOKUP($D2184,'warehouse mapping'!$AN$7:$AO$17,2,0)</f>
        <v>#N/A</v>
      </c>
      <c r="AJ2184" s="114">
        <f t="shared" si="779"/>
        <v>1</v>
      </c>
      <c r="AK2184" s="354" t="e">
        <f t="shared" si="780"/>
        <v>#N/A</v>
      </c>
      <c r="AL2184" s="354" t="s">
        <v>3025</v>
      </c>
      <c r="AM2184" s="354">
        <f t="shared" si="761"/>
        <v>1</v>
      </c>
      <c r="AN2184" s="354" t="b">
        <f t="shared" si="781"/>
        <v>1</v>
      </c>
    </row>
    <row r="2185" spans="1:40" s="354" customFormat="1">
      <c r="A2185" s="354" t="str">
        <f t="shared" si="762"/>
        <v>CG03A01</v>
      </c>
      <c r="B2185" s="354">
        <f t="shared" si="763"/>
        <v>0</v>
      </c>
      <c r="C2185" s="354">
        <f t="shared" si="764"/>
        <v>0</v>
      </c>
      <c r="D2185" s="354" t="str">
        <f t="shared" si="765"/>
        <v>CG</v>
      </c>
      <c r="E2185" s="354" t="str">
        <f t="shared" si="766"/>
        <v>03</v>
      </c>
      <c r="F2185" s="354" t="str">
        <f t="shared" si="767"/>
        <v>A</v>
      </c>
      <c r="G2185" s="355" t="str">
        <f t="shared" si="768"/>
        <v>01</v>
      </c>
      <c r="H2185" s="232" t="s">
        <v>2413</v>
      </c>
      <c r="I2185" s="232" t="s">
        <v>3025</v>
      </c>
      <c r="J2185" s="233" t="s">
        <v>3025</v>
      </c>
      <c r="K2185" s="233" t="s">
        <v>3025</v>
      </c>
      <c r="L2185" s="234"/>
      <c r="M2185" s="232" t="str">
        <f>IF(ISNA(VLOOKUP(L2185,'MASTER DATA'!$A$1:$B$192,2,0)),"",VLOOKUP(L2185,'MASTER DATA'!$A$1:$B$192,2,0))</f>
        <v/>
      </c>
      <c r="N2185" s="232">
        <v>0</v>
      </c>
      <c r="O2185" s="232" t="e">
        <f t="shared" si="769"/>
        <v>#N/A</v>
      </c>
      <c r="P2185" s="232" t="e">
        <f t="shared" si="770"/>
        <v>#N/A</v>
      </c>
      <c r="Q2185" s="232" t="e">
        <f>VLOOKUP(L2185,'MASTER DATA'!$A$1:$E$192,5,0)</f>
        <v>#N/A</v>
      </c>
      <c r="R2185" s="234">
        <f>SUMIF('picking of the day'!$H$4:$H$358,WMS!H2185&amp;WMS!L2185,'picking of the day'!$E$4:$E$358)</f>
        <v>0</v>
      </c>
      <c r="U2185" s="114">
        <f>IF(ISNA(VLOOKUP(H2185,'data putaway'!$A$1:$E$530,3,0)),0,VLOOKUP(H2185,'data putaway'!$A$1:$E$530,3,0))</f>
        <v>0</v>
      </c>
      <c r="V2185" s="354">
        <f t="shared" si="771"/>
        <v>0</v>
      </c>
      <c r="W2185" s="114">
        <f>IF(ISNA(VLOOKUP(H2185,'data putaway'!$A$1:$E$530,2,0)),0,VLOOKUP(H2185,'data putaway'!$A$1:$E$530,2,0))</f>
        <v>0</v>
      </c>
      <c r="X2185" s="354" t="b">
        <f t="shared" si="772"/>
        <v>1</v>
      </c>
      <c r="Y2185" s="354">
        <f>IF(ISNA(VLOOKUP(H2185,'data putaway'!$A$1:$E$530,4,0)),0,VLOOKUP(H2185,'data putaway'!$A$1:$E$530,4,0))</f>
        <v>0</v>
      </c>
      <c r="Z2185" s="113">
        <f>IF(ISNA(VLOOKUP(H2185,'data putaway'!$A$1:$E$530,5,0)),0,VLOOKUP(H2185,'data putaway'!$A$1:$E$530,5,0))</f>
        <v>0</v>
      </c>
      <c r="AA2185" s="354" t="b">
        <f t="shared" si="773"/>
        <v>0</v>
      </c>
      <c r="AB2185" s="354" t="b">
        <f t="shared" si="774"/>
        <v>0</v>
      </c>
      <c r="AC2185" s="356" t="str">
        <f t="shared" ca="1" si="775"/>
        <v/>
      </c>
      <c r="AD2185" s="114" t="str">
        <f t="shared" ca="1" si="760"/>
        <v/>
      </c>
      <c r="AE2185" s="114">
        <f t="shared" si="776"/>
        <v>0</v>
      </c>
      <c r="AF2185" s="114">
        <f t="shared" si="777"/>
        <v>0</v>
      </c>
      <c r="AG2185" s="354" t="str">
        <f t="shared" si="778"/>
        <v>CG03</v>
      </c>
      <c r="AH2185" s="114">
        <f>IF(ISNA(VLOOKUP(L2185,'MASTER DATA'!$A$1:$F$192,6,0)),0,VLOOKUP(L2185,'MASTER DATA'!$A$1:$F$192,6,0))*AE2185</f>
        <v>0</v>
      </c>
      <c r="AI2185" s="354" t="e">
        <f>VLOOKUP($D2185,'warehouse mapping'!$AN$7:$AO$17,2,0)</f>
        <v>#N/A</v>
      </c>
      <c r="AJ2185" s="114">
        <f t="shared" si="779"/>
        <v>1</v>
      </c>
      <c r="AK2185" s="354" t="e">
        <f t="shared" si="780"/>
        <v>#N/A</v>
      </c>
      <c r="AL2185" s="354" t="s">
        <v>3025</v>
      </c>
      <c r="AM2185" s="354">
        <f t="shared" si="761"/>
        <v>1</v>
      </c>
      <c r="AN2185" s="354" t="b">
        <f t="shared" si="781"/>
        <v>1</v>
      </c>
    </row>
    <row r="2186" spans="1:40" s="354" customFormat="1">
      <c r="A2186" s="354" t="str">
        <f t="shared" si="762"/>
        <v>CG03A02</v>
      </c>
      <c r="B2186" s="354">
        <f t="shared" si="763"/>
        <v>0</v>
      </c>
      <c r="C2186" s="354">
        <f t="shared" si="764"/>
        <v>0</v>
      </c>
      <c r="D2186" s="354" t="str">
        <f t="shared" si="765"/>
        <v>CG</v>
      </c>
      <c r="E2186" s="354" t="str">
        <f t="shared" si="766"/>
        <v>03</v>
      </c>
      <c r="F2186" s="354" t="str">
        <f t="shared" si="767"/>
        <v>A</v>
      </c>
      <c r="G2186" s="355" t="str">
        <f t="shared" si="768"/>
        <v>02</v>
      </c>
      <c r="H2186" s="232" t="s">
        <v>2414</v>
      </c>
      <c r="I2186" s="232" t="s">
        <v>3025</v>
      </c>
      <c r="J2186" s="233" t="s">
        <v>3025</v>
      </c>
      <c r="K2186" s="233" t="s">
        <v>3025</v>
      </c>
      <c r="L2186" s="234"/>
      <c r="M2186" s="232" t="str">
        <f>IF(ISNA(VLOOKUP(L2186,'MASTER DATA'!$A$1:$B$192,2,0)),"",VLOOKUP(L2186,'MASTER DATA'!$A$1:$B$192,2,0))</f>
        <v/>
      </c>
      <c r="N2186" s="232">
        <v>0</v>
      </c>
      <c r="O2186" s="232" t="e">
        <f t="shared" si="769"/>
        <v>#N/A</v>
      </c>
      <c r="P2186" s="232" t="e">
        <f t="shared" si="770"/>
        <v>#N/A</v>
      </c>
      <c r="Q2186" s="232" t="e">
        <f>VLOOKUP(L2186,'MASTER DATA'!$A$1:$E$192,5,0)</f>
        <v>#N/A</v>
      </c>
      <c r="R2186" s="234">
        <f>SUMIF('picking of the day'!$H$4:$H$358,WMS!H2186&amp;WMS!L2186,'picking of the day'!$E$4:$E$358)</f>
        <v>0</v>
      </c>
      <c r="U2186" s="114">
        <f>IF(ISNA(VLOOKUP(H2186,'data putaway'!$A$1:$E$530,3,0)),0,VLOOKUP(H2186,'data putaway'!$A$1:$E$530,3,0))</f>
        <v>0</v>
      </c>
      <c r="V2186" s="354">
        <f t="shared" si="771"/>
        <v>0</v>
      </c>
      <c r="W2186" s="114">
        <f>IF(ISNA(VLOOKUP(H2186,'data putaway'!$A$1:$E$530,2,0)),0,VLOOKUP(H2186,'data putaway'!$A$1:$E$530,2,0))</f>
        <v>0</v>
      </c>
      <c r="X2186" s="354" t="b">
        <f t="shared" si="772"/>
        <v>1</v>
      </c>
      <c r="Y2186" s="354">
        <f>IF(ISNA(VLOOKUP(H2186,'data putaway'!$A$1:$E$530,4,0)),0,VLOOKUP(H2186,'data putaway'!$A$1:$E$530,4,0))</f>
        <v>0</v>
      </c>
      <c r="Z2186" s="113">
        <f>IF(ISNA(VLOOKUP(H2186,'data putaway'!$A$1:$E$530,5,0)),0,VLOOKUP(H2186,'data putaway'!$A$1:$E$530,5,0))</f>
        <v>0</v>
      </c>
      <c r="AA2186" s="354" t="b">
        <f t="shared" si="773"/>
        <v>0</v>
      </c>
      <c r="AB2186" s="354" t="b">
        <f t="shared" si="774"/>
        <v>0</v>
      </c>
      <c r="AC2186" s="356" t="str">
        <f t="shared" ca="1" si="775"/>
        <v/>
      </c>
      <c r="AD2186" s="114" t="str">
        <f t="shared" ca="1" si="760"/>
        <v/>
      </c>
      <c r="AE2186" s="114">
        <f t="shared" si="776"/>
        <v>0</v>
      </c>
      <c r="AF2186" s="114">
        <f t="shared" si="777"/>
        <v>0</v>
      </c>
      <c r="AG2186" s="354" t="str">
        <f t="shared" si="778"/>
        <v>CG03</v>
      </c>
      <c r="AH2186" s="114">
        <f>IF(ISNA(VLOOKUP(L2186,'MASTER DATA'!$A$1:$F$192,6,0)),0,VLOOKUP(L2186,'MASTER DATA'!$A$1:$F$192,6,0))*AE2186</f>
        <v>0</v>
      </c>
      <c r="AI2186" s="354" t="e">
        <f>VLOOKUP($D2186,'warehouse mapping'!$AN$7:$AO$17,2,0)</f>
        <v>#N/A</v>
      </c>
      <c r="AJ2186" s="114">
        <f t="shared" si="779"/>
        <v>1</v>
      </c>
      <c r="AK2186" s="354" t="e">
        <f t="shared" si="780"/>
        <v>#N/A</v>
      </c>
      <c r="AL2186" s="354" t="s">
        <v>3025</v>
      </c>
      <c r="AM2186" s="354">
        <f t="shared" si="761"/>
        <v>1</v>
      </c>
      <c r="AN2186" s="354" t="b">
        <f t="shared" si="781"/>
        <v>1</v>
      </c>
    </row>
    <row r="2187" spans="1:40" s="354" customFormat="1">
      <c r="A2187" s="354" t="str">
        <f t="shared" si="762"/>
        <v>CG03B01</v>
      </c>
      <c r="B2187" s="354">
        <f t="shared" si="763"/>
        <v>0</v>
      </c>
      <c r="C2187" s="354">
        <f t="shared" si="764"/>
        <v>0</v>
      </c>
      <c r="D2187" s="354" t="str">
        <f t="shared" si="765"/>
        <v>CG</v>
      </c>
      <c r="E2187" s="354" t="str">
        <f t="shared" si="766"/>
        <v>03</v>
      </c>
      <c r="F2187" s="354" t="str">
        <f t="shared" si="767"/>
        <v>B</v>
      </c>
      <c r="G2187" s="355" t="str">
        <f t="shared" si="768"/>
        <v>01</v>
      </c>
      <c r="H2187" s="232" t="s">
        <v>2415</v>
      </c>
      <c r="I2187" s="232" t="s">
        <v>3025</v>
      </c>
      <c r="J2187" s="233" t="s">
        <v>3025</v>
      </c>
      <c r="K2187" s="233" t="s">
        <v>3025</v>
      </c>
      <c r="L2187" s="234"/>
      <c r="M2187" s="232" t="str">
        <f>IF(ISNA(VLOOKUP(L2187,'MASTER DATA'!$A$1:$B$192,2,0)),"",VLOOKUP(L2187,'MASTER DATA'!$A$1:$B$192,2,0))</f>
        <v/>
      </c>
      <c r="N2187" s="232">
        <v>0</v>
      </c>
      <c r="O2187" s="232" t="e">
        <f t="shared" si="769"/>
        <v>#N/A</v>
      </c>
      <c r="P2187" s="232" t="e">
        <f t="shared" si="770"/>
        <v>#N/A</v>
      </c>
      <c r="Q2187" s="232" t="e">
        <f>VLOOKUP(L2187,'MASTER DATA'!$A$1:$E$192,5,0)</f>
        <v>#N/A</v>
      </c>
      <c r="R2187" s="234">
        <f>SUMIF('picking of the day'!$H$4:$H$358,WMS!H2187&amp;WMS!L2187,'picking of the day'!$E$4:$E$358)</f>
        <v>0</v>
      </c>
      <c r="U2187" s="114">
        <f>IF(ISNA(VLOOKUP(H2187,'data putaway'!$A$1:$E$530,3,0)),0,VLOOKUP(H2187,'data putaway'!$A$1:$E$530,3,0))</f>
        <v>0</v>
      </c>
      <c r="V2187" s="354">
        <f t="shared" si="771"/>
        <v>0</v>
      </c>
      <c r="W2187" s="114">
        <f>IF(ISNA(VLOOKUP(H2187,'data putaway'!$A$1:$E$530,2,0)),0,VLOOKUP(H2187,'data putaway'!$A$1:$E$530,2,0))</f>
        <v>0</v>
      </c>
      <c r="X2187" s="354" t="b">
        <f t="shared" si="772"/>
        <v>1</v>
      </c>
      <c r="Y2187" s="354">
        <f>IF(ISNA(VLOOKUP(H2187,'data putaway'!$A$1:$E$530,4,0)),0,VLOOKUP(H2187,'data putaway'!$A$1:$E$530,4,0))</f>
        <v>0</v>
      </c>
      <c r="Z2187" s="113">
        <f>IF(ISNA(VLOOKUP(H2187,'data putaway'!$A$1:$E$530,5,0)),0,VLOOKUP(H2187,'data putaway'!$A$1:$E$530,5,0))</f>
        <v>0</v>
      </c>
      <c r="AA2187" s="354" t="b">
        <f t="shared" si="773"/>
        <v>0</v>
      </c>
      <c r="AB2187" s="354" t="b">
        <f t="shared" si="774"/>
        <v>0</v>
      </c>
      <c r="AC2187" s="356" t="str">
        <f t="shared" ca="1" si="775"/>
        <v/>
      </c>
      <c r="AD2187" s="114" t="str">
        <f t="shared" ca="1" si="760"/>
        <v/>
      </c>
      <c r="AE2187" s="114">
        <f t="shared" si="776"/>
        <v>0</v>
      </c>
      <c r="AF2187" s="114">
        <f t="shared" si="777"/>
        <v>0</v>
      </c>
      <c r="AG2187" s="354" t="str">
        <f t="shared" si="778"/>
        <v>CG03</v>
      </c>
      <c r="AH2187" s="114">
        <f>IF(ISNA(VLOOKUP(L2187,'MASTER DATA'!$A$1:$F$192,6,0)),0,VLOOKUP(L2187,'MASTER DATA'!$A$1:$F$192,6,0))*AE2187</f>
        <v>0</v>
      </c>
      <c r="AI2187" s="354" t="e">
        <f>VLOOKUP($D2187,'warehouse mapping'!$AN$7:$AO$17,2,0)</f>
        <v>#N/A</v>
      </c>
      <c r="AJ2187" s="114">
        <f t="shared" si="779"/>
        <v>1</v>
      </c>
      <c r="AK2187" s="354" t="e">
        <f t="shared" si="780"/>
        <v>#N/A</v>
      </c>
      <c r="AL2187" s="354" t="s">
        <v>3025</v>
      </c>
      <c r="AM2187" s="354">
        <f t="shared" si="761"/>
        <v>1</v>
      </c>
      <c r="AN2187" s="354" t="b">
        <f t="shared" si="781"/>
        <v>1</v>
      </c>
    </row>
    <row r="2188" spans="1:40" s="354" customFormat="1">
      <c r="A2188" s="354" t="str">
        <f t="shared" si="762"/>
        <v>CG03B02</v>
      </c>
      <c r="B2188" s="354">
        <f t="shared" si="763"/>
        <v>0</v>
      </c>
      <c r="C2188" s="354">
        <f t="shared" si="764"/>
        <v>0</v>
      </c>
      <c r="D2188" s="354" t="str">
        <f t="shared" si="765"/>
        <v>CG</v>
      </c>
      <c r="E2188" s="354" t="str">
        <f t="shared" si="766"/>
        <v>03</v>
      </c>
      <c r="F2188" s="354" t="str">
        <f t="shared" si="767"/>
        <v>B</v>
      </c>
      <c r="G2188" s="355" t="str">
        <f t="shared" si="768"/>
        <v>02</v>
      </c>
      <c r="H2188" s="232" t="s">
        <v>2416</v>
      </c>
      <c r="I2188" s="232" t="s">
        <v>3025</v>
      </c>
      <c r="J2188" s="233" t="s">
        <v>3025</v>
      </c>
      <c r="K2188" s="233" t="s">
        <v>3025</v>
      </c>
      <c r="L2188" s="234"/>
      <c r="M2188" s="232" t="str">
        <f>IF(ISNA(VLOOKUP(L2188,'MASTER DATA'!$A$1:$B$192,2,0)),"",VLOOKUP(L2188,'MASTER DATA'!$A$1:$B$192,2,0))</f>
        <v/>
      </c>
      <c r="N2188" s="232">
        <v>0</v>
      </c>
      <c r="O2188" s="232" t="e">
        <f t="shared" si="769"/>
        <v>#N/A</v>
      </c>
      <c r="P2188" s="232" t="e">
        <f t="shared" si="770"/>
        <v>#N/A</v>
      </c>
      <c r="Q2188" s="232" t="e">
        <f>VLOOKUP(L2188,'MASTER DATA'!$A$1:$E$192,5,0)</f>
        <v>#N/A</v>
      </c>
      <c r="R2188" s="234">
        <f>SUMIF('picking of the day'!$H$4:$H$358,WMS!H2188&amp;WMS!L2188,'picking of the day'!$E$4:$E$358)</f>
        <v>0</v>
      </c>
      <c r="U2188" s="114">
        <f>IF(ISNA(VLOOKUP(H2188,'data putaway'!$A$1:$E$530,3,0)),0,VLOOKUP(H2188,'data putaway'!$A$1:$E$530,3,0))</f>
        <v>0</v>
      </c>
      <c r="V2188" s="354">
        <f t="shared" si="771"/>
        <v>0</v>
      </c>
      <c r="W2188" s="114">
        <f>IF(ISNA(VLOOKUP(H2188,'data putaway'!$A$1:$E$530,2,0)),0,VLOOKUP(H2188,'data putaway'!$A$1:$E$530,2,0))</f>
        <v>0</v>
      </c>
      <c r="X2188" s="354" t="b">
        <f t="shared" si="772"/>
        <v>1</v>
      </c>
      <c r="Y2188" s="354">
        <f>IF(ISNA(VLOOKUP(H2188,'data putaway'!$A$1:$E$530,4,0)),0,VLOOKUP(H2188,'data putaway'!$A$1:$E$530,4,0))</f>
        <v>0</v>
      </c>
      <c r="Z2188" s="113">
        <f>IF(ISNA(VLOOKUP(H2188,'data putaway'!$A$1:$E$530,5,0)),0,VLOOKUP(H2188,'data putaway'!$A$1:$E$530,5,0))</f>
        <v>0</v>
      </c>
      <c r="AA2188" s="354" t="b">
        <f t="shared" si="773"/>
        <v>0</v>
      </c>
      <c r="AB2188" s="354" t="b">
        <f t="shared" si="774"/>
        <v>0</v>
      </c>
      <c r="AC2188" s="356" t="str">
        <f t="shared" ca="1" si="775"/>
        <v/>
      </c>
      <c r="AD2188" s="114" t="str">
        <f t="shared" ca="1" si="760"/>
        <v/>
      </c>
      <c r="AE2188" s="114">
        <f t="shared" si="776"/>
        <v>0</v>
      </c>
      <c r="AF2188" s="114">
        <f t="shared" si="777"/>
        <v>0</v>
      </c>
      <c r="AG2188" s="354" t="str">
        <f t="shared" si="778"/>
        <v>CG03</v>
      </c>
      <c r="AH2188" s="114">
        <f>IF(ISNA(VLOOKUP(L2188,'MASTER DATA'!$A$1:$F$192,6,0)),0,VLOOKUP(L2188,'MASTER DATA'!$A$1:$F$192,6,0))*AE2188</f>
        <v>0</v>
      </c>
      <c r="AI2188" s="354" t="e">
        <f>VLOOKUP($D2188,'warehouse mapping'!$AN$7:$AO$17,2,0)</f>
        <v>#N/A</v>
      </c>
      <c r="AJ2188" s="114">
        <f t="shared" si="779"/>
        <v>1</v>
      </c>
      <c r="AK2188" s="354" t="e">
        <f t="shared" si="780"/>
        <v>#N/A</v>
      </c>
      <c r="AL2188" s="354" t="s">
        <v>3025</v>
      </c>
      <c r="AM2188" s="354">
        <f t="shared" si="761"/>
        <v>1</v>
      </c>
      <c r="AN2188" s="354" t="b">
        <f t="shared" si="781"/>
        <v>1</v>
      </c>
    </row>
    <row r="2189" spans="1:40" s="354" customFormat="1">
      <c r="A2189" s="354" t="str">
        <f t="shared" si="762"/>
        <v>CG03C01</v>
      </c>
      <c r="B2189" s="354">
        <f t="shared" si="763"/>
        <v>0</v>
      </c>
      <c r="C2189" s="354">
        <f t="shared" si="764"/>
        <v>0</v>
      </c>
      <c r="D2189" s="354" t="str">
        <f t="shared" si="765"/>
        <v>CG</v>
      </c>
      <c r="E2189" s="354" t="str">
        <f t="shared" si="766"/>
        <v>03</v>
      </c>
      <c r="F2189" s="354" t="str">
        <f t="shared" si="767"/>
        <v>C</v>
      </c>
      <c r="G2189" s="355" t="str">
        <f t="shared" si="768"/>
        <v>01</v>
      </c>
      <c r="H2189" s="232" t="s">
        <v>2417</v>
      </c>
      <c r="I2189" s="232" t="s">
        <v>3025</v>
      </c>
      <c r="J2189" s="233" t="s">
        <v>3025</v>
      </c>
      <c r="K2189" s="233" t="s">
        <v>3025</v>
      </c>
      <c r="L2189" s="234"/>
      <c r="M2189" s="232" t="str">
        <f>IF(ISNA(VLOOKUP(L2189,'MASTER DATA'!$A$1:$B$192,2,0)),"",VLOOKUP(L2189,'MASTER DATA'!$A$1:$B$192,2,0))</f>
        <v/>
      </c>
      <c r="N2189" s="232">
        <v>0</v>
      </c>
      <c r="O2189" s="232" t="e">
        <f t="shared" si="769"/>
        <v>#N/A</v>
      </c>
      <c r="P2189" s="232" t="e">
        <f t="shared" si="770"/>
        <v>#N/A</v>
      </c>
      <c r="Q2189" s="232" t="e">
        <f>VLOOKUP(L2189,'MASTER DATA'!$A$1:$E$192,5,0)</f>
        <v>#N/A</v>
      </c>
      <c r="R2189" s="234">
        <f>SUMIF('picking of the day'!$H$4:$H$358,WMS!H2189&amp;WMS!L2189,'picking of the day'!$E$4:$E$358)</f>
        <v>0</v>
      </c>
      <c r="U2189" s="114">
        <f>IF(ISNA(VLOOKUP(H2189,'data putaway'!$A$1:$E$530,3,0)),0,VLOOKUP(H2189,'data putaway'!$A$1:$E$530,3,0))</f>
        <v>0</v>
      </c>
      <c r="V2189" s="354">
        <f t="shared" si="771"/>
        <v>0</v>
      </c>
      <c r="W2189" s="114">
        <f>IF(ISNA(VLOOKUP(H2189,'data putaway'!$A$1:$E$530,2,0)),0,VLOOKUP(H2189,'data putaway'!$A$1:$E$530,2,0))</f>
        <v>0</v>
      </c>
      <c r="X2189" s="354" t="b">
        <f t="shared" si="772"/>
        <v>1</v>
      </c>
      <c r="Y2189" s="354">
        <f>IF(ISNA(VLOOKUP(H2189,'data putaway'!$A$1:$E$530,4,0)),0,VLOOKUP(H2189,'data putaway'!$A$1:$E$530,4,0))</f>
        <v>0</v>
      </c>
      <c r="Z2189" s="113">
        <f>IF(ISNA(VLOOKUP(H2189,'data putaway'!$A$1:$E$530,5,0)),0,VLOOKUP(H2189,'data putaway'!$A$1:$E$530,5,0))</f>
        <v>0</v>
      </c>
      <c r="AA2189" s="354" t="b">
        <f t="shared" si="773"/>
        <v>0</v>
      </c>
      <c r="AB2189" s="354" t="b">
        <f t="shared" si="774"/>
        <v>0</v>
      </c>
      <c r="AC2189" s="356" t="str">
        <f t="shared" ca="1" si="775"/>
        <v/>
      </c>
      <c r="AD2189" s="114" t="str">
        <f t="shared" ca="1" si="760"/>
        <v/>
      </c>
      <c r="AE2189" s="114">
        <f t="shared" si="776"/>
        <v>0</v>
      </c>
      <c r="AF2189" s="114">
        <f t="shared" si="777"/>
        <v>0</v>
      </c>
      <c r="AG2189" s="354" t="str">
        <f t="shared" si="778"/>
        <v>CG03</v>
      </c>
      <c r="AH2189" s="114">
        <f>IF(ISNA(VLOOKUP(L2189,'MASTER DATA'!$A$1:$F$192,6,0)),0,VLOOKUP(L2189,'MASTER DATA'!$A$1:$F$192,6,0))*AE2189</f>
        <v>0</v>
      </c>
      <c r="AI2189" s="354" t="e">
        <f>VLOOKUP($D2189,'warehouse mapping'!$AN$7:$AO$17,2,0)</f>
        <v>#N/A</v>
      </c>
      <c r="AJ2189" s="114">
        <f t="shared" si="779"/>
        <v>1</v>
      </c>
      <c r="AK2189" s="354" t="e">
        <f t="shared" si="780"/>
        <v>#N/A</v>
      </c>
      <c r="AL2189" s="354" t="s">
        <v>3025</v>
      </c>
      <c r="AM2189" s="354">
        <f t="shared" si="761"/>
        <v>1</v>
      </c>
      <c r="AN2189" s="354" t="b">
        <f t="shared" si="781"/>
        <v>1</v>
      </c>
    </row>
    <row r="2190" spans="1:40" s="354" customFormat="1">
      <c r="A2190" s="354" t="str">
        <f t="shared" si="762"/>
        <v>CG03C02</v>
      </c>
      <c r="B2190" s="354">
        <f t="shared" si="763"/>
        <v>0</v>
      </c>
      <c r="C2190" s="354">
        <f t="shared" si="764"/>
        <v>0</v>
      </c>
      <c r="D2190" s="354" t="str">
        <f t="shared" si="765"/>
        <v>CG</v>
      </c>
      <c r="E2190" s="354" t="str">
        <f t="shared" si="766"/>
        <v>03</v>
      </c>
      <c r="F2190" s="354" t="str">
        <f t="shared" si="767"/>
        <v>C</v>
      </c>
      <c r="G2190" s="355" t="str">
        <f t="shared" si="768"/>
        <v>02</v>
      </c>
      <c r="H2190" s="232" t="s">
        <v>2418</v>
      </c>
      <c r="I2190" s="232" t="s">
        <v>3025</v>
      </c>
      <c r="J2190" s="233" t="s">
        <v>3025</v>
      </c>
      <c r="K2190" s="233" t="s">
        <v>3025</v>
      </c>
      <c r="L2190" s="234"/>
      <c r="M2190" s="232" t="str">
        <f>IF(ISNA(VLOOKUP(L2190,'MASTER DATA'!$A$1:$B$192,2,0)),"",VLOOKUP(L2190,'MASTER DATA'!$A$1:$B$192,2,0))</f>
        <v/>
      </c>
      <c r="N2190" s="232">
        <v>0</v>
      </c>
      <c r="O2190" s="232" t="e">
        <f t="shared" si="769"/>
        <v>#N/A</v>
      </c>
      <c r="P2190" s="232" t="e">
        <f t="shared" si="770"/>
        <v>#N/A</v>
      </c>
      <c r="Q2190" s="232" t="e">
        <f>VLOOKUP(L2190,'MASTER DATA'!$A$1:$E$192,5,0)</f>
        <v>#N/A</v>
      </c>
      <c r="R2190" s="234">
        <f>SUMIF('picking of the day'!$H$4:$H$358,WMS!H2190&amp;WMS!L2190,'picking of the day'!$E$4:$E$358)</f>
        <v>0</v>
      </c>
      <c r="U2190" s="114">
        <f>IF(ISNA(VLOOKUP(H2190,'data putaway'!$A$1:$E$530,3,0)),0,VLOOKUP(H2190,'data putaway'!$A$1:$E$530,3,0))</f>
        <v>0</v>
      </c>
      <c r="V2190" s="354">
        <f t="shared" si="771"/>
        <v>0</v>
      </c>
      <c r="W2190" s="114">
        <f>IF(ISNA(VLOOKUP(H2190,'data putaway'!$A$1:$E$530,2,0)),0,VLOOKUP(H2190,'data putaway'!$A$1:$E$530,2,0))</f>
        <v>0</v>
      </c>
      <c r="X2190" s="354" t="b">
        <f t="shared" si="772"/>
        <v>1</v>
      </c>
      <c r="Y2190" s="354">
        <f>IF(ISNA(VLOOKUP(H2190,'data putaway'!$A$1:$E$530,4,0)),0,VLOOKUP(H2190,'data putaway'!$A$1:$E$530,4,0))</f>
        <v>0</v>
      </c>
      <c r="Z2190" s="113">
        <f>IF(ISNA(VLOOKUP(H2190,'data putaway'!$A$1:$E$530,5,0)),0,VLOOKUP(H2190,'data putaway'!$A$1:$E$530,5,0))</f>
        <v>0</v>
      </c>
      <c r="AA2190" s="354" t="b">
        <f t="shared" si="773"/>
        <v>0</v>
      </c>
      <c r="AB2190" s="354" t="b">
        <f t="shared" si="774"/>
        <v>0</v>
      </c>
      <c r="AC2190" s="356" t="str">
        <f t="shared" ca="1" si="775"/>
        <v/>
      </c>
      <c r="AD2190" s="114" t="str">
        <f t="shared" ca="1" si="760"/>
        <v/>
      </c>
      <c r="AE2190" s="114">
        <f t="shared" si="776"/>
        <v>0</v>
      </c>
      <c r="AF2190" s="114">
        <f t="shared" si="777"/>
        <v>0</v>
      </c>
      <c r="AG2190" s="354" t="str">
        <f t="shared" si="778"/>
        <v>CG03</v>
      </c>
      <c r="AH2190" s="114">
        <f>IF(ISNA(VLOOKUP(L2190,'MASTER DATA'!$A$1:$F$192,6,0)),0,VLOOKUP(L2190,'MASTER DATA'!$A$1:$F$192,6,0))*AE2190</f>
        <v>0</v>
      </c>
      <c r="AI2190" s="354" t="e">
        <f>VLOOKUP($D2190,'warehouse mapping'!$AN$7:$AO$17,2,0)</f>
        <v>#N/A</v>
      </c>
      <c r="AJ2190" s="114">
        <f t="shared" si="779"/>
        <v>1</v>
      </c>
      <c r="AK2190" s="354" t="e">
        <f t="shared" si="780"/>
        <v>#N/A</v>
      </c>
      <c r="AL2190" s="354" t="s">
        <v>3025</v>
      </c>
      <c r="AM2190" s="354">
        <f t="shared" si="761"/>
        <v>1</v>
      </c>
      <c r="AN2190" s="354" t="b">
        <f t="shared" si="781"/>
        <v>1</v>
      </c>
    </row>
    <row r="2191" spans="1:40" s="354" customFormat="1">
      <c r="A2191" s="354" t="str">
        <f t="shared" si="762"/>
        <v>CG03D01</v>
      </c>
      <c r="B2191" s="354">
        <f t="shared" si="763"/>
        <v>0</v>
      </c>
      <c r="C2191" s="354">
        <f t="shared" si="764"/>
        <v>0</v>
      </c>
      <c r="D2191" s="354" t="str">
        <f t="shared" si="765"/>
        <v>CG</v>
      </c>
      <c r="E2191" s="354" t="str">
        <f t="shared" si="766"/>
        <v>03</v>
      </c>
      <c r="F2191" s="354" t="str">
        <f t="shared" si="767"/>
        <v>D</v>
      </c>
      <c r="G2191" s="355" t="str">
        <f t="shared" si="768"/>
        <v>01</v>
      </c>
      <c r="H2191" s="232" t="s">
        <v>314</v>
      </c>
      <c r="I2191" s="232"/>
      <c r="J2191" s="233"/>
      <c r="K2191" s="233"/>
      <c r="L2191" s="234"/>
      <c r="M2191" s="232" t="str">
        <f>IF(ISNA(VLOOKUP(L2191,'MASTER DATA'!$A$1:$B$192,2,0)),"",VLOOKUP(L2191,'MASTER DATA'!$A$1:$B$192,2,0))</f>
        <v/>
      </c>
      <c r="N2191" s="232">
        <v>0</v>
      </c>
      <c r="O2191" s="232" t="e">
        <f t="shared" si="769"/>
        <v>#N/A</v>
      </c>
      <c r="P2191" s="232" t="e">
        <f t="shared" si="770"/>
        <v>#N/A</v>
      </c>
      <c r="Q2191" s="232" t="e">
        <f>VLOOKUP(L2191,'MASTER DATA'!$A$1:$E$192,5,0)</f>
        <v>#N/A</v>
      </c>
      <c r="R2191" s="234">
        <f>SUMIF('picking of the day'!$H$4:$H$358,WMS!H2191&amp;WMS!L2191,'picking of the day'!$E$4:$E$358)</f>
        <v>0</v>
      </c>
      <c r="U2191" s="114">
        <f>IF(ISNA(VLOOKUP(H2191,'data putaway'!$A$1:$E$530,3,0)),0,VLOOKUP(H2191,'data putaway'!$A$1:$E$530,3,0))</f>
        <v>0</v>
      </c>
      <c r="V2191" s="354">
        <f t="shared" si="771"/>
        <v>0</v>
      </c>
      <c r="W2191" s="114">
        <f>IF(ISNA(VLOOKUP(H2191,'data putaway'!$A$1:$E$530,2,0)),0,VLOOKUP(H2191,'data putaway'!$A$1:$E$530,2,0))</f>
        <v>0</v>
      </c>
      <c r="X2191" s="354" t="b">
        <f t="shared" si="772"/>
        <v>1</v>
      </c>
      <c r="Y2191" s="354">
        <f>IF(ISNA(VLOOKUP(H2191,'data putaway'!$A$1:$E$530,4,0)),0,VLOOKUP(H2191,'data putaway'!$A$1:$E$530,4,0))</f>
        <v>0</v>
      </c>
      <c r="Z2191" s="113">
        <f>IF(ISNA(VLOOKUP(H2191,'data putaway'!$A$1:$E$530,5,0)),0,VLOOKUP(H2191,'data putaway'!$A$1:$E$530,5,0))</f>
        <v>0</v>
      </c>
      <c r="AA2191" s="354" t="b">
        <f t="shared" si="773"/>
        <v>1</v>
      </c>
      <c r="AB2191" s="354" t="b">
        <f t="shared" si="774"/>
        <v>1</v>
      </c>
      <c r="AC2191" s="356" t="str">
        <f t="shared" ca="1" si="775"/>
        <v/>
      </c>
      <c r="AD2191" s="114" t="str">
        <f t="shared" ca="1" si="760"/>
        <v/>
      </c>
      <c r="AE2191" s="114">
        <f t="shared" si="776"/>
        <v>0</v>
      </c>
      <c r="AF2191" s="114">
        <f t="shared" si="777"/>
        <v>0</v>
      </c>
      <c r="AG2191" s="354" t="str">
        <f t="shared" si="778"/>
        <v>CG03</v>
      </c>
      <c r="AH2191" s="114">
        <f>IF(ISNA(VLOOKUP(L2191,'MASTER DATA'!$A$1:$F$192,6,0)),0,VLOOKUP(L2191,'MASTER DATA'!$A$1:$F$192,6,0))*AE2191</f>
        <v>0</v>
      </c>
      <c r="AI2191" s="354" t="e">
        <f>VLOOKUP($D2191,'warehouse mapping'!$AN$7:$AO$17,2,0)</f>
        <v>#N/A</v>
      </c>
      <c r="AJ2191" s="114">
        <f t="shared" si="779"/>
        <v>1</v>
      </c>
      <c r="AK2191" s="354" t="e">
        <f t="shared" si="780"/>
        <v>#N/A</v>
      </c>
      <c r="AL2191" s="354" t="s">
        <v>3025</v>
      </c>
      <c r="AM2191" s="354">
        <f t="shared" si="761"/>
        <v>1</v>
      </c>
      <c r="AN2191" s="354" t="b">
        <f t="shared" si="781"/>
        <v>1</v>
      </c>
    </row>
    <row r="2192" spans="1:40" s="354" customFormat="1">
      <c r="A2192" s="354" t="str">
        <f t="shared" si="762"/>
        <v>CG03D02</v>
      </c>
      <c r="B2192" s="354">
        <f t="shared" si="763"/>
        <v>0</v>
      </c>
      <c r="C2192" s="354">
        <f t="shared" si="764"/>
        <v>0</v>
      </c>
      <c r="D2192" s="354" t="str">
        <f t="shared" si="765"/>
        <v>CG</v>
      </c>
      <c r="E2192" s="354" t="str">
        <f t="shared" si="766"/>
        <v>03</v>
      </c>
      <c r="F2192" s="354" t="str">
        <f t="shared" si="767"/>
        <v>D</v>
      </c>
      <c r="G2192" s="355" t="str">
        <f t="shared" si="768"/>
        <v>02</v>
      </c>
      <c r="H2192" s="232" t="s">
        <v>315</v>
      </c>
      <c r="I2192" s="232"/>
      <c r="J2192" s="233"/>
      <c r="K2192" s="233"/>
      <c r="L2192" s="234"/>
      <c r="M2192" s="232" t="str">
        <f>IF(ISNA(VLOOKUP(L2192,'MASTER DATA'!$A$1:$B$192,2,0)),"",VLOOKUP(L2192,'MASTER DATA'!$A$1:$B$192,2,0))</f>
        <v/>
      </c>
      <c r="N2192" s="232">
        <v>0</v>
      </c>
      <c r="O2192" s="232" t="e">
        <f t="shared" si="769"/>
        <v>#N/A</v>
      </c>
      <c r="P2192" s="232" t="e">
        <f t="shared" si="770"/>
        <v>#N/A</v>
      </c>
      <c r="Q2192" s="232" t="e">
        <f>VLOOKUP(L2192,'MASTER DATA'!$A$1:$E$192,5,0)</f>
        <v>#N/A</v>
      </c>
      <c r="R2192" s="234">
        <f>SUMIF('picking of the day'!$H$4:$H$358,WMS!H2192&amp;WMS!L2192,'picking of the day'!$E$4:$E$358)</f>
        <v>0</v>
      </c>
      <c r="U2192" s="114">
        <f>IF(ISNA(VLOOKUP(H2192,'data putaway'!$A$1:$E$530,3,0)),0,VLOOKUP(H2192,'data putaway'!$A$1:$E$530,3,0))</f>
        <v>0</v>
      </c>
      <c r="V2192" s="354">
        <f t="shared" si="771"/>
        <v>0</v>
      </c>
      <c r="W2192" s="114">
        <f>IF(ISNA(VLOOKUP(H2192,'data putaway'!$A$1:$E$530,2,0)),0,VLOOKUP(H2192,'data putaway'!$A$1:$E$530,2,0))</f>
        <v>0</v>
      </c>
      <c r="X2192" s="354" t="b">
        <f t="shared" si="772"/>
        <v>1</v>
      </c>
      <c r="Y2192" s="354">
        <f>IF(ISNA(VLOOKUP(H2192,'data putaway'!$A$1:$E$530,4,0)),0,VLOOKUP(H2192,'data putaway'!$A$1:$E$530,4,0))</f>
        <v>0</v>
      </c>
      <c r="Z2192" s="113">
        <f>IF(ISNA(VLOOKUP(H2192,'data putaway'!$A$1:$E$530,5,0)),0,VLOOKUP(H2192,'data putaway'!$A$1:$E$530,5,0))</f>
        <v>0</v>
      </c>
      <c r="AA2192" s="354" t="b">
        <f t="shared" si="773"/>
        <v>1</v>
      </c>
      <c r="AB2192" s="354" t="b">
        <f t="shared" si="774"/>
        <v>1</v>
      </c>
      <c r="AC2192" s="356" t="str">
        <f t="shared" ca="1" si="775"/>
        <v/>
      </c>
      <c r="AD2192" s="114" t="str">
        <f t="shared" ca="1" si="760"/>
        <v/>
      </c>
      <c r="AE2192" s="114">
        <f t="shared" si="776"/>
        <v>0</v>
      </c>
      <c r="AF2192" s="114">
        <f t="shared" si="777"/>
        <v>0</v>
      </c>
      <c r="AG2192" s="354" t="str">
        <f t="shared" si="778"/>
        <v>CG03</v>
      </c>
      <c r="AH2192" s="114">
        <f>IF(ISNA(VLOOKUP(L2192,'MASTER DATA'!$A$1:$F$192,6,0)),0,VLOOKUP(L2192,'MASTER DATA'!$A$1:$F$192,6,0))*AE2192</f>
        <v>0</v>
      </c>
      <c r="AI2192" s="354" t="e">
        <f>VLOOKUP($D2192,'warehouse mapping'!$AN$7:$AO$17,2,0)</f>
        <v>#N/A</v>
      </c>
      <c r="AJ2192" s="114">
        <f t="shared" si="779"/>
        <v>1</v>
      </c>
      <c r="AK2192" s="354" t="e">
        <f t="shared" si="780"/>
        <v>#N/A</v>
      </c>
      <c r="AL2192" s="354" t="s">
        <v>3025</v>
      </c>
      <c r="AM2192" s="354">
        <f t="shared" si="761"/>
        <v>1</v>
      </c>
      <c r="AN2192" s="354" t="b">
        <f t="shared" si="781"/>
        <v>1</v>
      </c>
    </row>
    <row r="2193" spans="1:40" s="354" customFormat="1">
      <c r="A2193" s="354" t="str">
        <f t="shared" si="762"/>
        <v>CG03E01</v>
      </c>
      <c r="B2193" s="354">
        <f t="shared" si="763"/>
        <v>0</v>
      </c>
      <c r="C2193" s="354">
        <f t="shared" si="764"/>
        <v>0</v>
      </c>
      <c r="D2193" s="354" t="str">
        <f t="shared" si="765"/>
        <v>CG</v>
      </c>
      <c r="E2193" s="354" t="str">
        <f t="shared" si="766"/>
        <v>03</v>
      </c>
      <c r="F2193" s="354" t="str">
        <f t="shared" si="767"/>
        <v>E</v>
      </c>
      <c r="G2193" s="355" t="str">
        <f t="shared" si="768"/>
        <v>01</v>
      </c>
      <c r="H2193" s="232" t="s">
        <v>316</v>
      </c>
      <c r="I2193" s="232"/>
      <c r="J2193" s="233"/>
      <c r="K2193" s="233"/>
      <c r="L2193" s="234"/>
      <c r="M2193" s="232" t="str">
        <f>IF(ISNA(VLOOKUP(L2193,'MASTER DATA'!$A$1:$B$192,2,0)),"",VLOOKUP(L2193,'MASTER DATA'!$A$1:$B$192,2,0))</f>
        <v/>
      </c>
      <c r="N2193" s="232">
        <v>0</v>
      </c>
      <c r="O2193" s="232" t="e">
        <f t="shared" si="769"/>
        <v>#N/A</v>
      </c>
      <c r="P2193" s="232" t="e">
        <f t="shared" si="770"/>
        <v>#N/A</v>
      </c>
      <c r="Q2193" s="232" t="e">
        <f>VLOOKUP(L2193,'MASTER DATA'!$A$1:$E$192,5,0)</f>
        <v>#N/A</v>
      </c>
      <c r="R2193" s="234">
        <f>SUMIF('picking of the day'!$H$4:$H$358,WMS!H2193&amp;WMS!L2193,'picking of the day'!$E$4:$E$358)</f>
        <v>0</v>
      </c>
      <c r="U2193" s="114">
        <f>IF(ISNA(VLOOKUP(H2193,'data putaway'!$A$1:$E$530,3,0)),0,VLOOKUP(H2193,'data putaway'!$A$1:$E$530,3,0))</f>
        <v>0</v>
      </c>
      <c r="V2193" s="354">
        <f t="shared" si="771"/>
        <v>0</v>
      </c>
      <c r="W2193" s="114">
        <f>IF(ISNA(VLOOKUP(H2193,'data putaway'!$A$1:$E$530,2,0)),0,VLOOKUP(H2193,'data putaway'!$A$1:$E$530,2,0))</f>
        <v>0</v>
      </c>
      <c r="X2193" s="354" t="b">
        <f t="shared" si="772"/>
        <v>1</v>
      </c>
      <c r="Y2193" s="354">
        <f>IF(ISNA(VLOOKUP(H2193,'data putaway'!$A$1:$E$530,4,0)),0,VLOOKUP(H2193,'data putaway'!$A$1:$E$530,4,0))</f>
        <v>0</v>
      </c>
      <c r="Z2193" s="113">
        <f>IF(ISNA(VLOOKUP(H2193,'data putaway'!$A$1:$E$530,5,0)),0,VLOOKUP(H2193,'data putaway'!$A$1:$E$530,5,0))</f>
        <v>0</v>
      </c>
      <c r="AA2193" s="354" t="b">
        <f t="shared" si="773"/>
        <v>1</v>
      </c>
      <c r="AB2193" s="354" t="b">
        <f t="shared" si="774"/>
        <v>1</v>
      </c>
      <c r="AC2193" s="356" t="str">
        <f t="shared" ca="1" si="775"/>
        <v/>
      </c>
      <c r="AD2193" s="114" t="str">
        <f t="shared" ca="1" si="760"/>
        <v/>
      </c>
      <c r="AE2193" s="114">
        <f t="shared" si="776"/>
        <v>0</v>
      </c>
      <c r="AF2193" s="114">
        <f t="shared" si="777"/>
        <v>0</v>
      </c>
      <c r="AG2193" s="354" t="str">
        <f t="shared" si="778"/>
        <v>CG03</v>
      </c>
      <c r="AH2193" s="114">
        <f>IF(ISNA(VLOOKUP(L2193,'MASTER DATA'!$A$1:$F$192,6,0)),0,VLOOKUP(L2193,'MASTER DATA'!$A$1:$F$192,6,0))*AE2193</f>
        <v>0</v>
      </c>
      <c r="AI2193" s="354" t="e">
        <f>VLOOKUP($D2193,'warehouse mapping'!$AN$7:$AO$17,2,0)</f>
        <v>#N/A</v>
      </c>
      <c r="AJ2193" s="114">
        <f t="shared" si="779"/>
        <v>1</v>
      </c>
      <c r="AK2193" s="354" t="e">
        <f t="shared" si="780"/>
        <v>#N/A</v>
      </c>
      <c r="AL2193" s="354" t="s">
        <v>3025</v>
      </c>
      <c r="AM2193" s="354">
        <f t="shared" si="761"/>
        <v>1</v>
      </c>
      <c r="AN2193" s="354" t="b">
        <f t="shared" si="781"/>
        <v>1</v>
      </c>
    </row>
    <row r="2194" spans="1:40" s="354" customFormat="1">
      <c r="A2194" s="354" t="str">
        <f t="shared" si="762"/>
        <v>CG03E02</v>
      </c>
      <c r="B2194" s="354">
        <f t="shared" si="763"/>
        <v>0</v>
      </c>
      <c r="C2194" s="354">
        <f t="shared" si="764"/>
        <v>0</v>
      </c>
      <c r="D2194" s="354" t="str">
        <f t="shared" si="765"/>
        <v>CG</v>
      </c>
      <c r="E2194" s="354" t="str">
        <f t="shared" si="766"/>
        <v>03</v>
      </c>
      <c r="F2194" s="354" t="str">
        <f t="shared" si="767"/>
        <v>E</v>
      </c>
      <c r="G2194" s="355" t="str">
        <f t="shared" si="768"/>
        <v>02</v>
      </c>
      <c r="H2194" s="232" t="s">
        <v>317</v>
      </c>
      <c r="I2194" s="232"/>
      <c r="J2194" s="233"/>
      <c r="K2194" s="233"/>
      <c r="L2194" s="234"/>
      <c r="M2194" s="232" t="str">
        <f>IF(ISNA(VLOOKUP(L2194,'MASTER DATA'!$A$1:$B$192,2,0)),"",VLOOKUP(L2194,'MASTER DATA'!$A$1:$B$192,2,0))</f>
        <v/>
      </c>
      <c r="N2194" s="232">
        <v>0</v>
      </c>
      <c r="O2194" s="232" t="e">
        <f t="shared" si="769"/>
        <v>#N/A</v>
      </c>
      <c r="P2194" s="232" t="e">
        <f t="shared" si="770"/>
        <v>#N/A</v>
      </c>
      <c r="Q2194" s="232" t="e">
        <f>VLOOKUP(L2194,'MASTER DATA'!$A$1:$E$192,5,0)</f>
        <v>#N/A</v>
      </c>
      <c r="R2194" s="234">
        <f>SUMIF('picking of the day'!$H$4:$H$358,WMS!H2194&amp;WMS!L2194,'picking of the day'!$E$4:$E$358)</f>
        <v>0</v>
      </c>
      <c r="U2194" s="114">
        <f>IF(ISNA(VLOOKUP(H2194,'data putaway'!$A$1:$E$530,3,0)),0,VLOOKUP(H2194,'data putaway'!$A$1:$E$530,3,0))</f>
        <v>0</v>
      </c>
      <c r="V2194" s="354">
        <f t="shared" si="771"/>
        <v>0</v>
      </c>
      <c r="W2194" s="114">
        <f>IF(ISNA(VLOOKUP(H2194,'data putaway'!$A$1:$E$530,2,0)),0,VLOOKUP(H2194,'data putaway'!$A$1:$E$530,2,0))</f>
        <v>0</v>
      </c>
      <c r="X2194" s="354" t="b">
        <f t="shared" si="772"/>
        <v>1</v>
      </c>
      <c r="Y2194" s="354">
        <f>IF(ISNA(VLOOKUP(H2194,'data putaway'!$A$1:$E$530,4,0)),0,VLOOKUP(H2194,'data putaway'!$A$1:$E$530,4,0))</f>
        <v>0</v>
      </c>
      <c r="Z2194" s="113">
        <f>IF(ISNA(VLOOKUP(H2194,'data putaway'!$A$1:$E$530,5,0)),0,VLOOKUP(H2194,'data putaway'!$A$1:$E$530,5,0))</f>
        <v>0</v>
      </c>
      <c r="AA2194" s="354" t="b">
        <f t="shared" si="773"/>
        <v>1</v>
      </c>
      <c r="AB2194" s="354" t="b">
        <f t="shared" si="774"/>
        <v>1</v>
      </c>
      <c r="AC2194" s="356" t="str">
        <f t="shared" ca="1" si="775"/>
        <v/>
      </c>
      <c r="AD2194" s="114" t="str">
        <f t="shared" ca="1" si="760"/>
        <v/>
      </c>
      <c r="AE2194" s="114">
        <f t="shared" si="776"/>
        <v>0</v>
      </c>
      <c r="AF2194" s="114">
        <f t="shared" si="777"/>
        <v>0</v>
      </c>
      <c r="AG2194" s="354" t="str">
        <f t="shared" si="778"/>
        <v>CG03</v>
      </c>
      <c r="AH2194" s="114">
        <f>IF(ISNA(VLOOKUP(L2194,'MASTER DATA'!$A$1:$F$192,6,0)),0,VLOOKUP(L2194,'MASTER DATA'!$A$1:$F$192,6,0))*AE2194</f>
        <v>0</v>
      </c>
      <c r="AI2194" s="354" t="e">
        <f>VLOOKUP($D2194,'warehouse mapping'!$AN$7:$AO$17,2,0)</f>
        <v>#N/A</v>
      </c>
      <c r="AJ2194" s="114">
        <f t="shared" si="779"/>
        <v>1</v>
      </c>
      <c r="AK2194" s="354" t="e">
        <f t="shared" si="780"/>
        <v>#N/A</v>
      </c>
      <c r="AL2194" s="354" t="s">
        <v>3025</v>
      </c>
      <c r="AM2194" s="354">
        <f t="shared" si="761"/>
        <v>1</v>
      </c>
      <c r="AN2194" s="354" t="b">
        <f t="shared" si="781"/>
        <v>1</v>
      </c>
    </row>
    <row r="2195" spans="1:40" s="354" customFormat="1">
      <c r="A2195" s="354" t="str">
        <f t="shared" si="762"/>
        <v>CG04A01</v>
      </c>
      <c r="B2195" s="354">
        <f t="shared" si="763"/>
        <v>0</v>
      </c>
      <c r="C2195" s="354">
        <f t="shared" si="764"/>
        <v>0</v>
      </c>
      <c r="D2195" s="354" t="str">
        <f t="shared" si="765"/>
        <v>CG</v>
      </c>
      <c r="E2195" s="354" t="str">
        <f t="shared" si="766"/>
        <v>04</v>
      </c>
      <c r="F2195" s="354" t="str">
        <f t="shared" si="767"/>
        <v>A</v>
      </c>
      <c r="G2195" s="355" t="str">
        <f t="shared" si="768"/>
        <v>01</v>
      </c>
      <c r="H2195" s="232" t="s">
        <v>2419</v>
      </c>
      <c r="I2195" s="232" t="s">
        <v>3025</v>
      </c>
      <c r="J2195" s="233" t="s">
        <v>3025</v>
      </c>
      <c r="K2195" s="233" t="s">
        <v>3025</v>
      </c>
      <c r="L2195" s="234"/>
      <c r="M2195" s="232" t="str">
        <f>IF(ISNA(VLOOKUP(L2195,'MASTER DATA'!$A$1:$B$192,2,0)),"",VLOOKUP(L2195,'MASTER DATA'!$A$1:$B$192,2,0))</f>
        <v/>
      </c>
      <c r="N2195" s="232">
        <v>0</v>
      </c>
      <c r="O2195" s="232" t="e">
        <f t="shared" si="769"/>
        <v>#N/A</v>
      </c>
      <c r="P2195" s="232" t="e">
        <f t="shared" si="770"/>
        <v>#N/A</v>
      </c>
      <c r="Q2195" s="232" t="e">
        <f>VLOOKUP(L2195,'MASTER DATA'!$A$1:$E$192,5,0)</f>
        <v>#N/A</v>
      </c>
      <c r="R2195" s="234">
        <f>SUMIF('picking of the day'!$H$4:$H$358,WMS!H2195&amp;WMS!L2195,'picking of the day'!$E$4:$E$358)</f>
        <v>0</v>
      </c>
      <c r="U2195" s="114">
        <f>IF(ISNA(VLOOKUP(H2195,'data putaway'!$A$1:$E$530,3,0)),0,VLOOKUP(H2195,'data putaway'!$A$1:$E$530,3,0))</f>
        <v>0</v>
      </c>
      <c r="V2195" s="354">
        <f t="shared" si="771"/>
        <v>0</v>
      </c>
      <c r="W2195" s="114">
        <f>IF(ISNA(VLOOKUP(H2195,'data putaway'!$A$1:$E$530,2,0)),0,VLOOKUP(H2195,'data putaway'!$A$1:$E$530,2,0))</f>
        <v>0</v>
      </c>
      <c r="X2195" s="354" t="b">
        <f t="shared" si="772"/>
        <v>1</v>
      </c>
      <c r="Y2195" s="354">
        <f>IF(ISNA(VLOOKUP(H2195,'data putaway'!$A$1:$E$530,4,0)),0,VLOOKUP(H2195,'data putaway'!$A$1:$E$530,4,0))</f>
        <v>0</v>
      </c>
      <c r="Z2195" s="113">
        <f>IF(ISNA(VLOOKUP(H2195,'data putaway'!$A$1:$E$530,5,0)),0,VLOOKUP(H2195,'data putaway'!$A$1:$E$530,5,0))</f>
        <v>0</v>
      </c>
      <c r="AA2195" s="354" t="b">
        <f t="shared" si="773"/>
        <v>0</v>
      </c>
      <c r="AB2195" s="354" t="b">
        <f t="shared" si="774"/>
        <v>0</v>
      </c>
      <c r="AC2195" s="356" t="str">
        <f t="shared" ca="1" si="775"/>
        <v/>
      </c>
      <c r="AD2195" s="114" t="str">
        <f t="shared" ca="1" si="760"/>
        <v/>
      </c>
      <c r="AE2195" s="114">
        <f t="shared" si="776"/>
        <v>0</v>
      </c>
      <c r="AF2195" s="114">
        <f t="shared" si="777"/>
        <v>0</v>
      </c>
      <c r="AG2195" s="354" t="str">
        <f t="shared" si="778"/>
        <v>CG04</v>
      </c>
      <c r="AH2195" s="114">
        <f>IF(ISNA(VLOOKUP(L2195,'MASTER DATA'!$A$1:$F$192,6,0)),0,VLOOKUP(L2195,'MASTER DATA'!$A$1:$F$192,6,0))*AE2195</f>
        <v>0</v>
      </c>
      <c r="AI2195" s="354" t="e">
        <f>VLOOKUP($D2195,'warehouse mapping'!$AN$7:$AO$17,2,0)</f>
        <v>#N/A</v>
      </c>
      <c r="AJ2195" s="114">
        <f t="shared" si="779"/>
        <v>1</v>
      </c>
      <c r="AK2195" s="354" t="e">
        <f t="shared" si="780"/>
        <v>#N/A</v>
      </c>
      <c r="AL2195" s="354" t="s">
        <v>3025</v>
      </c>
      <c r="AM2195" s="354">
        <f t="shared" si="761"/>
        <v>1</v>
      </c>
      <c r="AN2195" s="354" t="b">
        <f t="shared" si="781"/>
        <v>1</v>
      </c>
    </row>
    <row r="2196" spans="1:40" s="354" customFormat="1">
      <c r="A2196" s="354" t="str">
        <f t="shared" si="762"/>
        <v>CG04A02</v>
      </c>
      <c r="B2196" s="354">
        <f t="shared" si="763"/>
        <v>0</v>
      </c>
      <c r="C2196" s="354">
        <f t="shared" si="764"/>
        <v>0</v>
      </c>
      <c r="D2196" s="354" t="str">
        <f t="shared" si="765"/>
        <v>CG</v>
      </c>
      <c r="E2196" s="354" t="str">
        <f t="shared" si="766"/>
        <v>04</v>
      </c>
      <c r="F2196" s="354" t="str">
        <f t="shared" si="767"/>
        <v>A</v>
      </c>
      <c r="G2196" s="355" t="str">
        <f t="shared" si="768"/>
        <v>02</v>
      </c>
      <c r="H2196" s="232" t="s">
        <v>2420</v>
      </c>
      <c r="I2196" s="232" t="s">
        <v>3025</v>
      </c>
      <c r="J2196" s="233" t="s">
        <v>3025</v>
      </c>
      <c r="K2196" s="233" t="s">
        <v>3025</v>
      </c>
      <c r="L2196" s="234"/>
      <c r="M2196" s="232" t="str">
        <f>IF(ISNA(VLOOKUP(L2196,'MASTER DATA'!$A$1:$B$192,2,0)),"",VLOOKUP(L2196,'MASTER DATA'!$A$1:$B$192,2,0))</f>
        <v/>
      </c>
      <c r="N2196" s="232">
        <v>0</v>
      </c>
      <c r="O2196" s="232" t="e">
        <f t="shared" si="769"/>
        <v>#N/A</v>
      </c>
      <c r="P2196" s="232" t="e">
        <f t="shared" si="770"/>
        <v>#N/A</v>
      </c>
      <c r="Q2196" s="232" t="e">
        <f>VLOOKUP(L2196,'MASTER DATA'!$A$1:$E$192,5,0)</f>
        <v>#N/A</v>
      </c>
      <c r="R2196" s="234">
        <f>SUMIF('picking of the day'!$H$4:$H$358,WMS!H2196&amp;WMS!L2196,'picking of the day'!$E$4:$E$358)</f>
        <v>0</v>
      </c>
      <c r="U2196" s="114">
        <f>IF(ISNA(VLOOKUP(H2196,'data putaway'!$A$1:$E$530,3,0)),0,VLOOKUP(H2196,'data putaway'!$A$1:$E$530,3,0))</f>
        <v>0</v>
      </c>
      <c r="V2196" s="354">
        <f t="shared" si="771"/>
        <v>0</v>
      </c>
      <c r="W2196" s="114">
        <f>IF(ISNA(VLOOKUP(H2196,'data putaway'!$A$1:$E$530,2,0)),0,VLOOKUP(H2196,'data putaway'!$A$1:$E$530,2,0))</f>
        <v>0</v>
      </c>
      <c r="X2196" s="354" t="b">
        <f t="shared" si="772"/>
        <v>1</v>
      </c>
      <c r="Y2196" s="354">
        <f>IF(ISNA(VLOOKUP(H2196,'data putaway'!$A$1:$E$530,4,0)),0,VLOOKUP(H2196,'data putaway'!$A$1:$E$530,4,0))</f>
        <v>0</v>
      </c>
      <c r="Z2196" s="113">
        <f>IF(ISNA(VLOOKUP(H2196,'data putaway'!$A$1:$E$530,5,0)),0,VLOOKUP(H2196,'data putaway'!$A$1:$E$530,5,0))</f>
        <v>0</v>
      </c>
      <c r="AA2196" s="354" t="b">
        <f t="shared" si="773"/>
        <v>0</v>
      </c>
      <c r="AB2196" s="354" t="b">
        <f t="shared" si="774"/>
        <v>0</v>
      </c>
      <c r="AC2196" s="356" t="str">
        <f t="shared" ca="1" si="775"/>
        <v/>
      </c>
      <c r="AD2196" s="114" t="str">
        <f t="shared" ca="1" si="760"/>
        <v/>
      </c>
      <c r="AE2196" s="114">
        <f t="shared" si="776"/>
        <v>0</v>
      </c>
      <c r="AF2196" s="114">
        <f t="shared" si="777"/>
        <v>0</v>
      </c>
      <c r="AG2196" s="354" t="str">
        <f t="shared" si="778"/>
        <v>CG04</v>
      </c>
      <c r="AH2196" s="114">
        <f>IF(ISNA(VLOOKUP(L2196,'MASTER DATA'!$A$1:$F$192,6,0)),0,VLOOKUP(L2196,'MASTER DATA'!$A$1:$F$192,6,0))*AE2196</f>
        <v>0</v>
      </c>
      <c r="AI2196" s="354" t="e">
        <f>VLOOKUP($D2196,'warehouse mapping'!$AN$7:$AO$17,2,0)</f>
        <v>#N/A</v>
      </c>
      <c r="AJ2196" s="114">
        <f t="shared" si="779"/>
        <v>1</v>
      </c>
      <c r="AK2196" s="354" t="e">
        <f t="shared" si="780"/>
        <v>#N/A</v>
      </c>
      <c r="AL2196" s="354" t="s">
        <v>3025</v>
      </c>
      <c r="AM2196" s="354">
        <f t="shared" si="761"/>
        <v>1</v>
      </c>
      <c r="AN2196" s="354" t="b">
        <f t="shared" si="781"/>
        <v>1</v>
      </c>
    </row>
    <row r="2197" spans="1:40" s="354" customFormat="1">
      <c r="A2197" s="354" t="str">
        <f t="shared" si="762"/>
        <v>CG04B01</v>
      </c>
      <c r="B2197" s="354">
        <f t="shared" si="763"/>
        <v>0</v>
      </c>
      <c r="C2197" s="354">
        <f t="shared" si="764"/>
        <v>0</v>
      </c>
      <c r="D2197" s="354" t="str">
        <f t="shared" si="765"/>
        <v>CG</v>
      </c>
      <c r="E2197" s="354" t="str">
        <f t="shared" si="766"/>
        <v>04</v>
      </c>
      <c r="F2197" s="354" t="str">
        <f t="shared" si="767"/>
        <v>B</v>
      </c>
      <c r="G2197" s="355" t="str">
        <f t="shared" si="768"/>
        <v>01</v>
      </c>
      <c r="H2197" s="232" t="s">
        <v>2421</v>
      </c>
      <c r="I2197" s="232" t="s">
        <v>3025</v>
      </c>
      <c r="J2197" s="233" t="s">
        <v>3025</v>
      </c>
      <c r="K2197" s="233" t="s">
        <v>3025</v>
      </c>
      <c r="L2197" s="234"/>
      <c r="M2197" s="232" t="str">
        <f>IF(ISNA(VLOOKUP(L2197,'MASTER DATA'!$A$1:$B$192,2,0)),"",VLOOKUP(L2197,'MASTER DATA'!$A$1:$B$192,2,0))</f>
        <v/>
      </c>
      <c r="N2197" s="232">
        <v>0</v>
      </c>
      <c r="O2197" s="232" t="e">
        <f t="shared" si="769"/>
        <v>#N/A</v>
      </c>
      <c r="P2197" s="232" t="e">
        <f t="shared" si="770"/>
        <v>#N/A</v>
      </c>
      <c r="Q2197" s="232" t="e">
        <f>VLOOKUP(L2197,'MASTER DATA'!$A$1:$E$192,5,0)</f>
        <v>#N/A</v>
      </c>
      <c r="R2197" s="234">
        <f>SUMIF('picking of the day'!$H$4:$H$358,WMS!H2197&amp;WMS!L2197,'picking of the day'!$E$4:$E$358)</f>
        <v>0</v>
      </c>
      <c r="U2197" s="114">
        <f>IF(ISNA(VLOOKUP(H2197,'data putaway'!$A$1:$E$530,3,0)),0,VLOOKUP(H2197,'data putaway'!$A$1:$E$530,3,0))</f>
        <v>0</v>
      </c>
      <c r="V2197" s="354">
        <f t="shared" si="771"/>
        <v>0</v>
      </c>
      <c r="W2197" s="114">
        <f>IF(ISNA(VLOOKUP(H2197,'data putaway'!$A$1:$E$530,2,0)),0,VLOOKUP(H2197,'data putaway'!$A$1:$E$530,2,0))</f>
        <v>0</v>
      </c>
      <c r="X2197" s="354" t="b">
        <f t="shared" si="772"/>
        <v>1</v>
      </c>
      <c r="Y2197" s="354">
        <f>IF(ISNA(VLOOKUP(H2197,'data putaway'!$A$1:$E$530,4,0)),0,VLOOKUP(H2197,'data putaway'!$A$1:$E$530,4,0))</f>
        <v>0</v>
      </c>
      <c r="Z2197" s="113">
        <f>IF(ISNA(VLOOKUP(H2197,'data putaway'!$A$1:$E$530,5,0)),0,VLOOKUP(H2197,'data putaway'!$A$1:$E$530,5,0))</f>
        <v>0</v>
      </c>
      <c r="AA2197" s="354" t="b">
        <f t="shared" si="773"/>
        <v>0</v>
      </c>
      <c r="AB2197" s="354" t="b">
        <f t="shared" si="774"/>
        <v>0</v>
      </c>
      <c r="AC2197" s="356" t="str">
        <f t="shared" ca="1" si="775"/>
        <v/>
      </c>
      <c r="AD2197" s="114" t="str">
        <f t="shared" ca="1" si="760"/>
        <v/>
      </c>
      <c r="AE2197" s="114">
        <f t="shared" si="776"/>
        <v>0</v>
      </c>
      <c r="AF2197" s="114">
        <f t="shared" si="777"/>
        <v>0</v>
      </c>
      <c r="AG2197" s="354" t="str">
        <f t="shared" si="778"/>
        <v>CG04</v>
      </c>
      <c r="AH2197" s="114">
        <f>IF(ISNA(VLOOKUP(L2197,'MASTER DATA'!$A$1:$F$192,6,0)),0,VLOOKUP(L2197,'MASTER DATA'!$A$1:$F$192,6,0))*AE2197</f>
        <v>0</v>
      </c>
      <c r="AI2197" s="354" t="e">
        <f>VLOOKUP($D2197,'warehouse mapping'!$AN$7:$AO$17,2,0)</f>
        <v>#N/A</v>
      </c>
      <c r="AJ2197" s="114">
        <f t="shared" si="779"/>
        <v>1</v>
      </c>
      <c r="AK2197" s="354" t="e">
        <f t="shared" si="780"/>
        <v>#N/A</v>
      </c>
      <c r="AL2197" s="354" t="s">
        <v>3025</v>
      </c>
      <c r="AM2197" s="354">
        <f t="shared" si="761"/>
        <v>1</v>
      </c>
      <c r="AN2197" s="354" t="b">
        <f t="shared" si="781"/>
        <v>1</v>
      </c>
    </row>
    <row r="2198" spans="1:40" s="354" customFormat="1">
      <c r="A2198" s="354" t="str">
        <f t="shared" si="762"/>
        <v>CG04B02</v>
      </c>
      <c r="B2198" s="354">
        <f t="shared" si="763"/>
        <v>0</v>
      </c>
      <c r="C2198" s="354">
        <f t="shared" si="764"/>
        <v>0</v>
      </c>
      <c r="D2198" s="354" t="str">
        <f t="shared" si="765"/>
        <v>CG</v>
      </c>
      <c r="E2198" s="354" t="str">
        <f t="shared" si="766"/>
        <v>04</v>
      </c>
      <c r="F2198" s="354" t="str">
        <f t="shared" si="767"/>
        <v>B</v>
      </c>
      <c r="G2198" s="355" t="str">
        <f t="shared" si="768"/>
        <v>02</v>
      </c>
      <c r="H2198" s="232" t="s">
        <v>2422</v>
      </c>
      <c r="I2198" s="232" t="s">
        <v>3025</v>
      </c>
      <c r="J2198" s="233" t="s">
        <v>3025</v>
      </c>
      <c r="K2198" s="233" t="s">
        <v>3025</v>
      </c>
      <c r="L2198" s="234"/>
      <c r="M2198" s="232" t="str">
        <f>IF(ISNA(VLOOKUP(L2198,'MASTER DATA'!$A$1:$B$192,2,0)),"",VLOOKUP(L2198,'MASTER DATA'!$A$1:$B$192,2,0))</f>
        <v/>
      </c>
      <c r="N2198" s="232">
        <v>0</v>
      </c>
      <c r="O2198" s="232" t="e">
        <f t="shared" si="769"/>
        <v>#N/A</v>
      </c>
      <c r="P2198" s="232" t="e">
        <f t="shared" si="770"/>
        <v>#N/A</v>
      </c>
      <c r="Q2198" s="232" t="e">
        <f>VLOOKUP(L2198,'MASTER DATA'!$A$1:$E$192,5,0)</f>
        <v>#N/A</v>
      </c>
      <c r="R2198" s="234">
        <f>SUMIF('picking of the day'!$H$4:$H$358,WMS!H2198&amp;WMS!L2198,'picking of the day'!$E$4:$E$358)</f>
        <v>0</v>
      </c>
      <c r="U2198" s="114">
        <f>IF(ISNA(VLOOKUP(H2198,'data putaway'!$A$1:$E$530,3,0)),0,VLOOKUP(H2198,'data putaway'!$A$1:$E$530,3,0))</f>
        <v>0</v>
      </c>
      <c r="V2198" s="354">
        <f t="shared" si="771"/>
        <v>0</v>
      </c>
      <c r="W2198" s="114">
        <f>IF(ISNA(VLOOKUP(H2198,'data putaway'!$A$1:$E$530,2,0)),0,VLOOKUP(H2198,'data putaway'!$A$1:$E$530,2,0))</f>
        <v>0</v>
      </c>
      <c r="X2198" s="354" t="b">
        <f t="shared" si="772"/>
        <v>1</v>
      </c>
      <c r="Y2198" s="354">
        <f>IF(ISNA(VLOOKUP(H2198,'data putaway'!$A$1:$E$530,4,0)),0,VLOOKUP(H2198,'data putaway'!$A$1:$E$530,4,0))</f>
        <v>0</v>
      </c>
      <c r="Z2198" s="113">
        <f>IF(ISNA(VLOOKUP(H2198,'data putaway'!$A$1:$E$530,5,0)),0,VLOOKUP(H2198,'data putaway'!$A$1:$E$530,5,0))</f>
        <v>0</v>
      </c>
      <c r="AA2198" s="354" t="b">
        <f t="shared" si="773"/>
        <v>0</v>
      </c>
      <c r="AB2198" s="354" t="b">
        <f t="shared" si="774"/>
        <v>0</v>
      </c>
      <c r="AC2198" s="356" t="str">
        <f t="shared" ca="1" si="775"/>
        <v/>
      </c>
      <c r="AD2198" s="114" t="str">
        <f t="shared" ca="1" si="760"/>
        <v/>
      </c>
      <c r="AE2198" s="114">
        <f t="shared" si="776"/>
        <v>0</v>
      </c>
      <c r="AF2198" s="114">
        <f t="shared" si="777"/>
        <v>0</v>
      </c>
      <c r="AG2198" s="354" t="str">
        <f t="shared" si="778"/>
        <v>CG04</v>
      </c>
      <c r="AH2198" s="114">
        <f>IF(ISNA(VLOOKUP(L2198,'MASTER DATA'!$A$1:$F$192,6,0)),0,VLOOKUP(L2198,'MASTER DATA'!$A$1:$F$192,6,0))*AE2198</f>
        <v>0</v>
      </c>
      <c r="AI2198" s="354" t="e">
        <f>VLOOKUP($D2198,'warehouse mapping'!$AN$7:$AO$17,2,0)</f>
        <v>#N/A</v>
      </c>
      <c r="AJ2198" s="114">
        <f t="shared" si="779"/>
        <v>1</v>
      </c>
      <c r="AK2198" s="354" t="e">
        <f t="shared" si="780"/>
        <v>#N/A</v>
      </c>
      <c r="AL2198" s="354" t="s">
        <v>3025</v>
      </c>
      <c r="AM2198" s="354">
        <f t="shared" si="761"/>
        <v>1</v>
      </c>
      <c r="AN2198" s="354" t="b">
        <f t="shared" si="781"/>
        <v>1</v>
      </c>
    </row>
    <row r="2199" spans="1:40" s="354" customFormat="1">
      <c r="A2199" s="354" t="str">
        <f t="shared" si="762"/>
        <v>CG04C01</v>
      </c>
      <c r="B2199" s="354">
        <f t="shared" si="763"/>
        <v>0</v>
      </c>
      <c r="C2199" s="354">
        <f t="shared" si="764"/>
        <v>0</v>
      </c>
      <c r="D2199" s="354" t="str">
        <f t="shared" si="765"/>
        <v>CG</v>
      </c>
      <c r="E2199" s="354" t="str">
        <f t="shared" si="766"/>
        <v>04</v>
      </c>
      <c r="F2199" s="354" t="str">
        <f t="shared" si="767"/>
        <v>C</v>
      </c>
      <c r="G2199" s="355" t="str">
        <f t="shared" si="768"/>
        <v>01</v>
      </c>
      <c r="H2199" s="232" t="s">
        <v>2423</v>
      </c>
      <c r="I2199" s="232" t="s">
        <v>3025</v>
      </c>
      <c r="J2199" s="233" t="s">
        <v>3025</v>
      </c>
      <c r="K2199" s="233" t="s">
        <v>3025</v>
      </c>
      <c r="L2199" s="234"/>
      <c r="M2199" s="232" t="str">
        <f>IF(ISNA(VLOOKUP(L2199,'MASTER DATA'!$A$1:$B$192,2,0)),"",VLOOKUP(L2199,'MASTER DATA'!$A$1:$B$192,2,0))</f>
        <v/>
      </c>
      <c r="N2199" s="232">
        <v>0</v>
      </c>
      <c r="O2199" s="232" t="e">
        <f t="shared" si="769"/>
        <v>#N/A</v>
      </c>
      <c r="P2199" s="232" t="e">
        <f t="shared" si="770"/>
        <v>#N/A</v>
      </c>
      <c r="Q2199" s="232" t="e">
        <f>VLOOKUP(L2199,'MASTER DATA'!$A$1:$E$192,5,0)</f>
        <v>#N/A</v>
      </c>
      <c r="R2199" s="234">
        <f>SUMIF('picking of the day'!$H$4:$H$358,WMS!H2199&amp;WMS!L2199,'picking of the day'!$E$4:$E$358)</f>
        <v>0</v>
      </c>
      <c r="U2199" s="114">
        <f>IF(ISNA(VLOOKUP(H2199,'data putaway'!$A$1:$E$530,3,0)),0,VLOOKUP(H2199,'data putaway'!$A$1:$E$530,3,0))</f>
        <v>0</v>
      </c>
      <c r="V2199" s="354">
        <f t="shared" si="771"/>
        <v>0</v>
      </c>
      <c r="W2199" s="114">
        <f>IF(ISNA(VLOOKUP(H2199,'data putaway'!$A$1:$E$530,2,0)),0,VLOOKUP(H2199,'data putaway'!$A$1:$E$530,2,0))</f>
        <v>0</v>
      </c>
      <c r="X2199" s="354" t="b">
        <f t="shared" si="772"/>
        <v>1</v>
      </c>
      <c r="Y2199" s="354">
        <f>IF(ISNA(VLOOKUP(H2199,'data putaway'!$A$1:$E$530,4,0)),0,VLOOKUP(H2199,'data putaway'!$A$1:$E$530,4,0))</f>
        <v>0</v>
      </c>
      <c r="Z2199" s="113">
        <f>IF(ISNA(VLOOKUP(H2199,'data putaway'!$A$1:$E$530,5,0)),0,VLOOKUP(H2199,'data putaway'!$A$1:$E$530,5,0))</f>
        <v>0</v>
      </c>
      <c r="AA2199" s="354" t="b">
        <f t="shared" si="773"/>
        <v>0</v>
      </c>
      <c r="AB2199" s="354" t="b">
        <f t="shared" si="774"/>
        <v>0</v>
      </c>
      <c r="AC2199" s="356" t="str">
        <f t="shared" ca="1" si="775"/>
        <v/>
      </c>
      <c r="AD2199" s="114" t="str">
        <f t="shared" ca="1" si="760"/>
        <v/>
      </c>
      <c r="AE2199" s="114">
        <f t="shared" si="776"/>
        <v>0</v>
      </c>
      <c r="AF2199" s="114">
        <f t="shared" si="777"/>
        <v>0</v>
      </c>
      <c r="AG2199" s="354" t="str">
        <f t="shared" si="778"/>
        <v>CG04</v>
      </c>
      <c r="AH2199" s="114">
        <f>IF(ISNA(VLOOKUP(L2199,'MASTER DATA'!$A$1:$F$192,6,0)),0,VLOOKUP(L2199,'MASTER DATA'!$A$1:$F$192,6,0))*AE2199</f>
        <v>0</v>
      </c>
      <c r="AI2199" s="354" t="e">
        <f>VLOOKUP($D2199,'warehouse mapping'!$AN$7:$AO$17,2,0)</f>
        <v>#N/A</v>
      </c>
      <c r="AJ2199" s="114">
        <f t="shared" si="779"/>
        <v>1</v>
      </c>
      <c r="AK2199" s="354" t="e">
        <f t="shared" si="780"/>
        <v>#N/A</v>
      </c>
      <c r="AL2199" s="354" t="s">
        <v>3025</v>
      </c>
      <c r="AM2199" s="354">
        <f t="shared" si="761"/>
        <v>1</v>
      </c>
      <c r="AN2199" s="354" t="b">
        <f t="shared" si="781"/>
        <v>1</v>
      </c>
    </row>
    <row r="2200" spans="1:40" s="354" customFormat="1">
      <c r="A2200" s="354" t="str">
        <f t="shared" si="762"/>
        <v>CG04C02</v>
      </c>
      <c r="B2200" s="354">
        <f t="shared" si="763"/>
        <v>0</v>
      </c>
      <c r="C2200" s="354">
        <f t="shared" si="764"/>
        <v>0</v>
      </c>
      <c r="D2200" s="354" t="str">
        <f t="shared" si="765"/>
        <v>CG</v>
      </c>
      <c r="E2200" s="354" t="str">
        <f t="shared" si="766"/>
        <v>04</v>
      </c>
      <c r="F2200" s="354" t="str">
        <f t="shared" si="767"/>
        <v>C</v>
      </c>
      <c r="G2200" s="355" t="str">
        <f t="shared" si="768"/>
        <v>02</v>
      </c>
      <c r="H2200" s="232" t="s">
        <v>2424</v>
      </c>
      <c r="I2200" s="232" t="s">
        <v>3025</v>
      </c>
      <c r="J2200" s="233" t="s">
        <v>3025</v>
      </c>
      <c r="K2200" s="233" t="s">
        <v>3025</v>
      </c>
      <c r="L2200" s="234"/>
      <c r="M2200" s="232" t="str">
        <f>IF(ISNA(VLOOKUP(L2200,'MASTER DATA'!$A$1:$B$192,2,0)),"",VLOOKUP(L2200,'MASTER DATA'!$A$1:$B$192,2,0))</f>
        <v/>
      </c>
      <c r="N2200" s="232">
        <v>0</v>
      </c>
      <c r="O2200" s="232" t="e">
        <f t="shared" si="769"/>
        <v>#N/A</v>
      </c>
      <c r="P2200" s="232" t="e">
        <f t="shared" si="770"/>
        <v>#N/A</v>
      </c>
      <c r="Q2200" s="232" t="e">
        <f>VLOOKUP(L2200,'MASTER DATA'!$A$1:$E$192,5,0)</f>
        <v>#N/A</v>
      </c>
      <c r="R2200" s="234">
        <f>SUMIF('picking of the day'!$H$4:$H$358,WMS!H2200&amp;WMS!L2200,'picking of the day'!$E$4:$E$358)</f>
        <v>0</v>
      </c>
      <c r="U2200" s="114">
        <f>IF(ISNA(VLOOKUP(H2200,'data putaway'!$A$1:$E$530,3,0)),0,VLOOKUP(H2200,'data putaway'!$A$1:$E$530,3,0))</f>
        <v>0</v>
      </c>
      <c r="V2200" s="354">
        <f t="shared" si="771"/>
        <v>0</v>
      </c>
      <c r="W2200" s="114">
        <f>IF(ISNA(VLOOKUP(H2200,'data putaway'!$A$1:$E$530,2,0)),0,VLOOKUP(H2200,'data putaway'!$A$1:$E$530,2,0))</f>
        <v>0</v>
      </c>
      <c r="X2200" s="354" t="b">
        <f t="shared" si="772"/>
        <v>1</v>
      </c>
      <c r="Y2200" s="354">
        <f>IF(ISNA(VLOOKUP(H2200,'data putaway'!$A$1:$E$530,4,0)),0,VLOOKUP(H2200,'data putaway'!$A$1:$E$530,4,0))</f>
        <v>0</v>
      </c>
      <c r="Z2200" s="113">
        <f>IF(ISNA(VLOOKUP(H2200,'data putaway'!$A$1:$E$530,5,0)),0,VLOOKUP(H2200,'data putaway'!$A$1:$E$530,5,0))</f>
        <v>0</v>
      </c>
      <c r="AA2200" s="354" t="b">
        <f t="shared" si="773"/>
        <v>0</v>
      </c>
      <c r="AB2200" s="354" t="b">
        <f t="shared" si="774"/>
        <v>0</v>
      </c>
      <c r="AC2200" s="356" t="str">
        <f t="shared" ca="1" si="775"/>
        <v/>
      </c>
      <c r="AD2200" s="114" t="str">
        <f t="shared" ca="1" si="760"/>
        <v/>
      </c>
      <c r="AE2200" s="114">
        <f t="shared" si="776"/>
        <v>0</v>
      </c>
      <c r="AF2200" s="114">
        <f t="shared" si="777"/>
        <v>0</v>
      </c>
      <c r="AG2200" s="354" t="str">
        <f t="shared" si="778"/>
        <v>CG04</v>
      </c>
      <c r="AH2200" s="114">
        <f>IF(ISNA(VLOOKUP(L2200,'MASTER DATA'!$A$1:$F$192,6,0)),0,VLOOKUP(L2200,'MASTER DATA'!$A$1:$F$192,6,0))*AE2200</f>
        <v>0</v>
      </c>
      <c r="AI2200" s="354" t="e">
        <f>VLOOKUP($D2200,'warehouse mapping'!$AN$7:$AO$17,2,0)</f>
        <v>#N/A</v>
      </c>
      <c r="AJ2200" s="114">
        <f t="shared" si="779"/>
        <v>1</v>
      </c>
      <c r="AK2200" s="354" t="e">
        <f t="shared" si="780"/>
        <v>#N/A</v>
      </c>
      <c r="AL2200" s="354" t="s">
        <v>3025</v>
      </c>
      <c r="AM2200" s="354">
        <f t="shared" si="761"/>
        <v>1</v>
      </c>
      <c r="AN2200" s="354" t="b">
        <f t="shared" si="781"/>
        <v>1</v>
      </c>
    </row>
    <row r="2201" spans="1:40" s="354" customFormat="1">
      <c r="A2201" s="354" t="str">
        <f t="shared" si="762"/>
        <v>CG04D01</v>
      </c>
      <c r="B2201" s="354">
        <f t="shared" si="763"/>
        <v>0</v>
      </c>
      <c r="C2201" s="354">
        <f t="shared" si="764"/>
        <v>0</v>
      </c>
      <c r="D2201" s="354" t="str">
        <f t="shared" si="765"/>
        <v>CG</v>
      </c>
      <c r="E2201" s="354" t="str">
        <f t="shared" si="766"/>
        <v>04</v>
      </c>
      <c r="F2201" s="354" t="str">
        <f t="shared" si="767"/>
        <v>D</v>
      </c>
      <c r="G2201" s="355" t="str">
        <f t="shared" si="768"/>
        <v>01</v>
      </c>
      <c r="H2201" s="232" t="s">
        <v>318</v>
      </c>
      <c r="I2201" s="232"/>
      <c r="J2201" s="233" t="s">
        <v>3025</v>
      </c>
      <c r="K2201" s="233"/>
      <c r="L2201" s="234"/>
      <c r="M2201" s="232" t="str">
        <f>IF(ISNA(VLOOKUP(L2201,'MASTER DATA'!$A$1:$B$192,2,0)),"",VLOOKUP(L2201,'MASTER DATA'!$A$1:$B$192,2,0))</f>
        <v/>
      </c>
      <c r="N2201" s="232">
        <v>0</v>
      </c>
      <c r="O2201" s="232" t="e">
        <f t="shared" si="769"/>
        <v>#N/A</v>
      </c>
      <c r="P2201" s="232" t="e">
        <f t="shared" si="770"/>
        <v>#N/A</v>
      </c>
      <c r="Q2201" s="232" t="e">
        <f>VLOOKUP(L2201,'MASTER DATA'!$A$1:$E$192,5,0)</f>
        <v>#N/A</v>
      </c>
      <c r="R2201" s="234">
        <f>SUMIF('picking of the day'!$H$4:$H$358,WMS!H2201&amp;WMS!L2201,'picking of the day'!$E$4:$E$358)</f>
        <v>0</v>
      </c>
      <c r="U2201" s="114">
        <f>IF(ISNA(VLOOKUP(H2201,'data putaway'!$A$1:$E$530,3,0)),0,VLOOKUP(H2201,'data putaway'!$A$1:$E$530,3,0))</f>
        <v>0</v>
      </c>
      <c r="V2201" s="354">
        <f t="shared" si="771"/>
        <v>0</v>
      </c>
      <c r="W2201" s="114">
        <f>IF(ISNA(VLOOKUP(H2201,'data putaway'!$A$1:$E$530,2,0)),0,VLOOKUP(H2201,'data putaway'!$A$1:$E$530,2,0))</f>
        <v>0</v>
      </c>
      <c r="X2201" s="354" t="b">
        <f t="shared" si="772"/>
        <v>1</v>
      </c>
      <c r="Y2201" s="354">
        <f>IF(ISNA(VLOOKUP(H2201,'data putaway'!$A$1:$E$530,4,0)),0,VLOOKUP(H2201,'data putaway'!$A$1:$E$530,4,0))</f>
        <v>0</v>
      </c>
      <c r="Z2201" s="113">
        <f>IF(ISNA(VLOOKUP(H2201,'data putaway'!$A$1:$E$530,5,0)),0,VLOOKUP(H2201,'data putaway'!$A$1:$E$530,5,0))</f>
        <v>0</v>
      </c>
      <c r="AA2201" s="354" t="b">
        <f t="shared" si="773"/>
        <v>1</v>
      </c>
      <c r="AB2201" s="354" t="b">
        <f t="shared" si="774"/>
        <v>1</v>
      </c>
      <c r="AC2201" s="356" t="str">
        <f t="shared" ca="1" si="775"/>
        <v/>
      </c>
      <c r="AD2201" s="114" t="str">
        <f t="shared" ca="1" si="760"/>
        <v/>
      </c>
      <c r="AE2201" s="114">
        <f t="shared" si="776"/>
        <v>0</v>
      </c>
      <c r="AF2201" s="114">
        <f t="shared" si="777"/>
        <v>0</v>
      </c>
      <c r="AG2201" s="354" t="str">
        <f t="shared" si="778"/>
        <v>CG04</v>
      </c>
      <c r="AH2201" s="114">
        <f>IF(ISNA(VLOOKUP(L2201,'MASTER DATA'!$A$1:$F$192,6,0)),0,VLOOKUP(L2201,'MASTER DATA'!$A$1:$F$192,6,0))*AE2201</f>
        <v>0</v>
      </c>
      <c r="AI2201" s="354" t="e">
        <f>VLOOKUP($D2201,'warehouse mapping'!$AN$7:$AO$17,2,0)</f>
        <v>#N/A</v>
      </c>
      <c r="AJ2201" s="114">
        <f t="shared" si="779"/>
        <v>1</v>
      </c>
      <c r="AK2201" s="354" t="e">
        <f t="shared" si="780"/>
        <v>#N/A</v>
      </c>
      <c r="AL2201" s="354" t="s">
        <v>3025</v>
      </c>
      <c r="AM2201" s="354">
        <f t="shared" si="761"/>
        <v>1</v>
      </c>
      <c r="AN2201" s="354" t="b">
        <f t="shared" si="781"/>
        <v>1</v>
      </c>
    </row>
    <row r="2202" spans="1:40" s="354" customFormat="1">
      <c r="A2202" s="354" t="str">
        <f t="shared" si="762"/>
        <v>CG04D02</v>
      </c>
      <c r="B2202" s="354">
        <f t="shared" si="763"/>
        <v>0</v>
      </c>
      <c r="C2202" s="354">
        <f t="shared" si="764"/>
        <v>0</v>
      </c>
      <c r="D2202" s="354" t="str">
        <f t="shared" si="765"/>
        <v>CG</v>
      </c>
      <c r="E2202" s="354" t="str">
        <f t="shared" si="766"/>
        <v>04</v>
      </c>
      <c r="F2202" s="354" t="str">
        <f t="shared" si="767"/>
        <v>D</v>
      </c>
      <c r="G2202" s="355" t="str">
        <f t="shared" si="768"/>
        <v>02</v>
      </c>
      <c r="H2202" s="232" t="s">
        <v>319</v>
      </c>
      <c r="I2202" s="232"/>
      <c r="J2202" s="233" t="s">
        <v>3025</v>
      </c>
      <c r="K2202" s="233"/>
      <c r="L2202" s="234"/>
      <c r="M2202" s="232" t="str">
        <f>IF(ISNA(VLOOKUP(L2202,'MASTER DATA'!$A$1:$B$192,2,0)),"",VLOOKUP(L2202,'MASTER DATA'!$A$1:$B$192,2,0))</f>
        <v/>
      </c>
      <c r="N2202" s="232">
        <v>0</v>
      </c>
      <c r="O2202" s="232" t="e">
        <f t="shared" si="769"/>
        <v>#N/A</v>
      </c>
      <c r="P2202" s="232" t="e">
        <f t="shared" si="770"/>
        <v>#N/A</v>
      </c>
      <c r="Q2202" s="232" t="e">
        <f>VLOOKUP(L2202,'MASTER DATA'!$A$1:$E$192,5,0)</f>
        <v>#N/A</v>
      </c>
      <c r="R2202" s="234">
        <f>SUMIF('picking of the day'!$H$4:$H$358,WMS!H2202&amp;WMS!L2202,'picking of the day'!$E$4:$E$358)</f>
        <v>0</v>
      </c>
      <c r="U2202" s="114">
        <f>IF(ISNA(VLOOKUP(H2202,'data putaway'!$A$1:$E$530,3,0)),0,VLOOKUP(H2202,'data putaway'!$A$1:$E$530,3,0))</f>
        <v>0</v>
      </c>
      <c r="V2202" s="354">
        <f t="shared" si="771"/>
        <v>0</v>
      </c>
      <c r="W2202" s="114">
        <f>IF(ISNA(VLOOKUP(H2202,'data putaway'!$A$1:$E$530,2,0)),0,VLOOKUP(H2202,'data putaway'!$A$1:$E$530,2,0))</f>
        <v>0</v>
      </c>
      <c r="X2202" s="354" t="b">
        <f t="shared" si="772"/>
        <v>1</v>
      </c>
      <c r="Y2202" s="354">
        <f>IF(ISNA(VLOOKUP(H2202,'data putaway'!$A$1:$E$530,4,0)),0,VLOOKUP(H2202,'data putaway'!$A$1:$E$530,4,0))</f>
        <v>0</v>
      </c>
      <c r="Z2202" s="113">
        <f>IF(ISNA(VLOOKUP(H2202,'data putaway'!$A$1:$E$530,5,0)),0,VLOOKUP(H2202,'data putaway'!$A$1:$E$530,5,0))</f>
        <v>0</v>
      </c>
      <c r="AA2202" s="354" t="b">
        <f t="shared" si="773"/>
        <v>1</v>
      </c>
      <c r="AB2202" s="354" t="b">
        <f t="shared" si="774"/>
        <v>1</v>
      </c>
      <c r="AC2202" s="356" t="str">
        <f t="shared" ca="1" si="775"/>
        <v/>
      </c>
      <c r="AD2202" s="114" t="str">
        <f t="shared" ref="AD2202:AD2265" ca="1" si="782">IF(K2202="","",DATEDIF(NOW(),K2202,"y")&amp;" Year"&amp;", "&amp;DATEDIF(NOW(),K2202,"ym")&amp;" Month"&amp;", "&amp;DATEDIF(NOW(),K2202,"md")&amp;" Days")</f>
        <v/>
      </c>
      <c r="AE2202" s="114">
        <f t="shared" si="776"/>
        <v>0</v>
      </c>
      <c r="AF2202" s="114">
        <f t="shared" si="777"/>
        <v>0</v>
      </c>
      <c r="AG2202" s="354" t="str">
        <f t="shared" si="778"/>
        <v>CG04</v>
      </c>
      <c r="AH2202" s="114">
        <f>IF(ISNA(VLOOKUP(L2202,'MASTER DATA'!$A$1:$F$192,6,0)),0,VLOOKUP(L2202,'MASTER DATA'!$A$1:$F$192,6,0))*AE2202</f>
        <v>0</v>
      </c>
      <c r="AI2202" s="354" t="e">
        <f>VLOOKUP($D2202,'warehouse mapping'!$AN$7:$AO$17,2,0)</f>
        <v>#N/A</v>
      </c>
      <c r="AJ2202" s="114">
        <f t="shared" si="779"/>
        <v>1</v>
      </c>
      <c r="AK2202" s="354" t="e">
        <f t="shared" si="780"/>
        <v>#N/A</v>
      </c>
      <c r="AL2202" s="354" t="s">
        <v>3025</v>
      </c>
      <c r="AM2202" s="354">
        <f t="shared" ref="AM2202:AM2265" si="783">COUNTIF($H$5:$H$2564,H2202)</f>
        <v>1</v>
      </c>
      <c r="AN2202" s="354" t="b">
        <f t="shared" si="781"/>
        <v>1</v>
      </c>
    </row>
    <row r="2203" spans="1:40" s="354" customFormat="1">
      <c r="A2203" s="354" t="str">
        <f t="shared" si="762"/>
        <v>CG04E01</v>
      </c>
      <c r="B2203" s="354">
        <f t="shared" si="763"/>
        <v>0</v>
      </c>
      <c r="C2203" s="354">
        <f t="shared" si="764"/>
        <v>0</v>
      </c>
      <c r="D2203" s="354" t="str">
        <f t="shared" si="765"/>
        <v>CG</v>
      </c>
      <c r="E2203" s="354" t="str">
        <f t="shared" si="766"/>
        <v>04</v>
      </c>
      <c r="F2203" s="354" t="str">
        <f t="shared" si="767"/>
        <v>E</v>
      </c>
      <c r="G2203" s="355" t="str">
        <f t="shared" si="768"/>
        <v>01</v>
      </c>
      <c r="H2203" s="232" t="s">
        <v>320</v>
      </c>
      <c r="I2203" s="232"/>
      <c r="J2203" s="233" t="s">
        <v>3025</v>
      </c>
      <c r="K2203" s="233"/>
      <c r="L2203" s="234"/>
      <c r="M2203" s="232" t="str">
        <f>IF(ISNA(VLOOKUP(L2203,'MASTER DATA'!$A$1:$B$192,2,0)),"",VLOOKUP(L2203,'MASTER DATA'!$A$1:$B$192,2,0))</f>
        <v/>
      </c>
      <c r="N2203" s="232">
        <v>0</v>
      </c>
      <c r="O2203" s="232" t="e">
        <f t="shared" si="769"/>
        <v>#N/A</v>
      </c>
      <c r="P2203" s="232" t="e">
        <f t="shared" si="770"/>
        <v>#N/A</v>
      </c>
      <c r="Q2203" s="232" t="e">
        <f>VLOOKUP(L2203,'MASTER DATA'!$A$1:$E$192,5,0)</f>
        <v>#N/A</v>
      </c>
      <c r="R2203" s="234">
        <f>SUMIF('picking of the day'!$H$4:$H$358,WMS!H2203&amp;WMS!L2203,'picking of the day'!$E$4:$E$358)</f>
        <v>0</v>
      </c>
      <c r="U2203" s="114">
        <f>IF(ISNA(VLOOKUP(H2203,'data putaway'!$A$1:$E$530,3,0)),0,VLOOKUP(H2203,'data putaway'!$A$1:$E$530,3,0))</f>
        <v>0</v>
      </c>
      <c r="V2203" s="354">
        <f t="shared" si="771"/>
        <v>0</v>
      </c>
      <c r="W2203" s="114">
        <f>IF(ISNA(VLOOKUP(H2203,'data putaway'!$A$1:$E$530,2,0)),0,VLOOKUP(H2203,'data putaway'!$A$1:$E$530,2,0))</f>
        <v>0</v>
      </c>
      <c r="X2203" s="354" t="b">
        <f t="shared" si="772"/>
        <v>1</v>
      </c>
      <c r="Y2203" s="354">
        <f>IF(ISNA(VLOOKUP(H2203,'data putaway'!$A$1:$E$530,4,0)),0,VLOOKUP(H2203,'data putaway'!$A$1:$E$530,4,0))</f>
        <v>0</v>
      </c>
      <c r="Z2203" s="113">
        <f>IF(ISNA(VLOOKUP(H2203,'data putaway'!$A$1:$E$530,5,0)),0,VLOOKUP(H2203,'data putaway'!$A$1:$E$530,5,0))</f>
        <v>0</v>
      </c>
      <c r="AA2203" s="354" t="b">
        <f t="shared" si="773"/>
        <v>1</v>
      </c>
      <c r="AB2203" s="354" t="b">
        <f t="shared" si="774"/>
        <v>1</v>
      </c>
      <c r="AC2203" s="356" t="str">
        <f t="shared" ca="1" si="775"/>
        <v/>
      </c>
      <c r="AD2203" s="114" t="str">
        <f t="shared" ca="1" si="782"/>
        <v/>
      </c>
      <c r="AE2203" s="114">
        <f t="shared" si="776"/>
        <v>0</v>
      </c>
      <c r="AF2203" s="114">
        <f t="shared" si="777"/>
        <v>0</v>
      </c>
      <c r="AG2203" s="354" t="str">
        <f t="shared" si="778"/>
        <v>CG04</v>
      </c>
      <c r="AH2203" s="114">
        <f>IF(ISNA(VLOOKUP(L2203,'MASTER DATA'!$A$1:$F$192,6,0)),0,VLOOKUP(L2203,'MASTER DATA'!$A$1:$F$192,6,0))*AE2203</f>
        <v>0</v>
      </c>
      <c r="AI2203" s="354" t="e">
        <f>VLOOKUP($D2203,'warehouse mapping'!$AN$7:$AO$17,2,0)</f>
        <v>#N/A</v>
      </c>
      <c r="AJ2203" s="114">
        <f t="shared" si="779"/>
        <v>1</v>
      </c>
      <c r="AK2203" s="354" t="e">
        <f t="shared" si="780"/>
        <v>#N/A</v>
      </c>
      <c r="AL2203" s="354" t="s">
        <v>3025</v>
      </c>
      <c r="AM2203" s="354">
        <f t="shared" si="783"/>
        <v>1</v>
      </c>
      <c r="AN2203" s="354" t="b">
        <f t="shared" si="781"/>
        <v>1</v>
      </c>
    </row>
    <row r="2204" spans="1:40" s="354" customFormat="1">
      <c r="A2204" s="354" t="str">
        <f t="shared" si="762"/>
        <v>CG04E02</v>
      </c>
      <c r="B2204" s="354">
        <f t="shared" si="763"/>
        <v>0</v>
      </c>
      <c r="C2204" s="354">
        <f t="shared" si="764"/>
        <v>0</v>
      </c>
      <c r="D2204" s="354" t="str">
        <f t="shared" si="765"/>
        <v>CG</v>
      </c>
      <c r="E2204" s="354" t="str">
        <f t="shared" si="766"/>
        <v>04</v>
      </c>
      <c r="F2204" s="354" t="str">
        <f t="shared" si="767"/>
        <v>E</v>
      </c>
      <c r="G2204" s="355" t="str">
        <f t="shared" si="768"/>
        <v>02</v>
      </c>
      <c r="H2204" s="232" t="s">
        <v>321</v>
      </c>
      <c r="I2204" s="232"/>
      <c r="J2204" s="233" t="s">
        <v>3025</v>
      </c>
      <c r="K2204" s="233"/>
      <c r="L2204" s="234"/>
      <c r="M2204" s="232" t="str">
        <f>IF(ISNA(VLOOKUP(L2204,'MASTER DATA'!$A$1:$B$192,2,0)),"",VLOOKUP(L2204,'MASTER DATA'!$A$1:$B$192,2,0))</f>
        <v/>
      </c>
      <c r="N2204" s="232">
        <v>0</v>
      </c>
      <c r="O2204" s="232" t="e">
        <f t="shared" si="769"/>
        <v>#N/A</v>
      </c>
      <c r="P2204" s="232" t="e">
        <f t="shared" si="770"/>
        <v>#N/A</v>
      </c>
      <c r="Q2204" s="232" t="e">
        <f>VLOOKUP(L2204,'MASTER DATA'!$A$1:$E$192,5,0)</f>
        <v>#N/A</v>
      </c>
      <c r="R2204" s="234">
        <f>SUMIF('picking of the day'!$H$4:$H$358,WMS!H2204&amp;WMS!L2204,'picking of the day'!$E$4:$E$358)</f>
        <v>0</v>
      </c>
      <c r="U2204" s="114">
        <f>IF(ISNA(VLOOKUP(H2204,'data putaway'!$A$1:$E$530,3,0)),0,VLOOKUP(H2204,'data putaway'!$A$1:$E$530,3,0))</f>
        <v>0</v>
      </c>
      <c r="V2204" s="354">
        <f t="shared" si="771"/>
        <v>0</v>
      </c>
      <c r="W2204" s="114">
        <f>IF(ISNA(VLOOKUP(H2204,'data putaway'!$A$1:$E$530,2,0)),0,VLOOKUP(H2204,'data putaway'!$A$1:$E$530,2,0))</f>
        <v>0</v>
      </c>
      <c r="X2204" s="354" t="b">
        <f t="shared" si="772"/>
        <v>1</v>
      </c>
      <c r="Y2204" s="354">
        <f>IF(ISNA(VLOOKUP(H2204,'data putaway'!$A$1:$E$530,4,0)),0,VLOOKUP(H2204,'data putaway'!$A$1:$E$530,4,0))</f>
        <v>0</v>
      </c>
      <c r="Z2204" s="113">
        <f>IF(ISNA(VLOOKUP(H2204,'data putaway'!$A$1:$E$530,5,0)),0,VLOOKUP(H2204,'data putaway'!$A$1:$E$530,5,0))</f>
        <v>0</v>
      </c>
      <c r="AA2204" s="354" t="b">
        <f t="shared" si="773"/>
        <v>1</v>
      </c>
      <c r="AB2204" s="354" t="b">
        <f t="shared" si="774"/>
        <v>1</v>
      </c>
      <c r="AC2204" s="356" t="str">
        <f t="shared" ca="1" si="775"/>
        <v/>
      </c>
      <c r="AD2204" s="114" t="str">
        <f t="shared" ca="1" si="782"/>
        <v/>
      </c>
      <c r="AE2204" s="114">
        <f t="shared" si="776"/>
        <v>0</v>
      </c>
      <c r="AF2204" s="114">
        <f t="shared" si="777"/>
        <v>0</v>
      </c>
      <c r="AG2204" s="354" t="str">
        <f t="shared" si="778"/>
        <v>CG04</v>
      </c>
      <c r="AH2204" s="114">
        <f>IF(ISNA(VLOOKUP(L2204,'MASTER DATA'!$A$1:$F$192,6,0)),0,VLOOKUP(L2204,'MASTER DATA'!$A$1:$F$192,6,0))*AE2204</f>
        <v>0</v>
      </c>
      <c r="AI2204" s="354" t="e">
        <f>VLOOKUP($D2204,'warehouse mapping'!$AN$7:$AO$17,2,0)</f>
        <v>#N/A</v>
      </c>
      <c r="AJ2204" s="114">
        <f t="shared" si="779"/>
        <v>1</v>
      </c>
      <c r="AK2204" s="354" t="e">
        <f t="shared" si="780"/>
        <v>#N/A</v>
      </c>
      <c r="AL2204" s="354" t="s">
        <v>3025</v>
      </c>
      <c r="AM2204" s="354">
        <f t="shared" si="783"/>
        <v>1</v>
      </c>
      <c r="AN2204" s="354" t="b">
        <f t="shared" si="781"/>
        <v>1</v>
      </c>
    </row>
    <row r="2205" spans="1:40" s="354" customFormat="1">
      <c r="A2205" s="354" t="str">
        <f t="shared" si="762"/>
        <v>CG05A01</v>
      </c>
      <c r="B2205" s="354">
        <f t="shared" si="763"/>
        <v>0</v>
      </c>
      <c r="C2205" s="354">
        <f t="shared" si="764"/>
        <v>0</v>
      </c>
      <c r="D2205" s="354" t="str">
        <f t="shared" si="765"/>
        <v>CG</v>
      </c>
      <c r="E2205" s="354" t="str">
        <f t="shared" si="766"/>
        <v>05</v>
      </c>
      <c r="F2205" s="354" t="str">
        <f t="shared" si="767"/>
        <v>A</v>
      </c>
      <c r="G2205" s="355" t="str">
        <f t="shared" si="768"/>
        <v>01</v>
      </c>
      <c r="H2205" s="232" t="s">
        <v>2425</v>
      </c>
      <c r="I2205" s="232" t="s">
        <v>3025</v>
      </c>
      <c r="J2205" s="233" t="s">
        <v>3025</v>
      </c>
      <c r="K2205" s="233" t="s">
        <v>3025</v>
      </c>
      <c r="L2205" s="234"/>
      <c r="M2205" s="232" t="str">
        <f>IF(ISNA(VLOOKUP(L2205,'MASTER DATA'!$A$1:$B$192,2,0)),"",VLOOKUP(L2205,'MASTER DATA'!$A$1:$B$192,2,0))</f>
        <v/>
      </c>
      <c r="N2205" s="232">
        <v>0</v>
      </c>
      <c r="O2205" s="232" t="e">
        <f t="shared" si="769"/>
        <v>#N/A</v>
      </c>
      <c r="P2205" s="232" t="e">
        <f t="shared" si="770"/>
        <v>#N/A</v>
      </c>
      <c r="Q2205" s="232" t="e">
        <f>VLOOKUP(L2205,'MASTER DATA'!$A$1:$E$192,5,0)</f>
        <v>#N/A</v>
      </c>
      <c r="R2205" s="234">
        <f>SUMIF('picking of the day'!$H$4:$H$358,WMS!H2205&amp;WMS!L2205,'picking of the day'!$E$4:$E$358)</f>
        <v>0</v>
      </c>
      <c r="U2205" s="114">
        <f>IF(ISNA(VLOOKUP(H2205,'data putaway'!$A$1:$E$530,3,0)),0,VLOOKUP(H2205,'data putaway'!$A$1:$E$530,3,0))</f>
        <v>0</v>
      </c>
      <c r="V2205" s="354">
        <f t="shared" si="771"/>
        <v>0</v>
      </c>
      <c r="W2205" s="114">
        <f>IF(ISNA(VLOOKUP(H2205,'data putaway'!$A$1:$E$530,2,0)),0,VLOOKUP(H2205,'data putaway'!$A$1:$E$530,2,0))</f>
        <v>0</v>
      </c>
      <c r="X2205" s="354" t="b">
        <f t="shared" si="772"/>
        <v>1</v>
      </c>
      <c r="Y2205" s="354">
        <f>IF(ISNA(VLOOKUP(H2205,'data putaway'!$A$1:$E$530,4,0)),0,VLOOKUP(H2205,'data putaway'!$A$1:$E$530,4,0))</f>
        <v>0</v>
      </c>
      <c r="Z2205" s="113">
        <f>IF(ISNA(VLOOKUP(H2205,'data putaway'!$A$1:$E$530,5,0)),0,VLOOKUP(H2205,'data putaway'!$A$1:$E$530,5,0))</f>
        <v>0</v>
      </c>
      <c r="AA2205" s="354" t="b">
        <f t="shared" si="773"/>
        <v>0</v>
      </c>
      <c r="AB2205" s="354" t="b">
        <f t="shared" si="774"/>
        <v>0</v>
      </c>
      <c r="AC2205" s="356" t="str">
        <f t="shared" ca="1" si="775"/>
        <v/>
      </c>
      <c r="AD2205" s="114" t="str">
        <f t="shared" ca="1" si="782"/>
        <v/>
      </c>
      <c r="AE2205" s="114">
        <f t="shared" si="776"/>
        <v>0</v>
      </c>
      <c r="AF2205" s="114">
        <f t="shared" si="777"/>
        <v>0</v>
      </c>
      <c r="AG2205" s="354" t="str">
        <f t="shared" si="778"/>
        <v>CG05</v>
      </c>
      <c r="AH2205" s="114">
        <f>IF(ISNA(VLOOKUP(L2205,'MASTER DATA'!$A$1:$F$192,6,0)),0,VLOOKUP(L2205,'MASTER DATA'!$A$1:$F$192,6,0))*AE2205</f>
        <v>0</v>
      </c>
      <c r="AI2205" s="354" t="e">
        <f>VLOOKUP($D2205,'warehouse mapping'!$AN$7:$AO$17,2,0)</f>
        <v>#N/A</v>
      </c>
      <c r="AJ2205" s="114">
        <f t="shared" si="779"/>
        <v>1</v>
      </c>
      <c r="AK2205" s="354" t="e">
        <f t="shared" si="780"/>
        <v>#N/A</v>
      </c>
      <c r="AL2205" s="354" t="s">
        <v>3025</v>
      </c>
      <c r="AM2205" s="354">
        <f t="shared" si="783"/>
        <v>1</v>
      </c>
      <c r="AN2205" s="354" t="b">
        <f t="shared" si="781"/>
        <v>1</v>
      </c>
    </row>
    <row r="2206" spans="1:40" s="354" customFormat="1">
      <c r="A2206" s="354" t="str">
        <f t="shared" si="762"/>
        <v>CG05A02</v>
      </c>
      <c r="B2206" s="354">
        <f t="shared" si="763"/>
        <v>0</v>
      </c>
      <c r="C2206" s="354">
        <f t="shared" si="764"/>
        <v>0</v>
      </c>
      <c r="D2206" s="354" t="str">
        <f t="shared" si="765"/>
        <v>CG</v>
      </c>
      <c r="E2206" s="354" t="str">
        <f t="shared" si="766"/>
        <v>05</v>
      </c>
      <c r="F2206" s="354" t="str">
        <f t="shared" si="767"/>
        <v>A</v>
      </c>
      <c r="G2206" s="355" t="str">
        <f t="shared" si="768"/>
        <v>02</v>
      </c>
      <c r="H2206" s="232" t="s">
        <v>2426</v>
      </c>
      <c r="I2206" s="232" t="s">
        <v>3025</v>
      </c>
      <c r="J2206" s="233" t="s">
        <v>3025</v>
      </c>
      <c r="K2206" s="233" t="s">
        <v>3025</v>
      </c>
      <c r="L2206" s="234"/>
      <c r="M2206" s="232" t="str">
        <f>IF(ISNA(VLOOKUP(L2206,'MASTER DATA'!$A$1:$B$192,2,0)),"",VLOOKUP(L2206,'MASTER DATA'!$A$1:$B$192,2,0))</f>
        <v/>
      </c>
      <c r="N2206" s="232">
        <v>0</v>
      </c>
      <c r="O2206" s="232" t="e">
        <f t="shared" si="769"/>
        <v>#N/A</v>
      </c>
      <c r="P2206" s="232" t="e">
        <f t="shared" si="770"/>
        <v>#N/A</v>
      </c>
      <c r="Q2206" s="232" t="e">
        <f>VLOOKUP(L2206,'MASTER DATA'!$A$1:$E$192,5,0)</f>
        <v>#N/A</v>
      </c>
      <c r="R2206" s="234">
        <f>SUMIF('picking of the day'!$H$4:$H$358,WMS!H2206&amp;WMS!L2206,'picking of the day'!$E$4:$E$358)</f>
        <v>0</v>
      </c>
      <c r="U2206" s="114">
        <f>IF(ISNA(VLOOKUP(H2206,'data putaway'!$A$1:$E$530,3,0)),0,VLOOKUP(H2206,'data putaway'!$A$1:$E$530,3,0))</f>
        <v>0</v>
      </c>
      <c r="V2206" s="354">
        <f t="shared" si="771"/>
        <v>0</v>
      </c>
      <c r="W2206" s="114">
        <f>IF(ISNA(VLOOKUP(H2206,'data putaway'!$A$1:$E$530,2,0)),0,VLOOKUP(H2206,'data putaway'!$A$1:$E$530,2,0))</f>
        <v>0</v>
      </c>
      <c r="X2206" s="354" t="b">
        <f t="shared" si="772"/>
        <v>1</v>
      </c>
      <c r="Y2206" s="354">
        <f>IF(ISNA(VLOOKUP(H2206,'data putaway'!$A$1:$E$530,4,0)),0,VLOOKUP(H2206,'data putaway'!$A$1:$E$530,4,0))</f>
        <v>0</v>
      </c>
      <c r="Z2206" s="113">
        <f>IF(ISNA(VLOOKUP(H2206,'data putaway'!$A$1:$E$530,5,0)),0,VLOOKUP(H2206,'data putaway'!$A$1:$E$530,5,0))</f>
        <v>0</v>
      </c>
      <c r="AA2206" s="354" t="b">
        <f t="shared" si="773"/>
        <v>0</v>
      </c>
      <c r="AB2206" s="354" t="b">
        <f t="shared" si="774"/>
        <v>0</v>
      </c>
      <c r="AC2206" s="356" t="str">
        <f t="shared" ca="1" si="775"/>
        <v/>
      </c>
      <c r="AD2206" s="114" t="str">
        <f t="shared" ca="1" si="782"/>
        <v/>
      </c>
      <c r="AE2206" s="114">
        <f t="shared" si="776"/>
        <v>0</v>
      </c>
      <c r="AF2206" s="114">
        <f t="shared" si="777"/>
        <v>0</v>
      </c>
      <c r="AG2206" s="354" t="str">
        <f t="shared" si="778"/>
        <v>CG05</v>
      </c>
      <c r="AH2206" s="114">
        <f>IF(ISNA(VLOOKUP(L2206,'MASTER DATA'!$A$1:$F$192,6,0)),0,VLOOKUP(L2206,'MASTER DATA'!$A$1:$F$192,6,0))*AE2206</f>
        <v>0</v>
      </c>
      <c r="AI2206" s="354" t="e">
        <f>VLOOKUP($D2206,'warehouse mapping'!$AN$7:$AO$17,2,0)</f>
        <v>#N/A</v>
      </c>
      <c r="AJ2206" s="114">
        <f t="shared" si="779"/>
        <v>1</v>
      </c>
      <c r="AK2206" s="354" t="e">
        <f t="shared" si="780"/>
        <v>#N/A</v>
      </c>
      <c r="AL2206" s="354" t="s">
        <v>3025</v>
      </c>
      <c r="AM2206" s="354">
        <f t="shared" si="783"/>
        <v>1</v>
      </c>
      <c r="AN2206" s="354" t="b">
        <f t="shared" si="781"/>
        <v>1</v>
      </c>
    </row>
    <row r="2207" spans="1:40" s="354" customFormat="1">
      <c r="A2207" s="354" t="str">
        <f t="shared" si="762"/>
        <v>CG05B01</v>
      </c>
      <c r="B2207" s="354">
        <f t="shared" si="763"/>
        <v>0</v>
      </c>
      <c r="C2207" s="354">
        <f t="shared" si="764"/>
        <v>0</v>
      </c>
      <c r="D2207" s="354" t="str">
        <f t="shared" si="765"/>
        <v>CG</v>
      </c>
      <c r="E2207" s="354" t="str">
        <f t="shared" si="766"/>
        <v>05</v>
      </c>
      <c r="F2207" s="354" t="str">
        <f t="shared" si="767"/>
        <v>B</v>
      </c>
      <c r="G2207" s="355" t="str">
        <f t="shared" si="768"/>
        <v>01</v>
      </c>
      <c r="H2207" s="232" t="s">
        <v>2427</v>
      </c>
      <c r="I2207" s="232" t="s">
        <v>3025</v>
      </c>
      <c r="J2207" s="233" t="s">
        <v>3025</v>
      </c>
      <c r="K2207" s="233" t="s">
        <v>3025</v>
      </c>
      <c r="L2207" s="234"/>
      <c r="M2207" s="232" t="str">
        <f>IF(ISNA(VLOOKUP(L2207,'MASTER DATA'!$A$1:$B$192,2,0)),"",VLOOKUP(L2207,'MASTER DATA'!$A$1:$B$192,2,0))</f>
        <v/>
      </c>
      <c r="N2207" s="232">
        <v>0</v>
      </c>
      <c r="O2207" s="232" t="e">
        <f t="shared" si="769"/>
        <v>#N/A</v>
      </c>
      <c r="P2207" s="232" t="e">
        <f t="shared" si="770"/>
        <v>#N/A</v>
      </c>
      <c r="Q2207" s="232" t="e">
        <f>VLOOKUP(L2207,'MASTER DATA'!$A$1:$E$192,5,0)</f>
        <v>#N/A</v>
      </c>
      <c r="R2207" s="234">
        <f>SUMIF('picking of the day'!$H$4:$H$358,WMS!H2207&amp;WMS!L2207,'picking of the day'!$E$4:$E$358)</f>
        <v>0</v>
      </c>
      <c r="U2207" s="114">
        <f>IF(ISNA(VLOOKUP(H2207,'data putaway'!$A$1:$E$530,3,0)),0,VLOOKUP(H2207,'data putaway'!$A$1:$E$530,3,0))</f>
        <v>0</v>
      </c>
      <c r="V2207" s="354">
        <f t="shared" si="771"/>
        <v>0</v>
      </c>
      <c r="W2207" s="114">
        <f>IF(ISNA(VLOOKUP(H2207,'data putaway'!$A$1:$E$530,2,0)),0,VLOOKUP(H2207,'data putaway'!$A$1:$E$530,2,0))</f>
        <v>0</v>
      </c>
      <c r="X2207" s="354" t="b">
        <f t="shared" si="772"/>
        <v>1</v>
      </c>
      <c r="Y2207" s="354">
        <f>IF(ISNA(VLOOKUP(H2207,'data putaway'!$A$1:$E$530,4,0)),0,VLOOKUP(H2207,'data putaway'!$A$1:$E$530,4,0))</f>
        <v>0</v>
      </c>
      <c r="Z2207" s="113">
        <f>IF(ISNA(VLOOKUP(H2207,'data putaway'!$A$1:$E$530,5,0)),0,VLOOKUP(H2207,'data putaway'!$A$1:$E$530,5,0))</f>
        <v>0</v>
      </c>
      <c r="AA2207" s="354" t="b">
        <f t="shared" si="773"/>
        <v>0</v>
      </c>
      <c r="AB2207" s="354" t="b">
        <f t="shared" si="774"/>
        <v>0</v>
      </c>
      <c r="AC2207" s="356" t="str">
        <f t="shared" ca="1" si="775"/>
        <v/>
      </c>
      <c r="AD2207" s="114" t="str">
        <f t="shared" ca="1" si="782"/>
        <v/>
      </c>
      <c r="AE2207" s="114">
        <f t="shared" si="776"/>
        <v>0</v>
      </c>
      <c r="AF2207" s="114">
        <f t="shared" si="777"/>
        <v>0</v>
      </c>
      <c r="AG2207" s="354" t="str">
        <f t="shared" si="778"/>
        <v>CG05</v>
      </c>
      <c r="AH2207" s="114">
        <f>IF(ISNA(VLOOKUP(L2207,'MASTER DATA'!$A$1:$F$192,6,0)),0,VLOOKUP(L2207,'MASTER DATA'!$A$1:$F$192,6,0))*AE2207</f>
        <v>0</v>
      </c>
      <c r="AI2207" s="354" t="e">
        <f>VLOOKUP($D2207,'warehouse mapping'!$AN$7:$AO$17,2,0)</f>
        <v>#N/A</v>
      </c>
      <c r="AJ2207" s="114">
        <f t="shared" si="779"/>
        <v>1</v>
      </c>
      <c r="AK2207" s="354" t="e">
        <f t="shared" si="780"/>
        <v>#N/A</v>
      </c>
      <c r="AL2207" s="354" t="s">
        <v>3025</v>
      </c>
      <c r="AM2207" s="354">
        <f t="shared" si="783"/>
        <v>1</v>
      </c>
      <c r="AN2207" s="354" t="b">
        <f t="shared" si="781"/>
        <v>1</v>
      </c>
    </row>
    <row r="2208" spans="1:40" s="354" customFormat="1">
      <c r="A2208" s="354" t="str">
        <f t="shared" si="762"/>
        <v>CG05B02</v>
      </c>
      <c r="B2208" s="354">
        <f t="shared" si="763"/>
        <v>0</v>
      </c>
      <c r="C2208" s="354">
        <f t="shared" si="764"/>
        <v>0</v>
      </c>
      <c r="D2208" s="354" t="str">
        <f t="shared" si="765"/>
        <v>CG</v>
      </c>
      <c r="E2208" s="354" t="str">
        <f t="shared" si="766"/>
        <v>05</v>
      </c>
      <c r="F2208" s="354" t="str">
        <f t="shared" si="767"/>
        <v>B</v>
      </c>
      <c r="G2208" s="355" t="str">
        <f t="shared" si="768"/>
        <v>02</v>
      </c>
      <c r="H2208" s="232" t="s">
        <v>2428</v>
      </c>
      <c r="I2208" s="232" t="s">
        <v>3025</v>
      </c>
      <c r="J2208" s="233" t="s">
        <v>3025</v>
      </c>
      <c r="K2208" s="233" t="s">
        <v>3025</v>
      </c>
      <c r="L2208" s="234"/>
      <c r="M2208" s="232" t="str">
        <f>IF(ISNA(VLOOKUP(L2208,'MASTER DATA'!$A$1:$B$192,2,0)),"",VLOOKUP(L2208,'MASTER DATA'!$A$1:$B$192,2,0))</f>
        <v/>
      </c>
      <c r="N2208" s="232">
        <v>0</v>
      </c>
      <c r="O2208" s="232" t="e">
        <f t="shared" si="769"/>
        <v>#N/A</v>
      </c>
      <c r="P2208" s="232" t="e">
        <f t="shared" si="770"/>
        <v>#N/A</v>
      </c>
      <c r="Q2208" s="232" t="e">
        <f>VLOOKUP(L2208,'MASTER DATA'!$A$1:$E$192,5,0)</f>
        <v>#N/A</v>
      </c>
      <c r="R2208" s="234">
        <f>SUMIF('picking of the day'!$H$4:$H$358,WMS!H2208&amp;WMS!L2208,'picking of the day'!$E$4:$E$358)</f>
        <v>0</v>
      </c>
      <c r="U2208" s="114">
        <f>IF(ISNA(VLOOKUP(H2208,'data putaway'!$A$1:$E$530,3,0)),0,VLOOKUP(H2208,'data putaway'!$A$1:$E$530,3,0))</f>
        <v>0</v>
      </c>
      <c r="V2208" s="354">
        <f t="shared" si="771"/>
        <v>0</v>
      </c>
      <c r="W2208" s="114">
        <f>IF(ISNA(VLOOKUP(H2208,'data putaway'!$A$1:$E$530,2,0)),0,VLOOKUP(H2208,'data putaway'!$A$1:$E$530,2,0))</f>
        <v>0</v>
      </c>
      <c r="X2208" s="354" t="b">
        <f t="shared" si="772"/>
        <v>1</v>
      </c>
      <c r="Y2208" s="354">
        <f>IF(ISNA(VLOOKUP(H2208,'data putaway'!$A$1:$E$530,4,0)),0,VLOOKUP(H2208,'data putaway'!$A$1:$E$530,4,0))</f>
        <v>0</v>
      </c>
      <c r="Z2208" s="113">
        <f>IF(ISNA(VLOOKUP(H2208,'data putaway'!$A$1:$E$530,5,0)),0,VLOOKUP(H2208,'data putaway'!$A$1:$E$530,5,0))</f>
        <v>0</v>
      </c>
      <c r="AA2208" s="354" t="b">
        <f t="shared" si="773"/>
        <v>0</v>
      </c>
      <c r="AB2208" s="354" t="b">
        <f t="shared" si="774"/>
        <v>0</v>
      </c>
      <c r="AC2208" s="356" t="str">
        <f t="shared" ca="1" si="775"/>
        <v/>
      </c>
      <c r="AD2208" s="114" t="str">
        <f t="shared" ca="1" si="782"/>
        <v/>
      </c>
      <c r="AE2208" s="114">
        <f t="shared" si="776"/>
        <v>0</v>
      </c>
      <c r="AF2208" s="114">
        <f t="shared" si="777"/>
        <v>0</v>
      </c>
      <c r="AG2208" s="354" t="str">
        <f t="shared" si="778"/>
        <v>CG05</v>
      </c>
      <c r="AH2208" s="114">
        <f>IF(ISNA(VLOOKUP(L2208,'MASTER DATA'!$A$1:$F$192,6,0)),0,VLOOKUP(L2208,'MASTER DATA'!$A$1:$F$192,6,0))*AE2208</f>
        <v>0</v>
      </c>
      <c r="AI2208" s="354" t="e">
        <f>VLOOKUP($D2208,'warehouse mapping'!$AN$7:$AO$17,2,0)</f>
        <v>#N/A</v>
      </c>
      <c r="AJ2208" s="114">
        <f t="shared" si="779"/>
        <v>1</v>
      </c>
      <c r="AK2208" s="354" t="e">
        <f t="shared" si="780"/>
        <v>#N/A</v>
      </c>
      <c r="AL2208" s="354" t="s">
        <v>3025</v>
      </c>
      <c r="AM2208" s="354">
        <f t="shared" si="783"/>
        <v>1</v>
      </c>
      <c r="AN2208" s="354" t="b">
        <f t="shared" si="781"/>
        <v>1</v>
      </c>
    </row>
    <row r="2209" spans="1:40" s="354" customFormat="1">
      <c r="A2209" s="354" t="str">
        <f t="shared" si="762"/>
        <v>CG05C01</v>
      </c>
      <c r="B2209" s="354">
        <f t="shared" si="763"/>
        <v>0</v>
      </c>
      <c r="C2209" s="354">
        <f t="shared" si="764"/>
        <v>0</v>
      </c>
      <c r="D2209" s="354" t="str">
        <f t="shared" si="765"/>
        <v>CG</v>
      </c>
      <c r="E2209" s="354" t="str">
        <f t="shared" si="766"/>
        <v>05</v>
      </c>
      <c r="F2209" s="354" t="str">
        <f t="shared" si="767"/>
        <v>C</v>
      </c>
      <c r="G2209" s="355" t="str">
        <f t="shared" si="768"/>
        <v>01</v>
      </c>
      <c r="H2209" s="232" t="s">
        <v>2429</v>
      </c>
      <c r="I2209" s="232" t="s">
        <v>3025</v>
      </c>
      <c r="J2209" s="233" t="s">
        <v>3025</v>
      </c>
      <c r="K2209" s="233" t="s">
        <v>3025</v>
      </c>
      <c r="L2209" s="234"/>
      <c r="M2209" s="232" t="str">
        <f>IF(ISNA(VLOOKUP(L2209,'MASTER DATA'!$A$1:$B$192,2,0)),"",VLOOKUP(L2209,'MASTER DATA'!$A$1:$B$192,2,0))</f>
        <v/>
      </c>
      <c r="N2209" s="232">
        <v>0</v>
      </c>
      <c r="O2209" s="232" t="e">
        <f t="shared" si="769"/>
        <v>#N/A</v>
      </c>
      <c r="P2209" s="232" t="e">
        <f t="shared" si="770"/>
        <v>#N/A</v>
      </c>
      <c r="Q2209" s="232" t="e">
        <f>VLOOKUP(L2209,'MASTER DATA'!$A$1:$E$192,5,0)</f>
        <v>#N/A</v>
      </c>
      <c r="R2209" s="234">
        <f>SUMIF('picking of the day'!$H$4:$H$358,WMS!H2209&amp;WMS!L2209,'picking of the day'!$E$4:$E$358)</f>
        <v>0</v>
      </c>
      <c r="U2209" s="114">
        <f>IF(ISNA(VLOOKUP(H2209,'data putaway'!$A$1:$E$530,3,0)),0,VLOOKUP(H2209,'data putaway'!$A$1:$E$530,3,0))</f>
        <v>0</v>
      </c>
      <c r="V2209" s="354">
        <f t="shared" si="771"/>
        <v>0</v>
      </c>
      <c r="W2209" s="114">
        <f>IF(ISNA(VLOOKUP(H2209,'data putaway'!$A$1:$E$530,2,0)),0,VLOOKUP(H2209,'data putaway'!$A$1:$E$530,2,0))</f>
        <v>0</v>
      </c>
      <c r="X2209" s="354" t="b">
        <f t="shared" si="772"/>
        <v>1</v>
      </c>
      <c r="Y2209" s="354">
        <f>IF(ISNA(VLOOKUP(H2209,'data putaway'!$A$1:$E$530,4,0)),0,VLOOKUP(H2209,'data putaway'!$A$1:$E$530,4,0))</f>
        <v>0</v>
      </c>
      <c r="Z2209" s="113">
        <f>IF(ISNA(VLOOKUP(H2209,'data putaway'!$A$1:$E$530,5,0)),0,VLOOKUP(H2209,'data putaway'!$A$1:$E$530,5,0))</f>
        <v>0</v>
      </c>
      <c r="AA2209" s="354" t="b">
        <f t="shared" si="773"/>
        <v>0</v>
      </c>
      <c r="AB2209" s="354" t="b">
        <f t="shared" si="774"/>
        <v>0</v>
      </c>
      <c r="AC2209" s="356" t="str">
        <f t="shared" ca="1" si="775"/>
        <v/>
      </c>
      <c r="AD2209" s="114" t="str">
        <f t="shared" ca="1" si="782"/>
        <v/>
      </c>
      <c r="AE2209" s="114">
        <f t="shared" si="776"/>
        <v>0</v>
      </c>
      <c r="AF2209" s="114">
        <f t="shared" si="777"/>
        <v>0</v>
      </c>
      <c r="AG2209" s="354" t="str">
        <f t="shared" si="778"/>
        <v>CG05</v>
      </c>
      <c r="AH2209" s="114">
        <f>IF(ISNA(VLOOKUP(L2209,'MASTER DATA'!$A$1:$F$192,6,0)),0,VLOOKUP(L2209,'MASTER DATA'!$A$1:$F$192,6,0))*AE2209</f>
        <v>0</v>
      </c>
      <c r="AI2209" s="354" t="e">
        <f>VLOOKUP($D2209,'warehouse mapping'!$AN$7:$AO$17,2,0)</f>
        <v>#N/A</v>
      </c>
      <c r="AJ2209" s="114">
        <f t="shared" si="779"/>
        <v>1</v>
      </c>
      <c r="AK2209" s="354" t="e">
        <f t="shared" si="780"/>
        <v>#N/A</v>
      </c>
      <c r="AL2209" s="354" t="s">
        <v>3025</v>
      </c>
      <c r="AM2209" s="354">
        <f t="shared" si="783"/>
        <v>1</v>
      </c>
      <c r="AN2209" s="354" t="b">
        <f t="shared" si="781"/>
        <v>1</v>
      </c>
    </row>
    <row r="2210" spans="1:40" s="354" customFormat="1">
      <c r="A2210" s="354" t="str">
        <f t="shared" si="762"/>
        <v>CG05C02</v>
      </c>
      <c r="B2210" s="354">
        <f t="shared" si="763"/>
        <v>0</v>
      </c>
      <c r="C2210" s="354">
        <f t="shared" si="764"/>
        <v>0</v>
      </c>
      <c r="D2210" s="354" t="str">
        <f t="shared" si="765"/>
        <v>CG</v>
      </c>
      <c r="E2210" s="354" t="str">
        <f t="shared" si="766"/>
        <v>05</v>
      </c>
      <c r="F2210" s="354" t="str">
        <f t="shared" si="767"/>
        <v>C</v>
      </c>
      <c r="G2210" s="355" t="str">
        <f t="shared" si="768"/>
        <v>02</v>
      </c>
      <c r="H2210" s="232" t="s">
        <v>2430</v>
      </c>
      <c r="I2210" s="232" t="s">
        <v>3025</v>
      </c>
      <c r="J2210" s="233" t="s">
        <v>3025</v>
      </c>
      <c r="K2210" s="233" t="s">
        <v>3025</v>
      </c>
      <c r="L2210" s="234"/>
      <c r="M2210" s="232" t="str">
        <f>IF(ISNA(VLOOKUP(L2210,'MASTER DATA'!$A$1:$B$192,2,0)),"",VLOOKUP(L2210,'MASTER DATA'!$A$1:$B$192,2,0))</f>
        <v/>
      </c>
      <c r="N2210" s="232">
        <v>0</v>
      </c>
      <c r="O2210" s="232" t="e">
        <f t="shared" si="769"/>
        <v>#N/A</v>
      </c>
      <c r="P2210" s="232" t="e">
        <f t="shared" si="770"/>
        <v>#N/A</v>
      </c>
      <c r="Q2210" s="232" t="e">
        <f>VLOOKUP(L2210,'MASTER DATA'!$A$1:$E$192,5,0)</f>
        <v>#N/A</v>
      </c>
      <c r="R2210" s="234">
        <f>SUMIF('picking of the day'!$H$4:$H$358,WMS!H2210&amp;WMS!L2210,'picking of the day'!$E$4:$E$358)</f>
        <v>0</v>
      </c>
      <c r="U2210" s="114">
        <f>IF(ISNA(VLOOKUP(H2210,'data putaway'!$A$1:$E$530,3,0)),0,VLOOKUP(H2210,'data putaway'!$A$1:$E$530,3,0))</f>
        <v>0</v>
      </c>
      <c r="V2210" s="354">
        <f t="shared" si="771"/>
        <v>0</v>
      </c>
      <c r="W2210" s="114">
        <f>IF(ISNA(VLOOKUP(H2210,'data putaway'!$A$1:$E$530,2,0)),0,VLOOKUP(H2210,'data putaway'!$A$1:$E$530,2,0))</f>
        <v>0</v>
      </c>
      <c r="X2210" s="354" t="b">
        <f t="shared" si="772"/>
        <v>1</v>
      </c>
      <c r="Y2210" s="354">
        <f>IF(ISNA(VLOOKUP(H2210,'data putaway'!$A$1:$E$530,4,0)),0,VLOOKUP(H2210,'data putaway'!$A$1:$E$530,4,0))</f>
        <v>0</v>
      </c>
      <c r="Z2210" s="113">
        <f>IF(ISNA(VLOOKUP(H2210,'data putaway'!$A$1:$E$530,5,0)),0,VLOOKUP(H2210,'data putaway'!$A$1:$E$530,5,0))</f>
        <v>0</v>
      </c>
      <c r="AA2210" s="354" t="b">
        <f t="shared" si="773"/>
        <v>0</v>
      </c>
      <c r="AB2210" s="354" t="b">
        <f t="shared" si="774"/>
        <v>0</v>
      </c>
      <c r="AC2210" s="356" t="str">
        <f t="shared" ca="1" si="775"/>
        <v/>
      </c>
      <c r="AD2210" s="114" t="str">
        <f t="shared" ca="1" si="782"/>
        <v/>
      </c>
      <c r="AE2210" s="114">
        <f t="shared" si="776"/>
        <v>0</v>
      </c>
      <c r="AF2210" s="114">
        <f t="shared" si="777"/>
        <v>0</v>
      </c>
      <c r="AG2210" s="354" t="str">
        <f t="shared" si="778"/>
        <v>CG05</v>
      </c>
      <c r="AH2210" s="114">
        <f>IF(ISNA(VLOOKUP(L2210,'MASTER DATA'!$A$1:$F$192,6,0)),0,VLOOKUP(L2210,'MASTER DATA'!$A$1:$F$192,6,0))*AE2210</f>
        <v>0</v>
      </c>
      <c r="AI2210" s="354" t="e">
        <f>VLOOKUP($D2210,'warehouse mapping'!$AN$7:$AO$17,2,0)</f>
        <v>#N/A</v>
      </c>
      <c r="AJ2210" s="114">
        <f t="shared" si="779"/>
        <v>1</v>
      </c>
      <c r="AK2210" s="354" t="e">
        <f t="shared" si="780"/>
        <v>#N/A</v>
      </c>
      <c r="AL2210" s="354" t="s">
        <v>3025</v>
      </c>
      <c r="AM2210" s="354">
        <f t="shared" si="783"/>
        <v>1</v>
      </c>
      <c r="AN2210" s="354" t="b">
        <f t="shared" si="781"/>
        <v>1</v>
      </c>
    </row>
    <row r="2211" spans="1:40" s="354" customFormat="1">
      <c r="A2211" s="354" t="str">
        <f t="shared" si="762"/>
        <v>CG05D01</v>
      </c>
      <c r="B2211" s="354">
        <f t="shared" si="763"/>
        <v>0</v>
      </c>
      <c r="C2211" s="354">
        <f t="shared" si="764"/>
        <v>0</v>
      </c>
      <c r="D2211" s="354" t="str">
        <f t="shared" si="765"/>
        <v>CG</v>
      </c>
      <c r="E2211" s="354" t="str">
        <f t="shared" si="766"/>
        <v>05</v>
      </c>
      <c r="F2211" s="354" t="str">
        <f t="shared" si="767"/>
        <v>D</v>
      </c>
      <c r="G2211" s="355" t="str">
        <f t="shared" si="768"/>
        <v>01</v>
      </c>
      <c r="H2211" s="232" t="s">
        <v>322</v>
      </c>
      <c r="I2211" s="232"/>
      <c r="J2211" s="233"/>
      <c r="K2211" s="233"/>
      <c r="L2211" s="234"/>
      <c r="M2211" s="232" t="str">
        <f>IF(ISNA(VLOOKUP(L2211,'MASTER DATA'!$A$1:$B$192,2,0)),"",VLOOKUP(L2211,'MASTER DATA'!$A$1:$B$192,2,0))</f>
        <v/>
      </c>
      <c r="N2211" s="232">
        <v>0</v>
      </c>
      <c r="O2211" s="232" t="e">
        <f t="shared" si="769"/>
        <v>#N/A</v>
      </c>
      <c r="P2211" s="232" t="e">
        <f t="shared" si="770"/>
        <v>#N/A</v>
      </c>
      <c r="Q2211" s="232" t="e">
        <f>VLOOKUP(L2211,'MASTER DATA'!$A$1:$E$192,5,0)</f>
        <v>#N/A</v>
      </c>
      <c r="R2211" s="234">
        <f>SUMIF('picking of the day'!$H$4:$H$358,WMS!H2211&amp;WMS!L2211,'picking of the day'!$E$4:$E$358)</f>
        <v>0</v>
      </c>
      <c r="U2211" s="114">
        <f>IF(ISNA(VLOOKUP(H2211,'data putaway'!$A$1:$E$530,3,0)),0,VLOOKUP(H2211,'data putaway'!$A$1:$E$530,3,0))</f>
        <v>0</v>
      </c>
      <c r="V2211" s="354">
        <f t="shared" si="771"/>
        <v>0</v>
      </c>
      <c r="W2211" s="114">
        <f>IF(ISNA(VLOOKUP(H2211,'data putaway'!$A$1:$E$530,2,0)),0,VLOOKUP(H2211,'data putaway'!$A$1:$E$530,2,0))</f>
        <v>0</v>
      </c>
      <c r="X2211" s="354" t="b">
        <f t="shared" si="772"/>
        <v>1</v>
      </c>
      <c r="Y2211" s="354">
        <f>IF(ISNA(VLOOKUP(H2211,'data putaway'!$A$1:$E$530,4,0)),0,VLOOKUP(H2211,'data putaway'!$A$1:$E$530,4,0))</f>
        <v>0</v>
      </c>
      <c r="Z2211" s="113">
        <f>IF(ISNA(VLOOKUP(H2211,'data putaway'!$A$1:$E$530,5,0)),0,VLOOKUP(H2211,'data putaway'!$A$1:$E$530,5,0))</f>
        <v>0</v>
      </c>
      <c r="AA2211" s="354" t="b">
        <f t="shared" si="773"/>
        <v>1</v>
      </c>
      <c r="AB2211" s="354" t="b">
        <f t="shared" si="774"/>
        <v>1</v>
      </c>
      <c r="AC2211" s="356" t="str">
        <f t="shared" ca="1" si="775"/>
        <v/>
      </c>
      <c r="AD2211" s="114" t="str">
        <f t="shared" ca="1" si="782"/>
        <v/>
      </c>
      <c r="AE2211" s="114">
        <f t="shared" si="776"/>
        <v>0</v>
      </c>
      <c r="AF2211" s="114">
        <f t="shared" si="777"/>
        <v>0</v>
      </c>
      <c r="AG2211" s="354" t="str">
        <f t="shared" si="778"/>
        <v>CG05</v>
      </c>
      <c r="AH2211" s="114">
        <f>IF(ISNA(VLOOKUP(L2211,'MASTER DATA'!$A$1:$F$192,6,0)),0,VLOOKUP(L2211,'MASTER DATA'!$A$1:$F$192,6,0))*AE2211</f>
        <v>0</v>
      </c>
      <c r="AI2211" s="354" t="e">
        <f>VLOOKUP($D2211,'warehouse mapping'!$AN$7:$AO$17,2,0)</f>
        <v>#N/A</v>
      </c>
      <c r="AJ2211" s="114">
        <f t="shared" si="779"/>
        <v>1</v>
      </c>
      <c r="AK2211" s="354" t="e">
        <f t="shared" si="780"/>
        <v>#N/A</v>
      </c>
      <c r="AL2211" s="354" t="s">
        <v>3025</v>
      </c>
      <c r="AM2211" s="354">
        <f t="shared" si="783"/>
        <v>1</v>
      </c>
      <c r="AN2211" s="354" t="b">
        <f t="shared" si="781"/>
        <v>1</v>
      </c>
    </row>
    <row r="2212" spans="1:40" s="354" customFormat="1">
      <c r="A2212" s="354" t="str">
        <f t="shared" si="762"/>
        <v>CG05D02</v>
      </c>
      <c r="B2212" s="354">
        <f t="shared" si="763"/>
        <v>0</v>
      </c>
      <c r="C2212" s="354">
        <f t="shared" si="764"/>
        <v>0</v>
      </c>
      <c r="D2212" s="354" t="str">
        <f t="shared" si="765"/>
        <v>CG</v>
      </c>
      <c r="E2212" s="354" t="str">
        <f t="shared" si="766"/>
        <v>05</v>
      </c>
      <c r="F2212" s="354" t="str">
        <f t="shared" si="767"/>
        <v>D</v>
      </c>
      <c r="G2212" s="355" t="str">
        <f t="shared" si="768"/>
        <v>02</v>
      </c>
      <c r="H2212" s="232" t="s">
        <v>323</v>
      </c>
      <c r="I2212" s="232"/>
      <c r="J2212" s="233"/>
      <c r="K2212" s="233"/>
      <c r="L2212" s="234"/>
      <c r="M2212" s="232" t="str">
        <f>IF(ISNA(VLOOKUP(L2212,'MASTER DATA'!$A$1:$B$192,2,0)),"",VLOOKUP(L2212,'MASTER DATA'!$A$1:$B$192,2,0))</f>
        <v/>
      </c>
      <c r="N2212" s="232">
        <v>0</v>
      </c>
      <c r="O2212" s="232" t="e">
        <f t="shared" si="769"/>
        <v>#N/A</v>
      </c>
      <c r="P2212" s="232" t="e">
        <f t="shared" si="770"/>
        <v>#N/A</v>
      </c>
      <c r="Q2212" s="232" t="e">
        <f>VLOOKUP(L2212,'MASTER DATA'!$A$1:$E$192,5,0)</f>
        <v>#N/A</v>
      </c>
      <c r="R2212" s="234">
        <f>SUMIF('picking of the day'!$H$4:$H$358,WMS!H2212&amp;WMS!L2212,'picking of the day'!$E$4:$E$358)</f>
        <v>0</v>
      </c>
      <c r="U2212" s="114">
        <f>IF(ISNA(VLOOKUP(H2212,'data putaway'!$A$1:$E$530,3,0)),0,VLOOKUP(H2212,'data putaway'!$A$1:$E$530,3,0))</f>
        <v>0</v>
      </c>
      <c r="V2212" s="354">
        <f t="shared" si="771"/>
        <v>0</v>
      </c>
      <c r="W2212" s="114">
        <f>IF(ISNA(VLOOKUP(H2212,'data putaway'!$A$1:$E$530,2,0)),0,VLOOKUP(H2212,'data putaway'!$A$1:$E$530,2,0))</f>
        <v>0</v>
      </c>
      <c r="X2212" s="354" t="b">
        <f t="shared" si="772"/>
        <v>1</v>
      </c>
      <c r="Y2212" s="354">
        <f>IF(ISNA(VLOOKUP(H2212,'data putaway'!$A$1:$E$530,4,0)),0,VLOOKUP(H2212,'data putaway'!$A$1:$E$530,4,0))</f>
        <v>0</v>
      </c>
      <c r="Z2212" s="113">
        <f>IF(ISNA(VLOOKUP(H2212,'data putaway'!$A$1:$E$530,5,0)),0,VLOOKUP(H2212,'data putaway'!$A$1:$E$530,5,0))</f>
        <v>0</v>
      </c>
      <c r="AA2212" s="354" t="b">
        <f t="shared" si="773"/>
        <v>1</v>
      </c>
      <c r="AB2212" s="354" t="b">
        <f t="shared" si="774"/>
        <v>1</v>
      </c>
      <c r="AC2212" s="356" t="str">
        <f t="shared" ca="1" si="775"/>
        <v/>
      </c>
      <c r="AD2212" s="114" t="str">
        <f t="shared" ca="1" si="782"/>
        <v/>
      </c>
      <c r="AE2212" s="114">
        <f t="shared" si="776"/>
        <v>0</v>
      </c>
      <c r="AF2212" s="114">
        <f t="shared" si="777"/>
        <v>0</v>
      </c>
      <c r="AG2212" s="354" t="str">
        <f t="shared" si="778"/>
        <v>CG05</v>
      </c>
      <c r="AH2212" s="114">
        <f>IF(ISNA(VLOOKUP(L2212,'MASTER DATA'!$A$1:$F$192,6,0)),0,VLOOKUP(L2212,'MASTER DATA'!$A$1:$F$192,6,0))*AE2212</f>
        <v>0</v>
      </c>
      <c r="AI2212" s="354" t="e">
        <f>VLOOKUP($D2212,'warehouse mapping'!$AN$7:$AO$17,2,0)</f>
        <v>#N/A</v>
      </c>
      <c r="AJ2212" s="114">
        <f t="shared" si="779"/>
        <v>1</v>
      </c>
      <c r="AK2212" s="354" t="e">
        <f t="shared" si="780"/>
        <v>#N/A</v>
      </c>
      <c r="AL2212" s="354" t="s">
        <v>3025</v>
      </c>
      <c r="AM2212" s="354">
        <f t="shared" si="783"/>
        <v>1</v>
      </c>
      <c r="AN2212" s="354" t="b">
        <f t="shared" si="781"/>
        <v>1</v>
      </c>
    </row>
    <row r="2213" spans="1:40" s="354" customFormat="1">
      <c r="A2213" s="354" t="str">
        <f t="shared" si="762"/>
        <v>CG05E01</v>
      </c>
      <c r="B2213" s="354">
        <f t="shared" si="763"/>
        <v>0</v>
      </c>
      <c r="C2213" s="354">
        <f t="shared" si="764"/>
        <v>0</v>
      </c>
      <c r="D2213" s="354" t="str">
        <f t="shared" si="765"/>
        <v>CG</v>
      </c>
      <c r="E2213" s="354" t="str">
        <f t="shared" si="766"/>
        <v>05</v>
      </c>
      <c r="F2213" s="354" t="str">
        <f t="shared" si="767"/>
        <v>E</v>
      </c>
      <c r="G2213" s="355" t="str">
        <f t="shared" si="768"/>
        <v>01</v>
      </c>
      <c r="H2213" s="232" t="s">
        <v>324</v>
      </c>
      <c r="I2213" s="232"/>
      <c r="J2213" s="233"/>
      <c r="K2213" s="233"/>
      <c r="L2213" s="234"/>
      <c r="M2213" s="232" t="str">
        <f>IF(ISNA(VLOOKUP(L2213,'MASTER DATA'!$A$1:$B$192,2,0)),"",VLOOKUP(L2213,'MASTER DATA'!$A$1:$B$192,2,0))</f>
        <v/>
      </c>
      <c r="N2213" s="232">
        <v>0</v>
      </c>
      <c r="O2213" s="232" t="e">
        <f t="shared" si="769"/>
        <v>#N/A</v>
      </c>
      <c r="P2213" s="232" t="e">
        <f t="shared" si="770"/>
        <v>#N/A</v>
      </c>
      <c r="Q2213" s="232" t="e">
        <f>VLOOKUP(L2213,'MASTER DATA'!$A$1:$E$192,5,0)</f>
        <v>#N/A</v>
      </c>
      <c r="R2213" s="234">
        <f>SUMIF('picking of the day'!$H$4:$H$358,WMS!H2213&amp;WMS!L2213,'picking of the day'!$E$4:$E$358)</f>
        <v>0</v>
      </c>
      <c r="U2213" s="114">
        <f>IF(ISNA(VLOOKUP(H2213,'data putaway'!$A$1:$E$530,3,0)),0,VLOOKUP(H2213,'data putaway'!$A$1:$E$530,3,0))</f>
        <v>0</v>
      </c>
      <c r="V2213" s="354">
        <f t="shared" si="771"/>
        <v>0</v>
      </c>
      <c r="W2213" s="114">
        <f>IF(ISNA(VLOOKUP(H2213,'data putaway'!$A$1:$E$530,2,0)),0,VLOOKUP(H2213,'data putaway'!$A$1:$E$530,2,0))</f>
        <v>0</v>
      </c>
      <c r="X2213" s="354" t="b">
        <f t="shared" si="772"/>
        <v>1</v>
      </c>
      <c r="Y2213" s="354">
        <f>IF(ISNA(VLOOKUP(H2213,'data putaway'!$A$1:$E$530,4,0)),0,VLOOKUP(H2213,'data putaway'!$A$1:$E$530,4,0))</f>
        <v>0</v>
      </c>
      <c r="Z2213" s="113">
        <f>IF(ISNA(VLOOKUP(H2213,'data putaway'!$A$1:$E$530,5,0)),0,VLOOKUP(H2213,'data putaway'!$A$1:$E$530,5,0))</f>
        <v>0</v>
      </c>
      <c r="AA2213" s="354" t="b">
        <f t="shared" si="773"/>
        <v>1</v>
      </c>
      <c r="AB2213" s="354" t="b">
        <f t="shared" si="774"/>
        <v>1</v>
      </c>
      <c r="AC2213" s="356" t="str">
        <f t="shared" ca="1" si="775"/>
        <v/>
      </c>
      <c r="AD2213" s="114" t="str">
        <f t="shared" ca="1" si="782"/>
        <v/>
      </c>
      <c r="AE2213" s="114">
        <f t="shared" si="776"/>
        <v>0</v>
      </c>
      <c r="AF2213" s="114">
        <f t="shared" si="777"/>
        <v>0</v>
      </c>
      <c r="AG2213" s="354" t="str">
        <f t="shared" si="778"/>
        <v>CG05</v>
      </c>
      <c r="AH2213" s="114">
        <f>IF(ISNA(VLOOKUP(L2213,'MASTER DATA'!$A$1:$F$192,6,0)),0,VLOOKUP(L2213,'MASTER DATA'!$A$1:$F$192,6,0))*AE2213</f>
        <v>0</v>
      </c>
      <c r="AI2213" s="354" t="e">
        <f>VLOOKUP($D2213,'warehouse mapping'!$AN$7:$AO$17,2,0)</f>
        <v>#N/A</v>
      </c>
      <c r="AJ2213" s="114">
        <f t="shared" si="779"/>
        <v>1</v>
      </c>
      <c r="AK2213" s="354" t="e">
        <f t="shared" si="780"/>
        <v>#N/A</v>
      </c>
      <c r="AL2213" s="354" t="s">
        <v>3025</v>
      </c>
      <c r="AM2213" s="354">
        <f t="shared" si="783"/>
        <v>1</v>
      </c>
      <c r="AN2213" s="354" t="b">
        <f t="shared" si="781"/>
        <v>1</v>
      </c>
    </row>
    <row r="2214" spans="1:40" s="354" customFormat="1">
      <c r="A2214" s="354" t="str">
        <f t="shared" si="762"/>
        <v>CG05E02</v>
      </c>
      <c r="B2214" s="354">
        <f t="shared" si="763"/>
        <v>0</v>
      </c>
      <c r="C2214" s="354">
        <f t="shared" si="764"/>
        <v>0</v>
      </c>
      <c r="D2214" s="354" t="str">
        <f t="shared" si="765"/>
        <v>CG</v>
      </c>
      <c r="E2214" s="354" t="str">
        <f t="shared" si="766"/>
        <v>05</v>
      </c>
      <c r="F2214" s="354" t="str">
        <f t="shared" si="767"/>
        <v>E</v>
      </c>
      <c r="G2214" s="355" t="str">
        <f t="shared" si="768"/>
        <v>02</v>
      </c>
      <c r="H2214" s="232" t="s">
        <v>325</v>
      </c>
      <c r="I2214" s="232"/>
      <c r="J2214" s="233"/>
      <c r="K2214" s="233"/>
      <c r="L2214" s="234"/>
      <c r="M2214" s="232" t="str">
        <f>IF(ISNA(VLOOKUP(L2214,'MASTER DATA'!$A$1:$B$192,2,0)),"",VLOOKUP(L2214,'MASTER DATA'!$A$1:$B$192,2,0))</f>
        <v/>
      </c>
      <c r="N2214" s="232">
        <v>0</v>
      </c>
      <c r="O2214" s="232" t="e">
        <f t="shared" si="769"/>
        <v>#N/A</v>
      </c>
      <c r="P2214" s="232" t="e">
        <f t="shared" si="770"/>
        <v>#N/A</v>
      </c>
      <c r="Q2214" s="232" t="e">
        <f>VLOOKUP(L2214,'MASTER DATA'!$A$1:$E$192,5,0)</f>
        <v>#N/A</v>
      </c>
      <c r="R2214" s="234">
        <f>SUMIF('picking of the day'!$H$4:$H$358,WMS!H2214&amp;WMS!L2214,'picking of the day'!$E$4:$E$358)</f>
        <v>0</v>
      </c>
      <c r="U2214" s="114">
        <f>IF(ISNA(VLOOKUP(H2214,'data putaway'!$A$1:$E$530,3,0)),0,VLOOKUP(H2214,'data putaway'!$A$1:$E$530,3,0))</f>
        <v>0</v>
      </c>
      <c r="V2214" s="354">
        <f t="shared" si="771"/>
        <v>0</v>
      </c>
      <c r="W2214" s="114">
        <f>IF(ISNA(VLOOKUP(H2214,'data putaway'!$A$1:$E$530,2,0)),0,VLOOKUP(H2214,'data putaway'!$A$1:$E$530,2,0))</f>
        <v>0</v>
      </c>
      <c r="X2214" s="354" t="b">
        <f t="shared" si="772"/>
        <v>1</v>
      </c>
      <c r="Y2214" s="354">
        <f>IF(ISNA(VLOOKUP(H2214,'data putaway'!$A$1:$E$530,4,0)),0,VLOOKUP(H2214,'data putaway'!$A$1:$E$530,4,0))</f>
        <v>0</v>
      </c>
      <c r="Z2214" s="113">
        <f>IF(ISNA(VLOOKUP(H2214,'data putaway'!$A$1:$E$530,5,0)),0,VLOOKUP(H2214,'data putaway'!$A$1:$E$530,5,0))</f>
        <v>0</v>
      </c>
      <c r="AA2214" s="354" t="b">
        <f t="shared" si="773"/>
        <v>1</v>
      </c>
      <c r="AB2214" s="354" t="b">
        <f t="shared" si="774"/>
        <v>1</v>
      </c>
      <c r="AC2214" s="356" t="str">
        <f t="shared" ca="1" si="775"/>
        <v/>
      </c>
      <c r="AD2214" s="114" t="str">
        <f t="shared" ca="1" si="782"/>
        <v/>
      </c>
      <c r="AE2214" s="114">
        <f t="shared" si="776"/>
        <v>0</v>
      </c>
      <c r="AF2214" s="114">
        <f t="shared" si="777"/>
        <v>0</v>
      </c>
      <c r="AG2214" s="354" t="str">
        <f t="shared" si="778"/>
        <v>CG05</v>
      </c>
      <c r="AH2214" s="114">
        <f>IF(ISNA(VLOOKUP(L2214,'MASTER DATA'!$A$1:$F$192,6,0)),0,VLOOKUP(L2214,'MASTER DATA'!$A$1:$F$192,6,0))*AE2214</f>
        <v>0</v>
      </c>
      <c r="AI2214" s="354" t="e">
        <f>VLOOKUP($D2214,'warehouse mapping'!$AN$7:$AO$17,2,0)</f>
        <v>#N/A</v>
      </c>
      <c r="AJ2214" s="114">
        <f t="shared" si="779"/>
        <v>1</v>
      </c>
      <c r="AK2214" s="354" t="e">
        <f t="shared" si="780"/>
        <v>#N/A</v>
      </c>
      <c r="AL2214" s="354" t="s">
        <v>3025</v>
      </c>
      <c r="AM2214" s="354">
        <f t="shared" si="783"/>
        <v>1</v>
      </c>
      <c r="AN2214" s="354" t="b">
        <f t="shared" si="781"/>
        <v>1</v>
      </c>
    </row>
    <row r="2215" spans="1:40" s="354" customFormat="1">
      <c r="A2215" s="354" t="str">
        <f t="shared" ref="A2215:A2278" si="784">H2215&amp;L2215</f>
        <v>CG06A01</v>
      </c>
      <c r="B2215" s="354">
        <f t="shared" ref="B2215:B2278" si="785">R2215+S2215</f>
        <v>0</v>
      </c>
      <c r="C2215" s="354">
        <f t="shared" ref="C2215:C2278" si="786">T2215+U2215</f>
        <v>0</v>
      </c>
      <c r="D2215" s="354" t="str">
        <f t="shared" si="765"/>
        <v>CG</v>
      </c>
      <c r="E2215" s="354" t="str">
        <f t="shared" si="766"/>
        <v>06</v>
      </c>
      <c r="F2215" s="354" t="str">
        <f t="shared" si="767"/>
        <v>A</v>
      </c>
      <c r="G2215" s="355" t="str">
        <f t="shared" si="768"/>
        <v>01</v>
      </c>
      <c r="H2215" s="232" t="s">
        <v>2431</v>
      </c>
      <c r="I2215" s="232" t="s">
        <v>3025</v>
      </c>
      <c r="J2215" s="233" t="s">
        <v>3025</v>
      </c>
      <c r="K2215" s="233" t="s">
        <v>3025</v>
      </c>
      <c r="L2215" s="234"/>
      <c r="M2215" s="232" t="str">
        <f>IF(ISNA(VLOOKUP(L2215,'MASTER DATA'!$A$1:$B$192,2,0)),"",VLOOKUP(L2215,'MASTER DATA'!$A$1:$B$192,2,0))</f>
        <v/>
      </c>
      <c r="N2215" s="232">
        <v>0</v>
      </c>
      <c r="O2215" s="232" t="e">
        <f t="shared" si="769"/>
        <v>#N/A</v>
      </c>
      <c r="P2215" s="232" t="e">
        <f t="shared" si="770"/>
        <v>#N/A</v>
      </c>
      <c r="Q2215" s="232" t="e">
        <f>VLOOKUP(L2215,'MASTER DATA'!$A$1:$E$192,5,0)</f>
        <v>#N/A</v>
      </c>
      <c r="R2215" s="234">
        <f>SUMIF('picking of the day'!$H$4:$H$358,WMS!H2215&amp;WMS!L2215,'picking of the day'!$E$4:$E$358)</f>
        <v>0</v>
      </c>
      <c r="U2215" s="114">
        <f>IF(ISNA(VLOOKUP(H2215,'data putaway'!$A$1:$E$530,3,0)),0,VLOOKUP(H2215,'data putaway'!$A$1:$E$530,3,0))</f>
        <v>0</v>
      </c>
      <c r="V2215" s="354">
        <f t="shared" si="771"/>
        <v>0</v>
      </c>
      <c r="W2215" s="114">
        <f>IF(ISNA(VLOOKUP(H2215,'data putaway'!$A$1:$E$530,2,0)),0,VLOOKUP(H2215,'data putaway'!$A$1:$E$530,2,0))</f>
        <v>0</v>
      </c>
      <c r="X2215" s="354" t="b">
        <f t="shared" si="772"/>
        <v>1</v>
      </c>
      <c r="Y2215" s="354">
        <f>IF(ISNA(VLOOKUP(H2215,'data putaway'!$A$1:$E$530,4,0)),0,VLOOKUP(H2215,'data putaway'!$A$1:$E$530,4,0))</f>
        <v>0</v>
      </c>
      <c r="Z2215" s="113">
        <f>IF(ISNA(VLOOKUP(H2215,'data putaway'!$A$1:$E$530,5,0)),0,VLOOKUP(H2215,'data putaway'!$A$1:$E$530,5,0))</f>
        <v>0</v>
      </c>
      <c r="AA2215" s="354" t="b">
        <f t="shared" si="773"/>
        <v>0</v>
      </c>
      <c r="AB2215" s="354" t="b">
        <f t="shared" si="774"/>
        <v>0</v>
      </c>
      <c r="AC2215" s="356" t="str">
        <f t="shared" ca="1" si="775"/>
        <v/>
      </c>
      <c r="AD2215" s="114" t="str">
        <f t="shared" ca="1" si="782"/>
        <v/>
      </c>
      <c r="AE2215" s="114">
        <f t="shared" si="776"/>
        <v>0</v>
      </c>
      <c r="AF2215" s="114">
        <f t="shared" si="777"/>
        <v>0</v>
      </c>
      <c r="AG2215" s="354" t="str">
        <f t="shared" si="778"/>
        <v>CG06</v>
      </c>
      <c r="AH2215" s="114">
        <f>IF(ISNA(VLOOKUP(L2215,'MASTER DATA'!$A$1:$F$192,6,0)),0,VLOOKUP(L2215,'MASTER DATA'!$A$1:$F$192,6,0))*AE2215</f>
        <v>0</v>
      </c>
      <c r="AI2215" s="354" t="e">
        <f>VLOOKUP($D2215,'warehouse mapping'!$AN$7:$AO$17,2,0)</f>
        <v>#N/A</v>
      </c>
      <c r="AJ2215" s="114">
        <f t="shared" si="779"/>
        <v>1</v>
      </c>
      <c r="AK2215" s="354" t="e">
        <f t="shared" si="780"/>
        <v>#N/A</v>
      </c>
      <c r="AL2215" s="354" t="s">
        <v>3025</v>
      </c>
      <c r="AM2215" s="354">
        <f t="shared" si="783"/>
        <v>1</v>
      </c>
      <c r="AN2215" s="354" t="b">
        <f t="shared" si="781"/>
        <v>1</v>
      </c>
    </row>
    <row r="2216" spans="1:40" s="354" customFormat="1">
      <c r="A2216" s="354" t="str">
        <f t="shared" si="784"/>
        <v>CG06A02</v>
      </c>
      <c r="B2216" s="354">
        <f t="shared" si="785"/>
        <v>0</v>
      </c>
      <c r="C2216" s="354">
        <f t="shared" si="786"/>
        <v>0</v>
      </c>
      <c r="D2216" s="354" t="str">
        <f t="shared" si="765"/>
        <v>CG</v>
      </c>
      <c r="E2216" s="354" t="str">
        <f t="shared" si="766"/>
        <v>06</v>
      </c>
      <c r="F2216" s="354" t="str">
        <f t="shared" si="767"/>
        <v>A</v>
      </c>
      <c r="G2216" s="355" t="str">
        <f t="shared" si="768"/>
        <v>02</v>
      </c>
      <c r="H2216" s="232" t="s">
        <v>2432</v>
      </c>
      <c r="I2216" s="232" t="s">
        <v>3025</v>
      </c>
      <c r="J2216" s="233" t="s">
        <v>3025</v>
      </c>
      <c r="K2216" s="233" t="s">
        <v>3025</v>
      </c>
      <c r="L2216" s="234"/>
      <c r="M2216" s="232" t="str">
        <f>IF(ISNA(VLOOKUP(L2216,'MASTER DATA'!$A$1:$B$192,2,0)),"",VLOOKUP(L2216,'MASTER DATA'!$A$1:$B$192,2,0))</f>
        <v/>
      </c>
      <c r="N2216" s="232">
        <v>0</v>
      </c>
      <c r="O2216" s="232" t="e">
        <f t="shared" si="769"/>
        <v>#N/A</v>
      </c>
      <c r="P2216" s="232" t="e">
        <f t="shared" si="770"/>
        <v>#N/A</v>
      </c>
      <c r="Q2216" s="232" t="e">
        <f>VLOOKUP(L2216,'MASTER DATA'!$A$1:$E$192,5,0)</f>
        <v>#N/A</v>
      </c>
      <c r="R2216" s="234">
        <f>SUMIF('picking of the day'!$H$4:$H$358,WMS!H2216&amp;WMS!L2216,'picking of the day'!$E$4:$E$358)</f>
        <v>0</v>
      </c>
      <c r="U2216" s="114">
        <f>IF(ISNA(VLOOKUP(H2216,'data putaway'!$A$1:$E$530,3,0)),0,VLOOKUP(H2216,'data putaway'!$A$1:$E$530,3,0))</f>
        <v>0</v>
      </c>
      <c r="V2216" s="354">
        <f t="shared" si="771"/>
        <v>0</v>
      </c>
      <c r="W2216" s="114">
        <f>IF(ISNA(VLOOKUP(H2216,'data putaway'!$A$1:$E$530,2,0)),0,VLOOKUP(H2216,'data putaway'!$A$1:$E$530,2,0))</f>
        <v>0</v>
      </c>
      <c r="X2216" s="354" t="b">
        <f t="shared" si="772"/>
        <v>1</v>
      </c>
      <c r="Y2216" s="354">
        <f>IF(ISNA(VLOOKUP(H2216,'data putaway'!$A$1:$E$530,4,0)),0,VLOOKUP(H2216,'data putaway'!$A$1:$E$530,4,0))</f>
        <v>0</v>
      </c>
      <c r="Z2216" s="113">
        <f>IF(ISNA(VLOOKUP(H2216,'data putaway'!$A$1:$E$530,5,0)),0,VLOOKUP(H2216,'data putaway'!$A$1:$E$530,5,0))</f>
        <v>0</v>
      </c>
      <c r="AA2216" s="354" t="b">
        <f t="shared" si="773"/>
        <v>0</v>
      </c>
      <c r="AB2216" s="354" t="b">
        <f t="shared" si="774"/>
        <v>0</v>
      </c>
      <c r="AC2216" s="356" t="str">
        <f t="shared" ca="1" si="775"/>
        <v/>
      </c>
      <c r="AD2216" s="114" t="str">
        <f t="shared" ca="1" si="782"/>
        <v/>
      </c>
      <c r="AE2216" s="114">
        <f t="shared" si="776"/>
        <v>0</v>
      </c>
      <c r="AF2216" s="114">
        <f t="shared" si="777"/>
        <v>0</v>
      </c>
      <c r="AG2216" s="354" t="str">
        <f t="shared" si="778"/>
        <v>CG06</v>
      </c>
      <c r="AH2216" s="114">
        <f>IF(ISNA(VLOOKUP(L2216,'MASTER DATA'!$A$1:$F$192,6,0)),0,VLOOKUP(L2216,'MASTER DATA'!$A$1:$F$192,6,0))*AE2216</f>
        <v>0</v>
      </c>
      <c r="AI2216" s="354" t="e">
        <f>VLOOKUP($D2216,'warehouse mapping'!$AN$7:$AO$17,2,0)</f>
        <v>#N/A</v>
      </c>
      <c r="AJ2216" s="114">
        <f t="shared" si="779"/>
        <v>1</v>
      </c>
      <c r="AK2216" s="354" t="e">
        <f t="shared" si="780"/>
        <v>#N/A</v>
      </c>
      <c r="AL2216" s="354" t="s">
        <v>3025</v>
      </c>
      <c r="AM2216" s="354">
        <f t="shared" si="783"/>
        <v>1</v>
      </c>
      <c r="AN2216" s="354" t="b">
        <f t="shared" si="781"/>
        <v>1</v>
      </c>
    </row>
    <row r="2217" spans="1:40" s="354" customFormat="1">
      <c r="A2217" s="354" t="str">
        <f t="shared" si="784"/>
        <v>CG06B01</v>
      </c>
      <c r="B2217" s="354">
        <f t="shared" si="785"/>
        <v>0</v>
      </c>
      <c r="C2217" s="354">
        <f t="shared" si="786"/>
        <v>0</v>
      </c>
      <c r="D2217" s="354" t="str">
        <f t="shared" si="765"/>
        <v>CG</v>
      </c>
      <c r="E2217" s="354" t="str">
        <f t="shared" si="766"/>
        <v>06</v>
      </c>
      <c r="F2217" s="354" t="str">
        <f t="shared" si="767"/>
        <v>B</v>
      </c>
      <c r="G2217" s="355" t="str">
        <f t="shared" si="768"/>
        <v>01</v>
      </c>
      <c r="H2217" s="232" t="s">
        <v>2433</v>
      </c>
      <c r="I2217" s="232" t="s">
        <v>3025</v>
      </c>
      <c r="J2217" s="233" t="s">
        <v>3025</v>
      </c>
      <c r="K2217" s="233" t="s">
        <v>3025</v>
      </c>
      <c r="L2217" s="234"/>
      <c r="M2217" s="232" t="str">
        <f>IF(ISNA(VLOOKUP(L2217,'MASTER DATA'!$A$1:$B$192,2,0)),"",VLOOKUP(L2217,'MASTER DATA'!$A$1:$B$192,2,0))</f>
        <v/>
      </c>
      <c r="N2217" s="232">
        <v>0</v>
      </c>
      <c r="O2217" s="232" t="e">
        <f t="shared" si="769"/>
        <v>#N/A</v>
      </c>
      <c r="P2217" s="232" t="e">
        <f t="shared" si="770"/>
        <v>#N/A</v>
      </c>
      <c r="Q2217" s="232" t="e">
        <f>VLOOKUP(L2217,'MASTER DATA'!$A$1:$E$192,5,0)</f>
        <v>#N/A</v>
      </c>
      <c r="R2217" s="234">
        <f>SUMIF('picking of the day'!$H$4:$H$358,WMS!H2217&amp;WMS!L2217,'picking of the day'!$E$4:$E$358)</f>
        <v>0</v>
      </c>
      <c r="U2217" s="114">
        <f>IF(ISNA(VLOOKUP(H2217,'data putaway'!$A$1:$E$530,3,0)),0,VLOOKUP(H2217,'data putaway'!$A$1:$E$530,3,0))</f>
        <v>0</v>
      </c>
      <c r="V2217" s="354">
        <f t="shared" si="771"/>
        <v>0</v>
      </c>
      <c r="W2217" s="114">
        <f>IF(ISNA(VLOOKUP(H2217,'data putaway'!$A$1:$E$530,2,0)),0,VLOOKUP(H2217,'data putaway'!$A$1:$E$530,2,0))</f>
        <v>0</v>
      </c>
      <c r="X2217" s="354" t="b">
        <f t="shared" si="772"/>
        <v>1</v>
      </c>
      <c r="Y2217" s="354">
        <f>IF(ISNA(VLOOKUP(H2217,'data putaway'!$A$1:$E$530,4,0)),0,VLOOKUP(H2217,'data putaway'!$A$1:$E$530,4,0))</f>
        <v>0</v>
      </c>
      <c r="Z2217" s="113">
        <f>IF(ISNA(VLOOKUP(H2217,'data putaway'!$A$1:$E$530,5,0)),0,VLOOKUP(H2217,'data putaway'!$A$1:$E$530,5,0))</f>
        <v>0</v>
      </c>
      <c r="AA2217" s="354" t="b">
        <f t="shared" si="773"/>
        <v>0</v>
      </c>
      <c r="AB2217" s="354" t="b">
        <f t="shared" si="774"/>
        <v>0</v>
      </c>
      <c r="AC2217" s="356" t="str">
        <f t="shared" ca="1" si="775"/>
        <v/>
      </c>
      <c r="AD2217" s="114" t="str">
        <f t="shared" ca="1" si="782"/>
        <v/>
      </c>
      <c r="AE2217" s="114">
        <f t="shared" si="776"/>
        <v>0</v>
      </c>
      <c r="AF2217" s="114">
        <f t="shared" si="777"/>
        <v>0</v>
      </c>
      <c r="AG2217" s="354" t="str">
        <f t="shared" si="778"/>
        <v>CG06</v>
      </c>
      <c r="AH2217" s="114">
        <f>IF(ISNA(VLOOKUP(L2217,'MASTER DATA'!$A$1:$F$192,6,0)),0,VLOOKUP(L2217,'MASTER DATA'!$A$1:$F$192,6,0))*AE2217</f>
        <v>0</v>
      </c>
      <c r="AI2217" s="354" t="e">
        <f>VLOOKUP($D2217,'warehouse mapping'!$AN$7:$AO$17,2,0)</f>
        <v>#N/A</v>
      </c>
      <c r="AJ2217" s="114">
        <f t="shared" si="779"/>
        <v>1</v>
      </c>
      <c r="AK2217" s="354" t="e">
        <f t="shared" si="780"/>
        <v>#N/A</v>
      </c>
      <c r="AL2217" s="354" t="s">
        <v>3025</v>
      </c>
      <c r="AM2217" s="354">
        <f t="shared" si="783"/>
        <v>1</v>
      </c>
      <c r="AN2217" s="354" t="b">
        <f t="shared" si="781"/>
        <v>1</v>
      </c>
    </row>
    <row r="2218" spans="1:40" s="354" customFormat="1">
      <c r="A2218" s="354" t="str">
        <f t="shared" si="784"/>
        <v>CG06B02</v>
      </c>
      <c r="B2218" s="354">
        <f t="shared" si="785"/>
        <v>0</v>
      </c>
      <c r="C2218" s="354">
        <f t="shared" si="786"/>
        <v>0</v>
      </c>
      <c r="D2218" s="354" t="str">
        <f t="shared" si="765"/>
        <v>CG</v>
      </c>
      <c r="E2218" s="354" t="str">
        <f t="shared" si="766"/>
        <v>06</v>
      </c>
      <c r="F2218" s="354" t="str">
        <f t="shared" si="767"/>
        <v>B</v>
      </c>
      <c r="G2218" s="355" t="str">
        <f t="shared" si="768"/>
        <v>02</v>
      </c>
      <c r="H2218" s="232" t="s">
        <v>2434</v>
      </c>
      <c r="I2218" s="232" t="s">
        <v>3025</v>
      </c>
      <c r="J2218" s="233" t="s">
        <v>3025</v>
      </c>
      <c r="K2218" s="233" t="s">
        <v>3025</v>
      </c>
      <c r="L2218" s="234"/>
      <c r="M2218" s="232" t="str">
        <f>IF(ISNA(VLOOKUP(L2218,'MASTER DATA'!$A$1:$B$192,2,0)),"",VLOOKUP(L2218,'MASTER DATA'!$A$1:$B$192,2,0))</f>
        <v/>
      </c>
      <c r="N2218" s="232">
        <v>0</v>
      </c>
      <c r="O2218" s="232" t="e">
        <f t="shared" si="769"/>
        <v>#N/A</v>
      </c>
      <c r="P2218" s="232" t="e">
        <f t="shared" si="770"/>
        <v>#N/A</v>
      </c>
      <c r="Q2218" s="232" t="e">
        <f>VLOOKUP(L2218,'MASTER DATA'!$A$1:$E$192,5,0)</f>
        <v>#N/A</v>
      </c>
      <c r="R2218" s="234">
        <f>SUMIF('picking of the day'!$H$4:$H$358,WMS!H2218&amp;WMS!L2218,'picking of the day'!$E$4:$E$358)</f>
        <v>0</v>
      </c>
      <c r="U2218" s="114">
        <f>IF(ISNA(VLOOKUP(H2218,'data putaway'!$A$1:$E$530,3,0)),0,VLOOKUP(H2218,'data putaway'!$A$1:$E$530,3,0))</f>
        <v>0</v>
      </c>
      <c r="V2218" s="354">
        <f t="shared" si="771"/>
        <v>0</v>
      </c>
      <c r="W2218" s="114">
        <f>IF(ISNA(VLOOKUP(H2218,'data putaway'!$A$1:$E$530,2,0)),0,VLOOKUP(H2218,'data putaway'!$A$1:$E$530,2,0))</f>
        <v>0</v>
      </c>
      <c r="X2218" s="354" t="b">
        <f t="shared" si="772"/>
        <v>1</v>
      </c>
      <c r="Y2218" s="354">
        <f>IF(ISNA(VLOOKUP(H2218,'data putaway'!$A$1:$E$530,4,0)),0,VLOOKUP(H2218,'data putaway'!$A$1:$E$530,4,0))</f>
        <v>0</v>
      </c>
      <c r="Z2218" s="113">
        <f>IF(ISNA(VLOOKUP(H2218,'data putaway'!$A$1:$E$530,5,0)),0,VLOOKUP(H2218,'data putaway'!$A$1:$E$530,5,0))</f>
        <v>0</v>
      </c>
      <c r="AA2218" s="354" t="b">
        <f t="shared" si="773"/>
        <v>0</v>
      </c>
      <c r="AB2218" s="354" t="b">
        <f t="shared" si="774"/>
        <v>0</v>
      </c>
      <c r="AC2218" s="356" t="str">
        <f t="shared" ca="1" si="775"/>
        <v/>
      </c>
      <c r="AD2218" s="114" t="str">
        <f t="shared" ca="1" si="782"/>
        <v/>
      </c>
      <c r="AE2218" s="114">
        <f t="shared" si="776"/>
        <v>0</v>
      </c>
      <c r="AF2218" s="114">
        <f t="shared" si="777"/>
        <v>0</v>
      </c>
      <c r="AG2218" s="354" t="str">
        <f t="shared" si="778"/>
        <v>CG06</v>
      </c>
      <c r="AH2218" s="114">
        <f>IF(ISNA(VLOOKUP(L2218,'MASTER DATA'!$A$1:$F$192,6,0)),0,VLOOKUP(L2218,'MASTER DATA'!$A$1:$F$192,6,0))*AE2218</f>
        <v>0</v>
      </c>
      <c r="AI2218" s="354" t="e">
        <f>VLOOKUP($D2218,'warehouse mapping'!$AN$7:$AO$17,2,0)</f>
        <v>#N/A</v>
      </c>
      <c r="AJ2218" s="114">
        <f t="shared" si="779"/>
        <v>1</v>
      </c>
      <c r="AK2218" s="354" t="e">
        <f t="shared" si="780"/>
        <v>#N/A</v>
      </c>
      <c r="AL2218" s="354" t="s">
        <v>3025</v>
      </c>
      <c r="AM2218" s="354">
        <f t="shared" si="783"/>
        <v>1</v>
      </c>
      <c r="AN2218" s="354" t="b">
        <f t="shared" si="781"/>
        <v>1</v>
      </c>
    </row>
    <row r="2219" spans="1:40" s="354" customFormat="1">
      <c r="A2219" s="354" t="str">
        <f t="shared" si="784"/>
        <v>CG06C01</v>
      </c>
      <c r="B2219" s="354">
        <f t="shared" si="785"/>
        <v>0</v>
      </c>
      <c r="C2219" s="354">
        <f t="shared" si="786"/>
        <v>0</v>
      </c>
      <c r="D2219" s="354" t="str">
        <f t="shared" si="765"/>
        <v>CG</v>
      </c>
      <c r="E2219" s="354" t="str">
        <f t="shared" si="766"/>
        <v>06</v>
      </c>
      <c r="F2219" s="354" t="str">
        <f t="shared" si="767"/>
        <v>C</v>
      </c>
      <c r="G2219" s="355" t="str">
        <f t="shared" si="768"/>
        <v>01</v>
      </c>
      <c r="H2219" s="232" t="s">
        <v>2435</v>
      </c>
      <c r="I2219" s="232" t="s">
        <v>3025</v>
      </c>
      <c r="J2219" s="233" t="s">
        <v>3025</v>
      </c>
      <c r="K2219" s="233" t="s">
        <v>3025</v>
      </c>
      <c r="L2219" s="234"/>
      <c r="M2219" s="232" t="str">
        <f>IF(ISNA(VLOOKUP(L2219,'MASTER DATA'!$A$1:$B$192,2,0)),"",VLOOKUP(L2219,'MASTER DATA'!$A$1:$B$192,2,0))</f>
        <v/>
      </c>
      <c r="N2219" s="232">
        <v>0</v>
      </c>
      <c r="O2219" s="232" t="e">
        <f t="shared" si="769"/>
        <v>#N/A</v>
      </c>
      <c r="P2219" s="232" t="e">
        <f t="shared" si="770"/>
        <v>#N/A</v>
      </c>
      <c r="Q2219" s="232" t="e">
        <f>VLOOKUP(L2219,'MASTER DATA'!$A$1:$E$192,5,0)</f>
        <v>#N/A</v>
      </c>
      <c r="R2219" s="234">
        <f>SUMIF('picking of the day'!$H$4:$H$358,WMS!H2219&amp;WMS!L2219,'picking of the day'!$E$4:$E$358)</f>
        <v>0</v>
      </c>
      <c r="U2219" s="114">
        <f>IF(ISNA(VLOOKUP(H2219,'data putaway'!$A$1:$E$530,3,0)),0,VLOOKUP(H2219,'data putaway'!$A$1:$E$530,3,0))</f>
        <v>0</v>
      </c>
      <c r="V2219" s="354">
        <f t="shared" si="771"/>
        <v>0</v>
      </c>
      <c r="W2219" s="114">
        <f>IF(ISNA(VLOOKUP(H2219,'data putaway'!$A$1:$E$530,2,0)),0,VLOOKUP(H2219,'data putaway'!$A$1:$E$530,2,0))</f>
        <v>0</v>
      </c>
      <c r="X2219" s="354" t="b">
        <f t="shared" si="772"/>
        <v>1</v>
      </c>
      <c r="Y2219" s="354">
        <f>IF(ISNA(VLOOKUP(H2219,'data putaway'!$A$1:$E$530,4,0)),0,VLOOKUP(H2219,'data putaway'!$A$1:$E$530,4,0))</f>
        <v>0</v>
      </c>
      <c r="Z2219" s="113">
        <f>IF(ISNA(VLOOKUP(H2219,'data putaway'!$A$1:$E$530,5,0)),0,VLOOKUP(H2219,'data putaway'!$A$1:$E$530,5,0))</f>
        <v>0</v>
      </c>
      <c r="AA2219" s="354" t="b">
        <f t="shared" si="773"/>
        <v>0</v>
      </c>
      <c r="AB2219" s="354" t="b">
        <f t="shared" si="774"/>
        <v>0</v>
      </c>
      <c r="AC2219" s="356" t="str">
        <f t="shared" ca="1" si="775"/>
        <v/>
      </c>
      <c r="AD2219" s="114" t="str">
        <f t="shared" ca="1" si="782"/>
        <v/>
      </c>
      <c r="AE2219" s="114">
        <f t="shared" si="776"/>
        <v>0</v>
      </c>
      <c r="AF2219" s="114">
        <f t="shared" si="777"/>
        <v>0</v>
      </c>
      <c r="AG2219" s="354" t="str">
        <f t="shared" si="778"/>
        <v>CG06</v>
      </c>
      <c r="AH2219" s="114">
        <f>IF(ISNA(VLOOKUP(L2219,'MASTER DATA'!$A$1:$F$192,6,0)),0,VLOOKUP(L2219,'MASTER DATA'!$A$1:$F$192,6,0))*AE2219</f>
        <v>0</v>
      </c>
      <c r="AI2219" s="354" t="e">
        <f>VLOOKUP($D2219,'warehouse mapping'!$AN$7:$AO$17,2,0)</f>
        <v>#N/A</v>
      </c>
      <c r="AJ2219" s="114">
        <f t="shared" si="779"/>
        <v>1</v>
      </c>
      <c r="AK2219" s="354" t="e">
        <f t="shared" si="780"/>
        <v>#N/A</v>
      </c>
      <c r="AL2219" s="354" t="s">
        <v>3025</v>
      </c>
      <c r="AM2219" s="354">
        <f t="shared" si="783"/>
        <v>1</v>
      </c>
      <c r="AN2219" s="354" t="b">
        <f t="shared" si="781"/>
        <v>1</v>
      </c>
    </row>
    <row r="2220" spans="1:40" s="354" customFormat="1">
      <c r="A2220" s="354" t="str">
        <f t="shared" si="784"/>
        <v>CG06C02</v>
      </c>
      <c r="B2220" s="354">
        <f t="shared" si="785"/>
        <v>0</v>
      </c>
      <c r="C2220" s="354">
        <f t="shared" si="786"/>
        <v>0</v>
      </c>
      <c r="D2220" s="354" t="str">
        <f t="shared" si="765"/>
        <v>CG</v>
      </c>
      <c r="E2220" s="354" t="str">
        <f t="shared" si="766"/>
        <v>06</v>
      </c>
      <c r="F2220" s="354" t="str">
        <f t="shared" si="767"/>
        <v>C</v>
      </c>
      <c r="G2220" s="355" t="str">
        <f t="shared" si="768"/>
        <v>02</v>
      </c>
      <c r="H2220" s="232" t="s">
        <v>2436</v>
      </c>
      <c r="I2220" s="232" t="s">
        <v>3025</v>
      </c>
      <c r="J2220" s="233" t="s">
        <v>3025</v>
      </c>
      <c r="K2220" s="233" t="s">
        <v>3025</v>
      </c>
      <c r="L2220" s="234"/>
      <c r="M2220" s="232" t="str">
        <f>IF(ISNA(VLOOKUP(L2220,'MASTER DATA'!$A$1:$B$192,2,0)),"",VLOOKUP(L2220,'MASTER DATA'!$A$1:$B$192,2,0))</f>
        <v/>
      </c>
      <c r="N2220" s="232">
        <v>0</v>
      </c>
      <c r="O2220" s="232" t="e">
        <f t="shared" si="769"/>
        <v>#N/A</v>
      </c>
      <c r="P2220" s="232" t="e">
        <f t="shared" si="770"/>
        <v>#N/A</v>
      </c>
      <c r="Q2220" s="232" t="e">
        <f>VLOOKUP(L2220,'MASTER DATA'!$A$1:$E$192,5,0)</f>
        <v>#N/A</v>
      </c>
      <c r="R2220" s="234">
        <f>SUMIF('picking of the day'!$H$4:$H$358,WMS!H2220&amp;WMS!L2220,'picking of the day'!$E$4:$E$358)</f>
        <v>0</v>
      </c>
      <c r="U2220" s="114">
        <f>IF(ISNA(VLOOKUP(H2220,'data putaway'!$A$1:$E$530,3,0)),0,VLOOKUP(H2220,'data putaway'!$A$1:$E$530,3,0))</f>
        <v>0</v>
      </c>
      <c r="V2220" s="354">
        <f t="shared" si="771"/>
        <v>0</v>
      </c>
      <c r="W2220" s="114">
        <f>IF(ISNA(VLOOKUP(H2220,'data putaway'!$A$1:$E$530,2,0)),0,VLOOKUP(H2220,'data putaway'!$A$1:$E$530,2,0))</f>
        <v>0</v>
      </c>
      <c r="X2220" s="354" t="b">
        <f t="shared" si="772"/>
        <v>1</v>
      </c>
      <c r="Y2220" s="354">
        <f>IF(ISNA(VLOOKUP(H2220,'data putaway'!$A$1:$E$530,4,0)),0,VLOOKUP(H2220,'data putaway'!$A$1:$E$530,4,0))</f>
        <v>0</v>
      </c>
      <c r="Z2220" s="113">
        <f>IF(ISNA(VLOOKUP(H2220,'data putaway'!$A$1:$E$530,5,0)),0,VLOOKUP(H2220,'data putaway'!$A$1:$E$530,5,0))</f>
        <v>0</v>
      </c>
      <c r="AA2220" s="354" t="b">
        <f t="shared" si="773"/>
        <v>0</v>
      </c>
      <c r="AB2220" s="354" t="b">
        <f t="shared" si="774"/>
        <v>0</v>
      </c>
      <c r="AC2220" s="356" t="str">
        <f t="shared" ca="1" si="775"/>
        <v/>
      </c>
      <c r="AD2220" s="114" t="str">
        <f t="shared" ca="1" si="782"/>
        <v/>
      </c>
      <c r="AE2220" s="114">
        <f t="shared" si="776"/>
        <v>0</v>
      </c>
      <c r="AF2220" s="114">
        <f t="shared" si="777"/>
        <v>0</v>
      </c>
      <c r="AG2220" s="354" t="str">
        <f t="shared" si="778"/>
        <v>CG06</v>
      </c>
      <c r="AH2220" s="114">
        <f>IF(ISNA(VLOOKUP(L2220,'MASTER DATA'!$A$1:$F$192,6,0)),0,VLOOKUP(L2220,'MASTER DATA'!$A$1:$F$192,6,0))*AE2220</f>
        <v>0</v>
      </c>
      <c r="AI2220" s="354" t="e">
        <f>VLOOKUP($D2220,'warehouse mapping'!$AN$7:$AO$17,2,0)</f>
        <v>#N/A</v>
      </c>
      <c r="AJ2220" s="114">
        <f t="shared" si="779"/>
        <v>1</v>
      </c>
      <c r="AK2220" s="354" t="e">
        <f t="shared" si="780"/>
        <v>#N/A</v>
      </c>
      <c r="AL2220" s="354" t="s">
        <v>3025</v>
      </c>
      <c r="AM2220" s="354">
        <f t="shared" si="783"/>
        <v>1</v>
      </c>
      <c r="AN2220" s="354" t="b">
        <f t="shared" si="781"/>
        <v>1</v>
      </c>
    </row>
    <row r="2221" spans="1:40" s="354" customFormat="1">
      <c r="A2221" s="354" t="str">
        <f t="shared" si="784"/>
        <v>CG06D01</v>
      </c>
      <c r="B2221" s="354">
        <f t="shared" si="785"/>
        <v>0</v>
      </c>
      <c r="C2221" s="354">
        <f t="shared" si="786"/>
        <v>0</v>
      </c>
      <c r="D2221" s="354" t="str">
        <f t="shared" si="765"/>
        <v>CG</v>
      </c>
      <c r="E2221" s="354" t="str">
        <f t="shared" si="766"/>
        <v>06</v>
      </c>
      <c r="F2221" s="354" t="str">
        <f t="shared" si="767"/>
        <v>D</v>
      </c>
      <c r="G2221" s="355" t="str">
        <f t="shared" si="768"/>
        <v>01</v>
      </c>
      <c r="H2221" s="232" t="s">
        <v>2437</v>
      </c>
      <c r="I2221" s="232"/>
      <c r="J2221" s="233"/>
      <c r="K2221" s="233"/>
      <c r="L2221" s="234"/>
      <c r="M2221" s="232" t="str">
        <f>IF(ISNA(VLOOKUP(L2221,'MASTER DATA'!$A$1:$B$192,2,0)),"",VLOOKUP(L2221,'MASTER DATA'!$A$1:$B$192,2,0))</f>
        <v/>
      </c>
      <c r="N2221" s="232">
        <v>0</v>
      </c>
      <c r="O2221" s="232" t="e">
        <f t="shared" si="769"/>
        <v>#N/A</v>
      </c>
      <c r="P2221" s="232" t="e">
        <f t="shared" si="770"/>
        <v>#N/A</v>
      </c>
      <c r="Q2221" s="232" t="e">
        <f>VLOOKUP(L2221,'MASTER DATA'!$A$1:$E$192,5,0)</f>
        <v>#N/A</v>
      </c>
      <c r="R2221" s="234">
        <f>SUMIF('picking of the day'!$H$4:$H$358,WMS!H2221&amp;WMS!L2221,'picking of the day'!$E$4:$E$358)</f>
        <v>0</v>
      </c>
      <c r="U2221" s="114">
        <f>IF(ISNA(VLOOKUP(H2221,'data putaway'!$A$1:$E$530,3,0)),0,VLOOKUP(H2221,'data putaway'!$A$1:$E$530,3,0))</f>
        <v>0</v>
      </c>
      <c r="V2221" s="354">
        <f t="shared" si="771"/>
        <v>0</v>
      </c>
      <c r="W2221" s="114">
        <f>IF(ISNA(VLOOKUP(H2221,'data putaway'!$A$1:$E$530,2,0)),0,VLOOKUP(H2221,'data putaway'!$A$1:$E$530,2,0))</f>
        <v>0</v>
      </c>
      <c r="X2221" s="354" t="b">
        <f t="shared" si="772"/>
        <v>1</v>
      </c>
      <c r="Y2221" s="354">
        <f>IF(ISNA(VLOOKUP(H2221,'data putaway'!$A$1:$E$530,4,0)),0,VLOOKUP(H2221,'data putaway'!$A$1:$E$530,4,0))</f>
        <v>0</v>
      </c>
      <c r="Z2221" s="113">
        <f>IF(ISNA(VLOOKUP(H2221,'data putaway'!$A$1:$E$530,5,0)),0,VLOOKUP(H2221,'data putaway'!$A$1:$E$530,5,0))</f>
        <v>0</v>
      </c>
      <c r="AA2221" s="354" t="b">
        <f t="shared" si="773"/>
        <v>1</v>
      </c>
      <c r="AB2221" s="354" t="b">
        <f t="shared" si="774"/>
        <v>1</v>
      </c>
      <c r="AC2221" s="356" t="str">
        <f t="shared" ca="1" si="775"/>
        <v/>
      </c>
      <c r="AD2221" s="114" t="str">
        <f t="shared" ca="1" si="782"/>
        <v/>
      </c>
      <c r="AE2221" s="114">
        <f t="shared" si="776"/>
        <v>0</v>
      </c>
      <c r="AF2221" s="114">
        <f t="shared" si="777"/>
        <v>0</v>
      </c>
      <c r="AG2221" s="354" t="str">
        <f t="shared" si="778"/>
        <v>CG06</v>
      </c>
      <c r="AH2221" s="114">
        <f>IF(ISNA(VLOOKUP(L2221,'MASTER DATA'!$A$1:$F$192,6,0)),0,VLOOKUP(L2221,'MASTER DATA'!$A$1:$F$192,6,0))*AE2221</f>
        <v>0</v>
      </c>
      <c r="AI2221" s="354" t="e">
        <f>VLOOKUP($D2221,'warehouse mapping'!$AN$7:$AO$17,2,0)</f>
        <v>#N/A</v>
      </c>
      <c r="AJ2221" s="114">
        <f t="shared" si="779"/>
        <v>1</v>
      </c>
      <c r="AK2221" s="354" t="e">
        <f t="shared" si="780"/>
        <v>#N/A</v>
      </c>
      <c r="AL2221" s="354" t="s">
        <v>3025</v>
      </c>
      <c r="AM2221" s="354">
        <f t="shared" si="783"/>
        <v>1</v>
      </c>
      <c r="AN2221" s="354" t="b">
        <f t="shared" si="781"/>
        <v>1</v>
      </c>
    </row>
    <row r="2222" spans="1:40" s="354" customFormat="1">
      <c r="A2222" s="354" t="str">
        <f t="shared" si="784"/>
        <v>CG06D02</v>
      </c>
      <c r="B2222" s="354">
        <f t="shared" si="785"/>
        <v>0</v>
      </c>
      <c r="C2222" s="354">
        <f t="shared" si="786"/>
        <v>0</v>
      </c>
      <c r="D2222" s="354" t="str">
        <f t="shared" si="765"/>
        <v>CG</v>
      </c>
      <c r="E2222" s="354" t="str">
        <f t="shared" si="766"/>
        <v>06</v>
      </c>
      <c r="F2222" s="354" t="str">
        <f t="shared" si="767"/>
        <v>D</v>
      </c>
      <c r="G2222" s="355" t="str">
        <f t="shared" si="768"/>
        <v>02</v>
      </c>
      <c r="H2222" s="232" t="s">
        <v>2438</v>
      </c>
      <c r="I2222" s="232"/>
      <c r="J2222" s="233"/>
      <c r="K2222" s="233"/>
      <c r="L2222" s="234"/>
      <c r="M2222" s="232" t="str">
        <f>IF(ISNA(VLOOKUP(L2222,'MASTER DATA'!$A$1:$B$192,2,0)),"",VLOOKUP(L2222,'MASTER DATA'!$A$1:$B$192,2,0))</f>
        <v/>
      </c>
      <c r="N2222" s="232">
        <v>0</v>
      </c>
      <c r="O2222" s="232" t="e">
        <f t="shared" si="769"/>
        <v>#N/A</v>
      </c>
      <c r="P2222" s="232" t="e">
        <f t="shared" si="770"/>
        <v>#N/A</v>
      </c>
      <c r="Q2222" s="232" t="e">
        <f>VLOOKUP(L2222,'MASTER DATA'!$A$1:$E$192,5,0)</f>
        <v>#N/A</v>
      </c>
      <c r="R2222" s="234">
        <f>SUMIF('picking of the day'!$H$4:$H$358,WMS!H2222&amp;WMS!L2222,'picking of the day'!$E$4:$E$358)</f>
        <v>0</v>
      </c>
      <c r="U2222" s="114">
        <f>IF(ISNA(VLOOKUP(H2222,'data putaway'!$A$1:$E$530,3,0)),0,VLOOKUP(H2222,'data putaway'!$A$1:$E$530,3,0))</f>
        <v>0</v>
      </c>
      <c r="V2222" s="354">
        <f t="shared" si="771"/>
        <v>0</v>
      </c>
      <c r="W2222" s="114">
        <f>IF(ISNA(VLOOKUP(H2222,'data putaway'!$A$1:$E$530,2,0)),0,VLOOKUP(H2222,'data putaway'!$A$1:$E$530,2,0))</f>
        <v>0</v>
      </c>
      <c r="X2222" s="354" t="b">
        <f t="shared" si="772"/>
        <v>1</v>
      </c>
      <c r="Y2222" s="354">
        <f>IF(ISNA(VLOOKUP(H2222,'data putaway'!$A$1:$E$530,4,0)),0,VLOOKUP(H2222,'data putaway'!$A$1:$E$530,4,0))</f>
        <v>0</v>
      </c>
      <c r="Z2222" s="113">
        <f>IF(ISNA(VLOOKUP(H2222,'data putaway'!$A$1:$E$530,5,0)),0,VLOOKUP(H2222,'data putaway'!$A$1:$E$530,5,0))</f>
        <v>0</v>
      </c>
      <c r="AA2222" s="354" t="b">
        <f t="shared" si="773"/>
        <v>1</v>
      </c>
      <c r="AB2222" s="354" t="b">
        <f t="shared" si="774"/>
        <v>1</v>
      </c>
      <c r="AC2222" s="356" t="str">
        <f t="shared" ca="1" si="775"/>
        <v/>
      </c>
      <c r="AD2222" s="114" t="str">
        <f t="shared" ca="1" si="782"/>
        <v/>
      </c>
      <c r="AE2222" s="114">
        <f t="shared" si="776"/>
        <v>0</v>
      </c>
      <c r="AF2222" s="114">
        <f t="shared" si="777"/>
        <v>0</v>
      </c>
      <c r="AG2222" s="354" t="str">
        <f t="shared" si="778"/>
        <v>CG06</v>
      </c>
      <c r="AH2222" s="114">
        <f>IF(ISNA(VLOOKUP(L2222,'MASTER DATA'!$A$1:$F$192,6,0)),0,VLOOKUP(L2222,'MASTER DATA'!$A$1:$F$192,6,0))*AE2222</f>
        <v>0</v>
      </c>
      <c r="AI2222" s="354" t="e">
        <f>VLOOKUP($D2222,'warehouse mapping'!$AN$7:$AO$17,2,0)</f>
        <v>#N/A</v>
      </c>
      <c r="AJ2222" s="114">
        <f t="shared" si="779"/>
        <v>1</v>
      </c>
      <c r="AK2222" s="354" t="e">
        <f t="shared" si="780"/>
        <v>#N/A</v>
      </c>
      <c r="AL2222" s="354" t="s">
        <v>3025</v>
      </c>
      <c r="AM2222" s="354">
        <f t="shared" si="783"/>
        <v>1</v>
      </c>
      <c r="AN2222" s="354" t="b">
        <f t="shared" si="781"/>
        <v>1</v>
      </c>
    </row>
    <row r="2223" spans="1:40" s="354" customFormat="1">
      <c r="A2223" s="354" t="str">
        <f t="shared" si="784"/>
        <v>CG06E01</v>
      </c>
      <c r="B2223" s="354">
        <f t="shared" si="785"/>
        <v>0</v>
      </c>
      <c r="C2223" s="354">
        <f t="shared" si="786"/>
        <v>0</v>
      </c>
      <c r="D2223" s="354" t="str">
        <f t="shared" si="765"/>
        <v>CG</v>
      </c>
      <c r="E2223" s="354" t="str">
        <f t="shared" si="766"/>
        <v>06</v>
      </c>
      <c r="F2223" s="354" t="str">
        <f t="shared" si="767"/>
        <v>E</v>
      </c>
      <c r="G2223" s="355" t="str">
        <f t="shared" si="768"/>
        <v>01</v>
      </c>
      <c r="H2223" s="232" t="s">
        <v>2439</v>
      </c>
      <c r="I2223" s="232" t="s">
        <v>3025</v>
      </c>
      <c r="J2223" s="233" t="s">
        <v>3025</v>
      </c>
      <c r="K2223" s="233" t="s">
        <v>3025</v>
      </c>
      <c r="L2223" s="234"/>
      <c r="M2223" s="232" t="str">
        <f>IF(ISNA(VLOOKUP(L2223,'MASTER DATA'!$A$1:$B$192,2,0)),"",VLOOKUP(L2223,'MASTER DATA'!$A$1:$B$192,2,0))</f>
        <v/>
      </c>
      <c r="N2223" s="232">
        <v>0</v>
      </c>
      <c r="O2223" s="232" t="e">
        <f t="shared" si="769"/>
        <v>#N/A</v>
      </c>
      <c r="P2223" s="232" t="e">
        <f t="shared" si="770"/>
        <v>#N/A</v>
      </c>
      <c r="Q2223" s="232" t="e">
        <f>VLOOKUP(L2223,'MASTER DATA'!$A$1:$E$192,5,0)</f>
        <v>#N/A</v>
      </c>
      <c r="R2223" s="234">
        <f>SUMIF('picking of the day'!$H$4:$H$358,WMS!H2223&amp;WMS!L2223,'picking of the day'!$E$4:$E$358)</f>
        <v>0</v>
      </c>
      <c r="U2223" s="114">
        <f>IF(ISNA(VLOOKUP(H2223,'data putaway'!$A$1:$E$530,3,0)),0,VLOOKUP(H2223,'data putaway'!$A$1:$E$530,3,0))</f>
        <v>0</v>
      </c>
      <c r="V2223" s="354">
        <f t="shared" si="771"/>
        <v>0</v>
      </c>
      <c r="W2223" s="114">
        <f>IF(ISNA(VLOOKUP(H2223,'data putaway'!$A$1:$E$530,2,0)),0,VLOOKUP(H2223,'data putaway'!$A$1:$E$530,2,0))</f>
        <v>0</v>
      </c>
      <c r="X2223" s="354" t="b">
        <f t="shared" si="772"/>
        <v>1</v>
      </c>
      <c r="Y2223" s="354">
        <f>IF(ISNA(VLOOKUP(H2223,'data putaway'!$A$1:$E$530,4,0)),0,VLOOKUP(H2223,'data putaway'!$A$1:$E$530,4,0))</f>
        <v>0</v>
      </c>
      <c r="Z2223" s="113">
        <f>IF(ISNA(VLOOKUP(H2223,'data putaway'!$A$1:$E$530,5,0)),0,VLOOKUP(H2223,'data putaway'!$A$1:$E$530,5,0))</f>
        <v>0</v>
      </c>
      <c r="AA2223" s="354" t="b">
        <f t="shared" si="773"/>
        <v>0</v>
      </c>
      <c r="AB2223" s="354" t="b">
        <f t="shared" si="774"/>
        <v>0</v>
      </c>
      <c r="AC2223" s="356" t="str">
        <f t="shared" ca="1" si="775"/>
        <v/>
      </c>
      <c r="AD2223" s="114" t="str">
        <f t="shared" ca="1" si="782"/>
        <v/>
      </c>
      <c r="AE2223" s="114">
        <f t="shared" si="776"/>
        <v>0</v>
      </c>
      <c r="AF2223" s="114">
        <f t="shared" si="777"/>
        <v>0</v>
      </c>
      <c r="AG2223" s="354" t="str">
        <f t="shared" si="778"/>
        <v>CG06</v>
      </c>
      <c r="AH2223" s="114">
        <f>IF(ISNA(VLOOKUP(L2223,'MASTER DATA'!$A$1:$F$192,6,0)),0,VLOOKUP(L2223,'MASTER DATA'!$A$1:$F$192,6,0))*AE2223</f>
        <v>0</v>
      </c>
      <c r="AI2223" s="354" t="e">
        <f>VLOOKUP($D2223,'warehouse mapping'!$AN$7:$AO$17,2,0)</f>
        <v>#N/A</v>
      </c>
      <c r="AJ2223" s="114">
        <f t="shared" si="779"/>
        <v>1</v>
      </c>
      <c r="AK2223" s="354" t="e">
        <f t="shared" si="780"/>
        <v>#N/A</v>
      </c>
      <c r="AL2223" s="354" t="s">
        <v>3025</v>
      </c>
      <c r="AM2223" s="354">
        <f t="shared" si="783"/>
        <v>1</v>
      </c>
      <c r="AN2223" s="354" t="b">
        <f t="shared" si="781"/>
        <v>1</v>
      </c>
    </row>
    <row r="2224" spans="1:40" s="354" customFormat="1">
      <c r="A2224" s="354" t="str">
        <f t="shared" si="784"/>
        <v>CG06E02</v>
      </c>
      <c r="B2224" s="354">
        <f t="shared" si="785"/>
        <v>0</v>
      </c>
      <c r="C2224" s="354">
        <f t="shared" si="786"/>
        <v>0</v>
      </c>
      <c r="D2224" s="354" t="str">
        <f t="shared" si="765"/>
        <v>CG</v>
      </c>
      <c r="E2224" s="354" t="str">
        <f t="shared" si="766"/>
        <v>06</v>
      </c>
      <c r="F2224" s="354" t="str">
        <f t="shared" si="767"/>
        <v>E</v>
      </c>
      <c r="G2224" s="355" t="str">
        <f t="shared" si="768"/>
        <v>02</v>
      </c>
      <c r="H2224" s="232" t="s">
        <v>2440</v>
      </c>
      <c r="I2224" s="232" t="s">
        <v>3025</v>
      </c>
      <c r="J2224" s="233" t="s">
        <v>3025</v>
      </c>
      <c r="K2224" s="233" t="s">
        <v>3025</v>
      </c>
      <c r="L2224" s="234"/>
      <c r="M2224" s="232" t="str">
        <f>IF(ISNA(VLOOKUP(L2224,'MASTER DATA'!$A$1:$B$192,2,0)),"",VLOOKUP(L2224,'MASTER DATA'!$A$1:$B$192,2,0))</f>
        <v/>
      </c>
      <c r="N2224" s="232">
        <v>0</v>
      </c>
      <c r="O2224" s="232" t="e">
        <f t="shared" si="769"/>
        <v>#N/A</v>
      </c>
      <c r="P2224" s="232" t="e">
        <f t="shared" si="770"/>
        <v>#N/A</v>
      </c>
      <c r="Q2224" s="232" t="e">
        <f>VLOOKUP(L2224,'MASTER DATA'!$A$1:$E$192,5,0)</f>
        <v>#N/A</v>
      </c>
      <c r="R2224" s="234">
        <f>SUMIF('picking of the day'!$H$4:$H$358,WMS!H2224&amp;WMS!L2224,'picking of the day'!$E$4:$E$358)</f>
        <v>0</v>
      </c>
      <c r="U2224" s="114">
        <f>IF(ISNA(VLOOKUP(H2224,'data putaway'!$A$1:$E$530,3,0)),0,VLOOKUP(H2224,'data putaway'!$A$1:$E$530,3,0))</f>
        <v>0</v>
      </c>
      <c r="V2224" s="354">
        <f t="shared" si="771"/>
        <v>0</v>
      </c>
      <c r="W2224" s="114">
        <f>IF(ISNA(VLOOKUP(H2224,'data putaway'!$A$1:$E$530,2,0)),0,VLOOKUP(H2224,'data putaway'!$A$1:$E$530,2,0))</f>
        <v>0</v>
      </c>
      <c r="X2224" s="354" t="b">
        <f t="shared" si="772"/>
        <v>1</v>
      </c>
      <c r="Y2224" s="354">
        <f>IF(ISNA(VLOOKUP(H2224,'data putaway'!$A$1:$E$530,4,0)),0,VLOOKUP(H2224,'data putaway'!$A$1:$E$530,4,0))</f>
        <v>0</v>
      </c>
      <c r="Z2224" s="113">
        <f>IF(ISNA(VLOOKUP(H2224,'data putaway'!$A$1:$E$530,5,0)),0,VLOOKUP(H2224,'data putaway'!$A$1:$E$530,5,0))</f>
        <v>0</v>
      </c>
      <c r="AA2224" s="354" t="b">
        <f t="shared" si="773"/>
        <v>0</v>
      </c>
      <c r="AB2224" s="354" t="b">
        <f t="shared" si="774"/>
        <v>0</v>
      </c>
      <c r="AC2224" s="356" t="str">
        <f t="shared" ca="1" si="775"/>
        <v/>
      </c>
      <c r="AD2224" s="114" t="str">
        <f t="shared" ca="1" si="782"/>
        <v/>
      </c>
      <c r="AE2224" s="114">
        <f t="shared" si="776"/>
        <v>0</v>
      </c>
      <c r="AF2224" s="114">
        <f t="shared" si="777"/>
        <v>0</v>
      </c>
      <c r="AG2224" s="354" t="str">
        <f t="shared" si="778"/>
        <v>CG06</v>
      </c>
      <c r="AH2224" s="114">
        <f>IF(ISNA(VLOOKUP(L2224,'MASTER DATA'!$A$1:$F$192,6,0)),0,VLOOKUP(L2224,'MASTER DATA'!$A$1:$F$192,6,0))*AE2224</f>
        <v>0</v>
      </c>
      <c r="AI2224" s="354" t="e">
        <f>VLOOKUP($D2224,'warehouse mapping'!$AN$7:$AO$17,2,0)</f>
        <v>#N/A</v>
      </c>
      <c r="AJ2224" s="114">
        <f t="shared" si="779"/>
        <v>1</v>
      </c>
      <c r="AK2224" s="354" t="e">
        <f t="shared" si="780"/>
        <v>#N/A</v>
      </c>
      <c r="AL2224" s="354" t="s">
        <v>3025</v>
      </c>
      <c r="AM2224" s="354">
        <f t="shared" si="783"/>
        <v>1</v>
      </c>
      <c r="AN2224" s="354" t="b">
        <f t="shared" si="781"/>
        <v>1</v>
      </c>
    </row>
    <row r="2225" spans="1:40" s="354" customFormat="1">
      <c r="A2225" s="354" t="str">
        <f t="shared" si="784"/>
        <v>CG07A01</v>
      </c>
      <c r="B2225" s="354">
        <f t="shared" si="785"/>
        <v>0</v>
      </c>
      <c r="C2225" s="354">
        <f t="shared" si="786"/>
        <v>0</v>
      </c>
      <c r="D2225" s="354" t="str">
        <f t="shared" si="765"/>
        <v>CG</v>
      </c>
      <c r="E2225" s="354" t="str">
        <f t="shared" si="766"/>
        <v>07</v>
      </c>
      <c r="F2225" s="354" t="str">
        <f t="shared" si="767"/>
        <v>A</v>
      </c>
      <c r="G2225" s="355" t="str">
        <f t="shared" si="768"/>
        <v>01</v>
      </c>
      <c r="H2225" s="232" t="s">
        <v>2441</v>
      </c>
      <c r="I2225" s="232" t="s">
        <v>3025</v>
      </c>
      <c r="J2225" s="233" t="s">
        <v>3025</v>
      </c>
      <c r="K2225" s="233" t="s">
        <v>3025</v>
      </c>
      <c r="L2225" s="234"/>
      <c r="M2225" s="232" t="str">
        <f>IF(ISNA(VLOOKUP(L2225,'MASTER DATA'!$A$1:$B$192,2,0)),"",VLOOKUP(L2225,'MASTER DATA'!$A$1:$B$192,2,0))</f>
        <v/>
      </c>
      <c r="N2225" s="232">
        <v>0</v>
      </c>
      <c r="O2225" s="232" t="e">
        <f t="shared" si="769"/>
        <v>#N/A</v>
      </c>
      <c r="P2225" s="232" t="e">
        <f t="shared" si="770"/>
        <v>#N/A</v>
      </c>
      <c r="Q2225" s="232" t="e">
        <f>VLOOKUP(L2225,'MASTER DATA'!$A$1:$E$192,5,0)</f>
        <v>#N/A</v>
      </c>
      <c r="R2225" s="234">
        <f>SUMIF('picking of the day'!$H$4:$H$358,WMS!H2225&amp;WMS!L2225,'picking of the day'!$E$4:$E$358)</f>
        <v>0</v>
      </c>
      <c r="U2225" s="114">
        <f>IF(ISNA(VLOOKUP(H2225,'data putaway'!$A$1:$E$530,3,0)),0,VLOOKUP(H2225,'data putaway'!$A$1:$E$530,3,0))</f>
        <v>0</v>
      </c>
      <c r="V2225" s="354">
        <f t="shared" si="771"/>
        <v>0</v>
      </c>
      <c r="W2225" s="114">
        <f>IF(ISNA(VLOOKUP(H2225,'data putaway'!$A$1:$E$530,2,0)),0,VLOOKUP(H2225,'data putaway'!$A$1:$E$530,2,0))</f>
        <v>0</v>
      </c>
      <c r="X2225" s="354" t="b">
        <f t="shared" si="772"/>
        <v>1</v>
      </c>
      <c r="Y2225" s="354">
        <f>IF(ISNA(VLOOKUP(H2225,'data putaway'!$A$1:$E$530,4,0)),0,VLOOKUP(H2225,'data putaway'!$A$1:$E$530,4,0))</f>
        <v>0</v>
      </c>
      <c r="Z2225" s="113">
        <f>IF(ISNA(VLOOKUP(H2225,'data putaway'!$A$1:$E$530,5,0)),0,VLOOKUP(H2225,'data putaway'!$A$1:$E$530,5,0))</f>
        <v>0</v>
      </c>
      <c r="AA2225" s="354" t="b">
        <f t="shared" si="773"/>
        <v>0</v>
      </c>
      <c r="AB2225" s="354" t="b">
        <f t="shared" si="774"/>
        <v>0</v>
      </c>
      <c r="AC2225" s="356" t="str">
        <f t="shared" ca="1" si="775"/>
        <v/>
      </c>
      <c r="AD2225" s="114" t="str">
        <f t="shared" ca="1" si="782"/>
        <v/>
      </c>
      <c r="AE2225" s="114">
        <f t="shared" si="776"/>
        <v>0</v>
      </c>
      <c r="AF2225" s="114">
        <f t="shared" si="777"/>
        <v>0</v>
      </c>
      <c r="AG2225" s="354" t="str">
        <f t="shared" si="778"/>
        <v>CG07</v>
      </c>
      <c r="AH2225" s="114">
        <f>IF(ISNA(VLOOKUP(L2225,'MASTER DATA'!$A$1:$F$192,6,0)),0,VLOOKUP(L2225,'MASTER DATA'!$A$1:$F$192,6,0))*AE2225</f>
        <v>0</v>
      </c>
      <c r="AI2225" s="354" t="e">
        <f>VLOOKUP($D2225,'warehouse mapping'!$AN$7:$AO$17,2,0)</f>
        <v>#N/A</v>
      </c>
      <c r="AJ2225" s="114">
        <f t="shared" si="779"/>
        <v>1</v>
      </c>
      <c r="AK2225" s="354" t="e">
        <f t="shared" si="780"/>
        <v>#N/A</v>
      </c>
      <c r="AL2225" s="354" t="s">
        <v>3025</v>
      </c>
      <c r="AM2225" s="354">
        <f t="shared" si="783"/>
        <v>1</v>
      </c>
      <c r="AN2225" s="354" t="b">
        <f t="shared" si="781"/>
        <v>1</v>
      </c>
    </row>
    <row r="2226" spans="1:40" s="354" customFormat="1">
      <c r="A2226" s="354" t="str">
        <f t="shared" si="784"/>
        <v>CG07A02</v>
      </c>
      <c r="B2226" s="354">
        <f t="shared" si="785"/>
        <v>0</v>
      </c>
      <c r="C2226" s="354">
        <f t="shared" si="786"/>
        <v>0</v>
      </c>
      <c r="D2226" s="354" t="str">
        <f t="shared" si="765"/>
        <v>CG</v>
      </c>
      <c r="E2226" s="354" t="str">
        <f t="shared" si="766"/>
        <v>07</v>
      </c>
      <c r="F2226" s="354" t="str">
        <f t="shared" si="767"/>
        <v>A</v>
      </c>
      <c r="G2226" s="355" t="str">
        <f t="shared" si="768"/>
        <v>02</v>
      </c>
      <c r="H2226" s="232" t="s">
        <v>2442</v>
      </c>
      <c r="I2226" s="232" t="s">
        <v>3025</v>
      </c>
      <c r="J2226" s="233" t="s">
        <v>3025</v>
      </c>
      <c r="K2226" s="233" t="s">
        <v>3025</v>
      </c>
      <c r="L2226" s="234"/>
      <c r="M2226" s="232" t="str">
        <f>IF(ISNA(VLOOKUP(L2226,'MASTER DATA'!$A$1:$B$192,2,0)),"",VLOOKUP(L2226,'MASTER DATA'!$A$1:$B$192,2,0))</f>
        <v/>
      </c>
      <c r="N2226" s="232">
        <v>0</v>
      </c>
      <c r="O2226" s="232" t="e">
        <f t="shared" si="769"/>
        <v>#N/A</v>
      </c>
      <c r="P2226" s="232" t="e">
        <f t="shared" si="770"/>
        <v>#N/A</v>
      </c>
      <c r="Q2226" s="232" t="e">
        <f>VLOOKUP(L2226,'MASTER DATA'!$A$1:$E$192,5,0)</f>
        <v>#N/A</v>
      </c>
      <c r="R2226" s="234">
        <f>SUMIF('picking of the day'!$H$4:$H$358,WMS!H2226&amp;WMS!L2226,'picking of the day'!$E$4:$E$358)</f>
        <v>0</v>
      </c>
      <c r="U2226" s="114">
        <f>IF(ISNA(VLOOKUP(H2226,'data putaway'!$A$1:$E$530,3,0)),0,VLOOKUP(H2226,'data putaway'!$A$1:$E$530,3,0))</f>
        <v>0</v>
      </c>
      <c r="V2226" s="354">
        <f t="shared" si="771"/>
        <v>0</v>
      </c>
      <c r="W2226" s="114">
        <f>IF(ISNA(VLOOKUP(H2226,'data putaway'!$A$1:$E$530,2,0)),0,VLOOKUP(H2226,'data putaway'!$A$1:$E$530,2,0))</f>
        <v>0</v>
      </c>
      <c r="X2226" s="354" t="b">
        <f t="shared" si="772"/>
        <v>1</v>
      </c>
      <c r="Y2226" s="354">
        <f>IF(ISNA(VLOOKUP(H2226,'data putaway'!$A$1:$E$530,4,0)),0,VLOOKUP(H2226,'data putaway'!$A$1:$E$530,4,0))</f>
        <v>0</v>
      </c>
      <c r="Z2226" s="113">
        <f>IF(ISNA(VLOOKUP(H2226,'data putaway'!$A$1:$E$530,5,0)),0,VLOOKUP(H2226,'data putaway'!$A$1:$E$530,5,0))</f>
        <v>0</v>
      </c>
      <c r="AA2226" s="354" t="b">
        <f t="shared" si="773"/>
        <v>0</v>
      </c>
      <c r="AB2226" s="354" t="b">
        <f t="shared" si="774"/>
        <v>0</v>
      </c>
      <c r="AC2226" s="356" t="str">
        <f t="shared" ca="1" si="775"/>
        <v/>
      </c>
      <c r="AD2226" s="114" t="str">
        <f t="shared" ca="1" si="782"/>
        <v/>
      </c>
      <c r="AE2226" s="114">
        <f t="shared" si="776"/>
        <v>0</v>
      </c>
      <c r="AF2226" s="114">
        <f t="shared" si="777"/>
        <v>0</v>
      </c>
      <c r="AG2226" s="354" t="str">
        <f t="shared" si="778"/>
        <v>CG07</v>
      </c>
      <c r="AH2226" s="114">
        <f>IF(ISNA(VLOOKUP(L2226,'MASTER DATA'!$A$1:$F$192,6,0)),0,VLOOKUP(L2226,'MASTER DATA'!$A$1:$F$192,6,0))*AE2226</f>
        <v>0</v>
      </c>
      <c r="AI2226" s="354" t="e">
        <f>VLOOKUP($D2226,'warehouse mapping'!$AN$7:$AO$17,2,0)</f>
        <v>#N/A</v>
      </c>
      <c r="AJ2226" s="114">
        <f t="shared" si="779"/>
        <v>1</v>
      </c>
      <c r="AK2226" s="354" t="e">
        <f t="shared" si="780"/>
        <v>#N/A</v>
      </c>
      <c r="AL2226" s="354" t="s">
        <v>3025</v>
      </c>
      <c r="AM2226" s="354">
        <f t="shared" si="783"/>
        <v>1</v>
      </c>
      <c r="AN2226" s="354" t="b">
        <f t="shared" si="781"/>
        <v>1</v>
      </c>
    </row>
    <row r="2227" spans="1:40" s="354" customFormat="1">
      <c r="A2227" s="354" t="str">
        <f t="shared" si="784"/>
        <v>CG07B01</v>
      </c>
      <c r="B2227" s="354">
        <f t="shared" si="785"/>
        <v>0</v>
      </c>
      <c r="C2227" s="354">
        <f t="shared" si="786"/>
        <v>0</v>
      </c>
      <c r="D2227" s="354" t="str">
        <f t="shared" si="765"/>
        <v>CG</v>
      </c>
      <c r="E2227" s="354" t="str">
        <f t="shared" si="766"/>
        <v>07</v>
      </c>
      <c r="F2227" s="354" t="str">
        <f t="shared" si="767"/>
        <v>B</v>
      </c>
      <c r="G2227" s="355" t="str">
        <f t="shared" si="768"/>
        <v>01</v>
      </c>
      <c r="H2227" s="232" t="s">
        <v>2443</v>
      </c>
      <c r="I2227" s="232" t="s">
        <v>3025</v>
      </c>
      <c r="J2227" s="233" t="s">
        <v>3025</v>
      </c>
      <c r="K2227" s="233" t="s">
        <v>3025</v>
      </c>
      <c r="L2227" s="234"/>
      <c r="M2227" s="232" t="str">
        <f>IF(ISNA(VLOOKUP(L2227,'MASTER DATA'!$A$1:$B$192,2,0)),"",VLOOKUP(L2227,'MASTER DATA'!$A$1:$B$192,2,0))</f>
        <v/>
      </c>
      <c r="N2227" s="232">
        <v>0</v>
      </c>
      <c r="O2227" s="232" t="e">
        <f t="shared" si="769"/>
        <v>#N/A</v>
      </c>
      <c r="P2227" s="232" t="e">
        <f t="shared" si="770"/>
        <v>#N/A</v>
      </c>
      <c r="Q2227" s="232" t="e">
        <f>VLOOKUP(L2227,'MASTER DATA'!$A$1:$E$192,5,0)</f>
        <v>#N/A</v>
      </c>
      <c r="R2227" s="234">
        <f>SUMIF('picking of the day'!$H$4:$H$358,WMS!H2227&amp;WMS!L2227,'picking of the day'!$E$4:$E$358)</f>
        <v>0</v>
      </c>
      <c r="U2227" s="114">
        <f>IF(ISNA(VLOOKUP(H2227,'data putaway'!$A$1:$E$530,3,0)),0,VLOOKUP(H2227,'data putaway'!$A$1:$E$530,3,0))</f>
        <v>0</v>
      </c>
      <c r="V2227" s="354">
        <f t="shared" si="771"/>
        <v>0</v>
      </c>
      <c r="W2227" s="114">
        <f>IF(ISNA(VLOOKUP(H2227,'data putaway'!$A$1:$E$530,2,0)),0,VLOOKUP(H2227,'data putaway'!$A$1:$E$530,2,0))</f>
        <v>0</v>
      </c>
      <c r="X2227" s="354" t="b">
        <f t="shared" si="772"/>
        <v>1</v>
      </c>
      <c r="Y2227" s="354">
        <f>IF(ISNA(VLOOKUP(H2227,'data putaway'!$A$1:$E$530,4,0)),0,VLOOKUP(H2227,'data putaway'!$A$1:$E$530,4,0))</f>
        <v>0</v>
      </c>
      <c r="Z2227" s="113">
        <f>IF(ISNA(VLOOKUP(H2227,'data putaway'!$A$1:$E$530,5,0)),0,VLOOKUP(H2227,'data putaway'!$A$1:$E$530,5,0))</f>
        <v>0</v>
      </c>
      <c r="AA2227" s="354" t="b">
        <f t="shared" si="773"/>
        <v>0</v>
      </c>
      <c r="AB2227" s="354" t="b">
        <f t="shared" si="774"/>
        <v>0</v>
      </c>
      <c r="AC2227" s="356" t="str">
        <f t="shared" ca="1" si="775"/>
        <v/>
      </c>
      <c r="AD2227" s="114" t="str">
        <f t="shared" ca="1" si="782"/>
        <v/>
      </c>
      <c r="AE2227" s="114">
        <f t="shared" si="776"/>
        <v>0</v>
      </c>
      <c r="AF2227" s="114">
        <f t="shared" si="777"/>
        <v>0</v>
      </c>
      <c r="AG2227" s="354" t="str">
        <f t="shared" si="778"/>
        <v>CG07</v>
      </c>
      <c r="AH2227" s="114">
        <f>IF(ISNA(VLOOKUP(L2227,'MASTER DATA'!$A$1:$F$192,6,0)),0,VLOOKUP(L2227,'MASTER DATA'!$A$1:$F$192,6,0))*AE2227</f>
        <v>0</v>
      </c>
      <c r="AI2227" s="354" t="e">
        <f>VLOOKUP($D2227,'warehouse mapping'!$AN$7:$AO$17,2,0)</f>
        <v>#N/A</v>
      </c>
      <c r="AJ2227" s="114">
        <f t="shared" si="779"/>
        <v>1</v>
      </c>
      <c r="AK2227" s="354" t="e">
        <f t="shared" si="780"/>
        <v>#N/A</v>
      </c>
      <c r="AL2227" s="354" t="s">
        <v>3025</v>
      </c>
      <c r="AM2227" s="354">
        <f t="shared" si="783"/>
        <v>1</v>
      </c>
      <c r="AN2227" s="354" t="b">
        <f t="shared" si="781"/>
        <v>1</v>
      </c>
    </row>
    <row r="2228" spans="1:40" s="354" customFormat="1">
      <c r="A2228" s="354" t="str">
        <f t="shared" si="784"/>
        <v>CG07B02</v>
      </c>
      <c r="B2228" s="354">
        <f t="shared" si="785"/>
        <v>0</v>
      </c>
      <c r="C2228" s="354">
        <f t="shared" si="786"/>
        <v>0</v>
      </c>
      <c r="D2228" s="354" t="str">
        <f t="shared" si="765"/>
        <v>CG</v>
      </c>
      <c r="E2228" s="354" t="str">
        <f t="shared" si="766"/>
        <v>07</v>
      </c>
      <c r="F2228" s="354" t="str">
        <f t="shared" si="767"/>
        <v>B</v>
      </c>
      <c r="G2228" s="355" t="str">
        <f t="shared" si="768"/>
        <v>02</v>
      </c>
      <c r="H2228" s="232" t="s">
        <v>2444</v>
      </c>
      <c r="I2228" s="232" t="s">
        <v>3025</v>
      </c>
      <c r="J2228" s="233" t="s">
        <v>3025</v>
      </c>
      <c r="K2228" s="233" t="s">
        <v>3025</v>
      </c>
      <c r="L2228" s="234"/>
      <c r="M2228" s="232" t="str">
        <f>IF(ISNA(VLOOKUP(L2228,'MASTER DATA'!$A$1:$B$192,2,0)),"",VLOOKUP(L2228,'MASTER DATA'!$A$1:$B$192,2,0))</f>
        <v/>
      </c>
      <c r="N2228" s="232">
        <v>0</v>
      </c>
      <c r="O2228" s="232" t="e">
        <f t="shared" si="769"/>
        <v>#N/A</v>
      </c>
      <c r="P2228" s="232" t="e">
        <f t="shared" si="770"/>
        <v>#N/A</v>
      </c>
      <c r="Q2228" s="232" t="e">
        <f>VLOOKUP(L2228,'MASTER DATA'!$A$1:$E$192,5,0)</f>
        <v>#N/A</v>
      </c>
      <c r="R2228" s="234">
        <f>SUMIF('picking of the day'!$H$4:$H$358,WMS!H2228&amp;WMS!L2228,'picking of the day'!$E$4:$E$358)</f>
        <v>0</v>
      </c>
      <c r="U2228" s="114">
        <f>IF(ISNA(VLOOKUP(H2228,'data putaway'!$A$1:$E$530,3,0)),0,VLOOKUP(H2228,'data putaway'!$A$1:$E$530,3,0))</f>
        <v>0</v>
      </c>
      <c r="V2228" s="354">
        <f t="shared" si="771"/>
        <v>0</v>
      </c>
      <c r="W2228" s="114">
        <f>IF(ISNA(VLOOKUP(H2228,'data putaway'!$A$1:$E$530,2,0)),0,VLOOKUP(H2228,'data putaway'!$A$1:$E$530,2,0))</f>
        <v>0</v>
      </c>
      <c r="X2228" s="354" t="b">
        <f t="shared" si="772"/>
        <v>1</v>
      </c>
      <c r="Y2228" s="354">
        <f>IF(ISNA(VLOOKUP(H2228,'data putaway'!$A$1:$E$530,4,0)),0,VLOOKUP(H2228,'data putaway'!$A$1:$E$530,4,0))</f>
        <v>0</v>
      </c>
      <c r="Z2228" s="113">
        <f>IF(ISNA(VLOOKUP(H2228,'data putaway'!$A$1:$E$530,5,0)),0,VLOOKUP(H2228,'data putaway'!$A$1:$E$530,5,0))</f>
        <v>0</v>
      </c>
      <c r="AA2228" s="354" t="b">
        <f t="shared" si="773"/>
        <v>0</v>
      </c>
      <c r="AB2228" s="354" t="b">
        <f t="shared" si="774"/>
        <v>0</v>
      </c>
      <c r="AC2228" s="356" t="str">
        <f t="shared" ca="1" si="775"/>
        <v/>
      </c>
      <c r="AD2228" s="114" t="str">
        <f t="shared" ca="1" si="782"/>
        <v/>
      </c>
      <c r="AE2228" s="114">
        <f t="shared" si="776"/>
        <v>0</v>
      </c>
      <c r="AF2228" s="114">
        <f t="shared" si="777"/>
        <v>0</v>
      </c>
      <c r="AG2228" s="354" t="str">
        <f t="shared" si="778"/>
        <v>CG07</v>
      </c>
      <c r="AH2228" s="114">
        <f>IF(ISNA(VLOOKUP(L2228,'MASTER DATA'!$A$1:$F$192,6,0)),0,VLOOKUP(L2228,'MASTER DATA'!$A$1:$F$192,6,0))*AE2228</f>
        <v>0</v>
      </c>
      <c r="AI2228" s="354" t="e">
        <f>VLOOKUP($D2228,'warehouse mapping'!$AN$7:$AO$17,2,0)</f>
        <v>#N/A</v>
      </c>
      <c r="AJ2228" s="114">
        <f t="shared" si="779"/>
        <v>1</v>
      </c>
      <c r="AK2228" s="354" t="e">
        <f t="shared" si="780"/>
        <v>#N/A</v>
      </c>
      <c r="AL2228" s="354" t="s">
        <v>3025</v>
      </c>
      <c r="AM2228" s="354">
        <f t="shared" si="783"/>
        <v>1</v>
      </c>
      <c r="AN2228" s="354" t="b">
        <f t="shared" si="781"/>
        <v>1</v>
      </c>
    </row>
    <row r="2229" spans="1:40" s="354" customFormat="1">
      <c r="A2229" s="354" t="str">
        <f t="shared" si="784"/>
        <v>CG07C01</v>
      </c>
      <c r="B2229" s="354">
        <f t="shared" si="785"/>
        <v>0</v>
      </c>
      <c r="C2229" s="354">
        <f t="shared" si="786"/>
        <v>0</v>
      </c>
      <c r="D2229" s="354" t="str">
        <f t="shared" si="765"/>
        <v>CG</v>
      </c>
      <c r="E2229" s="354" t="str">
        <f t="shared" si="766"/>
        <v>07</v>
      </c>
      <c r="F2229" s="354" t="str">
        <f t="shared" si="767"/>
        <v>C</v>
      </c>
      <c r="G2229" s="355" t="str">
        <f t="shared" si="768"/>
        <v>01</v>
      </c>
      <c r="H2229" s="232" t="s">
        <v>2445</v>
      </c>
      <c r="I2229" s="232" t="s">
        <v>3025</v>
      </c>
      <c r="J2229" s="233" t="s">
        <v>3025</v>
      </c>
      <c r="K2229" s="233" t="s">
        <v>3025</v>
      </c>
      <c r="L2229" s="234"/>
      <c r="M2229" s="232" t="str">
        <f>IF(ISNA(VLOOKUP(L2229,'MASTER DATA'!$A$1:$B$192,2,0)),"",VLOOKUP(L2229,'MASTER DATA'!$A$1:$B$192,2,0))</f>
        <v/>
      </c>
      <c r="N2229" s="232">
        <v>0</v>
      </c>
      <c r="O2229" s="232" t="e">
        <f t="shared" si="769"/>
        <v>#N/A</v>
      </c>
      <c r="P2229" s="232" t="e">
        <f t="shared" si="770"/>
        <v>#N/A</v>
      </c>
      <c r="Q2229" s="232" t="e">
        <f>VLOOKUP(L2229,'MASTER DATA'!$A$1:$E$192,5,0)</f>
        <v>#N/A</v>
      </c>
      <c r="R2229" s="234">
        <f>SUMIF('picking of the day'!$H$4:$H$358,WMS!H2229&amp;WMS!L2229,'picking of the day'!$E$4:$E$358)</f>
        <v>0</v>
      </c>
      <c r="U2229" s="114">
        <f>IF(ISNA(VLOOKUP(H2229,'data putaway'!$A$1:$E$530,3,0)),0,VLOOKUP(H2229,'data putaway'!$A$1:$E$530,3,0))</f>
        <v>0</v>
      </c>
      <c r="V2229" s="354">
        <f t="shared" si="771"/>
        <v>0</v>
      </c>
      <c r="W2229" s="114">
        <f>IF(ISNA(VLOOKUP(H2229,'data putaway'!$A$1:$E$530,2,0)),0,VLOOKUP(H2229,'data putaway'!$A$1:$E$530,2,0))</f>
        <v>0</v>
      </c>
      <c r="X2229" s="354" t="b">
        <f t="shared" si="772"/>
        <v>1</v>
      </c>
      <c r="Y2229" s="354">
        <f>IF(ISNA(VLOOKUP(H2229,'data putaway'!$A$1:$E$530,4,0)),0,VLOOKUP(H2229,'data putaway'!$A$1:$E$530,4,0))</f>
        <v>0</v>
      </c>
      <c r="Z2229" s="113">
        <f>IF(ISNA(VLOOKUP(H2229,'data putaway'!$A$1:$E$530,5,0)),0,VLOOKUP(H2229,'data putaway'!$A$1:$E$530,5,0))</f>
        <v>0</v>
      </c>
      <c r="AA2229" s="354" t="b">
        <f t="shared" si="773"/>
        <v>0</v>
      </c>
      <c r="AB2229" s="354" t="b">
        <f t="shared" si="774"/>
        <v>0</v>
      </c>
      <c r="AC2229" s="356" t="str">
        <f t="shared" ca="1" si="775"/>
        <v/>
      </c>
      <c r="AD2229" s="114" t="str">
        <f t="shared" ca="1" si="782"/>
        <v/>
      </c>
      <c r="AE2229" s="114">
        <f t="shared" si="776"/>
        <v>0</v>
      </c>
      <c r="AF2229" s="114">
        <f t="shared" si="777"/>
        <v>0</v>
      </c>
      <c r="AG2229" s="354" t="str">
        <f t="shared" si="778"/>
        <v>CG07</v>
      </c>
      <c r="AH2229" s="114">
        <f>IF(ISNA(VLOOKUP(L2229,'MASTER DATA'!$A$1:$F$192,6,0)),0,VLOOKUP(L2229,'MASTER DATA'!$A$1:$F$192,6,0))*AE2229</f>
        <v>0</v>
      </c>
      <c r="AI2229" s="354" t="e">
        <f>VLOOKUP($D2229,'warehouse mapping'!$AN$7:$AO$17,2,0)</f>
        <v>#N/A</v>
      </c>
      <c r="AJ2229" s="114">
        <f t="shared" si="779"/>
        <v>1</v>
      </c>
      <c r="AK2229" s="354" t="e">
        <f t="shared" si="780"/>
        <v>#N/A</v>
      </c>
      <c r="AL2229" s="354" t="s">
        <v>3025</v>
      </c>
      <c r="AM2229" s="354">
        <f t="shared" si="783"/>
        <v>1</v>
      </c>
      <c r="AN2229" s="354" t="b">
        <f t="shared" si="781"/>
        <v>1</v>
      </c>
    </row>
    <row r="2230" spans="1:40" s="354" customFormat="1">
      <c r="A2230" s="354" t="str">
        <f t="shared" si="784"/>
        <v>CG07C02</v>
      </c>
      <c r="B2230" s="354">
        <f t="shared" si="785"/>
        <v>0</v>
      </c>
      <c r="C2230" s="354">
        <f t="shared" si="786"/>
        <v>0</v>
      </c>
      <c r="D2230" s="354" t="str">
        <f t="shared" si="765"/>
        <v>CG</v>
      </c>
      <c r="E2230" s="354" t="str">
        <f t="shared" si="766"/>
        <v>07</v>
      </c>
      <c r="F2230" s="354" t="str">
        <f t="shared" si="767"/>
        <v>C</v>
      </c>
      <c r="G2230" s="355" t="str">
        <f t="shared" si="768"/>
        <v>02</v>
      </c>
      <c r="H2230" s="232" t="s">
        <v>2446</v>
      </c>
      <c r="I2230" s="232" t="s">
        <v>3025</v>
      </c>
      <c r="J2230" s="233" t="s">
        <v>3025</v>
      </c>
      <c r="K2230" s="233" t="s">
        <v>3025</v>
      </c>
      <c r="L2230" s="234"/>
      <c r="M2230" s="232" t="str">
        <f>IF(ISNA(VLOOKUP(L2230,'MASTER DATA'!$A$1:$B$192,2,0)),"",VLOOKUP(L2230,'MASTER DATA'!$A$1:$B$192,2,0))</f>
        <v/>
      </c>
      <c r="N2230" s="232">
        <v>0</v>
      </c>
      <c r="O2230" s="232" t="e">
        <f t="shared" si="769"/>
        <v>#N/A</v>
      </c>
      <c r="P2230" s="232" t="e">
        <f t="shared" si="770"/>
        <v>#N/A</v>
      </c>
      <c r="Q2230" s="232" t="e">
        <f>VLOOKUP(L2230,'MASTER DATA'!$A$1:$E$192,5,0)</f>
        <v>#N/A</v>
      </c>
      <c r="R2230" s="234">
        <f>SUMIF('picking of the day'!$H$4:$H$358,WMS!H2230&amp;WMS!L2230,'picking of the day'!$E$4:$E$358)</f>
        <v>0</v>
      </c>
      <c r="U2230" s="114">
        <f>IF(ISNA(VLOOKUP(H2230,'data putaway'!$A$1:$E$530,3,0)),0,VLOOKUP(H2230,'data putaway'!$A$1:$E$530,3,0))</f>
        <v>0</v>
      </c>
      <c r="V2230" s="354">
        <f t="shared" si="771"/>
        <v>0</v>
      </c>
      <c r="W2230" s="114">
        <f>IF(ISNA(VLOOKUP(H2230,'data putaway'!$A$1:$E$530,2,0)),0,VLOOKUP(H2230,'data putaway'!$A$1:$E$530,2,0))</f>
        <v>0</v>
      </c>
      <c r="X2230" s="354" t="b">
        <f t="shared" si="772"/>
        <v>1</v>
      </c>
      <c r="Y2230" s="354">
        <f>IF(ISNA(VLOOKUP(H2230,'data putaway'!$A$1:$E$530,4,0)),0,VLOOKUP(H2230,'data putaway'!$A$1:$E$530,4,0))</f>
        <v>0</v>
      </c>
      <c r="Z2230" s="113">
        <f>IF(ISNA(VLOOKUP(H2230,'data putaway'!$A$1:$E$530,5,0)),0,VLOOKUP(H2230,'data putaway'!$A$1:$E$530,5,0))</f>
        <v>0</v>
      </c>
      <c r="AA2230" s="354" t="b">
        <f t="shared" si="773"/>
        <v>0</v>
      </c>
      <c r="AB2230" s="354" t="b">
        <f t="shared" si="774"/>
        <v>0</v>
      </c>
      <c r="AC2230" s="356" t="str">
        <f t="shared" ca="1" si="775"/>
        <v/>
      </c>
      <c r="AD2230" s="114" t="str">
        <f t="shared" ca="1" si="782"/>
        <v/>
      </c>
      <c r="AE2230" s="114">
        <f t="shared" si="776"/>
        <v>0</v>
      </c>
      <c r="AF2230" s="114">
        <f t="shared" si="777"/>
        <v>0</v>
      </c>
      <c r="AG2230" s="354" t="str">
        <f t="shared" si="778"/>
        <v>CG07</v>
      </c>
      <c r="AH2230" s="114">
        <f>IF(ISNA(VLOOKUP(L2230,'MASTER DATA'!$A$1:$F$192,6,0)),0,VLOOKUP(L2230,'MASTER DATA'!$A$1:$F$192,6,0))*AE2230</f>
        <v>0</v>
      </c>
      <c r="AI2230" s="354" t="e">
        <f>VLOOKUP($D2230,'warehouse mapping'!$AN$7:$AO$17,2,0)</f>
        <v>#N/A</v>
      </c>
      <c r="AJ2230" s="114">
        <f t="shared" si="779"/>
        <v>1</v>
      </c>
      <c r="AK2230" s="354" t="e">
        <f t="shared" si="780"/>
        <v>#N/A</v>
      </c>
      <c r="AL2230" s="354" t="s">
        <v>3025</v>
      </c>
      <c r="AM2230" s="354">
        <f t="shared" si="783"/>
        <v>1</v>
      </c>
      <c r="AN2230" s="354" t="b">
        <f t="shared" si="781"/>
        <v>1</v>
      </c>
    </row>
    <row r="2231" spans="1:40" s="354" customFormat="1">
      <c r="A2231" s="354" t="str">
        <f t="shared" si="784"/>
        <v>CG07D01</v>
      </c>
      <c r="B2231" s="354">
        <f t="shared" si="785"/>
        <v>0</v>
      </c>
      <c r="C2231" s="354">
        <f t="shared" si="786"/>
        <v>0</v>
      </c>
      <c r="D2231" s="354" t="str">
        <f t="shared" si="765"/>
        <v>CG</v>
      </c>
      <c r="E2231" s="354" t="str">
        <f t="shared" si="766"/>
        <v>07</v>
      </c>
      <c r="F2231" s="354" t="str">
        <f t="shared" si="767"/>
        <v>D</v>
      </c>
      <c r="G2231" s="355" t="str">
        <f t="shared" si="768"/>
        <v>01</v>
      </c>
      <c r="H2231" s="232" t="s">
        <v>2447</v>
      </c>
      <c r="I2231" s="232" t="s">
        <v>3025</v>
      </c>
      <c r="J2231" s="233" t="s">
        <v>3025</v>
      </c>
      <c r="K2231" s="233" t="s">
        <v>3025</v>
      </c>
      <c r="L2231" s="234"/>
      <c r="M2231" s="232" t="str">
        <f>IF(ISNA(VLOOKUP(L2231,'MASTER DATA'!$A$1:$B$192,2,0)),"",VLOOKUP(L2231,'MASTER DATA'!$A$1:$B$192,2,0))</f>
        <v/>
      </c>
      <c r="N2231" s="232">
        <v>0</v>
      </c>
      <c r="O2231" s="232" t="e">
        <f t="shared" si="769"/>
        <v>#N/A</v>
      </c>
      <c r="P2231" s="232" t="e">
        <f t="shared" si="770"/>
        <v>#N/A</v>
      </c>
      <c r="Q2231" s="232" t="e">
        <f>VLOOKUP(L2231,'MASTER DATA'!$A$1:$E$192,5,0)</f>
        <v>#N/A</v>
      </c>
      <c r="R2231" s="234">
        <f>SUMIF('picking of the day'!$H$4:$H$358,WMS!H2231&amp;WMS!L2231,'picking of the day'!$E$4:$E$358)</f>
        <v>0</v>
      </c>
      <c r="U2231" s="114">
        <f>IF(ISNA(VLOOKUP(H2231,'data putaway'!$A$1:$E$530,3,0)),0,VLOOKUP(H2231,'data putaway'!$A$1:$E$530,3,0))</f>
        <v>0</v>
      </c>
      <c r="V2231" s="354">
        <f t="shared" si="771"/>
        <v>0</v>
      </c>
      <c r="W2231" s="114">
        <f>IF(ISNA(VLOOKUP(H2231,'data putaway'!$A$1:$E$530,2,0)),0,VLOOKUP(H2231,'data putaway'!$A$1:$E$530,2,0))</f>
        <v>0</v>
      </c>
      <c r="X2231" s="354" t="b">
        <f t="shared" si="772"/>
        <v>1</v>
      </c>
      <c r="Y2231" s="354">
        <f>IF(ISNA(VLOOKUP(H2231,'data putaway'!$A$1:$E$530,4,0)),0,VLOOKUP(H2231,'data putaway'!$A$1:$E$530,4,0))</f>
        <v>0</v>
      </c>
      <c r="Z2231" s="113">
        <f>IF(ISNA(VLOOKUP(H2231,'data putaway'!$A$1:$E$530,5,0)),0,VLOOKUP(H2231,'data putaway'!$A$1:$E$530,5,0))</f>
        <v>0</v>
      </c>
      <c r="AA2231" s="354" t="b">
        <f t="shared" si="773"/>
        <v>0</v>
      </c>
      <c r="AB2231" s="354" t="b">
        <f t="shared" si="774"/>
        <v>0</v>
      </c>
      <c r="AC2231" s="356" t="str">
        <f t="shared" ca="1" si="775"/>
        <v/>
      </c>
      <c r="AD2231" s="114" t="str">
        <f t="shared" ca="1" si="782"/>
        <v/>
      </c>
      <c r="AE2231" s="114">
        <f t="shared" si="776"/>
        <v>0</v>
      </c>
      <c r="AF2231" s="114">
        <f t="shared" si="777"/>
        <v>0</v>
      </c>
      <c r="AG2231" s="354" t="str">
        <f t="shared" si="778"/>
        <v>CG07</v>
      </c>
      <c r="AH2231" s="114">
        <f>IF(ISNA(VLOOKUP(L2231,'MASTER DATA'!$A$1:$F$192,6,0)),0,VLOOKUP(L2231,'MASTER DATA'!$A$1:$F$192,6,0))*AE2231</f>
        <v>0</v>
      </c>
      <c r="AI2231" s="354" t="e">
        <f>VLOOKUP($D2231,'warehouse mapping'!$AN$7:$AO$17,2,0)</f>
        <v>#N/A</v>
      </c>
      <c r="AJ2231" s="114">
        <f t="shared" si="779"/>
        <v>1</v>
      </c>
      <c r="AK2231" s="354" t="e">
        <f t="shared" si="780"/>
        <v>#N/A</v>
      </c>
      <c r="AL2231" s="354" t="s">
        <v>3025</v>
      </c>
      <c r="AM2231" s="354">
        <f t="shared" si="783"/>
        <v>1</v>
      </c>
      <c r="AN2231" s="354" t="b">
        <f t="shared" si="781"/>
        <v>1</v>
      </c>
    </row>
    <row r="2232" spans="1:40" s="354" customFormat="1">
      <c r="A2232" s="354" t="str">
        <f t="shared" si="784"/>
        <v>CG07D02</v>
      </c>
      <c r="B2232" s="354">
        <f t="shared" si="785"/>
        <v>0</v>
      </c>
      <c r="C2232" s="354">
        <f t="shared" si="786"/>
        <v>0</v>
      </c>
      <c r="D2232" s="354" t="str">
        <f t="shared" si="765"/>
        <v>CG</v>
      </c>
      <c r="E2232" s="354" t="str">
        <f t="shared" si="766"/>
        <v>07</v>
      </c>
      <c r="F2232" s="354" t="str">
        <f t="shared" si="767"/>
        <v>D</v>
      </c>
      <c r="G2232" s="355" t="str">
        <f t="shared" si="768"/>
        <v>02</v>
      </c>
      <c r="H2232" s="232" t="s">
        <v>2448</v>
      </c>
      <c r="I2232" s="232" t="s">
        <v>3025</v>
      </c>
      <c r="J2232" s="233" t="s">
        <v>3025</v>
      </c>
      <c r="K2232" s="233" t="s">
        <v>3025</v>
      </c>
      <c r="L2232" s="234"/>
      <c r="M2232" s="232" t="str">
        <f>IF(ISNA(VLOOKUP(L2232,'MASTER DATA'!$A$1:$B$192,2,0)),"",VLOOKUP(L2232,'MASTER DATA'!$A$1:$B$192,2,0))</f>
        <v/>
      </c>
      <c r="N2232" s="232">
        <v>0</v>
      </c>
      <c r="O2232" s="232" t="e">
        <f t="shared" si="769"/>
        <v>#N/A</v>
      </c>
      <c r="P2232" s="232" t="e">
        <f t="shared" si="770"/>
        <v>#N/A</v>
      </c>
      <c r="Q2232" s="232" t="e">
        <f>VLOOKUP(L2232,'MASTER DATA'!$A$1:$E$192,5,0)</f>
        <v>#N/A</v>
      </c>
      <c r="R2232" s="234">
        <f>SUMIF('picking of the day'!$H$4:$H$358,WMS!H2232&amp;WMS!L2232,'picking of the day'!$E$4:$E$358)</f>
        <v>0</v>
      </c>
      <c r="U2232" s="114">
        <f>IF(ISNA(VLOOKUP(H2232,'data putaway'!$A$1:$E$530,3,0)),0,VLOOKUP(H2232,'data putaway'!$A$1:$E$530,3,0))</f>
        <v>0</v>
      </c>
      <c r="V2232" s="354">
        <f t="shared" si="771"/>
        <v>0</v>
      </c>
      <c r="W2232" s="114">
        <f>IF(ISNA(VLOOKUP(H2232,'data putaway'!$A$1:$E$530,2,0)),0,VLOOKUP(H2232,'data putaway'!$A$1:$E$530,2,0))</f>
        <v>0</v>
      </c>
      <c r="X2232" s="354" t="b">
        <f t="shared" si="772"/>
        <v>1</v>
      </c>
      <c r="Y2232" s="354">
        <f>IF(ISNA(VLOOKUP(H2232,'data putaway'!$A$1:$E$530,4,0)),0,VLOOKUP(H2232,'data putaway'!$A$1:$E$530,4,0))</f>
        <v>0</v>
      </c>
      <c r="Z2232" s="113">
        <f>IF(ISNA(VLOOKUP(H2232,'data putaway'!$A$1:$E$530,5,0)),0,VLOOKUP(H2232,'data putaway'!$A$1:$E$530,5,0))</f>
        <v>0</v>
      </c>
      <c r="AA2232" s="354" t="b">
        <f t="shared" si="773"/>
        <v>0</v>
      </c>
      <c r="AB2232" s="354" t="b">
        <f t="shared" si="774"/>
        <v>0</v>
      </c>
      <c r="AC2232" s="356" t="str">
        <f t="shared" ca="1" si="775"/>
        <v/>
      </c>
      <c r="AD2232" s="114" t="str">
        <f t="shared" ca="1" si="782"/>
        <v/>
      </c>
      <c r="AE2232" s="114">
        <f t="shared" si="776"/>
        <v>0</v>
      </c>
      <c r="AF2232" s="114">
        <f t="shared" si="777"/>
        <v>0</v>
      </c>
      <c r="AG2232" s="354" t="str">
        <f t="shared" si="778"/>
        <v>CG07</v>
      </c>
      <c r="AH2232" s="114">
        <f>IF(ISNA(VLOOKUP(L2232,'MASTER DATA'!$A$1:$F$192,6,0)),0,VLOOKUP(L2232,'MASTER DATA'!$A$1:$F$192,6,0))*AE2232</f>
        <v>0</v>
      </c>
      <c r="AI2232" s="354" t="e">
        <f>VLOOKUP($D2232,'warehouse mapping'!$AN$7:$AO$17,2,0)</f>
        <v>#N/A</v>
      </c>
      <c r="AJ2232" s="114">
        <f t="shared" si="779"/>
        <v>1</v>
      </c>
      <c r="AK2232" s="354" t="e">
        <f t="shared" si="780"/>
        <v>#N/A</v>
      </c>
      <c r="AL2232" s="354" t="s">
        <v>3025</v>
      </c>
      <c r="AM2232" s="354">
        <f t="shared" si="783"/>
        <v>1</v>
      </c>
      <c r="AN2232" s="354" t="b">
        <f t="shared" si="781"/>
        <v>1</v>
      </c>
    </row>
    <row r="2233" spans="1:40" s="354" customFormat="1">
      <c r="A2233" s="354" t="str">
        <f t="shared" si="784"/>
        <v>CG07E01</v>
      </c>
      <c r="B2233" s="354">
        <f t="shared" si="785"/>
        <v>0</v>
      </c>
      <c r="C2233" s="354">
        <f t="shared" si="786"/>
        <v>0</v>
      </c>
      <c r="D2233" s="354" t="str">
        <f t="shared" si="765"/>
        <v>CG</v>
      </c>
      <c r="E2233" s="354" t="str">
        <f t="shared" si="766"/>
        <v>07</v>
      </c>
      <c r="F2233" s="354" t="str">
        <f t="shared" si="767"/>
        <v>E</v>
      </c>
      <c r="G2233" s="355" t="str">
        <f t="shared" si="768"/>
        <v>01</v>
      </c>
      <c r="H2233" s="232" t="s">
        <v>2449</v>
      </c>
      <c r="I2233" s="232" t="s">
        <v>3025</v>
      </c>
      <c r="J2233" s="233" t="s">
        <v>3025</v>
      </c>
      <c r="K2233" s="233" t="s">
        <v>3025</v>
      </c>
      <c r="L2233" s="234"/>
      <c r="M2233" s="232" t="str">
        <f>IF(ISNA(VLOOKUP(L2233,'MASTER DATA'!$A$1:$B$192,2,0)),"",VLOOKUP(L2233,'MASTER DATA'!$A$1:$B$192,2,0))</f>
        <v/>
      </c>
      <c r="N2233" s="232">
        <v>0</v>
      </c>
      <c r="O2233" s="232" t="e">
        <f t="shared" si="769"/>
        <v>#N/A</v>
      </c>
      <c r="P2233" s="232" t="e">
        <f t="shared" si="770"/>
        <v>#N/A</v>
      </c>
      <c r="Q2233" s="232" t="e">
        <f>VLOOKUP(L2233,'MASTER DATA'!$A$1:$E$192,5,0)</f>
        <v>#N/A</v>
      </c>
      <c r="R2233" s="234">
        <f>SUMIF('picking of the day'!$H$4:$H$358,WMS!H2233&amp;WMS!L2233,'picking of the day'!$E$4:$E$358)</f>
        <v>0</v>
      </c>
      <c r="U2233" s="114">
        <f>IF(ISNA(VLOOKUP(H2233,'data putaway'!$A$1:$E$530,3,0)),0,VLOOKUP(H2233,'data putaway'!$A$1:$E$530,3,0))</f>
        <v>0</v>
      </c>
      <c r="V2233" s="354">
        <f t="shared" si="771"/>
        <v>0</v>
      </c>
      <c r="W2233" s="114">
        <f>IF(ISNA(VLOOKUP(H2233,'data putaway'!$A$1:$E$530,2,0)),0,VLOOKUP(H2233,'data putaway'!$A$1:$E$530,2,0))</f>
        <v>0</v>
      </c>
      <c r="X2233" s="354" t="b">
        <f t="shared" si="772"/>
        <v>1</v>
      </c>
      <c r="Y2233" s="354">
        <f>IF(ISNA(VLOOKUP(H2233,'data putaway'!$A$1:$E$530,4,0)),0,VLOOKUP(H2233,'data putaway'!$A$1:$E$530,4,0))</f>
        <v>0</v>
      </c>
      <c r="Z2233" s="113">
        <f>IF(ISNA(VLOOKUP(H2233,'data putaway'!$A$1:$E$530,5,0)),0,VLOOKUP(H2233,'data putaway'!$A$1:$E$530,5,0))</f>
        <v>0</v>
      </c>
      <c r="AA2233" s="354" t="b">
        <f t="shared" si="773"/>
        <v>0</v>
      </c>
      <c r="AB2233" s="354" t="b">
        <f t="shared" si="774"/>
        <v>0</v>
      </c>
      <c r="AC2233" s="356" t="str">
        <f t="shared" ca="1" si="775"/>
        <v/>
      </c>
      <c r="AD2233" s="114" t="str">
        <f t="shared" ca="1" si="782"/>
        <v/>
      </c>
      <c r="AE2233" s="114">
        <f t="shared" si="776"/>
        <v>0</v>
      </c>
      <c r="AF2233" s="114">
        <f t="shared" si="777"/>
        <v>0</v>
      </c>
      <c r="AG2233" s="354" t="str">
        <f t="shared" si="778"/>
        <v>CG07</v>
      </c>
      <c r="AH2233" s="114">
        <f>IF(ISNA(VLOOKUP(L2233,'MASTER DATA'!$A$1:$F$192,6,0)),0,VLOOKUP(L2233,'MASTER DATA'!$A$1:$F$192,6,0))*AE2233</f>
        <v>0</v>
      </c>
      <c r="AI2233" s="354" t="e">
        <f>VLOOKUP($D2233,'warehouse mapping'!$AN$7:$AO$17,2,0)</f>
        <v>#N/A</v>
      </c>
      <c r="AJ2233" s="114">
        <f t="shared" si="779"/>
        <v>1</v>
      </c>
      <c r="AK2233" s="354" t="e">
        <f t="shared" si="780"/>
        <v>#N/A</v>
      </c>
      <c r="AL2233" s="354" t="s">
        <v>3025</v>
      </c>
      <c r="AM2233" s="354">
        <f t="shared" si="783"/>
        <v>1</v>
      </c>
      <c r="AN2233" s="354" t="b">
        <f t="shared" si="781"/>
        <v>1</v>
      </c>
    </row>
    <row r="2234" spans="1:40" s="354" customFormat="1">
      <c r="A2234" s="354" t="str">
        <f t="shared" si="784"/>
        <v>CG07E02</v>
      </c>
      <c r="B2234" s="354">
        <f t="shared" si="785"/>
        <v>0</v>
      </c>
      <c r="C2234" s="354">
        <f t="shared" si="786"/>
        <v>0</v>
      </c>
      <c r="D2234" s="354" t="str">
        <f t="shared" si="765"/>
        <v>CG</v>
      </c>
      <c r="E2234" s="354" t="str">
        <f t="shared" si="766"/>
        <v>07</v>
      </c>
      <c r="F2234" s="354" t="str">
        <f t="shared" si="767"/>
        <v>E</v>
      </c>
      <c r="G2234" s="355" t="str">
        <f t="shared" si="768"/>
        <v>02</v>
      </c>
      <c r="H2234" s="232" t="s">
        <v>2450</v>
      </c>
      <c r="I2234" s="232" t="s">
        <v>3025</v>
      </c>
      <c r="J2234" s="233" t="s">
        <v>3025</v>
      </c>
      <c r="K2234" s="233" t="s">
        <v>3025</v>
      </c>
      <c r="L2234" s="234"/>
      <c r="M2234" s="232" t="str">
        <f>IF(ISNA(VLOOKUP(L2234,'MASTER DATA'!$A$1:$B$192,2,0)),"",VLOOKUP(L2234,'MASTER DATA'!$A$1:$B$192,2,0))</f>
        <v/>
      </c>
      <c r="N2234" s="232">
        <v>0</v>
      </c>
      <c r="O2234" s="232" t="e">
        <f t="shared" si="769"/>
        <v>#N/A</v>
      </c>
      <c r="P2234" s="232" t="e">
        <f t="shared" si="770"/>
        <v>#N/A</v>
      </c>
      <c r="Q2234" s="232" t="e">
        <f>VLOOKUP(L2234,'MASTER DATA'!$A$1:$E$192,5,0)</f>
        <v>#N/A</v>
      </c>
      <c r="R2234" s="234">
        <f>SUMIF('picking of the day'!$H$4:$H$358,WMS!H2234&amp;WMS!L2234,'picking of the day'!$E$4:$E$358)</f>
        <v>0</v>
      </c>
      <c r="U2234" s="114">
        <f>IF(ISNA(VLOOKUP(H2234,'data putaway'!$A$1:$E$530,3,0)),0,VLOOKUP(H2234,'data putaway'!$A$1:$E$530,3,0))</f>
        <v>0</v>
      </c>
      <c r="V2234" s="354">
        <f t="shared" si="771"/>
        <v>0</v>
      </c>
      <c r="W2234" s="114">
        <f>IF(ISNA(VLOOKUP(H2234,'data putaway'!$A$1:$E$530,2,0)),0,VLOOKUP(H2234,'data putaway'!$A$1:$E$530,2,0))</f>
        <v>0</v>
      </c>
      <c r="X2234" s="354" t="b">
        <f t="shared" si="772"/>
        <v>1</v>
      </c>
      <c r="Y2234" s="354">
        <f>IF(ISNA(VLOOKUP(H2234,'data putaway'!$A$1:$E$530,4,0)),0,VLOOKUP(H2234,'data putaway'!$A$1:$E$530,4,0))</f>
        <v>0</v>
      </c>
      <c r="Z2234" s="113">
        <f>IF(ISNA(VLOOKUP(H2234,'data putaway'!$A$1:$E$530,5,0)),0,VLOOKUP(H2234,'data putaway'!$A$1:$E$530,5,0))</f>
        <v>0</v>
      </c>
      <c r="AA2234" s="354" t="b">
        <f t="shared" si="773"/>
        <v>0</v>
      </c>
      <c r="AB2234" s="354" t="b">
        <f t="shared" si="774"/>
        <v>0</v>
      </c>
      <c r="AC2234" s="356" t="str">
        <f t="shared" ca="1" si="775"/>
        <v/>
      </c>
      <c r="AD2234" s="114" t="str">
        <f t="shared" ca="1" si="782"/>
        <v/>
      </c>
      <c r="AE2234" s="114">
        <f t="shared" si="776"/>
        <v>0</v>
      </c>
      <c r="AF2234" s="114">
        <f t="shared" si="777"/>
        <v>0</v>
      </c>
      <c r="AG2234" s="354" t="str">
        <f t="shared" si="778"/>
        <v>CG07</v>
      </c>
      <c r="AH2234" s="114">
        <f>IF(ISNA(VLOOKUP(L2234,'MASTER DATA'!$A$1:$F$192,6,0)),0,VLOOKUP(L2234,'MASTER DATA'!$A$1:$F$192,6,0))*AE2234</f>
        <v>0</v>
      </c>
      <c r="AI2234" s="354" t="e">
        <f>VLOOKUP($D2234,'warehouse mapping'!$AN$7:$AO$17,2,0)</f>
        <v>#N/A</v>
      </c>
      <c r="AJ2234" s="114">
        <f t="shared" si="779"/>
        <v>1</v>
      </c>
      <c r="AK2234" s="354" t="e">
        <f t="shared" si="780"/>
        <v>#N/A</v>
      </c>
      <c r="AL2234" s="354" t="s">
        <v>3025</v>
      </c>
      <c r="AM2234" s="354">
        <f t="shared" si="783"/>
        <v>1</v>
      </c>
      <c r="AN2234" s="354" t="b">
        <f t="shared" si="781"/>
        <v>1</v>
      </c>
    </row>
    <row r="2235" spans="1:40" s="354" customFormat="1">
      <c r="A2235" s="354" t="str">
        <f t="shared" si="784"/>
        <v>CG08A01</v>
      </c>
      <c r="B2235" s="354">
        <f t="shared" si="785"/>
        <v>0</v>
      </c>
      <c r="C2235" s="354">
        <f t="shared" si="786"/>
        <v>0</v>
      </c>
      <c r="D2235" s="354" t="str">
        <f t="shared" si="765"/>
        <v>CG</v>
      </c>
      <c r="E2235" s="354" t="str">
        <f t="shared" si="766"/>
        <v>08</v>
      </c>
      <c r="F2235" s="354" t="str">
        <f t="shared" si="767"/>
        <v>A</v>
      </c>
      <c r="G2235" s="355" t="str">
        <f t="shared" si="768"/>
        <v>01</v>
      </c>
      <c r="H2235" s="232" t="s">
        <v>2451</v>
      </c>
      <c r="I2235" s="232" t="s">
        <v>3025</v>
      </c>
      <c r="J2235" s="233" t="s">
        <v>3025</v>
      </c>
      <c r="K2235" s="233" t="s">
        <v>3025</v>
      </c>
      <c r="L2235" s="234"/>
      <c r="M2235" s="232" t="str">
        <f>IF(ISNA(VLOOKUP(L2235,'MASTER DATA'!$A$1:$B$192,2,0)),"",VLOOKUP(L2235,'MASTER DATA'!$A$1:$B$192,2,0))</f>
        <v/>
      </c>
      <c r="N2235" s="232">
        <v>0</v>
      </c>
      <c r="O2235" s="232" t="e">
        <f t="shared" si="769"/>
        <v>#N/A</v>
      </c>
      <c r="P2235" s="232" t="e">
        <f t="shared" si="770"/>
        <v>#N/A</v>
      </c>
      <c r="Q2235" s="232" t="e">
        <f>VLOOKUP(L2235,'MASTER DATA'!$A$1:$E$192,5,0)</f>
        <v>#N/A</v>
      </c>
      <c r="R2235" s="234">
        <f>SUMIF('picking of the day'!$H$4:$H$358,WMS!H2235&amp;WMS!L2235,'picking of the day'!$E$4:$E$358)</f>
        <v>0</v>
      </c>
      <c r="U2235" s="114">
        <f>IF(ISNA(VLOOKUP(H2235,'data putaway'!$A$1:$E$530,3,0)),0,VLOOKUP(H2235,'data putaway'!$A$1:$E$530,3,0))</f>
        <v>0</v>
      </c>
      <c r="V2235" s="354">
        <f t="shared" si="771"/>
        <v>0</v>
      </c>
      <c r="W2235" s="114">
        <f>IF(ISNA(VLOOKUP(H2235,'data putaway'!$A$1:$E$530,2,0)),0,VLOOKUP(H2235,'data putaway'!$A$1:$E$530,2,0))</f>
        <v>0</v>
      </c>
      <c r="X2235" s="354" t="b">
        <f t="shared" si="772"/>
        <v>1</v>
      </c>
      <c r="Y2235" s="354">
        <f>IF(ISNA(VLOOKUP(H2235,'data putaway'!$A$1:$E$530,4,0)),0,VLOOKUP(H2235,'data putaway'!$A$1:$E$530,4,0))</f>
        <v>0</v>
      </c>
      <c r="Z2235" s="113">
        <f>IF(ISNA(VLOOKUP(H2235,'data putaway'!$A$1:$E$530,5,0)),0,VLOOKUP(H2235,'data putaway'!$A$1:$E$530,5,0))</f>
        <v>0</v>
      </c>
      <c r="AA2235" s="354" t="b">
        <f t="shared" si="773"/>
        <v>0</v>
      </c>
      <c r="AB2235" s="354" t="b">
        <f t="shared" si="774"/>
        <v>0</v>
      </c>
      <c r="AC2235" s="356" t="str">
        <f t="shared" ca="1" si="775"/>
        <v/>
      </c>
      <c r="AD2235" s="114" t="str">
        <f t="shared" ca="1" si="782"/>
        <v/>
      </c>
      <c r="AE2235" s="114">
        <f t="shared" si="776"/>
        <v>0</v>
      </c>
      <c r="AF2235" s="114">
        <f t="shared" si="777"/>
        <v>0</v>
      </c>
      <c r="AG2235" s="354" t="str">
        <f t="shared" si="778"/>
        <v>CG08</v>
      </c>
      <c r="AH2235" s="114">
        <f>IF(ISNA(VLOOKUP(L2235,'MASTER DATA'!$A$1:$F$192,6,0)),0,VLOOKUP(L2235,'MASTER DATA'!$A$1:$F$192,6,0))*AE2235</f>
        <v>0</v>
      </c>
      <c r="AI2235" s="354" t="e">
        <f>VLOOKUP($D2235,'warehouse mapping'!$AN$7:$AO$17,2,0)</f>
        <v>#N/A</v>
      </c>
      <c r="AJ2235" s="114">
        <f t="shared" si="779"/>
        <v>1</v>
      </c>
      <c r="AK2235" s="354" t="e">
        <f t="shared" si="780"/>
        <v>#N/A</v>
      </c>
      <c r="AL2235" s="354" t="s">
        <v>3025</v>
      </c>
      <c r="AM2235" s="354">
        <f t="shared" si="783"/>
        <v>1</v>
      </c>
      <c r="AN2235" s="354" t="b">
        <f t="shared" si="781"/>
        <v>1</v>
      </c>
    </row>
    <row r="2236" spans="1:40" s="354" customFormat="1">
      <c r="A2236" s="354" t="str">
        <f t="shared" si="784"/>
        <v>CG08A02</v>
      </c>
      <c r="B2236" s="354">
        <f t="shared" si="785"/>
        <v>0</v>
      </c>
      <c r="C2236" s="354">
        <f t="shared" si="786"/>
        <v>0</v>
      </c>
      <c r="D2236" s="354" t="str">
        <f t="shared" si="765"/>
        <v>CG</v>
      </c>
      <c r="E2236" s="354" t="str">
        <f t="shared" si="766"/>
        <v>08</v>
      </c>
      <c r="F2236" s="354" t="str">
        <f t="shared" si="767"/>
        <v>A</v>
      </c>
      <c r="G2236" s="355" t="str">
        <f t="shared" si="768"/>
        <v>02</v>
      </c>
      <c r="H2236" s="232" t="s">
        <v>2452</v>
      </c>
      <c r="I2236" s="232" t="s">
        <v>3025</v>
      </c>
      <c r="J2236" s="233" t="s">
        <v>3025</v>
      </c>
      <c r="K2236" s="233" t="s">
        <v>3025</v>
      </c>
      <c r="L2236" s="234"/>
      <c r="M2236" s="232" t="str">
        <f>IF(ISNA(VLOOKUP(L2236,'MASTER DATA'!$A$1:$B$192,2,0)),"",VLOOKUP(L2236,'MASTER DATA'!$A$1:$B$192,2,0))</f>
        <v/>
      </c>
      <c r="N2236" s="232">
        <v>0</v>
      </c>
      <c r="O2236" s="232" t="e">
        <f t="shared" si="769"/>
        <v>#N/A</v>
      </c>
      <c r="P2236" s="232" t="e">
        <f t="shared" si="770"/>
        <v>#N/A</v>
      </c>
      <c r="Q2236" s="232" t="e">
        <f>VLOOKUP(L2236,'MASTER DATA'!$A$1:$E$192,5,0)</f>
        <v>#N/A</v>
      </c>
      <c r="R2236" s="234">
        <f>SUMIF('picking of the day'!$H$4:$H$358,WMS!H2236&amp;WMS!L2236,'picking of the day'!$E$4:$E$358)</f>
        <v>0</v>
      </c>
      <c r="U2236" s="114">
        <f>IF(ISNA(VLOOKUP(H2236,'data putaway'!$A$1:$E$530,3,0)),0,VLOOKUP(H2236,'data putaway'!$A$1:$E$530,3,0))</f>
        <v>0</v>
      </c>
      <c r="V2236" s="354">
        <f t="shared" si="771"/>
        <v>0</v>
      </c>
      <c r="W2236" s="114">
        <f>IF(ISNA(VLOOKUP(H2236,'data putaway'!$A$1:$E$530,2,0)),0,VLOOKUP(H2236,'data putaway'!$A$1:$E$530,2,0))</f>
        <v>0</v>
      </c>
      <c r="X2236" s="354" t="b">
        <f t="shared" si="772"/>
        <v>1</v>
      </c>
      <c r="Y2236" s="354">
        <f>IF(ISNA(VLOOKUP(H2236,'data putaway'!$A$1:$E$530,4,0)),0,VLOOKUP(H2236,'data putaway'!$A$1:$E$530,4,0))</f>
        <v>0</v>
      </c>
      <c r="Z2236" s="113">
        <f>IF(ISNA(VLOOKUP(H2236,'data putaway'!$A$1:$E$530,5,0)),0,VLOOKUP(H2236,'data putaway'!$A$1:$E$530,5,0))</f>
        <v>0</v>
      </c>
      <c r="AA2236" s="354" t="b">
        <f t="shared" si="773"/>
        <v>0</v>
      </c>
      <c r="AB2236" s="354" t="b">
        <f t="shared" si="774"/>
        <v>0</v>
      </c>
      <c r="AC2236" s="356" t="str">
        <f t="shared" ca="1" si="775"/>
        <v/>
      </c>
      <c r="AD2236" s="114" t="str">
        <f t="shared" ca="1" si="782"/>
        <v/>
      </c>
      <c r="AE2236" s="114">
        <f t="shared" si="776"/>
        <v>0</v>
      </c>
      <c r="AF2236" s="114">
        <f t="shared" si="777"/>
        <v>0</v>
      </c>
      <c r="AG2236" s="354" t="str">
        <f t="shared" si="778"/>
        <v>CG08</v>
      </c>
      <c r="AH2236" s="114">
        <f>IF(ISNA(VLOOKUP(L2236,'MASTER DATA'!$A$1:$F$192,6,0)),0,VLOOKUP(L2236,'MASTER DATA'!$A$1:$F$192,6,0))*AE2236</f>
        <v>0</v>
      </c>
      <c r="AI2236" s="354" t="e">
        <f>VLOOKUP($D2236,'warehouse mapping'!$AN$7:$AO$17,2,0)</f>
        <v>#N/A</v>
      </c>
      <c r="AJ2236" s="114">
        <f t="shared" si="779"/>
        <v>1</v>
      </c>
      <c r="AK2236" s="354" t="e">
        <f t="shared" si="780"/>
        <v>#N/A</v>
      </c>
      <c r="AL2236" s="354" t="s">
        <v>3025</v>
      </c>
      <c r="AM2236" s="354">
        <f t="shared" si="783"/>
        <v>1</v>
      </c>
      <c r="AN2236" s="354" t="b">
        <f t="shared" si="781"/>
        <v>1</v>
      </c>
    </row>
    <row r="2237" spans="1:40" s="354" customFormat="1">
      <c r="A2237" s="354" t="str">
        <f t="shared" si="784"/>
        <v>CG08B01</v>
      </c>
      <c r="B2237" s="354">
        <f t="shared" si="785"/>
        <v>0</v>
      </c>
      <c r="C2237" s="354">
        <f t="shared" si="786"/>
        <v>0</v>
      </c>
      <c r="D2237" s="354" t="str">
        <f t="shared" si="765"/>
        <v>CG</v>
      </c>
      <c r="E2237" s="354" t="str">
        <f t="shared" si="766"/>
        <v>08</v>
      </c>
      <c r="F2237" s="354" t="str">
        <f t="shared" si="767"/>
        <v>B</v>
      </c>
      <c r="G2237" s="355" t="str">
        <f t="shared" si="768"/>
        <v>01</v>
      </c>
      <c r="H2237" s="232" t="s">
        <v>2453</v>
      </c>
      <c r="I2237" s="232" t="s">
        <v>3025</v>
      </c>
      <c r="J2237" s="233" t="s">
        <v>3025</v>
      </c>
      <c r="K2237" s="233" t="s">
        <v>3025</v>
      </c>
      <c r="L2237" s="234"/>
      <c r="M2237" s="232" t="str">
        <f>IF(ISNA(VLOOKUP(L2237,'MASTER DATA'!$A$1:$B$192,2,0)),"",VLOOKUP(L2237,'MASTER DATA'!$A$1:$B$192,2,0))</f>
        <v/>
      </c>
      <c r="N2237" s="232">
        <v>0</v>
      </c>
      <c r="O2237" s="232" t="e">
        <f t="shared" si="769"/>
        <v>#N/A</v>
      </c>
      <c r="P2237" s="232" t="e">
        <f t="shared" si="770"/>
        <v>#N/A</v>
      </c>
      <c r="Q2237" s="232" t="e">
        <f>VLOOKUP(L2237,'MASTER DATA'!$A$1:$E$192,5,0)</f>
        <v>#N/A</v>
      </c>
      <c r="R2237" s="234">
        <f>SUMIF('picking of the day'!$H$4:$H$358,WMS!H2237&amp;WMS!L2237,'picking of the day'!$E$4:$E$358)</f>
        <v>0</v>
      </c>
      <c r="U2237" s="114">
        <f>IF(ISNA(VLOOKUP(H2237,'data putaway'!$A$1:$E$530,3,0)),0,VLOOKUP(H2237,'data putaway'!$A$1:$E$530,3,0))</f>
        <v>0</v>
      </c>
      <c r="V2237" s="354">
        <f t="shared" si="771"/>
        <v>0</v>
      </c>
      <c r="W2237" s="114">
        <f>IF(ISNA(VLOOKUP(H2237,'data putaway'!$A$1:$E$530,2,0)),0,VLOOKUP(H2237,'data putaway'!$A$1:$E$530,2,0))</f>
        <v>0</v>
      </c>
      <c r="X2237" s="354" t="b">
        <f t="shared" si="772"/>
        <v>1</v>
      </c>
      <c r="Y2237" s="354">
        <f>IF(ISNA(VLOOKUP(H2237,'data putaway'!$A$1:$E$530,4,0)),0,VLOOKUP(H2237,'data putaway'!$A$1:$E$530,4,0))</f>
        <v>0</v>
      </c>
      <c r="Z2237" s="113">
        <f>IF(ISNA(VLOOKUP(H2237,'data putaway'!$A$1:$E$530,5,0)),0,VLOOKUP(H2237,'data putaway'!$A$1:$E$530,5,0))</f>
        <v>0</v>
      </c>
      <c r="AA2237" s="354" t="b">
        <f t="shared" si="773"/>
        <v>0</v>
      </c>
      <c r="AB2237" s="354" t="b">
        <f t="shared" si="774"/>
        <v>0</v>
      </c>
      <c r="AC2237" s="356" t="str">
        <f t="shared" ca="1" si="775"/>
        <v/>
      </c>
      <c r="AD2237" s="114" t="str">
        <f t="shared" ca="1" si="782"/>
        <v/>
      </c>
      <c r="AE2237" s="114">
        <f t="shared" si="776"/>
        <v>0</v>
      </c>
      <c r="AF2237" s="114">
        <f t="shared" si="777"/>
        <v>0</v>
      </c>
      <c r="AG2237" s="354" t="str">
        <f t="shared" si="778"/>
        <v>CG08</v>
      </c>
      <c r="AH2237" s="114">
        <f>IF(ISNA(VLOOKUP(L2237,'MASTER DATA'!$A$1:$F$192,6,0)),0,VLOOKUP(L2237,'MASTER DATA'!$A$1:$F$192,6,0))*AE2237</f>
        <v>0</v>
      </c>
      <c r="AI2237" s="354" t="e">
        <f>VLOOKUP($D2237,'warehouse mapping'!$AN$7:$AO$17,2,0)</f>
        <v>#N/A</v>
      </c>
      <c r="AJ2237" s="114">
        <f t="shared" si="779"/>
        <v>1</v>
      </c>
      <c r="AK2237" s="354" t="e">
        <f t="shared" si="780"/>
        <v>#N/A</v>
      </c>
      <c r="AL2237" s="354" t="s">
        <v>3025</v>
      </c>
      <c r="AM2237" s="354">
        <f t="shared" si="783"/>
        <v>1</v>
      </c>
      <c r="AN2237" s="354" t="b">
        <f t="shared" si="781"/>
        <v>1</v>
      </c>
    </row>
    <row r="2238" spans="1:40" s="354" customFormat="1">
      <c r="A2238" s="354" t="str">
        <f t="shared" si="784"/>
        <v>CG08B02</v>
      </c>
      <c r="B2238" s="354">
        <f t="shared" si="785"/>
        <v>0</v>
      </c>
      <c r="C2238" s="354">
        <f t="shared" si="786"/>
        <v>0</v>
      </c>
      <c r="D2238" s="354" t="str">
        <f t="shared" si="765"/>
        <v>CG</v>
      </c>
      <c r="E2238" s="354" t="str">
        <f t="shared" si="766"/>
        <v>08</v>
      </c>
      <c r="F2238" s="354" t="str">
        <f t="shared" si="767"/>
        <v>B</v>
      </c>
      <c r="G2238" s="355" t="str">
        <f t="shared" si="768"/>
        <v>02</v>
      </c>
      <c r="H2238" s="232" t="s">
        <v>2454</v>
      </c>
      <c r="I2238" s="232" t="s">
        <v>3025</v>
      </c>
      <c r="J2238" s="233" t="s">
        <v>3025</v>
      </c>
      <c r="K2238" s="233" t="s">
        <v>3025</v>
      </c>
      <c r="L2238" s="234"/>
      <c r="M2238" s="232" t="str">
        <f>IF(ISNA(VLOOKUP(L2238,'MASTER DATA'!$A$1:$B$192,2,0)),"",VLOOKUP(L2238,'MASTER DATA'!$A$1:$B$192,2,0))</f>
        <v/>
      </c>
      <c r="N2238" s="232">
        <v>0</v>
      </c>
      <c r="O2238" s="232" t="e">
        <f t="shared" si="769"/>
        <v>#N/A</v>
      </c>
      <c r="P2238" s="232" t="e">
        <f t="shared" si="770"/>
        <v>#N/A</v>
      </c>
      <c r="Q2238" s="232" t="e">
        <f>VLOOKUP(L2238,'MASTER DATA'!$A$1:$E$192,5,0)</f>
        <v>#N/A</v>
      </c>
      <c r="R2238" s="234">
        <f>SUMIF('picking of the day'!$H$4:$H$358,WMS!H2238&amp;WMS!L2238,'picking of the day'!$E$4:$E$358)</f>
        <v>0</v>
      </c>
      <c r="U2238" s="114">
        <f>IF(ISNA(VLOOKUP(H2238,'data putaway'!$A$1:$E$530,3,0)),0,VLOOKUP(H2238,'data putaway'!$A$1:$E$530,3,0))</f>
        <v>0</v>
      </c>
      <c r="V2238" s="354">
        <f t="shared" si="771"/>
        <v>0</v>
      </c>
      <c r="W2238" s="114">
        <f>IF(ISNA(VLOOKUP(H2238,'data putaway'!$A$1:$E$530,2,0)),0,VLOOKUP(H2238,'data putaway'!$A$1:$E$530,2,0))</f>
        <v>0</v>
      </c>
      <c r="X2238" s="354" t="b">
        <f t="shared" si="772"/>
        <v>1</v>
      </c>
      <c r="Y2238" s="354">
        <f>IF(ISNA(VLOOKUP(H2238,'data putaway'!$A$1:$E$530,4,0)),0,VLOOKUP(H2238,'data putaway'!$A$1:$E$530,4,0))</f>
        <v>0</v>
      </c>
      <c r="Z2238" s="113">
        <f>IF(ISNA(VLOOKUP(H2238,'data putaway'!$A$1:$E$530,5,0)),0,VLOOKUP(H2238,'data putaway'!$A$1:$E$530,5,0))</f>
        <v>0</v>
      </c>
      <c r="AA2238" s="354" t="b">
        <f t="shared" si="773"/>
        <v>0</v>
      </c>
      <c r="AB2238" s="354" t="b">
        <f t="shared" si="774"/>
        <v>0</v>
      </c>
      <c r="AC2238" s="356" t="str">
        <f t="shared" ca="1" si="775"/>
        <v/>
      </c>
      <c r="AD2238" s="114" t="str">
        <f t="shared" ca="1" si="782"/>
        <v/>
      </c>
      <c r="AE2238" s="114">
        <f t="shared" si="776"/>
        <v>0</v>
      </c>
      <c r="AF2238" s="114">
        <f t="shared" si="777"/>
        <v>0</v>
      </c>
      <c r="AG2238" s="354" t="str">
        <f t="shared" si="778"/>
        <v>CG08</v>
      </c>
      <c r="AH2238" s="114">
        <f>IF(ISNA(VLOOKUP(L2238,'MASTER DATA'!$A$1:$F$192,6,0)),0,VLOOKUP(L2238,'MASTER DATA'!$A$1:$F$192,6,0))*AE2238</f>
        <v>0</v>
      </c>
      <c r="AI2238" s="354" t="e">
        <f>VLOOKUP($D2238,'warehouse mapping'!$AN$7:$AO$17,2,0)</f>
        <v>#N/A</v>
      </c>
      <c r="AJ2238" s="114">
        <f t="shared" si="779"/>
        <v>1</v>
      </c>
      <c r="AK2238" s="354" t="e">
        <f t="shared" si="780"/>
        <v>#N/A</v>
      </c>
      <c r="AL2238" s="354" t="s">
        <v>3025</v>
      </c>
      <c r="AM2238" s="354">
        <f t="shared" si="783"/>
        <v>1</v>
      </c>
      <c r="AN2238" s="354" t="b">
        <f t="shared" si="781"/>
        <v>1</v>
      </c>
    </row>
    <row r="2239" spans="1:40" s="354" customFormat="1">
      <c r="A2239" s="354" t="str">
        <f t="shared" si="784"/>
        <v>CG08C01</v>
      </c>
      <c r="B2239" s="354">
        <f t="shared" si="785"/>
        <v>0</v>
      </c>
      <c r="C2239" s="354">
        <f t="shared" si="786"/>
        <v>0</v>
      </c>
      <c r="D2239" s="354" t="str">
        <f t="shared" si="765"/>
        <v>CG</v>
      </c>
      <c r="E2239" s="354" t="str">
        <f t="shared" si="766"/>
        <v>08</v>
      </c>
      <c r="F2239" s="354" t="str">
        <f t="shared" si="767"/>
        <v>C</v>
      </c>
      <c r="G2239" s="355" t="str">
        <f t="shared" si="768"/>
        <v>01</v>
      </c>
      <c r="H2239" s="232" t="s">
        <v>2455</v>
      </c>
      <c r="I2239" s="232" t="s">
        <v>3025</v>
      </c>
      <c r="J2239" s="233" t="s">
        <v>3025</v>
      </c>
      <c r="K2239" s="233" t="s">
        <v>3025</v>
      </c>
      <c r="L2239" s="234"/>
      <c r="M2239" s="232" t="str">
        <f>IF(ISNA(VLOOKUP(L2239,'MASTER DATA'!$A$1:$B$192,2,0)),"",VLOOKUP(L2239,'MASTER DATA'!$A$1:$B$192,2,0))</f>
        <v/>
      </c>
      <c r="N2239" s="232">
        <v>0</v>
      </c>
      <c r="O2239" s="232" t="e">
        <f t="shared" si="769"/>
        <v>#N/A</v>
      </c>
      <c r="P2239" s="232" t="e">
        <f t="shared" si="770"/>
        <v>#N/A</v>
      </c>
      <c r="Q2239" s="232" t="e">
        <f>VLOOKUP(L2239,'MASTER DATA'!$A$1:$E$192,5,0)</f>
        <v>#N/A</v>
      </c>
      <c r="R2239" s="234">
        <f>SUMIF('picking of the day'!$H$4:$H$358,WMS!H2239&amp;WMS!L2239,'picking of the day'!$E$4:$E$358)</f>
        <v>0</v>
      </c>
      <c r="U2239" s="114">
        <f>IF(ISNA(VLOOKUP(H2239,'data putaway'!$A$1:$E$530,3,0)),0,VLOOKUP(H2239,'data putaway'!$A$1:$E$530,3,0))</f>
        <v>0</v>
      </c>
      <c r="V2239" s="354">
        <f t="shared" si="771"/>
        <v>0</v>
      </c>
      <c r="W2239" s="114">
        <f>IF(ISNA(VLOOKUP(H2239,'data putaway'!$A$1:$E$530,2,0)),0,VLOOKUP(H2239,'data putaway'!$A$1:$E$530,2,0))</f>
        <v>0</v>
      </c>
      <c r="X2239" s="354" t="b">
        <f t="shared" si="772"/>
        <v>1</v>
      </c>
      <c r="Y2239" s="354">
        <f>IF(ISNA(VLOOKUP(H2239,'data putaway'!$A$1:$E$530,4,0)),0,VLOOKUP(H2239,'data putaway'!$A$1:$E$530,4,0))</f>
        <v>0</v>
      </c>
      <c r="Z2239" s="113">
        <f>IF(ISNA(VLOOKUP(H2239,'data putaway'!$A$1:$E$530,5,0)),0,VLOOKUP(H2239,'data putaway'!$A$1:$E$530,5,0))</f>
        <v>0</v>
      </c>
      <c r="AA2239" s="354" t="b">
        <f t="shared" si="773"/>
        <v>0</v>
      </c>
      <c r="AB2239" s="354" t="b">
        <f t="shared" si="774"/>
        <v>0</v>
      </c>
      <c r="AC2239" s="356" t="str">
        <f t="shared" ca="1" si="775"/>
        <v/>
      </c>
      <c r="AD2239" s="114" t="str">
        <f t="shared" ca="1" si="782"/>
        <v/>
      </c>
      <c r="AE2239" s="114">
        <f t="shared" si="776"/>
        <v>0</v>
      </c>
      <c r="AF2239" s="114">
        <f t="shared" si="777"/>
        <v>0</v>
      </c>
      <c r="AG2239" s="354" t="str">
        <f t="shared" si="778"/>
        <v>CG08</v>
      </c>
      <c r="AH2239" s="114">
        <f>IF(ISNA(VLOOKUP(L2239,'MASTER DATA'!$A$1:$F$192,6,0)),0,VLOOKUP(L2239,'MASTER DATA'!$A$1:$F$192,6,0))*AE2239</f>
        <v>0</v>
      </c>
      <c r="AI2239" s="354" t="e">
        <f>VLOOKUP($D2239,'warehouse mapping'!$AN$7:$AO$17,2,0)</f>
        <v>#N/A</v>
      </c>
      <c r="AJ2239" s="114">
        <f t="shared" si="779"/>
        <v>1</v>
      </c>
      <c r="AK2239" s="354" t="e">
        <f t="shared" si="780"/>
        <v>#N/A</v>
      </c>
      <c r="AL2239" s="354" t="s">
        <v>3025</v>
      </c>
      <c r="AM2239" s="354">
        <f t="shared" si="783"/>
        <v>1</v>
      </c>
      <c r="AN2239" s="354" t="b">
        <f t="shared" si="781"/>
        <v>1</v>
      </c>
    </row>
    <row r="2240" spans="1:40" s="354" customFormat="1">
      <c r="A2240" s="354" t="str">
        <f t="shared" si="784"/>
        <v>CG08C02</v>
      </c>
      <c r="B2240" s="354">
        <f t="shared" si="785"/>
        <v>0</v>
      </c>
      <c r="C2240" s="354">
        <f t="shared" si="786"/>
        <v>0</v>
      </c>
      <c r="D2240" s="354" t="str">
        <f t="shared" si="765"/>
        <v>CG</v>
      </c>
      <c r="E2240" s="354" t="str">
        <f t="shared" si="766"/>
        <v>08</v>
      </c>
      <c r="F2240" s="354" t="str">
        <f t="shared" si="767"/>
        <v>C</v>
      </c>
      <c r="G2240" s="355" t="str">
        <f t="shared" si="768"/>
        <v>02</v>
      </c>
      <c r="H2240" s="232" t="s">
        <v>2456</v>
      </c>
      <c r="I2240" s="232" t="s">
        <v>3025</v>
      </c>
      <c r="J2240" s="233" t="s">
        <v>3025</v>
      </c>
      <c r="K2240" s="233" t="s">
        <v>3025</v>
      </c>
      <c r="L2240" s="234"/>
      <c r="M2240" s="232" t="str">
        <f>IF(ISNA(VLOOKUP(L2240,'MASTER DATA'!$A$1:$B$192,2,0)),"",VLOOKUP(L2240,'MASTER DATA'!$A$1:$B$192,2,0))</f>
        <v/>
      </c>
      <c r="N2240" s="232">
        <v>0</v>
      </c>
      <c r="O2240" s="232" t="e">
        <f t="shared" si="769"/>
        <v>#N/A</v>
      </c>
      <c r="P2240" s="232" t="e">
        <f t="shared" si="770"/>
        <v>#N/A</v>
      </c>
      <c r="Q2240" s="232" t="e">
        <f>VLOOKUP(L2240,'MASTER DATA'!$A$1:$E$192,5,0)</f>
        <v>#N/A</v>
      </c>
      <c r="R2240" s="234">
        <f>SUMIF('picking of the day'!$H$4:$H$358,WMS!H2240&amp;WMS!L2240,'picking of the day'!$E$4:$E$358)</f>
        <v>0</v>
      </c>
      <c r="U2240" s="114">
        <f>IF(ISNA(VLOOKUP(H2240,'data putaway'!$A$1:$E$530,3,0)),0,VLOOKUP(H2240,'data putaway'!$A$1:$E$530,3,0))</f>
        <v>0</v>
      </c>
      <c r="V2240" s="354">
        <f t="shared" si="771"/>
        <v>0</v>
      </c>
      <c r="W2240" s="114">
        <f>IF(ISNA(VLOOKUP(H2240,'data putaway'!$A$1:$E$530,2,0)),0,VLOOKUP(H2240,'data putaway'!$A$1:$E$530,2,0))</f>
        <v>0</v>
      </c>
      <c r="X2240" s="354" t="b">
        <f t="shared" si="772"/>
        <v>1</v>
      </c>
      <c r="Y2240" s="354">
        <f>IF(ISNA(VLOOKUP(H2240,'data putaway'!$A$1:$E$530,4,0)),0,VLOOKUP(H2240,'data putaway'!$A$1:$E$530,4,0))</f>
        <v>0</v>
      </c>
      <c r="Z2240" s="113">
        <f>IF(ISNA(VLOOKUP(H2240,'data putaway'!$A$1:$E$530,5,0)),0,VLOOKUP(H2240,'data putaway'!$A$1:$E$530,5,0))</f>
        <v>0</v>
      </c>
      <c r="AA2240" s="354" t="b">
        <f t="shared" si="773"/>
        <v>0</v>
      </c>
      <c r="AB2240" s="354" t="b">
        <f t="shared" si="774"/>
        <v>0</v>
      </c>
      <c r="AC2240" s="356" t="str">
        <f t="shared" ca="1" si="775"/>
        <v/>
      </c>
      <c r="AD2240" s="114" t="str">
        <f t="shared" ca="1" si="782"/>
        <v/>
      </c>
      <c r="AE2240" s="114">
        <f t="shared" si="776"/>
        <v>0</v>
      </c>
      <c r="AF2240" s="114">
        <f t="shared" si="777"/>
        <v>0</v>
      </c>
      <c r="AG2240" s="354" t="str">
        <f t="shared" si="778"/>
        <v>CG08</v>
      </c>
      <c r="AH2240" s="114">
        <f>IF(ISNA(VLOOKUP(L2240,'MASTER DATA'!$A$1:$F$192,6,0)),0,VLOOKUP(L2240,'MASTER DATA'!$A$1:$F$192,6,0))*AE2240</f>
        <v>0</v>
      </c>
      <c r="AI2240" s="354" t="e">
        <f>VLOOKUP($D2240,'warehouse mapping'!$AN$7:$AO$17,2,0)</f>
        <v>#N/A</v>
      </c>
      <c r="AJ2240" s="114">
        <f t="shared" si="779"/>
        <v>1</v>
      </c>
      <c r="AK2240" s="354" t="e">
        <f t="shared" si="780"/>
        <v>#N/A</v>
      </c>
      <c r="AL2240" s="354" t="s">
        <v>3025</v>
      </c>
      <c r="AM2240" s="354">
        <f t="shared" si="783"/>
        <v>1</v>
      </c>
      <c r="AN2240" s="354" t="b">
        <f t="shared" si="781"/>
        <v>1</v>
      </c>
    </row>
    <row r="2241" spans="1:40" s="354" customFormat="1">
      <c r="A2241" s="354" t="str">
        <f t="shared" si="784"/>
        <v>CG08D01</v>
      </c>
      <c r="B2241" s="354">
        <f t="shared" si="785"/>
        <v>0</v>
      </c>
      <c r="C2241" s="354">
        <f t="shared" si="786"/>
        <v>0</v>
      </c>
      <c r="D2241" s="354" t="str">
        <f t="shared" si="765"/>
        <v>CG</v>
      </c>
      <c r="E2241" s="354" t="str">
        <f t="shared" si="766"/>
        <v>08</v>
      </c>
      <c r="F2241" s="354" t="str">
        <f t="shared" si="767"/>
        <v>D</v>
      </c>
      <c r="G2241" s="355" t="str">
        <f t="shared" si="768"/>
        <v>01</v>
      </c>
      <c r="H2241" s="232" t="s">
        <v>2457</v>
      </c>
      <c r="I2241" s="232" t="s">
        <v>3025</v>
      </c>
      <c r="J2241" s="233" t="s">
        <v>3025</v>
      </c>
      <c r="K2241" s="233" t="s">
        <v>3025</v>
      </c>
      <c r="L2241" s="234"/>
      <c r="M2241" s="232" t="str">
        <f>IF(ISNA(VLOOKUP(L2241,'MASTER DATA'!$A$1:$B$192,2,0)),"",VLOOKUP(L2241,'MASTER DATA'!$A$1:$B$192,2,0))</f>
        <v/>
      </c>
      <c r="N2241" s="232">
        <v>0</v>
      </c>
      <c r="O2241" s="232" t="e">
        <f t="shared" si="769"/>
        <v>#N/A</v>
      </c>
      <c r="P2241" s="232" t="e">
        <f t="shared" si="770"/>
        <v>#N/A</v>
      </c>
      <c r="Q2241" s="232" t="e">
        <f>VLOOKUP(L2241,'MASTER DATA'!$A$1:$E$192,5,0)</f>
        <v>#N/A</v>
      </c>
      <c r="R2241" s="234">
        <f>SUMIF('picking of the day'!$H$4:$H$358,WMS!H2241&amp;WMS!L2241,'picking of the day'!$E$4:$E$358)</f>
        <v>0</v>
      </c>
      <c r="U2241" s="114">
        <f>IF(ISNA(VLOOKUP(H2241,'data putaway'!$A$1:$E$530,3,0)),0,VLOOKUP(H2241,'data putaway'!$A$1:$E$530,3,0))</f>
        <v>0</v>
      </c>
      <c r="V2241" s="354">
        <f t="shared" si="771"/>
        <v>0</v>
      </c>
      <c r="W2241" s="114">
        <f>IF(ISNA(VLOOKUP(H2241,'data putaway'!$A$1:$E$530,2,0)),0,VLOOKUP(H2241,'data putaway'!$A$1:$E$530,2,0))</f>
        <v>0</v>
      </c>
      <c r="X2241" s="354" t="b">
        <f t="shared" si="772"/>
        <v>1</v>
      </c>
      <c r="Y2241" s="354">
        <f>IF(ISNA(VLOOKUP(H2241,'data putaway'!$A$1:$E$530,4,0)),0,VLOOKUP(H2241,'data putaway'!$A$1:$E$530,4,0))</f>
        <v>0</v>
      </c>
      <c r="Z2241" s="113">
        <f>IF(ISNA(VLOOKUP(H2241,'data putaway'!$A$1:$E$530,5,0)),0,VLOOKUP(H2241,'data putaway'!$A$1:$E$530,5,0))</f>
        <v>0</v>
      </c>
      <c r="AA2241" s="354" t="b">
        <f t="shared" si="773"/>
        <v>0</v>
      </c>
      <c r="AB2241" s="354" t="b">
        <f t="shared" si="774"/>
        <v>0</v>
      </c>
      <c r="AC2241" s="356" t="str">
        <f t="shared" ca="1" si="775"/>
        <v/>
      </c>
      <c r="AD2241" s="114" t="str">
        <f t="shared" ca="1" si="782"/>
        <v/>
      </c>
      <c r="AE2241" s="114">
        <f t="shared" si="776"/>
        <v>0</v>
      </c>
      <c r="AF2241" s="114">
        <f t="shared" si="777"/>
        <v>0</v>
      </c>
      <c r="AG2241" s="354" t="str">
        <f t="shared" si="778"/>
        <v>CG08</v>
      </c>
      <c r="AH2241" s="114">
        <f>IF(ISNA(VLOOKUP(L2241,'MASTER DATA'!$A$1:$F$192,6,0)),0,VLOOKUP(L2241,'MASTER DATA'!$A$1:$F$192,6,0))*AE2241</f>
        <v>0</v>
      </c>
      <c r="AI2241" s="354" t="e">
        <f>VLOOKUP($D2241,'warehouse mapping'!$AN$7:$AO$17,2,0)</f>
        <v>#N/A</v>
      </c>
      <c r="AJ2241" s="114">
        <f t="shared" si="779"/>
        <v>1</v>
      </c>
      <c r="AK2241" s="354" t="e">
        <f t="shared" si="780"/>
        <v>#N/A</v>
      </c>
      <c r="AL2241" s="354" t="s">
        <v>3025</v>
      </c>
      <c r="AM2241" s="354">
        <f t="shared" si="783"/>
        <v>1</v>
      </c>
      <c r="AN2241" s="354" t="b">
        <f t="shared" si="781"/>
        <v>1</v>
      </c>
    </row>
    <row r="2242" spans="1:40" s="354" customFormat="1">
      <c r="A2242" s="354" t="str">
        <f t="shared" si="784"/>
        <v>CG08D02</v>
      </c>
      <c r="B2242" s="354">
        <f t="shared" si="785"/>
        <v>0</v>
      </c>
      <c r="C2242" s="354">
        <f t="shared" si="786"/>
        <v>0</v>
      </c>
      <c r="D2242" s="354" t="str">
        <f t="shared" si="765"/>
        <v>CG</v>
      </c>
      <c r="E2242" s="354" t="str">
        <f t="shared" si="766"/>
        <v>08</v>
      </c>
      <c r="F2242" s="354" t="str">
        <f t="shared" si="767"/>
        <v>D</v>
      </c>
      <c r="G2242" s="355" t="str">
        <f t="shared" si="768"/>
        <v>02</v>
      </c>
      <c r="H2242" s="232" t="s">
        <v>2458</v>
      </c>
      <c r="I2242" s="232" t="s">
        <v>3025</v>
      </c>
      <c r="J2242" s="233" t="s">
        <v>3025</v>
      </c>
      <c r="K2242" s="233" t="s">
        <v>3025</v>
      </c>
      <c r="L2242" s="234"/>
      <c r="M2242" s="232" t="str">
        <f>IF(ISNA(VLOOKUP(L2242,'MASTER DATA'!$A$1:$B$192,2,0)),"",VLOOKUP(L2242,'MASTER DATA'!$A$1:$B$192,2,0))</f>
        <v/>
      </c>
      <c r="N2242" s="232">
        <v>0</v>
      </c>
      <c r="O2242" s="232" t="e">
        <f t="shared" si="769"/>
        <v>#N/A</v>
      </c>
      <c r="P2242" s="232" t="e">
        <f t="shared" si="770"/>
        <v>#N/A</v>
      </c>
      <c r="Q2242" s="232" t="e">
        <f>VLOOKUP(L2242,'MASTER DATA'!$A$1:$E$192,5,0)</f>
        <v>#N/A</v>
      </c>
      <c r="R2242" s="234">
        <f>SUMIF('picking of the day'!$H$4:$H$358,WMS!H2242&amp;WMS!L2242,'picking of the day'!$E$4:$E$358)</f>
        <v>0</v>
      </c>
      <c r="U2242" s="114">
        <f>IF(ISNA(VLOOKUP(H2242,'data putaway'!$A$1:$E$530,3,0)),0,VLOOKUP(H2242,'data putaway'!$A$1:$E$530,3,0))</f>
        <v>0</v>
      </c>
      <c r="V2242" s="354">
        <f t="shared" si="771"/>
        <v>0</v>
      </c>
      <c r="W2242" s="114">
        <f>IF(ISNA(VLOOKUP(H2242,'data putaway'!$A$1:$E$530,2,0)),0,VLOOKUP(H2242,'data putaway'!$A$1:$E$530,2,0))</f>
        <v>0</v>
      </c>
      <c r="X2242" s="354" t="b">
        <f t="shared" si="772"/>
        <v>1</v>
      </c>
      <c r="Y2242" s="354">
        <f>IF(ISNA(VLOOKUP(H2242,'data putaway'!$A$1:$E$530,4,0)),0,VLOOKUP(H2242,'data putaway'!$A$1:$E$530,4,0))</f>
        <v>0</v>
      </c>
      <c r="Z2242" s="113">
        <f>IF(ISNA(VLOOKUP(H2242,'data putaway'!$A$1:$E$530,5,0)),0,VLOOKUP(H2242,'data putaway'!$A$1:$E$530,5,0))</f>
        <v>0</v>
      </c>
      <c r="AA2242" s="354" t="b">
        <f t="shared" si="773"/>
        <v>0</v>
      </c>
      <c r="AB2242" s="354" t="b">
        <f t="shared" si="774"/>
        <v>0</v>
      </c>
      <c r="AC2242" s="356" t="str">
        <f t="shared" ca="1" si="775"/>
        <v/>
      </c>
      <c r="AD2242" s="114" t="str">
        <f t="shared" ca="1" si="782"/>
        <v/>
      </c>
      <c r="AE2242" s="114">
        <f t="shared" si="776"/>
        <v>0</v>
      </c>
      <c r="AF2242" s="114">
        <f t="shared" si="777"/>
        <v>0</v>
      </c>
      <c r="AG2242" s="354" t="str">
        <f t="shared" si="778"/>
        <v>CG08</v>
      </c>
      <c r="AH2242" s="114">
        <f>IF(ISNA(VLOOKUP(L2242,'MASTER DATA'!$A$1:$F$192,6,0)),0,VLOOKUP(L2242,'MASTER DATA'!$A$1:$F$192,6,0))*AE2242</f>
        <v>0</v>
      </c>
      <c r="AI2242" s="354" t="e">
        <f>VLOOKUP($D2242,'warehouse mapping'!$AN$7:$AO$17,2,0)</f>
        <v>#N/A</v>
      </c>
      <c r="AJ2242" s="114">
        <f t="shared" si="779"/>
        <v>1</v>
      </c>
      <c r="AK2242" s="354" t="e">
        <f t="shared" si="780"/>
        <v>#N/A</v>
      </c>
      <c r="AL2242" s="354" t="s">
        <v>3025</v>
      </c>
      <c r="AM2242" s="354">
        <f t="shared" si="783"/>
        <v>1</v>
      </c>
      <c r="AN2242" s="354" t="b">
        <f t="shared" si="781"/>
        <v>1</v>
      </c>
    </row>
    <row r="2243" spans="1:40" s="354" customFormat="1">
      <c r="A2243" s="354" t="str">
        <f t="shared" si="784"/>
        <v>CG08E01</v>
      </c>
      <c r="B2243" s="354">
        <f t="shared" si="785"/>
        <v>0</v>
      </c>
      <c r="C2243" s="354">
        <f t="shared" si="786"/>
        <v>0</v>
      </c>
      <c r="D2243" s="354" t="str">
        <f t="shared" si="765"/>
        <v>CG</v>
      </c>
      <c r="E2243" s="354" t="str">
        <f t="shared" si="766"/>
        <v>08</v>
      </c>
      <c r="F2243" s="354" t="str">
        <f t="shared" si="767"/>
        <v>E</v>
      </c>
      <c r="G2243" s="355" t="str">
        <f t="shared" si="768"/>
        <v>01</v>
      </c>
      <c r="H2243" s="232" t="s">
        <v>2459</v>
      </c>
      <c r="I2243" s="232" t="s">
        <v>3025</v>
      </c>
      <c r="J2243" s="233" t="s">
        <v>3025</v>
      </c>
      <c r="K2243" s="233" t="s">
        <v>3025</v>
      </c>
      <c r="L2243" s="234"/>
      <c r="M2243" s="232" t="str">
        <f>IF(ISNA(VLOOKUP(L2243,'MASTER DATA'!$A$1:$B$192,2,0)),"",VLOOKUP(L2243,'MASTER DATA'!$A$1:$B$192,2,0))</f>
        <v/>
      </c>
      <c r="N2243" s="232">
        <v>0</v>
      </c>
      <c r="O2243" s="232" t="e">
        <f t="shared" si="769"/>
        <v>#N/A</v>
      </c>
      <c r="P2243" s="232" t="e">
        <f t="shared" si="770"/>
        <v>#N/A</v>
      </c>
      <c r="Q2243" s="232" t="e">
        <f>VLOOKUP(L2243,'MASTER DATA'!$A$1:$E$192,5,0)</f>
        <v>#N/A</v>
      </c>
      <c r="R2243" s="234">
        <f>SUMIF('picking of the day'!$H$4:$H$358,WMS!H2243&amp;WMS!L2243,'picking of the day'!$E$4:$E$358)</f>
        <v>0</v>
      </c>
      <c r="U2243" s="114">
        <f>IF(ISNA(VLOOKUP(H2243,'data putaway'!$A$1:$E$530,3,0)),0,VLOOKUP(H2243,'data putaway'!$A$1:$E$530,3,0))</f>
        <v>0</v>
      </c>
      <c r="V2243" s="354">
        <f t="shared" si="771"/>
        <v>0</v>
      </c>
      <c r="W2243" s="114">
        <f>IF(ISNA(VLOOKUP(H2243,'data putaway'!$A$1:$E$530,2,0)),0,VLOOKUP(H2243,'data putaway'!$A$1:$E$530,2,0))</f>
        <v>0</v>
      </c>
      <c r="X2243" s="354" t="b">
        <f t="shared" si="772"/>
        <v>1</v>
      </c>
      <c r="Y2243" s="354">
        <f>IF(ISNA(VLOOKUP(H2243,'data putaway'!$A$1:$E$530,4,0)),0,VLOOKUP(H2243,'data putaway'!$A$1:$E$530,4,0))</f>
        <v>0</v>
      </c>
      <c r="Z2243" s="113">
        <f>IF(ISNA(VLOOKUP(H2243,'data putaway'!$A$1:$E$530,5,0)),0,VLOOKUP(H2243,'data putaway'!$A$1:$E$530,5,0))</f>
        <v>0</v>
      </c>
      <c r="AA2243" s="354" t="b">
        <f t="shared" si="773"/>
        <v>0</v>
      </c>
      <c r="AB2243" s="354" t="b">
        <f t="shared" si="774"/>
        <v>0</v>
      </c>
      <c r="AC2243" s="356" t="str">
        <f t="shared" ca="1" si="775"/>
        <v/>
      </c>
      <c r="AD2243" s="114" t="str">
        <f t="shared" ca="1" si="782"/>
        <v/>
      </c>
      <c r="AE2243" s="114">
        <f t="shared" si="776"/>
        <v>0</v>
      </c>
      <c r="AF2243" s="114">
        <f t="shared" si="777"/>
        <v>0</v>
      </c>
      <c r="AG2243" s="354" t="str">
        <f t="shared" si="778"/>
        <v>CG08</v>
      </c>
      <c r="AH2243" s="114">
        <f>IF(ISNA(VLOOKUP(L2243,'MASTER DATA'!$A$1:$F$192,6,0)),0,VLOOKUP(L2243,'MASTER DATA'!$A$1:$F$192,6,0))*AE2243</f>
        <v>0</v>
      </c>
      <c r="AI2243" s="354" t="e">
        <f>VLOOKUP($D2243,'warehouse mapping'!$AN$7:$AO$17,2,0)</f>
        <v>#N/A</v>
      </c>
      <c r="AJ2243" s="114">
        <f t="shared" si="779"/>
        <v>1</v>
      </c>
      <c r="AK2243" s="354" t="e">
        <f t="shared" si="780"/>
        <v>#N/A</v>
      </c>
      <c r="AL2243" s="354" t="s">
        <v>3025</v>
      </c>
      <c r="AM2243" s="354">
        <f t="shared" si="783"/>
        <v>1</v>
      </c>
      <c r="AN2243" s="354" t="b">
        <f t="shared" si="781"/>
        <v>1</v>
      </c>
    </row>
    <row r="2244" spans="1:40" s="354" customFormat="1">
      <c r="A2244" s="354" t="str">
        <f t="shared" si="784"/>
        <v>CG08E02</v>
      </c>
      <c r="B2244" s="354">
        <f t="shared" si="785"/>
        <v>0</v>
      </c>
      <c r="C2244" s="354">
        <f t="shared" si="786"/>
        <v>0</v>
      </c>
      <c r="D2244" s="354" t="str">
        <f t="shared" si="765"/>
        <v>CG</v>
      </c>
      <c r="E2244" s="354" t="str">
        <f t="shared" si="766"/>
        <v>08</v>
      </c>
      <c r="F2244" s="354" t="str">
        <f t="shared" si="767"/>
        <v>E</v>
      </c>
      <c r="G2244" s="355" t="str">
        <f t="shared" si="768"/>
        <v>02</v>
      </c>
      <c r="H2244" s="232" t="s">
        <v>2460</v>
      </c>
      <c r="I2244" s="232" t="s">
        <v>3025</v>
      </c>
      <c r="J2244" s="233" t="s">
        <v>3025</v>
      </c>
      <c r="K2244" s="233" t="s">
        <v>3025</v>
      </c>
      <c r="L2244" s="234"/>
      <c r="M2244" s="232" t="str">
        <f>IF(ISNA(VLOOKUP(L2244,'MASTER DATA'!$A$1:$B$192,2,0)),"",VLOOKUP(L2244,'MASTER DATA'!$A$1:$B$192,2,0))</f>
        <v/>
      </c>
      <c r="N2244" s="232">
        <v>0</v>
      </c>
      <c r="O2244" s="232" t="e">
        <f t="shared" si="769"/>
        <v>#N/A</v>
      </c>
      <c r="P2244" s="232" t="e">
        <f t="shared" si="770"/>
        <v>#N/A</v>
      </c>
      <c r="Q2244" s="232" t="e">
        <f>VLOOKUP(L2244,'MASTER DATA'!$A$1:$E$192,5,0)</f>
        <v>#N/A</v>
      </c>
      <c r="R2244" s="234">
        <f>SUMIF('picking of the day'!$H$4:$H$358,WMS!H2244&amp;WMS!L2244,'picking of the day'!$E$4:$E$358)</f>
        <v>0</v>
      </c>
      <c r="U2244" s="114">
        <f>IF(ISNA(VLOOKUP(H2244,'data putaway'!$A$1:$E$530,3,0)),0,VLOOKUP(H2244,'data putaway'!$A$1:$E$530,3,0))</f>
        <v>0</v>
      </c>
      <c r="V2244" s="354">
        <f t="shared" si="771"/>
        <v>0</v>
      </c>
      <c r="W2244" s="114">
        <f>IF(ISNA(VLOOKUP(H2244,'data putaway'!$A$1:$E$530,2,0)),0,VLOOKUP(H2244,'data putaway'!$A$1:$E$530,2,0))</f>
        <v>0</v>
      </c>
      <c r="X2244" s="354" t="b">
        <f t="shared" si="772"/>
        <v>1</v>
      </c>
      <c r="Y2244" s="354">
        <f>IF(ISNA(VLOOKUP(H2244,'data putaway'!$A$1:$E$530,4,0)),0,VLOOKUP(H2244,'data putaway'!$A$1:$E$530,4,0))</f>
        <v>0</v>
      </c>
      <c r="Z2244" s="113">
        <f>IF(ISNA(VLOOKUP(H2244,'data putaway'!$A$1:$E$530,5,0)),0,VLOOKUP(H2244,'data putaway'!$A$1:$E$530,5,0))</f>
        <v>0</v>
      </c>
      <c r="AA2244" s="354" t="b">
        <f t="shared" si="773"/>
        <v>0</v>
      </c>
      <c r="AB2244" s="354" t="b">
        <f t="shared" si="774"/>
        <v>0</v>
      </c>
      <c r="AC2244" s="356" t="str">
        <f t="shared" ca="1" si="775"/>
        <v/>
      </c>
      <c r="AD2244" s="114" t="str">
        <f t="shared" ca="1" si="782"/>
        <v/>
      </c>
      <c r="AE2244" s="114">
        <f t="shared" si="776"/>
        <v>0</v>
      </c>
      <c r="AF2244" s="114">
        <f t="shared" si="777"/>
        <v>0</v>
      </c>
      <c r="AG2244" s="354" t="str">
        <f t="shared" si="778"/>
        <v>CG08</v>
      </c>
      <c r="AH2244" s="114">
        <f>IF(ISNA(VLOOKUP(L2244,'MASTER DATA'!$A$1:$F$192,6,0)),0,VLOOKUP(L2244,'MASTER DATA'!$A$1:$F$192,6,0))*AE2244</f>
        <v>0</v>
      </c>
      <c r="AI2244" s="354" t="e">
        <f>VLOOKUP($D2244,'warehouse mapping'!$AN$7:$AO$17,2,0)</f>
        <v>#N/A</v>
      </c>
      <c r="AJ2244" s="114">
        <f t="shared" si="779"/>
        <v>1</v>
      </c>
      <c r="AK2244" s="354" t="e">
        <f t="shared" si="780"/>
        <v>#N/A</v>
      </c>
      <c r="AL2244" s="354" t="s">
        <v>3025</v>
      </c>
      <c r="AM2244" s="354">
        <f t="shared" si="783"/>
        <v>1</v>
      </c>
      <c r="AN2244" s="354" t="b">
        <f t="shared" si="781"/>
        <v>1</v>
      </c>
    </row>
    <row r="2245" spans="1:40" s="354" customFormat="1">
      <c r="A2245" s="354" t="str">
        <f t="shared" si="784"/>
        <v>CG09A01</v>
      </c>
      <c r="B2245" s="354">
        <f t="shared" si="785"/>
        <v>0</v>
      </c>
      <c r="C2245" s="354">
        <f t="shared" si="786"/>
        <v>0</v>
      </c>
      <c r="D2245" s="354" t="str">
        <f t="shared" ref="D2245:D2308" si="787">LEFT(H2245,2)</f>
        <v>CG</v>
      </c>
      <c r="E2245" s="354" t="str">
        <f t="shared" ref="E2245:E2308" si="788">MID(H2245,3,2)</f>
        <v>09</v>
      </c>
      <c r="F2245" s="354" t="str">
        <f t="shared" ref="F2245:F2308" si="789">MID(H2245,5,1)</f>
        <v>A</v>
      </c>
      <c r="G2245" s="355" t="str">
        <f t="shared" ref="G2245:G2308" si="790">RIGHT(H2245,2)</f>
        <v>01</v>
      </c>
      <c r="H2245" s="232" t="s">
        <v>2461</v>
      </c>
      <c r="I2245" s="232" t="s">
        <v>3025</v>
      </c>
      <c r="J2245" s="233" t="s">
        <v>3025</v>
      </c>
      <c r="K2245" s="233" t="s">
        <v>3025</v>
      </c>
      <c r="L2245" s="234"/>
      <c r="M2245" s="232" t="str">
        <f>IF(ISNA(VLOOKUP(L2245,'MASTER DATA'!$A$1:$B$192,2,0)),"",VLOOKUP(L2245,'MASTER DATA'!$A$1:$B$192,2,0))</f>
        <v/>
      </c>
      <c r="N2245" s="232">
        <v>0</v>
      </c>
      <c r="O2245" s="232" t="e">
        <f t="shared" ref="O2245:O2308" si="791">(V2245-P2245)/Q2245</f>
        <v>#N/A</v>
      </c>
      <c r="P2245" s="232" t="e">
        <f t="shared" ref="P2245:P2308" si="792">MOD(V2245,Q2245)</f>
        <v>#N/A</v>
      </c>
      <c r="Q2245" s="232" t="e">
        <f>VLOOKUP(L2245,'MASTER DATA'!$A$1:$E$192,5,0)</f>
        <v>#N/A</v>
      </c>
      <c r="R2245" s="234">
        <f>SUMIF('picking of the day'!$H$4:$H$358,WMS!H2245&amp;WMS!L2245,'picking of the day'!$E$4:$E$358)</f>
        <v>0</v>
      </c>
      <c r="U2245" s="114">
        <f>IF(ISNA(VLOOKUP(H2245,'data putaway'!$A$1:$E$530,3,0)),0,VLOOKUP(H2245,'data putaway'!$A$1:$E$530,3,0))</f>
        <v>0</v>
      </c>
      <c r="V2245" s="354">
        <f t="shared" ref="V2245:V2308" si="793">(N2245+T2245+U2245)-(R2245+S2245)</f>
        <v>0</v>
      </c>
      <c r="W2245" s="114">
        <f>IF(ISNA(VLOOKUP(H2245,'data putaway'!$A$1:$E$530,2,0)),0,VLOOKUP(H2245,'data putaway'!$A$1:$E$530,2,0))</f>
        <v>0</v>
      </c>
      <c r="X2245" s="354" t="b">
        <f t="shared" ref="X2245:X2308" si="794">W2245=L2245</f>
        <v>1</v>
      </c>
      <c r="Y2245" s="354">
        <f>IF(ISNA(VLOOKUP(H2245,'data putaway'!$A$1:$E$530,4,0)),0,VLOOKUP(H2245,'data putaway'!$A$1:$E$530,4,0))</f>
        <v>0</v>
      </c>
      <c r="Z2245" s="113">
        <f>IF(ISNA(VLOOKUP(H2245,'data putaway'!$A$1:$E$530,5,0)),0,VLOOKUP(H2245,'data putaway'!$A$1:$E$530,5,0))</f>
        <v>0</v>
      </c>
      <c r="AA2245" s="354" t="b">
        <f t="shared" ref="AA2245:AA2308" si="795">Y2245=I2245</f>
        <v>0</v>
      </c>
      <c r="AB2245" s="354" t="b">
        <f t="shared" ref="AB2245:AB2308" si="796">Z2245=K2245</f>
        <v>0</v>
      </c>
      <c r="AC2245" s="356" t="str">
        <f t="shared" ref="AC2245:AC2308" ca="1" si="797">IF(J2245="","",DATEDIF(J2245,NOW(),"ym")&amp;" Month"&amp;",  "&amp;DATEDIF(J2245,NOW(),"md")&amp;" Days")</f>
        <v/>
      </c>
      <c r="AD2245" s="114" t="str">
        <f t="shared" ca="1" si="782"/>
        <v/>
      </c>
      <c r="AE2245" s="114">
        <f t="shared" ref="AE2245:AE2308" si="798">N2245+U2245</f>
        <v>0</v>
      </c>
      <c r="AF2245" s="114">
        <f t="shared" ref="AF2245:AF2308" si="799">IF(V2245&gt;0,1,0)</f>
        <v>0</v>
      </c>
      <c r="AG2245" s="354" t="str">
        <f t="shared" ref="AG2245:AG2308" si="800">D2245&amp;E2245</f>
        <v>CG09</v>
      </c>
      <c r="AH2245" s="114">
        <f>IF(ISNA(VLOOKUP(L2245,'MASTER DATA'!$A$1:$F$192,6,0)),0,VLOOKUP(L2245,'MASTER DATA'!$A$1:$F$192,6,0))*AE2245</f>
        <v>0</v>
      </c>
      <c r="AI2245" s="354" t="e">
        <f>VLOOKUP($D2245,'warehouse mapping'!$AN$7:$AO$17,2,0)</f>
        <v>#N/A</v>
      </c>
      <c r="AJ2245" s="114">
        <f t="shared" ref="AJ2245:AJ2308" si="801">IF(AF2245=0,1,0)</f>
        <v>1</v>
      </c>
      <c r="AK2245" s="354" t="e">
        <f t="shared" ref="AK2245:AK2308" si="802">IF(AND(AJ2245=1,AI2245="aktif"),D2245,"")</f>
        <v>#N/A</v>
      </c>
      <c r="AL2245" s="354" t="s">
        <v>3025</v>
      </c>
      <c r="AM2245" s="354">
        <f t="shared" si="783"/>
        <v>1</v>
      </c>
      <c r="AN2245" s="354" t="b">
        <f t="shared" si="781"/>
        <v>1</v>
      </c>
    </row>
    <row r="2246" spans="1:40" s="354" customFormat="1">
      <c r="A2246" s="354" t="str">
        <f t="shared" si="784"/>
        <v>CG09A02</v>
      </c>
      <c r="B2246" s="354">
        <f t="shared" si="785"/>
        <v>0</v>
      </c>
      <c r="C2246" s="354">
        <f t="shared" si="786"/>
        <v>0</v>
      </c>
      <c r="D2246" s="354" t="str">
        <f t="shared" si="787"/>
        <v>CG</v>
      </c>
      <c r="E2246" s="354" t="str">
        <f t="shared" si="788"/>
        <v>09</v>
      </c>
      <c r="F2246" s="354" t="str">
        <f t="shared" si="789"/>
        <v>A</v>
      </c>
      <c r="G2246" s="355" t="str">
        <f t="shared" si="790"/>
        <v>02</v>
      </c>
      <c r="H2246" s="232" t="s">
        <v>2462</v>
      </c>
      <c r="I2246" s="232" t="s">
        <v>3025</v>
      </c>
      <c r="J2246" s="233" t="s">
        <v>3025</v>
      </c>
      <c r="K2246" s="233" t="s">
        <v>3025</v>
      </c>
      <c r="L2246" s="234"/>
      <c r="M2246" s="232" t="str">
        <f>IF(ISNA(VLOOKUP(L2246,'MASTER DATA'!$A$1:$B$192,2,0)),"",VLOOKUP(L2246,'MASTER DATA'!$A$1:$B$192,2,0))</f>
        <v/>
      </c>
      <c r="N2246" s="232">
        <v>0</v>
      </c>
      <c r="O2246" s="232" t="e">
        <f t="shared" si="791"/>
        <v>#N/A</v>
      </c>
      <c r="P2246" s="232" t="e">
        <f t="shared" si="792"/>
        <v>#N/A</v>
      </c>
      <c r="Q2246" s="232" t="e">
        <f>VLOOKUP(L2246,'MASTER DATA'!$A$1:$E$192,5,0)</f>
        <v>#N/A</v>
      </c>
      <c r="R2246" s="234">
        <f>SUMIF('picking of the day'!$H$4:$H$358,WMS!H2246&amp;WMS!L2246,'picking of the day'!$E$4:$E$358)</f>
        <v>0</v>
      </c>
      <c r="U2246" s="114">
        <f>IF(ISNA(VLOOKUP(H2246,'data putaway'!$A$1:$E$530,3,0)),0,VLOOKUP(H2246,'data putaway'!$A$1:$E$530,3,0))</f>
        <v>0</v>
      </c>
      <c r="V2246" s="354">
        <f t="shared" si="793"/>
        <v>0</v>
      </c>
      <c r="W2246" s="114">
        <f>IF(ISNA(VLOOKUP(H2246,'data putaway'!$A$1:$E$530,2,0)),0,VLOOKUP(H2246,'data putaway'!$A$1:$E$530,2,0))</f>
        <v>0</v>
      </c>
      <c r="X2246" s="354" t="b">
        <f t="shared" si="794"/>
        <v>1</v>
      </c>
      <c r="Y2246" s="354">
        <f>IF(ISNA(VLOOKUP(H2246,'data putaway'!$A$1:$E$530,4,0)),0,VLOOKUP(H2246,'data putaway'!$A$1:$E$530,4,0))</f>
        <v>0</v>
      </c>
      <c r="Z2246" s="113">
        <f>IF(ISNA(VLOOKUP(H2246,'data putaway'!$A$1:$E$530,5,0)),0,VLOOKUP(H2246,'data putaway'!$A$1:$E$530,5,0))</f>
        <v>0</v>
      </c>
      <c r="AA2246" s="354" t="b">
        <f t="shared" si="795"/>
        <v>0</v>
      </c>
      <c r="AB2246" s="354" t="b">
        <f t="shared" si="796"/>
        <v>0</v>
      </c>
      <c r="AC2246" s="356" t="str">
        <f t="shared" ca="1" si="797"/>
        <v/>
      </c>
      <c r="AD2246" s="114" t="str">
        <f t="shared" ca="1" si="782"/>
        <v/>
      </c>
      <c r="AE2246" s="114">
        <f t="shared" si="798"/>
        <v>0</v>
      </c>
      <c r="AF2246" s="114">
        <f t="shared" si="799"/>
        <v>0</v>
      </c>
      <c r="AG2246" s="354" t="str">
        <f t="shared" si="800"/>
        <v>CG09</v>
      </c>
      <c r="AH2246" s="114">
        <f>IF(ISNA(VLOOKUP(L2246,'MASTER DATA'!$A$1:$F$192,6,0)),0,VLOOKUP(L2246,'MASTER DATA'!$A$1:$F$192,6,0))*AE2246</f>
        <v>0</v>
      </c>
      <c r="AI2246" s="354" t="e">
        <f>VLOOKUP($D2246,'warehouse mapping'!$AN$7:$AO$17,2,0)</f>
        <v>#N/A</v>
      </c>
      <c r="AJ2246" s="114">
        <f t="shared" si="801"/>
        <v>1</v>
      </c>
      <c r="AK2246" s="354" t="e">
        <f t="shared" si="802"/>
        <v>#N/A</v>
      </c>
      <c r="AL2246" s="354" t="s">
        <v>3025</v>
      </c>
      <c r="AM2246" s="354">
        <f t="shared" si="783"/>
        <v>1</v>
      </c>
      <c r="AN2246" s="354" t="b">
        <f t="shared" ref="AN2246:AN2309" si="803">ISNUMBER(V2246)</f>
        <v>1</v>
      </c>
    </row>
    <row r="2247" spans="1:40" s="354" customFormat="1">
      <c r="A2247" s="354" t="str">
        <f t="shared" si="784"/>
        <v>CG09B01</v>
      </c>
      <c r="B2247" s="354">
        <f t="shared" si="785"/>
        <v>0</v>
      </c>
      <c r="C2247" s="354">
        <f t="shared" si="786"/>
        <v>0</v>
      </c>
      <c r="D2247" s="354" t="str">
        <f t="shared" si="787"/>
        <v>CG</v>
      </c>
      <c r="E2247" s="354" t="str">
        <f t="shared" si="788"/>
        <v>09</v>
      </c>
      <c r="F2247" s="354" t="str">
        <f t="shared" si="789"/>
        <v>B</v>
      </c>
      <c r="G2247" s="355" t="str">
        <f t="shared" si="790"/>
        <v>01</v>
      </c>
      <c r="H2247" s="232" t="s">
        <v>2463</v>
      </c>
      <c r="I2247" s="232" t="s">
        <v>3025</v>
      </c>
      <c r="J2247" s="233" t="s">
        <v>3025</v>
      </c>
      <c r="K2247" s="233" t="s">
        <v>3025</v>
      </c>
      <c r="L2247" s="234"/>
      <c r="M2247" s="232" t="str">
        <f>IF(ISNA(VLOOKUP(L2247,'MASTER DATA'!$A$1:$B$192,2,0)),"",VLOOKUP(L2247,'MASTER DATA'!$A$1:$B$192,2,0))</f>
        <v/>
      </c>
      <c r="N2247" s="232">
        <v>0</v>
      </c>
      <c r="O2247" s="232" t="e">
        <f t="shared" si="791"/>
        <v>#N/A</v>
      </c>
      <c r="P2247" s="232" t="e">
        <f t="shared" si="792"/>
        <v>#N/A</v>
      </c>
      <c r="Q2247" s="232" t="e">
        <f>VLOOKUP(L2247,'MASTER DATA'!$A$1:$E$192,5,0)</f>
        <v>#N/A</v>
      </c>
      <c r="R2247" s="234">
        <f>SUMIF('picking of the day'!$H$4:$H$358,WMS!H2247&amp;WMS!L2247,'picking of the day'!$E$4:$E$358)</f>
        <v>0</v>
      </c>
      <c r="U2247" s="114">
        <f>IF(ISNA(VLOOKUP(H2247,'data putaway'!$A$1:$E$530,3,0)),0,VLOOKUP(H2247,'data putaway'!$A$1:$E$530,3,0))</f>
        <v>0</v>
      </c>
      <c r="V2247" s="354">
        <f t="shared" si="793"/>
        <v>0</v>
      </c>
      <c r="W2247" s="114">
        <f>IF(ISNA(VLOOKUP(H2247,'data putaway'!$A$1:$E$530,2,0)),0,VLOOKUP(H2247,'data putaway'!$A$1:$E$530,2,0))</f>
        <v>0</v>
      </c>
      <c r="X2247" s="354" t="b">
        <f t="shared" si="794"/>
        <v>1</v>
      </c>
      <c r="Y2247" s="354">
        <f>IF(ISNA(VLOOKUP(H2247,'data putaway'!$A$1:$E$530,4,0)),0,VLOOKUP(H2247,'data putaway'!$A$1:$E$530,4,0))</f>
        <v>0</v>
      </c>
      <c r="Z2247" s="113">
        <f>IF(ISNA(VLOOKUP(H2247,'data putaway'!$A$1:$E$530,5,0)),0,VLOOKUP(H2247,'data putaway'!$A$1:$E$530,5,0))</f>
        <v>0</v>
      </c>
      <c r="AA2247" s="354" t="b">
        <f t="shared" si="795"/>
        <v>0</v>
      </c>
      <c r="AB2247" s="354" t="b">
        <f t="shared" si="796"/>
        <v>0</v>
      </c>
      <c r="AC2247" s="356" t="str">
        <f t="shared" ca="1" si="797"/>
        <v/>
      </c>
      <c r="AD2247" s="114" t="str">
        <f t="shared" ca="1" si="782"/>
        <v/>
      </c>
      <c r="AE2247" s="114">
        <f t="shared" si="798"/>
        <v>0</v>
      </c>
      <c r="AF2247" s="114">
        <f t="shared" si="799"/>
        <v>0</v>
      </c>
      <c r="AG2247" s="354" t="str">
        <f t="shared" si="800"/>
        <v>CG09</v>
      </c>
      <c r="AH2247" s="114">
        <f>IF(ISNA(VLOOKUP(L2247,'MASTER DATA'!$A$1:$F$192,6,0)),0,VLOOKUP(L2247,'MASTER DATA'!$A$1:$F$192,6,0))*AE2247</f>
        <v>0</v>
      </c>
      <c r="AI2247" s="354" t="e">
        <f>VLOOKUP($D2247,'warehouse mapping'!$AN$7:$AO$17,2,0)</f>
        <v>#N/A</v>
      </c>
      <c r="AJ2247" s="114">
        <f t="shared" si="801"/>
        <v>1</v>
      </c>
      <c r="AK2247" s="354" t="e">
        <f t="shared" si="802"/>
        <v>#N/A</v>
      </c>
      <c r="AL2247" s="354" t="s">
        <v>3025</v>
      </c>
      <c r="AM2247" s="354">
        <f t="shared" si="783"/>
        <v>1</v>
      </c>
      <c r="AN2247" s="354" t="b">
        <f t="shared" si="803"/>
        <v>1</v>
      </c>
    </row>
    <row r="2248" spans="1:40" s="354" customFormat="1">
      <c r="A2248" s="354" t="str">
        <f t="shared" si="784"/>
        <v>CG09B02</v>
      </c>
      <c r="B2248" s="354">
        <f t="shared" si="785"/>
        <v>0</v>
      </c>
      <c r="C2248" s="354">
        <f t="shared" si="786"/>
        <v>0</v>
      </c>
      <c r="D2248" s="354" t="str">
        <f t="shared" si="787"/>
        <v>CG</v>
      </c>
      <c r="E2248" s="354" t="str">
        <f t="shared" si="788"/>
        <v>09</v>
      </c>
      <c r="F2248" s="354" t="str">
        <f t="shared" si="789"/>
        <v>B</v>
      </c>
      <c r="G2248" s="355" t="str">
        <f t="shared" si="790"/>
        <v>02</v>
      </c>
      <c r="H2248" s="232" t="s">
        <v>2464</v>
      </c>
      <c r="I2248" s="232" t="s">
        <v>3025</v>
      </c>
      <c r="J2248" s="233" t="s">
        <v>3025</v>
      </c>
      <c r="K2248" s="233" t="s">
        <v>3025</v>
      </c>
      <c r="L2248" s="234"/>
      <c r="M2248" s="232" t="str">
        <f>IF(ISNA(VLOOKUP(L2248,'MASTER DATA'!$A$1:$B$192,2,0)),"",VLOOKUP(L2248,'MASTER DATA'!$A$1:$B$192,2,0))</f>
        <v/>
      </c>
      <c r="N2248" s="232">
        <v>0</v>
      </c>
      <c r="O2248" s="232" t="e">
        <f t="shared" si="791"/>
        <v>#N/A</v>
      </c>
      <c r="P2248" s="232" t="e">
        <f t="shared" si="792"/>
        <v>#N/A</v>
      </c>
      <c r="Q2248" s="232" t="e">
        <f>VLOOKUP(L2248,'MASTER DATA'!$A$1:$E$192,5,0)</f>
        <v>#N/A</v>
      </c>
      <c r="R2248" s="234">
        <f>SUMIF('picking of the day'!$H$4:$H$358,WMS!H2248&amp;WMS!L2248,'picking of the day'!$E$4:$E$358)</f>
        <v>0</v>
      </c>
      <c r="U2248" s="114">
        <f>IF(ISNA(VLOOKUP(H2248,'data putaway'!$A$1:$E$530,3,0)),0,VLOOKUP(H2248,'data putaway'!$A$1:$E$530,3,0))</f>
        <v>0</v>
      </c>
      <c r="V2248" s="354">
        <f t="shared" si="793"/>
        <v>0</v>
      </c>
      <c r="W2248" s="114">
        <f>IF(ISNA(VLOOKUP(H2248,'data putaway'!$A$1:$E$530,2,0)),0,VLOOKUP(H2248,'data putaway'!$A$1:$E$530,2,0))</f>
        <v>0</v>
      </c>
      <c r="X2248" s="354" t="b">
        <f t="shared" si="794"/>
        <v>1</v>
      </c>
      <c r="Y2248" s="354">
        <f>IF(ISNA(VLOOKUP(H2248,'data putaway'!$A$1:$E$530,4,0)),0,VLOOKUP(H2248,'data putaway'!$A$1:$E$530,4,0))</f>
        <v>0</v>
      </c>
      <c r="Z2248" s="113">
        <f>IF(ISNA(VLOOKUP(H2248,'data putaway'!$A$1:$E$530,5,0)),0,VLOOKUP(H2248,'data putaway'!$A$1:$E$530,5,0))</f>
        <v>0</v>
      </c>
      <c r="AA2248" s="354" t="b">
        <f t="shared" si="795"/>
        <v>0</v>
      </c>
      <c r="AB2248" s="354" t="b">
        <f t="shared" si="796"/>
        <v>0</v>
      </c>
      <c r="AC2248" s="356" t="str">
        <f t="shared" ca="1" si="797"/>
        <v/>
      </c>
      <c r="AD2248" s="114" t="str">
        <f t="shared" ca="1" si="782"/>
        <v/>
      </c>
      <c r="AE2248" s="114">
        <f t="shared" si="798"/>
        <v>0</v>
      </c>
      <c r="AF2248" s="114">
        <f t="shared" si="799"/>
        <v>0</v>
      </c>
      <c r="AG2248" s="354" t="str">
        <f t="shared" si="800"/>
        <v>CG09</v>
      </c>
      <c r="AH2248" s="114">
        <f>IF(ISNA(VLOOKUP(L2248,'MASTER DATA'!$A$1:$F$192,6,0)),0,VLOOKUP(L2248,'MASTER DATA'!$A$1:$F$192,6,0))*AE2248</f>
        <v>0</v>
      </c>
      <c r="AI2248" s="354" t="e">
        <f>VLOOKUP($D2248,'warehouse mapping'!$AN$7:$AO$17,2,0)</f>
        <v>#N/A</v>
      </c>
      <c r="AJ2248" s="114">
        <f t="shared" si="801"/>
        <v>1</v>
      </c>
      <c r="AK2248" s="354" t="e">
        <f t="shared" si="802"/>
        <v>#N/A</v>
      </c>
      <c r="AL2248" s="354" t="s">
        <v>3025</v>
      </c>
      <c r="AM2248" s="354">
        <f t="shared" si="783"/>
        <v>1</v>
      </c>
      <c r="AN2248" s="354" t="b">
        <f t="shared" si="803"/>
        <v>1</v>
      </c>
    </row>
    <row r="2249" spans="1:40" s="354" customFormat="1">
      <c r="A2249" s="354" t="str">
        <f t="shared" si="784"/>
        <v>CG09C01</v>
      </c>
      <c r="B2249" s="354">
        <f t="shared" si="785"/>
        <v>0</v>
      </c>
      <c r="C2249" s="354">
        <f t="shared" si="786"/>
        <v>0</v>
      </c>
      <c r="D2249" s="354" t="str">
        <f t="shared" si="787"/>
        <v>CG</v>
      </c>
      <c r="E2249" s="354" t="str">
        <f t="shared" si="788"/>
        <v>09</v>
      </c>
      <c r="F2249" s="354" t="str">
        <f t="shared" si="789"/>
        <v>C</v>
      </c>
      <c r="G2249" s="355" t="str">
        <f t="shared" si="790"/>
        <v>01</v>
      </c>
      <c r="H2249" s="232" t="s">
        <v>2465</v>
      </c>
      <c r="I2249" s="232" t="s">
        <v>3025</v>
      </c>
      <c r="J2249" s="233" t="s">
        <v>3025</v>
      </c>
      <c r="K2249" s="233" t="s">
        <v>3025</v>
      </c>
      <c r="L2249" s="234"/>
      <c r="M2249" s="232" t="str">
        <f>IF(ISNA(VLOOKUP(L2249,'MASTER DATA'!$A$1:$B$192,2,0)),"",VLOOKUP(L2249,'MASTER DATA'!$A$1:$B$192,2,0))</f>
        <v/>
      </c>
      <c r="N2249" s="232">
        <v>0</v>
      </c>
      <c r="O2249" s="232" t="e">
        <f t="shared" si="791"/>
        <v>#N/A</v>
      </c>
      <c r="P2249" s="232" t="e">
        <f t="shared" si="792"/>
        <v>#N/A</v>
      </c>
      <c r="Q2249" s="232" t="e">
        <f>VLOOKUP(L2249,'MASTER DATA'!$A$1:$E$192,5,0)</f>
        <v>#N/A</v>
      </c>
      <c r="R2249" s="234">
        <f>SUMIF('picking of the day'!$H$4:$H$358,WMS!H2249&amp;WMS!L2249,'picking of the day'!$E$4:$E$358)</f>
        <v>0</v>
      </c>
      <c r="U2249" s="114">
        <f>IF(ISNA(VLOOKUP(H2249,'data putaway'!$A$1:$E$530,3,0)),0,VLOOKUP(H2249,'data putaway'!$A$1:$E$530,3,0))</f>
        <v>0</v>
      </c>
      <c r="V2249" s="354">
        <f t="shared" si="793"/>
        <v>0</v>
      </c>
      <c r="W2249" s="114">
        <f>IF(ISNA(VLOOKUP(H2249,'data putaway'!$A$1:$E$530,2,0)),0,VLOOKUP(H2249,'data putaway'!$A$1:$E$530,2,0))</f>
        <v>0</v>
      </c>
      <c r="X2249" s="354" t="b">
        <f t="shared" si="794"/>
        <v>1</v>
      </c>
      <c r="Y2249" s="354">
        <f>IF(ISNA(VLOOKUP(H2249,'data putaway'!$A$1:$E$530,4,0)),0,VLOOKUP(H2249,'data putaway'!$A$1:$E$530,4,0))</f>
        <v>0</v>
      </c>
      <c r="Z2249" s="113">
        <f>IF(ISNA(VLOOKUP(H2249,'data putaway'!$A$1:$E$530,5,0)),0,VLOOKUP(H2249,'data putaway'!$A$1:$E$530,5,0))</f>
        <v>0</v>
      </c>
      <c r="AA2249" s="354" t="b">
        <f t="shared" si="795"/>
        <v>0</v>
      </c>
      <c r="AB2249" s="354" t="b">
        <f t="shared" si="796"/>
        <v>0</v>
      </c>
      <c r="AC2249" s="356" t="str">
        <f t="shared" ca="1" si="797"/>
        <v/>
      </c>
      <c r="AD2249" s="114" t="str">
        <f t="shared" ca="1" si="782"/>
        <v/>
      </c>
      <c r="AE2249" s="114">
        <f t="shared" si="798"/>
        <v>0</v>
      </c>
      <c r="AF2249" s="114">
        <f t="shared" si="799"/>
        <v>0</v>
      </c>
      <c r="AG2249" s="354" t="str">
        <f t="shared" si="800"/>
        <v>CG09</v>
      </c>
      <c r="AH2249" s="114">
        <f>IF(ISNA(VLOOKUP(L2249,'MASTER DATA'!$A$1:$F$192,6,0)),0,VLOOKUP(L2249,'MASTER DATA'!$A$1:$F$192,6,0))*AE2249</f>
        <v>0</v>
      </c>
      <c r="AI2249" s="354" t="e">
        <f>VLOOKUP($D2249,'warehouse mapping'!$AN$7:$AO$17,2,0)</f>
        <v>#N/A</v>
      </c>
      <c r="AJ2249" s="114">
        <f t="shared" si="801"/>
        <v>1</v>
      </c>
      <c r="AK2249" s="354" t="e">
        <f t="shared" si="802"/>
        <v>#N/A</v>
      </c>
      <c r="AL2249" s="354" t="s">
        <v>3025</v>
      </c>
      <c r="AM2249" s="354">
        <f t="shared" si="783"/>
        <v>1</v>
      </c>
      <c r="AN2249" s="354" t="b">
        <f t="shared" si="803"/>
        <v>1</v>
      </c>
    </row>
    <row r="2250" spans="1:40" s="354" customFormat="1">
      <c r="A2250" s="354" t="str">
        <f t="shared" si="784"/>
        <v>CG09C02</v>
      </c>
      <c r="B2250" s="354">
        <f t="shared" si="785"/>
        <v>0</v>
      </c>
      <c r="C2250" s="354">
        <f t="shared" si="786"/>
        <v>0</v>
      </c>
      <c r="D2250" s="354" t="str">
        <f t="shared" si="787"/>
        <v>CG</v>
      </c>
      <c r="E2250" s="354" t="str">
        <f t="shared" si="788"/>
        <v>09</v>
      </c>
      <c r="F2250" s="354" t="str">
        <f t="shared" si="789"/>
        <v>C</v>
      </c>
      <c r="G2250" s="355" t="str">
        <f t="shared" si="790"/>
        <v>02</v>
      </c>
      <c r="H2250" s="232" t="s">
        <v>2466</v>
      </c>
      <c r="I2250" s="232" t="s">
        <v>3025</v>
      </c>
      <c r="J2250" s="233" t="s">
        <v>3025</v>
      </c>
      <c r="K2250" s="233" t="s">
        <v>3025</v>
      </c>
      <c r="L2250" s="234"/>
      <c r="M2250" s="232" t="str">
        <f>IF(ISNA(VLOOKUP(L2250,'MASTER DATA'!$A$1:$B$192,2,0)),"",VLOOKUP(L2250,'MASTER DATA'!$A$1:$B$192,2,0))</f>
        <v/>
      </c>
      <c r="N2250" s="232">
        <v>0</v>
      </c>
      <c r="O2250" s="232" t="e">
        <f t="shared" si="791"/>
        <v>#N/A</v>
      </c>
      <c r="P2250" s="232" t="e">
        <f t="shared" si="792"/>
        <v>#N/A</v>
      </c>
      <c r="Q2250" s="232" t="e">
        <f>VLOOKUP(L2250,'MASTER DATA'!$A$1:$E$192,5,0)</f>
        <v>#N/A</v>
      </c>
      <c r="R2250" s="234">
        <f>SUMIF('picking of the day'!$H$4:$H$358,WMS!H2250&amp;WMS!L2250,'picking of the day'!$E$4:$E$358)</f>
        <v>0</v>
      </c>
      <c r="U2250" s="114">
        <f>IF(ISNA(VLOOKUP(H2250,'data putaway'!$A$1:$E$530,3,0)),0,VLOOKUP(H2250,'data putaway'!$A$1:$E$530,3,0))</f>
        <v>0</v>
      </c>
      <c r="V2250" s="354">
        <f t="shared" si="793"/>
        <v>0</v>
      </c>
      <c r="W2250" s="114">
        <f>IF(ISNA(VLOOKUP(H2250,'data putaway'!$A$1:$E$530,2,0)),0,VLOOKUP(H2250,'data putaway'!$A$1:$E$530,2,0))</f>
        <v>0</v>
      </c>
      <c r="X2250" s="354" t="b">
        <f t="shared" si="794"/>
        <v>1</v>
      </c>
      <c r="Y2250" s="354">
        <f>IF(ISNA(VLOOKUP(H2250,'data putaway'!$A$1:$E$530,4,0)),0,VLOOKUP(H2250,'data putaway'!$A$1:$E$530,4,0))</f>
        <v>0</v>
      </c>
      <c r="Z2250" s="113">
        <f>IF(ISNA(VLOOKUP(H2250,'data putaway'!$A$1:$E$530,5,0)),0,VLOOKUP(H2250,'data putaway'!$A$1:$E$530,5,0))</f>
        <v>0</v>
      </c>
      <c r="AA2250" s="354" t="b">
        <f t="shared" si="795"/>
        <v>0</v>
      </c>
      <c r="AB2250" s="354" t="b">
        <f t="shared" si="796"/>
        <v>0</v>
      </c>
      <c r="AC2250" s="356" t="str">
        <f t="shared" ca="1" si="797"/>
        <v/>
      </c>
      <c r="AD2250" s="114" t="str">
        <f t="shared" ca="1" si="782"/>
        <v/>
      </c>
      <c r="AE2250" s="114">
        <f t="shared" si="798"/>
        <v>0</v>
      </c>
      <c r="AF2250" s="114">
        <f t="shared" si="799"/>
        <v>0</v>
      </c>
      <c r="AG2250" s="354" t="str">
        <f t="shared" si="800"/>
        <v>CG09</v>
      </c>
      <c r="AH2250" s="114">
        <f>IF(ISNA(VLOOKUP(L2250,'MASTER DATA'!$A$1:$F$192,6,0)),0,VLOOKUP(L2250,'MASTER DATA'!$A$1:$F$192,6,0))*AE2250</f>
        <v>0</v>
      </c>
      <c r="AI2250" s="354" t="e">
        <f>VLOOKUP($D2250,'warehouse mapping'!$AN$7:$AO$17,2,0)</f>
        <v>#N/A</v>
      </c>
      <c r="AJ2250" s="114">
        <f t="shared" si="801"/>
        <v>1</v>
      </c>
      <c r="AK2250" s="354" t="e">
        <f t="shared" si="802"/>
        <v>#N/A</v>
      </c>
      <c r="AL2250" s="354" t="s">
        <v>3025</v>
      </c>
      <c r="AM2250" s="354">
        <f t="shared" si="783"/>
        <v>1</v>
      </c>
      <c r="AN2250" s="354" t="b">
        <f t="shared" si="803"/>
        <v>1</v>
      </c>
    </row>
    <row r="2251" spans="1:40" s="354" customFormat="1">
      <c r="A2251" s="354" t="str">
        <f t="shared" si="784"/>
        <v>CG09D01</v>
      </c>
      <c r="B2251" s="354">
        <f t="shared" si="785"/>
        <v>0</v>
      </c>
      <c r="C2251" s="354">
        <f t="shared" si="786"/>
        <v>0</v>
      </c>
      <c r="D2251" s="354" t="str">
        <f t="shared" si="787"/>
        <v>CG</v>
      </c>
      <c r="E2251" s="354" t="str">
        <f t="shared" si="788"/>
        <v>09</v>
      </c>
      <c r="F2251" s="354" t="str">
        <f t="shared" si="789"/>
        <v>D</v>
      </c>
      <c r="G2251" s="355" t="str">
        <f t="shared" si="790"/>
        <v>01</v>
      </c>
      <c r="H2251" s="232" t="s">
        <v>2467</v>
      </c>
      <c r="I2251" s="232" t="s">
        <v>3025</v>
      </c>
      <c r="J2251" s="233" t="s">
        <v>3025</v>
      </c>
      <c r="K2251" s="233" t="s">
        <v>3025</v>
      </c>
      <c r="L2251" s="234"/>
      <c r="M2251" s="232" t="str">
        <f>IF(ISNA(VLOOKUP(L2251,'MASTER DATA'!$A$1:$B$192,2,0)),"",VLOOKUP(L2251,'MASTER DATA'!$A$1:$B$192,2,0))</f>
        <v/>
      </c>
      <c r="N2251" s="232">
        <v>0</v>
      </c>
      <c r="O2251" s="232" t="e">
        <f t="shared" si="791"/>
        <v>#N/A</v>
      </c>
      <c r="P2251" s="232" t="e">
        <f t="shared" si="792"/>
        <v>#N/A</v>
      </c>
      <c r="Q2251" s="232" t="e">
        <f>VLOOKUP(L2251,'MASTER DATA'!$A$1:$E$192,5,0)</f>
        <v>#N/A</v>
      </c>
      <c r="R2251" s="234">
        <f>SUMIF('picking of the day'!$H$4:$H$358,WMS!H2251&amp;WMS!L2251,'picking of the day'!$E$4:$E$358)</f>
        <v>0</v>
      </c>
      <c r="U2251" s="114">
        <f>IF(ISNA(VLOOKUP(H2251,'data putaway'!$A$1:$E$530,3,0)),0,VLOOKUP(H2251,'data putaway'!$A$1:$E$530,3,0))</f>
        <v>0</v>
      </c>
      <c r="V2251" s="354">
        <f t="shared" si="793"/>
        <v>0</v>
      </c>
      <c r="W2251" s="114">
        <f>IF(ISNA(VLOOKUP(H2251,'data putaway'!$A$1:$E$530,2,0)),0,VLOOKUP(H2251,'data putaway'!$A$1:$E$530,2,0))</f>
        <v>0</v>
      </c>
      <c r="X2251" s="354" t="b">
        <f t="shared" si="794"/>
        <v>1</v>
      </c>
      <c r="Y2251" s="354">
        <f>IF(ISNA(VLOOKUP(H2251,'data putaway'!$A$1:$E$530,4,0)),0,VLOOKUP(H2251,'data putaway'!$A$1:$E$530,4,0))</f>
        <v>0</v>
      </c>
      <c r="Z2251" s="113">
        <f>IF(ISNA(VLOOKUP(H2251,'data putaway'!$A$1:$E$530,5,0)),0,VLOOKUP(H2251,'data putaway'!$A$1:$E$530,5,0))</f>
        <v>0</v>
      </c>
      <c r="AA2251" s="354" t="b">
        <f t="shared" si="795"/>
        <v>0</v>
      </c>
      <c r="AB2251" s="354" t="b">
        <f t="shared" si="796"/>
        <v>0</v>
      </c>
      <c r="AC2251" s="356" t="str">
        <f t="shared" ca="1" si="797"/>
        <v/>
      </c>
      <c r="AD2251" s="114" t="str">
        <f t="shared" ca="1" si="782"/>
        <v/>
      </c>
      <c r="AE2251" s="114">
        <f t="shared" si="798"/>
        <v>0</v>
      </c>
      <c r="AF2251" s="114">
        <f t="shared" si="799"/>
        <v>0</v>
      </c>
      <c r="AG2251" s="354" t="str">
        <f t="shared" si="800"/>
        <v>CG09</v>
      </c>
      <c r="AH2251" s="114">
        <f>IF(ISNA(VLOOKUP(L2251,'MASTER DATA'!$A$1:$F$192,6,0)),0,VLOOKUP(L2251,'MASTER DATA'!$A$1:$F$192,6,0))*AE2251</f>
        <v>0</v>
      </c>
      <c r="AI2251" s="354" t="e">
        <f>VLOOKUP($D2251,'warehouse mapping'!$AN$7:$AO$17,2,0)</f>
        <v>#N/A</v>
      </c>
      <c r="AJ2251" s="114">
        <f t="shared" si="801"/>
        <v>1</v>
      </c>
      <c r="AK2251" s="354" t="e">
        <f t="shared" si="802"/>
        <v>#N/A</v>
      </c>
      <c r="AL2251" s="354" t="s">
        <v>3025</v>
      </c>
      <c r="AM2251" s="354">
        <f t="shared" si="783"/>
        <v>1</v>
      </c>
      <c r="AN2251" s="354" t="b">
        <f t="shared" si="803"/>
        <v>1</v>
      </c>
    </row>
    <row r="2252" spans="1:40" s="354" customFormat="1">
      <c r="A2252" s="354" t="str">
        <f t="shared" si="784"/>
        <v>CG09D02</v>
      </c>
      <c r="B2252" s="354">
        <f t="shared" si="785"/>
        <v>0</v>
      </c>
      <c r="C2252" s="354">
        <f t="shared" si="786"/>
        <v>0</v>
      </c>
      <c r="D2252" s="354" t="str">
        <f t="shared" si="787"/>
        <v>CG</v>
      </c>
      <c r="E2252" s="354" t="str">
        <f t="shared" si="788"/>
        <v>09</v>
      </c>
      <c r="F2252" s="354" t="str">
        <f t="shared" si="789"/>
        <v>D</v>
      </c>
      <c r="G2252" s="355" t="str">
        <f t="shared" si="790"/>
        <v>02</v>
      </c>
      <c r="H2252" s="232" t="s">
        <v>2468</v>
      </c>
      <c r="I2252" s="232" t="s">
        <v>3025</v>
      </c>
      <c r="J2252" s="233" t="s">
        <v>3025</v>
      </c>
      <c r="K2252" s="233" t="s">
        <v>3025</v>
      </c>
      <c r="L2252" s="234"/>
      <c r="M2252" s="232" t="str">
        <f>IF(ISNA(VLOOKUP(L2252,'MASTER DATA'!$A$1:$B$192,2,0)),"",VLOOKUP(L2252,'MASTER DATA'!$A$1:$B$192,2,0))</f>
        <v/>
      </c>
      <c r="N2252" s="232">
        <v>0</v>
      </c>
      <c r="O2252" s="232" t="e">
        <f t="shared" si="791"/>
        <v>#N/A</v>
      </c>
      <c r="P2252" s="232" t="e">
        <f t="shared" si="792"/>
        <v>#N/A</v>
      </c>
      <c r="Q2252" s="232" t="e">
        <f>VLOOKUP(L2252,'MASTER DATA'!$A$1:$E$192,5,0)</f>
        <v>#N/A</v>
      </c>
      <c r="R2252" s="234">
        <f>SUMIF('picking of the day'!$H$4:$H$358,WMS!H2252&amp;WMS!L2252,'picking of the day'!$E$4:$E$358)</f>
        <v>0</v>
      </c>
      <c r="U2252" s="114">
        <f>IF(ISNA(VLOOKUP(H2252,'data putaway'!$A$1:$E$530,3,0)),0,VLOOKUP(H2252,'data putaway'!$A$1:$E$530,3,0))</f>
        <v>0</v>
      </c>
      <c r="V2252" s="354">
        <f t="shared" si="793"/>
        <v>0</v>
      </c>
      <c r="W2252" s="114">
        <f>IF(ISNA(VLOOKUP(H2252,'data putaway'!$A$1:$E$530,2,0)),0,VLOOKUP(H2252,'data putaway'!$A$1:$E$530,2,0))</f>
        <v>0</v>
      </c>
      <c r="X2252" s="354" t="b">
        <f t="shared" si="794"/>
        <v>1</v>
      </c>
      <c r="Y2252" s="354">
        <f>IF(ISNA(VLOOKUP(H2252,'data putaway'!$A$1:$E$530,4,0)),0,VLOOKUP(H2252,'data putaway'!$A$1:$E$530,4,0))</f>
        <v>0</v>
      </c>
      <c r="Z2252" s="113">
        <f>IF(ISNA(VLOOKUP(H2252,'data putaway'!$A$1:$E$530,5,0)),0,VLOOKUP(H2252,'data putaway'!$A$1:$E$530,5,0))</f>
        <v>0</v>
      </c>
      <c r="AA2252" s="354" t="b">
        <f t="shared" si="795"/>
        <v>0</v>
      </c>
      <c r="AB2252" s="354" t="b">
        <f t="shared" si="796"/>
        <v>0</v>
      </c>
      <c r="AC2252" s="356" t="str">
        <f t="shared" ca="1" si="797"/>
        <v/>
      </c>
      <c r="AD2252" s="114" t="str">
        <f t="shared" ca="1" si="782"/>
        <v/>
      </c>
      <c r="AE2252" s="114">
        <f t="shared" si="798"/>
        <v>0</v>
      </c>
      <c r="AF2252" s="114">
        <f t="shared" si="799"/>
        <v>0</v>
      </c>
      <c r="AG2252" s="354" t="str">
        <f t="shared" si="800"/>
        <v>CG09</v>
      </c>
      <c r="AH2252" s="114">
        <f>IF(ISNA(VLOOKUP(L2252,'MASTER DATA'!$A$1:$F$192,6,0)),0,VLOOKUP(L2252,'MASTER DATA'!$A$1:$F$192,6,0))*AE2252</f>
        <v>0</v>
      </c>
      <c r="AI2252" s="354" t="e">
        <f>VLOOKUP($D2252,'warehouse mapping'!$AN$7:$AO$17,2,0)</f>
        <v>#N/A</v>
      </c>
      <c r="AJ2252" s="114">
        <f t="shared" si="801"/>
        <v>1</v>
      </c>
      <c r="AK2252" s="354" t="e">
        <f t="shared" si="802"/>
        <v>#N/A</v>
      </c>
      <c r="AL2252" s="354" t="s">
        <v>3025</v>
      </c>
      <c r="AM2252" s="354">
        <f t="shared" si="783"/>
        <v>1</v>
      </c>
      <c r="AN2252" s="354" t="b">
        <f t="shared" si="803"/>
        <v>1</v>
      </c>
    </row>
    <row r="2253" spans="1:40" s="354" customFormat="1">
      <c r="A2253" s="354" t="str">
        <f t="shared" si="784"/>
        <v>CG09E01</v>
      </c>
      <c r="B2253" s="354">
        <f t="shared" si="785"/>
        <v>0</v>
      </c>
      <c r="C2253" s="354">
        <f t="shared" si="786"/>
        <v>0</v>
      </c>
      <c r="D2253" s="354" t="str">
        <f t="shared" si="787"/>
        <v>CG</v>
      </c>
      <c r="E2253" s="354" t="str">
        <f t="shared" si="788"/>
        <v>09</v>
      </c>
      <c r="F2253" s="354" t="str">
        <f t="shared" si="789"/>
        <v>E</v>
      </c>
      <c r="G2253" s="355" t="str">
        <f t="shared" si="790"/>
        <v>01</v>
      </c>
      <c r="H2253" s="232" t="s">
        <v>2469</v>
      </c>
      <c r="I2253" s="232" t="s">
        <v>3025</v>
      </c>
      <c r="J2253" s="233" t="s">
        <v>3025</v>
      </c>
      <c r="K2253" s="233" t="s">
        <v>3025</v>
      </c>
      <c r="L2253" s="234"/>
      <c r="M2253" s="232" t="str">
        <f>IF(ISNA(VLOOKUP(L2253,'MASTER DATA'!$A$1:$B$192,2,0)),"",VLOOKUP(L2253,'MASTER DATA'!$A$1:$B$192,2,0))</f>
        <v/>
      </c>
      <c r="N2253" s="232">
        <v>0</v>
      </c>
      <c r="O2253" s="232" t="e">
        <f t="shared" si="791"/>
        <v>#N/A</v>
      </c>
      <c r="P2253" s="232" t="e">
        <f t="shared" si="792"/>
        <v>#N/A</v>
      </c>
      <c r="Q2253" s="232" t="e">
        <f>VLOOKUP(L2253,'MASTER DATA'!$A$1:$E$192,5,0)</f>
        <v>#N/A</v>
      </c>
      <c r="R2253" s="234">
        <f>SUMIF('picking of the day'!$H$4:$H$358,WMS!H2253&amp;WMS!L2253,'picking of the day'!$E$4:$E$358)</f>
        <v>0</v>
      </c>
      <c r="U2253" s="114">
        <f>IF(ISNA(VLOOKUP(H2253,'data putaway'!$A$1:$E$530,3,0)),0,VLOOKUP(H2253,'data putaway'!$A$1:$E$530,3,0))</f>
        <v>0</v>
      </c>
      <c r="V2253" s="354">
        <f t="shared" si="793"/>
        <v>0</v>
      </c>
      <c r="W2253" s="114">
        <f>IF(ISNA(VLOOKUP(H2253,'data putaway'!$A$1:$E$530,2,0)),0,VLOOKUP(H2253,'data putaway'!$A$1:$E$530,2,0))</f>
        <v>0</v>
      </c>
      <c r="X2253" s="354" t="b">
        <f t="shared" si="794"/>
        <v>1</v>
      </c>
      <c r="Y2253" s="354">
        <f>IF(ISNA(VLOOKUP(H2253,'data putaway'!$A$1:$E$530,4,0)),0,VLOOKUP(H2253,'data putaway'!$A$1:$E$530,4,0))</f>
        <v>0</v>
      </c>
      <c r="Z2253" s="113">
        <f>IF(ISNA(VLOOKUP(H2253,'data putaway'!$A$1:$E$530,5,0)),0,VLOOKUP(H2253,'data putaway'!$A$1:$E$530,5,0))</f>
        <v>0</v>
      </c>
      <c r="AA2253" s="354" t="b">
        <f t="shared" si="795"/>
        <v>0</v>
      </c>
      <c r="AB2253" s="354" t="b">
        <f t="shared" si="796"/>
        <v>0</v>
      </c>
      <c r="AC2253" s="356" t="str">
        <f t="shared" ca="1" si="797"/>
        <v/>
      </c>
      <c r="AD2253" s="114" t="str">
        <f t="shared" ca="1" si="782"/>
        <v/>
      </c>
      <c r="AE2253" s="114">
        <f t="shared" si="798"/>
        <v>0</v>
      </c>
      <c r="AF2253" s="114">
        <f t="shared" si="799"/>
        <v>0</v>
      </c>
      <c r="AG2253" s="354" t="str">
        <f t="shared" si="800"/>
        <v>CG09</v>
      </c>
      <c r="AH2253" s="114">
        <f>IF(ISNA(VLOOKUP(L2253,'MASTER DATA'!$A$1:$F$192,6,0)),0,VLOOKUP(L2253,'MASTER DATA'!$A$1:$F$192,6,0))*AE2253</f>
        <v>0</v>
      </c>
      <c r="AI2253" s="354" t="e">
        <f>VLOOKUP($D2253,'warehouse mapping'!$AN$7:$AO$17,2,0)</f>
        <v>#N/A</v>
      </c>
      <c r="AJ2253" s="114">
        <f t="shared" si="801"/>
        <v>1</v>
      </c>
      <c r="AK2253" s="354" t="e">
        <f t="shared" si="802"/>
        <v>#N/A</v>
      </c>
      <c r="AL2253" s="354" t="s">
        <v>3025</v>
      </c>
      <c r="AM2253" s="354">
        <f t="shared" si="783"/>
        <v>1</v>
      </c>
      <c r="AN2253" s="354" t="b">
        <f t="shared" si="803"/>
        <v>1</v>
      </c>
    </row>
    <row r="2254" spans="1:40" s="354" customFormat="1">
      <c r="A2254" s="354" t="str">
        <f t="shared" si="784"/>
        <v>CG09E02</v>
      </c>
      <c r="B2254" s="354">
        <f t="shared" si="785"/>
        <v>0</v>
      </c>
      <c r="C2254" s="354">
        <f t="shared" si="786"/>
        <v>0</v>
      </c>
      <c r="D2254" s="354" t="str">
        <f t="shared" si="787"/>
        <v>CG</v>
      </c>
      <c r="E2254" s="354" t="str">
        <f t="shared" si="788"/>
        <v>09</v>
      </c>
      <c r="F2254" s="354" t="str">
        <f t="shared" si="789"/>
        <v>E</v>
      </c>
      <c r="G2254" s="355" t="str">
        <f t="shared" si="790"/>
        <v>02</v>
      </c>
      <c r="H2254" s="232" t="s">
        <v>2470</v>
      </c>
      <c r="I2254" s="232" t="s">
        <v>3025</v>
      </c>
      <c r="J2254" s="233" t="s">
        <v>3025</v>
      </c>
      <c r="K2254" s="233" t="s">
        <v>3025</v>
      </c>
      <c r="L2254" s="234"/>
      <c r="M2254" s="232" t="str">
        <f>IF(ISNA(VLOOKUP(L2254,'MASTER DATA'!$A$1:$B$192,2,0)),"",VLOOKUP(L2254,'MASTER DATA'!$A$1:$B$192,2,0))</f>
        <v/>
      </c>
      <c r="N2254" s="232">
        <v>0</v>
      </c>
      <c r="O2254" s="232" t="e">
        <f t="shared" si="791"/>
        <v>#N/A</v>
      </c>
      <c r="P2254" s="232" t="e">
        <f t="shared" si="792"/>
        <v>#N/A</v>
      </c>
      <c r="Q2254" s="232" t="e">
        <f>VLOOKUP(L2254,'MASTER DATA'!$A$1:$E$192,5,0)</f>
        <v>#N/A</v>
      </c>
      <c r="R2254" s="234">
        <f>SUMIF('picking of the day'!$H$4:$H$358,WMS!H2254&amp;WMS!L2254,'picking of the day'!$E$4:$E$358)</f>
        <v>0</v>
      </c>
      <c r="U2254" s="114">
        <f>IF(ISNA(VLOOKUP(H2254,'data putaway'!$A$1:$E$530,3,0)),0,VLOOKUP(H2254,'data putaway'!$A$1:$E$530,3,0))</f>
        <v>0</v>
      </c>
      <c r="V2254" s="354">
        <f t="shared" si="793"/>
        <v>0</v>
      </c>
      <c r="W2254" s="114">
        <f>IF(ISNA(VLOOKUP(H2254,'data putaway'!$A$1:$E$530,2,0)),0,VLOOKUP(H2254,'data putaway'!$A$1:$E$530,2,0))</f>
        <v>0</v>
      </c>
      <c r="X2254" s="354" t="b">
        <f t="shared" si="794"/>
        <v>1</v>
      </c>
      <c r="Y2254" s="354">
        <f>IF(ISNA(VLOOKUP(H2254,'data putaway'!$A$1:$E$530,4,0)),0,VLOOKUP(H2254,'data putaway'!$A$1:$E$530,4,0))</f>
        <v>0</v>
      </c>
      <c r="Z2254" s="113">
        <f>IF(ISNA(VLOOKUP(H2254,'data putaway'!$A$1:$E$530,5,0)),0,VLOOKUP(H2254,'data putaway'!$A$1:$E$530,5,0))</f>
        <v>0</v>
      </c>
      <c r="AA2254" s="354" t="b">
        <f t="shared" si="795"/>
        <v>0</v>
      </c>
      <c r="AB2254" s="354" t="b">
        <f t="shared" si="796"/>
        <v>0</v>
      </c>
      <c r="AC2254" s="356" t="str">
        <f t="shared" ca="1" si="797"/>
        <v/>
      </c>
      <c r="AD2254" s="114" t="str">
        <f t="shared" ca="1" si="782"/>
        <v/>
      </c>
      <c r="AE2254" s="114">
        <f t="shared" si="798"/>
        <v>0</v>
      </c>
      <c r="AF2254" s="114">
        <f t="shared" si="799"/>
        <v>0</v>
      </c>
      <c r="AG2254" s="354" t="str">
        <f t="shared" si="800"/>
        <v>CG09</v>
      </c>
      <c r="AH2254" s="114">
        <f>IF(ISNA(VLOOKUP(L2254,'MASTER DATA'!$A$1:$F$192,6,0)),0,VLOOKUP(L2254,'MASTER DATA'!$A$1:$F$192,6,0))*AE2254</f>
        <v>0</v>
      </c>
      <c r="AI2254" s="354" t="e">
        <f>VLOOKUP($D2254,'warehouse mapping'!$AN$7:$AO$17,2,0)</f>
        <v>#N/A</v>
      </c>
      <c r="AJ2254" s="114">
        <f t="shared" si="801"/>
        <v>1</v>
      </c>
      <c r="AK2254" s="354" t="e">
        <f t="shared" si="802"/>
        <v>#N/A</v>
      </c>
      <c r="AL2254" s="354" t="s">
        <v>3025</v>
      </c>
      <c r="AM2254" s="354">
        <f t="shared" si="783"/>
        <v>1</v>
      </c>
      <c r="AN2254" s="354" t="b">
        <f t="shared" si="803"/>
        <v>1</v>
      </c>
    </row>
    <row r="2255" spans="1:40" s="354" customFormat="1">
      <c r="A2255" s="354" t="str">
        <f t="shared" si="784"/>
        <v>CG10A01</v>
      </c>
      <c r="B2255" s="354">
        <f t="shared" si="785"/>
        <v>0</v>
      </c>
      <c r="C2255" s="354">
        <f t="shared" si="786"/>
        <v>0</v>
      </c>
      <c r="D2255" s="354" t="str">
        <f t="shared" si="787"/>
        <v>CG</v>
      </c>
      <c r="E2255" s="354" t="str">
        <f t="shared" si="788"/>
        <v>10</v>
      </c>
      <c r="F2255" s="354" t="str">
        <f t="shared" si="789"/>
        <v>A</v>
      </c>
      <c r="G2255" s="355" t="str">
        <f t="shared" si="790"/>
        <v>01</v>
      </c>
      <c r="H2255" s="232" t="s">
        <v>2471</v>
      </c>
      <c r="I2255" s="232" t="s">
        <v>3025</v>
      </c>
      <c r="J2255" s="233" t="s">
        <v>3025</v>
      </c>
      <c r="K2255" s="233" t="s">
        <v>3025</v>
      </c>
      <c r="L2255" s="234"/>
      <c r="M2255" s="232" t="str">
        <f>IF(ISNA(VLOOKUP(L2255,'MASTER DATA'!$A$1:$B$192,2,0)),"",VLOOKUP(L2255,'MASTER DATA'!$A$1:$B$192,2,0))</f>
        <v/>
      </c>
      <c r="N2255" s="232">
        <v>0</v>
      </c>
      <c r="O2255" s="232" t="e">
        <f t="shared" si="791"/>
        <v>#N/A</v>
      </c>
      <c r="P2255" s="232" t="e">
        <f t="shared" si="792"/>
        <v>#N/A</v>
      </c>
      <c r="Q2255" s="232" t="e">
        <f>VLOOKUP(L2255,'MASTER DATA'!$A$1:$E$192,5,0)</f>
        <v>#N/A</v>
      </c>
      <c r="R2255" s="234">
        <f>SUMIF('picking of the day'!$H$4:$H$358,WMS!H2255&amp;WMS!L2255,'picking of the day'!$E$4:$E$358)</f>
        <v>0</v>
      </c>
      <c r="U2255" s="114">
        <f>IF(ISNA(VLOOKUP(H2255,'data putaway'!$A$1:$E$530,3,0)),0,VLOOKUP(H2255,'data putaway'!$A$1:$E$530,3,0))</f>
        <v>0</v>
      </c>
      <c r="V2255" s="354">
        <f t="shared" si="793"/>
        <v>0</v>
      </c>
      <c r="W2255" s="114">
        <f>IF(ISNA(VLOOKUP(H2255,'data putaway'!$A$1:$E$530,2,0)),0,VLOOKUP(H2255,'data putaway'!$A$1:$E$530,2,0))</f>
        <v>0</v>
      </c>
      <c r="X2255" s="354" t="b">
        <f t="shared" si="794"/>
        <v>1</v>
      </c>
      <c r="Y2255" s="354">
        <f>IF(ISNA(VLOOKUP(H2255,'data putaway'!$A$1:$E$530,4,0)),0,VLOOKUP(H2255,'data putaway'!$A$1:$E$530,4,0))</f>
        <v>0</v>
      </c>
      <c r="Z2255" s="113">
        <f>IF(ISNA(VLOOKUP(H2255,'data putaway'!$A$1:$E$530,5,0)),0,VLOOKUP(H2255,'data putaway'!$A$1:$E$530,5,0))</f>
        <v>0</v>
      </c>
      <c r="AA2255" s="354" t="b">
        <f t="shared" si="795"/>
        <v>0</v>
      </c>
      <c r="AB2255" s="354" t="b">
        <f t="shared" si="796"/>
        <v>0</v>
      </c>
      <c r="AC2255" s="356" t="str">
        <f t="shared" ca="1" si="797"/>
        <v/>
      </c>
      <c r="AD2255" s="114" t="str">
        <f t="shared" ca="1" si="782"/>
        <v/>
      </c>
      <c r="AE2255" s="114">
        <f t="shared" si="798"/>
        <v>0</v>
      </c>
      <c r="AF2255" s="114">
        <f t="shared" si="799"/>
        <v>0</v>
      </c>
      <c r="AG2255" s="354" t="str">
        <f t="shared" si="800"/>
        <v>CG10</v>
      </c>
      <c r="AH2255" s="114">
        <f>IF(ISNA(VLOOKUP(L2255,'MASTER DATA'!$A$1:$F$192,6,0)),0,VLOOKUP(L2255,'MASTER DATA'!$A$1:$F$192,6,0))*AE2255</f>
        <v>0</v>
      </c>
      <c r="AI2255" s="354" t="e">
        <f>VLOOKUP($D2255,'warehouse mapping'!$AN$7:$AO$17,2,0)</f>
        <v>#N/A</v>
      </c>
      <c r="AJ2255" s="114">
        <f t="shared" si="801"/>
        <v>1</v>
      </c>
      <c r="AK2255" s="354" t="e">
        <f t="shared" si="802"/>
        <v>#N/A</v>
      </c>
      <c r="AL2255" s="354" t="s">
        <v>3025</v>
      </c>
      <c r="AM2255" s="354">
        <f t="shared" si="783"/>
        <v>1</v>
      </c>
      <c r="AN2255" s="354" t="b">
        <f t="shared" si="803"/>
        <v>1</v>
      </c>
    </row>
    <row r="2256" spans="1:40" s="354" customFormat="1">
      <c r="A2256" s="354" t="str">
        <f t="shared" si="784"/>
        <v>CG10A02</v>
      </c>
      <c r="B2256" s="354">
        <f t="shared" si="785"/>
        <v>0</v>
      </c>
      <c r="C2256" s="354">
        <f t="shared" si="786"/>
        <v>0</v>
      </c>
      <c r="D2256" s="354" t="str">
        <f t="shared" si="787"/>
        <v>CG</v>
      </c>
      <c r="E2256" s="354" t="str">
        <f t="shared" si="788"/>
        <v>10</v>
      </c>
      <c r="F2256" s="354" t="str">
        <f t="shared" si="789"/>
        <v>A</v>
      </c>
      <c r="G2256" s="355" t="str">
        <f t="shared" si="790"/>
        <v>02</v>
      </c>
      <c r="H2256" s="232" t="s">
        <v>2472</v>
      </c>
      <c r="I2256" s="232" t="s">
        <v>3025</v>
      </c>
      <c r="J2256" s="233" t="s">
        <v>3025</v>
      </c>
      <c r="K2256" s="233" t="s">
        <v>3025</v>
      </c>
      <c r="L2256" s="234"/>
      <c r="M2256" s="232" t="str">
        <f>IF(ISNA(VLOOKUP(L2256,'MASTER DATA'!$A$1:$B$192,2,0)),"",VLOOKUP(L2256,'MASTER DATA'!$A$1:$B$192,2,0))</f>
        <v/>
      </c>
      <c r="N2256" s="232">
        <v>0</v>
      </c>
      <c r="O2256" s="232" t="e">
        <f t="shared" si="791"/>
        <v>#N/A</v>
      </c>
      <c r="P2256" s="232" t="e">
        <f t="shared" si="792"/>
        <v>#N/A</v>
      </c>
      <c r="Q2256" s="232" t="e">
        <f>VLOOKUP(L2256,'MASTER DATA'!$A$1:$E$192,5,0)</f>
        <v>#N/A</v>
      </c>
      <c r="R2256" s="234">
        <f>SUMIF('picking of the day'!$H$4:$H$358,WMS!H2256&amp;WMS!L2256,'picking of the day'!$E$4:$E$358)</f>
        <v>0</v>
      </c>
      <c r="U2256" s="114">
        <f>IF(ISNA(VLOOKUP(H2256,'data putaway'!$A$1:$E$530,3,0)),0,VLOOKUP(H2256,'data putaway'!$A$1:$E$530,3,0))</f>
        <v>0</v>
      </c>
      <c r="V2256" s="354">
        <f t="shared" si="793"/>
        <v>0</v>
      </c>
      <c r="W2256" s="114">
        <f>IF(ISNA(VLOOKUP(H2256,'data putaway'!$A$1:$E$530,2,0)),0,VLOOKUP(H2256,'data putaway'!$A$1:$E$530,2,0))</f>
        <v>0</v>
      </c>
      <c r="X2256" s="354" t="b">
        <f t="shared" si="794"/>
        <v>1</v>
      </c>
      <c r="Y2256" s="354">
        <f>IF(ISNA(VLOOKUP(H2256,'data putaway'!$A$1:$E$530,4,0)),0,VLOOKUP(H2256,'data putaway'!$A$1:$E$530,4,0))</f>
        <v>0</v>
      </c>
      <c r="Z2256" s="113">
        <f>IF(ISNA(VLOOKUP(H2256,'data putaway'!$A$1:$E$530,5,0)),0,VLOOKUP(H2256,'data putaway'!$A$1:$E$530,5,0))</f>
        <v>0</v>
      </c>
      <c r="AA2256" s="354" t="b">
        <f t="shared" si="795"/>
        <v>0</v>
      </c>
      <c r="AB2256" s="354" t="b">
        <f t="shared" si="796"/>
        <v>0</v>
      </c>
      <c r="AC2256" s="356" t="str">
        <f t="shared" ca="1" si="797"/>
        <v/>
      </c>
      <c r="AD2256" s="114" t="str">
        <f t="shared" ca="1" si="782"/>
        <v/>
      </c>
      <c r="AE2256" s="114">
        <f t="shared" si="798"/>
        <v>0</v>
      </c>
      <c r="AF2256" s="114">
        <f t="shared" si="799"/>
        <v>0</v>
      </c>
      <c r="AG2256" s="354" t="str">
        <f t="shared" si="800"/>
        <v>CG10</v>
      </c>
      <c r="AH2256" s="114">
        <f>IF(ISNA(VLOOKUP(L2256,'MASTER DATA'!$A$1:$F$192,6,0)),0,VLOOKUP(L2256,'MASTER DATA'!$A$1:$F$192,6,0))*AE2256</f>
        <v>0</v>
      </c>
      <c r="AI2256" s="354" t="e">
        <f>VLOOKUP($D2256,'warehouse mapping'!$AN$7:$AO$17,2,0)</f>
        <v>#N/A</v>
      </c>
      <c r="AJ2256" s="114">
        <f t="shared" si="801"/>
        <v>1</v>
      </c>
      <c r="AK2256" s="354" t="e">
        <f t="shared" si="802"/>
        <v>#N/A</v>
      </c>
      <c r="AL2256" s="354" t="s">
        <v>3025</v>
      </c>
      <c r="AM2256" s="354">
        <f t="shared" si="783"/>
        <v>1</v>
      </c>
      <c r="AN2256" s="354" t="b">
        <f t="shared" si="803"/>
        <v>1</v>
      </c>
    </row>
    <row r="2257" spans="1:40" s="354" customFormat="1">
      <c r="A2257" s="354" t="str">
        <f t="shared" si="784"/>
        <v>CG10B01</v>
      </c>
      <c r="B2257" s="354">
        <f t="shared" si="785"/>
        <v>0</v>
      </c>
      <c r="C2257" s="354">
        <f t="shared" si="786"/>
        <v>0</v>
      </c>
      <c r="D2257" s="354" t="str">
        <f t="shared" si="787"/>
        <v>CG</v>
      </c>
      <c r="E2257" s="354" t="str">
        <f t="shared" si="788"/>
        <v>10</v>
      </c>
      <c r="F2257" s="354" t="str">
        <f t="shared" si="789"/>
        <v>B</v>
      </c>
      <c r="G2257" s="355" t="str">
        <f t="shared" si="790"/>
        <v>01</v>
      </c>
      <c r="H2257" s="232" t="s">
        <v>2473</v>
      </c>
      <c r="I2257" s="232" t="s">
        <v>3025</v>
      </c>
      <c r="J2257" s="233" t="s">
        <v>3025</v>
      </c>
      <c r="K2257" s="233" t="s">
        <v>3025</v>
      </c>
      <c r="L2257" s="234"/>
      <c r="M2257" s="232" t="str">
        <f>IF(ISNA(VLOOKUP(L2257,'MASTER DATA'!$A$1:$B$192,2,0)),"",VLOOKUP(L2257,'MASTER DATA'!$A$1:$B$192,2,0))</f>
        <v/>
      </c>
      <c r="N2257" s="232">
        <v>0</v>
      </c>
      <c r="O2257" s="232" t="e">
        <f t="shared" si="791"/>
        <v>#N/A</v>
      </c>
      <c r="P2257" s="232" t="e">
        <f t="shared" si="792"/>
        <v>#N/A</v>
      </c>
      <c r="Q2257" s="232" t="e">
        <f>VLOOKUP(L2257,'MASTER DATA'!$A$1:$E$192,5,0)</f>
        <v>#N/A</v>
      </c>
      <c r="R2257" s="234">
        <f>SUMIF('picking of the day'!$H$4:$H$358,WMS!H2257&amp;WMS!L2257,'picking of the day'!$E$4:$E$358)</f>
        <v>0</v>
      </c>
      <c r="U2257" s="114">
        <f>IF(ISNA(VLOOKUP(H2257,'data putaway'!$A$1:$E$530,3,0)),0,VLOOKUP(H2257,'data putaway'!$A$1:$E$530,3,0))</f>
        <v>0</v>
      </c>
      <c r="V2257" s="354">
        <f t="shared" si="793"/>
        <v>0</v>
      </c>
      <c r="W2257" s="114">
        <f>IF(ISNA(VLOOKUP(H2257,'data putaway'!$A$1:$E$530,2,0)),0,VLOOKUP(H2257,'data putaway'!$A$1:$E$530,2,0))</f>
        <v>0</v>
      </c>
      <c r="X2257" s="354" t="b">
        <f t="shared" si="794"/>
        <v>1</v>
      </c>
      <c r="Y2257" s="354">
        <f>IF(ISNA(VLOOKUP(H2257,'data putaway'!$A$1:$E$530,4,0)),0,VLOOKUP(H2257,'data putaway'!$A$1:$E$530,4,0))</f>
        <v>0</v>
      </c>
      <c r="Z2257" s="113">
        <f>IF(ISNA(VLOOKUP(H2257,'data putaway'!$A$1:$E$530,5,0)),0,VLOOKUP(H2257,'data putaway'!$A$1:$E$530,5,0))</f>
        <v>0</v>
      </c>
      <c r="AA2257" s="354" t="b">
        <f t="shared" si="795"/>
        <v>0</v>
      </c>
      <c r="AB2257" s="354" t="b">
        <f t="shared" si="796"/>
        <v>0</v>
      </c>
      <c r="AC2257" s="356" t="str">
        <f t="shared" ca="1" si="797"/>
        <v/>
      </c>
      <c r="AD2257" s="114" t="str">
        <f t="shared" ca="1" si="782"/>
        <v/>
      </c>
      <c r="AE2257" s="114">
        <f t="shared" si="798"/>
        <v>0</v>
      </c>
      <c r="AF2257" s="114">
        <f t="shared" si="799"/>
        <v>0</v>
      </c>
      <c r="AG2257" s="354" t="str">
        <f t="shared" si="800"/>
        <v>CG10</v>
      </c>
      <c r="AH2257" s="114">
        <f>IF(ISNA(VLOOKUP(L2257,'MASTER DATA'!$A$1:$F$192,6,0)),0,VLOOKUP(L2257,'MASTER DATA'!$A$1:$F$192,6,0))*AE2257</f>
        <v>0</v>
      </c>
      <c r="AI2257" s="354" t="e">
        <f>VLOOKUP($D2257,'warehouse mapping'!$AN$7:$AO$17,2,0)</f>
        <v>#N/A</v>
      </c>
      <c r="AJ2257" s="114">
        <f t="shared" si="801"/>
        <v>1</v>
      </c>
      <c r="AK2257" s="354" t="e">
        <f t="shared" si="802"/>
        <v>#N/A</v>
      </c>
      <c r="AL2257" s="354" t="s">
        <v>3025</v>
      </c>
      <c r="AM2257" s="354">
        <f t="shared" si="783"/>
        <v>1</v>
      </c>
      <c r="AN2257" s="354" t="b">
        <f t="shared" si="803"/>
        <v>1</v>
      </c>
    </row>
    <row r="2258" spans="1:40" s="354" customFormat="1">
      <c r="A2258" s="354" t="str">
        <f t="shared" si="784"/>
        <v>CG10B02</v>
      </c>
      <c r="B2258" s="354">
        <f t="shared" si="785"/>
        <v>0</v>
      </c>
      <c r="C2258" s="354">
        <f t="shared" si="786"/>
        <v>0</v>
      </c>
      <c r="D2258" s="354" t="str">
        <f t="shared" si="787"/>
        <v>CG</v>
      </c>
      <c r="E2258" s="354" t="str">
        <f t="shared" si="788"/>
        <v>10</v>
      </c>
      <c r="F2258" s="354" t="str">
        <f t="shared" si="789"/>
        <v>B</v>
      </c>
      <c r="G2258" s="355" t="str">
        <f t="shared" si="790"/>
        <v>02</v>
      </c>
      <c r="H2258" s="232" t="s">
        <v>2474</v>
      </c>
      <c r="I2258" s="232" t="s">
        <v>3025</v>
      </c>
      <c r="J2258" s="233" t="s">
        <v>3025</v>
      </c>
      <c r="K2258" s="233" t="s">
        <v>3025</v>
      </c>
      <c r="L2258" s="234"/>
      <c r="M2258" s="232" t="str">
        <f>IF(ISNA(VLOOKUP(L2258,'MASTER DATA'!$A$1:$B$192,2,0)),"",VLOOKUP(L2258,'MASTER DATA'!$A$1:$B$192,2,0))</f>
        <v/>
      </c>
      <c r="N2258" s="232">
        <v>0</v>
      </c>
      <c r="O2258" s="232" t="e">
        <f t="shared" si="791"/>
        <v>#N/A</v>
      </c>
      <c r="P2258" s="232" t="e">
        <f t="shared" si="792"/>
        <v>#N/A</v>
      </c>
      <c r="Q2258" s="232" t="e">
        <f>VLOOKUP(L2258,'MASTER DATA'!$A$1:$E$192,5,0)</f>
        <v>#N/A</v>
      </c>
      <c r="R2258" s="234">
        <f>SUMIF('picking of the day'!$H$4:$H$358,WMS!H2258&amp;WMS!L2258,'picking of the day'!$E$4:$E$358)</f>
        <v>0</v>
      </c>
      <c r="U2258" s="114">
        <f>IF(ISNA(VLOOKUP(H2258,'data putaway'!$A$1:$E$530,3,0)),0,VLOOKUP(H2258,'data putaway'!$A$1:$E$530,3,0))</f>
        <v>0</v>
      </c>
      <c r="V2258" s="354">
        <f t="shared" si="793"/>
        <v>0</v>
      </c>
      <c r="W2258" s="114">
        <f>IF(ISNA(VLOOKUP(H2258,'data putaway'!$A$1:$E$530,2,0)),0,VLOOKUP(H2258,'data putaway'!$A$1:$E$530,2,0))</f>
        <v>0</v>
      </c>
      <c r="X2258" s="354" t="b">
        <f t="shared" si="794"/>
        <v>1</v>
      </c>
      <c r="Y2258" s="354">
        <f>IF(ISNA(VLOOKUP(H2258,'data putaway'!$A$1:$E$530,4,0)),0,VLOOKUP(H2258,'data putaway'!$A$1:$E$530,4,0))</f>
        <v>0</v>
      </c>
      <c r="Z2258" s="113">
        <f>IF(ISNA(VLOOKUP(H2258,'data putaway'!$A$1:$E$530,5,0)),0,VLOOKUP(H2258,'data putaway'!$A$1:$E$530,5,0))</f>
        <v>0</v>
      </c>
      <c r="AA2258" s="354" t="b">
        <f t="shared" si="795"/>
        <v>0</v>
      </c>
      <c r="AB2258" s="354" t="b">
        <f t="shared" si="796"/>
        <v>0</v>
      </c>
      <c r="AC2258" s="356" t="str">
        <f t="shared" ca="1" si="797"/>
        <v/>
      </c>
      <c r="AD2258" s="114" t="str">
        <f t="shared" ca="1" si="782"/>
        <v/>
      </c>
      <c r="AE2258" s="114">
        <f t="shared" si="798"/>
        <v>0</v>
      </c>
      <c r="AF2258" s="114">
        <f t="shared" si="799"/>
        <v>0</v>
      </c>
      <c r="AG2258" s="354" t="str">
        <f t="shared" si="800"/>
        <v>CG10</v>
      </c>
      <c r="AH2258" s="114">
        <f>IF(ISNA(VLOOKUP(L2258,'MASTER DATA'!$A$1:$F$192,6,0)),0,VLOOKUP(L2258,'MASTER DATA'!$A$1:$F$192,6,0))*AE2258</f>
        <v>0</v>
      </c>
      <c r="AI2258" s="354" t="e">
        <f>VLOOKUP($D2258,'warehouse mapping'!$AN$7:$AO$17,2,0)</f>
        <v>#N/A</v>
      </c>
      <c r="AJ2258" s="114">
        <f t="shared" si="801"/>
        <v>1</v>
      </c>
      <c r="AK2258" s="354" t="e">
        <f t="shared" si="802"/>
        <v>#N/A</v>
      </c>
      <c r="AL2258" s="354" t="s">
        <v>3025</v>
      </c>
      <c r="AM2258" s="354">
        <f t="shared" si="783"/>
        <v>1</v>
      </c>
      <c r="AN2258" s="354" t="b">
        <f t="shared" si="803"/>
        <v>1</v>
      </c>
    </row>
    <row r="2259" spans="1:40" s="354" customFormat="1">
      <c r="A2259" s="354" t="str">
        <f t="shared" si="784"/>
        <v>CG10C01</v>
      </c>
      <c r="B2259" s="354">
        <f t="shared" si="785"/>
        <v>0</v>
      </c>
      <c r="C2259" s="354">
        <f t="shared" si="786"/>
        <v>0</v>
      </c>
      <c r="D2259" s="354" t="str">
        <f t="shared" si="787"/>
        <v>CG</v>
      </c>
      <c r="E2259" s="354" t="str">
        <f t="shared" si="788"/>
        <v>10</v>
      </c>
      <c r="F2259" s="354" t="str">
        <f t="shared" si="789"/>
        <v>C</v>
      </c>
      <c r="G2259" s="355" t="str">
        <f t="shared" si="790"/>
        <v>01</v>
      </c>
      <c r="H2259" s="232" t="s">
        <v>2475</v>
      </c>
      <c r="I2259" s="232" t="s">
        <v>3025</v>
      </c>
      <c r="J2259" s="233" t="s">
        <v>3025</v>
      </c>
      <c r="K2259" s="233" t="s">
        <v>3025</v>
      </c>
      <c r="L2259" s="234"/>
      <c r="M2259" s="232" t="str">
        <f>IF(ISNA(VLOOKUP(L2259,'MASTER DATA'!$A$1:$B$192,2,0)),"",VLOOKUP(L2259,'MASTER DATA'!$A$1:$B$192,2,0))</f>
        <v/>
      </c>
      <c r="N2259" s="232">
        <v>0</v>
      </c>
      <c r="O2259" s="232" t="e">
        <f t="shared" si="791"/>
        <v>#N/A</v>
      </c>
      <c r="P2259" s="232" t="e">
        <f t="shared" si="792"/>
        <v>#N/A</v>
      </c>
      <c r="Q2259" s="232" t="e">
        <f>VLOOKUP(L2259,'MASTER DATA'!$A$1:$E$192,5,0)</f>
        <v>#N/A</v>
      </c>
      <c r="R2259" s="234">
        <f>SUMIF('picking of the day'!$H$4:$H$358,WMS!H2259&amp;WMS!L2259,'picking of the day'!$E$4:$E$358)</f>
        <v>0</v>
      </c>
      <c r="U2259" s="114">
        <f>IF(ISNA(VLOOKUP(H2259,'data putaway'!$A$1:$E$530,3,0)),0,VLOOKUP(H2259,'data putaway'!$A$1:$E$530,3,0))</f>
        <v>0</v>
      </c>
      <c r="V2259" s="354">
        <f t="shared" si="793"/>
        <v>0</v>
      </c>
      <c r="W2259" s="114">
        <f>IF(ISNA(VLOOKUP(H2259,'data putaway'!$A$1:$E$530,2,0)),0,VLOOKUP(H2259,'data putaway'!$A$1:$E$530,2,0))</f>
        <v>0</v>
      </c>
      <c r="X2259" s="354" t="b">
        <f t="shared" si="794"/>
        <v>1</v>
      </c>
      <c r="Y2259" s="354">
        <f>IF(ISNA(VLOOKUP(H2259,'data putaway'!$A$1:$E$530,4,0)),0,VLOOKUP(H2259,'data putaway'!$A$1:$E$530,4,0))</f>
        <v>0</v>
      </c>
      <c r="Z2259" s="113">
        <f>IF(ISNA(VLOOKUP(H2259,'data putaway'!$A$1:$E$530,5,0)),0,VLOOKUP(H2259,'data putaway'!$A$1:$E$530,5,0))</f>
        <v>0</v>
      </c>
      <c r="AA2259" s="354" t="b">
        <f t="shared" si="795"/>
        <v>0</v>
      </c>
      <c r="AB2259" s="354" t="b">
        <f t="shared" si="796"/>
        <v>0</v>
      </c>
      <c r="AC2259" s="356" t="str">
        <f t="shared" ca="1" si="797"/>
        <v/>
      </c>
      <c r="AD2259" s="114" t="str">
        <f t="shared" ca="1" si="782"/>
        <v/>
      </c>
      <c r="AE2259" s="114">
        <f t="shared" si="798"/>
        <v>0</v>
      </c>
      <c r="AF2259" s="114">
        <f t="shared" si="799"/>
        <v>0</v>
      </c>
      <c r="AG2259" s="354" t="str">
        <f t="shared" si="800"/>
        <v>CG10</v>
      </c>
      <c r="AH2259" s="114">
        <f>IF(ISNA(VLOOKUP(L2259,'MASTER DATA'!$A$1:$F$192,6,0)),0,VLOOKUP(L2259,'MASTER DATA'!$A$1:$F$192,6,0))*AE2259</f>
        <v>0</v>
      </c>
      <c r="AI2259" s="354" t="e">
        <f>VLOOKUP($D2259,'warehouse mapping'!$AN$7:$AO$17,2,0)</f>
        <v>#N/A</v>
      </c>
      <c r="AJ2259" s="114">
        <f t="shared" si="801"/>
        <v>1</v>
      </c>
      <c r="AK2259" s="354" t="e">
        <f t="shared" si="802"/>
        <v>#N/A</v>
      </c>
      <c r="AL2259" s="354" t="s">
        <v>3025</v>
      </c>
      <c r="AM2259" s="354">
        <f t="shared" si="783"/>
        <v>1</v>
      </c>
      <c r="AN2259" s="354" t="b">
        <f t="shared" si="803"/>
        <v>1</v>
      </c>
    </row>
    <row r="2260" spans="1:40" s="354" customFormat="1">
      <c r="A2260" s="354" t="str">
        <f t="shared" si="784"/>
        <v>CG10C02</v>
      </c>
      <c r="B2260" s="354">
        <f t="shared" si="785"/>
        <v>0</v>
      </c>
      <c r="C2260" s="354">
        <f t="shared" si="786"/>
        <v>0</v>
      </c>
      <c r="D2260" s="354" t="str">
        <f t="shared" si="787"/>
        <v>CG</v>
      </c>
      <c r="E2260" s="354" t="str">
        <f t="shared" si="788"/>
        <v>10</v>
      </c>
      <c r="F2260" s="354" t="str">
        <f t="shared" si="789"/>
        <v>C</v>
      </c>
      <c r="G2260" s="355" t="str">
        <f t="shared" si="790"/>
        <v>02</v>
      </c>
      <c r="H2260" s="232" t="s">
        <v>2476</v>
      </c>
      <c r="I2260" s="232" t="s">
        <v>3025</v>
      </c>
      <c r="J2260" s="233" t="s">
        <v>3025</v>
      </c>
      <c r="K2260" s="233" t="s">
        <v>3025</v>
      </c>
      <c r="L2260" s="234"/>
      <c r="M2260" s="232" t="str">
        <f>IF(ISNA(VLOOKUP(L2260,'MASTER DATA'!$A$1:$B$192,2,0)),"",VLOOKUP(L2260,'MASTER DATA'!$A$1:$B$192,2,0))</f>
        <v/>
      </c>
      <c r="N2260" s="232">
        <v>0</v>
      </c>
      <c r="O2260" s="232" t="e">
        <f t="shared" si="791"/>
        <v>#N/A</v>
      </c>
      <c r="P2260" s="232" t="e">
        <f t="shared" si="792"/>
        <v>#N/A</v>
      </c>
      <c r="Q2260" s="232" t="e">
        <f>VLOOKUP(L2260,'MASTER DATA'!$A$1:$E$192,5,0)</f>
        <v>#N/A</v>
      </c>
      <c r="R2260" s="234">
        <f>SUMIF('picking of the day'!$H$4:$H$358,WMS!H2260&amp;WMS!L2260,'picking of the day'!$E$4:$E$358)</f>
        <v>0</v>
      </c>
      <c r="U2260" s="114">
        <f>IF(ISNA(VLOOKUP(H2260,'data putaway'!$A$1:$E$530,3,0)),0,VLOOKUP(H2260,'data putaway'!$A$1:$E$530,3,0))</f>
        <v>0</v>
      </c>
      <c r="V2260" s="354">
        <f t="shared" si="793"/>
        <v>0</v>
      </c>
      <c r="W2260" s="114">
        <f>IF(ISNA(VLOOKUP(H2260,'data putaway'!$A$1:$E$530,2,0)),0,VLOOKUP(H2260,'data putaway'!$A$1:$E$530,2,0))</f>
        <v>0</v>
      </c>
      <c r="X2260" s="354" t="b">
        <f t="shared" si="794"/>
        <v>1</v>
      </c>
      <c r="Y2260" s="354">
        <f>IF(ISNA(VLOOKUP(H2260,'data putaway'!$A$1:$E$530,4,0)),0,VLOOKUP(H2260,'data putaway'!$A$1:$E$530,4,0))</f>
        <v>0</v>
      </c>
      <c r="Z2260" s="113">
        <f>IF(ISNA(VLOOKUP(H2260,'data putaway'!$A$1:$E$530,5,0)),0,VLOOKUP(H2260,'data putaway'!$A$1:$E$530,5,0))</f>
        <v>0</v>
      </c>
      <c r="AA2260" s="354" t="b">
        <f t="shared" si="795"/>
        <v>0</v>
      </c>
      <c r="AB2260" s="354" t="b">
        <f t="shared" si="796"/>
        <v>0</v>
      </c>
      <c r="AC2260" s="356" t="str">
        <f t="shared" ca="1" si="797"/>
        <v/>
      </c>
      <c r="AD2260" s="114" t="str">
        <f t="shared" ca="1" si="782"/>
        <v/>
      </c>
      <c r="AE2260" s="114">
        <f t="shared" si="798"/>
        <v>0</v>
      </c>
      <c r="AF2260" s="114">
        <f t="shared" si="799"/>
        <v>0</v>
      </c>
      <c r="AG2260" s="354" t="str">
        <f t="shared" si="800"/>
        <v>CG10</v>
      </c>
      <c r="AH2260" s="114">
        <f>IF(ISNA(VLOOKUP(L2260,'MASTER DATA'!$A$1:$F$192,6,0)),0,VLOOKUP(L2260,'MASTER DATA'!$A$1:$F$192,6,0))*AE2260</f>
        <v>0</v>
      </c>
      <c r="AI2260" s="354" t="e">
        <f>VLOOKUP($D2260,'warehouse mapping'!$AN$7:$AO$17,2,0)</f>
        <v>#N/A</v>
      </c>
      <c r="AJ2260" s="114">
        <f t="shared" si="801"/>
        <v>1</v>
      </c>
      <c r="AK2260" s="354" t="e">
        <f t="shared" si="802"/>
        <v>#N/A</v>
      </c>
      <c r="AL2260" s="354" t="s">
        <v>3025</v>
      </c>
      <c r="AM2260" s="354">
        <f t="shared" si="783"/>
        <v>1</v>
      </c>
      <c r="AN2260" s="354" t="b">
        <f t="shared" si="803"/>
        <v>1</v>
      </c>
    </row>
    <row r="2261" spans="1:40" s="354" customFormat="1">
      <c r="A2261" s="354" t="str">
        <f t="shared" si="784"/>
        <v>CG10D01</v>
      </c>
      <c r="B2261" s="354">
        <f t="shared" si="785"/>
        <v>0</v>
      </c>
      <c r="C2261" s="354">
        <f t="shared" si="786"/>
        <v>0</v>
      </c>
      <c r="D2261" s="354" t="str">
        <f t="shared" si="787"/>
        <v>CG</v>
      </c>
      <c r="E2261" s="354" t="str">
        <f t="shared" si="788"/>
        <v>10</v>
      </c>
      <c r="F2261" s="354" t="str">
        <f t="shared" si="789"/>
        <v>D</v>
      </c>
      <c r="G2261" s="355" t="str">
        <f t="shared" si="790"/>
        <v>01</v>
      </c>
      <c r="H2261" s="232" t="s">
        <v>2477</v>
      </c>
      <c r="I2261" s="232" t="s">
        <v>3025</v>
      </c>
      <c r="J2261" s="233" t="s">
        <v>3025</v>
      </c>
      <c r="K2261" s="233" t="s">
        <v>3025</v>
      </c>
      <c r="L2261" s="234"/>
      <c r="M2261" s="232" t="str">
        <f>IF(ISNA(VLOOKUP(L2261,'MASTER DATA'!$A$1:$B$192,2,0)),"",VLOOKUP(L2261,'MASTER DATA'!$A$1:$B$192,2,0))</f>
        <v/>
      </c>
      <c r="N2261" s="232">
        <v>0</v>
      </c>
      <c r="O2261" s="232" t="e">
        <f t="shared" si="791"/>
        <v>#N/A</v>
      </c>
      <c r="P2261" s="232" t="e">
        <f t="shared" si="792"/>
        <v>#N/A</v>
      </c>
      <c r="Q2261" s="232" t="e">
        <f>VLOOKUP(L2261,'MASTER DATA'!$A$1:$E$192,5,0)</f>
        <v>#N/A</v>
      </c>
      <c r="R2261" s="234">
        <f>SUMIF('picking of the day'!$H$4:$H$358,WMS!H2261&amp;WMS!L2261,'picking of the day'!$E$4:$E$358)</f>
        <v>0</v>
      </c>
      <c r="U2261" s="114">
        <f>IF(ISNA(VLOOKUP(H2261,'data putaway'!$A$1:$E$530,3,0)),0,VLOOKUP(H2261,'data putaway'!$A$1:$E$530,3,0))</f>
        <v>0</v>
      </c>
      <c r="V2261" s="354">
        <f t="shared" si="793"/>
        <v>0</v>
      </c>
      <c r="W2261" s="114">
        <f>IF(ISNA(VLOOKUP(H2261,'data putaway'!$A$1:$E$530,2,0)),0,VLOOKUP(H2261,'data putaway'!$A$1:$E$530,2,0))</f>
        <v>0</v>
      </c>
      <c r="X2261" s="354" t="b">
        <f t="shared" si="794"/>
        <v>1</v>
      </c>
      <c r="Y2261" s="354">
        <f>IF(ISNA(VLOOKUP(H2261,'data putaway'!$A$1:$E$530,4,0)),0,VLOOKUP(H2261,'data putaway'!$A$1:$E$530,4,0))</f>
        <v>0</v>
      </c>
      <c r="Z2261" s="113">
        <f>IF(ISNA(VLOOKUP(H2261,'data putaway'!$A$1:$E$530,5,0)),0,VLOOKUP(H2261,'data putaway'!$A$1:$E$530,5,0))</f>
        <v>0</v>
      </c>
      <c r="AA2261" s="354" t="b">
        <f t="shared" si="795"/>
        <v>0</v>
      </c>
      <c r="AB2261" s="354" t="b">
        <f t="shared" si="796"/>
        <v>0</v>
      </c>
      <c r="AC2261" s="356" t="str">
        <f t="shared" ca="1" si="797"/>
        <v/>
      </c>
      <c r="AD2261" s="114" t="str">
        <f t="shared" ca="1" si="782"/>
        <v/>
      </c>
      <c r="AE2261" s="114">
        <f t="shared" si="798"/>
        <v>0</v>
      </c>
      <c r="AF2261" s="114">
        <f t="shared" si="799"/>
        <v>0</v>
      </c>
      <c r="AG2261" s="354" t="str">
        <f t="shared" si="800"/>
        <v>CG10</v>
      </c>
      <c r="AH2261" s="114">
        <f>IF(ISNA(VLOOKUP(L2261,'MASTER DATA'!$A$1:$F$192,6,0)),0,VLOOKUP(L2261,'MASTER DATA'!$A$1:$F$192,6,0))*AE2261</f>
        <v>0</v>
      </c>
      <c r="AI2261" s="354" t="e">
        <f>VLOOKUP($D2261,'warehouse mapping'!$AN$7:$AO$17,2,0)</f>
        <v>#N/A</v>
      </c>
      <c r="AJ2261" s="114">
        <f t="shared" si="801"/>
        <v>1</v>
      </c>
      <c r="AK2261" s="354" t="e">
        <f t="shared" si="802"/>
        <v>#N/A</v>
      </c>
      <c r="AL2261" s="354" t="s">
        <v>3025</v>
      </c>
      <c r="AM2261" s="354">
        <f t="shared" si="783"/>
        <v>1</v>
      </c>
      <c r="AN2261" s="354" t="b">
        <f t="shared" si="803"/>
        <v>1</v>
      </c>
    </row>
    <row r="2262" spans="1:40" s="354" customFormat="1">
      <c r="A2262" s="354" t="str">
        <f t="shared" si="784"/>
        <v>CG10D02</v>
      </c>
      <c r="B2262" s="354">
        <f t="shared" si="785"/>
        <v>0</v>
      </c>
      <c r="C2262" s="354">
        <f t="shared" si="786"/>
        <v>0</v>
      </c>
      <c r="D2262" s="354" t="str">
        <f t="shared" si="787"/>
        <v>CG</v>
      </c>
      <c r="E2262" s="354" t="str">
        <f t="shared" si="788"/>
        <v>10</v>
      </c>
      <c r="F2262" s="354" t="str">
        <f t="shared" si="789"/>
        <v>D</v>
      </c>
      <c r="G2262" s="355" t="str">
        <f t="shared" si="790"/>
        <v>02</v>
      </c>
      <c r="H2262" s="232" t="s">
        <v>2478</v>
      </c>
      <c r="I2262" s="232" t="s">
        <v>3025</v>
      </c>
      <c r="J2262" s="233" t="s">
        <v>3025</v>
      </c>
      <c r="K2262" s="233" t="s">
        <v>3025</v>
      </c>
      <c r="L2262" s="234"/>
      <c r="M2262" s="232" t="str">
        <f>IF(ISNA(VLOOKUP(L2262,'MASTER DATA'!$A$1:$B$192,2,0)),"",VLOOKUP(L2262,'MASTER DATA'!$A$1:$B$192,2,0))</f>
        <v/>
      </c>
      <c r="N2262" s="232">
        <v>0</v>
      </c>
      <c r="O2262" s="232" t="e">
        <f t="shared" si="791"/>
        <v>#N/A</v>
      </c>
      <c r="P2262" s="232" t="e">
        <f t="shared" si="792"/>
        <v>#N/A</v>
      </c>
      <c r="Q2262" s="232" t="e">
        <f>VLOOKUP(L2262,'MASTER DATA'!$A$1:$E$192,5,0)</f>
        <v>#N/A</v>
      </c>
      <c r="R2262" s="234">
        <f>SUMIF('picking of the day'!$H$4:$H$358,WMS!H2262&amp;WMS!L2262,'picking of the day'!$E$4:$E$358)</f>
        <v>0</v>
      </c>
      <c r="U2262" s="114">
        <f>IF(ISNA(VLOOKUP(H2262,'data putaway'!$A$1:$E$530,3,0)),0,VLOOKUP(H2262,'data putaway'!$A$1:$E$530,3,0))</f>
        <v>0</v>
      </c>
      <c r="V2262" s="354">
        <f t="shared" si="793"/>
        <v>0</v>
      </c>
      <c r="W2262" s="114">
        <f>IF(ISNA(VLOOKUP(H2262,'data putaway'!$A$1:$E$530,2,0)),0,VLOOKUP(H2262,'data putaway'!$A$1:$E$530,2,0))</f>
        <v>0</v>
      </c>
      <c r="X2262" s="354" t="b">
        <f t="shared" si="794"/>
        <v>1</v>
      </c>
      <c r="Y2262" s="354">
        <f>IF(ISNA(VLOOKUP(H2262,'data putaway'!$A$1:$E$530,4,0)),0,VLOOKUP(H2262,'data putaway'!$A$1:$E$530,4,0))</f>
        <v>0</v>
      </c>
      <c r="Z2262" s="113">
        <f>IF(ISNA(VLOOKUP(H2262,'data putaway'!$A$1:$E$530,5,0)),0,VLOOKUP(H2262,'data putaway'!$A$1:$E$530,5,0))</f>
        <v>0</v>
      </c>
      <c r="AA2262" s="354" t="b">
        <f t="shared" si="795"/>
        <v>0</v>
      </c>
      <c r="AB2262" s="354" t="b">
        <f t="shared" si="796"/>
        <v>0</v>
      </c>
      <c r="AC2262" s="356" t="str">
        <f t="shared" ca="1" si="797"/>
        <v/>
      </c>
      <c r="AD2262" s="114" t="str">
        <f t="shared" ca="1" si="782"/>
        <v/>
      </c>
      <c r="AE2262" s="114">
        <f t="shared" si="798"/>
        <v>0</v>
      </c>
      <c r="AF2262" s="114">
        <f t="shared" si="799"/>
        <v>0</v>
      </c>
      <c r="AG2262" s="354" t="str">
        <f t="shared" si="800"/>
        <v>CG10</v>
      </c>
      <c r="AH2262" s="114">
        <f>IF(ISNA(VLOOKUP(L2262,'MASTER DATA'!$A$1:$F$192,6,0)),0,VLOOKUP(L2262,'MASTER DATA'!$A$1:$F$192,6,0))*AE2262</f>
        <v>0</v>
      </c>
      <c r="AI2262" s="354" t="e">
        <f>VLOOKUP($D2262,'warehouse mapping'!$AN$7:$AO$17,2,0)</f>
        <v>#N/A</v>
      </c>
      <c r="AJ2262" s="114">
        <f t="shared" si="801"/>
        <v>1</v>
      </c>
      <c r="AK2262" s="354" t="e">
        <f t="shared" si="802"/>
        <v>#N/A</v>
      </c>
      <c r="AL2262" s="354" t="s">
        <v>3025</v>
      </c>
      <c r="AM2262" s="354">
        <f t="shared" si="783"/>
        <v>1</v>
      </c>
      <c r="AN2262" s="354" t="b">
        <f t="shared" si="803"/>
        <v>1</v>
      </c>
    </row>
    <row r="2263" spans="1:40" s="354" customFormat="1">
      <c r="A2263" s="354" t="str">
        <f t="shared" si="784"/>
        <v>CG10E01</v>
      </c>
      <c r="B2263" s="354">
        <f t="shared" si="785"/>
        <v>0</v>
      </c>
      <c r="C2263" s="354">
        <f t="shared" si="786"/>
        <v>0</v>
      </c>
      <c r="D2263" s="354" t="str">
        <f t="shared" si="787"/>
        <v>CG</v>
      </c>
      <c r="E2263" s="354" t="str">
        <f t="shared" si="788"/>
        <v>10</v>
      </c>
      <c r="F2263" s="354" t="str">
        <f t="shared" si="789"/>
        <v>E</v>
      </c>
      <c r="G2263" s="355" t="str">
        <f t="shared" si="790"/>
        <v>01</v>
      </c>
      <c r="H2263" s="232" t="s">
        <v>2479</v>
      </c>
      <c r="I2263" s="232" t="s">
        <v>3025</v>
      </c>
      <c r="J2263" s="233" t="s">
        <v>3025</v>
      </c>
      <c r="K2263" s="233" t="s">
        <v>3025</v>
      </c>
      <c r="L2263" s="234"/>
      <c r="M2263" s="232" t="str">
        <f>IF(ISNA(VLOOKUP(L2263,'MASTER DATA'!$A$1:$B$192,2,0)),"",VLOOKUP(L2263,'MASTER DATA'!$A$1:$B$192,2,0))</f>
        <v/>
      </c>
      <c r="N2263" s="232">
        <v>0</v>
      </c>
      <c r="O2263" s="232" t="e">
        <f t="shared" si="791"/>
        <v>#N/A</v>
      </c>
      <c r="P2263" s="232" t="e">
        <f t="shared" si="792"/>
        <v>#N/A</v>
      </c>
      <c r="Q2263" s="232" t="e">
        <f>VLOOKUP(L2263,'MASTER DATA'!$A$1:$E$192,5,0)</f>
        <v>#N/A</v>
      </c>
      <c r="R2263" s="234">
        <f>SUMIF('picking of the day'!$H$4:$H$358,WMS!H2263&amp;WMS!L2263,'picking of the day'!$E$4:$E$358)</f>
        <v>0</v>
      </c>
      <c r="U2263" s="114">
        <f>IF(ISNA(VLOOKUP(H2263,'data putaway'!$A$1:$E$530,3,0)),0,VLOOKUP(H2263,'data putaway'!$A$1:$E$530,3,0))</f>
        <v>0</v>
      </c>
      <c r="V2263" s="354">
        <f t="shared" si="793"/>
        <v>0</v>
      </c>
      <c r="W2263" s="114">
        <f>IF(ISNA(VLOOKUP(H2263,'data putaway'!$A$1:$E$530,2,0)),0,VLOOKUP(H2263,'data putaway'!$A$1:$E$530,2,0))</f>
        <v>0</v>
      </c>
      <c r="X2263" s="354" t="b">
        <f t="shared" si="794"/>
        <v>1</v>
      </c>
      <c r="Y2263" s="354">
        <f>IF(ISNA(VLOOKUP(H2263,'data putaway'!$A$1:$E$530,4,0)),0,VLOOKUP(H2263,'data putaway'!$A$1:$E$530,4,0))</f>
        <v>0</v>
      </c>
      <c r="Z2263" s="113">
        <f>IF(ISNA(VLOOKUP(H2263,'data putaway'!$A$1:$E$530,5,0)),0,VLOOKUP(H2263,'data putaway'!$A$1:$E$530,5,0))</f>
        <v>0</v>
      </c>
      <c r="AA2263" s="354" t="b">
        <f t="shared" si="795"/>
        <v>0</v>
      </c>
      <c r="AB2263" s="354" t="b">
        <f t="shared" si="796"/>
        <v>0</v>
      </c>
      <c r="AC2263" s="356" t="str">
        <f t="shared" ca="1" si="797"/>
        <v/>
      </c>
      <c r="AD2263" s="114" t="str">
        <f t="shared" ca="1" si="782"/>
        <v/>
      </c>
      <c r="AE2263" s="114">
        <f t="shared" si="798"/>
        <v>0</v>
      </c>
      <c r="AF2263" s="114">
        <f t="shared" si="799"/>
        <v>0</v>
      </c>
      <c r="AG2263" s="354" t="str">
        <f t="shared" si="800"/>
        <v>CG10</v>
      </c>
      <c r="AH2263" s="114">
        <f>IF(ISNA(VLOOKUP(L2263,'MASTER DATA'!$A$1:$F$192,6,0)),0,VLOOKUP(L2263,'MASTER DATA'!$A$1:$F$192,6,0))*AE2263</f>
        <v>0</v>
      </c>
      <c r="AI2263" s="354" t="e">
        <f>VLOOKUP($D2263,'warehouse mapping'!$AN$7:$AO$17,2,0)</f>
        <v>#N/A</v>
      </c>
      <c r="AJ2263" s="114">
        <f t="shared" si="801"/>
        <v>1</v>
      </c>
      <c r="AK2263" s="354" t="e">
        <f t="shared" si="802"/>
        <v>#N/A</v>
      </c>
      <c r="AL2263" s="354" t="s">
        <v>3025</v>
      </c>
      <c r="AM2263" s="354">
        <f t="shared" si="783"/>
        <v>1</v>
      </c>
      <c r="AN2263" s="354" t="b">
        <f t="shared" si="803"/>
        <v>1</v>
      </c>
    </row>
    <row r="2264" spans="1:40" s="354" customFormat="1">
      <c r="A2264" s="354" t="str">
        <f t="shared" si="784"/>
        <v>CG10E02</v>
      </c>
      <c r="B2264" s="354">
        <f t="shared" si="785"/>
        <v>0</v>
      </c>
      <c r="C2264" s="354">
        <f t="shared" si="786"/>
        <v>0</v>
      </c>
      <c r="D2264" s="354" t="str">
        <f t="shared" si="787"/>
        <v>CG</v>
      </c>
      <c r="E2264" s="354" t="str">
        <f t="shared" si="788"/>
        <v>10</v>
      </c>
      <c r="F2264" s="354" t="str">
        <f t="shared" si="789"/>
        <v>E</v>
      </c>
      <c r="G2264" s="355" t="str">
        <f t="shared" si="790"/>
        <v>02</v>
      </c>
      <c r="H2264" s="232" t="s">
        <v>2480</v>
      </c>
      <c r="I2264" s="232" t="s">
        <v>3025</v>
      </c>
      <c r="J2264" s="233" t="s">
        <v>3025</v>
      </c>
      <c r="K2264" s="233" t="s">
        <v>3025</v>
      </c>
      <c r="L2264" s="234"/>
      <c r="M2264" s="232" t="str">
        <f>IF(ISNA(VLOOKUP(L2264,'MASTER DATA'!$A$1:$B$192,2,0)),"",VLOOKUP(L2264,'MASTER DATA'!$A$1:$B$192,2,0))</f>
        <v/>
      </c>
      <c r="N2264" s="232">
        <v>0</v>
      </c>
      <c r="O2264" s="232" t="e">
        <f t="shared" si="791"/>
        <v>#N/A</v>
      </c>
      <c r="P2264" s="232" t="e">
        <f t="shared" si="792"/>
        <v>#N/A</v>
      </c>
      <c r="Q2264" s="232" t="e">
        <f>VLOOKUP(L2264,'MASTER DATA'!$A$1:$E$192,5,0)</f>
        <v>#N/A</v>
      </c>
      <c r="R2264" s="234">
        <f>SUMIF('picking of the day'!$H$4:$H$358,WMS!H2264&amp;WMS!L2264,'picking of the day'!$E$4:$E$358)</f>
        <v>0</v>
      </c>
      <c r="U2264" s="114">
        <f>IF(ISNA(VLOOKUP(H2264,'data putaway'!$A$1:$E$530,3,0)),0,VLOOKUP(H2264,'data putaway'!$A$1:$E$530,3,0))</f>
        <v>0</v>
      </c>
      <c r="V2264" s="354">
        <f t="shared" si="793"/>
        <v>0</v>
      </c>
      <c r="W2264" s="114">
        <f>IF(ISNA(VLOOKUP(H2264,'data putaway'!$A$1:$E$530,2,0)),0,VLOOKUP(H2264,'data putaway'!$A$1:$E$530,2,0))</f>
        <v>0</v>
      </c>
      <c r="X2264" s="354" t="b">
        <f t="shared" si="794"/>
        <v>1</v>
      </c>
      <c r="Y2264" s="354">
        <f>IF(ISNA(VLOOKUP(H2264,'data putaway'!$A$1:$E$530,4,0)),0,VLOOKUP(H2264,'data putaway'!$A$1:$E$530,4,0))</f>
        <v>0</v>
      </c>
      <c r="Z2264" s="113">
        <f>IF(ISNA(VLOOKUP(H2264,'data putaway'!$A$1:$E$530,5,0)),0,VLOOKUP(H2264,'data putaway'!$A$1:$E$530,5,0))</f>
        <v>0</v>
      </c>
      <c r="AA2264" s="354" t="b">
        <f t="shared" si="795"/>
        <v>0</v>
      </c>
      <c r="AB2264" s="354" t="b">
        <f t="shared" si="796"/>
        <v>0</v>
      </c>
      <c r="AC2264" s="356" t="str">
        <f t="shared" ca="1" si="797"/>
        <v/>
      </c>
      <c r="AD2264" s="114" t="str">
        <f t="shared" ca="1" si="782"/>
        <v/>
      </c>
      <c r="AE2264" s="114">
        <f t="shared" si="798"/>
        <v>0</v>
      </c>
      <c r="AF2264" s="114">
        <f t="shared" si="799"/>
        <v>0</v>
      </c>
      <c r="AG2264" s="354" t="str">
        <f t="shared" si="800"/>
        <v>CG10</v>
      </c>
      <c r="AH2264" s="114">
        <f>IF(ISNA(VLOOKUP(L2264,'MASTER DATA'!$A$1:$F$192,6,0)),0,VLOOKUP(L2264,'MASTER DATA'!$A$1:$F$192,6,0))*AE2264</f>
        <v>0</v>
      </c>
      <c r="AI2264" s="354" t="e">
        <f>VLOOKUP($D2264,'warehouse mapping'!$AN$7:$AO$17,2,0)</f>
        <v>#N/A</v>
      </c>
      <c r="AJ2264" s="114">
        <f t="shared" si="801"/>
        <v>1</v>
      </c>
      <c r="AK2264" s="354" t="e">
        <f t="shared" si="802"/>
        <v>#N/A</v>
      </c>
      <c r="AL2264" s="354" t="s">
        <v>3025</v>
      </c>
      <c r="AM2264" s="354">
        <f t="shared" si="783"/>
        <v>1</v>
      </c>
      <c r="AN2264" s="354" t="b">
        <f t="shared" si="803"/>
        <v>1</v>
      </c>
    </row>
    <row r="2265" spans="1:40" s="354" customFormat="1">
      <c r="A2265" s="354" t="str">
        <f t="shared" si="784"/>
        <v>CG11A01</v>
      </c>
      <c r="B2265" s="354">
        <f t="shared" si="785"/>
        <v>0</v>
      </c>
      <c r="C2265" s="354">
        <f t="shared" si="786"/>
        <v>0</v>
      </c>
      <c r="D2265" s="354" t="str">
        <f t="shared" si="787"/>
        <v>CG</v>
      </c>
      <c r="E2265" s="354" t="str">
        <f t="shared" si="788"/>
        <v>11</v>
      </c>
      <c r="F2265" s="354" t="str">
        <f t="shared" si="789"/>
        <v>A</v>
      </c>
      <c r="G2265" s="355" t="str">
        <f t="shared" si="790"/>
        <v>01</v>
      </c>
      <c r="H2265" s="232" t="s">
        <v>2481</v>
      </c>
      <c r="I2265" s="232" t="s">
        <v>3025</v>
      </c>
      <c r="J2265" s="233" t="s">
        <v>3025</v>
      </c>
      <c r="K2265" s="233" t="s">
        <v>3025</v>
      </c>
      <c r="L2265" s="234"/>
      <c r="M2265" s="232" t="str">
        <f>IF(ISNA(VLOOKUP(L2265,'MASTER DATA'!$A$1:$B$192,2,0)),"",VLOOKUP(L2265,'MASTER DATA'!$A$1:$B$192,2,0))</f>
        <v/>
      </c>
      <c r="N2265" s="232">
        <v>0</v>
      </c>
      <c r="O2265" s="232" t="e">
        <f t="shared" si="791"/>
        <v>#N/A</v>
      </c>
      <c r="P2265" s="232" t="e">
        <f t="shared" si="792"/>
        <v>#N/A</v>
      </c>
      <c r="Q2265" s="232" t="e">
        <f>VLOOKUP(L2265,'MASTER DATA'!$A$1:$E$192,5,0)</f>
        <v>#N/A</v>
      </c>
      <c r="R2265" s="234">
        <f>SUMIF('picking of the day'!$H$4:$H$358,WMS!H2265&amp;WMS!L2265,'picking of the day'!$E$4:$E$358)</f>
        <v>0</v>
      </c>
      <c r="U2265" s="114">
        <f>IF(ISNA(VLOOKUP(H2265,'data putaway'!$A$1:$E$530,3,0)),0,VLOOKUP(H2265,'data putaway'!$A$1:$E$530,3,0))</f>
        <v>0</v>
      </c>
      <c r="V2265" s="354">
        <f t="shared" si="793"/>
        <v>0</v>
      </c>
      <c r="W2265" s="114">
        <f>IF(ISNA(VLOOKUP(H2265,'data putaway'!$A$1:$E$530,2,0)),0,VLOOKUP(H2265,'data putaway'!$A$1:$E$530,2,0))</f>
        <v>0</v>
      </c>
      <c r="X2265" s="354" t="b">
        <f t="shared" si="794"/>
        <v>1</v>
      </c>
      <c r="Y2265" s="354">
        <f>IF(ISNA(VLOOKUP(H2265,'data putaway'!$A$1:$E$530,4,0)),0,VLOOKUP(H2265,'data putaway'!$A$1:$E$530,4,0))</f>
        <v>0</v>
      </c>
      <c r="Z2265" s="113">
        <f>IF(ISNA(VLOOKUP(H2265,'data putaway'!$A$1:$E$530,5,0)),0,VLOOKUP(H2265,'data putaway'!$A$1:$E$530,5,0))</f>
        <v>0</v>
      </c>
      <c r="AA2265" s="354" t="b">
        <f t="shared" si="795"/>
        <v>0</v>
      </c>
      <c r="AB2265" s="354" t="b">
        <f t="shared" si="796"/>
        <v>0</v>
      </c>
      <c r="AC2265" s="356" t="str">
        <f t="shared" ca="1" si="797"/>
        <v/>
      </c>
      <c r="AD2265" s="114" t="str">
        <f t="shared" ca="1" si="782"/>
        <v/>
      </c>
      <c r="AE2265" s="114">
        <f t="shared" si="798"/>
        <v>0</v>
      </c>
      <c r="AF2265" s="114">
        <f t="shared" si="799"/>
        <v>0</v>
      </c>
      <c r="AG2265" s="354" t="str">
        <f t="shared" si="800"/>
        <v>CG11</v>
      </c>
      <c r="AH2265" s="114">
        <f>IF(ISNA(VLOOKUP(L2265,'MASTER DATA'!$A$1:$F$192,6,0)),0,VLOOKUP(L2265,'MASTER DATA'!$A$1:$F$192,6,0))*AE2265</f>
        <v>0</v>
      </c>
      <c r="AI2265" s="354" t="e">
        <f>VLOOKUP($D2265,'warehouse mapping'!$AN$7:$AO$17,2,0)</f>
        <v>#N/A</v>
      </c>
      <c r="AJ2265" s="114">
        <f t="shared" si="801"/>
        <v>1</v>
      </c>
      <c r="AK2265" s="354" t="e">
        <f t="shared" si="802"/>
        <v>#N/A</v>
      </c>
      <c r="AL2265" s="354" t="s">
        <v>3025</v>
      </c>
      <c r="AM2265" s="354">
        <f t="shared" si="783"/>
        <v>1</v>
      </c>
      <c r="AN2265" s="354" t="b">
        <f t="shared" si="803"/>
        <v>1</v>
      </c>
    </row>
    <row r="2266" spans="1:40" s="354" customFormat="1">
      <c r="A2266" s="354" t="str">
        <f t="shared" si="784"/>
        <v>CG11A02</v>
      </c>
      <c r="B2266" s="354">
        <f t="shared" si="785"/>
        <v>0</v>
      </c>
      <c r="C2266" s="354">
        <f t="shared" si="786"/>
        <v>0</v>
      </c>
      <c r="D2266" s="354" t="str">
        <f t="shared" si="787"/>
        <v>CG</v>
      </c>
      <c r="E2266" s="354" t="str">
        <f t="shared" si="788"/>
        <v>11</v>
      </c>
      <c r="F2266" s="354" t="str">
        <f t="shared" si="789"/>
        <v>A</v>
      </c>
      <c r="G2266" s="355" t="str">
        <f t="shared" si="790"/>
        <v>02</v>
      </c>
      <c r="H2266" s="232" t="s">
        <v>2482</v>
      </c>
      <c r="I2266" s="232" t="s">
        <v>3025</v>
      </c>
      <c r="J2266" s="233" t="s">
        <v>3025</v>
      </c>
      <c r="K2266" s="233" t="s">
        <v>3025</v>
      </c>
      <c r="L2266" s="234"/>
      <c r="M2266" s="232" t="str">
        <f>IF(ISNA(VLOOKUP(L2266,'MASTER DATA'!$A$1:$B$192,2,0)),"",VLOOKUP(L2266,'MASTER DATA'!$A$1:$B$192,2,0))</f>
        <v/>
      </c>
      <c r="N2266" s="232">
        <v>0</v>
      </c>
      <c r="O2266" s="232" t="e">
        <f t="shared" si="791"/>
        <v>#N/A</v>
      </c>
      <c r="P2266" s="232" t="e">
        <f t="shared" si="792"/>
        <v>#N/A</v>
      </c>
      <c r="Q2266" s="232" t="e">
        <f>VLOOKUP(L2266,'MASTER DATA'!$A$1:$E$192,5,0)</f>
        <v>#N/A</v>
      </c>
      <c r="R2266" s="234">
        <f>SUMIF('picking of the day'!$H$4:$H$358,WMS!H2266&amp;WMS!L2266,'picking of the day'!$E$4:$E$358)</f>
        <v>0</v>
      </c>
      <c r="U2266" s="114">
        <f>IF(ISNA(VLOOKUP(H2266,'data putaway'!$A$1:$E$530,3,0)),0,VLOOKUP(H2266,'data putaway'!$A$1:$E$530,3,0))</f>
        <v>0</v>
      </c>
      <c r="V2266" s="354">
        <f t="shared" si="793"/>
        <v>0</v>
      </c>
      <c r="W2266" s="114">
        <f>IF(ISNA(VLOOKUP(H2266,'data putaway'!$A$1:$E$530,2,0)),0,VLOOKUP(H2266,'data putaway'!$A$1:$E$530,2,0))</f>
        <v>0</v>
      </c>
      <c r="X2266" s="354" t="b">
        <f t="shared" si="794"/>
        <v>1</v>
      </c>
      <c r="Y2266" s="354">
        <f>IF(ISNA(VLOOKUP(H2266,'data putaway'!$A$1:$E$530,4,0)),0,VLOOKUP(H2266,'data putaway'!$A$1:$E$530,4,0))</f>
        <v>0</v>
      </c>
      <c r="Z2266" s="113">
        <f>IF(ISNA(VLOOKUP(H2266,'data putaway'!$A$1:$E$530,5,0)),0,VLOOKUP(H2266,'data putaway'!$A$1:$E$530,5,0))</f>
        <v>0</v>
      </c>
      <c r="AA2266" s="354" t="b">
        <f t="shared" si="795"/>
        <v>0</v>
      </c>
      <c r="AB2266" s="354" t="b">
        <f t="shared" si="796"/>
        <v>0</v>
      </c>
      <c r="AC2266" s="356" t="str">
        <f t="shared" ca="1" si="797"/>
        <v/>
      </c>
      <c r="AD2266" s="114" t="str">
        <f t="shared" ref="AD2266:AD2329" ca="1" si="804">IF(K2266="","",DATEDIF(NOW(),K2266,"y")&amp;" Year"&amp;", "&amp;DATEDIF(NOW(),K2266,"ym")&amp;" Month"&amp;", "&amp;DATEDIF(NOW(),K2266,"md")&amp;" Days")</f>
        <v/>
      </c>
      <c r="AE2266" s="114">
        <f t="shared" si="798"/>
        <v>0</v>
      </c>
      <c r="AF2266" s="114">
        <f t="shared" si="799"/>
        <v>0</v>
      </c>
      <c r="AG2266" s="354" t="str">
        <f t="shared" si="800"/>
        <v>CG11</v>
      </c>
      <c r="AH2266" s="114">
        <f>IF(ISNA(VLOOKUP(L2266,'MASTER DATA'!$A$1:$F$192,6,0)),0,VLOOKUP(L2266,'MASTER DATA'!$A$1:$F$192,6,0))*AE2266</f>
        <v>0</v>
      </c>
      <c r="AI2266" s="354" t="e">
        <f>VLOOKUP($D2266,'warehouse mapping'!$AN$7:$AO$17,2,0)</f>
        <v>#N/A</v>
      </c>
      <c r="AJ2266" s="114">
        <f t="shared" si="801"/>
        <v>1</v>
      </c>
      <c r="AK2266" s="354" t="e">
        <f t="shared" si="802"/>
        <v>#N/A</v>
      </c>
      <c r="AL2266" s="354" t="s">
        <v>3025</v>
      </c>
      <c r="AM2266" s="354">
        <f t="shared" ref="AM2266:AM2329" si="805">COUNTIF($H$5:$H$2564,H2266)</f>
        <v>1</v>
      </c>
      <c r="AN2266" s="354" t="b">
        <f t="shared" si="803"/>
        <v>1</v>
      </c>
    </row>
    <row r="2267" spans="1:40" s="354" customFormat="1">
      <c r="A2267" s="354" t="str">
        <f t="shared" si="784"/>
        <v>CG11B01</v>
      </c>
      <c r="B2267" s="354">
        <f t="shared" si="785"/>
        <v>0</v>
      </c>
      <c r="C2267" s="354">
        <f t="shared" si="786"/>
        <v>0</v>
      </c>
      <c r="D2267" s="354" t="str">
        <f t="shared" si="787"/>
        <v>CG</v>
      </c>
      <c r="E2267" s="354" t="str">
        <f t="shared" si="788"/>
        <v>11</v>
      </c>
      <c r="F2267" s="354" t="str">
        <f t="shared" si="789"/>
        <v>B</v>
      </c>
      <c r="G2267" s="355" t="str">
        <f t="shared" si="790"/>
        <v>01</v>
      </c>
      <c r="H2267" s="232" t="s">
        <v>2483</v>
      </c>
      <c r="I2267" s="232" t="s">
        <v>3025</v>
      </c>
      <c r="J2267" s="233" t="s">
        <v>3025</v>
      </c>
      <c r="K2267" s="233" t="s">
        <v>3025</v>
      </c>
      <c r="L2267" s="234"/>
      <c r="M2267" s="232" t="str">
        <f>IF(ISNA(VLOOKUP(L2267,'MASTER DATA'!$A$1:$B$192,2,0)),"",VLOOKUP(L2267,'MASTER DATA'!$A$1:$B$192,2,0))</f>
        <v/>
      </c>
      <c r="N2267" s="232">
        <v>0</v>
      </c>
      <c r="O2267" s="232" t="e">
        <f t="shared" si="791"/>
        <v>#N/A</v>
      </c>
      <c r="P2267" s="232" t="e">
        <f t="shared" si="792"/>
        <v>#N/A</v>
      </c>
      <c r="Q2267" s="232" t="e">
        <f>VLOOKUP(L2267,'MASTER DATA'!$A$1:$E$192,5,0)</f>
        <v>#N/A</v>
      </c>
      <c r="R2267" s="234">
        <f>SUMIF('picking of the day'!$H$4:$H$358,WMS!H2267&amp;WMS!L2267,'picking of the day'!$E$4:$E$358)</f>
        <v>0</v>
      </c>
      <c r="U2267" s="114">
        <f>IF(ISNA(VLOOKUP(H2267,'data putaway'!$A$1:$E$530,3,0)),0,VLOOKUP(H2267,'data putaway'!$A$1:$E$530,3,0))</f>
        <v>0</v>
      </c>
      <c r="V2267" s="354">
        <f t="shared" si="793"/>
        <v>0</v>
      </c>
      <c r="W2267" s="114">
        <f>IF(ISNA(VLOOKUP(H2267,'data putaway'!$A$1:$E$530,2,0)),0,VLOOKUP(H2267,'data putaway'!$A$1:$E$530,2,0))</f>
        <v>0</v>
      </c>
      <c r="X2267" s="354" t="b">
        <f t="shared" si="794"/>
        <v>1</v>
      </c>
      <c r="Y2267" s="354">
        <f>IF(ISNA(VLOOKUP(H2267,'data putaway'!$A$1:$E$530,4,0)),0,VLOOKUP(H2267,'data putaway'!$A$1:$E$530,4,0))</f>
        <v>0</v>
      </c>
      <c r="Z2267" s="113">
        <f>IF(ISNA(VLOOKUP(H2267,'data putaway'!$A$1:$E$530,5,0)),0,VLOOKUP(H2267,'data putaway'!$A$1:$E$530,5,0))</f>
        <v>0</v>
      </c>
      <c r="AA2267" s="354" t="b">
        <f t="shared" si="795"/>
        <v>0</v>
      </c>
      <c r="AB2267" s="354" t="b">
        <f t="shared" si="796"/>
        <v>0</v>
      </c>
      <c r="AC2267" s="356" t="str">
        <f t="shared" ca="1" si="797"/>
        <v/>
      </c>
      <c r="AD2267" s="114" t="str">
        <f t="shared" ca="1" si="804"/>
        <v/>
      </c>
      <c r="AE2267" s="114">
        <f t="shared" si="798"/>
        <v>0</v>
      </c>
      <c r="AF2267" s="114">
        <f t="shared" si="799"/>
        <v>0</v>
      </c>
      <c r="AG2267" s="354" t="str">
        <f t="shared" si="800"/>
        <v>CG11</v>
      </c>
      <c r="AH2267" s="114">
        <f>IF(ISNA(VLOOKUP(L2267,'MASTER DATA'!$A$1:$F$192,6,0)),0,VLOOKUP(L2267,'MASTER DATA'!$A$1:$F$192,6,0))*AE2267</f>
        <v>0</v>
      </c>
      <c r="AI2267" s="354" t="e">
        <f>VLOOKUP($D2267,'warehouse mapping'!$AN$7:$AO$17,2,0)</f>
        <v>#N/A</v>
      </c>
      <c r="AJ2267" s="114">
        <f t="shared" si="801"/>
        <v>1</v>
      </c>
      <c r="AK2267" s="354" t="e">
        <f t="shared" si="802"/>
        <v>#N/A</v>
      </c>
      <c r="AL2267" s="354" t="s">
        <v>3025</v>
      </c>
      <c r="AM2267" s="354">
        <f t="shared" si="805"/>
        <v>1</v>
      </c>
      <c r="AN2267" s="354" t="b">
        <f t="shared" si="803"/>
        <v>1</v>
      </c>
    </row>
    <row r="2268" spans="1:40" s="354" customFormat="1">
      <c r="A2268" s="354" t="str">
        <f t="shared" si="784"/>
        <v>CG11B02</v>
      </c>
      <c r="B2268" s="354">
        <f t="shared" si="785"/>
        <v>0</v>
      </c>
      <c r="C2268" s="354">
        <f t="shared" si="786"/>
        <v>0</v>
      </c>
      <c r="D2268" s="354" t="str">
        <f t="shared" si="787"/>
        <v>CG</v>
      </c>
      <c r="E2268" s="354" t="str">
        <f t="shared" si="788"/>
        <v>11</v>
      </c>
      <c r="F2268" s="354" t="str">
        <f t="shared" si="789"/>
        <v>B</v>
      </c>
      <c r="G2268" s="355" t="str">
        <f t="shared" si="790"/>
        <v>02</v>
      </c>
      <c r="H2268" s="232" t="s">
        <v>2484</v>
      </c>
      <c r="I2268" s="232" t="s">
        <v>3025</v>
      </c>
      <c r="J2268" s="233" t="s">
        <v>3025</v>
      </c>
      <c r="K2268" s="233" t="s">
        <v>3025</v>
      </c>
      <c r="L2268" s="234"/>
      <c r="M2268" s="232" t="str">
        <f>IF(ISNA(VLOOKUP(L2268,'MASTER DATA'!$A$1:$B$192,2,0)),"",VLOOKUP(L2268,'MASTER DATA'!$A$1:$B$192,2,0))</f>
        <v/>
      </c>
      <c r="N2268" s="232">
        <v>0</v>
      </c>
      <c r="O2268" s="232" t="e">
        <f t="shared" si="791"/>
        <v>#N/A</v>
      </c>
      <c r="P2268" s="232" t="e">
        <f t="shared" si="792"/>
        <v>#N/A</v>
      </c>
      <c r="Q2268" s="232" t="e">
        <f>VLOOKUP(L2268,'MASTER DATA'!$A$1:$E$192,5,0)</f>
        <v>#N/A</v>
      </c>
      <c r="R2268" s="234">
        <f>SUMIF('picking of the day'!$H$4:$H$358,WMS!H2268&amp;WMS!L2268,'picking of the day'!$E$4:$E$358)</f>
        <v>0</v>
      </c>
      <c r="U2268" s="114">
        <f>IF(ISNA(VLOOKUP(H2268,'data putaway'!$A$1:$E$530,3,0)),0,VLOOKUP(H2268,'data putaway'!$A$1:$E$530,3,0))</f>
        <v>0</v>
      </c>
      <c r="V2268" s="354">
        <f t="shared" si="793"/>
        <v>0</v>
      </c>
      <c r="W2268" s="114">
        <f>IF(ISNA(VLOOKUP(H2268,'data putaway'!$A$1:$E$530,2,0)),0,VLOOKUP(H2268,'data putaway'!$A$1:$E$530,2,0))</f>
        <v>0</v>
      </c>
      <c r="X2268" s="354" t="b">
        <f t="shared" si="794"/>
        <v>1</v>
      </c>
      <c r="Y2268" s="354">
        <f>IF(ISNA(VLOOKUP(H2268,'data putaway'!$A$1:$E$530,4,0)),0,VLOOKUP(H2268,'data putaway'!$A$1:$E$530,4,0))</f>
        <v>0</v>
      </c>
      <c r="Z2268" s="113">
        <f>IF(ISNA(VLOOKUP(H2268,'data putaway'!$A$1:$E$530,5,0)),0,VLOOKUP(H2268,'data putaway'!$A$1:$E$530,5,0))</f>
        <v>0</v>
      </c>
      <c r="AA2268" s="354" t="b">
        <f t="shared" si="795"/>
        <v>0</v>
      </c>
      <c r="AB2268" s="354" t="b">
        <f t="shared" si="796"/>
        <v>0</v>
      </c>
      <c r="AC2268" s="356" t="str">
        <f t="shared" ca="1" si="797"/>
        <v/>
      </c>
      <c r="AD2268" s="114" t="str">
        <f t="shared" ca="1" si="804"/>
        <v/>
      </c>
      <c r="AE2268" s="114">
        <f t="shared" si="798"/>
        <v>0</v>
      </c>
      <c r="AF2268" s="114">
        <f t="shared" si="799"/>
        <v>0</v>
      </c>
      <c r="AG2268" s="354" t="str">
        <f t="shared" si="800"/>
        <v>CG11</v>
      </c>
      <c r="AH2268" s="114">
        <f>IF(ISNA(VLOOKUP(L2268,'MASTER DATA'!$A$1:$F$192,6,0)),0,VLOOKUP(L2268,'MASTER DATA'!$A$1:$F$192,6,0))*AE2268</f>
        <v>0</v>
      </c>
      <c r="AI2268" s="354" t="e">
        <f>VLOOKUP($D2268,'warehouse mapping'!$AN$7:$AO$17,2,0)</f>
        <v>#N/A</v>
      </c>
      <c r="AJ2268" s="114">
        <f t="shared" si="801"/>
        <v>1</v>
      </c>
      <c r="AK2268" s="354" t="e">
        <f t="shared" si="802"/>
        <v>#N/A</v>
      </c>
      <c r="AL2268" s="354" t="s">
        <v>3025</v>
      </c>
      <c r="AM2268" s="354">
        <f t="shared" si="805"/>
        <v>1</v>
      </c>
      <c r="AN2268" s="354" t="b">
        <f t="shared" si="803"/>
        <v>1</v>
      </c>
    </row>
    <row r="2269" spans="1:40" s="354" customFormat="1">
      <c r="A2269" s="354" t="str">
        <f t="shared" si="784"/>
        <v>CG11C01</v>
      </c>
      <c r="B2269" s="354">
        <f t="shared" si="785"/>
        <v>0</v>
      </c>
      <c r="C2269" s="354">
        <f t="shared" si="786"/>
        <v>0</v>
      </c>
      <c r="D2269" s="354" t="str">
        <f t="shared" si="787"/>
        <v>CG</v>
      </c>
      <c r="E2269" s="354" t="str">
        <f t="shared" si="788"/>
        <v>11</v>
      </c>
      <c r="F2269" s="354" t="str">
        <f t="shared" si="789"/>
        <v>C</v>
      </c>
      <c r="G2269" s="355" t="str">
        <f t="shared" si="790"/>
        <v>01</v>
      </c>
      <c r="H2269" s="232" t="s">
        <v>2485</v>
      </c>
      <c r="I2269" s="232" t="s">
        <v>3025</v>
      </c>
      <c r="J2269" s="233" t="s">
        <v>3025</v>
      </c>
      <c r="K2269" s="233" t="s">
        <v>3025</v>
      </c>
      <c r="L2269" s="234"/>
      <c r="M2269" s="232" t="str">
        <f>IF(ISNA(VLOOKUP(L2269,'MASTER DATA'!$A$1:$B$192,2,0)),"",VLOOKUP(L2269,'MASTER DATA'!$A$1:$B$192,2,0))</f>
        <v/>
      </c>
      <c r="N2269" s="232">
        <v>0</v>
      </c>
      <c r="O2269" s="232" t="e">
        <f t="shared" si="791"/>
        <v>#N/A</v>
      </c>
      <c r="P2269" s="232" t="e">
        <f t="shared" si="792"/>
        <v>#N/A</v>
      </c>
      <c r="Q2269" s="232" t="e">
        <f>VLOOKUP(L2269,'MASTER DATA'!$A$1:$E$192,5,0)</f>
        <v>#N/A</v>
      </c>
      <c r="R2269" s="234">
        <f>SUMIF('picking of the day'!$H$4:$H$358,WMS!H2269&amp;WMS!L2269,'picking of the day'!$E$4:$E$358)</f>
        <v>0</v>
      </c>
      <c r="U2269" s="114">
        <f>IF(ISNA(VLOOKUP(H2269,'data putaway'!$A$1:$E$530,3,0)),0,VLOOKUP(H2269,'data putaway'!$A$1:$E$530,3,0))</f>
        <v>0</v>
      </c>
      <c r="V2269" s="354">
        <f t="shared" si="793"/>
        <v>0</v>
      </c>
      <c r="W2269" s="114">
        <f>IF(ISNA(VLOOKUP(H2269,'data putaway'!$A$1:$E$530,2,0)),0,VLOOKUP(H2269,'data putaway'!$A$1:$E$530,2,0))</f>
        <v>0</v>
      </c>
      <c r="X2269" s="354" t="b">
        <f t="shared" si="794"/>
        <v>1</v>
      </c>
      <c r="Y2269" s="354">
        <f>IF(ISNA(VLOOKUP(H2269,'data putaway'!$A$1:$E$530,4,0)),0,VLOOKUP(H2269,'data putaway'!$A$1:$E$530,4,0))</f>
        <v>0</v>
      </c>
      <c r="Z2269" s="113">
        <f>IF(ISNA(VLOOKUP(H2269,'data putaway'!$A$1:$E$530,5,0)),0,VLOOKUP(H2269,'data putaway'!$A$1:$E$530,5,0))</f>
        <v>0</v>
      </c>
      <c r="AA2269" s="354" t="b">
        <f t="shared" si="795"/>
        <v>0</v>
      </c>
      <c r="AB2269" s="354" t="b">
        <f t="shared" si="796"/>
        <v>0</v>
      </c>
      <c r="AC2269" s="356" t="str">
        <f t="shared" ca="1" si="797"/>
        <v/>
      </c>
      <c r="AD2269" s="114" t="str">
        <f t="shared" ca="1" si="804"/>
        <v/>
      </c>
      <c r="AE2269" s="114">
        <f t="shared" si="798"/>
        <v>0</v>
      </c>
      <c r="AF2269" s="114">
        <f t="shared" si="799"/>
        <v>0</v>
      </c>
      <c r="AG2269" s="354" t="str">
        <f t="shared" si="800"/>
        <v>CG11</v>
      </c>
      <c r="AH2269" s="114">
        <f>IF(ISNA(VLOOKUP(L2269,'MASTER DATA'!$A$1:$F$192,6,0)),0,VLOOKUP(L2269,'MASTER DATA'!$A$1:$F$192,6,0))*AE2269</f>
        <v>0</v>
      </c>
      <c r="AI2269" s="354" t="e">
        <f>VLOOKUP($D2269,'warehouse mapping'!$AN$7:$AO$17,2,0)</f>
        <v>#N/A</v>
      </c>
      <c r="AJ2269" s="114">
        <f t="shared" si="801"/>
        <v>1</v>
      </c>
      <c r="AK2269" s="354" t="e">
        <f t="shared" si="802"/>
        <v>#N/A</v>
      </c>
      <c r="AL2269" s="354" t="s">
        <v>3025</v>
      </c>
      <c r="AM2269" s="354">
        <f t="shared" si="805"/>
        <v>1</v>
      </c>
      <c r="AN2269" s="354" t="b">
        <f t="shared" si="803"/>
        <v>1</v>
      </c>
    </row>
    <row r="2270" spans="1:40" s="354" customFormat="1">
      <c r="A2270" s="354" t="str">
        <f t="shared" si="784"/>
        <v>CG11C02</v>
      </c>
      <c r="B2270" s="354">
        <f t="shared" si="785"/>
        <v>0</v>
      </c>
      <c r="C2270" s="354">
        <f t="shared" si="786"/>
        <v>0</v>
      </c>
      <c r="D2270" s="354" t="str">
        <f t="shared" si="787"/>
        <v>CG</v>
      </c>
      <c r="E2270" s="354" t="str">
        <f t="shared" si="788"/>
        <v>11</v>
      </c>
      <c r="F2270" s="354" t="str">
        <f t="shared" si="789"/>
        <v>C</v>
      </c>
      <c r="G2270" s="355" t="str">
        <f t="shared" si="790"/>
        <v>02</v>
      </c>
      <c r="H2270" s="232" t="s">
        <v>2486</v>
      </c>
      <c r="I2270" s="232" t="s">
        <v>3025</v>
      </c>
      <c r="J2270" s="233" t="s">
        <v>3025</v>
      </c>
      <c r="K2270" s="233" t="s">
        <v>3025</v>
      </c>
      <c r="L2270" s="234"/>
      <c r="M2270" s="232" t="str">
        <f>IF(ISNA(VLOOKUP(L2270,'MASTER DATA'!$A$1:$B$192,2,0)),"",VLOOKUP(L2270,'MASTER DATA'!$A$1:$B$192,2,0))</f>
        <v/>
      </c>
      <c r="N2270" s="232">
        <v>0</v>
      </c>
      <c r="O2270" s="232" t="e">
        <f t="shared" si="791"/>
        <v>#N/A</v>
      </c>
      <c r="P2270" s="232" t="e">
        <f t="shared" si="792"/>
        <v>#N/A</v>
      </c>
      <c r="Q2270" s="232" t="e">
        <f>VLOOKUP(L2270,'MASTER DATA'!$A$1:$E$192,5,0)</f>
        <v>#N/A</v>
      </c>
      <c r="R2270" s="234">
        <f>SUMIF('picking of the day'!$H$4:$H$358,WMS!H2270&amp;WMS!L2270,'picking of the day'!$E$4:$E$358)</f>
        <v>0</v>
      </c>
      <c r="U2270" s="114">
        <f>IF(ISNA(VLOOKUP(H2270,'data putaway'!$A$1:$E$530,3,0)),0,VLOOKUP(H2270,'data putaway'!$A$1:$E$530,3,0))</f>
        <v>0</v>
      </c>
      <c r="V2270" s="354">
        <f t="shared" si="793"/>
        <v>0</v>
      </c>
      <c r="W2270" s="114">
        <f>IF(ISNA(VLOOKUP(H2270,'data putaway'!$A$1:$E$530,2,0)),0,VLOOKUP(H2270,'data putaway'!$A$1:$E$530,2,0))</f>
        <v>0</v>
      </c>
      <c r="X2270" s="354" t="b">
        <f t="shared" si="794"/>
        <v>1</v>
      </c>
      <c r="Y2270" s="354">
        <f>IF(ISNA(VLOOKUP(H2270,'data putaway'!$A$1:$E$530,4,0)),0,VLOOKUP(H2270,'data putaway'!$A$1:$E$530,4,0))</f>
        <v>0</v>
      </c>
      <c r="Z2270" s="113">
        <f>IF(ISNA(VLOOKUP(H2270,'data putaway'!$A$1:$E$530,5,0)),0,VLOOKUP(H2270,'data putaway'!$A$1:$E$530,5,0))</f>
        <v>0</v>
      </c>
      <c r="AA2270" s="354" t="b">
        <f t="shared" si="795"/>
        <v>0</v>
      </c>
      <c r="AB2270" s="354" t="b">
        <f t="shared" si="796"/>
        <v>0</v>
      </c>
      <c r="AC2270" s="356" t="str">
        <f t="shared" ca="1" si="797"/>
        <v/>
      </c>
      <c r="AD2270" s="114" t="str">
        <f t="shared" ca="1" si="804"/>
        <v/>
      </c>
      <c r="AE2270" s="114">
        <f t="shared" si="798"/>
        <v>0</v>
      </c>
      <c r="AF2270" s="114">
        <f t="shared" si="799"/>
        <v>0</v>
      </c>
      <c r="AG2270" s="354" t="str">
        <f t="shared" si="800"/>
        <v>CG11</v>
      </c>
      <c r="AH2270" s="114">
        <f>IF(ISNA(VLOOKUP(L2270,'MASTER DATA'!$A$1:$F$192,6,0)),0,VLOOKUP(L2270,'MASTER DATA'!$A$1:$F$192,6,0))*AE2270</f>
        <v>0</v>
      </c>
      <c r="AI2270" s="354" t="e">
        <f>VLOOKUP($D2270,'warehouse mapping'!$AN$7:$AO$17,2,0)</f>
        <v>#N/A</v>
      </c>
      <c r="AJ2270" s="114">
        <f t="shared" si="801"/>
        <v>1</v>
      </c>
      <c r="AK2270" s="354" t="e">
        <f t="shared" si="802"/>
        <v>#N/A</v>
      </c>
      <c r="AL2270" s="354" t="s">
        <v>3025</v>
      </c>
      <c r="AM2270" s="354">
        <f t="shared" si="805"/>
        <v>1</v>
      </c>
      <c r="AN2270" s="354" t="b">
        <f t="shared" si="803"/>
        <v>1</v>
      </c>
    </row>
    <row r="2271" spans="1:40" s="354" customFormat="1">
      <c r="A2271" s="354" t="str">
        <f t="shared" si="784"/>
        <v>CG11D01</v>
      </c>
      <c r="B2271" s="354">
        <f t="shared" si="785"/>
        <v>0</v>
      </c>
      <c r="C2271" s="354">
        <f t="shared" si="786"/>
        <v>0</v>
      </c>
      <c r="D2271" s="354" t="str">
        <f t="shared" si="787"/>
        <v>CG</v>
      </c>
      <c r="E2271" s="354" t="str">
        <f t="shared" si="788"/>
        <v>11</v>
      </c>
      <c r="F2271" s="354" t="str">
        <f t="shared" si="789"/>
        <v>D</v>
      </c>
      <c r="G2271" s="355" t="str">
        <f t="shared" si="790"/>
        <v>01</v>
      </c>
      <c r="H2271" s="232" t="s">
        <v>2487</v>
      </c>
      <c r="I2271" s="232" t="s">
        <v>3025</v>
      </c>
      <c r="J2271" s="233" t="s">
        <v>3025</v>
      </c>
      <c r="K2271" s="233" t="s">
        <v>3025</v>
      </c>
      <c r="L2271" s="234"/>
      <c r="M2271" s="232" t="str">
        <f>IF(ISNA(VLOOKUP(L2271,'MASTER DATA'!$A$1:$B$192,2,0)),"",VLOOKUP(L2271,'MASTER DATA'!$A$1:$B$192,2,0))</f>
        <v/>
      </c>
      <c r="N2271" s="232">
        <v>0</v>
      </c>
      <c r="O2271" s="232" t="e">
        <f t="shared" si="791"/>
        <v>#N/A</v>
      </c>
      <c r="P2271" s="232" t="e">
        <f t="shared" si="792"/>
        <v>#N/A</v>
      </c>
      <c r="Q2271" s="232" t="e">
        <f>VLOOKUP(L2271,'MASTER DATA'!$A$1:$E$192,5,0)</f>
        <v>#N/A</v>
      </c>
      <c r="R2271" s="234">
        <f>SUMIF('picking of the day'!$H$4:$H$358,WMS!H2271&amp;WMS!L2271,'picking of the day'!$E$4:$E$358)</f>
        <v>0</v>
      </c>
      <c r="U2271" s="114">
        <f>IF(ISNA(VLOOKUP(H2271,'data putaway'!$A$1:$E$530,3,0)),0,VLOOKUP(H2271,'data putaway'!$A$1:$E$530,3,0))</f>
        <v>0</v>
      </c>
      <c r="V2271" s="354">
        <f t="shared" si="793"/>
        <v>0</v>
      </c>
      <c r="W2271" s="114">
        <f>IF(ISNA(VLOOKUP(H2271,'data putaway'!$A$1:$E$530,2,0)),0,VLOOKUP(H2271,'data putaway'!$A$1:$E$530,2,0))</f>
        <v>0</v>
      </c>
      <c r="X2271" s="354" t="b">
        <f t="shared" si="794"/>
        <v>1</v>
      </c>
      <c r="Y2271" s="354">
        <f>IF(ISNA(VLOOKUP(H2271,'data putaway'!$A$1:$E$530,4,0)),0,VLOOKUP(H2271,'data putaway'!$A$1:$E$530,4,0))</f>
        <v>0</v>
      </c>
      <c r="Z2271" s="113">
        <f>IF(ISNA(VLOOKUP(H2271,'data putaway'!$A$1:$E$530,5,0)),0,VLOOKUP(H2271,'data putaway'!$A$1:$E$530,5,0))</f>
        <v>0</v>
      </c>
      <c r="AA2271" s="354" t="b">
        <f t="shared" si="795"/>
        <v>0</v>
      </c>
      <c r="AB2271" s="354" t="b">
        <f t="shared" si="796"/>
        <v>0</v>
      </c>
      <c r="AC2271" s="356" t="str">
        <f t="shared" ca="1" si="797"/>
        <v/>
      </c>
      <c r="AD2271" s="114" t="str">
        <f t="shared" ca="1" si="804"/>
        <v/>
      </c>
      <c r="AE2271" s="114">
        <f t="shared" si="798"/>
        <v>0</v>
      </c>
      <c r="AF2271" s="114">
        <f t="shared" si="799"/>
        <v>0</v>
      </c>
      <c r="AG2271" s="354" t="str">
        <f t="shared" si="800"/>
        <v>CG11</v>
      </c>
      <c r="AH2271" s="114">
        <f>IF(ISNA(VLOOKUP(L2271,'MASTER DATA'!$A$1:$F$192,6,0)),0,VLOOKUP(L2271,'MASTER DATA'!$A$1:$F$192,6,0))*AE2271</f>
        <v>0</v>
      </c>
      <c r="AI2271" s="354" t="e">
        <f>VLOOKUP($D2271,'warehouse mapping'!$AN$7:$AO$17,2,0)</f>
        <v>#N/A</v>
      </c>
      <c r="AJ2271" s="114">
        <f t="shared" si="801"/>
        <v>1</v>
      </c>
      <c r="AK2271" s="354" t="e">
        <f t="shared" si="802"/>
        <v>#N/A</v>
      </c>
      <c r="AL2271" s="354" t="s">
        <v>3025</v>
      </c>
      <c r="AM2271" s="354">
        <f t="shared" si="805"/>
        <v>1</v>
      </c>
      <c r="AN2271" s="354" t="b">
        <f t="shared" si="803"/>
        <v>1</v>
      </c>
    </row>
    <row r="2272" spans="1:40" s="354" customFormat="1">
      <c r="A2272" s="354" t="str">
        <f t="shared" si="784"/>
        <v>CG11D02</v>
      </c>
      <c r="B2272" s="354">
        <f t="shared" si="785"/>
        <v>0</v>
      </c>
      <c r="C2272" s="354">
        <f t="shared" si="786"/>
        <v>0</v>
      </c>
      <c r="D2272" s="354" t="str">
        <f t="shared" si="787"/>
        <v>CG</v>
      </c>
      <c r="E2272" s="354" t="str">
        <f t="shared" si="788"/>
        <v>11</v>
      </c>
      <c r="F2272" s="354" t="str">
        <f t="shared" si="789"/>
        <v>D</v>
      </c>
      <c r="G2272" s="355" t="str">
        <f t="shared" si="790"/>
        <v>02</v>
      </c>
      <c r="H2272" s="232" t="s">
        <v>2488</v>
      </c>
      <c r="I2272" s="232" t="s">
        <v>3025</v>
      </c>
      <c r="J2272" s="233" t="s">
        <v>3025</v>
      </c>
      <c r="K2272" s="233" t="s">
        <v>3025</v>
      </c>
      <c r="L2272" s="234"/>
      <c r="M2272" s="232" t="str">
        <f>IF(ISNA(VLOOKUP(L2272,'MASTER DATA'!$A$1:$B$192,2,0)),"",VLOOKUP(L2272,'MASTER DATA'!$A$1:$B$192,2,0))</f>
        <v/>
      </c>
      <c r="N2272" s="232">
        <v>0</v>
      </c>
      <c r="O2272" s="232" t="e">
        <f t="shared" si="791"/>
        <v>#N/A</v>
      </c>
      <c r="P2272" s="232" t="e">
        <f t="shared" si="792"/>
        <v>#N/A</v>
      </c>
      <c r="Q2272" s="232" t="e">
        <f>VLOOKUP(L2272,'MASTER DATA'!$A$1:$E$192,5,0)</f>
        <v>#N/A</v>
      </c>
      <c r="R2272" s="234">
        <f>SUMIF('picking of the day'!$H$4:$H$358,WMS!H2272&amp;WMS!L2272,'picking of the day'!$E$4:$E$358)</f>
        <v>0</v>
      </c>
      <c r="U2272" s="114">
        <f>IF(ISNA(VLOOKUP(H2272,'data putaway'!$A$1:$E$530,3,0)),0,VLOOKUP(H2272,'data putaway'!$A$1:$E$530,3,0))</f>
        <v>0</v>
      </c>
      <c r="V2272" s="354">
        <f t="shared" si="793"/>
        <v>0</v>
      </c>
      <c r="W2272" s="114">
        <f>IF(ISNA(VLOOKUP(H2272,'data putaway'!$A$1:$E$530,2,0)),0,VLOOKUP(H2272,'data putaway'!$A$1:$E$530,2,0))</f>
        <v>0</v>
      </c>
      <c r="X2272" s="354" t="b">
        <f t="shared" si="794"/>
        <v>1</v>
      </c>
      <c r="Y2272" s="354">
        <f>IF(ISNA(VLOOKUP(H2272,'data putaway'!$A$1:$E$530,4,0)),0,VLOOKUP(H2272,'data putaway'!$A$1:$E$530,4,0))</f>
        <v>0</v>
      </c>
      <c r="Z2272" s="113">
        <f>IF(ISNA(VLOOKUP(H2272,'data putaway'!$A$1:$E$530,5,0)),0,VLOOKUP(H2272,'data putaway'!$A$1:$E$530,5,0))</f>
        <v>0</v>
      </c>
      <c r="AA2272" s="354" t="b">
        <f t="shared" si="795"/>
        <v>0</v>
      </c>
      <c r="AB2272" s="354" t="b">
        <f t="shared" si="796"/>
        <v>0</v>
      </c>
      <c r="AC2272" s="356" t="str">
        <f t="shared" ca="1" si="797"/>
        <v/>
      </c>
      <c r="AD2272" s="114" t="str">
        <f t="shared" ca="1" si="804"/>
        <v/>
      </c>
      <c r="AE2272" s="114">
        <f t="shared" si="798"/>
        <v>0</v>
      </c>
      <c r="AF2272" s="114">
        <f t="shared" si="799"/>
        <v>0</v>
      </c>
      <c r="AG2272" s="354" t="str">
        <f t="shared" si="800"/>
        <v>CG11</v>
      </c>
      <c r="AH2272" s="114">
        <f>IF(ISNA(VLOOKUP(L2272,'MASTER DATA'!$A$1:$F$192,6,0)),0,VLOOKUP(L2272,'MASTER DATA'!$A$1:$F$192,6,0))*AE2272</f>
        <v>0</v>
      </c>
      <c r="AI2272" s="354" t="e">
        <f>VLOOKUP($D2272,'warehouse mapping'!$AN$7:$AO$17,2,0)</f>
        <v>#N/A</v>
      </c>
      <c r="AJ2272" s="114">
        <f t="shared" si="801"/>
        <v>1</v>
      </c>
      <c r="AK2272" s="354" t="e">
        <f t="shared" si="802"/>
        <v>#N/A</v>
      </c>
      <c r="AL2272" s="354" t="s">
        <v>3025</v>
      </c>
      <c r="AM2272" s="354">
        <f t="shared" si="805"/>
        <v>1</v>
      </c>
      <c r="AN2272" s="354" t="b">
        <f t="shared" si="803"/>
        <v>1</v>
      </c>
    </row>
    <row r="2273" spans="1:40" s="354" customFormat="1">
      <c r="A2273" s="354" t="str">
        <f t="shared" si="784"/>
        <v>CG11E01</v>
      </c>
      <c r="B2273" s="354">
        <f t="shared" si="785"/>
        <v>0</v>
      </c>
      <c r="C2273" s="354">
        <f t="shared" si="786"/>
        <v>0</v>
      </c>
      <c r="D2273" s="354" t="str">
        <f t="shared" si="787"/>
        <v>CG</v>
      </c>
      <c r="E2273" s="354" t="str">
        <f t="shared" si="788"/>
        <v>11</v>
      </c>
      <c r="F2273" s="354" t="str">
        <f t="shared" si="789"/>
        <v>E</v>
      </c>
      <c r="G2273" s="355" t="str">
        <f t="shared" si="790"/>
        <v>01</v>
      </c>
      <c r="H2273" s="232" t="s">
        <v>2489</v>
      </c>
      <c r="I2273" s="232" t="s">
        <v>3025</v>
      </c>
      <c r="J2273" s="233" t="s">
        <v>3025</v>
      </c>
      <c r="K2273" s="233" t="s">
        <v>3025</v>
      </c>
      <c r="L2273" s="234"/>
      <c r="M2273" s="232" t="str">
        <f>IF(ISNA(VLOOKUP(L2273,'MASTER DATA'!$A$1:$B$192,2,0)),"",VLOOKUP(L2273,'MASTER DATA'!$A$1:$B$192,2,0))</f>
        <v/>
      </c>
      <c r="N2273" s="232">
        <v>0</v>
      </c>
      <c r="O2273" s="232" t="e">
        <f t="shared" si="791"/>
        <v>#N/A</v>
      </c>
      <c r="P2273" s="232" t="e">
        <f t="shared" si="792"/>
        <v>#N/A</v>
      </c>
      <c r="Q2273" s="232" t="e">
        <f>VLOOKUP(L2273,'MASTER DATA'!$A$1:$E$192,5,0)</f>
        <v>#N/A</v>
      </c>
      <c r="R2273" s="234">
        <f>SUMIF('picking of the day'!$H$4:$H$358,WMS!H2273&amp;WMS!L2273,'picking of the day'!$E$4:$E$358)</f>
        <v>0</v>
      </c>
      <c r="U2273" s="114">
        <f>IF(ISNA(VLOOKUP(H2273,'data putaway'!$A$1:$E$530,3,0)),0,VLOOKUP(H2273,'data putaway'!$A$1:$E$530,3,0))</f>
        <v>0</v>
      </c>
      <c r="V2273" s="354">
        <f t="shared" si="793"/>
        <v>0</v>
      </c>
      <c r="W2273" s="114">
        <f>IF(ISNA(VLOOKUP(H2273,'data putaway'!$A$1:$E$530,2,0)),0,VLOOKUP(H2273,'data putaway'!$A$1:$E$530,2,0))</f>
        <v>0</v>
      </c>
      <c r="X2273" s="354" t="b">
        <f t="shared" si="794"/>
        <v>1</v>
      </c>
      <c r="Y2273" s="354">
        <f>IF(ISNA(VLOOKUP(H2273,'data putaway'!$A$1:$E$530,4,0)),0,VLOOKUP(H2273,'data putaway'!$A$1:$E$530,4,0))</f>
        <v>0</v>
      </c>
      <c r="Z2273" s="113">
        <f>IF(ISNA(VLOOKUP(H2273,'data putaway'!$A$1:$E$530,5,0)),0,VLOOKUP(H2273,'data putaway'!$A$1:$E$530,5,0))</f>
        <v>0</v>
      </c>
      <c r="AA2273" s="354" t="b">
        <f t="shared" si="795"/>
        <v>0</v>
      </c>
      <c r="AB2273" s="354" t="b">
        <f t="shared" si="796"/>
        <v>0</v>
      </c>
      <c r="AC2273" s="356" t="str">
        <f t="shared" ca="1" si="797"/>
        <v/>
      </c>
      <c r="AD2273" s="114" t="str">
        <f t="shared" ca="1" si="804"/>
        <v/>
      </c>
      <c r="AE2273" s="114">
        <f t="shared" si="798"/>
        <v>0</v>
      </c>
      <c r="AF2273" s="114">
        <f t="shared" si="799"/>
        <v>0</v>
      </c>
      <c r="AG2273" s="354" t="str">
        <f t="shared" si="800"/>
        <v>CG11</v>
      </c>
      <c r="AH2273" s="114">
        <f>IF(ISNA(VLOOKUP(L2273,'MASTER DATA'!$A$1:$F$192,6,0)),0,VLOOKUP(L2273,'MASTER DATA'!$A$1:$F$192,6,0))*AE2273</f>
        <v>0</v>
      </c>
      <c r="AI2273" s="354" t="e">
        <f>VLOOKUP($D2273,'warehouse mapping'!$AN$7:$AO$17,2,0)</f>
        <v>#N/A</v>
      </c>
      <c r="AJ2273" s="114">
        <f t="shared" si="801"/>
        <v>1</v>
      </c>
      <c r="AK2273" s="354" t="e">
        <f t="shared" si="802"/>
        <v>#N/A</v>
      </c>
      <c r="AL2273" s="354" t="s">
        <v>3025</v>
      </c>
      <c r="AM2273" s="354">
        <f t="shared" si="805"/>
        <v>1</v>
      </c>
      <c r="AN2273" s="354" t="b">
        <f t="shared" si="803"/>
        <v>1</v>
      </c>
    </row>
    <row r="2274" spans="1:40" s="354" customFormat="1">
      <c r="A2274" s="354" t="str">
        <f t="shared" si="784"/>
        <v>CG11E02</v>
      </c>
      <c r="B2274" s="354">
        <f t="shared" si="785"/>
        <v>0</v>
      </c>
      <c r="C2274" s="354">
        <f t="shared" si="786"/>
        <v>0</v>
      </c>
      <c r="D2274" s="354" t="str">
        <f t="shared" si="787"/>
        <v>CG</v>
      </c>
      <c r="E2274" s="354" t="str">
        <f t="shared" si="788"/>
        <v>11</v>
      </c>
      <c r="F2274" s="354" t="str">
        <f t="shared" si="789"/>
        <v>E</v>
      </c>
      <c r="G2274" s="355" t="str">
        <f t="shared" si="790"/>
        <v>02</v>
      </c>
      <c r="H2274" s="232" t="s">
        <v>2490</v>
      </c>
      <c r="I2274" s="232" t="s">
        <v>3025</v>
      </c>
      <c r="J2274" s="233" t="s">
        <v>3025</v>
      </c>
      <c r="K2274" s="233" t="s">
        <v>3025</v>
      </c>
      <c r="L2274" s="234"/>
      <c r="M2274" s="232" t="str">
        <f>IF(ISNA(VLOOKUP(L2274,'MASTER DATA'!$A$1:$B$192,2,0)),"",VLOOKUP(L2274,'MASTER DATA'!$A$1:$B$192,2,0))</f>
        <v/>
      </c>
      <c r="N2274" s="232">
        <v>0</v>
      </c>
      <c r="O2274" s="232" t="e">
        <f t="shared" si="791"/>
        <v>#N/A</v>
      </c>
      <c r="P2274" s="232" t="e">
        <f t="shared" si="792"/>
        <v>#N/A</v>
      </c>
      <c r="Q2274" s="232" t="e">
        <f>VLOOKUP(L2274,'MASTER DATA'!$A$1:$E$192,5,0)</f>
        <v>#N/A</v>
      </c>
      <c r="R2274" s="234">
        <f>SUMIF('picking of the day'!$H$4:$H$358,WMS!H2274&amp;WMS!L2274,'picking of the day'!$E$4:$E$358)</f>
        <v>0</v>
      </c>
      <c r="U2274" s="114">
        <f>IF(ISNA(VLOOKUP(H2274,'data putaway'!$A$1:$E$530,3,0)),0,VLOOKUP(H2274,'data putaway'!$A$1:$E$530,3,0))</f>
        <v>0</v>
      </c>
      <c r="V2274" s="354">
        <f t="shared" si="793"/>
        <v>0</v>
      </c>
      <c r="W2274" s="114">
        <f>IF(ISNA(VLOOKUP(H2274,'data putaway'!$A$1:$E$530,2,0)),0,VLOOKUP(H2274,'data putaway'!$A$1:$E$530,2,0))</f>
        <v>0</v>
      </c>
      <c r="X2274" s="354" t="b">
        <f t="shared" si="794"/>
        <v>1</v>
      </c>
      <c r="Y2274" s="354">
        <f>IF(ISNA(VLOOKUP(H2274,'data putaway'!$A$1:$E$530,4,0)),0,VLOOKUP(H2274,'data putaway'!$A$1:$E$530,4,0))</f>
        <v>0</v>
      </c>
      <c r="Z2274" s="113">
        <f>IF(ISNA(VLOOKUP(H2274,'data putaway'!$A$1:$E$530,5,0)),0,VLOOKUP(H2274,'data putaway'!$A$1:$E$530,5,0))</f>
        <v>0</v>
      </c>
      <c r="AA2274" s="354" t="b">
        <f t="shared" si="795"/>
        <v>0</v>
      </c>
      <c r="AB2274" s="354" t="b">
        <f t="shared" si="796"/>
        <v>0</v>
      </c>
      <c r="AC2274" s="356" t="str">
        <f t="shared" ca="1" si="797"/>
        <v/>
      </c>
      <c r="AD2274" s="114" t="str">
        <f t="shared" ca="1" si="804"/>
        <v/>
      </c>
      <c r="AE2274" s="114">
        <f t="shared" si="798"/>
        <v>0</v>
      </c>
      <c r="AF2274" s="114">
        <f t="shared" si="799"/>
        <v>0</v>
      </c>
      <c r="AG2274" s="354" t="str">
        <f t="shared" si="800"/>
        <v>CG11</v>
      </c>
      <c r="AH2274" s="114">
        <f>IF(ISNA(VLOOKUP(L2274,'MASTER DATA'!$A$1:$F$192,6,0)),0,VLOOKUP(L2274,'MASTER DATA'!$A$1:$F$192,6,0))*AE2274</f>
        <v>0</v>
      </c>
      <c r="AI2274" s="354" t="e">
        <f>VLOOKUP($D2274,'warehouse mapping'!$AN$7:$AO$17,2,0)</f>
        <v>#N/A</v>
      </c>
      <c r="AJ2274" s="114">
        <f t="shared" si="801"/>
        <v>1</v>
      </c>
      <c r="AK2274" s="354" t="e">
        <f t="shared" si="802"/>
        <v>#N/A</v>
      </c>
      <c r="AL2274" s="354" t="s">
        <v>3025</v>
      </c>
      <c r="AM2274" s="354">
        <f t="shared" si="805"/>
        <v>1</v>
      </c>
      <c r="AN2274" s="354" t="b">
        <f t="shared" si="803"/>
        <v>1</v>
      </c>
    </row>
    <row r="2275" spans="1:40" s="354" customFormat="1">
      <c r="A2275" s="354" t="str">
        <f t="shared" si="784"/>
        <v>CG12A01</v>
      </c>
      <c r="B2275" s="354">
        <f t="shared" si="785"/>
        <v>0</v>
      </c>
      <c r="C2275" s="354">
        <f t="shared" si="786"/>
        <v>0</v>
      </c>
      <c r="D2275" s="354" t="str">
        <f t="shared" si="787"/>
        <v>CG</v>
      </c>
      <c r="E2275" s="354" t="str">
        <f t="shared" si="788"/>
        <v>12</v>
      </c>
      <c r="F2275" s="354" t="str">
        <f t="shared" si="789"/>
        <v>A</v>
      </c>
      <c r="G2275" s="355" t="str">
        <f t="shared" si="790"/>
        <v>01</v>
      </c>
      <c r="H2275" s="232" t="s">
        <v>2491</v>
      </c>
      <c r="I2275" s="232" t="s">
        <v>3025</v>
      </c>
      <c r="J2275" s="233" t="s">
        <v>3025</v>
      </c>
      <c r="K2275" s="233" t="s">
        <v>3025</v>
      </c>
      <c r="L2275" s="234"/>
      <c r="M2275" s="232" t="str">
        <f>IF(ISNA(VLOOKUP(L2275,'MASTER DATA'!$A$1:$B$192,2,0)),"",VLOOKUP(L2275,'MASTER DATA'!$A$1:$B$192,2,0))</f>
        <v/>
      </c>
      <c r="N2275" s="232">
        <v>0</v>
      </c>
      <c r="O2275" s="232" t="e">
        <f t="shared" si="791"/>
        <v>#N/A</v>
      </c>
      <c r="P2275" s="232" t="e">
        <f t="shared" si="792"/>
        <v>#N/A</v>
      </c>
      <c r="Q2275" s="232" t="e">
        <f>VLOOKUP(L2275,'MASTER DATA'!$A$1:$E$192,5,0)</f>
        <v>#N/A</v>
      </c>
      <c r="R2275" s="234">
        <f>SUMIF('picking of the day'!$H$4:$H$358,WMS!H2275&amp;WMS!L2275,'picking of the day'!$E$4:$E$358)</f>
        <v>0</v>
      </c>
      <c r="U2275" s="114">
        <f>IF(ISNA(VLOOKUP(H2275,'data putaway'!$A$1:$E$530,3,0)),0,VLOOKUP(H2275,'data putaway'!$A$1:$E$530,3,0))</f>
        <v>0</v>
      </c>
      <c r="V2275" s="354">
        <f t="shared" si="793"/>
        <v>0</v>
      </c>
      <c r="W2275" s="114">
        <f>IF(ISNA(VLOOKUP(H2275,'data putaway'!$A$1:$E$530,2,0)),0,VLOOKUP(H2275,'data putaway'!$A$1:$E$530,2,0))</f>
        <v>0</v>
      </c>
      <c r="X2275" s="354" t="b">
        <f t="shared" si="794"/>
        <v>1</v>
      </c>
      <c r="Y2275" s="354">
        <f>IF(ISNA(VLOOKUP(H2275,'data putaway'!$A$1:$E$530,4,0)),0,VLOOKUP(H2275,'data putaway'!$A$1:$E$530,4,0))</f>
        <v>0</v>
      </c>
      <c r="Z2275" s="113">
        <f>IF(ISNA(VLOOKUP(H2275,'data putaway'!$A$1:$E$530,5,0)),0,VLOOKUP(H2275,'data putaway'!$A$1:$E$530,5,0))</f>
        <v>0</v>
      </c>
      <c r="AA2275" s="354" t="b">
        <f t="shared" si="795"/>
        <v>0</v>
      </c>
      <c r="AB2275" s="354" t="b">
        <f t="shared" si="796"/>
        <v>0</v>
      </c>
      <c r="AC2275" s="356" t="str">
        <f t="shared" ca="1" si="797"/>
        <v/>
      </c>
      <c r="AD2275" s="114" t="str">
        <f t="shared" ca="1" si="804"/>
        <v/>
      </c>
      <c r="AE2275" s="114">
        <f t="shared" si="798"/>
        <v>0</v>
      </c>
      <c r="AF2275" s="114">
        <f t="shared" si="799"/>
        <v>0</v>
      </c>
      <c r="AG2275" s="354" t="str">
        <f t="shared" si="800"/>
        <v>CG12</v>
      </c>
      <c r="AH2275" s="114">
        <f>IF(ISNA(VLOOKUP(L2275,'MASTER DATA'!$A$1:$F$192,6,0)),0,VLOOKUP(L2275,'MASTER DATA'!$A$1:$F$192,6,0))*AE2275</f>
        <v>0</v>
      </c>
      <c r="AI2275" s="354" t="e">
        <f>VLOOKUP($D2275,'warehouse mapping'!$AN$7:$AO$17,2,0)</f>
        <v>#N/A</v>
      </c>
      <c r="AJ2275" s="114">
        <f t="shared" si="801"/>
        <v>1</v>
      </c>
      <c r="AK2275" s="354" t="e">
        <f t="shared" si="802"/>
        <v>#N/A</v>
      </c>
      <c r="AL2275" s="354" t="s">
        <v>3025</v>
      </c>
      <c r="AM2275" s="354">
        <f t="shared" si="805"/>
        <v>1</v>
      </c>
      <c r="AN2275" s="354" t="b">
        <f t="shared" si="803"/>
        <v>1</v>
      </c>
    </row>
    <row r="2276" spans="1:40" s="354" customFormat="1">
      <c r="A2276" s="354" t="str">
        <f t="shared" si="784"/>
        <v>CG12A02</v>
      </c>
      <c r="B2276" s="354">
        <f t="shared" si="785"/>
        <v>0</v>
      </c>
      <c r="C2276" s="354">
        <f t="shared" si="786"/>
        <v>0</v>
      </c>
      <c r="D2276" s="354" t="str">
        <f t="shared" si="787"/>
        <v>CG</v>
      </c>
      <c r="E2276" s="354" t="str">
        <f t="shared" si="788"/>
        <v>12</v>
      </c>
      <c r="F2276" s="354" t="str">
        <f t="shared" si="789"/>
        <v>A</v>
      </c>
      <c r="G2276" s="355" t="str">
        <f t="shared" si="790"/>
        <v>02</v>
      </c>
      <c r="H2276" s="232" t="s">
        <v>2492</v>
      </c>
      <c r="I2276" s="232" t="s">
        <v>3025</v>
      </c>
      <c r="J2276" s="233" t="s">
        <v>3025</v>
      </c>
      <c r="K2276" s="233" t="s">
        <v>3025</v>
      </c>
      <c r="L2276" s="234"/>
      <c r="M2276" s="232" t="str">
        <f>IF(ISNA(VLOOKUP(L2276,'MASTER DATA'!$A$1:$B$192,2,0)),"",VLOOKUP(L2276,'MASTER DATA'!$A$1:$B$192,2,0))</f>
        <v/>
      </c>
      <c r="N2276" s="232">
        <v>0</v>
      </c>
      <c r="O2276" s="232" t="e">
        <f t="shared" si="791"/>
        <v>#N/A</v>
      </c>
      <c r="P2276" s="232" t="e">
        <f t="shared" si="792"/>
        <v>#N/A</v>
      </c>
      <c r="Q2276" s="232" t="e">
        <f>VLOOKUP(L2276,'MASTER DATA'!$A$1:$E$192,5,0)</f>
        <v>#N/A</v>
      </c>
      <c r="R2276" s="234">
        <f>SUMIF('picking of the day'!$H$4:$H$358,WMS!H2276&amp;WMS!L2276,'picking of the day'!$E$4:$E$358)</f>
        <v>0</v>
      </c>
      <c r="U2276" s="114">
        <f>IF(ISNA(VLOOKUP(H2276,'data putaway'!$A$1:$E$530,3,0)),0,VLOOKUP(H2276,'data putaway'!$A$1:$E$530,3,0))</f>
        <v>0</v>
      </c>
      <c r="V2276" s="354">
        <f t="shared" si="793"/>
        <v>0</v>
      </c>
      <c r="W2276" s="114">
        <f>IF(ISNA(VLOOKUP(H2276,'data putaway'!$A$1:$E$530,2,0)),0,VLOOKUP(H2276,'data putaway'!$A$1:$E$530,2,0))</f>
        <v>0</v>
      </c>
      <c r="X2276" s="354" t="b">
        <f t="shared" si="794"/>
        <v>1</v>
      </c>
      <c r="Y2276" s="354">
        <f>IF(ISNA(VLOOKUP(H2276,'data putaway'!$A$1:$E$530,4,0)),0,VLOOKUP(H2276,'data putaway'!$A$1:$E$530,4,0))</f>
        <v>0</v>
      </c>
      <c r="Z2276" s="113">
        <f>IF(ISNA(VLOOKUP(H2276,'data putaway'!$A$1:$E$530,5,0)),0,VLOOKUP(H2276,'data putaway'!$A$1:$E$530,5,0))</f>
        <v>0</v>
      </c>
      <c r="AA2276" s="354" t="b">
        <f t="shared" si="795"/>
        <v>0</v>
      </c>
      <c r="AB2276" s="354" t="b">
        <f t="shared" si="796"/>
        <v>0</v>
      </c>
      <c r="AC2276" s="356" t="str">
        <f t="shared" ca="1" si="797"/>
        <v/>
      </c>
      <c r="AD2276" s="114" t="str">
        <f t="shared" ca="1" si="804"/>
        <v/>
      </c>
      <c r="AE2276" s="114">
        <f t="shared" si="798"/>
        <v>0</v>
      </c>
      <c r="AF2276" s="114">
        <f t="shared" si="799"/>
        <v>0</v>
      </c>
      <c r="AG2276" s="354" t="str">
        <f t="shared" si="800"/>
        <v>CG12</v>
      </c>
      <c r="AH2276" s="114">
        <f>IF(ISNA(VLOOKUP(L2276,'MASTER DATA'!$A$1:$F$192,6,0)),0,VLOOKUP(L2276,'MASTER DATA'!$A$1:$F$192,6,0))*AE2276</f>
        <v>0</v>
      </c>
      <c r="AI2276" s="354" t="e">
        <f>VLOOKUP($D2276,'warehouse mapping'!$AN$7:$AO$17,2,0)</f>
        <v>#N/A</v>
      </c>
      <c r="AJ2276" s="114">
        <f t="shared" si="801"/>
        <v>1</v>
      </c>
      <c r="AK2276" s="354" t="e">
        <f t="shared" si="802"/>
        <v>#N/A</v>
      </c>
      <c r="AL2276" s="354" t="s">
        <v>3025</v>
      </c>
      <c r="AM2276" s="354">
        <f t="shared" si="805"/>
        <v>1</v>
      </c>
      <c r="AN2276" s="354" t="b">
        <f t="shared" si="803"/>
        <v>1</v>
      </c>
    </row>
    <row r="2277" spans="1:40" s="354" customFormat="1">
      <c r="A2277" s="354" t="str">
        <f t="shared" si="784"/>
        <v>CG12B01</v>
      </c>
      <c r="B2277" s="354">
        <f t="shared" si="785"/>
        <v>0</v>
      </c>
      <c r="C2277" s="354">
        <f t="shared" si="786"/>
        <v>0</v>
      </c>
      <c r="D2277" s="354" t="str">
        <f t="shared" si="787"/>
        <v>CG</v>
      </c>
      <c r="E2277" s="354" t="str">
        <f t="shared" si="788"/>
        <v>12</v>
      </c>
      <c r="F2277" s="354" t="str">
        <f t="shared" si="789"/>
        <v>B</v>
      </c>
      <c r="G2277" s="355" t="str">
        <f t="shared" si="790"/>
        <v>01</v>
      </c>
      <c r="H2277" s="232" t="s">
        <v>2493</v>
      </c>
      <c r="I2277" s="232" t="s">
        <v>3025</v>
      </c>
      <c r="J2277" s="233" t="s">
        <v>3025</v>
      </c>
      <c r="K2277" s="233" t="s">
        <v>3025</v>
      </c>
      <c r="L2277" s="234"/>
      <c r="M2277" s="232" t="str">
        <f>IF(ISNA(VLOOKUP(L2277,'MASTER DATA'!$A$1:$B$192,2,0)),"",VLOOKUP(L2277,'MASTER DATA'!$A$1:$B$192,2,0))</f>
        <v/>
      </c>
      <c r="N2277" s="232">
        <v>0</v>
      </c>
      <c r="O2277" s="232" t="e">
        <f t="shared" si="791"/>
        <v>#N/A</v>
      </c>
      <c r="P2277" s="232" t="e">
        <f t="shared" si="792"/>
        <v>#N/A</v>
      </c>
      <c r="Q2277" s="232" t="e">
        <f>VLOOKUP(L2277,'MASTER DATA'!$A$1:$E$192,5,0)</f>
        <v>#N/A</v>
      </c>
      <c r="R2277" s="234">
        <f>SUMIF('picking of the day'!$H$4:$H$358,WMS!H2277&amp;WMS!L2277,'picking of the day'!$E$4:$E$358)</f>
        <v>0</v>
      </c>
      <c r="U2277" s="114">
        <f>IF(ISNA(VLOOKUP(H2277,'data putaway'!$A$1:$E$530,3,0)),0,VLOOKUP(H2277,'data putaway'!$A$1:$E$530,3,0))</f>
        <v>0</v>
      </c>
      <c r="V2277" s="354">
        <f t="shared" si="793"/>
        <v>0</v>
      </c>
      <c r="W2277" s="114">
        <f>IF(ISNA(VLOOKUP(H2277,'data putaway'!$A$1:$E$530,2,0)),0,VLOOKUP(H2277,'data putaway'!$A$1:$E$530,2,0))</f>
        <v>0</v>
      </c>
      <c r="X2277" s="354" t="b">
        <f t="shared" si="794"/>
        <v>1</v>
      </c>
      <c r="Y2277" s="354">
        <f>IF(ISNA(VLOOKUP(H2277,'data putaway'!$A$1:$E$530,4,0)),0,VLOOKUP(H2277,'data putaway'!$A$1:$E$530,4,0))</f>
        <v>0</v>
      </c>
      <c r="Z2277" s="113">
        <f>IF(ISNA(VLOOKUP(H2277,'data putaway'!$A$1:$E$530,5,0)),0,VLOOKUP(H2277,'data putaway'!$A$1:$E$530,5,0))</f>
        <v>0</v>
      </c>
      <c r="AA2277" s="354" t="b">
        <f t="shared" si="795"/>
        <v>0</v>
      </c>
      <c r="AB2277" s="354" t="b">
        <f t="shared" si="796"/>
        <v>0</v>
      </c>
      <c r="AC2277" s="356" t="str">
        <f t="shared" ca="1" si="797"/>
        <v/>
      </c>
      <c r="AD2277" s="114" t="str">
        <f t="shared" ca="1" si="804"/>
        <v/>
      </c>
      <c r="AE2277" s="114">
        <f t="shared" si="798"/>
        <v>0</v>
      </c>
      <c r="AF2277" s="114">
        <f t="shared" si="799"/>
        <v>0</v>
      </c>
      <c r="AG2277" s="354" t="str">
        <f t="shared" si="800"/>
        <v>CG12</v>
      </c>
      <c r="AH2277" s="114">
        <f>IF(ISNA(VLOOKUP(L2277,'MASTER DATA'!$A$1:$F$192,6,0)),0,VLOOKUP(L2277,'MASTER DATA'!$A$1:$F$192,6,0))*AE2277</f>
        <v>0</v>
      </c>
      <c r="AI2277" s="354" t="e">
        <f>VLOOKUP($D2277,'warehouse mapping'!$AN$7:$AO$17,2,0)</f>
        <v>#N/A</v>
      </c>
      <c r="AJ2277" s="114">
        <f t="shared" si="801"/>
        <v>1</v>
      </c>
      <c r="AK2277" s="354" t="e">
        <f t="shared" si="802"/>
        <v>#N/A</v>
      </c>
      <c r="AL2277" s="354" t="s">
        <v>3025</v>
      </c>
      <c r="AM2277" s="354">
        <f t="shared" si="805"/>
        <v>1</v>
      </c>
      <c r="AN2277" s="354" t="b">
        <f t="shared" si="803"/>
        <v>1</v>
      </c>
    </row>
    <row r="2278" spans="1:40" s="354" customFormat="1">
      <c r="A2278" s="354" t="str">
        <f t="shared" si="784"/>
        <v>CG12B02</v>
      </c>
      <c r="B2278" s="354">
        <f t="shared" si="785"/>
        <v>0</v>
      </c>
      <c r="C2278" s="354">
        <f t="shared" si="786"/>
        <v>0</v>
      </c>
      <c r="D2278" s="354" t="str">
        <f t="shared" si="787"/>
        <v>CG</v>
      </c>
      <c r="E2278" s="354" t="str">
        <f t="shared" si="788"/>
        <v>12</v>
      </c>
      <c r="F2278" s="354" t="str">
        <f t="shared" si="789"/>
        <v>B</v>
      </c>
      <c r="G2278" s="355" t="str">
        <f t="shared" si="790"/>
        <v>02</v>
      </c>
      <c r="H2278" s="232" t="s">
        <v>2494</v>
      </c>
      <c r="I2278" s="232" t="s">
        <v>3025</v>
      </c>
      <c r="J2278" s="233" t="s">
        <v>3025</v>
      </c>
      <c r="K2278" s="233" t="s">
        <v>3025</v>
      </c>
      <c r="L2278" s="234"/>
      <c r="M2278" s="232" t="str">
        <f>IF(ISNA(VLOOKUP(L2278,'MASTER DATA'!$A$1:$B$192,2,0)),"",VLOOKUP(L2278,'MASTER DATA'!$A$1:$B$192,2,0))</f>
        <v/>
      </c>
      <c r="N2278" s="232">
        <v>0</v>
      </c>
      <c r="O2278" s="232" t="e">
        <f t="shared" si="791"/>
        <v>#N/A</v>
      </c>
      <c r="P2278" s="232" t="e">
        <f t="shared" si="792"/>
        <v>#N/A</v>
      </c>
      <c r="Q2278" s="232" t="e">
        <f>VLOOKUP(L2278,'MASTER DATA'!$A$1:$E$192,5,0)</f>
        <v>#N/A</v>
      </c>
      <c r="R2278" s="234">
        <f>SUMIF('picking of the day'!$H$4:$H$358,WMS!H2278&amp;WMS!L2278,'picking of the day'!$E$4:$E$358)</f>
        <v>0</v>
      </c>
      <c r="U2278" s="114">
        <f>IF(ISNA(VLOOKUP(H2278,'data putaway'!$A$1:$E$530,3,0)),0,VLOOKUP(H2278,'data putaway'!$A$1:$E$530,3,0))</f>
        <v>0</v>
      </c>
      <c r="V2278" s="354">
        <f t="shared" si="793"/>
        <v>0</v>
      </c>
      <c r="W2278" s="114">
        <f>IF(ISNA(VLOOKUP(H2278,'data putaway'!$A$1:$E$530,2,0)),0,VLOOKUP(H2278,'data putaway'!$A$1:$E$530,2,0))</f>
        <v>0</v>
      </c>
      <c r="X2278" s="354" t="b">
        <f t="shared" si="794"/>
        <v>1</v>
      </c>
      <c r="Y2278" s="354">
        <f>IF(ISNA(VLOOKUP(H2278,'data putaway'!$A$1:$E$530,4,0)),0,VLOOKUP(H2278,'data putaway'!$A$1:$E$530,4,0))</f>
        <v>0</v>
      </c>
      <c r="Z2278" s="113">
        <f>IF(ISNA(VLOOKUP(H2278,'data putaway'!$A$1:$E$530,5,0)),0,VLOOKUP(H2278,'data putaway'!$A$1:$E$530,5,0))</f>
        <v>0</v>
      </c>
      <c r="AA2278" s="354" t="b">
        <f t="shared" si="795"/>
        <v>0</v>
      </c>
      <c r="AB2278" s="354" t="b">
        <f t="shared" si="796"/>
        <v>0</v>
      </c>
      <c r="AC2278" s="356" t="str">
        <f t="shared" ca="1" si="797"/>
        <v/>
      </c>
      <c r="AD2278" s="114" t="str">
        <f t="shared" ca="1" si="804"/>
        <v/>
      </c>
      <c r="AE2278" s="114">
        <f t="shared" si="798"/>
        <v>0</v>
      </c>
      <c r="AF2278" s="114">
        <f t="shared" si="799"/>
        <v>0</v>
      </c>
      <c r="AG2278" s="354" t="str">
        <f t="shared" si="800"/>
        <v>CG12</v>
      </c>
      <c r="AH2278" s="114">
        <f>IF(ISNA(VLOOKUP(L2278,'MASTER DATA'!$A$1:$F$192,6,0)),0,VLOOKUP(L2278,'MASTER DATA'!$A$1:$F$192,6,0))*AE2278</f>
        <v>0</v>
      </c>
      <c r="AI2278" s="354" t="e">
        <f>VLOOKUP($D2278,'warehouse mapping'!$AN$7:$AO$17,2,0)</f>
        <v>#N/A</v>
      </c>
      <c r="AJ2278" s="114">
        <f t="shared" si="801"/>
        <v>1</v>
      </c>
      <c r="AK2278" s="354" t="e">
        <f t="shared" si="802"/>
        <v>#N/A</v>
      </c>
      <c r="AL2278" s="354" t="s">
        <v>3025</v>
      </c>
      <c r="AM2278" s="354">
        <f t="shared" si="805"/>
        <v>1</v>
      </c>
      <c r="AN2278" s="354" t="b">
        <f t="shared" si="803"/>
        <v>1</v>
      </c>
    </row>
    <row r="2279" spans="1:40" s="354" customFormat="1">
      <c r="A2279" s="354" t="str">
        <f t="shared" ref="A2279:A2342" si="806">H2279&amp;L2279</f>
        <v>CG12C01</v>
      </c>
      <c r="B2279" s="354">
        <f t="shared" ref="B2279:B2342" si="807">R2279+S2279</f>
        <v>0</v>
      </c>
      <c r="C2279" s="354">
        <f t="shared" ref="C2279:C2342" si="808">T2279+U2279</f>
        <v>0</v>
      </c>
      <c r="D2279" s="354" t="str">
        <f t="shared" si="787"/>
        <v>CG</v>
      </c>
      <c r="E2279" s="354" t="str">
        <f t="shared" si="788"/>
        <v>12</v>
      </c>
      <c r="F2279" s="354" t="str">
        <f t="shared" si="789"/>
        <v>C</v>
      </c>
      <c r="G2279" s="355" t="str">
        <f t="shared" si="790"/>
        <v>01</v>
      </c>
      <c r="H2279" s="232" t="s">
        <v>2495</v>
      </c>
      <c r="I2279" s="232" t="s">
        <v>3025</v>
      </c>
      <c r="J2279" s="233" t="s">
        <v>3025</v>
      </c>
      <c r="K2279" s="233" t="s">
        <v>3025</v>
      </c>
      <c r="L2279" s="234"/>
      <c r="M2279" s="232" t="str">
        <f>IF(ISNA(VLOOKUP(L2279,'MASTER DATA'!$A$1:$B$192,2,0)),"",VLOOKUP(L2279,'MASTER DATA'!$A$1:$B$192,2,0))</f>
        <v/>
      </c>
      <c r="N2279" s="232">
        <v>0</v>
      </c>
      <c r="O2279" s="232" t="e">
        <f t="shared" si="791"/>
        <v>#N/A</v>
      </c>
      <c r="P2279" s="232" t="e">
        <f t="shared" si="792"/>
        <v>#N/A</v>
      </c>
      <c r="Q2279" s="232" t="e">
        <f>VLOOKUP(L2279,'MASTER DATA'!$A$1:$E$192,5,0)</f>
        <v>#N/A</v>
      </c>
      <c r="R2279" s="234">
        <f>SUMIF('picking of the day'!$H$4:$H$358,WMS!H2279&amp;WMS!L2279,'picking of the day'!$E$4:$E$358)</f>
        <v>0</v>
      </c>
      <c r="U2279" s="114">
        <f>IF(ISNA(VLOOKUP(H2279,'data putaway'!$A$1:$E$530,3,0)),0,VLOOKUP(H2279,'data putaway'!$A$1:$E$530,3,0))</f>
        <v>0</v>
      </c>
      <c r="V2279" s="354">
        <f t="shared" si="793"/>
        <v>0</v>
      </c>
      <c r="W2279" s="114">
        <f>IF(ISNA(VLOOKUP(H2279,'data putaway'!$A$1:$E$530,2,0)),0,VLOOKUP(H2279,'data putaway'!$A$1:$E$530,2,0))</f>
        <v>0</v>
      </c>
      <c r="X2279" s="354" t="b">
        <f t="shared" si="794"/>
        <v>1</v>
      </c>
      <c r="Y2279" s="354">
        <f>IF(ISNA(VLOOKUP(H2279,'data putaway'!$A$1:$E$530,4,0)),0,VLOOKUP(H2279,'data putaway'!$A$1:$E$530,4,0))</f>
        <v>0</v>
      </c>
      <c r="Z2279" s="113">
        <f>IF(ISNA(VLOOKUP(H2279,'data putaway'!$A$1:$E$530,5,0)),0,VLOOKUP(H2279,'data putaway'!$A$1:$E$530,5,0))</f>
        <v>0</v>
      </c>
      <c r="AA2279" s="354" t="b">
        <f t="shared" si="795"/>
        <v>0</v>
      </c>
      <c r="AB2279" s="354" t="b">
        <f t="shared" si="796"/>
        <v>0</v>
      </c>
      <c r="AC2279" s="356" t="str">
        <f t="shared" ca="1" si="797"/>
        <v/>
      </c>
      <c r="AD2279" s="114" t="str">
        <f t="shared" ca="1" si="804"/>
        <v/>
      </c>
      <c r="AE2279" s="114">
        <f t="shared" si="798"/>
        <v>0</v>
      </c>
      <c r="AF2279" s="114">
        <f t="shared" si="799"/>
        <v>0</v>
      </c>
      <c r="AG2279" s="354" t="str">
        <f t="shared" si="800"/>
        <v>CG12</v>
      </c>
      <c r="AH2279" s="114">
        <f>IF(ISNA(VLOOKUP(L2279,'MASTER DATA'!$A$1:$F$192,6,0)),0,VLOOKUP(L2279,'MASTER DATA'!$A$1:$F$192,6,0))*AE2279</f>
        <v>0</v>
      </c>
      <c r="AI2279" s="354" t="e">
        <f>VLOOKUP($D2279,'warehouse mapping'!$AN$7:$AO$17,2,0)</f>
        <v>#N/A</v>
      </c>
      <c r="AJ2279" s="114">
        <f t="shared" si="801"/>
        <v>1</v>
      </c>
      <c r="AK2279" s="354" t="e">
        <f t="shared" si="802"/>
        <v>#N/A</v>
      </c>
      <c r="AL2279" s="354" t="s">
        <v>3025</v>
      </c>
      <c r="AM2279" s="354">
        <f t="shared" si="805"/>
        <v>1</v>
      </c>
      <c r="AN2279" s="354" t="b">
        <f t="shared" si="803"/>
        <v>1</v>
      </c>
    </row>
    <row r="2280" spans="1:40" s="354" customFormat="1">
      <c r="A2280" s="354" t="str">
        <f t="shared" si="806"/>
        <v>CG12C02</v>
      </c>
      <c r="B2280" s="354">
        <f t="shared" si="807"/>
        <v>0</v>
      </c>
      <c r="C2280" s="354">
        <f t="shared" si="808"/>
        <v>0</v>
      </c>
      <c r="D2280" s="354" t="str">
        <f t="shared" si="787"/>
        <v>CG</v>
      </c>
      <c r="E2280" s="354" t="str">
        <f t="shared" si="788"/>
        <v>12</v>
      </c>
      <c r="F2280" s="354" t="str">
        <f t="shared" si="789"/>
        <v>C</v>
      </c>
      <c r="G2280" s="355" t="str">
        <f t="shared" si="790"/>
        <v>02</v>
      </c>
      <c r="H2280" s="232" t="s">
        <v>2496</v>
      </c>
      <c r="I2280" s="232" t="s">
        <v>3025</v>
      </c>
      <c r="J2280" s="233" t="s">
        <v>3025</v>
      </c>
      <c r="K2280" s="233" t="s">
        <v>3025</v>
      </c>
      <c r="L2280" s="234"/>
      <c r="M2280" s="232" t="str">
        <f>IF(ISNA(VLOOKUP(L2280,'MASTER DATA'!$A$1:$B$192,2,0)),"",VLOOKUP(L2280,'MASTER DATA'!$A$1:$B$192,2,0))</f>
        <v/>
      </c>
      <c r="N2280" s="232">
        <v>0</v>
      </c>
      <c r="O2280" s="232" t="e">
        <f t="shared" si="791"/>
        <v>#N/A</v>
      </c>
      <c r="P2280" s="232" t="e">
        <f t="shared" si="792"/>
        <v>#N/A</v>
      </c>
      <c r="Q2280" s="232" t="e">
        <f>VLOOKUP(L2280,'MASTER DATA'!$A$1:$E$192,5,0)</f>
        <v>#N/A</v>
      </c>
      <c r="R2280" s="234">
        <f>SUMIF('picking of the day'!$H$4:$H$358,WMS!H2280&amp;WMS!L2280,'picking of the day'!$E$4:$E$358)</f>
        <v>0</v>
      </c>
      <c r="U2280" s="114">
        <f>IF(ISNA(VLOOKUP(H2280,'data putaway'!$A$1:$E$530,3,0)),0,VLOOKUP(H2280,'data putaway'!$A$1:$E$530,3,0))</f>
        <v>0</v>
      </c>
      <c r="V2280" s="354">
        <f t="shared" si="793"/>
        <v>0</v>
      </c>
      <c r="W2280" s="114">
        <f>IF(ISNA(VLOOKUP(H2280,'data putaway'!$A$1:$E$530,2,0)),0,VLOOKUP(H2280,'data putaway'!$A$1:$E$530,2,0))</f>
        <v>0</v>
      </c>
      <c r="X2280" s="354" t="b">
        <f t="shared" si="794"/>
        <v>1</v>
      </c>
      <c r="Y2280" s="354">
        <f>IF(ISNA(VLOOKUP(H2280,'data putaway'!$A$1:$E$530,4,0)),0,VLOOKUP(H2280,'data putaway'!$A$1:$E$530,4,0))</f>
        <v>0</v>
      </c>
      <c r="Z2280" s="113">
        <f>IF(ISNA(VLOOKUP(H2280,'data putaway'!$A$1:$E$530,5,0)),0,VLOOKUP(H2280,'data putaway'!$A$1:$E$530,5,0))</f>
        <v>0</v>
      </c>
      <c r="AA2280" s="354" t="b">
        <f t="shared" si="795"/>
        <v>0</v>
      </c>
      <c r="AB2280" s="354" t="b">
        <f t="shared" si="796"/>
        <v>0</v>
      </c>
      <c r="AC2280" s="356" t="str">
        <f t="shared" ca="1" si="797"/>
        <v/>
      </c>
      <c r="AD2280" s="114" t="str">
        <f t="shared" ca="1" si="804"/>
        <v/>
      </c>
      <c r="AE2280" s="114">
        <f t="shared" si="798"/>
        <v>0</v>
      </c>
      <c r="AF2280" s="114">
        <f t="shared" si="799"/>
        <v>0</v>
      </c>
      <c r="AG2280" s="354" t="str">
        <f t="shared" si="800"/>
        <v>CG12</v>
      </c>
      <c r="AH2280" s="114">
        <f>IF(ISNA(VLOOKUP(L2280,'MASTER DATA'!$A$1:$F$192,6,0)),0,VLOOKUP(L2280,'MASTER DATA'!$A$1:$F$192,6,0))*AE2280</f>
        <v>0</v>
      </c>
      <c r="AI2280" s="354" t="e">
        <f>VLOOKUP($D2280,'warehouse mapping'!$AN$7:$AO$17,2,0)</f>
        <v>#N/A</v>
      </c>
      <c r="AJ2280" s="114">
        <f t="shared" si="801"/>
        <v>1</v>
      </c>
      <c r="AK2280" s="354" t="e">
        <f t="shared" si="802"/>
        <v>#N/A</v>
      </c>
      <c r="AL2280" s="354" t="s">
        <v>3025</v>
      </c>
      <c r="AM2280" s="354">
        <f t="shared" si="805"/>
        <v>1</v>
      </c>
      <c r="AN2280" s="354" t="b">
        <f t="shared" si="803"/>
        <v>1</v>
      </c>
    </row>
    <row r="2281" spans="1:40" s="354" customFormat="1">
      <c r="A2281" s="354" t="str">
        <f t="shared" si="806"/>
        <v>CG12D01</v>
      </c>
      <c r="B2281" s="354">
        <f t="shared" si="807"/>
        <v>0</v>
      </c>
      <c r="C2281" s="354">
        <f t="shared" si="808"/>
        <v>0</v>
      </c>
      <c r="D2281" s="354" t="str">
        <f t="shared" si="787"/>
        <v>CG</v>
      </c>
      <c r="E2281" s="354" t="str">
        <f t="shared" si="788"/>
        <v>12</v>
      </c>
      <c r="F2281" s="354" t="str">
        <f t="shared" si="789"/>
        <v>D</v>
      </c>
      <c r="G2281" s="355" t="str">
        <f t="shared" si="790"/>
        <v>01</v>
      </c>
      <c r="H2281" s="232" t="s">
        <v>2497</v>
      </c>
      <c r="I2281" s="232" t="s">
        <v>3025</v>
      </c>
      <c r="J2281" s="233" t="s">
        <v>3025</v>
      </c>
      <c r="K2281" s="233" t="s">
        <v>3025</v>
      </c>
      <c r="L2281" s="234"/>
      <c r="M2281" s="232" t="str">
        <f>IF(ISNA(VLOOKUP(L2281,'MASTER DATA'!$A$1:$B$192,2,0)),"",VLOOKUP(L2281,'MASTER DATA'!$A$1:$B$192,2,0))</f>
        <v/>
      </c>
      <c r="N2281" s="232">
        <v>0</v>
      </c>
      <c r="O2281" s="232" t="e">
        <f t="shared" si="791"/>
        <v>#N/A</v>
      </c>
      <c r="P2281" s="232" t="e">
        <f t="shared" si="792"/>
        <v>#N/A</v>
      </c>
      <c r="Q2281" s="232" t="e">
        <f>VLOOKUP(L2281,'MASTER DATA'!$A$1:$E$192,5,0)</f>
        <v>#N/A</v>
      </c>
      <c r="R2281" s="234">
        <f>SUMIF('picking of the day'!$H$4:$H$358,WMS!H2281&amp;WMS!L2281,'picking of the day'!$E$4:$E$358)</f>
        <v>0</v>
      </c>
      <c r="U2281" s="114">
        <f>IF(ISNA(VLOOKUP(H2281,'data putaway'!$A$1:$E$530,3,0)),0,VLOOKUP(H2281,'data putaway'!$A$1:$E$530,3,0))</f>
        <v>0</v>
      </c>
      <c r="V2281" s="354">
        <f t="shared" si="793"/>
        <v>0</v>
      </c>
      <c r="W2281" s="114">
        <f>IF(ISNA(VLOOKUP(H2281,'data putaway'!$A$1:$E$530,2,0)),0,VLOOKUP(H2281,'data putaway'!$A$1:$E$530,2,0))</f>
        <v>0</v>
      </c>
      <c r="X2281" s="354" t="b">
        <f t="shared" si="794"/>
        <v>1</v>
      </c>
      <c r="Y2281" s="354">
        <f>IF(ISNA(VLOOKUP(H2281,'data putaway'!$A$1:$E$530,4,0)),0,VLOOKUP(H2281,'data putaway'!$A$1:$E$530,4,0))</f>
        <v>0</v>
      </c>
      <c r="Z2281" s="113">
        <f>IF(ISNA(VLOOKUP(H2281,'data putaway'!$A$1:$E$530,5,0)),0,VLOOKUP(H2281,'data putaway'!$A$1:$E$530,5,0))</f>
        <v>0</v>
      </c>
      <c r="AA2281" s="354" t="b">
        <f t="shared" si="795"/>
        <v>0</v>
      </c>
      <c r="AB2281" s="354" t="b">
        <f t="shared" si="796"/>
        <v>0</v>
      </c>
      <c r="AC2281" s="356" t="str">
        <f t="shared" ca="1" si="797"/>
        <v/>
      </c>
      <c r="AD2281" s="114" t="str">
        <f t="shared" ca="1" si="804"/>
        <v/>
      </c>
      <c r="AE2281" s="114">
        <f t="shared" si="798"/>
        <v>0</v>
      </c>
      <c r="AF2281" s="114">
        <f t="shared" si="799"/>
        <v>0</v>
      </c>
      <c r="AG2281" s="354" t="str">
        <f t="shared" si="800"/>
        <v>CG12</v>
      </c>
      <c r="AH2281" s="114">
        <f>IF(ISNA(VLOOKUP(L2281,'MASTER DATA'!$A$1:$F$192,6,0)),0,VLOOKUP(L2281,'MASTER DATA'!$A$1:$F$192,6,0))*AE2281</f>
        <v>0</v>
      </c>
      <c r="AI2281" s="354" t="e">
        <f>VLOOKUP($D2281,'warehouse mapping'!$AN$7:$AO$17,2,0)</f>
        <v>#N/A</v>
      </c>
      <c r="AJ2281" s="114">
        <f t="shared" si="801"/>
        <v>1</v>
      </c>
      <c r="AK2281" s="354" t="e">
        <f t="shared" si="802"/>
        <v>#N/A</v>
      </c>
      <c r="AL2281" s="354" t="s">
        <v>3025</v>
      </c>
      <c r="AM2281" s="354">
        <f t="shared" si="805"/>
        <v>1</v>
      </c>
      <c r="AN2281" s="354" t="b">
        <f t="shared" si="803"/>
        <v>1</v>
      </c>
    </row>
    <row r="2282" spans="1:40" s="354" customFormat="1">
      <c r="A2282" s="354" t="str">
        <f t="shared" si="806"/>
        <v>CG12D02</v>
      </c>
      <c r="B2282" s="354">
        <f t="shared" si="807"/>
        <v>0</v>
      </c>
      <c r="C2282" s="354">
        <f t="shared" si="808"/>
        <v>0</v>
      </c>
      <c r="D2282" s="354" t="str">
        <f t="shared" si="787"/>
        <v>CG</v>
      </c>
      <c r="E2282" s="354" t="str">
        <f t="shared" si="788"/>
        <v>12</v>
      </c>
      <c r="F2282" s="354" t="str">
        <f t="shared" si="789"/>
        <v>D</v>
      </c>
      <c r="G2282" s="355" t="str">
        <f t="shared" si="790"/>
        <v>02</v>
      </c>
      <c r="H2282" s="232" t="s">
        <v>2498</v>
      </c>
      <c r="I2282" s="232" t="s">
        <v>3025</v>
      </c>
      <c r="J2282" s="233" t="s">
        <v>3025</v>
      </c>
      <c r="K2282" s="233" t="s">
        <v>3025</v>
      </c>
      <c r="L2282" s="234"/>
      <c r="M2282" s="232" t="str">
        <f>IF(ISNA(VLOOKUP(L2282,'MASTER DATA'!$A$1:$B$192,2,0)),"",VLOOKUP(L2282,'MASTER DATA'!$A$1:$B$192,2,0))</f>
        <v/>
      </c>
      <c r="N2282" s="232">
        <v>0</v>
      </c>
      <c r="O2282" s="232" t="e">
        <f t="shared" si="791"/>
        <v>#N/A</v>
      </c>
      <c r="P2282" s="232" t="e">
        <f t="shared" si="792"/>
        <v>#N/A</v>
      </c>
      <c r="Q2282" s="232" t="e">
        <f>VLOOKUP(L2282,'MASTER DATA'!$A$1:$E$192,5,0)</f>
        <v>#N/A</v>
      </c>
      <c r="R2282" s="234">
        <f>SUMIF('picking of the day'!$H$4:$H$358,WMS!H2282&amp;WMS!L2282,'picking of the day'!$E$4:$E$358)</f>
        <v>0</v>
      </c>
      <c r="U2282" s="114">
        <f>IF(ISNA(VLOOKUP(H2282,'data putaway'!$A$1:$E$530,3,0)),0,VLOOKUP(H2282,'data putaway'!$A$1:$E$530,3,0))</f>
        <v>0</v>
      </c>
      <c r="V2282" s="354">
        <f t="shared" si="793"/>
        <v>0</v>
      </c>
      <c r="W2282" s="114">
        <f>IF(ISNA(VLOOKUP(H2282,'data putaway'!$A$1:$E$530,2,0)),0,VLOOKUP(H2282,'data putaway'!$A$1:$E$530,2,0))</f>
        <v>0</v>
      </c>
      <c r="X2282" s="354" t="b">
        <f t="shared" si="794"/>
        <v>1</v>
      </c>
      <c r="Y2282" s="354">
        <f>IF(ISNA(VLOOKUP(H2282,'data putaway'!$A$1:$E$530,4,0)),0,VLOOKUP(H2282,'data putaway'!$A$1:$E$530,4,0))</f>
        <v>0</v>
      </c>
      <c r="Z2282" s="113">
        <f>IF(ISNA(VLOOKUP(H2282,'data putaway'!$A$1:$E$530,5,0)),0,VLOOKUP(H2282,'data putaway'!$A$1:$E$530,5,0))</f>
        <v>0</v>
      </c>
      <c r="AA2282" s="354" t="b">
        <f t="shared" si="795"/>
        <v>0</v>
      </c>
      <c r="AB2282" s="354" t="b">
        <f t="shared" si="796"/>
        <v>0</v>
      </c>
      <c r="AC2282" s="356" t="str">
        <f t="shared" ca="1" si="797"/>
        <v/>
      </c>
      <c r="AD2282" s="114" t="str">
        <f t="shared" ca="1" si="804"/>
        <v/>
      </c>
      <c r="AE2282" s="114">
        <f t="shared" si="798"/>
        <v>0</v>
      </c>
      <c r="AF2282" s="114">
        <f t="shared" si="799"/>
        <v>0</v>
      </c>
      <c r="AG2282" s="354" t="str">
        <f t="shared" si="800"/>
        <v>CG12</v>
      </c>
      <c r="AH2282" s="114">
        <f>IF(ISNA(VLOOKUP(L2282,'MASTER DATA'!$A$1:$F$192,6,0)),0,VLOOKUP(L2282,'MASTER DATA'!$A$1:$F$192,6,0))*AE2282</f>
        <v>0</v>
      </c>
      <c r="AI2282" s="354" t="e">
        <f>VLOOKUP($D2282,'warehouse mapping'!$AN$7:$AO$17,2,0)</f>
        <v>#N/A</v>
      </c>
      <c r="AJ2282" s="114">
        <f t="shared" si="801"/>
        <v>1</v>
      </c>
      <c r="AK2282" s="354" t="e">
        <f t="shared" si="802"/>
        <v>#N/A</v>
      </c>
      <c r="AL2282" s="354" t="s">
        <v>3025</v>
      </c>
      <c r="AM2282" s="354">
        <f t="shared" si="805"/>
        <v>1</v>
      </c>
      <c r="AN2282" s="354" t="b">
        <f t="shared" si="803"/>
        <v>1</v>
      </c>
    </row>
    <row r="2283" spans="1:40" s="354" customFormat="1">
      <c r="A2283" s="354" t="str">
        <f t="shared" si="806"/>
        <v>CG12E01</v>
      </c>
      <c r="B2283" s="354">
        <f t="shared" si="807"/>
        <v>0</v>
      </c>
      <c r="C2283" s="354">
        <f t="shared" si="808"/>
        <v>0</v>
      </c>
      <c r="D2283" s="354" t="str">
        <f t="shared" si="787"/>
        <v>CG</v>
      </c>
      <c r="E2283" s="354" t="str">
        <f t="shared" si="788"/>
        <v>12</v>
      </c>
      <c r="F2283" s="354" t="str">
        <f t="shared" si="789"/>
        <v>E</v>
      </c>
      <c r="G2283" s="355" t="str">
        <f t="shared" si="790"/>
        <v>01</v>
      </c>
      <c r="H2283" s="232" t="s">
        <v>2499</v>
      </c>
      <c r="I2283" s="232" t="s">
        <v>3025</v>
      </c>
      <c r="J2283" s="233" t="s">
        <v>3025</v>
      </c>
      <c r="K2283" s="233" t="s">
        <v>3025</v>
      </c>
      <c r="L2283" s="234"/>
      <c r="M2283" s="232" t="str">
        <f>IF(ISNA(VLOOKUP(L2283,'MASTER DATA'!$A$1:$B$192,2,0)),"",VLOOKUP(L2283,'MASTER DATA'!$A$1:$B$192,2,0))</f>
        <v/>
      </c>
      <c r="N2283" s="232">
        <v>0</v>
      </c>
      <c r="O2283" s="232" t="e">
        <f t="shared" si="791"/>
        <v>#N/A</v>
      </c>
      <c r="P2283" s="232" t="e">
        <f t="shared" si="792"/>
        <v>#N/A</v>
      </c>
      <c r="Q2283" s="232" t="e">
        <f>VLOOKUP(L2283,'MASTER DATA'!$A$1:$E$192,5,0)</f>
        <v>#N/A</v>
      </c>
      <c r="R2283" s="234">
        <f>SUMIF('picking of the day'!$H$4:$H$358,WMS!H2283&amp;WMS!L2283,'picking of the day'!$E$4:$E$358)</f>
        <v>0</v>
      </c>
      <c r="U2283" s="114">
        <f>IF(ISNA(VLOOKUP(H2283,'data putaway'!$A$1:$E$530,3,0)),0,VLOOKUP(H2283,'data putaway'!$A$1:$E$530,3,0))</f>
        <v>0</v>
      </c>
      <c r="V2283" s="354">
        <f t="shared" si="793"/>
        <v>0</v>
      </c>
      <c r="W2283" s="114">
        <f>IF(ISNA(VLOOKUP(H2283,'data putaway'!$A$1:$E$530,2,0)),0,VLOOKUP(H2283,'data putaway'!$A$1:$E$530,2,0))</f>
        <v>0</v>
      </c>
      <c r="X2283" s="354" t="b">
        <f t="shared" si="794"/>
        <v>1</v>
      </c>
      <c r="Y2283" s="354">
        <f>IF(ISNA(VLOOKUP(H2283,'data putaway'!$A$1:$E$530,4,0)),0,VLOOKUP(H2283,'data putaway'!$A$1:$E$530,4,0))</f>
        <v>0</v>
      </c>
      <c r="Z2283" s="113">
        <f>IF(ISNA(VLOOKUP(H2283,'data putaway'!$A$1:$E$530,5,0)),0,VLOOKUP(H2283,'data putaway'!$A$1:$E$530,5,0))</f>
        <v>0</v>
      </c>
      <c r="AA2283" s="354" t="b">
        <f t="shared" si="795"/>
        <v>0</v>
      </c>
      <c r="AB2283" s="354" t="b">
        <f t="shared" si="796"/>
        <v>0</v>
      </c>
      <c r="AC2283" s="356" t="str">
        <f t="shared" ca="1" si="797"/>
        <v/>
      </c>
      <c r="AD2283" s="114" t="str">
        <f t="shared" ca="1" si="804"/>
        <v/>
      </c>
      <c r="AE2283" s="114">
        <f t="shared" si="798"/>
        <v>0</v>
      </c>
      <c r="AF2283" s="114">
        <f t="shared" si="799"/>
        <v>0</v>
      </c>
      <c r="AG2283" s="354" t="str">
        <f t="shared" si="800"/>
        <v>CG12</v>
      </c>
      <c r="AH2283" s="114">
        <f>IF(ISNA(VLOOKUP(L2283,'MASTER DATA'!$A$1:$F$192,6,0)),0,VLOOKUP(L2283,'MASTER DATA'!$A$1:$F$192,6,0))*AE2283</f>
        <v>0</v>
      </c>
      <c r="AI2283" s="354" t="e">
        <f>VLOOKUP($D2283,'warehouse mapping'!$AN$7:$AO$17,2,0)</f>
        <v>#N/A</v>
      </c>
      <c r="AJ2283" s="114">
        <f t="shared" si="801"/>
        <v>1</v>
      </c>
      <c r="AK2283" s="354" t="e">
        <f t="shared" si="802"/>
        <v>#N/A</v>
      </c>
      <c r="AL2283" s="354" t="s">
        <v>3025</v>
      </c>
      <c r="AM2283" s="354">
        <f t="shared" si="805"/>
        <v>1</v>
      </c>
      <c r="AN2283" s="354" t="b">
        <f t="shared" si="803"/>
        <v>1</v>
      </c>
    </row>
    <row r="2284" spans="1:40" s="354" customFormat="1">
      <c r="A2284" s="354" t="str">
        <f t="shared" si="806"/>
        <v>CG12E02</v>
      </c>
      <c r="B2284" s="354">
        <f t="shared" si="807"/>
        <v>0</v>
      </c>
      <c r="C2284" s="354">
        <f t="shared" si="808"/>
        <v>0</v>
      </c>
      <c r="D2284" s="354" t="str">
        <f t="shared" si="787"/>
        <v>CG</v>
      </c>
      <c r="E2284" s="354" t="str">
        <f t="shared" si="788"/>
        <v>12</v>
      </c>
      <c r="F2284" s="354" t="str">
        <f t="shared" si="789"/>
        <v>E</v>
      </c>
      <c r="G2284" s="355" t="str">
        <f t="shared" si="790"/>
        <v>02</v>
      </c>
      <c r="H2284" s="232" t="s">
        <v>2500</v>
      </c>
      <c r="I2284" s="232" t="s">
        <v>3025</v>
      </c>
      <c r="J2284" s="233" t="s">
        <v>3025</v>
      </c>
      <c r="K2284" s="233" t="s">
        <v>3025</v>
      </c>
      <c r="L2284" s="234"/>
      <c r="M2284" s="232" t="str">
        <f>IF(ISNA(VLOOKUP(L2284,'MASTER DATA'!$A$1:$B$192,2,0)),"",VLOOKUP(L2284,'MASTER DATA'!$A$1:$B$192,2,0))</f>
        <v/>
      </c>
      <c r="N2284" s="232">
        <v>0</v>
      </c>
      <c r="O2284" s="232" t="e">
        <f t="shared" si="791"/>
        <v>#N/A</v>
      </c>
      <c r="P2284" s="232" t="e">
        <f t="shared" si="792"/>
        <v>#N/A</v>
      </c>
      <c r="Q2284" s="232" t="e">
        <f>VLOOKUP(L2284,'MASTER DATA'!$A$1:$E$192,5,0)</f>
        <v>#N/A</v>
      </c>
      <c r="R2284" s="234">
        <f>SUMIF('picking of the day'!$H$4:$H$358,WMS!H2284&amp;WMS!L2284,'picking of the day'!$E$4:$E$358)</f>
        <v>0</v>
      </c>
      <c r="U2284" s="114">
        <f>IF(ISNA(VLOOKUP(H2284,'data putaway'!$A$1:$E$530,3,0)),0,VLOOKUP(H2284,'data putaway'!$A$1:$E$530,3,0))</f>
        <v>0</v>
      </c>
      <c r="V2284" s="354">
        <f t="shared" si="793"/>
        <v>0</v>
      </c>
      <c r="W2284" s="114">
        <f>IF(ISNA(VLOOKUP(H2284,'data putaway'!$A$1:$E$530,2,0)),0,VLOOKUP(H2284,'data putaway'!$A$1:$E$530,2,0))</f>
        <v>0</v>
      </c>
      <c r="X2284" s="354" t="b">
        <f t="shared" si="794"/>
        <v>1</v>
      </c>
      <c r="Y2284" s="354">
        <f>IF(ISNA(VLOOKUP(H2284,'data putaway'!$A$1:$E$530,4,0)),0,VLOOKUP(H2284,'data putaway'!$A$1:$E$530,4,0))</f>
        <v>0</v>
      </c>
      <c r="Z2284" s="113">
        <f>IF(ISNA(VLOOKUP(H2284,'data putaway'!$A$1:$E$530,5,0)),0,VLOOKUP(H2284,'data putaway'!$A$1:$E$530,5,0))</f>
        <v>0</v>
      </c>
      <c r="AA2284" s="354" t="b">
        <f t="shared" si="795"/>
        <v>0</v>
      </c>
      <c r="AB2284" s="354" t="b">
        <f t="shared" si="796"/>
        <v>0</v>
      </c>
      <c r="AC2284" s="356" t="str">
        <f t="shared" ca="1" si="797"/>
        <v/>
      </c>
      <c r="AD2284" s="114" t="str">
        <f t="shared" ca="1" si="804"/>
        <v/>
      </c>
      <c r="AE2284" s="114">
        <f t="shared" si="798"/>
        <v>0</v>
      </c>
      <c r="AF2284" s="114">
        <f t="shared" si="799"/>
        <v>0</v>
      </c>
      <c r="AG2284" s="354" t="str">
        <f t="shared" si="800"/>
        <v>CG12</v>
      </c>
      <c r="AH2284" s="114">
        <f>IF(ISNA(VLOOKUP(L2284,'MASTER DATA'!$A$1:$F$192,6,0)),0,VLOOKUP(L2284,'MASTER DATA'!$A$1:$F$192,6,0))*AE2284</f>
        <v>0</v>
      </c>
      <c r="AI2284" s="354" t="e">
        <f>VLOOKUP($D2284,'warehouse mapping'!$AN$7:$AO$17,2,0)</f>
        <v>#N/A</v>
      </c>
      <c r="AJ2284" s="114">
        <f t="shared" si="801"/>
        <v>1</v>
      </c>
      <c r="AK2284" s="354" t="e">
        <f t="shared" si="802"/>
        <v>#N/A</v>
      </c>
      <c r="AL2284" s="354" t="s">
        <v>3025</v>
      </c>
      <c r="AM2284" s="354">
        <f t="shared" si="805"/>
        <v>1</v>
      </c>
      <c r="AN2284" s="354" t="b">
        <f t="shared" si="803"/>
        <v>1</v>
      </c>
    </row>
    <row r="2285" spans="1:40" s="354" customFormat="1">
      <c r="A2285" s="354" t="str">
        <f t="shared" si="806"/>
        <v>CG13A01</v>
      </c>
      <c r="B2285" s="354">
        <f t="shared" si="807"/>
        <v>0</v>
      </c>
      <c r="C2285" s="354">
        <f t="shared" si="808"/>
        <v>0</v>
      </c>
      <c r="D2285" s="354" t="str">
        <f t="shared" si="787"/>
        <v>CG</v>
      </c>
      <c r="E2285" s="354" t="str">
        <f t="shared" si="788"/>
        <v>13</v>
      </c>
      <c r="F2285" s="354" t="str">
        <f t="shared" si="789"/>
        <v>A</v>
      </c>
      <c r="G2285" s="355" t="str">
        <f t="shared" si="790"/>
        <v>01</v>
      </c>
      <c r="H2285" s="232" t="s">
        <v>2501</v>
      </c>
      <c r="I2285" s="232" t="s">
        <v>3025</v>
      </c>
      <c r="J2285" s="233" t="s">
        <v>3025</v>
      </c>
      <c r="K2285" s="233" t="s">
        <v>3025</v>
      </c>
      <c r="L2285" s="234"/>
      <c r="M2285" s="232" t="str">
        <f>IF(ISNA(VLOOKUP(L2285,'MASTER DATA'!$A$1:$B$192,2,0)),"",VLOOKUP(L2285,'MASTER DATA'!$A$1:$B$192,2,0))</f>
        <v/>
      </c>
      <c r="N2285" s="232">
        <v>0</v>
      </c>
      <c r="O2285" s="232" t="e">
        <f t="shared" si="791"/>
        <v>#N/A</v>
      </c>
      <c r="P2285" s="232" t="e">
        <f t="shared" si="792"/>
        <v>#N/A</v>
      </c>
      <c r="Q2285" s="232" t="e">
        <f>VLOOKUP(L2285,'MASTER DATA'!$A$1:$E$192,5,0)</f>
        <v>#N/A</v>
      </c>
      <c r="R2285" s="234">
        <f>SUMIF('picking of the day'!$H$4:$H$358,WMS!H2285&amp;WMS!L2285,'picking of the day'!$E$4:$E$358)</f>
        <v>0</v>
      </c>
      <c r="U2285" s="114">
        <f>IF(ISNA(VLOOKUP(H2285,'data putaway'!$A$1:$E$530,3,0)),0,VLOOKUP(H2285,'data putaway'!$A$1:$E$530,3,0))</f>
        <v>0</v>
      </c>
      <c r="V2285" s="354">
        <f t="shared" si="793"/>
        <v>0</v>
      </c>
      <c r="W2285" s="114">
        <f>IF(ISNA(VLOOKUP(H2285,'data putaway'!$A$1:$E$530,2,0)),0,VLOOKUP(H2285,'data putaway'!$A$1:$E$530,2,0))</f>
        <v>0</v>
      </c>
      <c r="X2285" s="354" t="b">
        <f t="shared" si="794"/>
        <v>1</v>
      </c>
      <c r="Y2285" s="354">
        <f>IF(ISNA(VLOOKUP(H2285,'data putaway'!$A$1:$E$530,4,0)),0,VLOOKUP(H2285,'data putaway'!$A$1:$E$530,4,0))</f>
        <v>0</v>
      </c>
      <c r="Z2285" s="113">
        <f>IF(ISNA(VLOOKUP(H2285,'data putaway'!$A$1:$E$530,5,0)),0,VLOOKUP(H2285,'data putaway'!$A$1:$E$530,5,0))</f>
        <v>0</v>
      </c>
      <c r="AA2285" s="354" t="b">
        <f t="shared" si="795"/>
        <v>0</v>
      </c>
      <c r="AB2285" s="354" t="b">
        <f t="shared" si="796"/>
        <v>0</v>
      </c>
      <c r="AC2285" s="356" t="str">
        <f t="shared" ca="1" si="797"/>
        <v/>
      </c>
      <c r="AD2285" s="114" t="str">
        <f t="shared" ca="1" si="804"/>
        <v/>
      </c>
      <c r="AE2285" s="114">
        <f t="shared" si="798"/>
        <v>0</v>
      </c>
      <c r="AF2285" s="114">
        <f t="shared" si="799"/>
        <v>0</v>
      </c>
      <c r="AG2285" s="354" t="str">
        <f t="shared" si="800"/>
        <v>CG13</v>
      </c>
      <c r="AH2285" s="114">
        <f>IF(ISNA(VLOOKUP(L2285,'MASTER DATA'!$A$1:$F$192,6,0)),0,VLOOKUP(L2285,'MASTER DATA'!$A$1:$F$192,6,0))*AE2285</f>
        <v>0</v>
      </c>
      <c r="AI2285" s="354" t="e">
        <f>VLOOKUP($D2285,'warehouse mapping'!$AN$7:$AO$17,2,0)</f>
        <v>#N/A</v>
      </c>
      <c r="AJ2285" s="114">
        <f t="shared" si="801"/>
        <v>1</v>
      </c>
      <c r="AK2285" s="354" t="e">
        <f t="shared" si="802"/>
        <v>#N/A</v>
      </c>
      <c r="AL2285" s="354" t="s">
        <v>3025</v>
      </c>
      <c r="AM2285" s="354">
        <f t="shared" si="805"/>
        <v>1</v>
      </c>
      <c r="AN2285" s="354" t="b">
        <f t="shared" si="803"/>
        <v>1</v>
      </c>
    </row>
    <row r="2286" spans="1:40" s="354" customFormat="1">
      <c r="A2286" s="354" t="str">
        <f t="shared" si="806"/>
        <v>CG13A02</v>
      </c>
      <c r="B2286" s="354">
        <f t="shared" si="807"/>
        <v>0</v>
      </c>
      <c r="C2286" s="354">
        <f t="shared" si="808"/>
        <v>0</v>
      </c>
      <c r="D2286" s="354" t="str">
        <f t="shared" si="787"/>
        <v>CG</v>
      </c>
      <c r="E2286" s="354" t="str">
        <f t="shared" si="788"/>
        <v>13</v>
      </c>
      <c r="F2286" s="354" t="str">
        <f t="shared" si="789"/>
        <v>A</v>
      </c>
      <c r="G2286" s="355" t="str">
        <f t="shared" si="790"/>
        <v>02</v>
      </c>
      <c r="H2286" s="232" t="s">
        <v>2502</v>
      </c>
      <c r="I2286" s="232" t="s">
        <v>3025</v>
      </c>
      <c r="J2286" s="233" t="s">
        <v>3025</v>
      </c>
      <c r="K2286" s="233" t="s">
        <v>3025</v>
      </c>
      <c r="L2286" s="234"/>
      <c r="M2286" s="232" t="str">
        <f>IF(ISNA(VLOOKUP(L2286,'MASTER DATA'!$A$1:$B$192,2,0)),"",VLOOKUP(L2286,'MASTER DATA'!$A$1:$B$192,2,0))</f>
        <v/>
      </c>
      <c r="N2286" s="232">
        <v>0</v>
      </c>
      <c r="O2286" s="232" t="e">
        <f t="shared" si="791"/>
        <v>#N/A</v>
      </c>
      <c r="P2286" s="232" t="e">
        <f t="shared" si="792"/>
        <v>#N/A</v>
      </c>
      <c r="Q2286" s="232" t="e">
        <f>VLOOKUP(L2286,'MASTER DATA'!$A$1:$E$192,5,0)</f>
        <v>#N/A</v>
      </c>
      <c r="R2286" s="234">
        <f>SUMIF('picking of the day'!$H$4:$H$358,WMS!H2286&amp;WMS!L2286,'picking of the day'!$E$4:$E$358)</f>
        <v>0</v>
      </c>
      <c r="U2286" s="114">
        <f>IF(ISNA(VLOOKUP(H2286,'data putaway'!$A$1:$E$530,3,0)),0,VLOOKUP(H2286,'data putaway'!$A$1:$E$530,3,0))</f>
        <v>0</v>
      </c>
      <c r="V2286" s="354">
        <f t="shared" si="793"/>
        <v>0</v>
      </c>
      <c r="W2286" s="114">
        <f>IF(ISNA(VLOOKUP(H2286,'data putaway'!$A$1:$E$530,2,0)),0,VLOOKUP(H2286,'data putaway'!$A$1:$E$530,2,0))</f>
        <v>0</v>
      </c>
      <c r="X2286" s="354" t="b">
        <f t="shared" si="794"/>
        <v>1</v>
      </c>
      <c r="Y2286" s="354">
        <f>IF(ISNA(VLOOKUP(H2286,'data putaway'!$A$1:$E$530,4,0)),0,VLOOKUP(H2286,'data putaway'!$A$1:$E$530,4,0))</f>
        <v>0</v>
      </c>
      <c r="Z2286" s="113">
        <f>IF(ISNA(VLOOKUP(H2286,'data putaway'!$A$1:$E$530,5,0)),0,VLOOKUP(H2286,'data putaway'!$A$1:$E$530,5,0))</f>
        <v>0</v>
      </c>
      <c r="AA2286" s="354" t="b">
        <f t="shared" si="795"/>
        <v>0</v>
      </c>
      <c r="AB2286" s="354" t="b">
        <f t="shared" si="796"/>
        <v>0</v>
      </c>
      <c r="AC2286" s="356" t="str">
        <f t="shared" ca="1" si="797"/>
        <v/>
      </c>
      <c r="AD2286" s="114" t="str">
        <f t="shared" ca="1" si="804"/>
        <v/>
      </c>
      <c r="AE2286" s="114">
        <f t="shared" si="798"/>
        <v>0</v>
      </c>
      <c r="AF2286" s="114">
        <f t="shared" si="799"/>
        <v>0</v>
      </c>
      <c r="AG2286" s="354" t="str">
        <f t="shared" si="800"/>
        <v>CG13</v>
      </c>
      <c r="AH2286" s="114">
        <f>IF(ISNA(VLOOKUP(L2286,'MASTER DATA'!$A$1:$F$192,6,0)),0,VLOOKUP(L2286,'MASTER DATA'!$A$1:$F$192,6,0))*AE2286</f>
        <v>0</v>
      </c>
      <c r="AI2286" s="354" t="e">
        <f>VLOOKUP($D2286,'warehouse mapping'!$AN$7:$AO$17,2,0)</f>
        <v>#N/A</v>
      </c>
      <c r="AJ2286" s="114">
        <f t="shared" si="801"/>
        <v>1</v>
      </c>
      <c r="AK2286" s="354" t="e">
        <f t="shared" si="802"/>
        <v>#N/A</v>
      </c>
      <c r="AL2286" s="354" t="s">
        <v>3025</v>
      </c>
      <c r="AM2286" s="354">
        <f t="shared" si="805"/>
        <v>1</v>
      </c>
      <c r="AN2286" s="354" t="b">
        <f t="shared" si="803"/>
        <v>1</v>
      </c>
    </row>
    <row r="2287" spans="1:40" s="354" customFormat="1">
      <c r="A2287" s="354" t="str">
        <f t="shared" si="806"/>
        <v>CG13B01</v>
      </c>
      <c r="B2287" s="354">
        <f t="shared" si="807"/>
        <v>0</v>
      </c>
      <c r="C2287" s="354">
        <f t="shared" si="808"/>
        <v>0</v>
      </c>
      <c r="D2287" s="354" t="str">
        <f t="shared" si="787"/>
        <v>CG</v>
      </c>
      <c r="E2287" s="354" t="str">
        <f t="shared" si="788"/>
        <v>13</v>
      </c>
      <c r="F2287" s="354" t="str">
        <f t="shared" si="789"/>
        <v>B</v>
      </c>
      <c r="G2287" s="355" t="str">
        <f t="shared" si="790"/>
        <v>01</v>
      </c>
      <c r="H2287" s="232" t="s">
        <v>2503</v>
      </c>
      <c r="I2287" s="232" t="s">
        <v>3025</v>
      </c>
      <c r="J2287" s="233" t="s">
        <v>3025</v>
      </c>
      <c r="K2287" s="233" t="s">
        <v>3025</v>
      </c>
      <c r="L2287" s="234"/>
      <c r="M2287" s="232" t="str">
        <f>IF(ISNA(VLOOKUP(L2287,'MASTER DATA'!$A$1:$B$192,2,0)),"",VLOOKUP(L2287,'MASTER DATA'!$A$1:$B$192,2,0))</f>
        <v/>
      </c>
      <c r="N2287" s="232">
        <v>0</v>
      </c>
      <c r="O2287" s="232" t="e">
        <f t="shared" si="791"/>
        <v>#N/A</v>
      </c>
      <c r="P2287" s="232" t="e">
        <f t="shared" si="792"/>
        <v>#N/A</v>
      </c>
      <c r="Q2287" s="232" t="e">
        <f>VLOOKUP(L2287,'MASTER DATA'!$A$1:$E$192,5,0)</f>
        <v>#N/A</v>
      </c>
      <c r="R2287" s="234">
        <f>SUMIF('picking of the day'!$H$4:$H$358,WMS!H2287&amp;WMS!L2287,'picking of the day'!$E$4:$E$358)</f>
        <v>0</v>
      </c>
      <c r="U2287" s="114">
        <f>IF(ISNA(VLOOKUP(H2287,'data putaway'!$A$1:$E$530,3,0)),0,VLOOKUP(H2287,'data putaway'!$A$1:$E$530,3,0))</f>
        <v>0</v>
      </c>
      <c r="V2287" s="354">
        <f t="shared" si="793"/>
        <v>0</v>
      </c>
      <c r="W2287" s="114">
        <f>IF(ISNA(VLOOKUP(H2287,'data putaway'!$A$1:$E$530,2,0)),0,VLOOKUP(H2287,'data putaway'!$A$1:$E$530,2,0))</f>
        <v>0</v>
      </c>
      <c r="X2287" s="354" t="b">
        <f t="shared" si="794"/>
        <v>1</v>
      </c>
      <c r="Y2287" s="354">
        <f>IF(ISNA(VLOOKUP(H2287,'data putaway'!$A$1:$E$530,4,0)),0,VLOOKUP(H2287,'data putaway'!$A$1:$E$530,4,0))</f>
        <v>0</v>
      </c>
      <c r="Z2287" s="113">
        <f>IF(ISNA(VLOOKUP(H2287,'data putaway'!$A$1:$E$530,5,0)),0,VLOOKUP(H2287,'data putaway'!$A$1:$E$530,5,0))</f>
        <v>0</v>
      </c>
      <c r="AA2287" s="354" t="b">
        <f t="shared" si="795"/>
        <v>0</v>
      </c>
      <c r="AB2287" s="354" t="b">
        <f t="shared" si="796"/>
        <v>0</v>
      </c>
      <c r="AC2287" s="356" t="str">
        <f t="shared" ca="1" si="797"/>
        <v/>
      </c>
      <c r="AD2287" s="114" t="str">
        <f t="shared" ca="1" si="804"/>
        <v/>
      </c>
      <c r="AE2287" s="114">
        <f t="shared" si="798"/>
        <v>0</v>
      </c>
      <c r="AF2287" s="114">
        <f t="shared" si="799"/>
        <v>0</v>
      </c>
      <c r="AG2287" s="354" t="str">
        <f t="shared" si="800"/>
        <v>CG13</v>
      </c>
      <c r="AH2287" s="114">
        <f>IF(ISNA(VLOOKUP(L2287,'MASTER DATA'!$A$1:$F$192,6,0)),0,VLOOKUP(L2287,'MASTER DATA'!$A$1:$F$192,6,0))*AE2287</f>
        <v>0</v>
      </c>
      <c r="AI2287" s="354" t="e">
        <f>VLOOKUP($D2287,'warehouse mapping'!$AN$7:$AO$17,2,0)</f>
        <v>#N/A</v>
      </c>
      <c r="AJ2287" s="114">
        <f t="shared" si="801"/>
        <v>1</v>
      </c>
      <c r="AK2287" s="354" t="e">
        <f t="shared" si="802"/>
        <v>#N/A</v>
      </c>
      <c r="AL2287" s="354" t="s">
        <v>3025</v>
      </c>
      <c r="AM2287" s="354">
        <f t="shared" si="805"/>
        <v>1</v>
      </c>
      <c r="AN2287" s="354" t="b">
        <f t="shared" si="803"/>
        <v>1</v>
      </c>
    </row>
    <row r="2288" spans="1:40" s="354" customFormat="1">
      <c r="A2288" s="354" t="str">
        <f t="shared" si="806"/>
        <v>CG13B02</v>
      </c>
      <c r="B2288" s="354">
        <f t="shared" si="807"/>
        <v>0</v>
      </c>
      <c r="C2288" s="354">
        <f t="shared" si="808"/>
        <v>0</v>
      </c>
      <c r="D2288" s="354" t="str">
        <f t="shared" si="787"/>
        <v>CG</v>
      </c>
      <c r="E2288" s="354" t="str">
        <f t="shared" si="788"/>
        <v>13</v>
      </c>
      <c r="F2288" s="354" t="str">
        <f t="shared" si="789"/>
        <v>B</v>
      </c>
      <c r="G2288" s="355" t="str">
        <f t="shared" si="790"/>
        <v>02</v>
      </c>
      <c r="H2288" s="232" t="s">
        <v>2504</v>
      </c>
      <c r="I2288" s="232" t="s">
        <v>3025</v>
      </c>
      <c r="J2288" s="233" t="s">
        <v>3025</v>
      </c>
      <c r="K2288" s="233" t="s">
        <v>3025</v>
      </c>
      <c r="L2288" s="234"/>
      <c r="M2288" s="232" t="str">
        <f>IF(ISNA(VLOOKUP(L2288,'MASTER DATA'!$A$1:$B$192,2,0)),"",VLOOKUP(L2288,'MASTER DATA'!$A$1:$B$192,2,0))</f>
        <v/>
      </c>
      <c r="N2288" s="232">
        <v>0</v>
      </c>
      <c r="O2288" s="232" t="e">
        <f t="shared" si="791"/>
        <v>#N/A</v>
      </c>
      <c r="P2288" s="232" t="e">
        <f t="shared" si="792"/>
        <v>#N/A</v>
      </c>
      <c r="Q2288" s="232" t="e">
        <f>VLOOKUP(L2288,'MASTER DATA'!$A$1:$E$192,5,0)</f>
        <v>#N/A</v>
      </c>
      <c r="R2288" s="234">
        <f>SUMIF('picking of the day'!$H$4:$H$358,WMS!H2288&amp;WMS!L2288,'picking of the day'!$E$4:$E$358)</f>
        <v>0</v>
      </c>
      <c r="U2288" s="114">
        <f>IF(ISNA(VLOOKUP(H2288,'data putaway'!$A$1:$E$530,3,0)),0,VLOOKUP(H2288,'data putaway'!$A$1:$E$530,3,0))</f>
        <v>0</v>
      </c>
      <c r="V2288" s="354">
        <f t="shared" si="793"/>
        <v>0</v>
      </c>
      <c r="W2288" s="114">
        <f>IF(ISNA(VLOOKUP(H2288,'data putaway'!$A$1:$E$530,2,0)),0,VLOOKUP(H2288,'data putaway'!$A$1:$E$530,2,0))</f>
        <v>0</v>
      </c>
      <c r="X2288" s="354" t="b">
        <f t="shared" si="794"/>
        <v>1</v>
      </c>
      <c r="Y2288" s="354">
        <f>IF(ISNA(VLOOKUP(H2288,'data putaway'!$A$1:$E$530,4,0)),0,VLOOKUP(H2288,'data putaway'!$A$1:$E$530,4,0))</f>
        <v>0</v>
      </c>
      <c r="Z2288" s="113">
        <f>IF(ISNA(VLOOKUP(H2288,'data putaway'!$A$1:$E$530,5,0)),0,VLOOKUP(H2288,'data putaway'!$A$1:$E$530,5,0))</f>
        <v>0</v>
      </c>
      <c r="AA2288" s="354" t="b">
        <f t="shared" si="795"/>
        <v>0</v>
      </c>
      <c r="AB2288" s="354" t="b">
        <f t="shared" si="796"/>
        <v>0</v>
      </c>
      <c r="AC2288" s="356" t="str">
        <f t="shared" ca="1" si="797"/>
        <v/>
      </c>
      <c r="AD2288" s="114" t="str">
        <f t="shared" ca="1" si="804"/>
        <v/>
      </c>
      <c r="AE2288" s="114">
        <f t="shared" si="798"/>
        <v>0</v>
      </c>
      <c r="AF2288" s="114">
        <f t="shared" si="799"/>
        <v>0</v>
      </c>
      <c r="AG2288" s="354" t="str">
        <f t="shared" si="800"/>
        <v>CG13</v>
      </c>
      <c r="AH2288" s="114">
        <f>IF(ISNA(VLOOKUP(L2288,'MASTER DATA'!$A$1:$F$192,6,0)),0,VLOOKUP(L2288,'MASTER DATA'!$A$1:$F$192,6,0))*AE2288</f>
        <v>0</v>
      </c>
      <c r="AI2288" s="354" t="e">
        <f>VLOOKUP($D2288,'warehouse mapping'!$AN$7:$AO$17,2,0)</f>
        <v>#N/A</v>
      </c>
      <c r="AJ2288" s="114">
        <f t="shared" si="801"/>
        <v>1</v>
      </c>
      <c r="AK2288" s="354" t="e">
        <f t="shared" si="802"/>
        <v>#N/A</v>
      </c>
      <c r="AL2288" s="354" t="s">
        <v>3025</v>
      </c>
      <c r="AM2288" s="354">
        <f t="shared" si="805"/>
        <v>1</v>
      </c>
      <c r="AN2288" s="354" t="b">
        <f t="shared" si="803"/>
        <v>1</v>
      </c>
    </row>
    <row r="2289" spans="1:40" s="354" customFormat="1">
      <c r="A2289" s="354" t="str">
        <f t="shared" si="806"/>
        <v>CG13C01</v>
      </c>
      <c r="B2289" s="354">
        <f t="shared" si="807"/>
        <v>0</v>
      </c>
      <c r="C2289" s="354">
        <f t="shared" si="808"/>
        <v>0</v>
      </c>
      <c r="D2289" s="354" t="str">
        <f t="shared" si="787"/>
        <v>CG</v>
      </c>
      <c r="E2289" s="354" t="str">
        <f t="shared" si="788"/>
        <v>13</v>
      </c>
      <c r="F2289" s="354" t="str">
        <f t="shared" si="789"/>
        <v>C</v>
      </c>
      <c r="G2289" s="355" t="str">
        <f t="shared" si="790"/>
        <v>01</v>
      </c>
      <c r="H2289" s="232" t="s">
        <v>2505</v>
      </c>
      <c r="I2289" s="232" t="s">
        <v>3025</v>
      </c>
      <c r="J2289" s="233" t="s">
        <v>3025</v>
      </c>
      <c r="K2289" s="233" t="s">
        <v>3025</v>
      </c>
      <c r="L2289" s="234"/>
      <c r="M2289" s="232" t="str">
        <f>IF(ISNA(VLOOKUP(L2289,'MASTER DATA'!$A$1:$B$192,2,0)),"",VLOOKUP(L2289,'MASTER DATA'!$A$1:$B$192,2,0))</f>
        <v/>
      </c>
      <c r="N2289" s="232">
        <v>0</v>
      </c>
      <c r="O2289" s="232" t="e">
        <f t="shared" si="791"/>
        <v>#N/A</v>
      </c>
      <c r="P2289" s="232" t="e">
        <f t="shared" si="792"/>
        <v>#N/A</v>
      </c>
      <c r="Q2289" s="232" t="e">
        <f>VLOOKUP(L2289,'MASTER DATA'!$A$1:$E$192,5,0)</f>
        <v>#N/A</v>
      </c>
      <c r="R2289" s="234">
        <f>SUMIF('picking of the day'!$H$4:$H$358,WMS!H2289&amp;WMS!L2289,'picking of the day'!$E$4:$E$358)</f>
        <v>0</v>
      </c>
      <c r="U2289" s="114">
        <f>IF(ISNA(VLOOKUP(H2289,'data putaway'!$A$1:$E$530,3,0)),0,VLOOKUP(H2289,'data putaway'!$A$1:$E$530,3,0))</f>
        <v>0</v>
      </c>
      <c r="V2289" s="354">
        <f t="shared" si="793"/>
        <v>0</v>
      </c>
      <c r="W2289" s="114">
        <f>IF(ISNA(VLOOKUP(H2289,'data putaway'!$A$1:$E$530,2,0)),0,VLOOKUP(H2289,'data putaway'!$A$1:$E$530,2,0))</f>
        <v>0</v>
      </c>
      <c r="X2289" s="354" t="b">
        <f t="shared" si="794"/>
        <v>1</v>
      </c>
      <c r="Y2289" s="354">
        <f>IF(ISNA(VLOOKUP(H2289,'data putaway'!$A$1:$E$530,4,0)),0,VLOOKUP(H2289,'data putaway'!$A$1:$E$530,4,0))</f>
        <v>0</v>
      </c>
      <c r="Z2289" s="113">
        <f>IF(ISNA(VLOOKUP(H2289,'data putaway'!$A$1:$E$530,5,0)),0,VLOOKUP(H2289,'data putaway'!$A$1:$E$530,5,0))</f>
        <v>0</v>
      </c>
      <c r="AA2289" s="354" t="b">
        <f t="shared" si="795"/>
        <v>0</v>
      </c>
      <c r="AB2289" s="354" t="b">
        <f t="shared" si="796"/>
        <v>0</v>
      </c>
      <c r="AC2289" s="356" t="str">
        <f t="shared" ca="1" si="797"/>
        <v/>
      </c>
      <c r="AD2289" s="114" t="str">
        <f t="shared" ca="1" si="804"/>
        <v/>
      </c>
      <c r="AE2289" s="114">
        <f t="shared" si="798"/>
        <v>0</v>
      </c>
      <c r="AF2289" s="114">
        <f t="shared" si="799"/>
        <v>0</v>
      </c>
      <c r="AG2289" s="354" t="str">
        <f t="shared" si="800"/>
        <v>CG13</v>
      </c>
      <c r="AH2289" s="114">
        <f>IF(ISNA(VLOOKUP(L2289,'MASTER DATA'!$A$1:$F$192,6,0)),0,VLOOKUP(L2289,'MASTER DATA'!$A$1:$F$192,6,0))*AE2289</f>
        <v>0</v>
      </c>
      <c r="AI2289" s="354" t="e">
        <f>VLOOKUP($D2289,'warehouse mapping'!$AN$7:$AO$17,2,0)</f>
        <v>#N/A</v>
      </c>
      <c r="AJ2289" s="114">
        <f t="shared" si="801"/>
        <v>1</v>
      </c>
      <c r="AK2289" s="354" t="e">
        <f t="shared" si="802"/>
        <v>#N/A</v>
      </c>
      <c r="AL2289" s="354" t="s">
        <v>3025</v>
      </c>
      <c r="AM2289" s="354">
        <f t="shared" si="805"/>
        <v>1</v>
      </c>
      <c r="AN2289" s="354" t="b">
        <f t="shared" si="803"/>
        <v>1</v>
      </c>
    </row>
    <row r="2290" spans="1:40" s="354" customFormat="1">
      <c r="A2290" s="354" t="str">
        <f t="shared" si="806"/>
        <v>CG13C02</v>
      </c>
      <c r="B2290" s="354">
        <f t="shared" si="807"/>
        <v>0</v>
      </c>
      <c r="C2290" s="354">
        <f t="shared" si="808"/>
        <v>0</v>
      </c>
      <c r="D2290" s="354" t="str">
        <f t="shared" si="787"/>
        <v>CG</v>
      </c>
      <c r="E2290" s="354" t="str">
        <f t="shared" si="788"/>
        <v>13</v>
      </c>
      <c r="F2290" s="354" t="str">
        <f t="shared" si="789"/>
        <v>C</v>
      </c>
      <c r="G2290" s="355" t="str">
        <f t="shared" si="790"/>
        <v>02</v>
      </c>
      <c r="H2290" s="232" t="s">
        <v>2506</v>
      </c>
      <c r="I2290" s="232" t="s">
        <v>3025</v>
      </c>
      <c r="J2290" s="233" t="s">
        <v>3025</v>
      </c>
      <c r="K2290" s="233" t="s">
        <v>3025</v>
      </c>
      <c r="L2290" s="234"/>
      <c r="M2290" s="232" t="str">
        <f>IF(ISNA(VLOOKUP(L2290,'MASTER DATA'!$A$1:$B$192,2,0)),"",VLOOKUP(L2290,'MASTER DATA'!$A$1:$B$192,2,0))</f>
        <v/>
      </c>
      <c r="N2290" s="232">
        <v>0</v>
      </c>
      <c r="O2290" s="232" t="e">
        <f t="shared" si="791"/>
        <v>#N/A</v>
      </c>
      <c r="P2290" s="232" t="e">
        <f t="shared" si="792"/>
        <v>#N/A</v>
      </c>
      <c r="Q2290" s="232" t="e">
        <f>VLOOKUP(L2290,'MASTER DATA'!$A$1:$E$192,5,0)</f>
        <v>#N/A</v>
      </c>
      <c r="R2290" s="234">
        <f>SUMIF('picking of the day'!$H$4:$H$358,WMS!H2290&amp;WMS!L2290,'picking of the day'!$E$4:$E$358)</f>
        <v>0</v>
      </c>
      <c r="U2290" s="114">
        <f>IF(ISNA(VLOOKUP(H2290,'data putaway'!$A$1:$E$530,3,0)),0,VLOOKUP(H2290,'data putaway'!$A$1:$E$530,3,0))</f>
        <v>0</v>
      </c>
      <c r="V2290" s="354">
        <f t="shared" si="793"/>
        <v>0</v>
      </c>
      <c r="W2290" s="114">
        <f>IF(ISNA(VLOOKUP(H2290,'data putaway'!$A$1:$E$530,2,0)),0,VLOOKUP(H2290,'data putaway'!$A$1:$E$530,2,0))</f>
        <v>0</v>
      </c>
      <c r="X2290" s="354" t="b">
        <f t="shared" si="794"/>
        <v>1</v>
      </c>
      <c r="Y2290" s="354">
        <f>IF(ISNA(VLOOKUP(H2290,'data putaway'!$A$1:$E$530,4,0)),0,VLOOKUP(H2290,'data putaway'!$A$1:$E$530,4,0))</f>
        <v>0</v>
      </c>
      <c r="Z2290" s="113">
        <f>IF(ISNA(VLOOKUP(H2290,'data putaway'!$A$1:$E$530,5,0)),0,VLOOKUP(H2290,'data putaway'!$A$1:$E$530,5,0))</f>
        <v>0</v>
      </c>
      <c r="AA2290" s="354" t="b">
        <f t="shared" si="795"/>
        <v>0</v>
      </c>
      <c r="AB2290" s="354" t="b">
        <f t="shared" si="796"/>
        <v>0</v>
      </c>
      <c r="AC2290" s="356" t="str">
        <f t="shared" ca="1" si="797"/>
        <v/>
      </c>
      <c r="AD2290" s="114" t="str">
        <f t="shared" ca="1" si="804"/>
        <v/>
      </c>
      <c r="AE2290" s="114">
        <f t="shared" si="798"/>
        <v>0</v>
      </c>
      <c r="AF2290" s="114">
        <f t="shared" si="799"/>
        <v>0</v>
      </c>
      <c r="AG2290" s="354" t="str">
        <f t="shared" si="800"/>
        <v>CG13</v>
      </c>
      <c r="AH2290" s="114">
        <f>IF(ISNA(VLOOKUP(L2290,'MASTER DATA'!$A$1:$F$192,6,0)),0,VLOOKUP(L2290,'MASTER DATA'!$A$1:$F$192,6,0))*AE2290</f>
        <v>0</v>
      </c>
      <c r="AI2290" s="354" t="e">
        <f>VLOOKUP($D2290,'warehouse mapping'!$AN$7:$AO$17,2,0)</f>
        <v>#N/A</v>
      </c>
      <c r="AJ2290" s="114">
        <f t="shared" si="801"/>
        <v>1</v>
      </c>
      <c r="AK2290" s="354" t="e">
        <f t="shared" si="802"/>
        <v>#N/A</v>
      </c>
      <c r="AL2290" s="354" t="s">
        <v>3025</v>
      </c>
      <c r="AM2290" s="354">
        <f t="shared" si="805"/>
        <v>1</v>
      </c>
      <c r="AN2290" s="354" t="b">
        <f t="shared" si="803"/>
        <v>1</v>
      </c>
    </row>
    <row r="2291" spans="1:40" s="354" customFormat="1">
      <c r="A2291" s="354" t="str">
        <f t="shared" si="806"/>
        <v>CG13D01</v>
      </c>
      <c r="B2291" s="354">
        <f t="shared" si="807"/>
        <v>0</v>
      </c>
      <c r="C2291" s="354">
        <f t="shared" si="808"/>
        <v>0</v>
      </c>
      <c r="D2291" s="354" t="str">
        <f t="shared" si="787"/>
        <v>CG</v>
      </c>
      <c r="E2291" s="354" t="str">
        <f t="shared" si="788"/>
        <v>13</v>
      </c>
      <c r="F2291" s="354" t="str">
        <f t="shared" si="789"/>
        <v>D</v>
      </c>
      <c r="G2291" s="355" t="str">
        <f t="shared" si="790"/>
        <v>01</v>
      </c>
      <c r="H2291" s="232" t="s">
        <v>2507</v>
      </c>
      <c r="I2291" s="232" t="s">
        <v>3025</v>
      </c>
      <c r="J2291" s="233" t="s">
        <v>3025</v>
      </c>
      <c r="K2291" s="233" t="s">
        <v>3025</v>
      </c>
      <c r="L2291" s="234"/>
      <c r="M2291" s="232" t="str">
        <f>IF(ISNA(VLOOKUP(L2291,'MASTER DATA'!$A$1:$B$192,2,0)),"",VLOOKUP(L2291,'MASTER DATA'!$A$1:$B$192,2,0))</f>
        <v/>
      </c>
      <c r="N2291" s="232">
        <v>0</v>
      </c>
      <c r="O2291" s="232" t="e">
        <f t="shared" si="791"/>
        <v>#N/A</v>
      </c>
      <c r="P2291" s="232" t="e">
        <f t="shared" si="792"/>
        <v>#N/A</v>
      </c>
      <c r="Q2291" s="232" t="e">
        <f>VLOOKUP(L2291,'MASTER DATA'!$A$1:$E$192,5,0)</f>
        <v>#N/A</v>
      </c>
      <c r="R2291" s="234">
        <f>SUMIF('picking of the day'!$H$4:$H$358,WMS!H2291&amp;WMS!L2291,'picking of the day'!$E$4:$E$358)</f>
        <v>0</v>
      </c>
      <c r="U2291" s="114">
        <f>IF(ISNA(VLOOKUP(H2291,'data putaway'!$A$1:$E$530,3,0)),0,VLOOKUP(H2291,'data putaway'!$A$1:$E$530,3,0))</f>
        <v>0</v>
      </c>
      <c r="V2291" s="354">
        <f t="shared" si="793"/>
        <v>0</v>
      </c>
      <c r="W2291" s="114">
        <f>IF(ISNA(VLOOKUP(H2291,'data putaway'!$A$1:$E$530,2,0)),0,VLOOKUP(H2291,'data putaway'!$A$1:$E$530,2,0))</f>
        <v>0</v>
      </c>
      <c r="X2291" s="354" t="b">
        <f t="shared" si="794"/>
        <v>1</v>
      </c>
      <c r="Y2291" s="354">
        <f>IF(ISNA(VLOOKUP(H2291,'data putaway'!$A$1:$E$530,4,0)),0,VLOOKUP(H2291,'data putaway'!$A$1:$E$530,4,0))</f>
        <v>0</v>
      </c>
      <c r="Z2291" s="113">
        <f>IF(ISNA(VLOOKUP(H2291,'data putaway'!$A$1:$E$530,5,0)),0,VLOOKUP(H2291,'data putaway'!$A$1:$E$530,5,0))</f>
        <v>0</v>
      </c>
      <c r="AA2291" s="354" t="b">
        <f t="shared" si="795"/>
        <v>0</v>
      </c>
      <c r="AB2291" s="354" t="b">
        <f t="shared" si="796"/>
        <v>0</v>
      </c>
      <c r="AC2291" s="356" t="str">
        <f t="shared" ca="1" si="797"/>
        <v/>
      </c>
      <c r="AD2291" s="114" t="str">
        <f t="shared" ca="1" si="804"/>
        <v/>
      </c>
      <c r="AE2291" s="114">
        <f t="shared" si="798"/>
        <v>0</v>
      </c>
      <c r="AF2291" s="114">
        <f t="shared" si="799"/>
        <v>0</v>
      </c>
      <c r="AG2291" s="354" t="str">
        <f t="shared" si="800"/>
        <v>CG13</v>
      </c>
      <c r="AH2291" s="114">
        <f>IF(ISNA(VLOOKUP(L2291,'MASTER DATA'!$A$1:$F$192,6,0)),0,VLOOKUP(L2291,'MASTER DATA'!$A$1:$F$192,6,0))*AE2291</f>
        <v>0</v>
      </c>
      <c r="AI2291" s="354" t="e">
        <f>VLOOKUP($D2291,'warehouse mapping'!$AN$7:$AO$17,2,0)</f>
        <v>#N/A</v>
      </c>
      <c r="AJ2291" s="114">
        <f t="shared" si="801"/>
        <v>1</v>
      </c>
      <c r="AK2291" s="354" t="e">
        <f t="shared" si="802"/>
        <v>#N/A</v>
      </c>
      <c r="AL2291" s="354" t="s">
        <v>3025</v>
      </c>
      <c r="AM2291" s="354">
        <f t="shared" si="805"/>
        <v>1</v>
      </c>
      <c r="AN2291" s="354" t="b">
        <f t="shared" si="803"/>
        <v>1</v>
      </c>
    </row>
    <row r="2292" spans="1:40" s="354" customFormat="1">
      <c r="A2292" s="354" t="str">
        <f t="shared" si="806"/>
        <v>CG13D02</v>
      </c>
      <c r="B2292" s="354">
        <f t="shared" si="807"/>
        <v>0</v>
      </c>
      <c r="C2292" s="354">
        <f t="shared" si="808"/>
        <v>0</v>
      </c>
      <c r="D2292" s="354" t="str">
        <f t="shared" si="787"/>
        <v>CG</v>
      </c>
      <c r="E2292" s="354" t="str">
        <f t="shared" si="788"/>
        <v>13</v>
      </c>
      <c r="F2292" s="354" t="str">
        <f t="shared" si="789"/>
        <v>D</v>
      </c>
      <c r="G2292" s="355" t="str">
        <f t="shared" si="790"/>
        <v>02</v>
      </c>
      <c r="H2292" s="232" t="s">
        <v>2508</v>
      </c>
      <c r="I2292" s="232" t="s">
        <v>3025</v>
      </c>
      <c r="J2292" s="233" t="s">
        <v>3025</v>
      </c>
      <c r="K2292" s="233" t="s">
        <v>3025</v>
      </c>
      <c r="L2292" s="234"/>
      <c r="M2292" s="232" t="str">
        <f>IF(ISNA(VLOOKUP(L2292,'MASTER DATA'!$A$1:$B$192,2,0)),"",VLOOKUP(L2292,'MASTER DATA'!$A$1:$B$192,2,0))</f>
        <v/>
      </c>
      <c r="N2292" s="232">
        <v>0</v>
      </c>
      <c r="O2292" s="232" t="e">
        <f t="shared" si="791"/>
        <v>#N/A</v>
      </c>
      <c r="P2292" s="232" t="e">
        <f t="shared" si="792"/>
        <v>#N/A</v>
      </c>
      <c r="Q2292" s="232" t="e">
        <f>VLOOKUP(L2292,'MASTER DATA'!$A$1:$E$192,5,0)</f>
        <v>#N/A</v>
      </c>
      <c r="R2292" s="234">
        <f>SUMIF('picking of the day'!$H$4:$H$358,WMS!H2292&amp;WMS!L2292,'picking of the day'!$E$4:$E$358)</f>
        <v>0</v>
      </c>
      <c r="U2292" s="114">
        <f>IF(ISNA(VLOOKUP(H2292,'data putaway'!$A$1:$E$530,3,0)),0,VLOOKUP(H2292,'data putaway'!$A$1:$E$530,3,0))</f>
        <v>0</v>
      </c>
      <c r="V2292" s="354">
        <f t="shared" si="793"/>
        <v>0</v>
      </c>
      <c r="W2292" s="114">
        <f>IF(ISNA(VLOOKUP(H2292,'data putaway'!$A$1:$E$530,2,0)),0,VLOOKUP(H2292,'data putaway'!$A$1:$E$530,2,0))</f>
        <v>0</v>
      </c>
      <c r="X2292" s="354" t="b">
        <f t="shared" si="794"/>
        <v>1</v>
      </c>
      <c r="Y2292" s="354">
        <f>IF(ISNA(VLOOKUP(H2292,'data putaway'!$A$1:$E$530,4,0)),0,VLOOKUP(H2292,'data putaway'!$A$1:$E$530,4,0))</f>
        <v>0</v>
      </c>
      <c r="Z2292" s="113">
        <f>IF(ISNA(VLOOKUP(H2292,'data putaway'!$A$1:$E$530,5,0)),0,VLOOKUP(H2292,'data putaway'!$A$1:$E$530,5,0))</f>
        <v>0</v>
      </c>
      <c r="AA2292" s="354" t="b">
        <f t="shared" si="795"/>
        <v>0</v>
      </c>
      <c r="AB2292" s="354" t="b">
        <f t="shared" si="796"/>
        <v>0</v>
      </c>
      <c r="AC2292" s="356" t="str">
        <f t="shared" ca="1" si="797"/>
        <v/>
      </c>
      <c r="AD2292" s="114" t="str">
        <f t="shared" ca="1" si="804"/>
        <v/>
      </c>
      <c r="AE2292" s="114">
        <f t="shared" si="798"/>
        <v>0</v>
      </c>
      <c r="AF2292" s="114">
        <f t="shared" si="799"/>
        <v>0</v>
      </c>
      <c r="AG2292" s="354" t="str">
        <f t="shared" si="800"/>
        <v>CG13</v>
      </c>
      <c r="AH2292" s="114">
        <f>IF(ISNA(VLOOKUP(L2292,'MASTER DATA'!$A$1:$F$192,6,0)),0,VLOOKUP(L2292,'MASTER DATA'!$A$1:$F$192,6,0))*AE2292</f>
        <v>0</v>
      </c>
      <c r="AI2292" s="354" t="e">
        <f>VLOOKUP($D2292,'warehouse mapping'!$AN$7:$AO$17,2,0)</f>
        <v>#N/A</v>
      </c>
      <c r="AJ2292" s="114">
        <f t="shared" si="801"/>
        <v>1</v>
      </c>
      <c r="AK2292" s="354" t="e">
        <f t="shared" si="802"/>
        <v>#N/A</v>
      </c>
      <c r="AL2292" s="354" t="s">
        <v>3025</v>
      </c>
      <c r="AM2292" s="354">
        <f t="shared" si="805"/>
        <v>1</v>
      </c>
      <c r="AN2292" s="354" t="b">
        <f t="shared" si="803"/>
        <v>1</v>
      </c>
    </row>
    <row r="2293" spans="1:40" s="354" customFormat="1">
      <c r="A2293" s="354" t="str">
        <f t="shared" si="806"/>
        <v>CG13E01</v>
      </c>
      <c r="B2293" s="354">
        <f t="shared" si="807"/>
        <v>0</v>
      </c>
      <c r="C2293" s="354">
        <f t="shared" si="808"/>
        <v>0</v>
      </c>
      <c r="D2293" s="354" t="str">
        <f t="shared" si="787"/>
        <v>CG</v>
      </c>
      <c r="E2293" s="354" t="str">
        <f t="shared" si="788"/>
        <v>13</v>
      </c>
      <c r="F2293" s="354" t="str">
        <f t="shared" si="789"/>
        <v>E</v>
      </c>
      <c r="G2293" s="355" t="str">
        <f t="shared" si="790"/>
        <v>01</v>
      </c>
      <c r="H2293" s="232" t="s">
        <v>2509</v>
      </c>
      <c r="I2293" s="232" t="s">
        <v>3025</v>
      </c>
      <c r="J2293" s="233" t="s">
        <v>3025</v>
      </c>
      <c r="K2293" s="233" t="s">
        <v>3025</v>
      </c>
      <c r="L2293" s="234"/>
      <c r="M2293" s="232" t="str">
        <f>IF(ISNA(VLOOKUP(L2293,'MASTER DATA'!$A$1:$B$192,2,0)),"",VLOOKUP(L2293,'MASTER DATA'!$A$1:$B$192,2,0))</f>
        <v/>
      </c>
      <c r="N2293" s="232">
        <v>0</v>
      </c>
      <c r="O2293" s="232" t="e">
        <f t="shared" si="791"/>
        <v>#N/A</v>
      </c>
      <c r="P2293" s="232" t="e">
        <f t="shared" si="792"/>
        <v>#N/A</v>
      </c>
      <c r="Q2293" s="232" t="e">
        <f>VLOOKUP(L2293,'MASTER DATA'!$A$1:$E$192,5,0)</f>
        <v>#N/A</v>
      </c>
      <c r="R2293" s="234">
        <f>SUMIF('picking of the day'!$H$4:$H$358,WMS!H2293&amp;WMS!L2293,'picking of the day'!$E$4:$E$358)</f>
        <v>0</v>
      </c>
      <c r="U2293" s="114">
        <f>IF(ISNA(VLOOKUP(H2293,'data putaway'!$A$1:$E$530,3,0)),0,VLOOKUP(H2293,'data putaway'!$A$1:$E$530,3,0))</f>
        <v>0</v>
      </c>
      <c r="V2293" s="354">
        <f t="shared" si="793"/>
        <v>0</v>
      </c>
      <c r="W2293" s="114">
        <f>IF(ISNA(VLOOKUP(H2293,'data putaway'!$A$1:$E$530,2,0)),0,VLOOKUP(H2293,'data putaway'!$A$1:$E$530,2,0))</f>
        <v>0</v>
      </c>
      <c r="X2293" s="354" t="b">
        <f t="shared" si="794"/>
        <v>1</v>
      </c>
      <c r="Y2293" s="354">
        <f>IF(ISNA(VLOOKUP(H2293,'data putaway'!$A$1:$E$530,4,0)),0,VLOOKUP(H2293,'data putaway'!$A$1:$E$530,4,0))</f>
        <v>0</v>
      </c>
      <c r="Z2293" s="113">
        <f>IF(ISNA(VLOOKUP(H2293,'data putaway'!$A$1:$E$530,5,0)),0,VLOOKUP(H2293,'data putaway'!$A$1:$E$530,5,0))</f>
        <v>0</v>
      </c>
      <c r="AA2293" s="354" t="b">
        <f t="shared" si="795"/>
        <v>0</v>
      </c>
      <c r="AB2293" s="354" t="b">
        <f t="shared" si="796"/>
        <v>0</v>
      </c>
      <c r="AC2293" s="356" t="str">
        <f t="shared" ca="1" si="797"/>
        <v/>
      </c>
      <c r="AD2293" s="114" t="str">
        <f t="shared" ca="1" si="804"/>
        <v/>
      </c>
      <c r="AE2293" s="114">
        <f t="shared" si="798"/>
        <v>0</v>
      </c>
      <c r="AF2293" s="114">
        <f t="shared" si="799"/>
        <v>0</v>
      </c>
      <c r="AG2293" s="354" t="str">
        <f t="shared" si="800"/>
        <v>CG13</v>
      </c>
      <c r="AH2293" s="114">
        <f>IF(ISNA(VLOOKUP(L2293,'MASTER DATA'!$A$1:$F$192,6,0)),0,VLOOKUP(L2293,'MASTER DATA'!$A$1:$F$192,6,0))*AE2293</f>
        <v>0</v>
      </c>
      <c r="AI2293" s="354" t="e">
        <f>VLOOKUP($D2293,'warehouse mapping'!$AN$7:$AO$17,2,0)</f>
        <v>#N/A</v>
      </c>
      <c r="AJ2293" s="114">
        <f t="shared" si="801"/>
        <v>1</v>
      </c>
      <c r="AK2293" s="354" t="e">
        <f t="shared" si="802"/>
        <v>#N/A</v>
      </c>
      <c r="AL2293" s="354" t="s">
        <v>3025</v>
      </c>
      <c r="AM2293" s="354">
        <f t="shared" si="805"/>
        <v>1</v>
      </c>
      <c r="AN2293" s="354" t="b">
        <f t="shared" si="803"/>
        <v>1</v>
      </c>
    </row>
    <row r="2294" spans="1:40" s="354" customFormat="1">
      <c r="A2294" s="354" t="str">
        <f t="shared" si="806"/>
        <v>CG13E02</v>
      </c>
      <c r="B2294" s="354">
        <f t="shared" si="807"/>
        <v>0</v>
      </c>
      <c r="C2294" s="354">
        <f t="shared" si="808"/>
        <v>0</v>
      </c>
      <c r="D2294" s="354" t="str">
        <f t="shared" si="787"/>
        <v>CG</v>
      </c>
      <c r="E2294" s="354" t="str">
        <f t="shared" si="788"/>
        <v>13</v>
      </c>
      <c r="F2294" s="354" t="str">
        <f t="shared" si="789"/>
        <v>E</v>
      </c>
      <c r="G2294" s="355" t="str">
        <f t="shared" si="790"/>
        <v>02</v>
      </c>
      <c r="H2294" s="232" t="s">
        <v>2510</v>
      </c>
      <c r="I2294" s="232" t="s">
        <v>3025</v>
      </c>
      <c r="J2294" s="233" t="s">
        <v>3025</v>
      </c>
      <c r="K2294" s="233" t="s">
        <v>3025</v>
      </c>
      <c r="L2294" s="234"/>
      <c r="M2294" s="232" t="str">
        <f>IF(ISNA(VLOOKUP(L2294,'MASTER DATA'!$A$1:$B$192,2,0)),"",VLOOKUP(L2294,'MASTER DATA'!$A$1:$B$192,2,0))</f>
        <v/>
      </c>
      <c r="N2294" s="232">
        <v>0</v>
      </c>
      <c r="O2294" s="232" t="e">
        <f t="shared" si="791"/>
        <v>#N/A</v>
      </c>
      <c r="P2294" s="232" t="e">
        <f t="shared" si="792"/>
        <v>#N/A</v>
      </c>
      <c r="Q2294" s="232" t="e">
        <f>VLOOKUP(L2294,'MASTER DATA'!$A$1:$E$192,5,0)</f>
        <v>#N/A</v>
      </c>
      <c r="R2294" s="234">
        <f>SUMIF('picking of the day'!$H$4:$H$358,WMS!H2294&amp;WMS!L2294,'picking of the day'!$E$4:$E$358)</f>
        <v>0</v>
      </c>
      <c r="U2294" s="114">
        <f>IF(ISNA(VLOOKUP(H2294,'data putaway'!$A$1:$E$530,3,0)),0,VLOOKUP(H2294,'data putaway'!$A$1:$E$530,3,0))</f>
        <v>0</v>
      </c>
      <c r="V2294" s="354">
        <f t="shared" si="793"/>
        <v>0</v>
      </c>
      <c r="W2294" s="114">
        <f>IF(ISNA(VLOOKUP(H2294,'data putaway'!$A$1:$E$530,2,0)),0,VLOOKUP(H2294,'data putaway'!$A$1:$E$530,2,0))</f>
        <v>0</v>
      </c>
      <c r="X2294" s="354" t="b">
        <f t="shared" si="794"/>
        <v>1</v>
      </c>
      <c r="Y2294" s="354">
        <f>IF(ISNA(VLOOKUP(H2294,'data putaway'!$A$1:$E$530,4,0)),0,VLOOKUP(H2294,'data putaway'!$A$1:$E$530,4,0))</f>
        <v>0</v>
      </c>
      <c r="Z2294" s="113">
        <f>IF(ISNA(VLOOKUP(H2294,'data putaway'!$A$1:$E$530,5,0)),0,VLOOKUP(H2294,'data putaway'!$A$1:$E$530,5,0))</f>
        <v>0</v>
      </c>
      <c r="AA2294" s="354" t="b">
        <f t="shared" si="795"/>
        <v>0</v>
      </c>
      <c r="AB2294" s="354" t="b">
        <f t="shared" si="796"/>
        <v>0</v>
      </c>
      <c r="AC2294" s="356" t="str">
        <f t="shared" ca="1" si="797"/>
        <v/>
      </c>
      <c r="AD2294" s="114" t="str">
        <f t="shared" ca="1" si="804"/>
        <v/>
      </c>
      <c r="AE2294" s="114">
        <f t="shared" si="798"/>
        <v>0</v>
      </c>
      <c r="AF2294" s="114">
        <f t="shared" si="799"/>
        <v>0</v>
      </c>
      <c r="AG2294" s="354" t="str">
        <f t="shared" si="800"/>
        <v>CG13</v>
      </c>
      <c r="AH2294" s="114">
        <f>IF(ISNA(VLOOKUP(L2294,'MASTER DATA'!$A$1:$F$192,6,0)),0,VLOOKUP(L2294,'MASTER DATA'!$A$1:$F$192,6,0))*AE2294</f>
        <v>0</v>
      </c>
      <c r="AI2294" s="354" t="e">
        <f>VLOOKUP($D2294,'warehouse mapping'!$AN$7:$AO$17,2,0)</f>
        <v>#N/A</v>
      </c>
      <c r="AJ2294" s="114">
        <f t="shared" si="801"/>
        <v>1</v>
      </c>
      <c r="AK2294" s="354" t="e">
        <f t="shared" si="802"/>
        <v>#N/A</v>
      </c>
      <c r="AL2294" s="354" t="s">
        <v>3025</v>
      </c>
      <c r="AM2294" s="354">
        <f t="shared" si="805"/>
        <v>1</v>
      </c>
      <c r="AN2294" s="354" t="b">
        <f t="shared" si="803"/>
        <v>1</v>
      </c>
    </row>
    <row r="2295" spans="1:40" s="354" customFormat="1">
      <c r="A2295" s="354" t="str">
        <f t="shared" si="806"/>
        <v>CG14A01</v>
      </c>
      <c r="B2295" s="354">
        <f t="shared" si="807"/>
        <v>0</v>
      </c>
      <c r="C2295" s="354">
        <f t="shared" si="808"/>
        <v>0</v>
      </c>
      <c r="D2295" s="354" t="str">
        <f t="shared" si="787"/>
        <v>CG</v>
      </c>
      <c r="E2295" s="354" t="str">
        <f t="shared" si="788"/>
        <v>14</v>
      </c>
      <c r="F2295" s="354" t="str">
        <f t="shared" si="789"/>
        <v>A</v>
      </c>
      <c r="G2295" s="355" t="str">
        <f t="shared" si="790"/>
        <v>01</v>
      </c>
      <c r="H2295" s="232" t="s">
        <v>2511</v>
      </c>
      <c r="I2295" s="232" t="s">
        <v>3025</v>
      </c>
      <c r="J2295" s="233" t="s">
        <v>3025</v>
      </c>
      <c r="K2295" s="233" t="s">
        <v>3025</v>
      </c>
      <c r="L2295" s="234"/>
      <c r="M2295" s="232" t="str">
        <f>IF(ISNA(VLOOKUP(L2295,'MASTER DATA'!$A$1:$B$192,2,0)),"",VLOOKUP(L2295,'MASTER DATA'!$A$1:$B$192,2,0))</f>
        <v/>
      </c>
      <c r="N2295" s="232">
        <v>0</v>
      </c>
      <c r="O2295" s="232" t="e">
        <f t="shared" si="791"/>
        <v>#N/A</v>
      </c>
      <c r="P2295" s="232" t="e">
        <f t="shared" si="792"/>
        <v>#N/A</v>
      </c>
      <c r="Q2295" s="232" t="e">
        <f>VLOOKUP(L2295,'MASTER DATA'!$A$1:$E$192,5,0)</f>
        <v>#N/A</v>
      </c>
      <c r="R2295" s="234">
        <f>SUMIF('picking of the day'!$H$4:$H$358,WMS!H2295&amp;WMS!L2295,'picking of the day'!$E$4:$E$358)</f>
        <v>0</v>
      </c>
      <c r="U2295" s="114">
        <f>IF(ISNA(VLOOKUP(H2295,'data putaway'!$A$1:$E$530,3,0)),0,VLOOKUP(H2295,'data putaway'!$A$1:$E$530,3,0))</f>
        <v>0</v>
      </c>
      <c r="V2295" s="354">
        <f t="shared" si="793"/>
        <v>0</v>
      </c>
      <c r="W2295" s="114">
        <f>IF(ISNA(VLOOKUP(H2295,'data putaway'!$A$1:$E$530,2,0)),0,VLOOKUP(H2295,'data putaway'!$A$1:$E$530,2,0))</f>
        <v>0</v>
      </c>
      <c r="X2295" s="354" t="b">
        <f t="shared" si="794"/>
        <v>1</v>
      </c>
      <c r="Y2295" s="354">
        <f>IF(ISNA(VLOOKUP(H2295,'data putaway'!$A$1:$E$530,4,0)),0,VLOOKUP(H2295,'data putaway'!$A$1:$E$530,4,0))</f>
        <v>0</v>
      </c>
      <c r="Z2295" s="113">
        <f>IF(ISNA(VLOOKUP(H2295,'data putaway'!$A$1:$E$530,5,0)),0,VLOOKUP(H2295,'data putaway'!$A$1:$E$530,5,0))</f>
        <v>0</v>
      </c>
      <c r="AA2295" s="354" t="b">
        <f t="shared" si="795"/>
        <v>0</v>
      </c>
      <c r="AB2295" s="354" t="b">
        <f t="shared" si="796"/>
        <v>0</v>
      </c>
      <c r="AC2295" s="356" t="str">
        <f t="shared" ca="1" si="797"/>
        <v/>
      </c>
      <c r="AD2295" s="114" t="str">
        <f t="shared" ca="1" si="804"/>
        <v/>
      </c>
      <c r="AE2295" s="114">
        <f t="shared" si="798"/>
        <v>0</v>
      </c>
      <c r="AF2295" s="114">
        <f t="shared" si="799"/>
        <v>0</v>
      </c>
      <c r="AG2295" s="354" t="str">
        <f t="shared" si="800"/>
        <v>CG14</v>
      </c>
      <c r="AH2295" s="114">
        <f>IF(ISNA(VLOOKUP(L2295,'MASTER DATA'!$A$1:$F$192,6,0)),0,VLOOKUP(L2295,'MASTER DATA'!$A$1:$F$192,6,0))*AE2295</f>
        <v>0</v>
      </c>
      <c r="AI2295" s="354" t="e">
        <f>VLOOKUP($D2295,'warehouse mapping'!$AN$7:$AO$17,2,0)</f>
        <v>#N/A</v>
      </c>
      <c r="AJ2295" s="114">
        <f t="shared" si="801"/>
        <v>1</v>
      </c>
      <c r="AK2295" s="354" t="e">
        <f t="shared" si="802"/>
        <v>#N/A</v>
      </c>
      <c r="AL2295" s="354" t="s">
        <v>3025</v>
      </c>
      <c r="AM2295" s="354">
        <f t="shared" si="805"/>
        <v>1</v>
      </c>
      <c r="AN2295" s="354" t="b">
        <f t="shared" si="803"/>
        <v>1</v>
      </c>
    </row>
    <row r="2296" spans="1:40" s="354" customFormat="1">
      <c r="A2296" s="354" t="str">
        <f t="shared" si="806"/>
        <v>CG14A02</v>
      </c>
      <c r="B2296" s="354">
        <f t="shared" si="807"/>
        <v>0</v>
      </c>
      <c r="C2296" s="354">
        <f t="shared" si="808"/>
        <v>0</v>
      </c>
      <c r="D2296" s="354" t="str">
        <f t="shared" si="787"/>
        <v>CG</v>
      </c>
      <c r="E2296" s="354" t="str">
        <f t="shared" si="788"/>
        <v>14</v>
      </c>
      <c r="F2296" s="354" t="str">
        <f t="shared" si="789"/>
        <v>A</v>
      </c>
      <c r="G2296" s="355" t="str">
        <f t="shared" si="790"/>
        <v>02</v>
      </c>
      <c r="H2296" s="232" t="s">
        <v>2512</v>
      </c>
      <c r="I2296" s="232" t="s">
        <v>3025</v>
      </c>
      <c r="J2296" s="233" t="s">
        <v>3025</v>
      </c>
      <c r="K2296" s="233" t="s">
        <v>3025</v>
      </c>
      <c r="L2296" s="234"/>
      <c r="M2296" s="232" t="str">
        <f>IF(ISNA(VLOOKUP(L2296,'MASTER DATA'!$A$1:$B$192,2,0)),"",VLOOKUP(L2296,'MASTER DATA'!$A$1:$B$192,2,0))</f>
        <v/>
      </c>
      <c r="N2296" s="232">
        <v>0</v>
      </c>
      <c r="O2296" s="232" t="e">
        <f t="shared" si="791"/>
        <v>#N/A</v>
      </c>
      <c r="P2296" s="232" t="e">
        <f t="shared" si="792"/>
        <v>#N/A</v>
      </c>
      <c r="Q2296" s="232" t="e">
        <f>VLOOKUP(L2296,'MASTER DATA'!$A$1:$E$192,5,0)</f>
        <v>#N/A</v>
      </c>
      <c r="R2296" s="234">
        <f>SUMIF('picking of the day'!$H$4:$H$358,WMS!H2296&amp;WMS!L2296,'picking of the day'!$E$4:$E$358)</f>
        <v>0</v>
      </c>
      <c r="U2296" s="114">
        <f>IF(ISNA(VLOOKUP(H2296,'data putaway'!$A$1:$E$530,3,0)),0,VLOOKUP(H2296,'data putaway'!$A$1:$E$530,3,0))</f>
        <v>0</v>
      </c>
      <c r="V2296" s="354">
        <f t="shared" si="793"/>
        <v>0</v>
      </c>
      <c r="W2296" s="114">
        <f>IF(ISNA(VLOOKUP(H2296,'data putaway'!$A$1:$E$530,2,0)),0,VLOOKUP(H2296,'data putaway'!$A$1:$E$530,2,0))</f>
        <v>0</v>
      </c>
      <c r="X2296" s="354" t="b">
        <f t="shared" si="794"/>
        <v>1</v>
      </c>
      <c r="Y2296" s="354">
        <f>IF(ISNA(VLOOKUP(H2296,'data putaway'!$A$1:$E$530,4,0)),0,VLOOKUP(H2296,'data putaway'!$A$1:$E$530,4,0))</f>
        <v>0</v>
      </c>
      <c r="Z2296" s="113">
        <f>IF(ISNA(VLOOKUP(H2296,'data putaway'!$A$1:$E$530,5,0)),0,VLOOKUP(H2296,'data putaway'!$A$1:$E$530,5,0))</f>
        <v>0</v>
      </c>
      <c r="AA2296" s="354" t="b">
        <f t="shared" si="795"/>
        <v>0</v>
      </c>
      <c r="AB2296" s="354" t="b">
        <f t="shared" si="796"/>
        <v>0</v>
      </c>
      <c r="AC2296" s="356" t="str">
        <f t="shared" ca="1" si="797"/>
        <v/>
      </c>
      <c r="AD2296" s="114" t="str">
        <f t="shared" ca="1" si="804"/>
        <v/>
      </c>
      <c r="AE2296" s="114">
        <f t="shared" si="798"/>
        <v>0</v>
      </c>
      <c r="AF2296" s="114">
        <f t="shared" si="799"/>
        <v>0</v>
      </c>
      <c r="AG2296" s="354" t="str">
        <f t="shared" si="800"/>
        <v>CG14</v>
      </c>
      <c r="AH2296" s="114">
        <f>IF(ISNA(VLOOKUP(L2296,'MASTER DATA'!$A$1:$F$192,6,0)),0,VLOOKUP(L2296,'MASTER DATA'!$A$1:$F$192,6,0))*AE2296</f>
        <v>0</v>
      </c>
      <c r="AI2296" s="354" t="e">
        <f>VLOOKUP($D2296,'warehouse mapping'!$AN$7:$AO$17,2,0)</f>
        <v>#N/A</v>
      </c>
      <c r="AJ2296" s="114">
        <f t="shared" si="801"/>
        <v>1</v>
      </c>
      <c r="AK2296" s="354" t="e">
        <f t="shared" si="802"/>
        <v>#N/A</v>
      </c>
      <c r="AL2296" s="354" t="s">
        <v>3025</v>
      </c>
      <c r="AM2296" s="354">
        <f t="shared" si="805"/>
        <v>1</v>
      </c>
      <c r="AN2296" s="354" t="b">
        <f t="shared" si="803"/>
        <v>1</v>
      </c>
    </row>
    <row r="2297" spans="1:40" s="354" customFormat="1">
      <c r="A2297" s="354" t="str">
        <f t="shared" si="806"/>
        <v>CG14B01</v>
      </c>
      <c r="B2297" s="354">
        <f t="shared" si="807"/>
        <v>0</v>
      </c>
      <c r="C2297" s="354">
        <f t="shared" si="808"/>
        <v>0</v>
      </c>
      <c r="D2297" s="354" t="str">
        <f t="shared" si="787"/>
        <v>CG</v>
      </c>
      <c r="E2297" s="354" t="str">
        <f t="shared" si="788"/>
        <v>14</v>
      </c>
      <c r="F2297" s="354" t="str">
        <f t="shared" si="789"/>
        <v>B</v>
      </c>
      <c r="G2297" s="355" t="str">
        <f t="shared" si="790"/>
        <v>01</v>
      </c>
      <c r="H2297" s="232" t="s">
        <v>2513</v>
      </c>
      <c r="I2297" s="232" t="s">
        <v>3025</v>
      </c>
      <c r="J2297" s="233" t="s">
        <v>3025</v>
      </c>
      <c r="K2297" s="233" t="s">
        <v>3025</v>
      </c>
      <c r="L2297" s="234"/>
      <c r="M2297" s="232" t="str">
        <f>IF(ISNA(VLOOKUP(L2297,'MASTER DATA'!$A$1:$B$192,2,0)),"",VLOOKUP(L2297,'MASTER DATA'!$A$1:$B$192,2,0))</f>
        <v/>
      </c>
      <c r="N2297" s="232">
        <v>0</v>
      </c>
      <c r="O2297" s="232" t="e">
        <f t="shared" si="791"/>
        <v>#N/A</v>
      </c>
      <c r="P2297" s="232" t="e">
        <f t="shared" si="792"/>
        <v>#N/A</v>
      </c>
      <c r="Q2297" s="232" t="e">
        <f>VLOOKUP(L2297,'MASTER DATA'!$A$1:$E$192,5,0)</f>
        <v>#N/A</v>
      </c>
      <c r="R2297" s="234">
        <f>SUMIF('picking of the day'!$H$4:$H$358,WMS!H2297&amp;WMS!L2297,'picking of the day'!$E$4:$E$358)</f>
        <v>0</v>
      </c>
      <c r="U2297" s="114">
        <f>IF(ISNA(VLOOKUP(H2297,'data putaway'!$A$1:$E$530,3,0)),0,VLOOKUP(H2297,'data putaway'!$A$1:$E$530,3,0))</f>
        <v>0</v>
      </c>
      <c r="V2297" s="354">
        <f t="shared" si="793"/>
        <v>0</v>
      </c>
      <c r="W2297" s="114">
        <f>IF(ISNA(VLOOKUP(H2297,'data putaway'!$A$1:$E$530,2,0)),0,VLOOKUP(H2297,'data putaway'!$A$1:$E$530,2,0))</f>
        <v>0</v>
      </c>
      <c r="X2297" s="354" t="b">
        <f t="shared" si="794"/>
        <v>1</v>
      </c>
      <c r="Y2297" s="354">
        <f>IF(ISNA(VLOOKUP(H2297,'data putaway'!$A$1:$E$530,4,0)),0,VLOOKUP(H2297,'data putaway'!$A$1:$E$530,4,0))</f>
        <v>0</v>
      </c>
      <c r="Z2297" s="113">
        <f>IF(ISNA(VLOOKUP(H2297,'data putaway'!$A$1:$E$530,5,0)),0,VLOOKUP(H2297,'data putaway'!$A$1:$E$530,5,0))</f>
        <v>0</v>
      </c>
      <c r="AA2297" s="354" t="b">
        <f t="shared" si="795"/>
        <v>0</v>
      </c>
      <c r="AB2297" s="354" t="b">
        <f t="shared" si="796"/>
        <v>0</v>
      </c>
      <c r="AC2297" s="356" t="str">
        <f t="shared" ca="1" si="797"/>
        <v/>
      </c>
      <c r="AD2297" s="114" t="str">
        <f t="shared" ca="1" si="804"/>
        <v/>
      </c>
      <c r="AE2297" s="114">
        <f t="shared" si="798"/>
        <v>0</v>
      </c>
      <c r="AF2297" s="114">
        <f t="shared" si="799"/>
        <v>0</v>
      </c>
      <c r="AG2297" s="354" t="str">
        <f t="shared" si="800"/>
        <v>CG14</v>
      </c>
      <c r="AH2297" s="114">
        <f>IF(ISNA(VLOOKUP(L2297,'MASTER DATA'!$A$1:$F$192,6,0)),0,VLOOKUP(L2297,'MASTER DATA'!$A$1:$F$192,6,0))*AE2297</f>
        <v>0</v>
      </c>
      <c r="AI2297" s="354" t="e">
        <f>VLOOKUP($D2297,'warehouse mapping'!$AN$7:$AO$17,2,0)</f>
        <v>#N/A</v>
      </c>
      <c r="AJ2297" s="114">
        <f t="shared" si="801"/>
        <v>1</v>
      </c>
      <c r="AK2297" s="354" t="e">
        <f t="shared" si="802"/>
        <v>#N/A</v>
      </c>
      <c r="AL2297" s="354" t="s">
        <v>3025</v>
      </c>
      <c r="AM2297" s="354">
        <f t="shared" si="805"/>
        <v>1</v>
      </c>
      <c r="AN2297" s="354" t="b">
        <f t="shared" si="803"/>
        <v>1</v>
      </c>
    </row>
    <row r="2298" spans="1:40" s="354" customFormat="1">
      <c r="A2298" s="354" t="str">
        <f t="shared" si="806"/>
        <v>CG14B02</v>
      </c>
      <c r="B2298" s="354">
        <f t="shared" si="807"/>
        <v>0</v>
      </c>
      <c r="C2298" s="354">
        <f t="shared" si="808"/>
        <v>0</v>
      </c>
      <c r="D2298" s="354" t="str">
        <f t="shared" si="787"/>
        <v>CG</v>
      </c>
      <c r="E2298" s="354" t="str">
        <f t="shared" si="788"/>
        <v>14</v>
      </c>
      <c r="F2298" s="354" t="str">
        <f t="shared" si="789"/>
        <v>B</v>
      </c>
      <c r="G2298" s="355" t="str">
        <f t="shared" si="790"/>
        <v>02</v>
      </c>
      <c r="H2298" s="232" t="s">
        <v>2514</v>
      </c>
      <c r="I2298" s="232" t="s">
        <v>3025</v>
      </c>
      <c r="J2298" s="233" t="s">
        <v>3025</v>
      </c>
      <c r="K2298" s="233" t="s">
        <v>3025</v>
      </c>
      <c r="L2298" s="234"/>
      <c r="M2298" s="232" t="str">
        <f>IF(ISNA(VLOOKUP(L2298,'MASTER DATA'!$A$1:$B$192,2,0)),"",VLOOKUP(L2298,'MASTER DATA'!$A$1:$B$192,2,0))</f>
        <v/>
      </c>
      <c r="N2298" s="232">
        <v>0</v>
      </c>
      <c r="O2298" s="232" t="e">
        <f t="shared" si="791"/>
        <v>#N/A</v>
      </c>
      <c r="P2298" s="232" t="e">
        <f t="shared" si="792"/>
        <v>#N/A</v>
      </c>
      <c r="Q2298" s="232" t="e">
        <f>VLOOKUP(L2298,'MASTER DATA'!$A$1:$E$192,5,0)</f>
        <v>#N/A</v>
      </c>
      <c r="R2298" s="234">
        <f>SUMIF('picking of the day'!$H$4:$H$358,WMS!H2298&amp;WMS!L2298,'picking of the day'!$E$4:$E$358)</f>
        <v>0</v>
      </c>
      <c r="U2298" s="114">
        <f>IF(ISNA(VLOOKUP(H2298,'data putaway'!$A$1:$E$530,3,0)),0,VLOOKUP(H2298,'data putaway'!$A$1:$E$530,3,0))</f>
        <v>0</v>
      </c>
      <c r="V2298" s="354">
        <f t="shared" si="793"/>
        <v>0</v>
      </c>
      <c r="W2298" s="114">
        <f>IF(ISNA(VLOOKUP(H2298,'data putaway'!$A$1:$E$530,2,0)),0,VLOOKUP(H2298,'data putaway'!$A$1:$E$530,2,0))</f>
        <v>0</v>
      </c>
      <c r="X2298" s="354" t="b">
        <f t="shared" si="794"/>
        <v>1</v>
      </c>
      <c r="Y2298" s="354">
        <f>IF(ISNA(VLOOKUP(H2298,'data putaway'!$A$1:$E$530,4,0)),0,VLOOKUP(H2298,'data putaway'!$A$1:$E$530,4,0))</f>
        <v>0</v>
      </c>
      <c r="Z2298" s="113">
        <f>IF(ISNA(VLOOKUP(H2298,'data putaway'!$A$1:$E$530,5,0)),0,VLOOKUP(H2298,'data putaway'!$A$1:$E$530,5,0))</f>
        <v>0</v>
      </c>
      <c r="AA2298" s="354" t="b">
        <f t="shared" si="795"/>
        <v>0</v>
      </c>
      <c r="AB2298" s="354" t="b">
        <f t="shared" si="796"/>
        <v>0</v>
      </c>
      <c r="AC2298" s="356" t="str">
        <f t="shared" ca="1" si="797"/>
        <v/>
      </c>
      <c r="AD2298" s="114" t="str">
        <f t="shared" ca="1" si="804"/>
        <v/>
      </c>
      <c r="AE2298" s="114">
        <f t="shared" si="798"/>
        <v>0</v>
      </c>
      <c r="AF2298" s="114">
        <f t="shared" si="799"/>
        <v>0</v>
      </c>
      <c r="AG2298" s="354" t="str">
        <f t="shared" si="800"/>
        <v>CG14</v>
      </c>
      <c r="AH2298" s="114">
        <f>IF(ISNA(VLOOKUP(L2298,'MASTER DATA'!$A$1:$F$192,6,0)),0,VLOOKUP(L2298,'MASTER DATA'!$A$1:$F$192,6,0))*AE2298</f>
        <v>0</v>
      </c>
      <c r="AI2298" s="354" t="e">
        <f>VLOOKUP($D2298,'warehouse mapping'!$AN$7:$AO$17,2,0)</f>
        <v>#N/A</v>
      </c>
      <c r="AJ2298" s="114">
        <f t="shared" si="801"/>
        <v>1</v>
      </c>
      <c r="AK2298" s="354" t="e">
        <f t="shared" si="802"/>
        <v>#N/A</v>
      </c>
      <c r="AL2298" s="354" t="s">
        <v>3025</v>
      </c>
      <c r="AM2298" s="354">
        <f t="shared" si="805"/>
        <v>1</v>
      </c>
      <c r="AN2298" s="354" t="b">
        <f t="shared" si="803"/>
        <v>1</v>
      </c>
    </row>
    <row r="2299" spans="1:40" s="354" customFormat="1">
      <c r="A2299" s="354" t="str">
        <f t="shared" si="806"/>
        <v>CG14C01</v>
      </c>
      <c r="B2299" s="354">
        <f t="shared" si="807"/>
        <v>0</v>
      </c>
      <c r="C2299" s="354">
        <f t="shared" si="808"/>
        <v>0</v>
      </c>
      <c r="D2299" s="354" t="str">
        <f t="shared" si="787"/>
        <v>CG</v>
      </c>
      <c r="E2299" s="354" t="str">
        <f t="shared" si="788"/>
        <v>14</v>
      </c>
      <c r="F2299" s="354" t="str">
        <f t="shared" si="789"/>
        <v>C</v>
      </c>
      <c r="G2299" s="355" t="str">
        <f t="shared" si="790"/>
        <v>01</v>
      </c>
      <c r="H2299" s="232" t="s">
        <v>2515</v>
      </c>
      <c r="I2299" s="232" t="s">
        <v>3025</v>
      </c>
      <c r="J2299" s="233" t="s">
        <v>3025</v>
      </c>
      <c r="K2299" s="233" t="s">
        <v>3025</v>
      </c>
      <c r="L2299" s="234"/>
      <c r="M2299" s="232" t="str">
        <f>IF(ISNA(VLOOKUP(L2299,'MASTER DATA'!$A$1:$B$192,2,0)),"",VLOOKUP(L2299,'MASTER DATA'!$A$1:$B$192,2,0))</f>
        <v/>
      </c>
      <c r="N2299" s="232">
        <v>0</v>
      </c>
      <c r="O2299" s="232" t="e">
        <f t="shared" si="791"/>
        <v>#N/A</v>
      </c>
      <c r="P2299" s="232" t="e">
        <f t="shared" si="792"/>
        <v>#N/A</v>
      </c>
      <c r="Q2299" s="232" t="e">
        <f>VLOOKUP(L2299,'MASTER DATA'!$A$1:$E$192,5,0)</f>
        <v>#N/A</v>
      </c>
      <c r="R2299" s="234">
        <f>SUMIF('picking of the day'!$H$4:$H$358,WMS!H2299&amp;WMS!L2299,'picking of the day'!$E$4:$E$358)</f>
        <v>0</v>
      </c>
      <c r="U2299" s="114">
        <f>IF(ISNA(VLOOKUP(H2299,'data putaway'!$A$1:$E$530,3,0)),0,VLOOKUP(H2299,'data putaway'!$A$1:$E$530,3,0))</f>
        <v>0</v>
      </c>
      <c r="V2299" s="354">
        <f t="shared" si="793"/>
        <v>0</v>
      </c>
      <c r="W2299" s="114">
        <f>IF(ISNA(VLOOKUP(H2299,'data putaway'!$A$1:$E$530,2,0)),0,VLOOKUP(H2299,'data putaway'!$A$1:$E$530,2,0))</f>
        <v>0</v>
      </c>
      <c r="X2299" s="354" t="b">
        <f t="shared" si="794"/>
        <v>1</v>
      </c>
      <c r="Y2299" s="354">
        <f>IF(ISNA(VLOOKUP(H2299,'data putaway'!$A$1:$E$530,4,0)),0,VLOOKUP(H2299,'data putaway'!$A$1:$E$530,4,0))</f>
        <v>0</v>
      </c>
      <c r="Z2299" s="113">
        <f>IF(ISNA(VLOOKUP(H2299,'data putaway'!$A$1:$E$530,5,0)),0,VLOOKUP(H2299,'data putaway'!$A$1:$E$530,5,0))</f>
        <v>0</v>
      </c>
      <c r="AA2299" s="354" t="b">
        <f t="shared" si="795"/>
        <v>0</v>
      </c>
      <c r="AB2299" s="354" t="b">
        <f t="shared" si="796"/>
        <v>0</v>
      </c>
      <c r="AC2299" s="356" t="str">
        <f t="shared" ca="1" si="797"/>
        <v/>
      </c>
      <c r="AD2299" s="114" t="str">
        <f t="shared" ca="1" si="804"/>
        <v/>
      </c>
      <c r="AE2299" s="114">
        <f t="shared" si="798"/>
        <v>0</v>
      </c>
      <c r="AF2299" s="114">
        <f t="shared" si="799"/>
        <v>0</v>
      </c>
      <c r="AG2299" s="354" t="str">
        <f t="shared" si="800"/>
        <v>CG14</v>
      </c>
      <c r="AH2299" s="114">
        <f>IF(ISNA(VLOOKUP(L2299,'MASTER DATA'!$A$1:$F$192,6,0)),0,VLOOKUP(L2299,'MASTER DATA'!$A$1:$F$192,6,0))*AE2299</f>
        <v>0</v>
      </c>
      <c r="AI2299" s="354" t="e">
        <f>VLOOKUP($D2299,'warehouse mapping'!$AN$7:$AO$17,2,0)</f>
        <v>#N/A</v>
      </c>
      <c r="AJ2299" s="114">
        <f t="shared" si="801"/>
        <v>1</v>
      </c>
      <c r="AK2299" s="354" t="e">
        <f t="shared" si="802"/>
        <v>#N/A</v>
      </c>
      <c r="AL2299" s="354" t="s">
        <v>3025</v>
      </c>
      <c r="AM2299" s="354">
        <f t="shared" si="805"/>
        <v>1</v>
      </c>
      <c r="AN2299" s="354" t="b">
        <f t="shared" si="803"/>
        <v>1</v>
      </c>
    </row>
    <row r="2300" spans="1:40" s="354" customFormat="1">
      <c r="A2300" s="354" t="str">
        <f t="shared" si="806"/>
        <v>CG14C02</v>
      </c>
      <c r="B2300" s="354">
        <f t="shared" si="807"/>
        <v>0</v>
      </c>
      <c r="C2300" s="354">
        <f t="shared" si="808"/>
        <v>0</v>
      </c>
      <c r="D2300" s="354" t="str">
        <f t="shared" si="787"/>
        <v>CG</v>
      </c>
      <c r="E2300" s="354" t="str">
        <f t="shared" si="788"/>
        <v>14</v>
      </c>
      <c r="F2300" s="354" t="str">
        <f t="shared" si="789"/>
        <v>C</v>
      </c>
      <c r="G2300" s="355" t="str">
        <f t="shared" si="790"/>
        <v>02</v>
      </c>
      <c r="H2300" s="232" t="s">
        <v>2516</v>
      </c>
      <c r="I2300" s="232" t="s">
        <v>3025</v>
      </c>
      <c r="J2300" s="233" t="s">
        <v>3025</v>
      </c>
      <c r="K2300" s="233" t="s">
        <v>3025</v>
      </c>
      <c r="L2300" s="234"/>
      <c r="M2300" s="232" t="str">
        <f>IF(ISNA(VLOOKUP(L2300,'MASTER DATA'!$A$1:$B$192,2,0)),"",VLOOKUP(L2300,'MASTER DATA'!$A$1:$B$192,2,0))</f>
        <v/>
      </c>
      <c r="N2300" s="232">
        <v>0</v>
      </c>
      <c r="O2300" s="232" t="e">
        <f t="shared" si="791"/>
        <v>#N/A</v>
      </c>
      <c r="P2300" s="232" t="e">
        <f t="shared" si="792"/>
        <v>#N/A</v>
      </c>
      <c r="Q2300" s="232" t="e">
        <f>VLOOKUP(L2300,'MASTER DATA'!$A$1:$E$192,5,0)</f>
        <v>#N/A</v>
      </c>
      <c r="R2300" s="234">
        <f>SUMIF('picking of the day'!$H$4:$H$358,WMS!H2300&amp;WMS!L2300,'picking of the day'!$E$4:$E$358)</f>
        <v>0</v>
      </c>
      <c r="U2300" s="114">
        <f>IF(ISNA(VLOOKUP(H2300,'data putaway'!$A$1:$E$530,3,0)),0,VLOOKUP(H2300,'data putaway'!$A$1:$E$530,3,0))</f>
        <v>0</v>
      </c>
      <c r="V2300" s="354">
        <f t="shared" si="793"/>
        <v>0</v>
      </c>
      <c r="W2300" s="114">
        <f>IF(ISNA(VLOOKUP(H2300,'data putaway'!$A$1:$E$530,2,0)),0,VLOOKUP(H2300,'data putaway'!$A$1:$E$530,2,0))</f>
        <v>0</v>
      </c>
      <c r="X2300" s="354" t="b">
        <f t="shared" si="794"/>
        <v>1</v>
      </c>
      <c r="Y2300" s="354">
        <f>IF(ISNA(VLOOKUP(H2300,'data putaway'!$A$1:$E$530,4,0)),0,VLOOKUP(H2300,'data putaway'!$A$1:$E$530,4,0))</f>
        <v>0</v>
      </c>
      <c r="Z2300" s="113">
        <f>IF(ISNA(VLOOKUP(H2300,'data putaway'!$A$1:$E$530,5,0)),0,VLOOKUP(H2300,'data putaway'!$A$1:$E$530,5,0))</f>
        <v>0</v>
      </c>
      <c r="AA2300" s="354" t="b">
        <f t="shared" si="795"/>
        <v>0</v>
      </c>
      <c r="AB2300" s="354" t="b">
        <f t="shared" si="796"/>
        <v>0</v>
      </c>
      <c r="AC2300" s="356" t="str">
        <f t="shared" ca="1" si="797"/>
        <v/>
      </c>
      <c r="AD2300" s="114" t="str">
        <f t="shared" ca="1" si="804"/>
        <v/>
      </c>
      <c r="AE2300" s="114">
        <f t="shared" si="798"/>
        <v>0</v>
      </c>
      <c r="AF2300" s="114">
        <f t="shared" si="799"/>
        <v>0</v>
      </c>
      <c r="AG2300" s="354" t="str">
        <f t="shared" si="800"/>
        <v>CG14</v>
      </c>
      <c r="AH2300" s="114">
        <f>IF(ISNA(VLOOKUP(L2300,'MASTER DATA'!$A$1:$F$192,6,0)),0,VLOOKUP(L2300,'MASTER DATA'!$A$1:$F$192,6,0))*AE2300</f>
        <v>0</v>
      </c>
      <c r="AI2300" s="354" t="e">
        <f>VLOOKUP($D2300,'warehouse mapping'!$AN$7:$AO$17,2,0)</f>
        <v>#N/A</v>
      </c>
      <c r="AJ2300" s="114">
        <f t="shared" si="801"/>
        <v>1</v>
      </c>
      <c r="AK2300" s="354" t="e">
        <f t="shared" si="802"/>
        <v>#N/A</v>
      </c>
      <c r="AL2300" s="354" t="s">
        <v>3025</v>
      </c>
      <c r="AM2300" s="354">
        <f t="shared" si="805"/>
        <v>1</v>
      </c>
      <c r="AN2300" s="354" t="b">
        <f t="shared" si="803"/>
        <v>1</v>
      </c>
    </row>
    <row r="2301" spans="1:40" s="354" customFormat="1">
      <c r="A2301" s="354" t="str">
        <f t="shared" si="806"/>
        <v>CG14D01</v>
      </c>
      <c r="B2301" s="354">
        <f t="shared" si="807"/>
        <v>0</v>
      </c>
      <c r="C2301" s="354">
        <f t="shared" si="808"/>
        <v>0</v>
      </c>
      <c r="D2301" s="354" t="str">
        <f t="shared" si="787"/>
        <v>CG</v>
      </c>
      <c r="E2301" s="354" t="str">
        <f t="shared" si="788"/>
        <v>14</v>
      </c>
      <c r="F2301" s="354" t="str">
        <f t="shared" si="789"/>
        <v>D</v>
      </c>
      <c r="G2301" s="355" t="str">
        <f t="shared" si="790"/>
        <v>01</v>
      </c>
      <c r="H2301" s="232" t="s">
        <v>2517</v>
      </c>
      <c r="I2301" s="232" t="s">
        <v>3025</v>
      </c>
      <c r="J2301" s="233" t="s">
        <v>3025</v>
      </c>
      <c r="K2301" s="233" t="s">
        <v>3025</v>
      </c>
      <c r="L2301" s="234"/>
      <c r="M2301" s="232" t="str">
        <f>IF(ISNA(VLOOKUP(L2301,'MASTER DATA'!$A$1:$B$192,2,0)),"",VLOOKUP(L2301,'MASTER DATA'!$A$1:$B$192,2,0))</f>
        <v/>
      </c>
      <c r="N2301" s="232">
        <v>0</v>
      </c>
      <c r="O2301" s="232" t="e">
        <f t="shared" si="791"/>
        <v>#N/A</v>
      </c>
      <c r="P2301" s="232" t="e">
        <f t="shared" si="792"/>
        <v>#N/A</v>
      </c>
      <c r="Q2301" s="232" t="e">
        <f>VLOOKUP(L2301,'MASTER DATA'!$A$1:$E$192,5,0)</f>
        <v>#N/A</v>
      </c>
      <c r="R2301" s="234">
        <f>SUMIF('picking of the day'!$H$4:$H$358,WMS!H2301&amp;WMS!L2301,'picking of the day'!$E$4:$E$358)</f>
        <v>0</v>
      </c>
      <c r="U2301" s="114">
        <f>IF(ISNA(VLOOKUP(H2301,'data putaway'!$A$1:$E$530,3,0)),0,VLOOKUP(H2301,'data putaway'!$A$1:$E$530,3,0))</f>
        <v>0</v>
      </c>
      <c r="V2301" s="354">
        <f t="shared" si="793"/>
        <v>0</v>
      </c>
      <c r="W2301" s="114">
        <f>IF(ISNA(VLOOKUP(H2301,'data putaway'!$A$1:$E$530,2,0)),0,VLOOKUP(H2301,'data putaway'!$A$1:$E$530,2,0))</f>
        <v>0</v>
      </c>
      <c r="X2301" s="354" t="b">
        <f t="shared" si="794"/>
        <v>1</v>
      </c>
      <c r="Y2301" s="354">
        <f>IF(ISNA(VLOOKUP(H2301,'data putaway'!$A$1:$E$530,4,0)),0,VLOOKUP(H2301,'data putaway'!$A$1:$E$530,4,0))</f>
        <v>0</v>
      </c>
      <c r="Z2301" s="113">
        <f>IF(ISNA(VLOOKUP(H2301,'data putaway'!$A$1:$E$530,5,0)),0,VLOOKUP(H2301,'data putaway'!$A$1:$E$530,5,0))</f>
        <v>0</v>
      </c>
      <c r="AA2301" s="354" t="b">
        <f t="shared" si="795"/>
        <v>0</v>
      </c>
      <c r="AB2301" s="354" t="b">
        <f t="shared" si="796"/>
        <v>0</v>
      </c>
      <c r="AC2301" s="356" t="str">
        <f t="shared" ca="1" si="797"/>
        <v/>
      </c>
      <c r="AD2301" s="114" t="str">
        <f t="shared" ca="1" si="804"/>
        <v/>
      </c>
      <c r="AE2301" s="114">
        <f t="shared" si="798"/>
        <v>0</v>
      </c>
      <c r="AF2301" s="114">
        <f t="shared" si="799"/>
        <v>0</v>
      </c>
      <c r="AG2301" s="354" t="str">
        <f t="shared" si="800"/>
        <v>CG14</v>
      </c>
      <c r="AH2301" s="114">
        <f>IF(ISNA(VLOOKUP(L2301,'MASTER DATA'!$A$1:$F$192,6,0)),0,VLOOKUP(L2301,'MASTER DATA'!$A$1:$F$192,6,0))*AE2301</f>
        <v>0</v>
      </c>
      <c r="AI2301" s="354" t="e">
        <f>VLOOKUP($D2301,'warehouse mapping'!$AN$7:$AO$17,2,0)</f>
        <v>#N/A</v>
      </c>
      <c r="AJ2301" s="114">
        <f t="shared" si="801"/>
        <v>1</v>
      </c>
      <c r="AK2301" s="354" t="e">
        <f t="shared" si="802"/>
        <v>#N/A</v>
      </c>
      <c r="AL2301" s="354" t="s">
        <v>3025</v>
      </c>
      <c r="AM2301" s="354">
        <f t="shared" si="805"/>
        <v>1</v>
      </c>
      <c r="AN2301" s="354" t="b">
        <f t="shared" si="803"/>
        <v>1</v>
      </c>
    </row>
    <row r="2302" spans="1:40" s="354" customFormat="1">
      <c r="A2302" s="354" t="str">
        <f t="shared" si="806"/>
        <v>CG14D02</v>
      </c>
      <c r="B2302" s="354">
        <f t="shared" si="807"/>
        <v>0</v>
      </c>
      <c r="C2302" s="354">
        <f t="shared" si="808"/>
        <v>0</v>
      </c>
      <c r="D2302" s="354" t="str">
        <f t="shared" si="787"/>
        <v>CG</v>
      </c>
      <c r="E2302" s="354" t="str">
        <f t="shared" si="788"/>
        <v>14</v>
      </c>
      <c r="F2302" s="354" t="str">
        <f t="shared" si="789"/>
        <v>D</v>
      </c>
      <c r="G2302" s="355" t="str">
        <f t="shared" si="790"/>
        <v>02</v>
      </c>
      <c r="H2302" s="232" t="s">
        <v>2518</v>
      </c>
      <c r="I2302" s="232" t="s">
        <v>3025</v>
      </c>
      <c r="J2302" s="233" t="s">
        <v>3025</v>
      </c>
      <c r="K2302" s="233" t="s">
        <v>3025</v>
      </c>
      <c r="L2302" s="234"/>
      <c r="M2302" s="232" t="str">
        <f>IF(ISNA(VLOOKUP(L2302,'MASTER DATA'!$A$1:$B$192,2,0)),"",VLOOKUP(L2302,'MASTER DATA'!$A$1:$B$192,2,0))</f>
        <v/>
      </c>
      <c r="N2302" s="232">
        <v>0</v>
      </c>
      <c r="O2302" s="232" t="e">
        <f t="shared" si="791"/>
        <v>#N/A</v>
      </c>
      <c r="P2302" s="232" t="e">
        <f t="shared" si="792"/>
        <v>#N/A</v>
      </c>
      <c r="Q2302" s="232" t="e">
        <f>VLOOKUP(L2302,'MASTER DATA'!$A$1:$E$192,5,0)</f>
        <v>#N/A</v>
      </c>
      <c r="R2302" s="234">
        <f>SUMIF('picking of the day'!$H$4:$H$358,WMS!H2302&amp;WMS!L2302,'picking of the day'!$E$4:$E$358)</f>
        <v>0</v>
      </c>
      <c r="U2302" s="114">
        <f>IF(ISNA(VLOOKUP(H2302,'data putaway'!$A$1:$E$530,3,0)),0,VLOOKUP(H2302,'data putaway'!$A$1:$E$530,3,0))</f>
        <v>0</v>
      </c>
      <c r="V2302" s="354">
        <f t="shared" si="793"/>
        <v>0</v>
      </c>
      <c r="W2302" s="114">
        <f>IF(ISNA(VLOOKUP(H2302,'data putaway'!$A$1:$E$530,2,0)),0,VLOOKUP(H2302,'data putaway'!$A$1:$E$530,2,0))</f>
        <v>0</v>
      </c>
      <c r="X2302" s="354" t="b">
        <f t="shared" si="794"/>
        <v>1</v>
      </c>
      <c r="Y2302" s="354">
        <f>IF(ISNA(VLOOKUP(H2302,'data putaway'!$A$1:$E$530,4,0)),0,VLOOKUP(H2302,'data putaway'!$A$1:$E$530,4,0))</f>
        <v>0</v>
      </c>
      <c r="Z2302" s="113">
        <f>IF(ISNA(VLOOKUP(H2302,'data putaway'!$A$1:$E$530,5,0)),0,VLOOKUP(H2302,'data putaway'!$A$1:$E$530,5,0))</f>
        <v>0</v>
      </c>
      <c r="AA2302" s="354" t="b">
        <f t="shared" si="795"/>
        <v>0</v>
      </c>
      <c r="AB2302" s="354" t="b">
        <f t="shared" si="796"/>
        <v>0</v>
      </c>
      <c r="AC2302" s="356" t="str">
        <f t="shared" ca="1" si="797"/>
        <v/>
      </c>
      <c r="AD2302" s="114" t="str">
        <f t="shared" ca="1" si="804"/>
        <v/>
      </c>
      <c r="AE2302" s="114">
        <f t="shared" si="798"/>
        <v>0</v>
      </c>
      <c r="AF2302" s="114">
        <f t="shared" si="799"/>
        <v>0</v>
      </c>
      <c r="AG2302" s="354" t="str">
        <f t="shared" si="800"/>
        <v>CG14</v>
      </c>
      <c r="AH2302" s="114">
        <f>IF(ISNA(VLOOKUP(L2302,'MASTER DATA'!$A$1:$F$192,6,0)),0,VLOOKUP(L2302,'MASTER DATA'!$A$1:$F$192,6,0))*AE2302</f>
        <v>0</v>
      </c>
      <c r="AI2302" s="354" t="e">
        <f>VLOOKUP($D2302,'warehouse mapping'!$AN$7:$AO$17,2,0)</f>
        <v>#N/A</v>
      </c>
      <c r="AJ2302" s="114">
        <f t="shared" si="801"/>
        <v>1</v>
      </c>
      <c r="AK2302" s="354" t="e">
        <f t="shared" si="802"/>
        <v>#N/A</v>
      </c>
      <c r="AL2302" s="354" t="s">
        <v>3025</v>
      </c>
      <c r="AM2302" s="354">
        <f t="shared" si="805"/>
        <v>1</v>
      </c>
      <c r="AN2302" s="354" t="b">
        <f t="shared" si="803"/>
        <v>1</v>
      </c>
    </row>
    <row r="2303" spans="1:40" s="354" customFormat="1">
      <c r="A2303" s="354" t="str">
        <f t="shared" si="806"/>
        <v>CG14E01</v>
      </c>
      <c r="B2303" s="354">
        <f t="shared" si="807"/>
        <v>0</v>
      </c>
      <c r="C2303" s="354">
        <f t="shared" si="808"/>
        <v>0</v>
      </c>
      <c r="D2303" s="354" t="str">
        <f t="shared" si="787"/>
        <v>CG</v>
      </c>
      <c r="E2303" s="354" t="str">
        <f t="shared" si="788"/>
        <v>14</v>
      </c>
      <c r="F2303" s="354" t="str">
        <f t="shared" si="789"/>
        <v>E</v>
      </c>
      <c r="G2303" s="355" t="str">
        <f t="shared" si="790"/>
        <v>01</v>
      </c>
      <c r="H2303" s="232" t="s">
        <v>2519</v>
      </c>
      <c r="I2303" s="232" t="s">
        <v>3025</v>
      </c>
      <c r="J2303" s="233" t="s">
        <v>3025</v>
      </c>
      <c r="K2303" s="233" t="s">
        <v>3025</v>
      </c>
      <c r="L2303" s="234"/>
      <c r="M2303" s="232" t="str">
        <f>IF(ISNA(VLOOKUP(L2303,'MASTER DATA'!$A$1:$B$192,2,0)),"",VLOOKUP(L2303,'MASTER DATA'!$A$1:$B$192,2,0))</f>
        <v/>
      </c>
      <c r="N2303" s="232">
        <v>0</v>
      </c>
      <c r="O2303" s="232" t="e">
        <f t="shared" si="791"/>
        <v>#N/A</v>
      </c>
      <c r="P2303" s="232" t="e">
        <f t="shared" si="792"/>
        <v>#N/A</v>
      </c>
      <c r="Q2303" s="232" t="e">
        <f>VLOOKUP(L2303,'MASTER DATA'!$A$1:$E$192,5,0)</f>
        <v>#N/A</v>
      </c>
      <c r="R2303" s="234">
        <f>SUMIF('picking of the day'!$H$4:$H$358,WMS!H2303&amp;WMS!L2303,'picking of the day'!$E$4:$E$358)</f>
        <v>0</v>
      </c>
      <c r="U2303" s="114">
        <f>IF(ISNA(VLOOKUP(H2303,'data putaway'!$A$1:$E$530,3,0)),0,VLOOKUP(H2303,'data putaway'!$A$1:$E$530,3,0))</f>
        <v>0</v>
      </c>
      <c r="V2303" s="354">
        <f t="shared" si="793"/>
        <v>0</v>
      </c>
      <c r="W2303" s="114">
        <f>IF(ISNA(VLOOKUP(H2303,'data putaway'!$A$1:$E$530,2,0)),0,VLOOKUP(H2303,'data putaway'!$A$1:$E$530,2,0))</f>
        <v>0</v>
      </c>
      <c r="X2303" s="354" t="b">
        <f t="shared" si="794"/>
        <v>1</v>
      </c>
      <c r="Y2303" s="354">
        <f>IF(ISNA(VLOOKUP(H2303,'data putaway'!$A$1:$E$530,4,0)),0,VLOOKUP(H2303,'data putaway'!$A$1:$E$530,4,0))</f>
        <v>0</v>
      </c>
      <c r="Z2303" s="113">
        <f>IF(ISNA(VLOOKUP(H2303,'data putaway'!$A$1:$E$530,5,0)),0,VLOOKUP(H2303,'data putaway'!$A$1:$E$530,5,0))</f>
        <v>0</v>
      </c>
      <c r="AA2303" s="354" t="b">
        <f t="shared" si="795"/>
        <v>0</v>
      </c>
      <c r="AB2303" s="354" t="b">
        <f t="shared" si="796"/>
        <v>0</v>
      </c>
      <c r="AC2303" s="356" t="str">
        <f t="shared" ca="1" si="797"/>
        <v/>
      </c>
      <c r="AD2303" s="114" t="str">
        <f t="shared" ca="1" si="804"/>
        <v/>
      </c>
      <c r="AE2303" s="114">
        <f t="shared" si="798"/>
        <v>0</v>
      </c>
      <c r="AF2303" s="114">
        <f t="shared" si="799"/>
        <v>0</v>
      </c>
      <c r="AG2303" s="354" t="str">
        <f t="shared" si="800"/>
        <v>CG14</v>
      </c>
      <c r="AH2303" s="114">
        <f>IF(ISNA(VLOOKUP(L2303,'MASTER DATA'!$A$1:$F$192,6,0)),0,VLOOKUP(L2303,'MASTER DATA'!$A$1:$F$192,6,0))*AE2303</f>
        <v>0</v>
      </c>
      <c r="AI2303" s="354" t="e">
        <f>VLOOKUP($D2303,'warehouse mapping'!$AN$7:$AO$17,2,0)</f>
        <v>#N/A</v>
      </c>
      <c r="AJ2303" s="114">
        <f t="shared" si="801"/>
        <v>1</v>
      </c>
      <c r="AK2303" s="354" t="e">
        <f t="shared" si="802"/>
        <v>#N/A</v>
      </c>
      <c r="AL2303" s="354" t="s">
        <v>3025</v>
      </c>
      <c r="AM2303" s="354">
        <f t="shared" si="805"/>
        <v>1</v>
      </c>
      <c r="AN2303" s="354" t="b">
        <f t="shared" si="803"/>
        <v>1</v>
      </c>
    </row>
    <row r="2304" spans="1:40" s="354" customFormat="1">
      <c r="A2304" s="354" t="str">
        <f t="shared" si="806"/>
        <v>CG14E02</v>
      </c>
      <c r="B2304" s="354">
        <f t="shared" si="807"/>
        <v>0</v>
      </c>
      <c r="C2304" s="354">
        <f t="shared" si="808"/>
        <v>0</v>
      </c>
      <c r="D2304" s="354" t="str">
        <f t="shared" si="787"/>
        <v>CG</v>
      </c>
      <c r="E2304" s="354" t="str">
        <f t="shared" si="788"/>
        <v>14</v>
      </c>
      <c r="F2304" s="354" t="str">
        <f t="shared" si="789"/>
        <v>E</v>
      </c>
      <c r="G2304" s="355" t="str">
        <f t="shared" si="790"/>
        <v>02</v>
      </c>
      <c r="H2304" s="232" t="s">
        <v>2520</v>
      </c>
      <c r="I2304" s="232" t="s">
        <v>3025</v>
      </c>
      <c r="J2304" s="233" t="s">
        <v>3025</v>
      </c>
      <c r="K2304" s="233" t="s">
        <v>3025</v>
      </c>
      <c r="L2304" s="234"/>
      <c r="M2304" s="232" t="str">
        <f>IF(ISNA(VLOOKUP(L2304,'MASTER DATA'!$A$1:$B$192,2,0)),"",VLOOKUP(L2304,'MASTER DATA'!$A$1:$B$192,2,0))</f>
        <v/>
      </c>
      <c r="N2304" s="232">
        <v>0</v>
      </c>
      <c r="O2304" s="232" t="e">
        <f t="shared" si="791"/>
        <v>#N/A</v>
      </c>
      <c r="P2304" s="232" t="e">
        <f t="shared" si="792"/>
        <v>#N/A</v>
      </c>
      <c r="Q2304" s="232" t="e">
        <f>VLOOKUP(L2304,'MASTER DATA'!$A$1:$E$192,5,0)</f>
        <v>#N/A</v>
      </c>
      <c r="R2304" s="234">
        <f>SUMIF('picking of the day'!$H$4:$H$358,WMS!H2304&amp;WMS!L2304,'picking of the day'!$E$4:$E$358)</f>
        <v>0</v>
      </c>
      <c r="U2304" s="114">
        <f>IF(ISNA(VLOOKUP(H2304,'data putaway'!$A$1:$E$530,3,0)),0,VLOOKUP(H2304,'data putaway'!$A$1:$E$530,3,0))</f>
        <v>0</v>
      </c>
      <c r="V2304" s="354">
        <f t="shared" si="793"/>
        <v>0</v>
      </c>
      <c r="W2304" s="114">
        <f>IF(ISNA(VLOOKUP(H2304,'data putaway'!$A$1:$E$530,2,0)),0,VLOOKUP(H2304,'data putaway'!$A$1:$E$530,2,0))</f>
        <v>0</v>
      </c>
      <c r="X2304" s="354" t="b">
        <f t="shared" si="794"/>
        <v>1</v>
      </c>
      <c r="Y2304" s="354">
        <f>IF(ISNA(VLOOKUP(H2304,'data putaway'!$A$1:$E$530,4,0)),0,VLOOKUP(H2304,'data putaway'!$A$1:$E$530,4,0))</f>
        <v>0</v>
      </c>
      <c r="Z2304" s="113">
        <f>IF(ISNA(VLOOKUP(H2304,'data putaway'!$A$1:$E$530,5,0)),0,VLOOKUP(H2304,'data putaway'!$A$1:$E$530,5,0))</f>
        <v>0</v>
      </c>
      <c r="AA2304" s="354" t="b">
        <f t="shared" si="795"/>
        <v>0</v>
      </c>
      <c r="AB2304" s="354" t="b">
        <f t="shared" si="796"/>
        <v>0</v>
      </c>
      <c r="AC2304" s="356" t="str">
        <f t="shared" ca="1" si="797"/>
        <v/>
      </c>
      <c r="AD2304" s="114" t="str">
        <f t="shared" ca="1" si="804"/>
        <v/>
      </c>
      <c r="AE2304" s="114">
        <f t="shared" si="798"/>
        <v>0</v>
      </c>
      <c r="AF2304" s="114">
        <f t="shared" si="799"/>
        <v>0</v>
      </c>
      <c r="AG2304" s="354" t="str">
        <f t="shared" si="800"/>
        <v>CG14</v>
      </c>
      <c r="AH2304" s="114">
        <f>IF(ISNA(VLOOKUP(L2304,'MASTER DATA'!$A$1:$F$192,6,0)),0,VLOOKUP(L2304,'MASTER DATA'!$A$1:$F$192,6,0))*AE2304</f>
        <v>0</v>
      </c>
      <c r="AI2304" s="354" t="e">
        <f>VLOOKUP($D2304,'warehouse mapping'!$AN$7:$AO$17,2,0)</f>
        <v>#N/A</v>
      </c>
      <c r="AJ2304" s="114">
        <f t="shared" si="801"/>
        <v>1</v>
      </c>
      <c r="AK2304" s="354" t="e">
        <f t="shared" si="802"/>
        <v>#N/A</v>
      </c>
      <c r="AL2304" s="354" t="s">
        <v>3025</v>
      </c>
      <c r="AM2304" s="354">
        <f t="shared" si="805"/>
        <v>1</v>
      </c>
      <c r="AN2304" s="354" t="b">
        <f t="shared" si="803"/>
        <v>1</v>
      </c>
    </row>
    <row r="2305" spans="1:40" s="354" customFormat="1">
      <c r="A2305" s="354" t="str">
        <f t="shared" si="806"/>
        <v>CG15A01</v>
      </c>
      <c r="B2305" s="354">
        <f t="shared" si="807"/>
        <v>0</v>
      </c>
      <c r="C2305" s="354">
        <f t="shared" si="808"/>
        <v>0</v>
      </c>
      <c r="D2305" s="354" t="str">
        <f t="shared" si="787"/>
        <v>CG</v>
      </c>
      <c r="E2305" s="354" t="str">
        <f t="shared" si="788"/>
        <v>15</v>
      </c>
      <c r="F2305" s="354" t="str">
        <f t="shared" si="789"/>
        <v>A</v>
      </c>
      <c r="G2305" s="355" t="str">
        <f t="shared" si="790"/>
        <v>01</v>
      </c>
      <c r="H2305" s="232" t="s">
        <v>2521</v>
      </c>
      <c r="I2305" s="232" t="s">
        <v>3025</v>
      </c>
      <c r="J2305" s="233" t="s">
        <v>3025</v>
      </c>
      <c r="K2305" s="233" t="s">
        <v>3025</v>
      </c>
      <c r="L2305" s="234"/>
      <c r="M2305" s="232" t="str">
        <f>IF(ISNA(VLOOKUP(L2305,'MASTER DATA'!$A$1:$B$192,2,0)),"",VLOOKUP(L2305,'MASTER DATA'!$A$1:$B$192,2,0))</f>
        <v/>
      </c>
      <c r="N2305" s="232">
        <v>0</v>
      </c>
      <c r="O2305" s="232" t="e">
        <f t="shared" si="791"/>
        <v>#N/A</v>
      </c>
      <c r="P2305" s="232" t="e">
        <f t="shared" si="792"/>
        <v>#N/A</v>
      </c>
      <c r="Q2305" s="232" t="e">
        <f>VLOOKUP(L2305,'MASTER DATA'!$A$1:$E$192,5,0)</f>
        <v>#N/A</v>
      </c>
      <c r="R2305" s="234">
        <f>SUMIF('picking of the day'!$H$4:$H$358,WMS!H2305&amp;WMS!L2305,'picking of the day'!$E$4:$E$358)</f>
        <v>0</v>
      </c>
      <c r="U2305" s="114">
        <f>IF(ISNA(VLOOKUP(H2305,'data putaway'!$A$1:$E$530,3,0)),0,VLOOKUP(H2305,'data putaway'!$A$1:$E$530,3,0))</f>
        <v>0</v>
      </c>
      <c r="V2305" s="354">
        <f t="shared" si="793"/>
        <v>0</v>
      </c>
      <c r="W2305" s="114">
        <f>IF(ISNA(VLOOKUP(H2305,'data putaway'!$A$1:$E$530,2,0)),0,VLOOKUP(H2305,'data putaway'!$A$1:$E$530,2,0))</f>
        <v>0</v>
      </c>
      <c r="X2305" s="354" t="b">
        <f t="shared" si="794"/>
        <v>1</v>
      </c>
      <c r="Y2305" s="354">
        <f>IF(ISNA(VLOOKUP(H2305,'data putaway'!$A$1:$E$530,4,0)),0,VLOOKUP(H2305,'data putaway'!$A$1:$E$530,4,0))</f>
        <v>0</v>
      </c>
      <c r="Z2305" s="113">
        <f>IF(ISNA(VLOOKUP(H2305,'data putaway'!$A$1:$E$530,5,0)),0,VLOOKUP(H2305,'data putaway'!$A$1:$E$530,5,0))</f>
        <v>0</v>
      </c>
      <c r="AA2305" s="354" t="b">
        <f t="shared" si="795"/>
        <v>0</v>
      </c>
      <c r="AB2305" s="354" t="b">
        <f t="shared" si="796"/>
        <v>0</v>
      </c>
      <c r="AC2305" s="356" t="str">
        <f t="shared" ca="1" si="797"/>
        <v/>
      </c>
      <c r="AD2305" s="114" t="str">
        <f t="shared" ca="1" si="804"/>
        <v/>
      </c>
      <c r="AE2305" s="114">
        <f t="shared" si="798"/>
        <v>0</v>
      </c>
      <c r="AF2305" s="114">
        <f t="shared" si="799"/>
        <v>0</v>
      </c>
      <c r="AG2305" s="354" t="str">
        <f t="shared" si="800"/>
        <v>CG15</v>
      </c>
      <c r="AH2305" s="114">
        <f>IF(ISNA(VLOOKUP(L2305,'MASTER DATA'!$A$1:$F$192,6,0)),0,VLOOKUP(L2305,'MASTER DATA'!$A$1:$F$192,6,0))*AE2305</f>
        <v>0</v>
      </c>
      <c r="AI2305" s="354" t="e">
        <f>VLOOKUP($D2305,'warehouse mapping'!$AN$7:$AO$17,2,0)</f>
        <v>#N/A</v>
      </c>
      <c r="AJ2305" s="114">
        <f t="shared" si="801"/>
        <v>1</v>
      </c>
      <c r="AK2305" s="354" t="e">
        <f t="shared" si="802"/>
        <v>#N/A</v>
      </c>
      <c r="AL2305" s="354" t="s">
        <v>3025</v>
      </c>
      <c r="AM2305" s="354">
        <f t="shared" si="805"/>
        <v>1</v>
      </c>
      <c r="AN2305" s="354" t="b">
        <f t="shared" si="803"/>
        <v>1</v>
      </c>
    </row>
    <row r="2306" spans="1:40" s="354" customFormat="1">
      <c r="A2306" s="354" t="str">
        <f t="shared" si="806"/>
        <v>CG15A02</v>
      </c>
      <c r="B2306" s="354">
        <f t="shared" si="807"/>
        <v>0</v>
      </c>
      <c r="C2306" s="354">
        <f t="shared" si="808"/>
        <v>0</v>
      </c>
      <c r="D2306" s="354" t="str">
        <f t="shared" si="787"/>
        <v>CG</v>
      </c>
      <c r="E2306" s="354" t="str">
        <f t="shared" si="788"/>
        <v>15</v>
      </c>
      <c r="F2306" s="354" t="str">
        <f t="shared" si="789"/>
        <v>A</v>
      </c>
      <c r="G2306" s="355" t="str">
        <f t="shared" si="790"/>
        <v>02</v>
      </c>
      <c r="H2306" s="232" t="s">
        <v>2522</v>
      </c>
      <c r="I2306" s="232" t="s">
        <v>3025</v>
      </c>
      <c r="J2306" s="233" t="s">
        <v>3025</v>
      </c>
      <c r="K2306" s="233" t="s">
        <v>3025</v>
      </c>
      <c r="L2306" s="234"/>
      <c r="M2306" s="232" t="str">
        <f>IF(ISNA(VLOOKUP(L2306,'MASTER DATA'!$A$1:$B$192,2,0)),"",VLOOKUP(L2306,'MASTER DATA'!$A$1:$B$192,2,0))</f>
        <v/>
      </c>
      <c r="N2306" s="232">
        <v>0</v>
      </c>
      <c r="O2306" s="232" t="e">
        <f t="shared" si="791"/>
        <v>#N/A</v>
      </c>
      <c r="P2306" s="232" t="e">
        <f t="shared" si="792"/>
        <v>#N/A</v>
      </c>
      <c r="Q2306" s="232" t="e">
        <f>VLOOKUP(L2306,'MASTER DATA'!$A$1:$E$192,5,0)</f>
        <v>#N/A</v>
      </c>
      <c r="R2306" s="234">
        <f>SUMIF('picking of the day'!$H$4:$H$358,WMS!H2306&amp;WMS!L2306,'picking of the day'!$E$4:$E$358)</f>
        <v>0</v>
      </c>
      <c r="U2306" s="114">
        <f>IF(ISNA(VLOOKUP(H2306,'data putaway'!$A$1:$E$530,3,0)),0,VLOOKUP(H2306,'data putaway'!$A$1:$E$530,3,0))</f>
        <v>0</v>
      </c>
      <c r="V2306" s="354">
        <f t="shared" si="793"/>
        <v>0</v>
      </c>
      <c r="W2306" s="114">
        <f>IF(ISNA(VLOOKUP(H2306,'data putaway'!$A$1:$E$530,2,0)),0,VLOOKUP(H2306,'data putaway'!$A$1:$E$530,2,0))</f>
        <v>0</v>
      </c>
      <c r="X2306" s="354" t="b">
        <f t="shared" si="794"/>
        <v>1</v>
      </c>
      <c r="Y2306" s="354">
        <f>IF(ISNA(VLOOKUP(H2306,'data putaway'!$A$1:$E$530,4,0)),0,VLOOKUP(H2306,'data putaway'!$A$1:$E$530,4,0))</f>
        <v>0</v>
      </c>
      <c r="Z2306" s="113">
        <f>IF(ISNA(VLOOKUP(H2306,'data putaway'!$A$1:$E$530,5,0)),0,VLOOKUP(H2306,'data putaway'!$A$1:$E$530,5,0))</f>
        <v>0</v>
      </c>
      <c r="AA2306" s="354" t="b">
        <f t="shared" si="795"/>
        <v>0</v>
      </c>
      <c r="AB2306" s="354" t="b">
        <f t="shared" si="796"/>
        <v>0</v>
      </c>
      <c r="AC2306" s="356" t="str">
        <f t="shared" ca="1" si="797"/>
        <v/>
      </c>
      <c r="AD2306" s="114" t="str">
        <f t="shared" ca="1" si="804"/>
        <v/>
      </c>
      <c r="AE2306" s="114">
        <f t="shared" si="798"/>
        <v>0</v>
      </c>
      <c r="AF2306" s="114">
        <f t="shared" si="799"/>
        <v>0</v>
      </c>
      <c r="AG2306" s="354" t="str">
        <f t="shared" si="800"/>
        <v>CG15</v>
      </c>
      <c r="AH2306" s="114">
        <f>IF(ISNA(VLOOKUP(L2306,'MASTER DATA'!$A$1:$F$192,6,0)),0,VLOOKUP(L2306,'MASTER DATA'!$A$1:$F$192,6,0))*AE2306</f>
        <v>0</v>
      </c>
      <c r="AI2306" s="354" t="e">
        <f>VLOOKUP($D2306,'warehouse mapping'!$AN$7:$AO$17,2,0)</f>
        <v>#N/A</v>
      </c>
      <c r="AJ2306" s="114">
        <f t="shared" si="801"/>
        <v>1</v>
      </c>
      <c r="AK2306" s="354" t="e">
        <f t="shared" si="802"/>
        <v>#N/A</v>
      </c>
      <c r="AL2306" s="354" t="s">
        <v>3025</v>
      </c>
      <c r="AM2306" s="354">
        <f t="shared" si="805"/>
        <v>1</v>
      </c>
      <c r="AN2306" s="354" t="b">
        <f t="shared" si="803"/>
        <v>1</v>
      </c>
    </row>
    <row r="2307" spans="1:40" s="354" customFormat="1">
      <c r="A2307" s="354" t="str">
        <f t="shared" si="806"/>
        <v>CG15B01</v>
      </c>
      <c r="B2307" s="354">
        <f t="shared" si="807"/>
        <v>0</v>
      </c>
      <c r="C2307" s="354">
        <f t="shared" si="808"/>
        <v>0</v>
      </c>
      <c r="D2307" s="354" t="str">
        <f t="shared" si="787"/>
        <v>CG</v>
      </c>
      <c r="E2307" s="354" t="str">
        <f t="shared" si="788"/>
        <v>15</v>
      </c>
      <c r="F2307" s="354" t="str">
        <f t="shared" si="789"/>
        <v>B</v>
      </c>
      <c r="G2307" s="355" t="str">
        <f t="shared" si="790"/>
        <v>01</v>
      </c>
      <c r="H2307" s="232" t="s">
        <v>2523</v>
      </c>
      <c r="I2307" s="232" t="s">
        <v>3025</v>
      </c>
      <c r="J2307" s="233" t="s">
        <v>3025</v>
      </c>
      <c r="K2307" s="233" t="s">
        <v>3025</v>
      </c>
      <c r="L2307" s="234"/>
      <c r="M2307" s="232" t="str">
        <f>IF(ISNA(VLOOKUP(L2307,'MASTER DATA'!$A$1:$B$192,2,0)),"",VLOOKUP(L2307,'MASTER DATA'!$A$1:$B$192,2,0))</f>
        <v/>
      </c>
      <c r="N2307" s="232">
        <v>0</v>
      </c>
      <c r="O2307" s="232" t="e">
        <f t="shared" si="791"/>
        <v>#N/A</v>
      </c>
      <c r="P2307" s="232" t="e">
        <f t="shared" si="792"/>
        <v>#N/A</v>
      </c>
      <c r="Q2307" s="232" t="e">
        <f>VLOOKUP(L2307,'MASTER DATA'!$A$1:$E$192,5,0)</f>
        <v>#N/A</v>
      </c>
      <c r="R2307" s="234">
        <f>SUMIF('picking of the day'!$H$4:$H$358,WMS!H2307&amp;WMS!L2307,'picking of the day'!$E$4:$E$358)</f>
        <v>0</v>
      </c>
      <c r="U2307" s="114">
        <f>IF(ISNA(VLOOKUP(H2307,'data putaway'!$A$1:$E$530,3,0)),0,VLOOKUP(H2307,'data putaway'!$A$1:$E$530,3,0))</f>
        <v>0</v>
      </c>
      <c r="V2307" s="354">
        <f t="shared" si="793"/>
        <v>0</v>
      </c>
      <c r="W2307" s="114">
        <f>IF(ISNA(VLOOKUP(H2307,'data putaway'!$A$1:$E$530,2,0)),0,VLOOKUP(H2307,'data putaway'!$A$1:$E$530,2,0))</f>
        <v>0</v>
      </c>
      <c r="X2307" s="354" t="b">
        <f t="shared" si="794"/>
        <v>1</v>
      </c>
      <c r="Y2307" s="354">
        <f>IF(ISNA(VLOOKUP(H2307,'data putaway'!$A$1:$E$530,4,0)),0,VLOOKUP(H2307,'data putaway'!$A$1:$E$530,4,0))</f>
        <v>0</v>
      </c>
      <c r="Z2307" s="113">
        <f>IF(ISNA(VLOOKUP(H2307,'data putaway'!$A$1:$E$530,5,0)),0,VLOOKUP(H2307,'data putaway'!$A$1:$E$530,5,0))</f>
        <v>0</v>
      </c>
      <c r="AA2307" s="354" t="b">
        <f t="shared" si="795"/>
        <v>0</v>
      </c>
      <c r="AB2307" s="354" t="b">
        <f t="shared" si="796"/>
        <v>0</v>
      </c>
      <c r="AC2307" s="356" t="str">
        <f t="shared" ca="1" si="797"/>
        <v/>
      </c>
      <c r="AD2307" s="114" t="str">
        <f t="shared" ca="1" si="804"/>
        <v/>
      </c>
      <c r="AE2307" s="114">
        <f t="shared" si="798"/>
        <v>0</v>
      </c>
      <c r="AF2307" s="114">
        <f t="shared" si="799"/>
        <v>0</v>
      </c>
      <c r="AG2307" s="354" t="str">
        <f t="shared" si="800"/>
        <v>CG15</v>
      </c>
      <c r="AH2307" s="114">
        <f>IF(ISNA(VLOOKUP(L2307,'MASTER DATA'!$A$1:$F$192,6,0)),0,VLOOKUP(L2307,'MASTER DATA'!$A$1:$F$192,6,0))*AE2307</f>
        <v>0</v>
      </c>
      <c r="AI2307" s="354" t="e">
        <f>VLOOKUP($D2307,'warehouse mapping'!$AN$7:$AO$17,2,0)</f>
        <v>#N/A</v>
      </c>
      <c r="AJ2307" s="114">
        <f t="shared" si="801"/>
        <v>1</v>
      </c>
      <c r="AK2307" s="354" t="e">
        <f t="shared" si="802"/>
        <v>#N/A</v>
      </c>
      <c r="AL2307" s="354" t="s">
        <v>3025</v>
      </c>
      <c r="AM2307" s="354">
        <f t="shared" si="805"/>
        <v>1</v>
      </c>
      <c r="AN2307" s="354" t="b">
        <f t="shared" si="803"/>
        <v>1</v>
      </c>
    </row>
    <row r="2308" spans="1:40" s="354" customFormat="1">
      <c r="A2308" s="354" t="str">
        <f t="shared" si="806"/>
        <v>CG15B02</v>
      </c>
      <c r="B2308" s="354">
        <f t="shared" si="807"/>
        <v>0</v>
      </c>
      <c r="C2308" s="354">
        <f t="shared" si="808"/>
        <v>0</v>
      </c>
      <c r="D2308" s="354" t="str">
        <f t="shared" si="787"/>
        <v>CG</v>
      </c>
      <c r="E2308" s="354" t="str">
        <f t="shared" si="788"/>
        <v>15</v>
      </c>
      <c r="F2308" s="354" t="str">
        <f t="shared" si="789"/>
        <v>B</v>
      </c>
      <c r="G2308" s="355" t="str">
        <f t="shared" si="790"/>
        <v>02</v>
      </c>
      <c r="H2308" s="232" t="s">
        <v>2524</v>
      </c>
      <c r="I2308" s="232" t="s">
        <v>3025</v>
      </c>
      <c r="J2308" s="233" t="s">
        <v>3025</v>
      </c>
      <c r="K2308" s="233" t="s">
        <v>3025</v>
      </c>
      <c r="L2308" s="234"/>
      <c r="M2308" s="232" t="str">
        <f>IF(ISNA(VLOOKUP(L2308,'MASTER DATA'!$A$1:$B$192,2,0)),"",VLOOKUP(L2308,'MASTER DATA'!$A$1:$B$192,2,0))</f>
        <v/>
      </c>
      <c r="N2308" s="232">
        <v>0</v>
      </c>
      <c r="O2308" s="232" t="e">
        <f t="shared" si="791"/>
        <v>#N/A</v>
      </c>
      <c r="P2308" s="232" t="e">
        <f t="shared" si="792"/>
        <v>#N/A</v>
      </c>
      <c r="Q2308" s="232" t="e">
        <f>VLOOKUP(L2308,'MASTER DATA'!$A$1:$E$192,5,0)</f>
        <v>#N/A</v>
      </c>
      <c r="R2308" s="234">
        <f>SUMIF('picking of the day'!$H$4:$H$358,WMS!H2308&amp;WMS!L2308,'picking of the day'!$E$4:$E$358)</f>
        <v>0</v>
      </c>
      <c r="U2308" s="114">
        <f>IF(ISNA(VLOOKUP(H2308,'data putaway'!$A$1:$E$530,3,0)),0,VLOOKUP(H2308,'data putaway'!$A$1:$E$530,3,0))</f>
        <v>0</v>
      </c>
      <c r="V2308" s="354">
        <f t="shared" si="793"/>
        <v>0</v>
      </c>
      <c r="W2308" s="114">
        <f>IF(ISNA(VLOOKUP(H2308,'data putaway'!$A$1:$E$530,2,0)),0,VLOOKUP(H2308,'data putaway'!$A$1:$E$530,2,0))</f>
        <v>0</v>
      </c>
      <c r="X2308" s="354" t="b">
        <f t="shared" si="794"/>
        <v>1</v>
      </c>
      <c r="Y2308" s="354">
        <f>IF(ISNA(VLOOKUP(H2308,'data putaway'!$A$1:$E$530,4,0)),0,VLOOKUP(H2308,'data putaway'!$A$1:$E$530,4,0))</f>
        <v>0</v>
      </c>
      <c r="Z2308" s="113">
        <f>IF(ISNA(VLOOKUP(H2308,'data putaway'!$A$1:$E$530,5,0)),0,VLOOKUP(H2308,'data putaway'!$A$1:$E$530,5,0))</f>
        <v>0</v>
      </c>
      <c r="AA2308" s="354" t="b">
        <f t="shared" si="795"/>
        <v>0</v>
      </c>
      <c r="AB2308" s="354" t="b">
        <f t="shared" si="796"/>
        <v>0</v>
      </c>
      <c r="AC2308" s="356" t="str">
        <f t="shared" ca="1" si="797"/>
        <v/>
      </c>
      <c r="AD2308" s="114" t="str">
        <f t="shared" ca="1" si="804"/>
        <v/>
      </c>
      <c r="AE2308" s="114">
        <f t="shared" si="798"/>
        <v>0</v>
      </c>
      <c r="AF2308" s="114">
        <f t="shared" si="799"/>
        <v>0</v>
      </c>
      <c r="AG2308" s="354" t="str">
        <f t="shared" si="800"/>
        <v>CG15</v>
      </c>
      <c r="AH2308" s="114">
        <f>IF(ISNA(VLOOKUP(L2308,'MASTER DATA'!$A$1:$F$192,6,0)),0,VLOOKUP(L2308,'MASTER DATA'!$A$1:$F$192,6,0))*AE2308</f>
        <v>0</v>
      </c>
      <c r="AI2308" s="354" t="e">
        <f>VLOOKUP($D2308,'warehouse mapping'!$AN$7:$AO$17,2,0)</f>
        <v>#N/A</v>
      </c>
      <c r="AJ2308" s="114">
        <f t="shared" si="801"/>
        <v>1</v>
      </c>
      <c r="AK2308" s="354" t="e">
        <f t="shared" si="802"/>
        <v>#N/A</v>
      </c>
      <c r="AL2308" s="354" t="s">
        <v>3025</v>
      </c>
      <c r="AM2308" s="354">
        <f t="shared" si="805"/>
        <v>1</v>
      </c>
      <c r="AN2308" s="354" t="b">
        <f t="shared" si="803"/>
        <v>1</v>
      </c>
    </row>
    <row r="2309" spans="1:40" s="354" customFormat="1">
      <c r="A2309" s="354" t="str">
        <f t="shared" si="806"/>
        <v>CG15C01</v>
      </c>
      <c r="B2309" s="354">
        <f t="shared" si="807"/>
        <v>0</v>
      </c>
      <c r="C2309" s="354">
        <f t="shared" si="808"/>
        <v>0</v>
      </c>
      <c r="D2309" s="354" t="str">
        <f t="shared" ref="D2309:D2372" si="809">LEFT(H2309,2)</f>
        <v>CG</v>
      </c>
      <c r="E2309" s="354" t="str">
        <f t="shared" ref="E2309:E2372" si="810">MID(H2309,3,2)</f>
        <v>15</v>
      </c>
      <c r="F2309" s="354" t="str">
        <f t="shared" ref="F2309:F2372" si="811">MID(H2309,5,1)</f>
        <v>C</v>
      </c>
      <c r="G2309" s="355" t="str">
        <f t="shared" ref="G2309:G2372" si="812">RIGHT(H2309,2)</f>
        <v>01</v>
      </c>
      <c r="H2309" s="232" t="s">
        <v>2525</v>
      </c>
      <c r="I2309" s="232" t="s">
        <v>3025</v>
      </c>
      <c r="J2309" s="233" t="s">
        <v>3025</v>
      </c>
      <c r="K2309" s="233" t="s">
        <v>3025</v>
      </c>
      <c r="L2309" s="234"/>
      <c r="M2309" s="232" t="str">
        <f>IF(ISNA(VLOOKUP(L2309,'MASTER DATA'!$A$1:$B$192,2,0)),"",VLOOKUP(L2309,'MASTER DATA'!$A$1:$B$192,2,0))</f>
        <v/>
      </c>
      <c r="N2309" s="232">
        <v>0</v>
      </c>
      <c r="O2309" s="232" t="e">
        <f t="shared" ref="O2309:O2372" si="813">(V2309-P2309)/Q2309</f>
        <v>#N/A</v>
      </c>
      <c r="P2309" s="232" t="e">
        <f t="shared" ref="P2309:P2372" si="814">MOD(V2309,Q2309)</f>
        <v>#N/A</v>
      </c>
      <c r="Q2309" s="232" t="e">
        <f>VLOOKUP(L2309,'MASTER DATA'!$A$1:$E$192,5,0)</f>
        <v>#N/A</v>
      </c>
      <c r="R2309" s="234">
        <f>SUMIF('picking of the day'!$H$4:$H$358,WMS!H2309&amp;WMS!L2309,'picking of the day'!$E$4:$E$358)</f>
        <v>0</v>
      </c>
      <c r="U2309" s="114">
        <f>IF(ISNA(VLOOKUP(H2309,'data putaway'!$A$1:$E$530,3,0)),0,VLOOKUP(H2309,'data putaway'!$A$1:$E$530,3,0))</f>
        <v>0</v>
      </c>
      <c r="V2309" s="354">
        <f t="shared" ref="V2309:V2372" si="815">(N2309+T2309+U2309)-(R2309+S2309)</f>
        <v>0</v>
      </c>
      <c r="W2309" s="114">
        <f>IF(ISNA(VLOOKUP(H2309,'data putaway'!$A$1:$E$530,2,0)),0,VLOOKUP(H2309,'data putaway'!$A$1:$E$530,2,0))</f>
        <v>0</v>
      </c>
      <c r="X2309" s="354" t="b">
        <f t="shared" ref="X2309:X2372" si="816">W2309=L2309</f>
        <v>1</v>
      </c>
      <c r="Y2309" s="354">
        <f>IF(ISNA(VLOOKUP(H2309,'data putaway'!$A$1:$E$530,4,0)),0,VLOOKUP(H2309,'data putaway'!$A$1:$E$530,4,0))</f>
        <v>0</v>
      </c>
      <c r="Z2309" s="113">
        <f>IF(ISNA(VLOOKUP(H2309,'data putaway'!$A$1:$E$530,5,0)),0,VLOOKUP(H2309,'data putaway'!$A$1:$E$530,5,0))</f>
        <v>0</v>
      </c>
      <c r="AA2309" s="354" t="b">
        <f t="shared" ref="AA2309:AA2372" si="817">Y2309=I2309</f>
        <v>0</v>
      </c>
      <c r="AB2309" s="354" t="b">
        <f t="shared" ref="AB2309:AB2372" si="818">Z2309=K2309</f>
        <v>0</v>
      </c>
      <c r="AC2309" s="356" t="str">
        <f t="shared" ref="AC2309:AC2372" ca="1" si="819">IF(J2309="","",DATEDIF(J2309,NOW(),"ym")&amp;" Month"&amp;",  "&amp;DATEDIF(J2309,NOW(),"md")&amp;" Days")</f>
        <v/>
      </c>
      <c r="AD2309" s="114" t="str">
        <f t="shared" ca="1" si="804"/>
        <v/>
      </c>
      <c r="AE2309" s="114">
        <f t="shared" ref="AE2309:AE2372" si="820">N2309+U2309</f>
        <v>0</v>
      </c>
      <c r="AF2309" s="114">
        <f t="shared" ref="AF2309:AF2372" si="821">IF(V2309&gt;0,1,0)</f>
        <v>0</v>
      </c>
      <c r="AG2309" s="354" t="str">
        <f t="shared" ref="AG2309:AG2372" si="822">D2309&amp;E2309</f>
        <v>CG15</v>
      </c>
      <c r="AH2309" s="114">
        <f>IF(ISNA(VLOOKUP(L2309,'MASTER DATA'!$A$1:$F$192,6,0)),0,VLOOKUP(L2309,'MASTER DATA'!$A$1:$F$192,6,0))*AE2309</f>
        <v>0</v>
      </c>
      <c r="AI2309" s="354" t="e">
        <f>VLOOKUP($D2309,'warehouse mapping'!$AN$7:$AO$17,2,0)</f>
        <v>#N/A</v>
      </c>
      <c r="AJ2309" s="114">
        <f t="shared" ref="AJ2309:AJ2372" si="823">IF(AF2309=0,1,0)</f>
        <v>1</v>
      </c>
      <c r="AK2309" s="354" t="e">
        <f t="shared" ref="AK2309:AK2372" si="824">IF(AND(AJ2309=1,AI2309="aktif"),D2309,"")</f>
        <v>#N/A</v>
      </c>
      <c r="AL2309" s="354" t="s">
        <v>3025</v>
      </c>
      <c r="AM2309" s="354">
        <f t="shared" si="805"/>
        <v>1</v>
      </c>
      <c r="AN2309" s="354" t="b">
        <f t="shared" si="803"/>
        <v>1</v>
      </c>
    </row>
    <row r="2310" spans="1:40" s="354" customFormat="1">
      <c r="A2310" s="354" t="str">
        <f t="shared" si="806"/>
        <v>CG15C02</v>
      </c>
      <c r="B2310" s="354">
        <f t="shared" si="807"/>
        <v>0</v>
      </c>
      <c r="C2310" s="354">
        <f t="shared" si="808"/>
        <v>0</v>
      </c>
      <c r="D2310" s="354" t="str">
        <f t="shared" si="809"/>
        <v>CG</v>
      </c>
      <c r="E2310" s="354" t="str">
        <f t="shared" si="810"/>
        <v>15</v>
      </c>
      <c r="F2310" s="354" t="str">
        <f t="shared" si="811"/>
        <v>C</v>
      </c>
      <c r="G2310" s="355" t="str">
        <f t="shared" si="812"/>
        <v>02</v>
      </c>
      <c r="H2310" s="232" t="s">
        <v>2526</v>
      </c>
      <c r="I2310" s="232" t="s">
        <v>3025</v>
      </c>
      <c r="J2310" s="233" t="s">
        <v>3025</v>
      </c>
      <c r="K2310" s="233" t="s">
        <v>3025</v>
      </c>
      <c r="L2310" s="234"/>
      <c r="M2310" s="232" t="str">
        <f>IF(ISNA(VLOOKUP(L2310,'MASTER DATA'!$A$1:$B$192,2,0)),"",VLOOKUP(L2310,'MASTER DATA'!$A$1:$B$192,2,0))</f>
        <v/>
      </c>
      <c r="N2310" s="232">
        <v>0</v>
      </c>
      <c r="O2310" s="232" t="e">
        <f t="shared" si="813"/>
        <v>#N/A</v>
      </c>
      <c r="P2310" s="232" t="e">
        <f t="shared" si="814"/>
        <v>#N/A</v>
      </c>
      <c r="Q2310" s="232" t="e">
        <f>VLOOKUP(L2310,'MASTER DATA'!$A$1:$E$192,5,0)</f>
        <v>#N/A</v>
      </c>
      <c r="R2310" s="234">
        <f>SUMIF('picking of the day'!$H$4:$H$358,WMS!H2310&amp;WMS!L2310,'picking of the day'!$E$4:$E$358)</f>
        <v>0</v>
      </c>
      <c r="U2310" s="114">
        <f>IF(ISNA(VLOOKUP(H2310,'data putaway'!$A$1:$E$530,3,0)),0,VLOOKUP(H2310,'data putaway'!$A$1:$E$530,3,0))</f>
        <v>0</v>
      </c>
      <c r="V2310" s="354">
        <f t="shared" si="815"/>
        <v>0</v>
      </c>
      <c r="W2310" s="114">
        <f>IF(ISNA(VLOOKUP(H2310,'data putaway'!$A$1:$E$530,2,0)),0,VLOOKUP(H2310,'data putaway'!$A$1:$E$530,2,0))</f>
        <v>0</v>
      </c>
      <c r="X2310" s="354" t="b">
        <f t="shared" si="816"/>
        <v>1</v>
      </c>
      <c r="Y2310" s="354">
        <f>IF(ISNA(VLOOKUP(H2310,'data putaway'!$A$1:$E$530,4,0)),0,VLOOKUP(H2310,'data putaway'!$A$1:$E$530,4,0))</f>
        <v>0</v>
      </c>
      <c r="Z2310" s="113">
        <f>IF(ISNA(VLOOKUP(H2310,'data putaway'!$A$1:$E$530,5,0)),0,VLOOKUP(H2310,'data putaway'!$A$1:$E$530,5,0))</f>
        <v>0</v>
      </c>
      <c r="AA2310" s="354" t="b">
        <f t="shared" si="817"/>
        <v>0</v>
      </c>
      <c r="AB2310" s="354" t="b">
        <f t="shared" si="818"/>
        <v>0</v>
      </c>
      <c r="AC2310" s="356" t="str">
        <f t="shared" ca="1" si="819"/>
        <v/>
      </c>
      <c r="AD2310" s="114" t="str">
        <f t="shared" ca="1" si="804"/>
        <v/>
      </c>
      <c r="AE2310" s="114">
        <f t="shared" si="820"/>
        <v>0</v>
      </c>
      <c r="AF2310" s="114">
        <f t="shared" si="821"/>
        <v>0</v>
      </c>
      <c r="AG2310" s="354" t="str">
        <f t="shared" si="822"/>
        <v>CG15</v>
      </c>
      <c r="AH2310" s="114">
        <f>IF(ISNA(VLOOKUP(L2310,'MASTER DATA'!$A$1:$F$192,6,0)),0,VLOOKUP(L2310,'MASTER DATA'!$A$1:$F$192,6,0))*AE2310</f>
        <v>0</v>
      </c>
      <c r="AI2310" s="354" t="e">
        <f>VLOOKUP($D2310,'warehouse mapping'!$AN$7:$AO$17,2,0)</f>
        <v>#N/A</v>
      </c>
      <c r="AJ2310" s="114">
        <f t="shared" si="823"/>
        <v>1</v>
      </c>
      <c r="AK2310" s="354" t="e">
        <f t="shared" si="824"/>
        <v>#N/A</v>
      </c>
      <c r="AL2310" s="354" t="s">
        <v>3025</v>
      </c>
      <c r="AM2310" s="354">
        <f t="shared" si="805"/>
        <v>1</v>
      </c>
      <c r="AN2310" s="354" t="b">
        <f t="shared" ref="AN2310:AN2373" si="825">ISNUMBER(V2310)</f>
        <v>1</v>
      </c>
    </row>
    <row r="2311" spans="1:40" s="354" customFormat="1">
      <c r="A2311" s="354" t="str">
        <f t="shared" si="806"/>
        <v>CG15D01</v>
      </c>
      <c r="B2311" s="354">
        <f t="shared" si="807"/>
        <v>0</v>
      </c>
      <c r="C2311" s="354">
        <f t="shared" si="808"/>
        <v>0</v>
      </c>
      <c r="D2311" s="354" t="str">
        <f t="shared" si="809"/>
        <v>CG</v>
      </c>
      <c r="E2311" s="354" t="str">
        <f t="shared" si="810"/>
        <v>15</v>
      </c>
      <c r="F2311" s="354" t="str">
        <f t="shared" si="811"/>
        <v>D</v>
      </c>
      <c r="G2311" s="355" t="str">
        <f t="shared" si="812"/>
        <v>01</v>
      </c>
      <c r="H2311" s="232" t="s">
        <v>2527</v>
      </c>
      <c r="I2311" s="232" t="s">
        <v>3025</v>
      </c>
      <c r="J2311" s="233" t="s">
        <v>3025</v>
      </c>
      <c r="K2311" s="233" t="s">
        <v>3025</v>
      </c>
      <c r="L2311" s="234"/>
      <c r="M2311" s="232" t="str">
        <f>IF(ISNA(VLOOKUP(L2311,'MASTER DATA'!$A$1:$B$192,2,0)),"",VLOOKUP(L2311,'MASTER DATA'!$A$1:$B$192,2,0))</f>
        <v/>
      </c>
      <c r="N2311" s="232">
        <v>0</v>
      </c>
      <c r="O2311" s="232" t="e">
        <f t="shared" si="813"/>
        <v>#N/A</v>
      </c>
      <c r="P2311" s="232" t="e">
        <f t="shared" si="814"/>
        <v>#N/A</v>
      </c>
      <c r="Q2311" s="232" t="e">
        <f>VLOOKUP(L2311,'MASTER DATA'!$A$1:$E$192,5,0)</f>
        <v>#N/A</v>
      </c>
      <c r="R2311" s="234">
        <f>SUMIF('picking of the day'!$H$4:$H$358,WMS!H2311&amp;WMS!L2311,'picking of the day'!$E$4:$E$358)</f>
        <v>0</v>
      </c>
      <c r="U2311" s="114">
        <f>IF(ISNA(VLOOKUP(H2311,'data putaway'!$A$1:$E$530,3,0)),0,VLOOKUP(H2311,'data putaway'!$A$1:$E$530,3,0))</f>
        <v>0</v>
      </c>
      <c r="V2311" s="354">
        <f t="shared" si="815"/>
        <v>0</v>
      </c>
      <c r="W2311" s="114">
        <f>IF(ISNA(VLOOKUP(H2311,'data putaway'!$A$1:$E$530,2,0)),0,VLOOKUP(H2311,'data putaway'!$A$1:$E$530,2,0))</f>
        <v>0</v>
      </c>
      <c r="X2311" s="354" t="b">
        <f t="shared" si="816"/>
        <v>1</v>
      </c>
      <c r="Y2311" s="354">
        <f>IF(ISNA(VLOOKUP(H2311,'data putaway'!$A$1:$E$530,4,0)),0,VLOOKUP(H2311,'data putaway'!$A$1:$E$530,4,0))</f>
        <v>0</v>
      </c>
      <c r="Z2311" s="113">
        <f>IF(ISNA(VLOOKUP(H2311,'data putaway'!$A$1:$E$530,5,0)),0,VLOOKUP(H2311,'data putaway'!$A$1:$E$530,5,0))</f>
        <v>0</v>
      </c>
      <c r="AA2311" s="354" t="b">
        <f t="shared" si="817"/>
        <v>0</v>
      </c>
      <c r="AB2311" s="354" t="b">
        <f t="shared" si="818"/>
        <v>0</v>
      </c>
      <c r="AC2311" s="356" t="str">
        <f t="shared" ca="1" si="819"/>
        <v/>
      </c>
      <c r="AD2311" s="114" t="str">
        <f t="shared" ca="1" si="804"/>
        <v/>
      </c>
      <c r="AE2311" s="114">
        <f t="shared" si="820"/>
        <v>0</v>
      </c>
      <c r="AF2311" s="114">
        <f t="shared" si="821"/>
        <v>0</v>
      </c>
      <c r="AG2311" s="354" t="str">
        <f t="shared" si="822"/>
        <v>CG15</v>
      </c>
      <c r="AH2311" s="114">
        <f>IF(ISNA(VLOOKUP(L2311,'MASTER DATA'!$A$1:$F$192,6,0)),0,VLOOKUP(L2311,'MASTER DATA'!$A$1:$F$192,6,0))*AE2311</f>
        <v>0</v>
      </c>
      <c r="AI2311" s="354" t="e">
        <f>VLOOKUP($D2311,'warehouse mapping'!$AN$7:$AO$17,2,0)</f>
        <v>#N/A</v>
      </c>
      <c r="AJ2311" s="114">
        <f t="shared" si="823"/>
        <v>1</v>
      </c>
      <c r="AK2311" s="354" t="e">
        <f t="shared" si="824"/>
        <v>#N/A</v>
      </c>
      <c r="AL2311" s="354" t="s">
        <v>3025</v>
      </c>
      <c r="AM2311" s="354">
        <f t="shared" si="805"/>
        <v>1</v>
      </c>
      <c r="AN2311" s="354" t="b">
        <f t="shared" si="825"/>
        <v>1</v>
      </c>
    </row>
    <row r="2312" spans="1:40" s="354" customFormat="1">
      <c r="A2312" s="354" t="str">
        <f t="shared" si="806"/>
        <v>CG15D02</v>
      </c>
      <c r="B2312" s="354">
        <f t="shared" si="807"/>
        <v>0</v>
      </c>
      <c r="C2312" s="354">
        <f t="shared" si="808"/>
        <v>0</v>
      </c>
      <c r="D2312" s="354" t="str">
        <f t="shared" si="809"/>
        <v>CG</v>
      </c>
      <c r="E2312" s="354" t="str">
        <f t="shared" si="810"/>
        <v>15</v>
      </c>
      <c r="F2312" s="354" t="str">
        <f t="shared" si="811"/>
        <v>D</v>
      </c>
      <c r="G2312" s="355" t="str">
        <f t="shared" si="812"/>
        <v>02</v>
      </c>
      <c r="H2312" s="232" t="s">
        <v>2528</v>
      </c>
      <c r="I2312" s="232" t="s">
        <v>3025</v>
      </c>
      <c r="J2312" s="233" t="s">
        <v>3025</v>
      </c>
      <c r="K2312" s="233" t="s">
        <v>3025</v>
      </c>
      <c r="L2312" s="234"/>
      <c r="M2312" s="232" t="str">
        <f>IF(ISNA(VLOOKUP(L2312,'MASTER DATA'!$A$1:$B$192,2,0)),"",VLOOKUP(L2312,'MASTER DATA'!$A$1:$B$192,2,0))</f>
        <v/>
      </c>
      <c r="N2312" s="232">
        <v>0</v>
      </c>
      <c r="O2312" s="232" t="e">
        <f t="shared" si="813"/>
        <v>#N/A</v>
      </c>
      <c r="P2312" s="232" t="e">
        <f t="shared" si="814"/>
        <v>#N/A</v>
      </c>
      <c r="Q2312" s="232" t="e">
        <f>VLOOKUP(L2312,'MASTER DATA'!$A$1:$E$192,5,0)</f>
        <v>#N/A</v>
      </c>
      <c r="R2312" s="234">
        <f>SUMIF('picking of the day'!$H$4:$H$358,WMS!H2312&amp;WMS!L2312,'picking of the day'!$E$4:$E$358)</f>
        <v>0</v>
      </c>
      <c r="U2312" s="114">
        <f>IF(ISNA(VLOOKUP(H2312,'data putaway'!$A$1:$E$530,3,0)),0,VLOOKUP(H2312,'data putaway'!$A$1:$E$530,3,0))</f>
        <v>0</v>
      </c>
      <c r="V2312" s="354">
        <f t="shared" si="815"/>
        <v>0</v>
      </c>
      <c r="W2312" s="114">
        <f>IF(ISNA(VLOOKUP(H2312,'data putaway'!$A$1:$E$530,2,0)),0,VLOOKUP(H2312,'data putaway'!$A$1:$E$530,2,0))</f>
        <v>0</v>
      </c>
      <c r="X2312" s="354" t="b">
        <f t="shared" si="816"/>
        <v>1</v>
      </c>
      <c r="Y2312" s="354">
        <f>IF(ISNA(VLOOKUP(H2312,'data putaway'!$A$1:$E$530,4,0)),0,VLOOKUP(H2312,'data putaway'!$A$1:$E$530,4,0))</f>
        <v>0</v>
      </c>
      <c r="Z2312" s="113">
        <f>IF(ISNA(VLOOKUP(H2312,'data putaway'!$A$1:$E$530,5,0)),0,VLOOKUP(H2312,'data putaway'!$A$1:$E$530,5,0))</f>
        <v>0</v>
      </c>
      <c r="AA2312" s="354" t="b">
        <f t="shared" si="817"/>
        <v>0</v>
      </c>
      <c r="AB2312" s="354" t="b">
        <f t="shared" si="818"/>
        <v>0</v>
      </c>
      <c r="AC2312" s="356" t="str">
        <f t="shared" ca="1" si="819"/>
        <v/>
      </c>
      <c r="AD2312" s="114" t="str">
        <f t="shared" ca="1" si="804"/>
        <v/>
      </c>
      <c r="AE2312" s="114">
        <f t="shared" si="820"/>
        <v>0</v>
      </c>
      <c r="AF2312" s="114">
        <f t="shared" si="821"/>
        <v>0</v>
      </c>
      <c r="AG2312" s="354" t="str">
        <f t="shared" si="822"/>
        <v>CG15</v>
      </c>
      <c r="AH2312" s="114">
        <f>IF(ISNA(VLOOKUP(L2312,'MASTER DATA'!$A$1:$F$192,6,0)),0,VLOOKUP(L2312,'MASTER DATA'!$A$1:$F$192,6,0))*AE2312</f>
        <v>0</v>
      </c>
      <c r="AI2312" s="354" t="e">
        <f>VLOOKUP($D2312,'warehouse mapping'!$AN$7:$AO$17,2,0)</f>
        <v>#N/A</v>
      </c>
      <c r="AJ2312" s="114">
        <f t="shared" si="823"/>
        <v>1</v>
      </c>
      <c r="AK2312" s="354" t="e">
        <f t="shared" si="824"/>
        <v>#N/A</v>
      </c>
      <c r="AL2312" s="354" t="s">
        <v>3025</v>
      </c>
      <c r="AM2312" s="354">
        <f t="shared" si="805"/>
        <v>1</v>
      </c>
      <c r="AN2312" s="354" t="b">
        <f t="shared" si="825"/>
        <v>1</v>
      </c>
    </row>
    <row r="2313" spans="1:40" s="354" customFormat="1">
      <c r="A2313" s="354" t="str">
        <f t="shared" si="806"/>
        <v>CG15E01</v>
      </c>
      <c r="B2313" s="354">
        <f t="shared" si="807"/>
        <v>0</v>
      </c>
      <c r="C2313" s="354">
        <f t="shared" si="808"/>
        <v>0</v>
      </c>
      <c r="D2313" s="354" t="str">
        <f t="shared" si="809"/>
        <v>CG</v>
      </c>
      <c r="E2313" s="354" t="str">
        <f t="shared" si="810"/>
        <v>15</v>
      </c>
      <c r="F2313" s="354" t="str">
        <f t="shared" si="811"/>
        <v>E</v>
      </c>
      <c r="G2313" s="355" t="str">
        <f t="shared" si="812"/>
        <v>01</v>
      </c>
      <c r="H2313" s="232" t="s">
        <v>2529</v>
      </c>
      <c r="I2313" s="232" t="s">
        <v>3025</v>
      </c>
      <c r="J2313" s="233" t="s">
        <v>3025</v>
      </c>
      <c r="K2313" s="233" t="s">
        <v>3025</v>
      </c>
      <c r="L2313" s="234"/>
      <c r="M2313" s="232" t="str">
        <f>IF(ISNA(VLOOKUP(L2313,'MASTER DATA'!$A$1:$B$192,2,0)),"",VLOOKUP(L2313,'MASTER DATA'!$A$1:$B$192,2,0))</f>
        <v/>
      </c>
      <c r="N2313" s="232">
        <v>0</v>
      </c>
      <c r="O2313" s="232" t="e">
        <f t="shared" si="813"/>
        <v>#N/A</v>
      </c>
      <c r="P2313" s="232" t="e">
        <f t="shared" si="814"/>
        <v>#N/A</v>
      </c>
      <c r="Q2313" s="232" t="e">
        <f>VLOOKUP(L2313,'MASTER DATA'!$A$1:$E$192,5,0)</f>
        <v>#N/A</v>
      </c>
      <c r="R2313" s="234">
        <f>SUMIF('picking of the day'!$H$4:$H$358,WMS!H2313&amp;WMS!L2313,'picking of the day'!$E$4:$E$358)</f>
        <v>0</v>
      </c>
      <c r="U2313" s="114">
        <f>IF(ISNA(VLOOKUP(H2313,'data putaway'!$A$1:$E$530,3,0)),0,VLOOKUP(H2313,'data putaway'!$A$1:$E$530,3,0))</f>
        <v>0</v>
      </c>
      <c r="V2313" s="354">
        <f t="shared" si="815"/>
        <v>0</v>
      </c>
      <c r="W2313" s="114">
        <f>IF(ISNA(VLOOKUP(H2313,'data putaway'!$A$1:$E$530,2,0)),0,VLOOKUP(H2313,'data putaway'!$A$1:$E$530,2,0))</f>
        <v>0</v>
      </c>
      <c r="X2313" s="354" t="b">
        <f t="shared" si="816"/>
        <v>1</v>
      </c>
      <c r="Y2313" s="354">
        <f>IF(ISNA(VLOOKUP(H2313,'data putaway'!$A$1:$E$530,4,0)),0,VLOOKUP(H2313,'data putaway'!$A$1:$E$530,4,0))</f>
        <v>0</v>
      </c>
      <c r="Z2313" s="113">
        <f>IF(ISNA(VLOOKUP(H2313,'data putaway'!$A$1:$E$530,5,0)),0,VLOOKUP(H2313,'data putaway'!$A$1:$E$530,5,0))</f>
        <v>0</v>
      </c>
      <c r="AA2313" s="354" t="b">
        <f t="shared" si="817"/>
        <v>0</v>
      </c>
      <c r="AB2313" s="354" t="b">
        <f t="shared" si="818"/>
        <v>0</v>
      </c>
      <c r="AC2313" s="356" t="str">
        <f t="shared" ca="1" si="819"/>
        <v/>
      </c>
      <c r="AD2313" s="114" t="str">
        <f t="shared" ca="1" si="804"/>
        <v/>
      </c>
      <c r="AE2313" s="114">
        <f t="shared" si="820"/>
        <v>0</v>
      </c>
      <c r="AF2313" s="114">
        <f t="shared" si="821"/>
        <v>0</v>
      </c>
      <c r="AG2313" s="354" t="str">
        <f t="shared" si="822"/>
        <v>CG15</v>
      </c>
      <c r="AH2313" s="114">
        <f>IF(ISNA(VLOOKUP(L2313,'MASTER DATA'!$A$1:$F$192,6,0)),0,VLOOKUP(L2313,'MASTER DATA'!$A$1:$F$192,6,0))*AE2313</f>
        <v>0</v>
      </c>
      <c r="AI2313" s="354" t="e">
        <f>VLOOKUP($D2313,'warehouse mapping'!$AN$7:$AO$17,2,0)</f>
        <v>#N/A</v>
      </c>
      <c r="AJ2313" s="114">
        <f t="shared" si="823"/>
        <v>1</v>
      </c>
      <c r="AK2313" s="354" t="e">
        <f t="shared" si="824"/>
        <v>#N/A</v>
      </c>
      <c r="AL2313" s="354" t="s">
        <v>3025</v>
      </c>
      <c r="AM2313" s="354">
        <f t="shared" si="805"/>
        <v>1</v>
      </c>
      <c r="AN2313" s="354" t="b">
        <f t="shared" si="825"/>
        <v>1</v>
      </c>
    </row>
    <row r="2314" spans="1:40" s="354" customFormat="1">
      <c r="A2314" s="354" t="str">
        <f t="shared" si="806"/>
        <v>CG15E02</v>
      </c>
      <c r="B2314" s="354">
        <f t="shared" si="807"/>
        <v>0</v>
      </c>
      <c r="C2314" s="354">
        <f t="shared" si="808"/>
        <v>0</v>
      </c>
      <c r="D2314" s="354" t="str">
        <f t="shared" si="809"/>
        <v>CG</v>
      </c>
      <c r="E2314" s="354" t="str">
        <f t="shared" si="810"/>
        <v>15</v>
      </c>
      <c r="F2314" s="354" t="str">
        <f t="shared" si="811"/>
        <v>E</v>
      </c>
      <c r="G2314" s="355" t="str">
        <f t="shared" si="812"/>
        <v>02</v>
      </c>
      <c r="H2314" s="232" t="s">
        <v>2530</v>
      </c>
      <c r="I2314" s="232" t="s">
        <v>3025</v>
      </c>
      <c r="J2314" s="233" t="s">
        <v>3025</v>
      </c>
      <c r="K2314" s="233" t="s">
        <v>3025</v>
      </c>
      <c r="L2314" s="234"/>
      <c r="M2314" s="232" t="str">
        <f>IF(ISNA(VLOOKUP(L2314,'MASTER DATA'!$A$1:$B$192,2,0)),"",VLOOKUP(L2314,'MASTER DATA'!$A$1:$B$192,2,0))</f>
        <v/>
      </c>
      <c r="N2314" s="232">
        <v>0</v>
      </c>
      <c r="O2314" s="232" t="e">
        <f t="shared" si="813"/>
        <v>#N/A</v>
      </c>
      <c r="P2314" s="232" t="e">
        <f t="shared" si="814"/>
        <v>#N/A</v>
      </c>
      <c r="Q2314" s="232" t="e">
        <f>VLOOKUP(L2314,'MASTER DATA'!$A$1:$E$192,5,0)</f>
        <v>#N/A</v>
      </c>
      <c r="R2314" s="234">
        <f>SUMIF('picking of the day'!$H$4:$H$358,WMS!H2314&amp;WMS!L2314,'picking of the day'!$E$4:$E$358)</f>
        <v>0</v>
      </c>
      <c r="U2314" s="114">
        <f>IF(ISNA(VLOOKUP(H2314,'data putaway'!$A$1:$E$530,3,0)),0,VLOOKUP(H2314,'data putaway'!$A$1:$E$530,3,0))</f>
        <v>0</v>
      </c>
      <c r="V2314" s="354">
        <f t="shared" si="815"/>
        <v>0</v>
      </c>
      <c r="W2314" s="114">
        <f>IF(ISNA(VLOOKUP(H2314,'data putaway'!$A$1:$E$530,2,0)),0,VLOOKUP(H2314,'data putaway'!$A$1:$E$530,2,0))</f>
        <v>0</v>
      </c>
      <c r="X2314" s="354" t="b">
        <f t="shared" si="816"/>
        <v>1</v>
      </c>
      <c r="Y2314" s="354">
        <f>IF(ISNA(VLOOKUP(H2314,'data putaway'!$A$1:$E$530,4,0)),0,VLOOKUP(H2314,'data putaway'!$A$1:$E$530,4,0))</f>
        <v>0</v>
      </c>
      <c r="Z2314" s="113">
        <f>IF(ISNA(VLOOKUP(H2314,'data putaway'!$A$1:$E$530,5,0)),0,VLOOKUP(H2314,'data putaway'!$A$1:$E$530,5,0))</f>
        <v>0</v>
      </c>
      <c r="AA2314" s="354" t="b">
        <f t="shared" si="817"/>
        <v>0</v>
      </c>
      <c r="AB2314" s="354" t="b">
        <f t="shared" si="818"/>
        <v>0</v>
      </c>
      <c r="AC2314" s="356" t="str">
        <f t="shared" ca="1" si="819"/>
        <v/>
      </c>
      <c r="AD2314" s="114" t="str">
        <f t="shared" ca="1" si="804"/>
        <v/>
      </c>
      <c r="AE2314" s="114">
        <f t="shared" si="820"/>
        <v>0</v>
      </c>
      <c r="AF2314" s="114">
        <f t="shared" si="821"/>
        <v>0</v>
      </c>
      <c r="AG2314" s="354" t="str">
        <f t="shared" si="822"/>
        <v>CG15</v>
      </c>
      <c r="AH2314" s="114">
        <f>IF(ISNA(VLOOKUP(L2314,'MASTER DATA'!$A$1:$F$192,6,0)),0,VLOOKUP(L2314,'MASTER DATA'!$A$1:$F$192,6,0))*AE2314</f>
        <v>0</v>
      </c>
      <c r="AI2314" s="354" t="e">
        <f>VLOOKUP($D2314,'warehouse mapping'!$AN$7:$AO$17,2,0)</f>
        <v>#N/A</v>
      </c>
      <c r="AJ2314" s="114">
        <f t="shared" si="823"/>
        <v>1</v>
      </c>
      <c r="AK2314" s="354" t="e">
        <f t="shared" si="824"/>
        <v>#N/A</v>
      </c>
      <c r="AL2314" s="354" t="s">
        <v>3025</v>
      </c>
      <c r="AM2314" s="354">
        <f t="shared" si="805"/>
        <v>1</v>
      </c>
      <c r="AN2314" s="354" t="b">
        <f t="shared" si="825"/>
        <v>1</v>
      </c>
    </row>
    <row r="2315" spans="1:40" s="354" customFormat="1">
      <c r="A2315" s="354" t="str">
        <f t="shared" si="806"/>
        <v>CG16A01</v>
      </c>
      <c r="B2315" s="354">
        <f t="shared" si="807"/>
        <v>0</v>
      </c>
      <c r="C2315" s="354">
        <f t="shared" si="808"/>
        <v>0</v>
      </c>
      <c r="D2315" s="354" t="str">
        <f t="shared" si="809"/>
        <v>CG</v>
      </c>
      <c r="E2315" s="354" t="str">
        <f t="shared" si="810"/>
        <v>16</v>
      </c>
      <c r="F2315" s="354" t="str">
        <f t="shared" si="811"/>
        <v>A</v>
      </c>
      <c r="G2315" s="355" t="str">
        <f t="shared" si="812"/>
        <v>01</v>
      </c>
      <c r="H2315" s="232" t="s">
        <v>2531</v>
      </c>
      <c r="I2315" s="232" t="s">
        <v>3025</v>
      </c>
      <c r="J2315" s="233" t="s">
        <v>3025</v>
      </c>
      <c r="K2315" s="233" t="s">
        <v>3025</v>
      </c>
      <c r="L2315" s="234"/>
      <c r="M2315" s="232" t="str">
        <f>IF(ISNA(VLOOKUP(L2315,'MASTER DATA'!$A$1:$B$192,2,0)),"",VLOOKUP(L2315,'MASTER DATA'!$A$1:$B$192,2,0))</f>
        <v/>
      </c>
      <c r="N2315" s="232">
        <v>0</v>
      </c>
      <c r="O2315" s="232" t="e">
        <f t="shared" si="813"/>
        <v>#N/A</v>
      </c>
      <c r="P2315" s="232" t="e">
        <f t="shared" si="814"/>
        <v>#N/A</v>
      </c>
      <c r="Q2315" s="232" t="e">
        <f>VLOOKUP(L2315,'MASTER DATA'!$A$1:$E$192,5,0)</f>
        <v>#N/A</v>
      </c>
      <c r="R2315" s="234">
        <f>SUMIF('picking of the day'!$H$4:$H$358,WMS!H2315&amp;WMS!L2315,'picking of the day'!$E$4:$E$358)</f>
        <v>0</v>
      </c>
      <c r="U2315" s="114">
        <f>IF(ISNA(VLOOKUP(H2315,'data putaway'!$A$1:$E$530,3,0)),0,VLOOKUP(H2315,'data putaway'!$A$1:$E$530,3,0))</f>
        <v>0</v>
      </c>
      <c r="V2315" s="354">
        <f t="shared" si="815"/>
        <v>0</v>
      </c>
      <c r="W2315" s="114">
        <f>IF(ISNA(VLOOKUP(H2315,'data putaway'!$A$1:$E$530,2,0)),0,VLOOKUP(H2315,'data putaway'!$A$1:$E$530,2,0))</f>
        <v>0</v>
      </c>
      <c r="X2315" s="354" t="b">
        <f t="shared" si="816"/>
        <v>1</v>
      </c>
      <c r="Y2315" s="354">
        <f>IF(ISNA(VLOOKUP(H2315,'data putaway'!$A$1:$E$530,4,0)),0,VLOOKUP(H2315,'data putaway'!$A$1:$E$530,4,0))</f>
        <v>0</v>
      </c>
      <c r="Z2315" s="113">
        <f>IF(ISNA(VLOOKUP(H2315,'data putaway'!$A$1:$E$530,5,0)),0,VLOOKUP(H2315,'data putaway'!$A$1:$E$530,5,0))</f>
        <v>0</v>
      </c>
      <c r="AA2315" s="354" t="b">
        <f t="shared" si="817"/>
        <v>0</v>
      </c>
      <c r="AB2315" s="354" t="b">
        <f t="shared" si="818"/>
        <v>0</v>
      </c>
      <c r="AC2315" s="356" t="str">
        <f t="shared" ca="1" si="819"/>
        <v/>
      </c>
      <c r="AD2315" s="114" t="str">
        <f t="shared" ca="1" si="804"/>
        <v/>
      </c>
      <c r="AE2315" s="114">
        <f t="shared" si="820"/>
        <v>0</v>
      </c>
      <c r="AF2315" s="114">
        <f t="shared" si="821"/>
        <v>0</v>
      </c>
      <c r="AG2315" s="354" t="str">
        <f t="shared" si="822"/>
        <v>CG16</v>
      </c>
      <c r="AH2315" s="114">
        <f>IF(ISNA(VLOOKUP(L2315,'MASTER DATA'!$A$1:$F$192,6,0)),0,VLOOKUP(L2315,'MASTER DATA'!$A$1:$F$192,6,0))*AE2315</f>
        <v>0</v>
      </c>
      <c r="AI2315" s="354" t="e">
        <f>VLOOKUP($D2315,'warehouse mapping'!$AN$7:$AO$17,2,0)</f>
        <v>#N/A</v>
      </c>
      <c r="AJ2315" s="114">
        <f t="shared" si="823"/>
        <v>1</v>
      </c>
      <c r="AK2315" s="354" t="e">
        <f t="shared" si="824"/>
        <v>#N/A</v>
      </c>
      <c r="AL2315" s="354" t="s">
        <v>3025</v>
      </c>
      <c r="AM2315" s="354">
        <f t="shared" si="805"/>
        <v>1</v>
      </c>
      <c r="AN2315" s="354" t="b">
        <f t="shared" si="825"/>
        <v>1</v>
      </c>
    </row>
    <row r="2316" spans="1:40" s="354" customFormat="1">
      <c r="A2316" s="354" t="str">
        <f t="shared" si="806"/>
        <v>CG16A02</v>
      </c>
      <c r="B2316" s="354">
        <f t="shared" si="807"/>
        <v>0</v>
      </c>
      <c r="C2316" s="354">
        <f t="shared" si="808"/>
        <v>0</v>
      </c>
      <c r="D2316" s="354" t="str">
        <f t="shared" si="809"/>
        <v>CG</v>
      </c>
      <c r="E2316" s="354" t="str">
        <f t="shared" si="810"/>
        <v>16</v>
      </c>
      <c r="F2316" s="354" t="str">
        <f t="shared" si="811"/>
        <v>A</v>
      </c>
      <c r="G2316" s="355" t="str">
        <f t="shared" si="812"/>
        <v>02</v>
      </c>
      <c r="H2316" s="232" t="s">
        <v>2532</v>
      </c>
      <c r="I2316" s="232" t="s">
        <v>3025</v>
      </c>
      <c r="J2316" s="233" t="s">
        <v>3025</v>
      </c>
      <c r="K2316" s="233" t="s">
        <v>3025</v>
      </c>
      <c r="L2316" s="234"/>
      <c r="M2316" s="232" t="str">
        <f>IF(ISNA(VLOOKUP(L2316,'MASTER DATA'!$A$1:$B$192,2,0)),"",VLOOKUP(L2316,'MASTER DATA'!$A$1:$B$192,2,0))</f>
        <v/>
      </c>
      <c r="N2316" s="232">
        <v>0</v>
      </c>
      <c r="O2316" s="232" t="e">
        <f t="shared" si="813"/>
        <v>#N/A</v>
      </c>
      <c r="P2316" s="232" t="e">
        <f t="shared" si="814"/>
        <v>#N/A</v>
      </c>
      <c r="Q2316" s="232" t="e">
        <f>VLOOKUP(L2316,'MASTER DATA'!$A$1:$E$192,5,0)</f>
        <v>#N/A</v>
      </c>
      <c r="R2316" s="234">
        <f>SUMIF('picking of the day'!$H$4:$H$358,WMS!H2316&amp;WMS!L2316,'picking of the day'!$E$4:$E$358)</f>
        <v>0</v>
      </c>
      <c r="U2316" s="114">
        <f>IF(ISNA(VLOOKUP(H2316,'data putaway'!$A$1:$E$530,3,0)),0,VLOOKUP(H2316,'data putaway'!$A$1:$E$530,3,0))</f>
        <v>0</v>
      </c>
      <c r="V2316" s="354">
        <f t="shared" si="815"/>
        <v>0</v>
      </c>
      <c r="W2316" s="114">
        <f>IF(ISNA(VLOOKUP(H2316,'data putaway'!$A$1:$E$530,2,0)),0,VLOOKUP(H2316,'data putaway'!$A$1:$E$530,2,0))</f>
        <v>0</v>
      </c>
      <c r="X2316" s="354" t="b">
        <f t="shared" si="816"/>
        <v>1</v>
      </c>
      <c r="Y2316" s="354">
        <f>IF(ISNA(VLOOKUP(H2316,'data putaway'!$A$1:$E$530,4,0)),0,VLOOKUP(H2316,'data putaway'!$A$1:$E$530,4,0))</f>
        <v>0</v>
      </c>
      <c r="Z2316" s="113">
        <f>IF(ISNA(VLOOKUP(H2316,'data putaway'!$A$1:$E$530,5,0)),0,VLOOKUP(H2316,'data putaway'!$A$1:$E$530,5,0))</f>
        <v>0</v>
      </c>
      <c r="AA2316" s="354" t="b">
        <f t="shared" si="817"/>
        <v>0</v>
      </c>
      <c r="AB2316" s="354" t="b">
        <f t="shared" si="818"/>
        <v>0</v>
      </c>
      <c r="AC2316" s="356" t="str">
        <f t="shared" ca="1" si="819"/>
        <v/>
      </c>
      <c r="AD2316" s="114" t="str">
        <f t="shared" ca="1" si="804"/>
        <v/>
      </c>
      <c r="AE2316" s="114">
        <f t="shared" si="820"/>
        <v>0</v>
      </c>
      <c r="AF2316" s="114">
        <f t="shared" si="821"/>
        <v>0</v>
      </c>
      <c r="AG2316" s="354" t="str">
        <f t="shared" si="822"/>
        <v>CG16</v>
      </c>
      <c r="AH2316" s="114">
        <f>IF(ISNA(VLOOKUP(L2316,'MASTER DATA'!$A$1:$F$192,6,0)),0,VLOOKUP(L2316,'MASTER DATA'!$A$1:$F$192,6,0))*AE2316</f>
        <v>0</v>
      </c>
      <c r="AI2316" s="354" t="e">
        <f>VLOOKUP($D2316,'warehouse mapping'!$AN$7:$AO$17,2,0)</f>
        <v>#N/A</v>
      </c>
      <c r="AJ2316" s="114">
        <f t="shared" si="823"/>
        <v>1</v>
      </c>
      <c r="AK2316" s="354" t="e">
        <f t="shared" si="824"/>
        <v>#N/A</v>
      </c>
      <c r="AL2316" s="354" t="s">
        <v>3025</v>
      </c>
      <c r="AM2316" s="354">
        <f t="shared" si="805"/>
        <v>1</v>
      </c>
      <c r="AN2316" s="354" t="b">
        <f t="shared" si="825"/>
        <v>1</v>
      </c>
    </row>
    <row r="2317" spans="1:40" s="354" customFormat="1">
      <c r="A2317" s="354" t="str">
        <f t="shared" si="806"/>
        <v>CG16B01</v>
      </c>
      <c r="B2317" s="354">
        <f t="shared" si="807"/>
        <v>0</v>
      </c>
      <c r="C2317" s="354">
        <f t="shared" si="808"/>
        <v>0</v>
      </c>
      <c r="D2317" s="354" t="str">
        <f t="shared" si="809"/>
        <v>CG</v>
      </c>
      <c r="E2317" s="354" t="str">
        <f t="shared" si="810"/>
        <v>16</v>
      </c>
      <c r="F2317" s="354" t="str">
        <f t="shared" si="811"/>
        <v>B</v>
      </c>
      <c r="G2317" s="355" t="str">
        <f t="shared" si="812"/>
        <v>01</v>
      </c>
      <c r="H2317" s="232" t="s">
        <v>2533</v>
      </c>
      <c r="I2317" s="232" t="s">
        <v>3025</v>
      </c>
      <c r="J2317" s="233" t="s">
        <v>3025</v>
      </c>
      <c r="K2317" s="233" t="s">
        <v>3025</v>
      </c>
      <c r="L2317" s="234"/>
      <c r="M2317" s="232" t="str">
        <f>IF(ISNA(VLOOKUP(L2317,'MASTER DATA'!$A$1:$B$192,2,0)),"",VLOOKUP(L2317,'MASTER DATA'!$A$1:$B$192,2,0))</f>
        <v/>
      </c>
      <c r="N2317" s="232">
        <v>0</v>
      </c>
      <c r="O2317" s="232" t="e">
        <f t="shared" si="813"/>
        <v>#N/A</v>
      </c>
      <c r="P2317" s="232" t="e">
        <f t="shared" si="814"/>
        <v>#N/A</v>
      </c>
      <c r="Q2317" s="232" t="e">
        <f>VLOOKUP(L2317,'MASTER DATA'!$A$1:$E$192,5,0)</f>
        <v>#N/A</v>
      </c>
      <c r="R2317" s="234">
        <f>SUMIF('picking of the day'!$H$4:$H$358,WMS!H2317&amp;WMS!L2317,'picking of the day'!$E$4:$E$358)</f>
        <v>0</v>
      </c>
      <c r="U2317" s="114">
        <f>IF(ISNA(VLOOKUP(H2317,'data putaway'!$A$1:$E$530,3,0)),0,VLOOKUP(H2317,'data putaway'!$A$1:$E$530,3,0))</f>
        <v>0</v>
      </c>
      <c r="V2317" s="354">
        <f t="shared" si="815"/>
        <v>0</v>
      </c>
      <c r="W2317" s="114">
        <f>IF(ISNA(VLOOKUP(H2317,'data putaway'!$A$1:$E$530,2,0)),0,VLOOKUP(H2317,'data putaway'!$A$1:$E$530,2,0))</f>
        <v>0</v>
      </c>
      <c r="X2317" s="354" t="b">
        <f t="shared" si="816"/>
        <v>1</v>
      </c>
      <c r="Y2317" s="354">
        <f>IF(ISNA(VLOOKUP(H2317,'data putaway'!$A$1:$E$530,4,0)),0,VLOOKUP(H2317,'data putaway'!$A$1:$E$530,4,0))</f>
        <v>0</v>
      </c>
      <c r="Z2317" s="113">
        <f>IF(ISNA(VLOOKUP(H2317,'data putaway'!$A$1:$E$530,5,0)),0,VLOOKUP(H2317,'data putaway'!$A$1:$E$530,5,0))</f>
        <v>0</v>
      </c>
      <c r="AA2317" s="354" t="b">
        <f t="shared" si="817"/>
        <v>0</v>
      </c>
      <c r="AB2317" s="354" t="b">
        <f t="shared" si="818"/>
        <v>0</v>
      </c>
      <c r="AC2317" s="356" t="str">
        <f t="shared" ca="1" si="819"/>
        <v/>
      </c>
      <c r="AD2317" s="114" t="str">
        <f t="shared" ca="1" si="804"/>
        <v/>
      </c>
      <c r="AE2317" s="114">
        <f t="shared" si="820"/>
        <v>0</v>
      </c>
      <c r="AF2317" s="114">
        <f t="shared" si="821"/>
        <v>0</v>
      </c>
      <c r="AG2317" s="354" t="str">
        <f t="shared" si="822"/>
        <v>CG16</v>
      </c>
      <c r="AH2317" s="114">
        <f>IF(ISNA(VLOOKUP(L2317,'MASTER DATA'!$A$1:$F$192,6,0)),0,VLOOKUP(L2317,'MASTER DATA'!$A$1:$F$192,6,0))*AE2317</f>
        <v>0</v>
      </c>
      <c r="AI2317" s="354" t="e">
        <f>VLOOKUP($D2317,'warehouse mapping'!$AN$7:$AO$17,2,0)</f>
        <v>#N/A</v>
      </c>
      <c r="AJ2317" s="114">
        <f t="shared" si="823"/>
        <v>1</v>
      </c>
      <c r="AK2317" s="354" t="e">
        <f t="shared" si="824"/>
        <v>#N/A</v>
      </c>
      <c r="AL2317" s="354" t="s">
        <v>3025</v>
      </c>
      <c r="AM2317" s="354">
        <f t="shared" si="805"/>
        <v>1</v>
      </c>
      <c r="AN2317" s="354" t="b">
        <f t="shared" si="825"/>
        <v>1</v>
      </c>
    </row>
    <row r="2318" spans="1:40" s="354" customFormat="1">
      <c r="A2318" s="354" t="str">
        <f t="shared" si="806"/>
        <v>CG16B02</v>
      </c>
      <c r="B2318" s="354">
        <f t="shared" si="807"/>
        <v>0</v>
      </c>
      <c r="C2318" s="354">
        <f t="shared" si="808"/>
        <v>0</v>
      </c>
      <c r="D2318" s="354" t="str">
        <f t="shared" si="809"/>
        <v>CG</v>
      </c>
      <c r="E2318" s="354" t="str">
        <f t="shared" si="810"/>
        <v>16</v>
      </c>
      <c r="F2318" s="354" t="str">
        <f t="shared" si="811"/>
        <v>B</v>
      </c>
      <c r="G2318" s="355" t="str">
        <f t="shared" si="812"/>
        <v>02</v>
      </c>
      <c r="H2318" s="232" t="s">
        <v>2534</v>
      </c>
      <c r="I2318" s="232" t="s">
        <v>3025</v>
      </c>
      <c r="J2318" s="233" t="s">
        <v>3025</v>
      </c>
      <c r="K2318" s="233" t="s">
        <v>3025</v>
      </c>
      <c r="L2318" s="234"/>
      <c r="M2318" s="232" t="str">
        <f>IF(ISNA(VLOOKUP(L2318,'MASTER DATA'!$A$1:$B$192,2,0)),"",VLOOKUP(L2318,'MASTER DATA'!$A$1:$B$192,2,0))</f>
        <v/>
      </c>
      <c r="N2318" s="232">
        <v>0</v>
      </c>
      <c r="O2318" s="232" t="e">
        <f t="shared" si="813"/>
        <v>#N/A</v>
      </c>
      <c r="P2318" s="232" t="e">
        <f t="shared" si="814"/>
        <v>#N/A</v>
      </c>
      <c r="Q2318" s="232" t="e">
        <f>VLOOKUP(L2318,'MASTER DATA'!$A$1:$E$192,5,0)</f>
        <v>#N/A</v>
      </c>
      <c r="R2318" s="234">
        <f>SUMIF('picking of the day'!$H$4:$H$358,WMS!H2318&amp;WMS!L2318,'picking of the day'!$E$4:$E$358)</f>
        <v>0</v>
      </c>
      <c r="U2318" s="114">
        <f>IF(ISNA(VLOOKUP(H2318,'data putaway'!$A$1:$E$530,3,0)),0,VLOOKUP(H2318,'data putaway'!$A$1:$E$530,3,0))</f>
        <v>0</v>
      </c>
      <c r="V2318" s="354">
        <f t="shared" si="815"/>
        <v>0</v>
      </c>
      <c r="W2318" s="114">
        <f>IF(ISNA(VLOOKUP(H2318,'data putaway'!$A$1:$E$530,2,0)),0,VLOOKUP(H2318,'data putaway'!$A$1:$E$530,2,0))</f>
        <v>0</v>
      </c>
      <c r="X2318" s="354" t="b">
        <f t="shared" si="816"/>
        <v>1</v>
      </c>
      <c r="Y2318" s="354">
        <f>IF(ISNA(VLOOKUP(H2318,'data putaway'!$A$1:$E$530,4,0)),0,VLOOKUP(H2318,'data putaway'!$A$1:$E$530,4,0))</f>
        <v>0</v>
      </c>
      <c r="Z2318" s="113">
        <f>IF(ISNA(VLOOKUP(H2318,'data putaway'!$A$1:$E$530,5,0)),0,VLOOKUP(H2318,'data putaway'!$A$1:$E$530,5,0))</f>
        <v>0</v>
      </c>
      <c r="AA2318" s="354" t="b">
        <f t="shared" si="817"/>
        <v>0</v>
      </c>
      <c r="AB2318" s="354" t="b">
        <f t="shared" si="818"/>
        <v>0</v>
      </c>
      <c r="AC2318" s="356" t="str">
        <f t="shared" ca="1" si="819"/>
        <v/>
      </c>
      <c r="AD2318" s="114" t="str">
        <f t="shared" ca="1" si="804"/>
        <v/>
      </c>
      <c r="AE2318" s="114">
        <f t="shared" si="820"/>
        <v>0</v>
      </c>
      <c r="AF2318" s="114">
        <f t="shared" si="821"/>
        <v>0</v>
      </c>
      <c r="AG2318" s="354" t="str">
        <f t="shared" si="822"/>
        <v>CG16</v>
      </c>
      <c r="AH2318" s="114">
        <f>IF(ISNA(VLOOKUP(L2318,'MASTER DATA'!$A$1:$F$192,6,0)),0,VLOOKUP(L2318,'MASTER DATA'!$A$1:$F$192,6,0))*AE2318</f>
        <v>0</v>
      </c>
      <c r="AI2318" s="354" t="e">
        <f>VLOOKUP($D2318,'warehouse mapping'!$AN$7:$AO$17,2,0)</f>
        <v>#N/A</v>
      </c>
      <c r="AJ2318" s="114">
        <f t="shared" si="823"/>
        <v>1</v>
      </c>
      <c r="AK2318" s="354" t="e">
        <f t="shared" si="824"/>
        <v>#N/A</v>
      </c>
      <c r="AL2318" s="354" t="s">
        <v>3025</v>
      </c>
      <c r="AM2318" s="354">
        <f t="shared" si="805"/>
        <v>1</v>
      </c>
      <c r="AN2318" s="354" t="b">
        <f t="shared" si="825"/>
        <v>1</v>
      </c>
    </row>
    <row r="2319" spans="1:40" s="354" customFormat="1">
      <c r="A2319" s="354" t="str">
        <f t="shared" si="806"/>
        <v>CG16C01</v>
      </c>
      <c r="B2319" s="354">
        <f t="shared" si="807"/>
        <v>0</v>
      </c>
      <c r="C2319" s="354">
        <f t="shared" si="808"/>
        <v>0</v>
      </c>
      <c r="D2319" s="354" t="str">
        <f t="shared" si="809"/>
        <v>CG</v>
      </c>
      <c r="E2319" s="354" t="str">
        <f t="shared" si="810"/>
        <v>16</v>
      </c>
      <c r="F2319" s="354" t="str">
        <f t="shared" si="811"/>
        <v>C</v>
      </c>
      <c r="G2319" s="355" t="str">
        <f t="shared" si="812"/>
        <v>01</v>
      </c>
      <c r="H2319" s="232" t="s">
        <v>2535</v>
      </c>
      <c r="I2319" s="232" t="s">
        <v>3025</v>
      </c>
      <c r="J2319" s="233" t="s">
        <v>3025</v>
      </c>
      <c r="K2319" s="233" t="s">
        <v>3025</v>
      </c>
      <c r="L2319" s="234"/>
      <c r="M2319" s="232" t="str">
        <f>IF(ISNA(VLOOKUP(L2319,'MASTER DATA'!$A$1:$B$192,2,0)),"",VLOOKUP(L2319,'MASTER DATA'!$A$1:$B$192,2,0))</f>
        <v/>
      </c>
      <c r="N2319" s="232">
        <v>0</v>
      </c>
      <c r="O2319" s="232" t="e">
        <f t="shared" si="813"/>
        <v>#N/A</v>
      </c>
      <c r="P2319" s="232" t="e">
        <f t="shared" si="814"/>
        <v>#N/A</v>
      </c>
      <c r="Q2319" s="232" t="e">
        <f>VLOOKUP(L2319,'MASTER DATA'!$A$1:$E$192,5,0)</f>
        <v>#N/A</v>
      </c>
      <c r="R2319" s="234">
        <f>SUMIF('picking of the day'!$H$4:$H$358,WMS!H2319&amp;WMS!L2319,'picking of the day'!$E$4:$E$358)</f>
        <v>0</v>
      </c>
      <c r="U2319" s="114">
        <f>IF(ISNA(VLOOKUP(H2319,'data putaway'!$A$1:$E$530,3,0)),0,VLOOKUP(H2319,'data putaway'!$A$1:$E$530,3,0))</f>
        <v>0</v>
      </c>
      <c r="V2319" s="354">
        <f t="shared" si="815"/>
        <v>0</v>
      </c>
      <c r="W2319" s="114">
        <f>IF(ISNA(VLOOKUP(H2319,'data putaway'!$A$1:$E$530,2,0)),0,VLOOKUP(H2319,'data putaway'!$A$1:$E$530,2,0))</f>
        <v>0</v>
      </c>
      <c r="X2319" s="354" t="b">
        <f t="shared" si="816"/>
        <v>1</v>
      </c>
      <c r="Y2319" s="354">
        <f>IF(ISNA(VLOOKUP(H2319,'data putaway'!$A$1:$E$530,4,0)),0,VLOOKUP(H2319,'data putaway'!$A$1:$E$530,4,0))</f>
        <v>0</v>
      </c>
      <c r="Z2319" s="113">
        <f>IF(ISNA(VLOOKUP(H2319,'data putaway'!$A$1:$E$530,5,0)),0,VLOOKUP(H2319,'data putaway'!$A$1:$E$530,5,0))</f>
        <v>0</v>
      </c>
      <c r="AA2319" s="354" t="b">
        <f t="shared" si="817"/>
        <v>0</v>
      </c>
      <c r="AB2319" s="354" t="b">
        <f t="shared" si="818"/>
        <v>0</v>
      </c>
      <c r="AC2319" s="356" t="str">
        <f t="shared" ca="1" si="819"/>
        <v/>
      </c>
      <c r="AD2319" s="114" t="str">
        <f t="shared" ca="1" si="804"/>
        <v/>
      </c>
      <c r="AE2319" s="114">
        <f t="shared" si="820"/>
        <v>0</v>
      </c>
      <c r="AF2319" s="114">
        <f t="shared" si="821"/>
        <v>0</v>
      </c>
      <c r="AG2319" s="354" t="str">
        <f t="shared" si="822"/>
        <v>CG16</v>
      </c>
      <c r="AH2319" s="114">
        <f>IF(ISNA(VLOOKUP(L2319,'MASTER DATA'!$A$1:$F$192,6,0)),0,VLOOKUP(L2319,'MASTER DATA'!$A$1:$F$192,6,0))*AE2319</f>
        <v>0</v>
      </c>
      <c r="AI2319" s="354" t="e">
        <f>VLOOKUP($D2319,'warehouse mapping'!$AN$7:$AO$17,2,0)</f>
        <v>#N/A</v>
      </c>
      <c r="AJ2319" s="114">
        <f t="shared" si="823"/>
        <v>1</v>
      </c>
      <c r="AK2319" s="354" t="e">
        <f t="shared" si="824"/>
        <v>#N/A</v>
      </c>
      <c r="AL2319" s="354" t="s">
        <v>3025</v>
      </c>
      <c r="AM2319" s="354">
        <f t="shared" si="805"/>
        <v>1</v>
      </c>
      <c r="AN2319" s="354" t="b">
        <f t="shared" si="825"/>
        <v>1</v>
      </c>
    </row>
    <row r="2320" spans="1:40" s="354" customFormat="1">
      <c r="A2320" s="354" t="str">
        <f t="shared" si="806"/>
        <v>CG16C02</v>
      </c>
      <c r="B2320" s="354">
        <f t="shared" si="807"/>
        <v>0</v>
      </c>
      <c r="C2320" s="354">
        <f t="shared" si="808"/>
        <v>0</v>
      </c>
      <c r="D2320" s="354" t="str">
        <f t="shared" si="809"/>
        <v>CG</v>
      </c>
      <c r="E2320" s="354" t="str">
        <f t="shared" si="810"/>
        <v>16</v>
      </c>
      <c r="F2320" s="354" t="str">
        <f t="shared" si="811"/>
        <v>C</v>
      </c>
      <c r="G2320" s="355" t="str">
        <f t="shared" si="812"/>
        <v>02</v>
      </c>
      <c r="H2320" s="232" t="s">
        <v>2536</v>
      </c>
      <c r="I2320" s="232" t="s">
        <v>3025</v>
      </c>
      <c r="J2320" s="233" t="s">
        <v>3025</v>
      </c>
      <c r="K2320" s="233" t="s">
        <v>3025</v>
      </c>
      <c r="L2320" s="234"/>
      <c r="M2320" s="232" t="str">
        <f>IF(ISNA(VLOOKUP(L2320,'MASTER DATA'!$A$1:$B$192,2,0)),"",VLOOKUP(L2320,'MASTER DATA'!$A$1:$B$192,2,0))</f>
        <v/>
      </c>
      <c r="N2320" s="232">
        <v>0</v>
      </c>
      <c r="O2320" s="232" t="e">
        <f t="shared" si="813"/>
        <v>#N/A</v>
      </c>
      <c r="P2320" s="232" t="e">
        <f t="shared" si="814"/>
        <v>#N/A</v>
      </c>
      <c r="Q2320" s="232" t="e">
        <f>VLOOKUP(L2320,'MASTER DATA'!$A$1:$E$192,5,0)</f>
        <v>#N/A</v>
      </c>
      <c r="R2320" s="234">
        <f>SUMIF('picking of the day'!$H$4:$H$358,WMS!H2320&amp;WMS!L2320,'picking of the day'!$E$4:$E$358)</f>
        <v>0</v>
      </c>
      <c r="U2320" s="114">
        <f>IF(ISNA(VLOOKUP(H2320,'data putaway'!$A$1:$E$530,3,0)),0,VLOOKUP(H2320,'data putaway'!$A$1:$E$530,3,0))</f>
        <v>0</v>
      </c>
      <c r="V2320" s="354">
        <f t="shared" si="815"/>
        <v>0</v>
      </c>
      <c r="W2320" s="114">
        <f>IF(ISNA(VLOOKUP(H2320,'data putaway'!$A$1:$E$530,2,0)),0,VLOOKUP(H2320,'data putaway'!$A$1:$E$530,2,0))</f>
        <v>0</v>
      </c>
      <c r="X2320" s="354" t="b">
        <f t="shared" si="816"/>
        <v>1</v>
      </c>
      <c r="Y2320" s="354">
        <f>IF(ISNA(VLOOKUP(H2320,'data putaway'!$A$1:$E$530,4,0)),0,VLOOKUP(H2320,'data putaway'!$A$1:$E$530,4,0))</f>
        <v>0</v>
      </c>
      <c r="Z2320" s="113">
        <f>IF(ISNA(VLOOKUP(H2320,'data putaway'!$A$1:$E$530,5,0)),0,VLOOKUP(H2320,'data putaway'!$A$1:$E$530,5,0))</f>
        <v>0</v>
      </c>
      <c r="AA2320" s="354" t="b">
        <f t="shared" si="817"/>
        <v>0</v>
      </c>
      <c r="AB2320" s="354" t="b">
        <f t="shared" si="818"/>
        <v>0</v>
      </c>
      <c r="AC2320" s="356" t="str">
        <f t="shared" ca="1" si="819"/>
        <v/>
      </c>
      <c r="AD2320" s="114" t="str">
        <f t="shared" ca="1" si="804"/>
        <v/>
      </c>
      <c r="AE2320" s="114">
        <f t="shared" si="820"/>
        <v>0</v>
      </c>
      <c r="AF2320" s="114">
        <f t="shared" si="821"/>
        <v>0</v>
      </c>
      <c r="AG2320" s="354" t="str">
        <f t="shared" si="822"/>
        <v>CG16</v>
      </c>
      <c r="AH2320" s="114">
        <f>IF(ISNA(VLOOKUP(L2320,'MASTER DATA'!$A$1:$F$192,6,0)),0,VLOOKUP(L2320,'MASTER DATA'!$A$1:$F$192,6,0))*AE2320</f>
        <v>0</v>
      </c>
      <c r="AI2320" s="354" t="e">
        <f>VLOOKUP($D2320,'warehouse mapping'!$AN$7:$AO$17,2,0)</f>
        <v>#N/A</v>
      </c>
      <c r="AJ2320" s="114">
        <f t="shared" si="823"/>
        <v>1</v>
      </c>
      <c r="AK2320" s="354" t="e">
        <f t="shared" si="824"/>
        <v>#N/A</v>
      </c>
      <c r="AL2320" s="354" t="s">
        <v>3025</v>
      </c>
      <c r="AM2320" s="354">
        <f t="shared" si="805"/>
        <v>1</v>
      </c>
      <c r="AN2320" s="354" t="b">
        <f t="shared" si="825"/>
        <v>1</v>
      </c>
    </row>
    <row r="2321" spans="1:40" s="354" customFormat="1">
      <c r="A2321" s="354" t="str">
        <f t="shared" si="806"/>
        <v>CG16D01</v>
      </c>
      <c r="B2321" s="354">
        <f t="shared" si="807"/>
        <v>0</v>
      </c>
      <c r="C2321" s="354">
        <f t="shared" si="808"/>
        <v>0</v>
      </c>
      <c r="D2321" s="354" t="str">
        <f t="shared" si="809"/>
        <v>CG</v>
      </c>
      <c r="E2321" s="354" t="str">
        <f t="shared" si="810"/>
        <v>16</v>
      </c>
      <c r="F2321" s="354" t="str">
        <f t="shared" si="811"/>
        <v>D</v>
      </c>
      <c r="G2321" s="355" t="str">
        <f t="shared" si="812"/>
        <v>01</v>
      </c>
      <c r="H2321" s="232" t="s">
        <v>2537</v>
      </c>
      <c r="I2321" s="232" t="s">
        <v>3025</v>
      </c>
      <c r="J2321" s="233" t="s">
        <v>3025</v>
      </c>
      <c r="K2321" s="233" t="s">
        <v>3025</v>
      </c>
      <c r="L2321" s="234"/>
      <c r="M2321" s="232" t="str">
        <f>IF(ISNA(VLOOKUP(L2321,'MASTER DATA'!$A$1:$B$192,2,0)),"",VLOOKUP(L2321,'MASTER DATA'!$A$1:$B$192,2,0))</f>
        <v/>
      </c>
      <c r="N2321" s="232">
        <v>0</v>
      </c>
      <c r="O2321" s="232" t="e">
        <f t="shared" si="813"/>
        <v>#N/A</v>
      </c>
      <c r="P2321" s="232" t="e">
        <f t="shared" si="814"/>
        <v>#N/A</v>
      </c>
      <c r="Q2321" s="232" t="e">
        <f>VLOOKUP(L2321,'MASTER DATA'!$A$1:$E$192,5,0)</f>
        <v>#N/A</v>
      </c>
      <c r="R2321" s="234">
        <f>SUMIF('picking of the day'!$H$4:$H$358,WMS!H2321&amp;WMS!L2321,'picking of the day'!$E$4:$E$358)</f>
        <v>0</v>
      </c>
      <c r="U2321" s="114">
        <f>IF(ISNA(VLOOKUP(H2321,'data putaway'!$A$1:$E$530,3,0)),0,VLOOKUP(H2321,'data putaway'!$A$1:$E$530,3,0))</f>
        <v>0</v>
      </c>
      <c r="V2321" s="354">
        <f t="shared" si="815"/>
        <v>0</v>
      </c>
      <c r="W2321" s="114">
        <f>IF(ISNA(VLOOKUP(H2321,'data putaway'!$A$1:$E$530,2,0)),0,VLOOKUP(H2321,'data putaway'!$A$1:$E$530,2,0))</f>
        <v>0</v>
      </c>
      <c r="X2321" s="354" t="b">
        <f t="shared" si="816"/>
        <v>1</v>
      </c>
      <c r="Y2321" s="354">
        <f>IF(ISNA(VLOOKUP(H2321,'data putaway'!$A$1:$E$530,4,0)),0,VLOOKUP(H2321,'data putaway'!$A$1:$E$530,4,0))</f>
        <v>0</v>
      </c>
      <c r="Z2321" s="113">
        <f>IF(ISNA(VLOOKUP(H2321,'data putaway'!$A$1:$E$530,5,0)),0,VLOOKUP(H2321,'data putaway'!$A$1:$E$530,5,0))</f>
        <v>0</v>
      </c>
      <c r="AA2321" s="354" t="b">
        <f t="shared" si="817"/>
        <v>0</v>
      </c>
      <c r="AB2321" s="354" t="b">
        <f t="shared" si="818"/>
        <v>0</v>
      </c>
      <c r="AC2321" s="356" t="str">
        <f t="shared" ca="1" si="819"/>
        <v/>
      </c>
      <c r="AD2321" s="114" t="str">
        <f t="shared" ca="1" si="804"/>
        <v/>
      </c>
      <c r="AE2321" s="114">
        <f t="shared" si="820"/>
        <v>0</v>
      </c>
      <c r="AF2321" s="114">
        <f t="shared" si="821"/>
        <v>0</v>
      </c>
      <c r="AG2321" s="354" t="str">
        <f t="shared" si="822"/>
        <v>CG16</v>
      </c>
      <c r="AH2321" s="114">
        <f>IF(ISNA(VLOOKUP(L2321,'MASTER DATA'!$A$1:$F$192,6,0)),0,VLOOKUP(L2321,'MASTER DATA'!$A$1:$F$192,6,0))*AE2321</f>
        <v>0</v>
      </c>
      <c r="AI2321" s="354" t="e">
        <f>VLOOKUP($D2321,'warehouse mapping'!$AN$7:$AO$17,2,0)</f>
        <v>#N/A</v>
      </c>
      <c r="AJ2321" s="114">
        <f t="shared" si="823"/>
        <v>1</v>
      </c>
      <c r="AK2321" s="354" t="e">
        <f t="shared" si="824"/>
        <v>#N/A</v>
      </c>
      <c r="AL2321" s="354" t="s">
        <v>3025</v>
      </c>
      <c r="AM2321" s="354">
        <f t="shared" si="805"/>
        <v>1</v>
      </c>
      <c r="AN2321" s="354" t="b">
        <f t="shared" si="825"/>
        <v>1</v>
      </c>
    </row>
    <row r="2322" spans="1:40" s="354" customFormat="1">
      <c r="A2322" s="354" t="str">
        <f t="shared" si="806"/>
        <v>CG16D02</v>
      </c>
      <c r="B2322" s="354">
        <f t="shared" si="807"/>
        <v>0</v>
      </c>
      <c r="C2322" s="354">
        <f t="shared" si="808"/>
        <v>0</v>
      </c>
      <c r="D2322" s="354" t="str">
        <f t="shared" si="809"/>
        <v>CG</v>
      </c>
      <c r="E2322" s="354" t="str">
        <f t="shared" si="810"/>
        <v>16</v>
      </c>
      <c r="F2322" s="354" t="str">
        <f t="shared" si="811"/>
        <v>D</v>
      </c>
      <c r="G2322" s="355" t="str">
        <f t="shared" si="812"/>
        <v>02</v>
      </c>
      <c r="H2322" s="232" t="s">
        <v>2538</v>
      </c>
      <c r="I2322" s="232" t="s">
        <v>3025</v>
      </c>
      <c r="J2322" s="233" t="s">
        <v>3025</v>
      </c>
      <c r="K2322" s="233" t="s">
        <v>3025</v>
      </c>
      <c r="L2322" s="234"/>
      <c r="M2322" s="232" t="str">
        <f>IF(ISNA(VLOOKUP(L2322,'MASTER DATA'!$A$1:$B$192,2,0)),"",VLOOKUP(L2322,'MASTER DATA'!$A$1:$B$192,2,0))</f>
        <v/>
      </c>
      <c r="N2322" s="232">
        <v>0</v>
      </c>
      <c r="O2322" s="232" t="e">
        <f t="shared" si="813"/>
        <v>#N/A</v>
      </c>
      <c r="P2322" s="232" t="e">
        <f t="shared" si="814"/>
        <v>#N/A</v>
      </c>
      <c r="Q2322" s="232" t="e">
        <f>VLOOKUP(L2322,'MASTER DATA'!$A$1:$E$192,5,0)</f>
        <v>#N/A</v>
      </c>
      <c r="R2322" s="234">
        <f>SUMIF('picking of the day'!$H$4:$H$358,WMS!H2322&amp;WMS!L2322,'picking of the day'!$E$4:$E$358)</f>
        <v>0</v>
      </c>
      <c r="U2322" s="114">
        <f>IF(ISNA(VLOOKUP(H2322,'data putaway'!$A$1:$E$530,3,0)),0,VLOOKUP(H2322,'data putaway'!$A$1:$E$530,3,0))</f>
        <v>0</v>
      </c>
      <c r="V2322" s="354">
        <f t="shared" si="815"/>
        <v>0</v>
      </c>
      <c r="W2322" s="114">
        <f>IF(ISNA(VLOOKUP(H2322,'data putaway'!$A$1:$E$530,2,0)),0,VLOOKUP(H2322,'data putaway'!$A$1:$E$530,2,0))</f>
        <v>0</v>
      </c>
      <c r="X2322" s="354" t="b">
        <f t="shared" si="816"/>
        <v>1</v>
      </c>
      <c r="Y2322" s="354">
        <f>IF(ISNA(VLOOKUP(H2322,'data putaway'!$A$1:$E$530,4,0)),0,VLOOKUP(H2322,'data putaway'!$A$1:$E$530,4,0))</f>
        <v>0</v>
      </c>
      <c r="Z2322" s="113">
        <f>IF(ISNA(VLOOKUP(H2322,'data putaway'!$A$1:$E$530,5,0)),0,VLOOKUP(H2322,'data putaway'!$A$1:$E$530,5,0))</f>
        <v>0</v>
      </c>
      <c r="AA2322" s="354" t="b">
        <f t="shared" si="817"/>
        <v>0</v>
      </c>
      <c r="AB2322" s="354" t="b">
        <f t="shared" si="818"/>
        <v>0</v>
      </c>
      <c r="AC2322" s="356" t="str">
        <f t="shared" ca="1" si="819"/>
        <v/>
      </c>
      <c r="AD2322" s="114" t="str">
        <f t="shared" ca="1" si="804"/>
        <v/>
      </c>
      <c r="AE2322" s="114">
        <f t="shared" si="820"/>
        <v>0</v>
      </c>
      <c r="AF2322" s="114">
        <f t="shared" si="821"/>
        <v>0</v>
      </c>
      <c r="AG2322" s="354" t="str">
        <f t="shared" si="822"/>
        <v>CG16</v>
      </c>
      <c r="AH2322" s="114">
        <f>IF(ISNA(VLOOKUP(L2322,'MASTER DATA'!$A$1:$F$192,6,0)),0,VLOOKUP(L2322,'MASTER DATA'!$A$1:$F$192,6,0))*AE2322</f>
        <v>0</v>
      </c>
      <c r="AI2322" s="354" t="e">
        <f>VLOOKUP($D2322,'warehouse mapping'!$AN$7:$AO$17,2,0)</f>
        <v>#N/A</v>
      </c>
      <c r="AJ2322" s="114">
        <f t="shared" si="823"/>
        <v>1</v>
      </c>
      <c r="AK2322" s="354" t="e">
        <f t="shared" si="824"/>
        <v>#N/A</v>
      </c>
      <c r="AL2322" s="354" t="s">
        <v>3025</v>
      </c>
      <c r="AM2322" s="354">
        <f t="shared" si="805"/>
        <v>1</v>
      </c>
      <c r="AN2322" s="354" t="b">
        <f t="shared" si="825"/>
        <v>1</v>
      </c>
    </row>
    <row r="2323" spans="1:40" s="354" customFormat="1">
      <c r="A2323" s="354" t="str">
        <f t="shared" si="806"/>
        <v>CG16E01</v>
      </c>
      <c r="B2323" s="354">
        <f t="shared" si="807"/>
        <v>0</v>
      </c>
      <c r="C2323" s="354">
        <f t="shared" si="808"/>
        <v>0</v>
      </c>
      <c r="D2323" s="354" t="str">
        <f t="shared" si="809"/>
        <v>CG</v>
      </c>
      <c r="E2323" s="354" t="str">
        <f t="shared" si="810"/>
        <v>16</v>
      </c>
      <c r="F2323" s="354" t="str">
        <f t="shared" si="811"/>
        <v>E</v>
      </c>
      <c r="G2323" s="355" t="str">
        <f t="shared" si="812"/>
        <v>01</v>
      </c>
      <c r="H2323" s="232" t="s">
        <v>2539</v>
      </c>
      <c r="I2323" s="232" t="s">
        <v>3025</v>
      </c>
      <c r="J2323" s="233" t="s">
        <v>3025</v>
      </c>
      <c r="K2323" s="233" t="s">
        <v>3025</v>
      </c>
      <c r="L2323" s="234"/>
      <c r="M2323" s="232" t="str">
        <f>IF(ISNA(VLOOKUP(L2323,'MASTER DATA'!$A$1:$B$192,2,0)),"",VLOOKUP(L2323,'MASTER DATA'!$A$1:$B$192,2,0))</f>
        <v/>
      </c>
      <c r="N2323" s="232">
        <v>0</v>
      </c>
      <c r="O2323" s="232" t="e">
        <f t="shared" si="813"/>
        <v>#N/A</v>
      </c>
      <c r="P2323" s="232" t="e">
        <f t="shared" si="814"/>
        <v>#N/A</v>
      </c>
      <c r="Q2323" s="232" t="e">
        <f>VLOOKUP(L2323,'MASTER DATA'!$A$1:$E$192,5,0)</f>
        <v>#N/A</v>
      </c>
      <c r="R2323" s="234">
        <f>SUMIF('picking of the day'!$H$4:$H$358,WMS!H2323&amp;WMS!L2323,'picking of the day'!$E$4:$E$358)</f>
        <v>0</v>
      </c>
      <c r="U2323" s="114">
        <f>IF(ISNA(VLOOKUP(H2323,'data putaway'!$A$1:$E$530,3,0)),0,VLOOKUP(H2323,'data putaway'!$A$1:$E$530,3,0))</f>
        <v>0</v>
      </c>
      <c r="V2323" s="354">
        <f t="shared" si="815"/>
        <v>0</v>
      </c>
      <c r="W2323" s="114">
        <f>IF(ISNA(VLOOKUP(H2323,'data putaway'!$A$1:$E$530,2,0)),0,VLOOKUP(H2323,'data putaway'!$A$1:$E$530,2,0))</f>
        <v>0</v>
      </c>
      <c r="X2323" s="354" t="b">
        <f t="shared" si="816"/>
        <v>1</v>
      </c>
      <c r="Y2323" s="354">
        <f>IF(ISNA(VLOOKUP(H2323,'data putaway'!$A$1:$E$530,4,0)),0,VLOOKUP(H2323,'data putaway'!$A$1:$E$530,4,0))</f>
        <v>0</v>
      </c>
      <c r="Z2323" s="113">
        <f>IF(ISNA(VLOOKUP(H2323,'data putaway'!$A$1:$E$530,5,0)),0,VLOOKUP(H2323,'data putaway'!$A$1:$E$530,5,0))</f>
        <v>0</v>
      </c>
      <c r="AA2323" s="354" t="b">
        <f t="shared" si="817"/>
        <v>0</v>
      </c>
      <c r="AB2323" s="354" t="b">
        <f t="shared" si="818"/>
        <v>0</v>
      </c>
      <c r="AC2323" s="356" t="str">
        <f t="shared" ca="1" si="819"/>
        <v/>
      </c>
      <c r="AD2323" s="114" t="str">
        <f t="shared" ca="1" si="804"/>
        <v/>
      </c>
      <c r="AE2323" s="114">
        <f t="shared" si="820"/>
        <v>0</v>
      </c>
      <c r="AF2323" s="114">
        <f t="shared" si="821"/>
        <v>0</v>
      </c>
      <c r="AG2323" s="354" t="str">
        <f t="shared" si="822"/>
        <v>CG16</v>
      </c>
      <c r="AH2323" s="114">
        <f>IF(ISNA(VLOOKUP(L2323,'MASTER DATA'!$A$1:$F$192,6,0)),0,VLOOKUP(L2323,'MASTER DATA'!$A$1:$F$192,6,0))*AE2323</f>
        <v>0</v>
      </c>
      <c r="AI2323" s="354" t="e">
        <f>VLOOKUP($D2323,'warehouse mapping'!$AN$7:$AO$17,2,0)</f>
        <v>#N/A</v>
      </c>
      <c r="AJ2323" s="114">
        <f t="shared" si="823"/>
        <v>1</v>
      </c>
      <c r="AK2323" s="354" t="e">
        <f t="shared" si="824"/>
        <v>#N/A</v>
      </c>
      <c r="AL2323" s="354" t="s">
        <v>3025</v>
      </c>
      <c r="AM2323" s="354">
        <f t="shared" si="805"/>
        <v>1</v>
      </c>
      <c r="AN2323" s="354" t="b">
        <f t="shared" si="825"/>
        <v>1</v>
      </c>
    </row>
    <row r="2324" spans="1:40" s="354" customFormat="1">
      <c r="A2324" s="354" t="str">
        <f t="shared" si="806"/>
        <v>CG16E02</v>
      </c>
      <c r="B2324" s="354">
        <f t="shared" si="807"/>
        <v>0</v>
      </c>
      <c r="C2324" s="354">
        <f t="shared" si="808"/>
        <v>0</v>
      </c>
      <c r="D2324" s="354" t="str">
        <f t="shared" si="809"/>
        <v>CG</v>
      </c>
      <c r="E2324" s="354" t="str">
        <f t="shared" si="810"/>
        <v>16</v>
      </c>
      <c r="F2324" s="354" t="str">
        <f t="shared" si="811"/>
        <v>E</v>
      </c>
      <c r="G2324" s="355" t="str">
        <f t="shared" si="812"/>
        <v>02</v>
      </c>
      <c r="H2324" s="232" t="s">
        <v>2540</v>
      </c>
      <c r="I2324" s="232" t="s">
        <v>3025</v>
      </c>
      <c r="J2324" s="233" t="s">
        <v>3025</v>
      </c>
      <c r="K2324" s="233" t="s">
        <v>3025</v>
      </c>
      <c r="L2324" s="234"/>
      <c r="M2324" s="232" t="str">
        <f>IF(ISNA(VLOOKUP(L2324,'MASTER DATA'!$A$1:$B$192,2,0)),"",VLOOKUP(L2324,'MASTER DATA'!$A$1:$B$192,2,0))</f>
        <v/>
      </c>
      <c r="N2324" s="232">
        <v>0</v>
      </c>
      <c r="O2324" s="232" t="e">
        <f t="shared" si="813"/>
        <v>#N/A</v>
      </c>
      <c r="P2324" s="232" t="e">
        <f t="shared" si="814"/>
        <v>#N/A</v>
      </c>
      <c r="Q2324" s="232" t="e">
        <f>VLOOKUP(L2324,'MASTER DATA'!$A$1:$E$192,5,0)</f>
        <v>#N/A</v>
      </c>
      <c r="R2324" s="234">
        <f>SUMIF('picking of the day'!$H$4:$H$358,WMS!H2324&amp;WMS!L2324,'picking of the day'!$E$4:$E$358)</f>
        <v>0</v>
      </c>
      <c r="U2324" s="114">
        <f>IF(ISNA(VLOOKUP(H2324,'data putaway'!$A$1:$E$530,3,0)),0,VLOOKUP(H2324,'data putaway'!$A$1:$E$530,3,0))</f>
        <v>0</v>
      </c>
      <c r="V2324" s="354">
        <f t="shared" si="815"/>
        <v>0</v>
      </c>
      <c r="W2324" s="114">
        <f>IF(ISNA(VLOOKUP(H2324,'data putaway'!$A$1:$E$530,2,0)),0,VLOOKUP(H2324,'data putaway'!$A$1:$E$530,2,0))</f>
        <v>0</v>
      </c>
      <c r="X2324" s="354" t="b">
        <f t="shared" si="816"/>
        <v>1</v>
      </c>
      <c r="Y2324" s="354">
        <f>IF(ISNA(VLOOKUP(H2324,'data putaway'!$A$1:$E$530,4,0)),0,VLOOKUP(H2324,'data putaway'!$A$1:$E$530,4,0))</f>
        <v>0</v>
      </c>
      <c r="Z2324" s="113">
        <f>IF(ISNA(VLOOKUP(H2324,'data putaway'!$A$1:$E$530,5,0)),0,VLOOKUP(H2324,'data putaway'!$A$1:$E$530,5,0))</f>
        <v>0</v>
      </c>
      <c r="AA2324" s="354" t="b">
        <f t="shared" si="817"/>
        <v>0</v>
      </c>
      <c r="AB2324" s="354" t="b">
        <f t="shared" si="818"/>
        <v>0</v>
      </c>
      <c r="AC2324" s="356" t="str">
        <f t="shared" ca="1" si="819"/>
        <v/>
      </c>
      <c r="AD2324" s="114" t="str">
        <f t="shared" ca="1" si="804"/>
        <v/>
      </c>
      <c r="AE2324" s="114">
        <f t="shared" si="820"/>
        <v>0</v>
      </c>
      <c r="AF2324" s="114">
        <f t="shared" si="821"/>
        <v>0</v>
      </c>
      <c r="AG2324" s="354" t="str">
        <f t="shared" si="822"/>
        <v>CG16</v>
      </c>
      <c r="AH2324" s="114">
        <f>IF(ISNA(VLOOKUP(L2324,'MASTER DATA'!$A$1:$F$192,6,0)),0,VLOOKUP(L2324,'MASTER DATA'!$A$1:$F$192,6,0))*AE2324</f>
        <v>0</v>
      </c>
      <c r="AI2324" s="354" t="e">
        <f>VLOOKUP($D2324,'warehouse mapping'!$AN$7:$AO$17,2,0)</f>
        <v>#N/A</v>
      </c>
      <c r="AJ2324" s="114">
        <f t="shared" si="823"/>
        <v>1</v>
      </c>
      <c r="AK2324" s="354" t="e">
        <f t="shared" si="824"/>
        <v>#N/A</v>
      </c>
      <c r="AL2324" s="354" t="s">
        <v>3025</v>
      </c>
      <c r="AM2324" s="354">
        <f t="shared" si="805"/>
        <v>1</v>
      </c>
      <c r="AN2324" s="354" t="b">
        <f t="shared" si="825"/>
        <v>1</v>
      </c>
    </row>
    <row r="2325" spans="1:40" s="354" customFormat="1">
      <c r="A2325" s="354" t="str">
        <f t="shared" si="806"/>
        <v>CG17A01</v>
      </c>
      <c r="B2325" s="354">
        <f t="shared" si="807"/>
        <v>0</v>
      </c>
      <c r="C2325" s="354">
        <f t="shared" si="808"/>
        <v>0</v>
      </c>
      <c r="D2325" s="354" t="str">
        <f t="shared" si="809"/>
        <v>CG</v>
      </c>
      <c r="E2325" s="354" t="str">
        <f t="shared" si="810"/>
        <v>17</v>
      </c>
      <c r="F2325" s="354" t="str">
        <f t="shared" si="811"/>
        <v>A</v>
      </c>
      <c r="G2325" s="355" t="str">
        <f t="shared" si="812"/>
        <v>01</v>
      </c>
      <c r="H2325" s="232" t="s">
        <v>2541</v>
      </c>
      <c r="I2325" s="232" t="s">
        <v>3025</v>
      </c>
      <c r="J2325" s="233" t="s">
        <v>3025</v>
      </c>
      <c r="K2325" s="233" t="s">
        <v>3025</v>
      </c>
      <c r="L2325" s="234"/>
      <c r="M2325" s="232" t="str">
        <f>IF(ISNA(VLOOKUP(L2325,'MASTER DATA'!$A$1:$B$192,2,0)),"",VLOOKUP(L2325,'MASTER DATA'!$A$1:$B$192,2,0))</f>
        <v/>
      </c>
      <c r="N2325" s="232">
        <v>0</v>
      </c>
      <c r="O2325" s="232" t="e">
        <f t="shared" si="813"/>
        <v>#N/A</v>
      </c>
      <c r="P2325" s="232" t="e">
        <f t="shared" si="814"/>
        <v>#N/A</v>
      </c>
      <c r="Q2325" s="232" t="e">
        <f>VLOOKUP(L2325,'MASTER DATA'!$A$1:$E$192,5,0)</f>
        <v>#N/A</v>
      </c>
      <c r="R2325" s="234">
        <f>SUMIF('picking of the day'!$H$4:$H$358,WMS!H2325&amp;WMS!L2325,'picking of the day'!$E$4:$E$358)</f>
        <v>0</v>
      </c>
      <c r="U2325" s="114">
        <f>IF(ISNA(VLOOKUP(H2325,'data putaway'!$A$1:$E$530,3,0)),0,VLOOKUP(H2325,'data putaway'!$A$1:$E$530,3,0))</f>
        <v>0</v>
      </c>
      <c r="V2325" s="354">
        <f t="shared" si="815"/>
        <v>0</v>
      </c>
      <c r="W2325" s="114">
        <f>IF(ISNA(VLOOKUP(H2325,'data putaway'!$A$1:$E$530,2,0)),0,VLOOKUP(H2325,'data putaway'!$A$1:$E$530,2,0))</f>
        <v>0</v>
      </c>
      <c r="X2325" s="354" t="b">
        <f t="shared" si="816"/>
        <v>1</v>
      </c>
      <c r="Y2325" s="354">
        <f>IF(ISNA(VLOOKUP(H2325,'data putaway'!$A$1:$E$530,4,0)),0,VLOOKUP(H2325,'data putaway'!$A$1:$E$530,4,0))</f>
        <v>0</v>
      </c>
      <c r="Z2325" s="113">
        <f>IF(ISNA(VLOOKUP(H2325,'data putaway'!$A$1:$E$530,5,0)),0,VLOOKUP(H2325,'data putaway'!$A$1:$E$530,5,0))</f>
        <v>0</v>
      </c>
      <c r="AA2325" s="354" t="b">
        <f t="shared" si="817"/>
        <v>0</v>
      </c>
      <c r="AB2325" s="354" t="b">
        <f t="shared" si="818"/>
        <v>0</v>
      </c>
      <c r="AC2325" s="356" t="str">
        <f t="shared" ca="1" si="819"/>
        <v/>
      </c>
      <c r="AD2325" s="114" t="str">
        <f t="shared" ca="1" si="804"/>
        <v/>
      </c>
      <c r="AE2325" s="114">
        <f t="shared" si="820"/>
        <v>0</v>
      </c>
      <c r="AF2325" s="114">
        <f t="shared" si="821"/>
        <v>0</v>
      </c>
      <c r="AG2325" s="354" t="str">
        <f t="shared" si="822"/>
        <v>CG17</v>
      </c>
      <c r="AH2325" s="114">
        <f>IF(ISNA(VLOOKUP(L2325,'MASTER DATA'!$A$1:$F$192,6,0)),0,VLOOKUP(L2325,'MASTER DATA'!$A$1:$F$192,6,0))*AE2325</f>
        <v>0</v>
      </c>
      <c r="AI2325" s="354" t="e">
        <f>VLOOKUP($D2325,'warehouse mapping'!$AN$7:$AO$17,2,0)</f>
        <v>#N/A</v>
      </c>
      <c r="AJ2325" s="114">
        <f t="shared" si="823"/>
        <v>1</v>
      </c>
      <c r="AK2325" s="354" t="e">
        <f t="shared" si="824"/>
        <v>#N/A</v>
      </c>
      <c r="AL2325" s="354" t="s">
        <v>3025</v>
      </c>
      <c r="AM2325" s="354">
        <f t="shared" si="805"/>
        <v>1</v>
      </c>
      <c r="AN2325" s="354" t="b">
        <f t="shared" si="825"/>
        <v>1</v>
      </c>
    </row>
    <row r="2326" spans="1:40" s="354" customFormat="1">
      <c r="A2326" s="354" t="str">
        <f t="shared" si="806"/>
        <v>CG17A02</v>
      </c>
      <c r="B2326" s="354">
        <f t="shared" si="807"/>
        <v>0</v>
      </c>
      <c r="C2326" s="354">
        <f t="shared" si="808"/>
        <v>0</v>
      </c>
      <c r="D2326" s="354" t="str">
        <f t="shared" si="809"/>
        <v>CG</v>
      </c>
      <c r="E2326" s="354" t="str">
        <f t="shared" si="810"/>
        <v>17</v>
      </c>
      <c r="F2326" s="354" t="str">
        <f t="shared" si="811"/>
        <v>A</v>
      </c>
      <c r="G2326" s="355" t="str">
        <f t="shared" si="812"/>
        <v>02</v>
      </c>
      <c r="H2326" s="232" t="s">
        <v>2542</v>
      </c>
      <c r="I2326" s="232" t="s">
        <v>3025</v>
      </c>
      <c r="J2326" s="233" t="s">
        <v>3025</v>
      </c>
      <c r="K2326" s="233" t="s">
        <v>3025</v>
      </c>
      <c r="L2326" s="234"/>
      <c r="M2326" s="232" t="str">
        <f>IF(ISNA(VLOOKUP(L2326,'MASTER DATA'!$A$1:$B$192,2,0)),"",VLOOKUP(L2326,'MASTER DATA'!$A$1:$B$192,2,0))</f>
        <v/>
      </c>
      <c r="N2326" s="232">
        <v>0</v>
      </c>
      <c r="O2326" s="232" t="e">
        <f t="shared" si="813"/>
        <v>#N/A</v>
      </c>
      <c r="P2326" s="232" t="e">
        <f t="shared" si="814"/>
        <v>#N/A</v>
      </c>
      <c r="Q2326" s="232" t="e">
        <f>VLOOKUP(L2326,'MASTER DATA'!$A$1:$E$192,5,0)</f>
        <v>#N/A</v>
      </c>
      <c r="R2326" s="234">
        <f>SUMIF('picking of the day'!$H$4:$H$358,WMS!H2326&amp;WMS!L2326,'picking of the day'!$E$4:$E$358)</f>
        <v>0</v>
      </c>
      <c r="U2326" s="114">
        <f>IF(ISNA(VLOOKUP(H2326,'data putaway'!$A$1:$E$530,3,0)),0,VLOOKUP(H2326,'data putaway'!$A$1:$E$530,3,0))</f>
        <v>0</v>
      </c>
      <c r="V2326" s="354">
        <f t="shared" si="815"/>
        <v>0</v>
      </c>
      <c r="W2326" s="114">
        <f>IF(ISNA(VLOOKUP(H2326,'data putaway'!$A$1:$E$530,2,0)),0,VLOOKUP(H2326,'data putaway'!$A$1:$E$530,2,0))</f>
        <v>0</v>
      </c>
      <c r="X2326" s="354" t="b">
        <f t="shared" si="816"/>
        <v>1</v>
      </c>
      <c r="Y2326" s="354">
        <f>IF(ISNA(VLOOKUP(H2326,'data putaway'!$A$1:$E$530,4,0)),0,VLOOKUP(H2326,'data putaway'!$A$1:$E$530,4,0))</f>
        <v>0</v>
      </c>
      <c r="Z2326" s="113">
        <f>IF(ISNA(VLOOKUP(H2326,'data putaway'!$A$1:$E$530,5,0)),0,VLOOKUP(H2326,'data putaway'!$A$1:$E$530,5,0))</f>
        <v>0</v>
      </c>
      <c r="AA2326" s="354" t="b">
        <f t="shared" si="817"/>
        <v>0</v>
      </c>
      <c r="AB2326" s="354" t="b">
        <f t="shared" si="818"/>
        <v>0</v>
      </c>
      <c r="AC2326" s="356" t="str">
        <f t="shared" ca="1" si="819"/>
        <v/>
      </c>
      <c r="AD2326" s="114" t="str">
        <f t="shared" ca="1" si="804"/>
        <v/>
      </c>
      <c r="AE2326" s="114">
        <f t="shared" si="820"/>
        <v>0</v>
      </c>
      <c r="AF2326" s="114">
        <f t="shared" si="821"/>
        <v>0</v>
      </c>
      <c r="AG2326" s="354" t="str">
        <f t="shared" si="822"/>
        <v>CG17</v>
      </c>
      <c r="AH2326" s="114">
        <f>IF(ISNA(VLOOKUP(L2326,'MASTER DATA'!$A$1:$F$192,6,0)),0,VLOOKUP(L2326,'MASTER DATA'!$A$1:$F$192,6,0))*AE2326</f>
        <v>0</v>
      </c>
      <c r="AI2326" s="354" t="e">
        <f>VLOOKUP($D2326,'warehouse mapping'!$AN$7:$AO$17,2,0)</f>
        <v>#N/A</v>
      </c>
      <c r="AJ2326" s="114">
        <f t="shared" si="823"/>
        <v>1</v>
      </c>
      <c r="AK2326" s="354" t="e">
        <f t="shared" si="824"/>
        <v>#N/A</v>
      </c>
      <c r="AL2326" s="354" t="s">
        <v>3025</v>
      </c>
      <c r="AM2326" s="354">
        <f t="shared" si="805"/>
        <v>1</v>
      </c>
      <c r="AN2326" s="354" t="b">
        <f t="shared" si="825"/>
        <v>1</v>
      </c>
    </row>
    <row r="2327" spans="1:40" s="354" customFormat="1">
      <c r="A2327" s="354" t="str">
        <f t="shared" si="806"/>
        <v>CG17B01</v>
      </c>
      <c r="B2327" s="354">
        <f t="shared" si="807"/>
        <v>0</v>
      </c>
      <c r="C2327" s="354">
        <f t="shared" si="808"/>
        <v>0</v>
      </c>
      <c r="D2327" s="354" t="str">
        <f t="shared" si="809"/>
        <v>CG</v>
      </c>
      <c r="E2327" s="354" t="str">
        <f t="shared" si="810"/>
        <v>17</v>
      </c>
      <c r="F2327" s="354" t="str">
        <f t="shared" si="811"/>
        <v>B</v>
      </c>
      <c r="G2327" s="355" t="str">
        <f t="shared" si="812"/>
        <v>01</v>
      </c>
      <c r="H2327" s="232" t="s">
        <v>2543</v>
      </c>
      <c r="I2327" s="232" t="s">
        <v>3025</v>
      </c>
      <c r="J2327" s="233" t="s">
        <v>3025</v>
      </c>
      <c r="K2327" s="233" t="s">
        <v>3025</v>
      </c>
      <c r="L2327" s="234"/>
      <c r="M2327" s="232" t="str">
        <f>IF(ISNA(VLOOKUP(L2327,'MASTER DATA'!$A$1:$B$192,2,0)),"",VLOOKUP(L2327,'MASTER DATA'!$A$1:$B$192,2,0))</f>
        <v/>
      </c>
      <c r="N2327" s="232">
        <v>0</v>
      </c>
      <c r="O2327" s="232" t="e">
        <f t="shared" si="813"/>
        <v>#N/A</v>
      </c>
      <c r="P2327" s="232" t="e">
        <f t="shared" si="814"/>
        <v>#N/A</v>
      </c>
      <c r="Q2327" s="232" t="e">
        <f>VLOOKUP(L2327,'MASTER DATA'!$A$1:$E$192,5,0)</f>
        <v>#N/A</v>
      </c>
      <c r="R2327" s="234">
        <f>SUMIF('picking of the day'!$H$4:$H$358,WMS!H2327&amp;WMS!L2327,'picking of the day'!$E$4:$E$358)</f>
        <v>0</v>
      </c>
      <c r="U2327" s="114">
        <f>IF(ISNA(VLOOKUP(H2327,'data putaway'!$A$1:$E$530,3,0)),0,VLOOKUP(H2327,'data putaway'!$A$1:$E$530,3,0))</f>
        <v>0</v>
      </c>
      <c r="V2327" s="354">
        <f t="shared" si="815"/>
        <v>0</v>
      </c>
      <c r="W2327" s="114">
        <f>IF(ISNA(VLOOKUP(H2327,'data putaway'!$A$1:$E$530,2,0)),0,VLOOKUP(H2327,'data putaway'!$A$1:$E$530,2,0))</f>
        <v>0</v>
      </c>
      <c r="X2327" s="354" t="b">
        <f t="shared" si="816"/>
        <v>1</v>
      </c>
      <c r="Y2327" s="354">
        <f>IF(ISNA(VLOOKUP(H2327,'data putaway'!$A$1:$E$530,4,0)),0,VLOOKUP(H2327,'data putaway'!$A$1:$E$530,4,0))</f>
        <v>0</v>
      </c>
      <c r="Z2327" s="113">
        <f>IF(ISNA(VLOOKUP(H2327,'data putaway'!$A$1:$E$530,5,0)),0,VLOOKUP(H2327,'data putaway'!$A$1:$E$530,5,0))</f>
        <v>0</v>
      </c>
      <c r="AA2327" s="354" t="b">
        <f t="shared" si="817"/>
        <v>0</v>
      </c>
      <c r="AB2327" s="354" t="b">
        <f t="shared" si="818"/>
        <v>0</v>
      </c>
      <c r="AC2327" s="356" t="str">
        <f t="shared" ca="1" si="819"/>
        <v/>
      </c>
      <c r="AD2327" s="114" t="str">
        <f t="shared" ca="1" si="804"/>
        <v/>
      </c>
      <c r="AE2327" s="114">
        <f t="shared" si="820"/>
        <v>0</v>
      </c>
      <c r="AF2327" s="114">
        <f t="shared" si="821"/>
        <v>0</v>
      </c>
      <c r="AG2327" s="354" t="str">
        <f t="shared" si="822"/>
        <v>CG17</v>
      </c>
      <c r="AH2327" s="114">
        <f>IF(ISNA(VLOOKUP(L2327,'MASTER DATA'!$A$1:$F$192,6,0)),0,VLOOKUP(L2327,'MASTER DATA'!$A$1:$F$192,6,0))*AE2327</f>
        <v>0</v>
      </c>
      <c r="AI2327" s="354" t="e">
        <f>VLOOKUP($D2327,'warehouse mapping'!$AN$7:$AO$17,2,0)</f>
        <v>#N/A</v>
      </c>
      <c r="AJ2327" s="114">
        <f t="shared" si="823"/>
        <v>1</v>
      </c>
      <c r="AK2327" s="354" t="e">
        <f t="shared" si="824"/>
        <v>#N/A</v>
      </c>
      <c r="AL2327" s="354" t="s">
        <v>3025</v>
      </c>
      <c r="AM2327" s="354">
        <f t="shared" si="805"/>
        <v>1</v>
      </c>
      <c r="AN2327" s="354" t="b">
        <f t="shared" si="825"/>
        <v>1</v>
      </c>
    </row>
    <row r="2328" spans="1:40" s="354" customFormat="1">
      <c r="A2328" s="354" t="str">
        <f t="shared" si="806"/>
        <v>CG17B02</v>
      </c>
      <c r="B2328" s="354">
        <f t="shared" si="807"/>
        <v>0</v>
      </c>
      <c r="C2328" s="354">
        <f t="shared" si="808"/>
        <v>0</v>
      </c>
      <c r="D2328" s="354" t="str">
        <f t="shared" si="809"/>
        <v>CG</v>
      </c>
      <c r="E2328" s="354" t="str">
        <f t="shared" si="810"/>
        <v>17</v>
      </c>
      <c r="F2328" s="354" t="str">
        <f t="shared" si="811"/>
        <v>B</v>
      </c>
      <c r="G2328" s="355" t="str">
        <f t="shared" si="812"/>
        <v>02</v>
      </c>
      <c r="H2328" s="232" t="s">
        <v>2544</v>
      </c>
      <c r="I2328" s="232" t="s">
        <v>3025</v>
      </c>
      <c r="J2328" s="233" t="s">
        <v>3025</v>
      </c>
      <c r="K2328" s="233" t="s">
        <v>3025</v>
      </c>
      <c r="L2328" s="234"/>
      <c r="M2328" s="232" t="str">
        <f>IF(ISNA(VLOOKUP(L2328,'MASTER DATA'!$A$1:$B$192,2,0)),"",VLOOKUP(L2328,'MASTER DATA'!$A$1:$B$192,2,0))</f>
        <v/>
      </c>
      <c r="N2328" s="232">
        <v>0</v>
      </c>
      <c r="O2328" s="232" t="e">
        <f t="shared" si="813"/>
        <v>#N/A</v>
      </c>
      <c r="P2328" s="232" t="e">
        <f t="shared" si="814"/>
        <v>#N/A</v>
      </c>
      <c r="Q2328" s="232" t="e">
        <f>VLOOKUP(L2328,'MASTER DATA'!$A$1:$E$192,5,0)</f>
        <v>#N/A</v>
      </c>
      <c r="R2328" s="234">
        <f>SUMIF('picking of the day'!$H$4:$H$358,WMS!H2328&amp;WMS!L2328,'picking of the day'!$E$4:$E$358)</f>
        <v>0</v>
      </c>
      <c r="U2328" s="114">
        <f>IF(ISNA(VLOOKUP(H2328,'data putaway'!$A$1:$E$530,3,0)),0,VLOOKUP(H2328,'data putaway'!$A$1:$E$530,3,0))</f>
        <v>0</v>
      </c>
      <c r="V2328" s="354">
        <f t="shared" si="815"/>
        <v>0</v>
      </c>
      <c r="W2328" s="114">
        <f>IF(ISNA(VLOOKUP(H2328,'data putaway'!$A$1:$E$530,2,0)),0,VLOOKUP(H2328,'data putaway'!$A$1:$E$530,2,0))</f>
        <v>0</v>
      </c>
      <c r="X2328" s="354" t="b">
        <f t="shared" si="816"/>
        <v>1</v>
      </c>
      <c r="Y2328" s="354">
        <f>IF(ISNA(VLOOKUP(H2328,'data putaway'!$A$1:$E$530,4,0)),0,VLOOKUP(H2328,'data putaway'!$A$1:$E$530,4,0))</f>
        <v>0</v>
      </c>
      <c r="Z2328" s="113">
        <f>IF(ISNA(VLOOKUP(H2328,'data putaway'!$A$1:$E$530,5,0)),0,VLOOKUP(H2328,'data putaway'!$A$1:$E$530,5,0))</f>
        <v>0</v>
      </c>
      <c r="AA2328" s="354" t="b">
        <f t="shared" si="817"/>
        <v>0</v>
      </c>
      <c r="AB2328" s="354" t="b">
        <f t="shared" si="818"/>
        <v>0</v>
      </c>
      <c r="AC2328" s="356" t="str">
        <f t="shared" ca="1" si="819"/>
        <v/>
      </c>
      <c r="AD2328" s="114" t="str">
        <f t="shared" ca="1" si="804"/>
        <v/>
      </c>
      <c r="AE2328" s="114">
        <f t="shared" si="820"/>
        <v>0</v>
      </c>
      <c r="AF2328" s="114">
        <f t="shared" si="821"/>
        <v>0</v>
      </c>
      <c r="AG2328" s="354" t="str">
        <f t="shared" si="822"/>
        <v>CG17</v>
      </c>
      <c r="AH2328" s="114">
        <f>IF(ISNA(VLOOKUP(L2328,'MASTER DATA'!$A$1:$F$192,6,0)),0,VLOOKUP(L2328,'MASTER DATA'!$A$1:$F$192,6,0))*AE2328</f>
        <v>0</v>
      </c>
      <c r="AI2328" s="354" t="e">
        <f>VLOOKUP($D2328,'warehouse mapping'!$AN$7:$AO$17,2,0)</f>
        <v>#N/A</v>
      </c>
      <c r="AJ2328" s="114">
        <f t="shared" si="823"/>
        <v>1</v>
      </c>
      <c r="AK2328" s="354" t="e">
        <f t="shared" si="824"/>
        <v>#N/A</v>
      </c>
      <c r="AL2328" s="354" t="s">
        <v>3025</v>
      </c>
      <c r="AM2328" s="354">
        <f t="shared" si="805"/>
        <v>1</v>
      </c>
      <c r="AN2328" s="354" t="b">
        <f t="shared" si="825"/>
        <v>1</v>
      </c>
    </row>
    <row r="2329" spans="1:40" s="354" customFormat="1">
      <c r="A2329" s="354" t="str">
        <f t="shared" si="806"/>
        <v>CG17C01</v>
      </c>
      <c r="B2329" s="354">
        <f t="shared" si="807"/>
        <v>0</v>
      </c>
      <c r="C2329" s="354">
        <f t="shared" si="808"/>
        <v>0</v>
      </c>
      <c r="D2329" s="354" t="str">
        <f t="shared" si="809"/>
        <v>CG</v>
      </c>
      <c r="E2329" s="354" t="str">
        <f t="shared" si="810"/>
        <v>17</v>
      </c>
      <c r="F2329" s="354" t="str">
        <f t="shared" si="811"/>
        <v>C</v>
      </c>
      <c r="G2329" s="355" t="str">
        <f t="shared" si="812"/>
        <v>01</v>
      </c>
      <c r="H2329" s="232" t="s">
        <v>2545</v>
      </c>
      <c r="I2329" s="232" t="s">
        <v>3025</v>
      </c>
      <c r="J2329" s="233" t="s">
        <v>3025</v>
      </c>
      <c r="K2329" s="233" t="s">
        <v>3025</v>
      </c>
      <c r="L2329" s="234"/>
      <c r="M2329" s="232" t="str">
        <f>IF(ISNA(VLOOKUP(L2329,'MASTER DATA'!$A$1:$B$192,2,0)),"",VLOOKUP(L2329,'MASTER DATA'!$A$1:$B$192,2,0))</f>
        <v/>
      </c>
      <c r="N2329" s="232">
        <v>0</v>
      </c>
      <c r="O2329" s="232" t="e">
        <f t="shared" si="813"/>
        <v>#N/A</v>
      </c>
      <c r="P2329" s="232" t="e">
        <f t="shared" si="814"/>
        <v>#N/A</v>
      </c>
      <c r="Q2329" s="232" t="e">
        <f>VLOOKUP(L2329,'MASTER DATA'!$A$1:$E$192,5,0)</f>
        <v>#N/A</v>
      </c>
      <c r="R2329" s="234">
        <f>SUMIF('picking of the day'!$H$4:$H$358,WMS!H2329&amp;WMS!L2329,'picking of the day'!$E$4:$E$358)</f>
        <v>0</v>
      </c>
      <c r="U2329" s="114">
        <f>IF(ISNA(VLOOKUP(H2329,'data putaway'!$A$1:$E$530,3,0)),0,VLOOKUP(H2329,'data putaway'!$A$1:$E$530,3,0))</f>
        <v>0</v>
      </c>
      <c r="V2329" s="354">
        <f t="shared" si="815"/>
        <v>0</v>
      </c>
      <c r="W2329" s="114">
        <f>IF(ISNA(VLOOKUP(H2329,'data putaway'!$A$1:$E$530,2,0)),0,VLOOKUP(H2329,'data putaway'!$A$1:$E$530,2,0))</f>
        <v>0</v>
      </c>
      <c r="X2329" s="354" t="b">
        <f t="shared" si="816"/>
        <v>1</v>
      </c>
      <c r="Y2329" s="354">
        <f>IF(ISNA(VLOOKUP(H2329,'data putaway'!$A$1:$E$530,4,0)),0,VLOOKUP(H2329,'data putaway'!$A$1:$E$530,4,0))</f>
        <v>0</v>
      </c>
      <c r="Z2329" s="113">
        <f>IF(ISNA(VLOOKUP(H2329,'data putaway'!$A$1:$E$530,5,0)),0,VLOOKUP(H2329,'data putaway'!$A$1:$E$530,5,0))</f>
        <v>0</v>
      </c>
      <c r="AA2329" s="354" t="b">
        <f t="shared" si="817"/>
        <v>0</v>
      </c>
      <c r="AB2329" s="354" t="b">
        <f t="shared" si="818"/>
        <v>0</v>
      </c>
      <c r="AC2329" s="356" t="str">
        <f t="shared" ca="1" si="819"/>
        <v/>
      </c>
      <c r="AD2329" s="114" t="str">
        <f t="shared" ca="1" si="804"/>
        <v/>
      </c>
      <c r="AE2329" s="114">
        <f t="shared" si="820"/>
        <v>0</v>
      </c>
      <c r="AF2329" s="114">
        <f t="shared" si="821"/>
        <v>0</v>
      </c>
      <c r="AG2329" s="354" t="str">
        <f t="shared" si="822"/>
        <v>CG17</v>
      </c>
      <c r="AH2329" s="114">
        <f>IF(ISNA(VLOOKUP(L2329,'MASTER DATA'!$A$1:$F$192,6,0)),0,VLOOKUP(L2329,'MASTER DATA'!$A$1:$F$192,6,0))*AE2329</f>
        <v>0</v>
      </c>
      <c r="AI2329" s="354" t="e">
        <f>VLOOKUP($D2329,'warehouse mapping'!$AN$7:$AO$17,2,0)</f>
        <v>#N/A</v>
      </c>
      <c r="AJ2329" s="114">
        <f t="shared" si="823"/>
        <v>1</v>
      </c>
      <c r="AK2329" s="354" t="e">
        <f t="shared" si="824"/>
        <v>#N/A</v>
      </c>
      <c r="AL2329" s="354" t="s">
        <v>3025</v>
      </c>
      <c r="AM2329" s="354">
        <f t="shared" si="805"/>
        <v>1</v>
      </c>
      <c r="AN2329" s="354" t="b">
        <f t="shared" si="825"/>
        <v>1</v>
      </c>
    </row>
    <row r="2330" spans="1:40" s="354" customFormat="1">
      <c r="A2330" s="354" t="str">
        <f t="shared" si="806"/>
        <v>CG17C02</v>
      </c>
      <c r="B2330" s="354">
        <f t="shared" si="807"/>
        <v>0</v>
      </c>
      <c r="C2330" s="354">
        <f t="shared" si="808"/>
        <v>0</v>
      </c>
      <c r="D2330" s="354" t="str">
        <f t="shared" si="809"/>
        <v>CG</v>
      </c>
      <c r="E2330" s="354" t="str">
        <f t="shared" si="810"/>
        <v>17</v>
      </c>
      <c r="F2330" s="354" t="str">
        <f t="shared" si="811"/>
        <v>C</v>
      </c>
      <c r="G2330" s="355" t="str">
        <f t="shared" si="812"/>
        <v>02</v>
      </c>
      <c r="H2330" s="232" t="s">
        <v>2546</v>
      </c>
      <c r="I2330" s="232" t="s">
        <v>3025</v>
      </c>
      <c r="J2330" s="233" t="s">
        <v>3025</v>
      </c>
      <c r="K2330" s="233" t="s">
        <v>3025</v>
      </c>
      <c r="L2330" s="234"/>
      <c r="M2330" s="232" t="str">
        <f>IF(ISNA(VLOOKUP(L2330,'MASTER DATA'!$A$1:$B$192,2,0)),"",VLOOKUP(L2330,'MASTER DATA'!$A$1:$B$192,2,0))</f>
        <v/>
      </c>
      <c r="N2330" s="232">
        <v>0</v>
      </c>
      <c r="O2330" s="232" t="e">
        <f t="shared" si="813"/>
        <v>#N/A</v>
      </c>
      <c r="P2330" s="232" t="e">
        <f t="shared" si="814"/>
        <v>#N/A</v>
      </c>
      <c r="Q2330" s="232" t="e">
        <f>VLOOKUP(L2330,'MASTER DATA'!$A$1:$E$192,5,0)</f>
        <v>#N/A</v>
      </c>
      <c r="R2330" s="234">
        <f>SUMIF('picking of the day'!$H$4:$H$358,WMS!H2330&amp;WMS!L2330,'picking of the day'!$E$4:$E$358)</f>
        <v>0</v>
      </c>
      <c r="U2330" s="114">
        <f>IF(ISNA(VLOOKUP(H2330,'data putaway'!$A$1:$E$530,3,0)),0,VLOOKUP(H2330,'data putaway'!$A$1:$E$530,3,0))</f>
        <v>0</v>
      </c>
      <c r="V2330" s="354">
        <f t="shared" si="815"/>
        <v>0</v>
      </c>
      <c r="W2330" s="114">
        <f>IF(ISNA(VLOOKUP(H2330,'data putaway'!$A$1:$E$530,2,0)),0,VLOOKUP(H2330,'data putaway'!$A$1:$E$530,2,0))</f>
        <v>0</v>
      </c>
      <c r="X2330" s="354" t="b">
        <f t="shared" si="816"/>
        <v>1</v>
      </c>
      <c r="Y2330" s="354">
        <f>IF(ISNA(VLOOKUP(H2330,'data putaway'!$A$1:$E$530,4,0)),0,VLOOKUP(H2330,'data putaway'!$A$1:$E$530,4,0))</f>
        <v>0</v>
      </c>
      <c r="Z2330" s="113">
        <f>IF(ISNA(VLOOKUP(H2330,'data putaway'!$A$1:$E$530,5,0)),0,VLOOKUP(H2330,'data putaway'!$A$1:$E$530,5,0))</f>
        <v>0</v>
      </c>
      <c r="AA2330" s="354" t="b">
        <f t="shared" si="817"/>
        <v>0</v>
      </c>
      <c r="AB2330" s="354" t="b">
        <f t="shared" si="818"/>
        <v>0</v>
      </c>
      <c r="AC2330" s="356" t="str">
        <f t="shared" ca="1" si="819"/>
        <v/>
      </c>
      <c r="AD2330" s="114" t="str">
        <f t="shared" ref="AD2330:AD2393" ca="1" si="826">IF(K2330="","",DATEDIF(NOW(),K2330,"y")&amp;" Year"&amp;", "&amp;DATEDIF(NOW(),K2330,"ym")&amp;" Month"&amp;", "&amp;DATEDIF(NOW(),K2330,"md")&amp;" Days")</f>
        <v/>
      </c>
      <c r="AE2330" s="114">
        <f t="shared" si="820"/>
        <v>0</v>
      </c>
      <c r="AF2330" s="114">
        <f t="shared" si="821"/>
        <v>0</v>
      </c>
      <c r="AG2330" s="354" t="str">
        <f t="shared" si="822"/>
        <v>CG17</v>
      </c>
      <c r="AH2330" s="114">
        <f>IF(ISNA(VLOOKUP(L2330,'MASTER DATA'!$A$1:$F$192,6,0)),0,VLOOKUP(L2330,'MASTER DATA'!$A$1:$F$192,6,0))*AE2330</f>
        <v>0</v>
      </c>
      <c r="AI2330" s="354" t="e">
        <f>VLOOKUP($D2330,'warehouse mapping'!$AN$7:$AO$17,2,0)</f>
        <v>#N/A</v>
      </c>
      <c r="AJ2330" s="114">
        <f t="shared" si="823"/>
        <v>1</v>
      </c>
      <c r="AK2330" s="354" t="e">
        <f t="shared" si="824"/>
        <v>#N/A</v>
      </c>
      <c r="AL2330" s="354" t="s">
        <v>3025</v>
      </c>
      <c r="AM2330" s="354">
        <f t="shared" ref="AM2330:AM2393" si="827">COUNTIF($H$5:$H$2564,H2330)</f>
        <v>1</v>
      </c>
      <c r="AN2330" s="354" t="b">
        <f t="shared" si="825"/>
        <v>1</v>
      </c>
    </row>
    <row r="2331" spans="1:40" s="354" customFormat="1">
      <c r="A2331" s="354" t="str">
        <f t="shared" si="806"/>
        <v>CG17D01</v>
      </c>
      <c r="B2331" s="354">
        <f t="shared" si="807"/>
        <v>0</v>
      </c>
      <c r="C2331" s="354">
        <f t="shared" si="808"/>
        <v>0</v>
      </c>
      <c r="D2331" s="354" t="str">
        <f t="shared" si="809"/>
        <v>CG</v>
      </c>
      <c r="E2331" s="354" t="str">
        <f t="shared" si="810"/>
        <v>17</v>
      </c>
      <c r="F2331" s="354" t="str">
        <f t="shared" si="811"/>
        <v>D</v>
      </c>
      <c r="G2331" s="355" t="str">
        <f t="shared" si="812"/>
        <v>01</v>
      </c>
      <c r="H2331" s="232" t="s">
        <v>2547</v>
      </c>
      <c r="I2331" s="232" t="s">
        <v>3025</v>
      </c>
      <c r="J2331" s="233" t="s">
        <v>3025</v>
      </c>
      <c r="K2331" s="233" t="s">
        <v>3025</v>
      </c>
      <c r="L2331" s="234"/>
      <c r="M2331" s="232" t="str">
        <f>IF(ISNA(VLOOKUP(L2331,'MASTER DATA'!$A$1:$B$192,2,0)),"",VLOOKUP(L2331,'MASTER DATA'!$A$1:$B$192,2,0))</f>
        <v/>
      </c>
      <c r="N2331" s="232">
        <v>0</v>
      </c>
      <c r="O2331" s="232" t="e">
        <f t="shared" si="813"/>
        <v>#N/A</v>
      </c>
      <c r="P2331" s="232" t="e">
        <f t="shared" si="814"/>
        <v>#N/A</v>
      </c>
      <c r="Q2331" s="232" t="e">
        <f>VLOOKUP(L2331,'MASTER DATA'!$A$1:$E$192,5,0)</f>
        <v>#N/A</v>
      </c>
      <c r="R2331" s="234">
        <f>SUMIF('picking of the day'!$H$4:$H$358,WMS!H2331&amp;WMS!L2331,'picking of the day'!$E$4:$E$358)</f>
        <v>0</v>
      </c>
      <c r="U2331" s="114">
        <f>IF(ISNA(VLOOKUP(H2331,'data putaway'!$A$1:$E$530,3,0)),0,VLOOKUP(H2331,'data putaway'!$A$1:$E$530,3,0))</f>
        <v>0</v>
      </c>
      <c r="V2331" s="354">
        <f t="shared" si="815"/>
        <v>0</v>
      </c>
      <c r="W2331" s="114">
        <f>IF(ISNA(VLOOKUP(H2331,'data putaway'!$A$1:$E$530,2,0)),0,VLOOKUP(H2331,'data putaway'!$A$1:$E$530,2,0))</f>
        <v>0</v>
      </c>
      <c r="X2331" s="354" t="b">
        <f t="shared" si="816"/>
        <v>1</v>
      </c>
      <c r="Y2331" s="354">
        <f>IF(ISNA(VLOOKUP(H2331,'data putaway'!$A$1:$E$530,4,0)),0,VLOOKUP(H2331,'data putaway'!$A$1:$E$530,4,0))</f>
        <v>0</v>
      </c>
      <c r="Z2331" s="113">
        <f>IF(ISNA(VLOOKUP(H2331,'data putaway'!$A$1:$E$530,5,0)),0,VLOOKUP(H2331,'data putaway'!$A$1:$E$530,5,0))</f>
        <v>0</v>
      </c>
      <c r="AA2331" s="354" t="b">
        <f t="shared" si="817"/>
        <v>0</v>
      </c>
      <c r="AB2331" s="354" t="b">
        <f t="shared" si="818"/>
        <v>0</v>
      </c>
      <c r="AC2331" s="356" t="str">
        <f t="shared" ca="1" si="819"/>
        <v/>
      </c>
      <c r="AD2331" s="114" t="str">
        <f t="shared" ca="1" si="826"/>
        <v/>
      </c>
      <c r="AE2331" s="114">
        <f t="shared" si="820"/>
        <v>0</v>
      </c>
      <c r="AF2331" s="114">
        <f t="shared" si="821"/>
        <v>0</v>
      </c>
      <c r="AG2331" s="354" t="str">
        <f t="shared" si="822"/>
        <v>CG17</v>
      </c>
      <c r="AH2331" s="114">
        <f>IF(ISNA(VLOOKUP(L2331,'MASTER DATA'!$A$1:$F$192,6,0)),0,VLOOKUP(L2331,'MASTER DATA'!$A$1:$F$192,6,0))*AE2331</f>
        <v>0</v>
      </c>
      <c r="AI2331" s="354" t="e">
        <f>VLOOKUP($D2331,'warehouse mapping'!$AN$7:$AO$17,2,0)</f>
        <v>#N/A</v>
      </c>
      <c r="AJ2331" s="114">
        <f t="shared" si="823"/>
        <v>1</v>
      </c>
      <c r="AK2331" s="354" t="e">
        <f t="shared" si="824"/>
        <v>#N/A</v>
      </c>
      <c r="AL2331" s="354" t="s">
        <v>3025</v>
      </c>
      <c r="AM2331" s="354">
        <f t="shared" si="827"/>
        <v>1</v>
      </c>
      <c r="AN2331" s="354" t="b">
        <f t="shared" si="825"/>
        <v>1</v>
      </c>
    </row>
    <row r="2332" spans="1:40" s="354" customFormat="1">
      <c r="A2332" s="354" t="str">
        <f t="shared" si="806"/>
        <v>CG17D02</v>
      </c>
      <c r="B2332" s="354">
        <f t="shared" si="807"/>
        <v>0</v>
      </c>
      <c r="C2332" s="354">
        <f t="shared" si="808"/>
        <v>0</v>
      </c>
      <c r="D2332" s="354" t="str">
        <f t="shared" si="809"/>
        <v>CG</v>
      </c>
      <c r="E2332" s="354" t="str">
        <f t="shared" si="810"/>
        <v>17</v>
      </c>
      <c r="F2332" s="354" t="str">
        <f t="shared" si="811"/>
        <v>D</v>
      </c>
      <c r="G2332" s="355" t="str">
        <f t="shared" si="812"/>
        <v>02</v>
      </c>
      <c r="H2332" s="232" t="s">
        <v>2548</v>
      </c>
      <c r="I2332" s="232" t="s">
        <v>3025</v>
      </c>
      <c r="J2332" s="233" t="s">
        <v>3025</v>
      </c>
      <c r="K2332" s="233" t="s">
        <v>3025</v>
      </c>
      <c r="L2332" s="234"/>
      <c r="M2332" s="232" t="str">
        <f>IF(ISNA(VLOOKUP(L2332,'MASTER DATA'!$A$1:$B$192,2,0)),"",VLOOKUP(L2332,'MASTER DATA'!$A$1:$B$192,2,0))</f>
        <v/>
      </c>
      <c r="N2332" s="232">
        <v>0</v>
      </c>
      <c r="O2332" s="232" t="e">
        <f t="shared" si="813"/>
        <v>#N/A</v>
      </c>
      <c r="P2332" s="232" t="e">
        <f t="shared" si="814"/>
        <v>#N/A</v>
      </c>
      <c r="Q2332" s="232" t="e">
        <f>VLOOKUP(L2332,'MASTER DATA'!$A$1:$E$192,5,0)</f>
        <v>#N/A</v>
      </c>
      <c r="R2332" s="234">
        <f>SUMIF('picking of the day'!$H$4:$H$358,WMS!H2332&amp;WMS!L2332,'picking of the day'!$E$4:$E$358)</f>
        <v>0</v>
      </c>
      <c r="U2332" s="114">
        <f>IF(ISNA(VLOOKUP(H2332,'data putaway'!$A$1:$E$530,3,0)),0,VLOOKUP(H2332,'data putaway'!$A$1:$E$530,3,0))</f>
        <v>0</v>
      </c>
      <c r="V2332" s="354">
        <f t="shared" si="815"/>
        <v>0</v>
      </c>
      <c r="W2332" s="114">
        <f>IF(ISNA(VLOOKUP(H2332,'data putaway'!$A$1:$E$530,2,0)),0,VLOOKUP(H2332,'data putaway'!$A$1:$E$530,2,0))</f>
        <v>0</v>
      </c>
      <c r="X2332" s="354" t="b">
        <f t="shared" si="816"/>
        <v>1</v>
      </c>
      <c r="Y2332" s="354">
        <f>IF(ISNA(VLOOKUP(H2332,'data putaway'!$A$1:$E$530,4,0)),0,VLOOKUP(H2332,'data putaway'!$A$1:$E$530,4,0))</f>
        <v>0</v>
      </c>
      <c r="Z2332" s="113">
        <f>IF(ISNA(VLOOKUP(H2332,'data putaway'!$A$1:$E$530,5,0)),0,VLOOKUP(H2332,'data putaway'!$A$1:$E$530,5,0))</f>
        <v>0</v>
      </c>
      <c r="AA2332" s="354" t="b">
        <f t="shared" si="817"/>
        <v>0</v>
      </c>
      <c r="AB2332" s="354" t="b">
        <f t="shared" si="818"/>
        <v>0</v>
      </c>
      <c r="AC2332" s="356" t="str">
        <f t="shared" ca="1" si="819"/>
        <v/>
      </c>
      <c r="AD2332" s="114" t="str">
        <f t="shared" ca="1" si="826"/>
        <v/>
      </c>
      <c r="AE2332" s="114">
        <f t="shared" si="820"/>
        <v>0</v>
      </c>
      <c r="AF2332" s="114">
        <f t="shared" si="821"/>
        <v>0</v>
      </c>
      <c r="AG2332" s="354" t="str">
        <f t="shared" si="822"/>
        <v>CG17</v>
      </c>
      <c r="AH2332" s="114">
        <f>IF(ISNA(VLOOKUP(L2332,'MASTER DATA'!$A$1:$F$192,6,0)),0,VLOOKUP(L2332,'MASTER DATA'!$A$1:$F$192,6,0))*AE2332</f>
        <v>0</v>
      </c>
      <c r="AI2332" s="354" t="e">
        <f>VLOOKUP($D2332,'warehouse mapping'!$AN$7:$AO$17,2,0)</f>
        <v>#N/A</v>
      </c>
      <c r="AJ2332" s="114">
        <f t="shared" si="823"/>
        <v>1</v>
      </c>
      <c r="AK2332" s="354" t="e">
        <f t="shared" si="824"/>
        <v>#N/A</v>
      </c>
      <c r="AL2332" s="354" t="s">
        <v>3025</v>
      </c>
      <c r="AM2332" s="354">
        <f t="shared" si="827"/>
        <v>1</v>
      </c>
      <c r="AN2332" s="354" t="b">
        <f t="shared" si="825"/>
        <v>1</v>
      </c>
    </row>
    <row r="2333" spans="1:40" s="354" customFormat="1">
      <c r="A2333" s="354" t="str">
        <f t="shared" si="806"/>
        <v>CG17E01</v>
      </c>
      <c r="B2333" s="354">
        <f t="shared" si="807"/>
        <v>0</v>
      </c>
      <c r="C2333" s="354">
        <f t="shared" si="808"/>
        <v>0</v>
      </c>
      <c r="D2333" s="354" t="str">
        <f t="shared" si="809"/>
        <v>CG</v>
      </c>
      <c r="E2333" s="354" t="str">
        <f t="shared" si="810"/>
        <v>17</v>
      </c>
      <c r="F2333" s="354" t="str">
        <f t="shared" si="811"/>
        <v>E</v>
      </c>
      <c r="G2333" s="355" t="str">
        <f t="shared" si="812"/>
        <v>01</v>
      </c>
      <c r="H2333" s="232" t="s">
        <v>2549</v>
      </c>
      <c r="I2333" s="232" t="s">
        <v>3025</v>
      </c>
      <c r="J2333" s="233" t="s">
        <v>3025</v>
      </c>
      <c r="K2333" s="233" t="s">
        <v>3025</v>
      </c>
      <c r="L2333" s="234"/>
      <c r="M2333" s="232" t="str">
        <f>IF(ISNA(VLOOKUP(L2333,'MASTER DATA'!$A$1:$B$192,2,0)),"",VLOOKUP(L2333,'MASTER DATA'!$A$1:$B$192,2,0))</f>
        <v/>
      </c>
      <c r="N2333" s="232">
        <v>0</v>
      </c>
      <c r="O2333" s="232" t="e">
        <f t="shared" si="813"/>
        <v>#N/A</v>
      </c>
      <c r="P2333" s="232" t="e">
        <f t="shared" si="814"/>
        <v>#N/A</v>
      </c>
      <c r="Q2333" s="232" t="e">
        <f>VLOOKUP(L2333,'MASTER DATA'!$A$1:$E$192,5,0)</f>
        <v>#N/A</v>
      </c>
      <c r="R2333" s="234">
        <f>SUMIF('picking of the day'!$H$4:$H$358,WMS!H2333&amp;WMS!L2333,'picking of the day'!$E$4:$E$358)</f>
        <v>0</v>
      </c>
      <c r="U2333" s="114">
        <f>IF(ISNA(VLOOKUP(H2333,'data putaway'!$A$1:$E$530,3,0)),0,VLOOKUP(H2333,'data putaway'!$A$1:$E$530,3,0))</f>
        <v>0</v>
      </c>
      <c r="V2333" s="354">
        <f t="shared" si="815"/>
        <v>0</v>
      </c>
      <c r="W2333" s="114">
        <f>IF(ISNA(VLOOKUP(H2333,'data putaway'!$A$1:$E$530,2,0)),0,VLOOKUP(H2333,'data putaway'!$A$1:$E$530,2,0))</f>
        <v>0</v>
      </c>
      <c r="X2333" s="354" t="b">
        <f t="shared" si="816"/>
        <v>1</v>
      </c>
      <c r="Y2333" s="354">
        <f>IF(ISNA(VLOOKUP(H2333,'data putaway'!$A$1:$E$530,4,0)),0,VLOOKUP(H2333,'data putaway'!$A$1:$E$530,4,0))</f>
        <v>0</v>
      </c>
      <c r="Z2333" s="113">
        <f>IF(ISNA(VLOOKUP(H2333,'data putaway'!$A$1:$E$530,5,0)),0,VLOOKUP(H2333,'data putaway'!$A$1:$E$530,5,0))</f>
        <v>0</v>
      </c>
      <c r="AA2333" s="354" t="b">
        <f t="shared" si="817"/>
        <v>0</v>
      </c>
      <c r="AB2333" s="354" t="b">
        <f t="shared" si="818"/>
        <v>0</v>
      </c>
      <c r="AC2333" s="356" t="str">
        <f t="shared" ca="1" si="819"/>
        <v/>
      </c>
      <c r="AD2333" s="114" t="str">
        <f t="shared" ca="1" si="826"/>
        <v/>
      </c>
      <c r="AE2333" s="114">
        <f t="shared" si="820"/>
        <v>0</v>
      </c>
      <c r="AF2333" s="114">
        <f t="shared" si="821"/>
        <v>0</v>
      </c>
      <c r="AG2333" s="354" t="str">
        <f t="shared" si="822"/>
        <v>CG17</v>
      </c>
      <c r="AH2333" s="114">
        <f>IF(ISNA(VLOOKUP(L2333,'MASTER DATA'!$A$1:$F$192,6,0)),0,VLOOKUP(L2333,'MASTER DATA'!$A$1:$F$192,6,0))*AE2333</f>
        <v>0</v>
      </c>
      <c r="AI2333" s="354" t="e">
        <f>VLOOKUP($D2333,'warehouse mapping'!$AN$7:$AO$17,2,0)</f>
        <v>#N/A</v>
      </c>
      <c r="AJ2333" s="114">
        <f t="shared" si="823"/>
        <v>1</v>
      </c>
      <c r="AK2333" s="354" t="e">
        <f t="shared" si="824"/>
        <v>#N/A</v>
      </c>
      <c r="AL2333" s="354" t="s">
        <v>3025</v>
      </c>
      <c r="AM2333" s="354">
        <f t="shared" si="827"/>
        <v>1</v>
      </c>
      <c r="AN2333" s="354" t="b">
        <f t="shared" si="825"/>
        <v>1</v>
      </c>
    </row>
    <row r="2334" spans="1:40" s="354" customFormat="1">
      <c r="A2334" s="354" t="str">
        <f t="shared" si="806"/>
        <v>CG17E02</v>
      </c>
      <c r="B2334" s="354">
        <f t="shared" si="807"/>
        <v>0</v>
      </c>
      <c r="C2334" s="354">
        <f t="shared" si="808"/>
        <v>0</v>
      </c>
      <c r="D2334" s="354" t="str">
        <f t="shared" si="809"/>
        <v>CG</v>
      </c>
      <c r="E2334" s="354" t="str">
        <f t="shared" si="810"/>
        <v>17</v>
      </c>
      <c r="F2334" s="354" t="str">
        <f t="shared" si="811"/>
        <v>E</v>
      </c>
      <c r="G2334" s="355" t="str">
        <f t="shared" si="812"/>
        <v>02</v>
      </c>
      <c r="H2334" s="232" t="s">
        <v>2550</v>
      </c>
      <c r="I2334" s="232" t="s">
        <v>3025</v>
      </c>
      <c r="J2334" s="233" t="s">
        <v>3025</v>
      </c>
      <c r="K2334" s="233" t="s">
        <v>3025</v>
      </c>
      <c r="L2334" s="234"/>
      <c r="M2334" s="232" t="str">
        <f>IF(ISNA(VLOOKUP(L2334,'MASTER DATA'!$A$1:$B$192,2,0)),"",VLOOKUP(L2334,'MASTER DATA'!$A$1:$B$192,2,0))</f>
        <v/>
      </c>
      <c r="N2334" s="232">
        <v>0</v>
      </c>
      <c r="O2334" s="232" t="e">
        <f t="shared" si="813"/>
        <v>#N/A</v>
      </c>
      <c r="P2334" s="232" t="e">
        <f t="shared" si="814"/>
        <v>#N/A</v>
      </c>
      <c r="Q2334" s="232" t="e">
        <f>VLOOKUP(L2334,'MASTER DATA'!$A$1:$E$192,5,0)</f>
        <v>#N/A</v>
      </c>
      <c r="R2334" s="234">
        <f>SUMIF('picking of the day'!$H$4:$H$358,WMS!H2334&amp;WMS!L2334,'picking of the day'!$E$4:$E$358)</f>
        <v>0</v>
      </c>
      <c r="U2334" s="114">
        <f>IF(ISNA(VLOOKUP(H2334,'data putaway'!$A$1:$E$530,3,0)),0,VLOOKUP(H2334,'data putaway'!$A$1:$E$530,3,0))</f>
        <v>0</v>
      </c>
      <c r="V2334" s="354">
        <f t="shared" si="815"/>
        <v>0</v>
      </c>
      <c r="W2334" s="114">
        <f>IF(ISNA(VLOOKUP(H2334,'data putaway'!$A$1:$E$530,2,0)),0,VLOOKUP(H2334,'data putaway'!$A$1:$E$530,2,0))</f>
        <v>0</v>
      </c>
      <c r="X2334" s="354" t="b">
        <f t="shared" si="816"/>
        <v>1</v>
      </c>
      <c r="Y2334" s="354">
        <f>IF(ISNA(VLOOKUP(H2334,'data putaway'!$A$1:$E$530,4,0)),0,VLOOKUP(H2334,'data putaway'!$A$1:$E$530,4,0))</f>
        <v>0</v>
      </c>
      <c r="Z2334" s="113">
        <f>IF(ISNA(VLOOKUP(H2334,'data putaway'!$A$1:$E$530,5,0)),0,VLOOKUP(H2334,'data putaway'!$A$1:$E$530,5,0))</f>
        <v>0</v>
      </c>
      <c r="AA2334" s="354" t="b">
        <f t="shared" si="817"/>
        <v>0</v>
      </c>
      <c r="AB2334" s="354" t="b">
        <f t="shared" si="818"/>
        <v>0</v>
      </c>
      <c r="AC2334" s="356" t="str">
        <f t="shared" ca="1" si="819"/>
        <v/>
      </c>
      <c r="AD2334" s="114" t="str">
        <f t="shared" ca="1" si="826"/>
        <v/>
      </c>
      <c r="AE2334" s="114">
        <f t="shared" si="820"/>
        <v>0</v>
      </c>
      <c r="AF2334" s="114">
        <f t="shared" si="821"/>
        <v>0</v>
      </c>
      <c r="AG2334" s="354" t="str">
        <f t="shared" si="822"/>
        <v>CG17</v>
      </c>
      <c r="AH2334" s="114">
        <f>IF(ISNA(VLOOKUP(L2334,'MASTER DATA'!$A$1:$F$192,6,0)),0,VLOOKUP(L2334,'MASTER DATA'!$A$1:$F$192,6,0))*AE2334</f>
        <v>0</v>
      </c>
      <c r="AI2334" s="354" t="e">
        <f>VLOOKUP($D2334,'warehouse mapping'!$AN$7:$AO$17,2,0)</f>
        <v>#N/A</v>
      </c>
      <c r="AJ2334" s="114">
        <f t="shared" si="823"/>
        <v>1</v>
      </c>
      <c r="AK2334" s="354" t="e">
        <f t="shared" si="824"/>
        <v>#N/A</v>
      </c>
      <c r="AL2334" s="354" t="s">
        <v>3025</v>
      </c>
      <c r="AM2334" s="354">
        <f t="shared" si="827"/>
        <v>1</v>
      </c>
      <c r="AN2334" s="354" t="b">
        <f t="shared" si="825"/>
        <v>1</v>
      </c>
    </row>
    <row r="2335" spans="1:40" s="354" customFormat="1">
      <c r="A2335" s="354" t="str">
        <f t="shared" si="806"/>
        <v>CG18A01</v>
      </c>
      <c r="B2335" s="354">
        <f t="shared" si="807"/>
        <v>0</v>
      </c>
      <c r="C2335" s="354">
        <f t="shared" si="808"/>
        <v>0</v>
      </c>
      <c r="D2335" s="354" t="str">
        <f t="shared" si="809"/>
        <v>CG</v>
      </c>
      <c r="E2335" s="354" t="str">
        <f t="shared" si="810"/>
        <v>18</v>
      </c>
      <c r="F2335" s="354" t="str">
        <f t="shared" si="811"/>
        <v>A</v>
      </c>
      <c r="G2335" s="355" t="str">
        <f t="shared" si="812"/>
        <v>01</v>
      </c>
      <c r="H2335" s="232" t="s">
        <v>2551</v>
      </c>
      <c r="I2335" s="232" t="s">
        <v>3025</v>
      </c>
      <c r="J2335" s="233" t="s">
        <v>3025</v>
      </c>
      <c r="K2335" s="233" t="s">
        <v>3025</v>
      </c>
      <c r="L2335" s="234"/>
      <c r="M2335" s="232" t="str">
        <f>IF(ISNA(VLOOKUP(L2335,'MASTER DATA'!$A$1:$B$192,2,0)),"",VLOOKUP(L2335,'MASTER DATA'!$A$1:$B$192,2,0))</f>
        <v/>
      </c>
      <c r="N2335" s="232">
        <v>0</v>
      </c>
      <c r="O2335" s="232" t="e">
        <f t="shared" si="813"/>
        <v>#N/A</v>
      </c>
      <c r="P2335" s="232" t="e">
        <f t="shared" si="814"/>
        <v>#N/A</v>
      </c>
      <c r="Q2335" s="232" t="e">
        <f>VLOOKUP(L2335,'MASTER DATA'!$A$1:$E$192,5,0)</f>
        <v>#N/A</v>
      </c>
      <c r="R2335" s="234">
        <f>SUMIF('picking of the day'!$H$4:$H$358,WMS!H2335&amp;WMS!L2335,'picking of the day'!$E$4:$E$358)</f>
        <v>0</v>
      </c>
      <c r="U2335" s="114">
        <f>IF(ISNA(VLOOKUP(H2335,'data putaway'!$A$1:$E$530,3,0)),0,VLOOKUP(H2335,'data putaway'!$A$1:$E$530,3,0))</f>
        <v>0</v>
      </c>
      <c r="V2335" s="354">
        <f t="shared" si="815"/>
        <v>0</v>
      </c>
      <c r="W2335" s="114">
        <f>IF(ISNA(VLOOKUP(H2335,'data putaway'!$A$1:$E$530,2,0)),0,VLOOKUP(H2335,'data putaway'!$A$1:$E$530,2,0))</f>
        <v>0</v>
      </c>
      <c r="X2335" s="354" t="b">
        <f t="shared" si="816"/>
        <v>1</v>
      </c>
      <c r="Y2335" s="354">
        <f>IF(ISNA(VLOOKUP(H2335,'data putaway'!$A$1:$E$530,4,0)),0,VLOOKUP(H2335,'data putaway'!$A$1:$E$530,4,0))</f>
        <v>0</v>
      </c>
      <c r="Z2335" s="113">
        <f>IF(ISNA(VLOOKUP(H2335,'data putaway'!$A$1:$E$530,5,0)),0,VLOOKUP(H2335,'data putaway'!$A$1:$E$530,5,0))</f>
        <v>0</v>
      </c>
      <c r="AA2335" s="354" t="b">
        <f t="shared" si="817"/>
        <v>0</v>
      </c>
      <c r="AB2335" s="354" t="b">
        <f t="shared" si="818"/>
        <v>0</v>
      </c>
      <c r="AC2335" s="356" t="str">
        <f t="shared" ca="1" si="819"/>
        <v/>
      </c>
      <c r="AD2335" s="114" t="str">
        <f t="shared" ca="1" si="826"/>
        <v/>
      </c>
      <c r="AE2335" s="114">
        <f t="shared" si="820"/>
        <v>0</v>
      </c>
      <c r="AF2335" s="114">
        <f t="shared" si="821"/>
        <v>0</v>
      </c>
      <c r="AG2335" s="354" t="str">
        <f t="shared" si="822"/>
        <v>CG18</v>
      </c>
      <c r="AH2335" s="114">
        <f>IF(ISNA(VLOOKUP(L2335,'MASTER DATA'!$A$1:$F$192,6,0)),0,VLOOKUP(L2335,'MASTER DATA'!$A$1:$F$192,6,0))*AE2335</f>
        <v>0</v>
      </c>
      <c r="AI2335" s="354" t="e">
        <f>VLOOKUP($D2335,'warehouse mapping'!$AN$7:$AO$17,2,0)</f>
        <v>#N/A</v>
      </c>
      <c r="AJ2335" s="114">
        <f t="shared" si="823"/>
        <v>1</v>
      </c>
      <c r="AK2335" s="354" t="e">
        <f t="shared" si="824"/>
        <v>#N/A</v>
      </c>
      <c r="AL2335" s="354" t="s">
        <v>3025</v>
      </c>
      <c r="AM2335" s="354">
        <f t="shared" si="827"/>
        <v>1</v>
      </c>
      <c r="AN2335" s="354" t="b">
        <f t="shared" si="825"/>
        <v>1</v>
      </c>
    </row>
    <row r="2336" spans="1:40" s="354" customFormat="1">
      <c r="A2336" s="354" t="str">
        <f t="shared" si="806"/>
        <v>CG18A02</v>
      </c>
      <c r="B2336" s="354">
        <f t="shared" si="807"/>
        <v>0</v>
      </c>
      <c r="C2336" s="354">
        <f t="shared" si="808"/>
        <v>0</v>
      </c>
      <c r="D2336" s="354" t="str">
        <f t="shared" si="809"/>
        <v>CG</v>
      </c>
      <c r="E2336" s="354" t="str">
        <f t="shared" si="810"/>
        <v>18</v>
      </c>
      <c r="F2336" s="354" t="str">
        <f t="shared" si="811"/>
        <v>A</v>
      </c>
      <c r="G2336" s="355" t="str">
        <f t="shared" si="812"/>
        <v>02</v>
      </c>
      <c r="H2336" s="232" t="s">
        <v>2552</v>
      </c>
      <c r="I2336" s="232" t="s">
        <v>3025</v>
      </c>
      <c r="J2336" s="233" t="s">
        <v>3025</v>
      </c>
      <c r="K2336" s="233" t="s">
        <v>3025</v>
      </c>
      <c r="L2336" s="234"/>
      <c r="M2336" s="232" t="str">
        <f>IF(ISNA(VLOOKUP(L2336,'MASTER DATA'!$A$1:$B$192,2,0)),"",VLOOKUP(L2336,'MASTER DATA'!$A$1:$B$192,2,0))</f>
        <v/>
      </c>
      <c r="N2336" s="232">
        <v>0</v>
      </c>
      <c r="O2336" s="232" t="e">
        <f t="shared" si="813"/>
        <v>#N/A</v>
      </c>
      <c r="P2336" s="232" t="e">
        <f t="shared" si="814"/>
        <v>#N/A</v>
      </c>
      <c r="Q2336" s="232" t="e">
        <f>VLOOKUP(L2336,'MASTER DATA'!$A$1:$E$192,5,0)</f>
        <v>#N/A</v>
      </c>
      <c r="R2336" s="234">
        <f>SUMIF('picking of the day'!$H$4:$H$358,WMS!H2336&amp;WMS!L2336,'picking of the day'!$E$4:$E$358)</f>
        <v>0</v>
      </c>
      <c r="U2336" s="114">
        <f>IF(ISNA(VLOOKUP(H2336,'data putaway'!$A$1:$E$530,3,0)),0,VLOOKUP(H2336,'data putaway'!$A$1:$E$530,3,0))</f>
        <v>0</v>
      </c>
      <c r="V2336" s="354">
        <f t="shared" si="815"/>
        <v>0</v>
      </c>
      <c r="W2336" s="114">
        <f>IF(ISNA(VLOOKUP(H2336,'data putaway'!$A$1:$E$530,2,0)),0,VLOOKUP(H2336,'data putaway'!$A$1:$E$530,2,0))</f>
        <v>0</v>
      </c>
      <c r="X2336" s="354" t="b">
        <f t="shared" si="816"/>
        <v>1</v>
      </c>
      <c r="Y2336" s="354">
        <f>IF(ISNA(VLOOKUP(H2336,'data putaway'!$A$1:$E$530,4,0)),0,VLOOKUP(H2336,'data putaway'!$A$1:$E$530,4,0))</f>
        <v>0</v>
      </c>
      <c r="Z2336" s="113">
        <f>IF(ISNA(VLOOKUP(H2336,'data putaway'!$A$1:$E$530,5,0)),0,VLOOKUP(H2336,'data putaway'!$A$1:$E$530,5,0))</f>
        <v>0</v>
      </c>
      <c r="AA2336" s="354" t="b">
        <f t="shared" si="817"/>
        <v>0</v>
      </c>
      <c r="AB2336" s="354" t="b">
        <f t="shared" si="818"/>
        <v>0</v>
      </c>
      <c r="AC2336" s="356" t="str">
        <f t="shared" ca="1" si="819"/>
        <v/>
      </c>
      <c r="AD2336" s="114" t="str">
        <f t="shared" ca="1" si="826"/>
        <v/>
      </c>
      <c r="AE2336" s="114">
        <f t="shared" si="820"/>
        <v>0</v>
      </c>
      <c r="AF2336" s="114">
        <f t="shared" si="821"/>
        <v>0</v>
      </c>
      <c r="AG2336" s="354" t="str">
        <f t="shared" si="822"/>
        <v>CG18</v>
      </c>
      <c r="AH2336" s="114">
        <f>IF(ISNA(VLOOKUP(L2336,'MASTER DATA'!$A$1:$F$192,6,0)),0,VLOOKUP(L2336,'MASTER DATA'!$A$1:$F$192,6,0))*AE2336</f>
        <v>0</v>
      </c>
      <c r="AI2336" s="354" t="e">
        <f>VLOOKUP($D2336,'warehouse mapping'!$AN$7:$AO$17,2,0)</f>
        <v>#N/A</v>
      </c>
      <c r="AJ2336" s="114">
        <f t="shared" si="823"/>
        <v>1</v>
      </c>
      <c r="AK2336" s="354" t="e">
        <f t="shared" si="824"/>
        <v>#N/A</v>
      </c>
      <c r="AL2336" s="354" t="s">
        <v>3025</v>
      </c>
      <c r="AM2336" s="354">
        <f t="shared" si="827"/>
        <v>1</v>
      </c>
      <c r="AN2336" s="354" t="b">
        <f t="shared" si="825"/>
        <v>1</v>
      </c>
    </row>
    <row r="2337" spans="1:40" s="354" customFormat="1">
      <c r="A2337" s="354" t="str">
        <f t="shared" si="806"/>
        <v>CG18B01</v>
      </c>
      <c r="B2337" s="354">
        <f t="shared" si="807"/>
        <v>0</v>
      </c>
      <c r="C2337" s="354">
        <f t="shared" si="808"/>
        <v>0</v>
      </c>
      <c r="D2337" s="354" t="str">
        <f t="shared" si="809"/>
        <v>CG</v>
      </c>
      <c r="E2337" s="354" t="str">
        <f t="shared" si="810"/>
        <v>18</v>
      </c>
      <c r="F2337" s="354" t="str">
        <f t="shared" si="811"/>
        <v>B</v>
      </c>
      <c r="G2337" s="355" t="str">
        <f t="shared" si="812"/>
        <v>01</v>
      </c>
      <c r="H2337" s="232" t="s">
        <v>2553</v>
      </c>
      <c r="I2337" s="232" t="s">
        <v>3025</v>
      </c>
      <c r="J2337" s="233" t="s">
        <v>3025</v>
      </c>
      <c r="K2337" s="233" t="s">
        <v>3025</v>
      </c>
      <c r="L2337" s="234"/>
      <c r="M2337" s="232" t="str">
        <f>IF(ISNA(VLOOKUP(L2337,'MASTER DATA'!$A$1:$B$192,2,0)),"",VLOOKUP(L2337,'MASTER DATA'!$A$1:$B$192,2,0))</f>
        <v/>
      </c>
      <c r="N2337" s="232">
        <v>0</v>
      </c>
      <c r="O2337" s="232" t="e">
        <f t="shared" si="813"/>
        <v>#N/A</v>
      </c>
      <c r="P2337" s="232" t="e">
        <f t="shared" si="814"/>
        <v>#N/A</v>
      </c>
      <c r="Q2337" s="232" t="e">
        <f>VLOOKUP(L2337,'MASTER DATA'!$A$1:$E$192,5,0)</f>
        <v>#N/A</v>
      </c>
      <c r="R2337" s="234">
        <f>SUMIF('picking of the day'!$H$4:$H$358,WMS!H2337&amp;WMS!L2337,'picking of the day'!$E$4:$E$358)</f>
        <v>0</v>
      </c>
      <c r="U2337" s="114">
        <f>IF(ISNA(VLOOKUP(H2337,'data putaway'!$A$1:$E$530,3,0)),0,VLOOKUP(H2337,'data putaway'!$A$1:$E$530,3,0))</f>
        <v>0</v>
      </c>
      <c r="V2337" s="354">
        <f t="shared" si="815"/>
        <v>0</v>
      </c>
      <c r="W2337" s="114">
        <f>IF(ISNA(VLOOKUP(H2337,'data putaway'!$A$1:$E$530,2,0)),0,VLOOKUP(H2337,'data putaway'!$A$1:$E$530,2,0))</f>
        <v>0</v>
      </c>
      <c r="X2337" s="354" t="b">
        <f t="shared" si="816"/>
        <v>1</v>
      </c>
      <c r="Y2337" s="354">
        <f>IF(ISNA(VLOOKUP(H2337,'data putaway'!$A$1:$E$530,4,0)),0,VLOOKUP(H2337,'data putaway'!$A$1:$E$530,4,0))</f>
        <v>0</v>
      </c>
      <c r="Z2337" s="113">
        <f>IF(ISNA(VLOOKUP(H2337,'data putaway'!$A$1:$E$530,5,0)),0,VLOOKUP(H2337,'data putaway'!$A$1:$E$530,5,0))</f>
        <v>0</v>
      </c>
      <c r="AA2337" s="354" t="b">
        <f t="shared" si="817"/>
        <v>0</v>
      </c>
      <c r="AB2337" s="354" t="b">
        <f t="shared" si="818"/>
        <v>0</v>
      </c>
      <c r="AC2337" s="356" t="str">
        <f t="shared" ca="1" si="819"/>
        <v/>
      </c>
      <c r="AD2337" s="114" t="str">
        <f t="shared" ca="1" si="826"/>
        <v/>
      </c>
      <c r="AE2337" s="114">
        <f t="shared" si="820"/>
        <v>0</v>
      </c>
      <c r="AF2337" s="114">
        <f t="shared" si="821"/>
        <v>0</v>
      </c>
      <c r="AG2337" s="354" t="str">
        <f t="shared" si="822"/>
        <v>CG18</v>
      </c>
      <c r="AH2337" s="114">
        <f>IF(ISNA(VLOOKUP(L2337,'MASTER DATA'!$A$1:$F$192,6,0)),0,VLOOKUP(L2337,'MASTER DATA'!$A$1:$F$192,6,0))*AE2337</f>
        <v>0</v>
      </c>
      <c r="AI2337" s="354" t="e">
        <f>VLOOKUP($D2337,'warehouse mapping'!$AN$7:$AO$17,2,0)</f>
        <v>#N/A</v>
      </c>
      <c r="AJ2337" s="114">
        <f t="shared" si="823"/>
        <v>1</v>
      </c>
      <c r="AK2337" s="354" t="e">
        <f t="shared" si="824"/>
        <v>#N/A</v>
      </c>
      <c r="AL2337" s="354" t="s">
        <v>3025</v>
      </c>
      <c r="AM2337" s="354">
        <f t="shared" si="827"/>
        <v>1</v>
      </c>
      <c r="AN2337" s="354" t="b">
        <f t="shared" si="825"/>
        <v>1</v>
      </c>
    </row>
    <row r="2338" spans="1:40" s="354" customFormat="1">
      <c r="A2338" s="354" t="str">
        <f t="shared" si="806"/>
        <v>CG18B02</v>
      </c>
      <c r="B2338" s="354">
        <f t="shared" si="807"/>
        <v>0</v>
      </c>
      <c r="C2338" s="354">
        <f t="shared" si="808"/>
        <v>0</v>
      </c>
      <c r="D2338" s="354" t="str">
        <f t="shared" si="809"/>
        <v>CG</v>
      </c>
      <c r="E2338" s="354" t="str">
        <f t="shared" si="810"/>
        <v>18</v>
      </c>
      <c r="F2338" s="354" t="str">
        <f t="shared" si="811"/>
        <v>B</v>
      </c>
      <c r="G2338" s="355" t="str">
        <f t="shared" si="812"/>
        <v>02</v>
      </c>
      <c r="H2338" s="232" t="s">
        <v>2554</v>
      </c>
      <c r="I2338" s="232" t="s">
        <v>3025</v>
      </c>
      <c r="J2338" s="233" t="s">
        <v>3025</v>
      </c>
      <c r="K2338" s="233" t="s">
        <v>3025</v>
      </c>
      <c r="L2338" s="234"/>
      <c r="M2338" s="232" t="str">
        <f>IF(ISNA(VLOOKUP(L2338,'MASTER DATA'!$A$1:$B$192,2,0)),"",VLOOKUP(L2338,'MASTER DATA'!$A$1:$B$192,2,0))</f>
        <v/>
      </c>
      <c r="N2338" s="232">
        <v>0</v>
      </c>
      <c r="O2338" s="232" t="e">
        <f t="shared" si="813"/>
        <v>#N/A</v>
      </c>
      <c r="P2338" s="232" t="e">
        <f t="shared" si="814"/>
        <v>#N/A</v>
      </c>
      <c r="Q2338" s="232" t="e">
        <f>VLOOKUP(L2338,'MASTER DATA'!$A$1:$E$192,5,0)</f>
        <v>#N/A</v>
      </c>
      <c r="R2338" s="234">
        <f>SUMIF('picking of the day'!$H$4:$H$358,WMS!H2338&amp;WMS!L2338,'picking of the day'!$E$4:$E$358)</f>
        <v>0</v>
      </c>
      <c r="U2338" s="114">
        <f>IF(ISNA(VLOOKUP(H2338,'data putaway'!$A$1:$E$530,3,0)),0,VLOOKUP(H2338,'data putaway'!$A$1:$E$530,3,0))</f>
        <v>0</v>
      </c>
      <c r="V2338" s="354">
        <f t="shared" si="815"/>
        <v>0</v>
      </c>
      <c r="W2338" s="114">
        <f>IF(ISNA(VLOOKUP(H2338,'data putaway'!$A$1:$E$530,2,0)),0,VLOOKUP(H2338,'data putaway'!$A$1:$E$530,2,0))</f>
        <v>0</v>
      </c>
      <c r="X2338" s="354" t="b">
        <f t="shared" si="816"/>
        <v>1</v>
      </c>
      <c r="Y2338" s="354">
        <f>IF(ISNA(VLOOKUP(H2338,'data putaway'!$A$1:$E$530,4,0)),0,VLOOKUP(H2338,'data putaway'!$A$1:$E$530,4,0))</f>
        <v>0</v>
      </c>
      <c r="Z2338" s="113">
        <f>IF(ISNA(VLOOKUP(H2338,'data putaway'!$A$1:$E$530,5,0)),0,VLOOKUP(H2338,'data putaway'!$A$1:$E$530,5,0))</f>
        <v>0</v>
      </c>
      <c r="AA2338" s="354" t="b">
        <f t="shared" si="817"/>
        <v>0</v>
      </c>
      <c r="AB2338" s="354" t="b">
        <f t="shared" si="818"/>
        <v>0</v>
      </c>
      <c r="AC2338" s="356" t="str">
        <f t="shared" ca="1" si="819"/>
        <v/>
      </c>
      <c r="AD2338" s="114" t="str">
        <f t="shared" ca="1" si="826"/>
        <v/>
      </c>
      <c r="AE2338" s="114">
        <f t="shared" si="820"/>
        <v>0</v>
      </c>
      <c r="AF2338" s="114">
        <f t="shared" si="821"/>
        <v>0</v>
      </c>
      <c r="AG2338" s="354" t="str">
        <f t="shared" si="822"/>
        <v>CG18</v>
      </c>
      <c r="AH2338" s="114">
        <f>IF(ISNA(VLOOKUP(L2338,'MASTER DATA'!$A$1:$F$192,6,0)),0,VLOOKUP(L2338,'MASTER DATA'!$A$1:$F$192,6,0))*AE2338</f>
        <v>0</v>
      </c>
      <c r="AI2338" s="354" t="e">
        <f>VLOOKUP($D2338,'warehouse mapping'!$AN$7:$AO$17,2,0)</f>
        <v>#N/A</v>
      </c>
      <c r="AJ2338" s="114">
        <f t="shared" si="823"/>
        <v>1</v>
      </c>
      <c r="AK2338" s="354" t="e">
        <f t="shared" si="824"/>
        <v>#N/A</v>
      </c>
      <c r="AL2338" s="354" t="s">
        <v>3025</v>
      </c>
      <c r="AM2338" s="354">
        <f t="shared" si="827"/>
        <v>1</v>
      </c>
      <c r="AN2338" s="354" t="b">
        <f t="shared" si="825"/>
        <v>1</v>
      </c>
    </row>
    <row r="2339" spans="1:40" s="354" customFormat="1">
      <c r="A2339" s="354" t="str">
        <f t="shared" si="806"/>
        <v>CG18C01</v>
      </c>
      <c r="B2339" s="354">
        <f t="shared" si="807"/>
        <v>0</v>
      </c>
      <c r="C2339" s="354">
        <f t="shared" si="808"/>
        <v>0</v>
      </c>
      <c r="D2339" s="354" t="str">
        <f t="shared" si="809"/>
        <v>CG</v>
      </c>
      <c r="E2339" s="354" t="str">
        <f t="shared" si="810"/>
        <v>18</v>
      </c>
      <c r="F2339" s="354" t="str">
        <f t="shared" si="811"/>
        <v>C</v>
      </c>
      <c r="G2339" s="355" t="str">
        <f t="shared" si="812"/>
        <v>01</v>
      </c>
      <c r="H2339" s="232" t="s">
        <v>2555</v>
      </c>
      <c r="I2339" s="232" t="s">
        <v>3025</v>
      </c>
      <c r="J2339" s="233" t="s">
        <v>3025</v>
      </c>
      <c r="K2339" s="233" t="s">
        <v>3025</v>
      </c>
      <c r="L2339" s="234"/>
      <c r="M2339" s="232" t="str">
        <f>IF(ISNA(VLOOKUP(L2339,'MASTER DATA'!$A$1:$B$192,2,0)),"",VLOOKUP(L2339,'MASTER DATA'!$A$1:$B$192,2,0))</f>
        <v/>
      </c>
      <c r="N2339" s="232">
        <v>0</v>
      </c>
      <c r="O2339" s="232" t="e">
        <f t="shared" si="813"/>
        <v>#N/A</v>
      </c>
      <c r="P2339" s="232" t="e">
        <f t="shared" si="814"/>
        <v>#N/A</v>
      </c>
      <c r="Q2339" s="232" t="e">
        <f>VLOOKUP(L2339,'MASTER DATA'!$A$1:$E$192,5,0)</f>
        <v>#N/A</v>
      </c>
      <c r="R2339" s="234">
        <f>SUMIF('picking of the day'!$H$4:$H$358,WMS!H2339&amp;WMS!L2339,'picking of the day'!$E$4:$E$358)</f>
        <v>0</v>
      </c>
      <c r="U2339" s="114">
        <f>IF(ISNA(VLOOKUP(H2339,'data putaway'!$A$1:$E$530,3,0)),0,VLOOKUP(H2339,'data putaway'!$A$1:$E$530,3,0))</f>
        <v>0</v>
      </c>
      <c r="V2339" s="354">
        <f t="shared" si="815"/>
        <v>0</v>
      </c>
      <c r="W2339" s="114">
        <f>IF(ISNA(VLOOKUP(H2339,'data putaway'!$A$1:$E$530,2,0)),0,VLOOKUP(H2339,'data putaway'!$A$1:$E$530,2,0))</f>
        <v>0</v>
      </c>
      <c r="X2339" s="354" t="b">
        <f t="shared" si="816"/>
        <v>1</v>
      </c>
      <c r="Y2339" s="354">
        <f>IF(ISNA(VLOOKUP(H2339,'data putaway'!$A$1:$E$530,4,0)),0,VLOOKUP(H2339,'data putaway'!$A$1:$E$530,4,0))</f>
        <v>0</v>
      </c>
      <c r="Z2339" s="113">
        <f>IF(ISNA(VLOOKUP(H2339,'data putaway'!$A$1:$E$530,5,0)),0,VLOOKUP(H2339,'data putaway'!$A$1:$E$530,5,0))</f>
        <v>0</v>
      </c>
      <c r="AA2339" s="354" t="b">
        <f t="shared" si="817"/>
        <v>0</v>
      </c>
      <c r="AB2339" s="354" t="b">
        <f t="shared" si="818"/>
        <v>0</v>
      </c>
      <c r="AC2339" s="356" t="str">
        <f t="shared" ca="1" si="819"/>
        <v/>
      </c>
      <c r="AD2339" s="114" t="str">
        <f t="shared" ca="1" si="826"/>
        <v/>
      </c>
      <c r="AE2339" s="114">
        <f t="shared" si="820"/>
        <v>0</v>
      </c>
      <c r="AF2339" s="114">
        <f t="shared" si="821"/>
        <v>0</v>
      </c>
      <c r="AG2339" s="354" t="str">
        <f t="shared" si="822"/>
        <v>CG18</v>
      </c>
      <c r="AH2339" s="114">
        <f>IF(ISNA(VLOOKUP(L2339,'MASTER DATA'!$A$1:$F$192,6,0)),0,VLOOKUP(L2339,'MASTER DATA'!$A$1:$F$192,6,0))*AE2339</f>
        <v>0</v>
      </c>
      <c r="AI2339" s="354" t="e">
        <f>VLOOKUP($D2339,'warehouse mapping'!$AN$7:$AO$17,2,0)</f>
        <v>#N/A</v>
      </c>
      <c r="AJ2339" s="114">
        <f t="shared" si="823"/>
        <v>1</v>
      </c>
      <c r="AK2339" s="354" t="e">
        <f t="shared" si="824"/>
        <v>#N/A</v>
      </c>
      <c r="AL2339" s="354" t="s">
        <v>3025</v>
      </c>
      <c r="AM2339" s="354">
        <f t="shared" si="827"/>
        <v>1</v>
      </c>
      <c r="AN2339" s="354" t="b">
        <f t="shared" si="825"/>
        <v>1</v>
      </c>
    </row>
    <row r="2340" spans="1:40" s="354" customFormat="1">
      <c r="A2340" s="354" t="str">
        <f t="shared" si="806"/>
        <v>CG18C02</v>
      </c>
      <c r="B2340" s="354">
        <f t="shared" si="807"/>
        <v>0</v>
      </c>
      <c r="C2340" s="354">
        <f t="shared" si="808"/>
        <v>0</v>
      </c>
      <c r="D2340" s="354" t="str">
        <f t="shared" si="809"/>
        <v>CG</v>
      </c>
      <c r="E2340" s="354" t="str">
        <f t="shared" si="810"/>
        <v>18</v>
      </c>
      <c r="F2340" s="354" t="str">
        <f t="shared" si="811"/>
        <v>C</v>
      </c>
      <c r="G2340" s="355" t="str">
        <f t="shared" si="812"/>
        <v>02</v>
      </c>
      <c r="H2340" s="232" t="s">
        <v>2556</v>
      </c>
      <c r="I2340" s="232" t="s">
        <v>3025</v>
      </c>
      <c r="J2340" s="233" t="s">
        <v>3025</v>
      </c>
      <c r="K2340" s="233" t="s">
        <v>3025</v>
      </c>
      <c r="L2340" s="234"/>
      <c r="M2340" s="232" t="str">
        <f>IF(ISNA(VLOOKUP(L2340,'MASTER DATA'!$A$1:$B$192,2,0)),"",VLOOKUP(L2340,'MASTER DATA'!$A$1:$B$192,2,0))</f>
        <v/>
      </c>
      <c r="N2340" s="232">
        <v>0</v>
      </c>
      <c r="O2340" s="232" t="e">
        <f t="shared" si="813"/>
        <v>#N/A</v>
      </c>
      <c r="P2340" s="232" t="e">
        <f t="shared" si="814"/>
        <v>#N/A</v>
      </c>
      <c r="Q2340" s="232" t="e">
        <f>VLOOKUP(L2340,'MASTER DATA'!$A$1:$E$192,5,0)</f>
        <v>#N/A</v>
      </c>
      <c r="R2340" s="234">
        <f>SUMIF('picking of the day'!$H$4:$H$358,WMS!H2340&amp;WMS!L2340,'picking of the day'!$E$4:$E$358)</f>
        <v>0</v>
      </c>
      <c r="U2340" s="114">
        <f>IF(ISNA(VLOOKUP(H2340,'data putaway'!$A$1:$E$530,3,0)),0,VLOOKUP(H2340,'data putaway'!$A$1:$E$530,3,0))</f>
        <v>0</v>
      </c>
      <c r="V2340" s="354">
        <f t="shared" si="815"/>
        <v>0</v>
      </c>
      <c r="W2340" s="114">
        <f>IF(ISNA(VLOOKUP(H2340,'data putaway'!$A$1:$E$530,2,0)),0,VLOOKUP(H2340,'data putaway'!$A$1:$E$530,2,0))</f>
        <v>0</v>
      </c>
      <c r="X2340" s="354" t="b">
        <f t="shared" si="816"/>
        <v>1</v>
      </c>
      <c r="Y2340" s="354">
        <f>IF(ISNA(VLOOKUP(H2340,'data putaway'!$A$1:$E$530,4,0)),0,VLOOKUP(H2340,'data putaway'!$A$1:$E$530,4,0))</f>
        <v>0</v>
      </c>
      <c r="Z2340" s="113">
        <f>IF(ISNA(VLOOKUP(H2340,'data putaway'!$A$1:$E$530,5,0)),0,VLOOKUP(H2340,'data putaway'!$A$1:$E$530,5,0))</f>
        <v>0</v>
      </c>
      <c r="AA2340" s="354" t="b">
        <f t="shared" si="817"/>
        <v>0</v>
      </c>
      <c r="AB2340" s="354" t="b">
        <f t="shared" si="818"/>
        <v>0</v>
      </c>
      <c r="AC2340" s="356" t="str">
        <f t="shared" ca="1" si="819"/>
        <v/>
      </c>
      <c r="AD2340" s="114" t="str">
        <f t="shared" ca="1" si="826"/>
        <v/>
      </c>
      <c r="AE2340" s="114">
        <f t="shared" si="820"/>
        <v>0</v>
      </c>
      <c r="AF2340" s="114">
        <f t="shared" si="821"/>
        <v>0</v>
      </c>
      <c r="AG2340" s="354" t="str">
        <f t="shared" si="822"/>
        <v>CG18</v>
      </c>
      <c r="AH2340" s="114">
        <f>IF(ISNA(VLOOKUP(L2340,'MASTER DATA'!$A$1:$F$192,6,0)),0,VLOOKUP(L2340,'MASTER DATA'!$A$1:$F$192,6,0))*AE2340</f>
        <v>0</v>
      </c>
      <c r="AI2340" s="354" t="e">
        <f>VLOOKUP($D2340,'warehouse mapping'!$AN$7:$AO$17,2,0)</f>
        <v>#N/A</v>
      </c>
      <c r="AJ2340" s="114">
        <f t="shared" si="823"/>
        <v>1</v>
      </c>
      <c r="AK2340" s="354" t="e">
        <f t="shared" si="824"/>
        <v>#N/A</v>
      </c>
      <c r="AL2340" s="354" t="s">
        <v>3025</v>
      </c>
      <c r="AM2340" s="354">
        <f t="shared" si="827"/>
        <v>1</v>
      </c>
      <c r="AN2340" s="354" t="b">
        <f t="shared" si="825"/>
        <v>1</v>
      </c>
    </row>
    <row r="2341" spans="1:40" s="354" customFormat="1">
      <c r="A2341" s="354" t="str">
        <f t="shared" si="806"/>
        <v>CG18D01</v>
      </c>
      <c r="B2341" s="354">
        <f t="shared" si="807"/>
        <v>0</v>
      </c>
      <c r="C2341" s="354">
        <f t="shared" si="808"/>
        <v>0</v>
      </c>
      <c r="D2341" s="354" t="str">
        <f t="shared" si="809"/>
        <v>CG</v>
      </c>
      <c r="E2341" s="354" t="str">
        <f t="shared" si="810"/>
        <v>18</v>
      </c>
      <c r="F2341" s="354" t="str">
        <f t="shared" si="811"/>
        <v>D</v>
      </c>
      <c r="G2341" s="355" t="str">
        <f t="shared" si="812"/>
        <v>01</v>
      </c>
      <c r="H2341" s="232" t="s">
        <v>2557</v>
      </c>
      <c r="I2341" s="232" t="s">
        <v>3025</v>
      </c>
      <c r="J2341" s="233" t="s">
        <v>3025</v>
      </c>
      <c r="K2341" s="233" t="s">
        <v>3025</v>
      </c>
      <c r="L2341" s="234"/>
      <c r="M2341" s="232" t="str">
        <f>IF(ISNA(VLOOKUP(L2341,'MASTER DATA'!$A$1:$B$192,2,0)),"",VLOOKUP(L2341,'MASTER DATA'!$A$1:$B$192,2,0))</f>
        <v/>
      </c>
      <c r="N2341" s="232">
        <v>0</v>
      </c>
      <c r="O2341" s="232" t="e">
        <f t="shared" si="813"/>
        <v>#N/A</v>
      </c>
      <c r="P2341" s="232" t="e">
        <f t="shared" si="814"/>
        <v>#N/A</v>
      </c>
      <c r="Q2341" s="232" t="e">
        <f>VLOOKUP(L2341,'MASTER DATA'!$A$1:$E$192,5,0)</f>
        <v>#N/A</v>
      </c>
      <c r="R2341" s="234">
        <f>SUMIF('picking of the day'!$H$4:$H$358,WMS!H2341&amp;WMS!L2341,'picking of the day'!$E$4:$E$358)</f>
        <v>0</v>
      </c>
      <c r="U2341" s="114">
        <f>IF(ISNA(VLOOKUP(H2341,'data putaway'!$A$1:$E$530,3,0)),0,VLOOKUP(H2341,'data putaway'!$A$1:$E$530,3,0))</f>
        <v>0</v>
      </c>
      <c r="V2341" s="354">
        <f t="shared" si="815"/>
        <v>0</v>
      </c>
      <c r="W2341" s="114">
        <f>IF(ISNA(VLOOKUP(H2341,'data putaway'!$A$1:$E$530,2,0)),0,VLOOKUP(H2341,'data putaway'!$A$1:$E$530,2,0))</f>
        <v>0</v>
      </c>
      <c r="X2341" s="354" t="b">
        <f t="shared" si="816"/>
        <v>1</v>
      </c>
      <c r="Y2341" s="354">
        <f>IF(ISNA(VLOOKUP(H2341,'data putaway'!$A$1:$E$530,4,0)),0,VLOOKUP(H2341,'data putaway'!$A$1:$E$530,4,0))</f>
        <v>0</v>
      </c>
      <c r="Z2341" s="113">
        <f>IF(ISNA(VLOOKUP(H2341,'data putaway'!$A$1:$E$530,5,0)),0,VLOOKUP(H2341,'data putaway'!$A$1:$E$530,5,0))</f>
        <v>0</v>
      </c>
      <c r="AA2341" s="354" t="b">
        <f t="shared" si="817"/>
        <v>0</v>
      </c>
      <c r="AB2341" s="354" t="b">
        <f t="shared" si="818"/>
        <v>0</v>
      </c>
      <c r="AC2341" s="356" t="str">
        <f t="shared" ca="1" si="819"/>
        <v/>
      </c>
      <c r="AD2341" s="114" t="str">
        <f t="shared" ca="1" si="826"/>
        <v/>
      </c>
      <c r="AE2341" s="114">
        <f t="shared" si="820"/>
        <v>0</v>
      </c>
      <c r="AF2341" s="114">
        <f t="shared" si="821"/>
        <v>0</v>
      </c>
      <c r="AG2341" s="354" t="str">
        <f t="shared" si="822"/>
        <v>CG18</v>
      </c>
      <c r="AH2341" s="114">
        <f>IF(ISNA(VLOOKUP(L2341,'MASTER DATA'!$A$1:$F$192,6,0)),0,VLOOKUP(L2341,'MASTER DATA'!$A$1:$F$192,6,0))*AE2341</f>
        <v>0</v>
      </c>
      <c r="AI2341" s="354" t="e">
        <f>VLOOKUP($D2341,'warehouse mapping'!$AN$7:$AO$17,2,0)</f>
        <v>#N/A</v>
      </c>
      <c r="AJ2341" s="114">
        <f t="shared" si="823"/>
        <v>1</v>
      </c>
      <c r="AK2341" s="354" t="e">
        <f t="shared" si="824"/>
        <v>#N/A</v>
      </c>
      <c r="AL2341" s="354" t="s">
        <v>3025</v>
      </c>
      <c r="AM2341" s="354">
        <f t="shared" si="827"/>
        <v>1</v>
      </c>
      <c r="AN2341" s="354" t="b">
        <f t="shared" si="825"/>
        <v>1</v>
      </c>
    </row>
    <row r="2342" spans="1:40" s="354" customFormat="1">
      <c r="A2342" s="354" t="str">
        <f t="shared" si="806"/>
        <v>CG18D02</v>
      </c>
      <c r="B2342" s="354">
        <f t="shared" si="807"/>
        <v>0</v>
      </c>
      <c r="C2342" s="354">
        <f t="shared" si="808"/>
        <v>0</v>
      </c>
      <c r="D2342" s="354" t="str">
        <f t="shared" si="809"/>
        <v>CG</v>
      </c>
      <c r="E2342" s="354" t="str">
        <f t="shared" si="810"/>
        <v>18</v>
      </c>
      <c r="F2342" s="354" t="str">
        <f t="shared" si="811"/>
        <v>D</v>
      </c>
      <c r="G2342" s="355" t="str">
        <f t="shared" si="812"/>
        <v>02</v>
      </c>
      <c r="H2342" s="232" t="s">
        <v>2558</v>
      </c>
      <c r="I2342" s="232" t="s">
        <v>3025</v>
      </c>
      <c r="J2342" s="233" t="s">
        <v>3025</v>
      </c>
      <c r="K2342" s="233" t="s">
        <v>3025</v>
      </c>
      <c r="L2342" s="234"/>
      <c r="M2342" s="232" t="str">
        <f>IF(ISNA(VLOOKUP(L2342,'MASTER DATA'!$A$1:$B$192,2,0)),"",VLOOKUP(L2342,'MASTER DATA'!$A$1:$B$192,2,0))</f>
        <v/>
      </c>
      <c r="N2342" s="232">
        <v>0</v>
      </c>
      <c r="O2342" s="232" t="e">
        <f t="shared" si="813"/>
        <v>#N/A</v>
      </c>
      <c r="P2342" s="232" t="e">
        <f t="shared" si="814"/>
        <v>#N/A</v>
      </c>
      <c r="Q2342" s="232" t="e">
        <f>VLOOKUP(L2342,'MASTER DATA'!$A$1:$E$192,5,0)</f>
        <v>#N/A</v>
      </c>
      <c r="R2342" s="234">
        <f>SUMIF('picking of the day'!$H$4:$H$358,WMS!H2342&amp;WMS!L2342,'picking of the day'!$E$4:$E$358)</f>
        <v>0</v>
      </c>
      <c r="U2342" s="114">
        <f>IF(ISNA(VLOOKUP(H2342,'data putaway'!$A$1:$E$530,3,0)),0,VLOOKUP(H2342,'data putaway'!$A$1:$E$530,3,0))</f>
        <v>0</v>
      </c>
      <c r="V2342" s="354">
        <f t="shared" si="815"/>
        <v>0</v>
      </c>
      <c r="W2342" s="114">
        <f>IF(ISNA(VLOOKUP(H2342,'data putaway'!$A$1:$E$530,2,0)),0,VLOOKUP(H2342,'data putaway'!$A$1:$E$530,2,0))</f>
        <v>0</v>
      </c>
      <c r="X2342" s="354" t="b">
        <f t="shared" si="816"/>
        <v>1</v>
      </c>
      <c r="Y2342" s="354">
        <f>IF(ISNA(VLOOKUP(H2342,'data putaway'!$A$1:$E$530,4,0)),0,VLOOKUP(H2342,'data putaway'!$A$1:$E$530,4,0))</f>
        <v>0</v>
      </c>
      <c r="Z2342" s="113">
        <f>IF(ISNA(VLOOKUP(H2342,'data putaway'!$A$1:$E$530,5,0)),0,VLOOKUP(H2342,'data putaway'!$A$1:$E$530,5,0))</f>
        <v>0</v>
      </c>
      <c r="AA2342" s="354" t="b">
        <f t="shared" si="817"/>
        <v>0</v>
      </c>
      <c r="AB2342" s="354" t="b">
        <f t="shared" si="818"/>
        <v>0</v>
      </c>
      <c r="AC2342" s="356" t="str">
        <f t="shared" ca="1" si="819"/>
        <v/>
      </c>
      <c r="AD2342" s="114" t="str">
        <f t="shared" ca="1" si="826"/>
        <v/>
      </c>
      <c r="AE2342" s="114">
        <f t="shared" si="820"/>
        <v>0</v>
      </c>
      <c r="AF2342" s="114">
        <f t="shared" si="821"/>
        <v>0</v>
      </c>
      <c r="AG2342" s="354" t="str">
        <f t="shared" si="822"/>
        <v>CG18</v>
      </c>
      <c r="AH2342" s="114">
        <f>IF(ISNA(VLOOKUP(L2342,'MASTER DATA'!$A$1:$F$192,6,0)),0,VLOOKUP(L2342,'MASTER DATA'!$A$1:$F$192,6,0))*AE2342</f>
        <v>0</v>
      </c>
      <c r="AI2342" s="354" t="e">
        <f>VLOOKUP($D2342,'warehouse mapping'!$AN$7:$AO$17,2,0)</f>
        <v>#N/A</v>
      </c>
      <c r="AJ2342" s="114">
        <f t="shared" si="823"/>
        <v>1</v>
      </c>
      <c r="AK2342" s="354" t="e">
        <f t="shared" si="824"/>
        <v>#N/A</v>
      </c>
      <c r="AL2342" s="354" t="s">
        <v>3025</v>
      </c>
      <c r="AM2342" s="354">
        <f t="shared" si="827"/>
        <v>1</v>
      </c>
      <c r="AN2342" s="354" t="b">
        <f t="shared" si="825"/>
        <v>1</v>
      </c>
    </row>
    <row r="2343" spans="1:40" s="354" customFormat="1">
      <c r="A2343" s="354" t="str">
        <f t="shared" ref="A2343:A2406" si="828">H2343&amp;L2343</f>
        <v>CG18E01</v>
      </c>
      <c r="B2343" s="354">
        <f t="shared" ref="B2343:B2406" si="829">R2343+S2343</f>
        <v>0</v>
      </c>
      <c r="C2343" s="354">
        <f t="shared" ref="C2343:C2406" si="830">T2343+U2343</f>
        <v>0</v>
      </c>
      <c r="D2343" s="354" t="str">
        <f t="shared" si="809"/>
        <v>CG</v>
      </c>
      <c r="E2343" s="354" t="str">
        <f t="shared" si="810"/>
        <v>18</v>
      </c>
      <c r="F2343" s="354" t="str">
        <f t="shared" si="811"/>
        <v>E</v>
      </c>
      <c r="G2343" s="355" t="str">
        <f t="shared" si="812"/>
        <v>01</v>
      </c>
      <c r="H2343" s="232" t="s">
        <v>2559</v>
      </c>
      <c r="I2343" s="232" t="s">
        <v>3025</v>
      </c>
      <c r="J2343" s="233" t="s">
        <v>3025</v>
      </c>
      <c r="K2343" s="233" t="s">
        <v>3025</v>
      </c>
      <c r="L2343" s="234"/>
      <c r="M2343" s="232" t="str">
        <f>IF(ISNA(VLOOKUP(L2343,'MASTER DATA'!$A$1:$B$192,2,0)),"",VLOOKUP(L2343,'MASTER DATA'!$A$1:$B$192,2,0))</f>
        <v/>
      </c>
      <c r="N2343" s="232">
        <v>0</v>
      </c>
      <c r="O2343" s="232" t="e">
        <f t="shared" si="813"/>
        <v>#N/A</v>
      </c>
      <c r="P2343" s="232" t="e">
        <f t="shared" si="814"/>
        <v>#N/A</v>
      </c>
      <c r="Q2343" s="232" t="e">
        <f>VLOOKUP(L2343,'MASTER DATA'!$A$1:$E$192,5,0)</f>
        <v>#N/A</v>
      </c>
      <c r="R2343" s="234">
        <f>SUMIF('picking of the day'!$H$4:$H$358,WMS!H2343&amp;WMS!L2343,'picking of the day'!$E$4:$E$358)</f>
        <v>0</v>
      </c>
      <c r="U2343" s="114">
        <f>IF(ISNA(VLOOKUP(H2343,'data putaway'!$A$1:$E$530,3,0)),0,VLOOKUP(H2343,'data putaway'!$A$1:$E$530,3,0))</f>
        <v>0</v>
      </c>
      <c r="V2343" s="354">
        <f t="shared" si="815"/>
        <v>0</v>
      </c>
      <c r="W2343" s="114">
        <f>IF(ISNA(VLOOKUP(H2343,'data putaway'!$A$1:$E$530,2,0)),0,VLOOKUP(H2343,'data putaway'!$A$1:$E$530,2,0))</f>
        <v>0</v>
      </c>
      <c r="X2343" s="354" t="b">
        <f t="shared" si="816"/>
        <v>1</v>
      </c>
      <c r="Y2343" s="354">
        <f>IF(ISNA(VLOOKUP(H2343,'data putaway'!$A$1:$E$530,4,0)),0,VLOOKUP(H2343,'data putaway'!$A$1:$E$530,4,0))</f>
        <v>0</v>
      </c>
      <c r="Z2343" s="113">
        <f>IF(ISNA(VLOOKUP(H2343,'data putaway'!$A$1:$E$530,5,0)),0,VLOOKUP(H2343,'data putaway'!$A$1:$E$530,5,0))</f>
        <v>0</v>
      </c>
      <c r="AA2343" s="354" t="b">
        <f t="shared" si="817"/>
        <v>0</v>
      </c>
      <c r="AB2343" s="354" t="b">
        <f t="shared" si="818"/>
        <v>0</v>
      </c>
      <c r="AC2343" s="356" t="str">
        <f t="shared" ca="1" si="819"/>
        <v/>
      </c>
      <c r="AD2343" s="114" t="str">
        <f t="shared" ca="1" si="826"/>
        <v/>
      </c>
      <c r="AE2343" s="114">
        <f t="shared" si="820"/>
        <v>0</v>
      </c>
      <c r="AF2343" s="114">
        <f t="shared" si="821"/>
        <v>0</v>
      </c>
      <c r="AG2343" s="354" t="str">
        <f t="shared" si="822"/>
        <v>CG18</v>
      </c>
      <c r="AH2343" s="114">
        <f>IF(ISNA(VLOOKUP(L2343,'MASTER DATA'!$A$1:$F$192,6,0)),0,VLOOKUP(L2343,'MASTER DATA'!$A$1:$F$192,6,0))*AE2343</f>
        <v>0</v>
      </c>
      <c r="AI2343" s="354" t="e">
        <f>VLOOKUP($D2343,'warehouse mapping'!$AN$7:$AO$17,2,0)</f>
        <v>#N/A</v>
      </c>
      <c r="AJ2343" s="114">
        <f t="shared" si="823"/>
        <v>1</v>
      </c>
      <c r="AK2343" s="354" t="e">
        <f t="shared" si="824"/>
        <v>#N/A</v>
      </c>
      <c r="AL2343" s="354" t="s">
        <v>3025</v>
      </c>
      <c r="AM2343" s="354">
        <f t="shared" si="827"/>
        <v>1</v>
      </c>
      <c r="AN2343" s="354" t="b">
        <f t="shared" si="825"/>
        <v>1</v>
      </c>
    </row>
    <row r="2344" spans="1:40" s="354" customFormat="1">
      <c r="A2344" s="354" t="str">
        <f t="shared" si="828"/>
        <v>CG18E02</v>
      </c>
      <c r="B2344" s="354">
        <f t="shared" si="829"/>
        <v>0</v>
      </c>
      <c r="C2344" s="354">
        <f t="shared" si="830"/>
        <v>0</v>
      </c>
      <c r="D2344" s="354" t="str">
        <f t="shared" si="809"/>
        <v>CG</v>
      </c>
      <c r="E2344" s="354" t="str">
        <f t="shared" si="810"/>
        <v>18</v>
      </c>
      <c r="F2344" s="354" t="str">
        <f t="shared" si="811"/>
        <v>E</v>
      </c>
      <c r="G2344" s="355" t="str">
        <f t="shared" si="812"/>
        <v>02</v>
      </c>
      <c r="H2344" s="232" t="s">
        <v>2560</v>
      </c>
      <c r="I2344" s="232" t="s">
        <v>3025</v>
      </c>
      <c r="J2344" s="233" t="s">
        <v>3025</v>
      </c>
      <c r="K2344" s="233" t="s">
        <v>3025</v>
      </c>
      <c r="L2344" s="234"/>
      <c r="M2344" s="232" t="str">
        <f>IF(ISNA(VLOOKUP(L2344,'MASTER DATA'!$A$1:$B$192,2,0)),"",VLOOKUP(L2344,'MASTER DATA'!$A$1:$B$192,2,0))</f>
        <v/>
      </c>
      <c r="N2344" s="232">
        <v>0</v>
      </c>
      <c r="O2344" s="232" t="e">
        <f t="shared" si="813"/>
        <v>#N/A</v>
      </c>
      <c r="P2344" s="232" t="e">
        <f t="shared" si="814"/>
        <v>#N/A</v>
      </c>
      <c r="Q2344" s="232" t="e">
        <f>VLOOKUP(L2344,'MASTER DATA'!$A$1:$E$192,5,0)</f>
        <v>#N/A</v>
      </c>
      <c r="R2344" s="234">
        <f>SUMIF('picking of the day'!$H$4:$H$358,WMS!H2344&amp;WMS!L2344,'picking of the day'!$E$4:$E$358)</f>
        <v>0</v>
      </c>
      <c r="U2344" s="114">
        <f>IF(ISNA(VLOOKUP(H2344,'data putaway'!$A$1:$E$530,3,0)),0,VLOOKUP(H2344,'data putaway'!$A$1:$E$530,3,0))</f>
        <v>0</v>
      </c>
      <c r="V2344" s="354">
        <f t="shared" si="815"/>
        <v>0</v>
      </c>
      <c r="W2344" s="114">
        <f>IF(ISNA(VLOOKUP(H2344,'data putaway'!$A$1:$E$530,2,0)),0,VLOOKUP(H2344,'data putaway'!$A$1:$E$530,2,0))</f>
        <v>0</v>
      </c>
      <c r="X2344" s="354" t="b">
        <f t="shared" si="816"/>
        <v>1</v>
      </c>
      <c r="Y2344" s="354">
        <f>IF(ISNA(VLOOKUP(H2344,'data putaway'!$A$1:$E$530,4,0)),0,VLOOKUP(H2344,'data putaway'!$A$1:$E$530,4,0))</f>
        <v>0</v>
      </c>
      <c r="Z2344" s="113">
        <f>IF(ISNA(VLOOKUP(H2344,'data putaway'!$A$1:$E$530,5,0)),0,VLOOKUP(H2344,'data putaway'!$A$1:$E$530,5,0))</f>
        <v>0</v>
      </c>
      <c r="AA2344" s="354" t="b">
        <f t="shared" si="817"/>
        <v>0</v>
      </c>
      <c r="AB2344" s="354" t="b">
        <f t="shared" si="818"/>
        <v>0</v>
      </c>
      <c r="AC2344" s="356" t="str">
        <f t="shared" ca="1" si="819"/>
        <v/>
      </c>
      <c r="AD2344" s="114" t="str">
        <f t="shared" ca="1" si="826"/>
        <v/>
      </c>
      <c r="AE2344" s="114">
        <f t="shared" si="820"/>
        <v>0</v>
      </c>
      <c r="AF2344" s="114">
        <f t="shared" si="821"/>
        <v>0</v>
      </c>
      <c r="AG2344" s="354" t="str">
        <f t="shared" si="822"/>
        <v>CG18</v>
      </c>
      <c r="AH2344" s="114">
        <f>IF(ISNA(VLOOKUP(L2344,'MASTER DATA'!$A$1:$F$192,6,0)),0,VLOOKUP(L2344,'MASTER DATA'!$A$1:$F$192,6,0))*AE2344</f>
        <v>0</v>
      </c>
      <c r="AI2344" s="354" t="e">
        <f>VLOOKUP($D2344,'warehouse mapping'!$AN$7:$AO$17,2,0)</f>
        <v>#N/A</v>
      </c>
      <c r="AJ2344" s="114">
        <f t="shared" si="823"/>
        <v>1</v>
      </c>
      <c r="AK2344" s="354" t="e">
        <f t="shared" si="824"/>
        <v>#N/A</v>
      </c>
      <c r="AL2344" s="354" t="s">
        <v>3025</v>
      </c>
      <c r="AM2344" s="354">
        <f t="shared" si="827"/>
        <v>1</v>
      </c>
      <c r="AN2344" s="354" t="b">
        <f t="shared" si="825"/>
        <v>1</v>
      </c>
    </row>
    <row r="2345" spans="1:40" s="354" customFormat="1">
      <c r="A2345" s="354" t="str">
        <f t="shared" si="828"/>
        <v>CG19A01</v>
      </c>
      <c r="B2345" s="354">
        <f t="shared" si="829"/>
        <v>0</v>
      </c>
      <c r="C2345" s="354">
        <f t="shared" si="830"/>
        <v>0</v>
      </c>
      <c r="D2345" s="354" t="str">
        <f t="shared" si="809"/>
        <v>CG</v>
      </c>
      <c r="E2345" s="354" t="str">
        <f t="shared" si="810"/>
        <v>19</v>
      </c>
      <c r="F2345" s="354" t="str">
        <f t="shared" si="811"/>
        <v>A</v>
      </c>
      <c r="G2345" s="355" t="str">
        <f t="shared" si="812"/>
        <v>01</v>
      </c>
      <c r="H2345" s="232" t="s">
        <v>2561</v>
      </c>
      <c r="I2345" s="232" t="s">
        <v>3025</v>
      </c>
      <c r="J2345" s="233" t="s">
        <v>3025</v>
      </c>
      <c r="K2345" s="233" t="s">
        <v>3025</v>
      </c>
      <c r="L2345" s="234"/>
      <c r="M2345" s="232" t="str">
        <f>IF(ISNA(VLOOKUP(L2345,'MASTER DATA'!$A$1:$B$192,2,0)),"",VLOOKUP(L2345,'MASTER DATA'!$A$1:$B$192,2,0))</f>
        <v/>
      </c>
      <c r="N2345" s="232">
        <v>0</v>
      </c>
      <c r="O2345" s="232" t="e">
        <f t="shared" si="813"/>
        <v>#N/A</v>
      </c>
      <c r="P2345" s="232" t="e">
        <f t="shared" si="814"/>
        <v>#N/A</v>
      </c>
      <c r="Q2345" s="232" t="e">
        <f>VLOOKUP(L2345,'MASTER DATA'!$A$1:$E$192,5,0)</f>
        <v>#N/A</v>
      </c>
      <c r="R2345" s="234">
        <f>SUMIF('picking of the day'!$H$4:$H$358,WMS!H2345&amp;WMS!L2345,'picking of the day'!$E$4:$E$358)</f>
        <v>0</v>
      </c>
      <c r="U2345" s="114">
        <f>IF(ISNA(VLOOKUP(H2345,'data putaway'!$A$1:$E$530,3,0)),0,VLOOKUP(H2345,'data putaway'!$A$1:$E$530,3,0))</f>
        <v>0</v>
      </c>
      <c r="V2345" s="354">
        <f t="shared" si="815"/>
        <v>0</v>
      </c>
      <c r="W2345" s="114">
        <f>IF(ISNA(VLOOKUP(H2345,'data putaway'!$A$1:$E$530,2,0)),0,VLOOKUP(H2345,'data putaway'!$A$1:$E$530,2,0))</f>
        <v>0</v>
      </c>
      <c r="X2345" s="354" t="b">
        <f t="shared" si="816"/>
        <v>1</v>
      </c>
      <c r="Y2345" s="354">
        <f>IF(ISNA(VLOOKUP(H2345,'data putaway'!$A$1:$E$530,4,0)),0,VLOOKUP(H2345,'data putaway'!$A$1:$E$530,4,0))</f>
        <v>0</v>
      </c>
      <c r="Z2345" s="113">
        <f>IF(ISNA(VLOOKUP(H2345,'data putaway'!$A$1:$E$530,5,0)),0,VLOOKUP(H2345,'data putaway'!$A$1:$E$530,5,0))</f>
        <v>0</v>
      </c>
      <c r="AA2345" s="354" t="b">
        <f t="shared" si="817"/>
        <v>0</v>
      </c>
      <c r="AB2345" s="354" t="b">
        <f t="shared" si="818"/>
        <v>0</v>
      </c>
      <c r="AC2345" s="356" t="str">
        <f t="shared" ca="1" si="819"/>
        <v/>
      </c>
      <c r="AD2345" s="114" t="str">
        <f t="shared" ca="1" si="826"/>
        <v/>
      </c>
      <c r="AE2345" s="114">
        <f t="shared" si="820"/>
        <v>0</v>
      </c>
      <c r="AF2345" s="114">
        <f t="shared" si="821"/>
        <v>0</v>
      </c>
      <c r="AG2345" s="354" t="str">
        <f t="shared" si="822"/>
        <v>CG19</v>
      </c>
      <c r="AH2345" s="114">
        <f>IF(ISNA(VLOOKUP(L2345,'MASTER DATA'!$A$1:$F$192,6,0)),0,VLOOKUP(L2345,'MASTER DATA'!$A$1:$F$192,6,0))*AE2345</f>
        <v>0</v>
      </c>
      <c r="AI2345" s="354" t="e">
        <f>VLOOKUP($D2345,'warehouse mapping'!$AN$7:$AO$17,2,0)</f>
        <v>#N/A</v>
      </c>
      <c r="AJ2345" s="114">
        <f t="shared" si="823"/>
        <v>1</v>
      </c>
      <c r="AK2345" s="354" t="e">
        <f t="shared" si="824"/>
        <v>#N/A</v>
      </c>
      <c r="AL2345" s="354" t="s">
        <v>3025</v>
      </c>
      <c r="AM2345" s="354">
        <f t="shared" si="827"/>
        <v>1</v>
      </c>
      <c r="AN2345" s="354" t="b">
        <f t="shared" si="825"/>
        <v>1</v>
      </c>
    </row>
    <row r="2346" spans="1:40" s="354" customFormat="1">
      <c r="A2346" s="354" t="str">
        <f t="shared" si="828"/>
        <v>CG19A02</v>
      </c>
      <c r="B2346" s="354">
        <f t="shared" si="829"/>
        <v>0</v>
      </c>
      <c r="C2346" s="354">
        <f t="shared" si="830"/>
        <v>0</v>
      </c>
      <c r="D2346" s="354" t="str">
        <f t="shared" si="809"/>
        <v>CG</v>
      </c>
      <c r="E2346" s="354" t="str">
        <f t="shared" si="810"/>
        <v>19</v>
      </c>
      <c r="F2346" s="354" t="str">
        <f t="shared" si="811"/>
        <v>A</v>
      </c>
      <c r="G2346" s="355" t="str">
        <f t="shared" si="812"/>
        <v>02</v>
      </c>
      <c r="H2346" s="232" t="s">
        <v>2562</v>
      </c>
      <c r="I2346" s="232" t="s">
        <v>3025</v>
      </c>
      <c r="J2346" s="233" t="s">
        <v>3025</v>
      </c>
      <c r="K2346" s="233" t="s">
        <v>3025</v>
      </c>
      <c r="L2346" s="234"/>
      <c r="M2346" s="232" t="str">
        <f>IF(ISNA(VLOOKUP(L2346,'MASTER DATA'!$A$1:$B$192,2,0)),"",VLOOKUP(L2346,'MASTER DATA'!$A$1:$B$192,2,0))</f>
        <v/>
      </c>
      <c r="N2346" s="232">
        <v>0</v>
      </c>
      <c r="O2346" s="232" t="e">
        <f t="shared" si="813"/>
        <v>#N/A</v>
      </c>
      <c r="P2346" s="232" t="e">
        <f t="shared" si="814"/>
        <v>#N/A</v>
      </c>
      <c r="Q2346" s="232" t="e">
        <f>VLOOKUP(L2346,'MASTER DATA'!$A$1:$E$192,5,0)</f>
        <v>#N/A</v>
      </c>
      <c r="R2346" s="234">
        <f>SUMIF('picking of the day'!$H$4:$H$358,WMS!H2346&amp;WMS!L2346,'picking of the day'!$E$4:$E$358)</f>
        <v>0</v>
      </c>
      <c r="U2346" s="114">
        <f>IF(ISNA(VLOOKUP(H2346,'data putaway'!$A$1:$E$530,3,0)),0,VLOOKUP(H2346,'data putaway'!$A$1:$E$530,3,0))</f>
        <v>0</v>
      </c>
      <c r="V2346" s="354">
        <f t="shared" si="815"/>
        <v>0</v>
      </c>
      <c r="W2346" s="114">
        <f>IF(ISNA(VLOOKUP(H2346,'data putaway'!$A$1:$E$530,2,0)),0,VLOOKUP(H2346,'data putaway'!$A$1:$E$530,2,0))</f>
        <v>0</v>
      </c>
      <c r="X2346" s="354" t="b">
        <f t="shared" si="816"/>
        <v>1</v>
      </c>
      <c r="Y2346" s="354">
        <f>IF(ISNA(VLOOKUP(H2346,'data putaway'!$A$1:$E$530,4,0)),0,VLOOKUP(H2346,'data putaway'!$A$1:$E$530,4,0))</f>
        <v>0</v>
      </c>
      <c r="Z2346" s="113">
        <f>IF(ISNA(VLOOKUP(H2346,'data putaway'!$A$1:$E$530,5,0)),0,VLOOKUP(H2346,'data putaway'!$A$1:$E$530,5,0))</f>
        <v>0</v>
      </c>
      <c r="AA2346" s="354" t="b">
        <f t="shared" si="817"/>
        <v>0</v>
      </c>
      <c r="AB2346" s="354" t="b">
        <f t="shared" si="818"/>
        <v>0</v>
      </c>
      <c r="AC2346" s="356" t="str">
        <f t="shared" ca="1" si="819"/>
        <v/>
      </c>
      <c r="AD2346" s="114" t="str">
        <f t="shared" ca="1" si="826"/>
        <v/>
      </c>
      <c r="AE2346" s="114">
        <f t="shared" si="820"/>
        <v>0</v>
      </c>
      <c r="AF2346" s="114">
        <f t="shared" si="821"/>
        <v>0</v>
      </c>
      <c r="AG2346" s="354" t="str">
        <f t="shared" si="822"/>
        <v>CG19</v>
      </c>
      <c r="AH2346" s="114">
        <f>IF(ISNA(VLOOKUP(L2346,'MASTER DATA'!$A$1:$F$192,6,0)),0,VLOOKUP(L2346,'MASTER DATA'!$A$1:$F$192,6,0))*AE2346</f>
        <v>0</v>
      </c>
      <c r="AI2346" s="354" t="e">
        <f>VLOOKUP($D2346,'warehouse mapping'!$AN$7:$AO$17,2,0)</f>
        <v>#N/A</v>
      </c>
      <c r="AJ2346" s="114">
        <f t="shared" si="823"/>
        <v>1</v>
      </c>
      <c r="AK2346" s="354" t="e">
        <f t="shared" si="824"/>
        <v>#N/A</v>
      </c>
      <c r="AL2346" s="354" t="s">
        <v>3025</v>
      </c>
      <c r="AM2346" s="354">
        <f t="shared" si="827"/>
        <v>1</v>
      </c>
      <c r="AN2346" s="354" t="b">
        <f t="shared" si="825"/>
        <v>1</v>
      </c>
    </row>
    <row r="2347" spans="1:40" s="354" customFormat="1">
      <c r="A2347" s="354" t="str">
        <f t="shared" si="828"/>
        <v>CG19B01</v>
      </c>
      <c r="B2347" s="354">
        <f t="shared" si="829"/>
        <v>0</v>
      </c>
      <c r="C2347" s="354">
        <f t="shared" si="830"/>
        <v>0</v>
      </c>
      <c r="D2347" s="354" t="str">
        <f t="shared" si="809"/>
        <v>CG</v>
      </c>
      <c r="E2347" s="354" t="str">
        <f t="shared" si="810"/>
        <v>19</v>
      </c>
      <c r="F2347" s="354" t="str">
        <f t="shared" si="811"/>
        <v>B</v>
      </c>
      <c r="G2347" s="355" t="str">
        <f t="shared" si="812"/>
        <v>01</v>
      </c>
      <c r="H2347" s="232" t="s">
        <v>2563</v>
      </c>
      <c r="I2347" s="232" t="s">
        <v>3025</v>
      </c>
      <c r="J2347" s="233" t="s">
        <v>3025</v>
      </c>
      <c r="K2347" s="233" t="s">
        <v>3025</v>
      </c>
      <c r="L2347" s="234"/>
      <c r="M2347" s="232" t="str">
        <f>IF(ISNA(VLOOKUP(L2347,'MASTER DATA'!$A$1:$B$192,2,0)),"",VLOOKUP(L2347,'MASTER DATA'!$A$1:$B$192,2,0))</f>
        <v/>
      </c>
      <c r="N2347" s="232">
        <v>0</v>
      </c>
      <c r="O2347" s="232" t="e">
        <f t="shared" si="813"/>
        <v>#N/A</v>
      </c>
      <c r="P2347" s="232" t="e">
        <f t="shared" si="814"/>
        <v>#N/A</v>
      </c>
      <c r="Q2347" s="232" t="e">
        <f>VLOOKUP(L2347,'MASTER DATA'!$A$1:$E$192,5,0)</f>
        <v>#N/A</v>
      </c>
      <c r="R2347" s="234">
        <f>SUMIF('picking of the day'!$H$4:$H$358,WMS!H2347&amp;WMS!L2347,'picking of the day'!$E$4:$E$358)</f>
        <v>0</v>
      </c>
      <c r="U2347" s="114">
        <f>IF(ISNA(VLOOKUP(H2347,'data putaway'!$A$1:$E$530,3,0)),0,VLOOKUP(H2347,'data putaway'!$A$1:$E$530,3,0))</f>
        <v>0</v>
      </c>
      <c r="V2347" s="354">
        <f t="shared" si="815"/>
        <v>0</v>
      </c>
      <c r="W2347" s="114">
        <f>IF(ISNA(VLOOKUP(H2347,'data putaway'!$A$1:$E$530,2,0)),0,VLOOKUP(H2347,'data putaway'!$A$1:$E$530,2,0))</f>
        <v>0</v>
      </c>
      <c r="X2347" s="354" t="b">
        <f t="shared" si="816"/>
        <v>1</v>
      </c>
      <c r="Y2347" s="354">
        <f>IF(ISNA(VLOOKUP(H2347,'data putaway'!$A$1:$E$530,4,0)),0,VLOOKUP(H2347,'data putaway'!$A$1:$E$530,4,0))</f>
        <v>0</v>
      </c>
      <c r="Z2347" s="113">
        <f>IF(ISNA(VLOOKUP(H2347,'data putaway'!$A$1:$E$530,5,0)),0,VLOOKUP(H2347,'data putaway'!$A$1:$E$530,5,0))</f>
        <v>0</v>
      </c>
      <c r="AA2347" s="354" t="b">
        <f t="shared" si="817"/>
        <v>0</v>
      </c>
      <c r="AB2347" s="354" t="b">
        <f t="shared" si="818"/>
        <v>0</v>
      </c>
      <c r="AC2347" s="356" t="str">
        <f t="shared" ca="1" si="819"/>
        <v/>
      </c>
      <c r="AD2347" s="114" t="str">
        <f t="shared" ca="1" si="826"/>
        <v/>
      </c>
      <c r="AE2347" s="114">
        <f t="shared" si="820"/>
        <v>0</v>
      </c>
      <c r="AF2347" s="114">
        <f t="shared" si="821"/>
        <v>0</v>
      </c>
      <c r="AG2347" s="354" t="str">
        <f t="shared" si="822"/>
        <v>CG19</v>
      </c>
      <c r="AH2347" s="114">
        <f>IF(ISNA(VLOOKUP(L2347,'MASTER DATA'!$A$1:$F$192,6,0)),0,VLOOKUP(L2347,'MASTER DATA'!$A$1:$F$192,6,0))*AE2347</f>
        <v>0</v>
      </c>
      <c r="AI2347" s="354" t="e">
        <f>VLOOKUP($D2347,'warehouse mapping'!$AN$7:$AO$17,2,0)</f>
        <v>#N/A</v>
      </c>
      <c r="AJ2347" s="114">
        <f t="shared" si="823"/>
        <v>1</v>
      </c>
      <c r="AK2347" s="354" t="e">
        <f t="shared" si="824"/>
        <v>#N/A</v>
      </c>
      <c r="AL2347" s="354" t="s">
        <v>3025</v>
      </c>
      <c r="AM2347" s="354">
        <f t="shared" si="827"/>
        <v>1</v>
      </c>
      <c r="AN2347" s="354" t="b">
        <f t="shared" si="825"/>
        <v>1</v>
      </c>
    </row>
    <row r="2348" spans="1:40" s="354" customFormat="1">
      <c r="A2348" s="354" t="str">
        <f t="shared" si="828"/>
        <v>CG19B02</v>
      </c>
      <c r="B2348" s="354">
        <f t="shared" si="829"/>
        <v>0</v>
      </c>
      <c r="C2348" s="354">
        <f t="shared" si="830"/>
        <v>0</v>
      </c>
      <c r="D2348" s="354" t="str">
        <f t="shared" si="809"/>
        <v>CG</v>
      </c>
      <c r="E2348" s="354" t="str">
        <f t="shared" si="810"/>
        <v>19</v>
      </c>
      <c r="F2348" s="354" t="str">
        <f t="shared" si="811"/>
        <v>B</v>
      </c>
      <c r="G2348" s="355" t="str">
        <f t="shared" si="812"/>
        <v>02</v>
      </c>
      <c r="H2348" s="232" t="s">
        <v>2564</v>
      </c>
      <c r="I2348" s="232" t="s">
        <v>3025</v>
      </c>
      <c r="J2348" s="233" t="s">
        <v>3025</v>
      </c>
      <c r="K2348" s="233" t="s">
        <v>3025</v>
      </c>
      <c r="L2348" s="234"/>
      <c r="M2348" s="232" t="str">
        <f>IF(ISNA(VLOOKUP(L2348,'MASTER DATA'!$A$1:$B$192,2,0)),"",VLOOKUP(L2348,'MASTER DATA'!$A$1:$B$192,2,0))</f>
        <v/>
      </c>
      <c r="N2348" s="232">
        <v>0</v>
      </c>
      <c r="O2348" s="232" t="e">
        <f t="shared" si="813"/>
        <v>#N/A</v>
      </c>
      <c r="P2348" s="232" t="e">
        <f t="shared" si="814"/>
        <v>#N/A</v>
      </c>
      <c r="Q2348" s="232" t="e">
        <f>VLOOKUP(L2348,'MASTER DATA'!$A$1:$E$192,5,0)</f>
        <v>#N/A</v>
      </c>
      <c r="R2348" s="234">
        <f>SUMIF('picking of the day'!$H$4:$H$358,WMS!H2348&amp;WMS!L2348,'picking of the day'!$E$4:$E$358)</f>
        <v>0</v>
      </c>
      <c r="U2348" s="114">
        <f>IF(ISNA(VLOOKUP(H2348,'data putaway'!$A$1:$E$530,3,0)),0,VLOOKUP(H2348,'data putaway'!$A$1:$E$530,3,0))</f>
        <v>0</v>
      </c>
      <c r="V2348" s="354">
        <f t="shared" si="815"/>
        <v>0</v>
      </c>
      <c r="W2348" s="114">
        <f>IF(ISNA(VLOOKUP(H2348,'data putaway'!$A$1:$E$530,2,0)),0,VLOOKUP(H2348,'data putaway'!$A$1:$E$530,2,0))</f>
        <v>0</v>
      </c>
      <c r="X2348" s="354" t="b">
        <f t="shared" si="816"/>
        <v>1</v>
      </c>
      <c r="Y2348" s="354">
        <f>IF(ISNA(VLOOKUP(H2348,'data putaway'!$A$1:$E$530,4,0)),0,VLOOKUP(H2348,'data putaway'!$A$1:$E$530,4,0))</f>
        <v>0</v>
      </c>
      <c r="Z2348" s="113">
        <f>IF(ISNA(VLOOKUP(H2348,'data putaway'!$A$1:$E$530,5,0)),0,VLOOKUP(H2348,'data putaway'!$A$1:$E$530,5,0))</f>
        <v>0</v>
      </c>
      <c r="AA2348" s="354" t="b">
        <f t="shared" si="817"/>
        <v>0</v>
      </c>
      <c r="AB2348" s="354" t="b">
        <f t="shared" si="818"/>
        <v>0</v>
      </c>
      <c r="AC2348" s="356" t="str">
        <f t="shared" ca="1" si="819"/>
        <v/>
      </c>
      <c r="AD2348" s="114" t="str">
        <f t="shared" ca="1" si="826"/>
        <v/>
      </c>
      <c r="AE2348" s="114">
        <f t="shared" si="820"/>
        <v>0</v>
      </c>
      <c r="AF2348" s="114">
        <f t="shared" si="821"/>
        <v>0</v>
      </c>
      <c r="AG2348" s="354" t="str">
        <f t="shared" si="822"/>
        <v>CG19</v>
      </c>
      <c r="AH2348" s="114">
        <f>IF(ISNA(VLOOKUP(L2348,'MASTER DATA'!$A$1:$F$192,6,0)),0,VLOOKUP(L2348,'MASTER DATA'!$A$1:$F$192,6,0))*AE2348</f>
        <v>0</v>
      </c>
      <c r="AI2348" s="354" t="e">
        <f>VLOOKUP($D2348,'warehouse mapping'!$AN$7:$AO$17,2,0)</f>
        <v>#N/A</v>
      </c>
      <c r="AJ2348" s="114">
        <f t="shared" si="823"/>
        <v>1</v>
      </c>
      <c r="AK2348" s="354" t="e">
        <f t="shared" si="824"/>
        <v>#N/A</v>
      </c>
      <c r="AL2348" s="354" t="s">
        <v>3025</v>
      </c>
      <c r="AM2348" s="354">
        <f t="shared" si="827"/>
        <v>1</v>
      </c>
      <c r="AN2348" s="354" t="b">
        <f t="shared" si="825"/>
        <v>1</v>
      </c>
    </row>
    <row r="2349" spans="1:40" s="354" customFormat="1">
      <c r="A2349" s="354" t="str">
        <f t="shared" si="828"/>
        <v>CG19C01</v>
      </c>
      <c r="B2349" s="354">
        <f t="shared" si="829"/>
        <v>0</v>
      </c>
      <c r="C2349" s="354">
        <f t="shared" si="830"/>
        <v>0</v>
      </c>
      <c r="D2349" s="354" t="str">
        <f t="shared" si="809"/>
        <v>CG</v>
      </c>
      <c r="E2349" s="354" t="str">
        <f t="shared" si="810"/>
        <v>19</v>
      </c>
      <c r="F2349" s="354" t="str">
        <f t="shared" si="811"/>
        <v>C</v>
      </c>
      <c r="G2349" s="355" t="str">
        <f t="shared" si="812"/>
        <v>01</v>
      </c>
      <c r="H2349" s="232" t="s">
        <v>2565</v>
      </c>
      <c r="I2349" s="232" t="s">
        <v>3025</v>
      </c>
      <c r="J2349" s="233" t="s">
        <v>3025</v>
      </c>
      <c r="K2349" s="233" t="s">
        <v>3025</v>
      </c>
      <c r="L2349" s="234"/>
      <c r="M2349" s="232" t="str">
        <f>IF(ISNA(VLOOKUP(L2349,'MASTER DATA'!$A$1:$B$192,2,0)),"",VLOOKUP(L2349,'MASTER DATA'!$A$1:$B$192,2,0))</f>
        <v/>
      </c>
      <c r="N2349" s="232">
        <v>0</v>
      </c>
      <c r="O2349" s="232" t="e">
        <f t="shared" si="813"/>
        <v>#N/A</v>
      </c>
      <c r="P2349" s="232" t="e">
        <f t="shared" si="814"/>
        <v>#N/A</v>
      </c>
      <c r="Q2349" s="232" t="e">
        <f>VLOOKUP(L2349,'MASTER DATA'!$A$1:$E$192,5,0)</f>
        <v>#N/A</v>
      </c>
      <c r="R2349" s="234">
        <f>SUMIF('picking of the day'!$H$4:$H$358,WMS!H2349&amp;WMS!L2349,'picking of the day'!$E$4:$E$358)</f>
        <v>0</v>
      </c>
      <c r="U2349" s="114">
        <f>IF(ISNA(VLOOKUP(H2349,'data putaway'!$A$1:$E$530,3,0)),0,VLOOKUP(H2349,'data putaway'!$A$1:$E$530,3,0))</f>
        <v>0</v>
      </c>
      <c r="V2349" s="354">
        <f t="shared" si="815"/>
        <v>0</v>
      </c>
      <c r="W2349" s="114">
        <f>IF(ISNA(VLOOKUP(H2349,'data putaway'!$A$1:$E$530,2,0)),0,VLOOKUP(H2349,'data putaway'!$A$1:$E$530,2,0))</f>
        <v>0</v>
      </c>
      <c r="X2349" s="354" t="b">
        <f t="shared" si="816"/>
        <v>1</v>
      </c>
      <c r="Y2349" s="354">
        <f>IF(ISNA(VLOOKUP(H2349,'data putaway'!$A$1:$E$530,4,0)),0,VLOOKUP(H2349,'data putaway'!$A$1:$E$530,4,0))</f>
        <v>0</v>
      </c>
      <c r="Z2349" s="113">
        <f>IF(ISNA(VLOOKUP(H2349,'data putaway'!$A$1:$E$530,5,0)),0,VLOOKUP(H2349,'data putaway'!$A$1:$E$530,5,0))</f>
        <v>0</v>
      </c>
      <c r="AA2349" s="354" t="b">
        <f t="shared" si="817"/>
        <v>0</v>
      </c>
      <c r="AB2349" s="354" t="b">
        <f t="shared" si="818"/>
        <v>0</v>
      </c>
      <c r="AC2349" s="356" t="str">
        <f t="shared" ca="1" si="819"/>
        <v/>
      </c>
      <c r="AD2349" s="114" t="str">
        <f t="shared" ca="1" si="826"/>
        <v/>
      </c>
      <c r="AE2349" s="114">
        <f t="shared" si="820"/>
        <v>0</v>
      </c>
      <c r="AF2349" s="114">
        <f t="shared" si="821"/>
        <v>0</v>
      </c>
      <c r="AG2349" s="354" t="str">
        <f t="shared" si="822"/>
        <v>CG19</v>
      </c>
      <c r="AH2349" s="114">
        <f>IF(ISNA(VLOOKUP(L2349,'MASTER DATA'!$A$1:$F$192,6,0)),0,VLOOKUP(L2349,'MASTER DATA'!$A$1:$F$192,6,0))*AE2349</f>
        <v>0</v>
      </c>
      <c r="AI2349" s="354" t="e">
        <f>VLOOKUP($D2349,'warehouse mapping'!$AN$7:$AO$17,2,0)</f>
        <v>#N/A</v>
      </c>
      <c r="AJ2349" s="114">
        <f t="shared" si="823"/>
        <v>1</v>
      </c>
      <c r="AK2349" s="354" t="e">
        <f t="shared" si="824"/>
        <v>#N/A</v>
      </c>
      <c r="AL2349" s="354" t="s">
        <v>3025</v>
      </c>
      <c r="AM2349" s="354">
        <f t="shared" si="827"/>
        <v>1</v>
      </c>
      <c r="AN2349" s="354" t="b">
        <f t="shared" si="825"/>
        <v>1</v>
      </c>
    </row>
    <row r="2350" spans="1:40" s="354" customFormat="1">
      <c r="A2350" s="354" t="str">
        <f t="shared" si="828"/>
        <v>CG19C02</v>
      </c>
      <c r="B2350" s="354">
        <f t="shared" si="829"/>
        <v>0</v>
      </c>
      <c r="C2350" s="354">
        <f t="shared" si="830"/>
        <v>0</v>
      </c>
      <c r="D2350" s="354" t="str">
        <f t="shared" si="809"/>
        <v>CG</v>
      </c>
      <c r="E2350" s="354" t="str">
        <f t="shared" si="810"/>
        <v>19</v>
      </c>
      <c r="F2350" s="354" t="str">
        <f t="shared" si="811"/>
        <v>C</v>
      </c>
      <c r="G2350" s="355" t="str">
        <f t="shared" si="812"/>
        <v>02</v>
      </c>
      <c r="H2350" s="232" t="s">
        <v>2566</v>
      </c>
      <c r="I2350" s="232" t="s">
        <v>3025</v>
      </c>
      <c r="J2350" s="233" t="s">
        <v>3025</v>
      </c>
      <c r="K2350" s="233" t="s">
        <v>3025</v>
      </c>
      <c r="L2350" s="234"/>
      <c r="M2350" s="232" t="str">
        <f>IF(ISNA(VLOOKUP(L2350,'MASTER DATA'!$A$1:$B$192,2,0)),"",VLOOKUP(L2350,'MASTER DATA'!$A$1:$B$192,2,0))</f>
        <v/>
      </c>
      <c r="N2350" s="232">
        <v>0</v>
      </c>
      <c r="O2350" s="232" t="e">
        <f t="shared" si="813"/>
        <v>#N/A</v>
      </c>
      <c r="P2350" s="232" t="e">
        <f t="shared" si="814"/>
        <v>#N/A</v>
      </c>
      <c r="Q2350" s="232" t="e">
        <f>VLOOKUP(L2350,'MASTER DATA'!$A$1:$E$192,5,0)</f>
        <v>#N/A</v>
      </c>
      <c r="R2350" s="234">
        <f>SUMIF('picking of the day'!$H$4:$H$358,WMS!H2350&amp;WMS!L2350,'picking of the day'!$E$4:$E$358)</f>
        <v>0</v>
      </c>
      <c r="U2350" s="114">
        <f>IF(ISNA(VLOOKUP(H2350,'data putaway'!$A$1:$E$530,3,0)),0,VLOOKUP(H2350,'data putaway'!$A$1:$E$530,3,0))</f>
        <v>0</v>
      </c>
      <c r="V2350" s="354">
        <f t="shared" si="815"/>
        <v>0</v>
      </c>
      <c r="W2350" s="114">
        <f>IF(ISNA(VLOOKUP(H2350,'data putaway'!$A$1:$E$530,2,0)),0,VLOOKUP(H2350,'data putaway'!$A$1:$E$530,2,0))</f>
        <v>0</v>
      </c>
      <c r="X2350" s="354" t="b">
        <f t="shared" si="816"/>
        <v>1</v>
      </c>
      <c r="Y2350" s="354">
        <f>IF(ISNA(VLOOKUP(H2350,'data putaway'!$A$1:$E$530,4,0)),0,VLOOKUP(H2350,'data putaway'!$A$1:$E$530,4,0))</f>
        <v>0</v>
      </c>
      <c r="Z2350" s="113">
        <f>IF(ISNA(VLOOKUP(H2350,'data putaway'!$A$1:$E$530,5,0)),0,VLOOKUP(H2350,'data putaway'!$A$1:$E$530,5,0))</f>
        <v>0</v>
      </c>
      <c r="AA2350" s="354" t="b">
        <f t="shared" si="817"/>
        <v>0</v>
      </c>
      <c r="AB2350" s="354" t="b">
        <f t="shared" si="818"/>
        <v>0</v>
      </c>
      <c r="AC2350" s="356" t="str">
        <f t="shared" ca="1" si="819"/>
        <v/>
      </c>
      <c r="AD2350" s="114" t="str">
        <f t="shared" ca="1" si="826"/>
        <v/>
      </c>
      <c r="AE2350" s="114">
        <f t="shared" si="820"/>
        <v>0</v>
      </c>
      <c r="AF2350" s="114">
        <f t="shared" si="821"/>
        <v>0</v>
      </c>
      <c r="AG2350" s="354" t="str">
        <f t="shared" si="822"/>
        <v>CG19</v>
      </c>
      <c r="AH2350" s="114">
        <f>IF(ISNA(VLOOKUP(L2350,'MASTER DATA'!$A$1:$F$192,6,0)),0,VLOOKUP(L2350,'MASTER DATA'!$A$1:$F$192,6,0))*AE2350</f>
        <v>0</v>
      </c>
      <c r="AI2350" s="354" t="e">
        <f>VLOOKUP($D2350,'warehouse mapping'!$AN$7:$AO$17,2,0)</f>
        <v>#N/A</v>
      </c>
      <c r="AJ2350" s="114">
        <f t="shared" si="823"/>
        <v>1</v>
      </c>
      <c r="AK2350" s="354" t="e">
        <f t="shared" si="824"/>
        <v>#N/A</v>
      </c>
      <c r="AL2350" s="354" t="s">
        <v>3025</v>
      </c>
      <c r="AM2350" s="354">
        <f t="shared" si="827"/>
        <v>1</v>
      </c>
      <c r="AN2350" s="354" t="b">
        <f t="shared" si="825"/>
        <v>1</v>
      </c>
    </row>
    <row r="2351" spans="1:40" s="354" customFormat="1">
      <c r="A2351" s="354" t="str">
        <f t="shared" si="828"/>
        <v>CG19D01</v>
      </c>
      <c r="B2351" s="354">
        <f t="shared" si="829"/>
        <v>0</v>
      </c>
      <c r="C2351" s="354">
        <f t="shared" si="830"/>
        <v>0</v>
      </c>
      <c r="D2351" s="354" t="str">
        <f t="shared" si="809"/>
        <v>CG</v>
      </c>
      <c r="E2351" s="354" t="str">
        <f t="shared" si="810"/>
        <v>19</v>
      </c>
      <c r="F2351" s="354" t="str">
        <f t="shared" si="811"/>
        <v>D</v>
      </c>
      <c r="G2351" s="355" t="str">
        <f t="shared" si="812"/>
        <v>01</v>
      </c>
      <c r="H2351" s="232" t="s">
        <v>2567</v>
      </c>
      <c r="I2351" s="232" t="s">
        <v>3025</v>
      </c>
      <c r="J2351" s="233" t="s">
        <v>3025</v>
      </c>
      <c r="K2351" s="233" t="s">
        <v>3025</v>
      </c>
      <c r="L2351" s="234"/>
      <c r="M2351" s="232" t="str">
        <f>IF(ISNA(VLOOKUP(L2351,'MASTER DATA'!$A$1:$B$192,2,0)),"",VLOOKUP(L2351,'MASTER DATA'!$A$1:$B$192,2,0))</f>
        <v/>
      </c>
      <c r="N2351" s="232">
        <v>0</v>
      </c>
      <c r="O2351" s="232" t="e">
        <f t="shared" si="813"/>
        <v>#N/A</v>
      </c>
      <c r="P2351" s="232" t="e">
        <f t="shared" si="814"/>
        <v>#N/A</v>
      </c>
      <c r="Q2351" s="232" t="e">
        <f>VLOOKUP(L2351,'MASTER DATA'!$A$1:$E$192,5,0)</f>
        <v>#N/A</v>
      </c>
      <c r="R2351" s="234">
        <f>SUMIF('picking of the day'!$H$4:$H$358,WMS!H2351&amp;WMS!L2351,'picking of the day'!$E$4:$E$358)</f>
        <v>0</v>
      </c>
      <c r="U2351" s="114">
        <f>IF(ISNA(VLOOKUP(H2351,'data putaway'!$A$1:$E$530,3,0)),0,VLOOKUP(H2351,'data putaway'!$A$1:$E$530,3,0))</f>
        <v>0</v>
      </c>
      <c r="V2351" s="354">
        <f t="shared" si="815"/>
        <v>0</v>
      </c>
      <c r="W2351" s="114">
        <f>IF(ISNA(VLOOKUP(H2351,'data putaway'!$A$1:$E$530,2,0)),0,VLOOKUP(H2351,'data putaway'!$A$1:$E$530,2,0))</f>
        <v>0</v>
      </c>
      <c r="X2351" s="354" t="b">
        <f t="shared" si="816"/>
        <v>1</v>
      </c>
      <c r="Y2351" s="354">
        <f>IF(ISNA(VLOOKUP(H2351,'data putaway'!$A$1:$E$530,4,0)),0,VLOOKUP(H2351,'data putaway'!$A$1:$E$530,4,0))</f>
        <v>0</v>
      </c>
      <c r="Z2351" s="113">
        <f>IF(ISNA(VLOOKUP(H2351,'data putaway'!$A$1:$E$530,5,0)),0,VLOOKUP(H2351,'data putaway'!$A$1:$E$530,5,0))</f>
        <v>0</v>
      </c>
      <c r="AA2351" s="354" t="b">
        <f t="shared" si="817"/>
        <v>0</v>
      </c>
      <c r="AB2351" s="354" t="b">
        <f t="shared" si="818"/>
        <v>0</v>
      </c>
      <c r="AC2351" s="356" t="str">
        <f t="shared" ca="1" si="819"/>
        <v/>
      </c>
      <c r="AD2351" s="114" t="str">
        <f t="shared" ca="1" si="826"/>
        <v/>
      </c>
      <c r="AE2351" s="114">
        <f t="shared" si="820"/>
        <v>0</v>
      </c>
      <c r="AF2351" s="114">
        <f t="shared" si="821"/>
        <v>0</v>
      </c>
      <c r="AG2351" s="354" t="str">
        <f t="shared" si="822"/>
        <v>CG19</v>
      </c>
      <c r="AH2351" s="114">
        <f>IF(ISNA(VLOOKUP(L2351,'MASTER DATA'!$A$1:$F$192,6,0)),0,VLOOKUP(L2351,'MASTER DATA'!$A$1:$F$192,6,0))*AE2351</f>
        <v>0</v>
      </c>
      <c r="AI2351" s="354" t="e">
        <f>VLOOKUP($D2351,'warehouse mapping'!$AN$7:$AO$17,2,0)</f>
        <v>#N/A</v>
      </c>
      <c r="AJ2351" s="114">
        <f t="shared" si="823"/>
        <v>1</v>
      </c>
      <c r="AK2351" s="354" t="e">
        <f t="shared" si="824"/>
        <v>#N/A</v>
      </c>
      <c r="AL2351" s="354" t="s">
        <v>3025</v>
      </c>
      <c r="AM2351" s="354">
        <f t="shared" si="827"/>
        <v>1</v>
      </c>
      <c r="AN2351" s="354" t="b">
        <f t="shared" si="825"/>
        <v>1</v>
      </c>
    </row>
    <row r="2352" spans="1:40" s="354" customFormat="1">
      <c r="A2352" s="354" t="str">
        <f t="shared" si="828"/>
        <v>CG19D02</v>
      </c>
      <c r="B2352" s="354">
        <f t="shared" si="829"/>
        <v>0</v>
      </c>
      <c r="C2352" s="354">
        <f t="shared" si="830"/>
        <v>0</v>
      </c>
      <c r="D2352" s="354" t="str">
        <f t="shared" si="809"/>
        <v>CG</v>
      </c>
      <c r="E2352" s="354" t="str">
        <f t="shared" si="810"/>
        <v>19</v>
      </c>
      <c r="F2352" s="354" t="str">
        <f t="shared" si="811"/>
        <v>D</v>
      </c>
      <c r="G2352" s="355" t="str">
        <f t="shared" si="812"/>
        <v>02</v>
      </c>
      <c r="H2352" s="232" t="s">
        <v>2568</v>
      </c>
      <c r="I2352" s="232" t="s">
        <v>3025</v>
      </c>
      <c r="J2352" s="233" t="s">
        <v>3025</v>
      </c>
      <c r="K2352" s="233" t="s">
        <v>3025</v>
      </c>
      <c r="L2352" s="234"/>
      <c r="M2352" s="232" t="str">
        <f>IF(ISNA(VLOOKUP(L2352,'MASTER DATA'!$A$1:$B$192,2,0)),"",VLOOKUP(L2352,'MASTER DATA'!$A$1:$B$192,2,0))</f>
        <v/>
      </c>
      <c r="N2352" s="232">
        <v>0</v>
      </c>
      <c r="O2352" s="232" t="e">
        <f t="shared" si="813"/>
        <v>#N/A</v>
      </c>
      <c r="P2352" s="232" t="e">
        <f t="shared" si="814"/>
        <v>#N/A</v>
      </c>
      <c r="Q2352" s="232" t="e">
        <f>VLOOKUP(L2352,'MASTER DATA'!$A$1:$E$192,5,0)</f>
        <v>#N/A</v>
      </c>
      <c r="R2352" s="234">
        <f>SUMIF('picking of the day'!$H$4:$H$358,WMS!H2352&amp;WMS!L2352,'picking of the day'!$E$4:$E$358)</f>
        <v>0</v>
      </c>
      <c r="U2352" s="114">
        <f>IF(ISNA(VLOOKUP(H2352,'data putaway'!$A$1:$E$530,3,0)),0,VLOOKUP(H2352,'data putaway'!$A$1:$E$530,3,0))</f>
        <v>0</v>
      </c>
      <c r="V2352" s="354">
        <f t="shared" si="815"/>
        <v>0</v>
      </c>
      <c r="W2352" s="114">
        <f>IF(ISNA(VLOOKUP(H2352,'data putaway'!$A$1:$E$530,2,0)),0,VLOOKUP(H2352,'data putaway'!$A$1:$E$530,2,0))</f>
        <v>0</v>
      </c>
      <c r="X2352" s="354" t="b">
        <f t="shared" si="816"/>
        <v>1</v>
      </c>
      <c r="Y2352" s="354">
        <f>IF(ISNA(VLOOKUP(H2352,'data putaway'!$A$1:$E$530,4,0)),0,VLOOKUP(H2352,'data putaway'!$A$1:$E$530,4,0))</f>
        <v>0</v>
      </c>
      <c r="Z2352" s="113">
        <f>IF(ISNA(VLOOKUP(H2352,'data putaway'!$A$1:$E$530,5,0)),0,VLOOKUP(H2352,'data putaway'!$A$1:$E$530,5,0))</f>
        <v>0</v>
      </c>
      <c r="AA2352" s="354" t="b">
        <f t="shared" si="817"/>
        <v>0</v>
      </c>
      <c r="AB2352" s="354" t="b">
        <f t="shared" si="818"/>
        <v>0</v>
      </c>
      <c r="AC2352" s="356" t="str">
        <f t="shared" ca="1" si="819"/>
        <v/>
      </c>
      <c r="AD2352" s="114" t="str">
        <f t="shared" ca="1" si="826"/>
        <v/>
      </c>
      <c r="AE2352" s="114">
        <f t="shared" si="820"/>
        <v>0</v>
      </c>
      <c r="AF2352" s="114">
        <f t="shared" si="821"/>
        <v>0</v>
      </c>
      <c r="AG2352" s="354" t="str">
        <f t="shared" si="822"/>
        <v>CG19</v>
      </c>
      <c r="AH2352" s="114">
        <f>IF(ISNA(VLOOKUP(L2352,'MASTER DATA'!$A$1:$F$192,6,0)),0,VLOOKUP(L2352,'MASTER DATA'!$A$1:$F$192,6,0))*AE2352</f>
        <v>0</v>
      </c>
      <c r="AI2352" s="354" t="e">
        <f>VLOOKUP($D2352,'warehouse mapping'!$AN$7:$AO$17,2,0)</f>
        <v>#N/A</v>
      </c>
      <c r="AJ2352" s="114">
        <f t="shared" si="823"/>
        <v>1</v>
      </c>
      <c r="AK2352" s="354" t="e">
        <f t="shared" si="824"/>
        <v>#N/A</v>
      </c>
      <c r="AL2352" s="354" t="s">
        <v>3025</v>
      </c>
      <c r="AM2352" s="354">
        <f t="shared" si="827"/>
        <v>1</v>
      </c>
      <c r="AN2352" s="354" t="b">
        <f t="shared" si="825"/>
        <v>1</v>
      </c>
    </row>
    <row r="2353" spans="1:40" s="354" customFormat="1">
      <c r="A2353" s="354" t="str">
        <f t="shared" si="828"/>
        <v>CG19E01</v>
      </c>
      <c r="B2353" s="354">
        <f t="shared" si="829"/>
        <v>0</v>
      </c>
      <c r="C2353" s="354">
        <f t="shared" si="830"/>
        <v>0</v>
      </c>
      <c r="D2353" s="354" t="str">
        <f t="shared" si="809"/>
        <v>CG</v>
      </c>
      <c r="E2353" s="354" t="str">
        <f t="shared" si="810"/>
        <v>19</v>
      </c>
      <c r="F2353" s="354" t="str">
        <f t="shared" si="811"/>
        <v>E</v>
      </c>
      <c r="G2353" s="355" t="str">
        <f t="shared" si="812"/>
        <v>01</v>
      </c>
      <c r="H2353" s="232" t="s">
        <v>2569</v>
      </c>
      <c r="I2353" s="232" t="s">
        <v>3025</v>
      </c>
      <c r="J2353" s="233" t="s">
        <v>3025</v>
      </c>
      <c r="K2353" s="233" t="s">
        <v>3025</v>
      </c>
      <c r="L2353" s="234"/>
      <c r="M2353" s="232" t="str">
        <f>IF(ISNA(VLOOKUP(L2353,'MASTER DATA'!$A$1:$B$192,2,0)),"",VLOOKUP(L2353,'MASTER DATA'!$A$1:$B$192,2,0))</f>
        <v/>
      </c>
      <c r="N2353" s="232">
        <v>0</v>
      </c>
      <c r="O2353" s="232" t="e">
        <f t="shared" si="813"/>
        <v>#N/A</v>
      </c>
      <c r="P2353" s="232" t="e">
        <f t="shared" si="814"/>
        <v>#N/A</v>
      </c>
      <c r="Q2353" s="232" t="e">
        <f>VLOOKUP(L2353,'MASTER DATA'!$A$1:$E$192,5,0)</f>
        <v>#N/A</v>
      </c>
      <c r="R2353" s="234">
        <f>SUMIF('picking of the day'!$H$4:$H$358,WMS!H2353&amp;WMS!L2353,'picking of the day'!$E$4:$E$358)</f>
        <v>0</v>
      </c>
      <c r="U2353" s="114">
        <f>IF(ISNA(VLOOKUP(H2353,'data putaway'!$A$1:$E$530,3,0)),0,VLOOKUP(H2353,'data putaway'!$A$1:$E$530,3,0))</f>
        <v>0</v>
      </c>
      <c r="V2353" s="354">
        <f t="shared" si="815"/>
        <v>0</v>
      </c>
      <c r="W2353" s="114">
        <f>IF(ISNA(VLOOKUP(H2353,'data putaway'!$A$1:$E$530,2,0)),0,VLOOKUP(H2353,'data putaway'!$A$1:$E$530,2,0))</f>
        <v>0</v>
      </c>
      <c r="X2353" s="354" t="b">
        <f t="shared" si="816"/>
        <v>1</v>
      </c>
      <c r="Y2353" s="354">
        <f>IF(ISNA(VLOOKUP(H2353,'data putaway'!$A$1:$E$530,4,0)),0,VLOOKUP(H2353,'data putaway'!$A$1:$E$530,4,0))</f>
        <v>0</v>
      </c>
      <c r="Z2353" s="113">
        <f>IF(ISNA(VLOOKUP(H2353,'data putaway'!$A$1:$E$530,5,0)),0,VLOOKUP(H2353,'data putaway'!$A$1:$E$530,5,0))</f>
        <v>0</v>
      </c>
      <c r="AA2353" s="354" t="b">
        <f t="shared" si="817"/>
        <v>0</v>
      </c>
      <c r="AB2353" s="354" t="b">
        <f t="shared" si="818"/>
        <v>0</v>
      </c>
      <c r="AC2353" s="356" t="str">
        <f t="shared" ca="1" si="819"/>
        <v/>
      </c>
      <c r="AD2353" s="114" t="str">
        <f t="shared" ca="1" si="826"/>
        <v/>
      </c>
      <c r="AE2353" s="114">
        <f t="shared" si="820"/>
        <v>0</v>
      </c>
      <c r="AF2353" s="114">
        <f t="shared" si="821"/>
        <v>0</v>
      </c>
      <c r="AG2353" s="354" t="str">
        <f t="shared" si="822"/>
        <v>CG19</v>
      </c>
      <c r="AH2353" s="114">
        <f>IF(ISNA(VLOOKUP(L2353,'MASTER DATA'!$A$1:$F$192,6,0)),0,VLOOKUP(L2353,'MASTER DATA'!$A$1:$F$192,6,0))*AE2353</f>
        <v>0</v>
      </c>
      <c r="AI2353" s="354" t="e">
        <f>VLOOKUP($D2353,'warehouse mapping'!$AN$7:$AO$17,2,0)</f>
        <v>#N/A</v>
      </c>
      <c r="AJ2353" s="114">
        <f t="shared" si="823"/>
        <v>1</v>
      </c>
      <c r="AK2353" s="354" t="e">
        <f t="shared" si="824"/>
        <v>#N/A</v>
      </c>
      <c r="AL2353" s="354" t="s">
        <v>3025</v>
      </c>
      <c r="AM2353" s="354">
        <f t="shared" si="827"/>
        <v>1</v>
      </c>
      <c r="AN2353" s="354" t="b">
        <f t="shared" si="825"/>
        <v>1</v>
      </c>
    </row>
    <row r="2354" spans="1:40" s="354" customFormat="1">
      <c r="A2354" s="354" t="str">
        <f t="shared" si="828"/>
        <v>CG19E02</v>
      </c>
      <c r="B2354" s="354">
        <f t="shared" si="829"/>
        <v>0</v>
      </c>
      <c r="C2354" s="354">
        <f t="shared" si="830"/>
        <v>0</v>
      </c>
      <c r="D2354" s="354" t="str">
        <f t="shared" si="809"/>
        <v>CG</v>
      </c>
      <c r="E2354" s="354" t="str">
        <f t="shared" si="810"/>
        <v>19</v>
      </c>
      <c r="F2354" s="354" t="str">
        <f t="shared" si="811"/>
        <v>E</v>
      </c>
      <c r="G2354" s="355" t="str">
        <f t="shared" si="812"/>
        <v>02</v>
      </c>
      <c r="H2354" s="232" t="s">
        <v>2570</v>
      </c>
      <c r="I2354" s="232" t="s">
        <v>3025</v>
      </c>
      <c r="J2354" s="233" t="s">
        <v>3025</v>
      </c>
      <c r="K2354" s="233" t="s">
        <v>3025</v>
      </c>
      <c r="L2354" s="234"/>
      <c r="M2354" s="232" t="str">
        <f>IF(ISNA(VLOOKUP(L2354,'MASTER DATA'!$A$1:$B$192,2,0)),"",VLOOKUP(L2354,'MASTER DATA'!$A$1:$B$192,2,0))</f>
        <v/>
      </c>
      <c r="N2354" s="232">
        <v>0</v>
      </c>
      <c r="O2354" s="232" t="e">
        <f t="shared" si="813"/>
        <v>#N/A</v>
      </c>
      <c r="P2354" s="232" t="e">
        <f t="shared" si="814"/>
        <v>#N/A</v>
      </c>
      <c r="Q2354" s="232" t="e">
        <f>VLOOKUP(L2354,'MASTER DATA'!$A$1:$E$192,5,0)</f>
        <v>#N/A</v>
      </c>
      <c r="R2354" s="234">
        <f>SUMIF('picking of the day'!$H$4:$H$358,WMS!H2354&amp;WMS!L2354,'picking of the day'!$E$4:$E$358)</f>
        <v>0</v>
      </c>
      <c r="U2354" s="114">
        <f>IF(ISNA(VLOOKUP(H2354,'data putaway'!$A$1:$E$530,3,0)),0,VLOOKUP(H2354,'data putaway'!$A$1:$E$530,3,0))</f>
        <v>0</v>
      </c>
      <c r="V2354" s="354">
        <f t="shared" si="815"/>
        <v>0</v>
      </c>
      <c r="W2354" s="114">
        <f>IF(ISNA(VLOOKUP(H2354,'data putaway'!$A$1:$E$530,2,0)),0,VLOOKUP(H2354,'data putaway'!$A$1:$E$530,2,0))</f>
        <v>0</v>
      </c>
      <c r="X2354" s="354" t="b">
        <f t="shared" si="816"/>
        <v>1</v>
      </c>
      <c r="Y2354" s="354">
        <f>IF(ISNA(VLOOKUP(H2354,'data putaway'!$A$1:$E$530,4,0)),0,VLOOKUP(H2354,'data putaway'!$A$1:$E$530,4,0))</f>
        <v>0</v>
      </c>
      <c r="Z2354" s="113">
        <f>IF(ISNA(VLOOKUP(H2354,'data putaway'!$A$1:$E$530,5,0)),0,VLOOKUP(H2354,'data putaway'!$A$1:$E$530,5,0))</f>
        <v>0</v>
      </c>
      <c r="AA2354" s="354" t="b">
        <f t="shared" si="817"/>
        <v>0</v>
      </c>
      <c r="AB2354" s="354" t="b">
        <f t="shared" si="818"/>
        <v>0</v>
      </c>
      <c r="AC2354" s="356" t="str">
        <f t="shared" ca="1" si="819"/>
        <v/>
      </c>
      <c r="AD2354" s="114" t="str">
        <f t="shared" ca="1" si="826"/>
        <v/>
      </c>
      <c r="AE2354" s="114">
        <f t="shared" si="820"/>
        <v>0</v>
      </c>
      <c r="AF2354" s="114">
        <f t="shared" si="821"/>
        <v>0</v>
      </c>
      <c r="AG2354" s="354" t="str">
        <f t="shared" si="822"/>
        <v>CG19</v>
      </c>
      <c r="AH2354" s="114">
        <f>IF(ISNA(VLOOKUP(L2354,'MASTER DATA'!$A$1:$F$192,6,0)),0,VLOOKUP(L2354,'MASTER DATA'!$A$1:$F$192,6,0))*AE2354</f>
        <v>0</v>
      </c>
      <c r="AI2354" s="354" t="e">
        <f>VLOOKUP($D2354,'warehouse mapping'!$AN$7:$AO$17,2,0)</f>
        <v>#N/A</v>
      </c>
      <c r="AJ2354" s="114">
        <f t="shared" si="823"/>
        <v>1</v>
      </c>
      <c r="AK2354" s="354" t="e">
        <f t="shared" si="824"/>
        <v>#N/A</v>
      </c>
      <c r="AL2354" s="354" t="s">
        <v>3025</v>
      </c>
      <c r="AM2354" s="354">
        <f t="shared" si="827"/>
        <v>1</v>
      </c>
      <c r="AN2354" s="354" t="b">
        <f t="shared" si="825"/>
        <v>1</v>
      </c>
    </row>
    <row r="2355" spans="1:40" s="354" customFormat="1">
      <c r="A2355" s="354" t="str">
        <f t="shared" si="828"/>
        <v>CG20A01</v>
      </c>
      <c r="B2355" s="354">
        <f t="shared" si="829"/>
        <v>0</v>
      </c>
      <c r="C2355" s="354">
        <f t="shared" si="830"/>
        <v>0</v>
      </c>
      <c r="D2355" s="354" t="str">
        <f t="shared" si="809"/>
        <v>CG</v>
      </c>
      <c r="E2355" s="354" t="str">
        <f t="shared" si="810"/>
        <v>20</v>
      </c>
      <c r="F2355" s="354" t="str">
        <f t="shared" si="811"/>
        <v>A</v>
      </c>
      <c r="G2355" s="355" t="str">
        <f t="shared" si="812"/>
        <v>01</v>
      </c>
      <c r="H2355" s="232" t="s">
        <v>2571</v>
      </c>
      <c r="I2355" s="232" t="s">
        <v>3025</v>
      </c>
      <c r="J2355" s="233" t="s">
        <v>3025</v>
      </c>
      <c r="K2355" s="233" t="s">
        <v>3025</v>
      </c>
      <c r="L2355" s="234"/>
      <c r="M2355" s="232" t="str">
        <f>IF(ISNA(VLOOKUP(L2355,'MASTER DATA'!$A$1:$B$192,2,0)),"",VLOOKUP(L2355,'MASTER DATA'!$A$1:$B$192,2,0))</f>
        <v/>
      </c>
      <c r="N2355" s="232">
        <v>0</v>
      </c>
      <c r="O2355" s="232" t="e">
        <f t="shared" si="813"/>
        <v>#N/A</v>
      </c>
      <c r="P2355" s="232" t="e">
        <f t="shared" si="814"/>
        <v>#N/A</v>
      </c>
      <c r="Q2355" s="232" t="e">
        <f>VLOOKUP(L2355,'MASTER DATA'!$A$1:$E$192,5,0)</f>
        <v>#N/A</v>
      </c>
      <c r="R2355" s="234">
        <f>SUMIF('picking of the day'!$H$4:$H$358,WMS!H2355&amp;WMS!L2355,'picking of the day'!$E$4:$E$358)</f>
        <v>0</v>
      </c>
      <c r="U2355" s="114">
        <f>IF(ISNA(VLOOKUP(H2355,'data putaway'!$A$1:$E$530,3,0)),0,VLOOKUP(H2355,'data putaway'!$A$1:$E$530,3,0))</f>
        <v>0</v>
      </c>
      <c r="V2355" s="354">
        <f t="shared" si="815"/>
        <v>0</v>
      </c>
      <c r="W2355" s="114">
        <f>IF(ISNA(VLOOKUP(H2355,'data putaway'!$A$1:$E$530,2,0)),0,VLOOKUP(H2355,'data putaway'!$A$1:$E$530,2,0))</f>
        <v>0</v>
      </c>
      <c r="X2355" s="354" t="b">
        <f t="shared" si="816"/>
        <v>1</v>
      </c>
      <c r="Y2355" s="354">
        <f>IF(ISNA(VLOOKUP(H2355,'data putaway'!$A$1:$E$530,4,0)),0,VLOOKUP(H2355,'data putaway'!$A$1:$E$530,4,0))</f>
        <v>0</v>
      </c>
      <c r="Z2355" s="113">
        <f>IF(ISNA(VLOOKUP(H2355,'data putaway'!$A$1:$E$530,5,0)),0,VLOOKUP(H2355,'data putaway'!$A$1:$E$530,5,0))</f>
        <v>0</v>
      </c>
      <c r="AA2355" s="354" t="b">
        <f t="shared" si="817"/>
        <v>0</v>
      </c>
      <c r="AB2355" s="354" t="b">
        <f t="shared" si="818"/>
        <v>0</v>
      </c>
      <c r="AC2355" s="356" t="str">
        <f t="shared" ca="1" si="819"/>
        <v/>
      </c>
      <c r="AD2355" s="114" t="str">
        <f t="shared" ca="1" si="826"/>
        <v/>
      </c>
      <c r="AE2355" s="114">
        <f t="shared" si="820"/>
        <v>0</v>
      </c>
      <c r="AF2355" s="114">
        <f t="shared" si="821"/>
        <v>0</v>
      </c>
      <c r="AG2355" s="354" t="str">
        <f t="shared" si="822"/>
        <v>CG20</v>
      </c>
      <c r="AH2355" s="114">
        <f>IF(ISNA(VLOOKUP(L2355,'MASTER DATA'!$A$1:$F$192,6,0)),0,VLOOKUP(L2355,'MASTER DATA'!$A$1:$F$192,6,0))*AE2355</f>
        <v>0</v>
      </c>
      <c r="AI2355" s="354" t="e">
        <f>VLOOKUP($D2355,'warehouse mapping'!$AN$7:$AO$17,2,0)</f>
        <v>#N/A</v>
      </c>
      <c r="AJ2355" s="114">
        <f t="shared" si="823"/>
        <v>1</v>
      </c>
      <c r="AK2355" s="354" t="e">
        <f t="shared" si="824"/>
        <v>#N/A</v>
      </c>
      <c r="AL2355" s="354" t="s">
        <v>3025</v>
      </c>
      <c r="AM2355" s="354">
        <f t="shared" si="827"/>
        <v>1</v>
      </c>
      <c r="AN2355" s="354" t="b">
        <f t="shared" si="825"/>
        <v>1</v>
      </c>
    </row>
    <row r="2356" spans="1:40" s="354" customFormat="1">
      <c r="A2356" s="354" t="str">
        <f t="shared" si="828"/>
        <v>CG20A02</v>
      </c>
      <c r="B2356" s="354">
        <f t="shared" si="829"/>
        <v>0</v>
      </c>
      <c r="C2356" s="354">
        <f t="shared" si="830"/>
        <v>0</v>
      </c>
      <c r="D2356" s="354" t="str">
        <f t="shared" si="809"/>
        <v>CG</v>
      </c>
      <c r="E2356" s="354" t="str">
        <f t="shared" si="810"/>
        <v>20</v>
      </c>
      <c r="F2356" s="354" t="str">
        <f t="shared" si="811"/>
        <v>A</v>
      </c>
      <c r="G2356" s="355" t="str">
        <f t="shared" si="812"/>
        <v>02</v>
      </c>
      <c r="H2356" s="232" t="s">
        <v>2572</v>
      </c>
      <c r="I2356" s="232" t="s">
        <v>3025</v>
      </c>
      <c r="J2356" s="233" t="s">
        <v>3025</v>
      </c>
      <c r="K2356" s="233" t="s">
        <v>3025</v>
      </c>
      <c r="L2356" s="234"/>
      <c r="M2356" s="232" t="str">
        <f>IF(ISNA(VLOOKUP(L2356,'MASTER DATA'!$A$1:$B$192,2,0)),"",VLOOKUP(L2356,'MASTER DATA'!$A$1:$B$192,2,0))</f>
        <v/>
      </c>
      <c r="N2356" s="232">
        <v>0</v>
      </c>
      <c r="O2356" s="232" t="e">
        <f t="shared" si="813"/>
        <v>#N/A</v>
      </c>
      <c r="P2356" s="232" t="e">
        <f t="shared" si="814"/>
        <v>#N/A</v>
      </c>
      <c r="Q2356" s="232" t="e">
        <f>VLOOKUP(L2356,'MASTER DATA'!$A$1:$E$192,5,0)</f>
        <v>#N/A</v>
      </c>
      <c r="R2356" s="234">
        <f>SUMIF('picking of the day'!$H$4:$H$358,WMS!H2356&amp;WMS!L2356,'picking of the day'!$E$4:$E$358)</f>
        <v>0</v>
      </c>
      <c r="U2356" s="114">
        <f>IF(ISNA(VLOOKUP(H2356,'data putaway'!$A$1:$E$530,3,0)),0,VLOOKUP(H2356,'data putaway'!$A$1:$E$530,3,0))</f>
        <v>0</v>
      </c>
      <c r="V2356" s="354">
        <f t="shared" si="815"/>
        <v>0</v>
      </c>
      <c r="W2356" s="114">
        <f>IF(ISNA(VLOOKUP(H2356,'data putaway'!$A$1:$E$530,2,0)),0,VLOOKUP(H2356,'data putaway'!$A$1:$E$530,2,0))</f>
        <v>0</v>
      </c>
      <c r="X2356" s="354" t="b">
        <f t="shared" si="816"/>
        <v>1</v>
      </c>
      <c r="Y2356" s="354">
        <f>IF(ISNA(VLOOKUP(H2356,'data putaway'!$A$1:$E$530,4,0)),0,VLOOKUP(H2356,'data putaway'!$A$1:$E$530,4,0))</f>
        <v>0</v>
      </c>
      <c r="Z2356" s="113">
        <f>IF(ISNA(VLOOKUP(H2356,'data putaway'!$A$1:$E$530,5,0)),0,VLOOKUP(H2356,'data putaway'!$A$1:$E$530,5,0))</f>
        <v>0</v>
      </c>
      <c r="AA2356" s="354" t="b">
        <f t="shared" si="817"/>
        <v>0</v>
      </c>
      <c r="AB2356" s="354" t="b">
        <f t="shared" si="818"/>
        <v>0</v>
      </c>
      <c r="AC2356" s="356" t="str">
        <f t="shared" ca="1" si="819"/>
        <v/>
      </c>
      <c r="AD2356" s="114" t="str">
        <f t="shared" ca="1" si="826"/>
        <v/>
      </c>
      <c r="AE2356" s="114">
        <f t="shared" si="820"/>
        <v>0</v>
      </c>
      <c r="AF2356" s="114">
        <f t="shared" si="821"/>
        <v>0</v>
      </c>
      <c r="AG2356" s="354" t="str">
        <f t="shared" si="822"/>
        <v>CG20</v>
      </c>
      <c r="AH2356" s="114">
        <f>IF(ISNA(VLOOKUP(L2356,'MASTER DATA'!$A$1:$F$192,6,0)),0,VLOOKUP(L2356,'MASTER DATA'!$A$1:$F$192,6,0))*AE2356</f>
        <v>0</v>
      </c>
      <c r="AI2356" s="354" t="e">
        <f>VLOOKUP($D2356,'warehouse mapping'!$AN$7:$AO$17,2,0)</f>
        <v>#N/A</v>
      </c>
      <c r="AJ2356" s="114">
        <f t="shared" si="823"/>
        <v>1</v>
      </c>
      <c r="AK2356" s="354" t="e">
        <f t="shared" si="824"/>
        <v>#N/A</v>
      </c>
      <c r="AL2356" s="354" t="s">
        <v>3025</v>
      </c>
      <c r="AM2356" s="354">
        <f t="shared" si="827"/>
        <v>1</v>
      </c>
      <c r="AN2356" s="354" t="b">
        <f t="shared" si="825"/>
        <v>1</v>
      </c>
    </row>
    <row r="2357" spans="1:40" s="354" customFormat="1">
      <c r="A2357" s="354" t="str">
        <f t="shared" si="828"/>
        <v>CG20B01</v>
      </c>
      <c r="B2357" s="354">
        <f t="shared" si="829"/>
        <v>0</v>
      </c>
      <c r="C2357" s="354">
        <f t="shared" si="830"/>
        <v>0</v>
      </c>
      <c r="D2357" s="354" t="str">
        <f t="shared" si="809"/>
        <v>CG</v>
      </c>
      <c r="E2357" s="354" t="str">
        <f t="shared" si="810"/>
        <v>20</v>
      </c>
      <c r="F2357" s="354" t="str">
        <f t="shared" si="811"/>
        <v>B</v>
      </c>
      <c r="G2357" s="355" t="str">
        <f t="shared" si="812"/>
        <v>01</v>
      </c>
      <c r="H2357" s="232" t="s">
        <v>2573</v>
      </c>
      <c r="I2357" s="232" t="s">
        <v>3025</v>
      </c>
      <c r="J2357" s="233" t="s">
        <v>3025</v>
      </c>
      <c r="K2357" s="233" t="s">
        <v>3025</v>
      </c>
      <c r="L2357" s="234"/>
      <c r="M2357" s="232" t="str">
        <f>IF(ISNA(VLOOKUP(L2357,'MASTER DATA'!$A$1:$B$192,2,0)),"",VLOOKUP(L2357,'MASTER DATA'!$A$1:$B$192,2,0))</f>
        <v/>
      </c>
      <c r="N2357" s="232">
        <v>0</v>
      </c>
      <c r="O2357" s="232" t="e">
        <f t="shared" si="813"/>
        <v>#N/A</v>
      </c>
      <c r="P2357" s="232" t="e">
        <f t="shared" si="814"/>
        <v>#N/A</v>
      </c>
      <c r="Q2357" s="232" t="e">
        <f>VLOOKUP(L2357,'MASTER DATA'!$A$1:$E$192,5,0)</f>
        <v>#N/A</v>
      </c>
      <c r="R2357" s="234">
        <f>SUMIF('picking of the day'!$H$4:$H$358,WMS!H2357&amp;WMS!L2357,'picking of the day'!$E$4:$E$358)</f>
        <v>0</v>
      </c>
      <c r="U2357" s="114">
        <f>IF(ISNA(VLOOKUP(H2357,'data putaway'!$A$1:$E$530,3,0)),0,VLOOKUP(H2357,'data putaway'!$A$1:$E$530,3,0))</f>
        <v>0</v>
      </c>
      <c r="V2357" s="354">
        <f t="shared" si="815"/>
        <v>0</v>
      </c>
      <c r="W2357" s="114">
        <f>IF(ISNA(VLOOKUP(H2357,'data putaway'!$A$1:$E$530,2,0)),0,VLOOKUP(H2357,'data putaway'!$A$1:$E$530,2,0))</f>
        <v>0</v>
      </c>
      <c r="X2357" s="354" t="b">
        <f t="shared" si="816"/>
        <v>1</v>
      </c>
      <c r="Y2357" s="354">
        <f>IF(ISNA(VLOOKUP(H2357,'data putaway'!$A$1:$E$530,4,0)),0,VLOOKUP(H2357,'data putaway'!$A$1:$E$530,4,0))</f>
        <v>0</v>
      </c>
      <c r="Z2357" s="113">
        <f>IF(ISNA(VLOOKUP(H2357,'data putaway'!$A$1:$E$530,5,0)),0,VLOOKUP(H2357,'data putaway'!$A$1:$E$530,5,0))</f>
        <v>0</v>
      </c>
      <c r="AA2357" s="354" t="b">
        <f t="shared" si="817"/>
        <v>0</v>
      </c>
      <c r="AB2357" s="354" t="b">
        <f t="shared" si="818"/>
        <v>0</v>
      </c>
      <c r="AC2357" s="356" t="str">
        <f t="shared" ca="1" si="819"/>
        <v/>
      </c>
      <c r="AD2357" s="114" t="str">
        <f t="shared" ca="1" si="826"/>
        <v/>
      </c>
      <c r="AE2357" s="114">
        <f t="shared" si="820"/>
        <v>0</v>
      </c>
      <c r="AF2357" s="114">
        <f t="shared" si="821"/>
        <v>0</v>
      </c>
      <c r="AG2357" s="354" t="str">
        <f t="shared" si="822"/>
        <v>CG20</v>
      </c>
      <c r="AH2357" s="114">
        <f>IF(ISNA(VLOOKUP(L2357,'MASTER DATA'!$A$1:$F$192,6,0)),0,VLOOKUP(L2357,'MASTER DATA'!$A$1:$F$192,6,0))*AE2357</f>
        <v>0</v>
      </c>
      <c r="AI2357" s="354" t="e">
        <f>VLOOKUP($D2357,'warehouse mapping'!$AN$7:$AO$17,2,0)</f>
        <v>#N/A</v>
      </c>
      <c r="AJ2357" s="114">
        <f t="shared" si="823"/>
        <v>1</v>
      </c>
      <c r="AK2357" s="354" t="e">
        <f t="shared" si="824"/>
        <v>#N/A</v>
      </c>
      <c r="AL2357" s="354" t="s">
        <v>3025</v>
      </c>
      <c r="AM2357" s="354">
        <f t="shared" si="827"/>
        <v>1</v>
      </c>
      <c r="AN2357" s="354" t="b">
        <f t="shared" si="825"/>
        <v>1</v>
      </c>
    </row>
    <row r="2358" spans="1:40" s="354" customFormat="1">
      <c r="A2358" s="354" t="str">
        <f t="shared" si="828"/>
        <v>CG20B02</v>
      </c>
      <c r="B2358" s="354">
        <f t="shared" si="829"/>
        <v>0</v>
      </c>
      <c r="C2358" s="354">
        <f t="shared" si="830"/>
        <v>0</v>
      </c>
      <c r="D2358" s="354" t="str">
        <f t="shared" si="809"/>
        <v>CG</v>
      </c>
      <c r="E2358" s="354" t="str">
        <f t="shared" si="810"/>
        <v>20</v>
      </c>
      <c r="F2358" s="354" t="str">
        <f t="shared" si="811"/>
        <v>B</v>
      </c>
      <c r="G2358" s="355" t="str">
        <f t="shared" si="812"/>
        <v>02</v>
      </c>
      <c r="H2358" s="232" t="s">
        <v>2574</v>
      </c>
      <c r="I2358" s="232" t="s">
        <v>3025</v>
      </c>
      <c r="J2358" s="233" t="s">
        <v>3025</v>
      </c>
      <c r="K2358" s="233" t="s">
        <v>3025</v>
      </c>
      <c r="L2358" s="234"/>
      <c r="M2358" s="232" t="str">
        <f>IF(ISNA(VLOOKUP(L2358,'MASTER DATA'!$A$1:$B$192,2,0)),"",VLOOKUP(L2358,'MASTER DATA'!$A$1:$B$192,2,0))</f>
        <v/>
      </c>
      <c r="N2358" s="232">
        <v>0</v>
      </c>
      <c r="O2358" s="232" t="e">
        <f t="shared" si="813"/>
        <v>#N/A</v>
      </c>
      <c r="P2358" s="232" t="e">
        <f t="shared" si="814"/>
        <v>#N/A</v>
      </c>
      <c r="Q2358" s="232" t="e">
        <f>VLOOKUP(L2358,'MASTER DATA'!$A$1:$E$192,5,0)</f>
        <v>#N/A</v>
      </c>
      <c r="R2358" s="234">
        <f>SUMIF('picking of the day'!$H$4:$H$358,WMS!H2358&amp;WMS!L2358,'picking of the day'!$E$4:$E$358)</f>
        <v>0</v>
      </c>
      <c r="U2358" s="114">
        <f>IF(ISNA(VLOOKUP(H2358,'data putaway'!$A$1:$E$530,3,0)),0,VLOOKUP(H2358,'data putaway'!$A$1:$E$530,3,0))</f>
        <v>0</v>
      </c>
      <c r="V2358" s="354">
        <f t="shared" si="815"/>
        <v>0</v>
      </c>
      <c r="W2358" s="114">
        <f>IF(ISNA(VLOOKUP(H2358,'data putaway'!$A$1:$E$530,2,0)),0,VLOOKUP(H2358,'data putaway'!$A$1:$E$530,2,0))</f>
        <v>0</v>
      </c>
      <c r="X2358" s="354" t="b">
        <f t="shared" si="816"/>
        <v>1</v>
      </c>
      <c r="Y2358" s="354">
        <f>IF(ISNA(VLOOKUP(H2358,'data putaway'!$A$1:$E$530,4,0)),0,VLOOKUP(H2358,'data putaway'!$A$1:$E$530,4,0))</f>
        <v>0</v>
      </c>
      <c r="Z2358" s="113">
        <f>IF(ISNA(VLOOKUP(H2358,'data putaway'!$A$1:$E$530,5,0)),0,VLOOKUP(H2358,'data putaway'!$A$1:$E$530,5,0))</f>
        <v>0</v>
      </c>
      <c r="AA2358" s="354" t="b">
        <f t="shared" si="817"/>
        <v>0</v>
      </c>
      <c r="AB2358" s="354" t="b">
        <f t="shared" si="818"/>
        <v>0</v>
      </c>
      <c r="AC2358" s="356" t="str">
        <f t="shared" ca="1" si="819"/>
        <v/>
      </c>
      <c r="AD2358" s="114" t="str">
        <f t="shared" ca="1" si="826"/>
        <v/>
      </c>
      <c r="AE2358" s="114">
        <f t="shared" si="820"/>
        <v>0</v>
      </c>
      <c r="AF2358" s="114">
        <f t="shared" si="821"/>
        <v>0</v>
      </c>
      <c r="AG2358" s="354" t="str">
        <f t="shared" si="822"/>
        <v>CG20</v>
      </c>
      <c r="AH2358" s="114">
        <f>IF(ISNA(VLOOKUP(L2358,'MASTER DATA'!$A$1:$F$192,6,0)),0,VLOOKUP(L2358,'MASTER DATA'!$A$1:$F$192,6,0))*AE2358</f>
        <v>0</v>
      </c>
      <c r="AI2358" s="354" t="e">
        <f>VLOOKUP($D2358,'warehouse mapping'!$AN$7:$AO$17,2,0)</f>
        <v>#N/A</v>
      </c>
      <c r="AJ2358" s="114">
        <f t="shared" si="823"/>
        <v>1</v>
      </c>
      <c r="AK2358" s="354" t="e">
        <f t="shared" si="824"/>
        <v>#N/A</v>
      </c>
      <c r="AL2358" s="354" t="s">
        <v>3025</v>
      </c>
      <c r="AM2358" s="354">
        <f t="shared" si="827"/>
        <v>1</v>
      </c>
      <c r="AN2358" s="354" t="b">
        <f t="shared" si="825"/>
        <v>1</v>
      </c>
    </row>
    <row r="2359" spans="1:40" s="354" customFormat="1">
      <c r="A2359" s="354" t="str">
        <f t="shared" si="828"/>
        <v>CG20C01</v>
      </c>
      <c r="B2359" s="354">
        <f t="shared" si="829"/>
        <v>0</v>
      </c>
      <c r="C2359" s="354">
        <f t="shared" si="830"/>
        <v>0</v>
      </c>
      <c r="D2359" s="354" t="str">
        <f t="shared" si="809"/>
        <v>CG</v>
      </c>
      <c r="E2359" s="354" t="str">
        <f t="shared" si="810"/>
        <v>20</v>
      </c>
      <c r="F2359" s="354" t="str">
        <f t="shared" si="811"/>
        <v>C</v>
      </c>
      <c r="G2359" s="355" t="str">
        <f t="shared" si="812"/>
        <v>01</v>
      </c>
      <c r="H2359" s="232" t="s">
        <v>2575</v>
      </c>
      <c r="I2359" s="232" t="s">
        <v>3025</v>
      </c>
      <c r="J2359" s="233" t="s">
        <v>3025</v>
      </c>
      <c r="K2359" s="233" t="s">
        <v>3025</v>
      </c>
      <c r="L2359" s="234"/>
      <c r="M2359" s="232" t="str">
        <f>IF(ISNA(VLOOKUP(L2359,'MASTER DATA'!$A$1:$B$192,2,0)),"",VLOOKUP(L2359,'MASTER DATA'!$A$1:$B$192,2,0))</f>
        <v/>
      </c>
      <c r="N2359" s="232">
        <v>0</v>
      </c>
      <c r="O2359" s="232" t="e">
        <f t="shared" si="813"/>
        <v>#N/A</v>
      </c>
      <c r="P2359" s="232" t="e">
        <f t="shared" si="814"/>
        <v>#N/A</v>
      </c>
      <c r="Q2359" s="232" t="e">
        <f>VLOOKUP(L2359,'MASTER DATA'!$A$1:$E$192,5,0)</f>
        <v>#N/A</v>
      </c>
      <c r="R2359" s="234">
        <f>SUMIF('picking of the day'!$H$4:$H$358,WMS!H2359&amp;WMS!L2359,'picking of the day'!$E$4:$E$358)</f>
        <v>0</v>
      </c>
      <c r="U2359" s="114">
        <f>IF(ISNA(VLOOKUP(H2359,'data putaway'!$A$1:$E$530,3,0)),0,VLOOKUP(H2359,'data putaway'!$A$1:$E$530,3,0))</f>
        <v>0</v>
      </c>
      <c r="V2359" s="354">
        <f t="shared" si="815"/>
        <v>0</v>
      </c>
      <c r="W2359" s="114">
        <f>IF(ISNA(VLOOKUP(H2359,'data putaway'!$A$1:$E$530,2,0)),0,VLOOKUP(H2359,'data putaway'!$A$1:$E$530,2,0))</f>
        <v>0</v>
      </c>
      <c r="X2359" s="354" t="b">
        <f t="shared" si="816"/>
        <v>1</v>
      </c>
      <c r="Y2359" s="354">
        <f>IF(ISNA(VLOOKUP(H2359,'data putaway'!$A$1:$E$530,4,0)),0,VLOOKUP(H2359,'data putaway'!$A$1:$E$530,4,0))</f>
        <v>0</v>
      </c>
      <c r="Z2359" s="113">
        <f>IF(ISNA(VLOOKUP(H2359,'data putaway'!$A$1:$E$530,5,0)),0,VLOOKUP(H2359,'data putaway'!$A$1:$E$530,5,0))</f>
        <v>0</v>
      </c>
      <c r="AA2359" s="354" t="b">
        <f t="shared" si="817"/>
        <v>0</v>
      </c>
      <c r="AB2359" s="354" t="b">
        <f t="shared" si="818"/>
        <v>0</v>
      </c>
      <c r="AC2359" s="356" t="str">
        <f t="shared" ca="1" si="819"/>
        <v/>
      </c>
      <c r="AD2359" s="114" t="str">
        <f t="shared" ca="1" si="826"/>
        <v/>
      </c>
      <c r="AE2359" s="114">
        <f t="shared" si="820"/>
        <v>0</v>
      </c>
      <c r="AF2359" s="114">
        <f t="shared" si="821"/>
        <v>0</v>
      </c>
      <c r="AG2359" s="354" t="str">
        <f t="shared" si="822"/>
        <v>CG20</v>
      </c>
      <c r="AH2359" s="114">
        <f>IF(ISNA(VLOOKUP(L2359,'MASTER DATA'!$A$1:$F$192,6,0)),0,VLOOKUP(L2359,'MASTER DATA'!$A$1:$F$192,6,0))*AE2359</f>
        <v>0</v>
      </c>
      <c r="AI2359" s="354" t="e">
        <f>VLOOKUP($D2359,'warehouse mapping'!$AN$7:$AO$17,2,0)</f>
        <v>#N/A</v>
      </c>
      <c r="AJ2359" s="114">
        <f t="shared" si="823"/>
        <v>1</v>
      </c>
      <c r="AK2359" s="354" t="e">
        <f t="shared" si="824"/>
        <v>#N/A</v>
      </c>
      <c r="AL2359" s="354" t="s">
        <v>3025</v>
      </c>
      <c r="AM2359" s="354">
        <f t="shared" si="827"/>
        <v>1</v>
      </c>
      <c r="AN2359" s="354" t="b">
        <f t="shared" si="825"/>
        <v>1</v>
      </c>
    </row>
    <row r="2360" spans="1:40" s="354" customFormat="1">
      <c r="A2360" s="354" t="str">
        <f t="shared" si="828"/>
        <v>CG20C02</v>
      </c>
      <c r="B2360" s="354">
        <f t="shared" si="829"/>
        <v>0</v>
      </c>
      <c r="C2360" s="354">
        <f t="shared" si="830"/>
        <v>0</v>
      </c>
      <c r="D2360" s="354" t="str">
        <f t="shared" si="809"/>
        <v>CG</v>
      </c>
      <c r="E2360" s="354" t="str">
        <f t="shared" si="810"/>
        <v>20</v>
      </c>
      <c r="F2360" s="354" t="str">
        <f t="shared" si="811"/>
        <v>C</v>
      </c>
      <c r="G2360" s="355" t="str">
        <f t="shared" si="812"/>
        <v>02</v>
      </c>
      <c r="H2360" s="232" t="s">
        <v>2576</v>
      </c>
      <c r="I2360" s="232" t="s">
        <v>3025</v>
      </c>
      <c r="J2360" s="233" t="s">
        <v>3025</v>
      </c>
      <c r="K2360" s="233" t="s">
        <v>3025</v>
      </c>
      <c r="L2360" s="234"/>
      <c r="M2360" s="232" t="str">
        <f>IF(ISNA(VLOOKUP(L2360,'MASTER DATA'!$A$1:$B$192,2,0)),"",VLOOKUP(L2360,'MASTER DATA'!$A$1:$B$192,2,0))</f>
        <v/>
      </c>
      <c r="N2360" s="232">
        <v>0</v>
      </c>
      <c r="O2360" s="232" t="e">
        <f t="shared" si="813"/>
        <v>#N/A</v>
      </c>
      <c r="P2360" s="232" t="e">
        <f t="shared" si="814"/>
        <v>#N/A</v>
      </c>
      <c r="Q2360" s="232" t="e">
        <f>VLOOKUP(L2360,'MASTER DATA'!$A$1:$E$192,5,0)</f>
        <v>#N/A</v>
      </c>
      <c r="R2360" s="234">
        <f>SUMIF('picking of the day'!$H$4:$H$358,WMS!H2360&amp;WMS!L2360,'picking of the day'!$E$4:$E$358)</f>
        <v>0</v>
      </c>
      <c r="U2360" s="114">
        <f>IF(ISNA(VLOOKUP(H2360,'data putaway'!$A$1:$E$530,3,0)),0,VLOOKUP(H2360,'data putaway'!$A$1:$E$530,3,0))</f>
        <v>0</v>
      </c>
      <c r="V2360" s="354">
        <f t="shared" si="815"/>
        <v>0</v>
      </c>
      <c r="W2360" s="114">
        <f>IF(ISNA(VLOOKUP(H2360,'data putaway'!$A$1:$E$530,2,0)),0,VLOOKUP(H2360,'data putaway'!$A$1:$E$530,2,0))</f>
        <v>0</v>
      </c>
      <c r="X2360" s="354" t="b">
        <f t="shared" si="816"/>
        <v>1</v>
      </c>
      <c r="Y2360" s="354">
        <f>IF(ISNA(VLOOKUP(H2360,'data putaway'!$A$1:$E$530,4,0)),0,VLOOKUP(H2360,'data putaway'!$A$1:$E$530,4,0))</f>
        <v>0</v>
      </c>
      <c r="Z2360" s="113">
        <f>IF(ISNA(VLOOKUP(H2360,'data putaway'!$A$1:$E$530,5,0)),0,VLOOKUP(H2360,'data putaway'!$A$1:$E$530,5,0))</f>
        <v>0</v>
      </c>
      <c r="AA2360" s="354" t="b">
        <f t="shared" si="817"/>
        <v>0</v>
      </c>
      <c r="AB2360" s="354" t="b">
        <f t="shared" si="818"/>
        <v>0</v>
      </c>
      <c r="AC2360" s="356" t="str">
        <f t="shared" ca="1" si="819"/>
        <v/>
      </c>
      <c r="AD2360" s="114" t="str">
        <f t="shared" ca="1" si="826"/>
        <v/>
      </c>
      <c r="AE2360" s="114">
        <f t="shared" si="820"/>
        <v>0</v>
      </c>
      <c r="AF2360" s="114">
        <f t="shared" si="821"/>
        <v>0</v>
      </c>
      <c r="AG2360" s="354" t="str">
        <f t="shared" si="822"/>
        <v>CG20</v>
      </c>
      <c r="AH2360" s="114">
        <f>IF(ISNA(VLOOKUP(L2360,'MASTER DATA'!$A$1:$F$192,6,0)),0,VLOOKUP(L2360,'MASTER DATA'!$A$1:$F$192,6,0))*AE2360</f>
        <v>0</v>
      </c>
      <c r="AI2360" s="354" t="e">
        <f>VLOOKUP($D2360,'warehouse mapping'!$AN$7:$AO$17,2,0)</f>
        <v>#N/A</v>
      </c>
      <c r="AJ2360" s="114">
        <f t="shared" si="823"/>
        <v>1</v>
      </c>
      <c r="AK2360" s="354" t="e">
        <f t="shared" si="824"/>
        <v>#N/A</v>
      </c>
      <c r="AL2360" s="354" t="s">
        <v>3025</v>
      </c>
      <c r="AM2360" s="354">
        <f t="shared" si="827"/>
        <v>1</v>
      </c>
      <c r="AN2360" s="354" t="b">
        <f t="shared" si="825"/>
        <v>1</v>
      </c>
    </row>
    <row r="2361" spans="1:40" s="354" customFormat="1">
      <c r="A2361" s="354" t="str">
        <f t="shared" si="828"/>
        <v>CG20D01</v>
      </c>
      <c r="B2361" s="354">
        <f t="shared" si="829"/>
        <v>0</v>
      </c>
      <c r="C2361" s="354">
        <f t="shared" si="830"/>
        <v>0</v>
      </c>
      <c r="D2361" s="354" t="str">
        <f t="shared" si="809"/>
        <v>CG</v>
      </c>
      <c r="E2361" s="354" t="str">
        <f t="shared" si="810"/>
        <v>20</v>
      </c>
      <c r="F2361" s="354" t="str">
        <f t="shared" si="811"/>
        <v>D</v>
      </c>
      <c r="G2361" s="355" t="str">
        <f t="shared" si="812"/>
        <v>01</v>
      </c>
      <c r="H2361" s="232" t="s">
        <v>2577</v>
      </c>
      <c r="I2361" s="232" t="s">
        <v>3025</v>
      </c>
      <c r="J2361" s="233" t="s">
        <v>3025</v>
      </c>
      <c r="K2361" s="233" t="s">
        <v>3025</v>
      </c>
      <c r="L2361" s="234"/>
      <c r="M2361" s="232" t="str">
        <f>IF(ISNA(VLOOKUP(L2361,'MASTER DATA'!$A$1:$B$192,2,0)),"",VLOOKUP(L2361,'MASTER DATA'!$A$1:$B$192,2,0))</f>
        <v/>
      </c>
      <c r="N2361" s="232">
        <v>0</v>
      </c>
      <c r="O2361" s="232" t="e">
        <f t="shared" si="813"/>
        <v>#N/A</v>
      </c>
      <c r="P2361" s="232" t="e">
        <f t="shared" si="814"/>
        <v>#N/A</v>
      </c>
      <c r="Q2361" s="232" t="e">
        <f>VLOOKUP(L2361,'MASTER DATA'!$A$1:$E$192,5,0)</f>
        <v>#N/A</v>
      </c>
      <c r="R2361" s="234">
        <f>SUMIF('picking of the day'!$H$4:$H$358,WMS!H2361&amp;WMS!L2361,'picking of the day'!$E$4:$E$358)</f>
        <v>0</v>
      </c>
      <c r="U2361" s="114">
        <f>IF(ISNA(VLOOKUP(H2361,'data putaway'!$A$1:$E$530,3,0)),0,VLOOKUP(H2361,'data putaway'!$A$1:$E$530,3,0))</f>
        <v>0</v>
      </c>
      <c r="V2361" s="354">
        <f t="shared" si="815"/>
        <v>0</v>
      </c>
      <c r="W2361" s="114">
        <f>IF(ISNA(VLOOKUP(H2361,'data putaway'!$A$1:$E$530,2,0)),0,VLOOKUP(H2361,'data putaway'!$A$1:$E$530,2,0))</f>
        <v>0</v>
      </c>
      <c r="X2361" s="354" t="b">
        <f t="shared" si="816"/>
        <v>1</v>
      </c>
      <c r="Y2361" s="354">
        <f>IF(ISNA(VLOOKUP(H2361,'data putaway'!$A$1:$E$530,4,0)),0,VLOOKUP(H2361,'data putaway'!$A$1:$E$530,4,0))</f>
        <v>0</v>
      </c>
      <c r="Z2361" s="113">
        <f>IF(ISNA(VLOOKUP(H2361,'data putaway'!$A$1:$E$530,5,0)),0,VLOOKUP(H2361,'data putaway'!$A$1:$E$530,5,0))</f>
        <v>0</v>
      </c>
      <c r="AA2361" s="354" t="b">
        <f t="shared" si="817"/>
        <v>0</v>
      </c>
      <c r="AB2361" s="354" t="b">
        <f t="shared" si="818"/>
        <v>0</v>
      </c>
      <c r="AC2361" s="356" t="str">
        <f t="shared" ca="1" si="819"/>
        <v/>
      </c>
      <c r="AD2361" s="114" t="str">
        <f t="shared" ca="1" si="826"/>
        <v/>
      </c>
      <c r="AE2361" s="114">
        <f t="shared" si="820"/>
        <v>0</v>
      </c>
      <c r="AF2361" s="114">
        <f t="shared" si="821"/>
        <v>0</v>
      </c>
      <c r="AG2361" s="354" t="str">
        <f t="shared" si="822"/>
        <v>CG20</v>
      </c>
      <c r="AH2361" s="114">
        <f>IF(ISNA(VLOOKUP(L2361,'MASTER DATA'!$A$1:$F$192,6,0)),0,VLOOKUP(L2361,'MASTER DATA'!$A$1:$F$192,6,0))*AE2361</f>
        <v>0</v>
      </c>
      <c r="AI2361" s="354" t="e">
        <f>VLOOKUP($D2361,'warehouse mapping'!$AN$7:$AO$17,2,0)</f>
        <v>#N/A</v>
      </c>
      <c r="AJ2361" s="114">
        <f t="shared" si="823"/>
        <v>1</v>
      </c>
      <c r="AK2361" s="354" t="e">
        <f t="shared" si="824"/>
        <v>#N/A</v>
      </c>
      <c r="AL2361" s="354" t="s">
        <v>3025</v>
      </c>
      <c r="AM2361" s="354">
        <f t="shared" si="827"/>
        <v>1</v>
      </c>
      <c r="AN2361" s="354" t="b">
        <f t="shared" si="825"/>
        <v>1</v>
      </c>
    </row>
    <row r="2362" spans="1:40" s="354" customFormat="1">
      <c r="A2362" s="354" t="str">
        <f t="shared" si="828"/>
        <v>CG20D02</v>
      </c>
      <c r="B2362" s="354">
        <f t="shared" si="829"/>
        <v>0</v>
      </c>
      <c r="C2362" s="354">
        <f t="shared" si="830"/>
        <v>0</v>
      </c>
      <c r="D2362" s="354" t="str">
        <f t="shared" si="809"/>
        <v>CG</v>
      </c>
      <c r="E2362" s="354" t="str">
        <f t="shared" si="810"/>
        <v>20</v>
      </c>
      <c r="F2362" s="354" t="str">
        <f t="shared" si="811"/>
        <v>D</v>
      </c>
      <c r="G2362" s="355" t="str">
        <f t="shared" si="812"/>
        <v>02</v>
      </c>
      <c r="H2362" s="232" t="s">
        <v>2578</v>
      </c>
      <c r="I2362" s="232" t="s">
        <v>3025</v>
      </c>
      <c r="J2362" s="233" t="s">
        <v>3025</v>
      </c>
      <c r="K2362" s="233" t="s">
        <v>3025</v>
      </c>
      <c r="L2362" s="234"/>
      <c r="M2362" s="232" t="str">
        <f>IF(ISNA(VLOOKUP(L2362,'MASTER DATA'!$A$1:$B$192,2,0)),"",VLOOKUP(L2362,'MASTER DATA'!$A$1:$B$192,2,0))</f>
        <v/>
      </c>
      <c r="N2362" s="232">
        <v>0</v>
      </c>
      <c r="O2362" s="232" t="e">
        <f t="shared" si="813"/>
        <v>#N/A</v>
      </c>
      <c r="P2362" s="232" t="e">
        <f t="shared" si="814"/>
        <v>#N/A</v>
      </c>
      <c r="Q2362" s="232" t="e">
        <f>VLOOKUP(L2362,'MASTER DATA'!$A$1:$E$192,5,0)</f>
        <v>#N/A</v>
      </c>
      <c r="R2362" s="234">
        <f>SUMIF('picking of the day'!$H$4:$H$358,WMS!H2362&amp;WMS!L2362,'picking of the day'!$E$4:$E$358)</f>
        <v>0</v>
      </c>
      <c r="U2362" s="114">
        <f>IF(ISNA(VLOOKUP(H2362,'data putaway'!$A$1:$E$530,3,0)),0,VLOOKUP(H2362,'data putaway'!$A$1:$E$530,3,0))</f>
        <v>0</v>
      </c>
      <c r="V2362" s="354">
        <f t="shared" si="815"/>
        <v>0</v>
      </c>
      <c r="W2362" s="114">
        <f>IF(ISNA(VLOOKUP(H2362,'data putaway'!$A$1:$E$530,2,0)),0,VLOOKUP(H2362,'data putaway'!$A$1:$E$530,2,0))</f>
        <v>0</v>
      </c>
      <c r="X2362" s="354" t="b">
        <f t="shared" si="816"/>
        <v>1</v>
      </c>
      <c r="Y2362" s="354">
        <f>IF(ISNA(VLOOKUP(H2362,'data putaway'!$A$1:$E$530,4,0)),0,VLOOKUP(H2362,'data putaway'!$A$1:$E$530,4,0))</f>
        <v>0</v>
      </c>
      <c r="Z2362" s="113">
        <f>IF(ISNA(VLOOKUP(H2362,'data putaway'!$A$1:$E$530,5,0)),0,VLOOKUP(H2362,'data putaway'!$A$1:$E$530,5,0))</f>
        <v>0</v>
      </c>
      <c r="AA2362" s="354" t="b">
        <f t="shared" si="817"/>
        <v>0</v>
      </c>
      <c r="AB2362" s="354" t="b">
        <f t="shared" si="818"/>
        <v>0</v>
      </c>
      <c r="AC2362" s="356" t="str">
        <f t="shared" ca="1" si="819"/>
        <v/>
      </c>
      <c r="AD2362" s="114" t="str">
        <f t="shared" ca="1" si="826"/>
        <v/>
      </c>
      <c r="AE2362" s="114">
        <f t="shared" si="820"/>
        <v>0</v>
      </c>
      <c r="AF2362" s="114">
        <f t="shared" si="821"/>
        <v>0</v>
      </c>
      <c r="AG2362" s="354" t="str">
        <f t="shared" si="822"/>
        <v>CG20</v>
      </c>
      <c r="AH2362" s="114">
        <f>IF(ISNA(VLOOKUP(L2362,'MASTER DATA'!$A$1:$F$192,6,0)),0,VLOOKUP(L2362,'MASTER DATA'!$A$1:$F$192,6,0))*AE2362</f>
        <v>0</v>
      </c>
      <c r="AI2362" s="354" t="e">
        <f>VLOOKUP($D2362,'warehouse mapping'!$AN$7:$AO$17,2,0)</f>
        <v>#N/A</v>
      </c>
      <c r="AJ2362" s="114">
        <f t="shared" si="823"/>
        <v>1</v>
      </c>
      <c r="AK2362" s="354" t="e">
        <f t="shared" si="824"/>
        <v>#N/A</v>
      </c>
      <c r="AL2362" s="354" t="s">
        <v>3025</v>
      </c>
      <c r="AM2362" s="354">
        <f t="shared" si="827"/>
        <v>1</v>
      </c>
      <c r="AN2362" s="354" t="b">
        <f t="shared" si="825"/>
        <v>1</v>
      </c>
    </row>
    <row r="2363" spans="1:40" s="354" customFormat="1">
      <c r="A2363" s="354" t="str">
        <f t="shared" si="828"/>
        <v>CG20E01</v>
      </c>
      <c r="B2363" s="354">
        <f t="shared" si="829"/>
        <v>0</v>
      </c>
      <c r="C2363" s="354">
        <f t="shared" si="830"/>
        <v>0</v>
      </c>
      <c r="D2363" s="354" t="str">
        <f t="shared" si="809"/>
        <v>CG</v>
      </c>
      <c r="E2363" s="354" t="str">
        <f t="shared" si="810"/>
        <v>20</v>
      </c>
      <c r="F2363" s="354" t="str">
        <f t="shared" si="811"/>
        <v>E</v>
      </c>
      <c r="G2363" s="355" t="str">
        <f t="shared" si="812"/>
        <v>01</v>
      </c>
      <c r="H2363" s="232" t="s">
        <v>2579</v>
      </c>
      <c r="I2363" s="232" t="s">
        <v>3025</v>
      </c>
      <c r="J2363" s="233" t="s">
        <v>3025</v>
      </c>
      <c r="K2363" s="233" t="s">
        <v>3025</v>
      </c>
      <c r="L2363" s="234"/>
      <c r="M2363" s="232" t="str">
        <f>IF(ISNA(VLOOKUP(L2363,'MASTER DATA'!$A$1:$B$192,2,0)),"",VLOOKUP(L2363,'MASTER DATA'!$A$1:$B$192,2,0))</f>
        <v/>
      </c>
      <c r="N2363" s="232">
        <v>0</v>
      </c>
      <c r="O2363" s="232" t="e">
        <f t="shared" si="813"/>
        <v>#N/A</v>
      </c>
      <c r="P2363" s="232" t="e">
        <f t="shared" si="814"/>
        <v>#N/A</v>
      </c>
      <c r="Q2363" s="232" t="e">
        <f>VLOOKUP(L2363,'MASTER DATA'!$A$1:$E$192,5,0)</f>
        <v>#N/A</v>
      </c>
      <c r="R2363" s="234">
        <f>SUMIF('picking of the day'!$H$4:$H$358,WMS!H2363&amp;WMS!L2363,'picking of the day'!$E$4:$E$358)</f>
        <v>0</v>
      </c>
      <c r="U2363" s="114">
        <f>IF(ISNA(VLOOKUP(H2363,'data putaway'!$A$1:$E$530,3,0)),0,VLOOKUP(H2363,'data putaway'!$A$1:$E$530,3,0))</f>
        <v>0</v>
      </c>
      <c r="V2363" s="354">
        <f t="shared" si="815"/>
        <v>0</v>
      </c>
      <c r="W2363" s="114">
        <f>IF(ISNA(VLOOKUP(H2363,'data putaway'!$A$1:$E$530,2,0)),0,VLOOKUP(H2363,'data putaway'!$A$1:$E$530,2,0))</f>
        <v>0</v>
      </c>
      <c r="X2363" s="354" t="b">
        <f t="shared" si="816"/>
        <v>1</v>
      </c>
      <c r="Y2363" s="354">
        <f>IF(ISNA(VLOOKUP(H2363,'data putaway'!$A$1:$E$530,4,0)),0,VLOOKUP(H2363,'data putaway'!$A$1:$E$530,4,0))</f>
        <v>0</v>
      </c>
      <c r="Z2363" s="113">
        <f>IF(ISNA(VLOOKUP(H2363,'data putaway'!$A$1:$E$530,5,0)),0,VLOOKUP(H2363,'data putaway'!$A$1:$E$530,5,0))</f>
        <v>0</v>
      </c>
      <c r="AA2363" s="354" t="b">
        <f t="shared" si="817"/>
        <v>0</v>
      </c>
      <c r="AB2363" s="354" t="b">
        <f t="shared" si="818"/>
        <v>0</v>
      </c>
      <c r="AC2363" s="356" t="str">
        <f t="shared" ca="1" si="819"/>
        <v/>
      </c>
      <c r="AD2363" s="114" t="str">
        <f t="shared" ca="1" si="826"/>
        <v/>
      </c>
      <c r="AE2363" s="114">
        <f t="shared" si="820"/>
        <v>0</v>
      </c>
      <c r="AF2363" s="114">
        <f t="shared" si="821"/>
        <v>0</v>
      </c>
      <c r="AG2363" s="354" t="str">
        <f t="shared" si="822"/>
        <v>CG20</v>
      </c>
      <c r="AH2363" s="114">
        <f>IF(ISNA(VLOOKUP(L2363,'MASTER DATA'!$A$1:$F$192,6,0)),0,VLOOKUP(L2363,'MASTER DATA'!$A$1:$F$192,6,0))*AE2363</f>
        <v>0</v>
      </c>
      <c r="AI2363" s="354" t="e">
        <f>VLOOKUP($D2363,'warehouse mapping'!$AN$7:$AO$17,2,0)</f>
        <v>#N/A</v>
      </c>
      <c r="AJ2363" s="114">
        <f t="shared" si="823"/>
        <v>1</v>
      </c>
      <c r="AK2363" s="354" t="e">
        <f t="shared" si="824"/>
        <v>#N/A</v>
      </c>
      <c r="AL2363" s="354" t="s">
        <v>3025</v>
      </c>
      <c r="AM2363" s="354">
        <f t="shared" si="827"/>
        <v>1</v>
      </c>
      <c r="AN2363" s="354" t="b">
        <f t="shared" si="825"/>
        <v>1</v>
      </c>
    </row>
    <row r="2364" spans="1:40" s="354" customFormat="1">
      <c r="A2364" s="354" t="str">
        <f t="shared" si="828"/>
        <v>CG20E02</v>
      </c>
      <c r="B2364" s="354">
        <f t="shared" si="829"/>
        <v>0</v>
      </c>
      <c r="C2364" s="354">
        <f t="shared" si="830"/>
        <v>0</v>
      </c>
      <c r="D2364" s="354" t="str">
        <f t="shared" si="809"/>
        <v>CG</v>
      </c>
      <c r="E2364" s="354" t="str">
        <f t="shared" si="810"/>
        <v>20</v>
      </c>
      <c r="F2364" s="354" t="str">
        <f t="shared" si="811"/>
        <v>E</v>
      </c>
      <c r="G2364" s="355" t="str">
        <f t="shared" si="812"/>
        <v>02</v>
      </c>
      <c r="H2364" s="232" t="s">
        <v>2580</v>
      </c>
      <c r="I2364" s="232" t="s">
        <v>3025</v>
      </c>
      <c r="J2364" s="233" t="s">
        <v>3025</v>
      </c>
      <c r="K2364" s="233" t="s">
        <v>3025</v>
      </c>
      <c r="L2364" s="234"/>
      <c r="M2364" s="232" t="str">
        <f>IF(ISNA(VLOOKUP(L2364,'MASTER DATA'!$A$1:$B$192,2,0)),"",VLOOKUP(L2364,'MASTER DATA'!$A$1:$B$192,2,0))</f>
        <v/>
      </c>
      <c r="N2364" s="232">
        <v>0</v>
      </c>
      <c r="O2364" s="232" t="e">
        <f t="shared" si="813"/>
        <v>#N/A</v>
      </c>
      <c r="P2364" s="232" t="e">
        <f t="shared" si="814"/>
        <v>#N/A</v>
      </c>
      <c r="Q2364" s="232" t="e">
        <f>VLOOKUP(L2364,'MASTER DATA'!$A$1:$E$192,5,0)</f>
        <v>#N/A</v>
      </c>
      <c r="R2364" s="234">
        <f>SUMIF('picking of the day'!$H$4:$H$358,WMS!H2364&amp;WMS!L2364,'picking of the day'!$E$4:$E$358)</f>
        <v>0</v>
      </c>
      <c r="U2364" s="114">
        <f>IF(ISNA(VLOOKUP(H2364,'data putaway'!$A$1:$E$530,3,0)),0,VLOOKUP(H2364,'data putaway'!$A$1:$E$530,3,0))</f>
        <v>0</v>
      </c>
      <c r="V2364" s="354">
        <f t="shared" si="815"/>
        <v>0</v>
      </c>
      <c r="W2364" s="114">
        <f>IF(ISNA(VLOOKUP(H2364,'data putaway'!$A$1:$E$530,2,0)),0,VLOOKUP(H2364,'data putaway'!$A$1:$E$530,2,0))</f>
        <v>0</v>
      </c>
      <c r="X2364" s="354" t="b">
        <f t="shared" si="816"/>
        <v>1</v>
      </c>
      <c r="Y2364" s="354">
        <f>IF(ISNA(VLOOKUP(H2364,'data putaway'!$A$1:$E$530,4,0)),0,VLOOKUP(H2364,'data putaway'!$A$1:$E$530,4,0))</f>
        <v>0</v>
      </c>
      <c r="Z2364" s="113">
        <f>IF(ISNA(VLOOKUP(H2364,'data putaway'!$A$1:$E$530,5,0)),0,VLOOKUP(H2364,'data putaway'!$A$1:$E$530,5,0))</f>
        <v>0</v>
      </c>
      <c r="AA2364" s="354" t="b">
        <f t="shared" si="817"/>
        <v>0</v>
      </c>
      <c r="AB2364" s="354" t="b">
        <f t="shared" si="818"/>
        <v>0</v>
      </c>
      <c r="AC2364" s="356" t="str">
        <f t="shared" ca="1" si="819"/>
        <v/>
      </c>
      <c r="AD2364" s="114" t="str">
        <f t="shared" ca="1" si="826"/>
        <v/>
      </c>
      <c r="AE2364" s="114">
        <f t="shared" si="820"/>
        <v>0</v>
      </c>
      <c r="AF2364" s="114">
        <f t="shared" si="821"/>
        <v>0</v>
      </c>
      <c r="AG2364" s="354" t="str">
        <f t="shared" si="822"/>
        <v>CG20</v>
      </c>
      <c r="AH2364" s="114">
        <f>IF(ISNA(VLOOKUP(L2364,'MASTER DATA'!$A$1:$F$192,6,0)),0,VLOOKUP(L2364,'MASTER DATA'!$A$1:$F$192,6,0))*AE2364</f>
        <v>0</v>
      </c>
      <c r="AI2364" s="354" t="e">
        <f>VLOOKUP($D2364,'warehouse mapping'!$AN$7:$AO$17,2,0)</f>
        <v>#N/A</v>
      </c>
      <c r="AJ2364" s="114">
        <f t="shared" si="823"/>
        <v>1</v>
      </c>
      <c r="AK2364" s="354" t="e">
        <f t="shared" si="824"/>
        <v>#N/A</v>
      </c>
      <c r="AL2364" s="354" t="s">
        <v>3025</v>
      </c>
      <c r="AM2364" s="354">
        <f t="shared" si="827"/>
        <v>1</v>
      </c>
      <c r="AN2364" s="354" t="b">
        <f t="shared" si="825"/>
        <v>1</v>
      </c>
    </row>
    <row r="2365" spans="1:40" s="354" customFormat="1">
      <c r="A2365" s="354" t="str">
        <f t="shared" si="828"/>
        <v>CG21A01</v>
      </c>
      <c r="B2365" s="354">
        <f t="shared" si="829"/>
        <v>0</v>
      </c>
      <c r="C2365" s="354">
        <f t="shared" si="830"/>
        <v>0</v>
      </c>
      <c r="D2365" s="354" t="str">
        <f t="shared" si="809"/>
        <v>CG</v>
      </c>
      <c r="E2365" s="354" t="str">
        <f t="shared" si="810"/>
        <v>21</v>
      </c>
      <c r="F2365" s="354" t="str">
        <f t="shared" si="811"/>
        <v>A</v>
      </c>
      <c r="G2365" s="355" t="str">
        <f t="shared" si="812"/>
        <v>01</v>
      </c>
      <c r="H2365" s="232" t="s">
        <v>2581</v>
      </c>
      <c r="I2365" s="232" t="s">
        <v>3025</v>
      </c>
      <c r="J2365" s="233" t="s">
        <v>3025</v>
      </c>
      <c r="K2365" s="233" t="s">
        <v>3025</v>
      </c>
      <c r="L2365" s="234"/>
      <c r="M2365" s="232" t="str">
        <f>IF(ISNA(VLOOKUP(L2365,'MASTER DATA'!$A$1:$B$192,2,0)),"",VLOOKUP(L2365,'MASTER DATA'!$A$1:$B$192,2,0))</f>
        <v/>
      </c>
      <c r="N2365" s="232">
        <v>0</v>
      </c>
      <c r="O2365" s="232" t="e">
        <f t="shared" si="813"/>
        <v>#N/A</v>
      </c>
      <c r="P2365" s="232" t="e">
        <f t="shared" si="814"/>
        <v>#N/A</v>
      </c>
      <c r="Q2365" s="232" t="e">
        <f>VLOOKUP(L2365,'MASTER DATA'!$A$1:$E$192,5,0)</f>
        <v>#N/A</v>
      </c>
      <c r="R2365" s="234">
        <f>SUMIF('picking of the day'!$H$4:$H$358,WMS!H2365&amp;WMS!L2365,'picking of the day'!$E$4:$E$358)</f>
        <v>0</v>
      </c>
      <c r="U2365" s="114">
        <f>IF(ISNA(VLOOKUP(H2365,'data putaway'!$A$1:$E$530,3,0)),0,VLOOKUP(H2365,'data putaway'!$A$1:$E$530,3,0))</f>
        <v>0</v>
      </c>
      <c r="V2365" s="354">
        <f t="shared" si="815"/>
        <v>0</v>
      </c>
      <c r="W2365" s="114">
        <f>IF(ISNA(VLOOKUP(H2365,'data putaway'!$A$1:$E$530,2,0)),0,VLOOKUP(H2365,'data putaway'!$A$1:$E$530,2,0))</f>
        <v>0</v>
      </c>
      <c r="X2365" s="354" t="b">
        <f t="shared" si="816"/>
        <v>1</v>
      </c>
      <c r="Y2365" s="354">
        <f>IF(ISNA(VLOOKUP(H2365,'data putaway'!$A$1:$E$530,4,0)),0,VLOOKUP(H2365,'data putaway'!$A$1:$E$530,4,0))</f>
        <v>0</v>
      </c>
      <c r="Z2365" s="113">
        <f>IF(ISNA(VLOOKUP(H2365,'data putaway'!$A$1:$E$530,5,0)),0,VLOOKUP(H2365,'data putaway'!$A$1:$E$530,5,0))</f>
        <v>0</v>
      </c>
      <c r="AA2365" s="354" t="b">
        <f t="shared" si="817"/>
        <v>0</v>
      </c>
      <c r="AB2365" s="354" t="b">
        <f t="shared" si="818"/>
        <v>0</v>
      </c>
      <c r="AC2365" s="356" t="str">
        <f t="shared" ca="1" si="819"/>
        <v/>
      </c>
      <c r="AD2365" s="114" t="str">
        <f t="shared" ca="1" si="826"/>
        <v/>
      </c>
      <c r="AE2365" s="114">
        <f t="shared" si="820"/>
        <v>0</v>
      </c>
      <c r="AF2365" s="114">
        <f t="shared" si="821"/>
        <v>0</v>
      </c>
      <c r="AG2365" s="354" t="str">
        <f t="shared" si="822"/>
        <v>CG21</v>
      </c>
      <c r="AH2365" s="114">
        <f>IF(ISNA(VLOOKUP(L2365,'MASTER DATA'!$A$1:$F$192,6,0)),0,VLOOKUP(L2365,'MASTER DATA'!$A$1:$F$192,6,0))*AE2365</f>
        <v>0</v>
      </c>
      <c r="AI2365" s="354" t="e">
        <f>VLOOKUP($D2365,'warehouse mapping'!$AN$7:$AO$17,2,0)</f>
        <v>#N/A</v>
      </c>
      <c r="AJ2365" s="114">
        <f t="shared" si="823"/>
        <v>1</v>
      </c>
      <c r="AK2365" s="354" t="e">
        <f t="shared" si="824"/>
        <v>#N/A</v>
      </c>
      <c r="AL2365" s="354" t="s">
        <v>3025</v>
      </c>
      <c r="AM2365" s="354">
        <f t="shared" si="827"/>
        <v>1</v>
      </c>
      <c r="AN2365" s="354" t="b">
        <f t="shared" si="825"/>
        <v>1</v>
      </c>
    </row>
    <row r="2366" spans="1:40" s="354" customFormat="1">
      <c r="A2366" s="354" t="str">
        <f t="shared" si="828"/>
        <v>CG21A02</v>
      </c>
      <c r="B2366" s="354">
        <f t="shared" si="829"/>
        <v>0</v>
      </c>
      <c r="C2366" s="354">
        <f t="shared" si="830"/>
        <v>0</v>
      </c>
      <c r="D2366" s="354" t="str">
        <f t="shared" si="809"/>
        <v>CG</v>
      </c>
      <c r="E2366" s="354" t="str">
        <f t="shared" si="810"/>
        <v>21</v>
      </c>
      <c r="F2366" s="354" t="str">
        <f t="shared" si="811"/>
        <v>A</v>
      </c>
      <c r="G2366" s="355" t="str">
        <f t="shared" si="812"/>
        <v>02</v>
      </c>
      <c r="H2366" s="232" t="s">
        <v>2582</v>
      </c>
      <c r="I2366" s="232" t="s">
        <v>3025</v>
      </c>
      <c r="J2366" s="233" t="s">
        <v>3025</v>
      </c>
      <c r="K2366" s="233" t="s">
        <v>3025</v>
      </c>
      <c r="L2366" s="234"/>
      <c r="M2366" s="232" t="str">
        <f>IF(ISNA(VLOOKUP(L2366,'MASTER DATA'!$A$1:$B$192,2,0)),"",VLOOKUP(L2366,'MASTER DATA'!$A$1:$B$192,2,0))</f>
        <v/>
      </c>
      <c r="N2366" s="232">
        <v>0</v>
      </c>
      <c r="O2366" s="232" t="e">
        <f t="shared" si="813"/>
        <v>#N/A</v>
      </c>
      <c r="P2366" s="232" t="e">
        <f t="shared" si="814"/>
        <v>#N/A</v>
      </c>
      <c r="Q2366" s="232" t="e">
        <f>VLOOKUP(L2366,'MASTER DATA'!$A$1:$E$192,5,0)</f>
        <v>#N/A</v>
      </c>
      <c r="R2366" s="234">
        <f>SUMIF('picking of the day'!$H$4:$H$358,WMS!H2366&amp;WMS!L2366,'picking of the day'!$E$4:$E$358)</f>
        <v>0</v>
      </c>
      <c r="U2366" s="114">
        <f>IF(ISNA(VLOOKUP(H2366,'data putaway'!$A$1:$E$530,3,0)),0,VLOOKUP(H2366,'data putaway'!$A$1:$E$530,3,0))</f>
        <v>0</v>
      </c>
      <c r="V2366" s="354">
        <f t="shared" si="815"/>
        <v>0</v>
      </c>
      <c r="W2366" s="114">
        <f>IF(ISNA(VLOOKUP(H2366,'data putaway'!$A$1:$E$530,2,0)),0,VLOOKUP(H2366,'data putaway'!$A$1:$E$530,2,0))</f>
        <v>0</v>
      </c>
      <c r="X2366" s="354" t="b">
        <f t="shared" si="816"/>
        <v>1</v>
      </c>
      <c r="Y2366" s="354">
        <f>IF(ISNA(VLOOKUP(H2366,'data putaway'!$A$1:$E$530,4,0)),0,VLOOKUP(H2366,'data putaway'!$A$1:$E$530,4,0))</f>
        <v>0</v>
      </c>
      <c r="Z2366" s="113">
        <f>IF(ISNA(VLOOKUP(H2366,'data putaway'!$A$1:$E$530,5,0)),0,VLOOKUP(H2366,'data putaway'!$A$1:$E$530,5,0))</f>
        <v>0</v>
      </c>
      <c r="AA2366" s="354" t="b">
        <f t="shared" si="817"/>
        <v>0</v>
      </c>
      <c r="AB2366" s="354" t="b">
        <f t="shared" si="818"/>
        <v>0</v>
      </c>
      <c r="AC2366" s="356" t="str">
        <f t="shared" ca="1" si="819"/>
        <v/>
      </c>
      <c r="AD2366" s="114" t="str">
        <f t="shared" ca="1" si="826"/>
        <v/>
      </c>
      <c r="AE2366" s="114">
        <f t="shared" si="820"/>
        <v>0</v>
      </c>
      <c r="AF2366" s="114">
        <f t="shared" si="821"/>
        <v>0</v>
      </c>
      <c r="AG2366" s="354" t="str">
        <f t="shared" si="822"/>
        <v>CG21</v>
      </c>
      <c r="AH2366" s="114">
        <f>IF(ISNA(VLOOKUP(L2366,'MASTER DATA'!$A$1:$F$192,6,0)),0,VLOOKUP(L2366,'MASTER DATA'!$A$1:$F$192,6,0))*AE2366</f>
        <v>0</v>
      </c>
      <c r="AI2366" s="354" t="e">
        <f>VLOOKUP($D2366,'warehouse mapping'!$AN$7:$AO$17,2,0)</f>
        <v>#N/A</v>
      </c>
      <c r="AJ2366" s="114">
        <f t="shared" si="823"/>
        <v>1</v>
      </c>
      <c r="AK2366" s="354" t="e">
        <f t="shared" si="824"/>
        <v>#N/A</v>
      </c>
      <c r="AL2366" s="354" t="s">
        <v>3025</v>
      </c>
      <c r="AM2366" s="354">
        <f t="shared" si="827"/>
        <v>1</v>
      </c>
      <c r="AN2366" s="354" t="b">
        <f t="shared" si="825"/>
        <v>1</v>
      </c>
    </row>
    <row r="2367" spans="1:40" s="354" customFormat="1">
      <c r="A2367" s="354" t="str">
        <f t="shared" si="828"/>
        <v>CG21B01</v>
      </c>
      <c r="B2367" s="354">
        <f t="shared" si="829"/>
        <v>0</v>
      </c>
      <c r="C2367" s="354">
        <f t="shared" si="830"/>
        <v>0</v>
      </c>
      <c r="D2367" s="354" t="str">
        <f t="shared" si="809"/>
        <v>CG</v>
      </c>
      <c r="E2367" s="354" t="str">
        <f t="shared" si="810"/>
        <v>21</v>
      </c>
      <c r="F2367" s="354" t="str">
        <f t="shared" si="811"/>
        <v>B</v>
      </c>
      <c r="G2367" s="355" t="str">
        <f t="shared" si="812"/>
        <v>01</v>
      </c>
      <c r="H2367" s="232" t="s">
        <v>2583</v>
      </c>
      <c r="I2367" s="232" t="s">
        <v>3025</v>
      </c>
      <c r="J2367" s="233" t="s">
        <v>3025</v>
      </c>
      <c r="K2367" s="233" t="s">
        <v>3025</v>
      </c>
      <c r="L2367" s="234"/>
      <c r="M2367" s="232" t="str">
        <f>IF(ISNA(VLOOKUP(L2367,'MASTER DATA'!$A$1:$B$192,2,0)),"",VLOOKUP(L2367,'MASTER DATA'!$A$1:$B$192,2,0))</f>
        <v/>
      </c>
      <c r="N2367" s="232">
        <v>0</v>
      </c>
      <c r="O2367" s="232" t="e">
        <f t="shared" si="813"/>
        <v>#N/A</v>
      </c>
      <c r="P2367" s="232" t="e">
        <f t="shared" si="814"/>
        <v>#N/A</v>
      </c>
      <c r="Q2367" s="232" t="e">
        <f>VLOOKUP(L2367,'MASTER DATA'!$A$1:$E$192,5,0)</f>
        <v>#N/A</v>
      </c>
      <c r="R2367" s="234">
        <f>SUMIF('picking of the day'!$H$4:$H$358,WMS!H2367&amp;WMS!L2367,'picking of the day'!$E$4:$E$358)</f>
        <v>0</v>
      </c>
      <c r="U2367" s="114">
        <f>IF(ISNA(VLOOKUP(H2367,'data putaway'!$A$1:$E$530,3,0)),0,VLOOKUP(H2367,'data putaway'!$A$1:$E$530,3,0))</f>
        <v>0</v>
      </c>
      <c r="V2367" s="354">
        <f t="shared" si="815"/>
        <v>0</v>
      </c>
      <c r="W2367" s="114">
        <f>IF(ISNA(VLOOKUP(H2367,'data putaway'!$A$1:$E$530,2,0)),0,VLOOKUP(H2367,'data putaway'!$A$1:$E$530,2,0))</f>
        <v>0</v>
      </c>
      <c r="X2367" s="354" t="b">
        <f t="shared" si="816"/>
        <v>1</v>
      </c>
      <c r="Y2367" s="354">
        <f>IF(ISNA(VLOOKUP(H2367,'data putaway'!$A$1:$E$530,4,0)),0,VLOOKUP(H2367,'data putaway'!$A$1:$E$530,4,0))</f>
        <v>0</v>
      </c>
      <c r="Z2367" s="113">
        <f>IF(ISNA(VLOOKUP(H2367,'data putaway'!$A$1:$E$530,5,0)),0,VLOOKUP(H2367,'data putaway'!$A$1:$E$530,5,0))</f>
        <v>0</v>
      </c>
      <c r="AA2367" s="354" t="b">
        <f t="shared" si="817"/>
        <v>0</v>
      </c>
      <c r="AB2367" s="354" t="b">
        <f t="shared" si="818"/>
        <v>0</v>
      </c>
      <c r="AC2367" s="356" t="str">
        <f t="shared" ca="1" si="819"/>
        <v/>
      </c>
      <c r="AD2367" s="114" t="str">
        <f t="shared" ca="1" si="826"/>
        <v/>
      </c>
      <c r="AE2367" s="114">
        <f t="shared" si="820"/>
        <v>0</v>
      </c>
      <c r="AF2367" s="114">
        <f t="shared" si="821"/>
        <v>0</v>
      </c>
      <c r="AG2367" s="354" t="str">
        <f t="shared" si="822"/>
        <v>CG21</v>
      </c>
      <c r="AH2367" s="114">
        <f>IF(ISNA(VLOOKUP(L2367,'MASTER DATA'!$A$1:$F$192,6,0)),0,VLOOKUP(L2367,'MASTER DATA'!$A$1:$F$192,6,0))*AE2367</f>
        <v>0</v>
      </c>
      <c r="AI2367" s="354" t="e">
        <f>VLOOKUP($D2367,'warehouse mapping'!$AN$7:$AO$17,2,0)</f>
        <v>#N/A</v>
      </c>
      <c r="AJ2367" s="114">
        <f t="shared" si="823"/>
        <v>1</v>
      </c>
      <c r="AK2367" s="354" t="e">
        <f t="shared" si="824"/>
        <v>#N/A</v>
      </c>
      <c r="AL2367" s="354" t="s">
        <v>3025</v>
      </c>
      <c r="AM2367" s="354">
        <f t="shared" si="827"/>
        <v>1</v>
      </c>
      <c r="AN2367" s="354" t="b">
        <f t="shared" si="825"/>
        <v>1</v>
      </c>
    </row>
    <row r="2368" spans="1:40" s="354" customFormat="1">
      <c r="A2368" s="354" t="str">
        <f t="shared" si="828"/>
        <v>CG21B02</v>
      </c>
      <c r="B2368" s="354">
        <f t="shared" si="829"/>
        <v>0</v>
      </c>
      <c r="C2368" s="354">
        <f t="shared" si="830"/>
        <v>0</v>
      </c>
      <c r="D2368" s="354" t="str">
        <f t="shared" si="809"/>
        <v>CG</v>
      </c>
      <c r="E2368" s="354" t="str">
        <f t="shared" si="810"/>
        <v>21</v>
      </c>
      <c r="F2368" s="354" t="str">
        <f t="shared" si="811"/>
        <v>B</v>
      </c>
      <c r="G2368" s="355" t="str">
        <f t="shared" si="812"/>
        <v>02</v>
      </c>
      <c r="H2368" s="232" t="s">
        <v>2584</v>
      </c>
      <c r="I2368" s="232" t="s">
        <v>3025</v>
      </c>
      <c r="J2368" s="233" t="s">
        <v>3025</v>
      </c>
      <c r="K2368" s="233" t="s">
        <v>3025</v>
      </c>
      <c r="L2368" s="234"/>
      <c r="M2368" s="232" t="str">
        <f>IF(ISNA(VLOOKUP(L2368,'MASTER DATA'!$A$1:$B$192,2,0)),"",VLOOKUP(L2368,'MASTER DATA'!$A$1:$B$192,2,0))</f>
        <v/>
      </c>
      <c r="N2368" s="232">
        <v>0</v>
      </c>
      <c r="O2368" s="232" t="e">
        <f t="shared" si="813"/>
        <v>#N/A</v>
      </c>
      <c r="P2368" s="232" t="e">
        <f t="shared" si="814"/>
        <v>#N/A</v>
      </c>
      <c r="Q2368" s="232" t="e">
        <f>VLOOKUP(L2368,'MASTER DATA'!$A$1:$E$192,5,0)</f>
        <v>#N/A</v>
      </c>
      <c r="R2368" s="234">
        <f>SUMIF('picking of the day'!$H$4:$H$358,WMS!H2368&amp;WMS!L2368,'picking of the day'!$E$4:$E$358)</f>
        <v>0</v>
      </c>
      <c r="U2368" s="114">
        <f>IF(ISNA(VLOOKUP(H2368,'data putaway'!$A$1:$E$530,3,0)),0,VLOOKUP(H2368,'data putaway'!$A$1:$E$530,3,0))</f>
        <v>0</v>
      </c>
      <c r="V2368" s="354">
        <f t="shared" si="815"/>
        <v>0</v>
      </c>
      <c r="W2368" s="114">
        <f>IF(ISNA(VLOOKUP(H2368,'data putaway'!$A$1:$E$530,2,0)),0,VLOOKUP(H2368,'data putaway'!$A$1:$E$530,2,0))</f>
        <v>0</v>
      </c>
      <c r="X2368" s="354" t="b">
        <f t="shared" si="816"/>
        <v>1</v>
      </c>
      <c r="Y2368" s="354">
        <f>IF(ISNA(VLOOKUP(H2368,'data putaway'!$A$1:$E$530,4,0)),0,VLOOKUP(H2368,'data putaway'!$A$1:$E$530,4,0))</f>
        <v>0</v>
      </c>
      <c r="Z2368" s="113">
        <f>IF(ISNA(VLOOKUP(H2368,'data putaway'!$A$1:$E$530,5,0)),0,VLOOKUP(H2368,'data putaway'!$A$1:$E$530,5,0))</f>
        <v>0</v>
      </c>
      <c r="AA2368" s="354" t="b">
        <f t="shared" si="817"/>
        <v>0</v>
      </c>
      <c r="AB2368" s="354" t="b">
        <f t="shared" si="818"/>
        <v>0</v>
      </c>
      <c r="AC2368" s="356" t="str">
        <f t="shared" ca="1" si="819"/>
        <v/>
      </c>
      <c r="AD2368" s="114" t="str">
        <f t="shared" ca="1" si="826"/>
        <v/>
      </c>
      <c r="AE2368" s="114">
        <f t="shared" si="820"/>
        <v>0</v>
      </c>
      <c r="AF2368" s="114">
        <f t="shared" si="821"/>
        <v>0</v>
      </c>
      <c r="AG2368" s="354" t="str">
        <f t="shared" si="822"/>
        <v>CG21</v>
      </c>
      <c r="AH2368" s="114">
        <f>IF(ISNA(VLOOKUP(L2368,'MASTER DATA'!$A$1:$F$192,6,0)),0,VLOOKUP(L2368,'MASTER DATA'!$A$1:$F$192,6,0))*AE2368</f>
        <v>0</v>
      </c>
      <c r="AI2368" s="354" t="e">
        <f>VLOOKUP($D2368,'warehouse mapping'!$AN$7:$AO$17,2,0)</f>
        <v>#N/A</v>
      </c>
      <c r="AJ2368" s="114">
        <f t="shared" si="823"/>
        <v>1</v>
      </c>
      <c r="AK2368" s="354" t="e">
        <f t="shared" si="824"/>
        <v>#N/A</v>
      </c>
      <c r="AL2368" s="354" t="s">
        <v>3025</v>
      </c>
      <c r="AM2368" s="354">
        <f t="shared" si="827"/>
        <v>1</v>
      </c>
      <c r="AN2368" s="354" t="b">
        <f t="shared" si="825"/>
        <v>1</v>
      </c>
    </row>
    <row r="2369" spans="1:40" s="354" customFormat="1">
      <c r="A2369" s="354" t="str">
        <f t="shared" si="828"/>
        <v>CG21C01</v>
      </c>
      <c r="B2369" s="354">
        <f t="shared" si="829"/>
        <v>0</v>
      </c>
      <c r="C2369" s="354">
        <f t="shared" si="830"/>
        <v>0</v>
      </c>
      <c r="D2369" s="354" t="str">
        <f t="shared" si="809"/>
        <v>CG</v>
      </c>
      <c r="E2369" s="354" t="str">
        <f t="shared" si="810"/>
        <v>21</v>
      </c>
      <c r="F2369" s="354" t="str">
        <f t="shared" si="811"/>
        <v>C</v>
      </c>
      <c r="G2369" s="355" t="str">
        <f t="shared" si="812"/>
        <v>01</v>
      </c>
      <c r="H2369" s="232" t="s">
        <v>2585</v>
      </c>
      <c r="I2369" s="232" t="s">
        <v>3025</v>
      </c>
      <c r="J2369" s="233" t="s">
        <v>3025</v>
      </c>
      <c r="K2369" s="233" t="s">
        <v>3025</v>
      </c>
      <c r="L2369" s="234"/>
      <c r="M2369" s="232" t="str">
        <f>IF(ISNA(VLOOKUP(L2369,'MASTER DATA'!$A$1:$B$192,2,0)),"",VLOOKUP(L2369,'MASTER DATA'!$A$1:$B$192,2,0))</f>
        <v/>
      </c>
      <c r="N2369" s="232">
        <v>0</v>
      </c>
      <c r="O2369" s="232" t="e">
        <f t="shared" si="813"/>
        <v>#N/A</v>
      </c>
      <c r="P2369" s="232" t="e">
        <f t="shared" si="814"/>
        <v>#N/A</v>
      </c>
      <c r="Q2369" s="232" t="e">
        <f>VLOOKUP(L2369,'MASTER DATA'!$A$1:$E$192,5,0)</f>
        <v>#N/A</v>
      </c>
      <c r="R2369" s="234">
        <f>SUMIF('picking of the day'!$H$4:$H$358,WMS!H2369&amp;WMS!L2369,'picking of the day'!$E$4:$E$358)</f>
        <v>0</v>
      </c>
      <c r="U2369" s="114">
        <f>IF(ISNA(VLOOKUP(H2369,'data putaway'!$A$1:$E$530,3,0)),0,VLOOKUP(H2369,'data putaway'!$A$1:$E$530,3,0))</f>
        <v>0</v>
      </c>
      <c r="V2369" s="354">
        <f t="shared" si="815"/>
        <v>0</v>
      </c>
      <c r="W2369" s="114">
        <f>IF(ISNA(VLOOKUP(H2369,'data putaway'!$A$1:$E$530,2,0)),0,VLOOKUP(H2369,'data putaway'!$A$1:$E$530,2,0))</f>
        <v>0</v>
      </c>
      <c r="X2369" s="354" t="b">
        <f t="shared" si="816"/>
        <v>1</v>
      </c>
      <c r="Y2369" s="354">
        <f>IF(ISNA(VLOOKUP(H2369,'data putaway'!$A$1:$E$530,4,0)),0,VLOOKUP(H2369,'data putaway'!$A$1:$E$530,4,0))</f>
        <v>0</v>
      </c>
      <c r="Z2369" s="113">
        <f>IF(ISNA(VLOOKUP(H2369,'data putaway'!$A$1:$E$530,5,0)),0,VLOOKUP(H2369,'data putaway'!$A$1:$E$530,5,0))</f>
        <v>0</v>
      </c>
      <c r="AA2369" s="354" t="b">
        <f t="shared" si="817"/>
        <v>0</v>
      </c>
      <c r="AB2369" s="354" t="b">
        <f t="shared" si="818"/>
        <v>0</v>
      </c>
      <c r="AC2369" s="356" t="str">
        <f t="shared" ca="1" si="819"/>
        <v/>
      </c>
      <c r="AD2369" s="114" t="str">
        <f t="shared" ca="1" si="826"/>
        <v/>
      </c>
      <c r="AE2369" s="114">
        <f t="shared" si="820"/>
        <v>0</v>
      </c>
      <c r="AF2369" s="114">
        <f t="shared" si="821"/>
        <v>0</v>
      </c>
      <c r="AG2369" s="354" t="str">
        <f t="shared" si="822"/>
        <v>CG21</v>
      </c>
      <c r="AH2369" s="114">
        <f>IF(ISNA(VLOOKUP(L2369,'MASTER DATA'!$A$1:$F$192,6,0)),0,VLOOKUP(L2369,'MASTER DATA'!$A$1:$F$192,6,0))*AE2369</f>
        <v>0</v>
      </c>
      <c r="AI2369" s="354" t="e">
        <f>VLOOKUP($D2369,'warehouse mapping'!$AN$7:$AO$17,2,0)</f>
        <v>#N/A</v>
      </c>
      <c r="AJ2369" s="114">
        <f t="shared" si="823"/>
        <v>1</v>
      </c>
      <c r="AK2369" s="354" t="e">
        <f t="shared" si="824"/>
        <v>#N/A</v>
      </c>
      <c r="AL2369" s="354" t="s">
        <v>3025</v>
      </c>
      <c r="AM2369" s="354">
        <f t="shared" si="827"/>
        <v>1</v>
      </c>
      <c r="AN2369" s="354" t="b">
        <f t="shared" si="825"/>
        <v>1</v>
      </c>
    </row>
    <row r="2370" spans="1:40" s="354" customFormat="1">
      <c r="A2370" s="354" t="str">
        <f t="shared" si="828"/>
        <v>CG21C02</v>
      </c>
      <c r="B2370" s="354">
        <f t="shared" si="829"/>
        <v>0</v>
      </c>
      <c r="C2370" s="354">
        <f t="shared" si="830"/>
        <v>0</v>
      </c>
      <c r="D2370" s="354" t="str">
        <f t="shared" si="809"/>
        <v>CG</v>
      </c>
      <c r="E2370" s="354" t="str">
        <f t="shared" si="810"/>
        <v>21</v>
      </c>
      <c r="F2370" s="354" t="str">
        <f t="shared" si="811"/>
        <v>C</v>
      </c>
      <c r="G2370" s="355" t="str">
        <f t="shared" si="812"/>
        <v>02</v>
      </c>
      <c r="H2370" s="232" t="s">
        <v>2586</v>
      </c>
      <c r="I2370" s="232" t="s">
        <v>3025</v>
      </c>
      <c r="J2370" s="233" t="s">
        <v>3025</v>
      </c>
      <c r="K2370" s="233" t="s">
        <v>3025</v>
      </c>
      <c r="L2370" s="234"/>
      <c r="M2370" s="232" t="str">
        <f>IF(ISNA(VLOOKUP(L2370,'MASTER DATA'!$A$1:$B$192,2,0)),"",VLOOKUP(L2370,'MASTER DATA'!$A$1:$B$192,2,0))</f>
        <v/>
      </c>
      <c r="N2370" s="232">
        <v>0</v>
      </c>
      <c r="O2370" s="232" t="e">
        <f t="shared" si="813"/>
        <v>#N/A</v>
      </c>
      <c r="P2370" s="232" t="e">
        <f t="shared" si="814"/>
        <v>#N/A</v>
      </c>
      <c r="Q2370" s="232" t="e">
        <f>VLOOKUP(L2370,'MASTER DATA'!$A$1:$E$192,5,0)</f>
        <v>#N/A</v>
      </c>
      <c r="R2370" s="234">
        <f>SUMIF('picking of the day'!$H$4:$H$358,WMS!H2370&amp;WMS!L2370,'picking of the day'!$E$4:$E$358)</f>
        <v>0</v>
      </c>
      <c r="U2370" s="114">
        <f>IF(ISNA(VLOOKUP(H2370,'data putaway'!$A$1:$E$530,3,0)),0,VLOOKUP(H2370,'data putaway'!$A$1:$E$530,3,0))</f>
        <v>0</v>
      </c>
      <c r="V2370" s="354">
        <f t="shared" si="815"/>
        <v>0</v>
      </c>
      <c r="W2370" s="114">
        <f>IF(ISNA(VLOOKUP(H2370,'data putaway'!$A$1:$E$530,2,0)),0,VLOOKUP(H2370,'data putaway'!$A$1:$E$530,2,0))</f>
        <v>0</v>
      </c>
      <c r="X2370" s="354" t="b">
        <f t="shared" si="816"/>
        <v>1</v>
      </c>
      <c r="Y2370" s="354">
        <f>IF(ISNA(VLOOKUP(H2370,'data putaway'!$A$1:$E$530,4,0)),0,VLOOKUP(H2370,'data putaway'!$A$1:$E$530,4,0))</f>
        <v>0</v>
      </c>
      <c r="Z2370" s="113">
        <f>IF(ISNA(VLOOKUP(H2370,'data putaway'!$A$1:$E$530,5,0)),0,VLOOKUP(H2370,'data putaway'!$A$1:$E$530,5,0))</f>
        <v>0</v>
      </c>
      <c r="AA2370" s="354" t="b">
        <f t="shared" si="817"/>
        <v>0</v>
      </c>
      <c r="AB2370" s="354" t="b">
        <f t="shared" si="818"/>
        <v>0</v>
      </c>
      <c r="AC2370" s="356" t="str">
        <f t="shared" ca="1" si="819"/>
        <v/>
      </c>
      <c r="AD2370" s="114" t="str">
        <f t="shared" ca="1" si="826"/>
        <v/>
      </c>
      <c r="AE2370" s="114">
        <f t="shared" si="820"/>
        <v>0</v>
      </c>
      <c r="AF2370" s="114">
        <f t="shared" si="821"/>
        <v>0</v>
      </c>
      <c r="AG2370" s="354" t="str">
        <f t="shared" si="822"/>
        <v>CG21</v>
      </c>
      <c r="AH2370" s="114">
        <f>IF(ISNA(VLOOKUP(L2370,'MASTER DATA'!$A$1:$F$192,6,0)),0,VLOOKUP(L2370,'MASTER DATA'!$A$1:$F$192,6,0))*AE2370</f>
        <v>0</v>
      </c>
      <c r="AI2370" s="354" t="e">
        <f>VLOOKUP($D2370,'warehouse mapping'!$AN$7:$AO$17,2,0)</f>
        <v>#N/A</v>
      </c>
      <c r="AJ2370" s="114">
        <f t="shared" si="823"/>
        <v>1</v>
      </c>
      <c r="AK2370" s="354" t="e">
        <f t="shared" si="824"/>
        <v>#N/A</v>
      </c>
      <c r="AL2370" s="354" t="s">
        <v>3025</v>
      </c>
      <c r="AM2370" s="354">
        <f t="shared" si="827"/>
        <v>1</v>
      </c>
      <c r="AN2370" s="354" t="b">
        <f t="shared" si="825"/>
        <v>1</v>
      </c>
    </row>
    <row r="2371" spans="1:40" s="354" customFormat="1">
      <c r="A2371" s="354" t="str">
        <f t="shared" si="828"/>
        <v>CG21D01</v>
      </c>
      <c r="B2371" s="354">
        <f t="shared" si="829"/>
        <v>0</v>
      </c>
      <c r="C2371" s="354">
        <f t="shared" si="830"/>
        <v>0</v>
      </c>
      <c r="D2371" s="354" t="str">
        <f t="shared" si="809"/>
        <v>CG</v>
      </c>
      <c r="E2371" s="354" t="str">
        <f t="shared" si="810"/>
        <v>21</v>
      </c>
      <c r="F2371" s="354" t="str">
        <f t="shared" si="811"/>
        <v>D</v>
      </c>
      <c r="G2371" s="355" t="str">
        <f t="shared" si="812"/>
        <v>01</v>
      </c>
      <c r="H2371" s="232" t="s">
        <v>2587</v>
      </c>
      <c r="I2371" s="232" t="s">
        <v>3025</v>
      </c>
      <c r="J2371" s="233" t="s">
        <v>3025</v>
      </c>
      <c r="K2371" s="233" t="s">
        <v>3025</v>
      </c>
      <c r="L2371" s="234"/>
      <c r="M2371" s="232" t="str">
        <f>IF(ISNA(VLOOKUP(L2371,'MASTER DATA'!$A$1:$B$192,2,0)),"",VLOOKUP(L2371,'MASTER DATA'!$A$1:$B$192,2,0))</f>
        <v/>
      </c>
      <c r="N2371" s="232">
        <v>0</v>
      </c>
      <c r="O2371" s="232" t="e">
        <f t="shared" si="813"/>
        <v>#N/A</v>
      </c>
      <c r="P2371" s="232" t="e">
        <f t="shared" si="814"/>
        <v>#N/A</v>
      </c>
      <c r="Q2371" s="232" t="e">
        <f>VLOOKUP(L2371,'MASTER DATA'!$A$1:$E$192,5,0)</f>
        <v>#N/A</v>
      </c>
      <c r="R2371" s="234">
        <f>SUMIF('picking of the day'!$H$4:$H$358,WMS!H2371&amp;WMS!L2371,'picking of the day'!$E$4:$E$358)</f>
        <v>0</v>
      </c>
      <c r="U2371" s="114">
        <f>IF(ISNA(VLOOKUP(H2371,'data putaway'!$A$1:$E$530,3,0)),0,VLOOKUP(H2371,'data putaway'!$A$1:$E$530,3,0))</f>
        <v>0</v>
      </c>
      <c r="V2371" s="354">
        <f t="shared" si="815"/>
        <v>0</v>
      </c>
      <c r="W2371" s="114">
        <f>IF(ISNA(VLOOKUP(H2371,'data putaway'!$A$1:$E$530,2,0)),0,VLOOKUP(H2371,'data putaway'!$A$1:$E$530,2,0))</f>
        <v>0</v>
      </c>
      <c r="X2371" s="354" t="b">
        <f t="shared" si="816"/>
        <v>1</v>
      </c>
      <c r="Y2371" s="354">
        <f>IF(ISNA(VLOOKUP(H2371,'data putaway'!$A$1:$E$530,4,0)),0,VLOOKUP(H2371,'data putaway'!$A$1:$E$530,4,0))</f>
        <v>0</v>
      </c>
      <c r="Z2371" s="113">
        <f>IF(ISNA(VLOOKUP(H2371,'data putaway'!$A$1:$E$530,5,0)),0,VLOOKUP(H2371,'data putaway'!$A$1:$E$530,5,0))</f>
        <v>0</v>
      </c>
      <c r="AA2371" s="354" t="b">
        <f t="shared" si="817"/>
        <v>0</v>
      </c>
      <c r="AB2371" s="354" t="b">
        <f t="shared" si="818"/>
        <v>0</v>
      </c>
      <c r="AC2371" s="356" t="str">
        <f t="shared" ca="1" si="819"/>
        <v/>
      </c>
      <c r="AD2371" s="114" t="str">
        <f t="shared" ca="1" si="826"/>
        <v/>
      </c>
      <c r="AE2371" s="114">
        <f t="shared" si="820"/>
        <v>0</v>
      </c>
      <c r="AF2371" s="114">
        <f t="shared" si="821"/>
        <v>0</v>
      </c>
      <c r="AG2371" s="354" t="str">
        <f t="shared" si="822"/>
        <v>CG21</v>
      </c>
      <c r="AH2371" s="114">
        <f>IF(ISNA(VLOOKUP(L2371,'MASTER DATA'!$A$1:$F$192,6,0)),0,VLOOKUP(L2371,'MASTER DATA'!$A$1:$F$192,6,0))*AE2371</f>
        <v>0</v>
      </c>
      <c r="AI2371" s="354" t="e">
        <f>VLOOKUP($D2371,'warehouse mapping'!$AN$7:$AO$17,2,0)</f>
        <v>#N/A</v>
      </c>
      <c r="AJ2371" s="114">
        <f t="shared" si="823"/>
        <v>1</v>
      </c>
      <c r="AK2371" s="354" t="e">
        <f t="shared" si="824"/>
        <v>#N/A</v>
      </c>
      <c r="AL2371" s="354" t="s">
        <v>3025</v>
      </c>
      <c r="AM2371" s="354">
        <f t="shared" si="827"/>
        <v>1</v>
      </c>
      <c r="AN2371" s="354" t="b">
        <f t="shared" si="825"/>
        <v>1</v>
      </c>
    </row>
    <row r="2372" spans="1:40" s="354" customFormat="1">
      <c r="A2372" s="354" t="str">
        <f t="shared" si="828"/>
        <v>CG21D02</v>
      </c>
      <c r="B2372" s="354">
        <f t="shared" si="829"/>
        <v>0</v>
      </c>
      <c r="C2372" s="354">
        <f t="shared" si="830"/>
        <v>0</v>
      </c>
      <c r="D2372" s="354" t="str">
        <f t="shared" si="809"/>
        <v>CG</v>
      </c>
      <c r="E2372" s="354" t="str">
        <f t="shared" si="810"/>
        <v>21</v>
      </c>
      <c r="F2372" s="354" t="str">
        <f t="shared" si="811"/>
        <v>D</v>
      </c>
      <c r="G2372" s="355" t="str">
        <f t="shared" si="812"/>
        <v>02</v>
      </c>
      <c r="H2372" s="232" t="s">
        <v>2588</v>
      </c>
      <c r="I2372" s="232" t="s">
        <v>3025</v>
      </c>
      <c r="J2372" s="233" t="s">
        <v>3025</v>
      </c>
      <c r="K2372" s="233" t="s">
        <v>3025</v>
      </c>
      <c r="L2372" s="234"/>
      <c r="M2372" s="232" t="str">
        <f>IF(ISNA(VLOOKUP(L2372,'MASTER DATA'!$A$1:$B$192,2,0)),"",VLOOKUP(L2372,'MASTER DATA'!$A$1:$B$192,2,0))</f>
        <v/>
      </c>
      <c r="N2372" s="232">
        <v>0</v>
      </c>
      <c r="O2372" s="232" t="e">
        <f t="shared" si="813"/>
        <v>#N/A</v>
      </c>
      <c r="P2372" s="232" t="e">
        <f t="shared" si="814"/>
        <v>#N/A</v>
      </c>
      <c r="Q2372" s="232" t="e">
        <f>VLOOKUP(L2372,'MASTER DATA'!$A$1:$E$192,5,0)</f>
        <v>#N/A</v>
      </c>
      <c r="R2372" s="234">
        <f>SUMIF('picking of the day'!$H$4:$H$358,WMS!H2372&amp;WMS!L2372,'picking of the day'!$E$4:$E$358)</f>
        <v>0</v>
      </c>
      <c r="U2372" s="114">
        <f>IF(ISNA(VLOOKUP(H2372,'data putaway'!$A$1:$E$530,3,0)),0,VLOOKUP(H2372,'data putaway'!$A$1:$E$530,3,0))</f>
        <v>0</v>
      </c>
      <c r="V2372" s="354">
        <f t="shared" si="815"/>
        <v>0</v>
      </c>
      <c r="W2372" s="114">
        <f>IF(ISNA(VLOOKUP(H2372,'data putaway'!$A$1:$E$530,2,0)),0,VLOOKUP(H2372,'data putaway'!$A$1:$E$530,2,0))</f>
        <v>0</v>
      </c>
      <c r="X2372" s="354" t="b">
        <f t="shared" si="816"/>
        <v>1</v>
      </c>
      <c r="Y2372" s="354">
        <f>IF(ISNA(VLOOKUP(H2372,'data putaway'!$A$1:$E$530,4,0)),0,VLOOKUP(H2372,'data putaway'!$A$1:$E$530,4,0))</f>
        <v>0</v>
      </c>
      <c r="Z2372" s="113">
        <f>IF(ISNA(VLOOKUP(H2372,'data putaway'!$A$1:$E$530,5,0)),0,VLOOKUP(H2372,'data putaway'!$A$1:$E$530,5,0))</f>
        <v>0</v>
      </c>
      <c r="AA2372" s="354" t="b">
        <f t="shared" si="817"/>
        <v>0</v>
      </c>
      <c r="AB2372" s="354" t="b">
        <f t="shared" si="818"/>
        <v>0</v>
      </c>
      <c r="AC2372" s="356" t="str">
        <f t="shared" ca="1" si="819"/>
        <v/>
      </c>
      <c r="AD2372" s="114" t="str">
        <f t="shared" ca="1" si="826"/>
        <v/>
      </c>
      <c r="AE2372" s="114">
        <f t="shared" si="820"/>
        <v>0</v>
      </c>
      <c r="AF2372" s="114">
        <f t="shared" si="821"/>
        <v>0</v>
      </c>
      <c r="AG2372" s="354" t="str">
        <f t="shared" si="822"/>
        <v>CG21</v>
      </c>
      <c r="AH2372" s="114">
        <f>IF(ISNA(VLOOKUP(L2372,'MASTER DATA'!$A$1:$F$192,6,0)),0,VLOOKUP(L2372,'MASTER DATA'!$A$1:$F$192,6,0))*AE2372</f>
        <v>0</v>
      </c>
      <c r="AI2372" s="354" t="e">
        <f>VLOOKUP($D2372,'warehouse mapping'!$AN$7:$AO$17,2,0)</f>
        <v>#N/A</v>
      </c>
      <c r="AJ2372" s="114">
        <f t="shared" si="823"/>
        <v>1</v>
      </c>
      <c r="AK2372" s="354" t="e">
        <f t="shared" si="824"/>
        <v>#N/A</v>
      </c>
      <c r="AL2372" s="354" t="s">
        <v>3025</v>
      </c>
      <c r="AM2372" s="354">
        <f t="shared" si="827"/>
        <v>1</v>
      </c>
      <c r="AN2372" s="354" t="b">
        <f t="shared" si="825"/>
        <v>1</v>
      </c>
    </row>
    <row r="2373" spans="1:40" s="354" customFormat="1">
      <c r="A2373" s="354" t="str">
        <f t="shared" si="828"/>
        <v>CG21E01</v>
      </c>
      <c r="B2373" s="354">
        <f t="shared" si="829"/>
        <v>0</v>
      </c>
      <c r="C2373" s="354">
        <f t="shared" si="830"/>
        <v>0</v>
      </c>
      <c r="D2373" s="354" t="str">
        <f t="shared" ref="D2373:D2436" si="831">LEFT(H2373,2)</f>
        <v>CG</v>
      </c>
      <c r="E2373" s="354" t="str">
        <f t="shared" ref="E2373:E2436" si="832">MID(H2373,3,2)</f>
        <v>21</v>
      </c>
      <c r="F2373" s="354" t="str">
        <f t="shared" ref="F2373:F2436" si="833">MID(H2373,5,1)</f>
        <v>E</v>
      </c>
      <c r="G2373" s="355" t="str">
        <f t="shared" ref="G2373:G2436" si="834">RIGHT(H2373,2)</f>
        <v>01</v>
      </c>
      <c r="H2373" s="232" t="s">
        <v>2589</v>
      </c>
      <c r="I2373" s="232" t="s">
        <v>3025</v>
      </c>
      <c r="J2373" s="233" t="s">
        <v>3025</v>
      </c>
      <c r="K2373" s="233" t="s">
        <v>3025</v>
      </c>
      <c r="L2373" s="234"/>
      <c r="M2373" s="232" t="str">
        <f>IF(ISNA(VLOOKUP(L2373,'MASTER DATA'!$A$1:$B$192,2,0)),"",VLOOKUP(L2373,'MASTER DATA'!$A$1:$B$192,2,0))</f>
        <v/>
      </c>
      <c r="N2373" s="232">
        <v>0</v>
      </c>
      <c r="O2373" s="232" t="e">
        <f t="shared" ref="O2373:O2436" si="835">(V2373-P2373)/Q2373</f>
        <v>#N/A</v>
      </c>
      <c r="P2373" s="232" t="e">
        <f t="shared" ref="P2373:P2436" si="836">MOD(V2373,Q2373)</f>
        <v>#N/A</v>
      </c>
      <c r="Q2373" s="232" t="e">
        <f>VLOOKUP(L2373,'MASTER DATA'!$A$1:$E$192,5,0)</f>
        <v>#N/A</v>
      </c>
      <c r="R2373" s="234">
        <f>SUMIF('picking of the day'!$H$4:$H$358,WMS!H2373&amp;WMS!L2373,'picking of the day'!$E$4:$E$358)</f>
        <v>0</v>
      </c>
      <c r="U2373" s="114">
        <f>IF(ISNA(VLOOKUP(H2373,'data putaway'!$A$1:$E$530,3,0)),0,VLOOKUP(H2373,'data putaway'!$A$1:$E$530,3,0))</f>
        <v>0</v>
      </c>
      <c r="V2373" s="354">
        <f t="shared" ref="V2373:V2436" si="837">(N2373+T2373+U2373)-(R2373+S2373)</f>
        <v>0</v>
      </c>
      <c r="W2373" s="114">
        <f>IF(ISNA(VLOOKUP(H2373,'data putaway'!$A$1:$E$530,2,0)),0,VLOOKUP(H2373,'data putaway'!$A$1:$E$530,2,0))</f>
        <v>0</v>
      </c>
      <c r="X2373" s="354" t="b">
        <f t="shared" ref="X2373:X2436" si="838">W2373=L2373</f>
        <v>1</v>
      </c>
      <c r="Y2373" s="354">
        <f>IF(ISNA(VLOOKUP(H2373,'data putaway'!$A$1:$E$530,4,0)),0,VLOOKUP(H2373,'data putaway'!$A$1:$E$530,4,0))</f>
        <v>0</v>
      </c>
      <c r="Z2373" s="113">
        <f>IF(ISNA(VLOOKUP(H2373,'data putaway'!$A$1:$E$530,5,0)),0,VLOOKUP(H2373,'data putaway'!$A$1:$E$530,5,0))</f>
        <v>0</v>
      </c>
      <c r="AA2373" s="354" t="b">
        <f t="shared" ref="AA2373:AA2436" si="839">Y2373=I2373</f>
        <v>0</v>
      </c>
      <c r="AB2373" s="354" t="b">
        <f t="shared" ref="AB2373:AB2436" si="840">Z2373=K2373</f>
        <v>0</v>
      </c>
      <c r="AC2373" s="356" t="str">
        <f t="shared" ref="AC2373:AC2436" ca="1" si="841">IF(J2373="","",DATEDIF(J2373,NOW(),"ym")&amp;" Month"&amp;",  "&amp;DATEDIF(J2373,NOW(),"md")&amp;" Days")</f>
        <v/>
      </c>
      <c r="AD2373" s="114" t="str">
        <f t="shared" ca="1" si="826"/>
        <v/>
      </c>
      <c r="AE2373" s="114">
        <f t="shared" ref="AE2373:AE2436" si="842">N2373+U2373</f>
        <v>0</v>
      </c>
      <c r="AF2373" s="114">
        <f t="shared" ref="AF2373:AF2436" si="843">IF(V2373&gt;0,1,0)</f>
        <v>0</v>
      </c>
      <c r="AG2373" s="354" t="str">
        <f t="shared" ref="AG2373:AG2436" si="844">D2373&amp;E2373</f>
        <v>CG21</v>
      </c>
      <c r="AH2373" s="114">
        <f>IF(ISNA(VLOOKUP(L2373,'MASTER DATA'!$A$1:$F$192,6,0)),0,VLOOKUP(L2373,'MASTER DATA'!$A$1:$F$192,6,0))*AE2373</f>
        <v>0</v>
      </c>
      <c r="AI2373" s="354" t="e">
        <f>VLOOKUP($D2373,'warehouse mapping'!$AN$7:$AO$17,2,0)</f>
        <v>#N/A</v>
      </c>
      <c r="AJ2373" s="114">
        <f t="shared" ref="AJ2373:AJ2436" si="845">IF(AF2373=0,1,0)</f>
        <v>1</v>
      </c>
      <c r="AK2373" s="354" t="e">
        <f t="shared" ref="AK2373:AK2436" si="846">IF(AND(AJ2373=1,AI2373="aktif"),D2373,"")</f>
        <v>#N/A</v>
      </c>
      <c r="AL2373" s="354" t="s">
        <v>3025</v>
      </c>
      <c r="AM2373" s="354">
        <f t="shared" si="827"/>
        <v>1</v>
      </c>
      <c r="AN2373" s="354" t="b">
        <f t="shared" si="825"/>
        <v>1</v>
      </c>
    </row>
    <row r="2374" spans="1:40" s="354" customFormat="1">
      <c r="A2374" s="354" t="str">
        <f t="shared" si="828"/>
        <v>CG21E02</v>
      </c>
      <c r="B2374" s="354">
        <f t="shared" si="829"/>
        <v>0</v>
      </c>
      <c r="C2374" s="354">
        <f t="shared" si="830"/>
        <v>0</v>
      </c>
      <c r="D2374" s="354" t="str">
        <f t="shared" si="831"/>
        <v>CG</v>
      </c>
      <c r="E2374" s="354" t="str">
        <f t="shared" si="832"/>
        <v>21</v>
      </c>
      <c r="F2374" s="354" t="str">
        <f t="shared" si="833"/>
        <v>E</v>
      </c>
      <c r="G2374" s="355" t="str">
        <f t="shared" si="834"/>
        <v>02</v>
      </c>
      <c r="H2374" s="232" t="s">
        <v>2590</v>
      </c>
      <c r="I2374" s="232" t="s">
        <v>3025</v>
      </c>
      <c r="J2374" s="233" t="s">
        <v>3025</v>
      </c>
      <c r="K2374" s="233" t="s">
        <v>3025</v>
      </c>
      <c r="L2374" s="234"/>
      <c r="M2374" s="232" t="str">
        <f>IF(ISNA(VLOOKUP(L2374,'MASTER DATA'!$A$1:$B$192,2,0)),"",VLOOKUP(L2374,'MASTER DATA'!$A$1:$B$192,2,0))</f>
        <v/>
      </c>
      <c r="N2374" s="232">
        <v>0</v>
      </c>
      <c r="O2374" s="232" t="e">
        <f t="shared" si="835"/>
        <v>#N/A</v>
      </c>
      <c r="P2374" s="232" t="e">
        <f t="shared" si="836"/>
        <v>#N/A</v>
      </c>
      <c r="Q2374" s="232" t="e">
        <f>VLOOKUP(L2374,'MASTER DATA'!$A$1:$E$192,5,0)</f>
        <v>#N/A</v>
      </c>
      <c r="R2374" s="234">
        <f>SUMIF('picking of the day'!$H$4:$H$358,WMS!H2374&amp;WMS!L2374,'picking of the day'!$E$4:$E$358)</f>
        <v>0</v>
      </c>
      <c r="U2374" s="114">
        <f>IF(ISNA(VLOOKUP(H2374,'data putaway'!$A$1:$E$530,3,0)),0,VLOOKUP(H2374,'data putaway'!$A$1:$E$530,3,0))</f>
        <v>0</v>
      </c>
      <c r="V2374" s="354">
        <f t="shared" si="837"/>
        <v>0</v>
      </c>
      <c r="W2374" s="114">
        <f>IF(ISNA(VLOOKUP(H2374,'data putaway'!$A$1:$E$530,2,0)),0,VLOOKUP(H2374,'data putaway'!$A$1:$E$530,2,0))</f>
        <v>0</v>
      </c>
      <c r="X2374" s="354" t="b">
        <f t="shared" si="838"/>
        <v>1</v>
      </c>
      <c r="Y2374" s="354">
        <f>IF(ISNA(VLOOKUP(H2374,'data putaway'!$A$1:$E$530,4,0)),0,VLOOKUP(H2374,'data putaway'!$A$1:$E$530,4,0))</f>
        <v>0</v>
      </c>
      <c r="Z2374" s="113">
        <f>IF(ISNA(VLOOKUP(H2374,'data putaway'!$A$1:$E$530,5,0)),0,VLOOKUP(H2374,'data putaway'!$A$1:$E$530,5,0))</f>
        <v>0</v>
      </c>
      <c r="AA2374" s="354" t="b">
        <f t="shared" si="839"/>
        <v>0</v>
      </c>
      <c r="AB2374" s="354" t="b">
        <f t="shared" si="840"/>
        <v>0</v>
      </c>
      <c r="AC2374" s="356" t="str">
        <f t="shared" ca="1" si="841"/>
        <v/>
      </c>
      <c r="AD2374" s="114" t="str">
        <f t="shared" ca="1" si="826"/>
        <v/>
      </c>
      <c r="AE2374" s="114">
        <f t="shared" si="842"/>
        <v>0</v>
      </c>
      <c r="AF2374" s="114">
        <f t="shared" si="843"/>
        <v>0</v>
      </c>
      <c r="AG2374" s="354" t="str">
        <f t="shared" si="844"/>
        <v>CG21</v>
      </c>
      <c r="AH2374" s="114">
        <f>IF(ISNA(VLOOKUP(L2374,'MASTER DATA'!$A$1:$F$192,6,0)),0,VLOOKUP(L2374,'MASTER DATA'!$A$1:$F$192,6,0))*AE2374</f>
        <v>0</v>
      </c>
      <c r="AI2374" s="354" t="e">
        <f>VLOOKUP($D2374,'warehouse mapping'!$AN$7:$AO$17,2,0)</f>
        <v>#N/A</v>
      </c>
      <c r="AJ2374" s="114">
        <f t="shared" si="845"/>
        <v>1</v>
      </c>
      <c r="AK2374" s="354" t="e">
        <f t="shared" si="846"/>
        <v>#N/A</v>
      </c>
      <c r="AL2374" s="354" t="s">
        <v>3025</v>
      </c>
      <c r="AM2374" s="354">
        <f t="shared" si="827"/>
        <v>1</v>
      </c>
      <c r="AN2374" s="354" t="b">
        <f t="shared" ref="AN2374:AN2437" si="847">ISNUMBER(V2374)</f>
        <v>1</v>
      </c>
    </row>
    <row r="2375" spans="1:40" s="354" customFormat="1">
      <c r="A2375" s="354" t="str">
        <f t="shared" si="828"/>
        <v>CG22A01</v>
      </c>
      <c r="B2375" s="354">
        <f t="shared" si="829"/>
        <v>0</v>
      </c>
      <c r="C2375" s="354">
        <f t="shared" si="830"/>
        <v>0</v>
      </c>
      <c r="D2375" s="354" t="str">
        <f t="shared" si="831"/>
        <v>CG</v>
      </c>
      <c r="E2375" s="354" t="str">
        <f t="shared" si="832"/>
        <v>22</v>
      </c>
      <c r="F2375" s="354" t="str">
        <f t="shared" si="833"/>
        <v>A</v>
      </c>
      <c r="G2375" s="355" t="str">
        <f t="shared" si="834"/>
        <v>01</v>
      </c>
      <c r="H2375" s="232" t="s">
        <v>2591</v>
      </c>
      <c r="I2375" s="232" t="s">
        <v>3025</v>
      </c>
      <c r="J2375" s="233" t="s">
        <v>3025</v>
      </c>
      <c r="K2375" s="233" t="s">
        <v>3025</v>
      </c>
      <c r="L2375" s="234"/>
      <c r="M2375" s="232" t="str">
        <f>IF(ISNA(VLOOKUP(L2375,'MASTER DATA'!$A$1:$B$192,2,0)),"",VLOOKUP(L2375,'MASTER DATA'!$A$1:$B$192,2,0))</f>
        <v/>
      </c>
      <c r="N2375" s="232">
        <v>0</v>
      </c>
      <c r="O2375" s="232" t="e">
        <f t="shared" si="835"/>
        <v>#N/A</v>
      </c>
      <c r="P2375" s="232" t="e">
        <f t="shared" si="836"/>
        <v>#N/A</v>
      </c>
      <c r="Q2375" s="232" t="e">
        <f>VLOOKUP(L2375,'MASTER DATA'!$A$1:$E$192,5,0)</f>
        <v>#N/A</v>
      </c>
      <c r="R2375" s="234">
        <f>SUMIF('picking of the day'!$H$4:$H$358,WMS!H2375&amp;WMS!L2375,'picking of the day'!$E$4:$E$358)</f>
        <v>0</v>
      </c>
      <c r="U2375" s="114">
        <f>IF(ISNA(VLOOKUP(H2375,'data putaway'!$A$1:$E$530,3,0)),0,VLOOKUP(H2375,'data putaway'!$A$1:$E$530,3,0))</f>
        <v>0</v>
      </c>
      <c r="V2375" s="354">
        <f t="shared" si="837"/>
        <v>0</v>
      </c>
      <c r="W2375" s="114">
        <f>IF(ISNA(VLOOKUP(H2375,'data putaway'!$A$1:$E$530,2,0)),0,VLOOKUP(H2375,'data putaway'!$A$1:$E$530,2,0))</f>
        <v>0</v>
      </c>
      <c r="X2375" s="354" t="b">
        <f t="shared" si="838"/>
        <v>1</v>
      </c>
      <c r="Y2375" s="354">
        <f>IF(ISNA(VLOOKUP(H2375,'data putaway'!$A$1:$E$530,4,0)),0,VLOOKUP(H2375,'data putaway'!$A$1:$E$530,4,0))</f>
        <v>0</v>
      </c>
      <c r="Z2375" s="113">
        <f>IF(ISNA(VLOOKUP(H2375,'data putaway'!$A$1:$E$530,5,0)),0,VLOOKUP(H2375,'data putaway'!$A$1:$E$530,5,0))</f>
        <v>0</v>
      </c>
      <c r="AA2375" s="354" t="b">
        <f t="shared" si="839"/>
        <v>0</v>
      </c>
      <c r="AB2375" s="354" t="b">
        <f t="shared" si="840"/>
        <v>0</v>
      </c>
      <c r="AC2375" s="356" t="str">
        <f t="shared" ca="1" si="841"/>
        <v/>
      </c>
      <c r="AD2375" s="114" t="str">
        <f t="shared" ca="1" si="826"/>
        <v/>
      </c>
      <c r="AE2375" s="114">
        <f t="shared" si="842"/>
        <v>0</v>
      </c>
      <c r="AF2375" s="114">
        <f t="shared" si="843"/>
        <v>0</v>
      </c>
      <c r="AG2375" s="354" t="str">
        <f t="shared" si="844"/>
        <v>CG22</v>
      </c>
      <c r="AH2375" s="114">
        <f>IF(ISNA(VLOOKUP(L2375,'MASTER DATA'!$A$1:$F$192,6,0)),0,VLOOKUP(L2375,'MASTER DATA'!$A$1:$F$192,6,0))*AE2375</f>
        <v>0</v>
      </c>
      <c r="AI2375" s="354" t="e">
        <f>VLOOKUP($D2375,'warehouse mapping'!$AN$7:$AO$17,2,0)</f>
        <v>#N/A</v>
      </c>
      <c r="AJ2375" s="114">
        <f t="shared" si="845"/>
        <v>1</v>
      </c>
      <c r="AK2375" s="354" t="e">
        <f t="shared" si="846"/>
        <v>#N/A</v>
      </c>
      <c r="AL2375" s="354" t="s">
        <v>3025</v>
      </c>
      <c r="AM2375" s="354">
        <f t="shared" si="827"/>
        <v>1</v>
      </c>
      <c r="AN2375" s="354" t="b">
        <f t="shared" si="847"/>
        <v>1</v>
      </c>
    </row>
    <row r="2376" spans="1:40" s="354" customFormat="1">
      <c r="A2376" s="354" t="str">
        <f t="shared" si="828"/>
        <v>CG22A02</v>
      </c>
      <c r="B2376" s="354">
        <f t="shared" si="829"/>
        <v>0</v>
      </c>
      <c r="C2376" s="354">
        <f t="shared" si="830"/>
        <v>0</v>
      </c>
      <c r="D2376" s="354" t="str">
        <f t="shared" si="831"/>
        <v>CG</v>
      </c>
      <c r="E2376" s="354" t="str">
        <f t="shared" si="832"/>
        <v>22</v>
      </c>
      <c r="F2376" s="354" t="str">
        <f t="shared" si="833"/>
        <v>A</v>
      </c>
      <c r="G2376" s="355" t="str">
        <f t="shared" si="834"/>
        <v>02</v>
      </c>
      <c r="H2376" s="232" t="s">
        <v>2592</v>
      </c>
      <c r="I2376" s="232" t="s">
        <v>3025</v>
      </c>
      <c r="J2376" s="233" t="s">
        <v>3025</v>
      </c>
      <c r="K2376" s="233" t="s">
        <v>3025</v>
      </c>
      <c r="L2376" s="234"/>
      <c r="M2376" s="232" t="str">
        <f>IF(ISNA(VLOOKUP(L2376,'MASTER DATA'!$A$1:$B$192,2,0)),"",VLOOKUP(L2376,'MASTER DATA'!$A$1:$B$192,2,0))</f>
        <v/>
      </c>
      <c r="N2376" s="232">
        <v>0</v>
      </c>
      <c r="O2376" s="232" t="e">
        <f t="shared" si="835"/>
        <v>#N/A</v>
      </c>
      <c r="P2376" s="232" t="e">
        <f t="shared" si="836"/>
        <v>#N/A</v>
      </c>
      <c r="Q2376" s="232" t="e">
        <f>VLOOKUP(L2376,'MASTER DATA'!$A$1:$E$192,5,0)</f>
        <v>#N/A</v>
      </c>
      <c r="R2376" s="234">
        <f>SUMIF('picking of the day'!$H$4:$H$358,WMS!H2376&amp;WMS!L2376,'picking of the day'!$E$4:$E$358)</f>
        <v>0</v>
      </c>
      <c r="U2376" s="114">
        <f>IF(ISNA(VLOOKUP(H2376,'data putaway'!$A$1:$E$530,3,0)),0,VLOOKUP(H2376,'data putaway'!$A$1:$E$530,3,0))</f>
        <v>0</v>
      </c>
      <c r="V2376" s="354">
        <f t="shared" si="837"/>
        <v>0</v>
      </c>
      <c r="W2376" s="114">
        <f>IF(ISNA(VLOOKUP(H2376,'data putaway'!$A$1:$E$530,2,0)),0,VLOOKUP(H2376,'data putaway'!$A$1:$E$530,2,0))</f>
        <v>0</v>
      </c>
      <c r="X2376" s="354" t="b">
        <f t="shared" si="838"/>
        <v>1</v>
      </c>
      <c r="Y2376" s="354">
        <f>IF(ISNA(VLOOKUP(H2376,'data putaway'!$A$1:$E$530,4,0)),0,VLOOKUP(H2376,'data putaway'!$A$1:$E$530,4,0))</f>
        <v>0</v>
      </c>
      <c r="Z2376" s="113">
        <f>IF(ISNA(VLOOKUP(H2376,'data putaway'!$A$1:$E$530,5,0)),0,VLOOKUP(H2376,'data putaway'!$A$1:$E$530,5,0))</f>
        <v>0</v>
      </c>
      <c r="AA2376" s="354" t="b">
        <f t="shared" si="839"/>
        <v>0</v>
      </c>
      <c r="AB2376" s="354" t="b">
        <f t="shared" si="840"/>
        <v>0</v>
      </c>
      <c r="AC2376" s="356" t="str">
        <f t="shared" ca="1" si="841"/>
        <v/>
      </c>
      <c r="AD2376" s="114" t="str">
        <f t="shared" ca="1" si="826"/>
        <v/>
      </c>
      <c r="AE2376" s="114">
        <f t="shared" si="842"/>
        <v>0</v>
      </c>
      <c r="AF2376" s="114">
        <f t="shared" si="843"/>
        <v>0</v>
      </c>
      <c r="AG2376" s="354" t="str">
        <f t="shared" si="844"/>
        <v>CG22</v>
      </c>
      <c r="AH2376" s="114">
        <f>IF(ISNA(VLOOKUP(L2376,'MASTER DATA'!$A$1:$F$192,6,0)),0,VLOOKUP(L2376,'MASTER DATA'!$A$1:$F$192,6,0))*AE2376</f>
        <v>0</v>
      </c>
      <c r="AI2376" s="354" t="e">
        <f>VLOOKUP($D2376,'warehouse mapping'!$AN$7:$AO$17,2,0)</f>
        <v>#N/A</v>
      </c>
      <c r="AJ2376" s="114">
        <f t="shared" si="845"/>
        <v>1</v>
      </c>
      <c r="AK2376" s="354" t="e">
        <f t="shared" si="846"/>
        <v>#N/A</v>
      </c>
      <c r="AL2376" s="354" t="s">
        <v>3025</v>
      </c>
      <c r="AM2376" s="354">
        <f t="shared" si="827"/>
        <v>1</v>
      </c>
      <c r="AN2376" s="354" t="b">
        <f t="shared" si="847"/>
        <v>1</v>
      </c>
    </row>
    <row r="2377" spans="1:40" s="354" customFormat="1">
      <c r="A2377" s="354" t="str">
        <f t="shared" si="828"/>
        <v>CG22B01</v>
      </c>
      <c r="B2377" s="354">
        <f t="shared" si="829"/>
        <v>0</v>
      </c>
      <c r="C2377" s="354">
        <f t="shared" si="830"/>
        <v>0</v>
      </c>
      <c r="D2377" s="354" t="str">
        <f t="shared" si="831"/>
        <v>CG</v>
      </c>
      <c r="E2377" s="354" t="str">
        <f t="shared" si="832"/>
        <v>22</v>
      </c>
      <c r="F2377" s="354" t="str">
        <f t="shared" si="833"/>
        <v>B</v>
      </c>
      <c r="G2377" s="355" t="str">
        <f t="shared" si="834"/>
        <v>01</v>
      </c>
      <c r="H2377" s="232" t="s">
        <v>2593</v>
      </c>
      <c r="I2377" s="232" t="s">
        <v>3025</v>
      </c>
      <c r="J2377" s="233" t="s">
        <v>3025</v>
      </c>
      <c r="K2377" s="233" t="s">
        <v>3025</v>
      </c>
      <c r="L2377" s="234"/>
      <c r="M2377" s="232" t="str">
        <f>IF(ISNA(VLOOKUP(L2377,'MASTER DATA'!$A$1:$B$192,2,0)),"",VLOOKUP(L2377,'MASTER DATA'!$A$1:$B$192,2,0))</f>
        <v/>
      </c>
      <c r="N2377" s="232">
        <v>0</v>
      </c>
      <c r="O2377" s="232" t="e">
        <f t="shared" si="835"/>
        <v>#N/A</v>
      </c>
      <c r="P2377" s="232" t="e">
        <f t="shared" si="836"/>
        <v>#N/A</v>
      </c>
      <c r="Q2377" s="232" t="e">
        <f>VLOOKUP(L2377,'MASTER DATA'!$A$1:$E$192,5,0)</f>
        <v>#N/A</v>
      </c>
      <c r="R2377" s="234">
        <f>SUMIF('picking of the day'!$H$4:$H$358,WMS!H2377&amp;WMS!L2377,'picking of the day'!$E$4:$E$358)</f>
        <v>0</v>
      </c>
      <c r="U2377" s="114">
        <f>IF(ISNA(VLOOKUP(H2377,'data putaway'!$A$1:$E$530,3,0)),0,VLOOKUP(H2377,'data putaway'!$A$1:$E$530,3,0))</f>
        <v>0</v>
      </c>
      <c r="V2377" s="354">
        <f t="shared" si="837"/>
        <v>0</v>
      </c>
      <c r="W2377" s="114">
        <f>IF(ISNA(VLOOKUP(H2377,'data putaway'!$A$1:$E$530,2,0)),0,VLOOKUP(H2377,'data putaway'!$A$1:$E$530,2,0))</f>
        <v>0</v>
      </c>
      <c r="X2377" s="354" t="b">
        <f t="shared" si="838"/>
        <v>1</v>
      </c>
      <c r="Y2377" s="354">
        <f>IF(ISNA(VLOOKUP(H2377,'data putaway'!$A$1:$E$530,4,0)),0,VLOOKUP(H2377,'data putaway'!$A$1:$E$530,4,0))</f>
        <v>0</v>
      </c>
      <c r="Z2377" s="113">
        <f>IF(ISNA(VLOOKUP(H2377,'data putaway'!$A$1:$E$530,5,0)),0,VLOOKUP(H2377,'data putaway'!$A$1:$E$530,5,0))</f>
        <v>0</v>
      </c>
      <c r="AA2377" s="354" t="b">
        <f t="shared" si="839"/>
        <v>0</v>
      </c>
      <c r="AB2377" s="354" t="b">
        <f t="shared" si="840"/>
        <v>0</v>
      </c>
      <c r="AC2377" s="356" t="str">
        <f t="shared" ca="1" si="841"/>
        <v/>
      </c>
      <c r="AD2377" s="114" t="str">
        <f t="shared" ca="1" si="826"/>
        <v/>
      </c>
      <c r="AE2377" s="114">
        <f t="shared" si="842"/>
        <v>0</v>
      </c>
      <c r="AF2377" s="114">
        <f t="shared" si="843"/>
        <v>0</v>
      </c>
      <c r="AG2377" s="354" t="str">
        <f t="shared" si="844"/>
        <v>CG22</v>
      </c>
      <c r="AH2377" s="114">
        <f>IF(ISNA(VLOOKUP(L2377,'MASTER DATA'!$A$1:$F$192,6,0)),0,VLOOKUP(L2377,'MASTER DATA'!$A$1:$F$192,6,0))*AE2377</f>
        <v>0</v>
      </c>
      <c r="AI2377" s="354" t="e">
        <f>VLOOKUP($D2377,'warehouse mapping'!$AN$7:$AO$17,2,0)</f>
        <v>#N/A</v>
      </c>
      <c r="AJ2377" s="114">
        <f t="shared" si="845"/>
        <v>1</v>
      </c>
      <c r="AK2377" s="354" t="e">
        <f t="shared" si="846"/>
        <v>#N/A</v>
      </c>
      <c r="AL2377" s="354" t="s">
        <v>3025</v>
      </c>
      <c r="AM2377" s="354">
        <f t="shared" si="827"/>
        <v>1</v>
      </c>
      <c r="AN2377" s="354" t="b">
        <f t="shared" si="847"/>
        <v>1</v>
      </c>
    </row>
    <row r="2378" spans="1:40" s="354" customFormat="1">
      <c r="A2378" s="354" t="str">
        <f t="shared" si="828"/>
        <v>CG22B02</v>
      </c>
      <c r="B2378" s="354">
        <f t="shared" si="829"/>
        <v>0</v>
      </c>
      <c r="C2378" s="354">
        <f t="shared" si="830"/>
        <v>0</v>
      </c>
      <c r="D2378" s="354" t="str">
        <f t="shared" si="831"/>
        <v>CG</v>
      </c>
      <c r="E2378" s="354" t="str">
        <f t="shared" si="832"/>
        <v>22</v>
      </c>
      <c r="F2378" s="354" t="str">
        <f t="shared" si="833"/>
        <v>B</v>
      </c>
      <c r="G2378" s="355" t="str">
        <f t="shared" si="834"/>
        <v>02</v>
      </c>
      <c r="H2378" s="232" t="s">
        <v>2594</v>
      </c>
      <c r="I2378" s="232" t="s">
        <v>3025</v>
      </c>
      <c r="J2378" s="233" t="s">
        <v>3025</v>
      </c>
      <c r="K2378" s="233" t="s">
        <v>3025</v>
      </c>
      <c r="L2378" s="234"/>
      <c r="M2378" s="232" t="str">
        <f>IF(ISNA(VLOOKUP(L2378,'MASTER DATA'!$A$1:$B$192,2,0)),"",VLOOKUP(L2378,'MASTER DATA'!$A$1:$B$192,2,0))</f>
        <v/>
      </c>
      <c r="N2378" s="232">
        <v>0</v>
      </c>
      <c r="O2378" s="232" t="e">
        <f t="shared" si="835"/>
        <v>#N/A</v>
      </c>
      <c r="P2378" s="232" t="e">
        <f t="shared" si="836"/>
        <v>#N/A</v>
      </c>
      <c r="Q2378" s="232" t="e">
        <f>VLOOKUP(L2378,'MASTER DATA'!$A$1:$E$192,5,0)</f>
        <v>#N/A</v>
      </c>
      <c r="R2378" s="234">
        <f>SUMIF('picking of the day'!$H$4:$H$358,WMS!H2378&amp;WMS!L2378,'picking of the day'!$E$4:$E$358)</f>
        <v>0</v>
      </c>
      <c r="U2378" s="114">
        <f>IF(ISNA(VLOOKUP(H2378,'data putaway'!$A$1:$E$530,3,0)),0,VLOOKUP(H2378,'data putaway'!$A$1:$E$530,3,0))</f>
        <v>0</v>
      </c>
      <c r="V2378" s="354">
        <f t="shared" si="837"/>
        <v>0</v>
      </c>
      <c r="W2378" s="114">
        <f>IF(ISNA(VLOOKUP(H2378,'data putaway'!$A$1:$E$530,2,0)),0,VLOOKUP(H2378,'data putaway'!$A$1:$E$530,2,0))</f>
        <v>0</v>
      </c>
      <c r="X2378" s="354" t="b">
        <f t="shared" si="838"/>
        <v>1</v>
      </c>
      <c r="Y2378" s="354">
        <f>IF(ISNA(VLOOKUP(H2378,'data putaway'!$A$1:$E$530,4,0)),0,VLOOKUP(H2378,'data putaway'!$A$1:$E$530,4,0))</f>
        <v>0</v>
      </c>
      <c r="Z2378" s="113">
        <f>IF(ISNA(VLOOKUP(H2378,'data putaway'!$A$1:$E$530,5,0)),0,VLOOKUP(H2378,'data putaway'!$A$1:$E$530,5,0))</f>
        <v>0</v>
      </c>
      <c r="AA2378" s="354" t="b">
        <f t="shared" si="839"/>
        <v>0</v>
      </c>
      <c r="AB2378" s="354" t="b">
        <f t="shared" si="840"/>
        <v>0</v>
      </c>
      <c r="AC2378" s="356" t="str">
        <f t="shared" ca="1" si="841"/>
        <v/>
      </c>
      <c r="AD2378" s="114" t="str">
        <f t="shared" ca="1" si="826"/>
        <v/>
      </c>
      <c r="AE2378" s="114">
        <f t="shared" si="842"/>
        <v>0</v>
      </c>
      <c r="AF2378" s="114">
        <f t="shared" si="843"/>
        <v>0</v>
      </c>
      <c r="AG2378" s="354" t="str">
        <f t="shared" si="844"/>
        <v>CG22</v>
      </c>
      <c r="AH2378" s="114">
        <f>IF(ISNA(VLOOKUP(L2378,'MASTER DATA'!$A$1:$F$192,6,0)),0,VLOOKUP(L2378,'MASTER DATA'!$A$1:$F$192,6,0))*AE2378</f>
        <v>0</v>
      </c>
      <c r="AI2378" s="354" t="e">
        <f>VLOOKUP($D2378,'warehouse mapping'!$AN$7:$AO$17,2,0)</f>
        <v>#N/A</v>
      </c>
      <c r="AJ2378" s="114">
        <f t="shared" si="845"/>
        <v>1</v>
      </c>
      <c r="AK2378" s="354" t="e">
        <f t="shared" si="846"/>
        <v>#N/A</v>
      </c>
      <c r="AL2378" s="354" t="s">
        <v>3025</v>
      </c>
      <c r="AM2378" s="354">
        <f t="shared" si="827"/>
        <v>1</v>
      </c>
      <c r="AN2378" s="354" t="b">
        <f t="shared" si="847"/>
        <v>1</v>
      </c>
    </row>
    <row r="2379" spans="1:40" s="354" customFormat="1">
      <c r="A2379" s="354" t="str">
        <f t="shared" si="828"/>
        <v>CG22C01</v>
      </c>
      <c r="B2379" s="354">
        <f t="shared" si="829"/>
        <v>0</v>
      </c>
      <c r="C2379" s="354">
        <f t="shared" si="830"/>
        <v>0</v>
      </c>
      <c r="D2379" s="354" t="str">
        <f t="shared" si="831"/>
        <v>CG</v>
      </c>
      <c r="E2379" s="354" t="str">
        <f t="shared" si="832"/>
        <v>22</v>
      </c>
      <c r="F2379" s="354" t="str">
        <f t="shared" si="833"/>
        <v>C</v>
      </c>
      <c r="G2379" s="355" t="str">
        <f t="shared" si="834"/>
        <v>01</v>
      </c>
      <c r="H2379" s="232" t="s">
        <v>2595</v>
      </c>
      <c r="I2379" s="232" t="s">
        <v>3025</v>
      </c>
      <c r="J2379" s="233" t="s">
        <v>3025</v>
      </c>
      <c r="K2379" s="233" t="s">
        <v>3025</v>
      </c>
      <c r="L2379" s="234"/>
      <c r="M2379" s="232" t="str">
        <f>IF(ISNA(VLOOKUP(L2379,'MASTER DATA'!$A$1:$B$192,2,0)),"",VLOOKUP(L2379,'MASTER DATA'!$A$1:$B$192,2,0))</f>
        <v/>
      </c>
      <c r="N2379" s="232">
        <v>0</v>
      </c>
      <c r="O2379" s="232" t="e">
        <f t="shared" si="835"/>
        <v>#N/A</v>
      </c>
      <c r="P2379" s="232" t="e">
        <f t="shared" si="836"/>
        <v>#N/A</v>
      </c>
      <c r="Q2379" s="232" t="e">
        <f>VLOOKUP(L2379,'MASTER DATA'!$A$1:$E$192,5,0)</f>
        <v>#N/A</v>
      </c>
      <c r="R2379" s="234">
        <f>SUMIF('picking of the day'!$H$4:$H$358,WMS!H2379&amp;WMS!L2379,'picking of the day'!$E$4:$E$358)</f>
        <v>0</v>
      </c>
      <c r="U2379" s="114">
        <f>IF(ISNA(VLOOKUP(H2379,'data putaway'!$A$1:$E$530,3,0)),0,VLOOKUP(H2379,'data putaway'!$A$1:$E$530,3,0))</f>
        <v>0</v>
      </c>
      <c r="V2379" s="354">
        <f t="shared" si="837"/>
        <v>0</v>
      </c>
      <c r="W2379" s="114">
        <f>IF(ISNA(VLOOKUP(H2379,'data putaway'!$A$1:$E$530,2,0)),0,VLOOKUP(H2379,'data putaway'!$A$1:$E$530,2,0))</f>
        <v>0</v>
      </c>
      <c r="X2379" s="354" t="b">
        <f t="shared" si="838"/>
        <v>1</v>
      </c>
      <c r="Y2379" s="354">
        <f>IF(ISNA(VLOOKUP(H2379,'data putaway'!$A$1:$E$530,4,0)),0,VLOOKUP(H2379,'data putaway'!$A$1:$E$530,4,0))</f>
        <v>0</v>
      </c>
      <c r="Z2379" s="113">
        <f>IF(ISNA(VLOOKUP(H2379,'data putaway'!$A$1:$E$530,5,0)),0,VLOOKUP(H2379,'data putaway'!$A$1:$E$530,5,0))</f>
        <v>0</v>
      </c>
      <c r="AA2379" s="354" t="b">
        <f t="shared" si="839"/>
        <v>0</v>
      </c>
      <c r="AB2379" s="354" t="b">
        <f t="shared" si="840"/>
        <v>0</v>
      </c>
      <c r="AC2379" s="356" t="str">
        <f t="shared" ca="1" si="841"/>
        <v/>
      </c>
      <c r="AD2379" s="114" t="str">
        <f t="shared" ca="1" si="826"/>
        <v/>
      </c>
      <c r="AE2379" s="114">
        <f t="shared" si="842"/>
        <v>0</v>
      </c>
      <c r="AF2379" s="114">
        <f t="shared" si="843"/>
        <v>0</v>
      </c>
      <c r="AG2379" s="354" t="str">
        <f t="shared" si="844"/>
        <v>CG22</v>
      </c>
      <c r="AH2379" s="114">
        <f>IF(ISNA(VLOOKUP(L2379,'MASTER DATA'!$A$1:$F$192,6,0)),0,VLOOKUP(L2379,'MASTER DATA'!$A$1:$F$192,6,0))*AE2379</f>
        <v>0</v>
      </c>
      <c r="AI2379" s="354" t="e">
        <f>VLOOKUP($D2379,'warehouse mapping'!$AN$7:$AO$17,2,0)</f>
        <v>#N/A</v>
      </c>
      <c r="AJ2379" s="114">
        <f t="shared" si="845"/>
        <v>1</v>
      </c>
      <c r="AK2379" s="354" t="e">
        <f t="shared" si="846"/>
        <v>#N/A</v>
      </c>
      <c r="AL2379" s="354" t="s">
        <v>3025</v>
      </c>
      <c r="AM2379" s="354">
        <f t="shared" si="827"/>
        <v>1</v>
      </c>
      <c r="AN2379" s="354" t="b">
        <f t="shared" si="847"/>
        <v>1</v>
      </c>
    </row>
    <row r="2380" spans="1:40" s="354" customFormat="1">
      <c r="A2380" s="354" t="str">
        <f t="shared" si="828"/>
        <v>CG22C02</v>
      </c>
      <c r="B2380" s="354">
        <f t="shared" si="829"/>
        <v>0</v>
      </c>
      <c r="C2380" s="354">
        <f t="shared" si="830"/>
        <v>0</v>
      </c>
      <c r="D2380" s="354" t="str">
        <f t="shared" si="831"/>
        <v>CG</v>
      </c>
      <c r="E2380" s="354" t="str">
        <f t="shared" si="832"/>
        <v>22</v>
      </c>
      <c r="F2380" s="354" t="str">
        <f t="shared" si="833"/>
        <v>C</v>
      </c>
      <c r="G2380" s="355" t="str">
        <f t="shared" si="834"/>
        <v>02</v>
      </c>
      <c r="H2380" s="232" t="s">
        <v>2596</v>
      </c>
      <c r="I2380" s="232" t="s">
        <v>3025</v>
      </c>
      <c r="J2380" s="233" t="s">
        <v>3025</v>
      </c>
      <c r="K2380" s="233" t="s">
        <v>3025</v>
      </c>
      <c r="L2380" s="234"/>
      <c r="M2380" s="232" t="str">
        <f>IF(ISNA(VLOOKUP(L2380,'MASTER DATA'!$A$1:$B$192,2,0)),"",VLOOKUP(L2380,'MASTER DATA'!$A$1:$B$192,2,0))</f>
        <v/>
      </c>
      <c r="N2380" s="232">
        <v>0</v>
      </c>
      <c r="O2380" s="232" t="e">
        <f t="shared" si="835"/>
        <v>#N/A</v>
      </c>
      <c r="P2380" s="232" t="e">
        <f t="shared" si="836"/>
        <v>#N/A</v>
      </c>
      <c r="Q2380" s="232" t="e">
        <f>VLOOKUP(L2380,'MASTER DATA'!$A$1:$E$192,5,0)</f>
        <v>#N/A</v>
      </c>
      <c r="R2380" s="234">
        <f>SUMIF('picking of the day'!$H$4:$H$358,WMS!H2380&amp;WMS!L2380,'picking of the day'!$E$4:$E$358)</f>
        <v>0</v>
      </c>
      <c r="U2380" s="114">
        <f>IF(ISNA(VLOOKUP(H2380,'data putaway'!$A$1:$E$530,3,0)),0,VLOOKUP(H2380,'data putaway'!$A$1:$E$530,3,0))</f>
        <v>0</v>
      </c>
      <c r="V2380" s="354">
        <f t="shared" si="837"/>
        <v>0</v>
      </c>
      <c r="W2380" s="114">
        <f>IF(ISNA(VLOOKUP(H2380,'data putaway'!$A$1:$E$530,2,0)),0,VLOOKUP(H2380,'data putaway'!$A$1:$E$530,2,0))</f>
        <v>0</v>
      </c>
      <c r="X2380" s="354" t="b">
        <f t="shared" si="838"/>
        <v>1</v>
      </c>
      <c r="Y2380" s="354">
        <f>IF(ISNA(VLOOKUP(H2380,'data putaway'!$A$1:$E$530,4,0)),0,VLOOKUP(H2380,'data putaway'!$A$1:$E$530,4,0))</f>
        <v>0</v>
      </c>
      <c r="Z2380" s="113">
        <f>IF(ISNA(VLOOKUP(H2380,'data putaway'!$A$1:$E$530,5,0)),0,VLOOKUP(H2380,'data putaway'!$A$1:$E$530,5,0))</f>
        <v>0</v>
      </c>
      <c r="AA2380" s="354" t="b">
        <f t="shared" si="839"/>
        <v>0</v>
      </c>
      <c r="AB2380" s="354" t="b">
        <f t="shared" si="840"/>
        <v>0</v>
      </c>
      <c r="AC2380" s="356" t="str">
        <f t="shared" ca="1" si="841"/>
        <v/>
      </c>
      <c r="AD2380" s="114" t="str">
        <f t="shared" ca="1" si="826"/>
        <v/>
      </c>
      <c r="AE2380" s="114">
        <f t="shared" si="842"/>
        <v>0</v>
      </c>
      <c r="AF2380" s="114">
        <f t="shared" si="843"/>
        <v>0</v>
      </c>
      <c r="AG2380" s="354" t="str">
        <f t="shared" si="844"/>
        <v>CG22</v>
      </c>
      <c r="AH2380" s="114">
        <f>IF(ISNA(VLOOKUP(L2380,'MASTER DATA'!$A$1:$F$192,6,0)),0,VLOOKUP(L2380,'MASTER DATA'!$A$1:$F$192,6,0))*AE2380</f>
        <v>0</v>
      </c>
      <c r="AI2380" s="354" t="e">
        <f>VLOOKUP($D2380,'warehouse mapping'!$AN$7:$AO$17,2,0)</f>
        <v>#N/A</v>
      </c>
      <c r="AJ2380" s="114">
        <f t="shared" si="845"/>
        <v>1</v>
      </c>
      <c r="AK2380" s="354" t="e">
        <f t="shared" si="846"/>
        <v>#N/A</v>
      </c>
      <c r="AL2380" s="354" t="s">
        <v>3025</v>
      </c>
      <c r="AM2380" s="354">
        <f t="shared" si="827"/>
        <v>1</v>
      </c>
      <c r="AN2380" s="354" t="b">
        <f t="shared" si="847"/>
        <v>1</v>
      </c>
    </row>
    <row r="2381" spans="1:40" s="354" customFormat="1">
      <c r="A2381" s="354" t="str">
        <f t="shared" si="828"/>
        <v>CG22D01</v>
      </c>
      <c r="B2381" s="354">
        <f t="shared" si="829"/>
        <v>0</v>
      </c>
      <c r="C2381" s="354">
        <f t="shared" si="830"/>
        <v>0</v>
      </c>
      <c r="D2381" s="354" t="str">
        <f t="shared" si="831"/>
        <v>CG</v>
      </c>
      <c r="E2381" s="354" t="str">
        <f t="shared" si="832"/>
        <v>22</v>
      </c>
      <c r="F2381" s="354" t="str">
        <f t="shared" si="833"/>
        <v>D</v>
      </c>
      <c r="G2381" s="355" t="str">
        <f t="shared" si="834"/>
        <v>01</v>
      </c>
      <c r="H2381" s="232" t="s">
        <v>2597</v>
      </c>
      <c r="I2381" s="232" t="s">
        <v>3025</v>
      </c>
      <c r="J2381" s="233" t="s">
        <v>3025</v>
      </c>
      <c r="K2381" s="233" t="s">
        <v>3025</v>
      </c>
      <c r="L2381" s="234"/>
      <c r="M2381" s="232" t="str">
        <f>IF(ISNA(VLOOKUP(L2381,'MASTER DATA'!$A$1:$B$192,2,0)),"",VLOOKUP(L2381,'MASTER DATA'!$A$1:$B$192,2,0))</f>
        <v/>
      </c>
      <c r="N2381" s="232">
        <v>0</v>
      </c>
      <c r="O2381" s="232" t="e">
        <f t="shared" si="835"/>
        <v>#N/A</v>
      </c>
      <c r="P2381" s="232" t="e">
        <f t="shared" si="836"/>
        <v>#N/A</v>
      </c>
      <c r="Q2381" s="232" t="e">
        <f>VLOOKUP(L2381,'MASTER DATA'!$A$1:$E$192,5,0)</f>
        <v>#N/A</v>
      </c>
      <c r="R2381" s="234">
        <f>SUMIF('picking of the day'!$H$4:$H$358,WMS!H2381&amp;WMS!L2381,'picking of the day'!$E$4:$E$358)</f>
        <v>0</v>
      </c>
      <c r="U2381" s="114">
        <f>IF(ISNA(VLOOKUP(H2381,'data putaway'!$A$1:$E$530,3,0)),0,VLOOKUP(H2381,'data putaway'!$A$1:$E$530,3,0))</f>
        <v>0</v>
      </c>
      <c r="V2381" s="354">
        <f t="shared" si="837"/>
        <v>0</v>
      </c>
      <c r="W2381" s="114">
        <f>IF(ISNA(VLOOKUP(H2381,'data putaway'!$A$1:$E$530,2,0)),0,VLOOKUP(H2381,'data putaway'!$A$1:$E$530,2,0))</f>
        <v>0</v>
      </c>
      <c r="X2381" s="354" t="b">
        <f t="shared" si="838"/>
        <v>1</v>
      </c>
      <c r="Y2381" s="354">
        <f>IF(ISNA(VLOOKUP(H2381,'data putaway'!$A$1:$E$530,4,0)),0,VLOOKUP(H2381,'data putaway'!$A$1:$E$530,4,0))</f>
        <v>0</v>
      </c>
      <c r="Z2381" s="113">
        <f>IF(ISNA(VLOOKUP(H2381,'data putaway'!$A$1:$E$530,5,0)),0,VLOOKUP(H2381,'data putaway'!$A$1:$E$530,5,0))</f>
        <v>0</v>
      </c>
      <c r="AA2381" s="354" t="b">
        <f t="shared" si="839"/>
        <v>0</v>
      </c>
      <c r="AB2381" s="354" t="b">
        <f t="shared" si="840"/>
        <v>0</v>
      </c>
      <c r="AC2381" s="356" t="str">
        <f t="shared" ca="1" si="841"/>
        <v/>
      </c>
      <c r="AD2381" s="114" t="str">
        <f t="shared" ca="1" si="826"/>
        <v/>
      </c>
      <c r="AE2381" s="114">
        <f t="shared" si="842"/>
        <v>0</v>
      </c>
      <c r="AF2381" s="114">
        <f t="shared" si="843"/>
        <v>0</v>
      </c>
      <c r="AG2381" s="354" t="str">
        <f t="shared" si="844"/>
        <v>CG22</v>
      </c>
      <c r="AH2381" s="114">
        <f>IF(ISNA(VLOOKUP(L2381,'MASTER DATA'!$A$1:$F$192,6,0)),0,VLOOKUP(L2381,'MASTER DATA'!$A$1:$F$192,6,0))*AE2381</f>
        <v>0</v>
      </c>
      <c r="AI2381" s="354" t="e">
        <f>VLOOKUP($D2381,'warehouse mapping'!$AN$7:$AO$17,2,0)</f>
        <v>#N/A</v>
      </c>
      <c r="AJ2381" s="114">
        <f t="shared" si="845"/>
        <v>1</v>
      </c>
      <c r="AK2381" s="354" t="e">
        <f t="shared" si="846"/>
        <v>#N/A</v>
      </c>
      <c r="AL2381" s="354" t="s">
        <v>3025</v>
      </c>
      <c r="AM2381" s="354">
        <f t="shared" si="827"/>
        <v>1</v>
      </c>
      <c r="AN2381" s="354" t="b">
        <f t="shared" si="847"/>
        <v>1</v>
      </c>
    </row>
    <row r="2382" spans="1:40" s="354" customFormat="1">
      <c r="A2382" s="354" t="str">
        <f t="shared" si="828"/>
        <v>CG22D02</v>
      </c>
      <c r="B2382" s="354">
        <f t="shared" si="829"/>
        <v>0</v>
      </c>
      <c r="C2382" s="354">
        <f t="shared" si="830"/>
        <v>0</v>
      </c>
      <c r="D2382" s="354" t="str">
        <f t="shared" si="831"/>
        <v>CG</v>
      </c>
      <c r="E2382" s="354" t="str">
        <f t="shared" si="832"/>
        <v>22</v>
      </c>
      <c r="F2382" s="354" t="str">
        <f t="shared" si="833"/>
        <v>D</v>
      </c>
      <c r="G2382" s="355" t="str">
        <f t="shared" si="834"/>
        <v>02</v>
      </c>
      <c r="H2382" s="232" t="s">
        <v>2598</v>
      </c>
      <c r="I2382" s="232" t="s">
        <v>3025</v>
      </c>
      <c r="J2382" s="233" t="s">
        <v>3025</v>
      </c>
      <c r="K2382" s="233" t="s">
        <v>3025</v>
      </c>
      <c r="L2382" s="234"/>
      <c r="M2382" s="232" t="str">
        <f>IF(ISNA(VLOOKUP(L2382,'MASTER DATA'!$A$1:$B$192,2,0)),"",VLOOKUP(L2382,'MASTER DATA'!$A$1:$B$192,2,0))</f>
        <v/>
      </c>
      <c r="N2382" s="232">
        <v>0</v>
      </c>
      <c r="O2382" s="232" t="e">
        <f t="shared" si="835"/>
        <v>#N/A</v>
      </c>
      <c r="P2382" s="232" t="e">
        <f t="shared" si="836"/>
        <v>#N/A</v>
      </c>
      <c r="Q2382" s="232" t="e">
        <f>VLOOKUP(L2382,'MASTER DATA'!$A$1:$E$192,5,0)</f>
        <v>#N/A</v>
      </c>
      <c r="R2382" s="234">
        <f>SUMIF('picking of the day'!$H$4:$H$358,WMS!H2382&amp;WMS!L2382,'picking of the day'!$E$4:$E$358)</f>
        <v>0</v>
      </c>
      <c r="U2382" s="114">
        <f>IF(ISNA(VLOOKUP(H2382,'data putaway'!$A$1:$E$530,3,0)),0,VLOOKUP(H2382,'data putaway'!$A$1:$E$530,3,0))</f>
        <v>0</v>
      </c>
      <c r="V2382" s="354">
        <f t="shared" si="837"/>
        <v>0</v>
      </c>
      <c r="W2382" s="114">
        <f>IF(ISNA(VLOOKUP(H2382,'data putaway'!$A$1:$E$530,2,0)),0,VLOOKUP(H2382,'data putaway'!$A$1:$E$530,2,0))</f>
        <v>0</v>
      </c>
      <c r="X2382" s="354" t="b">
        <f t="shared" si="838"/>
        <v>1</v>
      </c>
      <c r="Y2382" s="354">
        <f>IF(ISNA(VLOOKUP(H2382,'data putaway'!$A$1:$E$530,4,0)),0,VLOOKUP(H2382,'data putaway'!$A$1:$E$530,4,0))</f>
        <v>0</v>
      </c>
      <c r="Z2382" s="113">
        <f>IF(ISNA(VLOOKUP(H2382,'data putaway'!$A$1:$E$530,5,0)),0,VLOOKUP(H2382,'data putaway'!$A$1:$E$530,5,0))</f>
        <v>0</v>
      </c>
      <c r="AA2382" s="354" t="b">
        <f t="shared" si="839"/>
        <v>0</v>
      </c>
      <c r="AB2382" s="354" t="b">
        <f t="shared" si="840"/>
        <v>0</v>
      </c>
      <c r="AC2382" s="356" t="str">
        <f t="shared" ca="1" si="841"/>
        <v/>
      </c>
      <c r="AD2382" s="114" t="str">
        <f t="shared" ca="1" si="826"/>
        <v/>
      </c>
      <c r="AE2382" s="114">
        <f t="shared" si="842"/>
        <v>0</v>
      </c>
      <c r="AF2382" s="114">
        <f t="shared" si="843"/>
        <v>0</v>
      </c>
      <c r="AG2382" s="354" t="str">
        <f t="shared" si="844"/>
        <v>CG22</v>
      </c>
      <c r="AH2382" s="114">
        <f>IF(ISNA(VLOOKUP(L2382,'MASTER DATA'!$A$1:$F$192,6,0)),0,VLOOKUP(L2382,'MASTER DATA'!$A$1:$F$192,6,0))*AE2382</f>
        <v>0</v>
      </c>
      <c r="AI2382" s="354" t="e">
        <f>VLOOKUP($D2382,'warehouse mapping'!$AN$7:$AO$17,2,0)</f>
        <v>#N/A</v>
      </c>
      <c r="AJ2382" s="114">
        <f t="shared" si="845"/>
        <v>1</v>
      </c>
      <c r="AK2382" s="354" t="e">
        <f t="shared" si="846"/>
        <v>#N/A</v>
      </c>
      <c r="AL2382" s="354" t="s">
        <v>3025</v>
      </c>
      <c r="AM2382" s="354">
        <f t="shared" si="827"/>
        <v>1</v>
      </c>
      <c r="AN2382" s="354" t="b">
        <f t="shared" si="847"/>
        <v>1</v>
      </c>
    </row>
    <row r="2383" spans="1:40" s="354" customFormat="1">
      <c r="A2383" s="354" t="str">
        <f t="shared" si="828"/>
        <v>CG22E01</v>
      </c>
      <c r="B2383" s="354">
        <f t="shared" si="829"/>
        <v>0</v>
      </c>
      <c r="C2383" s="354">
        <f t="shared" si="830"/>
        <v>0</v>
      </c>
      <c r="D2383" s="354" t="str">
        <f t="shared" si="831"/>
        <v>CG</v>
      </c>
      <c r="E2383" s="354" t="str">
        <f t="shared" si="832"/>
        <v>22</v>
      </c>
      <c r="F2383" s="354" t="str">
        <f t="shared" si="833"/>
        <v>E</v>
      </c>
      <c r="G2383" s="355" t="str">
        <f t="shared" si="834"/>
        <v>01</v>
      </c>
      <c r="H2383" s="232" t="s">
        <v>2599</v>
      </c>
      <c r="I2383" s="232" t="s">
        <v>3025</v>
      </c>
      <c r="J2383" s="233" t="s">
        <v>3025</v>
      </c>
      <c r="K2383" s="233" t="s">
        <v>3025</v>
      </c>
      <c r="L2383" s="234"/>
      <c r="M2383" s="232" t="str">
        <f>IF(ISNA(VLOOKUP(L2383,'MASTER DATA'!$A$1:$B$192,2,0)),"",VLOOKUP(L2383,'MASTER DATA'!$A$1:$B$192,2,0))</f>
        <v/>
      </c>
      <c r="N2383" s="232">
        <v>0</v>
      </c>
      <c r="O2383" s="232" t="e">
        <f t="shared" si="835"/>
        <v>#N/A</v>
      </c>
      <c r="P2383" s="232" t="e">
        <f t="shared" si="836"/>
        <v>#N/A</v>
      </c>
      <c r="Q2383" s="232" t="e">
        <f>VLOOKUP(L2383,'MASTER DATA'!$A$1:$E$192,5,0)</f>
        <v>#N/A</v>
      </c>
      <c r="R2383" s="234">
        <f>SUMIF('picking of the day'!$H$4:$H$358,WMS!H2383&amp;WMS!L2383,'picking of the day'!$E$4:$E$358)</f>
        <v>0</v>
      </c>
      <c r="U2383" s="114">
        <f>IF(ISNA(VLOOKUP(H2383,'data putaway'!$A$1:$E$530,3,0)),0,VLOOKUP(H2383,'data putaway'!$A$1:$E$530,3,0))</f>
        <v>0</v>
      </c>
      <c r="V2383" s="354">
        <f t="shared" si="837"/>
        <v>0</v>
      </c>
      <c r="W2383" s="114">
        <f>IF(ISNA(VLOOKUP(H2383,'data putaway'!$A$1:$E$530,2,0)),0,VLOOKUP(H2383,'data putaway'!$A$1:$E$530,2,0))</f>
        <v>0</v>
      </c>
      <c r="X2383" s="354" t="b">
        <f t="shared" si="838"/>
        <v>1</v>
      </c>
      <c r="Y2383" s="354">
        <f>IF(ISNA(VLOOKUP(H2383,'data putaway'!$A$1:$E$530,4,0)),0,VLOOKUP(H2383,'data putaway'!$A$1:$E$530,4,0))</f>
        <v>0</v>
      </c>
      <c r="Z2383" s="113">
        <f>IF(ISNA(VLOOKUP(H2383,'data putaway'!$A$1:$E$530,5,0)),0,VLOOKUP(H2383,'data putaway'!$A$1:$E$530,5,0))</f>
        <v>0</v>
      </c>
      <c r="AA2383" s="354" t="b">
        <f t="shared" si="839"/>
        <v>0</v>
      </c>
      <c r="AB2383" s="354" t="b">
        <f t="shared" si="840"/>
        <v>0</v>
      </c>
      <c r="AC2383" s="356" t="str">
        <f t="shared" ca="1" si="841"/>
        <v/>
      </c>
      <c r="AD2383" s="114" t="str">
        <f t="shared" ca="1" si="826"/>
        <v/>
      </c>
      <c r="AE2383" s="114">
        <f t="shared" si="842"/>
        <v>0</v>
      </c>
      <c r="AF2383" s="114">
        <f t="shared" si="843"/>
        <v>0</v>
      </c>
      <c r="AG2383" s="354" t="str">
        <f t="shared" si="844"/>
        <v>CG22</v>
      </c>
      <c r="AH2383" s="114">
        <f>IF(ISNA(VLOOKUP(L2383,'MASTER DATA'!$A$1:$F$192,6,0)),0,VLOOKUP(L2383,'MASTER DATA'!$A$1:$F$192,6,0))*AE2383</f>
        <v>0</v>
      </c>
      <c r="AI2383" s="354" t="e">
        <f>VLOOKUP($D2383,'warehouse mapping'!$AN$7:$AO$17,2,0)</f>
        <v>#N/A</v>
      </c>
      <c r="AJ2383" s="114">
        <f t="shared" si="845"/>
        <v>1</v>
      </c>
      <c r="AK2383" s="354" t="e">
        <f t="shared" si="846"/>
        <v>#N/A</v>
      </c>
      <c r="AL2383" s="354" t="s">
        <v>3025</v>
      </c>
      <c r="AM2383" s="354">
        <f t="shared" si="827"/>
        <v>1</v>
      </c>
      <c r="AN2383" s="354" t="b">
        <f t="shared" si="847"/>
        <v>1</v>
      </c>
    </row>
    <row r="2384" spans="1:40" s="354" customFormat="1">
      <c r="A2384" s="354" t="str">
        <f t="shared" si="828"/>
        <v>CG22E02</v>
      </c>
      <c r="B2384" s="354">
        <f t="shared" si="829"/>
        <v>0</v>
      </c>
      <c r="C2384" s="354">
        <f t="shared" si="830"/>
        <v>0</v>
      </c>
      <c r="D2384" s="354" t="str">
        <f t="shared" si="831"/>
        <v>CG</v>
      </c>
      <c r="E2384" s="354" t="str">
        <f t="shared" si="832"/>
        <v>22</v>
      </c>
      <c r="F2384" s="354" t="str">
        <f t="shared" si="833"/>
        <v>E</v>
      </c>
      <c r="G2384" s="355" t="str">
        <f t="shared" si="834"/>
        <v>02</v>
      </c>
      <c r="H2384" s="232" t="s">
        <v>2600</v>
      </c>
      <c r="I2384" s="232" t="s">
        <v>3025</v>
      </c>
      <c r="J2384" s="233" t="s">
        <v>3025</v>
      </c>
      <c r="K2384" s="233" t="s">
        <v>3025</v>
      </c>
      <c r="L2384" s="234"/>
      <c r="M2384" s="232" t="str">
        <f>IF(ISNA(VLOOKUP(L2384,'MASTER DATA'!$A$1:$B$192,2,0)),"",VLOOKUP(L2384,'MASTER DATA'!$A$1:$B$192,2,0))</f>
        <v/>
      </c>
      <c r="N2384" s="232">
        <v>0</v>
      </c>
      <c r="O2384" s="232" t="e">
        <f t="shared" si="835"/>
        <v>#N/A</v>
      </c>
      <c r="P2384" s="232" t="e">
        <f t="shared" si="836"/>
        <v>#N/A</v>
      </c>
      <c r="Q2384" s="232" t="e">
        <f>VLOOKUP(L2384,'MASTER DATA'!$A$1:$E$192,5,0)</f>
        <v>#N/A</v>
      </c>
      <c r="R2384" s="234">
        <f>SUMIF('picking of the day'!$H$4:$H$358,WMS!H2384&amp;WMS!L2384,'picking of the day'!$E$4:$E$358)</f>
        <v>0</v>
      </c>
      <c r="U2384" s="114">
        <f>IF(ISNA(VLOOKUP(H2384,'data putaway'!$A$1:$E$530,3,0)),0,VLOOKUP(H2384,'data putaway'!$A$1:$E$530,3,0))</f>
        <v>0</v>
      </c>
      <c r="V2384" s="354">
        <f t="shared" si="837"/>
        <v>0</v>
      </c>
      <c r="W2384" s="114">
        <f>IF(ISNA(VLOOKUP(H2384,'data putaway'!$A$1:$E$530,2,0)),0,VLOOKUP(H2384,'data putaway'!$A$1:$E$530,2,0))</f>
        <v>0</v>
      </c>
      <c r="X2384" s="354" t="b">
        <f t="shared" si="838"/>
        <v>1</v>
      </c>
      <c r="Y2384" s="354">
        <f>IF(ISNA(VLOOKUP(H2384,'data putaway'!$A$1:$E$530,4,0)),0,VLOOKUP(H2384,'data putaway'!$A$1:$E$530,4,0))</f>
        <v>0</v>
      </c>
      <c r="Z2384" s="113">
        <f>IF(ISNA(VLOOKUP(H2384,'data putaway'!$A$1:$E$530,5,0)),0,VLOOKUP(H2384,'data putaway'!$A$1:$E$530,5,0))</f>
        <v>0</v>
      </c>
      <c r="AA2384" s="354" t="b">
        <f t="shared" si="839"/>
        <v>0</v>
      </c>
      <c r="AB2384" s="354" t="b">
        <f t="shared" si="840"/>
        <v>0</v>
      </c>
      <c r="AC2384" s="356" t="str">
        <f t="shared" ca="1" si="841"/>
        <v/>
      </c>
      <c r="AD2384" s="114" t="str">
        <f t="shared" ca="1" si="826"/>
        <v/>
      </c>
      <c r="AE2384" s="114">
        <f t="shared" si="842"/>
        <v>0</v>
      </c>
      <c r="AF2384" s="114">
        <f t="shared" si="843"/>
        <v>0</v>
      </c>
      <c r="AG2384" s="354" t="str">
        <f t="shared" si="844"/>
        <v>CG22</v>
      </c>
      <c r="AH2384" s="114">
        <f>IF(ISNA(VLOOKUP(L2384,'MASTER DATA'!$A$1:$F$192,6,0)),0,VLOOKUP(L2384,'MASTER DATA'!$A$1:$F$192,6,0))*AE2384</f>
        <v>0</v>
      </c>
      <c r="AI2384" s="354" t="e">
        <f>VLOOKUP($D2384,'warehouse mapping'!$AN$7:$AO$17,2,0)</f>
        <v>#N/A</v>
      </c>
      <c r="AJ2384" s="114">
        <f t="shared" si="845"/>
        <v>1</v>
      </c>
      <c r="AK2384" s="354" t="e">
        <f t="shared" si="846"/>
        <v>#N/A</v>
      </c>
      <c r="AL2384" s="354" t="s">
        <v>3025</v>
      </c>
      <c r="AM2384" s="354">
        <f t="shared" si="827"/>
        <v>1</v>
      </c>
      <c r="AN2384" s="354" t="b">
        <f t="shared" si="847"/>
        <v>1</v>
      </c>
    </row>
    <row r="2385" spans="1:40" s="354" customFormat="1">
      <c r="A2385" s="354" t="str">
        <f t="shared" si="828"/>
        <v>CG23A01</v>
      </c>
      <c r="B2385" s="354">
        <f t="shared" si="829"/>
        <v>0</v>
      </c>
      <c r="C2385" s="354">
        <f t="shared" si="830"/>
        <v>0</v>
      </c>
      <c r="D2385" s="354" t="str">
        <f t="shared" si="831"/>
        <v>CG</v>
      </c>
      <c r="E2385" s="354" t="str">
        <f t="shared" si="832"/>
        <v>23</v>
      </c>
      <c r="F2385" s="354" t="str">
        <f t="shared" si="833"/>
        <v>A</v>
      </c>
      <c r="G2385" s="355" t="str">
        <f t="shared" si="834"/>
        <v>01</v>
      </c>
      <c r="H2385" s="232" t="s">
        <v>2601</v>
      </c>
      <c r="I2385" s="232" t="s">
        <v>3025</v>
      </c>
      <c r="J2385" s="233" t="s">
        <v>3025</v>
      </c>
      <c r="K2385" s="233" t="s">
        <v>3025</v>
      </c>
      <c r="L2385" s="234"/>
      <c r="M2385" s="232" t="str">
        <f>IF(ISNA(VLOOKUP(L2385,'MASTER DATA'!$A$1:$B$192,2,0)),"",VLOOKUP(L2385,'MASTER DATA'!$A$1:$B$192,2,0))</f>
        <v/>
      </c>
      <c r="N2385" s="232">
        <v>0</v>
      </c>
      <c r="O2385" s="232" t="e">
        <f t="shared" si="835"/>
        <v>#N/A</v>
      </c>
      <c r="P2385" s="232" t="e">
        <f t="shared" si="836"/>
        <v>#N/A</v>
      </c>
      <c r="Q2385" s="232" t="e">
        <f>VLOOKUP(L2385,'MASTER DATA'!$A$1:$E$192,5,0)</f>
        <v>#N/A</v>
      </c>
      <c r="R2385" s="234">
        <f>SUMIF('picking of the day'!$H$4:$H$358,WMS!H2385&amp;WMS!L2385,'picking of the day'!$E$4:$E$358)</f>
        <v>0</v>
      </c>
      <c r="U2385" s="114">
        <f>IF(ISNA(VLOOKUP(H2385,'data putaway'!$A$1:$E$530,3,0)),0,VLOOKUP(H2385,'data putaway'!$A$1:$E$530,3,0))</f>
        <v>0</v>
      </c>
      <c r="V2385" s="354">
        <f t="shared" si="837"/>
        <v>0</v>
      </c>
      <c r="W2385" s="114">
        <f>IF(ISNA(VLOOKUP(H2385,'data putaway'!$A$1:$E$530,2,0)),0,VLOOKUP(H2385,'data putaway'!$A$1:$E$530,2,0))</f>
        <v>0</v>
      </c>
      <c r="X2385" s="354" t="b">
        <f t="shared" si="838"/>
        <v>1</v>
      </c>
      <c r="Y2385" s="354">
        <f>IF(ISNA(VLOOKUP(H2385,'data putaway'!$A$1:$E$530,4,0)),0,VLOOKUP(H2385,'data putaway'!$A$1:$E$530,4,0))</f>
        <v>0</v>
      </c>
      <c r="Z2385" s="113">
        <f>IF(ISNA(VLOOKUP(H2385,'data putaway'!$A$1:$E$530,5,0)),0,VLOOKUP(H2385,'data putaway'!$A$1:$E$530,5,0))</f>
        <v>0</v>
      </c>
      <c r="AA2385" s="354" t="b">
        <f t="shared" si="839"/>
        <v>0</v>
      </c>
      <c r="AB2385" s="354" t="b">
        <f t="shared" si="840"/>
        <v>0</v>
      </c>
      <c r="AC2385" s="356" t="str">
        <f t="shared" ca="1" si="841"/>
        <v/>
      </c>
      <c r="AD2385" s="114" t="str">
        <f t="shared" ca="1" si="826"/>
        <v/>
      </c>
      <c r="AE2385" s="114">
        <f t="shared" si="842"/>
        <v>0</v>
      </c>
      <c r="AF2385" s="114">
        <f t="shared" si="843"/>
        <v>0</v>
      </c>
      <c r="AG2385" s="354" t="str">
        <f t="shared" si="844"/>
        <v>CG23</v>
      </c>
      <c r="AH2385" s="114">
        <f>IF(ISNA(VLOOKUP(L2385,'MASTER DATA'!$A$1:$F$192,6,0)),0,VLOOKUP(L2385,'MASTER DATA'!$A$1:$F$192,6,0))*AE2385</f>
        <v>0</v>
      </c>
      <c r="AI2385" s="354" t="e">
        <f>VLOOKUP($D2385,'warehouse mapping'!$AN$7:$AO$17,2,0)</f>
        <v>#N/A</v>
      </c>
      <c r="AJ2385" s="114">
        <f t="shared" si="845"/>
        <v>1</v>
      </c>
      <c r="AK2385" s="354" t="e">
        <f t="shared" si="846"/>
        <v>#N/A</v>
      </c>
      <c r="AL2385" s="354" t="s">
        <v>3025</v>
      </c>
      <c r="AM2385" s="354">
        <f t="shared" si="827"/>
        <v>1</v>
      </c>
      <c r="AN2385" s="354" t="b">
        <f t="shared" si="847"/>
        <v>1</v>
      </c>
    </row>
    <row r="2386" spans="1:40" s="354" customFormat="1">
      <c r="A2386" s="354" t="str">
        <f t="shared" si="828"/>
        <v>CG23A02</v>
      </c>
      <c r="B2386" s="354">
        <f t="shared" si="829"/>
        <v>0</v>
      </c>
      <c r="C2386" s="354">
        <f t="shared" si="830"/>
        <v>0</v>
      </c>
      <c r="D2386" s="354" t="str">
        <f t="shared" si="831"/>
        <v>CG</v>
      </c>
      <c r="E2386" s="354" t="str">
        <f t="shared" si="832"/>
        <v>23</v>
      </c>
      <c r="F2386" s="354" t="str">
        <f t="shared" si="833"/>
        <v>A</v>
      </c>
      <c r="G2386" s="355" t="str">
        <f t="shared" si="834"/>
        <v>02</v>
      </c>
      <c r="H2386" s="232" t="s">
        <v>2602</v>
      </c>
      <c r="I2386" s="232" t="s">
        <v>3025</v>
      </c>
      <c r="J2386" s="233" t="s">
        <v>3025</v>
      </c>
      <c r="K2386" s="233" t="s">
        <v>3025</v>
      </c>
      <c r="L2386" s="234"/>
      <c r="M2386" s="232" t="str">
        <f>IF(ISNA(VLOOKUP(L2386,'MASTER DATA'!$A$1:$B$192,2,0)),"",VLOOKUP(L2386,'MASTER DATA'!$A$1:$B$192,2,0))</f>
        <v/>
      </c>
      <c r="N2386" s="232">
        <v>0</v>
      </c>
      <c r="O2386" s="232" t="e">
        <f t="shared" si="835"/>
        <v>#N/A</v>
      </c>
      <c r="P2386" s="232" t="e">
        <f t="shared" si="836"/>
        <v>#N/A</v>
      </c>
      <c r="Q2386" s="232" t="e">
        <f>VLOOKUP(L2386,'MASTER DATA'!$A$1:$E$192,5,0)</f>
        <v>#N/A</v>
      </c>
      <c r="R2386" s="234">
        <f>SUMIF('picking of the day'!$H$4:$H$358,WMS!H2386&amp;WMS!L2386,'picking of the day'!$E$4:$E$358)</f>
        <v>0</v>
      </c>
      <c r="U2386" s="114">
        <f>IF(ISNA(VLOOKUP(H2386,'data putaway'!$A$1:$E$530,3,0)),0,VLOOKUP(H2386,'data putaway'!$A$1:$E$530,3,0))</f>
        <v>0</v>
      </c>
      <c r="V2386" s="354">
        <f t="shared" si="837"/>
        <v>0</v>
      </c>
      <c r="W2386" s="114">
        <f>IF(ISNA(VLOOKUP(H2386,'data putaway'!$A$1:$E$530,2,0)),0,VLOOKUP(H2386,'data putaway'!$A$1:$E$530,2,0))</f>
        <v>0</v>
      </c>
      <c r="X2386" s="354" t="b">
        <f t="shared" si="838"/>
        <v>1</v>
      </c>
      <c r="Y2386" s="354">
        <f>IF(ISNA(VLOOKUP(H2386,'data putaway'!$A$1:$E$530,4,0)),0,VLOOKUP(H2386,'data putaway'!$A$1:$E$530,4,0))</f>
        <v>0</v>
      </c>
      <c r="Z2386" s="113">
        <f>IF(ISNA(VLOOKUP(H2386,'data putaway'!$A$1:$E$530,5,0)),0,VLOOKUP(H2386,'data putaway'!$A$1:$E$530,5,0))</f>
        <v>0</v>
      </c>
      <c r="AA2386" s="354" t="b">
        <f t="shared" si="839"/>
        <v>0</v>
      </c>
      <c r="AB2386" s="354" t="b">
        <f t="shared" si="840"/>
        <v>0</v>
      </c>
      <c r="AC2386" s="356" t="str">
        <f t="shared" ca="1" si="841"/>
        <v/>
      </c>
      <c r="AD2386" s="114" t="str">
        <f t="shared" ca="1" si="826"/>
        <v/>
      </c>
      <c r="AE2386" s="114">
        <f t="shared" si="842"/>
        <v>0</v>
      </c>
      <c r="AF2386" s="114">
        <f t="shared" si="843"/>
        <v>0</v>
      </c>
      <c r="AG2386" s="354" t="str">
        <f t="shared" si="844"/>
        <v>CG23</v>
      </c>
      <c r="AH2386" s="114">
        <f>IF(ISNA(VLOOKUP(L2386,'MASTER DATA'!$A$1:$F$192,6,0)),0,VLOOKUP(L2386,'MASTER DATA'!$A$1:$F$192,6,0))*AE2386</f>
        <v>0</v>
      </c>
      <c r="AI2386" s="354" t="e">
        <f>VLOOKUP($D2386,'warehouse mapping'!$AN$7:$AO$17,2,0)</f>
        <v>#N/A</v>
      </c>
      <c r="AJ2386" s="114">
        <f t="shared" si="845"/>
        <v>1</v>
      </c>
      <c r="AK2386" s="354" t="e">
        <f t="shared" si="846"/>
        <v>#N/A</v>
      </c>
      <c r="AL2386" s="354" t="s">
        <v>3025</v>
      </c>
      <c r="AM2386" s="354">
        <f t="shared" si="827"/>
        <v>1</v>
      </c>
      <c r="AN2386" s="354" t="b">
        <f t="shared" si="847"/>
        <v>1</v>
      </c>
    </row>
    <row r="2387" spans="1:40" s="354" customFormat="1">
      <c r="A2387" s="354" t="str">
        <f t="shared" si="828"/>
        <v>CG23B01</v>
      </c>
      <c r="B2387" s="354">
        <f t="shared" si="829"/>
        <v>0</v>
      </c>
      <c r="C2387" s="354">
        <f t="shared" si="830"/>
        <v>0</v>
      </c>
      <c r="D2387" s="354" t="str">
        <f t="shared" si="831"/>
        <v>CG</v>
      </c>
      <c r="E2387" s="354" t="str">
        <f t="shared" si="832"/>
        <v>23</v>
      </c>
      <c r="F2387" s="354" t="str">
        <f t="shared" si="833"/>
        <v>B</v>
      </c>
      <c r="G2387" s="355" t="str">
        <f t="shared" si="834"/>
        <v>01</v>
      </c>
      <c r="H2387" s="232" t="s">
        <v>2603</v>
      </c>
      <c r="I2387" s="232" t="s">
        <v>3025</v>
      </c>
      <c r="J2387" s="233" t="s">
        <v>3025</v>
      </c>
      <c r="K2387" s="233" t="s">
        <v>3025</v>
      </c>
      <c r="L2387" s="234"/>
      <c r="M2387" s="232" t="str">
        <f>IF(ISNA(VLOOKUP(L2387,'MASTER DATA'!$A$1:$B$192,2,0)),"",VLOOKUP(L2387,'MASTER DATA'!$A$1:$B$192,2,0))</f>
        <v/>
      </c>
      <c r="N2387" s="232">
        <v>0</v>
      </c>
      <c r="O2387" s="232" t="e">
        <f t="shared" si="835"/>
        <v>#N/A</v>
      </c>
      <c r="P2387" s="232" t="e">
        <f t="shared" si="836"/>
        <v>#N/A</v>
      </c>
      <c r="Q2387" s="232" t="e">
        <f>VLOOKUP(L2387,'MASTER DATA'!$A$1:$E$192,5,0)</f>
        <v>#N/A</v>
      </c>
      <c r="R2387" s="234">
        <f>SUMIF('picking of the day'!$H$4:$H$358,WMS!H2387&amp;WMS!L2387,'picking of the day'!$E$4:$E$358)</f>
        <v>0</v>
      </c>
      <c r="U2387" s="114">
        <f>IF(ISNA(VLOOKUP(H2387,'data putaway'!$A$1:$E$530,3,0)),0,VLOOKUP(H2387,'data putaway'!$A$1:$E$530,3,0))</f>
        <v>0</v>
      </c>
      <c r="V2387" s="354">
        <f t="shared" si="837"/>
        <v>0</v>
      </c>
      <c r="W2387" s="114">
        <f>IF(ISNA(VLOOKUP(H2387,'data putaway'!$A$1:$E$530,2,0)),0,VLOOKUP(H2387,'data putaway'!$A$1:$E$530,2,0))</f>
        <v>0</v>
      </c>
      <c r="X2387" s="354" t="b">
        <f t="shared" si="838"/>
        <v>1</v>
      </c>
      <c r="Y2387" s="354">
        <f>IF(ISNA(VLOOKUP(H2387,'data putaway'!$A$1:$E$530,4,0)),0,VLOOKUP(H2387,'data putaway'!$A$1:$E$530,4,0))</f>
        <v>0</v>
      </c>
      <c r="Z2387" s="113">
        <f>IF(ISNA(VLOOKUP(H2387,'data putaway'!$A$1:$E$530,5,0)),0,VLOOKUP(H2387,'data putaway'!$A$1:$E$530,5,0))</f>
        <v>0</v>
      </c>
      <c r="AA2387" s="354" t="b">
        <f t="shared" si="839"/>
        <v>0</v>
      </c>
      <c r="AB2387" s="354" t="b">
        <f t="shared" si="840"/>
        <v>0</v>
      </c>
      <c r="AC2387" s="356" t="str">
        <f t="shared" ca="1" si="841"/>
        <v/>
      </c>
      <c r="AD2387" s="114" t="str">
        <f t="shared" ca="1" si="826"/>
        <v/>
      </c>
      <c r="AE2387" s="114">
        <f t="shared" si="842"/>
        <v>0</v>
      </c>
      <c r="AF2387" s="114">
        <f t="shared" si="843"/>
        <v>0</v>
      </c>
      <c r="AG2387" s="354" t="str">
        <f t="shared" si="844"/>
        <v>CG23</v>
      </c>
      <c r="AH2387" s="114">
        <f>IF(ISNA(VLOOKUP(L2387,'MASTER DATA'!$A$1:$F$192,6,0)),0,VLOOKUP(L2387,'MASTER DATA'!$A$1:$F$192,6,0))*AE2387</f>
        <v>0</v>
      </c>
      <c r="AI2387" s="354" t="e">
        <f>VLOOKUP($D2387,'warehouse mapping'!$AN$7:$AO$17,2,0)</f>
        <v>#N/A</v>
      </c>
      <c r="AJ2387" s="114">
        <f t="shared" si="845"/>
        <v>1</v>
      </c>
      <c r="AK2387" s="354" t="e">
        <f t="shared" si="846"/>
        <v>#N/A</v>
      </c>
      <c r="AL2387" s="354" t="s">
        <v>3025</v>
      </c>
      <c r="AM2387" s="354">
        <f t="shared" si="827"/>
        <v>1</v>
      </c>
      <c r="AN2387" s="354" t="b">
        <f t="shared" si="847"/>
        <v>1</v>
      </c>
    </row>
    <row r="2388" spans="1:40" s="354" customFormat="1">
      <c r="A2388" s="354" t="str">
        <f t="shared" si="828"/>
        <v>CG23B02</v>
      </c>
      <c r="B2388" s="354">
        <f t="shared" si="829"/>
        <v>0</v>
      </c>
      <c r="C2388" s="354">
        <f t="shared" si="830"/>
        <v>0</v>
      </c>
      <c r="D2388" s="354" t="str">
        <f t="shared" si="831"/>
        <v>CG</v>
      </c>
      <c r="E2388" s="354" t="str">
        <f t="shared" si="832"/>
        <v>23</v>
      </c>
      <c r="F2388" s="354" t="str">
        <f t="shared" si="833"/>
        <v>B</v>
      </c>
      <c r="G2388" s="355" t="str">
        <f t="shared" si="834"/>
        <v>02</v>
      </c>
      <c r="H2388" s="232" t="s">
        <v>2604</v>
      </c>
      <c r="I2388" s="232" t="s">
        <v>3025</v>
      </c>
      <c r="J2388" s="233" t="s">
        <v>3025</v>
      </c>
      <c r="K2388" s="233" t="s">
        <v>3025</v>
      </c>
      <c r="L2388" s="234"/>
      <c r="M2388" s="232" t="str">
        <f>IF(ISNA(VLOOKUP(L2388,'MASTER DATA'!$A$1:$B$192,2,0)),"",VLOOKUP(L2388,'MASTER DATA'!$A$1:$B$192,2,0))</f>
        <v/>
      </c>
      <c r="N2388" s="232">
        <v>0</v>
      </c>
      <c r="O2388" s="232" t="e">
        <f t="shared" si="835"/>
        <v>#N/A</v>
      </c>
      <c r="P2388" s="232" t="e">
        <f t="shared" si="836"/>
        <v>#N/A</v>
      </c>
      <c r="Q2388" s="232" t="e">
        <f>VLOOKUP(L2388,'MASTER DATA'!$A$1:$E$192,5,0)</f>
        <v>#N/A</v>
      </c>
      <c r="R2388" s="234">
        <f>SUMIF('picking of the day'!$H$4:$H$358,WMS!H2388&amp;WMS!L2388,'picking of the day'!$E$4:$E$358)</f>
        <v>0</v>
      </c>
      <c r="U2388" s="114">
        <f>IF(ISNA(VLOOKUP(H2388,'data putaway'!$A$1:$E$530,3,0)),0,VLOOKUP(H2388,'data putaway'!$A$1:$E$530,3,0))</f>
        <v>0</v>
      </c>
      <c r="V2388" s="354">
        <f t="shared" si="837"/>
        <v>0</v>
      </c>
      <c r="W2388" s="114">
        <f>IF(ISNA(VLOOKUP(H2388,'data putaway'!$A$1:$E$530,2,0)),0,VLOOKUP(H2388,'data putaway'!$A$1:$E$530,2,0))</f>
        <v>0</v>
      </c>
      <c r="X2388" s="354" t="b">
        <f t="shared" si="838"/>
        <v>1</v>
      </c>
      <c r="Y2388" s="354">
        <f>IF(ISNA(VLOOKUP(H2388,'data putaway'!$A$1:$E$530,4,0)),0,VLOOKUP(H2388,'data putaway'!$A$1:$E$530,4,0))</f>
        <v>0</v>
      </c>
      <c r="Z2388" s="113">
        <f>IF(ISNA(VLOOKUP(H2388,'data putaway'!$A$1:$E$530,5,0)),0,VLOOKUP(H2388,'data putaway'!$A$1:$E$530,5,0))</f>
        <v>0</v>
      </c>
      <c r="AA2388" s="354" t="b">
        <f t="shared" si="839"/>
        <v>0</v>
      </c>
      <c r="AB2388" s="354" t="b">
        <f t="shared" si="840"/>
        <v>0</v>
      </c>
      <c r="AC2388" s="356" t="str">
        <f t="shared" ca="1" si="841"/>
        <v/>
      </c>
      <c r="AD2388" s="114" t="str">
        <f t="shared" ca="1" si="826"/>
        <v/>
      </c>
      <c r="AE2388" s="114">
        <f t="shared" si="842"/>
        <v>0</v>
      </c>
      <c r="AF2388" s="114">
        <f t="shared" si="843"/>
        <v>0</v>
      </c>
      <c r="AG2388" s="354" t="str">
        <f t="shared" si="844"/>
        <v>CG23</v>
      </c>
      <c r="AH2388" s="114">
        <f>IF(ISNA(VLOOKUP(L2388,'MASTER DATA'!$A$1:$F$192,6,0)),0,VLOOKUP(L2388,'MASTER DATA'!$A$1:$F$192,6,0))*AE2388</f>
        <v>0</v>
      </c>
      <c r="AI2388" s="354" t="e">
        <f>VLOOKUP($D2388,'warehouse mapping'!$AN$7:$AO$17,2,0)</f>
        <v>#N/A</v>
      </c>
      <c r="AJ2388" s="114">
        <f t="shared" si="845"/>
        <v>1</v>
      </c>
      <c r="AK2388" s="354" t="e">
        <f t="shared" si="846"/>
        <v>#N/A</v>
      </c>
      <c r="AL2388" s="354" t="s">
        <v>3025</v>
      </c>
      <c r="AM2388" s="354">
        <f t="shared" si="827"/>
        <v>1</v>
      </c>
      <c r="AN2388" s="354" t="b">
        <f t="shared" si="847"/>
        <v>1</v>
      </c>
    </row>
    <row r="2389" spans="1:40" s="354" customFormat="1">
      <c r="A2389" s="354" t="str">
        <f t="shared" si="828"/>
        <v>CG23C01</v>
      </c>
      <c r="B2389" s="354">
        <f t="shared" si="829"/>
        <v>0</v>
      </c>
      <c r="C2389" s="354">
        <f t="shared" si="830"/>
        <v>0</v>
      </c>
      <c r="D2389" s="354" t="str">
        <f t="shared" si="831"/>
        <v>CG</v>
      </c>
      <c r="E2389" s="354" t="str">
        <f t="shared" si="832"/>
        <v>23</v>
      </c>
      <c r="F2389" s="354" t="str">
        <f t="shared" si="833"/>
        <v>C</v>
      </c>
      <c r="G2389" s="355" t="str">
        <f t="shared" si="834"/>
        <v>01</v>
      </c>
      <c r="H2389" s="232" t="s">
        <v>2605</v>
      </c>
      <c r="I2389" s="232" t="s">
        <v>3025</v>
      </c>
      <c r="J2389" s="233" t="s">
        <v>3025</v>
      </c>
      <c r="K2389" s="233" t="s">
        <v>3025</v>
      </c>
      <c r="L2389" s="234"/>
      <c r="M2389" s="232" t="str">
        <f>IF(ISNA(VLOOKUP(L2389,'MASTER DATA'!$A$1:$B$192,2,0)),"",VLOOKUP(L2389,'MASTER DATA'!$A$1:$B$192,2,0))</f>
        <v/>
      </c>
      <c r="N2389" s="232">
        <v>0</v>
      </c>
      <c r="O2389" s="232" t="e">
        <f t="shared" si="835"/>
        <v>#N/A</v>
      </c>
      <c r="P2389" s="232" t="e">
        <f t="shared" si="836"/>
        <v>#N/A</v>
      </c>
      <c r="Q2389" s="232" t="e">
        <f>VLOOKUP(L2389,'MASTER DATA'!$A$1:$E$192,5,0)</f>
        <v>#N/A</v>
      </c>
      <c r="R2389" s="234">
        <f>SUMIF('picking of the day'!$H$4:$H$358,WMS!H2389&amp;WMS!L2389,'picking of the day'!$E$4:$E$358)</f>
        <v>0</v>
      </c>
      <c r="U2389" s="114">
        <f>IF(ISNA(VLOOKUP(H2389,'data putaway'!$A$1:$E$530,3,0)),0,VLOOKUP(H2389,'data putaway'!$A$1:$E$530,3,0))</f>
        <v>0</v>
      </c>
      <c r="V2389" s="354">
        <f t="shared" si="837"/>
        <v>0</v>
      </c>
      <c r="W2389" s="114">
        <f>IF(ISNA(VLOOKUP(H2389,'data putaway'!$A$1:$E$530,2,0)),0,VLOOKUP(H2389,'data putaway'!$A$1:$E$530,2,0))</f>
        <v>0</v>
      </c>
      <c r="X2389" s="354" t="b">
        <f t="shared" si="838"/>
        <v>1</v>
      </c>
      <c r="Y2389" s="354">
        <f>IF(ISNA(VLOOKUP(H2389,'data putaway'!$A$1:$E$530,4,0)),0,VLOOKUP(H2389,'data putaway'!$A$1:$E$530,4,0))</f>
        <v>0</v>
      </c>
      <c r="Z2389" s="113">
        <f>IF(ISNA(VLOOKUP(H2389,'data putaway'!$A$1:$E$530,5,0)),0,VLOOKUP(H2389,'data putaway'!$A$1:$E$530,5,0))</f>
        <v>0</v>
      </c>
      <c r="AA2389" s="354" t="b">
        <f t="shared" si="839"/>
        <v>0</v>
      </c>
      <c r="AB2389" s="354" t="b">
        <f t="shared" si="840"/>
        <v>0</v>
      </c>
      <c r="AC2389" s="356" t="str">
        <f t="shared" ca="1" si="841"/>
        <v/>
      </c>
      <c r="AD2389" s="114" t="str">
        <f t="shared" ca="1" si="826"/>
        <v/>
      </c>
      <c r="AE2389" s="114">
        <f t="shared" si="842"/>
        <v>0</v>
      </c>
      <c r="AF2389" s="114">
        <f t="shared" si="843"/>
        <v>0</v>
      </c>
      <c r="AG2389" s="354" t="str">
        <f t="shared" si="844"/>
        <v>CG23</v>
      </c>
      <c r="AH2389" s="114">
        <f>IF(ISNA(VLOOKUP(L2389,'MASTER DATA'!$A$1:$F$192,6,0)),0,VLOOKUP(L2389,'MASTER DATA'!$A$1:$F$192,6,0))*AE2389</f>
        <v>0</v>
      </c>
      <c r="AI2389" s="354" t="e">
        <f>VLOOKUP($D2389,'warehouse mapping'!$AN$7:$AO$17,2,0)</f>
        <v>#N/A</v>
      </c>
      <c r="AJ2389" s="114">
        <f t="shared" si="845"/>
        <v>1</v>
      </c>
      <c r="AK2389" s="354" t="e">
        <f t="shared" si="846"/>
        <v>#N/A</v>
      </c>
      <c r="AL2389" s="354" t="s">
        <v>3025</v>
      </c>
      <c r="AM2389" s="354">
        <f t="shared" si="827"/>
        <v>1</v>
      </c>
      <c r="AN2389" s="354" t="b">
        <f t="shared" si="847"/>
        <v>1</v>
      </c>
    </row>
    <row r="2390" spans="1:40" s="354" customFormat="1">
      <c r="A2390" s="354" t="str">
        <f t="shared" si="828"/>
        <v>CG23C02</v>
      </c>
      <c r="B2390" s="354">
        <f t="shared" si="829"/>
        <v>0</v>
      </c>
      <c r="C2390" s="354">
        <f t="shared" si="830"/>
        <v>0</v>
      </c>
      <c r="D2390" s="354" t="str">
        <f t="shared" si="831"/>
        <v>CG</v>
      </c>
      <c r="E2390" s="354" t="str">
        <f t="shared" si="832"/>
        <v>23</v>
      </c>
      <c r="F2390" s="354" t="str">
        <f t="shared" si="833"/>
        <v>C</v>
      </c>
      <c r="G2390" s="355" t="str">
        <f t="shared" si="834"/>
        <v>02</v>
      </c>
      <c r="H2390" s="232" t="s">
        <v>2606</v>
      </c>
      <c r="I2390" s="232" t="s">
        <v>3025</v>
      </c>
      <c r="J2390" s="233" t="s">
        <v>3025</v>
      </c>
      <c r="K2390" s="233" t="s">
        <v>3025</v>
      </c>
      <c r="L2390" s="234"/>
      <c r="M2390" s="232" t="str">
        <f>IF(ISNA(VLOOKUP(L2390,'MASTER DATA'!$A$1:$B$192,2,0)),"",VLOOKUP(L2390,'MASTER DATA'!$A$1:$B$192,2,0))</f>
        <v/>
      </c>
      <c r="N2390" s="232">
        <v>0</v>
      </c>
      <c r="O2390" s="232" t="e">
        <f t="shared" si="835"/>
        <v>#N/A</v>
      </c>
      <c r="P2390" s="232" t="e">
        <f t="shared" si="836"/>
        <v>#N/A</v>
      </c>
      <c r="Q2390" s="232" t="e">
        <f>VLOOKUP(L2390,'MASTER DATA'!$A$1:$E$192,5,0)</f>
        <v>#N/A</v>
      </c>
      <c r="R2390" s="234">
        <f>SUMIF('picking of the day'!$H$4:$H$358,WMS!H2390&amp;WMS!L2390,'picking of the day'!$E$4:$E$358)</f>
        <v>0</v>
      </c>
      <c r="U2390" s="114">
        <f>IF(ISNA(VLOOKUP(H2390,'data putaway'!$A$1:$E$530,3,0)),0,VLOOKUP(H2390,'data putaway'!$A$1:$E$530,3,0))</f>
        <v>0</v>
      </c>
      <c r="V2390" s="354">
        <f t="shared" si="837"/>
        <v>0</v>
      </c>
      <c r="W2390" s="114">
        <f>IF(ISNA(VLOOKUP(H2390,'data putaway'!$A$1:$E$530,2,0)),0,VLOOKUP(H2390,'data putaway'!$A$1:$E$530,2,0))</f>
        <v>0</v>
      </c>
      <c r="X2390" s="354" t="b">
        <f t="shared" si="838"/>
        <v>1</v>
      </c>
      <c r="Y2390" s="354">
        <f>IF(ISNA(VLOOKUP(H2390,'data putaway'!$A$1:$E$530,4,0)),0,VLOOKUP(H2390,'data putaway'!$A$1:$E$530,4,0))</f>
        <v>0</v>
      </c>
      <c r="Z2390" s="113">
        <f>IF(ISNA(VLOOKUP(H2390,'data putaway'!$A$1:$E$530,5,0)),0,VLOOKUP(H2390,'data putaway'!$A$1:$E$530,5,0))</f>
        <v>0</v>
      </c>
      <c r="AA2390" s="354" t="b">
        <f t="shared" si="839"/>
        <v>0</v>
      </c>
      <c r="AB2390" s="354" t="b">
        <f t="shared" si="840"/>
        <v>0</v>
      </c>
      <c r="AC2390" s="356" t="str">
        <f t="shared" ca="1" si="841"/>
        <v/>
      </c>
      <c r="AD2390" s="114" t="str">
        <f t="shared" ca="1" si="826"/>
        <v/>
      </c>
      <c r="AE2390" s="114">
        <f t="shared" si="842"/>
        <v>0</v>
      </c>
      <c r="AF2390" s="114">
        <f t="shared" si="843"/>
        <v>0</v>
      </c>
      <c r="AG2390" s="354" t="str">
        <f t="shared" si="844"/>
        <v>CG23</v>
      </c>
      <c r="AH2390" s="114">
        <f>IF(ISNA(VLOOKUP(L2390,'MASTER DATA'!$A$1:$F$192,6,0)),0,VLOOKUP(L2390,'MASTER DATA'!$A$1:$F$192,6,0))*AE2390</f>
        <v>0</v>
      </c>
      <c r="AI2390" s="354" t="e">
        <f>VLOOKUP($D2390,'warehouse mapping'!$AN$7:$AO$17,2,0)</f>
        <v>#N/A</v>
      </c>
      <c r="AJ2390" s="114">
        <f t="shared" si="845"/>
        <v>1</v>
      </c>
      <c r="AK2390" s="354" t="e">
        <f t="shared" si="846"/>
        <v>#N/A</v>
      </c>
      <c r="AL2390" s="354" t="s">
        <v>3025</v>
      </c>
      <c r="AM2390" s="354">
        <f t="shared" si="827"/>
        <v>1</v>
      </c>
      <c r="AN2390" s="354" t="b">
        <f t="shared" si="847"/>
        <v>1</v>
      </c>
    </row>
    <row r="2391" spans="1:40" s="354" customFormat="1">
      <c r="A2391" s="354" t="str">
        <f t="shared" si="828"/>
        <v>CG23D01</v>
      </c>
      <c r="B2391" s="354">
        <f t="shared" si="829"/>
        <v>0</v>
      </c>
      <c r="C2391" s="354">
        <f t="shared" si="830"/>
        <v>0</v>
      </c>
      <c r="D2391" s="354" t="str">
        <f t="shared" si="831"/>
        <v>CG</v>
      </c>
      <c r="E2391" s="354" t="str">
        <f t="shared" si="832"/>
        <v>23</v>
      </c>
      <c r="F2391" s="354" t="str">
        <f t="shared" si="833"/>
        <v>D</v>
      </c>
      <c r="G2391" s="355" t="str">
        <f t="shared" si="834"/>
        <v>01</v>
      </c>
      <c r="H2391" s="232" t="s">
        <v>2607</v>
      </c>
      <c r="I2391" s="232" t="s">
        <v>3025</v>
      </c>
      <c r="J2391" s="233" t="s">
        <v>3025</v>
      </c>
      <c r="K2391" s="233" t="s">
        <v>3025</v>
      </c>
      <c r="L2391" s="234"/>
      <c r="M2391" s="232" t="str">
        <f>IF(ISNA(VLOOKUP(L2391,'MASTER DATA'!$A$1:$B$192,2,0)),"",VLOOKUP(L2391,'MASTER DATA'!$A$1:$B$192,2,0))</f>
        <v/>
      </c>
      <c r="N2391" s="232">
        <v>0</v>
      </c>
      <c r="O2391" s="232" t="e">
        <f t="shared" si="835"/>
        <v>#N/A</v>
      </c>
      <c r="P2391" s="232" t="e">
        <f t="shared" si="836"/>
        <v>#N/A</v>
      </c>
      <c r="Q2391" s="232" t="e">
        <f>VLOOKUP(L2391,'MASTER DATA'!$A$1:$E$192,5,0)</f>
        <v>#N/A</v>
      </c>
      <c r="R2391" s="234">
        <f>SUMIF('picking of the day'!$H$4:$H$358,WMS!H2391&amp;WMS!L2391,'picking of the day'!$E$4:$E$358)</f>
        <v>0</v>
      </c>
      <c r="U2391" s="114">
        <f>IF(ISNA(VLOOKUP(H2391,'data putaway'!$A$1:$E$530,3,0)),0,VLOOKUP(H2391,'data putaway'!$A$1:$E$530,3,0))</f>
        <v>0</v>
      </c>
      <c r="V2391" s="354">
        <f t="shared" si="837"/>
        <v>0</v>
      </c>
      <c r="W2391" s="114">
        <f>IF(ISNA(VLOOKUP(H2391,'data putaway'!$A$1:$E$530,2,0)),0,VLOOKUP(H2391,'data putaway'!$A$1:$E$530,2,0))</f>
        <v>0</v>
      </c>
      <c r="X2391" s="354" t="b">
        <f t="shared" si="838"/>
        <v>1</v>
      </c>
      <c r="Y2391" s="354">
        <f>IF(ISNA(VLOOKUP(H2391,'data putaway'!$A$1:$E$530,4,0)),0,VLOOKUP(H2391,'data putaway'!$A$1:$E$530,4,0))</f>
        <v>0</v>
      </c>
      <c r="Z2391" s="113">
        <f>IF(ISNA(VLOOKUP(H2391,'data putaway'!$A$1:$E$530,5,0)),0,VLOOKUP(H2391,'data putaway'!$A$1:$E$530,5,0))</f>
        <v>0</v>
      </c>
      <c r="AA2391" s="354" t="b">
        <f t="shared" si="839"/>
        <v>0</v>
      </c>
      <c r="AB2391" s="354" t="b">
        <f t="shared" si="840"/>
        <v>0</v>
      </c>
      <c r="AC2391" s="356" t="str">
        <f t="shared" ca="1" si="841"/>
        <v/>
      </c>
      <c r="AD2391" s="114" t="str">
        <f t="shared" ca="1" si="826"/>
        <v/>
      </c>
      <c r="AE2391" s="114">
        <f t="shared" si="842"/>
        <v>0</v>
      </c>
      <c r="AF2391" s="114">
        <f t="shared" si="843"/>
        <v>0</v>
      </c>
      <c r="AG2391" s="354" t="str">
        <f t="shared" si="844"/>
        <v>CG23</v>
      </c>
      <c r="AH2391" s="114">
        <f>IF(ISNA(VLOOKUP(L2391,'MASTER DATA'!$A$1:$F$192,6,0)),0,VLOOKUP(L2391,'MASTER DATA'!$A$1:$F$192,6,0))*AE2391</f>
        <v>0</v>
      </c>
      <c r="AI2391" s="354" t="e">
        <f>VLOOKUP($D2391,'warehouse mapping'!$AN$7:$AO$17,2,0)</f>
        <v>#N/A</v>
      </c>
      <c r="AJ2391" s="114">
        <f t="shared" si="845"/>
        <v>1</v>
      </c>
      <c r="AK2391" s="354" t="e">
        <f t="shared" si="846"/>
        <v>#N/A</v>
      </c>
      <c r="AL2391" s="354" t="s">
        <v>3025</v>
      </c>
      <c r="AM2391" s="354">
        <f t="shared" si="827"/>
        <v>1</v>
      </c>
      <c r="AN2391" s="354" t="b">
        <f t="shared" si="847"/>
        <v>1</v>
      </c>
    </row>
    <row r="2392" spans="1:40" s="354" customFormat="1">
      <c r="A2392" s="354" t="str">
        <f t="shared" si="828"/>
        <v>CG23D02</v>
      </c>
      <c r="B2392" s="354">
        <f t="shared" si="829"/>
        <v>0</v>
      </c>
      <c r="C2392" s="354">
        <f t="shared" si="830"/>
        <v>0</v>
      </c>
      <c r="D2392" s="354" t="str">
        <f t="shared" si="831"/>
        <v>CG</v>
      </c>
      <c r="E2392" s="354" t="str">
        <f t="shared" si="832"/>
        <v>23</v>
      </c>
      <c r="F2392" s="354" t="str">
        <f t="shared" si="833"/>
        <v>D</v>
      </c>
      <c r="G2392" s="355" t="str">
        <f t="shared" si="834"/>
        <v>02</v>
      </c>
      <c r="H2392" s="232" t="s">
        <v>2608</v>
      </c>
      <c r="I2392" s="232" t="s">
        <v>3025</v>
      </c>
      <c r="J2392" s="233" t="s">
        <v>3025</v>
      </c>
      <c r="K2392" s="233" t="s">
        <v>3025</v>
      </c>
      <c r="L2392" s="234"/>
      <c r="M2392" s="232" t="str">
        <f>IF(ISNA(VLOOKUP(L2392,'MASTER DATA'!$A$1:$B$192,2,0)),"",VLOOKUP(L2392,'MASTER DATA'!$A$1:$B$192,2,0))</f>
        <v/>
      </c>
      <c r="N2392" s="232">
        <v>0</v>
      </c>
      <c r="O2392" s="232" t="e">
        <f t="shared" si="835"/>
        <v>#N/A</v>
      </c>
      <c r="P2392" s="232" t="e">
        <f t="shared" si="836"/>
        <v>#N/A</v>
      </c>
      <c r="Q2392" s="232" t="e">
        <f>VLOOKUP(L2392,'MASTER DATA'!$A$1:$E$192,5,0)</f>
        <v>#N/A</v>
      </c>
      <c r="R2392" s="234">
        <f>SUMIF('picking of the day'!$H$4:$H$358,WMS!H2392&amp;WMS!L2392,'picking of the day'!$E$4:$E$358)</f>
        <v>0</v>
      </c>
      <c r="U2392" s="114">
        <f>IF(ISNA(VLOOKUP(H2392,'data putaway'!$A$1:$E$530,3,0)),0,VLOOKUP(H2392,'data putaway'!$A$1:$E$530,3,0))</f>
        <v>0</v>
      </c>
      <c r="V2392" s="354">
        <f t="shared" si="837"/>
        <v>0</v>
      </c>
      <c r="W2392" s="114">
        <f>IF(ISNA(VLOOKUP(H2392,'data putaway'!$A$1:$E$530,2,0)),0,VLOOKUP(H2392,'data putaway'!$A$1:$E$530,2,0))</f>
        <v>0</v>
      </c>
      <c r="X2392" s="354" t="b">
        <f t="shared" si="838"/>
        <v>1</v>
      </c>
      <c r="Y2392" s="354">
        <f>IF(ISNA(VLOOKUP(H2392,'data putaway'!$A$1:$E$530,4,0)),0,VLOOKUP(H2392,'data putaway'!$A$1:$E$530,4,0))</f>
        <v>0</v>
      </c>
      <c r="Z2392" s="113">
        <f>IF(ISNA(VLOOKUP(H2392,'data putaway'!$A$1:$E$530,5,0)),0,VLOOKUP(H2392,'data putaway'!$A$1:$E$530,5,0))</f>
        <v>0</v>
      </c>
      <c r="AA2392" s="354" t="b">
        <f t="shared" si="839"/>
        <v>0</v>
      </c>
      <c r="AB2392" s="354" t="b">
        <f t="shared" si="840"/>
        <v>0</v>
      </c>
      <c r="AC2392" s="356" t="str">
        <f t="shared" ca="1" si="841"/>
        <v/>
      </c>
      <c r="AD2392" s="114" t="str">
        <f t="shared" ca="1" si="826"/>
        <v/>
      </c>
      <c r="AE2392" s="114">
        <f t="shared" si="842"/>
        <v>0</v>
      </c>
      <c r="AF2392" s="114">
        <f t="shared" si="843"/>
        <v>0</v>
      </c>
      <c r="AG2392" s="354" t="str">
        <f t="shared" si="844"/>
        <v>CG23</v>
      </c>
      <c r="AH2392" s="114">
        <f>IF(ISNA(VLOOKUP(L2392,'MASTER DATA'!$A$1:$F$192,6,0)),0,VLOOKUP(L2392,'MASTER DATA'!$A$1:$F$192,6,0))*AE2392</f>
        <v>0</v>
      </c>
      <c r="AI2392" s="354" t="e">
        <f>VLOOKUP($D2392,'warehouse mapping'!$AN$7:$AO$17,2,0)</f>
        <v>#N/A</v>
      </c>
      <c r="AJ2392" s="114">
        <f t="shared" si="845"/>
        <v>1</v>
      </c>
      <c r="AK2392" s="354" t="e">
        <f t="shared" si="846"/>
        <v>#N/A</v>
      </c>
      <c r="AL2392" s="354" t="s">
        <v>3025</v>
      </c>
      <c r="AM2392" s="354">
        <f t="shared" si="827"/>
        <v>1</v>
      </c>
      <c r="AN2392" s="354" t="b">
        <f t="shared" si="847"/>
        <v>1</v>
      </c>
    </row>
    <row r="2393" spans="1:40" s="354" customFormat="1">
      <c r="A2393" s="354" t="str">
        <f t="shared" si="828"/>
        <v>CG23E01</v>
      </c>
      <c r="B2393" s="354">
        <f t="shared" si="829"/>
        <v>0</v>
      </c>
      <c r="C2393" s="354">
        <f t="shared" si="830"/>
        <v>0</v>
      </c>
      <c r="D2393" s="354" t="str">
        <f t="shared" si="831"/>
        <v>CG</v>
      </c>
      <c r="E2393" s="354" t="str">
        <f t="shared" si="832"/>
        <v>23</v>
      </c>
      <c r="F2393" s="354" t="str">
        <f t="shared" si="833"/>
        <v>E</v>
      </c>
      <c r="G2393" s="355" t="str">
        <f t="shared" si="834"/>
        <v>01</v>
      </c>
      <c r="H2393" s="232" t="s">
        <v>2609</v>
      </c>
      <c r="I2393" s="232" t="s">
        <v>3025</v>
      </c>
      <c r="J2393" s="233" t="s">
        <v>3025</v>
      </c>
      <c r="K2393" s="233" t="s">
        <v>3025</v>
      </c>
      <c r="L2393" s="234"/>
      <c r="M2393" s="232" t="str">
        <f>IF(ISNA(VLOOKUP(L2393,'MASTER DATA'!$A$1:$B$192,2,0)),"",VLOOKUP(L2393,'MASTER DATA'!$A$1:$B$192,2,0))</f>
        <v/>
      </c>
      <c r="N2393" s="232">
        <v>0</v>
      </c>
      <c r="O2393" s="232" t="e">
        <f t="shared" si="835"/>
        <v>#N/A</v>
      </c>
      <c r="P2393" s="232" t="e">
        <f t="shared" si="836"/>
        <v>#N/A</v>
      </c>
      <c r="Q2393" s="232" t="e">
        <f>VLOOKUP(L2393,'MASTER DATA'!$A$1:$E$192,5,0)</f>
        <v>#N/A</v>
      </c>
      <c r="R2393" s="234">
        <f>SUMIF('picking of the day'!$H$4:$H$358,WMS!H2393&amp;WMS!L2393,'picking of the day'!$E$4:$E$358)</f>
        <v>0</v>
      </c>
      <c r="U2393" s="114">
        <f>IF(ISNA(VLOOKUP(H2393,'data putaway'!$A$1:$E$530,3,0)),0,VLOOKUP(H2393,'data putaway'!$A$1:$E$530,3,0))</f>
        <v>0</v>
      </c>
      <c r="V2393" s="354">
        <f t="shared" si="837"/>
        <v>0</v>
      </c>
      <c r="W2393" s="114">
        <f>IF(ISNA(VLOOKUP(H2393,'data putaway'!$A$1:$E$530,2,0)),0,VLOOKUP(H2393,'data putaway'!$A$1:$E$530,2,0))</f>
        <v>0</v>
      </c>
      <c r="X2393" s="354" t="b">
        <f t="shared" si="838"/>
        <v>1</v>
      </c>
      <c r="Y2393" s="354">
        <f>IF(ISNA(VLOOKUP(H2393,'data putaway'!$A$1:$E$530,4,0)),0,VLOOKUP(H2393,'data putaway'!$A$1:$E$530,4,0))</f>
        <v>0</v>
      </c>
      <c r="Z2393" s="113">
        <f>IF(ISNA(VLOOKUP(H2393,'data putaway'!$A$1:$E$530,5,0)),0,VLOOKUP(H2393,'data putaway'!$A$1:$E$530,5,0))</f>
        <v>0</v>
      </c>
      <c r="AA2393" s="354" t="b">
        <f t="shared" si="839"/>
        <v>0</v>
      </c>
      <c r="AB2393" s="354" t="b">
        <f t="shared" si="840"/>
        <v>0</v>
      </c>
      <c r="AC2393" s="356" t="str">
        <f t="shared" ca="1" si="841"/>
        <v/>
      </c>
      <c r="AD2393" s="114" t="str">
        <f t="shared" ca="1" si="826"/>
        <v/>
      </c>
      <c r="AE2393" s="114">
        <f t="shared" si="842"/>
        <v>0</v>
      </c>
      <c r="AF2393" s="114">
        <f t="shared" si="843"/>
        <v>0</v>
      </c>
      <c r="AG2393" s="354" t="str">
        <f t="shared" si="844"/>
        <v>CG23</v>
      </c>
      <c r="AH2393" s="114">
        <f>IF(ISNA(VLOOKUP(L2393,'MASTER DATA'!$A$1:$F$192,6,0)),0,VLOOKUP(L2393,'MASTER DATA'!$A$1:$F$192,6,0))*AE2393</f>
        <v>0</v>
      </c>
      <c r="AI2393" s="354" t="e">
        <f>VLOOKUP($D2393,'warehouse mapping'!$AN$7:$AO$17,2,0)</f>
        <v>#N/A</v>
      </c>
      <c r="AJ2393" s="114">
        <f t="shared" si="845"/>
        <v>1</v>
      </c>
      <c r="AK2393" s="354" t="e">
        <f t="shared" si="846"/>
        <v>#N/A</v>
      </c>
      <c r="AL2393" s="354" t="s">
        <v>3025</v>
      </c>
      <c r="AM2393" s="354">
        <f t="shared" si="827"/>
        <v>1</v>
      </c>
      <c r="AN2393" s="354" t="b">
        <f t="shared" si="847"/>
        <v>1</v>
      </c>
    </row>
    <row r="2394" spans="1:40" s="354" customFormat="1">
      <c r="A2394" s="354" t="str">
        <f t="shared" si="828"/>
        <v>CG23E02</v>
      </c>
      <c r="B2394" s="354">
        <f t="shared" si="829"/>
        <v>0</v>
      </c>
      <c r="C2394" s="354">
        <f t="shared" si="830"/>
        <v>0</v>
      </c>
      <c r="D2394" s="354" t="str">
        <f t="shared" si="831"/>
        <v>CG</v>
      </c>
      <c r="E2394" s="354" t="str">
        <f t="shared" si="832"/>
        <v>23</v>
      </c>
      <c r="F2394" s="354" t="str">
        <f t="shared" si="833"/>
        <v>E</v>
      </c>
      <c r="G2394" s="355" t="str">
        <f t="shared" si="834"/>
        <v>02</v>
      </c>
      <c r="H2394" s="232" t="s">
        <v>2610</v>
      </c>
      <c r="I2394" s="232" t="s">
        <v>3025</v>
      </c>
      <c r="J2394" s="233" t="s">
        <v>3025</v>
      </c>
      <c r="K2394" s="233" t="s">
        <v>3025</v>
      </c>
      <c r="L2394" s="234"/>
      <c r="M2394" s="232" t="str">
        <f>IF(ISNA(VLOOKUP(L2394,'MASTER DATA'!$A$1:$B$192,2,0)),"",VLOOKUP(L2394,'MASTER DATA'!$A$1:$B$192,2,0))</f>
        <v/>
      </c>
      <c r="N2394" s="232">
        <v>0</v>
      </c>
      <c r="O2394" s="232" t="e">
        <f t="shared" si="835"/>
        <v>#N/A</v>
      </c>
      <c r="P2394" s="232" t="e">
        <f t="shared" si="836"/>
        <v>#N/A</v>
      </c>
      <c r="Q2394" s="232" t="e">
        <f>VLOOKUP(L2394,'MASTER DATA'!$A$1:$E$192,5,0)</f>
        <v>#N/A</v>
      </c>
      <c r="R2394" s="234">
        <f>SUMIF('picking of the day'!$H$4:$H$358,WMS!H2394&amp;WMS!L2394,'picking of the day'!$E$4:$E$358)</f>
        <v>0</v>
      </c>
      <c r="U2394" s="114">
        <f>IF(ISNA(VLOOKUP(H2394,'data putaway'!$A$1:$E$530,3,0)),0,VLOOKUP(H2394,'data putaway'!$A$1:$E$530,3,0))</f>
        <v>0</v>
      </c>
      <c r="V2394" s="354">
        <f t="shared" si="837"/>
        <v>0</v>
      </c>
      <c r="W2394" s="114">
        <f>IF(ISNA(VLOOKUP(H2394,'data putaway'!$A$1:$E$530,2,0)),0,VLOOKUP(H2394,'data putaway'!$A$1:$E$530,2,0))</f>
        <v>0</v>
      </c>
      <c r="X2394" s="354" t="b">
        <f t="shared" si="838"/>
        <v>1</v>
      </c>
      <c r="Y2394" s="354">
        <f>IF(ISNA(VLOOKUP(H2394,'data putaway'!$A$1:$E$530,4,0)),0,VLOOKUP(H2394,'data putaway'!$A$1:$E$530,4,0))</f>
        <v>0</v>
      </c>
      <c r="Z2394" s="113">
        <f>IF(ISNA(VLOOKUP(H2394,'data putaway'!$A$1:$E$530,5,0)),0,VLOOKUP(H2394,'data putaway'!$A$1:$E$530,5,0))</f>
        <v>0</v>
      </c>
      <c r="AA2394" s="354" t="b">
        <f t="shared" si="839"/>
        <v>0</v>
      </c>
      <c r="AB2394" s="354" t="b">
        <f t="shared" si="840"/>
        <v>0</v>
      </c>
      <c r="AC2394" s="356" t="str">
        <f t="shared" ca="1" si="841"/>
        <v/>
      </c>
      <c r="AD2394" s="114" t="str">
        <f t="shared" ref="AD2394:AD2457" ca="1" si="848">IF(K2394="","",DATEDIF(NOW(),K2394,"y")&amp;" Year"&amp;", "&amp;DATEDIF(NOW(),K2394,"ym")&amp;" Month"&amp;", "&amp;DATEDIF(NOW(),K2394,"md")&amp;" Days")</f>
        <v/>
      </c>
      <c r="AE2394" s="114">
        <f t="shared" si="842"/>
        <v>0</v>
      </c>
      <c r="AF2394" s="114">
        <f t="shared" si="843"/>
        <v>0</v>
      </c>
      <c r="AG2394" s="354" t="str">
        <f t="shared" si="844"/>
        <v>CG23</v>
      </c>
      <c r="AH2394" s="114">
        <f>IF(ISNA(VLOOKUP(L2394,'MASTER DATA'!$A$1:$F$192,6,0)),0,VLOOKUP(L2394,'MASTER DATA'!$A$1:$F$192,6,0))*AE2394</f>
        <v>0</v>
      </c>
      <c r="AI2394" s="354" t="e">
        <f>VLOOKUP($D2394,'warehouse mapping'!$AN$7:$AO$17,2,0)</f>
        <v>#N/A</v>
      </c>
      <c r="AJ2394" s="114">
        <f t="shared" si="845"/>
        <v>1</v>
      </c>
      <c r="AK2394" s="354" t="e">
        <f t="shared" si="846"/>
        <v>#N/A</v>
      </c>
      <c r="AL2394" s="354" t="s">
        <v>3025</v>
      </c>
      <c r="AM2394" s="354">
        <f t="shared" ref="AM2394:AM2457" si="849">COUNTIF($H$5:$H$2564,H2394)</f>
        <v>1</v>
      </c>
      <c r="AN2394" s="354" t="b">
        <f t="shared" si="847"/>
        <v>1</v>
      </c>
    </row>
    <row r="2395" spans="1:40" s="354" customFormat="1">
      <c r="A2395" s="354" t="str">
        <f t="shared" si="828"/>
        <v>CG24A01</v>
      </c>
      <c r="B2395" s="354">
        <f t="shared" si="829"/>
        <v>0</v>
      </c>
      <c r="C2395" s="354">
        <f t="shared" si="830"/>
        <v>0</v>
      </c>
      <c r="D2395" s="354" t="str">
        <f t="shared" si="831"/>
        <v>CG</v>
      </c>
      <c r="E2395" s="354" t="str">
        <f t="shared" si="832"/>
        <v>24</v>
      </c>
      <c r="F2395" s="354" t="str">
        <f t="shared" si="833"/>
        <v>A</v>
      </c>
      <c r="G2395" s="355" t="str">
        <f t="shared" si="834"/>
        <v>01</v>
      </c>
      <c r="H2395" s="232" t="s">
        <v>2611</v>
      </c>
      <c r="I2395" s="232" t="s">
        <v>3025</v>
      </c>
      <c r="J2395" s="233" t="s">
        <v>3025</v>
      </c>
      <c r="K2395" s="233" t="s">
        <v>3025</v>
      </c>
      <c r="L2395" s="234"/>
      <c r="M2395" s="232" t="str">
        <f>IF(ISNA(VLOOKUP(L2395,'MASTER DATA'!$A$1:$B$192,2,0)),"",VLOOKUP(L2395,'MASTER DATA'!$A$1:$B$192,2,0))</f>
        <v/>
      </c>
      <c r="N2395" s="232">
        <v>0</v>
      </c>
      <c r="O2395" s="232" t="e">
        <f t="shared" si="835"/>
        <v>#N/A</v>
      </c>
      <c r="P2395" s="232" t="e">
        <f t="shared" si="836"/>
        <v>#N/A</v>
      </c>
      <c r="Q2395" s="232" t="e">
        <f>VLOOKUP(L2395,'MASTER DATA'!$A$1:$E$192,5,0)</f>
        <v>#N/A</v>
      </c>
      <c r="R2395" s="234">
        <f>SUMIF('picking of the day'!$H$4:$H$358,WMS!H2395&amp;WMS!L2395,'picking of the day'!$E$4:$E$358)</f>
        <v>0</v>
      </c>
      <c r="U2395" s="114">
        <f>IF(ISNA(VLOOKUP(H2395,'data putaway'!$A$1:$E$530,3,0)),0,VLOOKUP(H2395,'data putaway'!$A$1:$E$530,3,0))</f>
        <v>0</v>
      </c>
      <c r="V2395" s="354">
        <f t="shared" si="837"/>
        <v>0</v>
      </c>
      <c r="W2395" s="114">
        <f>IF(ISNA(VLOOKUP(H2395,'data putaway'!$A$1:$E$530,2,0)),0,VLOOKUP(H2395,'data putaway'!$A$1:$E$530,2,0))</f>
        <v>0</v>
      </c>
      <c r="X2395" s="354" t="b">
        <f t="shared" si="838"/>
        <v>1</v>
      </c>
      <c r="Y2395" s="354">
        <f>IF(ISNA(VLOOKUP(H2395,'data putaway'!$A$1:$E$530,4,0)),0,VLOOKUP(H2395,'data putaway'!$A$1:$E$530,4,0))</f>
        <v>0</v>
      </c>
      <c r="Z2395" s="113">
        <f>IF(ISNA(VLOOKUP(H2395,'data putaway'!$A$1:$E$530,5,0)),0,VLOOKUP(H2395,'data putaway'!$A$1:$E$530,5,0))</f>
        <v>0</v>
      </c>
      <c r="AA2395" s="354" t="b">
        <f t="shared" si="839"/>
        <v>0</v>
      </c>
      <c r="AB2395" s="354" t="b">
        <f t="shared" si="840"/>
        <v>0</v>
      </c>
      <c r="AC2395" s="356" t="str">
        <f t="shared" ca="1" si="841"/>
        <v/>
      </c>
      <c r="AD2395" s="114" t="str">
        <f t="shared" ca="1" si="848"/>
        <v/>
      </c>
      <c r="AE2395" s="114">
        <f t="shared" si="842"/>
        <v>0</v>
      </c>
      <c r="AF2395" s="114">
        <f t="shared" si="843"/>
        <v>0</v>
      </c>
      <c r="AG2395" s="354" t="str">
        <f t="shared" si="844"/>
        <v>CG24</v>
      </c>
      <c r="AH2395" s="114">
        <f>IF(ISNA(VLOOKUP(L2395,'MASTER DATA'!$A$1:$F$192,6,0)),0,VLOOKUP(L2395,'MASTER DATA'!$A$1:$F$192,6,0))*AE2395</f>
        <v>0</v>
      </c>
      <c r="AI2395" s="354" t="e">
        <f>VLOOKUP($D2395,'warehouse mapping'!$AN$7:$AO$17,2,0)</f>
        <v>#N/A</v>
      </c>
      <c r="AJ2395" s="114">
        <f t="shared" si="845"/>
        <v>1</v>
      </c>
      <c r="AK2395" s="354" t="e">
        <f t="shared" si="846"/>
        <v>#N/A</v>
      </c>
      <c r="AL2395" s="354" t="s">
        <v>3025</v>
      </c>
      <c r="AM2395" s="354">
        <f t="shared" si="849"/>
        <v>1</v>
      </c>
      <c r="AN2395" s="354" t="b">
        <f t="shared" si="847"/>
        <v>1</v>
      </c>
    </row>
    <row r="2396" spans="1:40" s="354" customFormat="1">
      <c r="A2396" s="354" t="str">
        <f t="shared" si="828"/>
        <v>CG24A02</v>
      </c>
      <c r="B2396" s="354">
        <f t="shared" si="829"/>
        <v>0</v>
      </c>
      <c r="C2396" s="354">
        <f t="shared" si="830"/>
        <v>0</v>
      </c>
      <c r="D2396" s="354" t="str">
        <f t="shared" si="831"/>
        <v>CG</v>
      </c>
      <c r="E2396" s="354" t="str">
        <f t="shared" si="832"/>
        <v>24</v>
      </c>
      <c r="F2396" s="354" t="str">
        <f t="shared" si="833"/>
        <v>A</v>
      </c>
      <c r="G2396" s="355" t="str">
        <f t="shared" si="834"/>
        <v>02</v>
      </c>
      <c r="H2396" s="232" t="s">
        <v>2612</v>
      </c>
      <c r="I2396" s="232" t="s">
        <v>3025</v>
      </c>
      <c r="J2396" s="233" t="s">
        <v>3025</v>
      </c>
      <c r="K2396" s="233" t="s">
        <v>3025</v>
      </c>
      <c r="L2396" s="234"/>
      <c r="M2396" s="232" t="str">
        <f>IF(ISNA(VLOOKUP(L2396,'MASTER DATA'!$A$1:$B$192,2,0)),"",VLOOKUP(L2396,'MASTER DATA'!$A$1:$B$192,2,0))</f>
        <v/>
      </c>
      <c r="N2396" s="232">
        <v>0</v>
      </c>
      <c r="O2396" s="232" t="e">
        <f t="shared" si="835"/>
        <v>#N/A</v>
      </c>
      <c r="P2396" s="232" t="e">
        <f t="shared" si="836"/>
        <v>#N/A</v>
      </c>
      <c r="Q2396" s="232" t="e">
        <f>VLOOKUP(L2396,'MASTER DATA'!$A$1:$E$192,5,0)</f>
        <v>#N/A</v>
      </c>
      <c r="R2396" s="234">
        <f>SUMIF('picking of the day'!$H$4:$H$358,WMS!H2396&amp;WMS!L2396,'picking of the day'!$E$4:$E$358)</f>
        <v>0</v>
      </c>
      <c r="U2396" s="114">
        <f>IF(ISNA(VLOOKUP(H2396,'data putaway'!$A$1:$E$530,3,0)),0,VLOOKUP(H2396,'data putaway'!$A$1:$E$530,3,0))</f>
        <v>0</v>
      </c>
      <c r="V2396" s="354">
        <f t="shared" si="837"/>
        <v>0</v>
      </c>
      <c r="W2396" s="114">
        <f>IF(ISNA(VLOOKUP(H2396,'data putaway'!$A$1:$E$530,2,0)),0,VLOOKUP(H2396,'data putaway'!$A$1:$E$530,2,0))</f>
        <v>0</v>
      </c>
      <c r="X2396" s="354" t="b">
        <f t="shared" si="838"/>
        <v>1</v>
      </c>
      <c r="Y2396" s="354">
        <f>IF(ISNA(VLOOKUP(H2396,'data putaway'!$A$1:$E$530,4,0)),0,VLOOKUP(H2396,'data putaway'!$A$1:$E$530,4,0))</f>
        <v>0</v>
      </c>
      <c r="Z2396" s="113">
        <f>IF(ISNA(VLOOKUP(H2396,'data putaway'!$A$1:$E$530,5,0)),0,VLOOKUP(H2396,'data putaway'!$A$1:$E$530,5,0))</f>
        <v>0</v>
      </c>
      <c r="AA2396" s="354" t="b">
        <f t="shared" si="839"/>
        <v>0</v>
      </c>
      <c r="AB2396" s="354" t="b">
        <f t="shared" si="840"/>
        <v>0</v>
      </c>
      <c r="AC2396" s="356" t="str">
        <f t="shared" ca="1" si="841"/>
        <v/>
      </c>
      <c r="AD2396" s="114" t="str">
        <f t="shared" ca="1" si="848"/>
        <v/>
      </c>
      <c r="AE2396" s="114">
        <f t="shared" si="842"/>
        <v>0</v>
      </c>
      <c r="AF2396" s="114">
        <f t="shared" si="843"/>
        <v>0</v>
      </c>
      <c r="AG2396" s="354" t="str">
        <f t="shared" si="844"/>
        <v>CG24</v>
      </c>
      <c r="AH2396" s="114">
        <f>IF(ISNA(VLOOKUP(L2396,'MASTER DATA'!$A$1:$F$192,6,0)),0,VLOOKUP(L2396,'MASTER DATA'!$A$1:$F$192,6,0))*AE2396</f>
        <v>0</v>
      </c>
      <c r="AI2396" s="354" t="e">
        <f>VLOOKUP($D2396,'warehouse mapping'!$AN$7:$AO$17,2,0)</f>
        <v>#N/A</v>
      </c>
      <c r="AJ2396" s="114">
        <f t="shared" si="845"/>
        <v>1</v>
      </c>
      <c r="AK2396" s="354" t="e">
        <f t="shared" si="846"/>
        <v>#N/A</v>
      </c>
      <c r="AL2396" s="354" t="s">
        <v>3025</v>
      </c>
      <c r="AM2396" s="354">
        <f t="shared" si="849"/>
        <v>1</v>
      </c>
      <c r="AN2396" s="354" t="b">
        <f t="shared" si="847"/>
        <v>1</v>
      </c>
    </row>
    <row r="2397" spans="1:40" s="354" customFormat="1">
      <c r="A2397" s="354" t="str">
        <f t="shared" si="828"/>
        <v>CG24B01</v>
      </c>
      <c r="B2397" s="354">
        <f t="shared" si="829"/>
        <v>0</v>
      </c>
      <c r="C2397" s="354">
        <f t="shared" si="830"/>
        <v>0</v>
      </c>
      <c r="D2397" s="354" t="str">
        <f t="shared" si="831"/>
        <v>CG</v>
      </c>
      <c r="E2397" s="354" t="str">
        <f t="shared" si="832"/>
        <v>24</v>
      </c>
      <c r="F2397" s="354" t="str">
        <f t="shared" si="833"/>
        <v>B</v>
      </c>
      <c r="G2397" s="355" t="str">
        <f t="shared" si="834"/>
        <v>01</v>
      </c>
      <c r="H2397" s="232" t="s">
        <v>2613</v>
      </c>
      <c r="I2397" s="232" t="s">
        <v>3025</v>
      </c>
      <c r="J2397" s="233" t="s">
        <v>3025</v>
      </c>
      <c r="K2397" s="233" t="s">
        <v>3025</v>
      </c>
      <c r="L2397" s="234"/>
      <c r="M2397" s="232" t="str">
        <f>IF(ISNA(VLOOKUP(L2397,'MASTER DATA'!$A$1:$B$192,2,0)),"",VLOOKUP(L2397,'MASTER DATA'!$A$1:$B$192,2,0))</f>
        <v/>
      </c>
      <c r="N2397" s="232">
        <v>0</v>
      </c>
      <c r="O2397" s="232" t="e">
        <f t="shared" si="835"/>
        <v>#N/A</v>
      </c>
      <c r="P2397" s="232" t="e">
        <f t="shared" si="836"/>
        <v>#N/A</v>
      </c>
      <c r="Q2397" s="232" t="e">
        <f>VLOOKUP(L2397,'MASTER DATA'!$A$1:$E$192,5,0)</f>
        <v>#N/A</v>
      </c>
      <c r="R2397" s="234">
        <f>SUMIF('picking of the day'!$H$4:$H$358,WMS!H2397&amp;WMS!L2397,'picking of the day'!$E$4:$E$358)</f>
        <v>0</v>
      </c>
      <c r="U2397" s="114">
        <f>IF(ISNA(VLOOKUP(H2397,'data putaway'!$A$1:$E$530,3,0)),0,VLOOKUP(H2397,'data putaway'!$A$1:$E$530,3,0))</f>
        <v>0</v>
      </c>
      <c r="V2397" s="354">
        <f t="shared" si="837"/>
        <v>0</v>
      </c>
      <c r="W2397" s="114">
        <f>IF(ISNA(VLOOKUP(H2397,'data putaway'!$A$1:$E$530,2,0)),0,VLOOKUP(H2397,'data putaway'!$A$1:$E$530,2,0))</f>
        <v>0</v>
      </c>
      <c r="X2397" s="354" t="b">
        <f t="shared" si="838"/>
        <v>1</v>
      </c>
      <c r="Y2397" s="354">
        <f>IF(ISNA(VLOOKUP(H2397,'data putaway'!$A$1:$E$530,4,0)),0,VLOOKUP(H2397,'data putaway'!$A$1:$E$530,4,0))</f>
        <v>0</v>
      </c>
      <c r="Z2397" s="113">
        <f>IF(ISNA(VLOOKUP(H2397,'data putaway'!$A$1:$E$530,5,0)),0,VLOOKUP(H2397,'data putaway'!$A$1:$E$530,5,0))</f>
        <v>0</v>
      </c>
      <c r="AA2397" s="354" t="b">
        <f t="shared" si="839"/>
        <v>0</v>
      </c>
      <c r="AB2397" s="354" t="b">
        <f t="shared" si="840"/>
        <v>0</v>
      </c>
      <c r="AC2397" s="356" t="str">
        <f t="shared" ca="1" si="841"/>
        <v/>
      </c>
      <c r="AD2397" s="114" t="str">
        <f t="shared" ca="1" si="848"/>
        <v/>
      </c>
      <c r="AE2397" s="114">
        <f t="shared" si="842"/>
        <v>0</v>
      </c>
      <c r="AF2397" s="114">
        <f t="shared" si="843"/>
        <v>0</v>
      </c>
      <c r="AG2397" s="354" t="str">
        <f t="shared" si="844"/>
        <v>CG24</v>
      </c>
      <c r="AH2397" s="114">
        <f>IF(ISNA(VLOOKUP(L2397,'MASTER DATA'!$A$1:$F$192,6,0)),0,VLOOKUP(L2397,'MASTER DATA'!$A$1:$F$192,6,0))*AE2397</f>
        <v>0</v>
      </c>
      <c r="AI2397" s="354" t="e">
        <f>VLOOKUP($D2397,'warehouse mapping'!$AN$7:$AO$17,2,0)</f>
        <v>#N/A</v>
      </c>
      <c r="AJ2397" s="114">
        <f t="shared" si="845"/>
        <v>1</v>
      </c>
      <c r="AK2397" s="354" t="e">
        <f t="shared" si="846"/>
        <v>#N/A</v>
      </c>
      <c r="AL2397" s="354" t="s">
        <v>3025</v>
      </c>
      <c r="AM2397" s="354">
        <f t="shared" si="849"/>
        <v>1</v>
      </c>
      <c r="AN2397" s="354" t="b">
        <f t="shared" si="847"/>
        <v>1</v>
      </c>
    </row>
    <row r="2398" spans="1:40" s="354" customFormat="1">
      <c r="A2398" s="354" t="str">
        <f t="shared" si="828"/>
        <v>CG24B02</v>
      </c>
      <c r="B2398" s="354">
        <f t="shared" si="829"/>
        <v>0</v>
      </c>
      <c r="C2398" s="354">
        <f t="shared" si="830"/>
        <v>0</v>
      </c>
      <c r="D2398" s="354" t="str">
        <f t="shared" si="831"/>
        <v>CG</v>
      </c>
      <c r="E2398" s="354" t="str">
        <f t="shared" si="832"/>
        <v>24</v>
      </c>
      <c r="F2398" s="354" t="str">
        <f t="shared" si="833"/>
        <v>B</v>
      </c>
      <c r="G2398" s="355" t="str">
        <f t="shared" si="834"/>
        <v>02</v>
      </c>
      <c r="H2398" s="232" t="s">
        <v>2614</v>
      </c>
      <c r="I2398" s="232" t="s">
        <v>3025</v>
      </c>
      <c r="J2398" s="233" t="s">
        <v>3025</v>
      </c>
      <c r="K2398" s="233" t="s">
        <v>3025</v>
      </c>
      <c r="L2398" s="234"/>
      <c r="M2398" s="232" t="str">
        <f>IF(ISNA(VLOOKUP(L2398,'MASTER DATA'!$A$1:$B$192,2,0)),"",VLOOKUP(L2398,'MASTER DATA'!$A$1:$B$192,2,0))</f>
        <v/>
      </c>
      <c r="N2398" s="232">
        <v>0</v>
      </c>
      <c r="O2398" s="232" t="e">
        <f t="shared" si="835"/>
        <v>#N/A</v>
      </c>
      <c r="P2398" s="232" t="e">
        <f t="shared" si="836"/>
        <v>#N/A</v>
      </c>
      <c r="Q2398" s="232" t="e">
        <f>VLOOKUP(L2398,'MASTER DATA'!$A$1:$E$192,5,0)</f>
        <v>#N/A</v>
      </c>
      <c r="R2398" s="234">
        <f>SUMIF('picking of the day'!$H$4:$H$358,WMS!H2398&amp;WMS!L2398,'picking of the day'!$E$4:$E$358)</f>
        <v>0</v>
      </c>
      <c r="U2398" s="114">
        <f>IF(ISNA(VLOOKUP(H2398,'data putaway'!$A$1:$E$530,3,0)),0,VLOOKUP(H2398,'data putaway'!$A$1:$E$530,3,0))</f>
        <v>0</v>
      </c>
      <c r="V2398" s="354">
        <f t="shared" si="837"/>
        <v>0</v>
      </c>
      <c r="W2398" s="114">
        <f>IF(ISNA(VLOOKUP(H2398,'data putaway'!$A$1:$E$530,2,0)),0,VLOOKUP(H2398,'data putaway'!$A$1:$E$530,2,0))</f>
        <v>0</v>
      </c>
      <c r="X2398" s="354" t="b">
        <f t="shared" si="838"/>
        <v>1</v>
      </c>
      <c r="Y2398" s="354">
        <f>IF(ISNA(VLOOKUP(H2398,'data putaway'!$A$1:$E$530,4,0)),0,VLOOKUP(H2398,'data putaway'!$A$1:$E$530,4,0))</f>
        <v>0</v>
      </c>
      <c r="Z2398" s="113">
        <f>IF(ISNA(VLOOKUP(H2398,'data putaway'!$A$1:$E$530,5,0)),0,VLOOKUP(H2398,'data putaway'!$A$1:$E$530,5,0))</f>
        <v>0</v>
      </c>
      <c r="AA2398" s="354" t="b">
        <f t="shared" si="839"/>
        <v>0</v>
      </c>
      <c r="AB2398" s="354" t="b">
        <f t="shared" si="840"/>
        <v>0</v>
      </c>
      <c r="AC2398" s="356" t="str">
        <f t="shared" ca="1" si="841"/>
        <v/>
      </c>
      <c r="AD2398" s="114" t="str">
        <f t="shared" ca="1" si="848"/>
        <v/>
      </c>
      <c r="AE2398" s="114">
        <f t="shared" si="842"/>
        <v>0</v>
      </c>
      <c r="AF2398" s="114">
        <f t="shared" si="843"/>
        <v>0</v>
      </c>
      <c r="AG2398" s="354" t="str">
        <f t="shared" si="844"/>
        <v>CG24</v>
      </c>
      <c r="AH2398" s="114">
        <f>IF(ISNA(VLOOKUP(L2398,'MASTER DATA'!$A$1:$F$192,6,0)),0,VLOOKUP(L2398,'MASTER DATA'!$A$1:$F$192,6,0))*AE2398</f>
        <v>0</v>
      </c>
      <c r="AI2398" s="354" t="e">
        <f>VLOOKUP($D2398,'warehouse mapping'!$AN$7:$AO$17,2,0)</f>
        <v>#N/A</v>
      </c>
      <c r="AJ2398" s="114">
        <f t="shared" si="845"/>
        <v>1</v>
      </c>
      <c r="AK2398" s="354" t="e">
        <f t="shared" si="846"/>
        <v>#N/A</v>
      </c>
      <c r="AL2398" s="354" t="s">
        <v>3025</v>
      </c>
      <c r="AM2398" s="354">
        <f t="shared" si="849"/>
        <v>1</v>
      </c>
      <c r="AN2398" s="354" t="b">
        <f t="shared" si="847"/>
        <v>1</v>
      </c>
    </row>
    <row r="2399" spans="1:40" s="354" customFormat="1">
      <c r="A2399" s="354" t="str">
        <f t="shared" si="828"/>
        <v>CG24C01</v>
      </c>
      <c r="B2399" s="354">
        <f t="shared" si="829"/>
        <v>0</v>
      </c>
      <c r="C2399" s="354">
        <f t="shared" si="830"/>
        <v>0</v>
      </c>
      <c r="D2399" s="354" t="str">
        <f t="shared" si="831"/>
        <v>CG</v>
      </c>
      <c r="E2399" s="354" t="str">
        <f t="shared" si="832"/>
        <v>24</v>
      </c>
      <c r="F2399" s="354" t="str">
        <f t="shared" si="833"/>
        <v>C</v>
      </c>
      <c r="G2399" s="355" t="str">
        <f t="shared" si="834"/>
        <v>01</v>
      </c>
      <c r="H2399" s="232" t="s">
        <v>2615</v>
      </c>
      <c r="I2399" s="232" t="s">
        <v>3025</v>
      </c>
      <c r="J2399" s="233" t="s">
        <v>3025</v>
      </c>
      <c r="K2399" s="233" t="s">
        <v>3025</v>
      </c>
      <c r="L2399" s="234"/>
      <c r="M2399" s="232" t="str">
        <f>IF(ISNA(VLOOKUP(L2399,'MASTER DATA'!$A$1:$B$192,2,0)),"",VLOOKUP(L2399,'MASTER DATA'!$A$1:$B$192,2,0))</f>
        <v/>
      </c>
      <c r="N2399" s="232">
        <v>0</v>
      </c>
      <c r="O2399" s="232" t="e">
        <f t="shared" si="835"/>
        <v>#N/A</v>
      </c>
      <c r="P2399" s="232" t="e">
        <f t="shared" si="836"/>
        <v>#N/A</v>
      </c>
      <c r="Q2399" s="232" t="e">
        <f>VLOOKUP(L2399,'MASTER DATA'!$A$1:$E$192,5,0)</f>
        <v>#N/A</v>
      </c>
      <c r="R2399" s="234">
        <f>SUMIF('picking of the day'!$H$4:$H$358,WMS!H2399&amp;WMS!L2399,'picking of the day'!$E$4:$E$358)</f>
        <v>0</v>
      </c>
      <c r="U2399" s="114">
        <f>IF(ISNA(VLOOKUP(H2399,'data putaway'!$A$1:$E$530,3,0)),0,VLOOKUP(H2399,'data putaway'!$A$1:$E$530,3,0))</f>
        <v>0</v>
      </c>
      <c r="V2399" s="354">
        <f t="shared" si="837"/>
        <v>0</v>
      </c>
      <c r="W2399" s="114">
        <f>IF(ISNA(VLOOKUP(H2399,'data putaway'!$A$1:$E$530,2,0)),0,VLOOKUP(H2399,'data putaway'!$A$1:$E$530,2,0))</f>
        <v>0</v>
      </c>
      <c r="X2399" s="354" t="b">
        <f t="shared" si="838"/>
        <v>1</v>
      </c>
      <c r="Y2399" s="354">
        <f>IF(ISNA(VLOOKUP(H2399,'data putaway'!$A$1:$E$530,4,0)),0,VLOOKUP(H2399,'data putaway'!$A$1:$E$530,4,0))</f>
        <v>0</v>
      </c>
      <c r="Z2399" s="113">
        <f>IF(ISNA(VLOOKUP(H2399,'data putaway'!$A$1:$E$530,5,0)),0,VLOOKUP(H2399,'data putaway'!$A$1:$E$530,5,0))</f>
        <v>0</v>
      </c>
      <c r="AA2399" s="354" t="b">
        <f t="shared" si="839"/>
        <v>0</v>
      </c>
      <c r="AB2399" s="354" t="b">
        <f t="shared" si="840"/>
        <v>0</v>
      </c>
      <c r="AC2399" s="356" t="str">
        <f t="shared" ca="1" si="841"/>
        <v/>
      </c>
      <c r="AD2399" s="114" t="str">
        <f t="shared" ca="1" si="848"/>
        <v/>
      </c>
      <c r="AE2399" s="114">
        <f t="shared" si="842"/>
        <v>0</v>
      </c>
      <c r="AF2399" s="114">
        <f t="shared" si="843"/>
        <v>0</v>
      </c>
      <c r="AG2399" s="354" t="str">
        <f t="shared" si="844"/>
        <v>CG24</v>
      </c>
      <c r="AH2399" s="114">
        <f>IF(ISNA(VLOOKUP(L2399,'MASTER DATA'!$A$1:$F$192,6,0)),0,VLOOKUP(L2399,'MASTER DATA'!$A$1:$F$192,6,0))*AE2399</f>
        <v>0</v>
      </c>
      <c r="AI2399" s="354" t="e">
        <f>VLOOKUP($D2399,'warehouse mapping'!$AN$7:$AO$17,2,0)</f>
        <v>#N/A</v>
      </c>
      <c r="AJ2399" s="114">
        <f t="shared" si="845"/>
        <v>1</v>
      </c>
      <c r="AK2399" s="354" t="e">
        <f t="shared" si="846"/>
        <v>#N/A</v>
      </c>
      <c r="AL2399" s="354" t="s">
        <v>3025</v>
      </c>
      <c r="AM2399" s="354">
        <f t="shared" si="849"/>
        <v>1</v>
      </c>
      <c r="AN2399" s="354" t="b">
        <f t="shared" si="847"/>
        <v>1</v>
      </c>
    </row>
    <row r="2400" spans="1:40" s="354" customFormat="1">
      <c r="A2400" s="354" t="str">
        <f t="shared" si="828"/>
        <v>CG24C02</v>
      </c>
      <c r="B2400" s="354">
        <f t="shared" si="829"/>
        <v>0</v>
      </c>
      <c r="C2400" s="354">
        <f t="shared" si="830"/>
        <v>0</v>
      </c>
      <c r="D2400" s="354" t="str">
        <f t="shared" si="831"/>
        <v>CG</v>
      </c>
      <c r="E2400" s="354" t="str">
        <f t="shared" si="832"/>
        <v>24</v>
      </c>
      <c r="F2400" s="354" t="str">
        <f t="shared" si="833"/>
        <v>C</v>
      </c>
      <c r="G2400" s="355" t="str">
        <f t="shared" si="834"/>
        <v>02</v>
      </c>
      <c r="H2400" s="232" t="s">
        <v>2616</v>
      </c>
      <c r="I2400" s="232" t="s">
        <v>3025</v>
      </c>
      <c r="J2400" s="233" t="s">
        <v>3025</v>
      </c>
      <c r="K2400" s="233" t="s">
        <v>3025</v>
      </c>
      <c r="L2400" s="234"/>
      <c r="M2400" s="232" t="str">
        <f>IF(ISNA(VLOOKUP(L2400,'MASTER DATA'!$A$1:$B$192,2,0)),"",VLOOKUP(L2400,'MASTER DATA'!$A$1:$B$192,2,0))</f>
        <v/>
      </c>
      <c r="N2400" s="232">
        <v>0</v>
      </c>
      <c r="O2400" s="232" t="e">
        <f t="shared" si="835"/>
        <v>#N/A</v>
      </c>
      <c r="P2400" s="232" t="e">
        <f t="shared" si="836"/>
        <v>#N/A</v>
      </c>
      <c r="Q2400" s="232" t="e">
        <f>VLOOKUP(L2400,'MASTER DATA'!$A$1:$E$192,5,0)</f>
        <v>#N/A</v>
      </c>
      <c r="R2400" s="234">
        <f>SUMIF('picking of the day'!$H$4:$H$358,WMS!H2400&amp;WMS!L2400,'picking of the day'!$E$4:$E$358)</f>
        <v>0</v>
      </c>
      <c r="U2400" s="114">
        <f>IF(ISNA(VLOOKUP(H2400,'data putaway'!$A$1:$E$530,3,0)),0,VLOOKUP(H2400,'data putaway'!$A$1:$E$530,3,0))</f>
        <v>0</v>
      </c>
      <c r="V2400" s="354">
        <f t="shared" si="837"/>
        <v>0</v>
      </c>
      <c r="W2400" s="114">
        <f>IF(ISNA(VLOOKUP(H2400,'data putaway'!$A$1:$E$530,2,0)),0,VLOOKUP(H2400,'data putaway'!$A$1:$E$530,2,0))</f>
        <v>0</v>
      </c>
      <c r="X2400" s="354" t="b">
        <f t="shared" si="838"/>
        <v>1</v>
      </c>
      <c r="Y2400" s="354">
        <f>IF(ISNA(VLOOKUP(H2400,'data putaway'!$A$1:$E$530,4,0)),0,VLOOKUP(H2400,'data putaway'!$A$1:$E$530,4,0))</f>
        <v>0</v>
      </c>
      <c r="Z2400" s="113">
        <f>IF(ISNA(VLOOKUP(H2400,'data putaway'!$A$1:$E$530,5,0)),0,VLOOKUP(H2400,'data putaway'!$A$1:$E$530,5,0))</f>
        <v>0</v>
      </c>
      <c r="AA2400" s="354" t="b">
        <f t="shared" si="839"/>
        <v>0</v>
      </c>
      <c r="AB2400" s="354" t="b">
        <f t="shared" si="840"/>
        <v>0</v>
      </c>
      <c r="AC2400" s="356" t="str">
        <f t="shared" ca="1" si="841"/>
        <v/>
      </c>
      <c r="AD2400" s="114" t="str">
        <f t="shared" ca="1" si="848"/>
        <v/>
      </c>
      <c r="AE2400" s="114">
        <f t="shared" si="842"/>
        <v>0</v>
      </c>
      <c r="AF2400" s="114">
        <f t="shared" si="843"/>
        <v>0</v>
      </c>
      <c r="AG2400" s="354" t="str">
        <f t="shared" si="844"/>
        <v>CG24</v>
      </c>
      <c r="AH2400" s="114">
        <f>IF(ISNA(VLOOKUP(L2400,'MASTER DATA'!$A$1:$F$192,6,0)),0,VLOOKUP(L2400,'MASTER DATA'!$A$1:$F$192,6,0))*AE2400</f>
        <v>0</v>
      </c>
      <c r="AI2400" s="354" t="e">
        <f>VLOOKUP($D2400,'warehouse mapping'!$AN$7:$AO$17,2,0)</f>
        <v>#N/A</v>
      </c>
      <c r="AJ2400" s="114">
        <f t="shared" si="845"/>
        <v>1</v>
      </c>
      <c r="AK2400" s="354" t="e">
        <f t="shared" si="846"/>
        <v>#N/A</v>
      </c>
      <c r="AL2400" s="354" t="s">
        <v>3025</v>
      </c>
      <c r="AM2400" s="354">
        <f t="shared" si="849"/>
        <v>1</v>
      </c>
      <c r="AN2400" s="354" t="b">
        <f t="shared" si="847"/>
        <v>1</v>
      </c>
    </row>
    <row r="2401" spans="1:40" s="354" customFormat="1">
      <c r="A2401" s="354" t="str">
        <f t="shared" si="828"/>
        <v>CG24D01</v>
      </c>
      <c r="B2401" s="354">
        <f t="shared" si="829"/>
        <v>0</v>
      </c>
      <c r="C2401" s="354">
        <f t="shared" si="830"/>
        <v>0</v>
      </c>
      <c r="D2401" s="354" t="str">
        <f t="shared" si="831"/>
        <v>CG</v>
      </c>
      <c r="E2401" s="354" t="str">
        <f t="shared" si="832"/>
        <v>24</v>
      </c>
      <c r="F2401" s="354" t="str">
        <f t="shared" si="833"/>
        <v>D</v>
      </c>
      <c r="G2401" s="355" t="str">
        <f t="shared" si="834"/>
        <v>01</v>
      </c>
      <c r="H2401" s="232" t="s">
        <v>2617</v>
      </c>
      <c r="I2401" s="232" t="s">
        <v>3025</v>
      </c>
      <c r="J2401" s="233" t="s">
        <v>3025</v>
      </c>
      <c r="K2401" s="233" t="s">
        <v>3025</v>
      </c>
      <c r="L2401" s="234"/>
      <c r="M2401" s="232" t="str">
        <f>IF(ISNA(VLOOKUP(L2401,'MASTER DATA'!$A$1:$B$192,2,0)),"",VLOOKUP(L2401,'MASTER DATA'!$A$1:$B$192,2,0))</f>
        <v/>
      </c>
      <c r="N2401" s="232">
        <v>0</v>
      </c>
      <c r="O2401" s="232" t="e">
        <f t="shared" si="835"/>
        <v>#N/A</v>
      </c>
      <c r="P2401" s="232" t="e">
        <f t="shared" si="836"/>
        <v>#N/A</v>
      </c>
      <c r="Q2401" s="232" t="e">
        <f>VLOOKUP(L2401,'MASTER DATA'!$A$1:$E$192,5,0)</f>
        <v>#N/A</v>
      </c>
      <c r="R2401" s="234">
        <f>SUMIF('picking of the day'!$H$4:$H$358,WMS!H2401&amp;WMS!L2401,'picking of the day'!$E$4:$E$358)</f>
        <v>0</v>
      </c>
      <c r="U2401" s="114">
        <f>IF(ISNA(VLOOKUP(H2401,'data putaway'!$A$1:$E$530,3,0)),0,VLOOKUP(H2401,'data putaway'!$A$1:$E$530,3,0))</f>
        <v>0</v>
      </c>
      <c r="V2401" s="354">
        <f t="shared" si="837"/>
        <v>0</v>
      </c>
      <c r="W2401" s="114">
        <f>IF(ISNA(VLOOKUP(H2401,'data putaway'!$A$1:$E$530,2,0)),0,VLOOKUP(H2401,'data putaway'!$A$1:$E$530,2,0))</f>
        <v>0</v>
      </c>
      <c r="X2401" s="354" t="b">
        <f t="shared" si="838"/>
        <v>1</v>
      </c>
      <c r="Y2401" s="354">
        <f>IF(ISNA(VLOOKUP(H2401,'data putaway'!$A$1:$E$530,4,0)),0,VLOOKUP(H2401,'data putaway'!$A$1:$E$530,4,0))</f>
        <v>0</v>
      </c>
      <c r="Z2401" s="113">
        <f>IF(ISNA(VLOOKUP(H2401,'data putaway'!$A$1:$E$530,5,0)),0,VLOOKUP(H2401,'data putaway'!$A$1:$E$530,5,0))</f>
        <v>0</v>
      </c>
      <c r="AA2401" s="354" t="b">
        <f t="shared" si="839"/>
        <v>0</v>
      </c>
      <c r="AB2401" s="354" t="b">
        <f t="shared" si="840"/>
        <v>0</v>
      </c>
      <c r="AC2401" s="356" t="str">
        <f t="shared" ca="1" si="841"/>
        <v/>
      </c>
      <c r="AD2401" s="114" t="str">
        <f t="shared" ca="1" si="848"/>
        <v/>
      </c>
      <c r="AE2401" s="114">
        <f t="shared" si="842"/>
        <v>0</v>
      </c>
      <c r="AF2401" s="114">
        <f t="shared" si="843"/>
        <v>0</v>
      </c>
      <c r="AG2401" s="354" t="str">
        <f t="shared" si="844"/>
        <v>CG24</v>
      </c>
      <c r="AH2401" s="114">
        <f>IF(ISNA(VLOOKUP(L2401,'MASTER DATA'!$A$1:$F$192,6,0)),0,VLOOKUP(L2401,'MASTER DATA'!$A$1:$F$192,6,0))*AE2401</f>
        <v>0</v>
      </c>
      <c r="AI2401" s="354" t="e">
        <f>VLOOKUP($D2401,'warehouse mapping'!$AN$7:$AO$17,2,0)</f>
        <v>#N/A</v>
      </c>
      <c r="AJ2401" s="114">
        <f t="shared" si="845"/>
        <v>1</v>
      </c>
      <c r="AK2401" s="354" t="e">
        <f t="shared" si="846"/>
        <v>#N/A</v>
      </c>
      <c r="AL2401" s="354" t="s">
        <v>3025</v>
      </c>
      <c r="AM2401" s="354">
        <f t="shared" si="849"/>
        <v>1</v>
      </c>
      <c r="AN2401" s="354" t="b">
        <f t="shared" si="847"/>
        <v>1</v>
      </c>
    </row>
    <row r="2402" spans="1:40" s="354" customFormat="1">
      <c r="A2402" s="354" t="str">
        <f t="shared" si="828"/>
        <v>CG24D02</v>
      </c>
      <c r="B2402" s="354">
        <f t="shared" si="829"/>
        <v>0</v>
      </c>
      <c r="C2402" s="354">
        <f t="shared" si="830"/>
        <v>0</v>
      </c>
      <c r="D2402" s="354" t="str">
        <f t="shared" si="831"/>
        <v>CG</v>
      </c>
      <c r="E2402" s="354" t="str">
        <f t="shared" si="832"/>
        <v>24</v>
      </c>
      <c r="F2402" s="354" t="str">
        <f t="shared" si="833"/>
        <v>D</v>
      </c>
      <c r="G2402" s="355" t="str">
        <f t="shared" si="834"/>
        <v>02</v>
      </c>
      <c r="H2402" s="232" t="s">
        <v>2618</v>
      </c>
      <c r="I2402" s="232" t="s">
        <v>3025</v>
      </c>
      <c r="J2402" s="233" t="s">
        <v>3025</v>
      </c>
      <c r="K2402" s="233" t="s">
        <v>3025</v>
      </c>
      <c r="L2402" s="234"/>
      <c r="M2402" s="232" t="str">
        <f>IF(ISNA(VLOOKUP(L2402,'MASTER DATA'!$A$1:$B$192,2,0)),"",VLOOKUP(L2402,'MASTER DATA'!$A$1:$B$192,2,0))</f>
        <v/>
      </c>
      <c r="N2402" s="232">
        <v>0</v>
      </c>
      <c r="O2402" s="232" t="e">
        <f t="shared" si="835"/>
        <v>#N/A</v>
      </c>
      <c r="P2402" s="232" t="e">
        <f t="shared" si="836"/>
        <v>#N/A</v>
      </c>
      <c r="Q2402" s="232" t="e">
        <f>VLOOKUP(L2402,'MASTER DATA'!$A$1:$E$192,5,0)</f>
        <v>#N/A</v>
      </c>
      <c r="R2402" s="234">
        <f>SUMIF('picking of the day'!$H$4:$H$358,WMS!H2402&amp;WMS!L2402,'picking of the day'!$E$4:$E$358)</f>
        <v>0</v>
      </c>
      <c r="U2402" s="114">
        <f>IF(ISNA(VLOOKUP(H2402,'data putaway'!$A$1:$E$530,3,0)),0,VLOOKUP(H2402,'data putaway'!$A$1:$E$530,3,0))</f>
        <v>0</v>
      </c>
      <c r="V2402" s="354">
        <f t="shared" si="837"/>
        <v>0</v>
      </c>
      <c r="W2402" s="114">
        <f>IF(ISNA(VLOOKUP(H2402,'data putaway'!$A$1:$E$530,2,0)),0,VLOOKUP(H2402,'data putaway'!$A$1:$E$530,2,0))</f>
        <v>0</v>
      </c>
      <c r="X2402" s="354" t="b">
        <f t="shared" si="838"/>
        <v>1</v>
      </c>
      <c r="Y2402" s="354">
        <f>IF(ISNA(VLOOKUP(H2402,'data putaway'!$A$1:$E$530,4,0)),0,VLOOKUP(H2402,'data putaway'!$A$1:$E$530,4,0))</f>
        <v>0</v>
      </c>
      <c r="Z2402" s="113">
        <f>IF(ISNA(VLOOKUP(H2402,'data putaway'!$A$1:$E$530,5,0)),0,VLOOKUP(H2402,'data putaway'!$A$1:$E$530,5,0))</f>
        <v>0</v>
      </c>
      <c r="AA2402" s="354" t="b">
        <f t="shared" si="839"/>
        <v>0</v>
      </c>
      <c r="AB2402" s="354" t="b">
        <f t="shared" si="840"/>
        <v>0</v>
      </c>
      <c r="AC2402" s="356" t="str">
        <f t="shared" ca="1" si="841"/>
        <v/>
      </c>
      <c r="AD2402" s="114" t="str">
        <f t="shared" ca="1" si="848"/>
        <v/>
      </c>
      <c r="AE2402" s="114">
        <f t="shared" si="842"/>
        <v>0</v>
      </c>
      <c r="AF2402" s="114">
        <f t="shared" si="843"/>
        <v>0</v>
      </c>
      <c r="AG2402" s="354" t="str">
        <f t="shared" si="844"/>
        <v>CG24</v>
      </c>
      <c r="AH2402" s="114">
        <f>IF(ISNA(VLOOKUP(L2402,'MASTER DATA'!$A$1:$F$192,6,0)),0,VLOOKUP(L2402,'MASTER DATA'!$A$1:$F$192,6,0))*AE2402</f>
        <v>0</v>
      </c>
      <c r="AI2402" s="354" t="e">
        <f>VLOOKUP($D2402,'warehouse mapping'!$AN$7:$AO$17,2,0)</f>
        <v>#N/A</v>
      </c>
      <c r="AJ2402" s="114">
        <f t="shared" si="845"/>
        <v>1</v>
      </c>
      <c r="AK2402" s="354" t="e">
        <f t="shared" si="846"/>
        <v>#N/A</v>
      </c>
      <c r="AL2402" s="354" t="s">
        <v>3025</v>
      </c>
      <c r="AM2402" s="354">
        <f t="shared" si="849"/>
        <v>1</v>
      </c>
      <c r="AN2402" s="354" t="b">
        <f t="shared" si="847"/>
        <v>1</v>
      </c>
    </row>
    <row r="2403" spans="1:40" s="354" customFormat="1">
      <c r="A2403" s="354" t="str">
        <f t="shared" si="828"/>
        <v>CG24E01</v>
      </c>
      <c r="B2403" s="354">
        <f t="shared" si="829"/>
        <v>0</v>
      </c>
      <c r="C2403" s="354">
        <f t="shared" si="830"/>
        <v>0</v>
      </c>
      <c r="D2403" s="354" t="str">
        <f t="shared" si="831"/>
        <v>CG</v>
      </c>
      <c r="E2403" s="354" t="str">
        <f t="shared" si="832"/>
        <v>24</v>
      </c>
      <c r="F2403" s="354" t="str">
        <f t="shared" si="833"/>
        <v>E</v>
      </c>
      <c r="G2403" s="355" t="str">
        <f t="shared" si="834"/>
        <v>01</v>
      </c>
      <c r="H2403" s="232" t="s">
        <v>2619</v>
      </c>
      <c r="I2403" s="232" t="s">
        <v>3025</v>
      </c>
      <c r="J2403" s="233" t="s">
        <v>3025</v>
      </c>
      <c r="K2403" s="233" t="s">
        <v>3025</v>
      </c>
      <c r="L2403" s="234"/>
      <c r="M2403" s="232" t="str">
        <f>IF(ISNA(VLOOKUP(L2403,'MASTER DATA'!$A$1:$B$192,2,0)),"",VLOOKUP(L2403,'MASTER DATA'!$A$1:$B$192,2,0))</f>
        <v/>
      </c>
      <c r="N2403" s="232">
        <v>0</v>
      </c>
      <c r="O2403" s="232" t="e">
        <f t="shared" si="835"/>
        <v>#N/A</v>
      </c>
      <c r="P2403" s="232" t="e">
        <f t="shared" si="836"/>
        <v>#N/A</v>
      </c>
      <c r="Q2403" s="232" t="e">
        <f>VLOOKUP(L2403,'MASTER DATA'!$A$1:$E$192,5,0)</f>
        <v>#N/A</v>
      </c>
      <c r="R2403" s="234">
        <f>SUMIF('picking of the day'!$H$4:$H$358,WMS!H2403&amp;WMS!L2403,'picking of the day'!$E$4:$E$358)</f>
        <v>0</v>
      </c>
      <c r="U2403" s="114">
        <f>IF(ISNA(VLOOKUP(H2403,'data putaway'!$A$1:$E$530,3,0)),0,VLOOKUP(H2403,'data putaway'!$A$1:$E$530,3,0))</f>
        <v>0</v>
      </c>
      <c r="V2403" s="354">
        <f t="shared" si="837"/>
        <v>0</v>
      </c>
      <c r="W2403" s="114">
        <f>IF(ISNA(VLOOKUP(H2403,'data putaway'!$A$1:$E$530,2,0)),0,VLOOKUP(H2403,'data putaway'!$A$1:$E$530,2,0))</f>
        <v>0</v>
      </c>
      <c r="X2403" s="354" t="b">
        <f t="shared" si="838"/>
        <v>1</v>
      </c>
      <c r="Y2403" s="354">
        <f>IF(ISNA(VLOOKUP(H2403,'data putaway'!$A$1:$E$530,4,0)),0,VLOOKUP(H2403,'data putaway'!$A$1:$E$530,4,0))</f>
        <v>0</v>
      </c>
      <c r="Z2403" s="113">
        <f>IF(ISNA(VLOOKUP(H2403,'data putaway'!$A$1:$E$530,5,0)),0,VLOOKUP(H2403,'data putaway'!$A$1:$E$530,5,0))</f>
        <v>0</v>
      </c>
      <c r="AA2403" s="354" t="b">
        <f t="shared" si="839"/>
        <v>0</v>
      </c>
      <c r="AB2403" s="354" t="b">
        <f t="shared" si="840"/>
        <v>0</v>
      </c>
      <c r="AC2403" s="356" t="str">
        <f t="shared" ca="1" si="841"/>
        <v/>
      </c>
      <c r="AD2403" s="114" t="str">
        <f t="shared" ca="1" si="848"/>
        <v/>
      </c>
      <c r="AE2403" s="114">
        <f t="shared" si="842"/>
        <v>0</v>
      </c>
      <c r="AF2403" s="114">
        <f t="shared" si="843"/>
        <v>0</v>
      </c>
      <c r="AG2403" s="354" t="str">
        <f t="shared" si="844"/>
        <v>CG24</v>
      </c>
      <c r="AH2403" s="114">
        <f>IF(ISNA(VLOOKUP(L2403,'MASTER DATA'!$A$1:$F$192,6,0)),0,VLOOKUP(L2403,'MASTER DATA'!$A$1:$F$192,6,0))*AE2403</f>
        <v>0</v>
      </c>
      <c r="AI2403" s="354" t="e">
        <f>VLOOKUP($D2403,'warehouse mapping'!$AN$7:$AO$17,2,0)</f>
        <v>#N/A</v>
      </c>
      <c r="AJ2403" s="114">
        <f t="shared" si="845"/>
        <v>1</v>
      </c>
      <c r="AK2403" s="354" t="e">
        <f t="shared" si="846"/>
        <v>#N/A</v>
      </c>
      <c r="AL2403" s="354" t="s">
        <v>3025</v>
      </c>
      <c r="AM2403" s="354">
        <f t="shared" si="849"/>
        <v>1</v>
      </c>
      <c r="AN2403" s="354" t="b">
        <f t="shared" si="847"/>
        <v>1</v>
      </c>
    </row>
    <row r="2404" spans="1:40" s="354" customFormat="1">
      <c r="A2404" s="354" t="str">
        <f t="shared" si="828"/>
        <v>CG24E02</v>
      </c>
      <c r="B2404" s="354">
        <f t="shared" si="829"/>
        <v>0</v>
      </c>
      <c r="C2404" s="354">
        <f t="shared" si="830"/>
        <v>0</v>
      </c>
      <c r="D2404" s="354" t="str">
        <f t="shared" si="831"/>
        <v>CG</v>
      </c>
      <c r="E2404" s="354" t="str">
        <f t="shared" si="832"/>
        <v>24</v>
      </c>
      <c r="F2404" s="354" t="str">
        <f t="shared" si="833"/>
        <v>E</v>
      </c>
      <c r="G2404" s="355" t="str">
        <f t="shared" si="834"/>
        <v>02</v>
      </c>
      <c r="H2404" s="232" t="s">
        <v>2620</v>
      </c>
      <c r="I2404" s="232" t="s">
        <v>3025</v>
      </c>
      <c r="J2404" s="233" t="s">
        <v>3025</v>
      </c>
      <c r="K2404" s="233" t="s">
        <v>3025</v>
      </c>
      <c r="L2404" s="234"/>
      <c r="M2404" s="232" t="str">
        <f>IF(ISNA(VLOOKUP(L2404,'MASTER DATA'!$A$1:$B$192,2,0)),"",VLOOKUP(L2404,'MASTER DATA'!$A$1:$B$192,2,0))</f>
        <v/>
      </c>
      <c r="N2404" s="232">
        <v>0</v>
      </c>
      <c r="O2404" s="232" t="e">
        <f t="shared" si="835"/>
        <v>#N/A</v>
      </c>
      <c r="P2404" s="232" t="e">
        <f t="shared" si="836"/>
        <v>#N/A</v>
      </c>
      <c r="Q2404" s="232" t="e">
        <f>VLOOKUP(L2404,'MASTER DATA'!$A$1:$E$192,5,0)</f>
        <v>#N/A</v>
      </c>
      <c r="R2404" s="234">
        <f>SUMIF('picking of the day'!$H$4:$H$358,WMS!H2404&amp;WMS!L2404,'picking of the day'!$E$4:$E$358)</f>
        <v>0</v>
      </c>
      <c r="U2404" s="114">
        <f>IF(ISNA(VLOOKUP(H2404,'data putaway'!$A$1:$E$530,3,0)),0,VLOOKUP(H2404,'data putaway'!$A$1:$E$530,3,0))</f>
        <v>0</v>
      </c>
      <c r="V2404" s="354">
        <f t="shared" si="837"/>
        <v>0</v>
      </c>
      <c r="W2404" s="114">
        <f>IF(ISNA(VLOOKUP(H2404,'data putaway'!$A$1:$E$530,2,0)),0,VLOOKUP(H2404,'data putaway'!$A$1:$E$530,2,0))</f>
        <v>0</v>
      </c>
      <c r="X2404" s="354" t="b">
        <f t="shared" si="838"/>
        <v>1</v>
      </c>
      <c r="Y2404" s="354">
        <f>IF(ISNA(VLOOKUP(H2404,'data putaway'!$A$1:$E$530,4,0)),0,VLOOKUP(H2404,'data putaway'!$A$1:$E$530,4,0))</f>
        <v>0</v>
      </c>
      <c r="Z2404" s="113">
        <f>IF(ISNA(VLOOKUP(H2404,'data putaway'!$A$1:$E$530,5,0)),0,VLOOKUP(H2404,'data putaway'!$A$1:$E$530,5,0))</f>
        <v>0</v>
      </c>
      <c r="AA2404" s="354" t="b">
        <f t="shared" si="839"/>
        <v>0</v>
      </c>
      <c r="AB2404" s="354" t="b">
        <f t="shared" si="840"/>
        <v>0</v>
      </c>
      <c r="AC2404" s="356" t="str">
        <f t="shared" ca="1" si="841"/>
        <v/>
      </c>
      <c r="AD2404" s="114" t="str">
        <f t="shared" ca="1" si="848"/>
        <v/>
      </c>
      <c r="AE2404" s="114">
        <f t="shared" si="842"/>
        <v>0</v>
      </c>
      <c r="AF2404" s="114">
        <f t="shared" si="843"/>
        <v>0</v>
      </c>
      <c r="AG2404" s="354" t="str">
        <f t="shared" si="844"/>
        <v>CG24</v>
      </c>
      <c r="AH2404" s="114">
        <f>IF(ISNA(VLOOKUP(L2404,'MASTER DATA'!$A$1:$F$192,6,0)),0,VLOOKUP(L2404,'MASTER DATA'!$A$1:$F$192,6,0))*AE2404</f>
        <v>0</v>
      </c>
      <c r="AI2404" s="354" t="e">
        <f>VLOOKUP($D2404,'warehouse mapping'!$AN$7:$AO$17,2,0)</f>
        <v>#N/A</v>
      </c>
      <c r="AJ2404" s="114">
        <f t="shared" si="845"/>
        <v>1</v>
      </c>
      <c r="AK2404" s="354" t="e">
        <f t="shared" si="846"/>
        <v>#N/A</v>
      </c>
      <c r="AL2404" s="354" t="s">
        <v>3025</v>
      </c>
      <c r="AM2404" s="354">
        <f t="shared" si="849"/>
        <v>1</v>
      </c>
      <c r="AN2404" s="354" t="b">
        <f t="shared" si="847"/>
        <v>1</v>
      </c>
    </row>
    <row r="2405" spans="1:40" s="354" customFormat="1">
      <c r="A2405" s="354" t="str">
        <f t="shared" si="828"/>
        <v>CG25A01</v>
      </c>
      <c r="B2405" s="354">
        <f t="shared" si="829"/>
        <v>0</v>
      </c>
      <c r="C2405" s="354">
        <f t="shared" si="830"/>
        <v>0</v>
      </c>
      <c r="D2405" s="354" t="str">
        <f t="shared" si="831"/>
        <v>CG</v>
      </c>
      <c r="E2405" s="354" t="str">
        <f t="shared" si="832"/>
        <v>25</v>
      </c>
      <c r="F2405" s="354" t="str">
        <f t="shared" si="833"/>
        <v>A</v>
      </c>
      <c r="G2405" s="355" t="str">
        <f t="shared" si="834"/>
        <v>01</v>
      </c>
      <c r="H2405" s="232" t="s">
        <v>2621</v>
      </c>
      <c r="I2405" s="232" t="s">
        <v>3025</v>
      </c>
      <c r="J2405" s="233" t="s">
        <v>3025</v>
      </c>
      <c r="K2405" s="233" t="s">
        <v>3025</v>
      </c>
      <c r="L2405" s="234"/>
      <c r="M2405" s="232" t="str">
        <f>IF(ISNA(VLOOKUP(L2405,'MASTER DATA'!$A$1:$B$192,2,0)),"",VLOOKUP(L2405,'MASTER DATA'!$A$1:$B$192,2,0))</f>
        <v/>
      </c>
      <c r="N2405" s="232">
        <v>0</v>
      </c>
      <c r="O2405" s="232" t="e">
        <f t="shared" si="835"/>
        <v>#N/A</v>
      </c>
      <c r="P2405" s="232" t="e">
        <f t="shared" si="836"/>
        <v>#N/A</v>
      </c>
      <c r="Q2405" s="232" t="e">
        <f>VLOOKUP(L2405,'MASTER DATA'!$A$1:$E$192,5,0)</f>
        <v>#N/A</v>
      </c>
      <c r="R2405" s="234">
        <f>SUMIF('picking of the day'!$H$4:$H$358,WMS!H2405&amp;WMS!L2405,'picking of the day'!$E$4:$E$358)</f>
        <v>0</v>
      </c>
      <c r="U2405" s="114">
        <f>IF(ISNA(VLOOKUP(H2405,'data putaway'!$A$1:$E$530,3,0)),0,VLOOKUP(H2405,'data putaway'!$A$1:$E$530,3,0))</f>
        <v>0</v>
      </c>
      <c r="V2405" s="354">
        <f t="shared" si="837"/>
        <v>0</v>
      </c>
      <c r="W2405" s="114">
        <f>IF(ISNA(VLOOKUP(H2405,'data putaway'!$A$1:$E$530,2,0)),0,VLOOKUP(H2405,'data putaway'!$A$1:$E$530,2,0))</f>
        <v>0</v>
      </c>
      <c r="X2405" s="354" t="b">
        <f t="shared" si="838"/>
        <v>1</v>
      </c>
      <c r="Y2405" s="354">
        <f>IF(ISNA(VLOOKUP(H2405,'data putaway'!$A$1:$E$530,4,0)),0,VLOOKUP(H2405,'data putaway'!$A$1:$E$530,4,0))</f>
        <v>0</v>
      </c>
      <c r="Z2405" s="113">
        <f>IF(ISNA(VLOOKUP(H2405,'data putaway'!$A$1:$E$530,5,0)),0,VLOOKUP(H2405,'data putaway'!$A$1:$E$530,5,0))</f>
        <v>0</v>
      </c>
      <c r="AA2405" s="354" t="b">
        <f t="shared" si="839"/>
        <v>0</v>
      </c>
      <c r="AB2405" s="354" t="b">
        <f t="shared" si="840"/>
        <v>0</v>
      </c>
      <c r="AC2405" s="356" t="str">
        <f t="shared" ca="1" si="841"/>
        <v/>
      </c>
      <c r="AD2405" s="114" t="str">
        <f t="shared" ca="1" si="848"/>
        <v/>
      </c>
      <c r="AE2405" s="114">
        <f t="shared" si="842"/>
        <v>0</v>
      </c>
      <c r="AF2405" s="114">
        <f t="shared" si="843"/>
        <v>0</v>
      </c>
      <c r="AG2405" s="354" t="str">
        <f t="shared" si="844"/>
        <v>CG25</v>
      </c>
      <c r="AH2405" s="114">
        <f>IF(ISNA(VLOOKUP(L2405,'MASTER DATA'!$A$1:$F$192,6,0)),0,VLOOKUP(L2405,'MASTER DATA'!$A$1:$F$192,6,0))*AE2405</f>
        <v>0</v>
      </c>
      <c r="AI2405" s="354" t="e">
        <f>VLOOKUP($D2405,'warehouse mapping'!$AN$7:$AO$17,2,0)</f>
        <v>#N/A</v>
      </c>
      <c r="AJ2405" s="114">
        <f t="shared" si="845"/>
        <v>1</v>
      </c>
      <c r="AK2405" s="354" t="e">
        <f t="shared" si="846"/>
        <v>#N/A</v>
      </c>
      <c r="AL2405" s="354" t="s">
        <v>3025</v>
      </c>
      <c r="AM2405" s="354">
        <f t="shared" si="849"/>
        <v>1</v>
      </c>
      <c r="AN2405" s="354" t="b">
        <f t="shared" si="847"/>
        <v>1</v>
      </c>
    </row>
    <row r="2406" spans="1:40" s="354" customFormat="1">
      <c r="A2406" s="354" t="str">
        <f t="shared" si="828"/>
        <v>CG25A02</v>
      </c>
      <c r="B2406" s="354">
        <f t="shared" si="829"/>
        <v>0</v>
      </c>
      <c r="C2406" s="354">
        <f t="shared" si="830"/>
        <v>0</v>
      </c>
      <c r="D2406" s="354" t="str">
        <f t="shared" si="831"/>
        <v>CG</v>
      </c>
      <c r="E2406" s="354" t="str">
        <f t="shared" si="832"/>
        <v>25</v>
      </c>
      <c r="F2406" s="354" t="str">
        <f t="shared" si="833"/>
        <v>A</v>
      </c>
      <c r="G2406" s="355" t="str">
        <f t="shared" si="834"/>
        <v>02</v>
      </c>
      <c r="H2406" s="232" t="s">
        <v>2622</v>
      </c>
      <c r="I2406" s="232" t="s">
        <v>3025</v>
      </c>
      <c r="J2406" s="233" t="s">
        <v>3025</v>
      </c>
      <c r="K2406" s="233" t="s">
        <v>3025</v>
      </c>
      <c r="L2406" s="234"/>
      <c r="M2406" s="232" t="str">
        <f>IF(ISNA(VLOOKUP(L2406,'MASTER DATA'!$A$1:$B$192,2,0)),"",VLOOKUP(L2406,'MASTER DATA'!$A$1:$B$192,2,0))</f>
        <v/>
      </c>
      <c r="N2406" s="232">
        <v>0</v>
      </c>
      <c r="O2406" s="232" t="e">
        <f t="shared" si="835"/>
        <v>#N/A</v>
      </c>
      <c r="P2406" s="232" t="e">
        <f t="shared" si="836"/>
        <v>#N/A</v>
      </c>
      <c r="Q2406" s="232" t="e">
        <f>VLOOKUP(L2406,'MASTER DATA'!$A$1:$E$192,5,0)</f>
        <v>#N/A</v>
      </c>
      <c r="R2406" s="234">
        <f>SUMIF('picking of the day'!$H$4:$H$358,WMS!H2406&amp;WMS!L2406,'picking of the day'!$E$4:$E$358)</f>
        <v>0</v>
      </c>
      <c r="U2406" s="114">
        <f>IF(ISNA(VLOOKUP(H2406,'data putaway'!$A$1:$E$530,3,0)),0,VLOOKUP(H2406,'data putaway'!$A$1:$E$530,3,0))</f>
        <v>0</v>
      </c>
      <c r="V2406" s="354">
        <f t="shared" si="837"/>
        <v>0</v>
      </c>
      <c r="W2406" s="114">
        <f>IF(ISNA(VLOOKUP(H2406,'data putaway'!$A$1:$E$530,2,0)),0,VLOOKUP(H2406,'data putaway'!$A$1:$E$530,2,0))</f>
        <v>0</v>
      </c>
      <c r="X2406" s="354" t="b">
        <f t="shared" si="838"/>
        <v>1</v>
      </c>
      <c r="Y2406" s="354">
        <f>IF(ISNA(VLOOKUP(H2406,'data putaway'!$A$1:$E$530,4,0)),0,VLOOKUP(H2406,'data putaway'!$A$1:$E$530,4,0))</f>
        <v>0</v>
      </c>
      <c r="Z2406" s="113">
        <f>IF(ISNA(VLOOKUP(H2406,'data putaway'!$A$1:$E$530,5,0)),0,VLOOKUP(H2406,'data putaway'!$A$1:$E$530,5,0))</f>
        <v>0</v>
      </c>
      <c r="AA2406" s="354" t="b">
        <f t="shared" si="839"/>
        <v>0</v>
      </c>
      <c r="AB2406" s="354" t="b">
        <f t="shared" si="840"/>
        <v>0</v>
      </c>
      <c r="AC2406" s="356" t="str">
        <f t="shared" ca="1" si="841"/>
        <v/>
      </c>
      <c r="AD2406" s="114" t="str">
        <f t="shared" ca="1" si="848"/>
        <v/>
      </c>
      <c r="AE2406" s="114">
        <f t="shared" si="842"/>
        <v>0</v>
      </c>
      <c r="AF2406" s="114">
        <f t="shared" si="843"/>
        <v>0</v>
      </c>
      <c r="AG2406" s="354" t="str">
        <f t="shared" si="844"/>
        <v>CG25</v>
      </c>
      <c r="AH2406" s="114">
        <f>IF(ISNA(VLOOKUP(L2406,'MASTER DATA'!$A$1:$F$192,6,0)),0,VLOOKUP(L2406,'MASTER DATA'!$A$1:$F$192,6,0))*AE2406</f>
        <v>0</v>
      </c>
      <c r="AI2406" s="354" t="e">
        <f>VLOOKUP($D2406,'warehouse mapping'!$AN$7:$AO$17,2,0)</f>
        <v>#N/A</v>
      </c>
      <c r="AJ2406" s="114">
        <f t="shared" si="845"/>
        <v>1</v>
      </c>
      <c r="AK2406" s="354" t="e">
        <f t="shared" si="846"/>
        <v>#N/A</v>
      </c>
      <c r="AL2406" s="354" t="s">
        <v>3025</v>
      </c>
      <c r="AM2406" s="354">
        <f t="shared" si="849"/>
        <v>1</v>
      </c>
      <c r="AN2406" s="354" t="b">
        <f t="shared" si="847"/>
        <v>1</v>
      </c>
    </row>
    <row r="2407" spans="1:40" s="354" customFormat="1">
      <c r="A2407" s="354" t="str">
        <f t="shared" ref="A2407:A2470" si="850">H2407&amp;L2407</f>
        <v>CG25B01</v>
      </c>
      <c r="B2407" s="354">
        <f t="shared" ref="B2407:B2470" si="851">R2407+S2407</f>
        <v>0</v>
      </c>
      <c r="C2407" s="354">
        <f t="shared" ref="C2407:C2470" si="852">T2407+U2407</f>
        <v>0</v>
      </c>
      <c r="D2407" s="354" t="str">
        <f t="shared" si="831"/>
        <v>CG</v>
      </c>
      <c r="E2407" s="354" t="str">
        <f t="shared" si="832"/>
        <v>25</v>
      </c>
      <c r="F2407" s="354" t="str">
        <f t="shared" si="833"/>
        <v>B</v>
      </c>
      <c r="G2407" s="355" t="str">
        <f t="shared" si="834"/>
        <v>01</v>
      </c>
      <c r="H2407" s="232" t="s">
        <v>2623</v>
      </c>
      <c r="I2407" s="232" t="s">
        <v>3025</v>
      </c>
      <c r="J2407" s="233" t="s">
        <v>3025</v>
      </c>
      <c r="K2407" s="233" t="s">
        <v>3025</v>
      </c>
      <c r="L2407" s="234"/>
      <c r="M2407" s="232" t="str">
        <f>IF(ISNA(VLOOKUP(L2407,'MASTER DATA'!$A$1:$B$192,2,0)),"",VLOOKUP(L2407,'MASTER DATA'!$A$1:$B$192,2,0))</f>
        <v/>
      </c>
      <c r="N2407" s="232">
        <v>0</v>
      </c>
      <c r="O2407" s="232" t="e">
        <f t="shared" si="835"/>
        <v>#N/A</v>
      </c>
      <c r="P2407" s="232" t="e">
        <f t="shared" si="836"/>
        <v>#N/A</v>
      </c>
      <c r="Q2407" s="232" t="e">
        <f>VLOOKUP(L2407,'MASTER DATA'!$A$1:$E$192,5,0)</f>
        <v>#N/A</v>
      </c>
      <c r="R2407" s="234">
        <f>SUMIF('picking of the day'!$H$4:$H$358,WMS!H2407&amp;WMS!L2407,'picking of the day'!$E$4:$E$358)</f>
        <v>0</v>
      </c>
      <c r="U2407" s="114">
        <f>IF(ISNA(VLOOKUP(H2407,'data putaway'!$A$1:$E$530,3,0)),0,VLOOKUP(H2407,'data putaway'!$A$1:$E$530,3,0))</f>
        <v>0</v>
      </c>
      <c r="V2407" s="354">
        <f t="shared" si="837"/>
        <v>0</v>
      </c>
      <c r="W2407" s="114">
        <f>IF(ISNA(VLOOKUP(H2407,'data putaway'!$A$1:$E$530,2,0)),0,VLOOKUP(H2407,'data putaway'!$A$1:$E$530,2,0))</f>
        <v>0</v>
      </c>
      <c r="X2407" s="354" t="b">
        <f t="shared" si="838"/>
        <v>1</v>
      </c>
      <c r="Y2407" s="354">
        <f>IF(ISNA(VLOOKUP(H2407,'data putaway'!$A$1:$E$530,4,0)),0,VLOOKUP(H2407,'data putaway'!$A$1:$E$530,4,0))</f>
        <v>0</v>
      </c>
      <c r="Z2407" s="113">
        <f>IF(ISNA(VLOOKUP(H2407,'data putaway'!$A$1:$E$530,5,0)),0,VLOOKUP(H2407,'data putaway'!$A$1:$E$530,5,0))</f>
        <v>0</v>
      </c>
      <c r="AA2407" s="354" t="b">
        <f t="shared" si="839"/>
        <v>0</v>
      </c>
      <c r="AB2407" s="354" t="b">
        <f t="shared" si="840"/>
        <v>0</v>
      </c>
      <c r="AC2407" s="356" t="str">
        <f t="shared" ca="1" si="841"/>
        <v/>
      </c>
      <c r="AD2407" s="114" t="str">
        <f t="shared" ca="1" si="848"/>
        <v/>
      </c>
      <c r="AE2407" s="114">
        <f t="shared" si="842"/>
        <v>0</v>
      </c>
      <c r="AF2407" s="114">
        <f t="shared" si="843"/>
        <v>0</v>
      </c>
      <c r="AG2407" s="354" t="str">
        <f t="shared" si="844"/>
        <v>CG25</v>
      </c>
      <c r="AH2407" s="114">
        <f>IF(ISNA(VLOOKUP(L2407,'MASTER DATA'!$A$1:$F$192,6,0)),0,VLOOKUP(L2407,'MASTER DATA'!$A$1:$F$192,6,0))*AE2407</f>
        <v>0</v>
      </c>
      <c r="AI2407" s="354" t="e">
        <f>VLOOKUP($D2407,'warehouse mapping'!$AN$7:$AO$17,2,0)</f>
        <v>#N/A</v>
      </c>
      <c r="AJ2407" s="114">
        <f t="shared" si="845"/>
        <v>1</v>
      </c>
      <c r="AK2407" s="354" t="e">
        <f t="shared" si="846"/>
        <v>#N/A</v>
      </c>
      <c r="AL2407" s="354" t="s">
        <v>3025</v>
      </c>
      <c r="AM2407" s="354">
        <f t="shared" si="849"/>
        <v>1</v>
      </c>
      <c r="AN2407" s="354" t="b">
        <f t="shared" si="847"/>
        <v>1</v>
      </c>
    </row>
    <row r="2408" spans="1:40" s="354" customFormat="1">
      <c r="A2408" s="354" t="str">
        <f t="shared" si="850"/>
        <v>CG25B02</v>
      </c>
      <c r="B2408" s="354">
        <f t="shared" si="851"/>
        <v>0</v>
      </c>
      <c r="C2408" s="354">
        <f t="shared" si="852"/>
        <v>0</v>
      </c>
      <c r="D2408" s="354" t="str">
        <f t="shared" si="831"/>
        <v>CG</v>
      </c>
      <c r="E2408" s="354" t="str">
        <f t="shared" si="832"/>
        <v>25</v>
      </c>
      <c r="F2408" s="354" t="str">
        <f t="shared" si="833"/>
        <v>B</v>
      </c>
      <c r="G2408" s="355" t="str">
        <f t="shared" si="834"/>
        <v>02</v>
      </c>
      <c r="H2408" s="232" t="s">
        <v>2624</v>
      </c>
      <c r="I2408" s="232" t="s">
        <v>3025</v>
      </c>
      <c r="J2408" s="233" t="s">
        <v>3025</v>
      </c>
      <c r="K2408" s="233" t="s">
        <v>3025</v>
      </c>
      <c r="L2408" s="234"/>
      <c r="M2408" s="232" t="str">
        <f>IF(ISNA(VLOOKUP(L2408,'MASTER DATA'!$A$1:$B$192,2,0)),"",VLOOKUP(L2408,'MASTER DATA'!$A$1:$B$192,2,0))</f>
        <v/>
      </c>
      <c r="N2408" s="232">
        <v>0</v>
      </c>
      <c r="O2408" s="232" t="e">
        <f t="shared" si="835"/>
        <v>#N/A</v>
      </c>
      <c r="P2408" s="232" t="e">
        <f t="shared" si="836"/>
        <v>#N/A</v>
      </c>
      <c r="Q2408" s="232" t="e">
        <f>VLOOKUP(L2408,'MASTER DATA'!$A$1:$E$192,5,0)</f>
        <v>#N/A</v>
      </c>
      <c r="R2408" s="234">
        <f>SUMIF('picking of the day'!$H$4:$H$358,WMS!H2408&amp;WMS!L2408,'picking of the day'!$E$4:$E$358)</f>
        <v>0</v>
      </c>
      <c r="U2408" s="114">
        <f>IF(ISNA(VLOOKUP(H2408,'data putaway'!$A$1:$E$530,3,0)),0,VLOOKUP(H2408,'data putaway'!$A$1:$E$530,3,0))</f>
        <v>0</v>
      </c>
      <c r="V2408" s="354">
        <f t="shared" si="837"/>
        <v>0</v>
      </c>
      <c r="W2408" s="114">
        <f>IF(ISNA(VLOOKUP(H2408,'data putaway'!$A$1:$E$530,2,0)),0,VLOOKUP(H2408,'data putaway'!$A$1:$E$530,2,0))</f>
        <v>0</v>
      </c>
      <c r="X2408" s="354" t="b">
        <f t="shared" si="838"/>
        <v>1</v>
      </c>
      <c r="Y2408" s="354">
        <f>IF(ISNA(VLOOKUP(H2408,'data putaway'!$A$1:$E$530,4,0)),0,VLOOKUP(H2408,'data putaway'!$A$1:$E$530,4,0))</f>
        <v>0</v>
      </c>
      <c r="Z2408" s="113">
        <f>IF(ISNA(VLOOKUP(H2408,'data putaway'!$A$1:$E$530,5,0)),0,VLOOKUP(H2408,'data putaway'!$A$1:$E$530,5,0))</f>
        <v>0</v>
      </c>
      <c r="AA2408" s="354" t="b">
        <f t="shared" si="839"/>
        <v>0</v>
      </c>
      <c r="AB2408" s="354" t="b">
        <f t="shared" si="840"/>
        <v>0</v>
      </c>
      <c r="AC2408" s="356" t="str">
        <f t="shared" ca="1" si="841"/>
        <v/>
      </c>
      <c r="AD2408" s="114" t="str">
        <f t="shared" ca="1" si="848"/>
        <v/>
      </c>
      <c r="AE2408" s="114">
        <f t="shared" si="842"/>
        <v>0</v>
      </c>
      <c r="AF2408" s="114">
        <f t="shared" si="843"/>
        <v>0</v>
      </c>
      <c r="AG2408" s="354" t="str">
        <f t="shared" si="844"/>
        <v>CG25</v>
      </c>
      <c r="AH2408" s="114">
        <f>IF(ISNA(VLOOKUP(L2408,'MASTER DATA'!$A$1:$F$192,6,0)),0,VLOOKUP(L2408,'MASTER DATA'!$A$1:$F$192,6,0))*AE2408</f>
        <v>0</v>
      </c>
      <c r="AI2408" s="354" t="e">
        <f>VLOOKUP($D2408,'warehouse mapping'!$AN$7:$AO$17,2,0)</f>
        <v>#N/A</v>
      </c>
      <c r="AJ2408" s="114">
        <f t="shared" si="845"/>
        <v>1</v>
      </c>
      <c r="AK2408" s="354" t="e">
        <f t="shared" si="846"/>
        <v>#N/A</v>
      </c>
      <c r="AL2408" s="354" t="s">
        <v>3025</v>
      </c>
      <c r="AM2408" s="354">
        <f t="shared" si="849"/>
        <v>1</v>
      </c>
      <c r="AN2408" s="354" t="b">
        <f t="shared" si="847"/>
        <v>1</v>
      </c>
    </row>
    <row r="2409" spans="1:40" s="354" customFormat="1">
      <c r="A2409" s="354" t="str">
        <f t="shared" si="850"/>
        <v>CG25C01</v>
      </c>
      <c r="B2409" s="354">
        <f t="shared" si="851"/>
        <v>0</v>
      </c>
      <c r="C2409" s="354">
        <f t="shared" si="852"/>
        <v>0</v>
      </c>
      <c r="D2409" s="354" t="str">
        <f t="shared" si="831"/>
        <v>CG</v>
      </c>
      <c r="E2409" s="354" t="str">
        <f t="shared" si="832"/>
        <v>25</v>
      </c>
      <c r="F2409" s="354" t="str">
        <f t="shared" si="833"/>
        <v>C</v>
      </c>
      <c r="G2409" s="355" t="str">
        <f t="shared" si="834"/>
        <v>01</v>
      </c>
      <c r="H2409" s="232" t="s">
        <v>2625</v>
      </c>
      <c r="I2409" s="232" t="s">
        <v>3025</v>
      </c>
      <c r="J2409" s="233" t="s">
        <v>3025</v>
      </c>
      <c r="K2409" s="233" t="s">
        <v>3025</v>
      </c>
      <c r="L2409" s="234"/>
      <c r="M2409" s="232" t="str">
        <f>IF(ISNA(VLOOKUP(L2409,'MASTER DATA'!$A$1:$B$192,2,0)),"",VLOOKUP(L2409,'MASTER DATA'!$A$1:$B$192,2,0))</f>
        <v/>
      </c>
      <c r="N2409" s="232">
        <v>0</v>
      </c>
      <c r="O2409" s="232" t="e">
        <f t="shared" si="835"/>
        <v>#N/A</v>
      </c>
      <c r="P2409" s="232" t="e">
        <f t="shared" si="836"/>
        <v>#N/A</v>
      </c>
      <c r="Q2409" s="232" t="e">
        <f>VLOOKUP(L2409,'MASTER DATA'!$A$1:$E$192,5,0)</f>
        <v>#N/A</v>
      </c>
      <c r="R2409" s="234">
        <f>SUMIF('picking of the day'!$H$4:$H$358,WMS!H2409&amp;WMS!L2409,'picking of the day'!$E$4:$E$358)</f>
        <v>0</v>
      </c>
      <c r="U2409" s="114">
        <f>IF(ISNA(VLOOKUP(H2409,'data putaway'!$A$1:$E$530,3,0)),0,VLOOKUP(H2409,'data putaway'!$A$1:$E$530,3,0))</f>
        <v>0</v>
      </c>
      <c r="V2409" s="354">
        <f t="shared" si="837"/>
        <v>0</v>
      </c>
      <c r="W2409" s="114">
        <f>IF(ISNA(VLOOKUP(H2409,'data putaway'!$A$1:$E$530,2,0)),0,VLOOKUP(H2409,'data putaway'!$A$1:$E$530,2,0))</f>
        <v>0</v>
      </c>
      <c r="X2409" s="354" t="b">
        <f t="shared" si="838"/>
        <v>1</v>
      </c>
      <c r="Y2409" s="354">
        <f>IF(ISNA(VLOOKUP(H2409,'data putaway'!$A$1:$E$530,4,0)),0,VLOOKUP(H2409,'data putaway'!$A$1:$E$530,4,0))</f>
        <v>0</v>
      </c>
      <c r="Z2409" s="113">
        <f>IF(ISNA(VLOOKUP(H2409,'data putaway'!$A$1:$E$530,5,0)),0,VLOOKUP(H2409,'data putaway'!$A$1:$E$530,5,0))</f>
        <v>0</v>
      </c>
      <c r="AA2409" s="354" t="b">
        <f t="shared" si="839"/>
        <v>0</v>
      </c>
      <c r="AB2409" s="354" t="b">
        <f t="shared" si="840"/>
        <v>0</v>
      </c>
      <c r="AC2409" s="356" t="str">
        <f t="shared" ca="1" si="841"/>
        <v/>
      </c>
      <c r="AD2409" s="114" t="str">
        <f t="shared" ca="1" si="848"/>
        <v/>
      </c>
      <c r="AE2409" s="114">
        <f t="shared" si="842"/>
        <v>0</v>
      </c>
      <c r="AF2409" s="114">
        <f t="shared" si="843"/>
        <v>0</v>
      </c>
      <c r="AG2409" s="354" t="str">
        <f t="shared" si="844"/>
        <v>CG25</v>
      </c>
      <c r="AH2409" s="114">
        <f>IF(ISNA(VLOOKUP(L2409,'MASTER DATA'!$A$1:$F$192,6,0)),0,VLOOKUP(L2409,'MASTER DATA'!$A$1:$F$192,6,0))*AE2409</f>
        <v>0</v>
      </c>
      <c r="AI2409" s="354" t="e">
        <f>VLOOKUP($D2409,'warehouse mapping'!$AN$7:$AO$17,2,0)</f>
        <v>#N/A</v>
      </c>
      <c r="AJ2409" s="114">
        <f t="shared" si="845"/>
        <v>1</v>
      </c>
      <c r="AK2409" s="354" t="e">
        <f t="shared" si="846"/>
        <v>#N/A</v>
      </c>
      <c r="AL2409" s="354" t="s">
        <v>3025</v>
      </c>
      <c r="AM2409" s="354">
        <f t="shared" si="849"/>
        <v>1</v>
      </c>
      <c r="AN2409" s="354" t="b">
        <f t="shared" si="847"/>
        <v>1</v>
      </c>
    </row>
    <row r="2410" spans="1:40" s="354" customFormat="1">
      <c r="A2410" s="354" t="str">
        <f t="shared" si="850"/>
        <v>CG25C02</v>
      </c>
      <c r="B2410" s="354">
        <f t="shared" si="851"/>
        <v>0</v>
      </c>
      <c r="C2410" s="354">
        <f t="shared" si="852"/>
        <v>0</v>
      </c>
      <c r="D2410" s="354" t="str">
        <f t="shared" si="831"/>
        <v>CG</v>
      </c>
      <c r="E2410" s="354" t="str">
        <f t="shared" si="832"/>
        <v>25</v>
      </c>
      <c r="F2410" s="354" t="str">
        <f t="shared" si="833"/>
        <v>C</v>
      </c>
      <c r="G2410" s="355" t="str">
        <f t="shared" si="834"/>
        <v>02</v>
      </c>
      <c r="H2410" s="232" t="s">
        <v>2626</v>
      </c>
      <c r="I2410" s="232" t="s">
        <v>3025</v>
      </c>
      <c r="J2410" s="233" t="s">
        <v>3025</v>
      </c>
      <c r="K2410" s="233" t="s">
        <v>3025</v>
      </c>
      <c r="L2410" s="234"/>
      <c r="M2410" s="232" t="str">
        <f>IF(ISNA(VLOOKUP(L2410,'MASTER DATA'!$A$1:$B$192,2,0)),"",VLOOKUP(L2410,'MASTER DATA'!$A$1:$B$192,2,0))</f>
        <v/>
      </c>
      <c r="N2410" s="232">
        <v>0</v>
      </c>
      <c r="O2410" s="232" t="e">
        <f t="shared" si="835"/>
        <v>#N/A</v>
      </c>
      <c r="P2410" s="232" t="e">
        <f t="shared" si="836"/>
        <v>#N/A</v>
      </c>
      <c r="Q2410" s="232" t="e">
        <f>VLOOKUP(L2410,'MASTER DATA'!$A$1:$E$192,5,0)</f>
        <v>#N/A</v>
      </c>
      <c r="R2410" s="234">
        <f>SUMIF('picking of the day'!$H$4:$H$358,WMS!H2410&amp;WMS!L2410,'picking of the day'!$E$4:$E$358)</f>
        <v>0</v>
      </c>
      <c r="U2410" s="114">
        <f>IF(ISNA(VLOOKUP(H2410,'data putaway'!$A$1:$E$530,3,0)),0,VLOOKUP(H2410,'data putaway'!$A$1:$E$530,3,0))</f>
        <v>0</v>
      </c>
      <c r="V2410" s="354">
        <f t="shared" si="837"/>
        <v>0</v>
      </c>
      <c r="W2410" s="114">
        <f>IF(ISNA(VLOOKUP(H2410,'data putaway'!$A$1:$E$530,2,0)),0,VLOOKUP(H2410,'data putaway'!$A$1:$E$530,2,0))</f>
        <v>0</v>
      </c>
      <c r="X2410" s="354" t="b">
        <f t="shared" si="838"/>
        <v>1</v>
      </c>
      <c r="Y2410" s="354">
        <f>IF(ISNA(VLOOKUP(H2410,'data putaway'!$A$1:$E$530,4,0)),0,VLOOKUP(H2410,'data putaway'!$A$1:$E$530,4,0))</f>
        <v>0</v>
      </c>
      <c r="Z2410" s="113">
        <f>IF(ISNA(VLOOKUP(H2410,'data putaway'!$A$1:$E$530,5,0)),0,VLOOKUP(H2410,'data putaway'!$A$1:$E$530,5,0))</f>
        <v>0</v>
      </c>
      <c r="AA2410" s="354" t="b">
        <f t="shared" si="839"/>
        <v>0</v>
      </c>
      <c r="AB2410" s="354" t="b">
        <f t="shared" si="840"/>
        <v>0</v>
      </c>
      <c r="AC2410" s="356" t="str">
        <f t="shared" ca="1" si="841"/>
        <v/>
      </c>
      <c r="AD2410" s="114" t="str">
        <f t="shared" ca="1" si="848"/>
        <v/>
      </c>
      <c r="AE2410" s="114">
        <f t="shared" si="842"/>
        <v>0</v>
      </c>
      <c r="AF2410" s="114">
        <f t="shared" si="843"/>
        <v>0</v>
      </c>
      <c r="AG2410" s="354" t="str">
        <f t="shared" si="844"/>
        <v>CG25</v>
      </c>
      <c r="AH2410" s="114">
        <f>IF(ISNA(VLOOKUP(L2410,'MASTER DATA'!$A$1:$F$192,6,0)),0,VLOOKUP(L2410,'MASTER DATA'!$A$1:$F$192,6,0))*AE2410</f>
        <v>0</v>
      </c>
      <c r="AI2410" s="354" t="e">
        <f>VLOOKUP($D2410,'warehouse mapping'!$AN$7:$AO$17,2,0)</f>
        <v>#N/A</v>
      </c>
      <c r="AJ2410" s="114">
        <f t="shared" si="845"/>
        <v>1</v>
      </c>
      <c r="AK2410" s="354" t="e">
        <f t="shared" si="846"/>
        <v>#N/A</v>
      </c>
      <c r="AL2410" s="354" t="s">
        <v>3025</v>
      </c>
      <c r="AM2410" s="354">
        <f t="shared" si="849"/>
        <v>1</v>
      </c>
      <c r="AN2410" s="354" t="b">
        <f t="shared" si="847"/>
        <v>1</v>
      </c>
    </row>
    <row r="2411" spans="1:40" s="354" customFormat="1">
      <c r="A2411" s="354" t="str">
        <f t="shared" si="850"/>
        <v>CG25D01</v>
      </c>
      <c r="B2411" s="354">
        <f t="shared" si="851"/>
        <v>0</v>
      </c>
      <c r="C2411" s="354">
        <f t="shared" si="852"/>
        <v>0</v>
      </c>
      <c r="D2411" s="354" t="str">
        <f t="shared" si="831"/>
        <v>CG</v>
      </c>
      <c r="E2411" s="354" t="str">
        <f t="shared" si="832"/>
        <v>25</v>
      </c>
      <c r="F2411" s="354" t="str">
        <f t="shared" si="833"/>
        <v>D</v>
      </c>
      <c r="G2411" s="355" t="str">
        <f t="shared" si="834"/>
        <v>01</v>
      </c>
      <c r="H2411" s="232" t="s">
        <v>2627</v>
      </c>
      <c r="I2411" s="232" t="s">
        <v>3025</v>
      </c>
      <c r="J2411" s="233" t="s">
        <v>3025</v>
      </c>
      <c r="K2411" s="233" t="s">
        <v>3025</v>
      </c>
      <c r="L2411" s="234"/>
      <c r="M2411" s="232" t="str">
        <f>IF(ISNA(VLOOKUP(L2411,'MASTER DATA'!$A$1:$B$192,2,0)),"",VLOOKUP(L2411,'MASTER DATA'!$A$1:$B$192,2,0))</f>
        <v/>
      </c>
      <c r="N2411" s="232">
        <v>0</v>
      </c>
      <c r="O2411" s="232" t="e">
        <f t="shared" si="835"/>
        <v>#N/A</v>
      </c>
      <c r="P2411" s="232" t="e">
        <f t="shared" si="836"/>
        <v>#N/A</v>
      </c>
      <c r="Q2411" s="232" t="e">
        <f>VLOOKUP(L2411,'MASTER DATA'!$A$1:$E$192,5,0)</f>
        <v>#N/A</v>
      </c>
      <c r="R2411" s="234">
        <f>SUMIF('picking of the day'!$H$4:$H$358,WMS!H2411&amp;WMS!L2411,'picking of the day'!$E$4:$E$358)</f>
        <v>0</v>
      </c>
      <c r="U2411" s="114">
        <f>IF(ISNA(VLOOKUP(H2411,'data putaway'!$A$1:$E$530,3,0)),0,VLOOKUP(H2411,'data putaway'!$A$1:$E$530,3,0))</f>
        <v>0</v>
      </c>
      <c r="V2411" s="354">
        <f t="shared" si="837"/>
        <v>0</v>
      </c>
      <c r="W2411" s="114">
        <f>IF(ISNA(VLOOKUP(H2411,'data putaway'!$A$1:$E$530,2,0)),0,VLOOKUP(H2411,'data putaway'!$A$1:$E$530,2,0))</f>
        <v>0</v>
      </c>
      <c r="X2411" s="354" t="b">
        <f t="shared" si="838"/>
        <v>1</v>
      </c>
      <c r="Y2411" s="354">
        <f>IF(ISNA(VLOOKUP(H2411,'data putaway'!$A$1:$E$530,4,0)),0,VLOOKUP(H2411,'data putaway'!$A$1:$E$530,4,0))</f>
        <v>0</v>
      </c>
      <c r="Z2411" s="113">
        <f>IF(ISNA(VLOOKUP(H2411,'data putaway'!$A$1:$E$530,5,0)),0,VLOOKUP(H2411,'data putaway'!$A$1:$E$530,5,0))</f>
        <v>0</v>
      </c>
      <c r="AA2411" s="354" t="b">
        <f t="shared" si="839"/>
        <v>0</v>
      </c>
      <c r="AB2411" s="354" t="b">
        <f t="shared" si="840"/>
        <v>0</v>
      </c>
      <c r="AC2411" s="356" t="str">
        <f t="shared" ca="1" si="841"/>
        <v/>
      </c>
      <c r="AD2411" s="114" t="str">
        <f t="shared" ca="1" si="848"/>
        <v/>
      </c>
      <c r="AE2411" s="114">
        <f t="shared" si="842"/>
        <v>0</v>
      </c>
      <c r="AF2411" s="114">
        <f t="shared" si="843"/>
        <v>0</v>
      </c>
      <c r="AG2411" s="354" t="str">
        <f t="shared" si="844"/>
        <v>CG25</v>
      </c>
      <c r="AH2411" s="114">
        <f>IF(ISNA(VLOOKUP(L2411,'MASTER DATA'!$A$1:$F$192,6,0)),0,VLOOKUP(L2411,'MASTER DATA'!$A$1:$F$192,6,0))*AE2411</f>
        <v>0</v>
      </c>
      <c r="AI2411" s="354" t="e">
        <f>VLOOKUP($D2411,'warehouse mapping'!$AN$7:$AO$17,2,0)</f>
        <v>#N/A</v>
      </c>
      <c r="AJ2411" s="114">
        <f t="shared" si="845"/>
        <v>1</v>
      </c>
      <c r="AK2411" s="354" t="e">
        <f t="shared" si="846"/>
        <v>#N/A</v>
      </c>
      <c r="AL2411" s="354" t="s">
        <v>3025</v>
      </c>
      <c r="AM2411" s="354">
        <f t="shared" si="849"/>
        <v>1</v>
      </c>
      <c r="AN2411" s="354" t="b">
        <f t="shared" si="847"/>
        <v>1</v>
      </c>
    </row>
    <row r="2412" spans="1:40" s="354" customFormat="1">
      <c r="A2412" s="354" t="str">
        <f t="shared" si="850"/>
        <v>CG25D02</v>
      </c>
      <c r="B2412" s="354">
        <f t="shared" si="851"/>
        <v>0</v>
      </c>
      <c r="C2412" s="354">
        <f t="shared" si="852"/>
        <v>0</v>
      </c>
      <c r="D2412" s="354" t="str">
        <f t="shared" si="831"/>
        <v>CG</v>
      </c>
      <c r="E2412" s="354" t="str">
        <f t="shared" si="832"/>
        <v>25</v>
      </c>
      <c r="F2412" s="354" t="str">
        <f t="shared" si="833"/>
        <v>D</v>
      </c>
      <c r="G2412" s="355" t="str">
        <f t="shared" si="834"/>
        <v>02</v>
      </c>
      <c r="H2412" s="232" t="s">
        <v>2628</v>
      </c>
      <c r="I2412" s="232" t="s">
        <v>3025</v>
      </c>
      <c r="J2412" s="233" t="s">
        <v>3025</v>
      </c>
      <c r="K2412" s="233" t="s">
        <v>3025</v>
      </c>
      <c r="L2412" s="234"/>
      <c r="M2412" s="232" t="str">
        <f>IF(ISNA(VLOOKUP(L2412,'MASTER DATA'!$A$1:$B$192,2,0)),"",VLOOKUP(L2412,'MASTER DATA'!$A$1:$B$192,2,0))</f>
        <v/>
      </c>
      <c r="N2412" s="232">
        <v>0</v>
      </c>
      <c r="O2412" s="232" t="e">
        <f t="shared" si="835"/>
        <v>#N/A</v>
      </c>
      <c r="P2412" s="232" t="e">
        <f t="shared" si="836"/>
        <v>#N/A</v>
      </c>
      <c r="Q2412" s="232" t="e">
        <f>VLOOKUP(L2412,'MASTER DATA'!$A$1:$E$192,5,0)</f>
        <v>#N/A</v>
      </c>
      <c r="R2412" s="234">
        <f>SUMIF('picking of the day'!$H$4:$H$358,WMS!H2412&amp;WMS!L2412,'picking of the day'!$E$4:$E$358)</f>
        <v>0</v>
      </c>
      <c r="U2412" s="114">
        <f>IF(ISNA(VLOOKUP(H2412,'data putaway'!$A$1:$E$530,3,0)),0,VLOOKUP(H2412,'data putaway'!$A$1:$E$530,3,0))</f>
        <v>0</v>
      </c>
      <c r="V2412" s="354">
        <f t="shared" si="837"/>
        <v>0</v>
      </c>
      <c r="W2412" s="114">
        <f>IF(ISNA(VLOOKUP(H2412,'data putaway'!$A$1:$E$530,2,0)),0,VLOOKUP(H2412,'data putaway'!$A$1:$E$530,2,0))</f>
        <v>0</v>
      </c>
      <c r="X2412" s="354" t="b">
        <f t="shared" si="838"/>
        <v>1</v>
      </c>
      <c r="Y2412" s="354">
        <f>IF(ISNA(VLOOKUP(H2412,'data putaway'!$A$1:$E$530,4,0)),0,VLOOKUP(H2412,'data putaway'!$A$1:$E$530,4,0))</f>
        <v>0</v>
      </c>
      <c r="Z2412" s="113">
        <f>IF(ISNA(VLOOKUP(H2412,'data putaway'!$A$1:$E$530,5,0)),0,VLOOKUP(H2412,'data putaway'!$A$1:$E$530,5,0))</f>
        <v>0</v>
      </c>
      <c r="AA2412" s="354" t="b">
        <f t="shared" si="839"/>
        <v>0</v>
      </c>
      <c r="AB2412" s="354" t="b">
        <f t="shared" si="840"/>
        <v>0</v>
      </c>
      <c r="AC2412" s="356" t="str">
        <f t="shared" ca="1" si="841"/>
        <v/>
      </c>
      <c r="AD2412" s="114" t="str">
        <f t="shared" ca="1" si="848"/>
        <v/>
      </c>
      <c r="AE2412" s="114">
        <f t="shared" si="842"/>
        <v>0</v>
      </c>
      <c r="AF2412" s="114">
        <f t="shared" si="843"/>
        <v>0</v>
      </c>
      <c r="AG2412" s="354" t="str">
        <f t="shared" si="844"/>
        <v>CG25</v>
      </c>
      <c r="AH2412" s="114">
        <f>IF(ISNA(VLOOKUP(L2412,'MASTER DATA'!$A$1:$F$192,6,0)),0,VLOOKUP(L2412,'MASTER DATA'!$A$1:$F$192,6,0))*AE2412</f>
        <v>0</v>
      </c>
      <c r="AI2412" s="354" t="e">
        <f>VLOOKUP($D2412,'warehouse mapping'!$AN$7:$AO$17,2,0)</f>
        <v>#N/A</v>
      </c>
      <c r="AJ2412" s="114">
        <f t="shared" si="845"/>
        <v>1</v>
      </c>
      <c r="AK2412" s="354" t="e">
        <f t="shared" si="846"/>
        <v>#N/A</v>
      </c>
      <c r="AL2412" s="354" t="s">
        <v>3025</v>
      </c>
      <c r="AM2412" s="354">
        <f t="shared" si="849"/>
        <v>1</v>
      </c>
      <c r="AN2412" s="354" t="b">
        <f t="shared" si="847"/>
        <v>1</v>
      </c>
    </row>
    <row r="2413" spans="1:40" s="354" customFormat="1">
      <c r="A2413" s="354" t="str">
        <f t="shared" si="850"/>
        <v>CG25E01</v>
      </c>
      <c r="B2413" s="354">
        <f t="shared" si="851"/>
        <v>0</v>
      </c>
      <c r="C2413" s="354">
        <f t="shared" si="852"/>
        <v>0</v>
      </c>
      <c r="D2413" s="354" t="str">
        <f t="shared" si="831"/>
        <v>CG</v>
      </c>
      <c r="E2413" s="354" t="str">
        <f t="shared" si="832"/>
        <v>25</v>
      </c>
      <c r="F2413" s="354" t="str">
        <f t="shared" si="833"/>
        <v>E</v>
      </c>
      <c r="G2413" s="355" t="str">
        <f t="shared" si="834"/>
        <v>01</v>
      </c>
      <c r="H2413" s="232" t="s">
        <v>2629</v>
      </c>
      <c r="I2413" s="232" t="s">
        <v>3025</v>
      </c>
      <c r="J2413" s="233" t="s">
        <v>3025</v>
      </c>
      <c r="K2413" s="233" t="s">
        <v>3025</v>
      </c>
      <c r="L2413" s="234"/>
      <c r="M2413" s="232" t="str">
        <f>IF(ISNA(VLOOKUP(L2413,'MASTER DATA'!$A$1:$B$192,2,0)),"",VLOOKUP(L2413,'MASTER DATA'!$A$1:$B$192,2,0))</f>
        <v/>
      </c>
      <c r="N2413" s="232">
        <v>0</v>
      </c>
      <c r="O2413" s="232" t="e">
        <f t="shared" si="835"/>
        <v>#N/A</v>
      </c>
      <c r="P2413" s="232" t="e">
        <f t="shared" si="836"/>
        <v>#N/A</v>
      </c>
      <c r="Q2413" s="232" t="e">
        <f>VLOOKUP(L2413,'MASTER DATA'!$A$1:$E$192,5,0)</f>
        <v>#N/A</v>
      </c>
      <c r="R2413" s="234">
        <f>SUMIF('picking of the day'!$H$4:$H$358,WMS!H2413&amp;WMS!L2413,'picking of the day'!$E$4:$E$358)</f>
        <v>0</v>
      </c>
      <c r="U2413" s="114">
        <f>IF(ISNA(VLOOKUP(H2413,'data putaway'!$A$1:$E$530,3,0)),0,VLOOKUP(H2413,'data putaway'!$A$1:$E$530,3,0))</f>
        <v>0</v>
      </c>
      <c r="V2413" s="354">
        <f t="shared" si="837"/>
        <v>0</v>
      </c>
      <c r="W2413" s="114">
        <f>IF(ISNA(VLOOKUP(H2413,'data putaway'!$A$1:$E$530,2,0)),0,VLOOKUP(H2413,'data putaway'!$A$1:$E$530,2,0))</f>
        <v>0</v>
      </c>
      <c r="X2413" s="354" t="b">
        <f t="shared" si="838"/>
        <v>1</v>
      </c>
      <c r="Y2413" s="354">
        <f>IF(ISNA(VLOOKUP(H2413,'data putaway'!$A$1:$E$530,4,0)),0,VLOOKUP(H2413,'data putaway'!$A$1:$E$530,4,0))</f>
        <v>0</v>
      </c>
      <c r="Z2413" s="113">
        <f>IF(ISNA(VLOOKUP(H2413,'data putaway'!$A$1:$E$530,5,0)),0,VLOOKUP(H2413,'data putaway'!$A$1:$E$530,5,0))</f>
        <v>0</v>
      </c>
      <c r="AA2413" s="354" t="b">
        <f t="shared" si="839"/>
        <v>0</v>
      </c>
      <c r="AB2413" s="354" t="b">
        <f t="shared" si="840"/>
        <v>0</v>
      </c>
      <c r="AC2413" s="356" t="str">
        <f t="shared" ca="1" si="841"/>
        <v/>
      </c>
      <c r="AD2413" s="114" t="str">
        <f t="shared" ca="1" si="848"/>
        <v/>
      </c>
      <c r="AE2413" s="114">
        <f t="shared" si="842"/>
        <v>0</v>
      </c>
      <c r="AF2413" s="114">
        <f t="shared" si="843"/>
        <v>0</v>
      </c>
      <c r="AG2413" s="354" t="str">
        <f t="shared" si="844"/>
        <v>CG25</v>
      </c>
      <c r="AH2413" s="114">
        <f>IF(ISNA(VLOOKUP(L2413,'MASTER DATA'!$A$1:$F$192,6,0)),0,VLOOKUP(L2413,'MASTER DATA'!$A$1:$F$192,6,0))*AE2413</f>
        <v>0</v>
      </c>
      <c r="AI2413" s="354" t="e">
        <f>VLOOKUP($D2413,'warehouse mapping'!$AN$7:$AO$17,2,0)</f>
        <v>#N/A</v>
      </c>
      <c r="AJ2413" s="114">
        <f t="shared" si="845"/>
        <v>1</v>
      </c>
      <c r="AK2413" s="354" t="e">
        <f t="shared" si="846"/>
        <v>#N/A</v>
      </c>
      <c r="AL2413" s="354" t="s">
        <v>3025</v>
      </c>
      <c r="AM2413" s="354">
        <f t="shared" si="849"/>
        <v>1</v>
      </c>
      <c r="AN2413" s="354" t="b">
        <f t="shared" si="847"/>
        <v>1</v>
      </c>
    </row>
    <row r="2414" spans="1:40" s="354" customFormat="1">
      <c r="A2414" s="354" t="str">
        <f t="shared" si="850"/>
        <v>CG25E02</v>
      </c>
      <c r="B2414" s="354">
        <f t="shared" si="851"/>
        <v>0</v>
      </c>
      <c r="C2414" s="354">
        <f t="shared" si="852"/>
        <v>0</v>
      </c>
      <c r="D2414" s="354" t="str">
        <f t="shared" si="831"/>
        <v>CG</v>
      </c>
      <c r="E2414" s="354" t="str">
        <f t="shared" si="832"/>
        <v>25</v>
      </c>
      <c r="F2414" s="354" t="str">
        <f t="shared" si="833"/>
        <v>E</v>
      </c>
      <c r="G2414" s="355" t="str">
        <f t="shared" si="834"/>
        <v>02</v>
      </c>
      <c r="H2414" s="232" t="s">
        <v>2630</v>
      </c>
      <c r="I2414" s="232" t="s">
        <v>3025</v>
      </c>
      <c r="J2414" s="233" t="s">
        <v>3025</v>
      </c>
      <c r="K2414" s="233" t="s">
        <v>3025</v>
      </c>
      <c r="L2414" s="234"/>
      <c r="M2414" s="232" t="str">
        <f>IF(ISNA(VLOOKUP(L2414,'MASTER DATA'!$A$1:$B$192,2,0)),"",VLOOKUP(L2414,'MASTER DATA'!$A$1:$B$192,2,0))</f>
        <v/>
      </c>
      <c r="N2414" s="232">
        <v>0</v>
      </c>
      <c r="O2414" s="232" t="e">
        <f t="shared" si="835"/>
        <v>#N/A</v>
      </c>
      <c r="P2414" s="232" t="e">
        <f t="shared" si="836"/>
        <v>#N/A</v>
      </c>
      <c r="Q2414" s="232" t="e">
        <f>VLOOKUP(L2414,'MASTER DATA'!$A$1:$E$192,5,0)</f>
        <v>#N/A</v>
      </c>
      <c r="R2414" s="234">
        <f>SUMIF('picking of the day'!$H$4:$H$358,WMS!H2414&amp;WMS!L2414,'picking of the day'!$E$4:$E$358)</f>
        <v>0</v>
      </c>
      <c r="U2414" s="114">
        <f>IF(ISNA(VLOOKUP(H2414,'data putaway'!$A$1:$E$530,3,0)),0,VLOOKUP(H2414,'data putaway'!$A$1:$E$530,3,0))</f>
        <v>0</v>
      </c>
      <c r="V2414" s="354">
        <f t="shared" si="837"/>
        <v>0</v>
      </c>
      <c r="W2414" s="114">
        <f>IF(ISNA(VLOOKUP(H2414,'data putaway'!$A$1:$E$530,2,0)),0,VLOOKUP(H2414,'data putaway'!$A$1:$E$530,2,0))</f>
        <v>0</v>
      </c>
      <c r="X2414" s="354" t="b">
        <f t="shared" si="838"/>
        <v>1</v>
      </c>
      <c r="Y2414" s="354">
        <f>IF(ISNA(VLOOKUP(H2414,'data putaway'!$A$1:$E$530,4,0)),0,VLOOKUP(H2414,'data putaway'!$A$1:$E$530,4,0))</f>
        <v>0</v>
      </c>
      <c r="Z2414" s="113">
        <f>IF(ISNA(VLOOKUP(H2414,'data putaway'!$A$1:$E$530,5,0)),0,VLOOKUP(H2414,'data putaway'!$A$1:$E$530,5,0))</f>
        <v>0</v>
      </c>
      <c r="AA2414" s="354" t="b">
        <f t="shared" si="839"/>
        <v>0</v>
      </c>
      <c r="AB2414" s="354" t="b">
        <f t="shared" si="840"/>
        <v>0</v>
      </c>
      <c r="AC2414" s="356" t="str">
        <f t="shared" ca="1" si="841"/>
        <v/>
      </c>
      <c r="AD2414" s="114" t="str">
        <f t="shared" ca="1" si="848"/>
        <v/>
      </c>
      <c r="AE2414" s="114">
        <f t="shared" si="842"/>
        <v>0</v>
      </c>
      <c r="AF2414" s="114">
        <f t="shared" si="843"/>
        <v>0</v>
      </c>
      <c r="AG2414" s="354" t="str">
        <f t="shared" si="844"/>
        <v>CG25</v>
      </c>
      <c r="AH2414" s="114">
        <f>IF(ISNA(VLOOKUP(L2414,'MASTER DATA'!$A$1:$F$192,6,0)),0,VLOOKUP(L2414,'MASTER DATA'!$A$1:$F$192,6,0))*AE2414</f>
        <v>0</v>
      </c>
      <c r="AI2414" s="354" t="e">
        <f>VLOOKUP($D2414,'warehouse mapping'!$AN$7:$AO$17,2,0)</f>
        <v>#N/A</v>
      </c>
      <c r="AJ2414" s="114">
        <f t="shared" si="845"/>
        <v>1</v>
      </c>
      <c r="AK2414" s="354" t="e">
        <f t="shared" si="846"/>
        <v>#N/A</v>
      </c>
      <c r="AL2414" s="354" t="s">
        <v>3025</v>
      </c>
      <c r="AM2414" s="354">
        <f t="shared" si="849"/>
        <v>1</v>
      </c>
      <c r="AN2414" s="354" t="b">
        <f t="shared" si="847"/>
        <v>1</v>
      </c>
    </row>
    <row r="2415" spans="1:40" s="354" customFormat="1">
      <c r="A2415" s="354" t="str">
        <f t="shared" si="850"/>
        <v>CG26A01</v>
      </c>
      <c r="B2415" s="354">
        <f t="shared" si="851"/>
        <v>0</v>
      </c>
      <c r="C2415" s="354">
        <f t="shared" si="852"/>
        <v>0</v>
      </c>
      <c r="D2415" s="354" t="str">
        <f t="shared" si="831"/>
        <v>CG</v>
      </c>
      <c r="E2415" s="354" t="str">
        <f t="shared" si="832"/>
        <v>26</v>
      </c>
      <c r="F2415" s="354" t="str">
        <f t="shared" si="833"/>
        <v>A</v>
      </c>
      <c r="G2415" s="355" t="str">
        <f t="shared" si="834"/>
        <v>01</v>
      </c>
      <c r="H2415" s="232" t="s">
        <v>2631</v>
      </c>
      <c r="I2415" s="232" t="s">
        <v>3025</v>
      </c>
      <c r="J2415" s="233" t="s">
        <v>3025</v>
      </c>
      <c r="K2415" s="233" t="s">
        <v>3025</v>
      </c>
      <c r="L2415" s="234"/>
      <c r="M2415" s="232" t="str">
        <f>IF(ISNA(VLOOKUP(L2415,'MASTER DATA'!$A$1:$B$192,2,0)),"",VLOOKUP(L2415,'MASTER DATA'!$A$1:$B$192,2,0))</f>
        <v/>
      </c>
      <c r="N2415" s="232">
        <v>0</v>
      </c>
      <c r="O2415" s="232" t="e">
        <f t="shared" si="835"/>
        <v>#N/A</v>
      </c>
      <c r="P2415" s="232" t="e">
        <f t="shared" si="836"/>
        <v>#N/A</v>
      </c>
      <c r="Q2415" s="232" t="e">
        <f>VLOOKUP(L2415,'MASTER DATA'!$A$1:$E$192,5,0)</f>
        <v>#N/A</v>
      </c>
      <c r="R2415" s="234">
        <f>SUMIF('picking of the day'!$H$4:$H$358,WMS!H2415&amp;WMS!L2415,'picking of the day'!$E$4:$E$358)</f>
        <v>0</v>
      </c>
      <c r="U2415" s="114">
        <f>IF(ISNA(VLOOKUP(H2415,'data putaway'!$A$1:$E$530,3,0)),0,VLOOKUP(H2415,'data putaway'!$A$1:$E$530,3,0))</f>
        <v>0</v>
      </c>
      <c r="V2415" s="354">
        <f t="shared" si="837"/>
        <v>0</v>
      </c>
      <c r="W2415" s="114">
        <f>IF(ISNA(VLOOKUP(H2415,'data putaway'!$A$1:$E$530,2,0)),0,VLOOKUP(H2415,'data putaway'!$A$1:$E$530,2,0))</f>
        <v>0</v>
      </c>
      <c r="X2415" s="354" t="b">
        <f t="shared" si="838"/>
        <v>1</v>
      </c>
      <c r="Y2415" s="354">
        <f>IF(ISNA(VLOOKUP(H2415,'data putaway'!$A$1:$E$530,4,0)),0,VLOOKUP(H2415,'data putaway'!$A$1:$E$530,4,0))</f>
        <v>0</v>
      </c>
      <c r="Z2415" s="113">
        <f>IF(ISNA(VLOOKUP(H2415,'data putaway'!$A$1:$E$530,5,0)),0,VLOOKUP(H2415,'data putaway'!$A$1:$E$530,5,0))</f>
        <v>0</v>
      </c>
      <c r="AA2415" s="354" t="b">
        <f t="shared" si="839"/>
        <v>0</v>
      </c>
      <c r="AB2415" s="354" t="b">
        <f t="shared" si="840"/>
        <v>0</v>
      </c>
      <c r="AC2415" s="356" t="str">
        <f t="shared" ca="1" si="841"/>
        <v/>
      </c>
      <c r="AD2415" s="114" t="str">
        <f t="shared" ca="1" si="848"/>
        <v/>
      </c>
      <c r="AE2415" s="114">
        <f t="shared" si="842"/>
        <v>0</v>
      </c>
      <c r="AF2415" s="114">
        <f t="shared" si="843"/>
        <v>0</v>
      </c>
      <c r="AG2415" s="354" t="str">
        <f t="shared" si="844"/>
        <v>CG26</v>
      </c>
      <c r="AH2415" s="114">
        <f>IF(ISNA(VLOOKUP(L2415,'MASTER DATA'!$A$1:$F$192,6,0)),0,VLOOKUP(L2415,'MASTER DATA'!$A$1:$F$192,6,0))*AE2415</f>
        <v>0</v>
      </c>
      <c r="AI2415" s="354" t="e">
        <f>VLOOKUP($D2415,'warehouse mapping'!$AN$7:$AO$17,2,0)</f>
        <v>#N/A</v>
      </c>
      <c r="AJ2415" s="114">
        <f t="shared" si="845"/>
        <v>1</v>
      </c>
      <c r="AK2415" s="354" t="e">
        <f t="shared" si="846"/>
        <v>#N/A</v>
      </c>
      <c r="AL2415" s="354" t="s">
        <v>3025</v>
      </c>
      <c r="AM2415" s="354">
        <f t="shared" si="849"/>
        <v>1</v>
      </c>
      <c r="AN2415" s="354" t="b">
        <f t="shared" si="847"/>
        <v>1</v>
      </c>
    </row>
    <row r="2416" spans="1:40" s="354" customFormat="1">
      <c r="A2416" s="354" t="str">
        <f t="shared" si="850"/>
        <v>CG26A02</v>
      </c>
      <c r="B2416" s="354">
        <f t="shared" si="851"/>
        <v>0</v>
      </c>
      <c r="C2416" s="354">
        <f t="shared" si="852"/>
        <v>0</v>
      </c>
      <c r="D2416" s="354" t="str">
        <f t="shared" si="831"/>
        <v>CG</v>
      </c>
      <c r="E2416" s="354" t="str">
        <f t="shared" si="832"/>
        <v>26</v>
      </c>
      <c r="F2416" s="354" t="str">
        <f t="shared" si="833"/>
        <v>A</v>
      </c>
      <c r="G2416" s="355" t="str">
        <f t="shared" si="834"/>
        <v>02</v>
      </c>
      <c r="H2416" s="232" t="s">
        <v>2632</v>
      </c>
      <c r="I2416" s="232" t="s">
        <v>3025</v>
      </c>
      <c r="J2416" s="233" t="s">
        <v>3025</v>
      </c>
      <c r="K2416" s="233" t="s">
        <v>3025</v>
      </c>
      <c r="L2416" s="234"/>
      <c r="M2416" s="232" t="str">
        <f>IF(ISNA(VLOOKUP(L2416,'MASTER DATA'!$A$1:$B$192,2,0)),"",VLOOKUP(L2416,'MASTER DATA'!$A$1:$B$192,2,0))</f>
        <v/>
      </c>
      <c r="N2416" s="232">
        <v>0</v>
      </c>
      <c r="O2416" s="232" t="e">
        <f t="shared" si="835"/>
        <v>#N/A</v>
      </c>
      <c r="P2416" s="232" t="e">
        <f t="shared" si="836"/>
        <v>#N/A</v>
      </c>
      <c r="Q2416" s="232" t="e">
        <f>VLOOKUP(L2416,'MASTER DATA'!$A$1:$E$192,5,0)</f>
        <v>#N/A</v>
      </c>
      <c r="R2416" s="234">
        <f>SUMIF('picking of the day'!$H$4:$H$358,WMS!H2416&amp;WMS!L2416,'picking of the day'!$E$4:$E$358)</f>
        <v>0</v>
      </c>
      <c r="U2416" s="114">
        <f>IF(ISNA(VLOOKUP(H2416,'data putaway'!$A$1:$E$530,3,0)),0,VLOOKUP(H2416,'data putaway'!$A$1:$E$530,3,0))</f>
        <v>0</v>
      </c>
      <c r="V2416" s="354">
        <f t="shared" si="837"/>
        <v>0</v>
      </c>
      <c r="W2416" s="114">
        <f>IF(ISNA(VLOOKUP(H2416,'data putaway'!$A$1:$E$530,2,0)),0,VLOOKUP(H2416,'data putaway'!$A$1:$E$530,2,0))</f>
        <v>0</v>
      </c>
      <c r="X2416" s="354" t="b">
        <f t="shared" si="838"/>
        <v>1</v>
      </c>
      <c r="Y2416" s="354">
        <f>IF(ISNA(VLOOKUP(H2416,'data putaway'!$A$1:$E$530,4,0)),0,VLOOKUP(H2416,'data putaway'!$A$1:$E$530,4,0))</f>
        <v>0</v>
      </c>
      <c r="Z2416" s="113">
        <f>IF(ISNA(VLOOKUP(H2416,'data putaway'!$A$1:$E$530,5,0)),0,VLOOKUP(H2416,'data putaway'!$A$1:$E$530,5,0))</f>
        <v>0</v>
      </c>
      <c r="AA2416" s="354" t="b">
        <f t="shared" si="839"/>
        <v>0</v>
      </c>
      <c r="AB2416" s="354" t="b">
        <f t="shared" si="840"/>
        <v>0</v>
      </c>
      <c r="AC2416" s="356" t="str">
        <f t="shared" ca="1" si="841"/>
        <v/>
      </c>
      <c r="AD2416" s="114" t="str">
        <f t="shared" ca="1" si="848"/>
        <v/>
      </c>
      <c r="AE2416" s="114">
        <f t="shared" si="842"/>
        <v>0</v>
      </c>
      <c r="AF2416" s="114">
        <f t="shared" si="843"/>
        <v>0</v>
      </c>
      <c r="AG2416" s="354" t="str">
        <f t="shared" si="844"/>
        <v>CG26</v>
      </c>
      <c r="AH2416" s="114">
        <f>IF(ISNA(VLOOKUP(L2416,'MASTER DATA'!$A$1:$F$192,6,0)),0,VLOOKUP(L2416,'MASTER DATA'!$A$1:$F$192,6,0))*AE2416</f>
        <v>0</v>
      </c>
      <c r="AI2416" s="354" t="e">
        <f>VLOOKUP($D2416,'warehouse mapping'!$AN$7:$AO$17,2,0)</f>
        <v>#N/A</v>
      </c>
      <c r="AJ2416" s="114">
        <f t="shared" si="845"/>
        <v>1</v>
      </c>
      <c r="AK2416" s="354" t="e">
        <f t="shared" si="846"/>
        <v>#N/A</v>
      </c>
      <c r="AL2416" s="354" t="s">
        <v>3025</v>
      </c>
      <c r="AM2416" s="354">
        <f t="shared" si="849"/>
        <v>1</v>
      </c>
      <c r="AN2416" s="354" t="b">
        <f t="shared" si="847"/>
        <v>1</v>
      </c>
    </row>
    <row r="2417" spans="1:40" s="354" customFormat="1">
      <c r="A2417" s="354" t="str">
        <f t="shared" si="850"/>
        <v>CG26B01</v>
      </c>
      <c r="B2417" s="354">
        <f t="shared" si="851"/>
        <v>0</v>
      </c>
      <c r="C2417" s="354">
        <f t="shared" si="852"/>
        <v>0</v>
      </c>
      <c r="D2417" s="354" t="str">
        <f t="shared" si="831"/>
        <v>CG</v>
      </c>
      <c r="E2417" s="354" t="str">
        <f t="shared" si="832"/>
        <v>26</v>
      </c>
      <c r="F2417" s="354" t="str">
        <f t="shared" si="833"/>
        <v>B</v>
      </c>
      <c r="G2417" s="355" t="str">
        <f t="shared" si="834"/>
        <v>01</v>
      </c>
      <c r="H2417" s="232" t="s">
        <v>2633</v>
      </c>
      <c r="I2417" s="232" t="s">
        <v>3025</v>
      </c>
      <c r="J2417" s="233" t="s">
        <v>3025</v>
      </c>
      <c r="K2417" s="233" t="s">
        <v>3025</v>
      </c>
      <c r="L2417" s="234"/>
      <c r="M2417" s="232" t="str">
        <f>IF(ISNA(VLOOKUP(L2417,'MASTER DATA'!$A$1:$B$192,2,0)),"",VLOOKUP(L2417,'MASTER DATA'!$A$1:$B$192,2,0))</f>
        <v/>
      </c>
      <c r="N2417" s="232">
        <v>0</v>
      </c>
      <c r="O2417" s="232" t="e">
        <f t="shared" si="835"/>
        <v>#N/A</v>
      </c>
      <c r="P2417" s="232" t="e">
        <f t="shared" si="836"/>
        <v>#N/A</v>
      </c>
      <c r="Q2417" s="232" t="e">
        <f>VLOOKUP(L2417,'MASTER DATA'!$A$1:$E$192,5,0)</f>
        <v>#N/A</v>
      </c>
      <c r="R2417" s="234">
        <f>SUMIF('picking of the day'!$H$4:$H$358,WMS!H2417&amp;WMS!L2417,'picking of the day'!$E$4:$E$358)</f>
        <v>0</v>
      </c>
      <c r="U2417" s="114">
        <f>IF(ISNA(VLOOKUP(H2417,'data putaway'!$A$1:$E$530,3,0)),0,VLOOKUP(H2417,'data putaway'!$A$1:$E$530,3,0))</f>
        <v>0</v>
      </c>
      <c r="V2417" s="354">
        <f t="shared" si="837"/>
        <v>0</v>
      </c>
      <c r="W2417" s="114">
        <f>IF(ISNA(VLOOKUP(H2417,'data putaway'!$A$1:$E$530,2,0)),0,VLOOKUP(H2417,'data putaway'!$A$1:$E$530,2,0))</f>
        <v>0</v>
      </c>
      <c r="X2417" s="354" t="b">
        <f t="shared" si="838"/>
        <v>1</v>
      </c>
      <c r="Y2417" s="354">
        <f>IF(ISNA(VLOOKUP(H2417,'data putaway'!$A$1:$E$530,4,0)),0,VLOOKUP(H2417,'data putaway'!$A$1:$E$530,4,0))</f>
        <v>0</v>
      </c>
      <c r="Z2417" s="113">
        <f>IF(ISNA(VLOOKUP(H2417,'data putaway'!$A$1:$E$530,5,0)),0,VLOOKUP(H2417,'data putaway'!$A$1:$E$530,5,0))</f>
        <v>0</v>
      </c>
      <c r="AA2417" s="354" t="b">
        <f t="shared" si="839"/>
        <v>0</v>
      </c>
      <c r="AB2417" s="354" t="b">
        <f t="shared" si="840"/>
        <v>0</v>
      </c>
      <c r="AC2417" s="356" t="str">
        <f t="shared" ca="1" si="841"/>
        <v/>
      </c>
      <c r="AD2417" s="114" t="str">
        <f t="shared" ca="1" si="848"/>
        <v/>
      </c>
      <c r="AE2417" s="114">
        <f t="shared" si="842"/>
        <v>0</v>
      </c>
      <c r="AF2417" s="114">
        <f t="shared" si="843"/>
        <v>0</v>
      </c>
      <c r="AG2417" s="354" t="str">
        <f t="shared" si="844"/>
        <v>CG26</v>
      </c>
      <c r="AH2417" s="114">
        <f>IF(ISNA(VLOOKUP(L2417,'MASTER DATA'!$A$1:$F$192,6,0)),0,VLOOKUP(L2417,'MASTER DATA'!$A$1:$F$192,6,0))*AE2417</f>
        <v>0</v>
      </c>
      <c r="AI2417" s="354" t="e">
        <f>VLOOKUP($D2417,'warehouse mapping'!$AN$7:$AO$17,2,0)</f>
        <v>#N/A</v>
      </c>
      <c r="AJ2417" s="114">
        <f t="shared" si="845"/>
        <v>1</v>
      </c>
      <c r="AK2417" s="354" t="e">
        <f t="shared" si="846"/>
        <v>#N/A</v>
      </c>
      <c r="AL2417" s="354" t="s">
        <v>3025</v>
      </c>
      <c r="AM2417" s="354">
        <f t="shared" si="849"/>
        <v>1</v>
      </c>
      <c r="AN2417" s="354" t="b">
        <f t="shared" si="847"/>
        <v>1</v>
      </c>
    </row>
    <row r="2418" spans="1:40" s="354" customFormat="1">
      <c r="A2418" s="354" t="str">
        <f t="shared" si="850"/>
        <v>CG26B02</v>
      </c>
      <c r="B2418" s="354">
        <f t="shared" si="851"/>
        <v>0</v>
      </c>
      <c r="C2418" s="354">
        <f t="shared" si="852"/>
        <v>0</v>
      </c>
      <c r="D2418" s="354" t="str">
        <f t="shared" si="831"/>
        <v>CG</v>
      </c>
      <c r="E2418" s="354" t="str">
        <f t="shared" si="832"/>
        <v>26</v>
      </c>
      <c r="F2418" s="354" t="str">
        <f t="shared" si="833"/>
        <v>B</v>
      </c>
      <c r="G2418" s="355" t="str">
        <f t="shared" si="834"/>
        <v>02</v>
      </c>
      <c r="H2418" s="232" t="s">
        <v>2634</v>
      </c>
      <c r="I2418" s="232" t="s">
        <v>3025</v>
      </c>
      <c r="J2418" s="233" t="s">
        <v>3025</v>
      </c>
      <c r="K2418" s="233" t="s">
        <v>3025</v>
      </c>
      <c r="L2418" s="234"/>
      <c r="M2418" s="232" t="str">
        <f>IF(ISNA(VLOOKUP(L2418,'MASTER DATA'!$A$1:$B$192,2,0)),"",VLOOKUP(L2418,'MASTER DATA'!$A$1:$B$192,2,0))</f>
        <v/>
      </c>
      <c r="N2418" s="232">
        <v>0</v>
      </c>
      <c r="O2418" s="232" t="e">
        <f t="shared" si="835"/>
        <v>#N/A</v>
      </c>
      <c r="P2418" s="232" t="e">
        <f t="shared" si="836"/>
        <v>#N/A</v>
      </c>
      <c r="Q2418" s="232" t="e">
        <f>VLOOKUP(L2418,'MASTER DATA'!$A$1:$E$192,5,0)</f>
        <v>#N/A</v>
      </c>
      <c r="R2418" s="234">
        <f>SUMIF('picking of the day'!$H$4:$H$358,WMS!H2418&amp;WMS!L2418,'picking of the day'!$E$4:$E$358)</f>
        <v>0</v>
      </c>
      <c r="U2418" s="114">
        <f>IF(ISNA(VLOOKUP(H2418,'data putaway'!$A$1:$E$530,3,0)),0,VLOOKUP(H2418,'data putaway'!$A$1:$E$530,3,0))</f>
        <v>0</v>
      </c>
      <c r="V2418" s="354">
        <f t="shared" si="837"/>
        <v>0</v>
      </c>
      <c r="W2418" s="114">
        <f>IF(ISNA(VLOOKUP(H2418,'data putaway'!$A$1:$E$530,2,0)),0,VLOOKUP(H2418,'data putaway'!$A$1:$E$530,2,0))</f>
        <v>0</v>
      </c>
      <c r="X2418" s="354" t="b">
        <f t="shared" si="838"/>
        <v>1</v>
      </c>
      <c r="Y2418" s="354">
        <f>IF(ISNA(VLOOKUP(H2418,'data putaway'!$A$1:$E$530,4,0)),0,VLOOKUP(H2418,'data putaway'!$A$1:$E$530,4,0))</f>
        <v>0</v>
      </c>
      <c r="Z2418" s="113">
        <f>IF(ISNA(VLOOKUP(H2418,'data putaway'!$A$1:$E$530,5,0)),0,VLOOKUP(H2418,'data putaway'!$A$1:$E$530,5,0))</f>
        <v>0</v>
      </c>
      <c r="AA2418" s="354" t="b">
        <f t="shared" si="839"/>
        <v>0</v>
      </c>
      <c r="AB2418" s="354" t="b">
        <f t="shared" si="840"/>
        <v>0</v>
      </c>
      <c r="AC2418" s="356" t="str">
        <f t="shared" ca="1" si="841"/>
        <v/>
      </c>
      <c r="AD2418" s="114" t="str">
        <f t="shared" ca="1" si="848"/>
        <v/>
      </c>
      <c r="AE2418" s="114">
        <f t="shared" si="842"/>
        <v>0</v>
      </c>
      <c r="AF2418" s="114">
        <f t="shared" si="843"/>
        <v>0</v>
      </c>
      <c r="AG2418" s="354" t="str">
        <f t="shared" si="844"/>
        <v>CG26</v>
      </c>
      <c r="AH2418" s="114">
        <f>IF(ISNA(VLOOKUP(L2418,'MASTER DATA'!$A$1:$F$192,6,0)),0,VLOOKUP(L2418,'MASTER DATA'!$A$1:$F$192,6,0))*AE2418</f>
        <v>0</v>
      </c>
      <c r="AI2418" s="354" t="e">
        <f>VLOOKUP($D2418,'warehouse mapping'!$AN$7:$AO$17,2,0)</f>
        <v>#N/A</v>
      </c>
      <c r="AJ2418" s="114">
        <f t="shared" si="845"/>
        <v>1</v>
      </c>
      <c r="AK2418" s="354" t="e">
        <f t="shared" si="846"/>
        <v>#N/A</v>
      </c>
      <c r="AL2418" s="354" t="s">
        <v>3025</v>
      </c>
      <c r="AM2418" s="354">
        <f t="shared" si="849"/>
        <v>1</v>
      </c>
      <c r="AN2418" s="354" t="b">
        <f t="shared" si="847"/>
        <v>1</v>
      </c>
    </row>
    <row r="2419" spans="1:40" s="354" customFormat="1">
      <c r="A2419" s="354" t="str">
        <f t="shared" si="850"/>
        <v>CG26C01</v>
      </c>
      <c r="B2419" s="354">
        <f t="shared" si="851"/>
        <v>0</v>
      </c>
      <c r="C2419" s="354">
        <f t="shared" si="852"/>
        <v>0</v>
      </c>
      <c r="D2419" s="354" t="str">
        <f t="shared" si="831"/>
        <v>CG</v>
      </c>
      <c r="E2419" s="354" t="str">
        <f t="shared" si="832"/>
        <v>26</v>
      </c>
      <c r="F2419" s="354" t="str">
        <f t="shared" si="833"/>
        <v>C</v>
      </c>
      <c r="G2419" s="355" t="str">
        <f t="shared" si="834"/>
        <v>01</v>
      </c>
      <c r="H2419" s="232" t="s">
        <v>2635</v>
      </c>
      <c r="I2419" s="232" t="s">
        <v>3025</v>
      </c>
      <c r="J2419" s="233" t="s">
        <v>3025</v>
      </c>
      <c r="K2419" s="233" t="s">
        <v>3025</v>
      </c>
      <c r="L2419" s="234"/>
      <c r="M2419" s="232" t="str">
        <f>IF(ISNA(VLOOKUP(L2419,'MASTER DATA'!$A$1:$B$192,2,0)),"",VLOOKUP(L2419,'MASTER DATA'!$A$1:$B$192,2,0))</f>
        <v/>
      </c>
      <c r="N2419" s="232">
        <v>0</v>
      </c>
      <c r="O2419" s="232" t="e">
        <f t="shared" si="835"/>
        <v>#N/A</v>
      </c>
      <c r="P2419" s="232" t="e">
        <f t="shared" si="836"/>
        <v>#N/A</v>
      </c>
      <c r="Q2419" s="232" t="e">
        <f>VLOOKUP(L2419,'MASTER DATA'!$A$1:$E$192,5,0)</f>
        <v>#N/A</v>
      </c>
      <c r="R2419" s="234">
        <f>SUMIF('picking of the day'!$H$4:$H$358,WMS!H2419&amp;WMS!L2419,'picking of the day'!$E$4:$E$358)</f>
        <v>0</v>
      </c>
      <c r="U2419" s="114">
        <f>IF(ISNA(VLOOKUP(H2419,'data putaway'!$A$1:$E$530,3,0)),0,VLOOKUP(H2419,'data putaway'!$A$1:$E$530,3,0))</f>
        <v>0</v>
      </c>
      <c r="V2419" s="354">
        <f t="shared" si="837"/>
        <v>0</v>
      </c>
      <c r="W2419" s="114">
        <f>IF(ISNA(VLOOKUP(H2419,'data putaway'!$A$1:$E$530,2,0)),0,VLOOKUP(H2419,'data putaway'!$A$1:$E$530,2,0))</f>
        <v>0</v>
      </c>
      <c r="X2419" s="354" t="b">
        <f t="shared" si="838"/>
        <v>1</v>
      </c>
      <c r="Y2419" s="354">
        <f>IF(ISNA(VLOOKUP(H2419,'data putaway'!$A$1:$E$530,4,0)),0,VLOOKUP(H2419,'data putaway'!$A$1:$E$530,4,0))</f>
        <v>0</v>
      </c>
      <c r="Z2419" s="113">
        <f>IF(ISNA(VLOOKUP(H2419,'data putaway'!$A$1:$E$530,5,0)),0,VLOOKUP(H2419,'data putaway'!$A$1:$E$530,5,0))</f>
        <v>0</v>
      </c>
      <c r="AA2419" s="354" t="b">
        <f t="shared" si="839"/>
        <v>0</v>
      </c>
      <c r="AB2419" s="354" t="b">
        <f t="shared" si="840"/>
        <v>0</v>
      </c>
      <c r="AC2419" s="356" t="str">
        <f t="shared" ca="1" si="841"/>
        <v/>
      </c>
      <c r="AD2419" s="114" t="str">
        <f t="shared" ca="1" si="848"/>
        <v/>
      </c>
      <c r="AE2419" s="114">
        <f t="shared" si="842"/>
        <v>0</v>
      </c>
      <c r="AF2419" s="114">
        <f t="shared" si="843"/>
        <v>0</v>
      </c>
      <c r="AG2419" s="354" t="str">
        <f t="shared" si="844"/>
        <v>CG26</v>
      </c>
      <c r="AH2419" s="114">
        <f>IF(ISNA(VLOOKUP(L2419,'MASTER DATA'!$A$1:$F$192,6,0)),0,VLOOKUP(L2419,'MASTER DATA'!$A$1:$F$192,6,0))*AE2419</f>
        <v>0</v>
      </c>
      <c r="AI2419" s="354" t="e">
        <f>VLOOKUP($D2419,'warehouse mapping'!$AN$7:$AO$17,2,0)</f>
        <v>#N/A</v>
      </c>
      <c r="AJ2419" s="114">
        <f t="shared" si="845"/>
        <v>1</v>
      </c>
      <c r="AK2419" s="354" t="e">
        <f t="shared" si="846"/>
        <v>#N/A</v>
      </c>
      <c r="AL2419" s="354" t="s">
        <v>3025</v>
      </c>
      <c r="AM2419" s="354">
        <f t="shared" si="849"/>
        <v>1</v>
      </c>
      <c r="AN2419" s="354" t="b">
        <f t="shared" si="847"/>
        <v>1</v>
      </c>
    </row>
    <row r="2420" spans="1:40" s="354" customFormat="1">
      <c r="A2420" s="354" t="str">
        <f t="shared" si="850"/>
        <v>CG26C02</v>
      </c>
      <c r="B2420" s="354">
        <f t="shared" si="851"/>
        <v>0</v>
      </c>
      <c r="C2420" s="354">
        <f t="shared" si="852"/>
        <v>0</v>
      </c>
      <c r="D2420" s="354" t="str">
        <f t="shared" si="831"/>
        <v>CG</v>
      </c>
      <c r="E2420" s="354" t="str">
        <f t="shared" si="832"/>
        <v>26</v>
      </c>
      <c r="F2420" s="354" t="str">
        <f t="shared" si="833"/>
        <v>C</v>
      </c>
      <c r="G2420" s="355" t="str">
        <f t="shared" si="834"/>
        <v>02</v>
      </c>
      <c r="H2420" s="232" t="s">
        <v>2636</v>
      </c>
      <c r="I2420" s="232" t="s">
        <v>3025</v>
      </c>
      <c r="J2420" s="233" t="s">
        <v>3025</v>
      </c>
      <c r="K2420" s="233" t="s">
        <v>3025</v>
      </c>
      <c r="L2420" s="234"/>
      <c r="M2420" s="232" t="str">
        <f>IF(ISNA(VLOOKUP(L2420,'MASTER DATA'!$A$1:$B$192,2,0)),"",VLOOKUP(L2420,'MASTER DATA'!$A$1:$B$192,2,0))</f>
        <v/>
      </c>
      <c r="N2420" s="232">
        <v>0</v>
      </c>
      <c r="O2420" s="232" t="e">
        <f t="shared" si="835"/>
        <v>#N/A</v>
      </c>
      <c r="P2420" s="232" t="e">
        <f t="shared" si="836"/>
        <v>#N/A</v>
      </c>
      <c r="Q2420" s="232" t="e">
        <f>VLOOKUP(L2420,'MASTER DATA'!$A$1:$E$192,5,0)</f>
        <v>#N/A</v>
      </c>
      <c r="R2420" s="234">
        <f>SUMIF('picking of the day'!$H$4:$H$358,WMS!H2420&amp;WMS!L2420,'picking of the day'!$E$4:$E$358)</f>
        <v>0</v>
      </c>
      <c r="U2420" s="114">
        <f>IF(ISNA(VLOOKUP(H2420,'data putaway'!$A$1:$E$530,3,0)),0,VLOOKUP(H2420,'data putaway'!$A$1:$E$530,3,0))</f>
        <v>0</v>
      </c>
      <c r="V2420" s="354">
        <f t="shared" si="837"/>
        <v>0</v>
      </c>
      <c r="W2420" s="114">
        <f>IF(ISNA(VLOOKUP(H2420,'data putaway'!$A$1:$E$530,2,0)),0,VLOOKUP(H2420,'data putaway'!$A$1:$E$530,2,0))</f>
        <v>0</v>
      </c>
      <c r="X2420" s="354" t="b">
        <f t="shared" si="838"/>
        <v>1</v>
      </c>
      <c r="Y2420" s="354">
        <f>IF(ISNA(VLOOKUP(H2420,'data putaway'!$A$1:$E$530,4,0)),0,VLOOKUP(H2420,'data putaway'!$A$1:$E$530,4,0))</f>
        <v>0</v>
      </c>
      <c r="Z2420" s="113">
        <f>IF(ISNA(VLOOKUP(H2420,'data putaway'!$A$1:$E$530,5,0)),0,VLOOKUP(H2420,'data putaway'!$A$1:$E$530,5,0))</f>
        <v>0</v>
      </c>
      <c r="AA2420" s="354" t="b">
        <f t="shared" si="839"/>
        <v>0</v>
      </c>
      <c r="AB2420" s="354" t="b">
        <f t="shared" si="840"/>
        <v>0</v>
      </c>
      <c r="AC2420" s="356" t="str">
        <f t="shared" ca="1" si="841"/>
        <v/>
      </c>
      <c r="AD2420" s="114" t="str">
        <f t="shared" ca="1" si="848"/>
        <v/>
      </c>
      <c r="AE2420" s="114">
        <f t="shared" si="842"/>
        <v>0</v>
      </c>
      <c r="AF2420" s="114">
        <f t="shared" si="843"/>
        <v>0</v>
      </c>
      <c r="AG2420" s="354" t="str">
        <f t="shared" si="844"/>
        <v>CG26</v>
      </c>
      <c r="AH2420" s="114">
        <f>IF(ISNA(VLOOKUP(L2420,'MASTER DATA'!$A$1:$F$192,6,0)),0,VLOOKUP(L2420,'MASTER DATA'!$A$1:$F$192,6,0))*AE2420</f>
        <v>0</v>
      </c>
      <c r="AI2420" s="354" t="e">
        <f>VLOOKUP($D2420,'warehouse mapping'!$AN$7:$AO$17,2,0)</f>
        <v>#N/A</v>
      </c>
      <c r="AJ2420" s="114">
        <f t="shared" si="845"/>
        <v>1</v>
      </c>
      <c r="AK2420" s="354" t="e">
        <f t="shared" si="846"/>
        <v>#N/A</v>
      </c>
      <c r="AL2420" s="354" t="s">
        <v>3025</v>
      </c>
      <c r="AM2420" s="354">
        <f t="shared" si="849"/>
        <v>1</v>
      </c>
      <c r="AN2420" s="354" t="b">
        <f t="shared" si="847"/>
        <v>1</v>
      </c>
    </row>
    <row r="2421" spans="1:40" s="354" customFormat="1">
      <c r="A2421" s="354" t="str">
        <f t="shared" si="850"/>
        <v>CG26D01</v>
      </c>
      <c r="B2421" s="354">
        <f t="shared" si="851"/>
        <v>0</v>
      </c>
      <c r="C2421" s="354">
        <f t="shared" si="852"/>
        <v>0</v>
      </c>
      <c r="D2421" s="354" t="str">
        <f t="shared" si="831"/>
        <v>CG</v>
      </c>
      <c r="E2421" s="354" t="str">
        <f t="shared" si="832"/>
        <v>26</v>
      </c>
      <c r="F2421" s="354" t="str">
        <f t="shared" si="833"/>
        <v>D</v>
      </c>
      <c r="G2421" s="355" t="str">
        <f t="shared" si="834"/>
        <v>01</v>
      </c>
      <c r="H2421" s="232" t="s">
        <v>2637</v>
      </c>
      <c r="I2421" s="232" t="s">
        <v>3025</v>
      </c>
      <c r="J2421" s="233" t="s">
        <v>3025</v>
      </c>
      <c r="K2421" s="233" t="s">
        <v>3025</v>
      </c>
      <c r="L2421" s="234"/>
      <c r="M2421" s="232" t="str">
        <f>IF(ISNA(VLOOKUP(L2421,'MASTER DATA'!$A$1:$B$192,2,0)),"",VLOOKUP(L2421,'MASTER DATA'!$A$1:$B$192,2,0))</f>
        <v/>
      </c>
      <c r="N2421" s="232">
        <v>0</v>
      </c>
      <c r="O2421" s="232" t="e">
        <f t="shared" si="835"/>
        <v>#N/A</v>
      </c>
      <c r="P2421" s="232" t="e">
        <f t="shared" si="836"/>
        <v>#N/A</v>
      </c>
      <c r="Q2421" s="232" t="e">
        <f>VLOOKUP(L2421,'MASTER DATA'!$A$1:$E$192,5,0)</f>
        <v>#N/A</v>
      </c>
      <c r="R2421" s="234">
        <f>SUMIF('picking of the day'!$H$4:$H$358,WMS!H2421&amp;WMS!L2421,'picking of the day'!$E$4:$E$358)</f>
        <v>0</v>
      </c>
      <c r="U2421" s="114">
        <f>IF(ISNA(VLOOKUP(H2421,'data putaway'!$A$1:$E$530,3,0)),0,VLOOKUP(H2421,'data putaway'!$A$1:$E$530,3,0))</f>
        <v>0</v>
      </c>
      <c r="V2421" s="354">
        <f t="shared" si="837"/>
        <v>0</v>
      </c>
      <c r="W2421" s="114">
        <f>IF(ISNA(VLOOKUP(H2421,'data putaway'!$A$1:$E$530,2,0)),0,VLOOKUP(H2421,'data putaway'!$A$1:$E$530,2,0))</f>
        <v>0</v>
      </c>
      <c r="X2421" s="354" t="b">
        <f t="shared" si="838"/>
        <v>1</v>
      </c>
      <c r="Y2421" s="354">
        <f>IF(ISNA(VLOOKUP(H2421,'data putaway'!$A$1:$E$530,4,0)),0,VLOOKUP(H2421,'data putaway'!$A$1:$E$530,4,0))</f>
        <v>0</v>
      </c>
      <c r="Z2421" s="113">
        <f>IF(ISNA(VLOOKUP(H2421,'data putaway'!$A$1:$E$530,5,0)),0,VLOOKUP(H2421,'data putaway'!$A$1:$E$530,5,0))</f>
        <v>0</v>
      </c>
      <c r="AA2421" s="354" t="b">
        <f t="shared" si="839"/>
        <v>0</v>
      </c>
      <c r="AB2421" s="354" t="b">
        <f t="shared" si="840"/>
        <v>0</v>
      </c>
      <c r="AC2421" s="356" t="str">
        <f t="shared" ca="1" si="841"/>
        <v/>
      </c>
      <c r="AD2421" s="114" t="str">
        <f t="shared" ca="1" si="848"/>
        <v/>
      </c>
      <c r="AE2421" s="114">
        <f t="shared" si="842"/>
        <v>0</v>
      </c>
      <c r="AF2421" s="114">
        <f t="shared" si="843"/>
        <v>0</v>
      </c>
      <c r="AG2421" s="354" t="str">
        <f t="shared" si="844"/>
        <v>CG26</v>
      </c>
      <c r="AH2421" s="114">
        <f>IF(ISNA(VLOOKUP(L2421,'MASTER DATA'!$A$1:$F$192,6,0)),0,VLOOKUP(L2421,'MASTER DATA'!$A$1:$F$192,6,0))*AE2421</f>
        <v>0</v>
      </c>
      <c r="AI2421" s="354" t="e">
        <f>VLOOKUP($D2421,'warehouse mapping'!$AN$7:$AO$17,2,0)</f>
        <v>#N/A</v>
      </c>
      <c r="AJ2421" s="114">
        <f t="shared" si="845"/>
        <v>1</v>
      </c>
      <c r="AK2421" s="354" t="e">
        <f t="shared" si="846"/>
        <v>#N/A</v>
      </c>
      <c r="AL2421" s="354" t="s">
        <v>3025</v>
      </c>
      <c r="AM2421" s="354">
        <f t="shared" si="849"/>
        <v>1</v>
      </c>
      <c r="AN2421" s="354" t="b">
        <f t="shared" si="847"/>
        <v>1</v>
      </c>
    </row>
    <row r="2422" spans="1:40" s="354" customFormat="1">
      <c r="A2422" s="354" t="str">
        <f t="shared" si="850"/>
        <v>CG26D02</v>
      </c>
      <c r="B2422" s="354">
        <f t="shared" si="851"/>
        <v>0</v>
      </c>
      <c r="C2422" s="354">
        <f t="shared" si="852"/>
        <v>0</v>
      </c>
      <c r="D2422" s="354" t="str">
        <f t="shared" si="831"/>
        <v>CG</v>
      </c>
      <c r="E2422" s="354" t="str">
        <f t="shared" si="832"/>
        <v>26</v>
      </c>
      <c r="F2422" s="354" t="str">
        <f t="shared" si="833"/>
        <v>D</v>
      </c>
      <c r="G2422" s="355" t="str">
        <f t="shared" si="834"/>
        <v>02</v>
      </c>
      <c r="H2422" s="232" t="s">
        <v>2638</v>
      </c>
      <c r="I2422" s="232" t="s">
        <v>3025</v>
      </c>
      <c r="J2422" s="233" t="s">
        <v>3025</v>
      </c>
      <c r="K2422" s="233" t="s">
        <v>3025</v>
      </c>
      <c r="L2422" s="234"/>
      <c r="M2422" s="232" t="str">
        <f>IF(ISNA(VLOOKUP(L2422,'MASTER DATA'!$A$1:$B$192,2,0)),"",VLOOKUP(L2422,'MASTER DATA'!$A$1:$B$192,2,0))</f>
        <v/>
      </c>
      <c r="N2422" s="232">
        <v>0</v>
      </c>
      <c r="O2422" s="232" t="e">
        <f t="shared" si="835"/>
        <v>#N/A</v>
      </c>
      <c r="P2422" s="232" t="e">
        <f t="shared" si="836"/>
        <v>#N/A</v>
      </c>
      <c r="Q2422" s="232" t="e">
        <f>VLOOKUP(L2422,'MASTER DATA'!$A$1:$E$192,5,0)</f>
        <v>#N/A</v>
      </c>
      <c r="R2422" s="234">
        <f>SUMIF('picking of the day'!$H$4:$H$358,WMS!H2422&amp;WMS!L2422,'picking of the day'!$E$4:$E$358)</f>
        <v>0</v>
      </c>
      <c r="U2422" s="114">
        <f>IF(ISNA(VLOOKUP(H2422,'data putaway'!$A$1:$E$530,3,0)),0,VLOOKUP(H2422,'data putaway'!$A$1:$E$530,3,0))</f>
        <v>0</v>
      </c>
      <c r="V2422" s="354">
        <f t="shared" si="837"/>
        <v>0</v>
      </c>
      <c r="W2422" s="114">
        <f>IF(ISNA(VLOOKUP(H2422,'data putaway'!$A$1:$E$530,2,0)),0,VLOOKUP(H2422,'data putaway'!$A$1:$E$530,2,0))</f>
        <v>0</v>
      </c>
      <c r="X2422" s="354" t="b">
        <f t="shared" si="838"/>
        <v>1</v>
      </c>
      <c r="Y2422" s="354">
        <f>IF(ISNA(VLOOKUP(H2422,'data putaway'!$A$1:$E$530,4,0)),0,VLOOKUP(H2422,'data putaway'!$A$1:$E$530,4,0))</f>
        <v>0</v>
      </c>
      <c r="Z2422" s="113">
        <f>IF(ISNA(VLOOKUP(H2422,'data putaway'!$A$1:$E$530,5,0)),0,VLOOKUP(H2422,'data putaway'!$A$1:$E$530,5,0))</f>
        <v>0</v>
      </c>
      <c r="AA2422" s="354" t="b">
        <f t="shared" si="839"/>
        <v>0</v>
      </c>
      <c r="AB2422" s="354" t="b">
        <f t="shared" si="840"/>
        <v>0</v>
      </c>
      <c r="AC2422" s="356" t="str">
        <f t="shared" ca="1" si="841"/>
        <v/>
      </c>
      <c r="AD2422" s="114" t="str">
        <f t="shared" ca="1" si="848"/>
        <v/>
      </c>
      <c r="AE2422" s="114">
        <f t="shared" si="842"/>
        <v>0</v>
      </c>
      <c r="AF2422" s="114">
        <f t="shared" si="843"/>
        <v>0</v>
      </c>
      <c r="AG2422" s="354" t="str">
        <f t="shared" si="844"/>
        <v>CG26</v>
      </c>
      <c r="AH2422" s="114">
        <f>IF(ISNA(VLOOKUP(L2422,'MASTER DATA'!$A$1:$F$192,6,0)),0,VLOOKUP(L2422,'MASTER DATA'!$A$1:$F$192,6,0))*AE2422</f>
        <v>0</v>
      </c>
      <c r="AI2422" s="354" t="e">
        <f>VLOOKUP($D2422,'warehouse mapping'!$AN$7:$AO$17,2,0)</f>
        <v>#N/A</v>
      </c>
      <c r="AJ2422" s="114">
        <f t="shared" si="845"/>
        <v>1</v>
      </c>
      <c r="AK2422" s="354" t="e">
        <f t="shared" si="846"/>
        <v>#N/A</v>
      </c>
      <c r="AL2422" s="354" t="s">
        <v>3025</v>
      </c>
      <c r="AM2422" s="354">
        <f t="shared" si="849"/>
        <v>1</v>
      </c>
      <c r="AN2422" s="354" t="b">
        <f t="shared" si="847"/>
        <v>1</v>
      </c>
    </row>
    <row r="2423" spans="1:40" s="354" customFormat="1">
      <c r="A2423" s="354" t="str">
        <f t="shared" si="850"/>
        <v>CG26E01</v>
      </c>
      <c r="B2423" s="354">
        <f t="shared" si="851"/>
        <v>0</v>
      </c>
      <c r="C2423" s="354">
        <f t="shared" si="852"/>
        <v>0</v>
      </c>
      <c r="D2423" s="354" t="str">
        <f t="shared" si="831"/>
        <v>CG</v>
      </c>
      <c r="E2423" s="354" t="str">
        <f t="shared" si="832"/>
        <v>26</v>
      </c>
      <c r="F2423" s="354" t="str">
        <f t="shared" si="833"/>
        <v>E</v>
      </c>
      <c r="G2423" s="355" t="str">
        <f t="shared" si="834"/>
        <v>01</v>
      </c>
      <c r="H2423" s="232" t="s">
        <v>2639</v>
      </c>
      <c r="I2423" s="232" t="s">
        <v>3025</v>
      </c>
      <c r="J2423" s="233" t="s">
        <v>3025</v>
      </c>
      <c r="K2423" s="233" t="s">
        <v>3025</v>
      </c>
      <c r="L2423" s="234"/>
      <c r="M2423" s="232" t="str">
        <f>IF(ISNA(VLOOKUP(L2423,'MASTER DATA'!$A$1:$B$192,2,0)),"",VLOOKUP(L2423,'MASTER DATA'!$A$1:$B$192,2,0))</f>
        <v/>
      </c>
      <c r="N2423" s="232">
        <v>0</v>
      </c>
      <c r="O2423" s="232" t="e">
        <f t="shared" si="835"/>
        <v>#N/A</v>
      </c>
      <c r="P2423" s="232" t="e">
        <f t="shared" si="836"/>
        <v>#N/A</v>
      </c>
      <c r="Q2423" s="232" t="e">
        <f>VLOOKUP(L2423,'MASTER DATA'!$A$1:$E$192,5,0)</f>
        <v>#N/A</v>
      </c>
      <c r="R2423" s="234">
        <f>SUMIF('picking of the day'!$H$4:$H$358,WMS!H2423&amp;WMS!L2423,'picking of the day'!$E$4:$E$358)</f>
        <v>0</v>
      </c>
      <c r="U2423" s="114">
        <f>IF(ISNA(VLOOKUP(H2423,'data putaway'!$A$1:$E$530,3,0)),0,VLOOKUP(H2423,'data putaway'!$A$1:$E$530,3,0))</f>
        <v>0</v>
      </c>
      <c r="V2423" s="354">
        <f t="shared" si="837"/>
        <v>0</v>
      </c>
      <c r="W2423" s="114">
        <f>IF(ISNA(VLOOKUP(H2423,'data putaway'!$A$1:$E$530,2,0)),0,VLOOKUP(H2423,'data putaway'!$A$1:$E$530,2,0))</f>
        <v>0</v>
      </c>
      <c r="X2423" s="354" t="b">
        <f t="shared" si="838"/>
        <v>1</v>
      </c>
      <c r="Y2423" s="354">
        <f>IF(ISNA(VLOOKUP(H2423,'data putaway'!$A$1:$E$530,4,0)),0,VLOOKUP(H2423,'data putaway'!$A$1:$E$530,4,0))</f>
        <v>0</v>
      </c>
      <c r="Z2423" s="113">
        <f>IF(ISNA(VLOOKUP(H2423,'data putaway'!$A$1:$E$530,5,0)),0,VLOOKUP(H2423,'data putaway'!$A$1:$E$530,5,0))</f>
        <v>0</v>
      </c>
      <c r="AA2423" s="354" t="b">
        <f t="shared" si="839"/>
        <v>0</v>
      </c>
      <c r="AB2423" s="354" t="b">
        <f t="shared" si="840"/>
        <v>0</v>
      </c>
      <c r="AC2423" s="356" t="str">
        <f t="shared" ca="1" si="841"/>
        <v/>
      </c>
      <c r="AD2423" s="114" t="str">
        <f t="shared" ca="1" si="848"/>
        <v/>
      </c>
      <c r="AE2423" s="114">
        <f t="shared" si="842"/>
        <v>0</v>
      </c>
      <c r="AF2423" s="114">
        <f t="shared" si="843"/>
        <v>0</v>
      </c>
      <c r="AG2423" s="354" t="str">
        <f t="shared" si="844"/>
        <v>CG26</v>
      </c>
      <c r="AH2423" s="114">
        <f>IF(ISNA(VLOOKUP(L2423,'MASTER DATA'!$A$1:$F$192,6,0)),0,VLOOKUP(L2423,'MASTER DATA'!$A$1:$F$192,6,0))*AE2423</f>
        <v>0</v>
      </c>
      <c r="AI2423" s="354" t="e">
        <f>VLOOKUP($D2423,'warehouse mapping'!$AN$7:$AO$17,2,0)</f>
        <v>#N/A</v>
      </c>
      <c r="AJ2423" s="114">
        <f t="shared" si="845"/>
        <v>1</v>
      </c>
      <c r="AK2423" s="354" t="e">
        <f t="shared" si="846"/>
        <v>#N/A</v>
      </c>
      <c r="AL2423" s="354" t="s">
        <v>3025</v>
      </c>
      <c r="AM2423" s="354">
        <f t="shared" si="849"/>
        <v>1</v>
      </c>
      <c r="AN2423" s="354" t="b">
        <f t="shared" si="847"/>
        <v>1</v>
      </c>
    </row>
    <row r="2424" spans="1:40" s="354" customFormat="1">
      <c r="A2424" s="354" t="str">
        <f t="shared" si="850"/>
        <v>CG26E02</v>
      </c>
      <c r="B2424" s="354">
        <f t="shared" si="851"/>
        <v>0</v>
      </c>
      <c r="C2424" s="354">
        <f t="shared" si="852"/>
        <v>0</v>
      </c>
      <c r="D2424" s="354" t="str">
        <f t="shared" si="831"/>
        <v>CG</v>
      </c>
      <c r="E2424" s="354" t="str">
        <f t="shared" si="832"/>
        <v>26</v>
      </c>
      <c r="F2424" s="354" t="str">
        <f t="shared" si="833"/>
        <v>E</v>
      </c>
      <c r="G2424" s="355" t="str">
        <f t="shared" si="834"/>
        <v>02</v>
      </c>
      <c r="H2424" s="232" t="s">
        <v>2640</v>
      </c>
      <c r="I2424" s="232" t="s">
        <v>3025</v>
      </c>
      <c r="J2424" s="233" t="s">
        <v>3025</v>
      </c>
      <c r="K2424" s="233" t="s">
        <v>3025</v>
      </c>
      <c r="L2424" s="234"/>
      <c r="M2424" s="232" t="str">
        <f>IF(ISNA(VLOOKUP(L2424,'MASTER DATA'!$A$1:$B$192,2,0)),"",VLOOKUP(L2424,'MASTER DATA'!$A$1:$B$192,2,0))</f>
        <v/>
      </c>
      <c r="N2424" s="232">
        <v>0</v>
      </c>
      <c r="O2424" s="232" t="e">
        <f t="shared" si="835"/>
        <v>#N/A</v>
      </c>
      <c r="P2424" s="232" t="e">
        <f t="shared" si="836"/>
        <v>#N/A</v>
      </c>
      <c r="Q2424" s="232" t="e">
        <f>VLOOKUP(L2424,'MASTER DATA'!$A$1:$E$192,5,0)</f>
        <v>#N/A</v>
      </c>
      <c r="R2424" s="234">
        <f>SUMIF('picking of the day'!$H$4:$H$358,WMS!H2424&amp;WMS!L2424,'picking of the day'!$E$4:$E$358)</f>
        <v>0</v>
      </c>
      <c r="U2424" s="114">
        <f>IF(ISNA(VLOOKUP(H2424,'data putaway'!$A$1:$E$530,3,0)),0,VLOOKUP(H2424,'data putaway'!$A$1:$E$530,3,0))</f>
        <v>0</v>
      </c>
      <c r="V2424" s="354">
        <f t="shared" si="837"/>
        <v>0</v>
      </c>
      <c r="W2424" s="114">
        <f>IF(ISNA(VLOOKUP(H2424,'data putaway'!$A$1:$E$530,2,0)),0,VLOOKUP(H2424,'data putaway'!$A$1:$E$530,2,0))</f>
        <v>0</v>
      </c>
      <c r="X2424" s="354" t="b">
        <f t="shared" si="838"/>
        <v>1</v>
      </c>
      <c r="Y2424" s="354">
        <f>IF(ISNA(VLOOKUP(H2424,'data putaway'!$A$1:$E$530,4,0)),0,VLOOKUP(H2424,'data putaway'!$A$1:$E$530,4,0))</f>
        <v>0</v>
      </c>
      <c r="Z2424" s="113">
        <f>IF(ISNA(VLOOKUP(H2424,'data putaway'!$A$1:$E$530,5,0)),0,VLOOKUP(H2424,'data putaway'!$A$1:$E$530,5,0))</f>
        <v>0</v>
      </c>
      <c r="AA2424" s="354" t="b">
        <f t="shared" si="839"/>
        <v>0</v>
      </c>
      <c r="AB2424" s="354" t="b">
        <f t="shared" si="840"/>
        <v>0</v>
      </c>
      <c r="AC2424" s="356" t="str">
        <f t="shared" ca="1" si="841"/>
        <v/>
      </c>
      <c r="AD2424" s="114" t="str">
        <f t="shared" ca="1" si="848"/>
        <v/>
      </c>
      <c r="AE2424" s="114">
        <f t="shared" si="842"/>
        <v>0</v>
      </c>
      <c r="AF2424" s="114">
        <f t="shared" si="843"/>
        <v>0</v>
      </c>
      <c r="AG2424" s="354" t="str">
        <f t="shared" si="844"/>
        <v>CG26</v>
      </c>
      <c r="AH2424" s="114">
        <f>IF(ISNA(VLOOKUP(L2424,'MASTER DATA'!$A$1:$F$192,6,0)),0,VLOOKUP(L2424,'MASTER DATA'!$A$1:$F$192,6,0))*AE2424</f>
        <v>0</v>
      </c>
      <c r="AI2424" s="354" t="e">
        <f>VLOOKUP($D2424,'warehouse mapping'!$AN$7:$AO$17,2,0)</f>
        <v>#N/A</v>
      </c>
      <c r="AJ2424" s="114">
        <f t="shared" si="845"/>
        <v>1</v>
      </c>
      <c r="AK2424" s="354" t="e">
        <f t="shared" si="846"/>
        <v>#N/A</v>
      </c>
      <c r="AL2424" s="354" t="s">
        <v>3025</v>
      </c>
      <c r="AM2424" s="354">
        <f t="shared" si="849"/>
        <v>1</v>
      </c>
      <c r="AN2424" s="354" t="b">
        <f t="shared" si="847"/>
        <v>1</v>
      </c>
    </row>
    <row r="2425" spans="1:40" s="354" customFormat="1">
      <c r="A2425" s="354" t="str">
        <f t="shared" si="850"/>
        <v>CG27A01</v>
      </c>
      <c r="B2425" s="354">
        <f t="shared" si="851"/>
        <v>0</v>
      </c>
      <c r="C2425" s="354">
        <f t="shared" si="852"/>
        <v>0</v>
      </c>
      <c r="D2425" s="354" t="str">
        <f t="shared" si="831"/>
        <v>CG</v>
      </c>
      <c r="E2425" s="354" t="str">
        <f t="shared" si="832"/>
        <v>27</v>
      </c>
      <c r="F2425" s="354" t="str">
        <f t="shared" si="833"/>
        <v>A</v>
      </c>
      <c r="G2425" s="355" t="str">
        <f t="shared" si="834"/>
        <v>01</v>
      </c>
      <c r="H2425" s="232" t="s">
        <v>2641</v>
      </c>
      <c r="I2425" s="232" t="s">
        <v>3025</v>
      </c>
      <c r="J2425" s="233" t="s">
        <v>3025</v>
      </c>
      <c r="K2425" s="233" t="s">
        <v>3025</v>
      </c>
      <c r="L2425" s="234"/>
      <c r="M2425" s="232" t="str">
        <f>IF(ISNA(VLOOKUP(L2425,'MASTER DATA'!$A$1:$B$192,2,0)),"",VLOOKUP(L2425,'MASTER DATA'!$A$1:$B$192,2,0))</f>
        <v/>
      </c>
      <c r="N2425" s="232">
        <v>0</v>
      </c>
      <c r="O2425" s="232" t="e">
        <f t="shared" si="835"/>
        <v>#N/A</v>
      </c>
      <c r="P2425" s="232" t="e">
        <f t="shared" si="836"/>
        <v>#N/A</v>
      </c>
      <c r="Q2425" s="232" t="e">
        <f>VLOOKUP(L2425,'MASTER DATA'!$A$1:$E$192,5,0)</f>
        <v>#N/A</v>
      </c>
      <c r="R2425" s="234">
        <f>SUMIF('picking of the day'!$H$4:$H$358,WMS!H2425&amp;WMS!L2425,'picking of the day'!$E$4:$E$358)</f>
        <v>0</v>
      </c>
      <c r="U2425" s="114">
        <f>IF(ISNA(VLOOKUP(H2425,'data putaway'!$A$1:$E$530,3,0)),0,VLOOKUP(H2425,'data putaway'!$A$1:$E$530,3,0))</f>
        <v>0</v>
      </c>
      <c r="V2425" s="354">
        <f t="shared" si="837"/>
        <v>0</v>
      </c>
      <c r="W2425" s="114">
        <f>IF(ISNA(VLOOKUP(H2425,'data putaway'!$A$1:$E$530,2,0)),0,VLOOKUP(H2425,'data putaway'!$A$1:$E$530,2,0))</f>
        <v>0</v>
      </c>
      <c r="X2425" s="354" t="b">
        <f t="shared" si="838"/>
        <v>1</v>
      </c>
      <c r="Y2425" s="354">
        <f>IF(ISNA(VLOOKUP(H2425,'data putaway'!$A$1:$E$530,4,0)),0,VLOOKUP(H2425,'data putaway'!$A$1:$E$530,4,0))</f>
        <v>0</v>
      </c>
      <c r="Z2425" s="113">
        <f>IF(ISNA(VLOOKUP(H2425,'data putaway'!$A$1:$E$530,5,0)),0,VLOOKUP(H2425,'data putaway'!$A$1:$E$530,5,0))</f>
        <v>0</v>
      </c>
      <c r="AA2425" s="354" t="b">
        <f t="shared" si="839"/>
        <v>0</v>
      </c>
      <c r="AB2425" s="354" t="b">
        <f t="shared" si="840"/>
        <v>0</v>
      </c>
      <c r="AC2425" s="356" t="str">
        <f t="shared" ca="1" si="841"/>
        <v/>
      </c>
      <c r="AD2425" s="114" t="str">
        <f t="shared" ca="1" si="848"/>
        <v/>
      </c>
      <c r="AE2425" s="114">
        <f t="shared" si="842"/>
        <v>0</v>
      </c>
      <c r="AF2425" s="114">
        <f t="shared" si="843"/>
        <v>0</v>
      </c>
      <c r="AG2425" s="354" t="str">
        <f t="shared" si="844"/>
        <v>CG27</v>
      </c>
      <c r="AH2425" s="114">
        <f>IF(ISNA(VLOOKUP(L2425,'MASTER DATA'!$A$1:$F$192,6,0)),0,VLOOKUP(L2425,'MASTER DATA'!$A$1:$F$192,6,0))*AE2425</f>
        <v>0</v>
      </c>
      <c r="AI2425" s="354" t="e">
        <f>VLOOKUP($D2425,'warehouse mapping'!$AN$7:$AO$17,2,0)</f>
        <v>#N/A</v>
      </c>
      <c r="AJ2425" s="114">
        <f t="shared" si="845"/>
        <v>1</v>
      </c>
      <c r="AK2425" s="354" t="e">
        <f t="shared" si="846"/>
        <v>#N/A</v>
      </c>
      <c r="AL2425" s="354" t="s">
        <v>3025</v>
      </c>
      <c r="AM2425" s="354">
        <f t="shared" si="849"/>
        <v>1</v>
      </c>
      <c r="AN2425" s="354" t="b">
        <f t="shared" si="847"/>
        <v>1</v>
      </c>
    </row>
    <row r="2426" spans="1:40" s="354" customFormat="1">
      <c r="A2426" s="354" t="str">
        <f t="shared" si="850"/>
        <v>CG27A02</v>
      </c>
      <c r="B2426" s="354">
        <f t="shared" si="851"/>
        <v>0</v>
      </c>
      <c r="C2426" s="354">
        <f t="shared" si="852"/>
        <v>0</v>
      </c>
      <c r="D2426" s="354" t="str">
        <f t="shared" si="831"/>
        <v>CG</v>
      </c>
      <c r="E2426" s="354" t="str">
        <f t="shared" si="832"/>
        <v>27</v>
      </c>
      <c r="F2426" s="354" t="str">
        <f t="shared" si="833"/>
        <v>A</v>
      </c>
      <c r="G2426" s="355" t="str">
        <f t="shared" si="834"/>
        <v>02</v>
      </c>
      <c r="H2426" s="232" t="s">
        <v>2642</v>
      </c>
      <c r="I2426" s="232" t="s">
        <v>3025</v>
      </c>
      <c r="J2426" s="233" t="s">
        <v>3025</v>
      </c>
      <c r="K2426" s="233" t="s">
        <v>3025</v>
      </c>
      <c r="L2426" s="234"/>
      <c r="M2426" s="232" t="str">
        <f>IF(ISNA(VLOOKUP(L2426,'MASTER DATA'!$A$1:$B$192,2,0)),"",VLOOKUP(L2426,'MASTER DATA'!$A$1:$B$192,2,0))</f>
        <v/>
      </c>
      <c r="N2426" s="232">
        <v>0</v>
      </c>
      <c r="O2426" s="232" t="e">
        <f t="shared" si="835"/>
        <v>#N/A</v>
      </c>
      <c r="P2426" s="232" t="e">
        <f t="shared" si="836"/>
        <v>#N/A</v>
      </c>
      <c r="Q2426" s="232" t="e">
        <f>VLOOKUP(L2426,'MASTER DATA'!$A$1:$E$192,5,0)</f>
        <v>#N/A</v>
      </c>
      <c r="R2426" s="234">
        <f>SUMIF('picking of the day'!$H$4:$H$358,WMS!H2426&amp;WMS!L2426,'picking of the day'!$E$4:$E$358)</f>
        <v>0</v>
      </c>
      <c r="U2426" s="114">
        <f>IF(ISNA(VLOOKUP(H2426,'data putaway'!$A$1:$E$530,3,0)),0,VLOOKUP(H2426,'data putaway'!$A$1:$E$530,3,0))</f>
        <v>0</v>
      </c>
      <c r="V2426" s="354">
        <f t="shared" si="837"/>
        <v>0</v>
      </c>
      <c r="W2426" s="114">
        <f>IF(ISNA(VLOOKUP(H2426,'data putaway'!$A$1:$E$530,2,0)),0,VLOOKUP(H2426,'data putaway'!$A$1:$E$530,2,0))</f>
        <v>0</v>
      </c>
      <c r="X2426" s="354" t="b">
        <f t="shared" si="838"/>
        <v>1</v>
      </c>
      <c r="Y2426" s="354">
        <f>IF(ISNA(VLOOKUP(H2426,'data putaway'!$A$1:$E$530,4,0)),0,VLOOKUP(H2426,'data putaway'!$A$1:$E$530,4,0))</f>
        <v>0</v>
      </c>
      <c r="Z2426" s="113">
        <f>IF(ISNA(VLOOKUP(H2426,'data putaway'!$A$1:$E$530,5,0)),0,VLOOKUP(H2426,'data putaway'!$A$1:$E$530,5,0))</f>
        <v>0</v>
      </c>
      <c r="AA2426" s="354" t="b">
        <f t="shared" si="839"/>
        <v>0</v>
      </c>
      <c r="AB2426" s="354" t="b">
        <f t="shared" si="840"/>
        <v>0</v>
      </c>
      <c r="AC2426" s="356" t="str">
        <f t="shared" ca="1" si="841"/>
        <v/>
      </c>
      <c r="AD2426" s="114" t="str">
        <f t="shared" ca="1" si="848"/>
        <v/>
      </c>
      <c r="AE2426" s="114">
        <f t="shared" si="842"/>
        <v>0</v>
      </c>
      <c r="AF2426" s="114">
        <f t="shared" si="843"/>
        <v>0</v>
      </c>
      <c r="AG2426" s="354" t="str">
        <f t="shared" si="844"/>
        <v>CG27</v>
      </c>
      <c r="AH2426" s="114">
        <f>IF(ISNA(VLOOKUP(L2426,'MASTER DATA'!$A$1:$F$192,6,0)),0,VLOOKUP(L2426,'MASTER DATA'!$A$1:$F$192,6,0))*AE2426</f>
        <v>0</v>
      </c>
      <c r="AI2426" s="354" t="e">
        <f>VLOOKUP($D2426,'warehouse mapping'!$AN$7:$AO$17,2,0)</f>
        <v>#N/A</v>
      </c>
      <c r="AJ2426" s="114">
        <f t="shared" si="845"/>
        <v>1</v>
      </c>
      <c r="AK2426" s="354" t="e">
        <f t="shared" si="846"/>
        <v>#N/A</v>
      </c>
      <c r="AL2426" s="354" t="s">
        <v>3025</v>
      </c>
      <c r="AM2426" s="354">
        <f t="shared" si="849"/>
        <v>1</v>
      </c>
      <c r="AN2426" s="354" t="b">
        <f t="shared" si="847"/>
        <v>1</v>
      </c>
    </row>
    <row r="2427" spans="1:40" s="354" customFormat="1">
      <c r="A2427" s="354" t="str">
        <f t="shared" si="850"/>
        <v>CG27B01</v>
      </c>
      <c r="B2427" s="354">
        <f t="shared" si="851"/>
        <v>0</v>
      </c>
      <c r="C2427" s="354">
        <f t="shared" si="852"/>
        <v>0</v>
      </c>
      <c r="D2427" s="354" t="str">
        <f t="shared" si="831"/>
        <v>CG</v>
      </c>
      <c r="E2427" s="354" t="str">
        <f t="shared" si="832"/>
        <v>27</v>
      </c>
      <c r="F2427" s="354" t="str">
        <f t="shared" si="833"/>
        <v>B</v>
      </c>
      <c r="G2427" s="355" t="str">
        <f t="shared" si="834"/>
        <v>01</v>
      </c>
      <c r="H2427" s="232" t="s">
        <v>2643</v>
      </c>
      <c r="I2427" s="232" t="s">
        <v>3025</v>
      </c>
      <c r="J2427" s="233" t="s">
        <v>3025</v>
      </c>
      <c r="K2427" s="233" t="s">
        <v>3025</v>
      </c>
      <c r="L2427" s="234"/>
      <c r="M2427" s="232" t="str">
        <f>IF(ISNA(VLOOKUP(L2427,'MASTER DATA'!$A$1:$B$192,2,0)),"",VLOOKUP(L2427,'MASTER DATA'!$A$1:$B$192,2,0))</f>
        <v/>
      </c>
      <c r="N2427" s="232">
        <v>0</v>
      </c>
      <c r="O2427" s="232" t="e">
        <f t="shared" si="835"/>
        <v>#N/A</v>
      </c>
      <c r="P2427" s="232" t="e">
        <f t="shared" si="836"/>
        <v>#N/A</v>
      </c>
      <c r="Q2427" s="232" t="e">
        <f>VLOOKUP(L2427,'MASTER DATA'!$A$1:$E$192,5,0)</f>
        <v>#N/A</v>
      </c>
      <c r="R2427" s="234">
        <f>SUMIF('picking of the day'!$H$4:$H$358,WMS!H2427&amp;WMS!L2427,'picking of the day'!$E$4:$E$358)</f>
        <v>0</v>
      </c>
      <c r="U2427" s="114">
        <f>IF(ISNA(VLOOKUP(H2427,'data putaway'!$A$1:$E$530,3,0)),0,VLOOKUP(H2427,'data putaway'!$A$1:$E$530,3,0))</f>
        <v>0</v>
      </c>
      <c r="V2427" s="354">
        <f t="shared" si="837"/>
        <v>0</v>
      </c>
      <c r="W2427" s="114">
        <f>IF(ISNA(VLOOKUP(H2427,'data putaway'!$A$1:$E$530,2,0)),0,VLOOKUP(H2427,'data putaway'!$A$1:$E$530,2,0))</f>
        <v>0</v>
      </c>
      <c r="X2427" s="354" t="b">
        <f t="shared" si="838"/>
        <v>1</v>
      </c>
      <c r="Y2427" s="354">
        <f>IF(ISNA(VLOOKUP(H2427,'data putaway'!$A$1:$E$530,4,0)),0,VLOOKUP(H2427,'data putaway'!$A$1:$E$530,4,0))</f>
        <v>0</v>
      </c>
      <c r="Z2427" s="113">
        <f>IF(ISNA(VLOOKUP(H2427,'data putaway'!$A$1:$E$530,5,0)),0,VLOOKUP(H2427,'data putaway'!$A$1:$E$530,5,0))</f>
        <v>0</v>
      </c>
      <c r="AA2427" s="354" t="b">
        <f t="shared" si="839"/>
        <v>0</v>
      </c>
      <c r="AB2427" s="354" t="b">
        <f t="shared" si="840"/>
        <v>0</v>
      </c>
      <c r="AC2427" s="356" t="str">
        <f t="shared" ca="1" si="841"/>
        <v/>
      </c>
      <c r="AD2427" s="114" t="str">
        <f t="shared" ca="1" si="848"/>
        <v/>
      </c>
      <c r="AE2427" s="114">
        <f t="shared" si="842"/>
        <v>0</v>
      </c>
      <c r="AF2427" s="114">
        <f t="shared" si="843"/>
        <v>0</v>
      </c>
      <c r="AG2427" s="354" t="str">
        <f t="shared" si="844"/>
        <v>CG27</v>
      </c>
      <c r="AH2427" s="114">
        <f>IF(ISNA(VLOOKUP(L2427,'MASTER DATA'!$A$1:$F$192,6,0)),0,VLOOKUP(L2427,'MASTER DATA'!$A$1:$F$192,6,0))*AE2427</f>
        <v>0</v>
      </c>
      <c r="AI2427" s="354" t="e">
        <f>VLOOKUP($D2427,'warehouse mapping'!$AN$7:$AO$17,2,0)</f>
        <v>#N/A</v>
      </c>
      <c r="AJ2427" s="114">
        <f t="shared" si="845"/>
        <v>1</v>
      </c>
      <c r="AK2427" s="354" t="e">
        <f t="shared" si="846"/>
        <v>#N/A</v>
      </c>
      <c r="AL2427" s="354" t="s">
        <v>3025</v>
      </c>
      <c r="AM2427" s="354">
        <f t="shared" si="849"/>
        <v>1</v>
      </c>
      <c r="AN2427" s="354" t="b">
        <f t="shared" si="847"/>
        <v>1</v>
      </c>
    </row>
    <row r="2428" spans="1:40" s="354" customFormat="1">
      <c r="A2428" s="354" t="str">
        <f t="shared" si="850"/>
        <v>CG27B02</v>
      </c>
      <c r="B2428" s="354">
        <f t="shared" si="851"/>
        <v>0</v>
      </c>
      <c r="C2428" s="354">
        <f t="shared" si="852"/>
        <v>0</v>
      </c>
      <c r="D2428" s="354" t="str">
        <f t="shared" si="831"/>
        <v>CG</v>
      </c>
      <c r="E2428" s="354" t="str">
        <f t="shared" si="832"/>
        <v>27</v>
      </c>
      <c r="F2428" s="354" t="str">
        <f t="shared" si="833"/>
        <v>B</v>
      </c>
      <c r="G2428" s="355" t="str">
        <f t="shared" si="834"/>
        <v>02</v>
      </c>
      <c r="H2428" s="232" t="s">
        <v>2644</v>
      </c>
      <c r="I2428" s="232" t="s">
        <v>3025</v>
      </c>
      <c r="J2428" s="233" t="s">
        <v>3025</v>
      </c>
      <c r="K2428" s="233" t="s">
        <v>3025</v>
      </c>
      <c r="L2428" s="234"/>
      <c r="M2428" s="232" t="str">
        <f>IF(ISNA(VLOOKUP(L2428,'MASTER DATA'!$A$1:$B$192,2,0)),"",VLOOKUP(L2428,'MASTER DATA'!$A$1:$B$192,2,0))</f>
        <v/>
      </c>
      <c r="N2428" s="232">
        <v>0</v>
      </c>
      <c r="O2428" s="232" t="e">
        <f t="shared" si="835"/>
        <v>#N/A</v>
      </c>
      <c r="P2428" s="232" t="e">
        <f t="shared" si="836"/>
        <v>#N/A</v>
      </c>
      <c r="Q2428" s="232" t="e">
        <f>VLOOKUP(L2428,'MASTER DATA'!$A$1:$E$192,5,0)</f>
        <v>#N/A</v>
      </c>
      <c r="R2428" s="234">
        <f>SUMIF('picking of the day'!$H$4:$H$358,WMS!H2428&amp;WMS!L2428,'picking of the day'!$E$4:$E$358)</f>
        <v>0</v>
      </c>
      <c r="U2428" s="114">
        <f>IF(ISNA(VLOOKUP(H2428,'data putaway'!$A$1:$E$530,3,0)),0,VLOOKUP(H2428,'data putaway'!$A$1:$E$530,3,0))</f>
        <v>0</v>
      </c>
      <c r="V2428" s="354">
        <f t="shared" si="837"/>
        <v>0</v>
      </c>
      <c r="W2428" s="114">
        <f>IF(ISNA(VLOOKUP(H2428,'data putaway'!$A$1:$E$530,2,0)),0,VLOOKUP(H2428,'data putaway'!$A$1:$E$530,2,0))</f>
        <v>0</v>
      </c>
      <c r="X2428" s="354" t="b">
        <f t="shared" si="838"/>
        <v>1</v>
      </c>
      <c r="Y2428" s="354">
        <f>IF(ISNA(VLOOKUP(H2428,'data putaway'!$A$1:$E$530,4,0)),0,VLOOKUP(H2428,'data putaway'!$A$1:$E$530,4,0))</f>
        <v>0</v>
      </c>
      <c r="Z2428" s="113">
        <f>IF(ISNA(VLOOKUP(H2428,'data putaway'!$A$1:$E$530,5,0)),0,VLOOKUP(H2428,'data putaway'!$A$1:$E$530,5,0))</f>
        <v>0</v>
      </c>
      <c r="AA2428" s="354" t="b">
        <f t="shared" si="839"/>
        <v>0</v>
      </c>
      <c r="AB2428" s="354" t="b">
        <f t="shared" si="840"/>
        <v>0</v>
      </c>
      <c r="AC2428" s="356" t="str">
        <f t="shared" ca="1" si="841"/>
        <v/>
      </c>
      <c r="AD2428" s="114" t="str">
        <f t="shared" ca="1" si="848"/>
        <v/>
      </c>
      <c r="AE2428" s="114">
        <f t="shared" si="842"/>
        <v>0</v>
      </c>
      <c r="AF2428" s="114">
        <f t="shared" si="843"/>
        <v>0</v>
      </c>
      <c r="AG2428" s="354" t="str">
        <f t="shared" si="844"/>
        <v>CG27</v>
      </c>
      <c r="AH2428" s="114">
        <f>IF(ISNA(VLOOKUP(L2428,'MASTER DATA'!$A$1:$F$192,6,0)),0,VLOOKUP(L2428,'MASTER DATA'!$A$1:$F$192,6,0))*AE2428</f>
        <v>0</v>
      </c>
      <c r="AI2428" s="354" t="e">
        <f>VLOOKUP($D2428,'warehouse mapping'!$AN$7:$AO$17,2,0)</f>
        <v>#N/A</v>
      </c>
      <c r="AJ2428" s="114">
        <f t="shared" si="845"/>
        <v>1</v>
      </c>
      <c r="AK2428" s="354" t="e">
        <f t="shared" si="846"/>
        <v>#N/A</v>
      </c>
      <c r="AL2428" s="354" t="s">
        <v>3025</v>
      </c>
      <c r="AM2428" s="354">
        <f t="shared" si="849"/>
        <v>1</v>
      </c>
      <c r="AN2428" s="354" t="b">
        <f t="shared" si="847"/>
        <v>1</v>
      </c>
    </row>
    <row r="2429" spans="1:40" s="354" customFormat="1">
      <c r="A2429" s="354" t="str">
        <f t="shared" si="850"/>
        <v>CG27C01</v>
      </c>
      <c r="B2429" s="354">
        <f t="shared" si="851"/>
        <v>0</v>
      </c>
      <c r="C2429" s="354">
        <f t="shared" si="852"/>
        <v>0</v>
      </c>
      <c r="D2429" s="354" t="str">
        <f t="shared" si="831"/>
        <v>CG</v>
      </c>
      <c r="E2429" s="354" t="str">
        <f t="shared" si="832"/>
        <v>27</v>
      </c>
      <c r="F2429" s="354" t="str">
        <f t="shared" si="833"/>
        <v>C</v>
      </c>
      <c r="G2429" s="355" t="str">
        <f t="shared" si="834"/>
        <v>01</v>
      </c>
      <c r="H2429" s="232" t="s">
        <v>2645</v>
      </c>
      <c r="I2429" s="232" t="s">
        <v>3025</v>
      </c>
      <c r="J2429" s="233" t="s">
        <v>3025</v>
      </c>
      <c r="K2429" s="233" t="s">
        <v>3025</v>
      </c>
      <c r="L2429" s="234"/>
      <c r="M2429" s="232" t="str">
        <f>IF(ISNA(VLOOKUP(L2429,'MASTER DATA'!$A$1:$B$192,2,0)),"",VLOOKUP(L2429,'MASTER DATA'!$A$1:$B$192,2,0))</f>
        <v/>
      </c>
      <c r="N2429" s="232">
        <v>0</v>
      </c>
      <c r="O2429" s="232" t="e">
        <f t="shared" si="835"/>
        <v>#N/A</v>
      </c>
      <c r="P2429" s="232" t="e">
        <f t="shared" si="836"/>
        <v>#N/A</v>
      </c>
      <c r="Q2429" s="232" t="e">
        <f>VLOOKUP(L2429,'MASTER DATA'!$A$1:$E$192,5,0)</f>
        <v>#N/A</v>
      </c>
      <c r="R2429" s="234">
        <f>SUMIF('picking of the day'!$H$4:$H$358,WMS!H2429&amp;WMS!L2429,'picking of the day'!$E$4:$E$358)</f>
        <v>0</v>
      </c>
      <c r="U2429" s="114">
        <f>IF(ISNA(VLOOKUP(H2429,'data putaway'!$A$1:$E$530,3,0)),0,VLOOKUP(H2429,'data putaway'!$A$1:$E$530,3,0))</f>
        <v>0</v>
      </c>
      <c r="V2429" s="354">
        <f t="shared" si="837"/>
        <v>0</v>
      </c>
      <c r="W2429" s="114">
        <f>IF(ISNA(VLOOKUP(H2429,'data putaway'!$A$1:$E$530,2,0)),0,VLOOKUP(H2429,'data putaway'!$A$1:$E$530,2,0))</f>
        <v>0</v>
      </c>
      <c r="X2429" s="354" t="b">
        <f t="shared" si="838"/>
        <v>1</v>
      </c>
      <c r="Y2429" s="354">
        <f>IF(ISNA(VLOOKUP(H2429,'data putaway'!$A$1:$E$530,4,0)),0,VLOOKUP(H2429,'data putaway'!$A$1:$E$530,4,0))</f>
        <v>0</v>
      </c>
      <c r="Z2429" s="113">
        <f>IF(ISNA(VLOOKUP(H2429,'data putaway'!$A$1:$E$530,5,0)),0,VLOOKUP(H2429,'data putaway'!$A$1:$E$530,5,0))</f>
        <v>0</v>
      </c>
      <c r="AA2429" s="354" t="b">
        <f t="shared" si="839"/>
        <v>0</v>
      </c>
      <c r="AB2429" s="354" t="b">
        <f t="shared" si="840"/>
        <v>0</v>
      </c>
      <c r="AC2429" s="356" t="str">
        <f t="shared" ca="1" si="841"/>
        <v/>
      </c>
      <c r="AD2429" s="114" t="str">
        <f t="shared" ca="1" si="848"/>
        <v/>
      </c>
      <c r="AE2429" s="114">
        <f t="shared" si="842"/>
        <v>0</v>
      </c>
      <c r="AF2429" s="114">
        <f t="shared" si="843"/>
        <v>0</v>
      </c>
      <c r="AG2429" s="354" t="str">
        <f t="shared" si="844"/>
        <v>CG27</v>
      </c>
      <c r="AH2429" s="114">
        <f>IF(ISNA(VLOOKUP(L2429,'MASTER DATA'!$A$1:$F$192,6,0)),0,VLOOKUP(L2429,'MASTER DATA'!$A$1:$F$192,6,0))*AE2429</f>
        <v>0</v>
      </c>
      <c r="AI2429" s="354" t="e">
        <f>VLOOKUP($D2429,'warehouse mapping'!$AN$7:$AO$17,2,0)</f>
        <v>#N/A</v>
      </c>
      <c r="AJ2429" s="114">
        <f t="shared" si="845"/>
        <v>1</v>
      </c>
      <c r="AK2429" s="354" t="e">
        <f t="shared" si="846"/>
        <v>#N/A</v>
      </c>
      <c r="AL2429" s="354" t="s">
        <v>3025</v>
      </c>
      <c r="AM2429" s="354">
        <f t="shared" si="849"/>
        <v>1</v>
      </c>
      <c r="AN2429" s="354" t="b">
        <f t="shared" si="847"/>
        <v>1</v>
      </c>
    </row>
    <row r="2430" spans="1:40" s="354" customFormat="1">
      <c r="A2430" s="354" t="str">
        <f t="shared" si="850"/>
        <v>CG27C02</v>
      </c>
      <c r="B2430" s="354">
        <f t="shared" si="851"/>
        <v>0</v>
      </c>
      <c r="C2430" s="354">
        <f t="shared" si="852"/>
        <v>0</v>
      </c>
      <c r="D2430" s="354" t="str">
        <f t="shared" si="831"/>
        <v>CG</v>
      </c>
      <c r="E2430" s="354" t="str">
        <f t="shared" si="832"/>
        <v>27</v>
      </c>
      <c r="F2430" s="354" t="str">
        <f t="shared" si="833"/>
        <v>C</v>
      </c>
      <c r="G2430" s="355" t="str">
        <f t="shared" si="834"/>
        <v>02</v>
      </c>
      <c r="H2430" s="232" t="s">
        <v>2646</v>
      </c>
      <c r="I2430" s="232" t="s">
        <v>3025</v>
      </c>
      <c r="J2430" s="233" t="s">
        <v>3025</v>
      </c>
      <c r="K2430" s="233" t="s">
        <v>3025</v>
      </c>
      <c r="L2430" s="234"/>
      <c r="M2430" s="232" t="str">
        <f>IF(ISNA(VLOOKUP(L2430,'MASTER DATA'!$A$1:$B$192,2,0)),"",VLOOKUP(L2430,'MASTER DATA'!$A$1:$B$192,2,0))</f>
        <v/>
      </c>
      <c r="N2430" s="232">
        <v>0</v>
      </c>
      <c r="O2430" s="232" t="e">
        <f t="shared" si="835"/>
        <v>#N/A</v>
      </c>
      <c r="P2430" s="232" t="e">
        <f t="shared" si="836"/>
        <v>#N/A</v>
      </c>
      <c r="Q2430" s="232" t="e">
        <f>VLOOKUP(L2430,'MASTER DATA'!$A$1:$E$192,5,0)</f>
        <v>#N/A</v>
      </c>
      <c r="R2430" s="234">
        <f>SUMIF('picking of the day'!$H$4:$H$358,WMS!H2430&amp;WMS!L2430,'picking of the day'!$E$4:$E$358)</f>
        <v>0</v>
      </c>
      <c r="U2430" s="114">
        <f>IF(ISNA(VLOOKUP(H2430,'data putaway'!$A$1:$E$530,3,0)),0,VLOOKUP(H2430,'data putaway'!$A$1:$E$530,3,0))</f>
        <v>0</v>
      </c>
      <c r="V2430" s="354">
        <f t="shared" si="837"/>
        <v>0</v>
      </c>
      <c r="W2430" s="114">
        <f>IF(ISNA(VLOOKUP(H2430,'data putaway'!$A$1:$E$530,2,0)),0,VLOOKUP(H2430,'data putaway'!$A$1:$E$530,2,0))</f>
        <v>0</v>
      </c>
      <c r="X2430" s="354" t="b">
        <f t="shared" si="838"/>
        <v>1</v>
      </c>
      <c r="Y2430" s="354">
        <f>IF(ISNA(VLOOKUP(H2430,'data putaway'!$A$1:$E$530,4,0)),0,VLOOKUP(H2430,'data putaway'!$A$1:$E$530,4,0))</f>
        <v>0</v>
      </c>
      <c r="Z2430" s="113">
        <f>IF(ISNA(VLOOKUP(H2430,'data putaway'!$A$1:$E$530,5,0)),0,VLOOKUP(H2430,'data putaway'!$A$1:$E$530,5,0))</f>
        <v>0</v>
      </c>
      <c r="AA2430" s="354" t="b">
        <f t="shared" si="839"/>
        <v>0</v>
      </c>
      <c r="AB2430" s="354" t="b">
        <f t="shared" si="840"/>
        <v>0</v>
      </c>
      <c r="AC2430" s="356" t="str">
        <f t="shared" ca="1" si="841"/>
        <v/>
      </c>
      <c r="AD2430" s="114" t="str">
        <f t="shared" ca="1" si="848"/>
        <v/>
      </c>
      <c r="AE2430" s="114">
        <f t="shared" si="842"/>
        <v>0</v>
      </c>
      <c r="AF2430" s="114">
        <f t="shared" si="843"/>
        <v>0</v>
      </c>
      <c r="AG2430" s="354" t="str">
        <f t="shared" si="844"/>
        <v>CG27</v>
      </c>
      <c r="AH2430" s="114">
        <f>IF(ISNA(VLOOKUP(L2430,'MASTER DATA'!$A$1:$F$192,6,0)),0,VLOOKUP(L2430,'MASTER DATA'!$A$1:$F$192,6,0))*AE2430</f>
        <v>0</v>
      </c>
      <c r="AI2430" s="354" t="e">
        <f>VLOOKUP($D2430,'warehouse mapping'!$AN$7:$AO$17,2,0)</f>
        <v>#N/A</v>
      </c>
      <c r="AJ2430" s="114">
        <f t="shared" si="845"/>
        <v>1</v>
      </c>
      <c r="AK2430" s="354" t="e">
        <f t="shared" si="846"/>
        <v>#N/A</v>
      </c>
      <c r="AL2430" s="354" t="s">
        <v>3025</v>
      </c>
      <c r="AM2430" s="354">
        <f t="shared" si="849"/>
        <v>1</v>
      </c>
      <c r="AN2430" s="354" t="b">
        <f t="shared" si="847"/>
        <v>1</v>
      </c>
    </row>
    <row r="2431" spans="1:40" s="354" customFormat="1">
      <c r="A2431" s="354" t="str">
        <f t="shared" si="850"/>
        <v>CG27D01</v>
      </c>
      <c r="B2431" s="354">
        <f t="shared" si="851"/>
        <v>0</v>
      </c>
      <c r="C2431" s="354">
        <f t="shared" si="852"/>
        <v>0</v>
      </c>
      <c r="D2431" s="354" t="str">
        <f t="shared" si="831"/>
        <v>CG</v>
      </c>
      <c r="E2431" s="354" t="str">
        <f t="shared" si="832"/>
        <v>27</v>
      </c>
      <c r="F2431" s="354" t="str">
        <f t="shared" si="833"/>
        <v>D</v>
      </c>
      <c r="G2431" s="355" t="str">
        <f t="shared" si="834"/>
        <v>01</v>
      </c>
      <c r="H2431" s="232" t="s">
        <v>2647</v>
      </c>
      <c r="I2431" s="232" t="s">
        <v>3025</v>
      </c>
      <c r="J2431" s="233" t="s">
        <v>3025</v>
      </c>
      <c r="K2431" s="233" t="s">
        <v>3025</v>
      </c>
      <c r="L2431" s="234"/>
      <c r="M2431" s="232" t="str">
        <f>IF(ISNA(VLOOKUP(L2431,'MASTER DATA'!$A$1:$B$192,2,0)),"",VLOOKUP(L2431,'MASTER DATA'!$A$1:$B$192,2,0))</f>
        <v/>
      </c>
      <c r="N2431" s="232">
        <v>0</v>
      </c>
      <c r="O2431" s="232" t="e">
        <f t="shared" si="835"/>
        <v>#N/A</v>
      </c>
      <c r="P2431" s="232" t="e">
        <f t="shared" si="836"/>
        <v>#N/A</v>
      </c>
      <c r="Q2431" s="232" t="e">
        <f>VLOOKUP(L2431,'MASTER DATA'!$A$1:$E$192,5,0)</f>
        <v>#N/A</v>
      </c>
      <c r="R2431" s="234">
        <f>SUMIF('picking of the day'!$H$4:$H$358,WMS!H2431&amp;WMS!L2431,'picking of the day'!$E$4:$E$358)</f>
        <v>0</v>
      </c>
      <c r="U2431" s="114">
        <f>IF(ISNA(VLOOKUP(H2431,'data putaway'!$A$1:$E$530,3,0)),0,VLOOKUP(H2431,'data putaway'!$A$1:$E$530,3,0))</f>
        <v>0</v>
      </c>
      <c r="V2431" s="354">
        <f t="shared" si="837"/>
        <v>0</v>
      </c>
      <c r="W2431" s="114">
        <f>IF(ISNA(VLOOKUP(H2431,'data putaway'!$A$1:$E$530,2,0)),0,VLOOKUP(H2431,'data putaway'!$A$1:$E$530,2,0))</f>
        <v>0</v>
      </c>
      <c r="X2431" s="354" t="b">
        <f t="shared" si="838"/>
        <v>1</v>
      </c>
      <c r="Y2431" s="354">
        <f>IF(ISNA(VLOOKUP(H2431,'data putaway'!$A$1:$E$530,4,0)),0,VLOOKUP(H2431,'data putaway'!$A$1:$E$530,4,0))</f>
        <v>0</v>
      </c>
      <c r="Z2431" s="113">
        <f>IF(ISNA(VLOOKUP(H2431,'data putaway'!$A$1:$E$530,5,0)),0,VLOOKUP(H2431,'data putaway'!$A$1:$E$530,5,0))</f>
        <v>0</v>
      </c>
      <c r="AA2431" s="354" t="b">
        <f t="shared" si="839"/>
        <v>0</v>
      </c>
      <c r="AB2431" s="354" t="b">
        <f t="shared" si="840"/>
        <v>0</v>
      </c>
      <c r="AC2431" s="356" t="str">
        <f t="shared" ca="1" si="841"/>
        <v/>
      </c>
      <c r="AD2431" s="114" t="str">
        <f t="shared" ca="1" si="848"/>
        <v/>
      </c>
      <c r="AE2431" s="114">
        <f t="shared" si="842"/>
        <v>0</v>
      </c>
      <c r="AF2431" s="114">
        <f t="shared" si="843"/>
        <v>0</v>
      </c>
      <c r="AG2431" s="354" t="str">
        <f t="shared" si="844"/>
        <v>CG27</v>
      </c>
      <c r="AH2431" s="114">
        <f>IF(ISNA(VLOOKUP(L2431,'MASTER DATA'!$A$1:$F$192,6,0)),0,VLOOKUP(L2431,'MASTER DATA'!$A$1:$F$192,6,0))*AE2431</f>
        <v>0</v>
      </c>
      <c r="AI2431" s="354" t="e">
        <f>VLOOKUP($D2431,'warehouse mapping'!$AN$7:$AO$17,2,0)</f>
        <v>#N/A</v>
      </c>
      <c r="AJ2431" s="114">
        <f t="shared" si="845"/>
        <v>1</v>
      </c>
      <c r="AK2431" s="354" t="e">
        <f t="shared" si="846"/>
        <v>#N/A</v>
      </c>
      <c r="AL2431" s="354" t="s">
        <v>3025</v>
      </c>
      <c r="AM2431" s="354">
        <f t="shared" si="849"/>
        <v>1</v>
      </c>
      <c r="AN2431" s="354" t="b">
        <f t="shared" si="847"/>
        <v>1</v>
      </c>
    </row>
    <row r="2432" spans="1:40" s="354" customFormat="1">
      <c r="A2432" s="354" t="str">
        <f t="shared" si="850"/>
        <v>CG27D02</v>
      </c>
      <c r="B2432" s="354">
        <f t="shared" si="851"/>
        <v>0</v>
      </c>
      <c r="C2432" s="354">
        <f t="shared" si="852"/>
        <v>0</v>
      </c>
      <c r="D2432" s="354" t="str">
        <f t="shared" si="831"/>
        <v>CG</v>
      </c>
      <c r="E2432" s="354" t="str">
        <f t="shared" si="832"/>
        <v>27</v>
      </c>
      <c r="F2432" s="354" t="str">
        <f t="shared" si="833"/>
        <v>D</v>
      </c>
      <c r="G2432" s="355" t="str">
        <f t="shared" si="834"/>
        <v>02</v>
      </c>
      <c r="H2432" s="232" t="s">
        <v>2648</v>
      </c>
      <c r="I2432" s="232" t="s">
        <v>3025</v>
      </c>
      <c r="J2432" s="233" t="s">
        <v>3025</v>
      </c>
      <c r="K2432" s="233" t="s">
        <v>3025</v>
      </c>
      <c r="L2432" s="234"/>
      <c r="M2432" s="232" t="str">
        <f>IF(ISNA(VLOOKUP(L2432,'MASTER DATA'!$A$1:$B$192,2,0)),"",VLOOKUP(L2432,'MASTER DATA'!$A$1:$B$192,2,0))</f>
        <v/>
      </c>
      <c r="N2432" s="232">
        <v>0</v>
      </c>
      <c r="O2432" s="232" t="e">
        <f t="shared" si="835"/>
        <v>#N/A</v>
      </c>
      <c r="P2432" s="232" t="e">
        <f t="shared" si="836"/>
        <v>#N/A</v>
      </c>
      <c r="Q2432" s="232" t="e">
        <f>VLOOKUP(L2432,'MASTER DATA'!$A$1:$E$192,5,0)</f>
        <v>#N/A</v>
      </c>
      <c r="R2432" s="234">
        <f>SUMIF('picking of the day'!$H$4:$H$358,WMS!H2432&amp;WMS!L2432,'picking of the day'!$E$4:$E$358)</f>
        <v>0</v>
      </c>
      <c r="U2432" s="114">
        <f>IF(ISNA(VLOOKUP(H2432,'data putaway'!$A$1:$E$530,3,0)),0,VLOOKUP(H2432,'data putaway'!$A$1:$E$530,3,0))</f>
        <v>0</v>
      </c>
      <c r="V2432" s="354">
        <f t="shared" si="837"/>
        <v>0</v>
      </c>
      <c r="W2432" s="114">
        <f>IF(ISNA(VLOOKUP(H2432,'data putaway'!$A$1:$E$530,2,0)),0,VLOOKUP(H2432,'data putaway'!$A$1:$E$530,2,0))</f>
        <v>0</v>
      </c>
      <c r="X2432" s="354" t="b">
        <f t="shared" si="838"/>
        <v>1</v>
      </c>
      <c r="Y2432" s="354">
        <f>IF(ISNA(VLOOKUP(H2432,'data putaway'!$A$1:$E$530,4,0)),0,VLOOKUP(H2432,'data putaway'!$A$1:$E$530,4,0))</f>
        <v>0</v>
      </c>
      <c r="Z2432" s="113">
        <f>IF(ISNA(VLOOKUP(H2432,'data putaway'!$A$1:$E$530,5,0)),0,VLOOKUP(H2432,'data putaway'!$A$1:$E$530,5,0))</f>
        <v>0</v>
      </c>
      <c r="AA2432" s="354" t="b">
        <f t="shared" si="839"/>
        <v>0</v>
      </c>
      <c r="AB2432" s="354" t="b">
        <f t="shared" si="840"/>
        <v>0</v>
      </c>
      <c r="AC2432" s="356" t="str">
        <f t="shared" ca="1" si="841"/>
        <v/>
      </c>
      <c r="AD2432" s="114" t="str">
        <f t="shared" ca="1" si="848"/>
        <v/>
      </c>
      <c r="AE2432" s="114">
        <f t="shared" si="842"/>
        <v>0</v>
      </c>
      <c r="AF2432" s="114">
        <f t="shared" si="843"/>
        <v>0</v>
      </c>
      <c r="AG2432" s="354" t="str">
        <f t="shared" si="844"/>
        <v>CG27</v>
      </c>
      <c r="AH2432" s="114">
        <f>IF(ISNA(VLOOKUP(L2432,'MASTER DATA'!$A$1:$F$192,6,0)),0,VLOOKUP(L2432,'MASTER DATA'!$A$1:$F$192,6,0))*AE2432</f>
        <v>0</v>
      </c>
      <c r="AI2432" s="354" t="e">
        <f>VLOOKUP($D2432,'warehouse mapping'!$AN$7:$AO$17,2,0)</f>
        <v>#N/A</v>
      </c>
      <c r="AJ2432" s="114">
        <f t="shared" si="845"/>
        <v>1</v>
      </c>
      <c r="AK2432" s="354" t="e">
        <f t="shared" si="846"/>
        <v>#N/A</v>
      </c>
      <c r="AL2432" s="354" t="s">
        <v>3025</v>
      </c>
      <c r="AM2432" s="354">
        <f t="shared" si="849"/>
        <v>1</v>
      </c>
      <c r="AN2432" s="354" t="b">
        <f t="shared" si="847"/>
        <v>1</v>
      </c>
    </row>
    <row r="2433" spans="1:40" s="354" customFormat="1">
      <c r="A2433" s="354" t="str">
        <f t="shared" si="850"/>
        <v>CG27E01</v>
      </c>
      <c r="B2433" s="354">
        <f t="shared" si="851"/>
        <v>0</v>
      </c>
      <c r="C2433" s="354">
        <f t="shared" si="852"/>
        <v>0</v>
      </c>
      <c r="D2433" s="354" t="str">
        <f t="shared" si="831"/>
        <v>CG</v>
      </c>
      <c r="E2433" s="354" t="str">
        <f t="shared" si="832"/>
        <v>27</v>
      </c>
      <c r="F2433" s="354" t="str">
        <f t="shared" si="833"/>
        <v>E</v>
      </c>
      <c r="G2433" s="355" t="str">
        <f t="shared" si="834"/>
        <v>01</v>
      </c>
      <c r="H2433" s="232" t="s">
        <v>2649</v>
      </c>
      <c r="I2433" s="232" t="s">
        <v>3025</v>
      </c>
      <c r="J2433" s="233" t="s">
        <v>3025</v>
      </c>
      <c r="K2433" s="233" t="s">
        <v>3025</v>
      </c>
      <c r="L2433" s="234"/>
      <c r="M2433" s="232" t="str">
        <f>IF(ISNA(VLOOKUP(L2433,'MASTER DATA'!$A$1:$B$192,2,0)),"",VLOOKUP(L2433,'MASTER DATA'!$A$1:$B$192,2,0))</f>
        <v/>
      </c>
      <c r="N2433" s="232">
        <v>0</v>
      </c>
      <c r="O2433" s="232" t="e">
        <f t="shared" si="835"/>
        <v>#N/A</v>
      </c>
      <c r="P2433" s="232" t="e">
        <f t="shared" si="836"/>
        <v>#N/A</v>
      </c>
      <c r="Q2433" s="232" t="e">
        <f>VLOOKUP(L2433,'MASTER DATA'!$A$1:$E$192,5,0)</f>
        <v>#N/A</v>
      </c>
      <c r="R2433" s="234">
        <f>SUMIF('picking of the day'!$H$4:$H$358,WMS!H2433&amp;WMS!L2433,'picking of the day'!$E$4:$E$358)</f>
        <v>0</v>
      </c>
      <c r="U2433" s="114">
        <f>IF(ISNA(VLOOKUP(H2433,'data putaway'!$A$1:$E$530,3,0)),0,VLOOKUP(H2433,'data putaway'!$A$1:$E$530,3,0))</f>
        <v>0</v>
      </c>
      <c r="V2433" s="354">
        <f t="shared" si="837"/>
        <v>0</v>
      </c>
      <c r="W2433" s="114">
        <f>IF(ISNA(VLOOKUP(H2433,'data putaway'!$A$1:$E$530,2,0)),0,VLOOKUP(H2433,'data putaway'!$A$1:$E$530,2,0))</f>
        <v>0</v>
      </c>
      <c r="X2433" s="354" t="b">
        <f t="shared" si="838"/>
        <v>1</v>
      </c>
      <c r="Y2433" s="354">
        <f>IF(ISNA(VLOOKUP(H2433,'data putaway'!$A$1:$E$530,4,0)),0,VLOOKUP(H2433,'data putaway'!$A$1:$E$530,4,0))</f>
        <v>0</v>
      </c>
      <c r="Z2433" s="113">
        <f>IF(ISNA(VLOOKUP(H2433,'data putaway'!$A$1:$E$530,5,0)),0,VLOOKUP(H2433,'data putaway'!$A$1:$E$530,5,0))</f>
        <v>0</v>
      </c>
      <c r="AA2433" s="354" t="b">
        <f t="shared" si="839"/>
        <v>0</v>
      </c>
      <c r="AB2433" s="354" t="b">
        <f t="shared" si="840"/>
        <v>0</v>
      </c>
      <c r="AC2433" s="356" t="str">
        <f t="shared" ca="1" si="841"/>
        <v/>
      </c>
      <c r="AD2433" s="114" t="str">
        <f t="shared" ca="1" si="848"/>
        <v/>
      </c>
      <c r="AE2433" s="114">
        <f t="shared" si="842"/>
        <v>0</v>
      </c>
      <c r="AF2433" s="114">
        <f t="shared" si="843"/>
        <v>0</v>
      </c>
      <c r="AG2433" s="354" t="str">
        <f t="shared" si="844"/>
        <v>CG27</v>
      </c>
      <c r="AH2433" s="114">
        <f>IF(ISNA(VLOOKUP(L2433,'MASTER DATA'!$A$1:$F$192,6,0)),0,VLOOKUP(L2433,'MASTER DATA'!$A$1:$F$192,6,0))*AE2433</f>
        <v>0</v>
      </c>
      <c r="AI2433" s="354" t="e">
        <f>VLOOKUP($D2433,'warehouse mapping'!$AN$7:$AO$17,2,0)</f>
        <v>#N/A</v>
      </c>
      <c r="AJ2433" s="114">
        <f t="shared" si="845"/>
        <v>1</v>
      </c>
      <c r="AK2433" s="354" t="e">
        <f t="shared" si="846"/>
        <v>#N/A</v>
      </c>
      <c r="AL2433" s="354" t="s">
        <v>3025</v>
      </c>
      <c r="AM2433" s="354">
        <f t="shared" si="849"/>
        <v>1</v>
      </c>
      <c r="AN2433" s="354" t="b">
        <f t="shared" si="847"/>
        <v>1</v>
      </c>
    </row>
    <row r="2434" spans="1:40" s="354" customFormat="1">
      <c r="A2434" s="354" t="str">
        <f t="shared" si="850"/>
        <v>CG27E02</v>
      </c>
      <c r="B2434" s="354">
        <f t="shared" si="851"/>
        <v>0</v>
      </c>
      <c r="C2434" s="354">
        <f t="shared" si="852"/>
        <v>0</v>
      </c>
      <c r="D2434" s="354" t="str">
        <f t="shared" si="831"/>
        <v>CG</v>
      </c>
      <c r="E2434" s="354" t="str">
        <f t="shared" si="832"/>
        <v>27</v>
      </c>
      <c r="F2434" s="354" t="str">
        <f t="shared" si="833"/>
        <v>E</v>
      </c>
      <c r="G2434" s="355" t="str">
        <f t="shared" si="834"/>
        <v>02</v>
      </c>
      <c r="H2434" s="232" t="s">
        <v>2650</v>
      </c>
      <c r="I2434" s="232" t="s">
        <v>3025</v>
      </c>
      <c r="J2434" s="233" t="s">
        <v>3025</v>
      </c>
      <c r="K2434" s="233" t="s">
        <v>3025</v>
      </c>
      <c r="L2434" s="234"/>
      <c r="M2434" s="232" t="str">
        <f>IF(ISNA(VLOOKUP(L2434,'MASTER DATA'!$A$1:$B$192,2,0)),"",VLOOKUP(L2434,'MASTER DATA'!$A$1:$B$192,2,0))</f>
        <v/>
      </c>
      <c r="N2434" s="232">
        <v>0</v>
      </c>
      <c r="O2434" s="232" t="e">
        <f t="shared" si="835"/>
        <v>#N/A</v>
      </c>
      <c r="P2434" s="232" t="e">
        <f t="shared" si="836"/>
        <v>#N/A</v>
      </c>
      <c r="Q2434" s="232" t="e">
        <f>VLOOKUP(L2434,'MASTER DATA'!$A$1:$E$192,5,0)</f>
        <v>#N/A</v>
      </c>
      <c r="R2434" s="234">
        <f>SUMIF('picking of the day'!$H$4:$H$358,WMS!H2434&amp;WMS!L2434,'picking of the day'!$E$4:$E$358)</f>
        <v>0</v>
      </c>
      <c r="U2434" s="114">
        <f>IF(ISNA(VLOOKUP(H2434,'data putaway'!$A$1:$E$530,3,0)),0,VLOOKUP(H2434,'data putaway'!$A$1:$E$530,3,0))</f>
        <v>0</v>
      </c>
      <c r="V2434" s="354">
        <f t="shared" si="837"/>
        <v>0</v>
      </c>
      <c r="W2434" s="114">
        <f>IF(ISNA(VLOOKUP(H2434,'data putaway'!$A$1:$E$530,2,0)),0,VLOOKUP(H2434,'data putaway'!$A$1:$E$530,2,0))</f>
        <v>0</v>
      </c>
      <c r="X2434" s="354" t="b">
        <f t="shared" si="838"/>
        <v>1</v>
      </c>
      <c r="Y2434" s="354">
        <f>IF(ISNA(VLOOKUP(H2434,'data putaway'!$A$1:$E$530,4,0)),0,VLOOKUP(H2434,'data putaway'!$A$1:$E$530,4,0))</f>
        <v>0</v>
      </c>
      <c r="Z2434" s="113">
        <f>IF(ISNA(VLOOKUP(H2434,'data putaway'!$A$1:$E$530,5,0)),0,VLOOKUP(H2434,'data putaway'!$A$1:$E$530,5,0))</f>
        <v>0</v>
      </c>
      <c r="AA2434" s="354" t="b">
        <f t="shared" si="839"/>
        <v>0</v>
      </c>
      <c r="AB2434" s="354" t="b">
        <f t="shared" si="840"/>
        <v>0</v>
      </c>
      <c r="AC2434" s="356" t="str">
        <f t="shared" ca="1" si="841"/>
        <v/>
      </c>
      <c r="AD2434" s="114" t="str">
        <f t="shared" ca="1" si="848"/>
        <v/>
      </c>
      <c r="AE2434" s="114">
        <f t="shared" si="842"/>
        <v>0</v>
      </c>
      <c r="AF2434" s="114">
        <f t="shared" si="843"/>
        <v>0</v>
      </c>
      <c r="AG2434" s="354" t="str">
        <f t="shared" si="844"/>
        <v>CG27</v>
      </c>
      <c r="AH2434" s="114">
        <f>IF(ISNA(VLOOKUP(L2434,'MASTER DATA'!$A$1:$F$192,6,0)),0,VLOOKUP(L2434,'MASTER DATA'!$A$1:$F$192,6,0))*AE2434</f>
        <v>0</v>
      </c>
      <c r="AI2434" s="354" t="e">
        <f>VLOOKUP($D2434,'warehouse mapping'!$AN$7:$AO$17,2,0)</f>
        <v>#N/A</v>
      </c>
      <c r="AJ2434" s="114">
        <f t="shared" si="845"/>
        <v>1</v>
      </c>
      <c r="AK2434" s="354" t="e">
        <f t="shared" si="846"/>
        <v>#N/A</v>
      </c>
      <c r="AL2434" s="354" t="s">
        <v>3025</v>
      </c>
      <c r="AM2434" s="354">
        <f t="shared" si="849"/>
        <v>1</v>
      </c>
      <c r="AN2434" s="354" t="b">
        <f t="shared" si="847"/>
        <v>1</v>
      </c>
    </row>
    <row r="2435" spans="1:40" s="354" customFormat="1">
      <c r="A2435" s="354" t="str">
        <f t="shared" si="850"/>
        <v>CG28A01</v>
      </c>
      <c r="B2435" s="354">
        <f t="shared" si="851"/>
        <v>0</v>
      </c>
      <c r="C2435" s="354">
        <f t="shared" si="852"/>
        <v>0</v>
      </c>
      <c r="D2435" s="354" t="str">
        <f t="shared" si="831"/>
        <v>CG</v>
      </c>
      <c r="E2435" s="354" t="str">
        <f t="shared" si="832"/>
        <v>28</v>
      </c>
      <c r="F2435" s="354" t="str">
        <f t="shared" si="833"/>
        <v>A</v>
      </c>
      <c r="G2435" s="355" t="str">
        <f t="shared" si="834"/>
        <v>01</v>
      </c>
      <c r="H2435" s="232" t="s">
        <v>2651</v>
      </c>
      <c r="I2435" s="232" t="s">
        <v>3025</v>
      </c>
      <c r="J2435" s="233" t="s">
        <v>3025</v>
      </c>
      <c r="K2435" s="233" t="s">
        <v>3025</v>
      </c>
      <c r="L2435" s="234"/>
      <c r="M2435" s="232" t="str">
        <f>IF(ISNA(VLOOKUP(L2435,'MASTER DATA'!$A$1:$B$192,2,0)),"",VLOOKUP(L2435,'MASTER DATA'!$A$1:$B$192,2,0))</f>
        <v/>
      </c>
      <c r="N2435" s="232">
        <v>0</v>
      </c>
      <c r="O2435" s="232" t="e">
        <f t="shared" si="835"/>
        <v>#N/A</v>
      </c>
      <c r="P2435" s="232" t="e">
        <f t="shared" si="836"/>
        <v>#N/A</v>
      </c>
      <c r="Q2435" s="232" t="e">
        <f>VLOOKUP(L2435,'MASTER DATA'!$A$1:$E$192,5,0)</f>
        <v>#N/A</v>
      </c>
      <c r="R2435" s="234">
        <f>SUMIF('picking of the day'!$H$4:$H$358,WMS!H2435&amp;WMS!L2435,'picking of the day'!$E$4:$E$358)</f>
        <v>0</v>
      </c>
      <c r="U2435" s="114">
        <f>IF(ISNA(VLOOKUP(H2435,'data putaway'!$A$1:$E$530,3,0)),0,VLOOKUP(H2435,'data putaway'!$A$1:$E$530,3,0))</f>
        <v>0</v>
      </c>
      <c r="V2435" s="354">
        <f t="shared" si="837"/>
        <v>0</v>
      </c>
      <c r="W2435" s="114">
        <f>IF(ISNA(VLOOKUP(H2435,'data putaway'!$A$1:$E$530,2,0)),0,VLOOKUP(H2435,'data putaway'!$A$1:$E$530,2,0))</f>
        <v>0</v>
      </c>
      <c r="X2435" s="354" t="b">
        <f t="shared" si="838"/>
        <v>1</v>
      </c>
      <c r="Y2435" s="354">
        <f>IF(ISNA(VLOOKUP(H2435,'data putaway'!$A$1:$E$530,4,0)),0,VLOOKUP(H2435,'data putaway'!$A$1:$E$530,4,0))</f>
        <v>0</v>
      </c>
      <c r="Z2435" s="113">
        <f>IF(ISNA(VLOOKUP(H2435,'data putaway'!$A$1:$E$530,5,0)),0,VLOOKUP(H2435,'data putaway'!$A$1:$E$530,5,0))</f>
        <v>0</v>
      </c>
      <c r="AA2435" s="354" t="b">
        <f t="shared" si="839"/>
        <v>0</v>
      </c>
      <c r="AB2435" s="354" t="b">
        <f t="shared" si="840"/>
        <v>0</v>
      </c>
      <c r="AC2435" s="356" t="str">
        <f t="shared" ca="1" si="841"/>
        <v/>
      </c>
      <c r="AD2435" s="114" t="str">
        <f t="shared" ca="1" si="848"/>
        <v/>
      </c>
      <c r="AE2435" s="114">
        <f t="shared" si="842"/>
        <v>0</v>
      </c>
      <c r="AF2435" s="114">
        <f t="shared" si="843"/>
        <v>0</v>
      </c>
      <c r="AG2435" s="354" t="str">
        <f t="shared" si="844"/>
        <v>CG28</v>
      </c>
      <c r="AH2435" s="114">
        <f>IF(ISNA(VLOOKUP(L2435,'MASTER DATA'!$A$1:$F$192,6,0)),0,VLOOKUP(L2435,'MASTER DATA'!$A$1:$F$192,6,0))*AE2435</f>
        <v>0</v>
      </c>
      <c r="AI2435" s="354" t="e">
        <f>VLOOKUP($D2435,'warehouse mapping'!$AN$7:$AO$17,2,0)</f>
        <v>#N/A</v>
      </c>
      <c r="AJ2435" s="114">
        <f t="shared" si="845"/>
        <v>1</v>
      </c>
      <c r="AK2435" s="354" t="e">
        <f t="shared" si="846"/>
        <v>#N/A</v>
      </c>
      <c r="AL2435" s="354" t="s">
        <v>3025</v>
      </c>
      <c r="AM2435" s="354">
        <f t="shared" si="849"/>
        <v>1</v>
      </c>
      <c r="AN2435" s="354" t="b">
        <f t="shared" si="847"/>
        <v>1</v>
      </c>
    </row>
    <row r="2436" spans="1:40" s="354" customFormat="1">
      <c r="A2436" s="354" t="str">
        <f t="shared" si="850"/>
        <v>CG28A02</v>
      </c>
      <c r="B2436" s="354">
        <f t="shared" si="851"/>
        <v>0</v>
      </c>
      <c r="C2436" s="354">
        <f t="shared" si="852"/>
        <v>0</v>
      </c>
      <c r="D2436" s="354" t="str">
        <f t="shared" si="831"/>
        <v>CG</v>
      </c>
      <c r="E2436" s="354" t="str">
        <f t="shared" si="832"/>
        <v>28</v>
      </c>
      <c r="F2436" s="354" t="str">
        <f t="shared" si="833"/>
        <v>A</v>
      </c>
      <c r="G2436" s="355" t="str">
        <f t="shared" si="834"/>
        <v>02</v>
      </c>
      <c r="H2436" s="232" t="s">
        <v>2652</v>
      </c>
      <c r="I2436" s="232" t="s">
        <v>3025</v>
      </c>
      <c r="J2436" s="233" t="s">
        <v>3025</v>
      </c>
      <c r="K2436" s="233" t="s">
        <v>3025</v>
      </c>
      <c r="L2436" s="234"/>
      <c r="M2436" s="232" t="str">
        <f>IF(ISNA(VLOOKUP(L2436,'MASTER DATA'!$A$1:$B$192,2,0)),"",VLOOKUP(L2436,'MASTER DATA'!$A$1:$B$192,2,0))</f>
        <v/>
      </c>
      <c r="N2436" s="232">
        <v>0</v>
      </c>
      <c r="O2436" s="232" t="e">
        <f t="shared" si="835"/>
        <v>#N/A</v>
      </c>
      <c r="P2436" s="232" t="e">
        <f t="shared" si="836"/>
        <v>#N/A</v>
      </c>
      <c r="Q2436" s="232" t="e">
        <f>VLOOKUP(L2436,'MASTER DATA'!$A$1:$E$192,5,0)</f>
        <v>#N/A</v>
      </c>
      <c r="R2436" s="234">
        <f>SUMIF('picking of the day'!$H$4:$H$358,WMS!H2436&amp;WMS!L2436,'picking of the day'!$E$4:$E$358)</f>
        <v>0</v>
      </c>
      <c r="U2436" s="114">
        <f>IF(ISNA(VLOOKUP(H2436,'data putaway'!$A$1:$E$530,3,0)),0,VLOOKUP(H2436,'data putaway'!$A$1:$E$530,3,0))</f>
        <v>0</v>
      </c>
      <c r="V2436" s="354">
        <f t="shared" si="837"/>
        <v>0</v>
      </c>
      <c r="W2436" s="114">
        <f>IF(ISNA(VLOOKUP(H2436,'data putaway'!$A$1:$E$530,2,0)),0,VLOOKUP(H2436,'data putaway'!$A$1:$E$530,2,0))</f>
        <v>0</v>
      </c>
      <c r="X2436" s="354" t="b">
        <f t="shared" si="838"/>
        <v>1</v>
      </c>
      <c r="Y2436" s="354">
        <f>IF(ISNA(VLOOKUP(H2436,'data putaway'!$A$1:$E$530,4,0)),0,VLOOKUP(H2436,'data putaway'!$A$1:$E$530,4,0))</f>
        <v>0</v>
      </c>
      <c r="Z2436" s="113">
        <f>IF(ISNA(VLOOKUP(H2436,'data putaway'!$A$1:$E$530,5,0)),0,VLOOKUP(H2436,'data putaway'!$A$1:$E$530,5,0))</f>
        <v>0</v>
      </c>
      <c r="AA2436" s="354" t="b">
        <f t="shared" si="839"/>
        <v>0</v>
      </c>
      <c r="AB2436" s="354" t="b">
        <f t="shared" si="840"/>
        <v>0</v>
      </c>
      <c r="AC2436" s="356" t="str">
        <f t="shared" ca="1" si="841"/>
        <v/>
      </c>
      <c r="AD2436" s="114" t="str">
        <f t="shared" ca="1" si="848"/>
        <v/>
      </c>
      <c r="AE2436" s="114">
        <f t="shared" si="842"/>
        <v>0</v>
      </c>
      <c r="AF2436" s="114">
        <f t="shared" si="843"/>
        <v>0</v>
      </c>
      <c r="AG2436" s="354" t="str">
        <f t="shared" si="844"/>
        <v>CG28</v>
      </c>
      <c r="AH2436" s="114">
        <f>IF(ISNA(VLOOKUP(L2436,'MASTER DATA'!$A$1:$F$192,6,0)),0,VLOOKUP(L2436,'MASTER DATA'!$A$1:$F$192,6,0))*AE2436</f>
        <v>0</v>
      </c>
      <c r="AI2436" s="354" t="e">
        <f>VLOOKUP($D2436,'warehouse mapping'!$AN$7:$AO$17,2,0)</f>
        <v>#N/A</v>
      </c>
      <c r="AJ2436" s="114">
        <f t="shared" si="845"/>
        <v>1</v>
      </c>
      <c r="AK2436" s="354" t="e">
        <f t="shared" si="846"/>
        <v>#N/A</v>
      </c>
      <c r="AL2436" s="354" t="s">
        <v>3025</v>
      </c>
      <c r="AM2436" s="354">
        <f t="shared" si="849"/>
        <v>1</v>
      </c>
      <c r="AN2436" s="354" t="b">
        <f t="shared" si="847"/>
        <v>1</v>
      </c>
    </row>
    <row r="2437" spans="1:40" s="354" customFormat="1">
      <c r="A2437" s="354" t="str">
        <f t="shared" si="850"/>
        <v>CG28B01</v>
      </c>
      <c r="B2437" s="354">
        <f t="shared" si="851"/>
        <v>0</v>
      </c>
      <c r="C2437" s="354">
        <f t="shared" si="852"/>
        <v>0</v>
      </c>
      <c r="D2437" s="354" t="str">
        <f t="shared" ref="D2437:D2500" si="853">LEFT(H2437,2)</f>
        <v>CG</v>
      </c>
      <c r="E2437" s="354" t="str">
        <f t="shared" ref="E2437:E2500" si="854">MID(H2437,3,2)</f>
        <v>28</v>
      </c>
      <c r="F2437" s="354" t="str">
        <f t="shared" ref="F2437:F2500" si="855">MID(H2437,5,1)</f>
        <v>B</v>
      </c>
      <c r="G2437" s="355" t="str">
        <f t="shared" ref="G2437:G2500" si="856">RIGHT(H2437,2)</f>
        <v>01</v>
      </c>
      <c r="H2437" s="232" t="s">
        <v>2653</v>
      </c>
      <c r="I2437" s="232" t="s">
        <v>3025</v>
      </c>
      <c r="J2437" s="233" t="s">
        <v>3025</v>
      </c>
      <c r="K2437" s="233" t="s">
        <v>3025</v>
      </c>
      <c r="L2437" s="234"/>
      <c r="M2437" s="232" t="str">
        <f>IF(ISNA(VLOOKUP(L2437,'MASTER DATA'!$A$1:$B$192,2,0)),"",VLOOKUP(L2437,'MASTER DATA'!$A$1:$B$192,2,0))</f>
        <v/>
      </c>
      <c r="N2437" s="232">
        <v>0</v>
      </c>
      <c r="O2437" s="232" t="e">
        <f t="shared" ref="O2437:O2500" si="857">(V2437-P2437)/Q2437</f>
        <v>#N/A</v>
      </c>
      <c r="P2437" s="232" t="e">
        <f t="shared" ref="P2437:P2500" si="858">MOD(V2437,Q2437)</f>
        <v>#N/A</v>
      </c>
      <c r="Q2437" s="232" t="e">
        <f>VLOOKUP(L2437,'MASTER DATA'!$A$1:$E$192,5,0)</f>
        <v>#N/A</v>
      </c>
      <c r="R2437" s="234">
        <f>SUMIF('picking of the day'!$H$4:$H$358,WMS!H2437&amp;WMS!L2437,'picking of the day'!$E$4:$E$358)</f>
        <v>0</v>
      </c>
      <c r="U2437" s="114">
        <f>IF(ISNA(VLOOKUP(H2437,'data putaway'!$A$1:$E$530,3,0)),0,VLOOKUP(H2437,'data putaway'!$A$1:$E$530,3,0))</f>
        <v>0</v>
      </c>
      <c r="V2437" s="354">
        <f t="shared" ref="V2437:V2500" si="859">(N2437+T2437+U2437)-(R2437+S2437)</f>
        <v>0</v>
      </c>
      <c r="W2437" s="114">
        <f>IF(ISNA(VLOOKUP(H2437,'data putaway'!$A$1:$E$530,2,0)),0,VLOOKUP(H2437,'data putaway'!$A$1:$E$530,2,0))</f>
        <v>0</v>
      </c>
      <c r="X2437" s="354" t="b">
        <f t="shared" ref="X2437:X2500" si="860">W2437=L2437</f>
        <v>1</v>
      </c>
      <c r="Y2437" s="354">
        <f>IF(ISNA(VLOOKUP(H2437,'data putaway'!$A$1:$E$530,4,0)),0,VLOOKUP(H2437,'data putaway'!$A$1:$E$530,4,0))</f>
        <v>0</v>
      </c>
      <c r="Z2437" s="113">
        <f>IF(ISNA(VLOOKUP(H2437,'data putaway'!$A$1:$E$530,5,0)),0,VLOOKUP(H2437,'data putaway'!$A$1:$E$530,5,0))</f>
        <v>0</v>
      </c>
      <c r="AA2437" s="354" t="b">
        <f t="shared" ref="AA2437:AA2500" si="861">Y2437=I2437</f>
        <v>0</v>
      </c>
      <c r="AB2437" s="354" t="b">
        <f t="shared" ref="AB2437:AB2500" si="862">Z2437=K2437</f>
        <v>0</v>
      </c>
      <c r="AC2437" s="356" t="str">
        <f t="shared" ref="AC2437:AC2500" ca="1" si="863">IF(J2437="","",DATEDIF(J2437,NOW(),"ym")&amp;" Month"&amp;",  "&amp;DATEDIF(J2437,NOW(),"md")&amp;" Days")</f>
        <v/>
      </c>
      <c r="AD2437" s="114" t="str">
        <f t="shared" ca="1" si="848"/>
        <v/>
      </c>
      <c r="AE2437" s="114">
        <f t="shared" ref="AE2437:AE2500" si="864">N2437+U2437</f>
        <v>0</v>
      </c>
      <c r="AF2437" s="114">
        <f t="shared" ref="AF2437:AF2500" si="865">IF(V2437&gt;0,1,0)</f>
        <v>0</v>
      </c>
      <c r="AG2437" s="354" t="str">
        <f t="shared" ref="AG2437:AG2500" si="866">D2437&amp;E2437</f>
        <v>CG28</v>
      </c>
      <c r="AH2437" s="114">
        <f>IF(ISNA(VLOOKUP(L2437,'MASTER DATA'!$A$1:$F$192,6,0)),0,VLOOKUP(L2437,'MASTER DATA'!$A$1:$F$192,6,0))*AE2437</f>
        <v>0</v>
      </c>
      <c r="AI2437" s="354" t="e">
        <f>VLOOKUP($D2437,'warehouse mapping'!$AN$7:$AO$17,2,0)</f>
        <v>#N/A</v>
      </c>
      <c r="AJ2437" s="114">
        <f t="shared" ref="AJ2437:AJ2500" si="867">IF(AF2437=0,1,0)</f>
        <v>1</v>
      </c>
      <c r="AK2437" s="354" t="e">
        <f t="shared" ref="AK2437:AK2500" si="868">IF(AND(AJ2437=1,AI2437="aktif"),D2437,"")</f>
        <v>#N/A</v>
      </c>
      <c r="AL2437" s="354" t="s">
        <v>3025</v>
      </c>
      <c r="AM2437" s="354">
        <f t="shared" si="849"/>
        <v>1</v>
      </c>
      <c r="AN2437" s="354" t="b">
        <f t="shared" si="847"/>
        <v>1</v>
      </c>
    </row>
    <row r="2438" spans="1:40" s="354" customFormat="1">
      <c r="A2438" s="354" t="str">
        <f t="shared" si="850"/>
        <v>CG28B02</v>
      </c>
      <c r="B2438" s="354">
        <f t="shared" si="851"/>
        <v>0</v>
      </c>
      <c r="C2438" s="354">
        <f t="shared" si="852"/>
        <v>0</v>
      </c>
      <c r="D2438" s="354" t="str">
        <f t="shared" si="853"/>
        <v>CG</v>
      </c>
      <c r="E2438" s="354" t="str">
        <f t="shared" si="854"/>
        <v>28</v>
      </c>
      <c r="F2438" s="354" t="str">
        <f t="shared" si="855"/>
        <v>B</v>
      </c>
      <c r="G2438" s="355" t="str">
        <f t="shared" si="856"/>
        <v>02</v>
      </c>
      <c r="H2438" s="232" t="s">
        <v>2654</v>
      </c>
      <c r="I2438" s="232" t="s">
        <v>3025</v>
      </c>
      <c r="J2438" s="233" t="s">
        <v>3025</v>
      </c>
      <c r="K2438" s="233" t="s">
        <v>3025</v>
      </c>
      <c r="L2438" s="234"/>
      <c r="M2438" s="232" t="str">
        <f>IF(ISNA(VLOOKUP(L2438,'MASTER DATA'!$A$1:$B$192,2,0)),"",VLOOKUP(L2438,'MASTER DATA'!$A$1:$B$192,2,0))</f>
        <v/>
      </c>
      <c r="N2438" s="232">
        <v>0</v>
      </c>
      <c r="O2438" s="232" t="e">
        <f t="shared" si="857"/>
        <v>#N/A</v>
      </c>
      <c r="P2438" s="232" t="e">
        <f t="shared" si="858"/>
        <v>#N/A</v>
      </c>
      <c r="Q2438" s="232" t="e">
        <f>VLOOKUP(L2438,'MASTER DATA'!$A$1:$E$192,5,0)</f>
        <v>#N/A</v>
      </c>
      <c r="R2438" s="234">
        <f>SUMIF('picking of the day'!$H$4:$H$358,WMS!H2438&amp;WMS!L2438,'picking of the day'!$E$4:$E$358)</f>
        <v>0</v>
      </c>
      <c r="U2438" s="114">
        <f>IF(ISNA(VLOOKUP(H2438,'data putaway'!$A$1:$E$530,3,0)),0,VLOOKUP(H2438,'data putaway'!$A$1:$E$530,3,0))</f>
        <v>0</v>
      </c>
      <c r="V2438" s="354">
        <f t="shared" si="859"/>
        <v>0</v>
      </c>
      <c r="W2438" s="114">
        <f>IF(ISNA(VLOOKUP(H2438,'data putaway'!$A$1:$E$530,2,0)),0,VLOOKUP(H2438,'data putaway'!$A$1:$E$530,2,0))</f>
        <v>0</v>
      </c>
      <c r="X2438" s="354" t="b">
        <f t="shared" si="860"/>
        <v>1</v>
      </c>
      <c r="Y2438" s="354">
        <f>IF(ISNA(VLOOKUP(H2438,'data putaway'!$A$1:$E$530,4,0)),0,VLOOKUP(H2438,'data putaway'!$A$1:$E$530,4,0))</f>
        <v>0</v>
      </c>
      <c r="Z2438" s="113">
        <f>IF(ISNA(VLOOKUP(H2438,'data putaway'!$A$1:$E$530,5,0)),0,VLOOKUP(H2438,'data putaway'!$A$1:$E$530,5,0))</f>
        <v>0</v>
      </c>
      <c r="AA2438" s="354" t="b">
        <f t="shared" si="861"/>
        <v>0</v>
      </c>
      <c r="AB2438" s="354" t="b">
        <f t="shared" si="862"/>
        <v>0</v>
      </c>
      <c r="AC2438" s="356" t="str">
        <f t="shared" ca="1" si="863"/>
        <v/>
      </c>
      <c r="AD2438" s="114" t="str">
        <f t="shared" ca="1" si="848"/>
        <v/>
      </c>
      <c r="AE2438" s="114">
        <f t="shared" si="864"/>
        <v>0</v>
      </c>
      <c r="AF2438" s="114">
        <f t="shared" si="865"/>
        <v>0</v>
      </c>
      <c r="AG2438" s="354" t="str">
        <f t="shared" si="866"/>
        <v>CG28</v>
      </c>
      <c r="AH2438" s="114">
        <f>IF(ISNA(VLOOKUP(L2438,'MASTER DATA'!$A$1:$F$192,6,0)),0,VLOOKUP(L2438,'MASTER DATA'!$A$1:$F$192,6,0))*AE2438</f>
        <v>0</v>
      </c>
      <c r="AI2438" s="354" t="e">
        <f>VLOOKUP($D2438,'warehouse mapping'!$AN$7:$AO$17,2,0)</f>
        <v>#N/A</v>
      </c>
      <c r="AJ2438" s="114">
        <f t="shared" si="867"/>
        <v>1</v>
      </c>
      <c r="AK2438" s="354" t="e">
        <f t="shared" si="868"/>
        <v>#N/A</v>
      </c>
      <c r="AL2438" s="354" t="s">
        <v>3025</v>
      </c>
      <c r="AM2438" s="354">
        <f t="shared" si="849"/>
        <v>1</v>
      </c>
      <c r="AN2438" s="354" t="b">
        <f t="shared" ref="AN2438:AN2501" si="869">ISNUMBER(V2438)</f>
        <v>1</v>
      </c>
    </row>
    <row r="2439" spans="1:40" s="354" customFormat="1">
      <c r="A2439" s="354" t="str">
        <f t="shared" si="850"/>
        <v>CG28C01</v>
      </c>
      <c r="B2439" s="354">
        <f t="shared" si="851"/>
        <v>0</v>
      </c>
      <c r="C2439" s="354">
        <f t="shared" si="852"/>
        <v>0</v>
      </c>
      <c r="D2439" s="354" t="str">
        <f t="shared" si="853"/>
        <v>CG</v>
      </c>
      <c r="E2439" s="354" t="str">
        <f t="shared" si="854"/>
        <v>28</v>
      </c>
      <c r="F2439" s="354" t="str">
        <f t="shared" si="855"/>
        <v>C</v>
      </c>
      <c r="G2439" s="355" t="str">
        <f t="shared" si="856"/>
        <v>01</v>
      </c>
      <c r="H2439" s="232" t="s">
        <v>2655</v>
      </c>
      <c r="I2439" s="232" t="s">
        <v>3025</v>
      </c>
      <c r="J2439" s="233" t="s">
        <v>3025</v>
      </c>
      <c r="K2439" s="233" t="s">
        <v>3025</v>
      </c>
      <c r="L2439" s="234"/>
      <c r="M2439" s="232" t="str">
        <f>IF(ISNA(VLOOKUP(L2439,'MASTER DATA'!$A$1:$B$192,2,0)),"",VLOOKUP(L2439,'MASTER DATA'!$A$1:$B$192,2,0))</f>
        <v/>
      </c>
      <c r="N2439" s="232">
        <v>0</v>
      </c>
      <c r="O2439" s="232" t="e">
        <f t="shared" si="857"/>
        <v>#N/A</v>
      </c>
      <c r="P2439" s="232" t="e">
        <f t="shared" si="858"/>
        <v>#N/A</v>
      </c>
      <c r="Q2439" s="232" t="e">
        <f>VLOOKUP(L2439,'MASTER DATA'!$A$1:$E$192,5,0)</f>
        <v>#N/A</v>
      </c>
      <c r="R2439" s="234">
        <f>SUMIF('picking of the day'!$H$4:$H$358,WMS!H2439&amp;WMS!L2439,'picking of the day'!$E$4:$E$358)</f>
        <v>0</v>
      </c>
      <c r="U2439" s="114">
        <f>IF(ISNA(VLOOKUP(H2439,'data putaway'!$A$1:$E$530,3,0)),0,VLOOKUP(H2439,'data putaway'!$A$1:$E$530,3,0))</f>
        <v>0</v>
      </c>
      <c r="V2439" s="354">
        <f t="shared" si="859"/>
        <v>0</v>
      </c>
      <c r="W2439" s="114">
        <f>IF(ISNA(VLOOKUP(H2439,'data putaway'!$A$1:$E$530,2,0)),0,VLOOKUP(H2439,'data putaway'!$A$1:$E$530,2,0))</f>
        <v>0</v>
      </c>
      <c r="X2439" s="354" t="b">
        <f t="shared" si="860"/>
        <v>1</v>
      </c>
      <c r="Y2439" s="354">
        <f>IF(ISNA(VLOOKUP(H2439,'data putaway'!$A$1:$E$530,4,0)),0,VLOOKUP(H2439,'data putaway'!$A$1:$E$530,4,0))</f>
        <v>0</v>
      </c>
      <c r="Z2439" s="113">
        <f>IF(ISNA(VLOOKUP(H2439,'data putaway'!$A$1:$E$530,5,0)),0,VLOOKUP(H2439,'data putaway'!$A$1:$E$530,5,0))</f>
        <v>0</v>
      </c>
      <c r="AA2439" s="354" t="b">
        <f t="shared" si="861"/>
        <v>0</v>
      </c>
      <c r="AB2439" s="354" t="b">
        <f t="shared" si="862"/>
        <v>0</v>
      </c>
      <c r="AC2439" s="356" t="str">
        <f t="shared" ca="1" si="863"/>
        <v/>
      </c>
      <c r="AD2439" s="114" t="str">
        <f t="shared" ca="1" si="848"/>
        <v/>
      </c>
      <c r="AE2439" s="114">
        <f t="shared" si="864"/>
        <v>0</v>
      </c>
      <c r="AF2439" s="114">
        <f t="shared" si="865"/>
        <v>0</v>
      </c>
      <c r="AG2439" s="354" t="str">
        <f t="shared" si="866"/>
        <v>CG28</v>
      </c>
      <c r="AH2439" s="114">
        <f>IF(ISNA(VLOOKUP(L2439,'MASTER DATA'!$A$1:$F$192,6,0)),0,VLOOKUP(L2439,'MASTER DATA'!$A$1:$F$192,6,0))*AE2439</f>
        <v>0</v>
      </c>
      <c r="AI2439" s="354" t="e">
        <f>VLOOKUP($D2439,'warehouse mapping'!$AN$7:$AO$17,2,0)</f>
        <v>#N/A</v>
      </c>
      <c r="AJ2439" s="114">
        <f t="shared" si="867"/>
        <v>1</v>
      </c>
      <c r="AK2439" s="354" t="e">
        <f t="shared" si="868"/>
        <v>#N/A</v>
      </c>
      <c r="AL2439" s="354" t="s">
        <v>3025</v>
      </c>
      <c r="AM2439" s="354">
        <f t="shared" si="849"/>
        <v>1</v>
      </c>
      <c r="AN2439" s="354" t="b">
        <f t="shared" si="869"/>
        <v>1</v>
      </c>
    </row>
    <row r="2440" spans="1:40" s="354" customFormat="1">
      <c r="A2440" s="354" t="str">
        <f t="shared" si="850"/>
        <v>CG28C02</v>
      </c>
      <c r="B2440" s="354">
        <f t="shared" si="851"/>
        <v>0</v>
      </c>
      <c r="C2440" s="354">
        <f t="shared" si="852"/>
        <v>0</v>
      </c>
      <c r="D2440" s="354" t="str">
        <f t="shared" si="853"/>
        <v>CG</v>
      </c>
      <c r="E2440" s="354" t="str">
        <f t="shared" si="854"/>
        <v>28</v>
      </c>
      <c r="F2440" s="354" t="str">
        <f t="shared" si="855"/>
        <v>C</v>
      </c>
      <c r="G2440" s="355" t="str">
        <f t="shared" si="856"/>
        <v>02</v>
      </c>
      <c r="H2440" s="232" t="s">
        <v>2656</v>
      </c>
      <c r="I2440" s="232" t="s">
        <v>3025</v>
      </c>
      <c r="J2440" s="233" t="s">
        <v>3025</v>
      </c>
      <c r="K2440" s="233" t="s">
        <v>3025</v>
      </c>
      <c r="L2440" s="234"/>
      <c r="M2440" s="232" t="str">
        <f>IF(ISNA(VLOOKUP(L2440,'MASTER DATA'!$A$1:$B$192,2,0)),"",VLOOKUP(L2440,'MASTER DATA'!$A$1:$B$192,2,0))</f>
        <v/>
      </c>
      <c r="N2440" s="232">
        <v>0</v>
      </c>
      <c r="O2440" s="232" t="e">
        <f t="shared" si="857"/>
        <v>#N/A</v>
      </c>
      <c r="P2440" s="232" t="e">
        <f t="shared" si="858"/>
        <v>#N/A</v>
      </c>
      <c r="Q2440" s="232" t="e">
        <f>VLOOKUP(L2440,'MASTER DATA'!$A$1:$E$192,5,0)</f>
        <v>#N/A</v>
      </c>
      <c r="R2440" s="234">
        <f>SUMIF('picking of the day'!$H$4:$H$358,WMS!H2440&amp;WMS!L2440,'picking of the day'!$E$4:$E$358)</f>
        <v>0</v>
      </c>
      <c r="U2440" s="114">
        <f>IF(ISNA(VLOOKUP(H2440,'data putaway'!$A$1:$E$530,3,0)),0,VLOOKUP(H2440,'data putaway'!$A$1:$E$530,3,0))</f>
        <v>0</v>
      </c>
      <c r="V2440" s="354">
        <f t="shared" si="859"/>
        <v>0</v>
      </c>
      <c r="W2440" s="114">
        <f>IF(ISNA(VLOOKUP(H2440,'data putaway'!$A$1:$E$530,2,0)),0,VLOOKUP(H2440,'data putaway'!$A$1:$E$530,2,0))</f>
        <v>0</v>
      </c>
      <c r="X2440" s="354" t="b">
        <f t="shared" si="860"/>
        <v>1</v>
      </c>
      <c r="Y2440" s="354">
        <f>IF(ISNA(VLOOKUP(H2440,'data putaway'!$A$1:$E$530,4,0)),0,VLOOKUP(H2440,'data putaway'!$A$1:$E$530,4,0))</f>
        <v>0</v>
      </c>
      <c r="Z2440" s="113">
        <f>IF(ISNA(VLOOKUP(H2440,'data putaway'!$A$1:$E$530,5,0)),0,VLOOKUP(H2440,'data putaway'!$A$1:$E$530,5,0))</f>
        <v>0</v>
      </c>
      <c r="AA2440" s="354" t="b">
        <f t="shared" si="861"/>
        <v>0</v>
      </c>
      <c r="AB2440" s="354" t="b">
        <f t="shared" si="862"/>
        <v>0</v>
      </c>
      <c r="AC2440" s="356" t="str">
        <f t="shared" ca="1" si="863"/>
        <v/>
      </c>
      <c r="AD2440" s="114" t="str">
        <f t="shared" ca="1" si="848"/>
        <v/>
      </c>
      <c r="AE2440" s="114">
        <f t="shared" si="864"/>
        <v>0</v>
      </c>
      <c r="AF2440" s="114">
        <f t="shared" si="865"/>
        <v>0</v>
      </c>
      <c r="AG2440" s="354" t="str">
        <f t="shared" si="866"/>
        <v>CG28</v>
      </c>
      <c r="AH2440" s="114">
        <f>IF(ISNA(VLOOKUP(L2440,'MASTER DATA'!$A$1:$F$192,6,0)),0,VLOOKUP(L2440,'MASTER DATA'!$A$1:$F$192,6,0))*AE2440</f>
        <v>0</v>
      </c>
      <c r="AI2440" s="354" t="e">
        <f>VLOOKUP($D2440,'warehouse mapping'!$AN$7:$AO$17,2,0)</f>
        <v>#N/A</v>
      </c>
      <c r="AJ2440" s="114">
        <f t="shared" si="867"/>
        <v>1</v>
      </c>
      <c r="AK2440" s="354" t="e">
        <f t="shared" si="868"/>
        <v>#N/A</v>
      </c>
      <c r="AL2440" s="354" t="s">
        <v>3025</v>
      </c>
      <c r="AM2440" s="354">
        <f t="shared" si="849"/>
        <v>1</v>
      </c>
      <c r="AN2440" s="354" t="b">
        <f t="shared" si="869"/>
        <v>1</v>
      </c>
    </row>
    <row r="2441" spans="1:40" s="354" customFormat="1">
      <c r="A2441" s="354" t="str">
        <f t="shared" si="850"/>
        <v>CG28D01</v>
      </c>
      <c r="B2441" s="354">
        <f t="shared" si="851"/>
        <v>0</v>
      </c>
      <c r="C2441" s="354">
        <f t="shared" si="852"/>
        <v>0</v>
      </c>
      <c r="D2441" s="354" t="str">
        <f t="shared" si="853"/>
        <v>CG</v>
      </c>
      <c r="E2441" s="354" t="str">
        <f t="shared" si="854"/>
        <v>28</v>
      </c>
      <c r="F2441" s="354" t="str">
        <f t="shared" si="855"/>
        <v>D</v>
      </c>
      <c r="G2441" s="355" t="str">
        <f t="shared" si="856"/>
        <v>01</v>
      </c>
      <c r="H2441" s="232" t="s">
        <v>2657</v>
      </c>
      <c r="I2441" s="232" t="s">
        <v>3025</v>
      </c>
      <c r="J2441" s="233" t="s">
        <v>3025</v>
      </c>
      <c r="K2441" s="233" t="s">
        <v>3025</v>
      </c>
      <c r="L2441" s="234"/>
      <c r="M2441" s="232" t="str">
        <f>IF(ISNA(VLOOKUP(L2441,'MASTER DATA'!$A$1:$B$192,2,0)),"",VLOOKUP(L2441,'MASTER DATA'!$A$1:$B$192,2,0))</f>
        <v/>
      </c>
      <c r="N2441" s="232">
        <v>0</v>
      </c>
      <c r="O2441" s="232" t="e">
        <f t="shared" si="857"/>
        <v>#N/A</v>
      </c>
      <c r="P2441" s="232" t="e">
        <f t="shared" si="858"/>
        <v>#N/A</v>
      </c>
      <c r="Q2441" s="232" t="e">
        <f>VLOOKUP(L2441,'MASTER DATA'!$A$1:$E$192,5,0)</f>
        <v>#N/A</v>
      </c>
      <c r="R2441" s="234">
        <f>SUMIF('picking of the day'!$H$4:$H$358,WMS!H2441&amp;WMS!L2441,'picking of the day'!$E$4:$E$358)</f>
        <v>0</v>
      </c>
      <c r="U2441" s="114">
        <f>IF(ISNA(VLOOKUP(H2441,'data putaway'!$A$1:$E$530,3,0)),0,VLOOKUP(H2441,'data putaway'!$A$1:$E$530,3,0))</f>
        <v>0</v>
      </c>
      <c r="V2441" s="354">
        <f t="shared" si="859"/>
        <v>0</v>
      </c>
      <c r="W2441" s="114">
        <f>IF(ISNA(VLOOKUP(H2441,'data putaway'!$A$1:$E$530,2,0)),0,VLOOKUP(H2441,'data putaway'!$A$1:$E$530,2,0))</f>
        <v>0</v>
      </c>
      <c r="X2441" s="354" t="b">
        <f t="shared" si="860"/>
        <v>1</v>
      </c>
      <c r="Y2441" s="354">
        <f>IF(ISNA(VLOOKUP(H2441,'data putaway'!$A$1:$E$530,4,0)),0,VLOOKUP(H2441,'data putaway'!$A$1:$E$530,4,0))</f>
        <v>0</v>
      </c>
      <c r="Z2441" s="113">
        <f>IF(ISNA(VLOOKUP(H2441,'data putaway'!$A$1:$E$530,5,0)),0,VLOOKUP(H2441,'data putaway'!$A$1:$E$530,5,0))</f>
        <v>0</v>
      </c>
      <c r="AA2441" s="354" t="b">
        <f t="shared" si="861"/>
        <v>0</v>
      </c>
      <c r="AB2441" s="354" t="b">
        <f t="shared" si="862"/>
        <v>0</v>
      </c>
      <c r="AC2441" s="356" t="str">
        <f t="shared" ca="1" si="863"/>
        <v/>
      </c>
      <c r="AD2441" s="114" t="str">
        <f t="shared" ca="1" si="848"/>
        <v/>
      </c>
      <c r="AE2441" s="114">
        <f t="shared" si="864"/>
        <v>0</v>
      </c>
      <c r="AF2441" s="114">
        <f t="shared" si="865"/>
        <v>0</v>
      </c>
      <c r="AG2441" s="354" t="str">
        <f t="shared" si="866"/>
        <v>CG28</v>
      </c>
      <c r="AH2441" s="114">
        <f>IF(ISNA(VLOOKUP(L2441,'MASTER DATA'!$A$1:$F$192,6,0)),0,VLOOKUP(L2441,'MASTER DATA'!$A$1:$F$192,6,0))*AE2441</f>
        <v>0</v>
      </c>
      <c r="AI2441" s="354" t="e">
        <f>VLOOKUP($D2441,'warehouse mapping'!$AN$7:$AO$17,2,0)</f>
        <v>#N/A</v>
      </c>
      <c r="AJ2441" s="114">
        <f t="shared" si="867"/>
        <v>1</v>
      </c>
      <c r="AK2441" s="354" t="e">
        <f t="shared" si="868"/>
        <v>#N/A</v>
      </c>
      <c r="AL2441" s="354" t="s">
        <v>3025</v>
      </c>
      <c r="AM2441" s="354">
        <f t="shared" si="849"/>
        <v>1</v>
      </c>
      <c r="AN2441" s="354" t="b">
        <f t="shared" si="869"/>
        <v>1</v>
      </c>
    </row>
    <row r="2442" spans="1:40" s="354" customFormat="1">
      <c r="A2442" s="354" t="str">
        <f t="shared" si="850"/>
        <v>CG28D02</v>
      </c>
      <c r="B2442" s="354">
        <f t="shared" si="851"/>
        <v>0</v>
      </c>
      <c r="C2442" s="354">
        <f t="shared" si="852"/>
        <v>0</v>
      </c>
      <c r="D2442" s="354" t="str">
        <f t="shared" si="853"/>
        <v>CG</v>
      </c>
      <c r="E2442" s="354" t="str">
        <f t="shared" si="854"/>
        <v>28</v>
      </c>
      <c r="F2442" s="354" t="str">
        <f t="shared" si="855"/>
        <v>D</v>
      </c>
      <c r="G2442" s="355" t="str">
        <f t="shared" si="856"/>
        <v>02</v>
      </c>
      <c r="H2442" s="232" t="s">
        <v>2658</v>
      </c>
      <c r="I2442" s="232" t="s">
        <v>3025</v>
      </c>
      <c r="J2442" s="233" t="s">
        <v>3025</v>
      </c>
      <c r="K2442" s="233" t="s">
        <v>3025</v>
      </c>
      <c r="L2442" s="234"/>
      <c r="M2442" s="232" t="str">
        <f>IF(ISNA(VLOOKUP(L2442,'MASTER DATA'!$A$1:$B$192,2,0)),"",VLOOKUP(L2442,'MASTER DATA'!$A$1:$B$192,2,0))</f>
        <v/>
      </c>
      <c r="N2442" s="232">
        <v>0</v>
      </c>
      <c r="O2442" s="232" t="e">
        <f t="shared" si="857"/>
        <v>#N/A</v>
      </c>
      <c r="P2442" s="232" t="e">
        <f t="shared" si="858"/>
        <v>#N/A</v>
      </c>
      <c r="Q2442" s="232" t="e">
        <f>VLOOKUP(L2442,'MASTER DATA'!$A$1:$E$192,5,0)</f>
        <v>#N/A</v>
      </c>
      <c r="R2442" s="234">
        <f>SUMIF('picking of the day'!$H$4:$H$358,WMS!H2442&amp;WMS!L2442,'picking of the day'!$E$4:$E$358)</f>
        <v>0</v>
      </c>
      <c r="U2442" s="114">
        <f>IF(ISNA(VLOOKUP(H2442,'data putaway'!$A$1:$E$530,3,0)),0,VLOOKUP(H2442,'data putaway'!$A$1:$E$530,3,0))</f>
        <v>0</v>
      </c>
      <c r="V2442" s="354">
        <f t="shared" si="859"/>
        <v>0</v>
      </c>
      <c r="W2442" s="114">
        <f>IF(ISNA(VLOOKUP(H2442,'data putaway'!$A$1:$E$530,2,0)),0,VLOOKUP(H2442,'data putaway'!$A$1:$E$530,2,0))</f>
        <v>0</v>
      </c>
      <c r="X2442" s="354" t="b">
        <f t="shared" si="860"/>
        <v>1</v>
      </c>
      <c r="Y2442" s="354">
        <f>IF(ISNA(VLOOKUP(H2442,'data putaway'!$A$1:$E$530,4,0)),0,VLOOKUP(H2442,'data putaway'!$A$1:$E$530,4,0))</f>
        <v>0</v>
      </c>
      <c r="Z2442" s="113">
        <f>IF(ISNA(VLOOKUP(H2442,'data putaway'!$A$1:$E$530,5,0)),0,VLOOKUP(H2442,'data putaway'!$A$1:$E$530,5,0))</f>
        <v>0</v>
      </c>
      <c r="AA2442" s="354" t="b">
        <f t="shared" si="861"/>
        <v>0</v>
      </c>
      <c r="AB2442" s="354" t="b">
        <f t="shared" si="862"/>
        <v>0</v>
      </c>
      <c r="AC2442" s="356" t="str">
        <f t="shared" ca="1" si="863"/>
        <v/>
      </c>
      <c r="AD2442" s="114" t="str">
        <f t="shared" ca="1" si="848"/>
        <v/>
      </c>
      <c r="AE2442" s="114">
        <f t="shared" si="864"/>
        <v>0</v>
      </c>
      <c r="AF2442" s="114">
        <f t="shared" si="865"/>
        <v>0</v>
      </c>
      <c r="AG2442" s="354" t="str">
        <f t="shared" si="866"/>
        <v>CG28</v>
      </c>
      <c r="AH2442" s="114">
        <f>IF(ISNA(VLOOKUP(L2442,'MASTER DATA'!$A$1:$F$192,6,0)),0,VLOOKUP(L2442,'MASTER DATA'!$A$1:$F$192,6,0))*AE2442</f>
        <v>0</v>
      </c>
      <c r="AI2442" s="354" t="e">
        <f>VLOOKUP($D2442,'warehouse mapping'!$AN$7:$AO$17,2,0)</f>
        <v>#N/A</v>
      </c>
      <c r="AJ2442" s="114">
        <f t="shared" si="867"/>
        <v>1</v>
      </c>
      <c r="AK2442" s="354" t="e">
        <f t="shared" si="868"/>
        <v>#N/A</v>
      </c>
      <c r="AL2442" s="354" t="s">
        <v>3025</v>
      </c>
      <c r="AM2442" s="354">
        <f t="shared" si="849"/>
        <v>1</v>
      </c>
      <c r="AN2442" s="354" t="b">
        <f t="shared" si="869"/>
        <v>1</v>
      </c>
    </row>
    <row r="2443" spans="1:40" s="354" customFormat="1">
      <c r="A2443" s="354" t="str">
        <f t="shared" si="850"/>
        <v>CG28E01</v>
      </c>
      <c r="B2443" s="354">
        <f t="shared" si="851"/>
        <v>0</v>
      </c>
      <c r="C2443" s="354">
        <f t="shared" si="852"/>
        <v>0</v>
      </c>
      <c r="D2443" s="354" t="str">
        <f t="shared" si="853"/>
        <v>CG</v>
      </c>
      <c r="E2443" s="354" t="str">
        <f t="shared" si="854"/>
        <v>28</v>
      </c>
      <c r="F2443" s="354" t="str">
        <f t="shared" si="855"/>
        <v>E</v>
      </c>
      <c r="G2443" s="355" t="str">
        <f t="shared" si="856"/>
        <v>01</v>
      </c>
      <c r="H2443" s="232" t="s">
        <v>2659</v>
      </c>
      <c r="I2443" s="232" t="s">
        <v>3025</v>
      </c>
      <c r="J2443" s="233" t="s">
        <v>3025</v>
      </c>
      <c r="K2443" s="233" t="s">
        <v>3025</v>
      </c>
      <c r="L2443" s="234"/>
      <c r="M2443" s="232" t="str">
        <f>IF(ISNA(VLOOKUP(L2443,'MASTER DATA'!$A$1:$B$192,2,0)),"",VLOOKUP(L2443,'MASTER DATA'!$A$1:$B$192,2,0))</f>
        <v/>
      </c>
      <c r="N2443" s="232">
        <v>0</v>
      </c>
      <c r="O2443" s="232" t="e">
        <f t="shared" si="857"/>
        <v>#N/A</v>
      </c>
      <c r="P2443" s="232" t="e">
        <f t="shared" si="858"/>
        <v>#N/A</v>
      </c>
      <c r="Q2443" s="232" t="e">
        <f>VLOOKUP(L2443,'MASTER DATA'!$A$1:$E$192,5,0)</f>
        <v>#N/A</v>
      </c>
      <c r="R2443" s="234">
        <f>SUMIF('picking of the day'!$H$4:$H$358,WMS!H2443&amp;WMS!L2443,'picking of the day'!$E$4:$E$358)</f>
        <v>0</v>
      </c>
      <c r="U2443" s="114">
        <f>IF(ISNA(VLOOKUP(H2443,'data putaway'!$A$1:$E$530,3,0)),0,VLOOKUP(H2443,'data putaway'!$A$1:$E$530,3,0))</f>
        <v>0</v>
      </c>
      <c r="V2443" s="354">
        <f t="shared" si="859"/>
        <v>0</v>
      </c>
      <c r="W2443" s="114">
        <f>IF(ISNA(VLOOKUP(H2443,'data putaway'!$A$1:$E$530,2,0)),0,VLOOKUP(H2443,'data putaway'!$A$1:$E$530,2,0))</f>
        <v>0</v>
      </c>
      <c r="X2443" s="354" t="b">
        <f t="shared" si="860"/>
        <v>1</v>
      </c>
      <c r="Y2443" s="354">
        <f>IF(ISNA(VLOOKUP(H2443,'data putaway'!$A$1:$E$530,4,0)),0,VLOOKUP(H2443,'data putaway'!$A$1:$E$530,4,0))</f>
        <v>0</v>
      </c>
      <c r="Z2443" s="113">
        <f>IF(ISNA(VLOOKUP(H2443,'data putaway'!$A$1:$E$530,5,0)),0,VLOOKUP(H2443,'data putaway'!$A$1:$E$530,5,0))</f>
        <v>0</v>
      </c>
      <c r="AA2443" s="354" t="b">
        <f t="shared" si="861"/>
        <v>0</v>
      </c>
      <c r="AB2443" s="354" t="b">
        <f t="shared" si="862"/>
        <v>0</v>
      </c>
      <c r="AC2443" s="356" t="str">
        <f t="shared" ca="1" si="863"/>
        <v/>
      </c>
      <c r="AD2443" s="114" t="str">
        <f t="shared" ca="1" si="848"/>
        <v/>
      </c>
      <c r="AE2443" s="114">
        <f t="shared" si="864"/>
        <v>0</v>
      </c>
      <c r="AF2443" s="114">
        <f t="shared" si="865"/>
        <v>0</v>
      </c>
      <c r="AG2443" s="354" t="str">
        <f t="shared" si="866"/>
        <v>CG28</v>
      </c>
      <c r="AH2443" s="114">
        <f>IF(ISNA(VLOOKUP(L2443,'MASTER DATA'!$A$1:$F$192,6,0)),0,VLOOKUP(L2443,'MASTER DATA'!$A$1:$F$192,6,0))*AE2443</f>
        <v>0</v>
      </c>
      <c r="AI2443" s="354" t="e">
        <f>VLOOKUP($D2443,'warehouse mapping'!$AN$7:$AO$17,2,0)</f>
        <v>#N/A</v>
      </c>
      <c r="AJ2443" s="114">
        <f t="shared" si="867"/>
        <v>1</v>
      </c>
      <c r="AK2443" s="354" t="e">
        <f t="shared" si="868"/>
        <v>#N/A</v>
      </c>
      <c r="AL2443" s="354" t="s">
        <v>3025</v>
      </c>
      <c r="AM2443" s="354">
        <f t="shared" si="849"/>
        <v>1</v>
      </c>
      <c r="AN2443" s="354" t="b">
        <f t="shared" si="869"/>
        <v>1</v>
      </c>
    </row>
    <row r="2444" spans="1:40" s="354" customFormat="1">
      <c r="A2444" s="354" t="str">
        <f t="shared" si="850"/>
        <v>CG28E02</v>
      </c>
      <c r="B2444" s="354">
        <f t="shared" si="851"/>
        <v>0</v>
      </c>
      <c r="C2444" s="354">
        <f t="shared" si="852"/>
        <v>0</v>
      </c>
      <c r="D2444" s="354" t="str">
        <f t="shared" si="853"/>
        <v>CG</v>
      </c>
      <c r="E2444" s="354" t="str">
        <f t="shared" si="854"/>
        <v>28</v>
      </c>
      <c r="F2444" s="354" t="str">
        <f t="shared" si="855"/>
        <v>E</v>
      </c>
      <c r="G2444" s="355" t="str">
        <f t="shared" si="856"/>
        <v>02</v>
      </c>
      <c r="H2444" s="232" t="s">
        <v>2660</v>
      </c>
      <c r="I2444" s="232" t="s">
        <v>3025</v>
      </c>
      <c r="J2444" s="233" t="s">
        <v>3025</v>
      </c>
      <c r="K2444" s="233" t="s">
        <v>3025</v>
      </c>
      <c r="L2444" s="234"/>
      <c r="M2444" s="232" t="str">
        <f>IF(ISNA(VLOOKUP(L2444,'MASTER DATA'!$A$1:$B$192,2,0)),"",VLOOKUP(L2444,'MASTER DATA'!$A$1:$B$192,2,0))</f>
        <v/>
      </c>
      <c r="N2444" s="232">
        <v>0</v>
      </c>
      <c r="O2444" s="232" t="e">
        <f t="shared" si="857"/>
        <v>#N/A</v>
      </c>
      <c r="P2444" s="232" t="e">
        <f t="shared" si="858"/>
        <v>#N/A</v>
      </c>
      <c r="Q2444" s="232" t="e">
        <f>VLOOKUP(L2444,'MASTER DATA'!$A$1:$E$192,5,0)</f>
        <v>#N/A</v>
      </c>
      <c r="R2444" s="234">
        <f>SUMIF('picking of the day'!$H$4:$H$358,WMS!H2444&amp;WMS!L2444,'picking of the day'!$E$4:$E$358)</f>
        <v>0</v>
      </c>
      <c r="U2444" s="114">
        <f>IF(ISNA(VLOOKUP(H2444,'data putaway'!$A$1:$E$530,3,0)),0,VLOOKUP(H2444,'data putaway'!$A$1:$E$530,3,0))</f>
        <v>0</v>
      </c>
      <c r="V2444" s="354">
        <f t="shared" si="859"/>
        <v>0</v>
      </c>
      <c r="W2444" s="114">
        <f>IF(ISNA(VLOOKUP(H2444,'data putaway'!$A$1:$E$530,2,0)),0,VLOOKUP(H2444,'data putaway'!$A$1:$E$530,2,0))</f>
        <v>0</v>
      </c>
      <c r="X2444" s="354" t="b">
        <f t="shared" si="860"/>
        <v>1</v>
      </c>
      <c r="Y2444" s="354">
        <f>IF(ISNA(VLOOKUP(H2444,'data putaway'!$A$1:$E$530,4,0)),0,VLOOKUP(H2444,'data putaway'!$A$1:$E$530,4,0))</f>
        <v>0</v>
      </c>
      <c r="Z2444" s="113">
        <f>IF(ISNA(VLOOKUP(H2444,'data putaway'!$A$1:$E$530,5,0)),0,VLOOKUP(H2444,'data putaway'!$A$1:$E$530,5,0))</f>
        <v>0</v>
      </c>
      <c r="AA2444" s="354" t="b">
        <f t="shared" si="861"/>
        <v>0</v>
      </c>
      <c r="AB2444" s="354" t="b">
        <f t="shared" si="862"/>
        <v>0</v>
      </c>
      <c r="AC2444" s="356" t="str">
        <f t="shared" ca="1" si="863"/>
        <v/>
      </c>
      <c r="AD2444" s="114" t="str">
        <f t="shared" ca="1" si="848"/>
        <v/>
      </c>
      <c r="AE2444" s="114">
        <f t="shared" si="864"/>
        <v>0</v>
      </c>
      <c r="AF2444" s="114">
        <f t="shared" si="865"/>
        <v>0</v>
      </c>
      <c r="AG2444" s="354" t="str">
        <f t="shared" si="866"/>
        <v>CG28</v>
      </c>
      <c r="AH2444" s="114">
        <f>IF(ISNA(VLOOKUP(L2444,'MASTER DATA'!$A$1:$F$192,6,0)),0,VLOOKUP(L2444,'MASTER DATA'!$A$1:$F$192,6,0))*AE2444</f>
        <v>0</v>
      </c>
      <c r="AI2444" s="354" t="e">
        <f>VLOOKUP($D2444,'warehouse mapping'!$AN$7:$AO$17,2,0)</f>
        <v>#N/A</v>
      </c>
      <c r="AJ2444" s="114">
        <f t="shared" si="867"/>
        <v>1</v>
      </c>
      <c r="AK2444" s="354" t="e">
        <f t="shared" si="868"/>
        <v>#N/A</v>
      </c>
      <c r="AL2444" s="354" t="s">
        <v>3025</v>
      </c>
      <c r="AM2444" s="354">
        <f t="shared" si="849"/>
        <v>1</v>
      </c>
      <c r="AN2444" s="354" t="b">
        <f t="shared" si="869"/>
        <v>1</v>
      </c>
    </row>
    <row r="2445" spans="1:40" s="354" customFormat="1">
      <c r="A2445" s="354" t="str">
        <f t="shared" si="850"/>
        <v>CG29A01</v>
      </c>
      <c r="B2445" s="354">
        <f t="shared" si="851"/>
        <v>0</v>
      </c>
      <c r="C2445" s="354">
        <f t="shared" si="852"/>
        <v>0</v>
      </c>
      <c r="D2445" s="354" t="str">
        <f t="shared" si="853"/>
        <v>CG</v>
      </c>
      <c r="E2445" s="354" t="str">
        <f t="shared" si="854"/>
        <v>29</v>
      </c>
      <c r="F2445" s="354" t="str">
        <f t="shared" si="855"/>
        <v>A</v>
      </c>
      <c r="G2445" s="355" t="str">
        <f t="shared" si="856"/>
        <v>01</v>
      </c>
      <c r="H2445" s="232" t="s">
        <v>2661</v>
      </c>
      <c r="I2445" s="232" t="s">
        <v>3025</v>
      </c>
      <c r="J2445" s="233" t="s">
        <v>3025</v>
      </c>
      <c r="K2445" s="233" t="s">
        <v>3025</v>
      </c>
      <c r="L2445" s="234"/>
      <c r="M2445" s="232" t="str">
        <f>IF(ISNA(VLOOKUP(L2445,'MASTER DATA'!$A$1:$B$192,2,0)),"",VLOOKUP(L2445,'MASTER DATA'!$A$1:$B$192,2,0))</f>
        <v/>
      </c>
      <c r="N2445" s="232">
        <v>0</v>
      </c>
      <c r="O2445" s="232" t="e">
        <f t="shared" si="857"/>
        <v>#N/A</v>
      </c>
      <c r="P2445" s="232" t="e">
        <f t="shared" si="858"/>
        <v>#N/A</v>
      </c>
      <c r="Q2445" s="232" t="e">
        <f>VLOOKUP(L2445,'MASTER DATA'!$A$1:$E$192,5,0)</f>
        <v>#N/A</v>
      </c>
      <c r="R2445" s="234">
        <f>SUMIF('picking of the day'!$H$4:$H$358,WMS!H2445&amp;WMS!L2445,'picking of the day'!$E$4:$E$358)</f>
        <v>0</v>
      </c>
      <c r="U2445" s="114">
        <f>IF(ISNA(VLOOKUP(H2445,'data putaway'!$A$1:$E$530,3,0)),0,VLOOKUP(H2445,'data putaway'!$A$1:$E$530,3,0))</f>
        <v>0</v>
      </c>
      <c r="V2445" s="354">
        <f t="shared" si="859"/>
        <v>0</v>
      </c>
      <c r="W2445" s="114">
        <f>IF(ISNA(VLOOKUP(H2445,'data putaway'!$A$1:$E$530,2,0)),0,VLOOKUP(H2445,'data putaway'!$A$1:$E$530,2,0))</f>
        <v>0</v>
      </c>
      <c r="X2445" s="354" t="b">
        <f t="shared" si="860"/>
        <v>1</v>
      </c>
      <c r="Y2445" s="354">
        <f>IF(ISNA(VLOOKUP(H2445,'data putaway'!$A$1:$E$530,4,0)),0,VLOOKUP(H2445,'data putaway'!$A$1:$E$530,4,0))</f>
        <v>0</v>
      </c>
      <c r="Z2445" s="113">
        <f>IF(ISNA(VLOOKUP(H2445,'data putaway'!$A$1:$E$530,5,0)),0,VLOOKUP(H2445,'data putaway'!$A$1:$E$530,5,0))</f>
        <v>0</v>
      </c>
      <c r="AA2445" s="354" t="b">
        <f t="shared" si="861"/>
        <v>0</v>
      </c>
      <c r="AB2445" s="354" t="b">
        <f t="shared" si="862"/>
        <v>0</v>
      </c>
      <c r="AC2445" s="356" t="str">
        <f t="shared" ca="1" si="863"/>
        <v/>
      </c>
      <c r="AD2445" s="114" t="str">
        <f t="shared" ca="1" si="848"/>
        <v/>
      </c>
      <c r="AE2445" s="114">
        <f t="shared" si="864"/>
        <v>0</v>
      </c>
      <c r="AF2445" s="114">
        <f t="shared" si="865"/>
        <v>0</v>
      </c>
      <c r="AG2445" s="354" t="str">
        <f t="shared" si="866"/>
        <v>CG29</v>
      </c>
      <c r="AH2445" s="114">
        <f>IF(ISNA(VLOOKUP(L2445,'MASTER DATA'!$A$1:$F$192,6,0)),0,VLOOKUP(L2445,'MASTER DATA'!$A$1:$F$192,6,0))*AE2445</f>
        <v>0</v>
      </c>
      <c r="AI2445" s="354" t="e">
        <f>VLOOKUP($D2445,'warehouse mapping'!$AN$7:$AO$17,2,0)</f>
        <v>#N/A</v>
      </c>
      <c r="AJ2445" s="114">
        <f t="shared" si="867"/>
        <v>1</v>
      </c>
      <c r="AK2445" s="354" t="e">
        <f t="shared" si="868"/>
        <v>#N/A</v>
      </c>
      <c r="AL2445" s="354" t="s">
        <v>3025</v>
      </c>
      <c r="AM2445" s="354">
        <f t="shared" si="849"/>
        <v>1</v>
      </c>
      <c r="AN2445" s="354" t="b">
        <f t="shared" si="869"/>
        <v>1</v>
      </c>
    </row>
    <row r="2446" spans="1:40" s="354" customFormat="1">
      <c r="A2446" s="354" t="str">
        <f t="shared" si="850"/>
        <v>CG29A02</v>
      </c>
      <c r="B2446" s="354">
        <f t="shared" si="851"/>
        <v>0</v>
      </c>
      <c r="C2446" s="354">
        <f t="shared" si="852"/>
        <v>0</v>
      </c>
      <c r="D2446" s="354" t="str">
        <f t="shared" si="853"/>
        <v>CG</v>
      </c>
      <c r="E2446" s="354" t="str">
        <f t="shared" si="854"/>
        <v>29</v>
      </c>
      <c r="F2446" s="354" t="str">
        <f t="shared" si="855"/>
        <v>A</v>
      </c>
      <c r="G2446" s="355" t="str">
        <f t="shared" si="856"/>
        <v>02</v>
      </c>
      <c r="H2446" s="232" t="s">
        <v>2662</v>
      </c>
      <c r="I2446" s="232" t="s">
        <v>3025</v>
      </c>
      <c r="J2446" s="233" t="s">
        <v>3025</v>
      </c>
      <c r="K2446" s="233" t="s">
        <v>3025</v>
      </c>
      <c r="L2446" s="234"/>
      <c r="M2446" s="232" t="str">
        <f>IF(ISNA(VLOOKUP(L2446,'MASTER DATA'!$A$1:$B$192,2,0)),"",VLOOKUP(L2446,'MASTER DATA'!$A$1:$B$192,2,0))</f>
        <v/>
      </c>
      <c r="N2446" s="232">
        <v>0</v>
      </c>
      <c r="O2446" s="232" t="e">
        <f t="shared" si="857"/>
        <v>#N/A</v>
      </c>
      <c r="P2446" s="232" t="e">
        <f t="shared" si="858"/>
        <v>#N/A</v>
      </c>
      <c r="Q2446" s="232" t="e">
        <f>VLOOKUP(L2446,'MASTER DATA'!$A$1:$E$192,5,0)</f>
        <v>#N/A</v>
      </c>
      <c r="R2446" s="234">
        <f>SUMIF('picking of the day'!$H$4:$H$358,WMS!H2446&amp;WMS!L2446,'picking of the day'!$E$4:$E$358)</f>
        <v>0</v>
      </c>
      <c r="U2446" s="114">
        <f>IF(ISNA(VLOOKUP(H2446,'data putaway'!$A$1:$E$530,3,0)),0,VLOOKUP(H2446,'data putaway'!$A$1:$E$530,3,0))</f>
        <v>0</v>
      </c>
      <c r="V2446" s="354">
        <f t="shared" si="859"/>
        <v>0</v>
      </c>
      <c r="W2446" s="114">
        <f>IF(ISNA(VLOOKUP(H2446,'data putaway'!$A$1:$E$530,2,0)),0,VLOOKUP(H2446,'data putaway'!$A$1:$E$530,2,0))</f>
        <v>0</v>
      </c>
      <c r="X2446" s="354" t="b">
        <f t="shared" si="860"/>
        <v>1</v>
      </c>
      <c r="Y2446" s="354">
        <f>IF(ISNA(VLOOKUP(H2446,'data putaway'!$A$1:$E$530,4,0)),0,VLOOKUP(H2446,'data putaway'!$A$1:$E$530,4,0))</f>
        <v>0</v>
      </c>
      <c r="Z2446" s="113">
        <f>IF(ISNA(VLOOKUP(H2446,'data putaway'!$A$1:$E$530,5,0)),0,VLOOKUP(H2446,'data putaway'!$A$1:$E$530,5,0))</f>
        <v>0</v>
      </c>
      <c r="AA2446" s="354" t="b">
        <f t="shared" si="861"/>
        <v>0</v>
      </c>
      <c r="AB2446" s="354" t="b">
        <f t="shared" si="862"/>
        <v>0</v>
      </c>
      <c r="AC2446" s="356" t="str">
        <f t="shared" ca="1" si="863"/>
        <v/>
      </c>
      <c r="AD2446" s="114" t="str">
        <f t="shared" ca="1" si="848"/>
        <v/>
      </c>
      <c r="AE2446" s="114">
        <f t="shared" si="864"/>
        <v>0</v>
      </c>
      <c r="AF2446" s="114">
        <f t="shared" si="865"/>
        <v>0</v>
      </c>
      <c r="AG2446" s="354" t="str">
        <f t="shared" si="866"/>
        <v>CG29</v>
      </c>
      <c r="AH2446" s="114">
        <f>IF(ISNA(VLOOKUP(L2446,'MASTER DATA'!$A$1:$F$192,6,0)),0,VLOOKUP(L2446,'MASTER DATA'!$A$1:$F$192,6,0))*AE2446</f>
        <v>0</v>
      </c>
      <c r="AI2446" s="354" t="e">
        <f>VLOOKUP($D2446,'warehouse mapping'!$AN$7:$AO$17,2,0)</f>
        <v>#N/A</v>
      </c>
      <c r="AJ2446" s="114">
        <f t="shared" si="867"/>
        <v>1</v>
      </c>
      <c r="AK2446" s="354" t="e">
        <f t="shared" si="868"/>
        <v>#N/A</v>
      </c>
      <c r="AL2446" s="354" t="s">
        <v>3025</v>
      </c>
      <c r="AM2446" s="354">
        <f t="shared" si="849"/>
        <v>1</v>
      </c>
      <c r="AN2446" s="354" t="b">
        <f t="shared" si="869"/>
        <v>1</v>
      </c>
    </row>
    <row r="2447" spans="1:40" s="354" customFormat="1">
      <c r="A2447" s="354" t="str">
        <f t="shared" si="850"/>
        <v>CG29B01</v>
      </c>
      <c r="B2447" s="354">
        <f t="shared" si="851"/>
        <v>0</v>
      </c>
      <c r="C2447" s="354">
        <f t="shared" si="852"/>
        <v>0</v>
      </c>
      <c r="D2447" s="354" t="str">
        <f t="shared" si="853"/>
        <v>CG</v>
      </c>
      <c r="E2447" s="354" t="str">
        <f t="shared" si="854"/>
        <v>29</v>
      </c>
      <c r="F2447" s="354" t="str">
        <f t="shared" si="855"/>
        <v>B</v>
      </c>
      <c r="G2447" s="355" t="str">
        <f t="shared" si="856"/>
        <v>01</v>
      </c>
      <c r="H2447" s="232" t="s">
        <v>2663</v>
      </c>
      <c r="I2447" s="232" t="s">
        <v>3025</v>
      </c>
      <c r="J2447" s="233" t="s">
        <v>3025</v>
      </c>
      <c r="K2447" s="233" t="s">
        <v>3025</v>
      </c>
      <c r="L2447" s="234"/>
      <c r="M2447" s="232" t="str">
        <f>IF(ISNA(VLOOKUP(L2447,'MASTER DATA'!$A$1:$B$192,2,0)),"",VLOOKUP(L2447,'MASTER DATA'!$A$1:$B$192,2,0))</f>
        <v/>
      </c>
      <c r="N2447" s="232">
        <v>0</v>
      </c>
      <c r="O2447" s="232" t="e">
        <f t="shared" si="857"/>
        <v>#N/A</v>
      </c>
      <c r="P2447" s="232" t="e">
        <f t="shared" si="858"/>
        <v>#N/A</v>
      </c>
      <c r="Q2447" s="232" t="e">
        <f>VLOOKUP(L2447,'MASTER DATA'!$A$1:$E$192,5,0)</f>
        <v>#N/A</v>
      </c>
      <c r="R2447" s="234">
        <f>SUMIF('picking of the day'!$H$4:$H$358,WMS!H2447&amp;WMS!L2447,'picking of the day'!$E$4:$E$358)</f>
        <v>0</v>
      </c>
      <c r="U2447" s="114">
        <f>IF(ISNA(VLOOKUP(H2447,'data putaway'!$A$1:$E$530,3,0)),0,VLOOKUP(H2447,'data putaway'!$A$1:$E$530,3,0))</f>
        <v>0</v>
      </c>
      <c r="V2447" s="354">
        <f t="shared" si="859"/>
        <v>0</v>
      </c>
      <c r="W2447" s="114">
        <f>IF(ISNA(VLOOKUP(H2447,'data putaway'!$A$1:$E$530,2,0)),0,VLOOKUP(H2447,'data putaway'!$A$1:$E$530,2,0))</f>
        <v>0</v>
      </c>
      <c r="X2447" s="354" t="b">
        <f t="shared" si="860"/>
        <v>1</v>
      </c>
      <c r="Y2447" s="354">
        <f>IF(ISNA(VLOOKUP(H2447,'data putaway'!$A$1:$E$530,4,0)),0,VLOOKUP(H2447,'data putaway'!$A$1:$E$530,4,0))</f>
        <v>0</v>
      </c>
      <c r="Z2447" s="113">
        <f>IF(ISNA(VLOOKUP(H2447,'data putaway'!$A$1:$E$530,5,0)),0,VLOOKUP(H2447,'data putaway'!$A$1:$E$530,5,0))</f>
        <v>0</v>
      </c>
      <c r="AA2447" s="354" t="b">
        <f t="shared" si="861"/>
        <v>0</v>
      </c>
      <c r="AB2447" s="354" t="b">
        <f t="shared" si="862"/>
        <v>0</v>
      </c>
      <c r="AC2447" s="356" t="str">
        <f t="shared" ca="1" si="863"/>
        <v/>
      </c>
      <c r="AD2447" s="114" t="str">
        <f t="shared" ca="1" si="848"/>
        <v/>
      </c>
      <c r="AE2447" s="114">
        <f t="shared" si="864"/>
        <v>0</v>
      </c>
      <c r="AF2447" s="114">
        <f t="shared" si="865"/>
        <v>0</v>
      </c>
      <c r="AG2447" s="354" t="str">
        <f t="shared" si="866"/>
        <v>CG29</v>
      </c>
      <c r="AH2447" s="114">
        <f>IF(ISNA(VLOOKUP(L2447,'MASTER DATA'!$A$1:$F$192,6,0)),0,VLOOKUP(L2447,'MASTER DATA'!$A$1:$F$192,6,0))*AE2447</f>
        <v>0</v>
      </c>
      <c r="AI2447" s="354" t="e">
        <f>VLOOKUP($D2447,'warehouse mapping'!$AN$7:$AO$17,2,0)</f>
        <v>#N/A</v>
      </c>
      <c r="AJ2447" s="114">
        <f t="shared" si="867"/>
        <v>1</v>
      </c>
      <c r="AK2447" s="354" t="e">
        <f t="shared" si="868"/>
        <v>#N/A</v>
      </c>
      <c r="AL2447" s="354" t="s">
        <v>3025</v>
      </c>
      <c r="AM2447" s="354">
        <f t="shared" si="849"/>
        <v>1</v>
      </c>
      <c r="AN2447" s="354" t="b">
        <f t="shared" si="869"/>
        <v>1</v>
      </c>
    </row>
    <row r="2448" spans="1:40" s="354" customFormat="1">
      <c r="A2448" s="354" t="str">
        <f t="shared" si="850"/>
        <v>CG29B02</v>
      </c>
      <c r="B2448" s="354">
        <f t="shared" si="851"/>
        <v>0</v>
      </c>
      <c r="C2448" s="354">
        <f t="shared" si="852"/>
        <v>0</v>
      </c>
      <c r="D2448" s="354" t="str">
        <f t="shared" si="853"/>
        <v>CG</v>
      </c>
      <c r="E2448" s="354" t="str">
        <f t="shared" si="854"/>
        <v>29</v>
      </c>
      <c r="F2448" s="354" t="str">
        <f t="shared" si="855"/>
        <v>B</v>
      </c>
      <c r="G2448" s="355" t="str">
        <f t="shared" si="856"/>
        <v>02</v>
      </c>
      <c r="H2448" s="232" t="s">
        <v>2664</v>
      </c>
      <c r="I2448" s="232" t="s">
        <v>3025</v>
      </c>
      <c r="J2448" s="233" t="s">
        <v>3025</v>
      </c>
      <c r="K2448" s="233" t="s">
        <v>3025</v>
      </c>
      <c r="L2448" s="234"/>
      <c r="M2448" s="232" t="str">
        <f>IF(ISNA(VLOOKUP(L2448,'MASTER DATA'!$A$1:$B$192,2,0)),"",VLOOKUP(L2448,'MASTER DATA'!$A$1:$B$192,2,0))</f>
        <v/>
      </c>
      <c r="N2448" s="232">
        <v>0</v>
      </c>
      <c r="O2448" s="232" t="e">
        <f t="shared" si="857"/>
        <v>#N/A</v>
      </c>
      <c r="P2448" s="232" t="e">
        <f t="shared" si="858"/>
        <v>#N/A</v>
      </c>
      <c r="Q2448" s="232" t="e">
        <f>VLOOKUP(L2448,'MASTER DATA'!$A$1:$E$192,5,0)</f>
        <v>#N/A</v>
      </c>
      <c r="R2448" s="234">
        <f>SUMIF('picking of the day'!$H$4:$H$358,WMS!H2448&amp;WMS!L2448,'picking of the day'!$E$4:$E$358)</f>
        <v>0</v>
      </c>
      <c r="U2448" s="114">
        <f>IF(ISNA(VLOOKUP(H2448,'data putaway'!$A$1:$E$530,3,0)),0,VLOOKUP(H2448,'data putaway'!$A$1:$E$530,3,0))</f>
        <v>0</v>
      </c>
      <c r="V2448" s="354">
        <f t="shared" si="859"/>
        <v>0</v>
      </c>
      <c r="W2448" s="114">
        <f>IF(ISNA(VLOOKUP(H2448,'data putaway'!$A$1:$E$530,2,0)),0,VLOOKUP(H2448,'data putaway'!$A$1:$E$530,2,0))</f>
        <v>0</v>
      </c>
      <c r="X2448" s="354" t="b">
        <f t="shared" si="860"/>
        <v>1</v>
      </c>
      <c r="Y2448" s="354">
        <f>IF(ISNA(VLOOKUP(H2448,'data putaway'!$A$1:$E$530,4,0)),0,VLOOKUP(H2448,'data putaway'!$A$1:$E$530,4,0))</f>
        <v>0</v>
      </c>
      <c r="Z2448" s="113">
        <f>IF(ISNA(VLOOKUP(H2448,'data putaway'!$A$1:$E$530,5,0)),0,VLOOKUP(H2448,'data putaway'!$A$1:$E$530,5,0))</f>
        <v>0</v>
      </c>
      <c r="AA2448" s="354" t="b">
        <f t="shared" si="861"/>
        <v>0</v>
      </c>
      <c r="AB2448" s="354" t="b">
        <f t="shared" si="862"/>
        <v>0</v>
      </c>
      <c r="AC2448" s="356" t="str">
        <f t="shared" ca="1" si="863"/>
        <v/>
      </c>
      <c r="AD2448" s="114" t="str">
        <f t="shared" ca="1" si="848"/>
        <v/>
      </c>
      <c r="AE2448" s="114">
        <f t="shared" si="864"/>
        <v>0</v>
      </c>
      <c r="AF2448" s="114">
        <f t="shared" si="865"/>
        <v>0</v>
      </c>
      <c r="AG2448" s="354" t="str">
        <f t="shared" si="866"/>
        <v>CG29</v>
      </c>
      <c r="AH2448" s="114">
        <f>IF(ISNA(VLOOKUP(L2448,'MASTER DATA'!$A$1:$F$192,6,0)),0,VLOOKUP(L2448,'MASTER DATA'!$A$1:$F$192,6,0))*AE2448</f>
        <v>0</v>
      </c>
      <c r="AI2448" s="354" t="e">
        <f>VLOOKUP($D2448,'warehouse mapping'!$AN$7:$AO$17,2,0)</f>
        <v>#N/A</v>
      </c>
      <c r="AJ2448" s="114">
        <f t="shared" si="867"/>
        <v>1</v>
      </c>
      <c r="AK2448" s="354" t="e">
        <f t="shared" si="868"/>
        <v>#N/A</v>
      </c>
      <c r="AL2448" s="354" t="s">
        <v>3025</v>
      </c>
      <c r="AM2448" s="354">
        <f t="shared" si="849"/>
        <v>1</v>
      </c>
      <c r="AN2448" s="354" t="b">
        <f t="shared" si="869"/>
        <v>1</v>
      </c>
    </row>
    <row r="2449" spans="1:40" s="354" customFormat="1">
      <c r="A2449" s="354" t="str">
        <f t="shared" si="850"/>
        <v>CG29C01</v>
      </c>
      <c r="B2449" s="354">
        <f t="shared" si="851"/>
        <v>0</v>
      </c>
      <c r="C2449" s="354">
        <f t="shared" si="852"/>
        <v>0</v>
      </c>
      <c r="D2449" s="354" t="str">
        <f t="shared" si="853"/>
        <v>CG</v>
      </c>
      <c r="E2449" s="354" t="str">
        <f t="shared" si="854"/>
        <v>29</v>
      </c>
      <c r="F2449" s="354" t="str">
        <f t="shared" si="855"/>
        <v>C</v>
      </c>
      <c r="G2449" s="355" t="str">
        <f t="shared" si="856"/>
        <v>01</v>
      </c>
      <c r="H2449" s="232" t="s">
        <v>2665</v>
      </c>
      <c r="I2449" s="232" t="s">
        <v>3025</v>
      </c>
      <c r="J2449" s="233" t="s">
        <v>3025</v>
      </c>
      <c r="K2449" s="233" t="s">
        <v>3025</v>
      </c>
      <c r="L2449" s="234"/>
      <c r="M2449" s="232" t="str">
        <f>IF(ISNA(VLOOKUP(L2449,'MASTER DATA'!$A$1:$B$192,2,0)),"",VLOOKUP(L2449,'MASTER DATA'!$A$1:$B$192,2,0))</f>
        <v/>
      </c>
      <c r="N2449" s="232">
        <v>0</v>
      </c>
      <c r="O2449" s="232" t="e">
        <f t="shared" si="857"/>
        <v>#N/A</v>
      </c>
      <c r="P2449" s="232" t="e">
        <f t="shared" si="858"/>
        <v>#N/A</v>
      </c>
      <c r="Q2449" s="232" t="e">
        <f>VLOOKUP(L2449,'MASTER DATA'!$A$1:$E$192,5,0)</f>
        <v>#N/A</v>
      </c>
      <c r="R2449" s="234">
        <f>SUMIF('picking of the day'!$H$4:$H$358,WMS!H2449&amp;WMS!L2449,'picking of the day'!$E$4:$E$358)</f>
        <v>0</v>
      </c>
      <c r="U2449" s="114">
        <f>IF(ISNA(VLOOKUP(H2449,'data putaway'!$A$1:$E$530,3,0)),0,VLOOKUP(H2449,'data putaway'!$A$1:$E$530,3,0))</f>
        <v>0</v>
      </c>
      <c r="V2449" s="354">
        <f t="shared" si="859"/>
        <v>0</v>
      </c>
      <c r="W2449" s="114">
        <f>IF(ISNA(VLOOKUP(H2449,'data putaway'!$A$1:$E$530,2,0)),0,VLOOKUP(H2449,'data putaway'!$A$1:$E$530,2,0))</f>
        <v>0</v>
      </c>
      <c r="X2449" s="354" t="b">
        <f t="shared" si="860"/>
        <v>1</v>
      </c>
      <c r="Y2449" s="354">
        <f>IF(ISNA(VLOOKUP(H2449,'data putaway'!$A$1:$E$530,4,0)),0,VLOOKUP(H2449,'data putaway'!$A$1:$E$530,4,0))</f>
        <v>0</v>
      </c>
      <c r="Z2449" s="113">
        <f>IF(ISNA(VLOOKUP(H2449,'data putaway'!$A$1:$E$530,5,0)),0,VLOOKUP(H2449,'data putaway'!$A$1:$E$530,5,0))</f>
        <v>0</v>
      </c>
      <c r="AA2449" s="354" t="b">
        <f t="shared" si="861"/>
        <v>0</v>
      </c>
      <c r="AB2449" s="354" t="b">
        <f t="shared" si="862"/>
        <v>0</v>
      </c>
      <c r="AC2449" s="356" t="str">
        <f t="shared" ca="1" si="863"/>
        <v/>
      </c>
      <c r="AD2449" s="114" t="str">
        <f t="shared" ca="1" si="848"/>
        <v/>
      </c>
      <c r="AE2449" s="114">
        <f t="shared" si="864"/>
        <v>0</v>
      </c>
      <c r="AF2449" s="114">
        <f t="shared" si="865"/>
        <v>0</v>
      </c>
      <c r="AG2449" s="354" t="str">
        <f t="shared" si="866"/>
        <v>CG29</v>
      </c>
      <c r="AH2449" s="114">
        <f>IF(ISNA(VLOOKUP(L2449,'MASTER DATA'!$A$1:$F$192,6,0)),0,VLOOKUP(L2449,'MASTER DATA'!$A$1:$F$192,6,0))*AE2449</f>
        <v>0</v>
      </c>
      <c r="AI2449" s="354" t="e">
        <f>VLOOKUP($D2449,'warehouse mapping'!$AN$7:$AO$17,2,0)</f>
        <v>#N/A</v>
      </c>
      <c r="AJ2449" s="114">
        <f t="shared" si="867"/>
        <v>1</v>
      </c>
      <c r="AK2449" s="354" t="e">
        <f t="shared" si="868"/>
        <v>#N/A</v>
      </c>
      <c r="AL2449" s="354" t="s">
        <v>3025</v>
      </c>
      <c r="AM2449" s="354">
        <f t="shared" si="849"/>
        <v>1</v>
      </c>
      <c r="AN2449" s="354" t="b">
        <f t="shared" si="869"/>
        <v>1</v>
      </c>
    </row>
    <row r="2450" spans="1:40" s="354" customFormat="1">
      <c r="A2450" s="354" t="str">
        <f t="shared" si="850"/>
        <v>CG29C02</v>
      </c>
      <c r="B2450" s="354">
        <f t="shared" si="851"/>
        <v>0</v>
      </c>
      <c r="C2450" s="354">
        <f t="shared" si="852"/>
        <v>0</v>
      </c>
      <c r="D2450" s="354" t="str">
        <f t="shared" si="853"/>
        <v>CG</v>
      </c>
      <c r="E2450" s="354" t="str">
        <f t="shared" si="854"/>
        <v>29</v>
      </c>
      <c r="F2450" s="354" t="str">
        <f t="shared" si="855"/>
        <v>C</v>
      </c>
      <c r="G2450" s="355" t="str">
        <f t="shared" si="856"/>
        <v>02</v>
      </c>
      <c r="H2450" s="232" t="s">
        <v>2666</v>
      </c>
      <c r="I2450" s="232" t="s">
        <v>3025</v>
      </c>
      <c r="J2450" s="233" t="s">
        <v>3025</v>
      </c>
      <c r="K2450" s="233" t="s">
        <v>3025</v>
      </c>
      <c r="L2450" s="234"/>
      <c r="M2450" s="232" t="str">
        <f>IF(ISNA(VLOOKUP(L2450,'MASTER DATA'!$A$1:$B$192,2,0)),"",VLOOKUP(L2450,'MASTER DATA'!$A$1:$B$192,2,0))</f>
        <v/>
      </c>
      <c r="N2450" s="232">
        <v>0</v>
      </c>
      <c r="O2450" s="232" t="e">
        <f t="shared" si="857"/>
        <v>#N/A</v>
      </c>
      <c r="P2450" s="232" t="e">
        <f t="shared" si="858"/>
        <v>#N/A</v>
      </c>
      <c r="Q2450" s="232" t="e">
        <f>VLOOKUP(L2450,'MASTER DATA'!$A$1:$E$192,5,0)</f>
        <v>#N/A</v>
      </c>
      <c r="R2450" s="234">
        <f>SUMIF('picking of the day'!$H$4:$H$358,WMS!H2450&amp;WMS!L2450,'picking of the day'!$E$4:$E$358)</f>
        <v>0</v>
      </c>
      <c r="U2450" s="114">
        <f>IF(ISNA(VLOOKUP(H2450,'data putaway'!$A$1:$E$530,3,0)),0,VLOOKUP(H2450,'data putaway'!$A$1:$E$530,3,0))</f>
        <v>0</v>
      </c>
      <c r="V2450" s="354">
        <f t="shared" si="859"/>
        <v>0</v>
      </c>
      <c r="W2450" s="114">
        <f>IF(ISNA(VLOOKUP(H2450,'data putaway'!$A$1:$E$530,2,0)),0,VLOOKUP(H2450,'data putaway'!$A$1:$E$530,2,0))</f>
        <v>0</v>
      </c>
      <c r="X2450" s="354" t="b">
        <f t="shared" si="860"/>
        <v>1</v>
      </c>
      <c r="Y2450" s="354">
        <f>IF(ISNA(VLOOKUP(H2450,'data putaway'!$A$1:$E$530,4,0)),0,VLOOKUP(H2450,'data putaway'!$A$1:$E$530,4,0))</f>
        <v>0</v>
      </c>
      <c r="Z2450" s="113">
        <f>IF(ISNA(VLOOKUP(H2450,'data putaway'!$A$1:$E$530,5,0)),0,VLOOKUP(H2450,'data putaway'!$A$1:$E$530,5,0))</f>
        <v>0</v>
      </c>
      <c r="AA2450" s="354" t="b">
        <f t="shared" si="861"/>
        <v>0</v>
      </c>
      <c r="AB2450" s="354" t="b">
        <f t="shared" si="862"/>
        <v>0</v>
      </c>
      <c r="AC2450" s="356" t="str">
        <f t="shared" ca="1" si="863"/>
        <v/>
      </c>
      <c r="AD2450" s="114" t="str">
        <f t="shared" ca="1" si="848"/>
        <v/>
      </c>
      <c r="AE2450" s="114">
        <f t="shared" si="864"/>
        <v>0</v>
      </c>
      <c r="AF2450" s="114">
        <f t="shared" si="865"/>
        <v>0</v>
      </c>
      <c r="AG2450" s="354" t="str">
        <f t="shared" si="866"/>
        <v>CG29</v>
      </c>
      <c r="AH2450" s="114">
        <f>IF(ISNA(VLOOKUP(L2450,'MASTER DATA'!$A$1:$F$192,6,0)),0,VLOOKUP(L2450,'MASTER DATA'!$A$1:$F$192,6,0))*AE2450</f>
        <v>0</v>
      </c>
      <c r="AI2450" s="354" t="e">
        <f>VLOOKUP($D2450,'warehouse mapping'!$AN$7:$AO$17,2,0)</f>
        <v>#N/A</v>
      </c>
      <c r="AJ2450" s="114">
        <f t="shared" si="867"/>
        <v>1</v>
      </c>
      <c r="AK2450" s="354" t="e">
        <f t="shared" si="868"/>
        <v>#N/A</v>
      </c>
      <c r="AL2450" s="354" t="s">
        <v>3025</v>
      </c>
      <c r="AM2450" s="354">
        <f t="shared" si="849"/>
        <v>1</v>
      </c>
      <c r="AN2450" s="354" t="b">
        <f t="shared" si="869"/>
        <v>1</v>
      </c>
    </row>
    <row r="2451" spans="1:40" s="354" customFormat="1">
      <c r="A2451" s="354" t="str">
        <f t="shared" si="850"/>
        <v>CG29D01</v>
      </c>
      <c r="B2451" s="354">
        <f t="shared" si="851"/>
        <v>0</v>
      </c>
      <c r="C2451" s="354">
        <f t="shared" si="852"/>
        <v>0</v>
      </c>
      <c r="D2451" s="354" t="str">
        <f t="shared" si="853"/>
        <v>CG</v>
      </c>
      <c r="E2451" s="354" t="str">
        <f t="shared" si="854"/>
        <v>29</v>
      </c>
      <c r="F2451" s="354" t="str">
        <f t="shared" si="855"/>
        <v>D</v>
      </c>
      <c r="G2451" s="355" t="str">
        <f t="shared" si="856"/>
        <v>01</v>
      </c>
      <c r="H2451" s="232" t="s">
        <v>2667</v>
      </c>
      <c r="I2451" s="232" t="s">
        <v>3025</v>
      </c>
      <c r="J2451" s="233" t="s">
        <v>3025</v>
      </c>
      <c r="K2451" s="233" t="s">
        <v>3025</v>
      </c>
      <c r="L2451" s="234"/>
      <c r="M2451" s="232" t="str">
        <f>IF(ISNA(VLOOKUP(L2451,'MASTER DATA'!$A$1:$B$192,2,0)),"",VLOOKUP(L2451,'MASTER DATA'!$A$1:$B$192,2,0))</f>
        <v/>
      </c>
      <c r="N2451" s="232">
        <v>0</v>
      </c>
      <c r="O2451" s="232" t="e">
        <f t="shared" si="857"/>
        <v>#N/A</v>
      </c>
      <c r="P2451" s="232" t="e">
        <f t="shared" si="858"/>
        <v>#N/A</v>
      </c>
      <c r="Q2451" s="232" t="e">
        <f>VLOOKUP(L2451,'MASTER DATA'!$A$1:$E$192,5,0)</f>
        <v>#N/A</v>
      </c>
      <c r="R2451" s="234">
        <f>SUMIF('picking of the day'!$H$4:$H$358,WMS!H2451&amp;WMS!L2451,'picking of the day'!$E$4:$E$358)</f>
        <v>0</v>
      </c>
      <c r="U2451" s="114">
        <f>IF(ISNA(VLOOKUP(H2451,'data putaway'!$A$1:$E$530,3,0)),0,VLOOKUP(H2451,'data putaway'!$A$1:$E$530,3,0))</f>
        <v>0</v>
      </c>
      <c r="V2451" s="354">
        <f t="shared" si="859"/>
        <v>0</v>
      </c>
      <c r="W2451" s="114">
        <f>IF(ISNA(VLOOKUP(H2451,'data putaway'!$A$1:$E$530,2,0)),0,VLOOKUP(H2451,'data putaway'!$A$1:$E$530,2,0))</f>
        <v>0</v>
      </c>
      <c r="X2451" s="354" t="b">
        <f t="shared" si="860"/>
        <v>1</v>
      </c>
      <c r="Y2451" s="354">
        <f>IF(ISNA(VLOOKUP(H2451,'data putaway'!$A$1:$E$530,4,0)),0,VLOOKUP(H2451,'data putaway'!$A$1:$E$530,4,0))</f>
        <v>0</v>
      </c>
      <c r="Z2451" s="113">
        <f>IF(ISNA(VLOOKUP(H2451,'data putaway'!$A$1:$E$530,5,0)),0,VLOOKUP(H2451,'data putaway'!$A$1:$E$530,5,0))</f>
        <v>0</v>
      </c>
      <c r="AA2451" s="354" t="b">
        <f t="shared" si="861"/>
        <v>0</v>
      </c>
      <c r="AB2451" s="354" t="b">
        <f t="shared" si="862"/>
        <v>0</v>
      </c>
      <c r="AC2451" s="356" t="str">
        <f t="shared" ca="1" si="863"/>
        <v/>
      </c>
      <c r="AD2451" s="114" t="str">
        <f t="shared" ca="1" si="848"/>
        <v/>
      </c>
      <c r="AE2451" s="114">
        <f t="shared" si="864"/>
        <v>0</v>
      </c>
      <c r="AF2451" s="114">
        <f t="shared" si="865"/>
        <v>0</v>
      </c>
      <c r="AG2451" s="354" t="str">
        <f t="shared" si="866"/>
        <v>CG29</v>
      </c>
      <c r="AH2451" s="114">
        <f>IF(ISNA(VLOOKUP(L2451,'MASTER DATA'!$A$1:$F$192,6,0)),0,VLOOKUP(L2451,'MASTER DATA'!$A$1:$F$192,6,0))*AE2451</f>
        <v>0</v>
      </c>
      <c r="AI2451" s="354" t="e">
        <f>VLOOKUP($D2451,'warehouse mapping'!$AN$7:$AO$17,2,0)</f>
        <v>#N/A</v>
      </c>
      <c r="AJ2451" s="114">
        <f t="shared" si="867"/>
        <v>1</v>
      </c>
      <c r="AK2451" s="354" t="e">
        <f t="shared" si="868"/>
        <v>#N/A</v>
      </c>
      <c r="AL2451" s="354" t="s">
        <v>3025</v>
      </c>
      <c r="AM2451" s="354">
        <f t="shared" si="849"/>
        <v>1</v>
      </c>
      <c r="AN2451" s="354" t="b">
        <f t="shared" si="869"/>
        <v>1</v>
      </c>
    </row>
    <row r="2452" spans="1:40" s="354" customFormat="1">
      <c r="A2452" s="354" t="str">
        <f t="shared" si="850"/>
        <v>CG29D02</v>
      </c>
      <c r="B2452" s="354">
        <f t="shared" si="851"/>
        <v>0</v>
      </c>
      <c r="C2452" s="354">
        <f t="shared" si="852"/>
        <v>0</v>
      </c>
      <c r="D2452" s="354" t="str">
        <f t="shared" si="853"/>
        <v>CG</v>
      </c>
      <c r="E2452" s="354" t="str">
        <f t="shared" si="854"/>
        <v>29</v>
      </c>
      <c r="F2452" s="354" t="str">
        <f t="shared" si="855"/>
        <v>D</v>
      </c>
      <c r="G2452" s="355" t="str">
        <f t="shared" si="856"/>
        <v>02</v>
      </c>
      <c r="H2452" s="232" t="s">
        <v>2668</v>
      </c>
      <c r="I2452" s="232" t="s">
        <v>3025</v>
      </c>
      <c r="J2452" s="233" t="s">
        <v>3025</v>
      </c>
      <c r="K2452" s="233" t="s">
        <v>3025</v>
      </c>
      <c r="L2452" s="234"/>
      <c r="M2452" s="232" t="str">
        <f>IF(ISNA(VLOOKUP(L2452,'MASTER DATA'!$A$1:$B$192,2,0)),"",VLOOKUP(L2452,'MASTER DATA'!$A$1:$B$192,2,0))</f>
        <v/>
      </c>
      <c r="N2452" s="232">
        <v>0</v>
      </c>
      <c r="O2452" s="232" t="e">
        <f t="shared" si="857"/>
        <v>#N/A</v>
      </c>
      <c r="P2452" s="232" t="e">
        <f t="shared" si="858"/>
        <v>#N/A</v>
      </c>
      <c r="Q2452" s="232" t="e">
        <f>VLOOKUP(L2452,'MASTER DATA'!$A$1:$E$192,5,0)</f>
        <v>#N/A</v>
      </c>
      <c r="R2452" s="234">
        <f>SUMIF('picking of the day'!$H$4:$H$358,WMS!H2452&amp;WMS!L2452,'picking of the day'!$E$4:$E$358)</f>
        <v>0</v>
      </c>
      <c r="U2452" s="114">
        <f>IF(ISNA(VLOOKUP(H2452,'data putaway'!$A$1:$E$530,3,0)),0,VLOOKUP(H2452,'data putaway'!$A$1:$E$530,3,0))</f>
        <v>0</v>
      </c>
      <c r="V2452" s="354">
        <f t="shared" si="859"/>
        <v>0</v>
      </c>
      <c r="W2452" s="114">
        <f>IF(ISNA(VLOOKUP(H2452,'data putaway'!$A$1:$E$530,2,0)),0,VLOOKUP(H2452,'data putaway'!$A$1:$E$530,2,0))</f>
        <v>0</v>
      </c>
      <c r="X2452" s="354" t="b">
        <f t="shared" si="860"/>
        <v>1</v>
      </c>
      <c r="Y2452" s="354">
        <f>IF(ISNA(VLOOKUP(H2452,'data putaway'!$A$1:$E$530,4,0)),0,VLOOKUP(H2452,'data putaway'!$A$1:$E$530,4,0))</f>
        <v>0</v>
      </c>
      <c r="Z2452" s="113">
        <f>IF(ISNA(VLOOKUP(H2452,'data putaway'!$A$1:$E$530,5,0)),0,VLOOKUP(H2452,'data putaway'!$A$1:$E$530,5,0))</f>
        <v>0</v>
      </c>
      <c r="AA2452" s="354" t="b">
        <f t="shared" si="861"/>
        <v>0</v>
      </c>
      <c r="AB2452" s="354" t="b">
        <f t="shared" si="862"/>
        <v>0</v>
      </c>
      <c r="AC2452" s="356" t="str">
        <f t="shared" ca="1" si="863"/>
        <v/>
      </c>
      <c r="AD2452" s="114" t="str">
        <f t="shared" ca="1" si="848"/>
        <v/>
      </c>
      <c r="AE2452" s="114">
        <f t="shared" si="864"/>
        <v>0</v>
      </c>
      <c r="AF2452" s="114">
        <f t="shared" si="865"/>
        <v>0</v>
      </c>
      <c r="AG2452" s="354" t="str">
        <f t="shared" si="866"/>
        <v>CG29</v>
      </c>
      <c r="AH2452" s="114">
        <f>IF(ISNA(VLOOKUP(L2452,'MASTER DATA'!$A$1:$F$192,6,0)),0,VLOOKUP(L2452,'MASTER DATA'!$A$1:$F$192,6,0))*AE2452</f>
        <v>0</v>
      </c>
      <c r="AI2452" s="354" t="e">
        <f>VLOOKUP($D2452,'warehouse mapping'!$AN$7:$AO$17,2,0)</f>
        <v>#N/A</v>
      </c>
      <c r="AJ2452" s="114">
        <f t="shared" si="867"/>
        <v>1</v>
      </c>
      <c r="AK2452" s="354" t="e">
        <f t="shared" si="868"/>
        <v>#N/A</v>
      </c>
      <c r="AL2452" s="354" t="s">
        <v>3025</v>
      </c>
      <c r="AM2452" s="354">
        <f t="shared" si="849"/>
        <v>1</v>
      </c>
      <c r="AN2452" s="354" t="b">
        <f t="shared" si="869"/>
        <v>1</v>
      </c>
    </row>
    <row r="2453" spans="1:40" s="354" customFormat="1">
      <c r="A2453" s="354" t="str">
        <f t="shared" si="850"/>
        <v>CG29E01</v>
      </c>
      <c r="B2453" s="354">
        <f t="shared" si="851"/>
        <v>0</v>
      </c>
      <c r="C2453" s="354">
        <f t="shared" si="852"/>
        <v>0</v>
      </c>
      <c r="D2453" s="354" t="str">
        <f t="shared" si="853"/>
        <v>CG</v>
      </c>
      <c r="E2453" s="354" t="str">
        <f t="shared" si="854"/>
        <v>29</v>
      </c>
      <c r="F2453" s="354" t="str">
        <f t="shared" si="855"/>
        <v>E</v>
      </c>
      <c r="G2453" s="355" t="str">
        <f t="shared" si="856"/>
        <v>01</v>
      </c>
      <c r="H2453" s="232" t="s">
        <v>2669</v>
      </c>
      <c r="I2453" s="232" t="s">
        <v>3025</v>
      </c>
      <c r="J2453" s="233" t="s">
        <v>3025</v>
      </c>
      <c r="K2453" s="233" t="s">
        <v>3025</v>
      </c>
      <c r="L2453" s="234"/>
      <c r="M2453" s="232" t="str">
        <f>IF(ISNA(VLOOKUP(L2453,'MASTER DATA'!$A$1:$B$192,2,0)),"",VLOOKUP(L2453,'MASTER DATA'!$A$1:$B$192,2,0))</f>
        <v/>
      </c>
      <c r="N2453" s="232">
        <v>0</v>
      </c>
      <c r="O2453" s="232" t="e">
        <f t="shared" si="857"/>
        <v>#N/A</v>
      </c>
      <c r="P2453" s="232" t="e">
        <f t="shared" si="858"/>
        <v>#N/A</v>
      </c>
      <c r="Q2453" s="232" t="e">
        <f>VLOOKUP(L2453,'MASTER DATA'!$A$1:$E$192,5,0)</f>
        <v>#N/A</v>
      </c>
      <c r="R2453" s="234">
        <f>SUMIF('picking of the day'!$H$4:$H$358,WMS!H2453&amp;WMS!L2453,'picking of the day'!$E$4:$E$358)</f>
        <v>0</v>
      </c>
      <c r="U2453" s="114">
        <f>IF(ISNA(VLOOKUP(H2453,'data putaway'!$A$1:$E$530,3,0)),0,VLOOKUP(H2453,'data putaway'!$A$1:$E$530,3,0))</f>
        <v>0</v>
      </c>
      <c r="V2453" s="354">
        <f t="shared" si="859"/>
        <v>0</v>
      </c>
      <c r="W2453" s="114">
        <f>IF(ISNA(VLOOKUP(H2453,'data putaway'!$A$1:$E$530,2,0)),0,VLOOKUP(H2453,'data putaway'!$A$1:$E$530,2,0))</f>
        <v>0</v>
      </c>
      <c r="X2453" s="354" t="b">
        <f t="shared" si="860"/>
        <v>1</v>
      </c>
      <c r="Y2453" s="354">
        <f>IF(ISNA(VLOOKUP(H2453,'data putaway'!$A$1:$E$530,4,0)),0,VLOOKUP(H2453,'data putaway'!$A$1:$E$530,4,0))</f>
        <v>0</v>
      </c>
      <c r="Z2453" s="113">
        <f>IF(ISNA(VLOOKUP(H2453,'data putaway'!$A$1:$E$530,5,0)),0,VLOOKUP(H2453,'data putaway'!$A$1:$E$530,5,0))</f>
        <v>0</v>
      </c>
      <c r="AA2453" s="354" t="b">
        <f t="shared" si="861"/>
        <v>0</v>
      </c>
      <c r="AB2453" s="354" t="b">
        <f t="shared" si="862"/>
        <v>0</v>
      </c>
      <c r="AC2453" s="356" t="str">
        <f t="shared" ca="1" si="863"/>
        <v/>
      </c>
      <c r="AD2453" s="114" t="str">
        <f t="shared" ca="1" si="848"/>
        <v/>
      </c>
      <c r="AE2453" s="114">
        <f t="shared" si="864"/>
        <v>0</v>
      </c>
      <c r="AF2453" s="114">
        <f t="shared" si="865"/>
        <v>0</v>
      </c>
      <c r="AG2453" s="354" t="str">
        <f t="shared" si="866"/>
        <v>CG29</v>
      </c>
      <c r="AH2453" s="114">
        <f>IF(ISNA(VLOOKUP(L2453,'MASTER DATA'!$A$1:$F$192,6,0)),0,VLOOKUP(L2453,'MASTER DATA'!$A$1:$F$192,6,0))*AE2453</f>
        <v>0</v>
      </c>
      <c r="AI2453" s="354" t="e">
        <f>VLOOKUP($D2453,'warehouse mapping'!$AN$7:$AO$17,2,0)</f>
        <v>#N/A</v>
      </c>
      <c r="AJ2453" s="114">
        <f t="shared" si="867"/>
        <v>1</v>
      </c>
      <c r="AK2453" s="354" t="e">
        <f t="shared" si="868"/>
        <v>#N/A</v>
      </c>
      <c r="AL2453" s="354" t="s">
        <v>3025</v>
      </c>
      <c r="AM2453" s="354">
        <f t="shared" si="849"/>
        <v>1</v>
      </c>
      <c r="AN2453" s="354" t="b">
        <f t="shared" si="869"/>
        <v>1</v>
      </c>
    </row>
    <row r="2454" spans="1:40" s="354" customFormat="1">
      <c r="A2454" s="354" t="str">
        <f t="shared" si="850"/>
        <v>CG29E02</v>
      </c>
      <c r="B2454" s="354">
        <f t="shared" si="851"/>
        <v>0</v>
      </c>
      <c r="C2454" s="354">
        <f t="shared" si="852"/>
        <v>0</v>
      </c>
      <c r="D2454" s="354" t="str">
        <f t="shared" si="853"/>
        <v>CG</v>
      </c>
      <c r="E2454" s="354" t="str">
        <f t="shared" si="854"/>
        <v>29</v>
      </c>
      <c r="F2454" s="354" t="str">
        <f t="shared" si="855"/>
        <v>E</v>
      </c>
      <c r="G2454" s="355" t="str">
        <f t="shared" si="856"/>
        <v>02</v>
      </c>
      <c r="H2454" s="232" t="s">
        <v>2670</v>
      </c>
      <c r="I2454" s="232" t="s">
        <v>3025</v>
      </c>
      <c r="J2454" s="233" t="s">
        <v>3025</v>
      </c>
      <c r="K2454" s="233" t="s">
        <v>3025</v>
      </c>
      <c r="L2454" s="234"/>
      <c r="M2454" s="232" t="str">
        <f>IF(ISNA(VLOOKUP(L2454,'MASTER DATA'!$A$1:$B$192,2,0)),"",VLOOKUP(L2454,'MASTER DATA'!$A$1:$B$192,2,0))</f>
        <v/>
      </c>
      <c r="N2454" s="232">
        <v>0</v>
      </c>
      <c r="O2454" s="232" t="e">
        <f t="shared" si="857"/>
        <v>#N/A</v>
      </c>
      <c r="P2454" s="232" t="e">
        <f t="shared" si="858"/>
        <v>#N/A</v>
      </c>
      <c r="Q2454" s="232" t="e">
        <f>VLOOKUP(L2454,'MASTER DATA'!$A$1:$E$192,5,0)</f>
        <v>#N/A</v>
      </c>
      <c r="R2454" s="234">
        <f>SUMIF('picking of the day'!$H$4:$H$358,WMS!H2454&amp;WMS!L2454,'picking of the day'!$E$4:$E$358)</f>
        <v>0</v>
      </c>
      <c r="U2454" s="114">
        <f>IF(ISNA(VLOOKUP(H2454,'data putaway'!$A$1:$E$530,3,0)),0,VLOOKUP(H2454,'data putaway'!$A$1:$E$530,3,0))</f>
        <v>0</v>
      </c>
      <c r="V2454" s="354">
        <f t="shared" si="859"/>
        <v>0</v>
      </c>
      <c r="W2454" s="114">
        <f>IF(ISNA(VLOOKUP(H2454,'data putaway'!$A$1:$E$530,2,0)),0,VLOOKUP(H2454,'data putaway'!$A$1:$E$530,2,0))</f>
        <v>0</v>
      </c>
      <c r="X2454" s="354" t="b">
        <f t="shared" si="860"/>
        <v>1</v>
      </c>
      <c r="Y2454" s="354">
        <f>IF(ISNA(VLOOKUP(H2454,'data putaway'!$A$1:$E$530,4,0)),0,VLOOKUP(H2454,'data putaway'!$A$1:$E$530,4,0))</f>
        <v>0</v>
      </c>
      <c r="Z2454" s="113">
        <f>IF(ISNA(VLOOKUP(H2454,'data putaway'!$A$1:$E$530,5,0)),0,VLOOKUP(H2454,'data putaway'!$A$1:$E$530,5,0))</f>
        <v>0</v>
      </c>
      <c r="AA2454" s="354" t="b">
        <f t="shared" si="861"/>
        <v>0</v>
      </c>
      <c r="AB2454" s="354" t="b">
        <f t="shared" si="862"/>
        <v>0</v>
      </c>
      <c r="AC2454" s="356" t="str">
        <f t="shared" ca="1" si="863"/>
        <v/>
      </c>
      <c r="AD2454" s="114" t="str">
        <f t="shared" ca="1" si="848"/>
        <v/>
      </c>
      <c r="AE2454" s="114">
        <f t="shared" si="864"/>
        <v>0</v>
      </c>
      <c r="AF2454" s="114">
        <f t="shared" si="865"/>
        <v>0</v>
      </c>
      <c r="AG2454" s="354" t="str">
        <f t="shared" si="866"/>
        <v>CG29</v>
      </c>
      <c r="AH2454" s="114">
        <f>IF(ISNA(VLOOKUP(L2454,'MASTER DATA'!$A$1:$F$192,6,0)),0,VLOOKUP(L2454,'MASTER DATA'!$A$1:$F$192,6,0))*AE2454</f>
        <v>0</v>
      </c>
      <c r="AI2454" s="354" t="e">
        <f>VLOOKUP($D2454,'warehouse mapping'!$AN$7:$AO$17,2,0)</f>
        <v>#N/A</v>
      </c>
      <c r="AJ2454" s="114">
        <f t="shared" si="867"/>
        <v>1</v>
      </c>
      <c r="AK2454" s="354" t="e">
        <f t="shared" si="868"/>
        <v>#N/A</v>
      </c>
      <c r="AL2454" s="354" t="s">
        <v>3025</v>
      </c>
      <c r="AM2454" s="354">
        <f t="shared" si="849"/>
        <v>1</v>
      </c>
      <c r="AN2454" s="354" t="b">
        <f t="shared" si="869"/>
        <v>1</v>
      </c>
    </row>
    <row r="2455" spans="1:40" s="354" customFormat="1">
      <c r="A2455" s="354" t="str">
        <f t="shared" si="850"/>
        <v>CG30A01</v>
      </c>
      <c r="B2455" s="354">
        <f t="shared" si="851"/>
        <v>0</v>
      </c>
      <c r="C2455" s="354">
        <f t="shared" si="852"/>
        <v>0</v>
      </c>
      <c r="D2455" s="354" t="str">
        <f t="shared" si="853"/>
        <v>CG</v>
      </c>
      <c r="E2455" s="354" t="str">
        <f t="shared" si="854"/>
        <v>30</v>
      </c>
      <c r="F2455" s="354" t="str">
        <f t="shared" si="855"/>
        <v>A</v>
      </c>
      <c r="G2455" s="355" t="str">
        <f t="shared" si="856"/>
        <v>01</v>
      </c>
      <c r="H2455" s="232" t="s">
        <v>2671</v>
      </c>
      <c r="I2455" s="232" t="s">
        <v>3025</v>
      </c>
      <c r="J2455" s="233" t="s">
        <v>3025</v>
      </c>
      <c r="K2455" s="233" t="s">
        <v>3025</v>
      </c>
      <c r="L2455" s="234"/>
      <c r="M2455" s="232" t="str">
        <f>IF(ISNA(VLOOKUP(L2455,'MASTER DATA'!$A$1:$B$192,2,0)),"",VLOOKUP(L2455,'MASTER DATA'!$A$1:$B$192,2,0))</f>
        <v/>
      </c>
      <c r="N2455" s="232">
        <v>0</v>
      </c>
      <c r="O2455" s="232" t="e">
        <f t="shared" si="857"/>
        <v>#N/A</v>
      </c>
      <c r="P2455" s="232" t="e">
        <f t="shared" si="858"/>
        <v>#N/A</v>
      </c>
      <c r="Q2455" s="232" t="e">
        <f>VLOOKUP(L2455,'MASTER DATA'!$A$1:$E$192,5,0)</f>
        <v>#N/A</v>
      </c>
      <c r="R2455" s="234">
        <f>SUMIF('picking of the day'!$H$4:$H$358,WMS!H2455&amp;WMS!L2455,'picking of the day'!$E$4:$E$358)</f>
        <v>0</v>
      </c>
      <c r="U2455" s="114">
        <f>IF(ISNA(VLOOKUP(H2455,'data putaway'!$A$1:$E$530,3,0)),0,VLOOKUP(H2455,'data putaway'!$A$1:$E$530,3,0))</f>
        <v>0</v>
      </c>
      <c r="V2455" s="354">
        <f t="shared" si="859"/>
        <v>0</v>
      </c>
      <c r="W2455" s="114">
        <f>IF(ISNA(VLOOKUP(H2455,'data putaway'!$A$1:$E$530,2,0)),0,VLOOKUP(H2455,'data putaway'!$A$1:$E$530,2,0))</f>
        <v>0</v>
      </c>
      <c r="X2455" s="354" t="b">
        <f t="shared" si="860"/>
        <v>1</v>
      </c>
      <c r="Y2455" s="354">
        <f>IF(ISNA(VLOOKUP(H2455,'data putaway'!$A$1:$E$530,4,0)),0,VLOOKUP(H2455,'data putaway'!$A$1:$E$530,4,0))</f>
        <v>0</v>
      </c>
      <c r="Z2455" s="113">
        <f>IF(ISNA(VLOOKUP(H2455,'data putaway'!$A$1:$E$530,5,0)),0,VLOOKUP(H2455,'data putaway'!$A$1:$E$530,5,0))</f>
        <v>0</v>
      </c>
      <c r="AA2455" s="354" t="b">
        <f t="shared" si="861"/>
        <v>0</v>
      </c>
      <c r="AB2455" s="354" t="b">
        <f t="shared" si="862"/>
        <v>0</v>
      </c>
      <c r="AC2455" s="356" t="str">
        <f t="shared" ca="1" si="863"/>
        <v/>
      </c>
      <c r="AD2455" s="114" t="str">
        <f t="shared" ca="1" si="848"/>
        <v/>
      </c>
      <c r="AE2455" s="114">
        <f t="shared" si="864"/>
        <v>0</v>
      </c>
      <c r="AF2455" s="114">
        <f t="shared" si="865"/>
        <v>0</v>
      </c>
      <c r="AG2455" s="354" t="str">
        <f t="shared" si="866"/>
        <v>CG30</v>
      </c>
      <c r="AH2455" s="114">
        <f>IF(ISNA(VLOOKUP(L2455,'MASTER DATA'!$A$1:$F$192,6,0)),0,VLOOKUP(L2455,'MASTER DATA'!$A$1:$F$192,6,0))*AE2455</f>
        <v>0</v>
      </c>
      <c r="AI2455" s="354" t="e">
        <f>VLOOKUP($D2455,'warehouse mapping'!$AN$7:$AO$17,2,0)</f>
        <v>#N/A</v>
      </c>
      <c r="AJ2455" s="114">
        <f t="shared" si="867"/>
        <v>1</v>
      </c>
      <c r="AK2455" s="354" t="e">
        <f t="shared" si="868"/>
        <v>#N/A</v>
      </c>
      <c r="AL2455" s="354" t="s">
        <v>3025</v>
      </c>
      <c r="AM2455" s="354">
        <f t="shared" si="849"/>
        <v>1</v>
      </c>
      <c r="AN2455" s="354" t="b">
        <f t="shared" si="869"/>
        <v>1</v>
      </c>
    </row>
    <row r="2456" spans="1:40" s="354" customFormat="1">
      <c r="A2456" s="354" t="str">
        <f t="shared" si="850"/>
        <v>CG30A02</v>
      </c>
      <c r="B2456" s="354">
        <f t="shared" si="851"/>
        <v>0</v>
      </c>
      <c r="C2456" s="354">
        <f t="shared" si="852"/>
        <v>0</v>
      </c>
      <c r="D2456" s="354" t="str">
        <f t="shared" si="853"/>
        <v>CG</v>
      </c>
      <c r="E2456" s="354" t="str">
        <f t="shared" si="854"/>
        <v>30</v>
      </c>
      <c r="F2456" s="354" t="str">
        <f t="shared" si="855"/>
        <v>A</v>
      </c>
      <c r="G2456" s="355" t="str">
        <f t="shared" si="856"/>
        <v>02</v>
      </c>
      <c r="H2456" s="232" t="s">
        <v>2672</v>
      </c>
      <c r="I2456" s="232" t="s">
        <v>3025</v>
      </c>
      <c r="J2456" s="233" t="s">
        <v>3025</v>
      </c>
      <c r="K2456" s="233" t="s">
        <v>3025</v>
      </c>
      <c r="L2456" s="234"/>
      <c r="M2456" s="232" t="str">
        <f>IF(ISNA(VLOOKUP(L2456,'MASTER DATA'!$A$1:$B$192,2,0)),"",VLOOKUP(L2456,'MASTER DATA'!$A$1:$B$192,2,0))</f>
        <v/>
      </c>
      <c r="N2456" s="232">
        <v>0</v>
      </c>
      <c r="O2456" s="232" t="e">
        <f t="shared" si="857"/>
        <v>#N/A</v>
      </c>
      <c r="P2456" s="232" t="e">
        <f t="shared" si="858"/>
        <v>#N/A</v>
      </c>
      <c r="Q2456" s="232" t="e">
        <f>VLOOKUP(L2456,'MASTER DATA'!$A$1:$E$192,5,0)</f>
        <v>#N/A</v>
      </c>
      <c r="R2456" s="234">
        <f>SUMIF('picking of the day'!$H$4:$H$358,WMS!H2456&amp;WMS!L2456,'picking of the day'!$E$4:$E$358)</f>
        <v>0</v>
      </c>
      <c r="U2456" s="114">
        <f>IF(ISNA(VLOOKUP(H2456,'data putaway'!$A$1:$E$530,3,0)),0,VLOOKUP(H2456,'data putaway'!$A$1:$E$530,3,0))</f>
        <v>0</v>
      </c>
      <c r="V2456" s="354">
        <f t="shared" si="859"/>
        <v>0</v>
      </c>
      <c r="W2456" s="114">
        <f>IF(ISNA(VLOOKUP(H2456,'data putaway'!$A$1:$E$530,2,0)),0,VLOOKUP(H2456,'data putaway'!$A$1:$E$530,2,0))</f>
        <v>0</v>
      </c>
      <c r="X2456" s="354" t="b">
        <f t="shared" si="860"/>
        <v>1</v>
      </c>
      <c r="Y2456" s="354">
        <f>IF(ISNA(VLOOKUP(H2456,'data putaway'!$A$1:$E$530,4,0)),0,VLOOKUP(H2456,'data putaway'!$A$1:$E$530,4,0))</f>
        <v>0</v>
      </c>
      <c r="Z2456" s="113">
        <f>IF(ISNA(VLOOKUP(H2456,'data putaway'!$A$1:$E$530,5,0)),0,VLOOKUP(H2456,'data putaway'!$A$1:$E$530,5,0))</f>
        <v>0</v>
      </c>
      <c r="AA2456" s="354" t="b">
        <f t="shared" si="861"/>
        <v>0</v>
      </c>
      <c r="AB2456" s="354" t="b">
        <f t="shared" si="862"/>
        <v>0</v>
      </c>
      <c r="AC2456" s="356" t="str">
        <f t="shared" ca="1" si="863"/>
        <v/>
      </c>
      <c r="AD2456" s="114" t="str">
        <f t="shared" ca="1" si="848"/>
        <v/>
      </c>
      <c r="AE2456" s="114">
        <f t="shared" si="864"/>
        <v>0</v>
      </c>
      <c r="AF2456" s="114">
        <f t="shared" si="865"/>
        <v>0</v>
      </c>
      <c r="AG2456" s="354" t="str">
        <f t="shared" si="866"/>
        <v>CG30</v>
      </c>
      <c r="AH2456" s="114">
        <f>IF(ISNA(VLOOKUP(L2456,'MASTER DATA'!$A$1:$F$192,6,0)),0,VLOOKUP(L2456,'MASTER DATA'!$A$1:$F$192,6,0))*AE2456</f>
        <v>0</v>
      </c>
      <c r="AI2456" s="354" t="e">
        <f>VLOOKUP($D2456,'warehouse mapping'!$AN$7:$AO$17,2,0)</f>
        <v>#N/A</v>
      </c>
      <c r="AJ2456" s="114">
        <f t="shared" si="867"/>
        <v>1</v>
      </c>
      <c r="AK2456" s="354" t="e">
        <f t="shared" si="868"/>
        <v>#N/A</v>
      </c>
      <c r="AL2456" s="354" t="s">
        <v>3025</v>
      </c>
      <c r="AM2456" s="354">
        <f t="shared" si="849"/>
        <v>1</v>
      </c>
      <c r="AN2456" s="354" t="b">
        <f t="shared" si="869"/>
        <v>1</v>
      </c>
    </row>
    <row r="2457" spans="1:40" s="354" customFormat="1">
      <c r="A2457" s="354" t="str">
        <f t="shared" si="850"/>
        <v>CG30B01</v>
      </c>
      <c r="B2457" s="354">
        <f t="shared" si="851"/>
        <v>0</v>
      </c>
      <c r="C2457" s="354">
        <f t="shared" si="852"/>
        <v>0</v>
      </c>
      <c r="D2457" s="354" t="str">
        <f t="shared" si="853"/>
        <v>CG</v>
      </c>
      <c r="E2457" s="354" t="str">
        <f t="shared" si="854"/>
        <v>30</v>
      </c>
      <c r="F2457" s="354" t="str">
        <f t="shared" si="855"/>
        <v>B</v>
      </c>
      <c r="G2457" s="355" t="str">
        <f t="shared" si="856"/>
        <v>01</v>
      </c>
      <c r="H2457" s="232" t="s">
        <v>2673</v>
      </c>
      <c r="I2457" s="232" t="s">
        <v>3025</v>
      </c>
      <c r="J2457" s="233" t="s">
        <v>3025</v>
      </c>
      <c r="K2457" s="233" t="s">
        <v>3025</v>
      </c>
      <c r="L2457" s="234"/>
      <c r="M2457" s="232" t="str">
        <f>IF(ISNA(VLOOKUP(L2457,'MASTER DATA'!$A$1:$B$192,2,0)),"",VLOOKUP(L2457,'MASTER DATA'!$A$1:$B$192,2,0))</f>
        <v/>
      </c>
      <c r="N2457" s="232">
        <v>0</v>
      </c>
      <c r="O2457" s="232" t="e">
        <f t="shared" si="857"/>
        <v>#N/A</v>
      </c>
      <c r="P2457" s="232" t="e">
        <f t="shared" si="858"/>
        <v>#N/A</v>
      </c>
      <c r="Q2457" s="232" t="e">
        <f>VLOOKUP(L2457,'MASTER DATA'!$A$1:$E$192,5,0)</f>
        <v>#N/A</v>
      </c>
      <c r="R2457" s="234">
        <f>SUMIF('picking of the day'!$H$4:$H$358,WMS!H2457&amp;WMS!L2457,'picking of the day'!$E$4:$E$358)</f>
        <v>0</v>
      </c>
      <c r="U2457" s="114">
        <f>IF(ISNA(VLOOKUP(H2457,'data putaway'!$A$1:$E$530,3,0)),0,VLOOKUP(H2457,'data putaway'!$A$1:$E$530,3,0))</f>
        <v>0</v>
      </c>
      <c r="V2457" s="354">
        <f t="shared" si="859"/>
        <v>0</v>
      </c>
      <c r="W2457" s="114">
        <f>IF(ISNA(VLOOKUP(H2457,'data putaway'!$A$1:$E$530,2,0)),0,VLOOKUP(H2457,'data putaway'!$A$1:$E$530,2,0))</f>
        <v>0</v>
      </c>
      <c r="X2457" s="354" t="b">
        <f t="shared" si="860"/>
        <v>1</v>
      </c>
      <c r="Y2457" s="354">
        <f>IF(ISNA(VLOOKUP(H2457,'data putaway'!$A$1:$E$530,4,0)),0,VLOOKUP(H2457,'data putaway'!$A$1:$E$530,4,0))</f>
        <v>0</v>
      </c>
      <c r="Z2457" s="113">
        <f>IF(ISNA(VLOOKUP(H2457,'data putaway'!$A$1:$E$530,5,0)),0,VLOOKUP(H2457,'data putaway'!$A$1:$E$530,5,0))</f>
        <v>0</v>
      </c>
      <c r="AA2457" s="354" t="b">
        <f t="shared" si="861"/>
        <v>0</v>
      </c>
      <c r="AB2457" s="354" t="b">
        <f t="shared" si="862"/>
        <v>0</v>
      </c>
      <c r="AC2457" s="356" t="str">
        <f t="shared" ca="1" si="863"/>
        <v/>
      </c>
      <c r="AD2457" s="114" t="str">
        <f t="shared" ca="1" si="848"/>
        <v/>
      </c>
      <c r="AE2457" s="114">
        <f t="shared" si="864"/>
        <v>0</v>
      </c>
      <c r="AF2457" s="114">
        <f t="shared" si="865"/>
        <v>0</v>
      </c>
      <c r="AG2457" s="354" t="str">
        <f t="shared" si="866"/>
        <v>CG30</v>
      </c>
      <c r="AH2457" s="114">
        <f>IF(ISNA(VLOOKUP(L2457,'MASTER DATA'!$A$1:$F$192,6,0)),0,VLOOKUP(L2457,'MASTER DATA'!$A$1:$F$192,6,0))*AE2457</f>
        <v>0</v>
      </c>
      <c r="AI2457" s="354" t="e">
        <f>VLOOKUP($D2457,'warehouse mapping'!$AN$7:$AO$17,2,0)</f>
        <v>#N/A</v>
      </c>
      <c r="AJ2457" s="114">
        <f t="shared" si="867"/>
        <v>1</v>
      </c>
      <c r="AK2457" s="354" t="e">
        <f t="shared" si="868"/>
        <v>#N/A</v>
      </c>
      <c r="AL2457" s="354" t="s">
        <v>3025</v>
      </c>
      <c r="AM2457" s="354">
        <f t="shared" si="849"/>
        <v>1</v>
      </c>
      <c r="AN2457" s="354" t="b">
        <f t="shared" si="869"/>
        <v>1</v>
      </c>
    </row>
    <row r="2458" spans="1:40" s="354" customFormat="1">
      <c r="A2458" s="354" t="str">
        <f t="shared" si="850"/>
        <v>CG30B02</v>
      </c>
      <c r="B2458" s="354">
        <f t="shared" si="851"/>
        <v>0</v>
      </c>
      <c r="C2458" s="354">
        <f t="shared" si="852"/>
        <v>0</v>
      </c>
      <c r="D2458" s="354" t="str">
        <f t="shared" si="853"/>
        <v>CG</v>
      </c>
      <c r="E2458" s="354" t="str">
        <f t="shared" si="854"/>
        <v>30</v>
      </c>
      <c r="F2458" s="354" t="str">
        <f t="shared" si="855"/>
        <v>B</v>
      </c>
      <c r="G2458" s="355" t="str">
        <f t="shared" si="856"/>
        <v>02</v>
      </c>
      <c r="H2458" s="232" t="s">
        <v>2674</v>
      </c>
      <c r="I2458" s="232" t="s">
        <v>3025</v>
      </c>
      <c r="J2458" s="233" t="s">
        <v>3025</v>
      </c>
      <c r="K2458" s="233" t="s">
        <v>3025</v>
      </c>
      <c r="L2458" s="234"/>
      <c r="M2458" s="232" t="str">
        <f>IF(ISNA(VLOOKUP(L2458,'MASTER DATA'!$A$1:$B$192,2,0)),"",VLOOKUP(L2458,'MASTER DATA'!$A$1:$B$192,2,0))</f>
        <v/>
      </c>
      <c r="N2458" s="232">
        <v>0</v>
      </c>
      <c r="O2458" s="232" t="e">
        <f t="shared" si="857"/>
        <v>#N/A</v>
      </c>
      <c r="P2458" s="232" t="e">
        <f t="shared" si="858"/>
        <v>#N/A</v>
      </c>
      <c r="Q2458" s="232" t="e">
        <f>VLOOKUP(L2458,'MASTER DATA'!$A$1:$E$192,5,0)</f>
        <v>#N/A</v>
      </c>
      <c r="R2458" s="234">
        <f>SUMIF('picking of the day'!$H$4:$H$358,WMS!H2458&amp;WMS!L2458,'picking of the day'!$E$4:$E$358)</f>
        <v>0</v>
      </c>
      <c r="U2458" s="114">
        <f>IF(ISNA(VLOOKUP(H2458,'data putaway'!$A$1:$E$530,3,0)),0,VLOOKUP(H2458,'data putaway'!$A$1:$E$530,3,0))</f>
        <v>0</v>
      </c>
      <c r="V2458" s="354">
        <f t="shared" si="859"/>
        <v>0</v>
      </c>
      <c r="W2458" s="114">
        <f>IF(ISNA(VLOOKUP(H2458,'data putaway'!$A$1:$E$530,2,0)),0,VLOOKUP(H2458,'data putaway'!$A$1:$E$530,2,0))</f>
        <v>0</v>
      </c>
      <c r="X2458" s="354" t="b">
        <f t="shared" si="860"/>
        <v>1</v>
      </c>
      <c r="Y2458" s="354">
        <f>IF(ISNA(VLOOKUP(H2458,'data putaway'!$A$1:$E$530,4,0)),0,VLOOKUP(H2458,'data putaway'!$A$1:$E$530,4,0))</f>
        <v>0</v>
      </c>
      <c r="Z2458" s="113">
        <f>IF(ISNA(VLOOKUP(H2458,'data putaway'!$A$1:$E$530,5,0)),0,VLOOKUP(H2458,'data putaway'!$A$1:$E$530,5,0))</f>
        <v>0</v>
      </c>
      <c r="AA2458" s="354" t="b">
        <f t="shared" si="861"/>
        <v>0</v>
      </c>
      <c r="AB2458" s="354" t="b">
        <f t="shared" si="862"/>
        <v>0</v>
      </c>
      <c r="AC2458" s="356" t="str">
        <f t="shared" ca="1" si="863"/>
        <v/>
      </c>
      <c r="AD2458" s="114" t="str">
        <f t="shared" ref="AD2458:AD2521" ca="1" si="870">IF(K2458="","",DATEDIF(NOW(),K2458,"y")&amp;" Year"&amp;", "&amp;DATEDIF(NOW(),K2458,"ym")&amp;" Month"&amp;", "&amp;DATEDIF(NOW(),K2458,"md")&amp;" Days")</f>
        <v/>
      </c>
      <c r="AE2458" s="114">
        <f t="shared" si="864"/>
        <v>0</v>
      </c>
      <c r="AF2458" s="114">
        <f t="shared" si="865"/>
        <v>0</v>
      </c>
      <c r="AG2458" s="354" t="str">
        <f t="shared" si="866"/>
        <v>CG30</v>
      </c>
      <c r="AH2458" s="114">
        <f>IF(ISNA(VLOOKUP(L2458,'MASTER DATA'!$A$1:$F$192,6,0)),0,VLOOKUP(L2458,'MASTER DATA'!$A$1:$F$192,6,0))*AE2458</f>
        <v>0</v>
      </c>
      <c r="AI2458" s="354" t="e">
        <f>VLOOKUP($D2458,'warehouse mapping'!$AN$7:$AO$17,2,0)</f>
        <v>#N/A</v>
      </c>
      <c r="AJ2458" s="114">
        <f t="shared" si="867"/>
        <v>1</v>
      </c>
      <c r="AK2458" s="354" t="e">
        <f t="shared" si="868"/>
        <v>#N/A</v>
      </c>
      <c r="AL2458" s="354" t="s">
        <v>3025</v>
      </c>
      <c r="AM2458" s="354">
        <f t="shared" ref="AM2458:AM2521" si="871">COUNTIF($H$5:$H$2564,H2458)</f>
        <v>1</v>
      </c>
      <c r="AN2458" s="354" t="b">
        <f t="shared" si="869"/>
        <v>1</v>
      </c>
    </row>
    <row r="2459" spans="1:40" s="354" customFormat="1">
      <c r="A2459" s="354" t="str">
        <f t="shared" si="850"/>
        <v>CG30C01</v>
      </c>
      <c r="B2459" s="354">
        <f t="shared" si="851"/>
        <v>0</v>
      </c>
      <c r="C2459" s="354">
        <f t="shared" si="852"/>
        <v>0</v>
      </c>
      <c r="D2459" s="354" t="str">
        <f t="shared" si="853"/>
        <v>CG</v>
      </c>
      <c r="E2459" s="354" t="str">
        <f t="shared" si="854"/>
        <v>30</v>
      </c>
      <c r="F2459" s="354" t="str">
        <f t="shared" si="855"/>
        <v>C</v>
      </c>
      <c r="G2459" s="355" t="str">
        <f t="shared" si="856"/>
        <v>01</v>
      </c>
      <c r="H2459" s="232" t="s">
        <v>2675</v>
      </c>
      <c r="I2459" s="232" t="s">
        <v>3025</v>
      </c>
      <c r="J2459" s="233" t="s">
        <v>3025</v>
      </c>
      <c r="K2459" s="233" t="s">
        <v>3025</v>
      </c>
      <c r="L2459" s="234"/>
      <c r="M2459" s="232" t="str">
        <f>IF(ISNA(VLOOKUP(L2459,'MASTER DATA'!$A$1:$B$192,2,0)),"",VLOOKUP(L2459,'MASTER DATA'!$A$1:$B$192,2,0))</f>
        <v/>
      </c>
      <c r="N2459" s="232">
        <v>0</v>
      </c>
      <c r="O2459" s="232" t="e">
        <f t="shared" si="857"/>
        <v>#N/A</v>
      </c>
      <c r="P2459" s="232" t="e">
        <f t="shared" si="858"/>
        <v>#N/A</v>
      </c>
      <c r="Q2459" s="232" t="e">
        <f>VLOOKUP(L2459,'MASTER DATA'!$A$1:$E$192,5,0)</f>
        <v>#N/A</v>
      </c>
      <c r="R2459" s="234">
        <f>SUMIF('picking of the day'!$H$4:$H$358,WMS!H2459&amp;WMS!L2459,'picking of the day'!$E$4:$E$358)</f>
        <v>0</v>
      </c>
      <c r="U2459" s="114">
        <f>IF(ISNA(VLOOKUP(H2459,'data putaway'!$A$1:$E$530,3,0)),0,VLOOKUP(H2459,'data putaway'!$A$1:$E$530,3,0))</f>
        <v>0</v>
      </c>
      <c r="V2459" s="354">
        <f t="shared" si="859"/>
        <v>0</v>
      </c>
      <c r="W2459" s="114">
        <f>IF(ISNA(VLOOKUP(H2459,'data putaway'!$A$1:$E$530,2,0)),0,VLOOKUP(H2459,'data putaway'!$A$1:$E$530,2,0))</f>
        <v>0</v>
      </c>
      <c r="X2459" s="354" t="b">
        <f t="shared" si="860"/>
        <v>1</v>
      </c>
      <c r="Y2459" s="354">
        <f>IF(ISNA(VLOOKUP(H2459,'data putaway'!$A$1:$E$530,4,0)),0,VLOOKUP(H2459,'data putaway'!$A$1:$E$530,4,0))</f>
        <v>0</v>
      </c>
      <c r="Z2459" s="113">
        <f>IF(ISNA(VLOOKUP(H2459,'data putaway'!$A$1:$E$530,5,0)),0,VLOOKUP(H2459,'data putaway'!$A$1:$E$530,5,0))</f>
        <v>0</v>
      </c>
      <c r="AA2459" s="354" t="b">
        <f t="shared" si="861"/>
        <v>0</v>
      </c>
      <c r="AB2459" s="354" t="b">
        <f t="shared" si="862"/>
        <v>0</v>
      </c>
      <c r="AC2459" s="356" t="str">
        <f t="shared" ca="1" si="863"/>
        <v/>
      </c>
      <c r="AD2459" s="114" t="str">
        <f t="shared" ca="1" si="870"/>
        <v/>
      </c>
      <c r="AE2459" s="114">
        <f t="shared" si="864"/>
        <v>0</v>
      </c>
      <c r="AF2459" s="114">
        <f t="shared" si="865"/>
        <v>0</v>
      </c>
      <c r="AG2459" s="354" t="str">
        <f t="shared" si="866"/>
        <v>CG30</v>
      </c>
      <c r="AH2459" s="114">
        <f>IF(ISNA(VLOOKUP(L2459,'MASTER DATA'!$A$1:$F$192,6,0)),0,VLOOKUP(L2459,'MASTER DATA'!$A$1:$F$192,6,0))*AE2459</f>
        <v>0</v>
      </c>
      <c r="AI2459" s="354" t="e">
        <f>VLOOKUP($D2459,'warehouse mapping'!$AN$7:$AO$17,2,0)</f>
        <v>#N/A</v>
      </c>
      <c r="AJ2459" s="114">
        <f t="shared" si="867"/>
        <v>1</v>
      </c>
      <c r="AK2459" s="354" t="e">
        <f t="shared" si="868"/>
        <v>#N/A</v>
      </c>
      <c r="AL2459" s="354" t="s">
        <v>3025</v>
      </c>
      <c r="AM2459" s="354">
        <f t="shared" si="871"/>
        <v>1</v>
      </c>
      <c r="AN2459" s="354" t="b">
        <f t="shared" si="869"/>
        <v>1</v>
      </c>
    </row>
    <row r="2460" spans="1:40" s="354" customFormat="1">
      <c r="A2460" s="354" t="str">
        <f t="shared" si="850"/>
        <v>CG30C02</v>
      </c>
      <c r="B2460" s="354">
        <f t="shared" si="851"/>
        <v>0</v>
      </c>
      <c r="C2460" s="354">
        <f t="shared" si="852"/>
        <v>0</v>
      </c>
      <c r="D2460" s="354" t="str">
        <f t="shared" si="853"/>
        <v>CG</v>
      </c>
      <c r="E2460" s="354" t="str">
        <f t="shared" si="854"/>
        <v>30</v>
      </c>
      <c r="F2460" s="354" t="str">
        <f t="shared" si="855"/>
        <v>C</v>
      </c>
      <c r="G2460" s="355" t="str">
        <f t="shared" si="856"/>
        <v>02</v>
      </c>
      <c r="H2460" s="232" t="s">
        <v>2676</v>
      </c>
      <c r="I2460" s="232" t="s">
        <v>3025</v>
      </c>
      <c r="J2460" s="233" t="s">
        <v>3025</v>
      </c>
      <c r="K2460" s="233" t="s">
        <v>3025</v>
      </c>
      <c r="L2460" s="234"/>
      <c r="M2460" s="232" t="str">
        <f>IF(ISNA(VLOOKUP(L2460,'MASTER DATA'!$A$1:$B$192,2,0)),"",VLOOKUP(L2460,'MASTER DATA'!$A$1:$B$192,2,0))</f>
        <v/>
      </c>
      <c r="N2460" s="232">
        <v>0</v>
      </c>
      <c r="O2460" s="232" t="e">
        <f t="shared" si="857"/>
        <v>#N/A</v>
      </c>
      <c r="P2460" s="232" t="e">
        <f t="shared" si="858"/>
        <v>#N/A</v>
      </c>
      <c r="Q2460" s="232" t="e">
        <f>VLOOKUP(L2460,'MASTER DATA'!$A$1:$E$192,5,0)</f>
        <v>#N/A</v>
      </c>
      <c r="R2460" s="234">
        <f>SUMIF('picking of the day'!$H$4:$H$358,WMS!H2460&amp;WMS!L2460,'picking of the day'!$E$4:$E$358)</f>
        <v>0</v>
      </c>
      <c r="U2460" s="114">
        <f>IF(ISNA(VLOOKUP(H2460,'data putaway'!$A$1:$E$530,3,0)),0,VLOOKUP(H2460,'data putaway'!$A$1:$E$530,3,0))</f>
        <v>0</v>
      </c>
      <c r="V2460" s="354">
        <f t="shared" si="859"/>
        <v>0</v>
      </c>
      <c r="W2460" s="114">
        <f>IF(ISNA(VLOOKUP(H2460,'data putaway'!$A$1:$E$530,2,0)),0,VLOOKUP(H2460,'data putaway'!$A$1:$E$530,2,0))</f>
        <v>0</v>
      </c>
      <c r="X2460" s="354" t="b">
        <f t="shared" si="860"/>
        <v>1</v>
      </c>
      <c r="Y2460" s="354">
        <f>IF(ISNA(VLOOKUP(H2460,'data putaway'!$A$1:$E$530,4,0)),0,VLOOKUP(H2460,'data putaway'!$A$1:$E$530,4,0))</f>
        <v>0</v>
      </c>
      <c r="Z2460" s="113">
        <f>IF(ISNA(VLOOKUP(H2460,'data putaway'!$A$1:$E$530,5,0)),0,VLOOKUP(H2460,'data putaway'!$A$1:$E$530,5,0))</f>
        <v>0</v>
      </c>
      <c r="AA2460" s="354" t="b">
        <f t="shared" si="861"/>
        <v>0</v>
      </c>
      <c r="AB2460" s="354" t="b">
        <f t="shared" si="862"/>
        <v>0</v>
      </c>
      <c r="AC2460" s="356" t="str">
        <f t="shared" ca="1" si="863"/>
        <v/>
      </c>
      <c r="AD2460" s="114" t="str">
        <f t="shared" ca="1" si="870"/>
        <v/>
      </c>
      <c r="AE2460" s="114">
        <f t="shared" si="864"/>
        <v>0</v>
      </c>
      <c r="AF2460" s="114">
        <f t="shared" si="865"/>
        <v>0</v>
      </c>
      <c r="AG2460" s="354" t="str">
        <f t="shared" si="866"/>
        <v>CG30</v>
      </c>
      <c r="AH2460" s="114">
        <f>IF(ISNA(VLOOKUP(L2460,'MASTER DATA'!$A$1:$F$192,6,0)),0,VLOOKUP(L2460,'MASTER DATA'!$A$1:$F$192,6,0))*AE2460</f>
        <v>0</v>
      </c>
      <c r="AI2460" s="354" t="e">
        <f>VLOOKUP($D2460,'warehouse mapping'!$AN$7:$AO$17,2,0)</f>
        <v>#N/A</v>
      </c>
      <c r="AJ2460" s="114">
        <f t="shared" si="867"/>
        <v>1</v>
      </c>
      <c r="AK2460" s="354" t="e">
        <f t="shared" si="868"/>
        <v>#N/A</v>
      </c>
      <c r="AL2460" s="354" t="s">
        <v>3025</v>
      </c>
      <c r="AM2460" s="354">
        <f t="shared" si="871"/>
        <v>1</v>
      </c>
      <c r="AN2460" s="354" t="b">
        <f t="shared" si="869"/>
        <v>1</v>
      </c>
    </row>
    <row r="2461" spans="1:40" s="354" customFormat="1">
      <c r="A2461" s="354" t="str">
        <f t="shared" si="850"/>
        <v>CG30D01</v>
      </c>
      <c r="B2461" s="354">
        <f t="shared" si="851"/>
        <v>0</v>
      </c>
      <c r="C2461" s="354">
        <f t="shared" si="852"/>
        <v>0</v>
      </c>
      <c r="D2461" s="354" t="str">
        <f t="shared" si="853"/>
        <v>CG</v>
      </c>
      <c r="E2461" s="354" t="str">
        <f t="shared" si="854"/>
        <v>30</v>
      </c>
      <c r="F2461" s="354" t="str">
        <f t="shared" si="855"/>
        <v>D</v>
      </c>
      <c r="G2461" s="355" t="str">
        <f t="shared" si="856"/>
        <v>01</v>
      </c>
      <c r="H2461" s="232" t="s">
        <v>2677</v>
      </c>
      <c r="I2461" s="232" t="s">
        <v>3025</v>
      </c>
      <c r="J2461" s="233" t="s">
        <v>3025</v>
      </c>
      <c r="K2461" s="233" t="s">
        <v>3025</v>
      </c>
      <c r="L2461" s="234"/>
      <c r="M2461" s="232" t="str">
        <f>IF(ISNA(VLOOKUP(L2461,'MASTER DATA'!$A$1:$B$192,2,0)),"",VLOOKUP(L2461,'MASTER DATA'!$A$1:$B$192,2,0))</f>
        <v/>
      </c>
      <c r="N2461" s="232">
        <v>0</v>
      </c>
      <c r="O2461" s="232" t="e">
        <f t="shared" si="857"/>
        <v>#N/A</v>
      </c>
      <c r="P2461" s="232" t="e">
        <f t="shared" si="858"/>
        <v>#N/A</v>
      </c>
      <c r="Q2461" s="232" t="e">
        <f>VLOOKUP(L2461,'MASTER DATA'!$A$1:$E$192,5,0)</f>
        <v>#N/A</v>
      </c>
      <c r="R2461" s="234">
        <f>SUMIF('picking of the day'!$H$4:$H$358,WMS!H2461&amp;WMS!L2461,'picking of the day'!$E$4:$E$358)</f>
        <v>0</v>
      </c>
      <c r="U2461" s="114">
        <f>IF(ISNA(VLOOKUP(H2461,'data putaway'!$A$1:$E$530,3,0)),0,VLOOKUP(H2461,'data putaway'!$A$1:$E$530,3,0))</f>
        <v>0</v>
      </c>
      <c r="V2461" s="354">
        <f t="shared" si="859"/>
        <v>0</v>
      </c>
      <c r="W2461" s="114">
        <f>IF(ISNA(VLOOKUP(H2461,'data putaway'!$A$1:$E$530,2,0)),0,VLOOKUP(H2461,'data putaway'!$A$1:$E$530,2,0))</f>
        <v>0</v>
      </c>
      <c r="X2461" s="354" t="b">
        <f t="shared" si="860"/>
        <v>1</v>
      </c>
      <c r="Y2461" s="354">
        <f>IF(ISNA(VLOOKUP(H2461,'data putaway'!$A$1:$E$530,4,0)),0,VLOOKUP(H2461,'data putaway'!$A$1:$E$530,4,0))</f>
        <v>0</v>
      </c>
      <c r="Z2461" s="113">
        <f>IF(ISNA(VLOOKUP(H2461,'data putaway'!$A$1:$E$530,5,0)),0,VLOOKUP(H2461,'data putaway'!$A$1:$E$530,5,0))</f>
        <v>0</v>
      </c>
      <c r="AA2461" s="354" t="b">
        <f t="shared" si="861"/>
        <v>0</v>
      </c>
      <c r="AB2461" s="354" t="b">
        <f t="shared" si="862"/>
        <v>0</v>
      </c>
      <c r="AC2461" s="356" t="str">
        <f t="shared" ca="1" si="863"/>
        <v/>
      </c>
      <c r="AD2461" s="114" t="str">
        <f t="shared" ca="1" si="870"/>
        <v/>
      </c>
      <c r="AE2461" s="114">
        <f t="shared" si="864"/>
        <v>0</v>
      </c>
      <c r="AF2461" s="114">
        <f t="shared" si="865"/>
        <v>0</v>
      </c>
      <c r="AG2461" s="354" t="str">
        <f t="shared" si="866"/>
        <v>CG30</v>
      </c>
      <c r="AH2461" s="114">
        <f>IF(ISNA(VLOOKUP(L2461,'MASTER DATA'!$A$1:$F$192,6,0)),0,VLOOKUP(L2461,'MASTER DATA'!$A$1:$F$192,6,0))*AE2461</f>
        <v>0</v>
      </c>
      <c r="AI2461" s="354" t="e">
        <f>VLOOKUP($D2461,'warehouse mapping'!$AN$7:$AO$17,2,0)</f>
        <v>#N/A</v>
      </c>
      <c r="AJ2461" s="114">
        <f t="shared" si="867"/>
        <v>1</v>
      </c>
      <c r="AK2461" s="354" t="e">
        <f t="shared" si="868"/>
        <v>#N/A</v>
      </c>
      <c r="AL2461" s="354" t="s">
        <v>3025</v>
      </c>
      <c r="AM2461" s="354">
        <f t="shared" si="871"/>
        <v>1</v>
      </c>
      <c r="AN2461" s="354" t="b">
        <f t="shared" si="869"/>
        <v>1</v>
      </c>
    </row>
    <row r="2462" spans="1:40" s="354" customFormat="1">
      <c r="A2462" s="354" t="str">
        <f t="shared" si="850"/>
        <v>CG30D02</v>
      </c>
      <c r="B2462" s="354">
        <f t="shared" si="851"/>
        <v>0</v>
      </c>
      <c r="C2462" s="354">
        <f t="shared" si="852"/>
        <v>0</v>
      </c>
      <c r="D2462" s="354" t="str">
        <f t="shared" si="853"/>
        <v>CG</v>
      </c>
      <c r="E2462" s="354" t="str">
        <f t="shared" si="854"/>
        <v>30</v>
      </c>
      <c r="F2462" s="354" t="str">
        <f t="shared" si="855"/>
        <v>D</v>
      </c>
      <c r="G2462" s="355" t="str">
        <f t="shared" si="856"/>
        <v>02</v>
      </c>
      <c r="H2462" s="232" t="s">
        <v>2678</v>
      </c>
      <c r="I2462" s="232" t="s">
        <v>3025</v>
      </c>
      <c r="J2462" s="233" t="s">
        <v>3025</v>
      </c>
      <c r="K2462" s="233" t="s">
        <v>3025</v>
      </c>
      <c r="L2462" s="234"/>
      <c r="M2462" s="232" t="str">
        <f>IF(ISNA(VLOOKUP(L2462,'MASTER DATA'!$A$1:$B$192,2,0)),"",VLOOKUP(L2462,'MASTER DATA'!$A$1:$B$192,2,0))</f>
        <v/>
      </c>
      <c r="N2462" s="232">
        <v>0</v>
      </c>
      <c r="O2462" s="232" t="e">
        <f t="shared" si="857"/>
        <v>#N/A</v>
      </c>
      <c r="P2462" s="232" t="e">
        <f t="shared" si="858"/>
        <v>#N/A</v>
      </c>
      <c r="Q2462" s="232" t="e">
        <f>VLOOKUP(L2462,'MASTER DATA'!$A$1:$E$192,5,0)</f>
        <v>#N/A</v>
      </c>
      <c r="R2462" s="234">
        <f>SUMIF('picking of the day'!$H$4:$H$358,WMS!H2462&amp;WMS!L2462,'picking of the day'!$E$4:$E$358)</f>
        <v>0</v>
      </c>
      <c r="U2462" s="114">
        <f>IF(ISNA(VLOOKUP(H2462,'data putaway'!$A$1:$E$530,3,0)),0,VLOOKUP(H2462,'data putaway'!$A$1:$E$530,3,0))</f>
        <v>0</v>
      </c>
      <c r="V2462" s="354">
        <f t="shared" si="859"/>
        <v>0</v>
      </c>
      <c r="W2462" s="114">
        <f>IF(ISNA(VLOOKUP(H2462,'data putaway'!$A$1:$E$530,2,0)),0,VLOOKUP(H2462,'data putaway'!$A$1:$E$530,2,0))</f>
        <v>0</v>
      </c>
      <c r="X2462" s="354" t="b">
        <f t="shared" si="860"/>
        <v>1</v>
      </c>
      <c r="Y2462" s="354">
        <f>IF(ISNA(VLOOKUP(H2462,'data putaway'!$A$1:$E$530,4,0)),0,VLOOKUP(H2462,'data putaway'!$A$1:$E$530,4,0))</f>
        <v>0</v>
      </c>
      <c r="Z2462" s="113">
        <f>IF(ISNA(VLOOKUP(H2462,'data putaway'!$A$1:$E$530,5,0)),0,VLOOKUP(H2462,'data putaway'!$A$1:$E$530,5,0))</f>
        <v>0</v>
      </c>
      <c r="AA2462" s="354" t="b">
        <f t="shared" si="861"/>
        <v>0</v>
      </c>
      <c r="AB2462" s="354" t="b">
        <f t="shared" si="862"/>
        <v>0</v>
      </c>
      <c r="AC2462" s="356" t="str">
        <f t="shared" ca="1" si="863"/>
        <v/>
      </c>
      <c r="AD2462" s="114" t="str">
        <f t="shared" ca="1" si="870"/>
        <v/>
      </c>
      <c r="AE2462" s="114">
        <f t="shared" si="864"/>
        <v>0</v>
      </c>
      <c r="AF2462" s="114">
        <f t="shared" si="865"/>
        <v>0</v>
      </c>
      <c r="AG2462" s="354" t="str">
        <f t="shared" si="866"/>
        <v>CG30</v>
      </c>
      <c r="AH2462" s="114">
        <f>IF(ISNA(VLOOKUP(L2462,'MASTER DATA'!$A$1:$F$192,6,0)),0,VLOOKUP(L2462,'MASTER DATA'!$A$1:$F$192,6,0))*AE2462</f>
        <v>0</v>
      </c>
      <c r="AI2462" s="354" t="e">
        <f>VLOOKUP($D2462,'warehouse mapping'!$AN$7:$AO$17,2,0)</f>
        <v>#N/A</v>
      </c>
      <c r="AJ2462" s="114">
        <f t="shared" si="867"/>
        <v>1</v>
      </c>
      <c r="AK2462" s="354" t="e">
        <f t="shared" si="868"/>
        <v>#N/A</v>
      </c>
      <c r="AL2462" s="354" t="s">
        <v>3025</v>
      </c>
      <c r="AM2462" s="354">
        <f t="shared" si="871"/>
        <v>1</v>
      </c>
      <c r="AN2462" s="354" t="b">
        <f t="shared" si="869"/>
        <v>1</v>
      </c>
    </row>
    <row r="2463" spans="1:40" s="354" customFormat="1">
      <c r="A2463" s="354" t="str">
        <f t="shared" si="850"/>
        <v>CG30E01</v>
      </c>
      <c r="B2463" s="354">
        <f t="shared" si="851"/>
        <v>0</v>
      </c>
      <c r="C2463" s="354">
        <f t="shared" si="852"/>
        <v>0</v>
      </c>
      <c r="D2463" s="354" t="str">
        <f t="shared" si="853"/>
        <v>CG</v>
      </c>
      <c r="E2463" s="354" t="str">
        <f t="shared" si="854"/>
        <v>30</v>
      </c>
      <c r="F2463" s="354" t="str">
        <f t="shared" si="855"/>
        <v>E</v>
      </c>
      <c r="G2463" s="355" t="str">
        <f t="shared" si="856"/>
        <v>01</v>
      </c>
      <c r="H2463" s="232" t="s">
        <v>2679</v>
      </c>
      <c r="I2463" s="232" t="s">
        <v>3025</v>
      </c>
      <c r="J2463" s="233" t="s">
        <v>3025</v>
      </c>
      <c r="K2463" s="233" t="s">
        <v>3025</v>
      </c>
      <c r="L2463" s="234"/>
      <c r="M2463" s="232" t="str">
        <f>IF(ISNA(VLOOKUP(L2463,'MASTER DATA'!$A$1:$B$192,2,0)),"",VLOOKUP(L2463,'MASTER DATA'!$A$1:$B$192,2,0))</f>
        <v/>
      </c>
      <c r="N2463" s="232">
        <v>0</v>
      </c>
      <c r="O2463" s="232" t="e">
        <f t="shared" si="857"/>
        <v>#N/A</v>
      </c>
      <c r="P2463" s="232" t="e">
        <f t="shared" si="858"/>
        <v>#N/A</v>
      </c>
      <c r="Q2463" s="232" t="e">
        <f>VLOOKUP(L2463,'MASTER DATA'!$A$1:$E$192,5,0)</f>
        <v>#N/A</v>
      </c>
      <c r="R2463" s="234">
        <f>SUMIF('picking of the day'!$H$4:$H$358,WMS!H2463&amp;WMS!L2463,'picking of the day'!$E$4:$E$358)</f>
        <v>0</v>
      </c>
      <c r="U2463" s="114">
        <f>IF(ISNA(VLOOKUP(H2463,'data putaway'!$A$1:$E$530,3,0)),0,VLOOKUP(H2463,'data putaway'!$A$1:$E$530,3,0))</f>
        <v>0</v>
      </c>
      <c r="V2463" s="354">
        <f t="shared" si="859"/>
        <v>0</v>
      </c>
      <c r="W2463" s="114">
        <f>IF(ISNA(VLOOKUP(H2463,'data putaway'!$A$1:$E$530,2,0)),0,VLOOKUP(H2463,'data putaway'!$A$1:$E$530,2,0))</f>
        <v>0</v>
      </c>
      <c r="X2463" s="354" t="b">
        <f t="shared" si="860"/>
        <v>1</v>
      </c>
      <c r="Y2463" s="354">
        <f>IF(ISNA(VLOOKUP(H2463,'data putaway'!$A$1:$E$530,4,0)),0,VLOOKUP(H2463,'data putaway'!$A$1:$E$530,4,0))</f>
        <v>0</v>
      </c>
      <c r="Z2463" s="113">
        <f>IF(ISNA(VLOOKUP(H2463,'data putaway'!$A$1:$E$530,5,0)),0,VLOOKUP(H2463,'data putaway'!$A$1:$E$530,5,0))</f>
        <v>0</v>
      </c>
      <c r="AA2463" s="354" t="b">
        <f t="shared" si="861"/>
        <v>0</v>
      </c>
      <c r="AB2463" s="354" t="b">
        <f t="shared" si="862"/>
        <v>0</v>
      </c>
      <c r="AC2463" s="356" t="str">
        <f t="shared" ca="1" si="863"/>
        <v/>
      </c>
      <c r="AD2463" s="114" t="str">
        <f t="shared" ca="1" si="870"/>
        <v/>
      </c>
      <c r="AE2463" s="114">
        <f t="shared" si="864"/>
        <v>0</v>
      </c>
      <c r="AF2463" s="114">
        <f t="shared" si="865"/>
        <v>0</v>
      </c>
      <c r="AG2463" s="354" t="str">
        <f t="shared" si="866"/>
        <v>CG30</v>
      </c>
      <c r="AH2463" s="114">
        <f>IF(ISNA(VLOOKUP(L2463,'MASTER DATA'!$A$1:$F$192,6,0)),0,VLOOKUP(L2463,'MASTER DATA'!$A$1:$F$192,6,0))*AE2463</f>
        <v>0</v>
      </c>
      <c r="AI2463" s="354" t="e">
        <f>VLOOKUP($D2463,'warehouse mapping'!$AN$7:$AO$17,2,0)</f>
        <v>#N/A</v>
      </c>
      <c r="AJ2463" s="114">
        <f t="shared" si="867"/>
        <v>1</v>
      </c>
      <c r="AK2463" s="354" t="e">
        <f t="shared" si="868"/>
        <v>#N/A</v>
      </c>
      <c r="AL2463" s="354" t="s">
        <v>3025</v>
      </c>
      <c r="AM2463" s="354">
        <f t="shared" si="871"/>
        <v>1</v>
      </c>
      <c r="AN2463" s="354" t="b">
        <f t="shared" si="869"/>
        <v>1</v>
      </c>
    </row>
    <row r="2464" spans="1:40" s="354" customFormat="1">
      <c r="A2464" s="354" t="str">
        <f t="shared" si="850"/>
        <v>CG30E02</v>
      </c>
      <c r="B2464" s="354">
        <f t="shared" si="851"/>
        <v>0</v>
      </c>
      <c r="C2464" s="354">
        <f t="shared" si="852"/>
        <v>0</v>
      </c>
      <c r="D2464" s="354" t="str">
        <f t="shared" si="853"/>
        <v>CG</v>
      </c>
      <c r="E2464" s="354" t="str">
        <f t="shared" si="854"/>
        <v>30</v>
      </c>
      <c r="F2464" s="354" t="str">
        <f t="shared" si="855"/>
        <v>E</v>
      </c>
      <c r="G2464" s="355" t="str">
        <f t="shared" si="856"/>
        <v>02</v>
      </c>
      <c r="H2464" s="232" t="s">
        <v>2680</v>
      </c>
      <c r="I2464" s="232" t="s">
        <v>3025</v>
      </c>
      <c r="J2464" s="233" t="s">
        <v>3025</v>
      </c>
      <c r="K2464" s="233" t="s">
        <v>3025</v>
      </c>
      <c r="L2464" s="234"/>
      <c r="M2464" s="232" t="str">
        <f>IF(ISNA(VLOOKUP(L2464,'MASTER DATA'!$A$1:$B$192,2,0)),"",VLOOKUP(L2464,'MASTER DATA'!$A$1:$B$192,2,0))</f>
        <v/>
      </c>
      <c r="N2464" s="232">
        <v>0</v>
      </c>
      <c r="O2464" s="232" t="e">
        <f t="shared" si="857"/>
        <v>#N/A</v>
      </c>
      <c r="P2464" s="232" t="e">
        <f t="shared" si="858"/>
        <v>#N/A</v>
      </c>
      <c r="Q2464" s="232" t="e">
        <f>VLOOKUP(L2464,'MASTER DATA'!$A$1:$E$192,5,0)</f>
        <v>#N/A</v>
      </c>
      <c r="R2464" s="234">
        <f>SUMIF('picking of the day'!$H$4:$H$358,WMS!H2464&amp;WMS!L2464,'picking of the day'!$E$4:$E$358)</f>
        <v>0</v>
      </c>
      <c r="U2464" s="114">
        <f>IF(ISNA(VLOOKUP(H2464,'data putaway'!$A$1:$E$530,3,0)),0,VLOOKUP(H2464,'data putaway'!$A$1:$E$530,3,0))</f>
        <v>0</v>
      </c>
      <c r="V2464" s="354">
        <f t="shared" si="859"/>
        <v>0</v>
      </c>
      <c r="W2464" s="114">
        <f>IF(ISNA(VLOOKUP(H2464,'data putaway'!$A$1:$E$530,2,0)),0,VLOOKUP(H2464,'data putaway'!$A$1:$E$530,2,0))</f>
        <v>0</v>
      </c>
      <c r="X2464" s="354" t="b">
        <f t="shared" si="860"/>
        <v>1</v>
      </c>
      <c r="Y2464" s="354">
        <f>IF(ISNA(VLOOKUP(H2464,'data putaway'!$A$1:$E$530,4,0)),0,VLOOKUP(H2464,'data putaway'!$A$1:$E$530,4,0))</f>
        <v>0</v>
      </c>
      <c r="Z2464" s="113">
        <f>IF(ISNA(VLOOKUP(H2464,'data putaway'!$A$1:$E$530,5,0)),0,VLOOKUP(H2464,'data putaway'!$A$1:$E$530,5,0))</f>
        <v>0</v>
      </c>
      <c r="AA2464" s="354" t="b">
        <f t="shared" si="861"/>
        <v>0</v>
      </c>
      <c r="AB2464" s="354" t="b">
        <f t="shared" si="862"/>
        <v>0</v>
      </c>
      <c r="AC2464" s="356" t="str">
        <f t="shared" ca="1" si="863"/>
        <v/>
      </c>
      <c r="AD2464" s="114" t="str">
        <f t="shared" ca="1" si="870"/>
        <v/>
      </c>
      <c r="AE2464" s="114">
        <f t="shared" si="864"/>
        <v>0</v>
      </c>
      <c r="AF2464" s="114">
        <f t="shared" si="865"/>
        <v>0</v>
      </c>
      <c r="AG2464" s="354" t="str">
        <f t="shared" si="866"/>
        <v>CG30</v>
      </c>
      <c r="AH2464" s="114">
        <f>IF(ISNA(VLOOKUP(L2464,'MASTER DATA'!$A$1:$F$192,6,0)),0,VLOOKUP(L2464,'MASTER DATA'!$A$1:$F$192,6,0))*AE2464</f>
        <v>0</v>
      </c>
      <c r="AI2464" s="354" t="e">
        <f>VLOOKUP($D2464,'warehouse mapping'!$AN$7:$AO$17,2,0)</f>
        <v>#N/A</v>
      </c>
      <c r="AJ2464" s="114">
        <f t="shared" si="867"/>
        <v>1</v>
      </c>
      <c r="AK2464" s="354" t="e">
        <f t="shared" si="868"/>
        <v>#N/A</v>
      </c>
      <c r="AL2464" s="354" t="s">
        <v>3025</v>
      </c>
      <c r="AM2464" s="354">
        <f t="shared" si="871"/>
        <v>1</v>
      </c>
      <c r="AN2464" s="354" t="b">
        <f t="shared" si="869"/>
        <v>1</v>
      </c>
    </row>
    <row r="2465" spans="1:40" s="354" customFormat="1">
      <c r="A2465" s="354" t="str">
        <f t="shared" si="850"/>
        <v>CG31A01</v>
      </c>
      <c r="B2465" s="354">
        <f t="shared" si="851"/>
        <v>0</v>
      </c>
      <c r="C2465" s="354">
        <f t="shared" si="852"/>
        <v>0</v>
      </c>
      <c r="D2465" s="354" t="str">
        <f t="shared" si="853"/>
        <v>CG</v>
      </c>
      <c r="E2465" s="354" t="str">
        <f t="shared" si="854"/>
        <v>31</v>
      </c>
      <c r="F2465" s="354" t="str">
        <f t="shared" si="855"/>
        <v>A</v>
      </c>
      <c r="G2465" s="355" t="str">
        <f t="shared" si="856"/>
        <v>01</v>
      </c>
      <c r="H2465" s="232" t="s">
        <v>2681</v>
      </c>
      <c r="I2465" s="232" t="s">
        <v>3025</v>
      </c>
      <c r="J2465" s="233" t="s">
        <v>3025</v>
      </c>
      <c r="K2465" s="233" t="s">
        <v>3025</v>
      </c>
      <c r="L2465" s="234"/>
      <c r="M2465" s="232" t="str">
        <f>IF(ISNA(VLOOKUP(L2465,'MASTER DATA'!$A$1:$B$192,2,0)),"",VLOOKUP(L2465,'MASTER DATA'!$A$1:$B$192,2,0))</f>
        <v/>
      </c>
      <c r="N2465" s="232">
        <v>0</v>
      </c>
      <c r="O2465" s="232" t="e">
        <f t="shared" si="857"/>
        <v>#N/A</v>
      </c>
      <c r="P2465" s="232" t="e">
        <f t="shared" si="858"/>
        <v>#N/A</v>
      </c>
      <c r="Q2465" s="232" t="e">
        <f>VLOOKUP(L2465,'MASTER DATA'!$A$1:$E$192,5,0)</f>
        <v>#N/A</v>
      </c>
      <c r="R2465" s="234">
        <f>SUMIF('picking of the day'!$H$4:$H$358,WMS!H2465&amp;WMS!L2465,'picking of the day'!$E$4:$E$358)</f>
        <v>0</v>
      </c>
      <c r="U2465" s="114">
        <f>IF(ISNA(VLOOKUP(H2465,'data putaway'!$A$1:$E$530,3,0)),0,VLOOKUP(H2465,'data putaway'!$A$1:$E$530,3,0))</f>
        <v>0</v>
      </c>
      <c r="V2465" s="354">
        <f t="shared" si="859"/>
        <v>0</v>
      </c>
      <c r="W2465" s="114">
        <f>IF(ISNA(VLOOKUP(H2465,'data putaway'!$A$1:$E$530,2,0)),0,VLOOKUP(H2465,'data putaway'!$A$1:$E$530,2,0))</f>
        <v>0</v>
      </c>
      <c r="X2465" s="354" t="b">
        <f t="shared" si="860"/>
        <v>1</v>
      </c>
      <c r="Y2465" s="354">
        <f>IF(ISNA(VLOOKUP(H2465,'data putaway'!$A$1:$E$530,4,0)),0,VLOOKUP(H2465,'data putaway'!$A$1:$E$530,4,0))</f>
        <v>0</v>
      </c>
      <c r="Z2465" s="113">
        <f>IF(ISNA(VLOOKUP(H2465,'data putaway'!$A$1:$E$530,5,0)),0,VLOOKUP(H2465,'data putaway'!$A$1:$E$530,5,0))</f>
        <v>0</v>
      </c>
      <c r="AA2465" s="354" t="b">
        <f t="shared" si="861"/>
        <v>0</v>
      </c>
      <c r="AB2465" s="354" t="b">
        <f t="shared" si="862"/>
        <v>0</v>
      </c>
      <c r="AC2465" s="356" t="str">
        <f t="shared" ca="1" si="863"/>
        <v/>
      </c>
      <c r="AD2465" s="114" t="str">
        <f t="shared" ca="1" si="870"/>
        <v/>
      </c>
      <c r="AE2465" s="114">
        <f t="shared" si="864"/>
        <v>0</v>
      </c>
      <c r="AF2465" s="114">
        <f t="shared" si="865"/>
        <v>0</v>
      </c>
      <c r="AG2465" s="354" t="str">
        <f t="shared" si="866"/>
        <v>CG31</v>
      </c>
      <c r="AH2465" s="114">
        <f>IF(ISNA(VLOOKUP(L2465,'MASTER DATA'!$A$1:$F$192,6,0)),0,VLOOKUP(L2465,'MASTER DATA'!$A$1:$F$192,6,0))*AE2465</f>
        <v>0</v>
      </c>
      <c r="AI2465" s="354" t="e">
        <f>VLOOKUP($D2465,'warehouse mapping'!$AN$7:$AO$17,2,0)</f>
        <v>#N/A</v>
      </c>
      <c r="AJ2465" s="114">
        <f t="shared" si="867"/>
        <v>1</v>
      </c>
      <c r="AK2465" s="354" t="e">
        <f t="shared" si="868"/>
        <v>#N/A</v>
      </c>
      <c r="AL2465" s="354" t="s">
        <v>3025</v>
      </c>
      <c r="AM2465" s="354">
        <f t="shared" si="871"/>
        <v>1</v>
      </c>
      <c r="AN2465" s="354" t="b">
        <f t="shared" si="869"/>
        <v>1</v>
      </c>
    </row>
    <row r="2466" spans="1:40" s="354" customFormat="1">
      <c r="A2466" s="354" t="str">
        <f t="shared" si="850"/>
        <v>CG31A02</v>
      </c>
      <c r="B2466" s="354">
        <f t="shared" si="851"/>
        <v>0</v>
      </c>
      <c r="C2466" s="354">
        <f t="shared" si="852"/>
        <v>0</v>
      </c>
      <c r="D2466" s="354" t="str">
        <f t="shared" si="853"/>
        <v>CG</v>
      </c>
      <c r="E2466" s="354" t="str">
        <f t="shared" si="854"/>
        <v>31</v>
      </c>
      <c r="F2466" s="354" t="str">
        <f t="shared" si="855"/>
        <v>A</v>
      </c>
      <c r="G2466" s="355" t="str">
        <f t="shared" si="856"/>
        <v>02</v>
      </c>
      <c r="H2466" s="232" t="s">
        <v>2682</v>
      </c>
      <c r="I2466" s="232" t="s">
        <v>3025</v>
      </c>
      <c r="J2466" s="233" t="s">
        <v>3025</v>
      </c>
      <c r="K2466" s="233" t="s">
        <v>3025</v>
      </c>
      <c r="L2466" s="234"/>
      <c r="M2466" s="232" t="str">
        <f>IF(ISNA(VLOOKUP(L2466,'MASTER DATA'!$A$1:$B$192,2,0)),"",VLOOKUP(L2466,'MASTER DATA'!$A$1:$B$192,2,0))</f>
        <v/>
      </c>
      <c r="N2466" s="232">
        <v>0</v>
      </c>
      <c r="O2466" s="232" t="e">
        <f t="shared" si="857"/>
        <v>#N/A</v>
      </c>
      <c r="P2466" s="232" t="e">
        <f t="shared" si="858"/>
        <v>#N/A</v>
      </c>
      <c r="Q2466" s="232" t="e">
        <f>VLOOKUP(L2466,'MASTER DATA'!$A$1:$E$192,5,0)</f>
        <v>#N/A</v>
      </c>
      <c r="R2466" s="234">
        <f>SUMIF('picking of the day'!$H$4:$H$358,WMS!H2466&amp;WMS!L2466,'picking of the day'!$E$4:$E$358)</f>
        <v>0</v>
      </c>
      <c r="U2466" s="114">
        <f>IF(ISNA(VLOOKUP(H2466,'data putaway'!$A$1:$E$530,3,0)),0,VLOOKUP(H2466,'data putaway'!$A$1:$E$530,3,0))</f>
        <v>0</v>
      </c>
      <c r="V2466" s="354">
        <f t="shared" si="859"/>
        <v>0</v>
      </c>
      <c r="W2466" s="114">
        <f>IF(ISNA(VLOOKUP(H2466,'data putaway'!$A$1:$E$530,2,0)),0,VLOOKUP(H2466,'data putaway'!$A$1:$E$530,2,0))</f>
        <v>0</v>
      </c>
      <c r="X2466" s="354" t="b">
        <f t="shared" si="860"/>
        <v>1</v>
      </c>
      <c r="Y2466" s="354">
        <f>IF(ISNA(VLOOKUP(H2466,'data putaway'!$A$1:$E$530,4,0)),0,VLOOKUP(H2466,'data putaway'!$A$1:$E$530,4,0))</f>
        <v>0</v>
      </c>
      <c r="Z2466" s="113">
        <f>IF(ISNA(VLOOKUP(H2466,'data putaway'!$A$1:$E$530,5,0)),0,VLOOKUP(H2466,'data putaway'!$A$1:$E$530,5,0))</f>
        <v>0</v>
      </c>
      <c r="AA2466" s="354" t="b">
        <f t="shared" si="861"/>
        <v>0</v>
      </c>
      <c r="AB2466" s="354" t="b">
        <f t="shared" si="862"/>
        <v>0</v>
      </c>
      <c r="AC2466" s="356" t="str">
        <f t="shared" ca="1" si="863"/>
        <v/>
      </c>
      <c r="AD2466" s="114" t="str">
        <f t="shared" ca="1" si="870"/>
        <v/>
      </c>
      <c r="AE2466" s="114">
        <f t="shared" si="864"/>
        <v>0</v>
      </c>
      <c r="AF2466" s="114">
        <f t="shared" si="865"/>
        <v>0</v>
      </c>
      <c r="AG2466" s="354" t="str">
        <f t="shared" si="866"/>
        <v>CG31</v>
      </c>
      <c r="AH2466" s="114">
        <f>IF(ISNA(VLOOKUP(L2466,'MASTER DATA'!$A$1:$F$192,6,0)),0,VLOOKUP(L2466,'MASTER DATA'!$A$1:$F$192,6,0))*AE2466</f>
        <v>0</v>
      </c>
      <c r="AI2466" s="354" t="e">
        <f>VLOOKUP($D2466,'warehouse mapping'!$AN$7:$AO$17,2,0)</f>
        <v>#N/A</v>
      </c>
      <c r="AJ2466" s="114">
        <f t="shared" si="867"/>
        <v>1</v>
      </c>
      <c r="AK2466" s="354" t="e">
        <f t="shared" si="868"/>
        <v>#N/A</v>
      </c>
      <c r="AL2466" s="354" t="s">
        <v>3025</v>
      </c>
      <c r="AM2466" s="354">
        <f t="shared" si="871"/>
        <v>1</v>
      </c>
      <c r="AN2466" s="354" t="b">
        <f t="shared" si="869"/>
        <v>1</v>
      </c>
    </row>
    <row r="2467" spans="1:40" s="354" customFormat="1">
      <c r="A2467" s="354" t="str">
        <f t="shared" si="850"/>
        <v>CG31B01</v>
      </c>
      <c r="B2467" s="354">
        <f t="shared" si="851"/>
        <v>0</v>
      </c>
      <c r="C2467" s="354">
        <f t="shared" si="852"/>
        <v>0</v>
      </c>
      <c r="D2467" s="354" t="str">
        <f t="shared" si="853"/>
        <v>CG</v>
      </c>
      <c r="E2467" s="354" t="str">
        <f t="shared" si="854"/>
        <v>31</v>
      </c>
      <c r="F2467" s="354" t="str">
        <f t="shared" si="855"/>
        <v>B</v>
      </c>
      <c r="G2467" s="355" t="str">
        <f t="shared" si="856"/>
        <v>01</v>
      </c>
      <c r="H2467" s="232" t="s">
        <v>2683</v>
      </c>
      <c r="I2467" s="232" t="s">
        <v>3025</v>
      </c>
      <c r="J2467" s="233" t="s">
        <v>3025</v>
      </c>
      <c r="K2467" s="233" t="s">
        <v>3025</v>
      </c>
      <c r="L2467" s="234"/>
      <c r="M2467" s="232" t="str">
        <f>IF(ISNA(VLOOKUP(L2467,'MASTER DATA'!$A$1:$B$192,2,0)),"",VLOOKUP(L2467,'MASTER DATA'!$A$1:$B$192,2,0))</f>
        <v/>
      </c>
      <c r="N2467" s="232">
        <v>0</v>
      </c>
      <c r="O2467" s="232" t="e">
        <f t="shared" si="857"/>
        <v>#N/A</v>
      </c>
      <c r="P2467" s="232" t="e">
        <f t="shared" si="858"/>
        <v>#N/A</v>
      </c>
      <c r="Q2467" s="232" t="e">
        <f>VLOOKUP(L2467,'MASTER DATA'!$A$1:$E$192,5,0)</f>
        <v>#N/A</v>
      </c>
      <c r="R2467" s="234">
        <f>SUMIF('picking of the day'!$H$4:$H$358,WMS!H2467&amp;WMS!L2467,'picking of the day'!$E$4:$E$358)</f>
        <v>0</v>
      </c>
      <c r="U2467" s="114">
        <f>IF(ISNA(VLOOKUP(H2467,'data putaway'!$A$1:$E$530,3,0)),0,VLOOKUP(H2467,'data putaway'!$A$1:$E$530,3,0))</f>
        <v>0</v>
      </c>
      <c r="V2467" s="354">
        <f t="shared" si="859"/>
        <v>0</v>
      </c>
      <c r="W2467" s="114">
        <f>IF(ISNA(VLOOKUP(H2467,'data putaway'!$A$1:$E$530,2,0)),0,VLOOKUP(H2467,'data putaway'!$A$1:$E$530,2,0))</f>
        <v>0</v>
      </c>
      <c r="X2467" s="354" t="b">
        <f t="shared" si="860"/>
        <v>1</v>
      </c>
      <c r="Y2467" s="354">
        <f>IF(ISNA(VLOOKUP(H2467,'data putaway'!$A$1:$E$530,4,0)),0,VLOOKUP(H2467,'data putaway'!$A$1:$E$530,4,0))</f>
        <v>0</v>
      </c>
      <c r="Z2467" s="113">
        <f>IF(ISNA(VLOOKUP(H2467,'data putaway'!$A$1:$E$530,5,0)),0,VLOOKUP(H2467,'data putaway'!$A$1:$E$530,5,0))</f>
        <v>0</v>
      </c>
      <c r="AA2467" s="354" t="b">
        <f t="shared" si="861"/>
        <v>0</v>
      </c>
      <c r="AB2467" s="354" t="b">
        <f t="shared" si="862"/>
        <v>0</v>
      </c>
      <c r="AC2467" s="356" t="str">
        <f t="shared" ca="1" si="863"/>
        <v/>
      </c>
      <c r="AD2467" s="114" t="str">
        <f t="shared" ca="1" si="870"/>
        <v/>
      </c>
      <c r="AE2467" s="114">
        <f t="shared" si="864"/>
        <v>0</v>
      </c>
      <c r="AF2467" s="114">
        <f t="shared" si="865"/>
        <v>0</v>
      </c>
      <c r="AG2467" s="354" t="str">
        <f t="shared" si="866"/>
        <v>CG31</v>
      </c>
      <c r="AH2467" s="114">
        <f>IF(ISNA(VLOOKUP(L2467,'MASTER DATA'!$A$1:$F$192,6,0)),0,VLOOKUP(L2467,'MASTER DATA'!$A$1:$F$192,6,0))*AE2467</f>
        <v>0</v>
      </c>
      <c r="AI2467" s="354" t="e">
        <f>VLOOKUP($D2467,'warehouse mapping'!$AN$7:$AO$17,2,0)</f>
        <v>#N/A</v>
      </c>
      <c r="AJ2467" s="114">
        <f t="shared" si="867"/>
        <v>1</v>
      </c>
      <c r="AK2467" s="354" t="e">
        <f t="shared" si="868"/>
        <v>#N/A</v>
      </c>
      <c r="AL2467" s="354" t="s">
        <v>3025</v>
      </c>
      <c r="AM2467" s="354">
        <f t="shared" si="871"/>
        <v>1</v>
      </c>
      <c r="AN2467" s="354" t="b">
        <f t="shared" si="869"/>
        <v>1</v>
      </c>
    </row>
    <row r="2468" spans="1:40" s="354" customFormat="1">
      <c r="A2468" s="354" t="str">
        <f t="shared" si="850"/>
        <v>CG31B02</v>
      </c>
      <c r="B2468" s="354">
        <f t="shared" si="851"/>
        <v>0</v>
      </c>
      <c r="C2468" s="354">
        <f t="shared" si="852"/>
        <v>0</v>
      </c>
      <c r="D2468" s="354" t="str">
        <f t="shared" si="853"/>
        <v>CG</v>
      </c>
      <c r="E2468" s="354" t="str">
        <f t="shared" si="854"/>
        <v>31</v>
      </c>
      <c r="F2468" s="354" t="str">
        <f t="shared" si="855"/>
        <v>B</v>
      </c>
      <c r="G2468" s="355" t="str">
        <f t="shared" si="856"/>
        <v>02</v>
      </c>
      <c r="H2468" s="232" t="s">
        <v>2684</v>
      </c>
      <c r="I2468" s="232" t="s">
        <v>3025</v>
      </c>
      <c r="J2468" s="233" t="s">
        <v>3025</v>
      </c>
      <c r="K2468" s="233" t="s">
        <v>3025</v>
      </c>
      <c r="L2468" s="234"/>
      <c r="M2468" s="232" t="str">
        <f>IF(ISNA(VLOOKUP(L2468,'MASTER DATA'!$A$1:$B$192,2,0)),"",VLOOKUP(L2468,'MASTER DATA'!$A$1:$B$192,2,0))</f>
        <v/>
      </c>
      <c r="N2468" s="232">
        <v>0</v>
      </c>
      <c r="O2468" s="232" t="e">
        <f t="shared" si="857"/>
        <v>#N/A</v>
      </c>
      <c r="P2468" s="232" t="e">
        <f t="shared" si="858"/>
        <v>#N/A</v>
      </c>
      <c r="Q2468" s="232" t="e">
        <f>VLOOKUP(L2468,'MASTER DATA'!$A$1:$E$192,5,0)</f>
        <v>#N/A</v>
      </c>
      <c r="R2468" s="234">
        <f>SUMIF('picking of the day'!$H$4:$H$358,WMS!H2468&amp;WMS!L2468,'picking of the day'!$E$4:$E$358)</f>
        <v>0</v>
      </c>
      <c r="U2468" s="114">
        <f>IF(ISNA(VLOOKUP(H2468,'data putaway'!$A$1:$E$530,3,0)),0,VLOOKUP(H2468,'data putaway'!$A$1:$E$530,3,0))</f>
        <v>0</v>
      </c>
      <c r="V2468" s="354">
        <f t="shared" si="859"/>
        <v>0</v>
      </c>
      <c r="W2468" s="114">
        <f>IF(ISNA(VLOOKUP(H2468,'data putaway'!$A$1:$E$530,2,0)),0,VLOOKUP(H2468,'data putaway'!$A$1:$E$530,2,0))</f>
        <v>0</v>
      </c>
      <c r="X2468" s="354" t="b">
        <f t="shared" si="860"/>
        <v>1</v>
      </c>
      <c r="Y2468" s="354">
        <f>IF(ISNA(VLOOKUP(H2468,'data putaway'!$A$1:$E$530,4,0)),0,VLOOKUP(H2468,'data putaway'!$A$1:$E$530,4,0))</f>
        <v>0</v>
      </c>
      <c r="Z2468" s="113">
        <f>IF(ISNA(VLOOKUP(H2468,'data putaway'!$A$1:$E$530,5,0)),0,VLOOKUP(H2468,'data putaway'!$A$1:$E$530,5,0))</f>
        <v>0</v>
      </c>
      <c r="AA2468" s="354" t="b">
        <f t="shared" si="861"/>
        <v>0</v>
      </c>
      <c r="AB2468" s="354" t="b">
        <f t="shared" si="862"/>
        <v>0</v>
      </c>
      <c r="AC2468" s="356" t="str">
        <f t="shared" ca="1" si="863"/>
        <v/>
      </c>
      <c r="AD2468" s="114" t="str">
        <f t="shared" ca="1" si="870"/>
        <v/>
      </c>
      <c r="AE2468" s="114">
        <f t="shared" si="864"/>
        <v>0</v>
      </c>
      <c r="AF2468" s="114">
        <f t="shared" si="865"/>
        <v>0</v>
      </c>
      <c r="AG2468" s="354" t="str">
        <f t="shared" si="866"/>
        <v>CG31</v>
      </c>
      <c r="AH2468" s="114">
        <f>IF(ISNA(VLOOKUP(L2468,'MASTER DATA'!$A$1:$F$192,6,0)),0,VLOOKUP(L2468,'MASTER DATA'!$A$1:$F$192,6,0))*AE2468</f>
        <v>0</v>
      </c>
      <c r="AI2468" s="354" t="e">
        <f>VLOOKUP($D2468,'warehouse mapping'!$AN$7:$AO$17,2,0)</f>
        <v>#N/A</v>
      </c>
      <c r="AJ2468" s="114">
        <f t="shared" si="867"/>
        <v>1</v>
      </c>
      <c r="AK2468" s="354" t="e">
        <f t="shared" si="868"/>
        <v>#N/A</v>
      </c>
      <c r="AL2468" s="354" t="s">
        <v>3025</v>
      </c>
      <c r="AM2468" s="354">
        <f t="shared" si="871"/>
        <v>1</v>
      </c>
      <c r="AN2468" s="354" t="b">
        <f t="shared" si="869"/>
        <v>1</v>
      </c>
    </row>
    <row r="2469" spans="1:40" s="354" customFormat="1">
      <c r="A2469" s="354" t="str">
        <f t="shared" si="850"/>
        <v>CG31C01</v>
      </c>
      <c r="B2469" s="354">
        <f t="shared" si="851"/>
        <v>0</v>
      </c>
      <c r="C2469" s="354">
        <f t="shared" si="852"/>
        <v>0</v>
      </c>
      <c r="D2469" s="354" t="str">
        <f t="shared" si="853"/>
        <v>CG</v>
      </c>
      <c r="E2469" s="354" t="str">
        <f t="shared" si="854"/>
        <v>31</v>
      </c>
      <c r="F2469" s="354" t="str">
        <f t="shared" si="855"/>
        <v>C</v>
      </c>
      <c r="G2469" s="355" t="str">
        <f t="shared" si="856"/>
        <v>01</v>
      </c>
      <c r="H2469" s="232" t="s">
        <v>2685</v>
      </c>
      <c r="I2469" s="232" t="s">
        <v>3025</v>
      </c>
      <c r="J2469" s="233" t="s">
        <v>3025</v>
      </c>
      <c r="K2469" s="233" t="s">
        <v>3025</v>
      </c>
      <c r="L2469" s="234"/>
      <c r="M2469" s="232" t="str">
        <f>IF(ISNA(VLOOKUP(L2469,'MASTER DATA'!$A$1:$B$192,2,0)),"",VLOOKUP(L2469,'MASTER DATA'!$A$1:$B$192,2,0))</f>
        <v/>
      </c>
      <c r="N2469" s="232">
        <v>0</v>
      </c>
      <c r="O2469" s="232" t="e">
        <f t="shared" si="857"/>
        <v>#N/A</v>
      </c>
      <c r="P2469" s="232" t="e">
        <f t="shared" si="858"/>
        <v>#N/A</v>
      </c>
      <c r="Q2469" s="232" t="e">
        <f>VLOOKUP(L2469,'MASTER DATA'!$A$1:$E$192,5,0)</f>
        <v>#N/A</v>
      </c>
      <c r="R2469" s="234">
        <f>SUMIF('picking of the day'!$H$4:$H$358,WMS!H2469&amp;WMS!L2469,'picking of the day'!$E$4:$E$358)</f>
        <v>0</v>
      </c>
      <c r="U2469" s="114">
        <f>IF(ISNA(VLOOKUP(H2469,'data putaway'!$A$1:$E$530,3,0)),0,VLOOKUP(H2469,'data putaway'!$A$1:$E$530,3,0))</f>
        <v>0</v>
      </c>
      <c r="V2469" s="354">
        <f t="shared" si="859"/>
        <v>0</v>
      </c>
      <c r="W2469" s="114">
        <f>IF(ISNA(VLOOKUP(H2469,'data putaway'!$A$1:$E$530,2,0)),0,VLOOKUP(H2469,'data putaway'!$A$1:$E$530,2,0))</f>
        <v>0</v>
      </c>
      <c r="X2469" s="354" t="b">
        <f t="shared" si="860"/>
        <v>1</v>
      </c>
      <c r="Y2469" s="354">
        <f>IF(ISNA(VLOOKUP(H2469,'data putaway'!$A$1:$E$530,4,0)),0,VLOOKUP(H2469,'data putaway'!$A$1:$E$530,4,0))</f>
        <v>0</v>
      </c>
      <c r="Z2469" s="113">
        <f>IF(ISNA(VLOOKUP(H2469,'data putaway'!$A$1:$E$530,5,0)),0,VLOOKUP(H2469,'data putaway'!$A$1:$E$530,5,0))</f>
        <v>0</v>
      </c>
      <c r="AA2469" s="354" t="b">
        <f t="shared" si="861"/>
        <v>0</v>
      </c>
      <c r="AB2469" s="354" t="b">
        <f t="shared" si="862"/>
        <v>0</v>
      </c>
      <c r="AC2469" s="356" t="str">
        <f t="shared" ca="1" si="863"/>
        <v/>
      </c>
      <c r="AD2469" s="114" t="str">
        <f t="shared" ca="1" si="870"/>
        <v/>
      </c>
      <c r="AE2469" s="114">
        <f t="shared" si="864"/>
        <v>0</v>
      </c>
      <c r="AF2469" s="114">
        <f t="shared" si="865"/>
        <v>0</v>
      </c>
      <c r="AG2469" s="354" t="str">
        <f t="shared" si="866"/>
        <v>CG31</v>
      </c>
      <c r="AH2469" s="114">
        <f>IF(ISNA(VLOOKUP(L2469,'MASTER DATA'!$A$1:$F$192,6,0)),0,VLOOKUP(L2469,'MASTER DATA'!$A$1:$F$192,6,0))*AE2469</f>
        <v>0</v>
      </c>
      <c r="AI2469" s="354" t="e">
        <f>VLOOKUP($D2469,'warehouse mapping'!$AN$7:$AO$17,2,0)</f>
        <v>#N/A</v>
      </c>
      <c r="AJ2469" s="114">
        <f t="shared" si="867"/>
        <v>1</v>
      </c>
      <c r="AK2469" s="354" t="e">
        <f t="shared" si="868"/>
        <v>#N/A</v>
      </c>
      <c r="AL2469" s="354" t="s">
        <v>3025</v>
      </c>
      <c r="AM2469" s="354">
        <f t="shared" si="871"/>
        <v>1</v>
      </c>
      <c r="AN2469" s="354" t="b">
        <f t="shared" si="869"/>
        <v>1</v>
      </c>
    </row>
    <row r="2470" spans="1:40" s="354" customFormat="1">
      <c r="A2470" s="354" t="str">
        <f t="shared" si="850"/>
        <v>CG31C02</v>
      </c>
      <c r="B2470" s="354">
        <f t="shared" si="851"/>
        <v>0</v>
      </c>
      <c r="C2470" s="354">
        <f t="shared" si="852"/>
        <v>0</v>
      </c>
      <c r="D2470" s="354" t="str">
        <f t="shared" si="853"/>
        <v>CG</v>
      </c>
      <c r="E2470" s="354" t="str">
        <f t="shared" si="854"/>
        <v>31</v>
      </c>
      <c r="F2470" s="354" t="str">
        <f t="shared" si="855"/>
        <v>C</v>
      </c>
      <c r="G2470" s="355" t="str">
        <f t="shared" si="856"/>
        <v>02</v>
      </c>
      <c r="H2470" s="232" t="s">
        <v>2686</v>
      </c>
      <c r="I2470" s="232" t="s">
        <v>3025</v>
      </c>
      <c r="J2470" s="233" t="s">
        <v>3025</v>
      </c>
      <c r="K2470" s="233" t="s">
        <v>3025</v>
      </c>
      <c r="L2470" s="234"/>
      <c r="M2470" s="232" t="str">
        <f>IF(ISNA(VLOOKUP(L2470,'MASTER DATA'!$A$1:$B$192,2,0)),"",VLOOKUP(L2470,'MASTER DATA'!$A$1:$B$192,2,0))</f>
        <v/>
      </c>
      <c r="N2470" s="232">
        <v>0</v>
      </c>
      <c r="O2470" s="232" t="e">
        <f t="shared" si="857"/>
        <v>#N/A</v>
      </c>
      <c r="P2470" s="232" t="e">
        <f t="shared" si="858"/>
        <v>#N/A</v>
      </c>
      <c r="Q2470" s="232" t="e">
        <f>VLOOKUP(L2470,'MASTER DATA'!$A$1:$E$192,5,0)</f>
        <v>#N/A</v>
      </c>
      <c r="R2470" s="234">
        <f>SUMIF('picking of the day'!$H$4:$H$358,WMS!H2470&amp;WMS!L2470,'picking of the day'!$E$4:$E$358)</f>
        <v>0</v>
      </c>
      <c r="U2470" s="114">
        <f>IF(ISNA(VLOOKUP(H2470,'data putaway'!$A$1:$E$530,3,0)),0,VLOOKUP(H2470,'data putaway'!$A$1:$E$530,3,0))</f>
        <v>0</v>
      </c>
      <c r="V2470" s="354">
        <f t="shared" si="859"/>
        <v>0</v>
      </c>
      <c r="W2470" s="114">
        <f>IF(ISNA(VLOOKUP(H2470,'data putaway'!$A$1:$E$530,2,0)),0,VLOOKUP(H2470,'data putaway'!$A$1:$E$530,2,0))</f>
        <v>0</v>
      </c>
      <c r="X2470" s="354" t="b">
        <f t="shared" si="860"/>
        <v>1</v>
      </c>
      <c r="Y2470" s="354">
        <f>IF(ISNA(VLOOKUP(H2470,'data putaway'!$A$1:$E$530,4,0)),0,VLOOKUP(H2470,'data putaway'!$A$1:$E$530,4,0))</f>
        <v>0</v>
      </c>
      <c r="Z2470" s="113">
        <f>IF(ISNA(VLOOKUP(H2470,'data putaway'!$A$1:$E$530,5,0)),0,VLOOKUP(H2470,'data putaway'!$A$1:$E$530,5,0))</f>
        <v>0</v>
      </c>
      <c r="AA2470" s="354" t="b">
        <f t="shared" si="861"/>
        <v>0</v>
      </c>
      <c r="AB2470" s="354" t="b">
        <f t="shared" si="862"/>
        <v>0</v>
      </c>
      <c r="AC2470" s="356" t="str">
        <f t="shared" ca="1" si="863"/>
        <v/>
      </c>
      <c r="AD2470" s="114" t="str">
        <f t="shared" ca="1" si="870"/>
        <v/>
      </c>
      <c r="AE2470" s="114">
        <f t="shared" si="864"/>
        <v>0</v>
      </c>
      <c r="AF2470" s="114">
        <f t="shared" si="865"/>
        <v>0</v>
      </c>
      <c r="AG2470" s="354" t="str">
        <f t="shared" si="866"/>
        <v>CG31</v>
      </c>
      <c r="AH2470" s="114">
        <f>IF(ISNA(VLOOKUP(L2470,'MASTER DATA'!$A$1:$F$192,6,0)),0,VLOOKUP(L2470,'MASTER DATA'!$A$1:$F$192,6,0))*AE2470</f>
        <v>0</v>
      </c>
      <c r="AI2470" s="354" t="e">
        <f>VLOOKUP($D2470,'warehouse mapping'!$AN$7:$AO$17,2,0)</f>
        <v>#N/A</v>
      </c>
      <c r="AJ2470" s="114">
        <f t="shared" si="867"/>
        <v>1</v>
      </c>
      <c r="AK2470" s="354" t="e">
        <f t="shared" si="868"/>
        <v>#N/A</v>
      </c>
      <c r="AL2470" s="354" t="s">
        <v>3025</v>
      </c>
      <c r="AM2470" s="354">
        <f t="shared" si="871"/>
        <v>1</v>
      </c>
      <c r="AN2470" s="354" t="b">
        <f t="shared" si="869"/>
        <v>1</v>
      </c>
    </row>
    <row r="2471" spans="1:40" s="354" customFormat="1">
      <c r="A2471" s="354" t="str">
        <f t="shared" ref="A2471:A2534" si="872">H2471&amp;L2471</f>
        <v>CG31D01</v>
      </c>
      <c r="B2471" s="354">
        <f t="shared" ref="B2471:B2534" si="873">R2471+S2471</f>
        <v>0</v>
      </c>
      <c r="C2471" s="354">
        <f t="shared" ref="C2471:C2534" si="874">T2471+U2471</f>
        <v>0</v>
      </c>
      <c r="D2471" s="354" t="str">
        <f t="shared" si="853"/>
        <v>CG</v>
      </c>
      <c r="E2471" s="354" t="str">
        <f t="shared" si="854"/>
        <v>31</v>
      </c>
      <c r="F2471" s="354" t="str">
        <f t="shared" si="855"/>
        <v>D</v>
      </c>
      <c r="G2471" s="355" t="str">
        <f t="shared" si="856"/>
        <v>01</v>
      </c>
      <c r="H2471" s="232" t="s">
        <v>2687</v>
      </c>
      <c r="I2471" s="232" t="s">
        <v>3025</v>
      </c>
      <c r="J2471" s="233" t="s">
        <v>3025</v>
      </c>
      <c r="K2471" s="233" t="s">
        <v>3025</v>
      </c>
      <c r="L2471" s="234"/>
      <c r="M2471" s="232" t="str">
        <f>IF(ISNA(VLOOKUP(L2471,'MASTER DATA'!$A$1:$B$192,2,0)),"",VLOOKUP(L2471,'MASTER DATA'!$A$1:$B$192,2,0))</f>
        <v/>
      </c>
      <c r="N2471" s="232">
        <v>0</v>
      </c>
      <c r="O2471" s="232" t="e">
        <f t="shared" si="857"/>
        <v>#N/A</v>
      </c>
      <c r="P2471" s="232" t="e">
        <f t="shared" si="858"/>
        <v>#N/A</v>
      </c>
      <c r="Q2471" s="232" t="e">
        <f>VLOOKUP(L2471,'MASTER DATA'!$A$1:$E$192,5,0)</f>
        <v>#N/A</v>
      </c>
      <c r="R2471" s="234">
        <f>SUMIF('picking of the day'!$H$4:$H$358,WMS!H2471&amp;WMS!L2471,'picking of the day'!$E$4:$E$358)</f>
        <v>0</v>
      </c>
      <c r="U2471" s="114">
        <f>IF(ISNA(VLOOKUP(H2471,'data putaway'!$A$1:$E$530,3,0)),0,VLOOKUP(H2471,'data putaway'!$A$1:$E$530,3,0))</f>
        <v>0</v>
      </c>
      <c r="V2471" s="354">
        <f t="shared" si="859"/>
        <v>0</v>
      </c>
      <c r="W2471" s="114">
        <f>IF(ISNA(VLOOKUP(H2471,'data putaway'!$A$1:$E$530,2,0)),0,VLOOKUP(H2471,'data putaway'!$A$1:$E$530,2,0))</f>
        <v>0</v>
      </c>
      <c r="X2471" s="354" t="b">
        <f t="shared" si="860"/>
        <v>1</v>
      </c>
      <c r="Y2471" s="354">
        <f>IF(ISNA(VLOOKUP(H2471,'data putaway'!$A$1:$E$530,4,0)),0,VLOOKUP(H2471,'data putaway'!$A$1:$E$530,4,0))</f>
        <v>0</v>
      </c>
      <c r="Z2471" s="113">
        <f>IF(ISNA(VLOOKUP(H2471,'data putaway'!$A$1:$E$530,5,0)),0,VLOOKUP(H2471,'data putaway'!$A$1:$E$530,5,0))</f>
        <v>0</v>
      </c>
      <c r="AA2471" s="354" t="b">
        <f t="shared" si="861"/>
        <v>0</v>
      </c>
      <c r="AB2471" s="354" t="b">
        <f t="shared" si="862"/>
        <v>0</v>
      </c>
      <c r="AC2471" s="356" t="str">
        <f t="shared" ca="1" si="863"/>
        <v/>
      </c>
      <c r="AD2471" s="114" t="str">
        <f t="shared" ca="1" si="870"/>
        <v/>
      </c>
      <c r="AE2471" s="114">
        <f t="shared" si="864"/>
        <v>0</v>
      </c>
      <c r="AF2471" s="114">
        <f t="shared" si="865"/>
        <v>0</v>
      </c>
      <c r="AG2471" s="354" t="str">
        <f t="shared" si="866"/>
        <v>CG31</v>
      </c>
      <c r="AH2471" s="114">
        <f>IF(ISNA(VLOOKUP(L2471,'MASTER DATA'!$A$1:$F$192,6,0)),0,VLOOKUP(L2471,'MASTER DATA'!$A$1:$F$192,6,0))*AE2471</f>
        <v>0</v>
      </c>
      <c r="AI2471" s="354" t="e">
        <f>VLOOKUP($D2471,'warehouse mapping'!$AN$7:$AO$17,2,0)</f>
        <v>#N/A</v>
      </c>
      <c r="AJ2471" s="114">
        <f t="shared" si="867"/>
        <v>1</v>
      </c>
      <c r="AK2471" s="354" t="e">
        <f t="shared" si="868"/>
        <v>#N/A</v>
      </c>
      <c r="AL2471" s="354" t="s">
        <v>3025</v>
      </c>
      <c r="AM2471" s="354">
        <f t="shared" si="871"/>
        <v>1</v>
      </c>
      <c r="AN2471" s="354" t="b">
        <f t="shared" si="869"/>
        <v>1</v>
      </c>
    </row>
    <row r="2472" spans="1:40" s="354" customFormat="1">
      <c r="A2472" s="354" t="str">
        <f t="shared" si="872"/>
        <v>CG31D02</v>
      </c>
      <c r="B2472" s="354">
        <f t="shared" si="873"/>
        <v>0</v>
      </c>
      <c r="C2472" s="354">
        <f t="shared" si="874"/>
        <v>0</v>
      </c>
      <c r="D2472" s="354" t="str">
        <f t="shared" si="853"/>
        <v>CG</v>
      </c>
      <c r="E2472" s="354" t="str">
        <f t="shared" si="854"/>
        <v>31</v>
      </c>
      <c r="F2472" s="354" t="str">
        <f t="shared" si="855"/>
        <v>D</v>
      </c>
      <c r="G2472" s="355" t="str">
        <f t="shared" si="856"/>
        <v>02</v>
      </c>
      <c r="H2472" s="232" t="s">
        <v>2688</v>
      </c>
      <c r="I2472" s="232" t="s">
        <v>3025</v>
      </c>
      <c r="J2472" s="233" t="s">
        <v>3025</v>
      </c>
      <c r="K2472" s="233" t="s">
        <v>3025</v>
      </c>
      <c r="L2472" s="234"/>
      <c r="M2472" s="232" t="str">
        <f>IF(ISNA(VLOOKUP(L2472,'MASTER DATA'!$A$1:$B$192,2,0)),"",VLOOKUP(L2472,'MASTER DATA'!$A$1:$B$192,2,0))</f>
        <v/>
      </c>
      <c r="N2472" s="232">
        <v>0</v>
      </c>
      <c r="O2472" s="232" t="e">
        <f t="shared" si="857"/>
        <v>#N/A</v>
      </c>
      <c r="P2472" s="232" t="e">
        <f t="shared" si="858"/>
        <v>#N/A</v>
      </c>
      <c r="Q2472" s="232" t="e">
        <f>VLOOKUP(L2472,'MASTER DATA'!$A$1:$E$192,5,0)</f>
        <v>#N/A</v>
      </c>
      <c r="R2472" s="234">
        <f>SUMIF('picking of the day'!$H$4:$H$358,WMS!H2472&amp;WMS!L2472,'picking of the day'!$E$4:$E$358)</f>
        <v>0</v>
      </c>
      <c r="U2472" s="114">
        <f>IF(ISNA(VLOOKUP(H2472,'data putaway'!$A$1:$E$530,3,0)),0,VLOOKUP(H2472,'data putaway'!$A$1:$E$530,3,0))</f>
        <v>0</v>
      </c>
      <c r="V2472" s="354">
        <f t="shared" si="859"/>
        <v>0</v>
      </c>
      <c r="W2472" s="114">
        <f>IF(ISNA(VLOOKUP(H2472,'data putaway'!$A$1:$E$530,2,0)),0,VLOOKUP(H2472,'data putaway'!$A$1:$E$530,2,0))</f>
        <v>0</v>
      </c>
      <c r="X2472" s="354" t="b">
        <f t="shared" si="860"/>
        <v>1</v>
      </c>
      <c r="Y2472" s="354">
        <f>IF(ISNA(VLOOKUP(H2472,'data putaway'!$A$1:$E$530,4,0)),0,VLOOKUP(H2472,'data putaway'!$A$1:$E$530,4,0))</f>
        <v>0</v>
      </c>
      <c r="Z2472" s="113">
        <f>IF(ISNA(VLOOKUP(H2472,'data putaway'!$A$1:$E$530,5,0)),0,VLOOKUP(H2472,'data putaway'!$A$1:$E$530,5,0))</f>
        <v>0</v>
      </c>
      <c r="AA2472" s="354" t="b">
        <f t="shared" si="861"/>
        <v>0</v>
      </c>
      <c r="AB2472" s="354" t="b">
        <f t="shared" si="862"/>
        <v>0</v>
      </c>
      <c r="AC2472" s="356" t="str">
        <f t="shared" ca="1" si="863"/>
        <v/>
      </c>
      <c r="AD2472" s="114" t="str">
        <f t="shared" ca="1" si="870"/>
        <v/>
      </c>
      <c r="AE2472" s="114">
        <f t="shared" si="864"/>
        <v>0</v>
      </c>
      <c r="AF2472" s="114">
        <f t="shared" si="865"/>
        <v>0</v>
      </c>
      <c r="AG2472" s="354" t="str">
        <f t="shared" si="866"/>
        <v>CG31</v>
      </c>
      <c r="AH2472" s="114">
        <f>IF(ISNA(VLOOKUP(L2472,'MASTER DATA'!$A$1:$F$192,6,0)),0,VLOOKUP(L2472,'MASTER DATA'!$A$1:$F$192,6,0))*AE2472</f>
        <v>0</v>
      </c>
      <c r="AI2472" s="354" t="e">
        <f>VLOOKUP($D2472,'warehouse mapping'!$AN$7:$AO$17,2,0)</f>
        <v>#N/A</v>
      </c>
      <c r="AJ2472" s="114">
        <f t="shared" si="867"/>
        <v>1</v>
      </c>
      <c r="AK2472" s="354" t="e">
        <f t="shared" si="868"/>
        <v>#N/A</v>
      </c>
      <c r="AL2472" s="354" t="s">
        <v>3025</v>
      </c>
      <c r="AM2472" s="354">
        <f t="shared" si="871"/>
        <v>1</v>
      </c>
      <c r="AN2472" s="354" t="b">
        <f t="shared" si="869"/>
        <v>1</v>
      </c>
    </row>
    <row r="2473" spans="1:40" s="354" customFormat="1">
      <c r="A2473" s="354" t="str">
        <f t="shared" si="872"/>
        <v>CG31E01</v>
      </c>
      <c r="B2473" s="354">
        <f t="shared" si="873"/>
        <v>0</v>
      </c>
      <c r="C2473" s="354">
        <f t="shared" si="874"/>
        <v>0</v>
      </c>
      <c r="D2473" s="354" t="str">
        <f t="shared" si="853"/>
        <v>CG</v>
      </c>
      <c r="E2473" s="354" t="str">
        <f t="shared" si="854"/>
        <v>31</v>
      </c>
      <c r="F2473" s="354" t="str">
        <f t="shared" si="855"/>
        <v>E</v>
      </c>
      <c r="G2473" s="355" t="str">
        <f t="shared" si="856"/>
        <v>01</v>
      </c>
      <c r="H2473" s="232" t="s">
        <v>2689</v>
      </c>
      <c r="I2473" s="232" t="s">
        <v>3025</v>
      </c>
      <c r="J2473" s="233" t="s">
        <v>3025</v>
      </c>
      <c r="K2473" s="233" t="s">
        <v>3025</v>
      </c>
      <c r="L2473" s="234"/>
      <c r="M2473" s="232" t="str">
        <f>IF(ISNA(VLOOKUP(L2473,'MASTER DATA'!$A$1:$B$192,2,0)),"",VLOOKUP(L2473,'MASTER DATA'!$A$1:$B$192,2,0))</f>
        <v/>
      </c>
      <c r="N2473" s="232">
        <v>0</v>
      </c>
      <c r="O2473" s="232" t="e">
        <f t="shared" si="857"/>
        <v>#N/A</v>
      </c>
      <c r="P2473" s="232" t="e">
        <f t="shared" si="858"/>
        <v>#N/A</v>
      </c>
      <c r="Q2473" s="232" t="e">
        <f>VLOOKUP(L2473,'MASTER DATA'!$A$1:$E$192,5,0)</f>
        <v>#N/A</v>
      </c>
      <c r="R2473" s="234">
        <f>SUMIF('picking of the day'!$H$4:$H$358,WMS!H2473&amp;WMS!L2473,'picking of the day'!$E$4:$E$358)</f>
        <v>0</v>
      </c>
      <c r="U2473" s="114">
        <f>IF(ISNA(VLOOKUP(H2473,'data putaway'!$A$1:$E$530,3,0)),0,VLOOKUP(H2473,'data putaway'!$A$1:$E$530,3,0))</f>
        <v>0</v>
      </c>
      <c r="V2473" s="354">
        <f t="shared" si="859"/>
        <v>0</v>
      </c>
      <c r="W2473" s="114">
        <f>IF(ISNA(VLOOKUP(H2473,'data putaway'!$A$1:$E$530,2,0)),0,VLOOKUP(H2473,'data putaway'!$A$1:$E$530,2,0))</f>
        <v>0</v>
      </c>
      <c r="X2473" s="354" t="b">
        <f t="shared" si="860"/>
        <v>1</v>
      </c>
      <c r="Y2473" s="354">
        <f>IF(ISNA(VLOOKUP(H2473,'data putaway'!$A$1:$E$530,4,0)),0,VLOOKUP(H2473,'data putaway'!$A$1:$E$530,4,0))</f>
        <v>0</v>
      </c>
      <c r="Z2473" s="113">
        <f>IF(ISNA(VLOOKUP(H2473,'data putaway'!$A$1:$E$530,5,0)),0,VLOOKUP(H2473,'data putaway'!$A$1:$E$530,5,0))</f>
        <v>0</v>
      </c>
      <c r="AA2473" s="354" t="b">
        <f t="shared" si="861"/>
        <v>0</v>
      </c>
      <c r="AB2473" s="354" t="b">
        <f t="shared" si="862"/>
        <v>0</v>
      </c>
      <c r="AC2473" s="356" t="str">
        <f t="shared" ca="1" si="863"/>
        <v/>
      </c>
      <c r="AD2473" s="114" t="str">
        <f t="shared" ca="1" si="870"/>
        <v/>
      </c>
      <c r="AE2473" s="114">
        <f t="shared" si="864"/>
        <v>0</v>
      </c>
      <c r="AF2473" s="114">
        <f t="shared" si="865"/>
        <v>0</v>
      </c>
      <c r="AG2473" s="354" t="str">
        <f t="shared" si="866"/>
        <v>CG31</v>
      </c>
      <c r="AH2473" s="114">
        <f>IF(ISNA(VLOOKUP(L2473,'MASTER DATA'!$A$1:$F$192,6,0)),0,VLOOKUP(L2473,'MASTER DATA'!$A$1:$F$192,6,0))*AE2473</f>
        <v>0</v>
      </c>
      <c r="AI2473" s="354" t="e">
        <f>VLOOKUP($D2473,'warehouse mapping'!$AN$7:$AO$17,2,0)</f>
        <v>#N/A</v>
      </c>
      <c r="AJ2473" s="114">
        <f t="shared" si="867"/>
        <v>1</v>
      </c>
      <c r="AK2473" s="354" t="e">
        <f t="shared" si="868"/>
        <v>#N/A</v>
      </c>
      <c r="AL2473" s="354" t="s">
        <v>3025</v>
      </c>
      <c r="AM2473" s="354">
        <f t="shared" si="871"/>
        <v>1</v>
      </c>
      <c r="AN2473" s="354" t="b">
        <f t="shared" si="869"/>
        <v>1</v>
      </c>
    </row>
    <row r="2474" spans="1:40" s="354" customFormat="1">
      <c r="A2474" s="354" t="str">
        <f t="shared" si="872"/>
        <v>CG31E02</v>
      </c>
      <c r="B2474" s="354">
        <f t="shared" si="873"/>
        <v>0</v>
      </c>
      <c r="C2474" s="354">
        <f t="shared" si="874"/>
        <v>0</v>
      </c>
      <c r="D2474" s="354" t="str">
        <f t="shared" si="853"/>
        <v>CG</v>
      </c>
      <c r="E2474" s="354" t="str">
        <f t="shared" si="854"/>
        <v>31</v>
      </c>
      <c r="F2474" s="354" t="str">
        <f t="shared" si="855"/>
        <v>E</v>
      </c>
      <c r="G2474" s="355" t="str">
        <f t="shared" si="856"/>
        <v>02</v>
      </c>
      <c r="H2474" s="232" t="s">
        <v>2690</v>
      </c>
      <c r="I2474" s="232" t="s">
        <v>3025</v>
      </c>
      <c r="J2474" s="233" t="s">
        <v>3025</v>
      </c>
      <c r="K2474" s="233" t="s">
        <v>3025</v>
      </c>
      <c r="L2474" s="234"/>
      <c r="M2474" s="232" t="str">
        <f>IF(ISNA(VLOOKUP(L2474,'MASTER DATA'!$A$1:$B$192,2,0)),"",VLOOKUP(L2474,'MASTER DATA'!$A$1:$B$192,2,0))</f>
        <v/>
      </c>
      <c r="N2474" s="232">
        <v>0</v>
      </c>
      <c r="O2474" s="232" t="e">
        <f t="shared" si="857"/>
        <v>#N/A</v>
      </c>
      <c r="P2474" s="232" t="e">
        <f t="shared" si="858"/>
        <v>#N/A</v>
      </c>
      <c r="Q2474" s="232" t="e">
        <f>VLOOKUP(L2474,'MASTER DATA'!$A$1:$E$192,5,0)</f>
        <v>#N/A</v>
      </c>
      <c r="R2474" s="234">
        <f>SUMIF('picking of the day'!$H$4:$H$358,WMS!H2474&amp;WMS!L2474,'picking of the day'!$E$4:$E$358)</f>
        <v>0</v>
      </c>
      <c r="U2474" s="114">
        <f>IF(ISNA(VLOOKUP(H2474,'data putaway'!$A$1:$E$530,3,0)),0,VLOOKUP(H2474,'data putaway'!$A$1:$E$530,3,0))</f>
        <v>0</v>
      </c>
      <c r="V2474" s="354">
        <f t="shared" si="859"/>
        <v>0</v>
      </c>
      <c r="W2474" s="114">
        <f>IF(ISNA(VLOOKUP(H2474,'data putaway'!$A$1:$E$530,2,0)),0,VLOOKUP(H2474,'data putaway'!$A$1:$E$530,2,0))</f>
        <v>0</v>
      </c>
      <c r="X2474" s="354" t="b">
        <f t="shared" si="860"/>
        <v>1</v>
      </c>
      <c r="Y2474" s="354">
        <f>IF(ISNA(VLOOKUP(H2474,'data putaway'!$A$1:$E$530,4,0)),0,VLOOKUP(H2474,'data putaway'!$A$1:$E$530,4,0))</f>
        <v>0</v>
      </c>
      <c r="Z2474" s="113">
        <f>IF(ISNA(VLOOKUP(H2474,'data putaway'!$A$1:$E$530,5,0)),0,VLOOKUP(H2474,'data putaway'!$A$1:$E$530,5,0))</f>
        <v>0</v>
      </c>
      <c r="AA2474" s="354" t="b">
        <f t="shared" si="861"/>
        <v>0</v>
      </c>
      <c r="AB2474" s="354" t="b">
        <f t="shared" si="862"/>
        <v>0</v>
      </c>
      <c r="AC2474" s="356" t="str">
        <f t="shared" ca="1" si="863"/>
        <v/>
      </c>
      <c r="AD2474" s="114" t="str">
        <f t="shared" ca="1" si="870"/>
        <v/>
      </c>
      <c r="AE2474" s="114">
        <f t="shared" si="864"/>
        <v>0</v>
      </c>
      <c r="AF2474" s="114">
        <f t="shared" si="865"/>
        <v>0</v>
      </c>
      <c r="AG2474" s="354" t="str">
        <f t="shared" si="866"/>
        <v>CG31</v>
      </c>
      <c r="AH2474" s="114">
        <f>IF(ISNA(VLOOKUP(L2474,'MASTER DATA'!$A$1:$F$192,6,0)),0,VLOOKUP(L2474,'MASTER DATA'!$A$1:$F$192,6,0))*AE2474</f>
        <v>0</v>
      </c>
      <c r="AI2474" s="354" t="e">
        <f>VLOOKUP($D2474,'warehouse mapping'!$AN$7:$AO$17,2,0)</f>
        <v>#N/A</v>
      </c>
      <c r="AJ2474" s="114">
        <f t="shared" si="867"/>
        <v>1</v>
      </c>
      <c r="AK2474" s="354" t="e">
        <f t="shared" si="868"/>
        <v>#N/A</v>
      </c>
      <c r="AL2474" s="354" t="s">
        <v>3025</v>
      </c>
      <c r="AM2474" s="354">
        <f t="shared" si="871"/>
        <v>1</v>
      </c>
      <c r="AN2474" s="354" t="b">
        <f t="shared" si="869"/>
        <v>1</v>
      </c>
    </row>
    <row r="2475" spans="1:40" s="354" customFormat="1">
      <c r="A2475" s="354" t="str">
        <f t="shared" si="872"/>
        <v>CG32A01</v>
      </c>
      <c r="B2475" s="354">
        <f t="shared" si="873"/>
        <v>0</v>
      </c>
      <c r="C2475" s="354">
        <f t="shared" si="874"/>
        <v>0</v>
      </c>
      <c r="D2475" s="354" t="str">
        <f t="shared" si="853"/>
        <v>CG</v>
      </c>
      <c r="E2475" s="354" t="str">
        <f t="shared" si="854"/>
        <v>32</v>
      </c>
      <c r="F2475" s="354" t="str">
        <f t="shared" si="855"/>
        <v>A</v>
      </c>
      <c r="G2475" s="355" t="str">
        <f t="shared" si="856"/>
        <v>01</v>
      </c>
      <c r="H2475" s="232" t="s">
        <v>2691</v>
      </c>
      <c r="I2475" s="232" t="s">
        <v>3025</v>
      </c>
      <c r="J2475" s="233" t="s">
        <v>3025</v>
      </c>
      <c r="K2475" s="233" t="s">
        <v>3025</v>
      </c>
      <c r="L2475" s="234"/>
      <c r="M2475" s="232" t="str">
        <f>IF(ISNA(VLOOKUP(L2475,'MASTER DATA'!$A$1:$B$192,2,0)),"",VLOOKUP(L2475,'MASTER DATA'!$A$1:$B$192,2,0))</f>
        <v/>
      </c>
      <c r="N2475" s="232">
        <v>0</v>
      </c>
      <c r="O2475" s="232" t="e">
        <f t="shared" si="857"/>
        <v>#N/A</v>
      </c>
      <c r="P2475" s="232" t="e">
        <f t="shared" si="858"/>
        <v>#N/A</v>
      </c>
      <c r="Q2475" s="232" t="e">
        <f>VLOOKUP(L2475,'MASTER DATA'!$A$1:$E$192,5,0)</f>
        <v>#N/A</v>
      </c>
      <c r="R2475" s="234">
        <f>SUMIF('picking of the day'!$H$4:$H$358,WMS!H2475&amp;WMS!L2475,'picking of the day'!$E$4:$E$358)</f>
        <v>0</v>
      </c>
      <c r="U2475" s="114">
        <f>IF(ISNA(VLOOKUP(H2475,'data putaway'!$A$1:$E$530,3,0)),0,VLOOKUP(H2475,'data putaway'!$A$1:$E$530,3,0))</f>
        <v>0</v>
      </c>
      <c r="V2475" s="354">
        <f t="shared" si="859"/>
        <v>0</v>
      </c>
      <c r="W2475" s="114">
        <f>IF(ISNA(VLOOKUP(H2475,'data putaway'!$A$1:$E$530,2,0)),0,VLOOKUP(H2475,'data putaway'!$A$1:$E$530,2,0))</f>
        <v>0</v>
      </c>
      <c r="X2475" s="354" t="b">
        <f t="shared" si="860"/>
        <v>1</v>
      </c>
      <c r="Y2475" s="354">
        <f>IF(ISNA(VLOOKUP(H2475,'data putaway'!$A$1:$E$530,4,0)),0,VLOOKUP(H2475,'data putaway'!$A$1:$E$530,4,0))</f>
        <v>0</v>
      </c>
      <c r="Z2475" s="113">
        <f>IF(ISNA(VLOOKUP(H2475,'data putaway'!$A$1:$E$530,5,0)),0,VLOOKUP(H2475,'data putaway'!$A$1:$E$530,5,0))</f>
        <v>0</v>
      </c>
      <c r="AA2475" s="354" t="b">
        <f t="shared" si="861"/>
        <v>0</v>
      </c>
      <c r="AB2475" s="354" t="b">
        <f t="shared" si="862"/>
        <v>0</v>
      </c>
      <c r="AC2475" s="356" t="str">
        <f t="shared" ca="1" si="863"/>
        <v/>
      </c>
      <c r="AD2475" s="114" t="str">
        <f t="shared" ca="1" si="870"/>
        <v/>
      </c>
      <c r="AE2475" s="114">
        <f t="shared" si="864"/>
        <v>0</v>
      </c>
      <c r="AF2475" s="114">
        <f t="shared" si="865"/>
        <v>0</v>
      </c>
      <c r="AG2475" s="354" t="str">
        <f t="shared" si="866"/>
        <v>CG32</v>
      </c>
      <c r="AH2475" s="114">
        <f>IF(ISNA(VLOOKUP(L2475,'MASTER DATA'!$A$1:$F$192,6,0)),0,VLOOKUP(L2475,'MASTER DATA'!$A$1:$F$192,6,0))*AE2475</f>
        <v>0</v>
      </c>
      <c r="AI2475" s="354" t="e">
        <f>VLOOKUP($D2475,'warehouse mapping'!$AN$7:$AO$17,2,0)</f>
        <v>#N/A</v>
      </c>
      <c r="AJ2475" s="114">
        <f t="shared" si="867"/>
        <v>1</v>
      </c>
      <c r="AK2475" s="354" t="e">
        <f t="shared" si="868"/>
        <v>#N/A</v>
      </c>
      <c r="AL2475" s="354" t="s">
        <v>3025</v>
      </c>
      <c r="AM2475" s="354">
        <f t="shared" si="871"/>
        <v>1</v>
      </c>
      <c r="AN2475" s="354" t="b">
        <f t="shared" si="869"/>
        <v>1</v>
      </c>
    </row>
    <row r="2476" spans="1:40" s="354" customFormat="1">
      <c r="A2476" s="354" t="str">
        <f t="shared" si="872"/>
        <v>CG32A02</v>
      </c>
      <c r="B2476" s="354">
        <f t="shared" si="873"/>
        <v>0</v>
      </c>
      <c r="C2476" s="354">
        <f t="shared" si="874"/>
        <v>0</v>
      </c>
      <c r="D2476" s="354" t="str">
        <f t="shared" si="853"/>
        <v>CG</v>
      </c>
      <c r="E2476" s="354" t="str">
        <f t="shared" si="854"/>
        <v>32</v>
      </c>
      <c r="F2476" s="354" t="str">
        <f t="shared" si="855"/>
        <v>A</v>
      </c>
      <c r="G2476" s="355" t="str">
        <f t="shared" si="856"/>
        <v>02</v>
      </c>
      <c r="H2476" s="232" t="s">
        <v>2692</v>
      </c>
      <c r="I2476" s="232" t="s">
        <v>3025</v>
      </c>
      <c r="J2476" s="233" t="s">
        <v>3025</v>
      </c>
      <c r="K2476" s="233" t="s">
        <v>3025</v>
      </c>
      <c r="L2476" s="234"/>
      <c r="M2476" s="232" t="str">
        <f>IF(ISNA(VLOOKUP(L2476,'MASTER DATA'!$A$1:$B$192,2,0)),"",VLOOKUP(L2476,'MASTER DATA'!$A$1:$B$192,2,0))</f>
        <v/>
      </c>
      <c r="N2476" s="232">
        <v>0</v>
      </c>
      <c r="O2476" s="232" t="e">
        <f t="shared" si="857"/>
        <v>#N/A</v>
      </c>
      <c r="P2476" s="232" t="e">
        <f t="shared" si="858"/>
        <v>#N/A</v>
      </c>
      <c r="Q2476" s="232" t="e">
        <f>VLOOKUP(L2476,'MASTER DATA'!$A$1:$E$192,5,0)</f>
        <v>#N/A</v>
      </c>
      <c r="R2476" s="234">
        <f>SUMIF('picking of the day'!$H$4:$H$358,WMS!H2476&amp;WMS!L2476,'picking of the day'!$E$4:$E$358)</f>
        <v>0</v>
      </c>
      <c r="U2476" s="114">
        <f>IF(ISNA(VLOOKUP(H2476,'data putaway'!$A$1:$E$530,3,0)),0,VLOOKUP(H2476,'data putaway'!$A$1:$E$530,3,0))</f>
        <v>0</v>
      </c>
      <c r="V2476" s="354">
        <f t="shared" si="859"/>
        <v>0</v>
      </c>
      <c r="W2476" s="114">
        <f>IF(ISNA(VLOOKUP(H2476,'data putaway'!$A$1:$E$530,2,0)),0,VLOOKUP(H2476,'data putaway'!$A$1:$E$530,2,0))</f>
        <v>0</v>
      </c>
      <c r="X2476" s="354" t="b">
        <f t="shared" si="860"/>
        <v>1</v>
      </c>
      <c r="Y2476" s="354">
        <f>IF(ISNA(VLOOKUP(H2476,'data putaway'!$A$1:$E$530,4,0)),0,VLOOKUP(H2476,'data putaway'!$A$1:$E$530,4,0))</f>
        <v>0</v>
      </c>
      <c r="Z2476" s="113">
        <f>IF(ISNA(VLOOKUP(H2476,'data putaway'!$A$1:$E$530,5,0)),0,VLOOKUP(H2476,'data putaway'!$A$1:$E$530,5,0))</f>
        <v>0</v>
      </c>
      <c r="AA2476" s="354" t="b">
        <f t="shared" si="861"/>
        <v>0</v>
      </c>
      <c r="AB2476" s="354" t="b">
        <f t="shared" si="862"/>
        <v>0</v>
      </c>
      <c r="AC2476" s="356" t="str">
        <f t="shared" ca="1" si="863"/>
        <v/>
      </c>
      <c r="AD2476" s="114" t="str">
        <f t="shared" ca="1" si="870"/>
        <v/>
      </c>
      <c r="AE2476" s="114">
        <f t="shared" si="864"/>
        <v>0</v>
      </c>
      <c r="AF2476" s="114">
        <f t="shared" si="865"/>
        <v>0</v>
      </c>
      <c r="AG2476" s="354" t="str">
        <f t="shared" si="866"/>
        <v>CG32</v>
      </c>
      <c r="AH2476" s="114">
        <f>IF(ISNA(VLOOKUP(L2476,'MASTER DATA'!$A$1:$F$192,6,0)),0,VLOOKUP(L2476,'MASTER DATA'!$A$1:$F$192,6,0))*AE2476</f>
        <v>0</v>
      </c>
      <c r="AI2476" s="354" t="e">
        <f>VLOOKUP($D2476,'warehouse mapping'!$AN$7:$AO$17,2,0)</f>
        <v>#N/A</v>
      </c>
      <c r="AJ2476" s="114">
        <f t="shared" si="867"/>
        <v>1</v>
      </c>
      <c r="AK2476" s="354" t="e">
        <f t="shared" si="868"/>
        <v>#N/A</v>
      </c>
      <c r="AL2476" s="354" t="s">
        <v>3025</v>
      </c>
      <c r="AM2476" s="354">
        <f t="shared" si="871"/>
        <v>1</v>
      </c>
      <c r="AN2476" s="354" t="b">
        <f t="shared" si="869"/>
        <v>1</v>
      </c>
    </row>
    <row r="2477" spans="1:40" s="354" customFormat="1">
      <c r="A2477" s="354" t="str">
        <f t="shared" si="872"/>
        <v>CG32B01</v>
      </c>
      <c r="B2477" s="354">
        <f t="shared" si="873"/>
        <v>0</v>
      </c>
      <c r="C2477" s="354">
        <f t="shared" si="874"/>
        <v>0</v>
      </c>
      <c r="D2477" s="354" t="str">
        <f t="shared" si="853"/>
        <v>CG</v>
      </c>
      <c r="E2477" s="354" t="str">
        <f t="shared" si="854"/>
        <v>32</v>
      </c>
      <c r="F2477" s="354" t="str">
        <f t="shared" si="855"/>
        <v>B</v>
      </c>
      <c r="G2477" s="355" t="str">
        <f t="shared" si="856"/>
        <v>01</v>
      </c>
      <c r="H2477" s="232" t="s">
        <v>2693</v>
      </c>
      <c r="I2477" s="232" t="s">
        <v>3025</v>
      </c>
      <c r="J2477" s="233" t="s">
        <v>3025</v>
      </c>
      <c r="K2477" s="233" t="s">
        <v>3025</v>
      </c>
      <c r="L2477" s="234"/>
      <c r="M2477" s="232" t="str">
        <f>IF(ISNA(VLOOKUP(L2477,'MASTER DATA'!$A$1:$B$192,2,0)),"",VLOOKUP(L2477,'MASTER DATA'!$A$1:$B$192,2,0))</f>
        <v/>
      </c>
      <c r="N2477" s="232">
        <v>0</v>
      </c>
      <c r="O2477" s="232" t="e">
        <f t="shared" si="857"/>
        <v>#N/A</v>
      </c>
      <c r="P2477" s="232" t="e">
        <f t="shared" si="858"/>
        <v>#N/A</v>
      </c>
      <c r="Q2477" s="232" t="e">
        <f>VLOOKUP(L2477,'MASTER DATA'!$A$1:$E$192,5,0)</f>
        <v>#N/A</v>
      </c>
      <c r="R2477" s="234">
        <f>SUMIF('picking of the day'!$H$4:$H$358,WMS!H2477&amp;WMS!L2477,'picking of the day'!$E$4:$E$358)</f>
        <v>0</v>
      </c>
      <c r="U2477" s="114">
        <f>IF(ISNA(VLOOKUP(H2477,'data putaway'!$A$1:$E$530,3,0)),0,VLOOKUP(H2477,'data putaway'!$A$1:$E$530,3,0))</f>
        <v>0</v>
      </c>
      <c r="V2477" s="354">
        <f t="shared" si="859"/>
        <v>0</v>
      </c>
      <c r="W2477" s="114">
        <f>IF(ISNA(VLOOKUP(H2477,'data putaway'!$A$1:$E$530,2,0)),0,VLOOKUP(H2477,'data putaway'!$A$1:$E$530,2,0))</f>
        <v>0</v>
      </c>
      <c r="X2477" s="354" t="b">
        <f t="shared" si="860"/>
        <v>1</v>
      </c>
      <c r="Y2477" s="354">
        <f>IF(ISNA(VLOOKUP(H2477,'data putaway'!$A$1:$E$530,4,0)),0,VLOOKUP(H2477,'data putaway'!$A$1:$E$530,4,0))</f>
        <v>0</v>
      </c>
      <c r="Z2477" s="113">
        <f>IF(ISNA(VLOOKUP(H2477,'data putaway'!$A$1:$E$530,5,0)),0,VLOOKUP(H2477,'data putaway'!$A$1:$E$530,5,0))</f>
        <v>0</v>
      </c>
      <c r="AA2477" s="354" t="b">
        <f t="shared" si="861"/>
        <v>0</v>
      </c>
      <c r="AB2477" s="354" t="b">
        <f t="shared" si="862"/>
        <v>0</v>
      </c>
      <c r="AC2477" s="356" t="str">
        <f t="shared" ca="1" si="863"/>
        <v/>
      </c>
      <c r="AD2477" s="114" t="str">
        <f t="shared" ca="1" si="870"/>
        <v/>
      </c>
      <c r="AE2477" s="114">
        <f t="shared" si="864"/>
        <v>0</v>
      </c>
      <c r="AF2477" s="114">
        <f t="shared" si="865"/>
        <v>0</v>
      </c>
      <c r="AG2477" s="354" t="str">
        <f t="shared" si="866"/>
        <v>CG32</v>
      </c>
      <c r="AH2477" s="114">
        <f>IF(ISNA(VLOOKUP(L2477,'MASTER DATA'!$A$1:$F$192,6,0)),0,VLOOKUP(L2477,'MASTER DATA'!$A$1:$F$192,6,0))*AE2477</f>
        <v>0</v>
      </c>
      <c r="AI2477" s="354" t="e">
        <f>VLOOKUP($D2477,'warehouse mapping'!$AN$7:$AO$17,2,0)</f>
        <v>#N/A</v>
      </c>
      <c r="AJ2477" s="114">
        <f t="shared" si="867"/>
        <v>1</v>
      </c>
      <c r="AK2477" s="354" t="e">
        <f t="shared" si="868"/>
        <v>#N/A</v>
      </c>
      <c r="AL2477" s="354" t="s">
        <v>3025</v>
      </c>
      <c r="AM2477" s="354">
        <f t="shared" si="871"/>
        <v>1</v>
      </c>
      <c r="AN2477" s="354" t="b">
        <f t="shared" si="869"/>
        <v>1</v>
      </c>
    </row>
    <row r="2478" spans="1:40" s="354" customFormat="1">
      <c r="A2478" s="354" t="str">
        <f t="shared" si="872"/>
        <v>CG32B02</v>
      </c>
      <c r="B2478" s="354">
        <f t="shared" si="873"/>
        <v>0</v>
      </c>
      <c r="C2478" s="354">
        <f t="shared" si="874"/>
        <v>0</v>
      </c>
      <c r="D2478" s="354" t="str">
        <f t="shared" si="853"/>
        <v>CG</v>
      </c>
      <c r="E2478" s="354" t="str">
        <f t="shared" si="854"/>
        <v>32</v>
      </c>
      <c r="F2478" s="354" t="str">
        <f t="shared" si="855"/>
        <v>B</v>
      </c>
      <c r="G2478" s="355" t="str">
        <f t="shared" si="856"/>
        <v>02</v>
      </c>
      <c r="H2478" s="232" t="s">
        <v>2694</v>
      </c>
      <c r="I2478" s="232" t="s">
        <v>3025</v>
      </c>
      <c r="J2478" s="233" t="s">
        <v>3025</v>
      </c>
      <c r="K2478" s="233" t="s">
        <v>3025</v>
      </c>
      <c r="L2478" s="234"/>
      <c r="M2478" s="232" t="str">
        <f>IF(ISNA(VLOOKUP(L2478,'MASTER DATA'!$A$1:$B$192,2,0)),"",VLOOKUP(L2478,'MASTER DATA'!$A$1:$B$192,2,0))</f>
        <v/>
      </c>
      <c r="N2478" s="232">
        <v>0</v>
      </c>
      <c r="O2478" s="232" t="e">
        <f t="shared" si="857"/>
        <v>#N/A</v>
      </c>
      <c r="P2478" s="232" t="e">
        <f t="shared" si="858"/>
        <v>#N/A</v>
      </c>
      <c r="Q2478" s="232" t="e">
        <f>VLOOKUP(L2478,'MASTER DATA'!$A$1:$E$192,5,0)</f>
        <v>#N/A</v>
      </c>
      <c r="R2478" s="234">
        <f>SUMIF('picking of the day'!$H$4:$H$358,WMS!H2478&amp;WMS!L2478,'picking of the day'!$E$4:$E$358)</f>
        <v>0</v>
      </c>
      <c r="U2478" s="114">
        <f>IF(ISNA(VLOOKUP(H2478,'data putaway'!$A$1:$E$530,3,0)),0,VLOOKUP(H2478,'data putaway'!$A$1:$E$530,3,0))</f>
        <v>0</v>
      </c>
      <c r="V2478" s="354">
        <f t="shared" si="859"/>
        <v>0</v>
      </c>
      <c r="W2478" s="114">
        <f>IF(ISNA(VLOOKUP(H2478,'data putaway'!$A$1:$E$530,2,0)),0,VLOOKUP(H2478,'data putaway'!$A$1:$E$530,2,0))</f>
        <v>0</v>
      </c>
      <c r="X2478" s="354" t="b">
        <f t="shared" si="860"/>
        <v>1</v>
      </c>
      <c r="Y2478" s="354">
        <f>IF(ISNA(VLOOKUP(H2478,'data putaway'!$A$1:$E$530,4,0)),0,VLOOKUP(H2478,'data putaway'!$A$1:$E$530,4,0))</f>
        <v>0</v>
      </c>
      <c r="Z2478" s="113">
        <f>IF(ISNA(VLOOKUP(H2478,'data putaway'!$A$1:$E$530,5,0)),0,VLOOKUP(H2478,'data putaway'!$A$1:$E$530,5,0))</f>
        <v>0</v>
      </c>
      <c r="AA2478" s="354" t="b">
        <f t="shared" si="861"/>
        <v>0</v>
      </c>
      <c r="AB2478" s="354" t="b">
        <f t="shared" si="862"/>
        <v>0</v>
      </c>
      <c r="AC2478" s="356" t="str">
        <f t="shared" ca="1" si="863"/>
        <v/>
      </c>
      <c r="AD2478" s="114" t="str">
        <f t="shared" ca="1" si="870"/>
        <v/>
      </c>
      <c r="AE2478" s="114">
        <f t="shared" si="864"/>
        <v>0</v>
      </c>
      <c r="AF2478" s="114">
        <f t="shared" si="865"/>
        <v>0</v>
      </c>
      <c r="AG2478" s="354" t="str">
        <f t="shared" si="866"/>
        <v>CG32</v>
      </c>
      <c r="AH2478" s="114">
        <f>IF(ISNA(VLOOKUP(L2478,'MASTER DATA'!$A$1:$F$192,6,0)),0,VLOOKUP(L2478,'MASTER DATA'!$A$1:$F$192,6,0))*AE2478</f>
        <v>0</v>
      </c>
      <c r="AI2478" s="354" t="e">
        <f>VLOOKUP($D2478,'warehouse mapping'!$AN$7:$AO$17,2,0)</f>
        <v>#N/A</v>
      </c>
      <c r="AJ2478" s="114">
        <f t="shared" si="867"/>
        <v>1</v>
      </c>
      <c r="AK2478" s="354" t="e">
        <f t="shared" si="868"/>
        <v>#N/A</v>
      </c>
      <c r="AL2478" s="354" t="s">
        <v>3025</v>
      </c>
      <c r="AM2478" s="354">
        <f t="shared" si="871"/>
        <v>1</v>
      </c>
      <c r="AN2478" s="354" t="b">
        <f t="shared" si="869"/>
        <v>1</v>
      </c>
    </row>
    <row r="2479" spans="1:40" s="354" customFormat="1">
      <c r="A2479" s="354" t="str">
        <f t="shared" si="872"/>
        <v>CG32C01</v>
      </c>
      <c r="B2479" s="354">
        <f t="shared" si="873"/>
        <v>0</v>
      </c>
      <c r="C2479" s="354">
        <f t="shared" si="874"/>
        <v>0</v>
      </c>
      <c r="D2479" s="354" t="str">
        <f t="shared" si="853"/>
        <v>CG</v>
      </c>
      <c r="E2479" s="354" t="str">
        <f t="shared" si="854"/>
        <v>32</v>
      </c>
      <c r="F2479" s="354" t="str">
        <f t="shared" si="855"/>
        <v>C</v>
      </c>
      <c r="G2479" s="355" t="str">
        <f t="shared" si="856"/>
        <v>01</v>
      </c>
      <c r="H2479" s="232" t="s">
        <v>2695</v>
      </c>
      <c r="I2479" s="232" t="s">
        <v>3025</v>
      </c>
      <c r="J2479" s="233" t="s">
        <v>3025</v>
      </c>
      <c r="K2479" s="233" t="s">
        <v>3025</v>
      </c>
      <c r="L2479" s="234"/>
      <c r="M2479" s="232" t="str">
        <f>IF(ISNA(VLOOKUP(L2479,'MASTER DATA'!$A$1:$B$192,2,0)),"",VLOOKUP(L2479,'MASTER DATA'!$A$1:$B$192,2,0))</f>
        <v/>
      </c>
      <c r="N2479" s="232">
        <v>0</v>
      </c>
      <c r="O2479" s="232" t="e">
        <f t="shared" si="857"/>
        <v>#N/A</v>
      </c>
      <c r="P2479" s="232" t="e">
        <f t="shared" si="858"/>
        <v>#N/A</v>
      </c>
      <c r="Q2479" s="232" t="e">
        <f>VLOOKUP(L2479,'MASTER DATA'!$A$1:$E$192,5,0)</f>
        <v>#N/A</v>
      </c>
      <c r="R2479" s="234">
        <f>SUMIF('picking of the day'!$H$4:$H$358,WMS!H2479&amp;WMS!L2479,'picking of the day'!$E$4:$E$358)</f>
        <v>0</v>
      </c>
      <c r="U2479" s="114">
        <f>IF(ISNA(VLOOKUP(H2479,'data putaway'!$A$1:$E$530,3,0)),0,VLOOKUP(H2479,'data putaway'!$A$1:$E$530,3,0))</f>
        <v>0</v>
      </c>
      <c r="V2479" s="354">
        <f t="shared" si="859"/>
        <v>0</v>
      </c>
      <c r="W2479" s="114">
        <f>IF(ISNA(VLOOKUP(H2479,'data putaway'!$A$1:$E$530,2,0)),0,VLOOKUP(H2479,'data putaway'!$A$1:$E$530,2,0))</f>
        <v>0</v>
      </c>
      <c r="X2479" s="354" t="b">
        <f t="shared" si="860"/>
        <v>1</v>
      </c>
      <c r="Y2479" s="354">
        <f>IF(ISNA(VLOOKUP(H2479,'data putaway'!$A$1:$E$530,4,0)),0,VLOOKUP(H2479,'data putaway'!$A$1:$E$530,4,0))</f>
        <v>0</v>
      </c>
      <c r="Z2479" s="113">
        <f>IF(ISNA(VLOOKUP(H2479,'data putaway'!$A$1:$E$530,5,0)),0,VLOOKUP(H2479,'data putaway'!$A$1:$E$530,5,0))</f>
        <v>0</v>
      </c>
      <c r="AA2479" s="354" t="b">
        <f t="shared" si="861"/>
        <v>0</v>
      </c>
      <c r="AB2479" s="354" t="b">
        <f t="shared" si="862"/>
        <v>0</v>
      </c>
      <c r="AC2479" s="356" t="str">
        <f t="shared" ca="1" si="863"/>
        <v/>
      </c>
      <c r="AD2479" s="114" t="str">
        <f t="shared" ca="1" si="870"/>
        <v/>
      </c>
      <c r="AE2479" s="114">
        <f t="shared" si="864"/>
        <v>0</v>
      </c>
      <c r="AF2479" s="114">
        <f t="shared" si="865"/>
        <v>0</v>
      </c>
      <c r="AG2479" s="354" t="str">
        <f t="shared" si="866"/>
        <v>CG32</v>
      </c>
      <c r="AH2479" s="114">
        <f>IF(ISNA(VLOOKUP(L2479,'MASTER DATA'!$A$1:$F$192,6,0)),0,VLOOKUP(L2479,'MASTER DATA'!$A$1:$F$192,6,0))*AE2479</f>
        <v>0</v>
      </c>
      <c r="AI2479" s="354" t="e">
        <f>VLOOKUP($D2479,'warehouse mapping'!$AN$7:$AO$17,2,0)</f>
        <v>#N/A</v>
      </c>
      <c r="AJ2479" s="114">
        <f t="shared" si="867"/>
        <v>1</v>
      </c>
      <c r="AK2479" s="354" t="e">
        <f t="shared" si="868"/>
        <v>#N/A</v>
      </c>
      <c r="AL2479" s="354" t="s">
        <v>3025</v>
      </c>
      <c r="AM2479" s="354">
        <f t="shared" si="871"/>
        <v>1</v>
      </c>
      <c r="AN2479" s="354" t="b">
        <f t="shared" si="869"/>
        <v>1</v>
      </c>
    </row>
    <row r="2480" spans="1:40" s="354" customFormat="1">
      <c r="A2480" s="354" t="str">
        <f t="shared" si="872"/>
        <v>CG32C02</v>
      </c>
      <c r="B2480" s="354">
        <f t="shared" si="873"/>
        <v>0</v>
      </c>
      <c r="C2480" s="354">
        <f t="shared" si="874"/>
        <v>0</v>
      </c>
      <c r="D2480" s="354" t="str">
        <f t="shared" si="853"/>
        <v>CG</v>
      </c>
      <c r="E2480" s="354" t="str">
        <f t="shared" si="854"/>
        <v>32</v>
      </c>
      <c r="F2480" s="354" t="str">
        <f t="shared" si="855"/>
        <v>C</v>
      </c>
      <c r="G2480" s="355" t="str">
        <f t="shared" si="856"/>
        <v>02</v>
      </c>
      <c r="H2480" s="232" t="s">
        <v>2696</v>
      </c>
      <c r="I2480" s="232" t="s">
        <v>3025</v>
      </c>
      <c r="J2480" s="233" t="s">
        <v>3025</v>
      </c>
      <c r="K2480" s="233" t="s">
        <v>3025</v>
      </c>
      <c r="L2480" s="234"/>
      <c r="M2480" s="232" t="str">
        <f>IF(ISNA(VLOOKUP(L2480,'MASTER DATA'!$A$1:$B$192,2,0)),"",VLOOKUP(L2480,'MASTER DATA'!$A$1:$B$192,2,0))</f>
        <v/>
      </c>
      <c r="N2480" s="232">
        <v>0</v>
      </c>
      <c r="O2480" s="232" t="e">
        <f t="shared" si="857"/>
        <v>#N/A</v>
      </c>
      <c r="P2480" s="232" t="e">
        <f t="shared" si="858"/>
        <v>#N/A</v>
      </c>
      <c r="Q2480" s="232" t="e">
        <f>VLOOKUP(L2480,'MASTER DATA'!$A$1:$E$192,5,0)</f>
        <v>#N/A</v>
      </c>
      <c r="R2480" s="234">
        <f>SUMIF('picking of the day'!$H$4:$H$358,WMS!H2480&amp;WMS!L2480,'picking of the day'!$E$4:$E$358)</f>
        <v>0</v>
      </c>
      <c r="U2480" s="114">
        <f>IF(ISNA(VLOOKUP(H2480,'data putaway'!$A$1:$E$530,3,0)),0,VLOOKUP(H2480,'data putaway'!$A$1:$E$530,3,0))</f>
        <v>0</v>
      </c>
      <c r="V2480" s="354">
        <f t="shared" si="859"/>
        <v>0</v>
      </c>
      <c r="W2480" s="114">
        <f>IF(ISNA(VLOOKUP(H2480,'data putaway'!$A$1:$E$530,2,0)),0,VLOOKUP(H2480,'data putaway'!$A$1:$E$530,2,0))</f>
        <v>0</v>
      </c>
      <c r="X2480" s="354" t="b">
        <f t="shared" si="860"/>
        <v>1</v>
      </c>
      <c r="Y2480" s="354">
        <f>IF(ISNA(VLOOKUP(H2480,'data putaway'!$A$1:$E$530,4,0)),0,VLOOKUP(H2480,'data putaway'!$A$1:$E$530,4,0))</f>
        <v>0</v>
      </c>
      <c r="Z2480" s="113">
        <f>IF(ISNA(VLOOKUP(H2480,'data putaway'!$A$1:$E$530,5,0)),0,VLOOKUP(H2480,'data putaway'!$A$1:$E$530,5,0))</f>
        <v>0</v>
      </c>
      <c r="AA2480" s="354" t="b">
        <f t="shared" si="861"/>
        <v>0</v>
      </c>
      <c r="AB2480" s="354" t="b">
        <f t="shared" si="862"/>
        <v>0</v>
      </c>
      <c r="AC2480" s="356" t="str">
        <f t="shared" ca="1" si="863"/>
        <v/>
      </c>
      <c r="AD2480" s="114" t="str">
        <f t="shared" ca="1" si="870"/>
        <v/>
      </c>
      <c r="AE2480" s="114">
        <f t="shared" si="864"/>
        <v>0</v>
      </c>
      <c r="AF2480" s="114">
        <f t="shared" si="865"/>
        <v>0</v>
      </c>
      <c r="AG2480" s="354" t="str">
        <f t="shared" si="866"/>
        <v>CG32</v>
      </c>
      <c r="AH2480" s="114">
        <f>IF(ISNA(VLOOKUP(L2480,'MASTER DATA'!$A$1:$F$192,6,0)),0,VLOOKUP(L2480,'MASTER DATA'!$A$1:$F$192,6,0))*AE2480</f>
        <v>0</v>
      </c>
      <c r="AI2480" s="354" t="e">
        <f>VLOOKUP($D2480,'warehouse mapping'!$AN$7:$AO$17,2,0)</f>
        <v>#N/A</v>
      </c>
      <c r="AJ2480" s="114">
        <f t="shared" si="867"/>
        <v>1</v>
      </c>
      <c r="AK2480" s="354" t="e">
        <f t="shared" si="868"/>
        <v>#N/A</v>
      </c>
      <c r="AL2480" s="354" t="s">
        <v>3025</v>
      </c>
      <c r="AM2480" s="354">
        <f t="shared" si="871"/>
        <v>1</v>
      </c>
      <c r="AN2480" s="354" t="b">
        <f t="shared" si="869"/>
        <v>1</v>
      </c>
    </row>
    <row r="2481" spans="1:40" s="354" customFormat="1">
      <c r="A2481" s="354" t="str">
        <f t="shared" si="872"/>
        <v>CG32D01</v>
      </c>
      <c r="B2481" s="354">
        <f t="shared" si="873"/>
        <v>0</v>
      </c>
      <c r="C2481" s="354">
        <f t="shared" si="874"/>
        <v>0</v>
      </c>
      <c r="D2481" s="354" t="str">
        <f t="shared" si="853"/>
        <v>CG</v>
      </c>
      <c r="E2481" s="354" t="str">
        <f t="shared" si="854"/>
        <v>32</v>
      </c>
      <c r="F2481" s="354" t="str">
        <f t="shared" si="855"/>
        <v>D</v>
      </c>
      <c r="G2481" s="355" t="str">
        <f t="shared" si="856"/>
        <v>01</v>
      </c>
      <c r="H2481" s="232" t="s">
        <v>2697</v>
      </c>
      <c r="I2481" s="232" t="s">
        <v>3025</v>
      </c>
      <c r="J2481" s="233" t="s">
        <v>3025</v>
      </c>
      <c r="K2481" s="233" t="s">
        <v>3025</v>
      </c>
      <c r="L2481" s="234"/>
      <c r="M2481" s="232" t="str">
        <f>IF(ISNA(VLOOKUP(L2481,'MASTER DATA'!$A$1:$B$192,2,0)),"",VLOOKUP(L2481,'MASTER DATA'!$A$1:$B$192,2,0))</f>
        <v/>
      </c>
      <c r="N2481" s="232">
        <v>0</v>
      </c>
      <c r="O2481" s="232" t="e">
        <f t="shared" si="857"/>
        <v>#N/A</v>
      </c>
      <c r="P2481" s="232" t="e">
        <f t="shared" si="858"/>
        <v>#N/A</v>
      </c>
      <c r="Q2481" s="232" t="e">
        <f>VLOOKUP(L2481,'MASTER DATA'!$A$1:$E$192,5,0)</f>
        <v>#N/A</v>
      </c>
      <c r="R2481" s="234">
        <f>SUMIF('picking of the day'!$H$4:$H$358,WMS!H2481&amp;WMS!L2481,'picking of the day'!$E$4:$E$358)</f>
        <v>0</v>
      </c>
      <c r="U2481" s="114">
        <f>IF(ISNA(VLOOKUP(H2481,'data putaway'!$A$1:$E$530,3,0)),0,VLOOKUP(H2481,'data putaway'!$A$1:$E$530,3,0))</f>
        <v>0</v>
      </c>
      <c r="V2481" s="354">
        <f t="shared" si="859"/>
        <v>0</v>
      </c>
      <c r="W2481" s="114">
        <f>IF(ISNA(VLOOKUP(H2481,'data putaway'!$A$1:$E$530,2,0)),0,VLOOKUP(H2481,'data putaway'!$A$1:$E$530,2,0))</f>
        <v>0</v>
      </c>
      <c r="X2481" s="354" t="b">
        <f t="shared" si="860"/>
        <v>1</v>
      </c>
      <c r="Y2481" s="354">
        <f>IF(ISNA(VLOOKUP(H2481,'data putaway'!$A$1:$E$530,4,0)),0,VLOOKUP(H2481,'data putaway'!$A$1:$E$530,4,0))</f>
        <v>0</v>
      </c>
      <c r="Z2481" s="113">
        <f>IF(ISNA(VLOOKUP(H2481,'data putaway'!$A$1:$E$530,5,0)),0,VLOOKUP(H2481,'data putaway'!$A$1:$E$530,5,0))</f>
        <v>0</v>
      </c>
      <c r="AA2481" s="354" t="b">
        <f t="shared" si="861"/>
        <v>0</v>
      </c>
      <c r="AB2481" s="354" t="b">
        <f t="shared" si="862"/>
        <v>0</v>
      </c>
      <c r="AC2481" s="356" t="str">
        <f t="shared" ca="1" si="863"/>
        <v/>
      </c>
      <c r="AD2481" s="114" t="str">
        <f t="shared" ca="1" si="870"/>
        <v/>
      </c>
      <c r="AE2481" s="114">
        <f t="shared" si="864"/>
        <v>0</v>
      </c>
      <c r="AF2481" s="114">
        <f t="shared" si="865"/>
        <v>0</v>
      </c>
      <c r="AG2481" s="354" t="str">
        <f t="shared" si="866"/>
        <v>CG32</v>
      </c>
      <c r="AH2481" s="114">
        <f>IF(ISNA(VLOOKUP(L2481,'MASTER DATA'!$A$1:$F$192,6,0)),0,VLOOKUP(L2481,'MASTER DATA'!$A$1:$F$192,6,0))*AE2481</f>
        <v>0</v>
      </c>
      <c r="AI2481" s="354" t="e">
        <f>VLOOKUP($D2481,'warehouse mapping'!$AN$7:$AO$17,2,0)</f>
        <v>#N/A</v>
      </c>
      <c r="AJ2481" s="114">
        <f t="shared" si="867"/>
        <v>1</v>
      </c>
      <c r="AK2481" s="354" t="e">
        <f t="shared" si="868"/>
        <v>#N/A</v>
      </c>
      <c r="AL2481" s="354" t="s">
        <v>3025</v>
      </c>
      <c r="AM2481" s="354">
        <f t="shared" si="871"/>
        <v>1</v>
      </c>
      <c r="AN2481" s="354" t="b">
        <f t="shared" si="869"/>
        <v>1</v>
      </c>
    </row>
    <row r="2482" spans="1:40" s="354" customFormat="1">
      <c r="A2482" s="354" t="str">
        <f t="shared" si="872"/>
        <v>CG32D02</v>
      </c>
      <c r="B2482" s="354">
        <f t="shared" si="873"/>
        <v>0</v>
      </c>
      <c r="C2482" s="354">
        <f t="shared" si="874"/>
        <v>0</v>
      </c>
      <c r="D2482" s="354" t="str">
        <f t="shared" si="853"/>
        <v>CG</v>
      </c>
      <c r="E2482" s="354" t="str">
        <f t="shared" si="854"/>
        <v>32</v>
      </c>
      <c r="F2482" s="354" t="str">
        <f t="shared" si="855"/>
        <v>D</v>
      </c>
      <c r="G2482" s="355" t="str">
        <f t="shared" si="856"/>
        <v>02</v>
      </c>
      <c r="H2482" s="232" t="s">
        <v>2698</v>
      </c>
      <c r="I2482" s="232" t="s">
        <v>3025</v>
      </c>
      <c r="J2482" s="233" t="s">
        <v>3025</v>
      </c>
      <c r="K2482" s="233" t="s">
        <v>3025</v>
      </c>
      <c r="L2482" s="234"/>
      <c r="M2482" s="232" t="str">
        <f>IF(ISNA(VLOOKUP(L2482,'MASTER DATA'!$A$1:$B$192,2,0)),"",VLOOKUP(L2482,'MASTER DATA'!$A$1:$B$192,2,0))</f>
        <v/>
      </c>
      <c r="N2482" s="232">
        <v>0</v>
      </c>
      <c r="O2482" s="232" t="e">
        <f t="shared" si="857"/>
        <v>#N/A</v>
      </c>
      <c r="P2482" s="232" t="e">
        <f t="shared" si="858"/>
        <v>#N/A</v>
      </c>
      <c r="Q2482" s="232" t="e">
        <f>VLOOKUP(L2482,'MASTER DATA'!$A$1:$E$192,5,0)</f>
        <v>#N/A</v>
      </c>
      <c r="R2482" s="234">
        <f>SUMIF('picking of the day'!$H$4:$H$358,WMS!H2482&amp;WMS!L2482,'picking of the day'!$E$4:$E$358)</f>
        <v>0</v>
      </c>
      <c r="U2482" s="114">
        <f>IF(ISNA(VLOOKUP(H2482,'data putaway'!$A$1:$E$530,3,0)),0,VLOOKUP(H2482,'data putaway'!$A$1:$E$530,3,0))</f>
        <v>0</v>
      </c>
      <c r="V2482" s="354">
        <f t="shared" si="859"/>
        <v>0</v>
      </c>
      <c r="W2482" s="114">
        <f>IF(ISNA(VLOOKUP(H2482,'data putaway'!$A$1:$E$530,2,0)),0,VLOOKUP(H2482,'data putaway'!$A$1:$E$530,2,0))</f>
        <v>0</v>
      </c>
      <c r="X2482" s="354" t="b">
        <f t="shared" si="860"/>
        <v>1</v>
      </c>
      <c r="Y2482" s="354">
        <f>IF(ISNA(VLOOKUP(H2482,'data putaway'!$A$1:$E$530,4,0)),0,VLOOKUP(H2482,'data putaway'!$A$1:$E$530,4,0))</f>
        <v>0</v>
      </c>
      <c r="Z2482" s="113">
        <f>IF(ISNA(VLOOKUP(H2482,'data putaway'!$A$1:$E$530,5,0)),0,VLOOKUP(H2482,'data putaway'!$A$1:$E$530,5,0))</f>
        <v>0</v>
      </c>
      <c r="AA2482" s="354" t="b">
        <f t="shared" si="861"/>
        <v>0</v>
      </c>
      <c r="AB2482" s="354" t="b">
        <f t="shared" si="862"/>
        <v>0</v>
      </c>
      <c r="AC2482" s="356" t="str">
        <f t="shared" ca="1" si="863"/>
        <v/>
      </c>
      <c r="AD2482" s="114" t="str">
        <f t="shared" ca="1" si="870"/>
        <v/>
      </c>
      <c r="AE2482" s="114">
        <f t="shared" si="864"/>
        <v>0</v>
      </c>
      <c r="AF2482" s="114">
        <f t="shared" si="865"/>
        <v>0</v>
      </c>
      <c r="AG2482" s="354" t="str">
        <f t="shared" si="866"/>
        <v>CG32</v>
      </c>
      <c r="AH2482" s="114">
        <f>IF(ISNA(VLOOKUP(L2482,'MASTER DATA'!$A$1:$F$192,6,0)),0,VLOOKUP(L2482,'MASTER DATA'!$A$1:$F$192,6,0))*AE2482</f>
        <v>0</v>
      </c>
      <c r="AI2482" s="354" t="e">
        <f>VLOOKUP($D2482,'warehouse mapping'!$AN$7:$AO$17,2,0)</f>
        <v>#N/A</v>
      </c>
      <c r="AJ2482" s="114">
        <f t="shared" si="867"/>
        <v>1</v>
      </c>
      <c r="AK2482" s="354" t="e">
        <f t="shared" si="868"/>
        <v>#N/A</v>
      </c>
      <c r="AL2482" s="354" t="s">
        <v>3025</v>
      </c>
      <c r="AM2482" s="354">
        <f t="shared" si="871"/>
        <v>1</v>
      </c>
      <c r="AN2482" s="354" t="b">
        <f t="shared" si="869"/>
        <v>1</v>
      </c>
    </row>
    <row r="2483" spans="1:40" s="354" customFormat="1">
      <c r="A2483" s="354" t="str">
        <f t="shared" si="872"/>
        <v>CG32E01</v>
      </c>
      <c r="B2483" s="354">
        <f t="shared" si="873"/>
        <v>0</v>
      </c>
      <c r="C2483" s="354">
        <f t="shared" si="874"/>
        <v>0</v>
      </c>
      <c r="D2483" s="354" t="str">
        <f t="shared" si="853"/>
        <v>CG</v>
      </c>
      <c r="E2483" s="354" t="str">
        <f t="shared" si="854"/>
        <v>32</v>
      </c>
      <c r="F2483" s="354" t="str">
        <f t="shared" si="855"/>
        <v>E</v>
      </c>
      <c r="G2483" s="355" t="str">
        <f t="shared" si="856"/>
        <v>01</v>
      </c>
      <c r="H2483" s="232" t="s">
        <v>2699</v>
      </c>
      <c r="I2483" s="232" t="s">
        <v>3025</v>
      </c>
      <c r="J2483" s="233" t="s">
        <v>3025</v>
      </c>
      <c r="K2483" s="233" t="s">
        <v>3025</v>
      </c>
      <c r="L2483" s="234"/>
      <c r="M2483" s="232" t="str">
        <f>IF(ISNA(VLOOKUP(L2483,'MASTER DATA'!$A$1:$B$192,2,0)),"",VLOOKUP(L2483,'MASTER DATA'!$A$1:$B$192,2,0))</f>
        <v/>
      </c>
      <c r="N2483" s="232">
        <v>0</v>
      </c>
      <c r="O2483" s="232" t="e">
        <f t="shared" si="857"/>
        <v>#N/A</v>
      </c>
      <c r="P2483" s="232" t="e">
        <f t="shared" si="858"/>
        <v>#N/A</v>
      </c>
      <c r="Q2483" s="232" t="e">
        <f>VLOOKUP(L2483,'MASTER DATA'!$A$1:$E$192,5,0)</f>
        <v>#N/A</v>
      </c>
      <c r="R2483" s="234">
        <f>SUMIF('picking of the day'!$H$4:$H$358,WMS!H2483&amp;WMS!L2483,'picking of the day'!$E$4:$E$358)</f>
        <v>0</v>
      </c>
      <c r="U2483" s="114">
        <f>IF(ISNA(VLOOKUP(H2483,'data putaway'!$A$1:$E$530,3,0)),0,VLOOKUP(H2483,'data putaway'!$A$1:$E$530,3,0))</f>
        <v>0</v>
      </c>
      <c r="V2483" s="354">
        <f t="shared" si="859"/>
        <v>0</v>
      </c>
      <c r="W2483" s="114">
        <f>IF(ISNA(VLOOKUP(H2483,'data putaway'!$A$1:$E$530,2,0)),0,VLOOKUP(H2483,'data putaway'!$A$1:$E$530,2,0))</f>
        <v>0</v>
      </c>
      <c r="X2483" s="354" t="b">
        <f t="shared" si="860"/>
        <v>1</v>
      </c>
      <c r="Y2483" s="354">
        <f>IF(ISNA(VLOOKUP(H2483,'data putaway'!$A$1:$E$530,4,0)),0,VLOOKUP(H2483,'data putaway'!$A$1:$E$530,4,0))</f>
        <v>0</v>
      </c>
      <c r="Z2483" s="113">
        <f>IF(ISNA(VLOOKUP(H2483,'data putaway'!$A$1:$E$530,5,0)),0,VLOOKUP(H2483,'data putaway'!$A$1:$E$530,5,0))</f>
        <v>0</v>
      </c>
      <c r="AA2483" s="354" t="b">
        <f t="shared" si="861"/>
        <v>0</v>
      </c>
      <c r="AB2483" s="354" t="b">
        <f t="shared" si="862"/>
        <v>0</v>
      </c>
      <c r="AC2483" s="356" t="str">
        <f t="shared" ca="1" si="863"/>
        <v/>
      </c>
      <c r="AD2483" s="114" t="str">
        <f t="shared" ca="1" si="870"/>
        <v/>
      </c>
      <c r="AE2483" s="114">
        <f t="shared" si="864"/>
        <v>0</v>
      </c>
      <c r="AF2483" s="114">
        <f t="shared" si="865"/>
        <v>0</v>
      </c>
      <c r="AG2483" s="354" t="str">
        <f t="shared" si="866"/>
        <v>CG32</v>
      </c>
      <c r="AH2483" s="114">
        <f>IF(ISNA(VLOOKUP(L2483,'MASTER DATA'!$A$1:$F$192,6,0)),0,VLOOKUP(L2483,'MASTER DATA'!$A$1:$F$192,6,0))*AE2483</f>
        <v>0</v>
      </c>
      <c r="AI2483" s="354" t="e">
        <f>VLOOKUP($D2483,'warehouse mapping'!$AN$7:$AO$17,2,0)</f>
        <v>#N/A</v>
      </c>
      <c r="AJ2483" s="114">
        <f t="shared" si="867"/>
        <v>1</v>
      </c>
      <c r="AK2483" s="354" t="e">
        <f t="shared" si="868"/>
        <v>#N/A</v>
      </c>
      <c r="AL2483" s="354" t="s">
        <v>3025</v>
      </c>
      <c r="AM2483" s="354">
        <f t="shared" si="871"/>
        <v>1</v>
      </c>
      <c r="AN2483" s="354" t="b">
        <f t="shared" si="869"/>
        <v>1</v>
      </c>
    </row>
    <row r="2484" spans="1:40" s="354" customFormat="1">
      <c r="A2484" s="354" t="str">
        <f t="shared" si="872"/>
        <v>CG32E02</v>
      </c>
      <c r="B2484" s="354">
        <f t="shared" si="873"/>
        <v>0</v>
      </c>
      <c r="C2484" s="354">
        <f t="shared" si="874"/>
        <v>0</v>
      </c>
      <c r="D2484" s="354" t="str">
        <f t="shared" si="853"/>
        <v>CG</v>
      </c>
      <c r="E2484" s="354" t="str">
        <f t="shared" si="854"/>
        <v>32</v>
      </c>
      <c r="F2484" s="354" t="str">
        <f t="shared" si="855"/>
        <v>E</v>
      </c>
      <c r="G2484" s="355" t="str">
        <f t="shared" si="856"/>
        <v>02</v>
      </c>
      <c r="H2484" s="232" t="s">
        <v>2700</v>
      </c>
      <c r="I2484" s="232" t="s">
        <v>3025</v>
      </c>
      <c r="J2484" s="233" t="s">
        <v>3025</v>
      </c>
      <c r="K2484" s="233" t="s">
        <v>3025</v>
      </c>
      <c r="L2484" s="234"/>
      <c r="M2484" s="232" t="str">
        <f>IF(ISNA(VLOOKUP(L2484,'MASTER DATA'!$A$1:$B$192,2,0)),"",VLOOKUP(L2484,'MASTER DATA'!$A$1:$B$192,2,0))</f>
        <v/>
      </c>
      <c r="N2484" s="232">
        <v>0</v>
      </c>
      <c r="O2484" s="232" t="e">
        <f t="shared" si="857"/>
        <v>#N/A</v>
      </c>
      <c r="P2484" s="232" t="e">
        <f t="shared" si="858"/>
        <v>#N/A</v>
      </c>
      <c r="Q2484" s="232" t="e">
        <f>VLOOKUP(L2484,'MASTER DATA'!$A$1:$E$192,5,0)</f>
        <v>#N/A</v>
      </c>
      <c r="R2484" s="234">
        <f>SUMIF('picking of the day'!$H$4:$H$358,WMS!H2484&amp;WMS!L2484,'picking of the day'!$E$4:$E$358)</f>
        <v>0</v>
      </c>
      <c r="U2484" s="114">
        <f>IF(ISNA(VLOOKUP(H2484,'data putaway'!$A$1:$E$530,3,0)),0,VLOOKUP(H2484,'data putaway'!$A$1:$E$530,3,0))</f>
        <v>0</v>
      </c>
      <c r="V2484" s="354">
        <f t="shared" si="859"/>
        <v>0</v>
      </c>
      <c r="W2484" s="114">
        <f>IF(ISNA(VLOOKUP(H2484,'data putaway'!$A$1:$E$530,2,0)),0,VLOOKUP(H2484,'data putaway'!$A$1:$E$530,2,0))</f>
        <v>0</v>
      </c>
      <c r="X2484" s="354" t="b">
        <f t="shared" si="860"/>
        <v>1</v>
      </c>
      <c r="Y2484" s="354">
        <f>IF(ISNA(VLOOKUP(H2484,'data putaway'!$A$1:$E$530,4,0)),0,VLOOKUP(H2484,'data putaway'!$A$1:$E$530,4,0))</f>
        <v>0</v>
      </c>
      <c r="Z2484" s="113">
        <f>IF(ISNA(VLOOKUP(H2484,'data putaway'!$A$1:$E$530,5,0)),0,VLOOKUP(H2484,'data putaway'!$A$1:$E$530,5,0))</f>
        <v>0</v>
      </c>
      <c r="AA2484" s="354" t="b">
        <f t="shared" si="861"/>
        <v>0</v>
      </c>
      <c r="AB2484" s="354" t="b">
        <f t="shared" si="862"/>
        <v>0</v>
      </c>
      <c r="AC2484" s="356" t="str">
        <f t="shared" ca="1" si="863"/>
        <v/>
      </c>
      <c r="AD2484" s="114" t="str">
        <f t="shared" ca="1" si="870"/>
        <v/>
      </c>
      <c r="AE2484" s="114">
        <f t="shared" si="864"/>
        <v>0</v>
      </c>
      <c r="AF2484" s="114">
        <f t="shared" si="865"/>
        <v>0</v>
      </c>
      <c r="AG2484" s="354" t="str">
        <f t="shared" si="866"/>
        <v>CG32</v>
      </c>
      <c r="AH2484" s="114">
        <f>IF(ISNA(VLOOKUP(L2484,'MASTER DATA'!$A$1:$F$192,6,0)),0,VLOOKUP(L2484,'MASTER DATA'!$A$1:$F$192,6,0))*AE2484</f>
        <v>0</v>
      </c>
      <c r="AI2484" s="354" t="e">
        <f>VLOOKUP($D2484,'warehouse mapping'!$AN$7:$AO$17,2,0)</f>
        <v>#N/A</v>
      </c>
      <c r="AJ2484" s="114">
        <f t="shared" si="867"/>
        <v>1</v>
      </c>
      <c r="AK2484" s="354" t="e">
        <f t="shared" si="868"/>
        <v>#N/A</v>
      </c>
      <c r="AL2484" s="354" t="s">
        <v>3025</v>
      </c>
      <c r="AM2484" s="354">
        <f t="shared" si="871"/>
        <v>1</v>
      </c>
      <c r="AN2484" s="354" t="b">
        <f t="shared" si="869"/>
        <v>1</v>
      </c>
    </row>
    <row r="2485" spans="1:40" s="354" customFormat="1">
      <c r="A2485" s="354" t="str">
        <f t="shared" si="872"/>
        <v>CG33A01</v>
      </c>
      <c r="B2485" s="354">
        <f t="shared" si="873"/>
        <v>0</v>
      </c>
      <c r="C2485" s="354">
        <f t="shared" si="874"/>
        <v>0</v>
      </c>
      <c r="D2485" s="354" t="str">
        <f t="shared" si="853"/>
        <v>CG</v>
      </c>
      <c r="E2485" s="354" t="str">
        <f t="shared" si="854"/>
        <v>33</v>
      </c>
      <c r="F2485" s="354" t="str">
        <f t="shared" si="855"/>
        <v>A</v>
      </c>
      <c r="G2485" s="355" t="str">
        <f t="shared" si="856"/>
        <v>01</v>
      </c>
      <c r="H2485" s="232" t="s">
        <v>2701</v>
      </c>
      <c r="I2485" s="232" t="s">
        <v>3025</v>
      </c>
      <c r="J2485" s="233" t="s">
        <v>3025</v>
      </c>
      <c r="K2485" s="233" t="s">
        <v>3025</v>
      </c>
      <c r="L2485" s="234"/>
      <c r="M2485" s="232" t="str">
        <f>IF(ISNA(VLOOKUP(L2485,'MASTER DATA'!$A$1:$B$192,2,0)),"",VLOOKUP(L2485,'MASTER DATA'!$A$1:$B$192,2,0))</f>
        <v/>
      </c>
      <c r="N2485" s="232">
        <v>0</v>
      </c>
      <c r="O2485" s="232" t="e">
        <f t="shared" si="857"/>
        <v>#N/A</v>
      </c>
      <c r="P2485" s="232" t="e">
        <f t="shared" si="858"/>
        <v>#N/A</v>
      </c>
      <c r="Q2485" s="232" t="e">
        <f>VLOOKUP(L2485,'MASTER DATA'!$A$1:$E$192,5,0)</f>
        <v>#N/A</v>
      </c>
      <c r="R2485" s="234">
        <f>SUMIF('picking of the day'!$H$4:$H$358,WMS!H2485&amp;WMS!L2485,'picking of the day'!$E$4:$E$358)</f>
        <v>0</v>
      </c>
      <c r="U2485" s="114">
        <f>IF(ISNA(VLOOKUP(H2485,'data putaway'!$A$1:$E$530,3,0)),0,VLOOKUP(H2485,'data putaway'!$A$1:$E$530,3,0))</f>
        <v>0</v>
      </c>
      <c r="V2485" s="354">
        <f t="shared" si="859"/>
        <v>0</v>
      </c>
      <c r="W2485" s="114">
        <f>IF(ISNA(VLOOKUP(H2485,'data putaway'!$A$1:$E$530,2,0)),0,VLOOKUP(H2485,'data putaway'!$A$1:$E$530,2,0))</f>
        <v>0</v>
      </c>
      <c r="X2485" s="354" t="b">
        <f t="shared" si="860"/>
        <v>1</v>
      </c>
      <c r="Y2485" s="354">
        <f>IF(ISNA(VLOOKUP(H2485,'data putaway'!$A$1:$E$530,4,0)),0,VLOOKUP(H2485,'data putaway'!$A$1:$E$530,4,0))</f>
        <v>0</v>
      </c>
      <c r="Z2485" s="113">
        <f>IF(ISNA(VLOOKUP(H2485,'data putaway'!$A$1:$E$530,5,0)),0,VLOOKUP(H2485,'data putaway'!$A$1:$E$530,5,0))</f>
        <v>0</v>
      </c>
      <c r="AA2485" s="354" t="b">
        <f t="shared" si="861"/>
        <v>0</v>
      </c>
      <c r="AB2485" s="354" t="b">
        <f t="shared" si="862"/>
        <v>0</v>
      </c>
      <c r="AC2485" s="356" t="str">
        <f t="shared" ca="1" si="863"/>
        <v/>
      </c>
      <c r="AD2485" s="114" t="str">
        <f t="shared" ca="1" si="870"/>
        <v/>
      </c>
      <c r="AE2485" s="114">
        <f t="shared" si="864"/>
        <v>0</v>
      </c>
      <c r="AF2485" s="114">
        <f t="shared" si="865"/>
        <v>0</v>
      </c>
      <c r="AG2485" s="354" t="str">
        <f t="shared" si="866"/>
        <v>CG33</v>
      </c>
      <c r="AH2485" s="114">
        <f>IF(ISNA(VLOOKUP(L2485,'MASTER DATA'!$A$1:$F$192,6,0)),0,VLOOKUP(L2485,'MASTER DATA'!$A$1:$F$192,6,0))*AE2485</f>
        <v>0</v>
      </c>
      <c r="AI2485" s="354" t="e">
        <f>VLOOKUP($D2485,'warehouse mapping'!$AN$7:$AO$17,2,0)</f>
        <v>#N/A</v>
      </c>
      <c r="AJ2485" s="114">
        <f t="shared" si="867"/>
        <v>1</v>
      </c>
      <c r="AK2485" s="354" t="e">
        <f t="shared" si="868"/>
        <v>#N/A</v>
      </c>
      <c r="AL2485" s="354" t="s">
        <v>3025</v>
      </c>
      <c r="AM2485" s="354">
        <f t="shared" si="871"/>
        <v>1</v>
      </c>
      <c r="AN2485" s="354" t="b">
        <f t="shared" si="869"/>
        <v>1</v>
      </c>
    </row>
    <row r="2486" spans="1:40" s="354" customFormat="1">
      <c r="A2486" s="354" t="str">
        <f t="shared" si="872"/>
        <v>CG33A02</v>
      </c>
      <c r="B2486" s="354">
        <f t="shared" si="873"/>
        <v>0</v>
      </c>
      <c r="C2486" s="354">
        <f t="shared" si="874"/>
        <v>0</v>
      </c>
      <c r="D2486" s="354" t="str">
        <f t="shared" si="853"/>
        <v>CG</v>
      </c>
      <c r="E2486" s="354" t="str">
        <f t="shared" si="854"/>
        <v>33</v>
      </c>
      <c r="F2486" s="354" t="str">
        <f t="shared" si="855"/>
        <v>A</v>
      </c>
      <c r="G2486" s="355" t="str">
        <f t="shared" si="856"/>
        <v>02</v>
      </c>
      <c r="H2486" s="232" t="s">
        <v>2702</v>
      </c>
      <c r="I2486" s="232" t="s">
        <v>3025</v>
      </c>
      <c r="J2486" s="233" t="s">
        <v>3025</v>
      </c>
      <c r="K2486" s="233" t="s">
        <v>3025</v>
      </c>
      <c r="L2486" s="234"/>
      <c r="M2486" s="232" t="str">
        <f>IF(ISNA(VLOOKUP(L2486,'MASTER DATA'!$A$1:$B$192,2,0)),"",VLOOKUP(L2486,'MASTER DATA'!$A$1:$B$192,2,0))</f>
        <v/>
      </c>
      <c r="N2486" s="232">
        <v>0</v>
      </c>
      <c r="O2486" s="232" t="e">
        <f t="shared" si="857"/>
        <v>#N/A</v>
      </c>
      <c r="P2486" s="232" t="e">
        <f t="shared" si="858"/>
        <v>#N/A</v>
      </c>
      <c r="Q2486" s="232" t="e">
        <f>VLOOKUP(L2486,'MASTER DATA'!$A$1:$E$192,5,0)</f>
        <v>#N/A</v>
      </c>
      <c r="R2486" s="234">
        <f>SUMIF('picking of the day'!$H$4:$H$358,WMS!H2486&amp;WMS!L2486,'picking of the day'!$E$4:$E$358)</f>
        <v>0</v>
      </c>
      <c r="U2486" s="114">
        <f>IF(ISNA(VLOOKUP(H2486,'data putaway'!$A$1:$E$530,3,0)),0,VLOOKUP(H2486,'data putaway'!$A$1:$E$530,3,0))</f>
        <v>0</v>
      </c>
      <c r="V2486" s="354">
        <f t="shared" si="859"/>
        <v>0</v>
      </c>
      <c r="W2486" s="114">
        <f>IF(ISNA(VLOOKUP(H2486,'data putaway'!$A$1:$E$530,2,0)),0,VLOOKUP(H2486,'data putaway'!$A$1:$E$530,2,0))</f>
        <v>0</v>
      </c>
      <c r="X2486" s="354" t="b">
        <f t="shared" si="860"/>
        <v>1</v>
      </c>
      <c r="Y2486" s="354">
        <f>IF(ISNA(VLOOKUP(H2486,'data putaway'!$A$1:$E$530,4,0)),0,VLOOKUP(H2486,'data putaway'!$A$1:$E$530,4,0))</f>
        <v>0</v>
      </c>
      <c r="Z2486" s="113">
        <f>IF(ISNA(VLOOKUP(H2486,'data putaway'!$A$1:$E$530,5,0)),0,VLOOKUP(H2486,'data putaway'!$A$1:$E$530,5,0))</f>
        <v>0</v>
      </c>
      <c r="AA2486" s="354" t="b">
        <f t="shared" si="861"/>
        <v>0</v>
      </c>
      <c r="AB2486" s="354" t="b">
        <f t="shared" si="862"/>
        <v>0</v>
      </c>
      <c r="AC2486" s="356" t="str">
        <f t="shared" ca="1" si="863"/>
        <v/>
      </c>
      <c r="AD2486" s="114" t="str">
        <f t="shared" ca="1" si="870"/>
        <v/>
      </c>
      <c r="AE2486" s="114">
        <f t="shared" si="864"/>
        <v>0</v>
      </c>
      <c r="AF2486" s="114">
        <f t="shared" si="865"/>
        <v>0</v>
      </c>
      <c r="AG2486" s="354" t="str">
        <f t="shared" si="866"/>
        <v>CG33</v>
      </c>
      <c r="AH2486" s="114">
        <f>IF(ISNA(VLOOKUP(L2486,'MASTER DATA'!$A$1:$F$192,6,0)),0,VLOOKUP(L2486,'MASTER DATA'!$A$1:$F$192,6,0))*AE2486</f>
        <v>0</v>
      </c>
      <c r="AI2486" s="354" t="e">
        <f>VLOOKUP($D2486,'warehouse mapping'!$AN$7:$AO$17,2,0)</f>
        <v>#N/A</v>
      </c>
      <c r="AJ2486" s="114">
        <f t="shared" si="867"/>
        <v>1</v>
      </c>
      <c r="AK2486" s="354" t="e">
        <f t="shared" si="868"/>
        <v>#N/A</v>
      </c>
      <c r="AL2486" s="354" t="s">
        <v>3025</v>
      </c>
      <c r="AM2486" s="354">
        <f t="shared" si="871"/>
        <v>1</v>
      </c>
      <c r="AN2486" s="354" t="b">
        <f t="shared" si="869"/>
        <v>1</v>
      </c>
    </row>
    <row r="2487" spans="1:40" s="354" customFormat="1">
      <c r="A2487" s="354" t="str">
        <f t="shared" si="872"/>
        <v>CG33B01</v>
      </c>
      <c r="B2487" s="354">
        <f t="shared" si="873"/>
        <v>0</v>
      </c>
      <c r="C2487" s="354">
        <f t="shared" si="874"/>
        <v>0</v>
      </c>
      <c r="D2487" s="354" t="str">
        <f t="shared" si="853"/>
        <v>CG</v>
      </c>
      <c r="E2487" s="354" t="str">
        <f t="shared" si="854"/>
        <v>33</v>
      </c>
      <c r="F2487" s="354" t="str">
        <f t="shared" si="855"/>
        <v>B</v>
      </c>
      <c r="G2487" s="355" t="str">
        <f t="shared" si="856"/>
        <v>01</v>
      </c>
      <c r="H2487" s="232" t="s">
        <v>2703</v>
      </c>
      <c r="I2487" s="232" t="s">
        <v>3025</v>
      </c>
      <c r="J2487" s="233" t="s">
        <v>3025</v>
      </c>
      <c r="K2487" s="233" t="s">
        <v>3025</v>
      </c>
      <c r="L2487" s="234"/>
      <c r="M2487" s="232" t="str">
        <f>IF(ISNA(VLOOKUP(L2487,'MASTER DATA'!$A$1:$B$192,2,0)),"",VLOOKUP(L2487,'MASTER DATA'!$A$1:$B$192,2,0))</f>
        <v/>
      </c>
      <c r="N2487" s="232">
        <v>0</v>
      </c>
      <c r="O2487" s="232" t="e">
        <f t="shared" si="857"/>
        <v>#N/A</v>
      </c>
      <c r="P2487" s="232" t="e">
        <f t="shared" si="858"/>
        <v>#N/A</v>
      </c>
      <c r="Q2487" s="232" t="e">
        <f>VLOOKUP(L2487,'MASTER DATA'!$A$1:$E$192,5,0)</f>
        <v>#N/A</v>
      </c>
      <c r="R2487" s="234">
        <f>SUMIF('picking of the day'!$H$4:$H$358,WMS!H2487&amp;WMS!L2487,'picking of the day'!$E$4:$E$358)</f>
        <v>0</v>
      </c>
      <c r="U2487" s="114">
        <f>IF(ISNA(VLOOKUP(H2487,'data putaway'!$A$1:$E$530,3,0)),0,VLOOKUP(H2487,'data putaway'!$A$1:$E$530,3,0))</f>
        <v>0</v>
      </c>
      <c r="V2487" s="354">
        <f t="shared" si="859"/>
        <v>0</v>
      </c>
      <c r="W2487" s="114">
        <f>IF(ISNA(VLOOKUP(H2487,'data putaway'!$A$1:$E$530,2,0)),0,VLOOKUP(H2487,'data putaway'!$A$1:$E$530,2,0))</f>
        <v>0</v>
      </c>
      <c r="X2487" s="354" t="b">
        <f t="shared" si="860"/>
        <v>1</v>
      </c>
      <c r="Y2487" s="354">
        <f>IF(ISNA(VLOOKUP(H2487,'data putaway'!$A$1:$E$530,4,0)),0,VLOOKUP(H2487,'data putaway'!$A$1:$E$530,4,0))</f>
        <v>0</v>
      </c>
      <c r="Z2487" s="113">
        <f>IF(ISNA(VLOOKUP(H2487,'data putaway'!$A$1:$E$530,5,0)),0,VLOOKUP(H2487,'data putaway'!$A$1:$E$530,5,0))</f>
        <v>0</v>
      </c>
      <c r="AA2487" s="354" t="b">
        <f t="shared" si="861"/>
        <v>0</v>
      </c>
      <c r="AB2487" s="354" t="b">
        <f t="shared" si="862"/>
        <v>0</v>
      </c>
      <c r="AC2487" s="356" t="str">
        <f t="shared" ca="1" si="863"/>
        <v/>
      </c>
      <c r="AD2487" s="114" t="str">
        <f t="shared" ca="1" si="870"/>
        <v/>
      </c>
      <c r="AE2487" s="114">
        <f t="shared" si="864"/>
        <v>0</v>
      </c>
      <c r="AF2487" s="114">
        <f t="shared" si="865"/>
        <v>0</v>
      </c>
      <c r="AG2487" s="354" t="str">
        <f t="shared" si="866"/>
        <v>CG33</v>
      </c>
      <c r="AH2487" s="114">
        <f>IF(ISNA(VLOOKUP(L2487,'MASTER DATA'!$A$1:$F$192,6,0)),0,VLOOKUP(L2487,'MASTER DATA'!$A$1:$F$192,6,0))*AE2487</f>
        <v>0</v>
      </c>
      <c r="AI2487" s="354" t="e">
        <f>VLOOKUP($D2487,'warehouse mapping'!$AN$7:$AO$17,2,0)</f>
        <v>#N/A</v>
      </c>
      <c r="AJ2487" s="114">
        <f t="shared" si="867"/>
        <v>1</v>
      </c>
      <c r="AK2487" s="354" t="e">
        <f t="shared" si="868"/>
        <v>#N/A</v>
      </c>
      <c r="AL2487" s="354" t="s">
        <v>3025</v>
      </c>
      <c r="AM2487" s="354">
        <f t="shared" si="871"/>
        <v>1</v>
      </c>
      <c r="AN2487" s="354" t="b">
        <f t="shared" si="869"/>
        <v>1</v>
      </c>
    </row>
    <row r="2488" spans="1:40" s="354" customFormat="1">
      <c r="A2488" s="354" t="str">
        <f t="shared" si="872"/>
        <v>CG33B02</v>
      </c>
      <c r="B2488" s="354">
        <f t="shared" si="873"/>
        <v>0</v>
      </c>
      <c r="C2488" s="354">
        <f t="shared" si="874"/>
        <v>0</v>
      </c>
      <c r="D2488" s="354" t="str">
        <f t="shared" si="853"/>
        <v>CG</v>
      </c>
      <c r="E2488" s="354" t="str">
        <f t="shared" si="854"/>
        <v>33</v>
      </c>
      <c r="F2488" s="354" t="str">
        <f t="shared" si="855"/>
        <v>B</v>
      </c>
      <c r="G2488" s="355" t="str">
        <f t="shared" si="856"/>
        <v>02</v>
      </c>
      <c r="H2488" s="232" t="s">
        <v>2704</v>
      </c>
      <c r="I2488" s="232" t="s">
        <v>3025</v>
      </c>
      <c r="J2488" s="233" t="s">
        <v>3025</v>
      </c>
      <c r="K2488" s="233" t="s">
        <v>3025</v>
      </c>
      <c r="L2488" s="234"/>
      <c r="M2488" s="232" t="str">
        <f>IF(ISNA(VLOOKUP(L2488,'MASTER DATA'!$A$1:$B$192,2,0)),"",VLOOKUP(L2488,'MASTER DATA'!$A$1:$B$192,2,0))</f>
        <v/>
      </c>
      <c r="N2488" s="232">
        <v>0</v>
      </c>
      <c r="O2488" s="232" t="e">
        <f t="shared" si="857"/>
        <v>#N/A</v>
      </c>
      <c r="P2488" s="232" t="e">
        <f t="shared" si="858"/>
        <v>#N/A</v>
      </c>
      <c r="Q2488" s="232" t="e">
        <f>VLOOKUP(L2488,'MASTER DATA'!$A$1:$E$192,5,0)</f>
        <v>#N/A</v>
      </c>
      <c r="R2488" s="234">
        <f>SUMIF('picking of the day'!$H$4:$H$358,WMS!H2488&amp;WMS!L2488,'picking of the day'!$E$4:$E$358)</f>
        <v>0</v>
      </c>
      <c r="U2488" s="114">
        <f>IF(ISNA(VLOOKUP(H2488,'data putaway'!$A$1:$E$530,3,0)),0,VLOOKUP(H2488,'data putaway'!$A$1:$E$530,3,0))</f>
        <v>0</v>
      </c>
      <c r="V2488" s="354">
        <f t="shared" si="859"/>
        <v>0</v>
      </c>
      <c r="W2488" s="114">
        <f>IF(ISNA(VLOOKUP(H2488,'data putaway'!$A$1:$E$530,2,0)),0,VLOOKUP(H2488,'data putaway'!$A$1:$E$530,2,0))</f>
        <v>0</v>
      </c>
      <c r="X2488" s="354" t="b">
        <f t="shared" si="860"/>
        <v>1</v>
      </c>
      <c r="Y2488" s="354">
        <f>IF(ISNA(VLOOKUP(H2488,'data putaway'!$A$1:$E$530,4,0)),0,VLOOKUP(H2488,'data putaway'!$A$1:$E$530,4,0))</f>
        <v>0</v>
      </c>
      <c r="Z2488" s="113">
        <f>IF(ISNA(VLOOKUP(H2488,'data putaway'!$A$1:$E$530,5,0)),0,VLOOKUP(H2488,'data putaway'!$A$1:$E$530,5,0))</f>
        <v>0</v>
      </c>
      <c r="AA2488" s="354" t="b">
        <f t="shared" si="861"/>
        <v>0</v>
      </c>
      <c r="AB2488" s="354" t="b">
        <f t="shared" si="862"/>
        <v>0</v>
      </c>
      <c r="AC2488" s="356" t="str">
        <f t="shared" ca="1" si="863"/>
        <v/>
      </c>
      <c r="AD2488" s="114" t="str">
        <f t="shared" ca="1" si="870"/>
        <v/>
      </c>
      <c r="AE2488" s="114">
        <f t="shared" si="864"/>
        <v>0</v>
      </c>
      <c r="AF2488" s="114">
        <f t="shared" si="865"/>
        <v>0</v>
      </c>
      <c r="AG2488" s="354" t="str">
        <f t="shared" si="866"/>
        <v>CG33</v>
      </c>
      <c r="AH2488" s="114">
        <f>IF(ISNA(VLOOKUP(L2488,'MASTER DATA'!$A$1:$F$192,6,0)),0,VLOOKUP(L2488,'MASTER DATA'!$A$1:$F$192,6,0))*AE2488</f>
        <v>0</v>
      </c>
      <c r="AI2488" s="354" t="e">
        <f>VLOOKUP($D2488,'warehouse mapping'!$AN$7:$AO$17,2,0)</f>
        <v>#N/A</v>
      </c>
      <c r="AJ2488" s="114">
        <f t="shared" si="867"/>
        <v>1</v>
      </c>
      <c r="AK2488" s="354" t="e">
        <f t="shared" si="868"/>
        <v>#N/A</v>
      </c>
      <c r="AL2488" s="354" t="s">
        <v>3025</v>
      </c>
      <c r="AM2488" s="354">
        <f t="shared" si="871"/>
        <v>1</v>
      </c>
      <c r="AN2488" s="354" t="b">
        <f t="shared" si="869"/>
        <v>1</v>
      </c>
    </row>
    <row r="2489" spans="1:40" s="354" customFormat="1">
      <c r="A2489" s="354" t="str">
        <f t="shared" si="872"/>
        <v>CG33C01</v>
      </c>
      <c r="B2489" s="354">
        <f t="shared" si="873"/>
        <v>0</v>
      </c>
      <c r="C2489" s="354">
        <f t="shared" si="874"/>
        <v>0</v>
      </c>
      <c r="D2489" s="354" t="str">
        <f t="shared" si="853"/>
        <v>CG</v>
      </c>
      <c r="E2489" s="354" t="str">
        <f t="shared" si="854"/>
        <v>33</v>
      </c>
      <c r="F2489" s="354" t="str">
        <f t="shared" si="855"/>
        <v>C</v>
      </c>
      <c r="G2489" s="355" t="str">
        <f t="shared" si="856"/>
        <v>01</v>
      </c>
      <c r="H2489" s="232" t="s">
        <v>2705</v>
      </c>
      <c r="I2489" s="232" t="s">
        <v>3025</v>
      </c>
      <c r="J2489" s="233" t="s">
        <v>3025</v>
      </c>
      <c r="K2489" s="233" t="s">
        <v>3025</v>
      </c>
      <c r="L2489" s="234"/>
      <c r="M2489" s="232" t="str">
        <f>IF(ISNA(VLOOKUP(L2489,'MASTER DATA'!$A$1:$B$192,2,0)),"",VLOOKUP(L2489,'MASTER DATA'!$A$1:$B$192,2,0))</f>
        <v/>
      </c>
      <c r="N2489" s="232">
        <v>0</v>
      </c>
      <c r="O2489" s="232" t="e">
        <f t="shared" si="857"/>
        <v>#N/A</v>
      </c>
      <c r="P2489" s="232" t="e">
        <f t="shared" si="858"/>
        <v>#N/A</v>
      </c>
      <c r="Q2489" s="232" t="e">
        <f>VLOOKUP(L2489,'MASTER DATA'!$A$1:$E$192,5,0)</f>
        <v>#N/A</v>
      </c>
      <c r="R2489" s="234">
        <f>SUMIF('picking of the day'!$H$4:$H$358,WMS!H2489&amp;WMS!L2489,'picking of the day'!$E$4:$E$358)</f>
        <v>0</v>
      </c>
      <c r="U2489" s="114">
        <f>IF(ISNA(VLOOKUP(H2489,'data putaway'!$A$1:$E$530,3,0)),0,VLOOKUP(H2489,'data putaway'!$A$1:$E$530,3,0))</f>
        <v>0</v>
      </c>
      <c r="V2489" s="354">
        <f t="shared" si="859"/>
        <v>0</v>
      </c>
      <c r="W2489" s="114">
        <f>IF(ISNA(VLOOKUP(H2489,'data putaway'!$A$1:$E$530,2,0)),0,VLOOKUP(H2489,'data putaway'!$A$1:$E$530,2,0))</f>
        <v>0</v>
      </c>
      <c r="X2489" s="354" t="b">
        <f t="shared" si="860"/>
        <v>1</v>
      </c>
      <c r="Y2489" s="354">
        <f>IF(ISNA(VLOOKUP(H2489,'data putaway'!$A$1:$E$530,4,0)),0,VLOOKUP(H2489,'data putaway'!$A$1:$E$530,4,0))</f>
        <v>0</v>
      </c>
      <c r="Z2489" s="113">
        <f>IF(ISNA(VLOOKUP(H2489,'data putaway'!$A$1:$E$530,5,0)),0,VLOOKUP(H2489,'data putaway'!$A$1:$E$530,5,0))</f>
        <v>0</v>
      </c>
      <c r="AA2489" s="354" t="b">
        <f t="shared" si="861"/>
        <v>0</v>
      </c>
      <c r="AB2489" s="354" t="b">
        <f t="shared" si="862"/>
        <v>0</v>
      </c>
      <c r="AC2489" s="356" t="str">
        <f t="shared" ca="1" si="863"/>
        <v/>
      </c>
      <c r="AD2489" s="114" t="str">
        <f t="shared" ca="1" si="870"/>
        <v/>
      </c>
      <c r="AE2489" s="114">
        <f t="shared" si="864"/>
        <v>0</v>
      </c>
      <c r="AF2489" s="114">
        <f t="shared" si="865"/>
        <v>0</v>
      </c>
      <c r="AG2489" s="354" t="str">
        <f t="shared" si="866"/>
        <v>CG33</v>
      </c>
      <c r="AH2489" s="114">
        <f>IF(ISNA(VLOOKUP(L2489,'MASTER DATA'!$A$1:$F$192,6,0)),0,VLOOKUP(L2489,'MASTER DATA'!$A$1:$F$192,6,0))*AE2489</f>
        <v>0</v>
      </c>
      <c r="AI2489" s="354" t="e">
        <f>VLOOKUP($D2489,'warehouse mapping'!$AN$7:$AO$17,2,0)</f>
        <v>#N/A</v>
      </c>
      <c r="AJ2489" s="114">
        <f t="shared" si="867"/>
        <v>1</v>
      </c>
      <c r="AK2489" s="354" t="e">
        <f t="shared" si="868"/>
        <v>#N/A</v>
      </c>
      <c r="AL2489" s="354" t="s">
        <v>3025</v>
      </c>
      <c r="AM2489" s="354">
        <f t="shared" si="871"/>
        <v>1</v>
      </c>
      <c r="AN2489" s="354" t="b">
        <f t="shared" si="869"/>
        <v>1</v>
      </c>
    </row>
    <row r="2490" spans="1:40" s="354" customFormat="1">
      <c r="A2490" s="354" t="str">
        <f t="shared" si="872"/>
        <v>CG33C02</v>
      </c>
      <c r="B2490" s="354">
        <f t="shared" si="873"/>
        <v>0</v>
      </c>
      <c r="C2490" s="354">
        <f t="shared" si="874"/>
        <v>0</v>
      </c>
      <c r="D2490" s="354" t="str">
        <f t="shared" si="853"/>
        <v>CG</v>
      </c>
      <c r="E2490" s="354" t="str">
        <f t="shared" si="854"/>
        <v>33</v>
      </c>
      <c r="F2490" s="354" t="str">
        <f t="shared" si="855"/>
        <v>C</v>
      </c>
      <c r="G2490" s="355" t="str">
        <f t="shared" si="856"/>
        <v>02</v>
      </c>
      <c r="H2490" s="232" t="s">
        <v>2706</v>
      </c>
      <c r="I2490" s="232" t="s">
        <v>3025</v>
      </c>
      <c r="J2490" s="233" t="s">
        <v>3025</v>
      </c>
      <c r="K2490" s="233" t="s">
        <v>3025</v>
      </c>
      <c r="L2490" s="234"/>
      <c r="M2490" s="232" t="str">
        <f>IF(ISNA(VLOOKUP(L2490,'MASTER DATA'!$A$1:$B$192,2,0)),"",VLOOKUP(L2490,'MASTER DATA'!$A$1:$B$192,2,0))</f>
        <v/>
      </c>
      <c r="N2490" s="232">
        <v>0</v>
      </c>
      <c r="O2490" s="232" t="e">
        <f t="shared" si="857"/>
        <v>#N/A</v>
      </c>
      <c r="P2490" s="232" t="e">
        <f t="shared" si="858"/>
        <v>#N/A</v>
      </c>
      <c r="Q2490" s="232" t="e">
        <f>VLOOKUP(L2490,'MASTER DATA'!$A$1:$E$192,5,0)</f>
        <v>#N/A</v>
      </c>
      <c r="R2490" s="234">
        <f>SUMIF('picking of the day'!$H$4:$H$358,WMS!H2490&amp;WMS!L2490,'picking of the day'!$E$4:$E$358)</f>
        <v>0</v>
      </c>
      <c r="U2490" s="114">
        <f>IF(ISNA(VLOOKUP(H2490,'data putaway'!$A$1:$E$530,3,0)),0,VLOOKUP(H2490,'data putaway'!$A$1:$E$530,3,0))</f>
        <v>0</v>
      </c>
      <c r="V2490" s="354">
        <f t="shared" si="859"/>
        <v>0</v>
      </c>
      <c r="W2490" s="114">
        <f>IF(ISNA(VLOOKUP(H2490,'data putaway'!$A$1:$E$530,2,0)),0,VLOOKUP(H2490,'data putaway'!$A$1:$E$530,2,0))</f>
        <v>0</v>
      </c>
      <c r="X2490" s="354" t="b">
        <f t="shared" si="860"/>
        <v>1</v>
      </c>
      <c r="Y2490" s="354">
        <f>IF(ISNA(VLOOKUP(H2490,'data putaway'!$A$1:$E$530,4,0)),0,VLOOKUP(H2490,'data putaway'!$A$1:$E$530,4,0))</f>
        <v>0</v>
      </c>
      <c r="Z2490" s="113">
        <f>IF(ISNA(VLOOKUP(H2490,'data putaway'!$A$1:$E$530,5,0)),0,VLOOKUP(H2490,'data putaway'!$A$1:$E$530,5,0))</f>
        <v>0</v>
      </c>
      <c r="AA2490" s="354" t="b">
        <f t="shared" si="861"/>
        <v>0</v>
      </c>
      <c r="AB2490" s="354" t="b">
        <f t="shared" si="862"/>
        <v>0</v>
      </c>
      <c r="AC2490" s="356" t="str">
        <f t="shared" ca="1" si="863"/>
        <v/>
      </c>
      <c r="AD2490" s="114" t="str">
        <f t="shared" ca="1" si="870"/>
        <v/>
      </c>
      <c r="AE2490" s="114">
        <f t="shared" si="864"/>
        <v>0</v>
      </c>
      <c r="AF2490" s="114">
        <f t="shared" si="865"/>
        <v>0</v>
      </c>
      <c r="AG2490" s="354" t="str">
        <f t="shared" si="866"/>
        <v>CG33</v>
      </c>
      <c r="AH2490" s="114">
        <f>IF(ISNA(VLOOKUP(L2490,'MASTER DATA'!$A$1:$F$192,6,0)),0,VLOOKUP(L2490,'MASTER DATA'!$A$1:$F$192,6,0))*AE2490</f>
        <v>0</v>
      </c>
      <c r="AI2490" s="354" t="e">
        <f>VLOOKUP($D2490,'warehouse mapping'!$AN$7:$AO$17,2,0)</f>
        <v>#N/A</v>
      </c>
      <c r="AJ2490" s="114">
        <f t="shared" si="867"/>
        <v>1</v>
      </c>
      <c r="AK2490" s="354" t="e">
        <f t="shared" si="868"/>
        <v>#N/A</v>
      </c>
      <c r="AL2490" s="354" t="s">
        <v>3025</v>
      </c>
      <c r="AM2490" s="354">
        <f t="shared" si="871"/>
        <v>1</v>
      </c>
      <c r="AN2490" s="354" t="b">
        <f t="shared" si="869"/>
        <v>1</v>
      </c>
    </row>
    <row r="2491" spans="1:40" s="354" customFormat="1">
      <c r="A2491" s="354" t="str">
        <f t="shared" si="872"/>
        <v>CG33D01</v>
      </c>
      <c r="B2491" s="354">
        <f t="shared" si="873"/>
        <v>0</v>
      </c>
      <c r="C2491" s="354">
        <f t="shared" si="874"/>
        <v>0</v>
      </c>
      <c r="D2491" s="354" t="str">
        <f t="shared" si="853"/>
        <v>CG</v>
      </c>
      <c r="E2491" s="354" t="str">
        <f t="shared" si="854"/>
        <v>33</v>
      </c>
      <c r="F2491" s="354" t="str">
        <f t="shared" si="855"/>
        <v>D</v>
      </c>
      <c r="G2491" s="355" t="str">
        <f t="shared" si="856"/>
        <v>01</v>
      </c>
      <c r="H2491" s="232" t="s">
        <v>2707</v>
      </c>
      <c r="I2491" s="232" t="s">
        <v>3025</v>
      </c>
      <c r="J2491" s="233" t="s">
        <v>3025</v>
      </c>
      <c r="K2491" s="233" t="s">
        <v>3025</v>
      </c>
      <c r="L2491" s="234"/>
      <c r="M2491" s="232" t="str">
        <f>IF(ISNA(VLOOKUP(L2491,'MASTER DATA'!$A$1:$B$192,2,0)),"",VLOOKUP(L2491,'MASTER DATA'!$A$1:$B$192,2,0))</f>
        <v/>
      </c>
      <c r="N2491" s="232">
        <v>0</v>
      </c>
      <c r="O2491" s="232" t="e">
        <f t="shared" si="857"/>
        <v>#N/A</v>
      </c>
      <c r="P2491" s="232" t="e">
        <f t="shared" si="858"/>
        <v>#N/A</v>
      </c>
      <c r="Q2491" s="232" t="e">
        <f>VLOOKUP(L2491,'MASTER DATA'!$A$1:$E$192,5,0)</f>
        <v>#N/A</v>
      </c>
      <c r="R2491" s="234">
        <f>SUMIF('picking of the day'!$H$4:$H$358,WMS!H2491&amp;WMS!L2491,'picking of the day'!$E$4:$E$358)</f>
        <v>0</v>
      </c>
      <c r="U2491" s="114">
        <f>IF(ISNA(VLOOKUP(H2491,'data putaway'!$A$1:$E$530,3,0)),0,VLOOKUP(H2491,'data putaway'!$A$1:$E$530,3,0))</f>
        <v>0</v>
      </c>
      <c r="V2491" s="354">
        <f t="shared" si="859"/>
        <v>0</v>
      </c>
      <c r="W2491" s="114">
        <f>IF(ISNA(VLOOKUP(H2491,'data putaway'!$A$1:$E$530,2,0)),0,VLOOKUP(H2491,'data putaway'!$A$1:$E$530,2,0))</f>
        <v>0</v>
      </c>
      <c r="X2491" s="354" t="b">
        <f t="shared" si="860"/>
        <v>1</v>
      </c>
      <c r="Y2491" s="354">
        <f>IF(ISNA(VLOOKUP(H2491,'data putaway'!$A$1:$E$530,4,0)),0,VLOOKUP(H2491,'data putaway'!$A$1:$E$530,4,0))</f>
        <v>0</v>
      </c>
      <c r="Z2491" s="113">
        <f>IF(ISNA(VLOOKUP(H2491,'data putaway'!$A$1:$E$530,5,0)),0,VLOOKUP(H2491,'data putaway'!$A$1:$E$530,5,0))</f>
        <v>0</v>
      </c>
      <c r="AA2491" s="354" t="b">
        <f t="shared" si="861"/>
        <v>0</v>
      </c>
      <c r="AB2491" s="354" t="b">
        <f t="shared" si="862"/>
        <v>0</v>
      </c>
      <c r="AC2491" s="356" t="str">
        <f t="shared" ca="1" si="863"/>
        <v/>
      </c>
      <c r="AD2491" s="114" t="str">
        <f t="shared" ca="1" si="870"/>
        <v/>
      </c>
      <c r="AE2491" s="114">
        <f t="shared" si="864"/>
        <v>0</v>
      </c>
      <c r="AF2491" s="114">
        <f t="shared" si="865"/>
        <v>0</v>
      </c>
      <c r="AG2491" s="354" t="str">
        <f t="shared" si="866"/>
        <v>CG33</v>
      </c>
      <c r="AH2491" s="114">
        <f>IF(ISNA(VLOOKUP(L2491,'MASTER DATA'!$A$1:$F$192,6,0)),0,VLOOKUP(L2491,'MASTER DATA'!$A$1:$F$192,6,0))*AE2491</f>
        <v>0</v>
      </c>
      <c r="AI2491" s="354" t="e">
        <f>VLOOKUP($D2491,'warehouse mapping'!$AN$7:$AO$17,2,0)</f>
        <v>#N/A</v>
      </c>
      <c r="AJ2491" s="114">
        <f t="shared" si="867"/>
        <v>1</v>
      </c>
      <c r="AK2491" s="354" t="e">
        <f t="shared" si="868"/>
        <v>#N/A</v>
      </c>
      <c r="AL2491" s="354" t="s">
        <v>3025</v>
      </c>
      <c r="AM2491" s="354">
        <f t="shared" si="871"/>
        <v>1</v>
      </c>
      <c r="AN2491" s="354" t="b">
        <f t="shared" si="869"/>
        <v>1</v>
      </c>
    </row>
    <row r="2492" spans="1:40" s="354" customFormat="1">
      <c r="A2492" s="354" t="str">
        <f t="shared" si="872"/>
        <v>CG33D02</v>
      </c>
      <c r="B2492" s="354">
        <f t="shared" si="873"/>
        <v>0</v>
      </c>
      <c r="C2492" s="354">
        <f t="shared" si="874"/>
        <v>0</v>
      </c>
      <c r="D2492" s="354" t="str">
        <f t="shared" si="853"/>
        <v>CG</v>
      </c>
      <c r="E2492" s="354" t="str">
        <f t="shared" si="854"/>
        <v>33</v>
      </c>
      <c r="F2492" s="354" t="str">
        <f t="shared" si="855"/>
        <v>D</v>
      </c>
      <c r="G2492" s="355" t="str">
        <f t="shared" si="856"/>
        <v>02</v>
      </c>
      <c r="H2492" s="232" t="s">
        <v>2708</v>
      </c>
      <c r="I2492" s="232" t="s">
        <v>3025</v>
      </c>
      <c r="J2492" s="233" t="s">
        <v>3025</v>
      </c>
      <c r="K2492" s="233" t="s">
        <v>3025</v>
      </c>
      <c r="L2492" s="234"/>
      <c r="M2492" s="232" t="str">
        <f>IF(ISNA(VLOOKUP(L2492,'MASTER DATA'!$A$1:$B$192,2,0)),"",VLOOKUP(L2492,'MASTER DATA'!$A$1:$B$192,2,0))</f>
        <v/>
      </c>
      <c r="N2492" s="232">
        <v>0</v>
      </c>
      <c r="O2492" s="232" t="e">
        <f t="shared" si="857"/>
        <v>#N/A</v>
      </c>
      <c r="P2492" s="232" t="e">
        <f t="shared" si="858"/>
        <v>#N/A</v>
      </c>
      <c r="Q2492" s="232" t="e">
        <f>VLOOKUP(L2492,'MASTER DATA'!$A$1:$E$192,5,0)</f>
        <v>#N/A</v>
      </c>
      <c r="R2492" s="234">
        <f>SUMIF('picking of the day'!$H$4:$H$358,WMS!H2492&amp;WMS!L2492,'picking of the day'!$E$4:$E$358)</f>
        <v>0</v>
      </c>
      <c r="U2492" s="114">
        <f>IF(ISNA(VLOOKUP(H2492,'data putaway'!$A$1:$E$530,3,0)),0,VLOOKUP(H2492,'data putaway'!$A$1:$E$530,3,0))</f>
        <v>0</v>
      </c>
      <c r="V2492" s="354">
        <f t="shared" si="859"/>
        <v>0</v>
      </c>
      <c r="W2492" s="114">
        <f>IF(ISNA(VLOOKUP(H2492,'data putaway'!$A$1:$E$530,2,0)),0,VLOOKUP(H2492,'data putaway'!$A$1:$E$530,2,0))</f>
        <v>0</v>
      </c>
      <c r="X2492" s="354" t="b">
        <f t="shared" si="860"/>
        <v>1</v>
      </c>
      <c r="Y2492" s="354">
        <f>IF(ISNA(VLOOKUP(H2492,'data putaway'!$A$1:$E$530,4,0)),0,VLOOKUP(H2492,'data putaway'!$A$1:$E$530,4,0))</f>
        <v>0</v>
      </c>
      <c r="Z2492" s="113">
        <f>IF(ISNA(VLOOKUP(H2492,'data putaway'!$A$1:$E$530,5,0)),0,VLOOKUP(H2492,'data putaway'!$A$1:$E$530,5,0))</f>
        <v>0</v>
      </c>
      <c r="AA2492" s="354" t="b">
        <f t="shared" si="861"/>
        <v>0</v>
      </c>
      <c r="AB2492" s="354" t="b">
        <f t="shared" si="862"/>
        <v>0</v>
      </c>
      <c r="AC2492" s="356" t="str">
        <f t="shared" ca="1" si="863"/>
        <v/>
      </c>
      <c r="AD2492" s="114" t="str">
        <f t="shared" ca="1" si="870"/>
        <v/>
      </c>
      <c r="AE2492" s="114">
        <f t="shared" si="864"/>
        <v>0</v>
      </c>
      <c r="AF2492" s="114">
        <f t="shared" si="865"/>
        <v>0</v>
      </c>
      <c r="AG2492" s="354" t="str">
        <f t="shared" si="866"/>
        <v>CG33</v>
      </c>
      <c r="AH2492" s="114">
        <f>IF(ISNA(VLOOKUP(L2492,'MASTER DATA'!$A$1:$F$192,6,0)),0,VLOOKUP(L2492,'MASTER DATA'!$A$1:$F$192,6,0))*AE2492</f>
        <v>0</v>
      </c>
      <c r="AI2492" s="354" t="e">
        <f>VLOOKUP($D2492,'warehouse mapping'!$AN$7:$AO$17,2,0)</f>
        <v>#N/A</v>
      </c>
      <c r="AJ2492" s="114">
        <f t="shared" si="867"/>
        <v>1</v>
      </c>
      <c r="AK2492" s="354" t="e">
        <f t="shared" si="868"/>
        <v>#N/A</v>
      </c>
      <c r="AL2492" s="354" t="s">
        <v>3025</v>
      </c>
      <c r="AM2492" s="354">
        <f t="shared" si="871"/>
        <v>1</v>
      </c>
      <c r="AN2492" s="354" t="b">
        <f t="shared" si="869"/>
        <v>1</v>
      </c>
    </row>
    <row r="2493" spans="1:40" s="354" customFormat="1">
      <c r="A2493" s="354" t="str">
        <f t="shared" si="872"/>
        <v>CG33E01</v>
      </c>
      <c r="B2493" s="354">
        <f t="shared" si="873"/>
        <v>0</v>
      </c>
      <c r="C2493" s="354">
        <f t="shared" si="874"/>
        <v>0</v>
      </c>
      <c r="D2493" s="354" t="str">
        <f t="shared" si="853"/>
        <v>CG</v>
      </c>
      <c r="E2493" s="354" t="str">
        <f t="shared" si="854"/>
        <v>33</v>
      </c>
      <c r="F2493" s="354" t="str">
        <f t="shared" si="855"/>
        <v>E</v>
      </c>
      <c r="G2493" s="355" t="str">
        <f t="shared" si="856"/>
        <v>01</v>
      </c>
      <c r="H2493" s="232" t="s">
        <v>2709</v>
      </c>
      <c r="I2493" s="232" t="s">
        <v>3025</v>
      </c>
      <c r="J2493" s="233" t="s">
        <v>3025</v>
      </c>
      <c r="K2493" s="233" t="s">
        <v>3025</v>
      </c>
      <c r="L2493" s="234"/>
      <c r="M2493" s="232" t="str">
        <f>IF(ISNA(VLOOKUP(L2493,'MASTER DATA'!$A$1:$B$192,2,0)),"",VLOOKUP(L2493,'MASTER DATA'!$A$1:$B$192,2,0))</f>
        <v/>
      </c>
      <c r="N2493" s="232">
        <v>0</v>
      </c>
      <c r="O2493" s="232" t="e">
        <f t="shared" si="857"/>
        <v>#N/A</v>
      </c>
      <c r="P2493" s="232" t="e">
        <f t="shared" si="858"/>
        <v>#N/A</v>
      </c>
      <c r="Q2493" s="232" t="e">
        <f>VLOOKUP(L2493,'MASTER DATA'!$A$1:$E$192,5,0)</f>
        <v>#N/A</v>
      </c>
      <c r="R2493" s="234">
        <f>SUMIF('picking of the day'!$H$4:$H$358,WMS!H2493&amp;WMS!L2493,'picking of the day'!$E$4:$E$358)</f>
        <v>0</v>
      </c>
      <c r="U2493" s="114">
        <f>IF(ISNA(VLOOKUP(H2493,'data putaway'!$A$1:$E$530,3,0)),0,VLOOKUP(H2493,'data putaway'!$A$1:$E$530,3,0))</f>
        <v>0</v>
      </c>
      <c r="V2493" s="354">
        <f t="shared" si="859"/>
        <v>0</v>
      </c>
      <c r="W2493" s="114">
        <f>IF(ISNA(VLOOKUP(H2493,'data putaway'!$A$1:$E$530,2,0)),0,VLOOKUP(H2493,'data putaway'!$A$1:$E$530,2,0))</f>
        <v>0</v>
      </c>
      <c r="X2493" s="354" t="b">
        <f t="shared" si="860"/>
        <v>1</v>
      </c>
      <c r="Y2493" s="354">
        <f>IF(ISNA(VLOOKUP(H2493,'data putaway'!$A$1:$E$530,4,0)),0,VLOOKUP(H2493,'data putaway'!$A$1:$E$530,4,0))</f>
        <v>0</v>
      </c>
      <c r="Z2493" s="113">
        <f>IF(ISNA(VLOOKUP(H2493,'data putaway'!$A$1:$E$530,5,0)),0,VLOOKUP(H2493,'data putaway'!$A$1:$E$530,5,0))</f>
        <v>0</v>
      </c>
      <c r="AA2493" s="354" t="b">
        <f t="shared" si="861"/>
        <v>0</v>
      </c>
      <c r="AB2493" s="354" t="b">
        <f t="shared" si="862"/>
        <v>0</v>
      </c>
      <c r="AC2493" s="356" t="str">
        <f t="shared" ca="1" si="863"/>
        <v/>
      </c>
      <c r="AD2493" s="114" t="str">
        <f t="shared" ca="1" si="870"/>
        <v/>
      </c>
      <c r="AE2493" s="114">
        <f t="shared" si="864"/>
        <v>0</v>
      </c>
      <c r="AF2493" s="114">
        <f t="shared" si="865"/>
        <v>0</v>
      </c>
      <c r="AG2493" s="354" t="str">
        <f t="shared" si="866"/>
        <v>CG33</v>
      </c>
      <c r="AH2493" s="114">
        <f>IF(ISNA(VLOOKUP(L2493,'MASTER DATA'!$A$1:$F$192,6,0)),0,VLOOKUP(L2493,'MASTER DATA'!$A$1:$F$192,6,0))*AE2493</f>
        <v>0</v>
      </c>
      <c r="AI2493" s="354" t="e">
        <f>VLOOKUP($D2493,'warehouse mapping'!$AN$7:$AO$17,2,0)</f>
        <v>#N/A</v>
      </c>
      <c r="AJ2493" s="114">
        <f t="shared" si="867"/>
        <v>1</v>
      </c>
      <c r="AK2493" s="354" t="e">
        <f t="shared" si="868"/>
        <v>#N/A</v>
      </c>
      <c r="AL2493" s="354" t="s">
        <v>3025</v>
      </c>
      <c r="AM2493" s="354">
        <f t="shared" si="871"/>
        <v>1</v>
      </c>
      <c r="AN2493" s="354" t="b">
        <f t="shared" si="869"/>
        <v>1</v>
      </c>
    </row>
    <row r="2494" spans="1:40" s="354" customFormat="1">
      <c r="A2494" s="354" t="str">
        <f t="shared" si="872"/>
        <v>CG33E02</v>
      </c>
      <c r="B2494" s="354">
        <f t="shared" si="873"/>
        <v>0</v>
      </c>
      <c r="C2494" s="354">
        <f t="shared" si="874"/>
        <v>0</v>
      </c>
      <c r="D2494" s="354" t="str">
        <f t="shared" si="853"/>
        <v>CG</v>
      </c>
      <c r="E2494" s="354" t="str">
        <f t="shared" si="854"/>
        <v>33</v>
      </c>
      <c r="F2494" s="354" t="str">
        <f t="shared" si="855"/>
        <v>E</v>
      </c>
      <c r="G2494" s="355" t="str">
        <f t="shared" si="856"/>
        <v>02</v>
      </c>
      <c r="H2494" s="232" t="s">
        <v>2710</v>
      </c>
      <c r="I2494" s="232" t="s">
        <v>3025</v>
      </c>
      <c r="J2494" s="233" t="s">
        <v>3025</v>
      </c>
      <c r="K2494" s="233" t="s">
        <v>3025</v>
      </c>
      <c r="L2494" s="234"/>
      <c r="M2494" s="232" t="str">
        <f>IF(ISNA(VLOOKUP(L2494,'MASTER DATA'!$A$1:$B$192,2,0)),"",VLOOKUP(L2494,'MASTER DATA'!$A$1:$B$192,2,0))</f>
        <v/>
      </c>
      <c r="N2494" s="232">
        <v>0</v>
      </c>
      <c r="O2494" s="232" t="e">
        <f t="shared" si="857"/>
        <v>#N/A</v>
      </c>
      <c r="P2494" s="232" t="e">
        <f t="shared" si="858"/>
        <v>#N/A</v>
      </c>
      <c r="Q2494" s="232" t="e">
        <f>VLOOKUP(L2494,'MASTER DATA'!$A$1:$E$192,5,0)</f>
        <v>#N/A</v>
      </c>
      <c r="R2494" s="234">
        <f>SUMIF('picking of the day'!$H$4:$H$358,WMS!H2494&amp;WMS!L2494,'picking of the day'!$E$4:$E$358)</f>
        <v>0</v>
      </c>
      <c r="U2494" s="114">
        <f>IF(ISNA(VLOOKUP(H2494,'data putaway'!$A$1:$E$530,3,0)),0,VLOOKUP(H2494,'data putaway'!$A$1:$E$530,3,0))</f>
        <v>0</v>
      </c>
      <c r="V2494" s="354">
        <f t="shared" si="859"/>
        <v>0</v>
      </c>
      <c r="W2494" s="114">
        <f>IF(ISNA(VLOOKUP(H2494,'data putaway'!$A$1:$E$530,2,0)),0,VLOOKUP(H2494,'data putaway'!$A$1:$E$530,2,0))</f>
        <v>0</v>
      </c>
      <c r="X2494" s="354" t="b">
        <f t="shared" si="860"/>
        <v>1</v>
      </c>
      <c r="Y2494" s="354">
        <f>IF(ISNA(VLOOKUP(H2494,'data putaway'!$A$1:$E$530,4,0)),0,VLOOKUP(H2494,'data putaway'!$A$1:$E$530,4,0))</f>
        <v>0</v>
      </c>
      <c r="Z2494" s="113">
        <f>IF(ISNA(VLOOKUP(H2494,'data putaway'!$A$1:$E$530,5,0)),0,VLOOKUP(H2494,'data putaway'!$A$1:$E$530,5,0))</f>
        <v>0</v>
      </c>
      <c r="AA2494" s="354" t="b">
        <f t="shared" si="861"/>
        <v>0</v>
      </c>
      <c r="AB2494" s="354" t="b">
        <f t="shared" si="862"/>
        <v>0</v>
      </c>
      <c r="AC2494" s="356" t="str">
        <f t="shared" ca="1" si="863"/>
        <v/>
      </c>
      <c r="AD2494" s="114" t="str">
        <f t="shared" ca="1" si="870"/>
        <v/>
      </c>
      <c r="AE2494" s="114">
        <f t="shared" si="864"/>
        <v>0</v>
      </c>
      <c r="AF2494" s="114">
        <f t="shared" si="865"/>
        <v>0</v>
      </c>
      <c r="AG2494" s="354" t="str">
        <f t="shared" si="866"/>
        <v>CG33</v>
      </c>
      <c r="AH2494" s="114">
        <f>IF(ISNA(VLOOKUP(L2494,'MASTER DATA'!$A$1:$F$192,6,0)),0,VLOOKUP(L2494,'MASTER DATA'!$A$1:$F$192,6,0))*AE2494</f>
        <v>0</v>
      </c>
      <c r="AI2494" s="354" t="e">
        <f>VLOOKUP($D2494,'warehouse mapping'!$AN$7:$AO$17,2,0)</f>
        <v>#N/A</v>
      </c>
      <c r="AJ2494" s="114">
        <f t="shared" si="867"/>
        <v>1</v>
      </c>
      <c r="AK2494" s="354" t="e">
        <f t="shared" si="868"/>
        <v>#N/A</v>
      </c>
      <c r="AL2494" s="354" t="s">
        <v>3025</v>
      </c>
      <c r="AM2494" s="354">
        <f t="shared" si="871"/>
        <v>1</v>
      </c>
      <c r="AN2494" s="354" t="b">
        <f t="shared" si="869"/>
        <v>1</v>
      </c>
    </row>
    <row r="2495" spans="1:40" s="354" customFormat="1">
      <c r="A2495" s="354" t="str">
        <f t="shared" si="872"/>
        <v>CG34A01</v>
      </c>
      <c r="B2495" s="354">
        <f t="shared" si="873"/>
        <v>0</v>
      </c>
      <c r="C2495" s="354">
        <f t="shared" si="874"/>
        <v>0</v>
      </c>
      <c r="D2495" s="354" t="str">
        <f t="shared" si="853"/>
        <v>CG</v>
      </c>
      <c r="E2495" s="354" t="str">
        <f t="shared" si="854"/>
        <v>34</v>
      </c>
      <c r="F2495" s="354" t="str">
        <f t="shared" si="855"/>
        <v>A</v>
      </c>
      <c r="G2495" s="355" t="str">
        <f t="shared" si="856"/>
        <v>01</v>
      </c>
      <c r="H2495" s="232" t="s">
        <v>2711</v>
      </c>
      <c r="I2495" s="232" t="s">
        <v>3025</v>
      </c>
      <c r="J2495" s="233" t="s">
        <v>3025</v>
      </c>
      <c r="K2495" s="233" t="s">
        <v>3025</v>
      </c>
      <c r="L2495" s="234"/>
      <c r="M2495" s="232" t="str">
        <f>IF(ISNA(VLOOKUP(L2495,'MASTER DATA'!$A$1:$B$192,2,0)),"",VLOOKUP(L2495,'MASTER DATA'!$A$1:$B$192,2,0))</f>
        <v/>
      </c>
      <c r="N2495" s="232">
        <v>0</v>
      </c>
      <c r="O2495" s="232" t="e">
        <f t="shared" si="857"/>
        <v>#N/A</v>
      </c>
      <c r="P2495" s="232" t="e">
        <f t="shared" si="858"/>
        <v>#N/A</v>
      </c>
      <c r="Q2495" s="232" t="e">
        <f>VLOOKUP(L2495,'MASTER DATA'!$A$1:$E$192,5,0)</f>
        <v>#N/A</v>
      </c>
      <c r="R2495" s="234">
        <f>SUMIF('picking of the day'!$H$4:$H$358,WMS!H2495&amp;WMS!L2495,'picking of the day'!$E$4:$E$358)</f>
        <v>0</v>
      </c>
      <c r="U2495" s="114">
        <f>IF(ISNA(VLOOKUP(H2495,'data putaway'!$A$1:$E$530,3,0)),0,VLOOKUP(H2495,'data putaway'!$A$1:$E$530,3,0))</f>
        <v>0</v>
      </c>
      <c r="V2495" s="354">
        <f t="shared" si="859"/>
        <v>0</v>
      </c>
      <c r="W2495" s="114">
        <f>IF(ISNA(VLOOKUP(H2495,'data putaway'!$A$1:$E$530,2,0)),0,VLOOKUP(H2495,'data putaway'!$A$1:$E$530,2,0))</f>
        <v>0</v>
      </c>
      <c r="X2495" s="354" t="b">
        <f t="shared" si="860"/>
        <v>1</v>
      </c>
      <c r="Y2495" s="354">
        <f>IF(ISNA(VLOOKUP(H2495,'data putaway'!$A$1:$E$530,4,0)),0,VLOOKUP(H2495,'data putaway'!$A$1:$E$530,4,0))</f>
        <v>0</v>
      </c>
      <c r="Z2495" s="113">
        <f>IF(ISNA(VLOOKUP(H2495,'data putaway'!$A$1:$E$530,5,0)),0,VLOOKUP(H2495,'data putaway'!$A$1:$E$530,5,0))</f>
        <v>0</v>
      </c>
      <c r="AA2495" s="354" t="b">
        <f t="shared" si="861"/>
        <v>0</v>
      </c>
      <c r="AB2495" s="354" t="b">
        <f t="shared" si="862"/>
        <v>0</v>
      </c>
      <c r="AC2495" s="356" t="str">
        <f t="shared" ca="1" si="863"/>
        <v/>
      </c>
      <c r="AD2495" s="114" t="str">
        <f t="shared" ca="1" si="870"/>
        <v/>
      </c>
      <c r="AE2495" s="114">
        <f t="shared" si="864"/>
        <v>0</v>
      </c>
      <c r="AF2495" s="114">
        <f t="shared" si="865"/>
        <v>0</v>
      </c>
      <c r="AG2495" s="354" t="str">
        <f t="shared" si="866"/>
        <v>CG34</v>
      </c>
      <c r="AH2495" s="114">
        <f>IF(ISNA(VLOOKUP(L2495,'MASTER DATA'!$A$1:$F$192,6,0)),0,VLOOKUP(L2495,'MASTER DATA'!$A$1:$F$192,6,0))*AE2495</f>
        <v>0</v>
      </c>
      <c r="AI2495" s="354" t="e">
        <f>VLOOKUP($D2495,'warehouse mapping'!$AN$7:$AO$17,2,0)</f>
        <v>#N/A</v>
      </c>
      <c r="AJ2495" s="114">
        <f t="shared" si="867"/>
        <v>1</v>
      </c>
      <c r="AK2495" s="354" t="e">
        <f t="shared" si="868"/>
        <v>#N/A</v>
      </c>
      <c r="AL2495" s="354" t="s">
        <v>3025</v>
      </c>
      <c r="AM2495" s="354">
        <f t="shared" si="871"/>
        <v>1</v>
      </c>
      <c r="AN2495" s="354" t="b">
        <f t="shared" si="869"/>
        <v>1</v>
      </c>
    </row>
    <row r="2496" spans="1:40" s="354" customFormat="1">
      <c r="A2496" s="354" t="str">
        <f t="shared" si="872"/>
        <v>CG34A02</v>
      </c>
      <c r="B2496" s="354">
        <f t="shared" si="873"/>
        <v>0</v>
      </c>
      <c r="C2496" s="354">
        <f t="shared" si="874"/>
        <v>0</v>
      </c>
      <c r="D2496" s="354" t="str">
        <f t="shared" si="853"/>
        <v>CG</v>
      </c>
      <c r="E2496" s="354" t="str">
        <f t="shared" si="854"/>
        <v>34</v>
      </c>
      <c r="F2496" s="354" t="str">
        <f t="shared" si="855"/>
        <v>A</v>
      </c>
      <c r="G2496" s="355" t="str">
        <f t="shared" si="856"/>
        <v>02</v>
      </c>
      <c r="H2496" s="232" t="s">
        <v>2712</v>
      </c>
      <c r="I2496" s="232" t="s">
        <v>3025</v>
      </c>
      <c r="J2496" s="233" t="s">
        <v>3025</v>
      </c>
      <c r="K2496" s="233" t="s">
        <v>3025</v>
      </c>
      <c r="L2496" s="234"/>
      <c r="M2496" s="232" t="str">
        <f>IF(ISNA(VLOOKUP(L2496,'MASTER DATA'!$A$1:$B$192,2,0)),"",VLOOKUP(L2496,'MASTER DATA'!$A$1:$B$192,2,0))</f>
        <v/>
      </c>
      <c r="N2496" s="232">
        <v>0</v>
      </c>
      <c r="O2496" s="232" t="e">
        <f t="shared" si="857"/>
        <v>#N/A</v>
      </c>
      <c r="P2496" s="232" t="e">
        <f t="shared" si="858"/>
        <v>#N/A</v>
      </c>
      <c r="Q2496" s="232" t="e">
        <f>VLOOKUP(L2496,'MASTER DATA'!$A$1:$E$192,5,0)</f>
        <v>#N/A</v>
      </c>
      <c r="R2496" s="234">
        <f>SUMIF('picking of the day'!$H$4:$H$358,WMS!H2496&amp;WMS!L2496,'picking of the day'!$E$4:$E$358)</f>
        <v>0</v>
      </c>
      <c r="U2496" s="114">
        <f>IF(ISNA(VLOOKUP(H2496,'data putaway'!$A$1:$E$530,3,0)),0,VLOOKUP(H2496,'data putaway'!$A$1:$E$530,3,0))</f>
        <v>0</v>
      </c>
      <c r="V2496" s="354">
        <f t="shared" si="859"/>
        <v>0</v>
      </c>
      <c r="W2496" s="114">
        <f>IF(ISNA(VLOOKUP(H2496,'data putaway'!$A$1:$E$530,2,0)),0,VLOOKUP(H2496,'data putaway'!$A$1:$E$530,2,0))</f>
        <v>0</v>
      </c>
      <c r="X2496" s="354" t="b">
        <f t="shared" si="860"/>
        <v>1</v>
      </c>
      <c r="Y2496" s="354">
        <f>IF(ISNA(VLOOKUP(H2496,'data putaway'!$A$1:$E$530,4,0)),0,VLOOKUP(H2496,'data putaway'!$A$1:$E$530,4,0))</f>
        <v>0</v>
      </c>
      <c r="Z2496" s="113">
        <f>IF(ISNA(VLOOKUP(H2496,'data putaway'!$A$1:$E$530,5,0)),0,VLOOKUP(H2496,'data putaway'!$A$1:$E$530,5,0))</f>
        <v>0</v>
      </c>
      <c r="AA2496" s="354" t="b">
        <f t="shared" si="861"/>
        <v>0</v>
      </c>
      <c r="AB2496" s="354" t="b">
        <f t="shared" si="862"/>
        <v>0</v>
      </c>
      <c r="AC2496" s="356" t="str">
        <f t="shared" ca="1" si="863"/>
        <v/>
      </c>
      <c r="AD2496" s="114" t="str">
        <f t="shared" ca="1" si="870"/>
        <v/>
      </c>
      <c r="AE2496" s="114">
        <f t="shared" si="864"/>
        <v>0</v>
      </c>
      <c r="AF2496" s="114">
        <f t="shared" si="865"/>
        <v>0</v>
      </c>
      <c r="AG2496" s="354" t="str">
        <f t="shared" si="866"/>
        <v>CG34</v>
      </c>
      <c r="AH2496" s="114">
        <f>IF(ISNA(VLOOKUP(L2496,'MASTER DATA'!$A$1:$F$192,6,0)),0,VLOOKUP(L2496,'MASTER DATA'!$A$1:$F$192,6,0))*AE2496</f>
        <v>0</v>
      </c>
      <c r="AI2496" s="354" t="e">
        <f>VLOOKUP($D2496,'warehouse mapping'!$AN$7:$AO$17,2,0)</f>
        <v>#N/A</v>
      </c>
      <c r="AJ2496" s="114">
        <f t="shared" si="867"/>
        <v>1</v>
      </c>
      <c r="AK2496" s="354" t="e">
        <f t="shared" si="868"/>
        <v>#N/A</v>
      </c>
      <c r="AL2496" s="354" t="s">
        <v>3025</v>
      </c>
      <c r="AM2496" s="354">
        <f t="shared" si="871"/>
        <v>1</v>
      </c>
      <c r="AN2496" s="354" t="b">
        <f t="shared" si="869"/>
        <v>1</v>
      </c>
    </row>
    <row r="2497" spans="1:40" s="354" customFormat="1">
      <c r="A2497" s="354" t="str">
        <f t="shared" si="872"/>
        <v>CG34B01</v>
      </c>
      <c r="B2497" s="354">
        <f t="shared" si="873"/>
        <v>0</v>
      </c>
      <c r="C2497" s="354">
        <f t="shared" si="874"/>
        <v>0</v>
      </c>
      <c r="D2497" s="354" t="str">
        <f t="shared" si="853"/>
        <v>CG</v>
      </c>
      <c r="E2497" s="354" t="str">
        <f t="shared" si="854"/>
        <v>34</v>
      </c>
      <c r="F2497" s="354" t="str">
        <f t="shared" si="855"/>
        <v>B</v>
      </c>
      <c r="G2497" s="355" t="str">
        <f t="shared" si="856"/>
        <v>01</v>
      </c>
      <c r="H2497" s="232" t="s">
        <v>2713</v>
      </c>
      <c r="I2497" s="232" t="s">
        <v>3025</v>
      </c>
      <c r="J2497" s="233" t="s">
        <v>3025</v>
      </c>
      <c r="K2497" s="233" t="s">
        <v>3025</v>
      </c>
      <c r="L2497" s="234"/>
      <c r="M2497" s="232" t="str">
        <f>IF(ISNA(VLOOKUP(L2497,'MASTER DATA'!$A$1:$B$192,2,0)),"",VLOOKUP(L2497,'MASTER DATA'!$A$1:$B$192,2,0))</f>
        <v/>
      </c>
      <c r="N2497" s="232">
        <v>0</v>
      </c>
      <c r="O2497" s="232" t="e">
        <f t="shared" si="857"/>
        <v>#N/A</v>
      </c>
      <c r="P2497" s="232" t="e">
        <f t="shared" si="858"/>
        <v>#N/A</v>
      </c>
      <c r="Q2497" s="232" t="e">
        <f>VLOOKUP(L2497,'MASTER DATA'!$A$1:$E$192,5,0)</f>
        <v>#N/A</v>
      </c>
      <c r="R2497" s="234">
        <f>SUMIF('picking of the day'!$H$4:$H$358,WMS!H2497&amp;WMS!L2497,'picking of the day'!$E$4:$E$358)</f>
        <v>0</v>
      </c>
      <c r="U2497" s="114">
        <f>IF(ISNA(VLOOKUP(H2497,'data putaway'!$A$1:$E$530,3,0)),0,VLOOKUP(H2497,'data putaway'!$A$1:$E$530,3,0))</f>
        <v>0</v>
      </c>
      <c r="V2497" s="354">
        <f t="shared" si="859"/>
        <v>0</v>
      </c>
      <c r="W2497" s="114">
        <f>IF(ISNA(VLOOKUP(H2497,'data putaway'!$A$1:$E$530,2,0)),0,VLOOKUP(H2497,'data putaway'!$A$1:$E$530,2,0))</f>
        <v>0</v>
      </c>
      <c r="X2497" s="354" t="b">
        <f t="shared" si="860"/>
        <v>1</v>
      </c>
      <c r="Y2497" s="354">
        <f>IF(ISNA(VLOOKUP(H2497,'data putaway'!$A$1:$E$530,4,0)),0,VLOOKUP(H2497,'data putaway'!$A$1:$E$530,4,0))</f>
        <v>0</v>
      </c>
      <c r="Z2497" s="113">
        <f>IF(ISNA(VLOOKUP(H2497,'data putaway'!$A$1:$E$530,5,0)),0,VLOOKUP(H2497,'data putaway'!$A$1:$E$530,5,0))</f>
        <v>0</v>
      </c>
      <c r="AA2497" s="354" t="b">
        <f t="shared" si="861"/>
        <v>0</v>
      </c>
      <c r="AB2497" s="354" t="b">
        <f t="shared" si="862"/>
        <v>0</v>
      </c>
      <c r="AC2497" s="356" t="str">
        <f t="shared" ca="1" si="863"/>
        <v/>
      </c>
      <c r="AD2497" s="114" t="str">
        <f t="shared" ca="1" si="870"/>
        <v/>
      </c>
      <c r="AE2497" s="114">
        <f t="shared" si="864"/>
        <v>0</v>
      </c>
      <c r="AF2497" s="114">
        <f t="shared" si="865"/>
        <v>0</v>
      </c>
      <c r="AG2497" s="354" t="str">
        <f t="shared" si="866"/>
        <v>CG34</v>
      </c>
      <c r="AH2497" s="114">
        <f>IF(ISNA(VLOOKUP(L2497,'MASTER DATA'!$A$1:$F$192,6,0)),0,VLOOKUP(L2497,'MASTER DATA'!$A$1:$F$192,6,0))*AE2497</f>
        <v>0</v>
      </c>
      <c r="AI2497" s="354" t="e">
        <f>VLOOKUP($D2497,'warehouse mapping'!$AN$7:$AO$17,2,0)</f>
        <v>#N/A</v>
      </c>
      <c r="AJ2497" s="114">
        <f t="shared" si="867"/>
        <v>1</v>
      </c>
      <c r="AK2497" s="354" t="e">
        <f t="shared" si="868"/>
        <v>#N/A</v>
      </c>
      <c r="AL2497" s="354" t="s">
        <v>3025</v>
      </c>
      <c r="AM2497" s="354">
        <f t="shared" si="871"/>
        <v>1</v>
      </c>
      <c r="AN2497" s="354" t="b">
        <f t="shared" si="869"/>
        <v>1</v>
      </c>
    </row>
    <row r="2498" spans="1:40" s="354" customFormat="1">
      <c r="A2498" s="354" t="str">
        <f t="shared" si="872"/>
        <v>CG34B02</v>
      </c>
      <c r="B2498" s="354">
        <f t="shared" si="873"/>
        <v>0</v>
      </c>
      <c r="C2498" s="354">
        <f t="shared" si="874"/>
        <v>0</v>
      </c>
      <c r="D2498" s="354" t="str">
        <f t="shared" si="853"/>
        <v>CG</v>
      </c>
      <c r="E2498" s="354" t="str">
        <f t="shared" si="854"/>
        <v>34</v>
      </c>
      <c r="F2498" s="354" t="str">
        <f t="shared" si="855"/>
        <v>B</v>
      </c>
      <c r="G2498" s="355" t="str">
        <f t="shared" si="856"/>
        <v>02</v>
      </c>
      <c r="H2498" s="232" t="s">
        <v>2714</v>
      </c>
      <c r="I2498" s="232" t="s">
        <v>3025</v>
      </c>
      <c r="J2498" s="233" t="s">
        <v>3025</v>
      </c>
      <c r="K2498" s="233" t="s">
        <v>3025</v>
      </c>
      <c r="L2498" s="234"/>
      <c r="M2498" s="232" t="str">
        <f>IF(ISNA(VLOOKUP(L2498,'MASTER DATA'!$A$1:$B$192,2,0)),"",VLOOKUP(L2498,'MASTER DATA'!$A$1:$B$192,2,0))</f>
        <v/>
      </c>
      <c r="N2498" s="232">
        <v>0</v>
      </c>
      <c r="O2498" s="232" t="e">
        <f t="shared" si="857"/>
        <v>#N/A</v>
      </c>
      <c r="P2498" s="232" t="e">
        <f t="shared" si="858"/>
        <v>#N/A</v>
      </c>
      <c r="Q2498" s="232" t="e">
        <f>VLOOKUP(L2498,'MASTER DATA'!$A$1:$E$192,5,0)</f>
        <v>#N/A</v>
      </c>
      <c r="R2498" s="234">
        <f>SUMIF('picking of the day'!$H$4:$H$358,WMS!H2498&amp;WMS!L2498,'picking of the day'!$E$4:$E$358)</f>
        <v>0</v>
      </c>
      <c r="U2498" s="114">
        <f>IF(ISNA(VLOOKUP(H2498,'data putaway'!$A$1:$E$530,3,0)),0,VLOOKUP(H2498,'data putaway'!$A$1:$E$530,3,0))</f>
        <v>0</v>
      </c>
      <c r="V2498" s="354">
        <f t="shared" si="859"/>
        <v>0</v>
      </c>
      <c r="W2498" s="114">
        <f>IF(ISNA(VLOOKUP(H2498,'data putaway'!$A$1:$E$530,2,0)),0,VLOOKUP(H2498,'data putaway'!$A$1:$E$530,2,0))</f>
        <v>0</v>
      </c>
      <c r="X2498" s="354" t="b">
        <f t="shared" si="860"/>
        <v>1</v>
      </c>
      <c r="Y2498" s="354">
        <f>IF(ISNA(VLOOKUP(H2498,'data putaway'!$A$1:$E$530,4,0)),0,VLOOKUP(H2498,'data putaway'!$A$1:$E$530,4,0))</f>
        <v>0</v>
      </c>
      <c r="Z2498" s="113">
        <f>IF(ISNA(VLOOKUP(H2498,'data putaway'!$A$1:$E$530,5,0)),0,VLOOKUP(H2498,'data putaway'!$A$1:$E$530,5,0))</f>
        <v>0</v>
      </c>
      <c r="AA2498" s="354" t="b">
        <f t="shared" si="861"/>
        <v>0</v>
      </c>
      <c r="AB2498" s="354" t="b">
        <f t="shared" si="862"/>
        <v>0</v>
      </c>
      <c r="AC2498" s="356" t="str">
        <f t="shared" ca="1" si="863"/>
        <v/>
      </c>
      <c r="AD2498" s="114" t="str">
        <f t="shared" ca="1" si="870"/>
        <v/>
      </c>
      <c r="AE2498" s="114">
        <f t="shared" si="864"/>
        <v>0</v>
      </c>
      <c r="AF2498" s="114">
        <f t="shared" si="865"/>
        <v>0</v>
      </c>
      <c r="AG2498" s="354" t="str">
        <f t="shared" si="866"/>
        <v>CG34</v>
      </c>
      <c r="AH2498" s="114">
        <f>IF(ISNA(VLOOKUP(L2498,'MASTER DATA'!$A$1:$F$192,6,0)),0,VLOOKUP(L2498,'MASTER DATA'!$A$1:$F$192,6,0))*AE2498</f>
        <v>0</v>
      </c>
      <c r="AI2498" s="354" t="e">
        <f>VLOOKUP($D2498,'warehouse mapping'!$AN$7:$AO$17,2,0)</f>
        <v>#N/A</v>
      </c>
      <c r="AJ2498" s="114">
        <f t="shared" si="867"/>
        <v>1</v>
      </c>
      <c r="AK2498" s="354" t="e">
        <f t="shared" si="868"/>
        <v>#N/A</v>
      </c>
      <c r="AL2498" s="354" t="s">
        <v>3025</v>
      </c>
      <c r="AM2498" s="354">
        <f t="shared" si="871"/>
        <v>1</v>
      </c>
      <c r="AN2498" s="354" t="b">
        <f t="shared" si="869"/>
        <v>1</v>
      </c>
    </row>
    <row r="2499" spans="1:40" s="354" customFormat="1">
      <c r="A2499" s="354" t="str">
        <f t="shared" si="872"/>
        <v>CG34C01</v>
      </c>
      <c r="B2499" s="354">
        <f t="shared" si="873"/>
        <v>0</v>
      </c>
      <c r="C2499" s="354">
        <f t="shared" si="874"/>
        <v>0</v>
      </c>
      <c r="D2499" s="354" t="str">
        <f t="shared" si="853"/>
        <v>CG</v>
      </c>
      <c r="E2499" s="354" t="str">
        <f t="shared" si="854"/>
        <v>34</v>
      </c>
      <c r="F2499" s="354" t="str">
        <f t="shared" si="855"/>
        <v>C</v>
      </c>
      <c r="G2499" s="355" t="str">
        <f t="shared" si="856"/>
        <v>01</v>
      </c>
      <c r="H2499" s="232" t="s">
        <v>2715</v>
      </c>
      <c r="I2499" s="232" t="s">
        <v>3025</v>
      </c>
      <c r="J2499" s="233" t="s">
        <v>3025</v>
      </c>
      <c r="K2499" s="233" t="s">
        <v>3025</v>
      </c>
      <c r="L2499" s="234"/>
      <c r="M2499" s="232" t="str">
        <f>IF(ISNA(VLOOKUP(L2499,'MASTER DATA'!$A$1:$B$192,2,0)),"",VLOOKUP(L2499,'MASTER DATA'!$A$1:$B$192,2,0))</f>
        <v/>
      </c>
      <c r="N2499" s="232">
        <v>0</v>
      </c>
      <c r="O2499" s="232" t="e">
        <f t="shared" si="857"/>
        <v>#N/A</v>
      </c>
      <c r="P2499" s="232" t="e">
        <f t="shared" si="858"/>
        <v>#N/A</v>
      </c>
      <c r="Q2499" s="232" t="e">
        <f>VLOOKUP(L2499,'MASTER DATA'!$A$1:$E$192,5,0)</f>
        <v>#N/A</v>
      </c>
      <c r="R2499" s="234">
        <f>SUMIF('picking of the day'!$H$4:$H$358,WMS!H2499&amp;WMS!L2499,'picking of the day'!$E$4:$E$358)</f>
        <v>0</v>
      </c>
      <c r="U2499" s="114">
        <f>IF(ISNA(VLOOKUP(H2499,'data putaway'!$A$1:$E$530,3,0)),0,VLOOKUP(H2499,'data putaway'!$A$1:$E$530,3,0))</f>
        <v>0</v>
      </c>
      <c r="V2499" s="354">
        <f t="shared" si="859"/>
        <v>0</v>
      </c>
      <c r="W2499" s="114">
        <f>IF(ISNA(VLOOKUP(H2499,'data putaway'!$A$1:$E$530,2,0)),0,VLOOKUP(H2499,'data putaway'!$A$1:$E$530,2,0))</f>
        <v>0</v>
      </c>
      <c r="X2499" s="354" t="b">
        <f t="shared" si="860"/>
        <v>1</v>
      </c>
      <c r="Y2499" s="354">
        <f>IF(ISNA(VLOOKUP(H2499,'data putaway'!$A$1:$E$530,4,0)),0,VLOOKUP(H2499,'data putaway'!$A$1:$E$530,4,0))</f>
        <v>0</v>
      </c>
      <c r="Z2499" s="113">
        <f>IF(ISNA(VLOOKUP(H2499,'data putaway'!$A$1:$E$530,5,0)),0,VLOOKUP(H2499,'data putaway'!$A$1:$E$530,5,0))</f>
        <v>0</v>
      </c>
      <c r="AA2499" s="354" t="b">
        <f t="shared" si="861"/>
        <v>0</v>
      </c>
      <c r="AB2499" s="354" t="b">
        <f t="shared" si="862"/>
        <v>0</v>
      </c>
      <c r="AC2499" s="356" t="str">
        <f t="shared" ca="1" si="863"/>
        <v/>
      </c>
      <c r="AD2499" s="114" t="str">
        <f t="shared" ca="1" si="870"/>
        <v/>
      </c>
      <c r="AE2499" s="114">
        <f t="shared" si="864"/>
        <v>0</v>
      </c>
      <c r="AF2499" s="114">
        <f t="shared" si="865"/>
        <v>0</v>
      </c>
      <c r="AG2499" s="354" t="str">
        <f t="shared" si="866"/>
        <v>CG34</v>
      </c>
      <c r="AH2499" s="114">
        <f>IF(ISNA(VLOOKUP(L2499,'MASTER DATA'!$A$1:$F$192,6,0)),0,VLOOKUP(L2499,'MASTER DATA'!$A$1:$F$192,6,0))*AE2499</f>
        <v>0</v>
      </c>
      <c r="AI2499" s="354" t="e">
        <f>VLOOKUP($D2499,'warehouse mapping'!$AN$7:$AO$17,2,0)</f>
        <v>#N/A</v>
      </c>
      <c r="AJ2499" s="114">
        <f t="shared" si="867"/>
        <v>1</v>
      </c>
      <c r="AK2499" s="354" t="e">
        <f t="shared" si="868"/>
        <v>#N/A</v>
      </c>
      <c r="AL2499" s="354" t="s">
        <v>3025</v>
      </c>
      <c r="AM2499" s="354">
        <f t="shared" si="871"/>
        <v>1</v>
      </c>
      <c r="AN2499" s="354" t="b">
        <f t="shared" si="869"/>
        <v>1</v>
      </c>
    </row>
    <row r="2500" spans="1:40" s="354" customFormat="1">
      <c r="A2500" s="354" t="str">
        <f t="shared" si="872"/>
        <v>CG34C02</v>
      </c>
      <c r="B2500" s="354">
        <f t="shared" si="873"/>
        <v>0</v>
      </c>
      <c r="C2500" s="354">
        <f t="shared" si="874"/>
        <v>0</v>
      </c>
      <c r="D2500" s="354" t="str">
        <f t="shared" si="853"/>
        <v>CG</v>
      </c>
      <c r="E2500" s="354" t="str">
        <f t="shared" si="854"/>
        <v>34</v>
      </c>
      <c r="F2500" s="354" t="str">
        <f t="shared" si="855"/>
        <v>C</v>
      </c>
      <c r="G2500" s="355" t="str">
        <f t="shared" si="856"/>
        <v>02</v>
      </c>
      <c r="H2500" s="232" t="s">
        <v>2716</v>
      </c>
      <c r="I2500" s="232" t="s">
        <v>3025</v>
      </c>
      <c r="J2500" s="233" t="s">
        <v>3025</v>
      </c>
      <c r="K2500" s="233" t="s">
        <v>3025</v>
      </c>
      <c r="L2500" s="234"/>
      <c r="M2500" s="232" t="str">
        <f>IF(ISNA(VLOOKUP(L2500,'MASTER DATA'!$A$1:$B$192,2,0)),"",VLOOKUP(L2500,'MASTER DATA'!$A$1:$B$192,2,0))</f>
        <v/>
      </c>
      <c r="N2500" s="232">
        <v>0</v>
      </c>
      <c r="O2500" s="232" t="e">
        <f t="shared" si="857"/>
        <v>#N/A</v>
      </c>
      <c r="P2500" s="232" t="e">
        <f t="shared" si="858"/>
        <v>#N/A</v>
      </c>
      <c r="Q2500" s="232" t="e">
        <f>VLOOKUP(L2500,'MASTER DATA'!$A$1:$E$192,5,0)</f>
        <v>#N/A</v>
      </c>
      <c r="R2500" s="234">
        <f>SUMIF('picking of the day'!$H$4:$H$358,WMS!H2500&amp;WMS!L2500,'picking of the day'!$E$4:$E$358)</f>
        <v>0</v>
      </c>
      <c r="U2500" s="114">
        <f>IF(ISNA(VLOOKUP(H2500,'data putaway'!$A$1:$E$530,3,0)),0,VLOOKUP(H2500,'data putaway'!$A$1:$E$530,3,0))</f>
        <v>0</v>
      </c>
      <c r="V2500" s="354">
        <f t="shared" si="859"/>
        <v>0</v>
      </c>
      <c r="W2500" s="114">
        <f>IF(ISNA(VLOOKUP(H2500,'data putaway'!$A$1:$E$530,2,0)),0,VLOOKUP(H2500,'data putaway'!$A$1:$E$530,2,0))</f>
        <v>0</v>
      </c>
      <c r="X2500" s="354" t="b">
        <f t="shared" si="860"/>
        <v>1</v>
      </c>
      <c r="Y2500" s="354">
        <f>IF(ISNA(VLOOKUP(H2500,'data putaway'!$A$1:$E$530,4,0)),0,VLOOKUP(H2500,'data putaway'!$A$1:$E$530,4,0))</f>
        <v>0</v>
      </c>
      <c r="Z2500" s="113">
        <f>IF(ISNA(VLOOKUP(H2500,'data putaway'!$A$1:$E$530,5,0)),0,VLOOKUP(H2500,'data putaway'!$A$1:$E$530,5,0))</f>
        <v>0</v>
      </c>
      <c r="AA2500" s="354" t="b">
        <f t="shared" si="861"/>
        <v>0</v>
      </c>
      <c r="AB2500" s="354" t="b">
        <f t="shared" si="862"/>
        <v>0</v>
      </c>
      <c r="AC2500" s="356" t="str">
        <f t="shared" ca="1" si="863"/>
        <v/>
      </c>
      <c r="AD2500" s="114" t="str">
        <f t="shared" ca="1" si="870"/>
        <v/>
      </c>
      <c r="AE2500" s="114">
        <f t="shared" si="864"/>
        <v>0</v>
      </c>
      <c r="AF2500" s="114">
        <f t="shared" si="865"/>
        <v>0</v>
      </c>
      <c r="AG2500" s="354" t="str">
        <f t="shared" si="866"/>
        <v>CG34</v>
      </c>
      <c r="AH2500" s="114">
        <f>IF(ISNA(VLOOKUP(L2500,'MASTER DATA'!$A$1:$F$192,6,0)),0,VLOOKUP(L2500,'MASTER DATA'!$A$1:$F$192,6,0))*AE2500</f>
        <v>0</v>
      </c>
      <c r="AI2500" s="354" t="e">
        <f>VLOOKUP($D2500,'warehouse mapping'!$AN$7:$AO$17,2,0)</f>
        <v>#N/A</v>
      </c>
      <c r="AJ2500" s="114">
        <f t="shared" si="867"/>
        <v>1</v>
      </c>
      <c r="AK2500" s="354" t="e">
        <f t="shared" si="868"/>
        <v>#N/A</v>
      </c>
      <c r="AL2500" s="354" t="s">
        <v>3025</v>
      </c>
      <c r="AM2500" s="354">
        <f t="shared" si="871"/>
        <v>1</v>
      </c>
      <c r="AN2500" s="354" t="b">
        <f t="shared" si="869"/>
        <v>1</v>
      </c>
    </row>
    <row r="2501" spans="1:40" s="354" customFormat="1">
      <c r="A2501" s="354" t="str">
        <f t="shared" si="872"/>
        <v>CG34D01</v>
      </c>
      <c r="B2501" s="354">
        <f t="shared" si="873"/>
        <v>0</v>
      </c>
      <c r="C2501" s="354">
        <f t="shared" si="874"/>
        <v>0</v>
      </c>
      <c r="D2501" s="354" t="str">
        <f t="shared" ref="D2501:D2564" si="875">LEFT(H2501,2)</f>
        <v>CG</v>
      </c>
      <c r="E2501" s="354" t="str">
        <f t="shared" ref="E2501:E2564" si="876">MID(H2501,3,2)</f>
        <v>34</v>
      </c>
      <c r="F2501" s="354" t="str">
        <f t="shared" ref="F2501:F2564" si="877">MID(H2501,5,1)</f>
        <v>D</v>
      </c>
      <c r="G2501" s="355" t="str">
        <f t="shared" ref="G2501:G2564" si="878">RIGHT(H2501,2)</f>
        <v>01</v>
      </c>
      <c r="H2501" s="232" t="s">
        <v>2717</v>
      </c>
      <c r="I2501" s="232" t="s">
        <v>3025</v>
      </c>
      <c r="J2501" s="233" t="s">
        <v>3025</v>
      </c>
      <c r="K2501" s="233" t="s">
        <v>3025</v>
      </c>
      <c r="L2501" s="234"/>
      <c r="M2501" s="232" t="str">
        <f>IF(ISNA(VLOOKUP(L2501,'MASTER DATA'!$A$1:$B$192,2,0)),"",VLOOKUP(L2501,'MASTER DATA'!$A$1:$B$192,2,0))</f>
        <v/>
      </c>
      <c r="N2501" s="232">
        <v>0</v>
      </c>
      <c r="O2501" s="232" t="e">
        <f t="shared" ref="O2501:O2564" si="879">(V2501-P2501)/Q2501</f>
        <v>#N/A</v>
      </c>
      <c r="P2501" s="232" t="e">
        <f t="shared" ref="P2501:P2564" si="880">MOD(V2501,Q2501)</f>
        <v>#N/A</v>
      </c>
      <c r="Q2501" s="232" t="e">
        <f>VLOOKUP(L2501,'MASTER DATA'!$A$1:$E$192,5,0)</f>
        <v>#N/A</v>
      </c>
      <c r="R2501" s="234">
        <f>SUMIF('picking of the day'!$H$4:$H$358,WMS!H2501&amp;WMS!L2501,'picking of the day'!$E$4:$E$358)</f>
        <v>0</v>
      </c>
      <c r="U2501" s="114">
        <f>IF(ISNA(VLOOKUP(H2501,'data putaway'!$A$1:$E$530,3,0)),0,VLOOKUP(H2501,'data putaway'!$A$1:$E$530,3,0))</f>
        <v>0</v>
      </c>
      <c r="V2501" s="354">
        <f t="shared" ref="V2501:V2564" si="881">(N2501+T2501+U2501)-(R2501+S2501)</f>
        <v>0</v>
      </c>
      <c r="W2501" s="114">
        <f>IF(ISNA(VLOOKUP(H2501,'data putaway'!$A$1:$E$530,2,0)),0,VLOOKUP(H2501,'data putaway'!$A$1:$E$530,2,0))</f>
        <v>0</v>
      </c>
      <c r="X2501" s="354" t="b">
        <f t="shared" ref="X2501:X2564" si="882">W2501=L2501</f>
        <v>1</v>
      </c>
      <c r="Y2501" s="354">
        <f>IF(ISNA(VLOOKUP(H2501,'data putaway'!$A$1:$E$530,4,0)),0,VLOOKUP(H2501,'data putaway'!$A$1:$E$530,4,0))</f>
        <v>0</v>
      </c>
      <c r="Z2501" s="113">
        <f>IF(ISNA(VLOOKUP(H2501,'data putaway'!$A$1:$E$530,5,0)),0,VLOOKUP(H2501,'data putaway'!$A$1:$E$530,5,0))</f>
        <v>0</v>
      </c>
      <c r="AA2501" s="354" t="b">
        <f t="shared" ref="AA2501:AA2564" si="883">Y2501=I2501</f>
        <v>0</v>
      </c>
      <c r="AB2501" s="354" t="b">
        <f t="shared" ref="AB2501:AB2564" si="884">Z2501=K2501</f>
        <v>0</v>
      </c>
      <c r="AC2501" s="356" t="str">
        <f t="shared" ref="AC2501:AC2564" ca="1" si="885">IF(J2501="","",DATEDIF(J2501,NOW(),"ym")&amp;" Month"&amp;",  "&amp;DATEDIF(J2501,NOW(),"md")&amp;" Days")</f>
        <v/>
      </c>
      <c r="AD2501" s="114" t="str">
        <f t="shared" ca="1" si="870"/>
        <v/>
      </c>
      <c r="AE2501" s="114">
        <f t="shared" ref="AE2501:AE2564" si="886">N2501+U2501</f>
        <v>0</v>
      </c>
      <c r="AF2501" s="114">
        <f t="shared" ref="AF2501:AF2564" si="887">IF(V2501&gt;0,1,0)</f>
        <v>0</v>
      </c>
      <c r="AG2501" s="354" t="str">
        <f t="shared" ref="AG2501:AG2564" si="888">D2501&amp;E2501</f>
        <v>CG34</v>
      </c>
      <c r="AH2501" s="114">
        <f>IF(ISNA(VLOOKUP(L2501,'MASTER DATA'!$A$1:$F$192,6,0)),0,VLOOKUP(L2501,'MASTER DATA'!$A$1:$F$192,6,0))*AE2501</f>
        <v>0</v>
      </c>
      <c r="AI2501" s="354" t="e">
        <f>VLOOKUP($D2501,'warehouse mapping'!$AN$7:$AO$17,2,0)</f>
        <v>#N/A</v>
      </c>
      <c r="AJ2501" s="114">
        <f t="shared" ref="AJ2501:AJ2564" si="889">IF(AF2501=0,1,0)</f>
        <v>1</v>
      </c>
      <c r="AK2501" s="354" t="e">
        <f t="shared" ref="AK2501:AK2564" si="890">IF(AND(AJ2501=1,AI2501="aktif"),D2501,"")</f>
        <v>#N/A</v>
      </c>
      <c r="AL2501" s="354" t="s">
        <v>3025</v>
      </c>
      <c r="AM2501" s="354">
        <f t="shared" si="871"/>
        <v>1</v>
      </c>
      <c r="AN2501" s="354" t="b">
        <f t="shared" si="869"/>
        <v>1</v>
      </c>
    </row>
    <row r="2502" spans="1:40" s="354" customFormat="1">
      <c r="A2502" s="354" t="str">
        <f t="shared" si="872"/>
        <v>CG34D02</v>
      </c>
      <c r="B2502" s="354">
        <f t="shared" si="873"/>
        <v>0</v>
      </c>
      <c r="C2502" s="354">
        <f t="shared" si="874"/>
        <v>0</v>
      </c>
      <c r="D2502" s="354" t="str">
        <f t="shared" si="875"/>
        <v>CG</v>
      </c>
      <c r="E2502" s="354" t="str">
        <f t="shared" si="876"/>
        <v>34</v>
      </c>
      <c r="F2502" s="354" t="str">
        <f t="shared" si="877"/>
        <v>D</v>
      </c>
      <c r="G2502" s="355" t="str">
        <f t="shared" si="878"/>
        <v>02</v>
      </c>
      <c r="H2502" s="232" t="s">
        <v>2718</v>
      </c>
      <c r="I2502" s="232" t="s">
        <v>3025</v>
      </c>
      <c r="J2502" s="233" t="s">
        <v>3025</v>
      </c>
      <c r="K2502" s="233" t="s">
        <v>3025</v>
      </c>
      <c r="L2502" s="234"/>
      <c r="M2502" s="232" t="str">
        <f>IF(ISNA(VLOOKUP(L2502,'MASTER DATA'!$A$1:$B$192,2,0)),"",VLOOKUP(L2502,'MASTER DATA'!$A$1:$B$192,2,0))</f>
        <v/>
      </c>
      <c r="N2502" s="232">
        <v>0</v>
      </c>
      <c r="O2502" s="232" t="e">
        <f t="shared" si="879"/>
        <v>#N/A</v>
      </c>
      <c r="P2502" s="232" t="e">
        <f t="shared" si="880"/>
        <v>#N/A</v>
      </c>
      <c r="Q2502" s="232" t="e">
        <f>VLOOKUP(L2502,'MASTER DATA'!$A$1:$E$192,5,0)</f>
        <v>#N/A</v>
      </c>
      <c r="R2502" s="234">
        <f>SUMIF('picking of the day'!$H$4:$H$358,WMS!H2502&amp;WMS!L2502,'picking of the day'!$E$4:$E$358)</f>
        <v>0</v>
      </c>
      <c r="U2502" s="114">
        <f>IF(ISNA(VLOOKUP(H2502,'data putaway'!$A$1:$E$530,3,0)),0,VLOOKUP(H2502,'data putaway'!$A$1:$E$530,3,0))</f>
        <v>0</v>
      </c>
      <c r="V2502" s="354">
        <f t="shared" si="881"/>
        <v>0</v>
      </c>
      <c r="W2502" s="114">
        <f>IF(ISNA(VLOOKUP(H2502,'data putaway'!$A$1:$E$530,2,0)),0,VLOOKUP(H2502,'data putaway'!$A$1:$E$530,2,0))</f>
        <v>0</v>
      </c>
      <c r="X2502" s="354" t="b">
        <f t="shared" si="882"/>
        <v>1</v>
      </c>
      <c r="Y2502" s="354">
        <f>IF(ISNA(VLOOKUP(H2502,'data putaway'!$A$1:$E$530,4,0)),0,VLOOKUP(H2502,'data putaway'!$A$1:$E$530,4,0))</f>
        <v>0</v>
      </c>
      <c r="Z2502" s="113">
        <f>IF(ISNA(VLOOKUP(H2502,'data putaway'!$A$1:$E$530,5,0)),0,VLOOKUP(H2502,'data putaway'!$A$1:$E$530,5,0))</f>
        <v>0</v>
      </c>
      <c r="AA2502" s="354" t="b">
        <f t="shared" si="883"/>
        <v>0</v>
      </c>
      <c r="AB2502" s="354" t="b">
        <f t="shared" si="884"/>
        <v>0</v>
      </c>
      <c r="AC2502" s="356" t="str">
        <f t="shared" ca="1" si="885"/>
        <v/>
      </c>
      <c r="AD2502" s="114" t="str">
        <f t="shared" ca="1" si="870"/>
        <v/>
      </c>
      <c r="AE2502" s="114">
        <f t="shared" si="886"/>
        <v>0</v>
      </c>
      <c r="AF2502" s="114">
        <f t="shared" si="887"/>
        <v>0</v>
      </c>
      <c r="AG2502" s="354" t="str">
        <f t="shared" si="888"/>
        <v>CG34</v>
      </c>
      <c r="AH2502" s="114">
        <f>IF(ISNA(VLOOKUP(L2502,'MASTER DATA'!$A$1:$F$192,6,0)),0,VLOOKUP(L2502,'MASTER DATA'!$A$1:$F$192,6,0))*AE2502</f>
        <v>0</v>
      </c>
      <c r="AI2502" s="354" t="e">
        <f>VLOOKUP($D2502,'warehouse mapping'!$AN$7:$AO$17,2,0)</f>
        <v>#N/A</v>
      </c>
      <c r="AJ2502" s="114">
        <f t="shared" si="889"/>
        <v>1</v>
      </c>
      <c r="AK2502" s="354" t="e">
        <f t="shared" si="890"/>
        <v>#N/A</v>
      </c>
      <c r="AL2502" s="354" t="s">
        <v>3025</v>
      </c>
      <c r="AM2502" s="354">
        <f t="shared" si="871"/>
        <v>1</v>
      </c>
      <c r="AN2502" s="354" t="b">
        <f t="shared" ref="AN2502:AN2564" si="891">ISNUMBER(V2502)</f>
        <v>1</v>
      </c>
    </row>
    <row r="2503" spans="1:40" s="354" customFormat="1">
      <c r="A2503" s="354" t="str">
        <f t="shared" si="872"/>
        <v>CG34E01</v>
      </c>
      <c r="B2503" s="354">
        <f t="shared" si="873"/>
        <v>0</v>
      </c>
      <c r="C2503" s="354">
        <f t="shared" si="874"/>
        <v>0</v>
      </c>
      <c r="D2503" s="354" t="str">
        <f t="shared" si="875"/>
        <v>CG</v>
      </c>
      <c r="E2503" s="354" t="str">
        <f t="shared" si="876"/>
        <v>34</v>
      </c>
      <c r="F2503" s="354" t="str">
        <f t="shared" si="877"/>
        <v>E</v>
      </c>
      <c r="G2503" s="355" t="str">
        <f t="shared" si="878"/>
        <v>01</v>
      </c>
      <c r="H2503" s="232" t="s">
        <v>2719</v>
      </c>
      <c r="I2503" s="232" t="s">
        <v>3025</v>
      </c>
      <c r="J2503" s="233" t="s">
        <v>3025</v>
      </c>
      <c r="K2503" s="233" t="s">
        <v>3025</v>
      </c>
      <c r="L2503" s="234"/>
      <c r="M2503" s="232" t="str">
        <f>IF(ISNA(VLOOKUP(L2503,'MASTER DATA'!$A$1:$B$192,2,0)),"",VLOOKUP(L2503,'MASTER DATA'!$A$1:$B$192,2,0))</f>
        <v/>
      </c>
      <c r="N2503" s="232">
        <v>0</v>
      </c>
      <c r="O2503" s="232" t="e">
        <f t="shared" si="879"/>
        <v>#N/A</v>
      </c>
      <c r="P2503" s="232" t="e">
        <f t="shared" si="880"/>
        <v>#N/A</v>
      </c>
      <c r="Q2503" s="232" t="e">
        <f>VLOOKUP(L2503,'MASTER DATA'!$A$1:$E$192,5,0)</f>
        <v>#N/A</v>
      </c>
      <c r="R2503" s="234">
        <f>SUMIF('picking of the day'!$H$4:$H$358,WMS!H2503&amp;WMS!L2503,'picking of the day'!$E$4:$E$358)</f>
        <v>0</v>
      </c>
      <c r="U2503" s="114">
        <f>IF(ISNA(VLOOKUP(H2503,'data putaway'!$A$1:$E$530,3,0)),0,VLOOKUP(H2503,'data putaway'!$A$1:$E$530,3,0))</f>
        <v>0</v>
      </c>
      <c r="V2503" s="354">
        <f t="shared" si="881"/>
        <v>0</v>
      </c>
      <c r="W2503" s="114">
        <f>IF(ISNA(VLOOKUP(H2503,'data putaway'!$A$1:$E$530,2,0)),0,VLOOKUP(H2503,'data putaway'!$A$1:$E$530,2,0))</f>
        <v>0</v>
      </c>
      <c r="X2503" s="354" t="b">
        <f t="shared" si="882"/>
        <v>1</v>
      </c>
      <c r="Y2503" s="354">
        <f>IF(ISNA(VLOOKUP(H2503,'data putaway'!$A$1:$E$530,4,0)),0,VLOOKUP(H2503,'data putaway'!$A$1:$E$530,4,0))</f>
        <v>0</v>
      </c>
      <c r="Z2503" s="113">
        <f>IF(ISNA(VLOOKUP(H2503,'data putaway'!$A$1:$E$530,5,0)),0,VLOOKUP(H2503,'data putaway'!$A$1:$E$530,5,0))</f>
        <v>0</v>
      </c>
      <c r="AA2503" s="354" t="b">
        <f t="shared" si="883"/>
        <v>0</v>
      </c>
      <c r="AB2503" s="354" t="b">
        <f t="shared" si="884"/>
        <v>0</v>
      </c>
      <c r="AC2503" s="356" t="str">
        <f t="shared" ca="1" si="885"/>
        <v/>
      </c>
      <c r="AD2503" s="114" t="str">
        <f t="shared" ca="1" si="870"/>
        <v/>
      </c>
      <c r="AE2503" s="114">
        <f t="shared" si="886"/>
        <v>0</v>
      </c>
      <c r="AF2503" s="114">
        <f t="shared" si="887"/>
        <v>0</v>
      </c>
      <c r="AG2503" s="354" t="str">
        <f t="shared" si="888"/>
        <v>CG34</v>
      </c>
      <c r="AH2503" s="114">
        <f>IF(ISNA(VLOOKUP(L2503,'MASTER DATA'!$A$1:$F$192,6,0)),0,VLOOKUP(L2503,'MASTER DATA'!$A$1:$F$192,6,0))*AE2503</f>
        <v>0</v>
      </c>
      <c r="AI2503" s="354" t="e">
        <f>VLOOKUP($D2503,'warehouse mapping'!$AN$7:$AO$17,2,0)</f>
        <v>#N/A</v>
      </c>
      <c r="AJ2503" s="114">
        <f t="shared" si="889"/>
        <v>1</v>
      </c>
      <c r="AK2503" s="354" t="e">
        <f t="shared" si="890"/>
        <v>#N/A</v>
      </c>
      <c r="AL2503" s="354" t="s">
        <v>3025</v>
      </c>
      <c r="AM2503" s="354">
        <f t="shared" si="871"/>
        <v>1</v>
      </c>
      <c r="AN2503" s="354" t="b">
        <f t="shared" si="891"/>
        <v>1</v>
      </c>
    </row>
    <row r="2504" spans="1:40" s="354" customFormat="1">
      <c r="A2504" s="354" t="str">
        <f t="shared" si="872"/>
        <v>CG34E02</v>
      </c>
      <c r="B2504" s="354">
        <f t="shared" si="873"/>
        <v>0</v>
      </c>
      <c r="C2504" s="354">
        <f t="shared" si="874"/>
        <v>0</v>
      </c>
      <c r="D2504" s="354" t="str">
        <f t="shared" si="875"/>
        <v>CG</v>
      </c>
      <c r="E2504" s="354" t="str">
        <f t="shared" si="876"/>
        <v>34</v>
      </c>
      <c r="F2504" s="354" t="str">
        <f t="shared" si="877"/>
        <v>E</v>
      </c>
      <c r="G2504" s="355" t="str">
        <f t="shared" si="878"/>
        <v>02</v>
      </c>
      <c r="H2504" s="232" t="s">
        <v>2720</v>
      </c>
      <c r="I2504" s="232" t="s">
        <v>3025</v>
      </c>
      <c r="J2504" s="233" t="s">
        <v>3025</v>
      </c>
      <c r="K2504" s="233" t="s">
        <v>3025</v>
      </c>
      <c r="L2504" s="234"/>
      <c r="M2504" s="232" t="str">
        <f>IF(ISNA(VLOOKUP(L2504,'MASTER DATA'!$A$1:$B$192,2,0)),"",VLOOKUP(L2504,'MASTER DATA'!$A$1:$B$192,2,0))</f>
        <v/>
      </c>
      <c r="N2504" s="232">
        <v>0</v>
      </c>
      <c r="O2504" s="232" t="e">
        <f t="shared" si="879"/>
        <v>#N/A</v>
      </c>
      <c r="P2504" s="232" t="e">
        <f t="shared" si="880"/>
        <v>#N/A</v>
      </c>
      <c r="Q2504" s="232" t="e">
        <f>VLOOKUP(L2504,'MASTER DATA'!$A$1:$E$192,5,0)</f>
        <v>#N/A</v>
      </c>
      <c r="R2504" s="234">
        <f>SUMIF('picking of the day'!$H$4:$H$358,WMS!H2504&amp;WMS!L2504,'picking of the day'!$E$4:$E$358)</f>
        <v>0</v>
      </c>
      <c r="U2504" s="114">
        <f>IF(ISNA(VLOOKUP(H2504,'data putaway'!$A$1:$E$530,3,0)),0,VLOOKUP(H2504,'data putaway'!$A$1:$E$530,3,0))</f>
        <v>0</v>
      </c>
      <c r="V2504" s="354">
        <f t="shared" si="881"/>
        <v>0</v>
      </c>
      <c r="W2504" s="114">
        <f>IF(ISNA(VLOOKUP(H2504,'data putaway'!$A$1:$E$530,2,0)),0,VLOOKUP(H2504,'data putaway'!$A$1:$E$530,2,0))</f>
        <v>0</v>
      </c>
      <c r="X2504" s="354" t="b">
        <f t="shared" si="882"/>
        <v>1</v>
      </c>
      <c r="Y2504" s="354">
        <f>IF(ISNA(VLOOKUP(H2504,'data putaway'!$A$1:$E$530,4,0)),0,VLOOKUP(H2504,'data putaway'!$A$1:$E$530,4,0))</f>
        <v>0</v>
      </c>
      <c r="Z2504" s="113">
        <f>IF(ISNA(VLOOKUP(H2504,'data putaway'!$A$1:$E$530,5,0)),0,VLOOKUP(H2504,'data putaway'!$A$1:$E$530,5,0))</f>
        <v>0</v>
      </c>
      <c r="AA2504" s="354" t="b">
        <f t="shared" si="883"/>
        <v>0</v>
      </c>
      <c r="AB2504" s="354" t="b">
        <f t="shared" si="884"/>
        <v>0</v>
      </c>
      <c r="AC2504" s="356" t="str">
        <f t="shared" ca="1" si="885"/>
        <v/>
      </c>
      <c r="AD2504" s="114" t="str">
        <f t="shared" ca="1" si="870"/>
        <v/>
      </c>
      <c r="AE2504" s="114">
        <f t="shared" si="886"/>
        <v>0</v>
      </c>
      <c r="AF2504" s="114">
        <f t="shared" si="887"/>
        <v>0</v>
      </c>
      <c r="AG2504" s="354" t="str">
        <f t="shared" si="888"/>
        <v>CG34</v>
      </c>
      <c r="AH2504" s="114">
        <f>IF(ISNA(VLOOKUP(L2504,'MASTER DATA'!$A$1:$F$192,6,0)),0,VLOOKUP(L2504,'MASTER DATA'!$A$1:$F$192,6,0))*AE2504</f>
        <v>0</v>
      </c>
      <c r="AI2504" s="354" t="e">
        <f>VLOOKUP($D2504,'warehouse mapping'!$AN$7:$AO$17,2,0)</f>
        <v>#N/A</v>
      </c>
      <c r="AJ2504" s="114">
        <f t="shared" si="889"/>
        <v>1</v>
      </c>
      <c r="AK2504" s="354" t="e">
        <f t="shared" si="890"/>
        <v>#N/A</v>
      </c>
      <c r="AL2504" s="354" t="s">
        <v>3025</v>
      </c>
      <c r="AM2504" s="354">
        <f t="shared" si="871"/>
        <v>1</v>
      </c>
      <c r="AN2504" s="354" t="b">
        <f t="shared" si="891"/>
        <v>1</v>
      </c>
    </row>
    <row r="2505" spans="1:40" s="354" customFormat="1">
      <c r="A2505" s="354" t="str">
        <f t="shared" si="872"/>
        <v>CG35A01</v>
      </c>
      <c r="B2505" s="354">
        <f t="shared" si="873"/>
        <v>0</v>
      </c>
      <c r="C2505" s="354">
        <f t="shared" si="874"/>
        <v>0</v>
      </c>
      <c r="D2505" s="354" t="str">
        <f t="shared" si="875"/>
        <v>CG</v>
      </c>
      <c r="E2505" s="354" t="str">
        <f t="shared" si="876"/>
        <v>35</v>
      </c>
      <c r="F2505" s="354" t="str">
        <f t="shared" si="877"/>
        <v>A</v>
      </c>
      <c r="G2505" s="355" t="str">
        <f t="shared" si="878"/>
        <v>01</v>
      </c>
      <c r="H2505" s="232" t="s">
        <v>2721</v>
      </c>
      <c r="I2505" s="232" t="s">
        <v>3025</v>
      </c>
      <c r="J2505" s="233" t="s">
        <v>3025</v>
      </c>
      <c r="K2505" s="233" t="s">
        <v>3025</v>
      </c>
      <c r="L2505" s="234"/>
      <c r="M2505" s="232" t="str">
        <f>IF(ISNA(VLOOKUP(L2505,'MASTER DATA'!$A$1:$B$192,2,0)),"",VLOOKUP(L2505,'MASTER DATA'!$A$1:$B$192,2,0))</f>
        <v/>
      </c>
      <c r="N2505" s="232">
        <v>0</v>
      </c>
      <c r="O2505" s="232" t="e">
        <f t="shared" si="879"/>
        <v>#N/A</v>
      </c>
      <c r="P2505" s="232" t="e">
        <f t="shared" si="880"/>
        <v>#N/A</v>
      </c>
      <c r="Q2505" s="232" t="e">
        <f>VLOOKUP(L2505,'MASTER DATA'!$A$1:$E$192,5,0)</f>
        <v>#N/A</v>
      </c>
      <c r="R2505" s="234">
        <f>SUMIF('picking of the day'!$H$4:$H$358,WMS!H2505&amp;WMS!L2505,'picking of the day'!$E$4:$E$358)</f>
        <v>0</v>
      </c>
      <c r="U2505" s="114">
        <f>IF(ISNA(VLOOKUP(H2505,'data putaway'!$A$1:$E$530,3,0)),0,VLOOKUP(H2505,'data putaway'!$A$1:$E$530,3,0))</f>
        <v>0</v>
      </c>
      <c r="V2505" s="354">
        <f t="shared" si="881"/>
        <v>0</v>
      </c>
      <c r="W2505" s="114">
        <f>IF(ISNA(VLOOKUP(H2505,'data putaway'!$A$1:$E$530,2,0)),0,VLOOKUP(H2505,'data putaway'!$A$1:$E$530,2,0))</f>
        <v>0</v>
      </c>
      <c r="X2505" s="354" t="b">
        <f t="shared" si="882"/>
        <v>1</v>
      </c>
      <c r="Y2505" s="354">
        <f>IF(ISNA(VLOOKUP(H2505,'data putaway'!$A$1:$E$530,4,0)),0,VLOOKUP(H2505,'data putaway'!$A$1:$E$530,4,0))</f>
        <v>0</v>
      </c>
      <c r="Z2505" s="113">
        <f>IF(ISNA(VLOOKUP(H2505,'data putaway'!$A$1:$E$530,5,0)),0,VLOOKUP(H2505,'data putaway'!$A$1:$E$530,5,0))</f>
        <v>0</v>
      </c>
      <c r="AA2505" s="354" t="b">
        <f t="shared" si="883"/>
        <v>0</v>
      </c>
      <c r="AB2505" s="354" t="b">
        <f t="shared" si="884"/>
        <v>0</v>
      </c>
      <c r="AC2505" s="356" t="str">
        <f t="shared" ca="1" si="885"/>
        <v/>
      </c>
      <c r="AD2505" s="114" t="str">
        <f t="shared" ca="1" si="870"/>
        <v/>
      </c>
      <c r="AE2505" s="114">
        <f t="shared" si="886"/>
        <v>0</v>
      </c>
      <c r="AF2505" s="114">
        <f t="shared" si="887"/>
        <v>0</v>
      </c>
      <c r="AG2505" s="354" t="str">
        <f t="shared" si="888"/>
        <v>CG35</v>
      </c>
      <c r="AH2505" s="114">
        <f>IF(ISNA(VLOOKUP(L2505,'MASTER DATA'!$A$1:$F$192,6,0)),0,VLOOKUP(L2505,'MASTER DATA'!$A$1:$F$192,6,0))*AE2505</f>
        <v>0</v>
      </c>
      <c r="AI2505" s="354" t="e">
        <f>VLOOKUP($D2505,'warehouse mapping'!$AN$7:$AO$17,2,0)</f>
        <v>#N/A</v>
      </c>
      <c r="AJ2505" s="114">
        <f t="shared" si="889"/>
        <v>1</v>
      </c>
      <c r="AK2505" s="354" t="e">
        <f t="shared" si="890"/>
        <v>#N/A</v>
      </c>
      <c r="AL2505" s="354" t="s">
        <v>3025</v>
      </c>
      <c r="AM2505" s="354">
        <f t="shared" si="871"/>
        <v>1</v>
      </c>
      <c r="AN2505" s="354" t="b">
        <f t="shared" si="891"/>
        <v>1</v>
      </c>
    </row>
    <row r="2506" spans="1:40" s="354" customFormat="1">
      <c r="A2506" s="354" t="str">
        <f t="shared" si="872"/>
        <v>CG35A02</v>
      </c>
      <c r="B2506" s="354">
        <f t="shared" si="873"/>
        <v>0</v>
      </c>
      <c r="C2506" s="354">
        <f t="shared" si="874"/>
        <v>0</v>
      </c>
      <c r="D2506" s="354" t="str">
        <f t="shared" si="875"/>
        <v>CG</v>
      </c>
      <c r="E2506" s="354" t="str">
        <f t="shared" si="876"/>
        <v>35</v>
      </c>
      <c r="F2506" s="354" t="str">
        <f t="shared" si="877"/>
        <v>A</v>
      </c>
      <c r="G2506" s="355" t="str">
        <f t="shared" si="878"/>
        <v>02</v>
      </c>
      <c r="H2506" s="232" t="s">
        <v>2722</v>
      </c>
      <c r="I2506" s="232" t="s">
        <v>3025</v>
      </c>
      <c r="J2506" s="233" t="s">
        <v>3025</v>
      </c>
      <c r="K2506" s="233" t="s">
        <v>3025</v>
      </c>
      <c r="L2506" s="234"/>
      <c r="M2506" s="232" t="str">
        <f>IF(ISNA(VLOOKUP(L2506,'MASTER DATA'!$A$1:$B$192,2,0)),"",VLOOKUP(L2506,'MASTER DATA'!$A$1:$B$192,2,0))</f>
        <v/>
      </c>
      <c r="N2506" s="232">
        <v>0</v>
      </c>
      <c r="O2506" s="232" t="e">
        <f t="shared" si="879"/>
        <v>#N/A</v>
      </c>
      <c r="P2506" s="232" t="e">
        <f t="shared" si="880"/>
        <v>#N/A</v>
      </c>
      <c r="Q2506" s="232" t="e">
        <f>VLOOKUP(L2506,'MASTER DATA'!$A$1:$E$192,5,0)</f>
        <v>#N/A</v>
      </c>
      <c r="R2506" s="234">
        <f>SUMIF('picking of the day'!$H$4:$H$358,WMS!H2506&amp;WMS!L2506,'picking of the day'!$E$4:$E$358)</f>
        <v>0</v>
      </c>
      <c r="U2506" s="114">
        <f>IF(ISNA(VLOOKUP(H2506,'data putaway'!$A$1:$E$530,3,0)),0,VLOOKUP(H2506,'data putaway'!$A$1:$E$530,3,0))</f>
        <v>0</v>
      </c>
      <c r="V2506" s="354">
        <f t="shared" si="881"/>
        <v>0</v>
      </c>
      <c r="W2506" s="114">
        <f>IF(ISNA(VLOOKUP(H2506,'data putaway'!$A$1:$E$530,2,0)),0,VLOOKUP(H2506,'data putaway'!$A$1:$E$530,2,0))</f>
        <v>0</v>
      </c>
      <c r="X2506" s="354" t="b">
        <f t="shared" si="882"/>
        <v>1</v>
      </c>
      <c r="Y2506" s="354">
        <f>IF(ISNA(VLOOKUP(H2506,'data putaway'!$A$1:$E$530,4,0)),0,VLOOKUP(H2506,'data putaway'!$A$1:$E$530,4,0))</f>
        <v>0</v>
      </c>
      <c r="Z2506" s="113">
        <f>IF(ISNA(VLOOKUP(H2506,'data putaway'!$A$1:$E$530,5,0)),0,VLOOKUP(H2506,'data putaway'!$A$1:$E$530,5,0))</f>
        <v>0</v>
      </c>
      <c r="AA2506" s="354" t="b">
        <f t="shared" si="883"/>
        <v>0</v>
      </c>
      <c r="AB2506" s="354" t="b">
        <f t="shared" si="884"/>
        <v>0</v>
      </c>
      <c r="AC2506" s="356" t="str">
        <f t="shared" ca="1" si="885"/>
        <v/>
      </c>
      <c r="AD2506" s="114" t="str">
        <f t="shared" ca="1" si="870"/>
        <v/>
      </c>
      <c r="AE2506" s="114">
        <f t="shared" si="886"/>
        <v>0</v>
      </c>
      <c r="AF2506" s="114">
        <f t="shared" si="887"/>
        <v>0</v>
      </c>
      <c r="AG2506" s="354" t="str">
        <f t="shared" si="888"/>
        <v>CG35</v>
      </c>
      <c r="AH2506" s="114">
        <f>IF(ISNA(VLOOKUP(L2506,'MASTER DATA'!$A$1:$F$192,6,0)),0,VLOOKUP(L2506,'MASTER DATA'!$A$1:$F$192,6,0))*AE2506</f>
        <v>0</v>
      </c>
      <c r="AI2506" s="354" t="e">
        <f>VLOOKUP($D2506,'warehouse mapping'!$AN$7:$AO$17,2,0)</f>
        <v>#N/A</v>
      </c>
      <c r="AJ2506" s="114">
        <f t="shared" si="889"/>
        <v>1</v>
      </c>
      <c r="AK2506" s="354" t="e">
        <f t="shared" si="890"/>
        <v>#N/A</v>
      </c>
      <c r="AL2506" s="354" t="s">
        <v>3025</v>
      </c>
      <c r="AM2506" s="354">
        <f t="shared" si="871"/>
        <v>1</v>
      </c>
      <c r="AN2506" s="354" t="b">
        <f t="shared" si="891"/>
        <v>1</v>
      </c>
    </row>
    <row r="2507" spans="1:40" s="354" customFormat="1">
      <c r="A2507" s="354" t="str">
        <f t="shared" si="872"/>
        <v>CG35B01</v>
      </c>
      <c r="B2507" s="354">
        <f t="shared" si="873"/>
        <v>0</v>
      </c>
      <c r="C2507" s="354">
        <f t="shared" si="874"/>
        <v>0</v>
      </c>
      <c r="D2507" s="354" t="str">
        <f t="shared" si="875"/>
        <v>CG</v>
      </c>
      <c r="E2507" s="354" t="str">
        <f t="shared" si="876"/>
        <v>35</v>
      </c>
      <c r="F2507" s="354" t="str">
        <f t="shared" si="877"/>
        <v>B</v>
      </c>
      <c r="G2507" s="355" t="str">
        <f t="shared" si="878"/>
        <v>01</v>
      </c>
      <c r="H2507" s="232" t="s">
        <v>2723</v>
      </c>
      <c r="I2507" s="232" t="s">
        <v>3025</v>
      </c>
      <c r="J2507" s="233" t="s">
        <v>3025</v>
      </c>
      <c r="K2507" s="233" t="s">
        <v>3025</v>
      </c>
      <c r="L2507" s="234"/>
      <c r="M2507" s="232" t="str">
        <f>IF(ISNA(VLOOKUP(L2507,'MASTER DATA'!$A$1:$B$192,2,0)),"",VLOOKUP(L2507,'MASTER DATA'!$A$1:$B$192,2,0))</f>
        <v/>
      </c>
      <c r="N2507" s="232">
        <v>0</v>
      </c>
      <c r="O2507" s="232" t="e">
        <f t="shared" si="879"/>
        <v>#N/A</v>
      </c>
      <c r="P2507" s="232" t="e">
        <f t="shared" si="880"/>
        <v>#N/A</v>
      </c>
      <c r="Q2507" s="232" t="e">
        <f>VLOOKUP(L2507,'MASTER DATA'!$A$1:$E$192,5,0)</f>
        <v>#N/A</v>
      </c>
      <c r="R2507" s="234">
        <f>SUMIF('picking of the day'!$H$4:$H$358,WMS!H2507&amp;WMS!L2507,'picking of the day'!$E$4:$E$358)</f>
        <v>0</v>
      </c>
      <c r="U2507" s="114">
        <f>IF(ISNA(VLOOKUP(H2507,'data putaway'!$A$1:$E$530,3,0)),0,VLOOKUP(H2507,'data putaway'!$A$1:$E$530,3,0))</f>
        <v>0</v>
      </c>
      <c r="V2507" s="354">
        <f t="shared" si="881"/>
        <v>0</v>
      </c>
      <c r="W2507" s="114">
        <f>IF(ISNA(VLOOKUP(H2507,'data putaway'!$A$1:$E$530,2,0)),0,VLOOKUP(H2507,'data putaway'!$A$1:$E$530,2,0))</f>
        <v>0</v>
      </c>
      <c r="X2507" s="354" t="b">
        <f t="shared" si="882"/>
        <v>1</v>
      </c>
      <c r="Y2507" s="354">
        <f>IF(ISNA(VLOOKUP(H2507,'data putaway'!$A$1:$E$530,4,0)),0,VLOOKUP(H2507,'data putaway'!$A$1:$E$530,4,0))</f>
        <v>0</v>
      </c>
      <c r="Z2507" s="113">
        <f>IF(ISNA(VLOOKUP(H2507,'data putaway'!$A$1:$E$530,5,0)),0,VLOOKUP(H2507,'data putaway'!$A$1:$E$530,5,0))</f>
        <v>0</v>
      </c>
      <c r="AA2507" s="354" t="b">
        <f t="shared" si="883"/>
        <v>0</v>
      </c>
      <c r="AB2507" s="354" t="b">
        <f t="shared" si="884"/>
        <v>0</v>
      </c>
      <c r="AC2507" s="356" t="str">
        <f t="shared" ca="1" si="885"/>
        <v/>
      </c>
      <c r="AD2507" s="114" t="str">
        <f t="shared" ca="1" si="870"/>
        <v/>
      </c>
      <c r="AE2507" s="114">
        <f t="shared" si="886"/>
        <v>0</v>
      </c>
      <c r="AF2507" s="114">
        <f t="shared" si="887"/>
        <v>0</v>
      </c>
      <c r="AG2507" s="354" t="str">
        <f t="shared" si="888"/>
        <v>CG35</v>
      </c>
      <c r="AH2507" s="114">
        <f>IF(ISNA(VLOOKUP(L2507,'MASTER DATA'!$A$1:$F$192,6,0)),0,VLOOKUP(L2507,'MASTER DATA'!$A$1:$F$192,6,0))*AE2507</f>
        <v>0</v>
      </c>
      <c r="AI2507" s="354" t="e">
        <f>VLOOKUP($D2507,'warehouse mapping'!$AN$7:$AO$17,2,0)</f>
        <v>#N/A</v>
      </c>
      <c r="AJ2507" s="114">
        <f t="shared" si="889"/>
        <v>1</v>
      </c>
      <c r="AK2507" s="354" t="e">
        <f t="shared" si="890"/>
        <v>#N/A</v>
      </c>
      <c r="AL2507" s="354" t="s">
        <v>3025</v>
      </c>
      <c r="AM2507" s="354">
        <f t="shared" si="871"/>
        <v>1</v>
      </c>
      <c r="AN2507" s="354" t="b">
        <f t="shared" si="891"/>
        <v>1</v>
      </c>
    </row>
    <row r="2508" spans="1:40" s="354" customFormat="1">
      <c r="A2508" s="354" t="str">
        <f t="shared" si="872"/>
        <v>CG35B02</v>
      </c>
      <c r="B2508" s="354">
        <f t="shared" si="873"/>
        <v>0</v>
      </c>
      <c r="C2508" s="354">
        <f t="shared" si="874"/>
        <v>0</v>
      </c>
      <c r="D2508" s="354" t="str">
        <f t="shared" si="875"/>
        <v>CG</v>
      </c>
      <c r="E2508" s="354" t="str">
        <f t="shared" si="876"/>
        <v>35</v>
      </c>
      <c r="F2508" s="354" t="str">
        <f t="shared" si="877"/>
        <v>B</v>
      </c>
      <c r="G2508" s="355" t="str">
        <f t="shared" si="878"/>
        <v>02</v>
      </c>
      <c r="H2508" s="232" t="s">
        <v>2724</v>
      </c>
      <c r="I2508" s="232" t="s">
        <v>3025</v>
      </c>
      <c r="J2508" s="233" t="s">
        <v>3025</v>
      </c>
      <c r="K2508" s="233" t="s">
        <v>3025</v>
      </c>
      <c r="L2508" s="234"/>
      <c r="M2508" s="232" t="str">
        <f>IF(ISNA(VLOOKUP(L2508,'MASTER DATA'!$A$1:$B$192,2,0)),"",VLOOKUP(L2508,'MASTER DATA'!$A$1:$B$192,2,0))</f>
        <v/>
      </c>
      <c r="N2508" s="232">
        <v>0</v>
      </c>
      <c r="O2508" s="232" t="e">
        <f t="shared" si="879"/>
        <v>#N/A</v>
      </c>
      <c r="P2508" s="232" t="e">
        <f t="shared" si="880"/>
        <v>#N/A</v>
      </c>
      <c r="Q2508" s="232" t="e">
        <f>VLOOKUP(L2508,'MASTER DATA'!$A$1:$E$192,5,0)</f>
        <v>#N/A</v>
      </c>
      <c r="R2508" s="234">
        <f>SUMIF('picking of the day'!$H$4:$H$358,WMS!H2508&amp;WMS!L2508,'picking of the day'!$E$4:$E$358)</f>
        <v>0</v>
      </c>
      <c r="U2508" s="114">
        <f>IF(ISNA(VLOOKUP(H2508,'data putaway'!$A$1:$E$530,3,0)),0,VLOOKUP(H2508,'data putaway'!$A$1:$E$530,3,0))</f>
        <v>0</v>
      </c>
      <c r="V2508" s="354">
        <f t="shared" si="881"/>
        <v>0</v>
      </c>
      <c r="W2508" s="114">
        <f>IF(ISNA(VLOOKUP(H2508,'data putaway'!$A$1:$E$530,2,0)),0,VLOOKUP(H2508,'data putaway'!$A$1:$E$530,2,0))</f>
        <v>0</v>
      </c>
      <c r="X2508" s="354" t="b">
        <f t="shared" si="882"/>
        <v>1</v>
      </c>
      <c r="Y2508" s="354">
        <f>IF(ISNA(VLOOKUP(H2508,'data putaway'!$A$1:$E$530,4,0)),0,VLOOKUP(H2508,'data putaway'!$A$1:$E$530,4,0))</f>
        <v>0</v>
      </c>
      <c r="Z2508" s="113">
        <f>IF(ISNA(VLOOKUP(H2508,'data putaway'!$A$1:$E$530,5,0)),0,VLOOKUP(H2508,'data putaway'!$A$1:$E$530,5,0))</f>
        <v>0</v>
      </c>
      <c r="AA2508" s="354" t="b">
        <f t="shared" si="883"/>
        <v>0</v>
      </c>
      <c r="AB2508" s="354" t="b">
        <f t="shared" si="884"/>
        <v>0</v>
      </c>
      <c r="AC2508" s="356" t="str">
        <f t="shared" ca="1" si="885"/>
        <v/>
      </c>
      <c r="AD2508" s="114" t="str">
        <f t="shared" ca="1" si="870"/>
        <v/>
      </c>
      <c r="AE2508" s="114">
        <f t="shared" si="886"/>
        <v>0</v>
      </c>
      <c r="AF2508" s="114">
        <f t="shared" si="887"/>
        <v>0</v>
      </c>
      <c r="AG2508" s="354" t="str">
        <f t="shared" si="888"/>
        <v>CG35</v>
      </c>
      <c r="AH2508" s="114">
        <f>IF(ISNA(VLOOKUP(L2508,'MASTER DATA'!$A$1:$F$192,6,0)),0,VLOOKUP(L2508,'MASTER DATA'!$A$1:$F$192,6,0))*AE2508</f>
        <v>0</v>
      </c>
      <c r="AI2508" s="354" t="e">
        <f>VLOOKUP($D2508,'warehouse mapping'!$AN$7:$AO$17,2,0)</f>
        <v>#N/A</v>
      </c>
      <c r="AJ2508" s="114">
        <f t="shared" si="889"/>
        <v>1</v>
      </c>
      <c r="AK2508" s="354" t="e">
        <f t="shared" si="890"/>
        <v>#N/A</v>
      </c>
      <c r="AL2508" s="354" t="s">
        <v>3025</v>
      </c>
      <c r="AM2508" s="354">
        <f t="shared" si="871"/>
        <v>1</v>
      </c>
      <c r="AN2508" s="354" t="b">
        <f t="shared" si="891"/>
        <v>1</v>
      </c>
    </row>
    <row r="2509" spans="1:40" s="354" customFormat="1">
      <c r="A2509" s="354" t="str">
        <f t="shared" si="872"/>
        <v>CG35C01</v>
      </c>
      <c r="B2509" s="354">
        <f t="shared" si="873"/>
        <v>0</v>
      </c>
      <c r="C2509" s="354">
        <f t="shared" si="874"/>
        <v>0</v>
      </c>
      <c r="D2509" s="354" t="str">
        <f t="shared" si="875"/>
        <v>CG</v>
      </c>
      <c r="E2509" s="354" t="str">
        <f t="shared" si="876"/>
        <v>35</v>
      </c>
      <c r="F2509" s="354" t="str">
        <f t="shared" si="877"/>
        <v>C</v>
      </c>
      <c r="G2509" s="355" t="str">
        <f t="shared" si="878"/>
        <v>01</v>
      </c>
      <c r="H2509" s="232" t="s">
        <v>2725</v>
      </c>
      <c r="I2509" s="232" t="s">
        <v>3025</v>
      </c>
      <c r="J2509" s="233" t="s">
        <v>3025</v>
      </c>
      <c r="K2509" s="233" t="s">
        <v>3025</v>
      </c>
      <c r="L2509" s="234"/>
      <c r="M2509" s="232" t="str">
        <f>IF(ISNA(VLOOKUP(L2509,'MASTER DATA'!$A$1:$B$192,2,0)),"",VLOOKUP(L2509,'MASTER DATA'!$A$1:$B$192,2,0))</f>
        <v/>
      </c>
      <c r="N2509" s="232">
        <v>0</v>
      </c>
      <c r="O2509" s="232" t="e">
        <f t="shared" si="879"/>
        <v>#N/A</v>
      </c>
      <c r="P2509" s="232" t="e">
        <f t="shared" si="880"/>
        <v>#N/A</v>
      </c>
      <c r="Q2509" s="232" t="e">
        <f>VLOOKUP(L2509,'MASTER DATA'!$A$1:$E$192,5,0)</f>
        <v>#N/A</v>
      </c>
      <c r="R2509" s="234">
        <f>SUMIF('picking of the day'!$H$4:$H$358,WMS!H2509&amp;WMS!L2509,'picking of the day'!$E$4:$E$358)</f>
        <v>0</v>
      </c>
      <c r="U2509" s="114">
        <f>IF(ISNA(VLOOKUP(H2509,'data putaway'!$A$1:$E$530,3,0)),0,VLOOKUP(H2509,'data putaway'!$A$1:$E$530,3,0))</f>
        <v>0</v>
      </c>
      <c r="V2509" s="354">
        <f t="shared" si="881"/>
        <v>0</v>
      </c>
      <c r="W2509" s="114">
        <f>IF(ISNA(VLOOKUP(H2509,'data putaway'!$A$1:$E$530,2,0)),0,VLOOKUP(H2509,'data putaway'!$A$1:$E$530,2,0))</f>
        <v>0</v>
      </c>
      <c r="X2509" s="354" t="b">
        <f t="shared" si="882"/>
        <v>1</v>
      </c>
      <c r="Y2509" s="354">
        <f>IF(ISNA(VLOOKUP(H2509,'data putaway'!$A$1:$E$530,4,0)),0,VLOOKUP(H2509,'data putaway'!$A$1:$E$530,4,0))</f>
        <v>0</v>
      </c>
      <c r="Z2509" s="113">
        <f>IF(ISNA(VLOOKUP(H2509,'data putaway'!$A$1:$E$530,5,0)),0,VLOOKUP(H2509,'data putaway'!$A$1:$E$530,5,0))</f>
        <v>0</v>
      </c>
      <c r="AA2509" s="354" t="b">
        <f t="shared" si="883"/>
        <v>0</v>
      </c>
      <c r="AB2509" s="354" t="b">
        <f t="shared" si="884"/>
        <v>0</v>
      </c>
      <c r="AC2509" s="356" t="str">
        <f t="shared" ca="1" si="885"/>
        <v/>
      </c>
      <c r="AD2509" s="114" t="str">
        <f t="shared" ca="1" si="870"/>
        <v/>
      </c>
      <c r="AE2509" s="114">
        <f t="shared" si="886"/>
        <v>0</v>
      </c>
      <c r="AF2509" s="114">
        <f t="shared" si="887"/>
        <v>0</v>
      </c>
      <c r="AG2509" s="354" t="str">
        <f t="shared" si="888"/>
        <v>CG35</v>
      </c>
      <c r="AH2509" s="114">
        <f>IF(ISNA(VLOOKUP(L2509,'MASTER DATA'!$A$1:$F$192,6,0)),0,VLOOKUP(L2509,'MASTER DATA'!$A$1:$F$192,6,0))*AE2509</f>
        <v>0</v>
      </c>
      <c r="AI2509" s="354" t="e">
        <f>VLOOKUP($D2509,'warehouse mapping'!$AN$7:$AO$17,2,0)</f>
        <v>#N/A</v>
      </c>
      <c r="AJ2509" s="114">
        <f t="shared" si="889"/>
        <v>1</v>
      </c>
      <c r="AK2509" s="354" t="e">
        <f t="shared" si="890"/>
        <v>#N/A</v>
      </c>
      <c r="AL2509" s="354" t="s">
        <v>3025</v>
      </c>
      <c r="AM2509" s="354">
        <f t="shared" si="871"/>
        <v>1</v>
      </c>
      <c r="AN2509" s="354" t="b">
        <f t="shared" si="891"/>
        <v>1</v>
      </c>
    </row>
    <row r="2510" spans="1:40" s="354" customFormat="1">
      <c r="A2510" s="354" t="str">
        <f t="shared" si="872"/>
        <v>CG35C02</v>
      </c>
      <c r="B2510" s="354">
        <f t="shared" si="873"/>
        <v>0</v>
      </c>
      <c r="C2510" s="354">
        <f t="shared" si="874"/>
        <v>0</v>
      </c>
      <c r="D2510" s="354" t="str">
        <f t="shared" si="875"/>
        <v>CG</v>
      </c>
      <c r="E2510" s="354" t="str">
        <f t="shared" si="876"/>
        <v>35</v>
      </c>
      <c r="F2510" s="354" t="str">
        <f t="shared" si="877"/>
        <v>C</v>
      </c>
      <c r="G2510" s="355" t="str">
        <f t="shared" si="878"/>
        <v>02</v>
      </c>
      <c r="H2510" s="232" t="s">
        <v>2726</v>
      </c>
      <c r="I2510" s="232" t="s">
        <v>3025</v>
      </c>
      <c r="J2510" s="233" t="s">
        <v>3025</v>
      </c>
      <c r="K2510" s="233" t="s">
        <v>3025</v>
      </c>
      <c r="L2510" s="234"/>
      <c r="M2510" s="232" t="str">
        <f>IF(ISNA(VLOOKUP(L2510,'MASTER DATA'!$A$1:$B$192,2,0)),"",VLOOKUP(L2510,'MASTER DATA'!$A$1:$B$192,2,0))</f>
        <v/>
      </c>
      <c r="N2510" s="232">
        <v>0</v>
      </c>
      <c r="O2510" s="232" t="e">
        <f t="shared" si="879"/>
        <v>#N/A</v>
      </c>
      <c r="P2510" s="232" t="e">
        <f t="shared" si="880"/>
        <v>#N/A</v>
      </c>
      <c r="Q2510" s="232" t="e">
        <f>VLOOKUP(L2510,'MASTER DATA'!$A$1:$E$192,5,0)</f>
        <v>#N/A</v>
      </c>
      <c r="R2510" s="234">
        <f>SUMIF('picking of the day'!$H$4:$H$358,WMS!H2510&amp;WMS!L2510,'picking of the day'!$E$4:$E$358)</f>
        <v>0</v>
      </c>
      <c r="U2510" s="114">
        <f>IF(ISNA(VLOOKUP(H2510,'data putaway'!$A$1:$E$530,3,0)),0,VLOOKUP(H2510,'data putaway'!$A$1:$E$530,3,0))</f>
        <v>0</v>
      </c>
      <c r="V2510" s="354">
        <f t="shared" si="881"/>
        <v>0</v>
      </c>
      <c r="W2510" s="114">
        <f>IF(ISNA(VLOOKUP(H2510,'data putaway'!$A$1:$E$530,2,0)),0,VLOOKUP(H2510,'data putaway'!$A$1:$E$530,2,0))</f>
        <v>0</v>
      </c>
      <c r="X2510" s="354" t="b">
        <f t="shared" si="882"/>
        <v>1</v>
      </c>
      <c r="Y2510" s="354">
        <f>IF(ISNA(VLOOKUP(H2510,'data putaway'!$A$1:$E$530,4,0)),0,VLOOKUP(H2510,'data putaway'!$A$1:$E$530,4,0))</f>
        <v>0</v>
      </c>
      <c r="Z2510" s="113">
        <f>IF(ISNA(VLOOKUP(H2510,'data putaway'!$A$1:$E$530,5,0)),0,VLOOKUP(H2510,'data putaway'!$A$1:$E$530,5,0))</f>
        <v>0</v>
      </c>
      <c r="AA2510" s="354" t="b">
        <f t="shared" si="883"/>
        <v>0</v>
      </c>
      <c r="AB2510" s="354" t="b">
        <f t="shared" si="884"/>
        <v>0</v>
      </c>
      <c r="AC2510" s="356" t="str">
        <f t="shared" ca="1" si="885"/>
        <v/>
      </c>
      <c r="AD2510" s="114" t="str">
        <f t="shared" ca="1" si="870"/>
        <v/>
      </c>
      <c r="AE2510" s="114">
        <f t="shared" si="886"/>
        <v>0</v>
      </c>
      <c r="AF2510" s="114">
        <f t="shared" si="887"/>
        <v>0</v>
      </c>
      <c r="AG2510" s="354" t="str">
        <f t="shared" si="888"/>
        <v>CG35</v>
      </c>
      <c r="AH2510" s="114">
        <f>IF(ISNA(VLOOKUP(L2510,'MASTER DATA'!$A$1:$F$192,6,0)),0,VLOOKUP(L2510,'MASTER DATA'!$A$1:$F$192,6,0))*AE2510</f>
        <v>0</v>
      </c>
      <c r="AI2510" s="354" t="e">
        <f>VLOOKUP($D2510,'warehouse mapping'!$AN$7:$AO$17,2,0)</f>
        <v>#N/A</v>
      </c>
      <c r="AJ2510" s="114">
        <f t="shared" si="889"/>
        <v>1</v>
      </c>
      <c r="AK2510" s="354" t="e">
        <f t="shared" si="890"/>
        <v>#N/A</v>
      </c>
      <c r="AL2510" s="354" t="s">
        <v>3025</v>
      </c>
      <c r="AM2510" s="354">
        <f t="shared" si="871"/>
        <v>1</v>
      </c>
      <c r="AN2510" s="354" t="b">
        <f t="shared" si="891"/>
        <v>1</v>
      </c>
    </row>
    <row r="2511" spans="1:40" s="354" customFormat="1">
      <c r="A2511" s="354" t="str">
        <f t="shared" si="872"/>
        <v>CG35D01</v>
      </c>
      <c r="B2511" s="354">
        <f t="shared" si="873"/>
        <v>0</v>
      </c>
      <c r="C2511" s="354">
        <f t="shared" si="874"/>
        <v>0</v>
      </c>
      <c r="D2511" s="354" t="str">
        <f t="shared" si="875"/>
        <v>CG</v>
      </c>
      <c r="E2511" s="354" t="str">
        <f t="shared" si="876"/>
        <v>35</v>
      </c>
      <c r="F2511" s="354" t="str">
        <f t="shared" si="877"/>
        <v>D</v>
      </c>
      <c r="G2511" s="355" t="str">
        <f t="shared" si="878"/>
        <v>01</v>
      </c>
      <c r="H2511" s="232" t="s">
        <v>2727</v>
      </c>
      <c r="I2511" s="232" t="s">
        <v>3025</v>
      </c>
      <c r="J2511" s="233" t="s">
        <v>3025</v>
      </c>
      <c r="K2511" s="233" t="s">
        <v>3025</v>
      </c>
      <c r="L2511" s="234"/>
      <c r="M2511" s="232" t="str">
        <f>IF(ISNA(VLOOKUP(L2511,'MASTER DATA'!$A$1:$B$192,2,0)),"",VLOOKUP(L2511,'MASTER DATA'!$A$1:$B$192,2,0))</f>
        <v/>
      </c>
      <c r="N2511" s="232">
        <v>0</v>
      </c>
      <c r="O2511" s="232" t="e">
        <f t="shared" si="879"/>
        <v>#N/A</v>
      </c>
      <c r="P2511" s="232" t="e">
        <f t="shared" si="880"/>
        <v>#N/A</v>
      </c>
      <c r="Q2511" s="232" t="e">
        <f>VLOOKUP(L2511,'MASTER DATA'!$A$1:$E$192,5,0)</f>
        <v>#N/A</v>
      </c>
      <c r="R2511" s="234">
        <f>SUMIF('picking of the day'!$H$4:$H$358,WMS!H2511&amp;WMS!L2511,'picking of the day'!$E$4:$E$358)</f>
        <v>0</v>
      </c>
      <c r="U2511" s="114">
        <f>IF(ISNA(VLOOKUP(H2511,'data putaway'!$A$1:$E$530,3,0)),0,VLOOKUP(H2511,'data putaway'!$A$1:$E$530,3,0))</f>
        <v>0</v>
      </c>
      <c r="V2511" s="354">
        <f t="shared" si="881"/>
        <v>0</v>
      </c>
      <c r="W2511" s="114">
        <f>IF(ISNA(VLOOKUP(H2511,'data putaway'!$A$1:$E$530,2,0)),0,VLOOKUP(H2511,'data putaway'!$A$1:$E$530,2,0))</f>
        <v>0</v>
      </c>
      <c r="X2511" s="354" t="b">
        <f t="shared" si="882"/>
        <v>1</v>
      </c>
      <c r="Y2511" s="354">
        <f>IF(ISNA(VLOOKUP(H2511,'data putaway'!$A$1:$E$530,4,0)),0,VLOOKUP(H2511,'data putaway'!$A$1:$E$530,4,0))</f>
        <v>0</v>
      </c>
      <c r="Z2511" s="113">
        <f>IF(ISNA(VLOOKUP(H2511,'data putaway'!$A$1:$E$530,5,0)),0,VLOOKUP(H2511,'data putaway'!$A$1:$E$530,5,0))</f>
        <v>0</v>
      </c>
      <c r="AA2511" s="354" t="b">
        <f t="shared" si="883"/>
        <v>0</v>
      </c>
      <c r="AB2511" s="354" t="b">
        <f t="shared" si="884"/>
        <v>0</v>
      </c>
      <c r="AC2511" s="356" t="str">
        <f t="shared" ca="1" si="885"/>
        <v/>
      </c>
      <c r="AD2511" s="114" t="str">
        <f t="shared" ca="1" si="870"/>
        <v/>
      </c>
      <c r="AE2511" s="114">
        <f t="shared" si="886"/>
        <v>0</v>
      </c>
      <c r="AF2511" s="114">
        <f t="shared" si="887"/>
        <v>0</v>
      </c>
      <c r="AG2511" s="354" t="str">
        <f t="shared" si="888"/>
        <v>CG35</v>
      </c>
      <c r="AH2511" s="114">
        <f>IF(ISNA(VLOOKUP(L2511,'MASTER DATA'!$A$1:$F$192,6,0)),0,VLOOKUP(L2511,'MASTER DATA'!$A$1:$F$192,6,0))*AE2511</f>
        <v>0</v>
      </c>
      <c r="AI2511" s="354" t="e">
        <f>VLOOKUP($D2511,'warehouse mapping'!$AN$7:$AO$17,2,0)</f>
        <v>#N/A</v>
      </c>
      <c r="AJ2511" s="114">
        <f t="shared" si="889"/>
        <v>1</v>
      </c>
      <c r="AK2511" s="354" t="e">
        <f t="shared" si="890"/>
        <v>#N/A</v>
      </c>
      <c r="AL2511" s="354" t="s">
        <v>3025</v>
      </c>
      <c r="AM2511" s="354">
        <f t="shared" si="871"/>
        <v>1</v>
      </c>
      <c r="AN2511" s="354" t="b">
        <f t="shared" si="891"/>
        <v>1</v>
      </c>
    </row>
    <row r="2512" spans="1:40" s="354" customFormat="1">
      <c r="A2512" s="354" t="str">
        <f t="shared" si="872"/>
        <v>CG35D02</v>
      </c>
      <c r="B2512" s="354">
        <f t="shared" si="873"/>
        <v>0</v>
      </c>
      <c r="C2512" s="354">
        <f t="shared" si="874"/>
        <v>0</v>
      </c>
      <c r="D2512" s="354" t="str">
        <f t="shared" si="875"/>
        <v>CG</v>
      </c>
      <c r="E2512" s="354" t="str">
        <f t="shared" si="876"/>
        <v>35</v>
      </c>
      <c r="F2512" s="354" t="str">
        <f t="shared" si="877"/>
        <v>D</v>
      </c>
      <c r="G2512" s="355" t="str">
        <f t="shared" si="878"/>
        <v>02</v>
      </c>
      <c r="H2512" s="232" t="s">
        <v>2728</v>
      </c>
      <c r="I2512" s="232" t="s">
        <v>3025</v>
      </c>
      <c r="J2512" s="233" t="s">
        <v>3025</v>
      </c>
      <c r="K2512" s="233" t="s">
        <v>3025</v>
      </c>
      <c r="L2512" s="234"/>
      <c r="M2512" s="232" t="str">
        <f>IF(ISNA(VLOOKUP(L2512,'MASTER DATA'!$A$1:$B$192,2,0)),"",VLOOKUP(L2512,'MASTER DATA'!$A$1:$B$192,2,0))</f>
        <v/>
      </c>
      <c r="N2512" s="232">
        <v>0</v>
      </c>
      <c r="O2512" s="232" t="e">
        <f t="shared" si="879"/>
        <v>#N/A</v>
      </c>
      <c r="P2512" s="232" t="e">
        <f t="shared" si="880"/>
        <v>#N/A</v>
      </c>
      <c r="Q2512" s="232" t="e">
        <f>VLOOKUP(L2512,'MASTER DATA'!$A$1:$E$192,5,0)</f>
        <v>#N/A</v>
      </c>
      <c r="R2512" s="234">
        <f>SUMIF('picking of the day'!$H$4:$H$358,WMS!H2512&amp;WMS!L2512,'picking of the day'!$E$4:$E$358)</f>
        <v>0</v>
      </c>
      <c r="U2512" s="114">
        <f>IF(ISNA(VLOOKUP(H2512,'data putaway'!$A$1:$E$530,3,0)),0,VLOOKUP(H2512,'data putaway'!$A$1:$E$530,3,0))</f>
        <v>0</v>
      </c>
      <c r="V2512" s="354">
        <f t="shared" si="881"/>
        <v>0</v>
      </c>
      <c r="W2512" s="114">
        <f>IF(ISNA(VLOOKUP(H2512,'data putaway'!$A$1:$E$530,2,0)),0,VLOOKUP(H2512,'data putaway'!$A$1:$E$530,2,0))</f>
        <v>0</v>
      </c>
      <c r="X2512" s="354" t="b">
        <f t="shared" si="882"/>
        <v>1</v>
      </c>
      <c r="Y2512" s="354">
        <f>IF(ISNA(VLOOKUP(H2512,'data putaway'!$A$1:$E$530,4,0)),0,VLOOKUP(H2512,'data putaway'!$A$1:$E$530,4,0))</f>
        <v>0</v>
      </c>
      <c r="Z2512" s="113">
        <f>IF(ISNA(VLOOKUP(H2512,'data putaway'!$A$1:$E$530,5,0)),0,VLOOKUP(H2512,'data putaway'!$A$1:$E$530,5,0))</f>
        <v>0</v>
      </c>
      <c r="AA2512" s="354" t="b">
        <f t="shared" si="883"/>
        <v>0</v>
      </c>
      <c r="AB2512" s="354" t="b">
        <f t="shared" si="884"/>
        <v>0</v>
      </c>
      <c r="AC2512" s="356" t="str">
        <f t="shared" ca="1" si="885"/>
        <v/>
      </c>
      <c r="AD2512" s="114" t="str">
        <f t="shared" ca="1" si="870"/>
        <v/>
      </c>
      <c r="AE2512" s="114">
        <f t="shared" si="886"/>
        <v>0</v>
      </c>
      <c r="AF2512" s="114">
        <f t="shared" si="887"/>
        <v>0</v>
      </c>
      <c r="AG2512" s="354" t="str">
        <f t="shared" si="888"/>
        <v>CG35</v>
      </c>
      <c r="AH2512" s="114">
        <f>IF(ISNA(VLOOKUP(L2512,'MASTER DATA'!$A$1:$F$192,6,0)),0,VLOOKUP(L2512,'MASTER DATA'!$A$1:$F$192,6,0))*AE2512</f>
        <v>0</v>
      </c>
      <c r="AI2512" s="354" t="e">
        <f>VLOOKUP($D2512,'warehouse mapping'!$AN$7:$AO$17,2,0)</f>
        <v>#N/A</v>
      </c>
      <c r="AJ2512" s="114">
        <f t="shared" si="889"/>
        <v>1</v>
      </c>
      <c r="AK2512" s="354" t="e">
        <f t="shared" si="890"/>
        <v>#N/A</v>
      </c>
      <c r="AL2512" s="354" t="s">
        <v>3025</v>
      </c>
      <c r="AM2512" s="354">
        <f t="shared" si="871"/>
        <v>1</v>
      </c>
      <c r="AN2512" s="354" t="b">
        <f t="shared" si="891"/>
        <v>1</v>
      </c>
    </row>
    <row r="2513" spans="1:40" s="354" customFormat="1">
      <c r="A2513" s="354" t="str">
        <f t="shared" si="872"/>
        <v>CG35E01</v>
      </c>
      <c r="B2513" s="354">
        <f t="shared" si="873"/>
        <v>0</v>
      </c>
      <c r="C2513" s="354">
        <f t="shared" si="874"/>
        <v>0</v>
      </c>
      <c r="D2513" s="354" t="str">
        <f t="shared" si="875"/>
        <v>CG</v>
      </c>
      <c r="E2513" s="354" t="str">
        <f t="shared" si="876"/>
        <v>35</v>
      </c>
      <c r="F2513" s="354" t="str">
        <f t="shared" si="877"/>
        <v>E</v>
      </c>
      <c r="G2513" s="355" t="str">
        <f t="shared" si="878"/>
        <v>01</v>
      </c>
      <c r="H2513" s="232" t="s">
        <v>2729</v>
      </c>
      <c r="I2513" s="232" t="s">
        <v>3025</v>
      </c>
      <c r="J2513" s="233" t="s">
        <v>3025</v>
      </c>
      <c r="K2513" s="233" t="s">
        <v>3025</v>
      </c>
      <c r="L2513" s="234"/>
      <c r="M2513" s="232" t="str">
        <f>IF(ISNA(VLOOKUP(L2513,'MASTER DATA'!$A$1:$B$192,2,0)),"",VLOOKUP(L2513,'MASTER DATA'!$A$1:$B$192,2,0))</f>
        <v/>
      </c>
      <c r="N2513" s="232">
        <v>0</v>
      </c>
      <c r="O2513" s="232" t="e">
        <f t="shared" si="879"/>
        <v>#N/A</v>
      </c>
      <c r="P2513" s="232" t="e">
        <f t="shared" si="880"/>
        <v>#N/A</v>
      </c>
      <c r="Q2513" s="232" t="e">
        <f>VLOOKUP(L2513,'MASTER DATA'!$A$1:$E$192,5,0)</f>
        <v>#N/A</v>
      </c>
      <c r="R2513" s="234">
        <f>SUMIF('picking of the day'!$H$4:$H$358,WMS!H2513&amp;WMS!L2513,'picking of the day'!$E$4:$E$358)</f>
        <v>0</v>
      </c>
      <c r="U2513" s="114">
        <f>IF(ISNA(VLOOKUP(H2513,'data putaway'!$A$1:$E$530,3,0)),0,VLOOKUP(H2513,'data putaway'!$A$1:$E$530,3,0))</f>
        <v>0</v>
      </c>
      <c r="V2513" s="354">
        <f t="shared" si="881"/>
        <v>0</v>
      </c>
      <c r="W2513" s="114">
        <f>IF(ISNA(VLOOKUP(H2513,'data putaway'!$A$1:$E$530,2,0)),0,VLOOKUP(H2513,'data putaway'!$A$1:$E$530,2,0))</f>
        <v>0</v>
      </c>
      <c r="X2513" s="354" t="b">
        <f t="shared" si="882"/>
        <v>1</v>
      </c>
      <c r="Y2513" s="354">
        <f>IF(ISNA(VLOOKUP(H2513,'data putaway'!$A$1:$E$530,4,0)),0,VLOOKUP(H2513,'data putaway'!$A$1:$E$530,4,0))</f>
        <v>0</v>
      </c>
      <c r="Z2513" s="113">
        <f>IF(ISNA(VLOOKUP(H2513,'data putaway'!$A$1:$E$530,5,0)),0,VLOOKUP(H2513,'data putaway'!$A$1:$E$530,5,0))</f>
        <v>0</v>
      </c>
      <c r="AA2513" s="354" t="b">
        <f t="shared" si="883"/>
        <v>0</v>
      </c>
      <c r="AB2513" s="354" t="b">
        <f t="shared" si="884"/>
        <v>0</v>
      </c>
      <c r="AC2513" s="356" t="str">
        <f t="shared" ca="1" si="885"/>
        <v/>
      </c>
      <c r="AD2513" s="114" t="str">
        <f t="shared" ca="1" si="870"/>
        <v/>
      </c>
      <c r="AE2513" s="114">
        <f t="shared" si="886"/>
        <v>0</v>
      </c>
      <c r="AF2513" s="114">
        <f t="shared" si="887"/>
        <v>0</v>
      </c>
      <c r="AG2513" s="354" t="str">
        <f t="shared" si="888"/>
        <v>CG35</v>
      </c>
      <c r="AH2513" s="114">
        <f>IF(ISNA(VLOOKUP(L2513,'MASTER DATA'!$A$1:$F$192,6,0)),0,VLOOKUP(L2513,'MASTER DATA'!$A$1:$F$192,6,0))*AE2513</f>
        <v>0</v>
      </c>
      <c r="AI2513" s="354" t="e">
        <f>VLOOKUP($D2513,'warehouse mapping'!$AN$7:$AO$17,2,0)</f>
        <v>#N/A</v>
      </c>
      <c r="AJ2513" s="114">
        <f t="shared" si="889"/>
        <v>1</v>
      </c>
      <c r="AK2513" s="354" t="e">
        <f t="shared" si="890"/>
        <v>#N/A</v>
      </c>
      <c r="AL2513" s="354" t="s">
        <v>3025</v>
      </c>
      <c r="AM2513" s="354">
        <f t="shared" si="871"/>
        <v>1</v>
      </c>
      <c r="AN2513" s="354" t="b">
        <f t="shared" si="891"/>
        <v>1</v>
      </c>
    </row>
    <row r="2514" spans="1:40" s="354" customFormat="1">
      <c r="A2514" s="354" t="str">
        <f t="shared" si="872"/>
        <v>CG35E02</v>
      </c>
      <c r="B2514" s="354">
        <f t="shared" si="873"/>
        <v>0</v>
      </c>
      <c r="C2514" s="354">
        <f t="shared" si="874"/>
        <v>0</v>
      </c>
      <c r="D2514" s="354" t="str">
        <f t="shared" si="875"/>
        <v>CG</v>
      </c>
      <c r="E2514" s="354" t="str">
        <f t="shared" si="876"/>
        <v>35</v>
      </c>
      <c r="F2514" s="354" t="str">
        <f t="shared" si="877"/>
        <v>E</v>
      </c>
      <c r="G2514" s="355" t="str">
        <f t="shared" si="878"/>
        <v>02</v>
      </c>
      <c r="H2514" s="232" t="s">
        <v>2730</v>
      </c>
      <c r="I2514" s="232" t="s">
        <v>3025</v>
      </c>
      <c r="J2514" s="233" t="s">
        <v>3025</v>
      </c>
      <c r="K2514" s="233" t="s">
        <v>3025</v>
      </c>
      <c r="L2514" s="234"/>
      <c r="M2514" s="232" t="str">
        <f>IF(ISNA(VLOOKUP(L2514,'MASTER DATA'!$A$1:$B$192,2,0)),"",VLOOKUP(L2514,'MASTER DATA'!$A$1:$B$192,2,0))</f>
        <v/>
      </c>
      <c r="N2514" s="232">
        <v>0</v>
      </c>
      <c r="O2514" s="232" t="e">
        <f t="shared" si="879"/>
        <v>#N/A</v>
      </c>
      <c r="P2514" s="232" t="e">
        <f t="shared" si="880"/>
        <v>#N/A</v>
      </c>
      <c r="Q2514" s="232" t="e">
        <f>VLOOKUP(L2514,'MASTER DATA'!$A$1:$E$192,5,0)</f>
        <v>#N/A</v>
      </c>
      <c r="R2514" s="234">
        <f>SUMIF('picking of the day'!$H$4:$H$358,WMS!H2514&amp;WMS!L2514,'picking of the day'!$E$4:$E$358)</f>
        <v>0</v>
      </c>
      <c r="U2514" s="114">
        <f>IF(ISNA(VLOOKUP(H2514,'data putaway'!$A$1:$E$530,3,0)),0,VLOOKUP(H2514,'data putaway'!$A$1:$E$530,3,0))</f>
        <v>0</v>
      </c>
      <c r="V2514" s="354">
        <f t="shared" si="881"/>
        <v>0</v>
      </c>
      <c r="W2514" s="114">
        <f>IF(ISNA(VLOOKUP(H2514,'data putaway'!$A$1:$E$530,2,0)),0,VLOOKUP(H2514,'data putaway'!$A$1:$E$530,2,0))</f>
        <v>0</v>
      </c>
      <c r="X2514" s="354" t="b">
        <f t="shared" si="882"/>
        <v>1</v>
      </c>
      <c r="Y2514" s="354">
        <f>IF(ISNA(VLOOKUP(H2514,'data putaway'!$A$1:$E$530,4,0)),0,VLOOKUP(H2514,'data putaway'!$A$1:$E$530,4,0))</f>
        <v>0</v>
      </c>
      <c r="Z2514" s="113">
        <f>IF(ISNA(VLOOKUP(H2514,'data putaway'!$A$1:$E$530,5,0)),0,VLOOKUP(H2514,'data putaway'!$A$1:$E$530,5,0))</f>
        <v>0</v>
      </c>
      <c r="AA2514" s="354" t="b">
        <f t="shared" si="883"/>
        <v>0</v>
      </c>
      <c r="AB2514" s="354" t="b">
        <f t="shared" si="884"/>
        <v>0</v>
      </c>
      <c r="AC2514" s="356" t="str">
        <f t="shared" ca="1" si="885"/>
        <v/>
      </c>
      <c r="AD2514" s="114" t="str">
        <f t="shared" ca="1" si="870"/>
        <v/>
      </c>
      <c r="AE2514" s="114">
        <f t="shared" si="886"/>
        <v>0</v>
      </c>
      <c r="AF2514" s="114">
        <f t="shared" si="887"/>
        <v>0</v>
      </c>
      <c r="AG2514" s="354" t="str">
        <f t="shared" si="888"/>
        <v>CG35</v>
      </c>
      <c r="AH2514" s="114">
        <f>IF(ISNA(VLOOKUP(L2514,'MASTER DATA'!$A$1:$F$192,6,0)),0,VLOOKUP(L2514,'MASTER DATA'!$A$1:$F$192,6,0))*AE2514</f>
        <v>0</v>
      </c>
      <c r="AI2514" s="354" t="e">
        <f>VLOOKUP($D2514,'warehouse mapping'!$AN$7:$AO$17,2,0)</f>
        <v>#N/A</v>
      </c>
      <c r="AJ2514" s="114">
        <f t="shared" si="889"/>
        <v>1</v>
      </c>
      <c r="AK2514" s="354" t="e">
        <f t="shared" si="890"/>
        <v>#N/A</v>
      </c>
      <c r="AL2514" s="354" t="s">
        <v>3025</v>
      </c>
      <c r="AM2514" s="354">
        <f t="shared" si="871"/>
        <v>1</v>
      </c>
      <c r="AN2514" s="354" t="b">
        <f t="shared" si="891"/>
        <v>1</v>
      </c>
    </row>
    <row r="2515" spans="1:40" s="354" customFormat="1">
      <c r="A2515" s="354" t="str">
        <f t="shared" si="872"/>
        <v>CG36A01</v>
      </c>
      <c r="B2515" s="354">
        <f t="shared" si="873"/>
        <v>0</v>
      </c>
      <c r="C2515" s="354">
        <f t="shared" si="874"/>
        <v>0</v>
      </c>
      <c r="D2515" s="354" t="str">
        <f t="shared" si="875"/>
        <v>CG</v>
      </c>
      <c r="E2515" s="354" t="str">
        <f t="shared" si="876"/>
        <v>36</v>
      </c>
      <c r="F2515" s="354" t="str">
        <f t="shared" si="877"/>
        <v>A</v>
      </c>
      <c r="G2515" s="355" t="str">
        <f t="shared" si="878"/>
        <v>01</v>
      </c>
      <c r="H2515" s="232" t="s">
        <v>2731</v>
      </c>
      <c r="I2515" s="232" t="s">
        <v>3025</v>
      </c>
      <c r="J2515" s="233" t="s">
        <v>3025</v>
      </c>
      <c r="K2515" s="233" t="s">
        <v>3025</v>
      </c>
      <c r="L2515" s="234"/>
      <c r="M2515" s="232" t="str">
        <f>IF(ISNA(VLOOKUP(L2515,'MASTER DATA'!$A$1:$B$192,2,0)),"",VLOOKUP(L2515,'MASTER DATA'!$A$1:$B$192,2,0))</f>
        <v/>
      </c>
      <c r="N2515" s="232">
        <v>0</v>
      </c>
      <c r="O2515" s="232" t="e">
        <f t="shared" si="879"/>
        <v>#N/A</v>
      </c>
      <c r="P2515" s="232" t="e">
        <f t="shared" si="880"/>
        <v>#N/A</v>
      </c>
      <c r="Q2515" s="232" t="e">
        <f>VLOOKUP(L2515,'MASTER DATA'!$A$1:$E$192,5,0)</f>
        <v>#N/A</v>
      </c>
      <c r="R2515" s="234">
        <f>SUMIF('picking of the day'!$H$4:$H$358,WMS!H2515&amp;WMS!L2515,'picking of the day'!$E$4:$E$358)</f>
        <v>0</v>
      </c>
      <c r="U2515" s="114">
        <f>IF(ISNA(VLOOKUP(H2515,'data putaway'!$A$1:$E$530,3,0)),0,VLOOKUP(H2515,'data putaway'!$A$1:$E$530,3,0))</f>
        <v>0</v>
      </c>
      <c r="V2515" s="354">
        <f t="shared" si="881"/>
        <v>0</v>
      </c>
      <c r="W2515" s="114">
        <f>IF(ISNA(VLOOKUP(H2515,'data putaway'!$A$1:$E$530,2,0)),0,VLOOKUP(H2515,'data putaway'!$A$1:$E$530,2,0))</f>
        <v>0</v>
      </c>
      <c r="X2515" s="354" t="b">
        <f t="shared" si="882"/>
        <v>1</v>
      </c>
      <c r="Y2515" s="354">
        <f>IF(ISNA(VLOOKUP(H2515,'data putaway'!$A$1:$E$530,4,0)),0,VLOOKUP(H2515,'data putaway'!$A$1:$E$530,4,0))</f>
        <v>0</v>
      </c>
      <c r="Z2515" s="113">
        <f>IF(ISNA(VLOOKUP(H2515,'data putaway'!$A$1:$E$530,5,0)),0,VLOOKUP(H2515,'data putaway'!$A$1:$E$530,5,0))</f>
        <v>0</v>
      </c>
      <c r="AA2515" s="354" t="b">
        <f t="shared" si="883"/>
        <v>0</v>
      </c>
      <c r="AB2515" s="354" t="b">
        <f t="shared" si="884"/>
        <v>0</v>
      </c>
      <c r="AC2515" s="356" t="str">
        <f t="shared" ca="1" si="885"/>
        <v/>
      </c>
      <c r="AD2515" s="114" t="str">
        <f t="shared" ca="1" si="870"/>
        <v/>
      </c>
      <c r="AE2515" s="114">
        <f t="shared" si="886"/>
        <v>0</v>
      </c>
      <c r="AF2515" s="114">
        <f t="shared" si="887"/>
        <v>0</v>
      </c>
      <c r="AG2515" s="354" t="str">
        <f t="shared" si="888"/>
        <v>CG36</v>
      </c>
      <c r="AH2515" s="114">
        <f>IF(ISNA(VLOOKUP(L2515,'MASTER DATA'!$A$1:$F$192,6,0)),0,VLOOKUP(L2515,'MASTER DATA'!$A$1:$F$192,6,0))*AE2515</f>
        <v>0</v>
      </c>
      <c r="AI2515" s="354" t="e">
        <f>VLOOKUP($D2515,'warehouse mapping'!$AN$7:$AO$17,2,0)</f>
        <v>#N/A</v>
      </c>
      <c r="AJ2515" s="114">
        <f t="shared" si="889"/>
        <v>1</v>
      </c>
      <c r="AK2515" s="354" t="e">
        <f t="shared" si="890"/>
        <v>#N/A</v>
      </c>
      <c r="AL2515" s="354" t="s">
        <v>3025</v>
      </c>
      <c r="AM2515" s="354">
        <f t="shared" si="871"/>
        <v>1</v>
      </c>
      <c r="AN2515" s="354" t="b">
        <f t="shared" si="891"/>
        <v>1</v>
      </c>
    </row>
    <row r="2516" spans="1:40" s="354" customFormat="1">
      <c r="A2516" s="354" t="str">
        <f t="shared" si="872"/>
        <v>CG36A02</v>
      </c>
      <c r="B2516" s="354">
        <f t="shared" si="873"/>
        <v>0</v>
      </c>
      <c r="C2516" s="354">
        <f t="shared" si="874"/>
        <v>0</v>
      </c>
      <c r="D2516" s="354" t="str">
        <f t="shared" si="875"/>
        <v>CG</v>
      </c>
      <c r="E2516" s="354" t="str">
        <f t="shared" si="876"/>
        <v>36</v>
      </c>
      <c r="F2516" s="354" t="str">
        <f t="shared" si="877"/>
        <v>A</v>
      </c>
      <c r="G2516" s="355" t="str">
        <f t="shared" si="878"/>
        <v>02</v>
      </c>
      <c r="H2516" s="232" t="s">
        <v>2732</v>
      </c>
      <c r="I2516" s="232" t="s">
        <v>3025</v>
      </c>
      <c r="J2516" s="233" t="s">
        <v>3025</v>
      </c>
      <c r="K2516" s="233" t="s">
        <v>3025</v>
      </c>
      <c r="L2516" s="234"/>
      <c r="M2516" s="232" t="str">
        <f>IF(ISNA(VLOOKUP(L2516,'MASTER DATA'!$A$1:$B$192,2,0)),"",VLOOKUP(L2516,'MASTER DATA'!$A$1:$B$192,2,0))</f>
        <v/>
      </c>
      <c r="N2516" s="232">
        <v>0</v>
      </c>
      <c r="O2516" s="232" t="e">
        <f t="shared" si="879"/>
        <v>#N/A</v>
      </c>
      <c r="P2516" s="232" t="e">
        <f t="shared" si="880"/>
        <v>#N/A</v>
      </c>
      <c r="Q2516" s="232" t="e">
        <f>VLOOKUP(L2516,'MASTER DATA'!$A$1:$E$192,5,0)</f>
        <v>#N/A</v>
      </c>
      <c r="R2516" s="234">
        <f>SUMIF('picking of the day'!$H$4:$H$358,WMS!H2516&amp;WMS!L2516,'picking of the day'!$E$4:$E$358)</f>
        <v>0</v>
      </c>
      <c r="U2516" s="114">
        <f>IF(ISNA(VLOOKUP(H2516,'data putaway'!$A$1:$E$530,3,0)),0,VLOOKUP(H2516,'data putaway'!$A$1:$E$530,3,0))</f>
        <v>0</v>
      </c>
      <c r="V2516" s="354">
        <f t="shared" si="881"/>
        <v>0</v>
      </c>
      <c r="W2516" s="114">
        <f>IF(ISNA(VLOOKUP(H2516,'data putaway'!$A$1:$E$530,2,0)),0,VLOOKUP(H2516,'data putaway'!$A$1:$E$530,2,0))</f>
        <v>0</v>
      </c>
      <c r="X2516" s="354" t="b">
        <f t="shared" si="882"/>
        <v>1</v>
      </c>
      <c r="Y2516" s="354">
        <f>IF(ISNA(VLOOKUP(H2516,'data putaway'!$A$1:$E$530,4,0)),0,VLOOKUP(H2516,'data putaway'!$A$1:$E$530,4,0))</f>
        <v>0</v>
      </c>
      <c r="Z2516" s="113">
        <f>IF(ISNA(VLOOKUP(H2516,'data putaway'!$A$1:$E$530,5,0)),0,VLOOKUP(H2516,'data putaway'!$A$1:$E$530,5,0))</f>
        <v>0</v>
      </c>
      <c r="AA2516" s="354" t="b">
        <f t="shared" si="883"/>
        <v>0</v>
      </c>
      <c r="AB2516" s="354" t="b">
        <f t="shared" si="884"/>
        <v>0</v>
      </c>
      <c r="AC2516" s="356" t="str">
        <f t="shared" ca="1" si="885"/>
        <v/>
      </c>
      <c r="AD2516" s="114" t="str">
        <f t="shared" ca="1" si="870"/>
        <v/>
      </c>
      <c r="AE2516" s="114">
        <f t="shared" si="886"/>
        <v>0</v>
      </c>
      <c r="AF2516" s="114">
        <f t="shared" si="887"/>
        <v>0</v>
      </c>
      <c r="AG2516" s="354" t="str">
        <f t="shared" si="888"/>
        <v>CG36</v>
      </c>
      <c r="AH2516" s="114">
        <f>IF(ISNA(VLOOKUP(L2516,'MASTER DATA'!$A$1:$F$192,6,0)),0,VLOOKUP(L2516,'MASTER DATA'!$A$1:$F$192,6,0))*AE2516</f>
        <v>0</v>
      </c>
      <c r="AI2516" s="354" t="e">
        <f>VLOOKUP($D2516,'warehouse mapping'!$AN$7:$AO$17,2,0)</f>
        <v>#N/A</v>
      </c>
      <c r="AJ2516" s="114">
        <f t="shared" si="889"/>
        <v>1</v>
      </c>
      <c r="AK2516" s="354" t="e">
        <f t="shared" si="890"/>
        <v>#N/A</v>
      </c>
      <c r="AL2516" s="354" t="s">
        <v>3025</v>
      </c>
      <c r="AM2516" s="354">
        <f t="shared" si="871"/>
        <v>1</v>
      </c>
      <c r="AN2516" s="354" t="b">
        <f t="shared" si="891"/>
        <v>1</v>
      </c>
    </row>
    <row r="2517" spans="1:40" s="354" customFormat="1">
      <c r="A2517" s="354" t="str">
        <f t="shared" si="872"/>
        <v>CG36B01</v>
      </c>
      <c r="B2517" s="354">
        <f t="shared" si="873"/>
        <v>0</v>
      </c>
      <c r="C2517" s="354">
        <f t="shared" si="874"/>
        <v>0</v>
      </c>
      <c r="D2517" s="354" t="str">
        <f t="shared" si="875"/>
        <v>CG</v>
      </c>
      <c r="E2517" s="354" t="str">
        <f t="shared" si="876"/>
        <v>36</v>
      </c>
      <c r="F2517" s="354" t="str">
        <f t="shared" si="877"/>
        <v>B</v>
      </c>
      <c r="G2517" s="355" t="str">
        <f t="shared" si="878"/>
        <v>01</v>
      </c>
      <c r="H2517" s="232" t="s">
        <v>2733</v>
      </c>
      <c r="I2517" s="232" t="s">
        <v>3025</v>
      </c>
      <c r="J2517" s="233" t="s">
        <v>3025</v>
      </c>
      <c r="K2517" s="233" t="s">
        <v>3025</v>
      </c>
      <c r="L2517" s="234"/>
      <c r="M2517" s="232" t="str">
        <f>IF(ISNA(VLOOKUP(L2517,'MASTER DATA'!$A$1:$B$192,2,0)),"",VLOOKUP(L2517,'MASTER DATA'!$A$1:$B$192,2,0))</f>
        <v/>
      </c>
      <c r="N2517" s="232">
        <v>0</v>
      </c>
      <c r="O2517" s="232" t="e">
        <f t="shared" si="879"/>
        <v>#N/A</v>
      </c>
      <c r="P2517" s="232" t="e">
        <f t="shared" si="880"/>
        <v>#N/A</v>
      </c>
      <c r="Q2517" s="232" t="e">
        <f>VLOOKUP(L2517,'MASTER DATA'!$A$1:$E$192,5,0)</f>
        <v>#N/A</v>
      </c>
      <c r="R2517" s="234">
        <f>SUMIF('picking of the day'!$H$4:$H$358,WMS!H2517&amp;WMS!L2517,'picking of the day'!$E$4:$E$358)</f>
        <v>0</v>
      </c>
      <c r="U2517" s="114">
        <f>IF(ISNA(VLOOKUP(H2517,'data putaway'!$A$1:$E$530,3,0)),0,VLOOKUP(H2517,'data putaway'!$A$1:$E$530,3,0))</f>
        <v>0</v>
      </c>
      <c r="V2517" s="354">
        <f t="shared" si="881"/>
        <v>0</v>
      </c>
      <c r="W2517" s="114">
        <f>IF(ISNA(VLOOKUP(H2517,'data putaway'!$A$1:$E$530,2,0)),0,VLOOKUP(H2517,'data putaway'!$A$1:$E$530,2,0))</f>
        <v>0</v>
      </c>
      <c r="X2517" s="354" t="b">
        <f t="shared" si="882"/>
        <v>1</v>
      </c>
      <c r="Y2517" s="354">
        <f>IF(ISNA(VLOOKUP(H2517,'data putaway'!$A$1:$E$530,4,0)),0,VLOOKUP(H2517,'data putaway'!$A$1:$E$530,4,0))</f>
        <v>0</v>
      </c>
      <c r="Z2517" s="113">
        <f>IF(ISNA(VLOOKUP(H2517,'data putaway'!$A$1:$E$530,5,0)),0,VLOOKUP(H2517,'data putaway'!$A$1:$E$530,5,0))</f>
        <v>0</v>
      </c>
      <c r="AA2517" s="354" t="b">
        <f t="shared" si="883"/>
        <v>0</v>
      </c>
      <c r="AB2517" s="354" t="b">
        <f t="shared" si="884"/>
        <v>0</v>
      </c>
      <c r="AC2517" s="356" t="str">
        <f t="shared" ca="1" si="885"/>
        <v/>
      </c>
      <c r="AD2517" s="114" t="str">
        <f t="shared" ca="1" si="870"/>
        <v/>
      </c>
      <c r="AE2517" s="114">
        <f t="shared" si="886"/>
        <v>0</v>
      </c>
      <c r="AF2517" s="114">
        <f t="shared" si="887"/>
        <v>0</v>
      </c>
      <c r="AG2517" s="354" t="str">
        <f t="shared" si="888"/>
        <v>CG36</v>
      </c>
      <c r="AH2517" s="114">
        <f>IF(ISNA(VLOOKUP(L2517,'MASTER DATA'!$A$1:$F$192,6,0)),0,VLOOKUP(L2517,'MASTER DATA'!$A$1:$F$192,6,0))*AE2517</f>
        <v>0</v>
      </c>
      <c r="AI2517" s="354" t="e">
        <f>VLOOKUP($D2517,'warehouse mapping'!$AN$7:$AO$17,2,0)</f>
        <v>#N/A</v>
      </c>
      <c r="AJ2517" s="114">
        <f t="shared" si="889"/>
        <v>1</v>
      </c>
      <c r="AK2517" s="354" t="e">
        <f t="shared" si="890"/>
        <v>#N/A</v>
      </c>
      <c r="AL2517" s="354" t="s">
        <v>3025</v>
      </c>
      <c r="AM2517" s="354">
        <f t="shared" si="871"/>
        <v>1</v>
      </c>
      <c r="AN2517" s="354" t="b">
        <f t="shared" si="891"/>
        <v>1</v>
      </c>
    </row>
    <row r="2518" spans="1:40" s="354" customFormat="1">
      <c r="A2518" s="354" t="str">
        <f t="shared" si="872"/>
        <v>CG36B02</v>
      </c>
      <c r="B2518" s="354">
        <f t="shared" si="873"/>
        <v>0</v>
      </c>
      <c r="C2518" s="354">
        <f t="shared" si="874"/>
        <v>0</v>
      </c>
      <c r="D2518" s="354" t="str">
        <f t="shared" si="875"/>
        <v>CG</v>
      </c>
      <c r="E2518" s="354" t="str">
        <f t="shared" si="876"/>
        <v>36</v>
      </c>
      <c r="F2518" s="354" t="str">
        <f t="shared" si="877"/>
        <v>B</v>
      </c>
      <c r="G2518" s="355" t="str">
        <f t="shared" si="878"/>
        <v>02</v>
      </c>
      <c r="H2518" s="232" t="s">
        <v>2734</v>
      </c>
      <c r="I2518" s="232" t="s">
        <v>3025</v>
      </c>
      <c r="J2518" s="233" t="s">
        <v>3025</v>
      </c>
      <c r="K2518" s="233" t="s">
        <v>3025</v>
      </c>
      <c r="L2518" s="234"/>
      <c r="M2518" s="232" t="str">
        <f>IF(ISNA(VLOOKUP(L2518,'MASTER DATA'!$A$1:$B$192,2,0)),"",VLOOKUP(L2518,'MASTER DATA'!$A$1:$B$192,2,0))</f>
        <v/>
      </c>
      <c r="N2518" s="232">
        <v>0</v>
      </c>
      <c r="O2518" s="232" t="e">
        <f t="shared" si="879"/>
        <v>#N/A</v>
      </c>
      <c r="P2518" s="232" t="e">
        <f t="shared" si="880"/>
        <v>#N/A</v>
      </c>
      <c r="Q2518" s="232" t="e">
        <f>VLOOKUP(L2518,'MASTER DATA'!$A$1:$E$192,5,0)</f>
        <v>#N/A</v>
      </c>
      <c r="R2518" s="234">
        <f>SUMIF('picking of the day'!$H$4:$H$358,WMS!H2518&amp;WMS!L2518,'picking of the day'!$E$4:$E$358)</f>
        <v>0</v>
      </c>
      <c r="U2518" s="114">
        <f>IF(ISNA(VLOOKUP(H2518,'data putaway'!$A$1:$E$530,3,0)),0,VLOOKUP(H2518,'data putaway'!$A$1:$E$530,3,0))</f>
        <v>0</v>
      </c>
      <c r="V2518" s="354">
        <f t="shared" si="881"/>
        <v>0</v>
      </c>
      <c r="W2518" s="114">
        <f>IF(ISNA(VLOOKUP(H2518,'data putaway'!$A$1:$E$530,2,0)),0,VLOOKUP(H2518,'data putaway'!$A$1:$E$530,2,0))</f>
        <v>0</v>
      </c>
      <c r="X2518" s="354" t="b">
        <f t="shared" si="882"/>
        <v>1</v>
      </c>
      <c r="Y2518" s="354">
        <f>IF(ISNA(VLOOKUP(H2518,'data putaway'!$A$1:$E$530,4,0)),0,VLOOKUP(H2518,'data putaway'!$A$1:$E$530,4,0))</f>
        <v>0</v>
      </c>
      <c r="Z2518" s="113">
        <f>IF(ISNA(VLOOKUP(H2518,'data putaway'!$A$1:$E$530,5,0)),0,VLOOKUP(H2518,'data putaway'!$A$1:$E$530,5,0))</f>
        <v>0</v>
      </c>
      <c r="AA2518" s="354" t="b">
        <f t="shared" si="883"/>
        <v>0</v>
      </c>
      <c r="AB2518" s="354" t="b">
        <f t="shared" si="884"/>
        <v>0</v>
      </c>
      <c r="AC2518" s="356" t="str">
        <f t="shared" ca="1" si="885"/>
        <v/>
      </c>
      <c r="AD2518" s="114" t="str">
        <f t="shared" ca="1" si="870"/>
        <v/>
      </c>
      <c r="AE2518" s="114">
        <f t="shared" si="886"/>
        <v>0</v>
      </c>
      <c r="AF2518" s="114">
        <f t="shared" si="887"/>
        <v>0</v>
      </c>
      <c r="AG2518" s="354" t="str">
        <f t="shared" si="888"/>
        <v>CG36</v>
      </c>
      <c r="AH2518" s="114">
        <f>IF(ISNA(VLOOKUP(L2518,'MASTER DATA'!$A$1:$F$192,6,0)),0,VLOOKUP(L2518,'MASTER DATA'!$A$1:$F$192,6,0))*AE2518</f>
        <v>0</v>
      </c>
      <c r="AI2518" s="354" t="e">
        <f>VLOOKUP($D2518,'warehouse mapping'!$AN$7:$AO$17,2,0)</f>
        <v>#N/A</v>
      </c>
      <c r="AJ2518" s="114">
        <f t="shared" si="889"/>
        <v>1</v>
      </c>
      <c r="AK2518" s="354" t="e">
        <f t="shared" si="890"/>
        <v>#N/A</v>
      </c>
      <c r="AL2518" s="354" t="s">
        <v>3025</v>
      </c>
      <c r="AM2518" s="354">
        <f t="shared" si="871"/>
        <v>1</v>
      </c>
      <c r="AN2518" s="354" t="b">
        <f t="shared" si="891"/>
        <v>1</v>
      </c>
    </row>
    <row r="2519" spans="1:40" s="354" customFormat="1">
      <c r="A2519" s="354" t="str">
        <f t="shared" si="872"/>
        <v>CG36C01</v>
      </c>
      <c r="B2519" s="354">
        <f t="shared" si="873"/>
        <v>0</v>
      </c>
      <c r="C2519" s="354">
        <f t="shared" si="874"/>
        <v>0</v>
      </c>
      <c r="D2519" s="354" t="str">
        <f t="shared" si="875"/>
        <v>CG</v>
      </c>
      <c r="E2519" s="354" t="str">
        <f t="shared" si="876"/>
        <v>36</v>
      </c>
      <c r="F2519" s="354" t="str">
        <f t="shared" si="877"/>
        <v>C</v>
      </c>
      <c r="G2519" s="355" t="str">
        <f t="shared" si="878"/>
        <v>01</v>
      </c>
      <c r="H2519" s="232" t="s">
        <v>2735</v>
      </c>
      <c r="I2519" s="232" t="s">
        <v>3025</v>
      </c>
      <c r="J2519" s="233" t="s">
        <v>3025</v>
      </c>
      <c r="K2519" s="233" t="s">
        <v>3025</v>
      </c>
      <c r="L2519" s="234"/>
      <c r="M2519" s="232" t="str">
        <f>IF(ISNA(VLOOKUP(L2519,'MASTER DATA'!$A$1:$B$192,2,0)),"",VLOOKUP(L2519,'MASTER DATA'!$A$1:$B$192,2,0))</f>
        <v/>
      </c>
      <c r="N2519" s="232">
        <v>0</v>
      </c>
      <c r="O2519" s="232" t="e">
        <f t="shared" si="879"/>
        <v>#N/A</v>
      </c>
      <c r="P2519" s="232" t="e">
        <f t="shared" si="880"/>
        <v>#N/A</v>
      </c>
      <c r="Q2519" s="232" t="e">
        <f>VLOOKUP(L2519,'MASTER DATA'!$A$1:$E$192,5,0)</f>
        <v>#N/A</v>
      </c>
      <c r="R2519" s="234">
        <f>SUMIF('picking of the day'!$H$4:$H$358,WMS!H2519&amp;WMS!L2519,'picking of the day'!$E$4:$E$358)</f>
        <v>0</v>
      </c>
      <c r="U2519" s="114">
        <f>IF(ISNA(VLOOKUP(H2519,'data putaway'!$A$1:$E$530,3,0)),0,VLOOKUP(H2519,'data putaway'!$A$1:$E$530,3,0))</f>
        <v>0</v>
      </c>
      <c r="V2519" s="354">
        <f t="shared" si="881"/>
        <v>0</v>
      </c>
      <c r="W2519" s="114">
        <f>IF(ISNA(VLOOKUP(H2519,'data putaway'!$A$1:$E$530,2,0)),0,VLOOKUP(H2519,'data putaway'!$A$1:$E$530,2,0))</f>
        <v>0</v>
      </c>
      <c r="X2519" s="354" t="b">
        <f t="shared" si="882"/>
        <v>1</v>
      </c>
      <c r="Y2519" s="354">
        <f>IF(ISNA(VLOOKUP(H2519,'data putaway'!$A$1:$E$530,4,0)),0,VLOOKUP(H2519,'data putaway'!$A$1:$E$530,4,0))</f>
        <v>0</v>
      </c>
      <c r="Z2519" s="113">
        <f>IF(ISNA(VLOOKUP(H2519,'data putaway'!$A$1:$E$530,5,0)),0,VLOOKUP(H2519,'data putaway'!$A$1:$E$530,5,0))</f>
        <v>0</v>
      </c>
      <c r="AA2519" s="354" t="b">
        <f t="shared" si="883"/>
        <v>0</v>
      </c>
      <c r="AB2519" s="354" t="b">
        <f t="shared" si="884"/>
        <v>0</v>
      </c>
      <c r="AC2519" s="356" t="str">
        <f t="shared" ca="1" si="885"/>
        <v/>
      </c>
      <c r="AD2519" s="114" t="str">
        <f t="shared" ca="1" si="870"/>
        <v/>
      </c>
      <c r="AE2519" s="114">
        <f t="shared" si="886"/>
        <v>0</v>
      </c>
      <c r="AF2519" s="114">
        <f t="shared" si="887"/>
        <v>0</v>
      </c>
      <c r="AG2519" s="354" t="str">
        <f t="shared" si="888"/>
        <v>CG36</v>
      </c>
      <c r="AH2519" s="114">
        <f>IF(ISNA(VLOOKUP(L2519,'MASTER DATA'!$A$1:$F$192,6,0)),0,VLOOKUP(L2519,'MASTER DATA'!$A$1:$F$192,6,0))*AE2519</f>
        <v>0</v>
      </c>
      <c r="AI2519" s="354" t="e">
        <f>VLOOKUP($D2519,'warehouse mapping'!$AN$7:$AO$17,2,0)</f>
        <v>#N/A</v>
      </c>
      <c r="AJ2519" s="114">
        <f t="shared" si="889"/>
        <v>1</v>
      </c>
      <c r="AK2519" s="354" t="e">
        <f t="shared" si="890"/>
        <v>#N/A</v>
      </c>
      <c r="AL2519" s="354" t="s">
        <v>3025</v>
      </c>
      <c r="AM2519" s="354">
        <f t="shared" si="871"/>
        <v>1</v>
      </c>
      <c r="AN2519" s="354" t="b">
        <f t="shared" si="891"/>
        <v>1</v>
      </c>
    </row>
    <row r="2520" spans="1:40" s="354" customFormat="1">
      <c r="A2520" s="354" t="str">
        <f t="shared" si="872"/>
        <v>CG36C02</v>
      </c>
      <c r="B2520" s="354">
        <f t="shared" si="873"/>
        <v>0</v>
      </c>
      <c r="C2520" s="354">
        <f t="shared" si="874"/>
        <v>0</v>
      </c>
      <c r="D2520" s="354" t="str">
        <f t="shared" si="875"/>
        <v>CG</v>
      </c>
      <c r="E2520" s="354" t="str">
        <f t="shared" si="876"/>
        <v>36</v>
      </c>
      <c r="F2520" s="354" t="str">
        <f t="shared" si="877"/>
        <v>C</v>
      </c>
      <c r="G2520" s="355" t="str">
        <f t="shared" si="878"/>
        <v>02</v>
      </c>
      <c r="H2520" s="232" t="s">
        <v>2736</v>
      </c>
      <c r="I2520" s="232" t="s">
        <v>3025</v>
      </c>
      <c r="J2520" s="233" t="s">
        <v>3025</v>
      </c>
      <c r="K2520" s="233" t="s">
        <v>3025</v>
      </c>
      <c r="L2520" s="234"/>
      <c r="M2520" s="232" t="str">
        <f>IF(ISNA(VLOOKUP(L2520,'MASTER DATA'!$A$1:$B$192,2,0)),"",VLOOKUP(L2520,'MASTER DATA'!$A$1:$B$192,2,0))</f>
        <v/>
      </c>
      <c r="N2520" s="232">
        <v>0</v>
      </c>
      <c r="O2520" s="232" t="e">
        <f t="shared" si="879"/>
        <v>#N/A</v>
      </c>
      <c r="P2520" s="232" t="e">
        <f t="shared" si="880"/>
        <v>#N/A</v>
      </c>
      <c r="Q2520" s="232" t="e">
        <f>VLOOKUP(L2520,'MASTER DATA'!$A$1:$E$192,5,0)</f>
        <v>#N/A</v>
      </c>
      <c r="R2520" s="234">
        <f>SUMIF('picking of the day'!$H$4:$H$358,WMS!H2520&amp;WMS!L2520,'picking of the day'!$E$4:$E$358)</f>
        <v>0</v>
      </c>
      <c r="U2520" s="114">
        <f>IF(ISNA(VLOOKUP(H2520,'data putaway'!$A$1:$E$530,3,0)),0,VLOOKUP(H2520,'data putaway'!$A$1:$E$530,3,0))</f>
        <v>0</v>
      </c>
      <c r="V2520" s="354">
        <f t="shared" si="881"/>
        <v>0</v>
      </c>
      <c r="W2520" s="114">
        <f>IF(ISNA(VLOOKUP(H2520,'data putaway'!$A$1:$E$530,2,0)),0,VLOOKUP(H2520,'data putaway'!$A$1:$E$530,2,0))</f>
        <v>0</v>
      </c>
      <c r="X2520" s="354" t="b">
        <f t="shared" si="882"/>
        <v>1</v>
      </c>
      <c r="Y2520" s="354">
        <f>IF(ISNA(VLOOKUP(H2520,'data putaway'!$A$1:$E$530,4,0)),0,VLOOKUP(H2520,'data putaway'!$A$1:$E$530,4,0))</f>
        <v>0</v>
      </c>
      <c r="Z2520" s="113">
        <f>IF(ISNA(VLOOKUP(H2520,'data putaway'!$A$1:$E$530,5,0)),0,VLOOKUP(H2520,'data putaway'!$A$1:$E$530,5,0))</f>
        <v>0</v>
      </c>
      <c r="AA2520" s="354" t="b">
        <f t="shared" si="883"/>
        <v>0</v>
      </c>
      <c r="AB2520" s="354" t="b">
        <f t="shared" si="884"/>
        <v>0</v>
      </c>
      <c r="AC2520" s="356" t="str">
        <f t="shared" ca="1" si="885"/>
        <v/>
      </c>
      <c r="AD2520" s="114" t="str">
        <f t="shared" ca="1" si="870"/>
        <v/>
      </c>
      <c r="AE2520" s="114">
        <f t="shared" si="886"/>
        <v>0</v>
      </c>
      <c r="AF2520" s="114">
        <f t="shared" si="887"/>
        <v>0</v>
      </c>
      <c r="AG2520" s="354" t="str">
        <f t="shared" si="888"/>
        <v>CG36</v>
      </c>
      <c r="AH2520" s="114">
        <f>IF(ISNA(VLOOKUP(L2520,'MASTER DATA'!$A$1:$F$192,6,0)),0,VLOOKUP(L2520,'MASTER DATA'!$A$1:$F$192,6,0))*AE2520</f>
        <v>0</v>
      </c>
      <c r="AI2520" s="354" t="e">
        <f>VLOOKUP($D2520,'warehouse mapping'!$AN$7:$AO$17,2,0)</f>
        <v>#N/A</v>
      </c>
      <c r="AJ2520" s="114">
        <f t="shared" si="889"/>
        <v>1</v>
      </c>
      <c r="AK2520" s="354" t="e">
        <f t="shared" si="890"/>
        <v>#N/A</v>
      </c>
      <c r="AL2520" s="354" t="s">
        <v>3025</v>
      </c>
      <c r="AM2520" s="354">
        <f t="shared" si="871"/>
        <v>1</v>
      </c>
      <c r="AN2520" s="354" t="b">
        <f t="shared" si="891"/>
        <v>1</v>
      </c>
    </row>
    <row r="2521" spans="1:40" s="354" customFormat="1">
      <c r="A2521" s="354" t="str">
        <f t="shared" si="872"/>
        <v>CG36D01</v>
      </c>
      <c r="B2521" s="354">
        <f t="shared" si="873"/>
        <v>0</v>
      </c>
      <c r="C2521" s="354">
        <f t="shared" si="874"/>
        <v>0</v>
      </c>
      <c r="D2521" s="354" t="str">
        <f t="shared" si="875"/>
        <v>CG</v>
      </c>
      <c r="E2521" s="354" t="str">
        <f t="shared" si="876"/>
        <v>36</v>
      </c>
      <c r="F2521" s="354" t="str">
        <f t="shared" si="877"/>
        <v>D</v>
      </c>
      <c r="G2521" s="355" t="str">
        <f t="shared" si="878"/>
        <v>01</v>
      </c>
      <c r="H2521" s="232" t="s">
        <v>2737</v>
      </c>
      <c r="I2521" s="232" t="s">
        <v>3025</v>
      </c>
      <c r="J2521" s="233" t="s">
        <v>3025</v>
      </c>
      <c r="K2521" s="233" t="s">
        <v>3025</v>
      </c>
      <c r="L2521" s="234"/>
      <c r="M2521" s="232" t="str">
        <f>IF(ISNA(VLOOKUP(L2521,'MASTER DATA'!$A$1:$B$192,2,0)),"",VLOOKUP(L2521,'MASTER DATA'!$A$1:$B$192,2,0))</f>
        <v/>
      </c>
      <c r="N2521" s="232">
        <v>0</v>
      </c>
      <c r="O2521" s="232" t="e">
        <f t="shared" si="879"/>
        <v>#N/A</v>
      </c>
      <c r="P2521" s="232" t="e">
        <f t="shared" si="880"/>
        <v>#N/A</v>
      </c>
      <c r="Q2521" s="232" t="e">
        <f>VLOOKUP(L2521,'MASTER DATA'!$A$1:$E$192,5,0)</f>
        <v>#N/A</v>
      </c>
      <c r="R2521" s="234">
        <f>SUMIF('picking of the day'!$H$4:$H$358,WMS!H2521&amp;WMS!L2521,'picking of the day'!$E$4:$E$358)</f>
        <v>0</v>
      </c>
      <c r="U2521" s="114">
        <f>IF(ISNA(VLOOKUP(H2521,'data putaway'!$A$1:$E$530,3,0)),0,VLOOKUP(H2521,'data putaway'!$A$1:$E$530,3,0))</f>
        <v>0</v>
      </c>
      <c r="V2521" s="354">
        <f t="shared" si="881"/>
        <v>0</v>
      </c>
      <c r="W2521" s="114">
        <f>IF(ISNA(VLOOKUP(H2521,'data putaway'!$A$1:$E$530,2,0)),0,VLOOKUP(H2521,'data putaway'!$A$1:$E$530,2,0))</f>
        <v>0</v>
      </c>
      <c r="X2521" s="354" t="b">
        <f t="shared" si="882"/>
        <v>1</v>
      </c>
      <c r="Y2521" s="354">
        <f>IF(ISNA(VLOOKUP(H2521,'data putaway'!$A$1:$E$530,4,0)),0,VLOOKUP(H2521,'data putaway'!$A$1:$E$530,4,0))</f>
        <v>0</v>
      </c>
      <c r="Z2521" s="113">
        <f>IF(ISNA(VLOOKUP(H2521,'data putaway'!$A$1:$E$530,5,0)),0,VLOOKUP(H2521,'data putaway'!$A$1:$E$530,5,0))</f>
        <v>0</v>
      </c>
      <c r="AA2521" s="354" t="b">
        <f t="shared" si="883"/>
        <v>0</v>
      </c>
      <c r="AB2521" s="354" t="b">
        <f t="shared" si="884"/>
        <v>0</v>
      </c>
      <c r="AC2521" s="356" t="str">
        <f t="shared" ca="1" si="885"/>
        <v/>
      </c>
      <c r="AD2521" s="114" t="str">
        <f t="shared" ca="1" si="870"/>
        <v/>
      </c>
      <c r="AE2521" s="114">
        <f t="shared" si="886"/>
        <v>0</v>
      </c>
      <c r="AF2521" s="114">
        <f t="shared" si="887"/>
        <v>0</v>
      </c>
      <c r="AG2521" s="354" t="str">
        <f t="shared" si="888"/>
        <v>CG36</v>
      </c>
      <c r="AH2521" s="114">
        <f>IF(ISNA(VLOOKUP(L2521,'MASTER DATA'!$A$1:$F$192,6,0)),0,VLOOKUP(L2521,'MASTER DATA'!$A$1:$F$192,6,0))*AE2521</f>
        <v>0</v>
      </c>
      <c r="AI2521" s="354" t="e">
        <f>VLOOKUP($D2521,'warehouse mapping'!$AN$7:$AO$17,2,0)</f>
        <v>#N/A</v>
      </c>
      <c r="AJ2521" s="114">
        <f t="shared" si="889"/>
        <v>1</v>
      </c>
      <c r="AK2521" s="354" t="e">
        <f t="shared" si="890"/>
        <v>#N/A</v>
      </c>
      <c r="AL2521" s="354" t="s">
        <v>3025</v>
      </c>
      <c r="AM2521" s="354">
        <f t="shared" si="871"/>
        <v>1</v>
      </c>
      <c r="AN2521" s="354" t="b">
        <f t="shared" si="891"/>
        <v>1</v>
      </c>
    </row>
    <row r="2522" spans="1:40" s="354" customFormat="1">
      <c r="A2522" s="354" t="str">
        <f t="shared" si="872"/>
        <v>CG36D02</v>
      </c>
      <c r="B2522" s="354">
        <f t="shared" si="873"/>
        <v>0</v>
      </c>
      <c r="C2522" s="354">
        <f t="shared" si="874"/>
        <v>0</v>
      </c>
      <c r="D2522" s="354" t="str">
        <f t="shared" si="875"/>
        <v>CG</v>
      </c>
      <c r="E2522" s="354" t="str">
        <f t="shared" si="876"/>
        <v>36</v>
      </c>
      <c r="F2522" s="354" t="str">
        <f t="shared" si="877"/>
        <v>D</v>
      </c>
      <c r="G2522" s="355" t="str">
        <f t="shared" si="878"/>
        <v>02</v>
      </c>
      <c r="H2522" s="232" t="s">
        <v>2738</v>
      </c>
      <c r="I2522" s="232" t="s">
        <v>3025</v>
      </c>
      <c r="J2522" s="233" t="s">
        <v>3025</v>
      </c>
      <c r="K2522" s="233" t="s">
        <v>3025</v>
      </c>
      <c r="L2522" s="234"/>
      <c r="M2522" s="232" t="str">
        <f>IF(ISNA(VLOOKUP(L2522,'MASTER DATA'!$A$1:$B$192,2,0)),"",VLOOKUP(L2522,'MASTER DATA'!$A$1:$B$192,2,0))</f>
        <v/>
      </c>
      <c r="N2522" s="232">
        <v>0</v>
      </c>
      <c r="O2522" s="232" t="e">
        <f t="shared" si="879"/>
        <v>#N/A</v>
      </c>
      <c r="P2522" s="232" t="e">
        <f t="shared" si="880"/>
        <v>#N/A</v>
      </c>
      <c r="Q2522" s="232" t="e">
        <f>VLOOKUP(L2522,'MASTER DATA'!$A$1:$E$192,5,0)</f>
        <v>#N/A</v>
      </c>
      <c r="R2522" s="234">
        <f>SUMIF('picking of the day'!$H$4:$H$358,WMS!H2522&amp;WMS!L2522,'picking of the day'!$E$4:$E$358)</f>
        <v>0</v>
      </c>
      <c r="U2522" s="114">
        <f>IF(ISNA(VLOOKUP(H2522,'data putaway'!$A$1:$E$530,3,0)),0,VLOOKUP(H2522,'data putaway'!$A$1:$E$530,3,0))</f>
        <v>0</v>
      </c>
      <c r="V2522" s="354">
        <f t="shared" si="881"/>
        <v>0</v>
      </c>
      <c r="W2522" s="114">
        <f>IF(ISNA(VLOOKUP(H2522,'data putaway'!$A$1:$E$530,2,0)),0,VLOOKUP(H2522,'data putaway'!$A$1:$E$530,2,0))</f>
        <v>0</v>
      </c>
      <c r="X2522" s="354" t="b">
        <f t="shared" si="882"/>
        <v>1</v>
      </c>
      <c r="Y2522" s="354">
        <f>IF(ISNA(VLOOKUP(H2522,'data putaway'!$A$1:$E$530,4,0)),0,VLOOKUP(H2522,'data putaway'!$A$1:$E$530,4,0))</f>
        <v>0</v>
      </c>
      <c r="Z2522" s="113">
        <f>IF(ISNA(VLOOKUP(H2522,'data putaway'!$A$1:$E$530,5,0)),0,VLOOKUP(H2522,'data putaway'!$A$1:$E$530,5,0))</f>
        <v>0</v>
      </c>
      <c r="AA2522" s="354" t="b">
        <f t="shared" si="883"/>
        <v>0</v>
      </c>
      <c r="AB2522" s="354" t="b">
        <f t="shared" si="884"/>
        <v>0</v>
      </c>
      <c r="AC2522" s="356" t="str">
        <f t="shared" ca="1" si="885"/>
        <v/>
      </c>
      <c r="AD2522" s="114" t="str">
        <f t="shared" ref="AD2522:AD2580" ca="1" si="892">IF(K2522="","",DATEDIF(NOW(),K2522,"y")&amp;" Year"&amp;", "&amp;DATEDIF(NOW(),K2522,"ym")&amp;" Month"&amp;", "&amp;DATEDIF(NOW(),K2522,"md")&amp;" Days")</f>
        <v/>
      </c>
      <c r="AE2522" s="114">
        <f t="shared" si="886"/>
        <v>0</v>
      </c>
      <c r="AF2522" s="114">
        <f t="shared" si="887"/>
        <v>0</v>
      </c>
      <c r="AG2522" s="354" t="str">
        <f t="shared" si="888"/>
        <v>CG36</v>
      </c>
      <c r="AH2522" s="114">
        <f>IF(ISNA(VLOOKUP(L2522,'MASTER DATA'!$A$1:$F$192,6,0)),0,VLOOKUP(L2522,'MASTER DATA'!$A$1:$F$192,6,0))*AE2522</f>
        <v>0</v>
      </c>
      <c r="AI2522" s="354" t="e">
        <f>VLOOKUP($D2522,'warehouse mapping'!$AN$7:$AO$17,2,0)</f>
        <v>#N/A</v>
      </c>
      <c r="AJ2522" s="114">
        <f t="shared" si="889"/>
        <v>1</v>
      </c>
      <c r="AK2522" s="354" t="e">
        <f t="shared" si="890"/>
        <v>#N/A</v>
      </c>
      <c r="AL2522" s="354" t="s">
        <v>3025</v>
      </c>
      <c r="AM2522" s="354">
        <f t="shared" ref="AM2522:AM2580" si="893">COUNTIF($H$5:$H$2564,H2522)</f>
        <v>1</v>
      </c>
      <c r="AN2522" s="354" t="b">
        <f t="shared" si="891"/>
        <v>1</v>
      </c>
    </row>
    <row r="2523" spans="1:40" s="354" customFormat="1">
      <c r="A2523" s="354" t="str">
        <f t="shared" si="872"/>
        <v>CG36E01</v>
      </c>
      <c r="B2523" s="354">
        <f t="shared" si="873"/>
        <v>0</v>
      </c>
      <c r="C2523" s="354">
        <f t="shared" si="874"/>
        <v>0</v>
      </c>
      <c r="D2523" s="354" t="str">
        <f t="shared" si="875"/>
        <v>CG</v>
      </c>
      <c r="E2523" s="354" t="str">
        <f t="shared" si="876"/>
        <v>36</v>
      </c>
      <c r="F2523" s="354" t="str">
        <f t="shared" si="877"/>
        <v>E</v>
      </c>
      <c r="G2523" s="355" t="str">
        <f t="shared" si="878"/>
        <v>01</v>
      </c>
      <c r="H2523" s="232" t="s">
        <v>2739</v>
      </c>
      <c r="I2523" s="232" t="s">
        <v>3025</v>
      </c>
      <c r="J2523" s="233" t="s">
        <v>3025</v>
      </c>
      <c r="K2523" s="233" t="s">
        <v>3025</v>
      </c>
      <c r="L2523" s="234"/>
      <c r="M2523" s="232" t="str">
        <f>IF(ISNA(VLOOKUP(L2523,'MASTER DATA'!$A$1:$B$192,2,0)),"",VLOOKUP(L2523,'MASTER DATA'!$A$1:$B$192,2,0))</f>
        <v/>
      </c>
      <c r="N2523" s="232">
        <v>0</v>
      </c>
      <c r="O2523" s="232" t="e">
        <f t="shared" si="879"/>
        <v>#N/A</v>
      </c>
      <c r="P2523" s="232" t="e">
        <f t="shared" si="880"/>
        <v>#N/A</v>
      </c>
      <c r="Q2523" s="232" t="e">
        <f>VLOOKUP(L2523,'MASTER DATA'!$A$1:$E$192,5,0)</f>
        <v>#N/A</v>
      </c>
      <c r="R2523" s="234">
        <f>SUMIF('picking of the day'!$H$4:$H$358,WMS!H2523&amp;WMS!L2523,'picking of the day'!$E$4:$E$358)</f>
        <v>0</v>
      </c>
      <c r="U2523" s="114">
        <f>IF(ISNA(VLOOKUP(H2523,'data putaway'!$A$1:$E$530,3,0)),0,VLOOKUP(H2523,'data putaway'!$A$1:$E$530,3,0))</f>
        <v>0</v>
      </c>
      <c r="V2523" s="354">
        <f t="shared" si="881"/>
        <v>0</v>
      </c>
      <c r="W2523" s="114">
        <f>IF(ISNA(VLOOKUP(H2523,'data putaway'!$A$1:$E$530,2,0)),0,VLOOKUP(H2523,'data putaway'!$A$1:$E$530,2,0))</f>
        <v>0</v>
      </c>
      <c r="X2523" s="354" t="b">
        <f t="shared" si="882"/>
        <v>1</v>
      </c>
      <c r="Y2523" s="354">
        <f>IF(ISNA(VLOOKUP(H2523,'data putaway'!$A$1:$E$530,4,0)),0,VLOOKUP(H2523,'data putaway'!$A$1:$E$530,4,0))</f>
        <v>0</v>
      </c>
      <c r="Z2523" s="113">
        <f>IF(ISNA(VLOOKUP(H2523,'data putaway'!$A$1:$E$530,5,0)),0,VLOOKUP(H2523,'data putaway'!$A$1:$E$530,5,0))</f>
        <v>0</v>
      </c>
      <c r="AA2523" s="354" t="b">
        <f t="shared" si="883"/>
        <v>0</v>
      </c>
      <c r="AB2523" s="354" t="b">
        <f t="shared" si="884"/>
        <v>0</v>
      </c>
      <c r="AC2523" s="356" t="str">
        <f t="shared" ca="1" si="885"/>
        <v/>
      </c>
      <c r="AD2523" s="114" t="str">
        <f t="shared" ca="1" si="892"/>
        <v/>
      </c>
      <c r="AE2523" s="114">
        <f t="shared" si="886"/>
        <v>0</v>
      </c>
      <c r="AF2523" s="114">
        <f t="shared" si="887"/>
        <v>0</v>
      </c>
      <c r="AG2523" s="354" t="str">
        <f t="shared" si="888"/>
        <v>CG36</v>
      </c>
      <c r="AH2523" s="114">
        <f>IF(ISNA(VLOOKUP(L2523,'MASTER DATA'!$A$1:$F$192,6,0)),0,VLOOKUP(L2523,'MASTER DATA'!$A$1:$F$192,6,0))*AE2523</f>
        <v>0</v>
      </c>
      <c r="AI2523" s="354" t="e">
        <f>VLOOKUP($D2523,'warehouse mapping'!$AN$7:$AO$17,2,0)</f>
        <v>#N/A</v>
      </c>
      <c r="AJ2523" s="114">
        <f t="shared" si="889"/>
        <v>1</v>
      </c>
      <c r="AK2523" s="354" t="e">
        <f t="shared" si="890"/>
        <v>#N/A</v>
      </c>
      <c r="AL2523" s="354" t="s">
        <v>3025</v>
      </c>
      <c r="AM2523" s="354">
        <f t="shared" si="893"/>
        <v>1</v>
      </c>
      <c r="AN2523" s="354" t="b">
        <f t="shared" si="891"/>
        <v>1</v>
      </c>
    </row>
    <row r="2524" spans="1:40" s="354" customFormat="1">
      <c r="A2524" s="354" t="str">
        <f t="shared" si="872"/>
        <v>CG36E02</v>
      </c>
      <c r="B2524" s="354">
        <f t="shared" si="873"/>
        <v>0</v>
      </c>
      <c r="C2524" s="354">
        <f t="shared" si="874"/>
        <v>0</v>
      </c>
      <c r="D2524" s="354" t="str">
        <f t="shared" si="875"/>
        <v>CG</v>
      </c>
      <c r="E2524" s="354" t="str">
        <f t="shared" si="876"/>
        <v>36</v>
      </c>
      <c r="F2524" s="354" t="str">
        <f t="shared" si="877"/>
        <v>E</v>
      </c>
      <c r="G2524" s="355" t="str">
        <f t="shared" si="878"/>
        <v>02</v>
      </c>
      <c r="H2524" s="232" t="s">
        <v>2740</v>
      </c>
      <c r="I2524" s="232" t="s">
        <v>3025</v>
      </c>
      <c r="J2524" s="233" t="s">
        <v>3025</v>
      </c>
      <c r="K2524" s="233" t="s">
        <v>3025</v>
      </c>
      <c r="L2524" s="234"/>
      <c r="M2524" s="232" t="str">
        <f>IF(ISNA(VLOOKUP(L2524,'MASTER DATA'!$A$1:$B$192,2,0)),"",VLOOKUP(L2524,'MASTER DATA'!$A$1:$B$192,2,0))</f>
        <v/>
      </c>
      <c r="N2524" s="232">
        <v>0</v>
      </c>
      <c r="O2524" s="232" t="e">
        <f t="shared" si="879"/>
        <v>#N/A</v>
      </c>
      <c r="P2524" s="232" t="e">
        <f t="shared" si="880"/>
        <v>#N/A</v>
      </c>
      <c r="Q2524" s="232" t="e">
        <f>VLOOKUP(L2524,'MASTER DATA'!$A$1:$E$192,5,0)</f>
        <v>#N/A</v>
      </c>
      <c r="R2524" s="234">
        <f>SUMIF('picking of the day'!$H$4:$H$358,WMS!H2524&amp;WMS!L2524,'picking of the day'!$E$4:$E$358)</f>
        <v>0</v>
      </c>
      <c r="U2524" s="114">
        <f>IF(ISNA(VLOOKUP(H2524,'data putaway'!$A$1:$E$530,3,0)),0,VLOOKUP(H2524,'data putaway'!$A$1:$E$530,3,0))</f>
        <v>0</v>
      </c>
      <c r="V2524" s="354">
        <f t="shared" si="881"/>
        <v>0</v>
      </c>
      <c r="W2524" s="114">
        <f>IF(ISNA(VLOOKUP(H2524,'data putaway'!$A$1:$E$530,2,0)),0,VLOOKUP(H2524,'data putaway'!$A$1:$E$530,2,0))</f>
        <v>0</v>
      </c>
      <c r="X2524" s="354" t="b">
        <f t="shared" si="882"/>
        <v>1</v>
      </c>
      <c r="Y2524" s="354">
        <f>IF(ISNA(VLOOKUP(H2524,'data putaway'!$A$1:$E$530,4,0)),0,VLOOKUP(H2524,'data putaway'!$A$1:$E$530,4,0))</f>
        <v>0</v>
      </c>
      <c r="Z2524" s="113">
        <f>IF(ISNA(VLOOKUP(H2524,'data putaway'!$A$1:$E$530,5,0)),0,VLOOKUP(H2524,'data putaway'!$A$1:$E$530,5,0))</f>
        <v>0</v>
      </c>
      <c r="AA2524" s="354" t="b">
        <f t="shared" si="883"/>
        <v>0</v>
      </c>
      <c r="AB2524" s="354" t="b">
        <f t="shared" si="884"/>
        <v>0</v>
      </c>
      <c r="AC2524" s="356" t="str">
        <f t="shared" ca="1" si="885"/>
        <v/>
      </c>
      <c r="AD2524" s="114" t="str">
        <f t="shared" ca="1" si="892"/>
        <v/>
      </c>
      <c r="AE2524" s="114">
        <f t="shared" si="886"/>
        <v>0</v>
      </c>
      <c r="AF2524" s="114">
        <f t="shared" si="887"/>
        <v>0</v>
      </c>
      <c r="AG2524" s="354" t="str">
        <f t="shared" si="888"/>
        <v>CG36</v>
      </c>
      <c r="AH2524" s="114">
        <f>IF(ISNA(VLOOKUP(L2524,'MASTER DATA'!$A$1:$F$192,6,0)),0,VLOOKUP(L2524,'MASTER DATA'!$A$1:$F$192,6,0))*AE2524</f>
        <v>0</v>
      </c>
      <c r="AI2524" s="354" t="e">
        <f>VLOOKUP($D2524,'warehouse mapping'!$AN$7:$AO$17,2,0)</f>
        <v>#N/A</v>
      </c>
      <c r="AJ2524" s="114">
        <f t="shared" si="889"/>
        <v>1</v>
      </c>
      <c r="AK2524" s="354" t="e">
        <f t="shared" si="890"/>
        <v>#N/A</v>
      </c>
      <c r="AL2524" s="354" t="s">
        <v>3025</v>
      </c>
      <c r="AM2524" s="354">
        <f t="shared" si="893"/>
        <v>1</v>
      </c>
      <c r="AN2524" s="354" t="b">
        <f t="shared" si="891"/>
        <v>1</v>
      </c>
    </row>
    <row r="2525" spans="1:40" s="354" customFormat="1">
      <c r="A2525" s="354" t="str">
        <f t="shared" si="872"/>
        <v>CG37A01</v>
      </c>
      <c r="B2525" s="354">
        <f t="shared" si="873"/>
        <v>0</v>
      </c>
      <c r="C2525" s="354">
        <f t="shared" si="874"/>
        <v>0</v>
      </c>
      <c r="D2525" s="354" t="str">
        <f t="shared" si="875"/>
        <v>CG</v>
      </c>
      <c r="E2525" s="354" t="str">
        <f t="shared" si="876"/>
        <v>37</v>
      </c>
      <c r="F2525" s="354" t="str">
        <f t="shared" si="877"/>
        <v>A</v>
      </c>
      <c r="G2525" s="355" t="str">
        <f t="shared" si="878"/>
        <v>01</v>
      </c>
      <c r="H2525" s="232" t="s">
        <v>2741</v>
      </c>
      <c r="I2525" s="232" t="s">
        <v>3025</v>
      </c>
      <c r="J2525" s="233" t="s">
        <v>3025</v>
      </c>
      <c r="K2525" s="233" t="s">
        <v>3025</v>
      </c>
      <c r="L2525" s="234"/>
      <c r="M2525" s="232" t="str">
        <f>IF(ISNA(VLOOKUP(L2525,'MASTER DATA'!$A$1:$B$192,2,0)),"",VLOOKUP(L2525,'MASTER DATA'!$A$1:$B$192,2,0))</f>
        <v/>
      </c>
      <c r="N2525" s="232">
        <v>0</v>
      </c>
      <c r="O2525" s="232" t="e">
        <f t="shared" si="879"/>
        <v>#N/A</v>
      </c>
      <c r="P2525" s="232" t="e">
        <f t="shared" si="880"/>
        <v>#N/A</v>
      </c>
      <c r="Q2525" s="232" t="e">
        <f>VLOOKUP(L2525,'MASTER DATA'!$A$1:$E$192,5,0)</f>
        <v>#N/A</v>
      </c>
      <c r="R2525" s="234">
        <f>SUMIF('picking of the day'!$H$4:$H$358,WMS!H2525&amp;WMS!L2525,'picking of the day'!$E$4:$E$358)</f>
        <v>0</v>
      </c>
      <c r="U2525" s="114">
        <f>IF(ISNA(VLOOKUP(H2525,'data putaway'!$A$1:$E$530,3,0)),0,VLOOKUP(H2525,'data putaway'!$A$1:$E$530,3,0))</f>
        <v>0</v>
      </c>
      <c r="V2525" s="354">
        <f t="shared" si="881"/>
        <v>0</v>
      </c>
      <c r="W2525" s="114">
        <f>IF(ISNA(VLOOKUP(H2525,'data putaway'!$A$1:$E$530,2,0)),0,VLOOKUP(H2525,'data putaway'!$A$1:$E$530,2,0))</f>
        <v>0</v>
      </c>
      <c r="X2525" s="354" t="b">
        <f t="shared" si="882"/>
        <v>1</v>
      </c>
      <c r="Y2525" s="354">
        <f>IF(ISNA(VLOOKUP(H2525,'data putaway'!$A$1:$E$530,4,0)),0,VLOOKUP(H2525,'data putaway'!$A$1:$E$530,4,0))</f>
        <v>0</v>
      </c>
      <c r="Z2525" s="113">
        <f>IF(ISNA(VLOOKUP(H2525,'data putaway'!$A$1:$E$530,5,0)),0,VLOOKUP(H2525,'data putaway'!$A$1:$E$530,5,0))</f>
        <v>0</v>
      </c>
      <c r="AA2525" s="354" t="b">
        <f t="shared" si="883"/>
        <v>0</v>
      </c>
      <c r="AB2525" s="354" t="b">
        <f t="shared" si="884"/>
        <v>0</v>
      </c>
      <c r="AC2525" s="356" t="str">
        <f t="shared" ca="1" si="885"/>
        <v/>
      </c>
      <c r="AD2525" s="114" t="str">
        <f t="shared" ca="1" si="892"/>
        <v/>
      </c>
      <c r="AE2525" s="114">
        <f t="shared" si="886"/>
        <v>0</v>
      </c>
      <c r="AF2525" s="114">
        <f t="shared" si="887"/>
        <v>0</v>
      </c>
      <c r="AG2525" s="354" t="str">
        <f t="shared" si="888"/>
        <v>CG37</v>
      </c>
      <c r="AH2525" s="114">
        <f>IF(ISNA(VLOOKUP(L2525,'MASTER DATA'!$A$1:$F$192,6,0)),0,VLOOKUP(L2525,'MASTER DATA'!$A$1:$F$192,6,0))*AE2525</f>
        <v>0</v>
      </c>
      <c r="AI2525" s="354" t="e">
        <f>VLOOKUP($D2525,'warehouse mapping'!$AN$7:$AO$17,2,0)</f>
        <v>#N/A</v>
      </c>
      <c r="AJ2525" s="114">
        <f t="shared" si="889"/>
        <v>1</v>
      </c>
      <c r="AK2525" s="354" t="e">
        <f t="shared" si="890"/>
        <v>#N/A</v>
      </c>
      <c r="AL2525" s="354" t="s">
        <v>3025</v>
      </c>
      <c r="AM2525" s="354">
        <f t="shared" si="893"/>
        <v>1</v>
      </c>
      <c r="AN2525" s="354" t="b">
        <f t="shared" si="891"/>
        <v>1</v>
      </c>
    </row>
    <row r="2526" spans="1:40" s="354" customFormat="1">
      <c r="A2526" s="354" t="str">
        <f t="shared" si="872"/>
        <v>CG37A02</v>
      </c>
      <c r="B2526" s="354">
        <f t="shared" si="873"/>
        <v>0</v>
      </c>
      <c r="C2526" s="354">
        <f t="shared" si="874"/>
        <v>0</v>
      </c>
      <c r="D2526" s="354" t="str">
        <f t="shared" si="875"/>
        <v>CG</v>
      </c>
      <c r="E2526" s="354" t="str">
        <f t="shared" si="876"/>
        <v>37</v>
      </c>
      <c r="F2526" s="354" t="str">
        <f t="shared" si="877"/>
        <v>A</v>
      </c>
      <c r="G2526" s="355" t="str">
        <f t="shared" si="878"/>
        <v>02</v>
      </c>
      <c r="H2526" s="232" t="s">
        <v>2742</v>
      </c>
      <c r="I2526" s="232" t="s">
        <v>3025</v>
      </c>
      <c r="J2526" s="233" t="s">
        <v>3025</v>
      </c>
      <c r="K2526" s="233" t="s">
        <v>3025</v>
      </c>
      <c r="L2526" s="234"/>
      <c r="M2526" s="232" t="str">
        <f>IF(ISNA(VLOOKUP(L2526,'MASTER DATA'!$A$1:$B$192,2,0)),"",VLOOKUP(L2526,'MASTER DATA'!$A$1:$B$192,2,0))</f>
        <v/>
      </c>
      <c r="N2526" s="232">
        <v>0</v>
      </c>
      <c r="O2526" s="232" t="e">
        <f t="shared" si="879"/>
        <v>#N/A</v>
      </c>
      <c r="P2526" s="232" t="e">
        <f t="shared" si="880"/>
        <v>#N/A</v>
      </c>
      <c r="Q2526" s="232" t="e">
        <f>VLOOKUP(L2526,'MASTER DATA'!$A$1:$E$192,5,0)</f>
        <v>#N/A</v>
      </c>
      <c r="R2526" s="234">
        <f>SUMIF('picking of the day'!$H$4:$H$358,WMS!H2526&amp;WMS!L2526,'picking of the day'!$E$4:$E$358)</f>
        <v>0</v>
      </c>
      <c r="U2526" s="114">
        <f>IF(ISNA(VLOOKUP(H2526,'data putaway'!$A$1:$E$530,3,0)),0,VLOOKUP(H2526,'data putaway'!$A$1:$E$530,3,0))</f>
        <v>0</v>
      </c>
      <c r="V2526" s="354">
        <f t="shared" si="881"/>
        <v>0</v>
      </c>
      <c r="W2526" s="114">
        <f>IF(ISNA(VLOOKUP(H2526,'data putaway'!$A$1:$E$530,2,0)),0,VLOOKUP(H2526,'data putaway'!$A$1:$E$530,2,0))</f>
        <v>0</v>
      </c>
      <c r="X2526" s="354" t="b">
        <f t="shared" si="882"/>
        <v>1</v>
      </c>
      <c r="Y2526" s="354">
        <f>IF(ISNA(VLOOKUP(H2526,'data putaway'!$A$1:$E$530,4,0)),0,VLOOKUP(H2526,'data putaway'!$A$1:$E$530,4,0))</f>
        <v>0</v>
      </c>
      <c r="Z2526" s="113">
        <f>IF(ISNA(VLOOKUP(H2526,'data putaway'!$A$1:$E$530,5,0)),0,VLOOKUP(H2526,'data putaway'!$A$1:$E$530,5,0))</f>
        <v>0</v>
      </c>
      <c r="AA2526" s="354" t="b">
        <f t="shared" si="883"/>
        <v>0</v>
      </c>
      <c r="AB2526" s="354" t="b">
        <f t="shared" si="884"/>
        <v>0</v>
      </c>
      <c r="AC2526" s="356" t="str">
        <f t="shared" ca="1" si="885"/>
        <v/>
      </c>
      <c r="AD2526" s="114" t="str">
        <f t="shared" ca="1" si="892"/>
        <v/>
      </c>
      <c r="AE2526" s="114">
        <f t="shared" si="886"/>
        <v>0</v>
      </c>
      <c r="AF2526" s="114">
        <f t="shared" si="887"/>
        <v>0</v>
      </c>
      <c r="AG2526" s="354" t="str">
        <f t="shared" si="888"/>
        <v>CG37</v>
      </c>
      <c r="AH2526" s="114">
        <f>IF(ISNA(VLOOKUP(L2526,'MASTER DATA'!$A$1:$F$192,6,0)),0,VLOOKUP(L2526,'MASTER DATA'!$A$1:$F$192,6,0))*AE2526</f>
        <v>0</v>
      </c>
      <c r="AI2526" s="354" t="e">
        <f>VLOOKUP($D2526,'warehouse mapping'!$AN$7:$AO$17,2,0)</f>
        <v>#N/A</v>
      </c>
      <c r="AJ2526" s="114">
        <f t="shared" si="889"/>
        <v>1</v>
      </c>
      <c r="AK2526" s="354" t="e">
        <f t="shared" si="890"/>
        <v>#N/A</v>
      </c>
      <c r="AL2526" s="354" t="s">
        <v>3025</v>
      </c>
      <c r="AM2526" s="354">
        <f t="shared" si="893"/>
        <v>1</v>
      </c>
      <c r="AN2526" s="354" t="b">
        <f t="shared" si="891"/>
        <v>1</v>
      </c>
    </row>
    <row r="2527" spans="1:40" s="354" customFormat="1">
      <c r="A2527" s="354" t="str">
        <f t="shared" si="872"/>
        <v>CG37B01</v>
      </c>
      <c r="B2527" s="354">
        <f t="shared" si="873"/>
        <v>0</v>
      </c>
      <c r="C2527" s="354">
        <f t="shared" si="874"/>
        <v>0</v>
      </c>
      <c r="D2527" s="354" t="str">
        <f t="shared" si="875"/>
        <v>CG</v>
      </c>
      <c r="E2527" s="354" t="str">
        <f t="shared" si="876"/>
        <v>37</v>
      </c>
      <c r="F2527" s="354" t="str">
        <f t="shared" si="877"/>
        <v>B</v>
      </c>
      <c r="G2527" s="355" t="str">
        <f t="shared" si="878"/>
        <v>01</v>
      </c>
      <c r="H2527" s="232" t="s">
        <v>2743</v>
      </c>
      <c r="I2527" s="232" t="s">
        <v>3025</v>
      </c>
      <c r="J2527" s="233" t="s">
        <v>3025</v>
      </c>
      <c r="K2527" s="233" t="s">
        <v>3025</v>
      </c>
      <c r="L2527" s="234"/>
      <c r="M2527" s="232" t="str">
        <f>IF(ISNA(VLOOKUP(L2527,'MASTER DATA'!$A$1:$B$192,2,0)),"",VLOOKUP(L2527,'MASTER DATA'!$A$1:$B$192,2,0))</f>
        <v/>
      </c>
      <c r="N2527" s="232">
        <v>0</v>
      </c>
      <c r="O2527" s="232" t="e">
        <f t="shared" si="879"/>
        <v>#N/A</v>
      </c>
      <c r="P2527" s="232" t="e">
        <f t="shared" si="880"/>
        <v>#N/A</v>
      </c>
      <c r="Q2527" s="232" t="e">
        <f>VLOOKUP(L2527,'MASTER DATA'!$A$1:$E$192,5,0)</f>
        <v>#N/A</v>
      </c>
      <c r="R2527" s="234">
        <f>SUMIF('picking of the day'!$H$4:$H$358,WMS!H2527&amp;WMS!L2527,'picking of the day'!$E$4:$E$358)</f>
        <v>0</v>
      </c>
      <c r="U2527" s="114">
        <f>IF(ISNA(VLOOKUP(H2527,'data putaway'!$A$1:$E$530,3,0)),0,VLOOKUP(H2527,'data putaway'!$A$1:$E$530,3,0))</f>
        <v>0</v>
      </c>
      <c r="V2527" s="354">
        <f t="shared" si="881"/>
        <v>0</v>
      </c>
      <c r="W2527" s="114">
        <f>IF(ISNA(VLOOKUP(H2527,'data putaway'!$A$1:$E$530,2,0)),0,VLOOKUP(H2527,'data putaway'!$A$1:$E$530,2,0))</f>
        <v>0</v>
      </c>
      <c r="X2527" s="354" t="b">
        <f t="shared" si="882"/>
        <v>1</v>
      </c>
      <c r="Y2527" s="354">
        <f>IF(ISNA(VLOOKUP(H2527,'data putaway'!$A$1:$E$530,4,0)),0,VLOOKUP(H2527,'data putaway'!$A$1:$E$530,4,0))</f>
        <v>0</v>
      </c>
      <c r="Z2527" s="113">
        <f>IF(ISNA(VLOOKUP(H2527,'data putaway'!$A$1:$E$530,5,0)),0,VLOOKUP(H2527,'data putaway'!$A$1:$E$530,5,0))</f>
        <v>0</v>
      </c>
      <c r="AA2527" s="354" t="b">
        <f t="shared" si="883"/>
        <v>0</v>
      </c>
      <c r="AB2527" s="354" t="b">
        <f t="shared" si="884"/>
        <v>0</v>
      </c>
      <c r="AC2527" s="356" t="str">
        <f t="shared" ca="1" si="885"/>
        <v/>
      </c>
      <c r="AD2527" s="114" t="str">
        <f t="shared" ca="1" si="892"/>
        <v/>
      </c>
      <c r="AE2527" s="114">
        <f t="shared" si="886"/>
        <v>0</v>
      </c>
      <c r="AF2527" s="114">
        <f t="shared" si="887"/>
        <v>0</v>
      </c>
      <c r="AG2527" s="354" t="str">
        <f t="shared" si="888"/>
        <v>CG37</v>
      </c>
      <c r="AH2527" s="114">
        <f>IF(ISNA(VLOOKUP(L2527,'MASTER DATA'!$A$1:$F$192,6,0)),0,VLOOKUP(L2527,'MASTER DATA'!$A$1:$F$192,6,0))*AE2527</f>
        <v>0</v>
      </c>
      <c r="AI2527" s="354" t="e">
        <f>VLOOKUP($D2527,'warehouse mapping'!$AN$7:$AO$17,2,0)</f>
        <v>#N/A</v>
      </c>
      <c r="AJ2527" s="114">
        <f t="shared" si="889"/>
        <v>1</v>
      </c>
      <c r="AK2527" s="354" t="e">
        <f t="shared" si="890"/>
        <v>#N/A</v>
      </c>
      <c r="AL2527" s="354" t="s">
        <v>3025</v>
      </c>
      <c r="AM2527" s="354">
        <f t="shared" si="893"/>
        <v>1</v>
      </c>
      <c r="AN2527" s="354" t="b">
        <f t="shared" si="891"/>
        <v>1</v>
      </c>
    </row>
    <row r="2528" spans="1:40" s="354" customFormat="1">
      <c r="A2528" s="354" t="str">
        <f t="shared" si="872"/>
        <v>CG37B02</v>
      </c>
      <c r="B2528" s="354">
        <f t="shared" si="873"/>
        <v>0</v>
      </c>
      <c r="C2528" s="354">
        <f t="shared" si="874"/>
        <v>0</v>
      </c>
      <c r="D2528" s="354" t="str">
        <f t="shared" si="875"/>
        <v>CG</v>
      </c>
      <c r="E2528" s="354" t="str">
        <f t="shared" si="876"/>
        <v>37</v>
      </c>
      <c r="F2528" s="354" t="str">
        <f t="shared" si="877"/>
        <v>B</v>
      </c>
      <c r="G2528" s="355" t="str">
        <f t="shared" si="878"/>
        <v>02</v>
      </c>
      <c r="H2528" s="232" t="s">
        <v>2744</v>
      </c>
      <c r="I2528" s="232" t="s">
        <v>3025</v>
      </c>
      <c r="J2528" s="233" t="s">
        <v>3025</v>
      </c>
      <c r="K2528" s="233" t="s">
        <v>3025</v>
      </c>
      <c r="L2528" s="234"/>
      <c r="M2528" s="232" t="str">
        <f>IF(ISNA(VLOOKUP(L2528,'MASTER DATA'!$A$1:$B$192,2,0)),"",VLOOKUP(L2528,'MASTER DATA'!$A$1:$B$192,2,0))</f>
        <v/>
      </c>
      <c r="N2528" s="232">
        <v>0</v>
      </c>
      <c r="O2528" s="232" t="e">
        <f t="shared" si="879"/>
        <v>#N/A</v>
      </c>
      <c r="P2528" s="232" t="e">
        <f t="shared" si="880"/>
        <v>#N/A</v>
      </c>
      <c r="Q2528" s="232" t="e">
        <f>VLOOKUP(L2528,'MASTER DATA'!$A$1:$E$192,5,0)</f>
        <v>#N/A</v>
      </c>
      <c r="R2528" s="234">
        <f>SUMIF('picking of the day'!$H$4:$H$358,WMS!H2528&amp;WMS!L2528,'picking of the day'!$E$4:$E$358)</f>
        <v>0</v>
      </c>
      <c r="U2528" s="114">
        <f>IF(ISNA(VLOOKUP(H2528,'data putaway'!$A$1:$E$530,3,0)),0,VLOOKUP(H2528,'data putaway'!$A$1:$E$530,3,0))</f>
        <v>0</v>
      </c>
      <c r="V2528" s="354">
        <f t="shared" si="881"/>
        <v>0</v>
      </c>
      <c r="W2528" s="114">
        <f>IF(ISNA(VLOOKUP(H2528,'data putaway'!$A$1:$E$530,2,0)),0,VLOOKUP(H2528,'data putaway'!$A$1:$E$530,2,0))</f>
        <v>0</v>
      </c>
      <c r="X2528" s="354" t="b">
        <f t="shared" si="882"/>
        <v>1</v>
      </c>
      <c r="Y2528" s="354">
        <f>IF(ISNA(VLOOKUP(H2528,'data putaway'!$A$1:$E$530,4,0)),0,VLOOKUP(H2528,'data putaway'!$A$1:$E$530,4,0))</f>
        <v>0</v>
      </c>
      <c r="Z2528" s="113">
        <f>IF(ISNA(VLOOKUP(H2528,'data putaway'!$A$1:$E$530,5,0)),0,VLOOKUP(H2528,'data putaway'!$A$1:$E$530,5,0))</f>
        <v>0</v>
      </c>
      <c r="AA2528" s="354" t="b">
        <f t="shared" si="883"/>
        <v>0</v>
      </c>
      <c r="AB2528" s="354" t="b">
        <f t="shared" si="884"/>
        <v>0</v>
      </c>
      <c r="AC2528" s="356" t="str">
        <f t="shared" ca="1" si="885"/>
        <v/>
      </c>
      <c r="AD2528" s="114" t="str">
        <f t="shared" ca="1" si="892"/>
        <v/>
      </c>
      <c r="AE2528" s="114">
        <f t="shared" si="886"/>
        <v>0</v>
      </c>
      <c r="AF2528" s="114">
        <f t="shared" si="887"/>
        <v>0</v>
      </c>
      <c r="AG2528" s="354" t="str">
        <f t="shared" si="888"/>
        <v>CG37</v>
      </c>
      <c r="AH2528" s="114">
        <f>IF(ISNA(VLOOKUP(L2528,'MASTER DATA'!$A$1:$F$192,6,0)),0,VLOOKUP(L2528,'MASTER DATA'!$A$1:$F$192,6,0))*AE2528</f>
        <v>0</v>
      </c>
      <c r="AI2528" s="354" t="e">
        <f>VLOOKUP($D2528,'warehouse mapping'!$AN$7:$AO$17,2,0)</f>
        <v>#N/A</v>
      </c>
      <c r="AJ2528" s="114">
        <f t="shared" si="889"/>
        <v>1</v>
      </c>
      <c r="AK2528" s="354" t="e">
        <f t="shared" si="890"/>
        <v>#N/A</v>
      </c>
      <c r="AL2528" s="354" t="s">
        <v>3025</v>
      </c>
      <c r="AM2528" s="354">
        <f t="shared" si="893"/>
        <v>1</v>
      </c>
      <c r="AN2528" s="354" t="b">
        <f t="shared" si="891"/>
        <v>1</v>
      </c>
    </row>
    <row r="2529" spans="1:40" s="354" customFormat="1">
      <c r="A2529" s="354" t="str">
        <f t="shared" si="872"/>
        <v>CG37C01</v>
      </c>
      <c r="B2529" s="354">
        <f t="shared" si="873"/>
        <v>0</v>
      </c>
      <c r="C2529" s="354">
        <f t="shared" si="874"/>
        <v>0</v>
      </c>
      <c r="D2529" s="354" t="str">
        <f t="shared" si="875"/>
        <v>CG</v>
      </c>
      <c r="E2529" s="354" t="str">
        <f t="shared" si="876"/>
        <v>37</v>
      </c>
      <c r="F2529" s="354" t="str">
        <f t="shared" si="877"/>
        <v>C</v>
      </c>
      <c r="G2529" s="355" t="str">
        <f t="shared" si="878"/>
        <v>01</v>
      </c>
      <c r="H2529" s="232" t="s">
        <v>2745</v>
      </c>
      <c r="I2529" s="232" t="s">
        <v>3025</v>
      </c>
      <c r="J2529" s="233" t="s">
        <v>3025</v>
      </c>
      <c r="K2529" s="233" t="s">
        <v>3025</v>
      </c>
      <c r="L2529" s="234"/>
      <c r="M2529" s="232" t="str">
        <f>IF(ISNA(VLOOKUP(L2529,'MASTER DATA'!$A$1:$B$192,2,0)),"",VLOOKUP(L2529,'MASTER DATA'!$A$1:$B$192,2,0))</f>
        <v/>
      </c>
      <c r="N2529" s="232">
        <v>0</v>
      </c>
      <c r="O2529" s="232" t="e">
        <f t="shared" si="879"/>
        <v>#N/A</v>
      </c>
      <c r="P2529" s="232" t="e">
        <f t="shared" si="880"/>
        <v>#N/A</v>
      </c>
      <c r="Q2529" s="232" t="e">
        <f>VLOOKUP(L2529,'MASTER DATA'!$A$1:$E$192,5,0)</f>
        <v>#N/A</v>
      </c>
      <c r="R2529" s="234">
        <f>SUMIF('picking of the day'!$H$4:$H$358,WMS!H2529&amp;WMS!L2529,'picking of the day'!$E$4:$E$358)</f>
        <v>0</v>
      </c>
      <c r="U2529" s="114">
        <f>IF(ISNA(VLOOKUP(H2529,'data putaway'!$A$1:$E$530,3,0)),0,VLOOKUP(H2529,'data putaway'!$A$1:$E$530,3,0))</f>
        <v>0</v>
      </c>
      <c r="V2529" s="354">
        <f t="shared" si="881"/>
        <v>0</v>
      </c>
      <c r="W2529" s="114">
        <f>IF(ISNA(VLOOKUP(H2529,'data putaway'!$A$1:$E$530,2,0)),0,VLOOKUP(H2529,'data putaway'!$A$1:$E$530,2,0))</f>
        <v>0</v>
      </c>
      <c r="X2529" s="354" t="b">
        <f t="shared" si="882"/>
        <v>1</v>
      </c>
      <c r="Y2529" s="354">
        <f>IF(ISNA(VLOOKUP(H2529,'data putaway'!$A$1:$E$530,4,0)),0,VLOOKUP(H2529,'data putaway'!$A$1:$E$530,4,0))</f>
        <v>0</v>
      </c>
      <c r="Z2529" s="113">
        <f>IF(ISNA(VLOOKUP(H2529,'data putaway'!$A$1:$E$530,5,0)),0,VLOOKUP(H2529,'data putaway'!$A$1:$E$530,5,0))</f>
        <v>0</v>
      </c>
      <c r="AA2529" s="354" t="b">
        <f t="shared" si="883"/>
        <v>0</v>
      </c>
      <c r="AB2529" s="354" t="b">
        <f t="shared" si="884"/>
        <v>0</v>
      </c>
      <c r="AC2529" s="356" t="str">
        <f t="shared" ca="1" si="885"/>
        <v/>
      </c>
      <c r="AD2529" s="114" t="str">
        <f t="shared" ca="1" si="892"/>
        <v/>
      </c>
      <c r="AE2529" s="114">
        <f t="shared" si="886"/>
        <v>0</v>
      </c>
      <c r="AF2529" s="114">
        <f t="shared" si="887"/>
        <v>0</v>
      </c>
      <c r="AG2529" s="354" t="str">
        <f t="shared" si="888"/>
        <v>CG37</v>
      </c>
      <c r="AH2529" s="114">
        <f>IF(ISNA(VLOOKUP(L2529,'MASTER DATA'!$A$1:$F$192,6,0)),0,VLOOKUP(L2529,'MASTER DATA'!$A$1:$F$192,6,0))*AE2529</f>
        <v>0</v>
      </c>
      <c r="AI2529" s="354" t="e">
        <f>VLOOKUP($D2529,'warehouse mapping'!$AN$7:$AO$17,2,0)</f>
        <v>#N/A</v>
      </c>
      <c r="AJ2529" s="114">
        <f t="shared" si="889"/>
        <v>1</v>
      </c>
      <c r="AK2529" s="354" t="e">
        <f t="shared" si="890"/>
        <v>#N/A</v>
      </c>
      <c r="AL2529" s="354" t="s">
        <v>3025</v>
      </c>
      <c r="AM2529" s="354">
        <f t="shared" si="893"/>
        <v>1</v>
      </c>
      <c r="AN2529" s="354" t="b">
        <f t="shared" si="891"/>
        <v>1</v>
      </c>
    </row>
    <row r="2530" spans="1:40" s="354" customFormat="1">
      <c r="A2530" s="354" t="str">
        <f t="shared" si="872"/>
        <v>CG37C02</v>
      </c>
      <c r="B2530" s="354">
        <f t="shared" si="873"/>
        <v>0</v>
      </c>
      <c r="C2530" s="354">
        <f t="shared" si="874"/>
        <v>0</v>
      </c>
      <c r="D2530" s="354" t="str">
        <f t="shared" si="875"/>
        <v>CG</v>
      </c>
      <c r="E2530" s="354" t="str">
        <f t="shared" si="876"/>
        <v>37</v>
      </c>
      <c r="F2530" s="354" t="str">
        <f t="shared" si="877"/>
        <v>C</v>
      </c>
      <c r="G2530" s="355" t="str">
        <f t="shared" si="878"/>
        <v>02</v>
      </c>
      <c r="H2530" s="232" t="s">
        <v>2746</v>
      </c>
      <c r="I2530" s="232" t="s">
        <v>3025</v>
      </c>
      <c r="J2530" s="233" t="s">
        <v>3025</v>
      </c>
      <c r="K2530" s="233" t="s">
        <v>3025</v>
      </c>
      <c r="L2530" s="234"/>
      <c r="M2530" s="232" t="str">
        <f>IF(ISNA(VLOOKUP(L2530,'MASTER DATA'!$A$1:$B$192,2,0)),"",VLOOKUP(L2530,'MASTER DATA'!$A$1:$B$192,2,0))</f>
        <v/>
      </c>
      <c r="N2530" s="232">
        <v>0</v>
      </c>
      <c r="O2530" s="232" t="e">
        <f t="shared" si="879"/>
        <v>#N/A</v>
      </c>
      <c r="P2530" s="232" t="e">
        <f t="shared" si="880"/>
        <v>#N/A</v>
      </c>
      <c r="Q2530" s="232" t="e">
        <f>VLOOKUP(L2530,'MASTER DATA'!$A$1:$E$192,5,0)</f>
        <v>#N/A</v>
      </c>
      <c r="R2530" s="234">
        <f>SUMIF('picking of the day'!$H$4:$H$358,WMS!H2530&amp;WMS!L2530,'picking of the day'!$E$4:$E$358)</f>
        <v>0</v>
      </c>
      <c r="U2530" s="114">
        <f>IF(ISNA(VLOOKUP(H2530,'data putaway'!$A$1:$E$530,3,0)),0,VLOOKUP(H2530,'data putaway'!$A$1:$E$530,3,0))</f>
        <v>0</v>
      </c>
      <c r="V2530" s="354">
        <f t="shared" si="881"/>
        <v>0</v>
      </c>
      <c r="W2530" s="114">
        <f>IF(ISNA(VLOOKUP(H2530,'data putaway'!$A$1:$E$530,2,0)),0,VLOOKUP(H2530,'data putaway'!$A$1:$E$530,2,0))</f>
        <v>0</v>
      </c>
      <c r="X2530" s="354" t="b">
        <f t="shared" si="882"/>
        <v>1</v>
      </c>
      <c r="Y2530" s="354">
        <f>IF(ISNA(VLOOKUP(H2530,'data putaway'!$A$1:$E$530,4,0)),0,VLOOKUP(H2530,'data putaway'!$A$1:$E$530,4,0))</f>
        <v>0</v>
      </c>
      <c r="Z2530" s="113">
        <f>IF(ISNA(VLOOKUP(H2530,'data putaway'!$A$1:$E$530,5,0)),0,VLOOKUP(H2530,'data putaway'!$A$1:$E$530,5,0))</f>
        <v>0</v>
      </c>
      <c r="AA2530" s="354" t="b">
        <f t="shared" si="883"/>
        <v>0</v>
      </c>
      <c r="AB2530" s="354" t="b">
        <f t="shared" si="884"/>
        <v>0</v>
      </c>
      <c r="AC2530" s="356" t="str">
        <f t="shared" ca="1" si="885"/>
        <v/>
      </c>
      <c r="AD2530" s="114" t="str">
        <f t="shared" ca="1" si="892"/>
        <v/>
      </c>
      <c r="AE2530" s="114">
        <f t="shared" si="886"/>
        <v>0</v>
      </c>
      <c r="AF2530" s="114">
        <f t="shared" si="887"/>
        <v>0</v>
      </c>
      <c r="AG2530" s="354" t="str">
        <f t="shared" si="888"/>
        <v>CG37</v>
      </c>
      <c r="AH2530" s="114">
        <f>IF(ISNA(VLOOKUP(L2530,'MASTER DATA'!$A$1:$F$192,6,0)),0,VLOOKUP(L2530,'MASTER DATA'!$A$1:$F$192,6,0))*AE2530</f>
        <v>0</v>
      </c>
      <c r="AI2530" s="354" t="e">
        <f>VLOOKUP($D2530,'warehouse mapping'!$AN$7:$AO$17,2,0)</f>
        <v>#N/A</v>
      </c>
      <c r="AJ2530" s="114">
        <f t="shared" si="889"/>
        <v>1</v>
      </c>
      <c r="AK2530" s="354" t="e">
        <f t="shared" si="890"/>
        <v>#N/A</v>
      </c>
      <c r="AL2530" s="354" t="s">
        <v>3025</v>
      </c>
      <c r="AM2530" s="354">
        <f t="shared" si="893"/>
        <v>1</v>
      </c>
      <c r="AN2530" s="354" t="b">
        <f t="shared" si="891"/>
        <v>1</v>
      </c>
    </row>
    <row r="2531" spans="1:40" s="354" customFormat="1">
      <c r="A2531" s="354" t="str">
        <f t="shared" si="872"/>
        <v>CG37D01</v>
      </c>
      <c r="B2531" s="354">
        <f t="shared" si="873"/>
        <v>0</v>
      </c>
      <c r="C2531" s="354">
        <f t="shared" si="874"/>
        <v>0</v>
      </c>
      <c r="D2531" s="354" t="str">
        <f t="shared" si="875"/>
        <v>CG</v>
      </c>
      <c r="E2531" s="354" t="str">
        <f t="shared" si="876"/>
        <v>37</v>
      </c>
      <c r="F2531" s="354" t="str">
        <f t="shared" si="877"/>
        <v>D</v>
      </c>
      <c r="G2531" s="355" t="str">
        <f t="shared" si="878"/>
        <v>01</v>
      </c>
      <c r="H2531" s="232" t="s">
        <v>2747</v>
      </c>
      <c r="I2531" s="232" t="s">
        <v>3025</v>
      </c>
      <c r="J2531" s="233" t="s">
        <v>3025</v>
      </c>
      <c r="K2531" s="233" t="s">
        <v>3025</v>
      </c>
      <c r="L2531" s="234"/>
      <c r="M2531" s="232" t="str">
        <f>IF(ISNA(VLOOKUP(L2531,'MASTER DATA'!$A$1:$B$192,2,0)),"",VLOOKUP(L2531,'MASTER DATA'!$A$1:$B$192,2,0))</f>
        <v/>
      </c>
      <c r="N2531" s="232">
        <v>0</v>
      </c>
      <c r="O2531" s="232" t="e">
        <f t="shared" si="879"/>
        <v>#N/A</v>
      </c>
      <c r="P2531" s="232" t="e">
        <f t="shared" si="880"/>
        <v>#N/A</v>
      </c>
      <c r="Q2531" s="232" t="e">
        <f>VLOOKUP(L2531,'MASTER DATA'!$A$1:$E$192,5,0)</f>
        <v>#N/A</v>
      </c>
      <c r="R2531" s="234">
        <f>SUMIF('picking of the day'!$H$4:$H$358,WMS!H2531&amp;WMS!L2531,'picking of the day'!$E$4:$E$358)</f>
        <v>0</v>
      </c>
      <c r="U2531" s="114">
        <f>IF(ISNA(VLOOKUP(H2531,'data putaway'!$A$1:$E$530,3,0)),0,VLOOKUP(H2531,'data putaway'!$A$1:$E$530,3,0))</f>
        <v>0</v>
      </c>
      <c r="V2531" s="354">
        <f t="shared" si="881"/>
        <v>0</v>
      </c>
      <c r="W2531" s="114">
        <f>IF(ISNA(VLOOKUP(H2531,'data putaway'!$A$1:$E$530,2,0)),0,VLOOKUP(H2531,'data putaway'!$A$1:$E$530,2,0))</f>
        <v>0</v>
      </c>
      <c r="X2531" s="354" t="b">
        <f t="shared" si="882"/>
        <v>1</v>
      </c>
      <c r="Y2531" s="354">
        <f>IF(ISNA(VLOOKUP(H2531,'data putaway'!$A$1:$E$530,4,0)),0,VLOOKUP(H2531,'data putaway'!$A$1:$E$530,4,0))</f>
        <v>0</v>
      </c>
      <c r="Z2531" s="113">
        <f>IF(ISNA(VLOOKUP(H2531,'data putaway'!$A$1:$E$530,5,0)),0,VLOOKUP(H2531,'data putaway'!$A$1:$E$530,5,0))</f>
        <v>0</v>
      </c>
      <c r="AA2531" s="354" t="b">
        <f t="shared" si="883"/>
        <v>0</v>
      </c>
      <c r="AB2531" s="354" t="b">
        <f t="shared" si="884"/>
        <v>0</v>
      </c>
      <c r="AC2531" s="356" t="str">
        <f t="shared" ca="1" si="885"/>
        <v/>
      </c>
      <c r="AD2531" s="114" t="str">
        <f t="shared" ca="1" si="892"/>
        <v/>
      </c>
      <c r="AE2531" s="114">
        <f t="shared" si="886"/>
        <v>0</v>
      </c>
      <c r="AF2531" s="114">
        <f t="shared" si="887"/>
        <v>0</v>
      </c>
      <c r="AG2531" s="354" t="str">
        <f t="shared" si="888"/>
        <v>CG37</v>
      </c>
      <c r="AH2531" s="114">
        <f>IF(ISNA(VLOOKUP(L2531,'MASTER DATA'!$A$1:$F$192,6,0)),0,VLOOKUP(L2531,'MASTER DATA'!$A$1:$F$192,6,0))*AE2531</f>
        <v>0</v>
      </c>
      <c r="AI2531" s="354" t="e">
        <f>VLOOKUP($D2531,'warehouse mapping'!$AN$7:$AO$17,2,0)</f>
        <v>#N/A</v>
      </c>
      <c r="AJ2531" s="114">
        <f t="shared" si="889"/>
        <v>1</v>
      </c>
      <c r="AK2531" s="354" t="e">
        <f t="shared" si="890"/>
        <v>#N/A</v>
      </c>
      <c r="AL2531" s="354" t="s">
        <v>3025</v>
      </c>
      <c r="AM2531" s="354">
        <f t="shared" si="893"/>
        <v>1</v>
      </c>
      <c r="AN2531" s="354" t="b">
        <f t="shared" si="891"/>
        <v>1</v>
      </c>
    </row>
    <row r="2532" spans="1:40" s="354" customFormat="1">
      <c r="A2532" s="354" t="str">
        <f t="shared" si="872"/>
        <v>CG37D02</v>
      </c>
      <c r="B2532" s="354">
        <f t="shared" si="873"/>
        <v>0</v>
      </c>
      <c r="C2532" s="354">
        <f t="shared" si="874"/>
        <v>0</v>
      </c>
      <c r="D2532" s="354" t="str">
        <f t="shared" si="875"/>
        <v>CG</v>
      </c>
      <c r="E2532" s="354" t="str">
        <f t="shared" si="876"/>
        <v>37</v>
      </c>
      <c r="F2532" s="354" t="str">
        <f t="shared" si="877"/>
        <v>D</v>
      </c>
      <c r="G2532" s="355" t="str">
        <f t="shared" si="878"/>
        <v>02</v>
      </c>
      <c r="H2532" s="232" t="s">
        <v>2748</v>
      </c>
      <c r="I2532" s="232" t="s">
        <v>3025</v>
      </c>
      <c r="J2532" s="233" t="s">
        <v>3025</v>
      </c>
      <c r="K2532" s="233" t="s">
        <v>3025</v>
      </c>
      <c r="L2532" s="234"/>
      <c r="M2532" s="232" t="str">
        <f>IF(ISNA(VLOOKUP(L2532,'MASTER DATA'!$A$1:$B$192,2,0)),"",VLOOKUP(L2532,'MASTER DATA'!$A$1:$B$192,2,0))</f>
        <v/>
      </c>
      <c r="N2532" s="232">
        <v>0</v>
      </c>
      <c r="O2532" s="232" t="e">
        <f t="shared" si="879"/>
        <v>#N/A</v>
      </c>
      <c r="P2532" s="232" t="e">
        <f t="shared" si="880"/>
        <v>#N/A</v>
      </c>
      <c r="Q2532" s="232" t="e">
        <f>VLOOKUP(L2532,'MASTER DATA'!$A$1:$E$192,5,0)</f>
        <v>#N/A</v>
      </c>
      <c r="R2532" s="234">
        <f>SUMIF('picking of the day'!$H$4:$H$358,WMS!H2532&amp;WMS!L2532,'picking of the day'!$E$4:$E$358)</f>
        <v>0</v>
      </c>
      <c r="U2532" s="114">
        <f>IF(ISNA(VLOOKUP(H2532,'data putaway'!$A$1:$E$530,3,0)),0,VLOOKUP(H2532,'data putaway'!$A$1:$E$530,3,0))</f>
        <v>0</v>
      </c>
      <c r="V2532" s="354">
        <f t="shared" si="881"/>
        <v>0</v>
      </c>
      <c r="W2532" s="114">
        <f>IF(ISNA(VLOOKUP(H2532,'data putaway'!$A$1:$E$530,2,0)),0,VLOOKUP(H2532,'data putaway'!$A$1:$E$530,2,0))</f>
        <v>0</v>
      </c>
      <c r="X2532" s="354" t="b">
        <f t="shared" si="882"/>
        <v>1</v>
      </c>
      <c r="Y2532" s="354">
        <f>IF(ISNA(VLOOKUP(H2532,'data putaway'!$A$1:$E$530,4,0)),0,VLOOKUP(H2532,'data putaway'!$A$1:$E$530,4,0))</f>
        <v>0</v>
      </c>
      <c r="Z2532" s="113">
        <f>IF(ISNA(VLOOKUP(H2532,'data putaway'!$A$1:$E$530,5,0)),0,VLOOKUP(H2532,'data putaway'!$A$1:$E$530,5,0))</f>
        <v>0</v>
      </c>
      <c r="AA2532" s="354" t="b">
        <f t="shared" si="883"/>
        <v>0</v>
      </c>
      <c r="AB2532" s="354" t="b">
        <f t="shared" si="884"/>
        <v>0</v>
      </c>
      <c r="AC2532" s="356" t="str">
        <f t="shared" ca="1" si="885"/>
        <v/>
      </c>
      <c r="AD2532" s="114" t="str">
        <f t="shared" ca="1" si="892"/>
        <v/>
      </c>
      <c r="AE2532" s="114">
        <f t="shared" si="886"/>
        <v>0</v>
      </c>
      <c r="AF2532" s="114">
        <f t="shared" si="887"/>
        <v>0</v>
      </c>
      <c r="AG2532" s="354" t="str">
        <f t="shared" si="888"/>
        <v>CG37</v>
      </c>
      <c r="AH2532" s="114">
        <f>IF(ISNA(VLOOKUP(L2532,'MASTER DATA'!$A$1:$F$192,6,0)),0,VLOOKUP(L2532,'MASTER DATA'!$A$1:$F$192,6,0))*AE2532</f>
        <v>0</v>
      </c>
      <c r="AI2532" s="354" t="e">
        <f>VLOOKUP($D2532,'warehouse mapping'!$AN$7:$AO$17,2,0)</f>
        <v>#N/A</v>
      </c>
      <c r="AJ2532" s="114">
        <f t="shared" si="889"/>
        <v>1</v>
      </c>
      <c r="AK2532" s="354" t="e">
        <f t="shared" si="890"/>
        <v>#N/A</v>
      </c>
      <c r="AL2532" s="354" t="s">
        <v>3025</v>
      </c>
      <c r="AM2532" s="354">
        <f t="shared" si="893"/>
        <v>1</v>
      </c>
      <c r="AN2532" s="354" t="b">
        <f t="shared" si="891"/>
        <v>1</v>
      </c>
    </row>
    <row r="2533" spans="1:40" s="354" customFormat="1">
      <c r="A2533" s="354" t="str">
        <f t="shared" si="872"/>
        <v>CG37E01</v>
      </c>
      <c r="B2533" s="354">
        <f t="shared" si="873"/>
        <v>0</v>
      </c>
      <c r="C2533" s="354">
        <f t="shared" si="874"/>
        <v>0</v>
      </c>
      <c r="D2533" s="354" t="str">
        <f t="shared" si="875"/>
        <v>CG</v>
      </c>
      <c r="E2533" s="354" t="str">
        <f t="shared" si="876"/>
        <v>37</v>
      </c>
      <c r="F2533" s="354" t="str">
        <f t="shared" si="877"/>
        <v>E</v>
      </c>
      <c r="G2533" s="355" t="str">
        <f t="shared" si="878"/>
        <v>01</v>
      </c>
      <c r="H2533" s="232" t="s">
        <v>2749</v>
      </c>
      <c r="I2533" s="232" t="s">
        <v>3025</v>
      </c>
      <c r="J2533" s="233" t="s">
        <v>3025</v>
      </c>
      <c r="K2533" s="233" t="s">
        <v>3025</v>
      </c>
      <c r="L2533" s="234"/>
      <c r="M2533" s="232" t="str">
        <f>IF(ISNA(VLOOKUP(L2533,'MASTER DATA'!$A$1:$B$192,2,0)),"",VLOOKUP(L2533,'MASTER DATA'!$A$1:$B$192,2,0))</f>
        <v/>
      </c>
      <c r="N2533" s="232">
        <v>0</v>
      </c>
      <c r="O2533" s="232" t="e">
        <f t="shared" si="879"/>
        <v>#N/A</v>
      </c>
      <c r="P2533" s="232" t="e">
        <f t="shared" si="880"/>
        <v>#N/A</v>
      </c>
      <c r="Q2533" s="232" t="e">
        <f>VLOOKUP(L2533,'MASTER DATA'!$A$1:$E$192,5,0)</f>
        <v>#N/A</v>
      </c>
      <c r="R2533" s="234">
        <f>SUMIF('picking of the day'!$H$4:$H$358,WMS!H2533&amp;WMS!L2533,'picking of the day'!$E$4:$E$358)</f>
        <v>0</v>
      </c>
      <c r="U2533" s="114">
        <f>IF(ISNA(VLOOKUP(H2533,'data putaway'!$A$1:$E$530,3,0)),0,VLOOKUP(H2533,'data putaway'!$A$1:$E$530,3,0))</f>
        <v>0</v>
      </c>
      <c r="V2533" s="354">
        <f t="shared" si="881"/>
        <v>0</v>
      </c>
      <c r="W2533" s="114">
        <f>IF(ISNA(VLOOKUP(H2533,'data putaway'!$A$1:$E$530,2,0)),0,VLOOKUP(H2533,'data putaway'!$A$1:$E$530,2,0))</f>
        <v>0</v>
      </c>
      <c r="X2533" s="354" t="b">
        <f t="shared" si="882"/>
        <v>1</v>
      </c>
      <c r="Y2533" s="354">
        <f>IF(ISNA(VLOOKUP(H2533,'data putaway'!$A$1:$E$530,4,0)),0,VLOOKUP(H2533,'data putaway'!$A$1:$E$530,4,0))</f>
        <v>0</v>
      </c>
      <c r="Z2533" s="113">
        <f>IF(ISNA(VLOOKUP(H2533,'data putaway'!$A$1:$E$530,5,0)),0,VLOOKUP(H2533,'data putaway'!$A$1:$E$530,5,0))</f>
        <v>0</v>
      </c>
      <c r="AA2533" s="354" t="b">
        <f t="shared" si="883"/>
        <v>0</v>
      </c>
      <c r="AB2533" s="354" t="b">
        <f t="shared" si="884"/>
        <v>0</v>
      </c>
      <c r="AC2533" s="356" t="str">
        <f t="shared" ca="1" si="885"/>
        <v/>
      </c>
      <c r="AD2533" s="114" t="str">
        <f t="shared" ca="1" si="892"/>
        <v/>
      </c>
      <c r="AE2533" s="114">
        <f t="shared" si="886"/>
        <v>0</v>
      </c>
      <c r="AF2533" s="114">
        <f t="shared" si="887"/>
        <v>0</v>
      </c>
      <c r="AG2533" s="354" t="str">
        <f t="shared" si="888"/>
        <v>CG37</v>
      </c>
      <c r="AH2533" s="114">
        <f>IF(ISNA(VLOOKUP(L2533,'MASTER DATA'!$A$1:$F$192,6,0)),0,VLOOKUP(L2533,'MASTER DATA'!$A$1:$F$192,6,0))*AE2533</f>
        <v>0</v>
      </c>
      <c r="AI2533" s="354" t="e">
        <f>VLOOKUP($D2533,'warehouse mapping'!$AN$7:$AO$17,2,0)</f>
        <v>#N/A</v>
      </c>
      <c r="AJ2533" s="114">
        <f t="shared" si="889"/>
        <v>1</v>
      </c>
      <c r="AK2533" s="354" t="e">
        <f t="shared" si="890"/>
        <v>#N/A</v>
      </c>
      <c r="AL2533" s="354" t="s">
        <v>3025</v>
      </c>
      <c r="AM2533" s="354">
        <f t="shared" si="893"/>
        <v>1</v>
      </c>
      <c r="AN2533" s="354" t="b">
        <f t="shared" si="891"/>
        <v>1</v>
      </c>
    </row>
    <row r="2534" spans="1:40" s="354" customFormat="1">
      <c r="A2534" s="354" t="str">
        <f t="shared" si="872"/>
        <v>CG37E02</v>
      </c>
      <c r="B2534" s="354">
        <f t="shared" si="873"/>
        <v>0</v>
      </c>
      <c r="C2534" s="354">
        <f t="shared" si="874"/>
        <v>0</v>
      </c>
      <c r="D2534" s="354" t="str">
        <f t="shared" si="875"/>
        <v>CG</v>
      </c>
      <c r="E2534" s="354" t="str">
        <f t="shared" si="876"/>
        <v>37</v>
      </c>
      <c r="F2534" s="354" t="str">
        <f t="shared" si="877"/>
        <v>E</v>
      </c>
      <c r="G2534" s="355" t="str">
        <f t="shared" si="878"/>
        <v>02</v>
      </c>
      <c r="H2534" s="232" t="s">
        <v>2750</v>
      </c>
      <c r="I2534" s="232" t="s">
        <v>3025</v>
      </c>
      <c r="J2534" s="233" t="s">
        <v>3025</v>
      </c>
      <c r="K2534" s="233" t="s">
        <v>3025</v>
      </c>
      <c r="L2534" s="234"/>
      <c r="M2534" s="232" t="str">
        <f>IF(ISNA(VLOOKUP(L2534,'MASTER DATA'!$A$1:$B$192,2,0)),"",VLOOKUP(L2534,'MASTER DATA'!$A$1:$B$192,2,0))</f>
        <v/>
      </c>
      <c r="N2534" s="232">
        <v>0</v>
      </c>
      <c r="O2534" s="232" t="e">
        <f t="shared" si="879"/>
        <v>#N/A</v>
      </c>
      <c r="P2534" s="232" t="e">
        <f t="shared" si="880"/>
        <v>#N/A</v>
      </c>
      <c r="Q2534" s="232" t="e">
        <f>VLOOKUP(L2534,'MASTER DATA'!$A$1:$E$192,5,0)</f>
        <v>#N/A</v>
      </c>
      <c r="R2534" s="234">
        <f>SUMIF('picking of the day'!$H$4:$H$358,WMS!H2534&amp;WMS!L2534,'picking of the day'!$E$4:$E$358)</f>
        <v>0</v>
      </c>
      <c r="U2534" s="114">
        <f>IF(ISNA(VLOOKUP(H2534,'data putaway'!$A$1:$E$530,3,0)),0,VLOOKUP(H2534,'data putaway'!$A$1:$E$530,3,0))</f>
        <v>0</v>
      </c>
      <c r="V2534" s="354">
        <f t="shared" si="881"/>
        <v>0</v>
      </c>
      <c r="W2534" s="114">
        <f>IF(ISNA(VLOOKUP(H2534,'data putaway'!$A$1:$E$530,2,0)),0,VLOOKUP(H2534,'data putaway'!$A$1:$E$530,2,0))</f>
        <v>0</v>
      </c>
      <c r="X2534" s="354" t="b">
        <f t="shared" si="882"/>
        <v>1</v>
      </c>
      <c r="Y2534" s="354">
        <f>IF(ISNA(VLOOKUP(H2534,'data putaway'!$A$1:$E$530,4,0)),0,VLOOKUP(H2534,'data putaway'!$A$1:$E$530,4,0))</f>
        <v>0</v>
      </c>
      <c r="Z2534" s="113">
        <f>IF(ISNA(VLOOKUP(H2534,'data putaway'!$A$1:$E$530,5,0)),0,VLOOKUP(H2534,'data putaway'!$A$1:$E$530,5,0))</f>
        <v>0</v>
      </c>
      <c r="AA2534" s="354" t="b">
        <f t="shared" si="883"/>
        <v>0</v>
      </c>
      <c r="AB2534" s="354" t="b">
        <f t="shared" si="884"/>
        <v>0</v>
      </c>
      <c r="AC2534" s="356" t="str">
        <f t="shared" ca="1" si="885"/>
        <v/>
      </c>
      <c r="AD2534" s="114" t="str">
        <f t="shared" ca="1" si="892"/>
        <v/>
      </c>
      <c r="AE2534" s="114">
        <f t="shared" si="886"/>
        <v>0</v>
      </c>
      <c r="AF2534" s="114">
        <f t="shared" si="887"/>
        <v>0</v>
      </c>
      <c r="AG2534" s="354" t="str">
        <f t="shared" si="888"/>
        <v>CG37</v>
      </c>
      <c r="AH2534" s="114">
        <f>IF(ISNA(VLOOKUP(L2534,'MASTER DATA'!$A$1:$F$192,6,0)),0,VLOOKUP(L2534,'MASTER DATA'!$A$1:$F$192,6,0))*AE2534</f>
        <v>0</v>
      </c>
      <c r="AI2534" s="354" t="e">
        <f>VLOOKUP($D2534,'warehouse mapping'!$AN$7:$AO$17,2,0)</f>
        <v>#N/A</v>
      </c>
      <c r="AJ2534" s="114">
        <f t="shared" si="889"/>
        <v>1</v>
      </c>
      <c r="AK2534" s="354" t="e">
        <f t="shared" si="890"/>
        <v>#N/A</v>
      </c>
      <c r="AL2534" s="354" t="s">
        <v>3025</v>
      </c>
      <c r="AM2534" s="354">
        <f t="shared" si="893"/>
        <v>1</v>
      </c>
      <c r="AN2534" s="354" t="b">
        <f t="shared" si="891"/>
        <v>1</v>
      </c>
    </row>
    <row r="2535" spans="1:40" s="354" customFormat="1">
      <c r="A2535" s="354" t="str">
        <f t="shared" ref="A2535:A2564" si="894">H2535&amp;L2535</f>
        <v>CG38A01</v>
      </c>
      <c r="B2535" s="354">
        <f t="shared" ref="B2535:B2564" si="895">R2535+S2535</f>
        <v>0</v>
      </c>
      <c r="C2535" s="354">
        <f t="shared" ref="C2535:C2564" si="896">T2535+U2535</f>
        <v>0</v>
      </c>
      <c r="D2535" s="354" t="str">
        <f t="shared" si="875"/>
        <v>CG</v>
      </c>
      <c r="E2535" s="354" t="str">
        <f t="shared" si="876"/>
        <v>38</v>
      </c>
      <c r="F2535" s="354" t="str">
        <f t="shared" si="877"/>
        <v>A</v>
      </c>
      <c r="G2535" s="355" t="str">
        <f t="shared" si="878"/>
        <v>01</v>
      </c>
      <c r="H2535" s="232" t="s">
        <v>2751</v>
      </c>
      <c r="I2535" s="232" t="s">
        <v>3025</v>
      </c>
      <c r="J2535" s="233" t="s">
        <v>3025</v>
      </c>
      <c r="K2535" s="233" t="s">
        <v>3025</v>
      </c>
      <c r="L2535" s="234"/>
      <c r="M2535" s="232" t="str">
        <f>IF(ISNA(VLOOKUP(L2535,'MASTER DATA'!$A$1:$B$192,2,0)),"",VLOOKUP(L2535,'MASTER DATA'!$A$1:$B$192,2,0))</f>
        <v/>
      </c>
      <c r="N2535" s="232">
        <v>0</v>
      </c>
      <c r="O2535" s="232" t="e">
        <f t="shared" si="879"/>
        <v>#N/A</v>
      </c>
      <c r="P2535" s="232" t="e">
        <f t="shared" si="880"/>
        <v>#N/A</v>
      </c>
      <c r="Q2535" s="232" t="e">
        <f>VLOOKUP(L2535,'MASTER DATA'!$A$1:$E$192,5,0)</f>
        <v>#N/A</v>
      </c>
      <c r="R2535" s="234">
        <f>SUMIF('picking of the day'!$H$4:$H$358,WMS!H2535&amp;WMS!L2535,'picking of the day'!$E$4:$E$358)</f>
        <v>0</v>
      </c>
      <c r="U2535" s="114">
        <f>IF(ISNA(VLOOKUP(H2535,'data putaway'!$A$1:$E$530,3,0)),0,VLOOKUP(H2535,'data putaway'!$A$1:$E$530,3,0))</f>
        <v>0</v>
      </c>
      <c r="V2535" s="354">
        <f t="shared" si="881"/>
        <v>0</v>
      </c>
      <c r="W2535" s="114">
        <f>IF(ISNA(VLOOKUP(H2535,'data putaway'!$A$1:$E$530,2,0)),0,VLOOKUP(H2535,'data putaway'!$A$1:$E$530,2,0))</f>
        <v>0</v>
      </c>
      <c r="X2535" s="354" t="b">
        <f t="shared" si="882"/>
        <v>1</v>
      </c>
      <c r="Y2535" s="354">
        <f>IF(ISNA(VLOOKUP(H2535,'data putaway'!$A$1:$E$530,4,0)),0,VLOOKUP(H2535,'data putaway'!$A$1:$E$530,4,0))</f>
        <v>0</v>
      </c>
      <c r="Z2535" s="113">
        <f>IF(ISNA(VLOOKUP(H2535,'data putaway'!$A$1:$E$530,5,0)),0,VLOOKUP(H2535,'data putaway'!$A$1:$E$530,5,0))</f>
        <v>0</v>
      </c>
      <c r="AA2535" s="354" t="b">
        <f t="shared" si="883"/>
        <v>0</v>
      </c>
      <c r="AB2535" s="354" t="b">
        <f t="shared" si="884"/>
        <v>0</v>
      </c>
      <c r="AC2535" s="356" t="str">
        <f t="shared" ca="1" si="885"/>
        <v/>
      </c>
      <c r="AD2535" s="114" t="str">
        <f t="shared" ca="1" si="892"/>
        <v/>
      </c>
      <c r="AE2535" s="114">
        <f t="shared" si="886"/>
        <v>0</v>
      </c>
      <c r="AF2535" s="114">
        <f t="shared" si="887"/>
        <v>0</v>
      </c>
      <c r="AG2535" s="354" t="str">
        <f t="shared" si="888"/>
        <v>CG38</v>
      </c>
      <c r="AH2535" s="114">
        <f>IF(ISNA(VLOOKUP(L2535,'MASTER DATA'!$A$1:$F$192,6,0)),0,VLOOKUP(L2535,'MASTER DATA'!$A$1:$F$192,6,0))*AE2535</f>
        <v>0</v>
      </c>
      <c r="AI2535" s="354" t="e">
        <f>VLOOKUP($D2535,'warehouse mapping'!$AN$7:$AO$17,2,0)</f>
        <v>#N/A</v>
      </c>
      <c r="AJ2535" s="114">
        <f t="shared" si="889"/>
        <v>1</v>
      </c>
      <c r="AK2535" s="354" t="e">
        <f t="shared" si="890"/>
        <v>#N/A</v>
      </c>
      <c r="AL2535" s="354" t="s">
        <v>3025</v>
      </c>
      <c r="AM2535" s="354">
        <f t="shared" si="893"/>
        <v>1</v>
      </c>
      <c r="AN2535" s="354" t="b">
        <f t="shared" si="891"/>
        <v>1</v>
      </c>
    </row>
    <row r="2536" spans="1:40" s="354" customFormat="1">
      <c r="A2536" s="354" t="str">
        <f t="shared" si="894"/>
        <v>CG38A02</v>
      </c>
      <c r="B2536" s="354">
        <f t="shared" si="895"/>
        <v>0</v>
      </c>
      <c r="C2536" s="354">
        <f t="shared" si="896"/>
        <v>0</v>
      </c>
      <c r="D2536" s="354" t="str">
        <f t="shared" si="875"/>
        <v>CG</v>
      </c>
      <c r="E2536" s="354" t="str">
        <f t="shared" si="876"/>
        <v>38</v>
      </c>
      <c r="F2536" s="354" t="str">
        <f t="shared" si="877"/>
        <v>A</v>
      </c>
      <c r="G2536" s="355" t="str">
        <f t="shared" si="878"/>
        <v>02</v>
      </c>
      <c r="H2536" s="232" t="s">
        <v>2752</v>
      </c>
      <c r="I2536" s="232" t="s">
        <v>3025</v>
      </c>
      <c r="J2536" s="233" t="s">
        <v>3025</v>
      </c>
      <c r="K2536" s="233" t="s">
        <v>3025</v>
      </c>
      <c r="L2536" s="234"/>
      <c r="M2536" s="232" t="str">
        <f>IF(ISNA(VLOOKUP(L2536,'MASTER DATA'!$A$1:$B$192,2,0)),"",VLOOKUP(L2536,'MASTER DATA'!$A$1:$B$192,2,0))</f>
        <v/>
      </c>
      <c r="N2536" s="232">
        <v>0</v>
      </c>
      <c r="O2536" s="232" t="e">
        <f t="shared" si="879"/>
        <v>#N/A</v>
      </c>
      <c r="P2536" s="232" t="e">
        <f t="shared" si="880"/>
        <v>#N/A</v>
      </c>
      <c r="Q2536" s="232" t="e">
        <f>VLOOKUP(L2536,'MASTER DATA'!$A$1:$E$192,5,0)</f>
        <v>#N/A</v>
      </c>
      <c r="R2536" s="234">
        <f>SUMIF('picking of the day'!$H$4:$H$358,WMS!H2536&amp;WMS!L2536,'picking of the day'!$E$4:$E$358)</f>
        <v>0</v>
      </c>
      <c r="U2536" s="114">
        <f>IF(ISNA(VLOOKUP(H2536,'data putaway'!$A$1:$E$530,3,0)),0,VLOOKUP(H2536,'data putaway'!$A$1:$E$530,3,0))</f>
        <v>0</v>
      </c>
      <c r="V2536" s="354">
        <f t="shared" si="881"/>
        <v>0</v>
      </c>
      <c r="W2536" s="114">
        <f>IF(ISNA(VLOOKUP(H2536,'data putaway'!$A$1:$E$530,2,0)),0,VLOOKUP(H2536,'data putaway'!$A$1:$E$530,2,0))</f>
        <v>0</v>
      </c>
      <c r="X2536" s="354" t="b">
        <f t="shared" si="882"/>
        <v>1</v>
      </c>
      <c r="Y2536" s="354">
        <f>IF(ISNA(VLOOKUP(H2536,'data putaway'!$A$1:$E$530,4,0)),0,VLOOKUP(H2536,'data putaway'!$A$1:$E$530,4,0))</f>
        <v>0</v>
      </c>
      <c r="Z2536" s="113">
        <f>IF(ISNA(VLOOKUP(H2536,'data putaway'!$A$1:$E$530,5,0)),0,VLOOKUP(H2536,'data putaway'!$A$1:$E$530,5,0))</f>
        <v>0</v>
      </c>
      <c r="AA2536" s="354" t="b">
        <f t="shared" si="883"/>
        <v>0</v>
      </c>
      <c r="AB2536" s="354" t="b">
        <f t="shared" si="884"/>
        <v>0</v>
      </c>
      <c r="AC2536" s="356" t="str">
        <f t="shared" ca="1" si="885"/>
        <v/>
      </c>
      <c r="AD2536" s="114" t="str">
        <f t="shared" ca="1" si="892"/>
        <v/>
      </c>
      <c r="AE2536" s="114">
        <f t="shared" si="886"/>
        <v>0</v>
      </c>
      <c r="AF2536" s="114">
        <f t="shared" si="887"/>
        <v>0</v>
      </c>
      <c r="AG2536" s="354" t="str">
        <f t="shared" si="888"/>
        <v>CG38</v>
      </c>
      <c r="AH2536" s="114">
        <f>IF(ISNA(VLOOKUP(L2536,'MASTER DATA'!$A$1:$F$192,6,0)),0,VLOOKUP(L2536,'MASTER DATA'!$A$1:$F$192,6,0))*AE2536</f>
        <v>0</v>
      </c>
      <c r="AI2536" s="354" t="e">
        <f>VLOOKUP($D2536,'warehouse mapping'!$AN$7:$AO$17,2,0)</f>
        <v>#N/A</v>
      </c>
      <c r="AJ2536" s="114">
        <f t="shared" si="889"/>
        <v>1</v>
      </c>
      <c r="AK2536" s="354" t="e">
        <f t="shared" si="890"/>
        <v>#N/A</v>
      </c>
      <c r="AL2536" s="354" t="s">
        <v>3025</v>
      </c>
      <c r="AM2536" s="354">
        <f t="shared" si="893"/>
        <v>1</v>
      </c>
      <c r="AN2536" s="354" t="b">
        <f t="shared" si="891"/>
        <v>1</v>
      </c>
    </row>
    <row r="2537" spans="1:40" s="354" customFormat="1">
      <c r="A2537" s="354" t="str">
        <f t="shared" si="894"/>
        <v>CG38B01</v>
      </c>
      <c r="B2537" s="354">
        <f t="shared" si="895"/>
        <v>0</v>
      </c>
      <c r="C2537" s="354">
        <f t="shared" si="896"/>
        <v>0</v>
      </c>
      <c r="D2537" s="354" t="str">
        <f t="shared" si="875"/>
        <v>CG</v>
      </c>
      <c r="E2537" s="354" t="str">
        <f t="shared" si="876"/>
        <v>38</v>
      </c>
      <c r="F2537" s="354" t="str">
        <f t="shared" si="877"/>
        <v>B</v>
      </c>
      <c r="G2537" s="355" t="str">
        <f t="shared" si="878"/>
        <v>01</v>
      </c>
      <c r="H2537" s="232" t="s">
        <v>2753</v>
      </c>
      <c r="I2537" s="232" t="s">
        <v>3025</v>
      </c>
      <c r="J2537" s="233" t="s">
        <v>3025</v>
      </c>
      <c r="K2537" s="233" t="s">
        <v>3025</v>
      </c>
      <c r="L2537" s="234"/>
      <c r="M2537" s="232" t="str">
        <f>IF(ISNA(VLOOKUP(L2537,'MASTER DATA'!$A$1:$B$192,2,0)),"",VLOOKUP(L2537,'MASTER DATA'!$A$1:$B$192,2,0))</f>
        <v/>
      </c>
      <c r="N2537" s="232">
        <v>0</v>
      </c>
      <c r="O2537" s="232" t="e">
        <f t="shared" si="879"/>
        <v>#N/A</v>
      </c>
      <c r="P2537" s="232" t="e">
        <f t="shared" si="880"/>
        <v>#N/A</v>
      </c>
      <c r="Q2537" s="232" t="e">
        <f>VLOOKUP(L2537,'MASTER DATA'!$A$1:$E$192,5,0)</f>
        <v>#N/A</v>
      </c>
      <c r="R2537" s="234">
        <f>SUMIF('picking of the day'!$H$4:$H$358,WMS!H2537&amp;WMS!L2537,'picking of the day'!$E$4:$E$358)</f>
        <v>0</v>
      </c>
      <c r="U2537" s="114">
        <f>IF(ISNA(VLOOKUP(H2537,'data putaway'!$A$1:$E$530,3,0)),0,VLOOKUP(H2537,'data putaway'!$A$1:$E$530,3,0))</f>
        <v>0</v>
      </c>
      <c r="V2537" s="354">
        <f t="shared" si="881"/>
        <v>0</v>
      </c>
      <c r="W2537" s="114">
        <f>IF(ISNA(VLOOKUP(H2537,'data putaway'!$A$1:$E$530,2,0)),0,VLOOKUP(H2537,'data putaway'!$A$1:$E$530,2,0))</f>
        <v>0</v>
      </c>
      <c r="X2537" s="354" t="b">
        <f t="shared" si="882"/>
        <v>1</v>
      </c>
      <c r="Y2537" s="354">
        <f>IF(ISNA(VLOOKUP(H2537,'data putaway'!$A$1:$E$530,4,0)),0,VLOOKUP(H2537,'data putaway'!$A$1:$E$530,4,0))</f>
        <v>0</v>
      </c>
      <c r="Z2537" s="113">
        <f>IF(ISNA(VLOOKUP(H2537,'data putaway'!$A$1:$E$530,5,0)),0,VLOOKUP(H2537,'data putaway'!$A$1:$E$530,5,0))</f>
        <v>0</v>
      </c>
      <c r="AA2537" s="354" t="b">
        <f t="shared" si="883"/>
        <v>0</v>
      </c>
      <c r="AB2537" s="354" t="b">
        <f t="shared" si="884"/>
        <v>0</v>
      </c>
      <c r="AC2537" s="356" t="str">
        <f t="shared" ca="1" si="885"/>
        <v/>
      </c>
      <c r="AD2537" s="114" t="str">
        <f t="shared" ca="1" si="892"/>
        <v/>
      </c>
      <c r="AE2537" s="114">
        <f t="shared" si="886"/>
        <v>0</v>
      </c>
      <c r="AF2537" s="114">
        <f t="shared" si="887"/>
        <v>0</v>
      </c>
      <c r="AG2537" s="354" t="str">
        <f t="shared" si="888"/>
        <v>CG38</v>
      </c>
      <c r="AH2537" s="114">
        <f>IF(ISNA(VLOOKUP(L2537,'MASTER DATA'!$A$1:$F$192,6,0)),0,VLOOKUP(L2537,'MASTER DATA'!$A$1:$F$192,6,0))*AE2537</f>
        <v>0</v>
      </c>
      <c r="AI2537" s="354" t="e">
        <f>VLOOKUP($D2537,'warehouse mapping'!$AN$7:$AO$17,2,0)</f>
        <v>#N/A</v>
      </c>
      <c r="AJ2537" s="114">
        <f t="shared" si="889"/>
        <v>1</v>
      </c>
      <c r="AK2537" s="354" t="e">
        <f t="shared" si="890"/>
        <v>#N/A</v>
      </c>
      <c r="AL2537" s="354" t="s">
        <v>3025</v>
      </c>
      <c r="AM2537" s="354">
        <f t="shared" si="893"/>
        <v>1</v>
      </c>
      <c r="AN2537" s="354" t="b">
        <f t="shared" si="891"/>
        <v>1</v>
      </c>
    </row>
    <row r="2538" spans="1:40" s="354" customFormat="1">
      <c r="A2538" s="354" t="str">
        <f t="shared" si="894"/>
        <v>CG38B02</v>
      </c>
      <c r="B2538" s="354">
        <f t="shared" si="895"/>
        <v>0</v>
      </c>
      <c r="C2538" s="354">
        <f t="shared" si="896"/>
        <v>0</v>
      </c>
      <c r="D2538" s="354" t="str">
        <f t="shared" si="875"/>
        <v>CG</v>
      </c>
      <c r="E2538" s="354" t="str">
        <f t="shared" si="876"/>
        <v>38</v>
      </c>
      <c r="F2538" s="354" t="str">
        <f t="shared" si="877"/>
        <v>B</v>
      </c>
      <c r="G2538" s="355" t="str">
        <f t="shared" si="878"/>
        <v>02</v>
      </c>
      <c r="H2538" s="232" t="s">
        <v>2754</v>
      </c>
      <c r="I2538" s="232" t="s">
        <v>3025</v>
      </c>
      <c r="J2538" s="233" t="s">
        <v>3025</v>
      </c>
      <c r="K2538" s="233" t="s">
        <v>3025</v>
      </c>
      <c r="L2538" s="234"/>
      <c r="M2538" s="232" t="str">
        <f>IF(ISNA(VLOOKUP(L2538,'MASTER DATA'!$A$1:$B$192,2,0)),"",VLOOKUP(L2538,'MASTER DATA'!$A$1:$B$192,2,0))</f>
        <v/>
      </c>
      <c r="N2538" s="232">
        <v>0</v>
      </c>
      <c r="O2538" s="232" t="e">
        <f t="shared" si="879"/>
        <v>#N/A</v>
      </c>
      <c r="P2538" s="232" t="e">
        <f t="shared" si="880"/>
        <v>#N/A</v>
      </c>
      <c r="Q2538" s="232" t="e">
        <f>VLOOKUP(L2538,'MASTER DATA'!$A$1:$E$192,5,0)</f>
        <v>#N/A</v>
      </c>
      <c r="R2538" s="234">
        <f>SUMIF('picking of the day'!$H$4:$H$358,WMS!H2538&amp;WMS!L2538,'picking of the day'!$E$4:$E$358)</f>
        <v>0</v>
      </c>
      <c r="U2538" s="114">
        <f>IF(ISNA(VLOOKUP(H2538,'data putaway'!$A$1:$E$530,3,0)),0,VLOOKUP(H2538,'data putaway'!$A$1:$E$530,3,0))</f>
        <v>0</v>
      </c>
      <c r="V2538" s="354">
        <f t="shared" si="881"/>
        <v>0</v>
      </c>
      <c r="W2538" s="114">
        <f>IF(ISNA(VLOOKUP(H2538,'data putaway'!$A$1:$E$530,2,0)),0,VLOOKUP(H2538,'data putaway'!$A$1:$E$530,2,0))</f>
        <v>0</v>
      </c>
      <c r="X2538" s="354" t="b">
        <f t="shared" si="882"/>
        <v>1</v>
      </c>
      <c r="Y2538" s="354">
        <f>IF(ISNA(VLOOKUP(H2538,'data putaway'!$A$1:$E$530,4,0)),0,VLOOKUP(H2538,'data putaway'!$A$1:$E$530,4,0))</f>
        <v>0</v>
      </c>
      <c r="Z2538" s="113">
        <f>IF(ISNA(VLOOKUP(H2538,'data putaway'!$A$1:$E$530,5,0)),0,VLOOKUP(H2538,'data putaway'!$A$1:$E$530,5,0))</f>
        <v>0</v>
      </c>
      <c r="AA2538" s="354" t="b">
        <f t="shared" si="883"/>
        <v>0</v>
      </c>
      <c r="AB2538" s="354" t="b">
        <f t="shared" si="884"/>
        <v>0</v>
      </c>
      <c r="AC2538" s="356" t="str">
        <f t="shared" ca="1" si="885"/>
        <v/>
      </c>
      <c r="AD2538" s="114" t="str">
        <f t="shared" ca="1" si="892"/>
        <v/>
      </c>
      <c r="AE2538" s="114">
        <f t="shared" si="886"/>
        <v>0</v>
      </c>
      <c r="AF2538" s="114">
        <f t="shared" si="887"/>
        <v>0</v>
      </c>
      <c r="AG2538" s="354" t="str">
        <f t="shared" si="888"/>
        <v>CG38</v>
      </c>
      <c r="AH2538" s="114">
        <f>IF(ISNA(VLOOKUP(L2538,'MASTER DATA'!$A$1:$F$192,6,0)),0,VLOOKUP(L2538,'MASTER DATA'!$A$1:$F$192,6,0))*AE2538</f>
        <v>0</v>
      </c>
      <c r="AI2538" s="354" t="e">
        <f>VLOOKUP($D2538,'warehouse mapping'!$AN$7:$AO$17,2,0)</f>
        <v>#N/A</v>
      </c>
      <c r="AJ2538" s="114">
        <f t="shared" si="889"/>
        <v>1</v>
      </c>
      <c r="AK2538" s="354" t="e">
        <f t="shared" si="890"/>
        <v>#N/A</v>
      </c>
      <c r="AL2538" s="354" t="s">
        <v>3025</v>
      </c>
      <c r="AM2538" s="354">
        <f t="shared" si="893"/>
        <v>1</v>
      </c>
      <c r="AN2538" s="354" t="b">
        <f t="shared" si="891"/>
        <v>1</v>
      </c>
    </row>
    <row r="2539" spans="1:40" s="354" customFormat="1">
      <c r="A2539" s="354" t="str">
        <f t="shared" si="894"/>
        <v>CG38C01</v>
      </c>
      <c r="B2539" s="354">
        <f t="shared" si="895"/>
        <v>0</v>
      </c>
      <c r="C2539" s="354">
        <f t="shared" si="896"/>
        <v>0</v>
      </c>
      <c r="D2539" s="354" t="str">
        <f t="shared" si="875"/>
        <v>CG</v>
      </c>
      <c r="E2539" s="354" t="str">
        <f t="shared" si="876"/>
        <v>38</v>
      </c>
      <c r="F2539" s="354" t="str">
        <f t="shared" si="877"/>
        <v>C</v>
      </c>
      <c r="G2539" s="355" t="str">
        <f t="shared" si="878"/>
        <v>01</v>
      </c>
      <c r="H2539" s="232" t="s">
        <v>2755</v>
      </c>
      <c r="I2539" s="232" t="s">
        <v>3025</v>
      </c>
      <c r="J2539" s="233" t="s">
        <v>3025</v>
      </c>
      <c r="K2539" s="233" t="s">
        <v>3025</v>
      </c>
      <c r="L2539" s="234"/>
      <c r="M2539" s="232" t="str">
        <f>IF(ISNA(VLOOKUP(L2539,'MASTER DATA'!$A$1:$B$192,2,0)),"",VLOOKUP(L2539,'MASTER DATA'!$A$1:$B$192,2,0))</f>
        <v/>
      </c>
      <c r="N2539" s="232">
        <v>0</v>
      </c>
      <c r="O2539" s="232" t="e">
        <f t="shared" si="879"/>
        <v>#N/A</v>
      </c>
      <c r="P2539" s="232" t="e">
        <f t="shared" si="880"/>
        <v>#N/A</v>
      </c>
      <c r="Q2539" s="232" t="e">
        <f>VLOOKUP(L2539,'MASTER DATA'!$A$1:$E$192,5,0)</f>
        <v>#N/A</v>
      </c>
      <c r="R2539" s="234">
        <f>SUMIF('picking of the day'!$H$4:$H$358,WMS!H2539&amp;WMS!L2539,'picking of the day'!$E$4:$E$358)</f>
        <v>0</v>
      </c>
      <c r="U2539" s="114">
        <f>IF(ISNA(VLOOKUP(H2539,'data putaway'!$A$1:$E$530,3,0)),0,VLOOKUP(H2539,'data putaway'!$A$1:$E$530,3,0))</f>
        <v>0</v>
      </c>
      <c r="V2539" s="354">
        <f t="shared" si="881"/>
        <v>0</v>
      </c>
      <c r="W2539" s="114">
        <f>IF(ISNA(VLOOKUP(H2539,'data putaway'!$A$1:$E$530,2,0)),0,VLOOKUP(H2539,'data putaway'!$A$1:$E$530,2,0))</f>
        <v>0</v>
      </c>
      <c r="X2539" s="354" t="b">
        <f t="shared" si="882"/>
        <v>1</v>
      </c>
      <c r="Y2539" s="354">
        <f>IF(ISNA(VLOOKUP(H2539,'data putaway'!$A$1:$E$530,4,0)),0,VLOOKUP(H2539,'data putaway'!$A$1:$E$530,4,0))</f>
        <v>0</v>
      </c>
      <c r="Z2539" s="113">
        <f>IF(ISNA(VLOOKUP(H2539,'data putaway'!$A$1:$E$530,5,0)),0,VLOOKUP(H2539,'data putaway'!$A$1:$E$530,5,0))</f>
        <v>0</v>
      </c>
      <c r="AA2539" s="354" t="b">
        <f t="shared" si="883"/>
        <v>0</v>
      </c>
      <c r="AB2539" s="354" t="b">
        <f t="shared" si="884"/>
        <v>0</v>
      </c>
      <c r="AC2539" s="356" t="str">
        <f t="shared" ca="1" si="885"/>
        <v/>
      </c>
      <c r="AD2539" s="114" t="str">
        <f t="shared" ca="1" si="892"/>
        <v/>
      </c>
      <c r="AE2539" s="114">
        <f t="shared" si="886"/>
        <v>0</v>
      </c>
      <c r="AF2539" s="114">
        <f t="shared" si="887"/>
        <v>0</v>
      </c>
      <c r="AG2539" s="354" t="str">
        <f t="shared" si="888"/>
        <v>CG38</v>
      </c>
      <c r="AH2539" s="114">
        <f>IF(ISNA(VLOOKUP(L2539,'MASTER DATA'!$A$1:$F$192,6,0)),0,VLOOKUP(L2539,'MASTER DATA'!$A$1:$F$192,6,0))*AE2539</f>
        <v>0</v>
      </c>
      <c r="AI2539" s="354" t="e">
        <f>VLOOKUP($D2539,'warehouse mapping'!$AN$7:$AO$17,2,0)</f>
        <v>#N/A</v>
      </c>
      <c r="AJ2539" s="114">
        <f t="shared" si="889"/>
        <v>1</v>
      </c>
      <c r="AK2539" s="354" t="e">
        <f t="shared" si="890"/>
        <v>#N/A</v>
      </c>
      <c r="AL2539" s="354" t="s">
        <v>3025</v>
      </c>
      <c r="AM2539" s="354">
        <f t="shared" si="893"/>
        <v>1</v>
      </c>
      <c r="AN2539" s="354" t="b">
        <f t="shared" si="891"/>
        <v>1</v>
      </c>
    </row>
    <row r="2540" spans="1:40" s="354" customFormat="1">
      <c r="A2540" s="354" t="str">
        <f t="shared" si="894"/>
        <v>CG38C02</v>
      </c>
      <c r="B2540" s="354">
        <f t="shared" si="895"/>
        <v>0</v>
      </c>
      <c r="C2540" s="354">
        <f t="shared" si="896"/>
        <v>0</v>
      </c>
      <c r="D2540" s="354" t="str">
        <f t="shared" si="875"/>
        <v>CG</v>
      </c>
      <c r="E2540" s="354" t="str">
        <f t="shared" si="876"/>
        <v>38</v>
      </c>
      <c r="F2540" s="354" t="str">
        <f t="shared" si="877"/>
        <v>C</v>
      </c>
      <c r="G2540" s="355" t="str">
        <f t="shared" si="878"/>
        <v>02</v>
      </c>
      <c r="H2540" s="232" t="s">
        <v>2756</v>
      </c>
      <c r="I2540" s="232" t="s">
        <v>3025</v>
      </c>
      <c r="J2540" s="233" t="s">
        <v>3025</v>
      </c>
      <c r="K2540" s="233" t="s">
        <v>3025</v>
      </c>
      <c r="L2540" s="234"/>
      <c r="M2540" s="232" t="str">
        <f>IF(ISNA(VLOOKUP(L2540,'MASTER DATA'!$A$1:$B$192,2,0)),"",VLOOKUP(L2540,'MASTER DATA'!$A$1:$B$192,2,0))</f>
        <v/>
      </c>
      <c r="N2540" s="232">
        <v>0</v>
      </c>
      <c r="O2540" s="232" t="e">
        <f t="shared" si="879"/>
        <v>#N/A</v>
      </c>
      <c r="P2540" s="232" t="e">
        <f t="shared" si="880"/>
        <v>#N/A</v>
      </c>
      <c r="Q2540" s="232" t="e">
        <f>VLOOKUP(L2540,'MASTER DATA'!$A$1:$E$192,5,0)</f>
        <v>#N/A</v>
      </c>
      <c r="R2540" s="234">
        <f>SUMIF('picking of the day'!$H$4:$H$358,WMS!H2540&amp;WMS!L2540,'picking of the day'!$E$4:$E$358)</f>
        <v>0</v>
      </c>
      <c r="U2540" s="114">
        <f>IF(ISNA(VLOOKUP(H2540,'data putaway'!$A$1:$E$530,3,0)),0,VLOOKUP(H2540,'data putaway'!$A$1:$E$530,3,0))</f>
        <v>0</v>
      </c>
      <c r="V2540" s="354">
        <f t="shared" si="881"/>
        <v>0</v>
      </c>
      <c r="W2540" s="114">
        <f>IF(ISNA(VLOOKUP(H2540,'data putaway'!$A$1:$E$530,2,0)),0,VLOOKUP(H2540,'data putaway'!$A$1:$E$530,2,0))</f>
        <v>0</v>
      </c>
      <c r="X2540" s="354" t="b">
        <f t="shared" si="882"/>
        <v>1</v>
      </c>
      <c r="Y2540" s="354">
        <f>IF(ISNA(VLOOKUP(H2540,'data putaway'!$A$1:$E$530,4,0)),0,VLOOKUP(H2540,'data putaway'!$A$1:$E$530,4,0))</f>
        <v>0</v>
      </c>
      <c r="Z2540" s="113">
        <f>IF(ISNA(VLOOKUP(H2540,'data putaway'!$A$1:$E$530,5,0)),0,VLOOKUP(H2540,'data putaway'!$A$1:$E$530,5,0))</f>
        <v>0</v>
      </c>
      <c r="AA2540" s="354" t="b">
        <f t="shared" si="883"/>
        <v>0</v>
      </c>
      <c r="AB2540" s="354" t="b">
        <f t="shared" si="884"/>
        <v>0</v>
      </c>
      <c r="AC2540" s="356" t="str">
        <f t="shared" ca="1" si="885"/>
        <v/>
      </c>
      <c r="AD2540" s="114" t="str">
        <f t="shared" ca="1" si="892"/>
        <v/>
      </c>
      <c r="AE2540" s="114">
        <f t="shared" si="886"/>
        <v>0</v>
      </c>
      <c r="AF2540" s="114">
        <f t="shared" si="887"/>
        <v>0</v>
      </c>
      <c r="AG2540" s="354" t="str">
        <f t="shared" si="888"/>
        <v>CG38</v>
      </c>
      <c r="AH2540" s="114">
        <f>IF(ISNA(VLOOKUP(L2540,'MASTER DATA'!$A$1:$F$192,6,0)),0,VLOOKUP(L2540,'MASTER DATA'!$A$1:$F$192,6,0))*AE2540</f>
        <v>0</v>
      </c>
      <c r="AI2540" s="354" t="e">
        <f>VLOOKUP($D2540,'warehouse mapping'!$AN$7:$AO$17,2,0)</f>
        <v>#N/A</v>
      </c>
      <c r="AJ2540" s="114">
        <f t="shared" si="889"/>
        <v>1</v>
      </c>
      <c r="AK2540" s="354" t="e">
        <f t="shared" si="890"/>
        <v>#N/A</v>
      </c>
      <c r="AL2540" s="354" t="s">
        <v>3025</v>
      </c>
      <c r="AM2540" s="354">
        <f t="shared" si="893"/>
        <v>1</v>
      </c>
      <c r="AN2540" s="354" t="b">
        <f t="shared" si="891"/>
        <v>1</v>
      </c>
    </row>
    <row r="2541" spans="1:40" s="354" customFormat="1">
      <c r="A2541" s="354" t="str">
        <f t="shared" si="894"/>
        <v>CG38D01</v>
      </c>
      <c r="B2541" s="354">
        <f t="shared" si="895"/>
        <v>0</v>
      </c>
      <c r="C2541" s="354">
        <f t="shared" si="896"/>
        <v>0</v>
      </c>
      <c r="D2541" s="354" t="str">
        <f t="shared" si="875"/>
        <v>CG</v>
      </c>
      <c r="E2541" s="354" t="str">
        <f t="shared" si="876"/>
        <v>38</v>
      </c>
      <c r="F2541" s="354" t="str">
        <f t="shared" si="877"/>
        <v>D</v>
      </c>
      <c r="G2541" s="355" t="str">
        <f t="shared" si="878"/>
        <v>01</v>
      </c>
      <c r="H2541" s="232" t="s">
        <v>2757</v>
      </c>
      <c r="I2541" s="232" t="s">
        <v>3025</v>
      </c>
      <c r="J2541" s="233" t="s">
        <v>3025</v>
      </c>
      <c r="K2541" s="233" t="s">
        <v>3025</v>
      </c>
      <c r="L2541" s="234"/>
      <c r="M2541" s="232" t="str">
        <f>IF(ISNA(VLOOKUP(L2541,'MASTER DATA'!$A$1:$B$192,2,0)),"",VLOOKUP(L2541,'MASTER DATA'!$A$1:$B$192,2,0))</f>
        <v/>
      </c>
      <c r="N2541" s="232">
        <v>0</v>
      </c>
      <c r="O2541" s="232" t="e">
        <f t="shared" si="879"/>
        <v>#N/A</v>
      </c>
      <c r="P2541" s="232" t="e">
        <f t="shared" si="880"/>
        <v>#N/A</v>
      </c>
      <c r="Q2541" s="232" t="e">
        <f>VLOOKUP(L2541,'MASTER DATA'!$A$1:$E$192,5,0)</f>
        <v>#N/A</v>
      </c>
      <c r="R2541" s="234">
        <f>SUMIF('picking of the day'!$H$4:$H$358,WMS!H2541&amp;WMS!L2541,'picking of the day'!$E$4:$E$358)</f>
        <v>0</v>
      </c>
      <c r="U2541" s="114">
        <f>IF(ISNA(VLOOKUP(H2541,'data putaway'!$A$1:$E$530,3,0)),0,VLOOKUP(H2541,'data putaway'!$A$1:$E$530,3,0))</f>
        <v>0</v>
      </c>
      <c r="V2541" s="354">
        <f t="shared" si="881"/>
        <v>0</v>
      </c>
      <c r="W2541" s="114">
        <f>IF(ISNA(VLOOKUP(H2541,'data putaway'!$A$1:$E$530,2,0)),0,VLOOKUP(H2541,'data putaway'!$A$1:$E$530,2,0))</f>
        <v>0</v>
      </c>
      <c r="X2541" s="354" t="b">
        <f t="shared" si="882"/>
        <v>1</v>
      </c>
      <c r="Y2541" s="354">
        <f>IF(ISNA(VLOOKUP(H2541,'data putaway'!$A$1:$E$530,4,0)),0,VLOOKUP(H2541,'data putaway'!$A$1:$E$530,4,0))</f>
        <v>0</v>
      </c>
      <c r="Z2541" s="113">
        <f>IF(ISNA(VLOOKUP(H2541,'data putaway'!$A$1:$E$530,5,0)),0,VLOOKUP(H2541,'data putaway'!$A$1:$E$530,5,0))</f>
        <v>0</v>
      </c>
      <c r="AA2541" s="354" t="b">
        <f t="shared" si="883"/>
        <v>0</v>
      </c>
      <c r="AB2541" s="354" t="b">
        <f t="shared" si="884"/>
        <v>0</v>
      </c>
      <c r="AC2541" s="356" t="str">
        <f t="shared" ca="1" si="885"/>
        <v/>
      </c>
      <c r="AD2541" s="114" t="str">
        <f t="shared" ca="1" si="892"/>
        <v/>
      </c>
      <c r="AE2541" s="114">
        <f t="shared" si="886"/>
        <v>0</v>
      </c>
      <c r="AF2541" s="114">
        <f t="shared" si="887"/>
        <v>0</v>
      </c>
      <c r="AG2541" s="354" t="str">
        <f t="shared" si="888"/>
        <v>CG38</v>
      </c>
      <c r="AH2541" s="114">
        <f>IF(ISNA(VLOOKUP(L2541,'MASTER DATA'!$A$1:$F$192,6,0)),0,VLOOKUP(L2541,'MASTER DATA'!$A$1:$F$192,6,0))*AE2541</f>
        <v>0</v>
      </c>
      <c r="AI2541" s="354" t="e">
        <f>VLOOKUP($D2541,'warehouse mapping'!$AN$7:$AO$17,2,0)</f>
        <v>#N/A</v>
      </c>
      <c r="AJ2541" s="114">
        <f t="shared" si="889"/>
        <v>1</v>
      </c>
      <c r="AK2541" s="354" t="e">
        <f t="shared" si="890"/>
        <v>#N/A</v>
      </c>
      <c r="AL2541" s="354" t="s">
        <v>3025</v>
      </c>
      <c r="AM2541" s="354">
        <f t="shared" si="893"/>
        <v>1</v>
      </c>
      <c r="AN2541" s="354" t="b">
        <f t="shared" si="891"/>
        <v>1</v>
      </c>
    </row>
    <row r="2542" spans="1:40" s="354" customFormat="1">
      <c r="A2542" s="354" t="str">
        <f t="shared" si="894"/>
        <v>CG38D02</v>
      </c>
      <c r="B2542" s="354">
        <f t="shared" si="895"/>
        <v>0</v>
      </c>
      <c r="C2542" s="354">
        <f t="shared" si="896"/>
        <v>0</v>
      </c>
      <c r="D2542" s="354" t="str">
        <f t="shared" si="875"/>
        <v>CG</v>
      </c>
      <c r="E2542" s="354" t="str">
        <f t="shared" si="876"/>
        <v>38</v>
      </c>
      <c r="F2542" s="354" t="str">
        <f t="shared" si="877"/>
        <v>D</v>
      </c>
      <c r="G2542" s="355" t="str">
        <f t="shared" si="878"/>
        <v>02</v>
      </c>
      <c r="H2542" s="232" t="s">
        <v>2758</v>
      </c>
      <c r="I2542" s="232" t="s">
        <v>3025</v>
      </c>
      <c r="J2542" s="233" t="s">
        <v>3025</v>
      </c>
      <c r="K2542" s="233" t="s">
        <v>3025</v>
      </c>
      <c r="L2542" s="234"/>
      <c r="M2542" s="232" t="str">
        <f>IF(ISNA(VLOOKUP(L2542,'MASTER DATA'!$A$1:$B$192,2,0)),"",VLOOKUP(L2542,'MASTER DATA'!$A$1:$B$192,2,0))</f>
        <v/>
      </c>
      <c r="N2542" s="232">
        <v>0</v>
      </c>
      <c r="O2542" s="232" t="e">
        <f t="shared" si="879"/>
        <v>#N/A</v>
      </c>
      <c r="P2542" s="232" t="e">
        <f t="shared" si="880"/>
        <v>#N/A</v>
      </c>
      <c r="Q2542" s="232" t="e">
        <f>VLOOKUP(L2542,'MASTER DATA'!$A$1:$E$192,5,0)</f>
        <v>#N/A</v>
      </c>
      <c r="R2542" s="234">
        <f>SUMIF('picking of the day'!$H$4:$H$358,WMS!H2542&amp;WMS!L2542,'picking of the day'!$E$4:$E$358)</f>
        <v>0</v>
      </c>
      <c r="U2542" s="114">
        <f>IF(ISNA(VLOOKUP(H2542,'data putaway'!$A$1:$E$530,3,0)),0,VLOOKUP(H2542,'data putaway'!$A$1:$E$530,3,0))</f>
        <v>0</v>
      </c>
      <c r="V2542" s="354">
        <f t="shared" si="881"/>
        <v>0</v>
      </c>
      <c r="W2542" s="114">
        <f>IF(ISNA(VLOOKUP(H2542,'data putaway'!$A$1:$E$530,2,0)),0,VLOOKUP(H2542,'data putaway'!$A$1:$E$530,2,0))</f>
        <v>0</v>
      </c>
      <c r="X2542" s="354" t="b">
        <f t="shared" si="882"/>
        <v>1</v>
      </c>
      <c r="Y2542" s="354">
        <f>IF(ISNA(VLOOKUP(H2542,'data putaway'!$A$1:$E$530,4,0)),0,VLOOKUP(H2542,'data putaway'!$A$1:$E$530,4,0))</f>
        <v>0</v>
      </c>
      <c r="Z2542" s="113">
        <f>IF(ISNA(VLOOKUP(H2542,'data putaway'!$A$1:$E$530,5,0)),0,VLOOKUP(H2542,'data putaway'!$A$1:$E$530,5,0))</f>
        <v>0</v>
      </c>
      <c r="AA2542" s="354" t="b">
        <f t="shared" si="883"/>
        <v>0</v>
      </c>
      <c r="AB2542" s="354" t="b">
        <f t="shared" si="884"/>
        <v>0</v>
      </c>
      <c r="AC2542" s="356" t="str">
        <f t="shared" ca="1" si="885"/>
        <v/>
      </c>
      <c r="AD2542" s="114" t="str">
        <f t="shared" ca="1" si="892"/>
        <v/>
      </c>
      <c r="AE2542" s="114">
        <f t="shared" si="886"/>
        <v>0</v>
      </c>
      <c r="AF2542" s="114">
        <f t="shared" si="887"/>
        <v>0</v>
      </c>
      <c r="AG2542" s="354" t="str">
        <f t="shared" si="888"/>
        <v>CG38</v>
      </c>
      <c r="AH2542" s="114">
        <f>IF(ISNA(VLOOKUP(L2542,'MASTER DATA'!$A$1:$F$192,6,0)),0,VLOOKUP(L2542,'MASTER DATA'!$A$1:$F$192,6,0))*AE2542</f>
        <v>0</v>
      </c>
      <c r="AI2542" s="354" t="e">
        <f>VLOOKUP($D2542,'warehouse mapping'!$AN$7:$AO$17,2,0)</f>
        <v>#N/A</v>
      </c>
      <c r="AJ2542" s="114">
        <f t="shared" si="889"/>
        <v>1</v>
      </c>
      <c r="AK2542" s="354" t="e">
        <f t="shared" si="890"/>
        <v>#N/A</v>
      </c>
      <c r="AL2542" s="354" t="s">
        <v>3025</v>
      </c>
      <c r="AM2542" s="354">
        <f t="shared" si="893"/>
        <v>1</v>
      </c>
      <c r="AN2542" s="354" t="b">
        <f t="shared" si="891"/>
        <v>1</v>
      </c>
    </row>
    <row r="2543" spans="1:40" s="354" customFormat="1">
      <c r="A2543" s="354" t="str">
        <f t="shared" si="894"/>
        <v>CG38E01</v>
      </c>
      <c r="B2543" s="354">
        <f t="shared" si="895"/>
        <v>0</v>
      </c>
      <c r="C2543" s="354">
        <f t="shared" si="896"/>
        <v>0</v>
      </c>
      <c r="D2543" s="354" t="str">
        <f t="shared" si="875"/>
        <v>CG</v>
      </c>
      <c r="E2543" s="354" t="str">
        <f t="shared" si="876"/>
        <v>38</v>
      </c>
      <c r="F2543" s="354" t="str">
        <f t="shared" si="877"/>
        <v>E</v>
      </c>
      <c r="G2543" s="355" t="str">
        <f t="shared" si="878"/>
        <v>01</v>
      </c>
      <c r="H2543" s="232" t="s">
        <v>2759</v>
      </c>
      <c r="I2543" s="232" t="s">
        <v>3025</v>
      </c>
      <c r="J2543" s="233" t="s">
        <v>3025</v>
      </c>
      <c r="K2543" s="233" t="s">
        <v>3025</v>
      </c>
      <c r="L2543" s="234"/>
      <c r="M2543" s="232" t="str">
        <f>IF(ISNA(VLOOKUP(L2543,'MASTER DATA'!$A$1:$B$192,2,0)),"",VLOOKUP(L2543,'MASTER DATA'!$A$1:$B$192,2,0))</f>
        <v/>
      </c>
      <c r="N2543" s="232">
        <v>0</v>
      </c>
      <c r="O2543" s="232" t="e">
        <f t="shared" si="879"/>
        <v>#N/A</v>
      </c>
      <c r="P2543" s="232" t="e">
        <f t="shared" si="880"/>
        <v>#N/A</v>
      </c>
      <c r="Q2543" s="232" t="e">
        <f>VLOOKUP(L2543,'MASTER DATA'!$A$1:$E$192,5,0)</f>
        <v>#N/A</v>
      </c>
      <c r="R2543" s="234">
        <f>SUMIF('picking of the day'!$H$4:$H$358,WMS!H2543&amp;WMS!L2543,'picking of the day'!$E$4:$E$358)</f>
        <v>0</v>
      </c>
      <c r="U2543" s="114">
        <f>IF(ISNA(VLOOKUP(H2543,'data putaway'!$A$1:$E$530,3,0)),0,VLOOKUP(H2543,'data putaway'!$A$1:$E$530,3,0))</f>
        <v>0</v>
      </c>
      <c r="V2543" s="354">
        <f t="shared" si="881"/>
        <v>0</v>
      </c>
      <c r="W2543" s="114">
        <f>IF(ISNA(VLOOKUP(H2543,'data putaway'!$A$1:$E$530,2,0)),0,VLOOKUP(H2543,'data putaway'!$A$1:$E$530,2,0))</f>
        <v>0</v>
      </c>
      <c r="X2543" s="354" t="b">
        <f t="shared" si="882"/>
        <v>1</v>
      </c>
      <c r="Y2543" s="354">
        <f>IF(ISNA(VLOOKUP(H2543,'data putaway'!$A$1:$E$530,4,0)),0,VLOOKUP(H2543,'data putaway'!$A$1:$E$530,4,0))</f>
        <v>0</v>
      </c>
      <c r="Z2543" s="113">
        <f>IF(ISNA(VLOOKUP(H2543,'data putaway'!$A$1:$E$530,5,0)),0,VLOOKUP(H2543,'data putaway'!$A$1:$E$530,5,0))</f>
        <v>0</v>
      </c>
      <c r="AA2543" s="354" t="b">
        <f t="shared" si="883"/>
        <v>0</v>
      </c>
      <c r="AB2543" s="354" t="b">
        <f t="shared" si="884"/>
        <v>0</v>
      </c>
      <c r="AC2543" s="356" t="str">
        <f t="shared" ca="1" si="885"/>
        <v/>
      </c>
      <c r="AD2543" s="114" t="str">
        <f t="shared" ca="1" si="892"/>
        <v/>
      </c>
      <c r="AE2543" s="114">
        <f t="shared" si="886"/>
        <v>0</v>
      </c>
      <c r="AF2543" s="114">
        <f t="shared" si="887"/>
        <v>0</v>
      </c>
      <c r="AG2543" s="354" t="str">
        <f t="shared" si="888"/>
        <v>CG38</v>
      </c>
      <c r="AH2543" s="114">
        <f>IF(ISNA(VLOOKUP(L2543,'MASTER DATA'!$A$1:$F$192,6,0)),0,VLOOKUP(L2543,'MASTER DATA'!$A$1:$F$192,6,0))*AE2543</f>
        <v>0</v>
      </c>
      <c r="AI2543" s="354" t="e">
        <f>VLOOKUP($D2543,'warehouse mapping'!$AN$7:$AO$17,2,0)</f>
        <v>#N/A</v>
      </c>
      <c r="AJ2543" s="114">
        <f t="shared" si="889"/>
        <v>1</v>
      </c>
      <c r="AK2543" s="354" t="e">
        <f t="shared" si="890"/>
        <v>#N/A</v>
      </c>
      <c r="AL2543" s="354" t="s">
        <v>3025</v>
      </c>
      <c r="AM2543" s="354">
        <f t="shared" si="893"/>
        <v>1</v>
      </c>
      <c r="AN2543" s="354" t="b">
        <f t="shared" si="891"/>
        <v>1</v>
      </c>
    </row>
    <row r="2544" spans="1:40" s="354" customFormat="1">
      <c r="A2544" s="354" t="str">
        <f t="shared" si="894"/>
        <v>CG38E02</v>
      </c>
      <c r="B2544" s="354">
        <f t="shared" si="895"/>
        <v>0</v>
      </c>
      <c r="C2544" s="354">
        <f t="shared" si="896"/>
        <v>0</v>
      </c>
      <c r="D2544" s="354" t="str">
        <f t="shared" si="875"/>
        <v>CG</v>
      </c>
      <c r="E2544" s="354" t="str">
        <f t="shared" si="876"/>
        <v>38</v>
      </c>
      <c r="F2544" s="354" t="str">
        <f t="shared" si="877"/>
        <v>E</v>
      </c>
      <c r="G2544" s="355" t="str">
        <f t="shared" si="878"/>
        <v>02</v>
      </c>
      <c r="H2544" s="232" t="s">
        <v>2760</v>
      </c>
      <c r="I2544" s="232" t="s">
        <v>3025</v>
      </c>
      <c r="J2544" s="233" t="s">
        <v>3025</v>
      </c>
      <c r="K2544" s="233" t="s">
        <v>3025</v>
      </c>
      <c r="L2544" s="234"/>
      <c r="M2544" s="232" t="str">
        <f>IF(ISNA(VLOOKUP(L2544,'MASTER DATA'!$A$1:$B$192,2,0)),"",VLOOKUP(L2544,'MASTER DATA'!$A$1:$B$192,2,0))</f>
        <v/>
      </c>
      <c r="N2544" s="232">
        <v>0</v>
      </c>
      <c r="O2544" s="232" t="e">
        <f t="shared" si="879"/>
        <v>#N/A</v>
      </c>
      <c r="P2544" s="232" t="e">
        <f t="shared" si="880"/>
        <v>#N/A</v>
      </c>
      <c r="Q2544" s="232" t="e">
        <f>VLOOKUP(L2544,'MASTER DATA'!$A$1:$E$192,5,0)</f>
        <v>#N/A</v>
      </c>
      <c r="R2544" s="234">
        <f>SUMIF('picking of the day'!$H$4:$H$358,WMS!H2544&amp;WMS!L2544,'picking of the day'!$E$4:$E$358)</f>
        <v>0</v>
      </c>
      <c r="U2544" s="114">
        <f>IF(ISNA(VLOOKUP(H2544,'data putaway'!$A$1:$E$530,3,0)),0,VLOOKUP(H2544,'data putaway'!$A$1:$E$530,3,0))</f>
        <v>0</v>
      </c>
      <c r="V2544" s="354">
        <f t="shared" si="881"/>
        <v>0</v>
      </c>
      <c r="W2544" s="114">
        <f>IF(ISNA(VLOOKUP(H2544,'data putaway'!$A$1:$E$530,2,0)),0,VLOOKUP(H2544,'data putaway'!$A$1:$E$530,2,0))</f>
        <v>0</v>
      </c>
      <c r="X2544" s="354" t="b">
        <f t="shared" si="882"/>
        <v>1</v>
      </c>
      <c r="Y2544" s="354">
        <f>IF(ISNA(VLOOKUP(H2544,'data putaway'!$A$1:$E$530,4,0)),0,VLOOKUP(H2544,'data putaway'!$A$1:$E$530,4,0))</f>
        <v>0</v>
      </c>
      <c r="Z2544" s="113">
        <f>IF(ISNA(VLOOKUP(H2544,'data putaway'!$A$1:$E$530,5,0)),0,VLOOKUP(H2544,'data putaway'!$A$1:$E$530,5,0))</f>
        <v>0</v>
      </c>
      <c r="AA2544" s="354" t="b">
        <f t="shared" si="883"/>
        <v>0</v>
      </c>
      <c r="AB2544" s="354" t="b">
        <f t="shared" si="884"/>
        <v>0</v>
      </c>
      <c r="AC2544" s="356" t="str">
        <f t="shared" ca="1" si="885"/>
        <v/>
      </c>
      <c r="AD2544" s="114" t="str">
        <f t="shared" ca="1" si="892"/>
        <v/>
      </c>
      <c r="AE2544" s="114">
        <f t="shared" si="886"/>
        <v>0</v>
      </c>
      <c r="AF2544" s="114">
        <f t="shared" si="887"/>
        <v>0</v>
      </c>
      <c r="AG2544" s="354" t="str">
        <f t="shared" si="888"/>
        <v>CG38</v>
      </c>
      <c r="AH2544" s="114">
        <f>IF(ISNA(VLOOKUP(L2544,'MASTER DATA'!$A$1:$F$192,6,0)),0,VLOOKUP(L2544,'MASTER DATA'!$A$1:$F$192,6,0))*AE2544</f>
        <v>0</v>
      </c>
      <c r="AI2544" s="354" t="e">
        <f>VLOOKUP($D2544,'warehouse mapping'!$AN$7:$AO$17,2,0)</f>
        <v>#N/A</v>
      </c>
      <c r="AJ2544" s="114">
        <f t="shared" si="889"/>
        <v>1</v>
      </c>
      <c r="AK2544" s="354" t="e">
        <f t="shared" si="890"/>
        <v>#N/A</v>
      </c>
      <c r="AL2544" s="354" t="s">
        <v>3025</v>
      </c>
      <c r="AM2544" s="354">
        <f t="shared" si="893"/>
        <v>1</v>
      </c>
      <c r="AN2544" s="354" t="b">
        <f t="shared" si="891"/>
        <v>1</v>
      </c>
    </row>
    <row r="2545" spans="1:40" s="354" customFormat="1">
      <c r="A2545" s="354" t="str">
        <f t="shared" si="894"/>
        <v>CG39A01</v>
      </c>
      <c r="B2545" s="354">
        <f t="shared" si="895"/>
        <v>0</v>
      </c>
      <c r="C2545" s="354">
        <f t="shared" si="896"/>
        <v>0</v>
      </c>
      <c r="D2545" s="354" t="str">
        <f t="shared" si="875"/>
        <v>CG</v>
      </c>
      <c r="E2545" s="354" t="str">
        <f t="shared" si="876"/>
        <v>39</v>
      </c>
      <c r="F2545" s="354" t="str">
        <f t="shared" si="877"/>
        <v>A</v>
      </c>
      <c r="G2545" s="355" t="str">
        <f t="shared" si="878"/>
        <v>01</v>
      </c>
      <c r="H2545" s="232" t="s">
        <v>2761</v>
      </c>
      <c r="I2545" s="232" t="s">
        <v>3025</v>
      </c>
      <c r="J2545" s="233" t="s">
        <v>3025</v>
      </c>
      <c r="K2545" s="233" t="s">
        <v>3025</v>
      </c>
      <c r="L2545" s="234"/>
      <c r="M2545" s="232" t="str">
        <f>IF(ISNA(VLOOKUP(L2545,'MASTER DATA'!$A$1:$B$192,2,0)),"",VLOOKUP(L2545,'MASTER DATA'!$A$1:$B$192,2,0))</f>
        <v/>
      </c>
      <c r="N2545" s="232">
        <v>0</v>
      </c>
      <c r="O2545" s="232" t="e">
        <f t="shared" si="879"/>
        <v>#N/A</v>
      </c>
      <c r="P2545" s="232" t="e">
        <f t="shared" si="880"/>
        <v>#N/A</v>
      </c>
      <c r="Q2545" s="232" t="e">
        <f>VLOOKUP(L2545,'MASTER DATA'!$A$1:$E$192,5,0)</f>
        <v>#N/A</v>
      </c>
      <c r="R2545" s="234">
        <f>SUMIF('picking of the day'!$H$4:$H$358,WMS!H2545&amp;WMS!L2545,'picking of the day'!$E$4:$E$358)</f>
        <v>0</v>
      </c>
      <c r="U2545" s="114">
        <f>IF(ISNA(VLOOKUP(H2545,'data putaway'!$A$1:$E$530,3,0)),0,VLOOKUP(H2545,'data putaway'!$A$1:$E$530,3,0))</f>
        <v>0</v>
      </c>
      <c r="V2545" s="354">
        <f t="shared" si="881"/>
        <v>0</v>
      </c>
      <c r="W2545" s="114">
        <f>IF(ISNA(VLOOKUP(H2545,'data putaway'!$A$1:$E$530,2,0)),0,VLOOKUP(H2545,'data putaway'!$A$1:$E$530,2,0))</f>
        <v>0</v>
      </c>
      <c r="X2545" s="354" t="b">
        <f t="shared" si="882"/>
        <v>1</v>
      </c>
      <c r="Y2545" s="354">
        <f>IF(ISNA(VLOOKUP(H2545,'data putaway'!$A$1:$E$530,4,0)),0,VLOOKUP(H2545,'data putaway'!$A$1:$E$530,4,0))</f>
        <v>0</v>
      </c>
      <c r="Z2545" s="113">
        <f>IF(ISNA(VLOOKUP(H2545,'data putaway'!$A$1:$E$530,5,0)),0,VLOOKUP(H2545,'data putaway'!$A$1:$E$530,5,0))</f>
        <v>0</v>
      </c>
      <c r="AA2545" s="354" t="b">
        <f t="shared" si="883"/>
        <v>0</v>
      </c>
      <c r="AB2545" s="354" t="b">
        <f t="shared" si="884"/>
        <v>0</v>
      </c>
      <c r="AC2545" s="356" t="str">
        <f t="shared" ca="1" si="885"/>
        <v/>
      </c>
      <c r="AD2545" s="114" t="str">
        <f t="shared" ca="1" si="892"/>
        <v/>
      </c>
      <c r="AE2545" s="114">
        <f t="shared" si="886"/>
        <v>0</v>
      </c>
      <c r="AF2545" s="114">
        <f t="shared" si="887"/>
        <v>0</v>
      </c>
      <c r="AG2545" s="354" t="str">
        <f t="shared" si="888"/>
        <v>CG39</v>
      </c>
      <c r="AH2545" s="114">
        <f>IF(ISNA(VLOOKUP(L2545,'MASTER DATA'!$A$1:$F$192,6,0)),0,VLOOKUP(L2545,'MASTER DATA'!$A$1:$F$192,6,0))*AE2545</f>
        <v>0</v>
      </c>
      <c r="AI2545" s="354" t="e">
        <f>VLOOKUP($D2545,'warehouse mapping'!$AN$7:$AO$17,2,0)</f>
        <v>#N/A</v>
      </c>
      <c r="AJ2545" s="114">
        <f t="shared" si="889"/>
        <v>1</v>
      </c>
      <c r="AK2545" s="354" t="e">
        <f t="shared" si="890"/>
        <v>#N/A</v>
      </c>
      <c r="AL2545" s="354" t="s">
        <v>3025</v>
      </c>
      <c r="AM2545" s="354">
        <f t="shared" si="893"/>
        <v>1</v>
      </c>
      <c r="AN2545" s="354" t="b">
        <f t="shared" si="891"/>
        <v>1</v>
      </c>
    </row>
    <row r="2546" spans="1:40" s="354" customFormat="1">
      <c r="A2546" s="354" t="str">
        <f t="shared" si="894"/>
        <v>CG39A02</v>
      </c>
      <c r="B2546" s="354">
        <f t="shared" si="895"/>
        <v>0</v>
      </c>
      <c r="C2546" s="354">
        <f t="shared" si="896"/>
        <v>0</v>
      </c>
      <c r="D2546" s="354" t="str">
        <f t="shared" si="875"/>
        <v>CG</v>
      </c>
      <c r="E2546" s="354" t="str">
        <f t="shared" si="876"/>
        <v>39</v>
      </c>
      <c r="F2546" s="354" t="str">
        <f t="shared" si="877"/>
        <v>A</v>
      </c>
      <c r="G2546" s="355" t="str">
        <f t="shared" si="878"/>
        <v>02</v>
      </c>
      <c r="H2546" s="232" t="s">
        <v>2762</v>
      </c>
      <c r="I2546" s="232" t="s">
        <v>3025</v>
      </c>
      <c r="J2546" s="233" t="s">
        <v>3025</v>
      </c>
      <c r="K2546" s="233" t="s">
        <v>3025</v>
      </c>
      <c r="L2546" s="234"/>
      <c r="M2546" s="232" t="str">
        <f>IF(ISNA(VLOOKUP(L2546,'MASTER DATA'!$A$1:$B$192,2,0)),"",VLOOKUP(L2546,'MASTER DATA'!$A$1:$B$192,2,0))</f>
        <v/>
      </c>
      <c r="N2546" s="232">
        <v>0</v>
      </c>
      <c r="O2546" s="232" t="e">
        <f t="shared" si="879"/>
        <v>#N/A</v>
      </c>
      <c r="P2546" s="232" t="e">
        <f t="shared" si="880"/>
        <v>#N/A</v>
      </c>
      <c r="Q2546" s="232" t="e">
        <f>VLOOKUP(L2546,'MASTER DATA'!$A$1:$E$192,5,0)</f>
        <v>#N/A</v>
      </c>
      <c r="R2546" s="234">
        <f>SUMIF('picking of the day'!$H$4:$H$358,WMS!H2546&amp;WMS!L2546,'picking of the day'!$E$4:$E$358)</f>
        <v>0</v>
      </c>
      <c r="U2546" s="114">
        <f>IF(ISNA(VLOOKUP(H2546,'data putaway'!$A$1:$E$530,3,0)),0,VLOOKUP(H2546,'data putaway'!$A$1:$E$530,3,0))</f>
        <v>0</v>
      </c>
      <c r="V2546" s="354">
        <f t="shared" si="881"/>
        <v>0</v>
      </c>
      <c r="W2546" s="114">
        <f>IF(ISNA(VLOOKUP(H2546,'data putaway'!$A$1:$E$530,2,0)),0,VLOOKUP(H2546,'data putaway'!$A$1:$E$530,2,0))</f>
        <v>0</v>
      </c>
      <c r="X2546" s="354" t="b">
        <f t="shared" si="882"/>
        <v>1</v>
      </c>
      <c r="Y2546" s="354">
        <f>IF(ISNA(VLOOKUP(H2546,'data putaway'!$A$1:$E$530,4,0)),0,VLOOKUP(H2546,'data putaway'!$A$1:$E$530,4,0))</f>
        <v>0</v>
      </c>
      <c r="Z2546" s="113">
        <f>IF(ISNA(VLOOKUP(H2546,'data putaway'!$A$1:$E$530,5,0)),0,VLOOKUP(H2546,'data putaway'!$A$1:$E$530,5,0))</f>
        <v>0</v>
      </c>
      <c r="AA2546" s="354" t="b">
        <f t="shared" si="883"/>
        <v>0</v>
      </c>
      <c r="AB2546" s="354" t="b">
        <f t="shared" si="884"/>
        <v>0</v>
      </c>
      <c r="AC2546" s="356" t="str">
        <f t="shared" ca="1" si="885"/>
        <v/>
      </c>
      <c r="AD2546" s="114" t="str">
        <f t="shared" ca="1" si="892"/>
        <v/>
      </c>
      <c r="AE2546" s="114">
        <f t="shared" si="886"/>
        <v>0</v>
      </c>
      <c r="AF2546" s="114">
        <f t="shared" si="887"/>
        <v>0</v>
      </c>
      <c r="AG2546" s="354" t="str">
        <f t="shared" si="888"/>
        <v>CG39</v>
      </c>
      <c r="AH2546" s="114">
        <f>IF(ISNA(VLOOKUP(L2546,'MASTER DATA'!$A$1:$F$192,6,0)),0,VLOOKUP(L2546,'MASTER DATA'!$A$1:$F$192,6,0))*AE2546</f>
        <v>0</v>
      </c>
      <c r="AI2546" s="354" t="e">
        <f>VLOOKUP($D2546,'warehouse mapping'!$AN$7:$AO$17,2,0)</f>
        <v>#N/A</v>
      </c>
      <c r="AJ2546" s="114">
        <f t="shared" si="889"/>
        <v>1</v>
      </c>
      <c r="AK2546" s="354" t="e">
        <f t="shared" si="890"/>
        <v>#N/A</v>
      </c>
      <c r="AL2546" s="354" t="s">
        <v>3025</v>
      </c>
      <c r="AM2546" s="354">
        <f t="shared" si="893"/>
        <v>1</v>
      </c>
      <c r="AN2546" s="354" t="b">
        <f t="shared" si="891"/>
        <v>1</v>
      </c>
    </row>
    <row r="2547" spans="1:40" s="354" customFormat="1">
      <c r="A2547" s="354" t="str">
        <f t="shared" si="894"/>
        <v>CG39B01</v>
      </c>
      <c r="B2547" s="354">
        <f t="shared" si="895"/>
        <v>0</v>
      </c>
      <c r="C2547" s="354">
        <f t="shared" si="896"/>
        <v>0</v>
      </c>
      <c r="D2547" s="354" t="str">
        <f t="shared" si="875"/>
        <v>CG</v>
      </c>
      <c r="E2547" s="354" t="str">
        <f t="shared" si="876"/>
        <v>39</v>
      </c>
      <c r="F2547" s="354" t="str">
        <f t="shared" si="877"/>
        <v>B</v>
      </c>
      <c r="G2547" s="355" t="str">
        <f t="shared" si="878"/>
        <v>01</v>
      </c>
      <c r="H2547" s="232" t="s">
        <v>2763</v>
      </c>
      <c r="I2547" s="232" t="s">
        <v>3025</v>
      </c>
      <c r="J2547" s="233" t="s">
        <v>3025</v>
      </c>
      <c r="K2547" s="233" t="s">
        <v>3025</v>
      </c>
      <c r="L2547" s="234"/>
      <c r="M2547" s="232" t="str">
        <f>IF(ISNA(VLOOKUP(L2547,'MASTER DATA'!$A$1:$B$192,2,0)),"",VLOOKUP(L2547,'MASTER DATA'!$A$1:$B$192,2,0))</f>
        <v/>
      </c>
      <c r="N2547" s="232">
        <v>0</v>
      </c>
      <c r="O2547" s="232" t="e">
        <f t="shared" si="879"/>
        <v>#N/A</v>
      </c>
      <c r="P2547" s="232" t="e">
        <f t="shared" si="880"/>
        <v>#N/A</v>
      </c>
      <c r="Q2547" s="232" t="e">
        <f>VLOOKUP(L2547,'MASTER DATA'!$A$1:$E$192,5,0)</f>
        <v>#N/A</v>
      </c>
      <c r="R2547" s="234">
        <f>SUMIF('picking of the day'!$H$4:$H$358,WMS!H2547&amp;WMS!L2547,'picking of the day'!$E$4:$E$358)</f>
        <v>0</v>
      </c>
      <c r="U2547" s="114">
        <f>IF(ISNA(VLOOKUP(H2547,'data putaway'!$A$1:$E$530,3,0)),0,VLOOKUP(H2547,'data putaway'!$A$1:$E$530,3,0))</f>
        <v>0</v>
      </c>
      <c r="V2547" s="354">
        <f t="shared" si="881"/>
        <v>0</v>
      </c>
      <c r="W2547" s="114">
        <f>IF(ISNA(VLOOKUP(H2547,'data putaway'!$A$1:$E$530,2,0)),0,VLOOKUP(H2547,'data putaway'!$A$1:$E$530,2,0))</f>
        <v>0</v>
      </c>
      <c r="X2547" s="354" t="b">
        <f t="shared" si="882"/>
        <v>1</v>
      </c>
      <c r="Y2547" s="354">
        <f>IF(ISNA(VLOOKUP(H2547,'data putaway'!$A$1:$E$530,4,0)),0,VLOOKUP(H2547,'data putaway'!$A$1:$E$530,4,0))</f>
        <v>0</v>
      </c>
      <c r="Z2547" s="113">
        <f>IF(ISNA(VLOOKUP(H2547,'data putaway'!$A$1:$E$530,5,0)),0,VLOOKUP(H2547,'data putaway'!$A$1:$E$530,5,0))</f>
        <v>0</v>
      </c>
      <c r="AA2547" s="354" t="b">
        <f t="shared" si="883"/>
        <v>0</v>
      </c>
      <c r="AB2547" s="354" t="b">
        <f t="shared" si="884"/>
        <v>0</v>
      </c>
      <c r="AC2547" s="356" t="str">
        <f t="shared" ca="1" si="885"/>
        <v/>
      </c>
      <c r="AD2547" s="114" t="str">
        <f t="shared" ca="1" si="892"/>
        <v/>
      </c>
      <c r="AE2547" s="114">
        <f t="shared" si="886"/>
        <v>0</v>
      </c>
      <c r="AF2547" s="114">
        <f t="shared" si="887"/>
        <v>0</v>
      </c>
      <c r="AG2547" s="354" t="str">
        <f t="shared" si="888"/>
        <v>CG39</v>
      </c>
      <c r="AH2547" s="114">
        <f>IF(ISNA(VLOOKUP(L2547,'MASTER DATA'!$A$1:$F$192,6,0)),0,VLOOKUP(L2547,'MASTER DATA'!$A$1:$F$192,6,0))*AE2547</f>
        <v>0</v>
      </c>
      <c r="AI2547" s="354" t="e">
        <f>VLOOKUP($D2547,'warehouse mapping'!$AN$7:$AO$17,2,0)</f>
        <v>#N/A</v>
      </c>
      <c r="AJ2547" s="114">
        <f t="shared" si="889"/>
        <v>1</v>
      </c>
      <c r="AK2547" s="354" t="e">
        <f t="shared" si="890"/>
        <v>#N/A</v>
      </c>
      <c r="AL2547" s="354" t="s">
        <v>3025</v>
      </c>
      <c r="AM2547" s="354">
        <f t="shared" si="893"/>
        <v>1</v>
      </c>
      <c r="AN2547" s="354" t="b">
        <f t="shared" si="891"/>
        <v>1</v>
      </c>
    </row>
    <row r="2548" spans="1:40" s="354" customFormat="1">
      <c r="A2548" s="354" t="str">
        <f t="shared" si="894"/>
        <v>CG39B02</v>
      </c>
      <c r="B2548" s="354">
        <f t="shared" si="895"/>
        <v>0</v>
      </c>
      <c r="C2548" s="354">
        <f t="shared" si="896"/>
        <v>0</v>
      </c>
      <c r="D2548" s="354" t="str">
        <f t="shared" si="875"/>
        <v>CG</v>
      </c>
      <c r="E2548" s="354" t="str">
        <f t="shared" si="876"/>
        <v>39</v>
      </c>
      <c r="F2548" s="354" t="str">
        <f t="shared" si="877"/>
        <v>B</v>
      </c>
      <c r="G2548" s="355" t="str">
        <f t="shared" si="878"/>
        <v>02</v>
      </c>
      <c r="H2548" s="232" t="s">
        <v>2764</v>
      </c>
      <c r="I2548" s="232" t="s">
        <v>3025</v>
      </c>
      <c r="J2548" s="233" t="s">
        <v>3025</v>
      </c>
      <c r="K2548" s="233" t="s">
        <v>3025</v>
      </c>
      <c r="L2548" s="234"/>
      <c r="M2548" s="232" t="str">
        <f>IF(ISNA(VLOOKUP(L2548,'MASTER DATA'!$A$1:$B$192,2,0)),"",VLOOKUP(L2548,'MASTER DATA'!$A$1:$B$192,2,0))</f>
        <v/>
      </c>
      <c r="N2548" s="232">
        <v>0</v>
      </c>
      <c r="O2548" s="232" t="e">
        <f t="shared" si="879"/>
        <v>#N/A</v>
      </c>
      <c r="P2548" s="232" t="e">
        <f t="shared" si="880"/>
        <v>#N/A</v>
      </c>
      <c r="Q2548" s="232" t="e">
        <f>VLOOKUP(L2548,'MASTER DATA'!$A$1:$E$192,5,0)</f>
        <v>#N/A</v>
      </c>
      <c r="R2548" s="234">
        <f>SUMIF('picking of the day'!$H$4:$H$358,WMS!H2548&amp;WMS!L2548,'picking of the day'!$E$4:$E$358)</f>
        <v>0</v>
      </c>
      <c r="U2548" s="114">
        <f>IF(ISNA(VLOOKUP(H2548,'data putaway'!$A$1:$E$530,3,0)),0,VLOOKUP(H2548,'data putaway'!$A$1:$E$530,3,0))</f>
        <v>0</v>
      </c>
      <c r="V2548" s="354">
        <f t="shared" si="881"/>
        <v>0</v>
      </c>
      <c r="W2548" s="114">
        <f>IF(ISNA(VLOOKUP(H2548,'data putaway'!$A$1:$E$530,2,0)),0,VLOOKUP(H2548,'data putaway'!$A$1:$E$530,2,0))</f>
        <v>0</v>
      </c>
      <c r="X2548" s="354" t="b">
        <f t="shared" si="882"/>
        <v>1</v>
      </c>
      <c r="Y2548" s="354">
        <f>IF(ISNA(VLOOKUP(H2548,'data putaway'!$A$1:$E$530,4,0)),0,VLOOKUP(H2548,'data putaway'!$A$1:$E$530,4,0))</f>
        <v>0</v>
      </c>
      <c r="Z2548" s="113">
        <f>IF(ISNA(VLOOKUP(H2548,'data putaway'!$A$1:$E$530,5,0)),0,VLOOKUP(H2548,'data putaway'!$A$1:$E$530,5,0))</f>
        <v>0</v>
      </c>
      <c r="AA2548" s="354" t="b">
        <f t="shared" si="883"/>
        <v>0</v>
      </c>
      <c r="AB2548" s="354" t="b">
        <f t="shared" si="884"/>
        <v>0</v>
      </c>
      <c r="AC2548" s="356" t="str">
        <f t="shared" ca="1" si="885"/>
        <v/>
      </c>
      <c r="AD2548" s="114" t="str">
        <f t="shared" ca="1" si="892"/>
        <v/>
      </c>
      <c r="AE2548" s="114">
        <f t="shared" si="886"/>
        <v>0</v>
      </c>
      <c r="AF2548" s="114">
        <f t="shared" si="887"/>
        <v>0</v>
      </c>
      <c r="AG2548" s="354" t="str">
        <f t="shared" si="888"/>
        <v>CG39</v>
      </c>
      <c r="AH2548" s="114">
        <f>IF(ISNA(VLOOKUP(L2548,'MASTER DATA'!$A$1:$F$192,6,0)),0,VLOOKUP(L2548,'MASTER DATA'!$A$1:$F$192,6,0))*AE2548</f>
        <v>0</v>
      </c>
      <c r="AI2548" s="354" t="e">
        <f>VLOOKUP($D2548,'warehouse mapping'!$AN$7:$AO$17,2,0)</f>
        <v>#N/A</v>
      </c>
      <c r="AJ2548" s="114">
        <f t="shared" si="889"/>
        <v>1</v>
      </c>
      <c r="AK2548" s="354" t="e">
        <f t="shared" si="890"/>
        <v>#N/A</v>
      </c>
      <c r="AL2548" s="354" t="s">
        <v>3025</v>
      </c>
      <c r="AM2548" s="354">
        <f t="shared" si="893"/>
        <v>1</v>
      </c>
      <c r="AN2548" s="354" t="b">
        <f t="shared" si="891"/>
        <v>1</v>
      </c>
    </row>
    <row r="2549" spans="1:40" s="354" customFormat="1">
      <c r="A2549" s="354" t="str">
        <f t="shared" si="894"/>
        <v>CG39C01</v>
      </c>
      <c r="B2549" s="354">
        <f t="shared" si="895"/>
        <v>0</v>
      </c>
      <c r="C2549" s="354">
        <f t="shared" si="896"/>
        <v>0</v>
      </c>
      <c r="D2549" s="354" t="str">
        <f t="shared" si="875"/>
        <v>CG</v>
      </c>
      <c r="E2549" s="354" t="str">
        <f t="shared" si="876"/>
        <v>39</v>
      </c>
      <c r="F2549" s="354" t="str">
        <f t="shared" si="877"/>
        <v>C</v>
      </c>
      <c r="G2549" s="355" t="str">
        <f t="shared" si="878"/>
        <v>01</v>
      </c>
      <c r="H2549" s="232" t="s">
        <v>2765</v>
      </c>
      <c r="I2549" s="232" t="s">
        <v>3025</v>
      </c>
      <c r="J2549" s="233" t="s">
        <v>3025</v>
      </c>
      <c r="K2549" s="233" t="s">
        <v>3025</v>
      </c>
      <c r="L2549" s="234"/>
      <c r="M2549" s="232" t="str">
        <f>IF(ISNA(VLOOKUP(L2549,'MASTER DATA'!$A$1:$B$192,2,0)),"",VLOOKUP(L2549,'MASTER DATA'!$A$1:$B$192,2,0))</f>
        <v/>
      </c>
      <c r="N2549" s="232">
        <v>0</v>
      </c>
      <c r="O2549" s="232" t="e">
        <f t="shared" si="879"/>
        <v>#N/A</v>
      </c>
      <c r="P2549" s="232" t="e">
        <f t="shared" si="880"/>
        <v>#N/A</v>
      </c>
      <c r="Q2549" s="232" t="e">
        <f>VLOOKUP(L2549,'MASTER DATA'!$A$1:$E$192,5,0)</f>
        <v>#N/A</v>
      </c>
      <c r="R2549" s="234">
        <f>SUMIF('picking of the day'!$H$4:$H$358,WMS!H2549&amp;WMS!L2549,'picking of the day'!$E$4:$E$358)</f>
        <v>0</v>
      </c>
      <c r="U2549" s="114">
        <f>IF(ISNA(VLOOKUP(H2549,'data putaway'!$A$1:$E$530,3,0)),0,VLOOKUP(H2549,'data putaway'!$A$1:$E$530,3,0))</f>
        <v>0</v>
      </c>
      <c r="V2549" s="354">
        <f t="shared" si="881"/>
        <v>0</v>
      </c>
      <c r="W2549" s="114">
        <f>IF(ISNA(VLOOKUP(H2549,'data putaway'!$A$1:$E$530,2,0)),0,VLOOKUP(H2549,'data putaway'!$A$1:$E$530,2,0))</f>
        <v>0</v>
      </c>
      <c r="X2549" s="354" t="b">
        <f t="shared" si="882"/>
        <v>1</v>
      </c>
      <c r="Y2549" s="354">
        <f>IF(ISNA(VLOOKUP(H2549,'data putaway'!$A$1:$E$530,4,0)),0,VLOOKUP(H2549,'data putaway'!$A$1:$E$530,4,0))</f>
        <v>0</v>
      </c>
      <c r="Z2549" s="113">
        <f>IF(ISNA(VLOOKUP(H2549,'data putaway'!$A$1:$E$530,5,0)),0,VLOOKUP(H2549,'data putaway'!$A$1:$E$530,5,0))</f>
        <v>0</v>
      </c>
      <c r="AA2549" s="354" t="b">
        <f t="shared" si="883"/>
        <v>0</v>
      </c>
      <c r="AB2549" s="354" t="b">
        <f t="shared" si="884"/>
        <v>0</v>
      </c>
      <c r="AC2549" s="356" t="str">
        <f t="shared" ca="1" si="885"/>
        <v/>
      </c>
      <c r="AD2549" s="114" t="str">
        <f t="shared" ca="1" si="892"/>
        <v/>
      </c>
      <c r="AE2549" s="114">
        <f t="shared" si="886"/>
        <v>0</v>
      </c>
      <c r="AF2549" s="114">
        <f t="shared" si="887"/>
        <v>0</v>
      </c>
      <c r="AG2549" s="354" t="str">
        <f t="shared" si="888"/>
        <v>CG39</v>
      </c>
      <c r="AH2549" s="114">
        <f>IF(ISNA(VLOOKUP(L2549,'MASTER DATA'!$A$1:$F$192,6,0)),0,VLOOKUP(L2549,'MASTER DATA'!$A$1:$F$192,6,0))*AE2549</f>
        <v>0</v>
      </c>
      <c r="AI2549" s="354" t="e">
        <f>VLOOKUP($D2549,'warehouse mapping'!$AN$7:$AO$17,2,0)</f>
        <v>#N/A</v>
      </c>
      <c r="AJ2549" s="114">
        <f t="shared" si="889"/>
        <v>1</v>
      </c>
      <c r="AK2549" s="354" t="e">
        <f t="shared" si="890"/>
        <v>#N/A</v>
      </c>
      <c r="AL2549" s="354" t="s">
        <v>3025</v>
      </c>
      <c r="AM2549" s="354">
        <f t="shared" si="893"/>
        <v>1</v>
      </c>
      <c r="AN2549" s="354" t="b">
        <f t="shared" si="891"/>
        <v>1</v>
      </c>
    </row>
    <row r="2550" spans="1:40" s="354" customFormat="1">
      <c r="A2550" s="354" t="str">
        <f t="shared" si="894"/>
        <v>CG39C02</v>
      </c>
      <c r="B2550" s="354">
        <f t="shared" si="895"/>
        <v>0</v>
      </c>
      <c r="C2550" s="354">
        <f t="shared" si="896"/>
        <v>0</v>
      </c>
      <c r="D2550" s="354" t="str">
        <f t="shared" si="875"/>
        <v>CG</v>
      </c>
      <c r="E2550" s="354" t="str">
        <f t="shared" si="876"/>
        <v>39</v>
      </c>
      <c r="F2550" s="354" t="str">
        <f t="shared" si="877"/>
        <v>C</v>
      </c>
      <c r="G2550" s="355" t="str">
        <f t="shared" si="878"/>
        <v>02</v>
      </c>
      <c r="H2550" s="232" t="s">
        <v>2766</v>
      </c>
      <c r="I2550" s="232" t="s">
        <v>3025</v>
      </c>
      <c r="J2550" s="233" t="s">
        <v>3025</v>
      </c>
      <c r="K2550" s="233" t="s">
        <v>3025</v>
      </c>
      <c r="L2550" s="234"/>
      <c r="M2550" s="232" t="str">
        <f>IF(ISNA(VLOOKUP(L2550,'MASTER DATA'!$A$1:$B$192,2,0)),"",VLOOKUP(L2550,'MASTER DATA'!$A$1:$B$192,2,0))</f>
        <v/>
      </c>
      <c r="N2550" s="232">
        <v>0</v>
      </c>
      <c r="O2550" s="232" t="e">
        <f t="shared" si="879"/>
        <v>#N/A</v>
      </c>
      <c r="P2550" s="232" t="e">
        <f t="shared" si="880"/>
        <v>#N/A</v>
      </c>
      <c r="Q2550" s="232" t="e">
        <f>VLOOKUP(L2550,'MASTER DATA'!$A$1:$E$192,5,0)</f>
        <v>#N/A</v>
      </c>
      <c r="R2550" s="234">
        <f>SUMIF('picking of the day'!$H$4:$H$358,WMS!H2550&amp;WMS!L2550,'picking of the day'!$E$4:$E$358)</f>
        <v>0</v>
      </c>
      <c r="U2550" s="114">
        <f>IF(ISNA(VLOOKUP(H2550,'data putaway'!$A$1:$E$530,3,0)),0,VLOOKUP(H2550,'data putaway'!$A$1:$E$530,3,0))</f>
        <v>0</v>
      </c>
      <c r="V2550" s="354">
        <f t="shared" si="881"/>
        <v>0</v>
      </c>
      <c r="W2550" s="114">
        <f>IF(ISNA(VLOOKUP(H2550,'data putaway'!$A$1:$E$530,2,0)),0,VLOOKUP(H2550,'data putaway'!$A$1:$E$530,2,0))</f>
        <v>0</v>
      </c>
      <c r="X2550" s="354" t="b">
        <f t="shared" si="882"/>
        <v>1</v>
      </c>
      <c r="Y2550" s="354">
        <f>IF(ISNA(VLOOKUP(H2550,'data putaway'!$A$1:$E$530,4,0)),0,VLOOKUP(H2550,'data putaway'!$A$1:$E$530,4,0))</f>
        <v>0</v>
      </c>
      <c r="Z2550" s="113">
        <f>IF(ISNA(VLOOKUP(H2550,'data putaway'!$A$1:$E$530,5,0)),0,VLOOKUP(H2550,'data putaway'!$A$1:$E$530,5,0))</f>
        <v>0</v>
      </c>
      <c r="AA2550" s="354" t="b">
        <f t="shared" si="883"/>
        <v>0</v>
      </c>
      <c r="AB2550" s="354" t="b">
        <f t="shared" si="884"/>
        <v>0</v>
      </c>
      <c r="AC2550" s="356" t="str">
        <f t="shared" ca="1" si="885"/>
        <v/>
      </c>
      <c r="AD2550" s="114" t="str">
        <f t="shared" ca="1" si="892"/>
        <v/>
      </c>
      <c r="AE2550" s="114">
        <f t="shared" si="886"/>
        <v>0</v>
      </c>
      <c r="AF2550" s="114">
        <f t="shared" si="887"/>
        <v>0</v>
      </c>
      <c r="AG2550" s="354" t="str">
        <f t="shared" si="888"/>
        <v>CG39</v>
      </c>
      <c r="AH2550" s="114">
        <f>IF(ISNA(VLOOKUP(L2550,'MASTER DATA'!$A$1:$F$192,6,0)),0,VLOOKUP(L2550,'MASTER DATA'!$A$1:$F$192,6,0))*AE2550</f>
        <v>0</v>
      </c>
      <c r="AI2550" s="354" t="e">
        <f>VLOOKUP($D2550,'warehouse mapping'!$AN$7:$AO$17,2,0)</f>
        <v>#N/A</v>
      </c>
      <c r="AJ2550" s="114">
        <f t="shared" si="889"/>
        <v>1</v>
      </c>
      <c r="AK2550" s="354" t="e">
        <f t="shared" si="890"/>
        <v>#N/A</v>
      </c>
      <c r="AL2550" s="354" t="s">
        <v>3025</v>
      </c>
      <c r="AM2550" s="354">
        <f t="shared" si="893"/>
        <v>1</v>
      </c>
      <c r="AN2550" s="354" t="b">
        <f t="shared" si="891"/>
        <v>1</v>
      </c>
    </row>
    <row r="2551" spans="1:40" s="354" customFormat="1">
      <c r="A2551" s="354" t="str">
        <f t="shared" si="894"/>
        <v>CG39D01</v>
      </c>
      <c r="B2551" s="354">
        <f t="shared" si="895"/>
        <v>0</v>
      </c>
      <c r="C2551" s="354">
        <f t="shared" si="896"/>
        <v>0</v>
      </c>
      <c r="D2551" s="354" t="str">
        <f t="shared" si="875"/>
        <v>CG</v>
      </c>
      <c r="E2551" s="354" t="str">
        <f t="shared" si="876"/>
        <v>39</v>
      </c>
      <c r="F2551" s="354" t="str">
        <f t="shared" si="877"/>
        <v>D</v>
      </c>
      <c r="G2551" s="355" t="str">
        <f t="shared" si="878"/>
        <v>01</v>
      </c>
      <c r="H2551" s="232" t="s">
        <v>2767</v>
      </c>
      <c r="I2551" s="232" t="s">
        <v>3025</v>
      </c>
      <c r="J2551" s="233" t="s">
        <v>3025</v>
      </c>
      <c r="K2551" s="233" t="s">
        <v>3025</v>
      </c>
      <c r="L2551" s="234"/>
      <c r="M2551" s="232" t="str">
        <f>IF(ISNA(VLOOKUP(L2551,'MASTER DATA'!$A$1:$B$192,2,0)),"",VLOOKUP(L2551,'MASTER DATA'!$A$1:$B$192,2,0))</f>
        <v/>
      </c>
      <c r="N2551" s="232">
        <v>0</v>
      </c>
      <c r="O2551" s="232" t="e">
        <f t="shared" si="879"/>
        <v>#N/A</v>
      </c>
      <c r="P2551" s="232" t="e">
        <f t="shared" si="880"/>
        <v>#N/A</v>
      </c>
      <c r="Q2551" s="232" t="e">
        <f>VLOOKUP(L2551,'MASTER DATA'!$A$1:$E$192,5,0)</f>
        <v>#N/A</v>
      </c>
      <c r="R2551" s="234">
        <f>SUMIF('picking of the day'!$H$4:$H$358,WMS!H2551&amp;WMS!L2551,'picking of the day'!$E$4:$E$358)</f>
        <v>0</v>
      </c>
      <c r="U2551" s="114">
        <f>IF(ISNA(VLOOKUP(H2551,'data putaway'!$A$1:$E$530,3,0)),0,VLOOKUP(H2551,'data putaway'!$A$1:$E$530,3,0))</f>
        <v>0</v>
      </c>
      <c r="V2551" s="354">
        <f t="shared" si="881"/>
        <v>0</v>
      </c>
      <c r="W2551" s="114">
        <f>IF(ISNA(VLOOKUP(H2551,'data putaway'!$A$1:$E$530,2,0)),0,VLOOKUP(H2551,'data putaway'!$A$1:$E$530,2,0))</f>
        <v>0</v>
      </c>
      <c r="X2551" s="354" t="b">
        <f t="shared" si="882"/>
        <v>1</v>
      </c>
      <c r="Y2551" s="354">
        <f>IF(ISNA(VLOOKUP(H2551,'data putaway'!$A$1:$E$530,4,0)),0,VLOOKUP(H2551,'data putaway'!$A$1:$E$530,4,0))</f>
        <v>0</v>
      </c>
      <c r="Z2551" s="113">
        <f>IF(ISNA(VLOOKUP(H2551,'data putaway'!$A$1:$E$530,5,0)),0,VLOOKUP(H2551,'data putaway'!$A$1:$E$530,5,0))</f>
        <v>0</v>
      </c>
      <c r="AA2551" s="354" t="b">
        <f t="shared" si="883"/>
        <v>0</v>
      </c>
      <c r="AB2551" s="354" t="b">
        <f t="shared" si="884"/>
        <v>0</v>
      </c>
      <c r="AC2551" s="356" t="str">
        <f t="shared" ca="1" si="885"/>
        <v/>
      </c>
      <c r="AD2551" s="114" t="str">
        <f t="shared" ca="1" si="892"/>
        <v/>
      </c>
      <c r="AE2551" s="114">
        <f t="shared" si="886"/>
        <v>0</v>
      </c>
      <c r="AF2551" s="114">
        <f t="shared" si="887"/>
        <v>0</v>
      </c>
      <c r="AG2551" s="354" t="str">
        <f t="shared" si="888"/>
        <v>CG39</v>
      </c>
      <c r="AH2551" s="114">
        <f>IF(ISNA(VLOOKUP(L2551,'MASTER DATA'!$A$1:$F$192,6,0)),0,VLOOKUP(L2551,'MASTER DATA'!$A$1:$F$192,6,0))*AE2551</f>
        <v>0</v>
      </c>
      <c r="AI2551" s="354" t="e">
        <f>VLOOKUP($D2551,'warehouse mapping'!$AN$7:$AO$17,2,0)</f>
        <v>#N/A</v>
      </c>
      <c r="AJ2551" s="114">
        <f t="shared" si="889"/>
        <v>1</v>
      </c>
      <c r="AK2551" s="354" t="e">
        <f t="shared" si="890"/>
        <v>#N/A</v>
      </c>
      <c r="AL2551" s="354" t="s">
        <v>3025</v>
      </c>
      <c r="AM2551" s="354">
        <f t="shared" si="893"/>
        <v>1</v>
      </c>
      <c r="AN2551" s="354" t="b">
        <f t="shared" si="891"/>
        <v>1</v>
      </c>
    </row>
    <row r="2552" spans="1:40" s="354" customFormat="1">
      <c r="A2552" s="354" t="str">
        <f t="shared" si="894"/>
        <v>CG39D02</v>
      </c>
      <c r="B2552" s="354">
        <f t="shared" si="895"/>
        <v>0</v>
      </c>
      <c r="C2552" s="354">
        <f t="shared" si="896"/>
        <v>0</v>
      </c>
      <c r="D2552" s="354" t="str">
        <f t="shared" si="875"/>
        <v>CG</v>
      </c>
      <c r="E2552" s="354" t="str">
        <f t="shared" si="876"/>
        <v>39</v>
      </c>
      <c r="F2552" s="354" t="str">
        <f t="shared" si="877"/>
        <v>D</v>
      </c>
      <c r="G2552" s="355" t="str">
        <f t="shared" si="878"/>
        <v>02</v>
      </c>
      <c r="H2552" s="232" t="s">
        <v>2768</v>
      </c>
      <c r="I2552" s="232" t="s">
        <v>3025</v>
      </c>
      <c r="J2552" s="233" t="s">
        <v>3025</v>
      </c>
      <c r="K2552" s="233" t="s">
        <v>3025</v>
      </c>
      <c r="L2552" s="234"/>
      <c r="M2552" s="232" t="str">
        <f>IF(ISNA(VLOOKUP(L2552,'MASTER DATA'!$A$1:$B$192,2,0)),"",VLOOKUP(L2552,'MASTER DATA'!$A$1:$B$192,2,0))</f>
        <v/>
      </c>
      <c r="N2552" s="232">
        <v>0</v>
      </c>
      <c r="O2552" s="232" t="e">
        <f t="shared" si="879"/>
        <v>#N/A</v>
      </c>
      <c r="P2552" s="232" t="e">
        <f t="shared" si="880"/>
        <v>#N/A</v>
      </c>
      <c r="Q2552" s="232" t="e">
        <f>VLOOKUP(L2552,'MASTER DATA'!$A$1:$E$192,5,0)</f>
        <v>#N/A</v>
      </c>
      <c r="R2552" s="234">
        <f>SUMIF('picking of the day'!$H$4:$H$358,WMS!H2552&amp;WMS!L2552,'picking of the day'!$E$4:$E$358)</f>
        <v>0</v>
      </c>
      <c r="U2552" s="114">
        <f>IF(ISNA(VLOOKUP(H2552,'data putaway'!$A$1:$E$530,3,0)),0,VLOOKUP(H2552,'data putaway'!$A$1:$E$530,3,0))</f>
        <v>0</v>
      </c>
      <c r="V2552" s="354">
        <f t="shared" si="881"/>
        <v>0</v>
      </c>
      <c r="W2552" s="114">
        <f>IF(ISNA(VLOOKUP(H2552,'data putaway'!$A$1:$E$530,2,0)),0,VLOOKUP(H2552,'data putaway'!$A$1:$E$530,2,0))</f>
        <v>0</v>
      </c>
      <c r="X2552" s="354" t="b">
        <f t="shared" si="882"/>
        <v>1</v>
      </c>
      <c r="Y2552" s="354">
        <f>IF(ISNA(VLOOKUP(H2552,'data putaway'!$A$1:$E$530,4,0)),0,VLOOKUP(H2552,'data putaway'!$A$1:$E$530,4,0))</f>
        <v>0</v>
      </c>
      <c r="Z2552" s="113">
        <f>IF(ISNA(VLOOKUP(H2552,'data putaway'!$A$1:$E$530,5,0)),0,VLOOKUP(H2552,'data putaway'!$A$1:$E$530,5,0))</f>
        <v>0</v>
      </c>
      <c r="AA2552" s="354" t="b">
        <f t="shared" si="883"/>
        <v>0</v>
      </c>
      <c r="AB2552" s="354" t="b">
        <f t="shared" si="884"/>
        <v>0</v>
      </c>
      <c r="AC2552" s="356" t="str">
        <f t="shared" ca="1" si="885"/>
        <v/>
      </c>
      <c r="AD2552" s="114" t="str">
        <f t="shared" ca="1" si="892"/>
        <v/>
      </c>
      <c r="AE2552" s="114">
        <f t="shared" si="886"/>
        <v>0</v>
      </c>
      <c r="AF2552" s="114">
        <f t="shared" si="887"/>
        <v>0</v>
      </c>
      <c r="AG2552" s="354" t="str">
        <f t="shared" si="888"/>
        <v>CG39</v>
      </c>
      <c r="AH2552" s="114">
        <f>IF(ISNA(VLOOKUP(L2552,'MASTER DATA'!$A$1:$F$192,6,0)),0,VLOOKUP(L2552,'MASTER DATA'!$A$1:$F$192,6,0))*AE2552</f>
        <v>0</v>
      </c>
      <c r="AI2552" s="354" t="e">
        <f>VLOOKUP($D2552,'warehouse mapping'!$AN$7:$AO$17,2,0)</f>
        <v>#N/A</v>
      </c>
      <c r="AJ2552" s="114">
        <f t="shared" si="889"/>
        <v>1</v>
      </c>
      <c r="AK2552" s="354" t="e">
        <f t="shared" si="890"/>
        <v>#N/A</v>
      </c>
      <c r="AL2552" s="354" t="s">
        <v>3025</v>
      </c>
      <c r="AM2552" s="354">
        <f t="shared" si="893"/>
        <v>1</v>
      </c>
      <c r="AN2552" s="354" t="b">
        <f t="shared" si="891"/>
        <v>1</v>
      </c>
    </row>
    <row r="2553" spans="1:40" s="354" customFormat="1">
      <c r="A2553" s="354" t="str">
        <f t="shared" si="894"/>
        <v>CG39E01</v>
      </c>
      <c r="B2553" s="354">
        <f t="shared" si="895"/>
        <v>0</v>
      </c>
      <c r="C2553" s="354">
        <f t="shared" si="896"/>
        <v>0</v>
      </c>
      <c r="D2553" s="354" t="str">
        <f t="shared" si="875"/>
        <v>CG</v>
      </c>
      <c r="E2553" s="354" t="str">
        <f t="shared" si="876"/>
        <v>39</v>
      </c>
      <c r="F2553" s="354" t="str">
        <f t="shared" si="877"/>
        <v>E</v>
      </c>
      <c r="G2553" s="355" t="str">
        <f t="shared" si="878"/>
        <v>01</v>
      </c>
      <c r="H2553" s="232" t="s">
        <v>2769</v>
      </c>
      <c r="I2553" s="232" t="s">
        <v>3025</v>
      </c>
      <c r="J2553" s="233" t="s">
        <v>3025</v>
      </c>
      <c r="K2553" s="233" t="s">
        <v>3025</v>
      </c>
      <c r="L2553" s="234"/>
      <c r="M2553" s="232" t="str">
        <f>IF(ISNA(VLOOKUP(L2553,'MASTER DATA'!$A$1:$B$192,2,0)),"",VLOOKUP(L2553,'MASTER DATA'!$A$1:$B$192,2,0))</f>
        <v/>
      </c>
      <c r="N2553" s="232">
        <v>0</v>
      </c>
      <c r="O2553" s="232" t="e">
        <f t="shared" si="879"/>
        <v>#N/A</v>
      </c>
      <c r="P2553" s="232" t="e">
        <f t="shared" si="880"/>
        <v>#N/A</v>
      </c>
      <c r="Q2553" s="232" t="e">
        <f>VLOOKUP(L2553,'MASTER DATA'!$A$1:$E$192,5,0)</f>
        <v>#N/A</v>
      </c>
      <c r="R2553" s="234">
        <f>SUMIF('picking of the day'!$H$4:$H$358,WMS!H2553&amp;WMS!L2553,'picking of the day'!$E$4:$E$358)</f>
        <v>0</v>
      </c>
      <c r="U2553" s="114">
        <f>IF(ISNA(VLOOKUP(H2553,'data putaway'!$A$1:$E$530,3,0)),0,VLOOKUP(H2553,'data putaway'!$A$1:$E$530,3,0))</f>
        <v>0</v>
      </c>
      <c r="V2553" s="354">
        <f t="shared" si="881"/>
        <v>0</v>
      </c>
      <c r="W2553" s="114">
        <f>IF(ISNA(VLOOKUP(H2553,'data putaway'!$A$1:$E$530,2,0)),0,VLOOKUP(H2553,'data putaway'!$A$1:$E$530,2,0))</f>
        <v>0</v>
      </c>
      <c r="X2553" s="354" t="b">
        <f t="shared" si="882"/>
        <v>1</v>
      </c>
      <c r="Y2553" s="354">
        <f>IF(ISNA(VLOOKUP(H2553,'data putaway'!$A$1:$E$530,4,0)),0,VLOOKUP(H2553,'data putaway'!$A$1:$E$530,4,0))</f>
        <v>0</v>
      </c>
      <c r="Z2553" s="113">
        <f>IF(ISNA(VLOOKUP(H2553,'data putaway'!$A$1:$E$530,5,0)),0,VLOOKUP(H2553,'data putaway'!$A$1:$E$530,5,0))</f>
        <v>0</v>
      </c>
      <c r="AA2553" s="354" t="b">
        <f t="shared" si="883"/>
        <v>0</v>
      </c>
      <c r="AB2553" s="354" t="b">
        <f t="shared" si="884"/>
        <v>0</v>
      </c>
      <c r="AC2553" s="356" t="str">
        <f t="shared" ca="1" si="885"/>
        <v/>
      </c>
      <c r="AD2553" s="114" t="str">
        <f t="shared" ca="1" si="892"/>
        <v/>
      </c>
      <c r="AE2553" s="114">
        <f t="shared" si="886"/>
        <v>0</v>
      </c>
      <c r="AF2553" s="114">
        <f t="shared" si="887"/>
        <v>0</v>
      </c>
      <c r="AG2553" s="354" t="str">
        <f t="shared" si="888"/>
        <v>CG39</v>
      </c>
      <c r="AH2553" s="114">
        <f>IF(ISNA(VLOOKUP(L2553,'MASTER DATA'!$A$1:$F$192,6,0)),0,VLOOKUP(L2553,'MASTER DATA'!$A$1:$F$192,6,0))*AE2553</f>
        <v>0</v>
      </c>
      <c r="AI2553" s="354" t="e">
        <f>VLOOKUP($D2553,'warehouse mapping'!$AN$7:$AO$17,2,0)</f>
        <v>#N/A</v>
      </c>
      <c r="AJ2553" s="114">
        <f t="shared" si="889"/>
        <v>1</v>
      </c>
      <c r="AK2553" s="354" t="e">
        <f t="shared" si="890"/>
        <v>#N/A</v>
      </c>
      <c r="AL2553" s="354" t="s">
        <v>3025</v>
      </c>
      <c r="AM2553" s="354">
        <f t="shared" si="893"/>
        <v>1</v>
      </c>
      <c r="AN2553" s="354" t="b">
        <f t="shared" si="891"/>
        <v>1</v>
      </c>
    </row>
    <row r="2554" spans="1:40" s="354" customFormat="1">
      <c r="A2554" s="354" t="str">
        <f t="shared" si="894"/>
        <v>CG39E02</v>
      </c>
      <c r="B2554" s="354">
        <f t="shared" si="895"/>
        <v>0</v>
      </c>
      <c r="C2554" s="354">
        <f t="shared" si="896"/>
        <v>0</v>
      </c>
      <c r="D2554" s="354" t="str">
        <f t="shared" si="875"/>
        <v>CG</v>
      </c>
      <c r="E2554" s="354" t="str">
        <f t="shared" si="876"/>
        <v>39</v>
      </c>
      <c r="F2554" s="354" t="str">
        <f t="shared" si="877"/>
        <v>E</v>
      </c>
      <c r="G2554" s="355" t="str">
        <f t="shared" si="878"/>
        <v>02</v>
      </c>
      <c r="H2554" s="232" t="s">
        <v>2770</v>
      </c>
      <c r="I2554" s="232" t="s">
        <v>3025</v>
      </c>
      <c r="J2554" s="233" t="s">
        <v>3025</v>
      </c>
      <c r="K2554" s="233" t="s">
        <v>3025</v>
      </c>
      <c r="L2554" s="234"/>
      <c r="M2554" s="232" t="str">
        <f>IF(ISNA(VLOOKUP(L2554,'MASTER DATA'!$A$1:$B$192,2,0)),"",VLOOKUP(L2554,'MASTER DATA'!$A$1:$B$192,2,0))</f>
        <v/>
      </c>
      <c r="N2554" s="232">
        <v>0</v>
      </c>
      <c r="O2554" s="232" t="e">
        <f t="shared" si="879"/>
        <v>#N/A</v>
      </c>
      <c r="P2554" s="232" t="e">
        <f t="shared" si="880"/>
        <v>#N/A</v>
      </c>
      <c r="Q2554" s="232" t="e">
        <f>VLOOKUP(L2554,'MASTER DATA'!$A$1:$E$192,5,0)</f>
        <v>#N/A</v>
      </c>
      <c r="R2554" s="234">
        <f>SUMIF('picking of the day'!$H$4:$H$358,WMS!H2554&amp;WMS!L2554,'picking of the day'!$E$4:$E$358)</f>
        <v>0</v>
      </c>
      <c r="U2554" s="114">
        <f>IF(ISNA(VLOOKUP(H2554,'data putaway'!$A$1:$E$530,3,0)),0,VLOOKUP(H2554,'data putaway'!$A$1:$E$530,3,0))</f>
        <v>0</v>
      </c>
      <c r="V2554" s="354">
        <f t="shared" si="881"/>
        <v>0</v>
      </c>
      <c r="W2554" s="114">
        <f>IF(ISNA(VLOOKUP(H2554,'data putaway'!$A$1:$E$530,2,0)),0,VLOOKUP(H2554,'data putaway'!$A$1:$E$530,2,0))</f>
        <v>0</v>
      </c>
      <c r="X2554" s="354" t="b">
        <f t="shared" si="882"/>
        <v>1</v>
      </c>
      <c r="Y2554" s="354">
        <f>IF(ISNA(VLOOKUP(H2554,'data putaway'!$A$1:$E$530,4,0)),0,VLOOKUP(H2554,'data putaway'!$A$1:$E$530,4,0))</f>
        <v>0</v>
      </c>
      <c r="Z2554" s="113">
        <f>IF(ISNA(VLOOKUP(H2554,'data putaway'!$A$1:$E$530,5,0)),0,VLOOKUP(H2554,'data putaway'!$A$1:$E$530,5,0))</f>
        <v>0</v>
      </c>
      <c r="AA2554" s="354" t="b">
        <f t="shared" si="883"/>
        <v>0</v>
      </c>
      <c r="AB2554" s="354" t="b">
        <f t="shared" si="884"/>
        <v>0</v>
      </c>
      <c r="AC2554" s="356" t="str">
        <f t="shared" ca="1" si="885"/>
        <v/>
      </c>
      <c r="AD2554" s="114" t="str">
        <f t="shared" ca="1" si="892"/>
        <v/>
      </c>
      <c r="AE2554" s="114">
        <f t="shared" si="886"/>
        <v>0</v>
      </c>
      <c r="AF2554" s="114">
        <f t="shared" si="887"/>
        <v>0</v>
      </c>
      <c r="AG2554" s="354" t="str">
        <f t="shared" si="888"/>
        <v>CG39</v>
      </c>
      <c r="AH2554" s="114">
        <f>IF(ISNA(VLOOKUP(L2554,'MASTER DATA'!$A$1:$F$192,6,0)),0,VLOOKUP(L2554,'MASTER DATA'!$A$1:$F$192,6,0))*AE2554</f>
        <v>0</v>
      </c>
      <c r="AI2554" s="354" t="e">
        <f>VLOOKUP($D2554,'warehouse mapping'!$AN$7:$AO$17,2,0)</f>
        <v>#N/A</v>
      </c>
      <c r="AJ2554" s="114">
        <f t="shared" si="889"/>
        <v>1</v>
      </c>
      <c r="AK2554" s="354" t="e">
        <f t="shared" si="890"/>
        <v>#N/A</v>
      </c>
      <c r="AL2554" s="354" t="s">
        <v>3025</v>
      </c>
      <c r="AM2554" s="354">
        <f t="shared" si="893"/>
        <v>1</v>
      </c>
      <c r="AN2554" s="354" t="b">
        <f t="shared" si="891"/>
        <v>1</v>
      </c>
    </row>
    <row r="2555" spans="1:40" s="354" customFormat="1">
      <c r="A2555" s="354" t="str">
        <f t="shared" si="894"/>
        <v>CG40A01</v>
      </c>
      <c r="B2555" s="354">
        <f t="shared" si="895"/>
        <v>0</v>
      </c>
      <c r="C2555" s="354">
        <f t="shared" si="896"/>
        <v>0</v>
      </c>
      <c r="D2555" s="354" t="str">
        <f t="shared" si="875"/>
        <v>CG</v>
      </c>
      <c r="E2555" s="354" t="str">
        <f t="shared" si="876"/>
        <v>40</v>
      </c>
      <c r="F2555" s="354" t="str">
        <f t="shared" si="877"/>
        <v>A</v>
      </c>
      <c r="G2555" s="355" t="str">
        <f t="shared" si="878"/>
        <v>01</v>
      </c>
      <c r="H2555" s="232" t="s">
        <v>2771</v>
      </c>
      <c r="I2555" s="232" t="s">
        <v>3025</v>
      </c>
      <c r="J2555" s="233" t="s">
        <v>3025</v>
      </c>
      <c r="K2555" s="233" t="s">
        <v>3025</v>
      </c>
      <c r="L2555" s="234"/>
      <c r="M2555" s="232" t="str">
        <f>IF(ISNA(VLOOKUP(L2555,'MASTER DATA'!$A$1:$B$192,2,0)),"",VLOOKUP(L2555,'MASTER DATA'!$A$1:$B$192,2,0))</f>
        <v/>
      </c>
      <c r="N2555" s="232">
        <v>0</v>
      </c>
      <c r="O2555" s="232" t="e">
        <f t="shared" si="879"/>
        <v>#N/A</v>
      </c>
      <c r="P2555" s="232" t="e">
        <f t="shared" si="880"/>
        <v>#N/A</v>
      </c>
      <c r="Q2555" s="232" t="e">
        <f>VLOOKUP(L2555,'MASTER DATA'!$A$1:$E$192,5,0)</f>
        <v>#N/A</v>
      </c>
      <c r="R2555" s="234">
        <f>SUMIF('picking of the day'!$H$4:$H$358,WMS!H2555&amp;WMS!L2555,'picking of the day'!$E$4:$E$358)</f>
        <v>0</v>
      </c>
      <c r="U2555" s="114">
        <f>IF(ISNA(VLOOKUP(H2555,'data putaway'!$A$1:$E$530,3,0)),0,VLOOKUP(H2555,'data putaway'!$A$1:$E$530,3,0))</f>
        <v>0</v>
      </c>
      <c r="V2555" s="354">
        <f t="shared" si="881"/>
        <v>0</v>
      </c>
      <c r="W2555" s="114">
        <f>IF(ISNA(VLOOKUP(H2555,'data putaway'!$A$1:$E$530,2,0)),0,VLOOKUP(H2555,'data putaway'!$A$1:$E$530,2,0))</f>
        <v>0</v>
      </c>
      <c r="X2555" s="354" t="b">
        <f t="shared" si="882"/>
        <v>1</v>
      </c>
      <c r="Y2555" s="354">
        <f>IF(ISNA(VLOOKUP(H2555,'data putaway'!$A$1:$E$530,4,0)),0,VLOOKUP(H2555,'data putaway'!$A$1:$E$530,4,0))</f>
        <v>0</v>
      </c>
      <c r="Z2555" s="113">
        <f>IF(ISNA(VLOOKUP(H2555,'data putaway'!$A$1:$E$530,5,0)),0,VLOOKUP(H2555,'data putaway'!$A$1:$E$530,5,0))</f>
        <v>0</v>
      </c>
      <c r="AA2555" s="354" t="b">
        <f t="shared" si="883"/>
        <v>0</v>
      </c>
      <c r="AB2555" s="354" t="b">
        <f t="shared" si="884"/>
        <v>0</v>
      </c>
      <c r="AC2555" s="356" t="str">
        <f t="shared" ca="1" si="885"/>
        <v/>
      </c>
      <c r="AD2555" s="114" t="str">
        <f t="shared" ca="1" si="892"/>
        <v/>
      </c>
      <c r="AE2555" s="114">
        <f t="shared" si="886"/>
        <v>0</v>
      </c>
      <c r="AF2555" s="114">
        <f t="shared" si="887"/>
        <v>0</v>
      </c>
      <c r="AG2555" s="354" t="str">
        <f t="shared" si="888"/>
        <v>CG40</v>
      </c>
      <c r="AH2555" s="114">
        <f>IF(ISNA(VLOOKUP(L2555,'MASTER DATA'!$A$1:$F$192,6,0)),0,VLOOKUP(L2555,'MASTER DATA'!$A$1:$F$192,6,0))*AE2555</f>
        <v>0</v>
      </c>
      <c r="AI2555" s="354" t="e">
        <f>VLOOKUP($D2555,'warehouse mapping'!$AN$7:$AO$17,2,0)</f>
        <v>#N/A</v>
      </c>
      <c r="AJ2555" s="114">
        <f t="shared" si="889"/>
        <v>1</v>
      </c>
      <c r="AK2555" s="354" t="e">
        <f t="shared" si="890"/>
        <v>#N/A</v>
      </c>
      <c r="AL2555" s="354" t="s">
        <v>3025</v>
      </c>
      <c r="AM2555" s="354">
        <f t="shared" si="893"/>
        <v>1</v>
      </c>
      <c r="AN2555" s="354" t="b">
        <f t="shared" si="891"/>
        <v>1</v>
      </c>
    </row>
    <row r="2556" spans="1:40" s="354" customFormat="1">
      <c r="A2556" s="354" t="str">
        <f t="shared" si="894"/>
        <v>CG40A02</v>
      </c>
      <c r="B2556" s="354">
        <f t="shared" si="895"/>
        <v>0</v>
      </c>
      <c r="C2556" s="354">
        <f t="shared" si="896"/>
        <v>0</v>
      </c>
      <c r="D2556" s="354" t="str">
        <f t="shared" si="875"/>
        <v>CG</v>
      </c>
      <c r="E2556" s="354" t="str">
        <f t="shared" si="876"/>
        <v>40</v>
      </c>
      <c r="F2556" s="354" t="str">
        <f t="shared" si="877"/>
        <v>A</v>
      </c>
      <c r="G2556" s="355" t="str">
        <f t="shared" si="878"/>
        <v>02</v>
      </c>
      <c r="H2556" s="232" t="s">
        <v>2772</v>
      </c>
      <c r="I2556" s="232" t="s">
        <v>3025</v>
      </c>
      <c r="J2556" s="233" t="s">
        <v>3025</v>
      </c>
      <c r="K2556" s="233" t="s">
        <v>3025</v>
      </c>
      <c r="L2556" s="234"/>
      <c r="M2556" s="232" t="str">
        <f>IF(ISNA(VLOOKUP(L2556,'MASTER DATA'!$A$1:$B$192,2,0)),"",VLOOKUP(L2556,'MASTER DATA'!$A$1:$B$192,2,0))</f>
        <v/>
      </c>
      <c r="N2556" s="232">
        <v>0</v>
      </c>
      <c r="O2556" s="232" t="e">
        <f t="shared" si="879"/>
        <v>#N/A</v>
      </c>
      <c r="P2556" s="232" t="e">
        <f t="shared" si="880"/>
        <v>#N/A</v>
      </c>
      <c r="Q2556" s="232" t="e">
        <f>VLOOKUP(L2556,'MASTER DATA'!$A$1:$E$192,5,0)</f>
        <v>#N/A</v>
      </c>
      <c r="R2556" s="234">
        <f>SUMIF('picking of the day'!$H$4:$H$358,WMS!H2556&amp;WMS!L2556,'picking of the day'!$E$4:$E$358)</f>
        <v>0</v>
      </c>
      <c r="U2556" s="114">
        <f>IF(ISNA(VLOOKUP(H2556,'data putaway'!$A$1:$E$530,3,0)),0,VLOOKUP(H2556,'data putaway'!$A$1:$E$530,3,0))</f>
        <v>0</v>
      </c>
      <c r="V2556" s="354">
        <f t="shared" si="881"/>
        <v>0</v>
      </c>
      <c r="W2556" s="114">
        <f>IF(ISNA(VLOOKUP(H2556,'data putaway'!$A$1:$E$530,2,0)),0,VLOOKUP(H2556,'data putaway'!$A$1:$E$530,2,0))</f>
        <v>0</v>
      </c>
      <c r="X2556" s="354" t="b">
        <f t="shared" si="882"/>
        <v>1</v>
      </c>
      <c r="Y2556" s="354">
        <f>IF(ISNA(VLOOKUP(H2556,'data putaway'!$A$1:$E$530,4,0)),0,VLOOKUP(H2556,'data putaway'!$A$1:$E$530,4,0))</f>
        <v>0</v>
      </c>
      <c r="Z2556" s="113">
        <f>IF(ISNA(VLOOKUP(H2556,'data putaway'!$A$1:$E$530,5,0)),0,VLOOKUP(H2556,'data putaway'!$A$1:$E$530,5,0))</f>
        <v>0</v>
      </c>
      <c r="AA2556" s="354" t="b">
        <f t="shared" si="883"/>
        <v>0</v>
      </c>
      <c r="AB2556" s="354" t="b">
        <f t="shared" si="884"/>
        <v>0</v>
      </c>
      <c r="AC2556" s="356" t="str">
        <f t="shared" ca="1" si="885"/>
        <v/>
      </c>
      <c r="AD2556" s="114" t="str">
        <f t="shared" ca="1" si="892"/>
        <v/>
      </c>
      <c r="AE2556" s="114">
        <f t="shared" si="886"/>
        <v>0</v>
      </c>
      <c r="AF2556" s="114">
        <f t="shared" si="887"/>
        <v>0</v>
      </c>
      <c r="AG2556" s="354" t="str">
        <f t="shared" si="888"/>
        <v>CG40</v>
      </c>
      <c r="AH2556" s="114">
        <f>IF(ISNA(VLOOKUP(L2556,'MASTER DATA'!$A$1:$F$192,6,0)),0,VLOOKUP(L2556,'MASTER DATA'!$A$1:$F$192,6,0))*AE2556</f>
        <v>0</v>
      </c>
      <c r="AI2556" s="354" t="e">
        <f>VLOOKUP($D2556,'warehouse mapping'!$AN$7:$AO$17,2,0)</f>
        <v>#N/A</v>
      </c>
      <c r="AJ2556" s="114">
        <f t="shared" si="889"/>
        <v>1</v>
      </c>
      <c r="AK2556" s="354" t="e">
        <f t="shared" si="890"/>
        <v>#N/A</v>
      </c>
      <c r="AL2556" s="354" t="s">
        <v>3025</v>
      </c>
      <c r="AM2556" s="354">
        <f t="shared" si="893"/>
        <v>1</v>
      </c>
      <c r="AN2556" s="354" t="b">
        <f t="shared" si="891"/>
        <v>1</v>
      </c>
    </row>
    <row r="2557" spans="1:40" s="354" customFormat="1">
      <c r="A2557" s="354" t="str">
        <f t="shared" si="894"/>
        <v>CG40B01</v>
      </c>
      <c r="B2557" s="354">
        <f t="shared" si="895"/>
        <v>0</v>
      </c>
      <c r="C2557" s="354">
        <f t="shared" si="896"/>
        <v>0</v>
      </c>
      <c r="D2557" s="354" t="str">
        <f t="shared" si="875"/>
        <v>CG</v>
      </c>
      <c r="E2557" s="354" t="str">
        <f t="shared" si="876"/>
        <v>40</v>
      </c>
      <c r="F2557" s="354" t="str">
        <f t="shared" si="877"/>
        <v>B</v>
      </c>
      <c r="G2557" s="355" t="str">
        <f t="shared" si="878"/>
        <v>01</v>
      </c>
      <c r="H2557" s="232" t="s">
        <v>2773</v>
      </c>
      <c r="I2557" s="232" t="s">
        <v>3025</v>
      </c>
      <c r="J2557" s="233" t="s">
        <v>3025</v>
      </c>
      <c r="K2557" s="233" t="s">
        <v>3025</v>
      </c>
      <c r="L2557" s="234"/>
      <c r="M2557" s="232" t="str">
        <f>IF(ISNA(VLOOKUP(L2557,'MASTER DATA'!$A$1:$B$192,2,0)),"",VLOOKUP(L2557,'MASTER DATA'!$A$1:$B$192,2,0))</f>
        <v/>
      </c>
      <c r="N2557" s="232">
        <v>0</v>
      </c>
      <c r="O2557" s="232" t="e">
        <f t="shared" si="879"/>
        <v>#N/A</v>
      </c>
      <c r="P2557" s="232" t="e">
        <f t="shared" si="880"/>
        <v>#N/A</v>
      </c>
      <c r="Q2557" s="232" t="e">
        <f>VLOOKUP(L2557,'MASTER DATA'!$A$1:$E$192,5,0)</f>
        <v>#N/A</v>
      </c>
      <c r="R2557" s="234">
        <f>SUMIF('picking of the day'!$H$4:$H$358,WMS!H2557&amp;WMS!L2557,'picking of the day'!$E$4:$E$358)</f>
        <v>0</v>
      </c>
      <c r="U2557" s="114">
        <f>IF(ISNA(VLOOKUP(H2557,'data putaway'!$A$1:$E$530,3,0)),0,VLOOKUP(H2557,'data putaway'!$A$1:$E$530,3,0))</f>
        <v>0</v>
      </c>
      <c r="V2557" s="354">
        <f t="shared" si="881"/>
        <v>0</v>
      </c>
      <c r="W2557" s="114">
        <f>IF(ISNA(VLOOKUP(H2557,'data putaway'!$A$1:$E$530,2,0)),0,VLOOKUP(H2557,'data putaway'!$A$1:$E$530,2,0))</f>
        <v>0</v>
      </c>
      <c r="X2557" s="354" t="b">
        <f t="shared" si="882"/>
        <v>1</v>
      </c>
      <c r="Y2557" s="354">
        <f>IF(ISNA(VLOOKUP(H2557,'data putaway'!$A$1:$E$530,4,0)),0,VLOOKUP(H2557,'data putaway'!$A$1:$E$530,4,0))</f>
        <v>0</v>
      </c>
      <c r="Z2557" s="113">
        <f>IF(ISNA(VLOOKUP(H2557,'data putaway'!$A$1:$E$530,5,0)),0,VLOOKUP(H2557,'data putaway'!$A$1:$E$530,5,0))</f>
        <v>0</v>
      </c>
      <c r="AA2557" s="354" t="b">
        <f t="shared" si="883"/>
        <v>0</v>
      </c>
      <c r="AB2557" s="354" t="b">
        <f t="shared" si="884"/>
        <v>0</v>
      </c>
      <c r="AC2557" s="356" t="str">
        <f t="shared" ca="1" si="885"/>
        <v/>
      </c>
      <c r="AD2557" s="114" t="str">
        <f t="shared" ca="1" si="892"/>
        <v/>
      </c>
      <c r="AE2557" s="114">
        <f t="shared" si="886"/>
        <v>0</v>
      </c>
      <c r="AF2557" s="114">
        <f t="shared" si="887"/>
        <v>0</v>
      </c>
      <c r="AG2557" s="354" t="str">
        <f t="shared" si="888"/>
        <v>CG40</v>
      </c>
      <c r="AH2557" s="114">
        <f>IF(ISNA(VLOOKUP(L2557,'MASTER DATA'!$A$1:$F$192,6,0)),0,VLOOKUP(L2557,'MASTER DATA'!$A$1:$F$192,6,0))*AE2557</f>
        <v>0</v>
      </c>
      <c r="AI2557" s="354" t="e">
        <f>VLOOKUP($D2557,'warehouse mapping'!$AN$7:$AO$17,2,0)</f>
        <v>#N/A</v>
      </c>
      <c r="AJ2557" s="114">
        <f t="shared" si="889"/>
        <v>1</v>
      </c>
      <c r="AK2557" s="354" t="e">
        <f t="shared" si="890"/>
        <v>#N/A</v>
      </c>
      <c r="AL2557" s="354" t="s">
        <v>3025</v>
      </c>
      <c r="AM2557" s="354">
        <f t="shared" si="893"/>
        <v>1</v>
      </c>
      <c r="AN2557" s="354" t="b">
        <f t="shared" si="891"/>
        <v>1</v>
      </c>
    </row>
    <row r="2558" spans="1:40" s="354" customFormat="1">
      <c r="A2558" s="354" t="str">
        <f t="shared" si="894"/>
        <v>CG40B02</v>
      </c>
      <c r="B2558" s="354">
        <f t="shared" si="895"/>
        <v>0</v>
      </c>
      <c r="C2558" s="354">
        <f t="shared" si="896"/>
        <v>0</v>
      </c>
      <c r="D2558" s="354" t="str">
        <f t="shared" si="875"/>
        <v>CG</v>
      </c>
      <c r="E2558" s="354" t="str">
        <f t="shared" si="876"/>
        <v>40</v>
      </c>
      <c r="F2558" s="354" t="str">
        <f t="shared" si="877"/>
        <v>B</v>
      </c>
      <c r="G2558" s="355" t="str">
        <f t="shared" si="878"/>
        <v>02</v>
      </c>
      <c r="H2558" s="232" t="s">
        <v>2774</v>
      </c>
      <c r="I2558" s="232" t="s">
        <v>3025</v>
      </c>
      <c r="J2558" s="233" t="s">
        <v>3025</v>
      </c>
      <c r="K2558" s="233" t="s">
        <v>3025</v>
      </c>
      <c r="L2558" s="234"/>
      <c r="M2558" s="232" t="str">
        <f>IF(ISNA(VLOOKUP(L2558,'MASTER DATA'!$A$1:$B$192,2,0)),"",VLOOKUP(L2558,'MASTER DATA'!$A$1:$B$192,2,0))</f>
        <v/>
      </c>
      <c r="N2558" s="232">
        <v>0</v>
      </c>
      <c r="O2558" s="232" t="e">
        <f t="shared" si="879"/>
        <v>#N/A</v>
      </c>
      <c r="P2558" s="232" t="e">
        <f t="shared" si="880"/>
        <v>#N/A</v>
      </c>
      <c r="Q2558" s="232" t="e">
        <f>VLOOKUP(L2558,'MASTER DATA'!$A$1:$E$192,5,0)</f>
        <v>#N/A</v>
      </c>
      <c r="R2558" s="234">
        <f>SUMIF('picking of the day'!$H$4:$H$358,WMS!H2558&amp;WMS!L2558,'picking of the day'!$E$4:$E$358)</f>
        <v>0</v>
      </c>
      <c r="U2558" s="114">
        <f>IF(ISNA(VLOOKUP(H2558,'data putaway'!$A$1:$E$530,3,0)),0,VLOOKUP(H2558,'data putaway'!$A$1:$E$530,3,0))</f>
        <v>0</v>
      </c>
      <c r="V2558" s="354">
        <f t="shared" si="881"/>
        <v>0</v>
      </c>
      <c r="W2558" s="114">
        <f>IF(ISNA(VLOOKUP(H2558,'data putaway'!$A$1:$E$530,2,0)),0,VLOOKUP(H2558,'data putaway'!$A$1:$E$530,2,0))</f>
        <v>0</v>
      </c>
      <c r="X2558" s="354" t="b">
        <f t="shared" si="882"/>
        <v>1</v>
      </c>
      <c r="Y2558" s="354">
        <f>IF(ISNA(VLOOKUP(H2558,'data putaway'!$A$1:$E$530,4,0)),0,VLOOKUP(H2558,'data putaway'!$A$1:$E$530,4,0))</f>
        <v>0</v>
      </c>
      <c r="Z2558" s="113">
        <f>IF(ISNA(VLOOKUP(H2558,'data putaway'!$A$1:$E$530,5,0)),0,VLOOKUP(H2558,'data putaway'!$A$1:$E$530,5,0))</f>
        <v>0</v>
      </c>
      <c r="AA2558" s="354" t="b">
        <f t="shared" si="883"/>
        <v>0</v>
      </c>
      <c r="AB2558" s="354" t="b">
        <f t="shared" si="884"/>
        <v>0</v>
      </c>
      <c r="AC2558" s="356" t="str">
        <f t="shared" ca="1" si="885"/>
        <v/>
      </c>
      <c r="AD2558" s="114" t="str">
        <f t="shared" ca="1" si="892"/>
        <v/>
      </c>
      <c r="AE2558" s="114">
        <f t="shared" si="886"/>
        <v>0</v>
      </c>
      <c r="AF2558" s="114">
        <f t="shared" si="887"/>
        <v>0</v>
      </c>
      <c r="AG2558" s="354" t="str">
        <f t="shared" si="888"/>
        <v>CG40</v>
      </c>
      <c r="AH2558" s="114">
        <f>IF(ISNA(VLOOKUP(L2558,'MASTER DATA'!$A$1:$F$192,6,0)),0,VLOOKUP(L2558,'MASTER DATA'!$A$1:$F$192,6,0))*AE2558</f>
        <v>0</v>
      </c>
      <c r="AI2558" s="354" t="e">
        <f>VLOOKUP($D2558,'warehouse mapping'!$AN$7:$AO$17,2,0)</f>
        <v>#N/A</v>
      </c>
      <c r="AJ2558" s="114">
        <f t="shared" si="889"/>
        <v>1</v>
      </c>
      <c r="AK2558" s="354" t="e">
        <f t="shared" si="890"/>
        <v>#N/A</v>
      </c>
      <c r="AL2558" s="354" t="s">
        <v>3025</v>
      </c>
      <c r="AM2558" s="354">
        <f t="shared" si="893"/>
        <v>1</v>
      </c>
      <c r="AN2558" s="354" t="b">
        <f t="shared" si="891"/>
        <v>1</v>
      </c>
    </row>
    <row r="2559" spans="1:40" s="354" customFormat="1">
      <c r="A2559" s="354" t="str">
        <f t="shared" si="894"/>
        <v>CG40C01</v>
      </c>
      <c r="B2559" s="354">
        <f t="shared" si="895"/>
        <v>0</v>
      </c>
      <c r="C2559" s="354">
        <f t="shared" si="896"/>
        <v>0</v>
      </c>
      <c r="D2559" s="354" t="str">
        <f t="shared" si="875"/>
        <v>CG</v>
      </c>
      <c r="E2559" s="354" t="str">
        <f t="shared" si="876"/>
        <v>40</v>
      </c>
      <c r="F2559" s="354" t="str">
        <f t="shared" si="877"/>
        <v>C</v>
      </c>
      <c r="G2559" s="355" t="str">
        <f t="shared" si="878"/>
        <v>01</v>
      </c>
      <c r="H2559" s="232" t="s">
        <v>2775</v>
      </c>
      <c r="I2559" s="232" t="s">
        <v>3025</v>
      </c>
      <c r="J2559" s="233" t="s">
        <v>3025</v>
      </c>
      <c r="K2559" s="233" t="s">
        <v>3025</v>
      </c>
      <c r="L2559" s="234"/>
      <c r="M2559" s="232" t="str">
        <f>IF(ISNA(VLOOKUP(L2559,'MASTER DATA'!$A$1:$B$192,2,0)),"",VLOOKUP(L2559,'MASTER DATA'!$A$1:$B$192,2,0))</f>
        <v/>
      </c>
      <c r="N2559" s="232">
        <v>0</v>
      </c>
      <c r="O2559" s="232" t="e">
        <f t="shared" si="879"/>
        <v>#N/A</v>
      </c>
      <c r="P2559" s="232" t="e">
        <f t="shared" si="880"/>
        <v>#N/A</v>
      </c>
      <c r="Q2559" s="232" t="e">
        <f>VLOOKUP(L2559,'MASTER DATA'!$A$1:$E$192,5,0)</f>
        <v>#N/A</v>
      </c>
      <c r="R2559" s="234">
        <f>SUMIF('picking of the day'!$H$4:$H$358,WMS!H2559&amp;WMS!L2559,'picking of the day'!$E$4:$E$358)</f>
        <v>0</v>
      </c>
      <c r="U2559" s="114">
        <f>IF(ISNA(VLOOKUP(H2559,'data putaway'!$A$1:$E$530,3,0)),0,VLOOKUP(H2559,'data putaway'!$A$1:$E$530,3,0))</f>
        <v>0</v>
      </c>
      <c r="V2559" s="354">
        <f t="shared" si="881"/>
        <v>0</v>
      </c>
      <c r="W2559" s="114">
        <f>IF(ISNA(VLOOKUP(H2559,'data putaway'!$A$1:$E$530,2,0)),0,VLOOKUP(H2559,'data putaway'!$A$1:$E$530,2,0))</f>
        <v>0</v>
      </c>
      <c r="X2559" s="354" t="b">
        <f t="shared" si="882"/>
        <v>1</v>
      </c>
      <c r="Y2559" s="354">
        <f>IF(ISNA(VLOOKUP(H2559,'data putaway'!$A$1:$E$530,4,0)),0,VLOOKUP(H2559,'data putaway'!$A$1:$E$530,4,0))</f>
        <v>0</v>
      </c>
      <c r="Z2559" s="113">
        <f>IF(ISNA(VLOOKUP(H2559,'data putaway'!$A$1:$E$530,5,0)),0,VLOOKUP(H2559,'data putaway'!$A$1:$E$530,5,0))</f>
        <v>0</v>
      </c>
      <c r="AA2559" s="354" t="b">
        <f t="shared" si="883"/>
        <v>0</v>
      </c>
      <c r="AB2559" s="354" t="b">
        <f t="shared" si="884"/>
        <v>0</v>
      </c>
      <c r="AC2559" s="356" t="str">
        <f t="shared" ca="1" si="885"/>
        <v/>
      </c>
      <c r="AD2559" s="114" t="str">
        <f t="shared" ca="1" si="892"/>
        <v/>
      </c>
      <c r="AE2559" s="114">
        <f t="shared" si="886"/>
        <v>0</v>
      </c>
      <c r="AF2559" s="114">
        <f t="shared" si="887"/>
        <v>0</v>
      </c>
      <c r="AG2559" s="354" t="str">
        <f t="shared" si="888"/>
        <v>CG40</v>
      </c>
      <c r="AH2559" s="114">
        <f>IF(ISNA(VLOOKUP(L2559,'MASTER DATA'!$A$1:$F$192,6,0)),0,VLOOKUP(L2559,'MASTER DATA'!$A$1:$F$192,6,0))*AE2559</f>
        <v>0</v>
      </c>
      <c r="AI2559" s="354" t="e">
        <f>VLOOKUP($D2559,'warehouse mapping'!$AN$7:$AO$17,2,0)</f>
        <v>#N/A</v>
      </c>
      <c r="AJ2559" s="114">
        <f t="shared" si="889"/>
        <v>1</v>
      </c>
      <c r="AK2559" s="354" t="e">
        <f t="shared" si="890"/>
        <v>#N/A</v>
      </c>
      <c r="AL2559" s="354" t="s">
        <v>3025</v>
      </c>
      <c r="AM2559" s="354">
        <f t="shared" si="893"/>
        <v>1</v>
      </c>
      <c r="AN2559" s="354" t="b">
        <f t="shared" si="891"/>
        <v>1</v>
      </c>
    </row>
    <row r="2560" spans="1:40" s="354" customFormat="1">
      <c r="A2560" s="354" t="str">
        <f t="shared" si="894"/>
        <v>CG40C02</v>
      </c>
      <c r="B2560" s="354">
        <f t="shared" si="895"/>
        <v>0</v>
      </c>
      <c r="C2560" s="354">
        <f t="shared" si="896"/>
        <v>0</v>
      </c>
      <c r="D2560" s="354" t="str">
        <f t="shared" si="875"/>
        <v>CG</v>
      </c>
      <c r="E2560" s="354" t="str">
        <f t="shared" si="876"/>
        <v>40</v>
      </c>
      <c r="F2560" s="354" t="str">
        <f t="shared" si="877"/>
        <v>C</v>
      </c>
      <c r="G2560" s="355" t="str">
        <f t="shared" si="878"/>
        <v>02</v>
      </c>
      <c r="H2560" s="232" t="s">
        <v>2776</v>
      </c>
      <c r="I2560" s="232" t="s">
        <v>3025</v>
      </c>
      <c r="J2560" s="233" t="s">
        <v>3025</v>
      </c>
      <c r="K2560" s="233" t="s">
        <v>3025</v>
      </c>
      <c r="L2560" s="234"/>
      <c r="M2560" s="232" t="str">
        <f>IF(ISNA(VLOOKUP(L2560,'MASTER DATA'!$A$1:$B$192,2,0)),"",VLOOKUP(L2560,'MASTER DATA'!$A$1:$B$192,2,0))</f>
        <v/>
      </c>
      <c r="N2560" s="232">
        <v>0</v>
      </c>
      <c r="O2560" s="232" t="e">
        <f t="shared" si="879"/>
        <v>#N/A</v>
      </c>
      <c r="P2560" s="232" t="e">
        <f t="shared" si="880"/>
        <v>#N/A</v>
      </c>
      <c r="Q2560" s="232" t="e">
        <f>VLOOKUP(L2560,'MASTER DATA'!$A$1:$E$192,5,0)</f>
        <v>#N/A</v>
      </c>
      <c r="R2560" s="234">
        <f>SUMIF('picking of the day'!$H$4:$H$358,WMS!H2560&amp;WMS!L2560,'picking of the day'!$E$4:$E$358)</f>
        <v>0</v>
      </c>
      <c r="U2560" s="114">
        <f>IF(ISNA(VLOOKUP(H2560,'data putaway'!$A$1:$E$530,3,0)),0,VLOOKUP(H2560,'data putaway'!$A$1:$E$530,3,0))</f>
        <v>0</v>
      </c>
      <c r="V2560" s="354">
        <f t="shared" si="881"/>
        <v>0</v>
      </c>
      <c r="W2560" s="114">
        <f>IF(ISNA(VLOOKUP(H2560,'data putaway'!$A$1:$E$530,2,0)),0,VLOOKUP(H2560,'data putaway'!$A$1:$E$530,2,0))</f>
        <v>0</v>
      </c>
      <c r="X2560" s="354" t="b">
        <f t="shared" si="882"/>
        <v>1</v>
      </c>
      <c r="Y2560" s="354">
        <f>IF(ISNA(VLOOKUP(H2560,'data putaway'!$A$1:$E$530,4,0)),0,VLOOKUP(H2560,'data putaway'!$A$1:$E$530,4,0))</f>
        <v>0</v>
      </c>
      <c r="Z2560" s="113">
        <f>IF(ISNA(VLOOKUP(H2560,'data putaway'!$A$1:$E$530,5,0)),0,VLOOKUP(H2560,'data putaway'!$A$1:$E$530,5,0))</f>
        <v>0</v>
      </c>
      <c r="AA2560" s="354" t="b">
        <f t="shared" si="883"/>
        <v>0</v>
      </c>
      <c r="AB2560" s="354" t="b">
        <f t="shared" si="884"/>
        <v>0</v>
      </c>
      <c r="AC2560" s="356" t="str">
        <f t="shared" ca="1" si="885"/>
        <v/>
      </c>
      <c r="AD2560" s="114" t="str">
        <f t="shared" ca="1" si="892"/>
        <v/>
      </c>
      <c r="AE2560" s="114">
        <f t="shared" si="886"/>
        <v>0</v>
      </c>
      <c r="AF2560" s="114">
        <f t="shared" si="887"/>
        <v>0</v>
      </c>
      <c r="AG2560" s="354" t="str">
        <f t="shared" si="888"/>
        <v>CG40</v>
      </c>
      <c r="AH2560" s="114">
        <f>IF(ISNA(VLOOKUP(L2560,'MASTER DATA'!$A$1:$F$192,6,0)),0,VLOOKUP(L2560,'MASTER DATA'!$A$1:$F$192,6,0))*AE2560</f>
        <v>0</v>
      </c>
      <c r="AI2560" s="354" t="e">
        <f>VLOOKUP($D2560,'warehouse mapping'!$AN$7:$AO$17,2,0)</f>
        <v>#N/A</v>
      </c>
      <c r="AJ2560" s="114">
        <f t="shared" si="889"/>
        <v>1</v>
      </c>
      <c r="AK2560" s="354" t="e">
        <f t="shared" si="890"/>
        <v>#N/A</v>
      </c>
      <c r="AL2560" s="354" t="s">
        <v>3025</v>
      </c>
      <c r="AM2560" s="354">
        <f t="shared" si="893"/>
        <v>1</v>
      </c>
      <c r="AN2560" s="354" t="b">
        <f t="shared" si="891"/>
        <v>1</v>
      </c>
    </row>
    <row r="2561" spans="1:40" s="354" customFormat="1">
      <c r="A2561" s="354" t="str">
        <f t="shared" si="894"/>
        <v>CG40D01</v>
      </c>
      <c r="B2561" s="354">
        <f t="shared" si="895"/>
        <v>0</v>
      </c>
      <c r="C2561" s="354">
        <f t="shared" si="896"/>
        <v>0</v>
      </c>
      <c r="D2561" s="354" t="str">
        <f t="shared" si="875"/>
        <v>CG</v>
      </c>
      <c r="E2561" s="354" t="str">
        <f t="shared" si="876"/>
        <v>40</v>
      </c>
      <c r="F2561" s="354" t="str">
        <f t="shared" si="877"/>
        <v>D</v>
      </c>
      <c r="G2561" s="355" t="str">
        <f t="shared" si="878"/>
        <v>01</v>
      </c>
      <c r="H2561" s="232" t="s">
        <v>2777</v>
      </c>
      <c r="I2561" s="232" t="s">
        <v>3025</v>
      </c>
      <c r="J2561" s="233" t="s">
        <v>3025</v>
      </c>
      <c r="K2561" s="233" t="s">
        <v>3025</v>
      </c>
      <c r="L2561" s="234"/>
      <c r="M2561" s="232" t="str">
        <f>IF(ISNA(VLOOKUP(L2561,'MASTER DATA'!$A$1:$B$192,2,0)),"",VLOOKUP(L2561,'MASTER DATA'!$A$1:$B$192,2,0))</f>
        <v/>
      </c>
      <c r="N2561" s="232">
        <v>0</v>
      </c>
      <c r="O2561" s="232" t="e">
        <f t="shared" si="879"/>
        <v>#N/A</v>
      </c>
      <c r="P2561" s="232" t="e">
        <f t="shared" si="880"/>
        <v>#N/A</v>
      </c>
      <c r="Q2561" s="232" t="e">
        <f>VLOOKUP(L2561,'MASTER DATA'!$A$1:$E$192,5,0)</f>
        <v>#N/A</v>
      </c>
      <c r="R2561" s="234">
        <f>SUMIF('picking of the day'!$H$4:$H$358,WMS!H2561&amp;WMS!L2561,'picking of the day'!$E$4:$E$358)</f>
        <v>0</v>
      </c>
      <c r="U2561" s="114">
        <f>IF(ISNA(VLOOKUP(H2561,'data putaway'!$A$1:$E$530,3,0)),0,VLOOKUP(H2561,'data putaway'!$A$1:$E$530,3,0))</f>
        <v>0</v>
      </c>
      <c r="V2561" s="354">
        <f t="shared" si="881"/>
        <v>0</v>
      </c>
      <c r="W2561" s="114">
        <f>IF(ISNA(VLOOKUP(H2561,'data putaway'!$A$1:$E$530,2,0)),0,VLOOKUP(H2561,'data putaway'!$A$1:$E$530,2,0))</f>
        <v>0</v>
      </c>
      <c r="X2561" s="354" t="b">
        <f t="shared" si="882"/>
        <v>1</v>
      </c>
      <c r="Y2561" s="354">
        <f>IF(ISNA(VLOOKUP(H2561,'data putaway'!$A$1:$E$530,4,0)),0,VLOOKUP(H2561,'data putaway'!$A$1:$E$530,4,0))</f>
        <v>0</v>
      </c>
      <c r="Z2561" s="113">
        <f>IF(ISNA(VLOOKUP(H2561,'data putaway'!$A$1:$E$530,5,0)),0,VLOOKUP(H2561,'data putaway'!$A$1:$E$530,5,0))</f>
        <v>0</v>
      </c>
      <c r="AA2561" s="354" t="b">
        <f t="shared" si="883"/>
        <v>0</v>
      </c>
      <c r="AB2561" s="354" t="b">
        <f t="shared" si="884"/>
        <v>0</v>
      </c>
      <c r="AC2561" s="356" t="str">
        <f t="shared" ca="1" si="885"/>
        <v/>
      </c>
      <c r="AD2561" s="114" t="str">
        <f t="shared" ca="1" si="892"/>
        <v/>
      </c>
      <c r="AE2561" s="114">
        <f t="shared" si="886"/>
        <v>0</v>
      </c>
      <c r="AF2561" s="114">
        <f t="shared" si="887"/>
        <v>0</v>
      </c>
      <c r="AG2561" s="354" t="str">
        <f t="shared" si="888"/>
        <v>CG40</v>
      </c>
      <c r="AH2561" s="114">
        <f>IF(ISNA(VLOOKUP(L2561,'MASTER DATA'!$A$1:$F$192,6,0)),0,VLOOKUP(L2561,'MASTER DATA'!$A$1:$F$192,6,0))*AE2561</f>
        <v>0</v>
      </c>
      <c r="AI2561" s="354" t="e">
        <f>VLOOKUP($D2561,'warehouse mapping'!$AN$7:$AO$17,2,0)</f>
        <v>#N/A</v>
      </c>
      <c r="AJ2561" s="114">
        <f t="shared" si="889"/>
        <v>1</v>
      </c>
      <c r="AK2561" s="354" t="e">
        <f t="shared" si="890"/>
        <v>#N/A</v>
      </c>
      <c r="AL2561" s="354" t="s">
        <v>3025</v>
      </c>
      <c r="AM2561" s="354">
        <f t="shared" si="893"/>
        <v>1</v>
      </c>
      <c r="AN2561" s="354" t="b">
        <f t="shared" si="891"/>
        <v>1</v>
      </c>
    </row>
    <row r="2562" spans="1:40" s="354" customFormat="1">
      <c r="A2562" s="354" t="str">
        <f t="shared" si="894"/>
        <v>CG40D02</v>
      </c>
      <c r="B2562" s="354">
        <f t="shared" si="895"/>
        <v>0</v>
      </c>
      <c r="C2562" s="354">
        <f t="shared" si="896"/>
        <v>0</v>
      </c>
      <c r="D2562" s="354" t="str">
        <f t="shared" si="875"/>
        <v>CG</v>
      </c>
      <c r="E2562" s="354" t="str">
        <f t="shared" si="876"/>
        <v>40</v>
      </c>
      <c r="F2562" s="354" t="str">
        <f t="shared" si="877"/>
        <v>D</v>
      </c>
      <c r="G2562" s="355" t="str">
        <f t="shared" si="878"/>
        <v>02</v>
      </c>
      <c r="H2562" s="232" t="s">
        <v>2778</v>
      </c>
      <c r="I2562" s="232" t="s">
        <v>3025</v>
      </c>
      <c r="J2562" s="233" t="s">
        <v>3025</v>
      </c>
      <c r="K2562" s="233" t="s">
        <v>3025</v>
      </c>
      <c r="L2562" s="234"/>
      <c r="M2562" s="232" t="str">
        <f>IF(ISNA(VLOOKUP(L2562,'MASTER DATA'!$A$1:$B$192,2,0)),"",VLOOKUP(L2562,'MASTER DATA'!$A$1:$B$192,2,0))</f>
        <v/>
      </c>
      <c r="N2562" s="232">
        <v>0</v>
      </c>
      <c r="O2562" s="232" t="e">
        <f t="shared" si="879"/>
        <v>#N/A</v>
      </c>
      <c r="P2562" s="232" t="e">
        <f t="shared" si="880"/>
        <v>#N/A</v>
      </c>
      <c r="Q2562" s="232" t="e">
        <f>VLOOKUP(L2562,'MASTER DATA'!$A$1:$E$192,5,0)</f>
        <v>#N/A</v>
      </c>
      <c r="R2562" s="234">
        <f>SUMIF('picking of the day'!$H$4:$H$358,WMS!H2562&amp;WMS!L2562,'picking of the day'!$E$4:$E$358)</f>
        <v>0</v>
      </c>
      <c r="U2562" s="114">
        <f>IF(ISNA(VLOOKUP(H2562,'data putaway'!$A$1:$E$530,3,0)),0,VLOOKUP(H2562,'data putaway'!$A$1:$E$530,3,0))</f>
        <v>0</v>
      </c>
      <c r="V2562" s="354">
        <f t="shared" si="881"/>
        <v>0</v>
      </c>
      <c r="W2562" s="114">
        <f>IF(ISNA(VLOOKUP(H2562,'data putaway'!$A$1:$E$530,2,0)),0,VLOOKUP(H2562,'data putaway'!$A$1:$E$530,2,0))</f>
        <v>0</v>
      </c>
      <c r="X2562" s="354" t="b">
        <f t="shared" si="882"/>
        <v>1</v>
      </c>
      <c r="Y2562" s="354">
        <f>IF(ISNA(VLOOKUP(H2562,'data putaway'!$A$1:$E$530,4,0)),0,VLOOKUP(H2562,'data putaway'!$A$1:$E$530,4,0))</f>
        <v>0</v>
      </c>
      <c r="Z2562" s="113">
        <f>IF(ISNA(VLOOKUP(H2562,'data putaway'!$A$1:$E$530,5,0)),0,VLOOKUP(H2562,'data putaway'!$A$1:$E$530,5,0))</f>
        <v>0</v>
      </c>
      <c r="AA2562" s="354" t="b">
        <f t="shared" si="883"/>
        <v>0</v>
      </c>
      <c r="AB2562" s="354" t="b">
        <f t="shared" si="884"/>
        <v>0</v>
      </c>
      <c r="AC2562" s="356" t="str">
        <f t="shared" ca="1" si="885"/>
        <v/>
      </c>
      <c r="AD2562" s="114" t="str">
        <f t="shared" ca="1" si="892"/>
        <v/>
      </c>
      <c r="AE2562" s="114">
        <f t="shared" si="886"/>
        <v>0</v>
      </c>
      <c r="AF2562" s="114">
        <f t="shared" si="887"/>
        <v>0</v>
      </c>
      <c r="AG2562" s="354" t="str">
        <f t="shared" si="888"/>
        <v>CG40</v>
      </c>
      <c r="AH2562" s="114">
        <f>IF(ISNA(VLOOKUP(L2562,'MASTER DATA'!$A$1:$F$192,6,0)),0,VLOOKUP(L2562,'MASTER DATA'!$A$1:$F$192,6,0))*AE2562</f>
        <v>0</v>
      </c>
      <c r="AI2562" s="354" t="e">
        <f>VLOOKUP($D2562,'warehouse mapping'!$AN$7:$AO$17,2,0)</f>
        <v>#N/A</v>
      </c>
      <c r="AJ2562" s="114">
        <f t="shared" si="889"/>
        <v>1</v>
      </c>
      <c r="AK2562" s="354" t="e">
        <f t="shared" si="890"/>
        <v>#N/A</v>
      </c>
      <c r="AL2562" s="354" t="s">
        <v>3025</v>
      </c>
      <c r="AM2562" s="354">
        <f t="shared" si="893"/>
        <v>1</v>
      </c>
      <c r="AN2562" s="354" t="b">
        <f t="shared" si="891"/>
        <v>1</v>
      </c>
    </row>
    <row r="2563" spans="1:40" s="354" customFormat="1">
      <c r="A2563" s="354" t="str">
        <f t="shared" si="894"/>
        <v>CG40E01</v>
      </c>
      <c r="B2563" s="354">
        <f t="shared" si="895"/>
        <v>0</v>
      </c>
      <c r="C2563" s="354">
        <f t="shared" si="896"/>
        <v>0</v>
      </c>
      <c r="D2563" s="354" t="str">
        <f t="shared" si="875"/>
        <v>CG</v>
      </c>
      <c r="E2563" s="354" t="str">
        <f t="shared" si="876"/>
        <v>40</v>
      </c>
      <c r="F2563" s="354" t="str">
        <f t="shared" si="877"/>
        <v>E</v>
      </c>
      <c r="G2563" s="355" t="str">
        <f t="shared" si="878"/>
        <v>01</v>
      </c>
      <c r="H2563" s="232" t="s">
        <v>2779</v>
      </c>
      <c r="I2563" s="232" t="s">
        <v>3025</v>
      </c>
      <c r="J2563" s="233" t="s">
        <v>3025</v>
      </c>
      <c r="K2563" s="233" t="s">
        <v>3025</v>
      </c>
      <c r="L2563" s="234"/>
      <c r="M2563" s="232" t="str">
        <f>IF(ISNA(VLOOKUP(L2563,'MASTER DATA'!$A$1:$B$192,2,0)),"",VLOOKUP(L2563,'MASTER DATA'!$A$1:$B$192,2,0))</f>
        <v/>
      </c>
      <c r="N2563" s="232">
        <v>0</v>
      </c>
      <c r="O2563" s="232" t="e">
        <f t="shared" si="879"/>
        <v>#N/A</v>
      </c>
      <c r="P2563" s="232" t="e">
        <f t="shared" si="880"/>
        <v>#N/A</v>
      </c>
      <c r="Q2563" s="232" t="e">
        <f>VLOOKUP(L2563,'MASTER DATA'!$A$1:$E$192,5,0)</f>
        <v>#N/A</v>
      </c>
      <c r="R2563" s="234">
        <f>SUMIF('picking of the day'!$H$4:$H$358,WMS!H2563&amp;WMS!L2563,'picking of the day'!$E$4:$E$358)</f>
        <v>0</v>
      </c>
      <c r="U2563" s="114">
        <f>IF(ISNA(VLOOKUP(H2563,'data putaway'!$A$1:$E$530,3,0)),0,VLOOKUP(H2563,'data putaway'!$A$1:$E$530,3,0))</f>
        <v>0</v>
      </c>
      <c r="V2563" s="354">
        <f t="shared" si="881"/>
        <v>0</v>
      </c>
      <c r="W2563" s="114">
        <f>IF(ISNA(VLOOKUP(H2563,'data putaway'!$A$1:$E$530,2,0)),0,VLOOKUP(H2563,'data putaway'!$A$1:$E$530,2,0))</f>
        <v>0</v>
      </c>
      <c r="X2563" s="354" t="b">
        <f t="shared" si="882"/>
        <v>1</v>
      </c>
      <c r="Y2563" s="354">
        <f>IF(ISNA(VLOOKUP(H2563,'data putaway'!$A$1:$E$530,4,0)),0,VLOOKUP(H2563,'data putaway'!$A$1:$E$530,4,0))</f>
        <v>0</v>
      </c>
      <c r="Z2563" s="113">
        <f>IF(ISNA(VLOOKUP(H2563,'data putaway'!$A$1:$E$530,5,0)),0,VLOOKUP(H2563,'data putaway'!$A$1:$E$530,5,0))</f>
        <v>0</v>
      </c>
      <c r="AA2563" s="354" t="b">
        <f t="shared" si="883"/>
        <v>0</v>
      </c>
      <c r="AB2563" s="354" t="b">
        <f t="shared" si="884"/>
        <v>0</v>
      </c>
      <c r="AC2563" s="356" t="str">
        <f t="shared" ca="1" si="885"/>
        <v/>
      </c>
      <c r="AD2563" s="114" t="str">
        <f t="shared" ca="1" si="892"/>
        <v/>
      </c>
      <c r="AE2563" s="114">
        <f t="shared" si="886"/>
        <v>0</v>
      </c>
      <c r="AF2563" s="114">
        <f t="shared" si="887"/>
        <v>0</v>
      </c>
      <c r="AG2563" s="354" t="str">
        <f t="shared" si="888"/>
        <v>CG40</v>
      </c>
      <c r="AH2563" s="114">
        <f>IF(ISNA(VLOOKUP(L2563,'MASTER DATA'!$A$1:$F$192,6,0)),0,VLOOKUP(L2563,'MASTER DATA'!$A$1:$F$192,6,0))*AE2563</f>
        <v>0</v>
      </c>
      <c r="AI2563" s="354" t="e">
        <f>VLOOKUP($D2563,'warehouse mapping'!$AN$7:$AO$17,2,0)</f>
        <v>#N/A</v>
      </c>
      <c r="AJ2563" s="114">
        <f t="shared" si="889"/>
        <v>1</v>
      </c>
      <c r="AK2563" s="354" t="e">
        <f t="shared" si="890"/>
        <v>#N/A</v>
      </c>
      <c r="AL2563" s="354" t="s">
        <v>3025</v>
      </c>
      <c r="AM2563" s="354">
        <f t="shared" si="893"/>
        <v>1</v>
      </c>
      <c r="AN2563" s="354" t="b">
        <f t="shared" si="891"/>
        <v>1</v>
      </c>
    </row>
    <row r="2564" spans="1:40" s="354" customFormat="1">
      <c r="A2564" s="354" t="str">
        <f t="shared" si="894"/>
        <v>CG40E02</v>
      </c>
      <c r="B2564" s="354">
        <f t="shared" si="895"/>
        <v>0</v>
      </c>
      <c r="C2564" s="354">
        <f t="shared" si="896"/>
        <v>0</v>
      </c>
      <c r="D2564" s="354" t="str">
        <f t="shared" si="875"/>
        <v>CG</v>
      </c>
      <c r="E2564" s="354" t="str">
        <f t="shared" si="876"/>
        <v>40</v>
      </c>
      <c r="F2564" s="354" t="str">
        <f t="shared" si="877"/>
        <v>E</v>
      </c>
      <c r="G2564" s="355" t="str">
        <f t="shared" si="878"/>
        <v>02</v>
      </c>
      <c r="H2564" s="232" t="s">
        <v>2780</v>
      </c>
      <c r="I2564" s="232" t="s">
        <v>3025</v>
      </c>
      <c r="J2564" s="233" t="s">
        <v>3025</v>
      </c>
      <c r="K2564" s="233" t="s">
        <v>3025</v>
      </c>
      <c r="L2564" s="234"/>
      <c r="M2564" s="232" t="str">
        <f>IF(ISNA(VLOOKUP(L2564,'MASTER DATA'!$A$1:$B$192,2,0)),"",VLOOKUP(L2564,'MASTER DATA'!$A$1:$B$192,2,0))</f>
        <v/>
      </c>
      <c r="N2564" s="232">
        <v>0</v>
      </c>
      <c r="O2564" s="232" t="e">
        <f t="shared" si="879"/>
        <v>#N/A</v>
      </c>
      <c r="P2564" s="232" t="e">
        <f t="shared" si="880"/>
        <v>#N/A</v>
      </c>
      <c r="Q2564" s="232" t="e">
        <f>VLOOKUP(L2564,'MASTER DATA'!$A$1:$E$192,5,0)</f>
        <v>#N/A</v>
      </c>
      <c r="R2564" s="234">
        <f>SUMIF('picking of the day'!$H$4:$H$358,WMS!H2564&amp;WMS!L2564,'picking of the day'!$E$4:$E$358)</f>
        <v>0</v>
      </c>
      <c r="U2564" s="114">
        <f>IF(ISNA(VLOOKUP(H2564,'data putaway'!$A$1:$E$530,3,0)),0,VLOOKUP(H2564,'data putaway'!$A$1:$E$530,3,0))</f>
        <v>0</v>
      </c>
      <c r="V2564" s="354">
        <f t="shared" si="881"/>
        <v>0</v>
      </c>
      <c r="W2564" s="114">
        <f>IF(ISNA(VLOOKUP(H2564,'data putaway'!$A$1:$E$530,2,0)),0,VLOOKUP(H2564,'data putaway'!$A$1:$E$530,2,0))</f>
        <v>0</v>
      </c>
      <c r="X2564" s="354" t="b">
        <f t="shared" si="882"/>
        <v>1</v>
      </c>
      <c r="Y2564" s="354">
        <f>IF(ISNA(VLOOKUP(H2564,'data putaway'!$A$1:$E$530,4,0)),0,VLOOKUP(H2564,'data putaway'!$A$1:$E$530,4,0))</f>
        <v>0</v>
      </c>
      <c r="Z2564" s="113">
        <f>IF(ISNA(VLOOKUP(H2564,'data putaway'!$A$1:$E$530,5,0)),0,VLOOKUP(H2564,'data putaway'!$A$1:$E$530,5,0))</f>
        <v>0</v>
      </c>
      <c r="AA2564" s="354" t="b">
        <f t="shared" si="883"/>
        <v>0</v>
      </c>
      <c r="AB2564" s="354" t="b">
        <f t="shared" si="884"/>
        <v>0</v>
      </c>
      <c r="AC2564" s="356" t="str">
        <f t="shared" ca="1" si="885"/>
        <v/>
      </c>
      <c r="AD2564" s="114" t="str">
        <f t="shared" ca="1" si="892"/>
        <v/>
      </c>
      <c r="AE2564" s="114">
        <f t="shared" si="886"/>
        <v>0</v>
      </c>
      <c r="AF2564" s="114">
        <f t="shared" si="887"/>
        <v>0</v>
      </c>
      <c r="AG2564" s="354" t="str">
        <f t="shared" si="888"/>
        <v>CG40</v>
      </c>
      <c r="AH2564" s="114">
        <f>IF(ISNA(VLOOKUP(L2564,'MASTER DATA'!$A$1:$F$192,6,0)),0,VLOOKUP(L2564,'MASTER DATA'!$A$1:$F$192,6,0))*AE2564</f>
        <v>0</v>
      </c>
      <c r="AI2564" s="354" t="e">
        <f>VLOOKUP($D2564,'warehouse mapping'!$AN$7:$AO$17,2,0)</f>
        <v>#N/A</v>
      </c>
      <c r="AJ2564" s="114">
        <f t="shared" si="889"/>
        <v>1</v>
      </c>
      <c r="AK2564" s="354" t="e">
        <f t="shared" si="890"/>
        <v>#N/A</v>
      </c>
      <c r="AL2564" s="354" t="s">
        <v>3025</v>
      </c>
      <c r="AM2564" s="354">
        <f t="shared" si="893"/>
        <v>1</v>
      </c>
      <c r="AN2564" s="354" t="b">
        <f t="shared" si="891"/>
        <v>1</v>
      </c>
    </row>
    <row r="2565" spans="1:40">
      <c r="D2565" s="108" t="str">
        <f t="shared" ref="D2565:D2585" si="897">LEFT(H2565,2)</f>
        <v>ST</v>
      </c>
      <c r="E2565" s="108" t="str">
        <f t="shared" ref="E2565:E2585" si="898">MID(H2565,3,2)</f>
        <v>G_</v>
      </c>
      <c r="F2565" s="108" t="str">
        <f t="shared" ref="F2565:F2585" si="899">MID(H2565,5,1)</f>
        <v>I</v>
      </c>
      <c r="G2565" s="355" t="str">
        <f t="shared" ref="G2565:G2606" si="900">RIGHT(H2565,2)</f>
        <v>01</v>
      </c>
      <c r="H2565" s="345" t="s">
        <v>3589</v>
      </c>
      <c r="I2565" s="232"/>
      <c r="J2565" s="233"/>
      <c r="K2565" s="233"/>
      <c r="L2565" s="234"/>
      <c r="M2565" s="357" t="str">
        <f>IF(ISNA(VLOOKUP(L2565,'MASTER DATA'!$A$1:$B$192,2,0)),"",VLOOKUP(L2565,'MASTER DATA'!$A$1:$B$192,2,0))</f>
        <v/>
      </c>
      <c r="N2565" s="232">
        <v>0</v>
      </c>
      <c r="O2565" s="232" t="e">
        <f t="shared" ref="O2565:O2585" si="901">(V2565-P2565)/Q2565</f>
        <v>#N/A</v>
      </c>
      <c r="P2565" s="232" t="e">
        <f t="shared" ref="P2565:P2585" si="902">MOD(V2565,Q2565)</f>
        <v>#N/A</v>
      </c>
      <c r="Q2565" s="232" t="e">
        <f>VLOOKUP(L2565,'MASTER DATA'!$A$1:$E$192,5,0)</f>
        <v>#N/A</v>
      </c>
      <c r="R2565" s="234">
        <f>SUMIF('picking of the day'!$H$4:$H$358,WMS!H2565&amp;WMS!L2565,'picking of the day'!$E$4:$E$358)</f>
        <v>0</v>
      </c>
      <c r="S2565" s="354"/>
      <c r="T2565" s="354"/>
      <c r="U2565" s="114">
        <f>IF(ISNA(VLOOKUP(H2565,'data putaway'!$A$1:$E$530,3,0)),0,VLOOKUP(H2565,'data putaway'!$A$1:$E$530,3,0))</f>
        <v>0</v>
      </c>
      <c r="V2565" s="354">
        <f t="shared" ref="V2565:V2606" si="903">(N2565+T2565+U2565)-(R2565+S2565)</f>
        <v>0</v>
      </c>
      <c r="W2565" s="114">
        <f>IF(ISNA(VLOOKUP(H2565,'data putaway'!$A$1:$E$530,2,0)),0,VLOOKUP(H2565,'data putaway'!$A$1:$E$530,2,0))</f>
        <v>0</v>
      </c>
      <c r="X2565" s="354" t="b">
        <f t="shared" ref="X2565:X2585" si="904">W2565=L2565</f>
        <v>1</v>
      </c>
      <c r="Y2565" s="354">
        <f>IF(ISNA(VLOOKUP(H2565,'data putaway'!$A$1:$E$530,4,0)),0,VLOOKUP(H2565,'data putaway'!$A$1:$E$530,4,0))</f>
        <v>0</v>
      </c>
      <c r="Z2565" s="113">
        <f>IF(ISNA(VLOOKUP(H2565,'data putaway'!$A$1:$E$530,5,0)),0,VLOOKUP(H2565,'data putaway'!$A$1:$E$530,5,0))</f>
        <v>0</v>
      </c>
      <c r="AA2565" s="354" t="b">
        <f t="shared" ref="AA2565:AA2606" si="905">Y2565=I2565</f>
        <v>1</v>
      </c>
      <c r="AB2565" s="354" t="b">
        <f>Z2565=K2565</f>
        <v>1</v>
      </c>
      <c r="AC2565" s="356" t="str">
        <f t="shared" ref="AC2565:AC2619" ca="1" si="906">IF(J2565="","",DATEDIF(J2565,NOW(),"ym")&amp;" Month"&amp;",  "&amp;DATEDIF(J2565,NOW(),"md")&amp;" Days")</f>
        <v/>
      </c>
      <c r="AD2565" s="114" t="str">
        <f t="shared" ca="1" si="892"/>
        <v/>
      </c>
      <c r="AE2565" s="114">
        <f t="shared" ref="AE2565:AE2606" si="907">N2565+U2565</f>
        <v>0</v>
      </c>
      <c r="AF2565" s="114">
        <f t="shared" ref="AF2565:AF2606" si="908">IF(V2565&gt;0,1,0)</f>
        <v>0</v>
      </c>
      <c r="AG2565" s="354" t="str">
        <f t="shared" ref="AG2565:AG2585" si="909">D2565&amp;E2565</f>
        <v>STG_</v>
      </c>
      <c r="AH2565" s="114">
        <f>IF(ISNA(VLOOKUP(L2565,'MASTER DATA'!$A$1:$F$192,6,0)),0,VLOOKUP(L2565,'MASTER DATA'!$A$1:$F$192,6,0))*AE2565</f>
        <v>0</v>
      </c>
      <c r="AI2565" s="354" t="e">
        <f>VLOOKUP($D2565,'warehouse mapping'!$AN$7:$AO$17,2,0)</f>
        <v>#N/A</v>
      </c>
      <c r="AJ2565" s="114">
        <f t="shared" ref="AJ2565" si="910">IF(AF2565=0,1,0)</f>
        <v>1</v>
      </c>
      <c r="AK2565" s="354" t="e">
        <f t="shared" ref="AK2565" si="911">IF(AND(AJ2565=1,AI2565="aktif"),D2565,"")</f>
        <v>#N/A</v>
      </c>
      <c r="AL2565" s="354" t="s">
        <v>170</v>
      </c>
      <c r="AM2565" s="354">
        <f t="shared" si="893"/>
        <v>0</v>
      </c>
      <c r="AN2565" s="354" t="b">
        <f t="shared" ref="AN2565:AN2607" si="912">ISNUMBER(V2565)</f>
        <v>1</v>
      </c>
    </row>
    <row r="2566" spans="1:40">
      <c r="D2566" s="108" t="str">
        <f t="shared" si="897"/>
        <v>ST</v>
      </c>
      <c r="E2566" s="108" t="str">
        <f t="shared" si="898"/>
        <v>G_</v>
      </c>
      <c r="F2566" s="108" t="str">
        <f t="shared" si="899"/>
        <v>I</v>
      </c>
      <c r="G2566" s="355" t="str">
        <f t="shared" si="900"/>
        <v>02</v>
      </c>
      <c r="H2566" s="345" t="s">
        <v>3590</v>
      </c>
      <c r="I2566" s="232"/>
      <c r="J2566" s="233"/>
      <c r="K2566" s="233"/>
      <c r="L2566" s="234"/>
      <c r="M2566" s="357" t="str">
        <f>IF(ISNA(VLOOKUP(L2566,'MASTER DATA'!$A$1:$B$192,2,0)),"",VLOOKUP(L2566,'MASTER DATA'!$A$1:$B$192,2,0))</f>
        <v/>
      </c>
      <c r="N2566" s="232">
        <v>0</v>
      </c>
      <c r="O2566" s="232" t="e">
        <f t="shared" si="901"/>
        <v>#N/A</v>
      </c>
      <c r="P2566" s="232" t="e">
        <f t="shared" si="902"/>
        <v>#N/A</v>
      </c>
      <c r="Q2566" s="232" t="e">
        <f>VLOOKUP(L2566,'MASTER DATA'!$A$1:$E$192,5,0)</f>
        <v>#N/A</v>
      </c>
      <c r="R2566" s="234">
        <f>SUMIF('picking of the day'!$H$4:$H$358,WMS!H2566&amp;WMS!L2566,'picking of the day'!$E$4:$E$358)</f>
        <v>0</v>
      </c>
      <c r="S2566" s="354"/>
      <c r="T2566" s="354"/>
      <c r="U2566" s="114">
        <f>IF(ISNA(VLOOKUP(H2566,'data putaway'!$A$1:$E$530,3,0)),0,VLOOKUP(H2566,'data putaway'!$A$1:$E$530,3,0))</f>
        <v>0</v>
      </c>
      <c r="V2566" s="354">
        <f t="shared" si="903"/>
        <v>0</v>
      </c>
      <c r="W2566" s="114">
        <f>IF(ISNA(VLOOKUP(H2566,'data putaway'!$A$1:$E$530,2,0)),0,VLOOKUP(H2566,'data putaway'!$A$1:$E$530,2,0))</f>
        <v>0</v>
      </c>
      <c r="X2566" s="354" t="b">
        <f t="shared" si="904"/>
        <v>1</v>
      </c>
      <c r="Y2566" s="354">
        <f>IF(ISNA(VLOOKUP(H2566,'data putaway'!$A$1:$E$530,4,0)),0,VLOOKUP(H2566,'data putaway'!$A$1:$E$530,4,0))</f>
        <v>0</v>
      </c>
      <c r="Z2566" s="113">
        <f>IF(ISNA(VLOOKUP(H2566,'data putaway'!$A$1:$E$530,5,0)),0,VLOOKUP(H2566,'data putaway'!$A$1:$E$530,5,0))</f>
        <v>0</v>
      </c>
      <c r="AA2566" s="354" t="b">
        <f t="shared" si="905"/>
        <v>1</v>
      </c>
      <c r="AB2566" s="354"/>
      <c r="AC2566" s="356" t="str">
        <f t="shared" ca="1" si="906"/>
        <v/>
      </c>
      <c r="AD2566" s="114" t="str">
        <f t="shared" ca="1" si="892"/>
        <v/>
      </c>
      <c r="AE2566" s="114">
        <f t="shared" si="907"/>
        <v>0</v>
      </c>
      <c r="AF2566" s="114">
        <f t="shared" si="908"/>
        <v>0</v>
      </c>
      <c r="AG2566" s="354" t="str">
        <f t="shared" si="909"/>
        <v>STG_</v>
      </c>
      <c r="AH2566" s="114">
        <f>IF(ISNA(VLOOKUP(L2566,'MASTER DATA'!$A$1:$F$192,6,0)),0,VLOOKUP(L2566,'MASTER DATA'!$A$1:$F$192,6,0))*AE2566</f>
        <v>0</v>
      </c>
      <c r="AI2566" s="354" t="e">
        <f>VLOOKUP($D2566,'warehouse mapping'!$AN$7:$AO$17,2,0)</f>
        <v>#N/A</v>
      </c>
      <c r="AJ2566" s="114">
        <f t="shared" ref="AJ2566" si="913">IF(AF2566=0,1,0)</f>
        <v>1</v>
      </c>
      <c r="AK2566" s="354" t="e">
        <f t="shared" ref="AK2566" si="914">IF(AND(AJ2566=1,AI2566="aktif"),D2566,"")</f>
        <v>#N/A</v>
      </c>
      <c r="AL2566" s="354" t="s">
        <v>170</v>
      </c>
      <c r="AM2566" s="354">
        <f t="shared" si="893"/>
        <v>0</v>
      </c>
      <c r="AN2566" s="354" t="b">
        <f t="shared" si="912"/>
        <v>1</v>
      </c>
    </row>
    <row r="2567" spans="1:40">
      <c r="D2567" s="108" t="str">
        <f t="shared" si="897"/>
        <v>ST</v>
      </c>
      <c r="E2567" s="108" t="str">
        <f t="shared" si="898"/>
        <v>AG</v>
      </c>
      <c r="F2567" s="108" t="str">
        <f t="shared" si="899"/>
        <v>I</v>
      </c>
      <c r="G2567" s="355" t="str">
        <f t="shared" si="900"/>
        <v>NG</v>
      </c>
      <c r="H2567" s="308" t="s">
        <v>3176</v>
      </c>
      <c r="I2567" s="232"/>
      <c r="J2567" s="233"/>
      <c r="K2567" s="233"/>
      <c r="L2567" s="139"/>
      <c r="M2567" s="222" t="str">
        <f>IF(ISNA(VLOOKUP(L2567,'[2]MASTER DATA'!$A$1:$B$192,2,0)),"",VLOOKUP(L2567,'[2]MASTER DATA'!$A$1:$B$192,2,0))</f>
        <v/>
      </c>
      <c r="N2567" s="232">
        <v>0</v>
      </c>
      <c r="O2567" s="232" t="e">
        <f t="shared" si="901"/>
        <v>#N/A</v>
      </c>
      <c r="P2567" s="232" t="e">
        <f t="shared" si="902"/>
        <v>#N/A</v>
      </c>
      <c r="Q2567" s="232" t="e">
        <f>VLOOKUP(L2567,'MASTER DATA'!$A$1:$E$192,5,0)</f>
        <v>#N/A</v>
      </c>
      <c r="R2567" s="234">
        <f>SUMIF('picking of the day'!$H$4:$H$358,WMS!H2567&amp;WMS!L2567,'picking of the day'!$E$4:$E$358)</f>
        <v>0</v>
      </c>
      <c r="S2567" s="354"/>
      <c r="T2567" s="354"/>
      <c r="U2567" s="114">
        <f>IF(ISNA(VLOOKUP(H2567,'data putaway'!$A$1:$E$530,3,0)),0,VLOOKUP(H2567,'data putaway'!$A$1:$E$530,3,0))</f>
        <v>0</v>
      </c>
      <c r="V2567" s="354">
        <f t="shared" si="903"/>
        <v>0</v>
      </c>
      <c r="W2567" s="114">
        <f>IF(ISNA(VLOOKUP(H2567,'data putaway'!$A$1:$E$530,2,0)),0,VLOOKUP(H2567,'data putaway'!$A$1:$E$530,2,0))</f>
        <v>0</v>
      </c>
      <c r="X2567" s="354" t="b">
        <f t="shared" si="904"/>
        <v>1</v>
      </c>
      <c r="Y2567" s="354">
        <f>IF(ISNA(VLOOKUP(H2567,'data putaway'!$A$1:$E$530,4,0)),0,VLOOKUP(H2567,'data putaway'!$A$1:$E$530,4,0))</f>
        <v>0</v>
      </c>
      <c r="Z2567" s="113">
        <f>IF(ISNA(VLOOKUP(H2567,'data putaway'!$A$1:$E$530,5,0)),0,VLOOKUP(H2567,'data putaway'!$A$1:$E$530,5,0))</f>
        <v>0</v>
      </c>
      <c r="AA2567" s="354" t="b">
        <f t="shared" si="905"/>
        <v>1</v>
      </c>
      <c r="AB2567" s="354"/>
      <c r="AC2567" s="356" t="str">
        <f t="shared" ca="1" si="906"/>
        <v/>
      </c>
      <c r="AD2567" s="114" t="str">
        <f t="shared" ca="1" si="892"/>
        <v/>
      </c>
      <c r="AE2567" s="114">
        <f t="shared" si="907"/>
        <v>0</v>
      </c>
      <c r="AF2567" s="114">
        <f t="shared" si="908"/>
        <v>0</v>
      </c>
      <c r="AG2567" s="354" t="str">
        <f t="shared" si="909"/>
        <v>STAG</v>
      </c>
      <c r="AH2567" s="114">
        <f>IF(ISNA(VLOOKUP(L2567,'MASTER DATA'!$A$1:$F$192,6,0)),0,VLOOKUP(L2567,'MASTER DATA'!$A$1:$F$192,6,0))*AE2567</f>
        <v>0</v>
      </c>
      <c r="AI2567" s="354" t="e">
        <f>VLOOKUP($D2567,'warehouse mapping'!$AN$7:$AO$17,2,0)</f>
        <v>#N/A</v>
      </c>
      <c r="AJ2567" s="114">
        <f t="shared" ref="AJ2567" si="915">IF(AF2567=0,1,0)</f>
        <v>1</v>
      </c>
      <c r="AK2567" s="354" t="e">
        <f t="shared" ref="AK2567" si="916">IF(AND(AJ2567=1,AI2567="aktif"),D2567,"")</f>
        <v>#N/A</v>
      </c>
      <c r="AL2567" s="354" t="s">
        <v>170</v>
      </c>
      <c r="AM2567" s="354">
        <f t="shared" si="893"/>
        <v>0</v>
      </c>
      <c r="AN2567" s="354" t="b">
        <f t="shared" si="912"/>
        <v>1</v>
      </c>
    </row>
    <row r="2568" spans="1:40">
      <c r="D2568" s="108" t="str">
        <f t="shared" si="897"/>
        <v>ST</v>
      </c>
      <c r="E2568" s="108" t="str">
        <f t="shared" si="898"/>
        <v>AG</v>
      </c>
      <c r="F2568" s="108" t="str">
        <f t="shared" si="899"/>
        <v>I</v>
      </c>
      <c r="G2568" s="355" t="str">
        <f t="shared" si="900"/>
        <v>NG</v>
      </c>
      <c r="H2568" s="308" t="s">
        <v>3176</v>
      </c>
      <c r="I2568" s="232"/>
      <c r="J2568" s="233"/>
      <c r="K2568" s="233"/>
      <c r="L2568" s="139"/>
      <c r="M2568" s="357" t="str">
        <f>IF(ISNA(VLOOKUP(L2568,'MASTER DATA'!$A$1:$B$192,2,0)),"",VLOOKUP(L2568,'MASTER DATA'!$A$1:$B$192,2,0))</f>
        <v/>
      </c>
      <c r="N2568" s="232">
        <v>0</v>
      </c>
      <c r="O2568" s="232" t="e">
        <f t="shared" si="901"/>
        <v>#N/A</v>
      </c>
      <c r="P2568" s="232" t="e">
        <f t="shared" si="902"/>
        <v>#N/A</v>
      </c>
      <c r="Q2568" s="232" t="e">
        <f>VLOOKUP(L2568,'MASTER DATA'!$A$1:$E$192,5,0)</f>
        <v>#N/A</v>
      </c>
      <c r="R2568" s="234">
        <f>SUMIF('picking of the day'!$H$4:$H$358,WMS!H2568&amp;WMS!L2568,'picking of the day'!$E$4:$E$358)</f>
        <v>0</v>
      </c>
      <c r="S2568" s="354"/>
      <c r="T2568" s="354"/>
      <c r="U2568" s="114">
        <f>IF(ISNA(VLOOKUP(H2568,'data putaway'!$A$1:$E$530,3,0)),0,VLOOKUP(H2568,'data putaway'!$A$1:$E$530,3,0))</f>
        <v>0</v>
      </c>
      <c r="V2568" s="354">
        <f t="shared" si="903"/>
        <v>0</v>
      </c>
      <c r="W2568" s="114">
        <f>IF(ISNA(VLOOKUP(H2568,'data putaway'!$A$1:$E$530,2,0)),0,VLOOKUP(H2568,'data putaway'!$A$1:$E$530,2,0))</f>
        <v>0</v>
      </c>
      <c r="X2568" s="354" t="b">
        <f t="shared" si="904"/>
        <v>1</v>
      </c>
      <c r="Y2568" s="354">
        <f>IF(ISNA(VLOOKUP(H2568,'data putaway'!$A$1:$E$530,4,0)),0,VLOOKUP(H2568,'data putaway'!$A$1:$E$530,4,0))</f>
        <v>0</v>
      </c>
      <c r="Z2568" s="113">
        <f>IF(ISNA(VLOOKUP(H2568,'data putaway'!$A$1:$E$530,5,0)),0,VLOOKUP(H2568,'data putaway'!$A$1:$E$530,5,0))</f>
        <v>0</v>
      </c>
      <c r="AA2568" s="354" t="b">
        <f t="shared" si="905"/>
        <v>1</v>
      </c>
      <c r="AB2568" s="354"/>
      <c r="AC2568" s="356" t="str">
        <f t="shared" ca="1" si="906"/>
        <v/>
      </c>
      <c r="AD2568" s="114" t="str">
        <f t="shared" ca="1" si="892"/>
        <v/>
      </c>
      <c r="AE2568" s="114">
        <f t="shared" si="907"/>
        <v>0</v>
      </c>
      <c r="AF2568" s="114">
        <f t="shared" si="908"/>
        <v>0</v>
      </c>
      <c r="AG2568" s="354" t="str">
        <f t="shared" si="909"/>
        <v>STAG</v>
      </c>
      <c r="AH2568" s="114">
        <f>IF(ISNA(VLOOKUP(L2568,'MASTER DATA'!$A$1:$F$192,6,0)),0,VLOOKUP(L2568,'MASTER DATA'!$A$1:$F$192,6,0))*AE2568</f>
        <v>0</v>
      </c>
      <c r="AI2568" s="354" t="e">
        <f>VLOOKUP($D2568,'warehouse mapping'!$AN$7:$AO$17,2,0)</f>
        <v>#N/A</v>
      </c>
      <c r="AJ2568" s="114">
        <f t="shared" ref="AJ2568:AJ2578" si="917">IF(AF2568=0,1,0)</f>
        <v>1</v>
      </c>
      <c r="AK2568" s="354" t="e">
        <f t="shared" ref="AK2568:AK2578" si="918">IF(AND(AJ2568=1,AI2568="aktif"),D2568,"")</f>
        <v>#N/A</v>
      </c>
      <c r="AL2568" s="354" t="s">
        <v>170</v>
      </c>
      <c r="AM2568" s="354">
        <f t="shared" si="893"/>
        <v>0</v>
      </c>
      <c r="AN2568" s="354" t="b">
        <f t="shared" si="912"/>
        <v>1</v>
      </c>
    </row>
    <row r="2569" spans="1:40">
      <c r="D2569" s="108" t="str">
        <f t="shared" si="897"/>
        <v>ST</v>
      </c>
      <c r="E2569" s="108" t="str">
        <f t="shared" si="898"/>
        <v>AG</v>
      </c>
      <c r="F2569" s="108" t="str">
        <f t="shared" si="899"/>
        <v>I</v>
      </c>
      <c r="G2569" s="355" t="str">
        <f t="shared" si="900"/>
        <v>NG</v>
      </c>
      <c r="H2569" s="308" t="s">
        <v>3176</v>
      </c>
      <c r="I2569" s="369"/>
      <c r="J2569" s="369"/>
      <c r="K2569" s="369"/>
      <c r="L2569" s="41"/>
      <c r="M2569" s="357" t="str">
        <f>IF(ISNA(VLOOKUP(L2569,'MASTER DATA'!$A$1:$B$192,2,0)),"",VLOOKUP(L2569,'MASTER DATA'!$A$1:$B$192,2,0))</f>
        <v/>
      </c>
      <c r="N2569" s="232">
        <v>0</v>
      </c>
      <c r="O2569" s="232" t="e">
        <f t="shared" si="901"/>
        <v>#N/A</v>
      </c>
      <c r="P2569" s="232" t="e">
        <f t="shared" si="902"/>
        <v>#N/A</v>
      </c>
      <c r="Q2569" s="232" t="e">
        <f>VLOOKUP(L2569,'MASTER DATA'!$A$1:$E$192,5,0)</f>
        <v>#N/A</v>
      </c>
      <c r="R2569" s="234">
        <f>SUMIF('picking of the day'!$H$4:$H$358,WMS!H2569&amp;WMS!L2569,'picking of the day'!$E$4:$E$358)</f>
        <v>0</v>
      </c>
      <c r="S2569" s="354"/>
      <c r="T2569" s="354"/>
      <c r="U2569" s="114">
        <f>IF(ISNA(VLOOKUP(H2569,'data putaway'!$A$1:$E$530,3,0)),0,VLOOKUP(H2569,'data putaway'!$A$1:$E$530,3,0))</f>
        <v>0</v>
      </c>
      <c r="V2569" s="354">
        <f t="shared" si="903"/>
        <v>0</v>
      </c>
      <c r="W2569" s="114">
        <f>IF(ISNA(VLOOKUP(H2569,'data putaway'!$A$1:$E$530,2,0)),0,VLOOKUP(H2569,'data putaway'!$A$1:$E$530,2,0))</f>
        <v>0</v>
      </c>
      <c r="X2569" s="354" t="b">
        <f t="shared" si="904"/>
        <v>1</v>
      </c>
      <c r="Y2569" s="354">
        <f>IF(ISNA(VLOOKUP(H2569,'data putaway'!$A$1:$E$530,4,0)),0,VLOOKUP(H2569,'data putaway'!$A$1:$E$530,4,0))</f>
        <v>0</v>
      </c>
      <c r="Z2569" s="113">
        <f>IF(ISNA(VLOOKUP(H2569,'data putaway'!$A$1:$E$530,5,0)),0,VLOOKUP(H2569,'data putaway'!$A$1:$E$530,5,0))</f>
        <v>0</v>
      </c>
      <c r="AA2569" s="354" t="b">
        <f t="shared" si="905"/>
        <v>1</v>
      </c>
      <c r="AB2569" s="354"/>
      <c r="AC2569" s="356" t="str">
        <f t="shared" ca="1" si="906"/>
        <v/>
      </c>
      <c r="AD2569" s="114" t="str">
        <f t="shared" ca="1" si="892"/>
        <v/>
      </c>
      <c r="AE2569" s="114">
        <f t="shared" si="907"/>
        <v>0</v>
      </c>
      <c r="AF2569" s="114">
        <f t="shared" si="908"/>
        <v>0</v>
      </c>
      <c r="AG2569" s="354" t="str">
        <f t="shared" si="909"/>
        <v>STAG</v>
      </c>
      <c r="AH2569" s="114">
        <f>IF(ISNA(VLOOKUP(L2569,'MASTER DATA'!$A$1:$F$192,6,0)),0,VLOOKUP(L2569,'MASTER DATA'!$A$1:$F$192,6,0))*AE2569</f>
        <v>0</v>
      </c>
      <c r="AI2569" s="354" t="e">
        <f>VLOOKUP($D2569,'warehouse mapping'!$AN$7:$AO$17,2,0)</f>
        <v>#N/A</v>
      </c>
      <c r="AJ2569" s="114">
        <f t="shared" si="917"/>
        <v>1</v>
      </c>
      <c r="AK2569" s="354" t="e">
        <f t="shared" si="918"/>
        <v>#N/A</v>
      </c>
      <c r="AL2569" s="354" t="s">
        <v>170</v>
      </c>
      <c r="AM2569" s="354">
        <f t="shared" si="893"/>
        <v>0</v>
      </c>
      <c r="AN2569" s="354" t="b">
        <f t="shared" si="912"/>
        <v>1</v>
      </c>
    </row>
    <row r="2570" spans="1:40">
      <c r="D2570" s="108" t="str">
        <f t="shared" si="897"/>
        <v>ST</v>
      </c>
      <c r="E2570" s="108" t="str">
        <f t="shared" si="898"/>
        <v>AG</v>
      </c>
      <c r="F2570" s="108" t="str">
        <f t="shared" si="899"/>
        <v>I</v>
      </c>
      <c r="G2570" s="355" t="str">
        <f t="shared" si="900"/>
        <v>NG</v>
      </c>
      <c r="H2570" s="308" t="s">
        <v>3176</v>
      </c>
      <c r="I2570" s="369"/>
      <c r="J2570" s="369"/>
      <c r="K2570" s="369"/>
      <c r="L2570" s="139"/>
      <c r="M2570" s="357" t="str">
        <f>IF(ISNA(VLOOKUP(L2570,'MASTER DATA'!$A$1:$B$192,2,0)),"",VLOOKUP(L2570,'MASTER DATA'!$A$1:$B$192,2,0))</f>
        <v/>
      </c>
      <c r="N2570" s="232">
        <v>0</v>
      </c>
      <c r="O2570" s="232" t="e">
        <f t="shared" si="901"/>
        <v>#N/A</v>
      </c>
      <c r="P2570" s="232" t="e">
        <f t="shared" si="902"/>
        <v>#N/A</v>
      </c>
      <c r="Q2570" s="232" t="e">
        <f>VLOOKUP(L2570,'MASTER DATA'!$A$1:$E$192,5,0)</f>
        <v>#N/A</v>
      </c>
      <c r="R2570" s="234">
        <f>SUMIF('picking of the day'!$H$4:$H$358,WMS!H2570&amp;WMS!L2570,'picking of the day'!$E$4:$E$358)</f>
        <v>0</v>
      </c>
      <c r="S2570" s="354"/>
      <c r="T2570" s="354"/>
      <c r="U2570" s="114">
        <f>IF(ISNA(VLOOKUP(H2570,'data putaway'!$A$1:$E$530,3,0)),0,VLOOKUP(H2570,'data putaway'!$A$1:$E$530,3,0))</f>
        <v>0</v>
      </c>
      <c r="V2570" s="354">
        <f t="shared" si="903"/>
        <v>0</v>
      </c>
      <c r="W2570" s="114">
        <f>IF(ISNA(VLOOKUP(H2570,'data putaway'!$A$1:$E$530,2,0)),0,VLOOKUP(H2570,'data putaway'!$A$1:$E$530,2,0))</f>
        <v>0</v>
      </c>
      <c r="X2570" s="354" t="b">
        <f t="shared" si="904"/>
        <v>1</v>
      </c>
      <c r="Y2570" s="354">
        <f>IF(ISNA(VLOOKUP(H2570,'data putaway'!$A$1:$E$530,4,0)),0,VLOOKUP(H2570,'data putaway'!$A$1:$E$530,4,0))</f>
        <v>0</v>
      </c>
      <c r="Z2570" s="113">
        <f>IF(ISNA(VLOOKUP(H2570,'data putaway'!$A$1:$E$530,5,0)),0,VLOOKUP(H2570,'data putaway'!$A$1:$E$530,5,0))</f>
        <v>0</v>
      </c>
      <c r="AA2570" s="354" t="b">
        <f t="shared" si="905"/>
        <v>1</v>
      </c>
      <c r="AB2570" s="354"/>
      <c r="AC2570" s="356" t="str">
        <f t="shared" ca="1" si="906"/>
        <v/>
      </c>
      <c r="AD2570" s="114" t="str">
        <f t="shared" ca="1" si="892"/>
        <v/>
      </c>
      <c r="AE2570" s="114">
        <f t="shared" si="907"/>
        <v>0</v>
      </c>
      <c r="AF2570" s="114">
        <f t="shared" si="908"/>
        <v>0</v>
      </c>
      <c r="AG2570" s="354" t="str">
        <f t="shared" si="909"/>
        <v>STAG</v>
      </c>
      <c r="AH2570" s="114">
        <f>IF(ISNA(VLOOKUP(L2570,'MASTER DATA'!$A$1:$F$192,6,0)),0,VLOOKUP(L2570,'MASTER DATA'!$A$1:$F$192,6,0))*AE2570</f>
        <v>0</v>
      </c>
      <c r="AI2570" s="354" t="e">
        <f>VLOOKUP($D2570,'warehouse mapping'!$AN$7:$AO$17,2,0)</f>
        <v>#N/A</v>
      </c>
      <c r="AJ2570" s="114">
        <f t="shared" si="917"/>
        <v>1</v>
      </c>
      <c r="AK2570" s="354" t="e">
        <f t="shared" si="918"/>
        <v>#N/A</v>
      </c>
      <c r="AL2570" s="354" t="s">
        <v>170</v>
      </c>
      <c r="AM2570" s="354">
        <f t="shared" si="893"/>
        <v>0</v>
      </c>
      <c r="AN2570" s="354" t="b">
        <f t="shared" si="912"/>
        <v>1</v>
      </c>
    </row>
    <row r="2571" spans="1:40">
      <c r="D2571" s="108" t="str">
        <f t="shared" si="897"/>
        <v>ST</v>
      </c>
      <c r="E2571" s="108" t="str">
        <f t="shared" si="898"/>
        <v>AG</v>
      </c>
      <c r="F2571" s="108" t="str">
        <f t="shared" si="899"/>
        <v>I</v>
      </c>
      <c r="G2571" s="355" t="str">
        <f t="shared" si="900"/>
        <v>NG</v>
      </c>
      <c r="H2571" s="308" t="s">
        <v>3176</v>
      </c>
      <c r="I2571" s="232"/>
      <c r="J2571" s="233"/>
      <c r="K2571" s="233"/>
      <c r="L2571" s="139"/>
      <c r="M2571" s="357" t="str">
        <f>IF(ISNA(VLOOKUP(L2571,'MASTER DATA'!$A$1:$B$192,2,0)),"",VLOOKUP(L2571,'MASTER DATA'!$A$1:$B$192,2,0))</f>
        <v/>
      </c>
      <c r="N2571" s="232">
        <v>0</v>
      </c>
      <c r="O2571" s="232" t="e">
        <f t="shared" si="901"/>
        <v>#N/A</v>
      </c>
      <c r="P2571" s="232" t="e">
        <f t="shared" si="902"/>
        <v>#N/A</v>
      </c>
      <c r="Q2571" s="232" t="e">
        <f>VLOOKUP(L2571,'MASTER DATA'!$A$1:$E$192,5,0)</f>
        <v>#N/A</v>
      </c>
      <c r="R2571" s="234">
        <f>SUMIF('picking of the day'!$H$4:$H$358,WMS!H2571&amp;WMS!L2571,'picking of the day'!$E$4:$E$358)</f>
        <v>0</v>
      </c>
      <c r="S2571" s="354"/>
      <c r="T2571" s="354"/>
      <c r="U2571" s="114">
        <f>IF(ISNA(VLOOKUP(H2571,'data putaway'!$A$1:$E$530,3,0)),0,VLOOKUP(H2571,'data putaway'!$A$1:$E$530,3,0))</f>
        <v>0</v>
      </c>
      <c r="V2571" s="354">
        <f t="shared" si="903"/>
        <v>0</v>
      </c>
      <c r="W2571" s="114">
        <f>IF(ISNA(VLOOKUP(H2571,'data putaway'!$A$1:$E$530,2,0)),0,VLOOKUP(H2571,'data putaway'!$A$1:$E$530,2,0))</f>
        <v>0</v>
      </c>
      <c r="X2571" s="354" t="b">
        <f t="shared" si="904"/>
        <v>1</v>
      </c>
      <c r="Y2571" s="354">
        <f>IF(ISNA(VLOOKUP(H2571,'data putaway'!$A$1:$E$530,4,0)),0,VLOOKUP(H2571,'data putaway'!$A$1:$E$530,4,0))</f>
        <v>0</v>
      </c>
      <c r="Z2571" s="113">
        <f>IF(ISNA(VLOOKUP(H2571,'data putaway'!$A$1:$E$530,5,0)),0,VLOOKUP(H2571,'data putaway'!$A$1:$E$530,5,0))</f>
        <v>0</v>
      </c>
      <c r="AA2571" s="354" t="b">
        <f t="shared" si="905"/>
        <v>1</v>
      </c>
      <c r="AB2571" s="354"/>
      <c r="AC2571" s="356" t="str">
        <f t="shared" ca="1" si="906"/>
        <v/>
      </c>
      <c r="AD2571" s="114" t="str">
        <f t="shared" ca="1" si="892"/>
        <v/>
      </c>
      <c r="AE2571" s="114">
        <f t="shared" si="907"/>
        <v>0</v>
      </c>
      <c r="AF2571" s="114">
        <f t="shared" si="908"/>
        <v>0</v>
      </c>
      <c r="AG2571" s="354" t="str">
        <f t="shared" si="909"/>
        <v>STAG</v>
      </c>
      <c r="AH2571" s="114">
        <f>IF(ISNA(VLOOKUP(L2571,'MASTER DATA'!$A$1:$F$192,6,0)),0,VLOOKUP(L2571,'MASTER DATA'!$A$1:$F$192,6,0))*AE2571</f>
        <v>0</v>
      </c>
      <c r="AI2571" s="354" t="e">
        <f>VLOOKUP($D2571,'warehouse mapping'!$AN$7:$AO$17,2,0)</f>
        <v>#N/A</v>
      </c>
      <c r="AJ2571" s="114">
        <f t="shared" ref="AJ2571:AJ2577" si="919">IF(AF2571=0,1,0)</f>
        <v>1</v>
      </c>
      <c r="AK2571" s="354" t="e">
        <f t="shared" ref="AK2571:AK2577" si="920">IF(AND(AJ2571=1,AI2571="aktif"),D2571,"")</f>
        <v>#N/A</v>
      </c>
      <c r="AL2571" s="354" t="s">
        <v>170</v>
      </c>
      <c r="AM2571" s="354">
        <f t="shared" si="893"/>
        <v>0</v>
      </c>
      <c r="AN2571" s="354" t="b">
        <f t="shared" si="912"/>
        <v>1</v>
      </c>
    </row>
    <row r="2572" spans="1:40">
      <c r="D2572" s="108" t="str">
        <f t="shared" si="897"/>
        <v>ST</v>
      </c>
      <c r="E2572" s="108" t="str">
        <f t="shared" si="898"/>
        <v>AG</v>
      </c>
      <c r="F2572" s="108" t="str">
        <f t="shared" si="899"/>
        <v>I</v>
      </c>
      <c r="G2572" s="355" t="str">
        <f t="shared" si="900"/>
        <v>NG</v>
      </c>
      <c r="H2572" s="308" t="s">
        <v>3176</v>
      </c>
      <c r="I2572" s="232"/>
      <c r="J2572" s="233"/>
      <c r="K2572" s="233"/>
      <c r="L2572" s="139"/>
      <c r="M2572" s="357" t="str">
        <f>IF(ISNA(VLOOKUP(L2572,'MASTER DATA'!$A$1:$B$192,2,0)),"",VLOOKUP(L2572,'MASTER DATA'!$A$1:$B$192,2,0))</f>
        <v/>
      </c>
      <c r="N2572" s="232">
        <v>0</v>
      </c>
      <c r="O2572" s="232" t="e">
        <f t="shared" si="901"/>
        <v>#N/A</v>
      </c>
      <c r="P2572" s="232" t="e">
        <f t="shared" si="902"/>
        <v>#N/A</v>
      </c>
      <c r="Q2572" s="232" t="e">
        <f>VLOOKUP(L2572,'MASTER DATA'!$A$1:$E$192,5,0)</f>
        <v>#N/A</v>
      </c>
      <c r="R2572" s="234">
        <f>SUMIF('picking of the day'!$H$4:$H$358,WMS!H2572&amp;WMS!L2572,'picking of the day'!$E$4:$E$358)</f>
        <v>0</v>
      </c>
      <c r="S2572" s="354"/>
      <c r="T2572" s="354"/>
      <c r="U2572" s="114">
        <f>IF(ISNA(VLOOKUP(H2572,'data putaway'!$A$1:$E$530,3,0)),0,VLOOKUP(H2572,'data putaway'!$A$1:$E$530,3,0))</f>
        <v>0</v>
      </c>
      <c r="V2572" s="354">
        <f t="shared" si="903"/>
        <v>0</v>
      </c>
      <c r="W2572" s="114">
        <f>IF(ISNA(VLOOKUP(H2572,'data putaway'!$A$1:$E$530,2,0)),0,VLOOKUP(H2572,'data putaway'!$A$1:$E$530,2,0))</f>
        <v>0</v>
      </c>
      <c r="X2572" s="354" t="b">
        <f t="shared" si="904"/>
        <v>1</v>
      </c>
      <c r="Y2572" s="354">
        <f>IF(ISNA(VLOOKUP(H2572,'data putaway'!$A$1:$E$530,4,0)),0,VLOOKUP(H2572,'data putaway'!$A$1:$E$530,4,0))</f>
        <v>0</v>
      </c>
      <c r="Z2572" s="113">
        <f>IF(ISNA(VLOOKUP(H2572,'data putaway'!$A$1:$E$530,5,0)),0,VLOOKUP(H2572,'data putaway'!$A$1:$E$530,5,0))</f>
        <v>0</v>
      </c>
      <c r="AA2572" s="354" t="b">
        <f t="shared" si="905"/>
        <v>1</v>
      </c>
      <c r="AB2572" s="354"/>
      <c r="AC2572" s="356" t="str">
        <f t="shared" ca="1" si="906"/>
        <v/>
      </c>
      <c r="AD2572" s="114" t="str">
        <f t="shared" ca="1" si="892"/>
        <v/>
      </c>
      <c r="AE2572" s="114">
        <f t="shared" si="907"/>
        <v>0</v>
      </c>
      <c r="AF2572" s="114">
        <f t="shared" si="908"/>
        <v>0</v>
      </c>
      <c r="AG2572" s="354" t="str">
        <f t="shared" si="909"/>
        <v>STAG</v>
      </c>
      <c r="AH2572" s="114">
        <f>IF(ISNA(VLOOKUP(L2572,'MASTER DATA'!$A$1:$F$192,6,0)),0,VLOOKUP(L2572,'MASTER DATA'!$A$1:$F$192,6,0))*AE2572</f>
        <v>0</v>
      </c>
      <c r="AI2572" s="354" t="e">
        <f>VLOOKUP($D2572,'warehouse mapping'!$AN$7:$AO$17,2,0)</f>
        <v>#N/A</v>
      </c>
      <c r="AJ2572" s="114">
        <f t="shared" si="919"/>
        <v>1</v>
      </c>
      <c r="AK2572" s="354" t="e">
        <f t="shared" si="920"/>
        <v>#N/A</v>
      </c>
      <c r="AL2572" s="354" t="s">
        <v>170</v>
      </c>
      <c r="AM2572" s="354">
        <f t="shared" si="893"/>
        <v>0</v>
      </c>
      <c r="AN2572" s="354" t="b">
        <f t="shared" si="912"/>
        <v>1</v>
      </c>
    </row>
    <row r="2573" spans="1:40">
      <c r="D2573" s="108" t="str">
        <f t="shared" si="897"/>
        <v>ST</v>
      </c>
      <c r="E2573" s="108" t="str">
        <f t="shared" si="898"/>
        <v>AG</v>
      </c>
      <c r="F2573" s="108" t="str">
        <f t="shared" si="899"/>
        <v>I</v>
      </c>
      <c r="G2573" s="355" t="str">
        <f t="shared" si="900"/>
        <v>NG</v>
      </c>
      <c r="H2573" s="308" t="s">
        <v>3176</v>
      </c>
      <c r="I2573" s="232"/>
      <c r="J2573" s="233"/>
      <c r="K2573" s="233"/>
      <c r="L2573" s="212"/>
      <c r="M2573" s="357" t="str">
        <f>IF(ISNA(VLOOKUP(L2573,'MASTER DATA'!$A$1:$B$192,2,0)),"",VLOOKUP(L2573,'MASTER DATA'!$A$1:$B$192,2,0))</f>
        <v/>
      </c>
      <c r="N2573" s="232">
        <v>0</v>
      </c>
      <c r="O2573" s="232" t="e">
        <f t="shared" si="901"/>
        <v>#N/A</v>
      </c>
      <c r="P2573" s="232" t="e">
        <f t="shared" si="902"/>
        <v>#N/A</v>
      </c>
      <c r="Q2573" s="232" t="e">
        <f>VLOOKUP(L2573,'MASTER DATA'!$A$1:$E$192,5,0)</f>
        <v>#N/A</v>
      </c>
      <c r="R2573" s="234">
        <f>SUMIF('picking of the day'!$H$4:$H$358,WMS!H2573&amp;WMS!L2573,'picking of the day'!$E$4:$E$358)</f>
        <v>0</v>
      </c>
      <c r="S2573" s="354"/>
      <c r="T2573" s="354"/>
      <c r="U2573" s="114">
        <f>IF(ISNA(VLOOKUP(H2573,'data putaway'!$A$1:$E$530,3,0)),0,VLOOKUP(H2573,'data putaway'!$A$1:$E$530,3,0))</f>
        <v>0</v>
      </c>
      <c r="V2573" s="354">
        <f t="shared" si="903"/>
        <v>0</v>
      </c>
      <c r="W2573" s="114">
        <f>IF(ISNA(VLOOKUP(H2573,'data putaway'!$A$1:$E$530,2,0)),0,VLOOKUP(H2573,'data putaway'!$A$1:$E$530,2,0))</f>
        <v>0</v>
      </c>
      <c r="X2573" s="354" t="b">
        <f t="shared" si="904"/>
        <v>1</v>
      </c>
      <c r="Y2573" s="354">
        <f>IF(ISNA(VLOOKUP(H2573,'data putaway'!$A$1:$E$530,4,0)),0,VLOOKUP(H2573,'data putaway'!$A$1:$E$530,4,0))</f>
        <v>0</v>
      </c>
      <c r="Z2573" s="113">
        <f>IF(ISNA(VLOOKUP(H2573,'data putaway'!$A$1:$E$530,5,0)),0,VLOOKUP(H2573,'data putaway'!$A$1:$E$530,5,0))</f>
        <v>0</v>
      </c>
      <c r="AA2573" s="354" t="b">
        <f t="shared" si="905"/>
        <v>1</v>
      </c>
      <c r="AB2573" s="354"/>
      <c r="AC2573" s="356" t="str">
        <f t="shared" ca="1" si="906"/>
        <v/>
      </c>
      <c r="AD2573" s="114" t="str">
        <f t="shared" ca="1" si="892"/>
        <v/>
      </c>
      <c r="AE2573" s="114">
        <f t="shared" si="907"/>
        <v>0</v>
      </c>
      <c r="AF2573" s="114">
        <f t="shared" si="908"/>
        <v>0</v>
      </c>
      <c r="AG2573" s="354" t="str">
        <f t="shared" si="909"/>
        <v>STAG</v>
      </c>
      <c r="AH2573" s="114">
        <f>IF(ISNA(VLOOKUP(L2573,'MASTER DATA'!$A$1:$F$192,6,0)),0,VLOOKUP(L2573,'MASTER DATA'!$A$1:$F$192,6,0))*AE2573</f>
        <v>0</v>
      </c>
      <c r="AI2573" s="354" t="e">
        <f>VLOOKUP($D2573,'warehouse mapping'!$AN$7:$AO$17,2,0)</f>
        <v>#N/A</v>
      </c>
      <c r="AJ2573" s="114">
        <f t="shared" si="919"/>
        <v>1</v>
      </c>
      <c r="AK2573" s="354" t="e">
        <f t="shared" si="920"/>
        <v>#N/A</v>
      </c>
      <c r="AL2573" s="354" t="s">
        <v>170</v>
      </c>
      <c r="AM2573" s="354">
        <f t="shared" si="893"/>
        <v>0</v>
      </c>
      <c r="AN2573" s="354" t="b">
        <f t="shared" si="912"/>
        <v>1</v>
      </c>
    </row>
    <row r="2574" spans="1:40">
      <c r="D2574" s="108" t="str">
        <f t="shared" si="897"/>
        <v>ST</v>
      </c>
      <c r="E2574" s="108" t="str">
        <f t="shared" si="898"/>
        <v>AG</v>
      </c>
      <c r="F2574" s="108" t="str">
        <f t="shared" si="899"/>
        <v>I</v>
      </c>
      <c r="G2574" s="355" t="str">
        <f t="shared" si="900"/>
        <v>NG</v>
      </c>
      <c r="H2574" s="308" t="s">
        <v>3176</v>
      </c>
      <c r="I2574" s="232"/>
      <c r="J2574" s="233"/>
      <c r="K2574" s="233"/>
      <c r="L2574" s="139"/>
      <c r="M2574" s="357" t="str">
        <f>IF(ISNA(VLOOKUP(L2574,'MASTER DATA'!$A$1:$B$192,2,0)),"",VLOOKUP(L2574,'MASTER DATA'!$A$1:$B$192,2,0))</f>
        <v/>
      </c>
      <c r="N2574" s="232">
        <v>0</v>
      </c>
      <c r="O2574" s="232" t="e">
        <f t="shared" si="901"/>
        <v>#N/A</v>
      </c>
      <c r="P2574" s="232" t="e">
        <f t="shared" si="902"/>
        <v>#N/A</v>
      </c>
      <c r="Q2574" s="232" t="e">
        <f>VLOOKUP(L2574,'MASTER DATA'!$A$1:$E$192,5,0)</f>
        <v>#N/A</v>
      </c>
      <c r="R2574" s="234">
        <f>SUMIF('picking of the day'!$H$4:$H$358,WMS!H2574&amp;WMS!L2574,'picking of the day'!$E$4:$E$358)</f>
        <v>0</v>
      </c>
      <c r="S2574" s="354"/>
      <c r="T2574" s="354"/>
      <c r="U2574" s="114">
        <f>IF(ISNA(VLOOKUP(H2574,'data putaway'!$A$1:$E$530,3,0)),0,VLOOKUP(H2574,'data putaway'!$A$1:$E$530,3,0))</f>
        <v>0</v>
      </c>
      <c r="V2574" s="354">
        <f t="shared" si="903"/>
        <v>0</v>
      </c>
      <c r="W2574" s="114">
        <f>IF(ISNA(VLOOKUP(H2574,'data putaway'!$A$1:$E$530,2,0)),0,VLOOKUP(H2574,'data putaway'!$A$1:$E$530,2,0))</f>
        <v>0</v>
      </c>
      <c r="X2574" s="354" t="b">
        <f t="shared" si="904"/>
        <v>1</v>
      </c>
      <c r="Y2574" s="354">
        <f>IF(ISNA(VLOOKUP(H2574,'data putaway'!$A$1:$E$530,4,0)),0,VLOOKUP(H2574,'data putaway'!$A$1:$E$530,4,0))</f>
        <v>0</v>
      </c>
      <c r="Z2574" s="113">
        <f>IF(ISNA(VLOOKUP(H2574,'data putaway'!$A$1:$E$530,5,0)),0,VLOOKUP(H2574,'data putaway'!$A$1:$E$530,5,0))</f>
        <v>0</v>
      </c>
      <c r="AA2574" s="354" t="b">
        <f t="shared" si="905"/>
        <v>1</v>
      </c>
      <c r="AB2574" s="354"/>
      <c r="AC2574" s="356" t="str">
        <f t="shared" ca="1" si="906"/>
        <v/>
      </c>
      <c r="AD2574" s="114" t="str">
        <f t="shared" ca="1" si="892"/>
        <v/>
      </c>
      <c r="AE2574" s="114">
        <f t="shared" si="907"/>
        <v>0</v>
      </c>
      <c r="AF2574" s="114">
        <f t="shared" si="908"/>
        <v>0</v>
      </c>
      <c r="AG2574" s="354" t="str">
        <f t="shared" si="909"/>
        <v>STAG</v>
      </c>
      <c r="AH2574" s="114">
        <f>IF(ISNA(VLOOKUP(L2574,'MASTER DATA'!$A$1:$F$192,6,0)),0,VLOOKUP(L2574,'MASTER DATA'!$A$1:$F$192,6,0))*AE2574</f>
        <v>0</v>
      </c>
      <c r="AI2574" s="354" t="e">
        <f>VLOOKUP($D2574,'warehouse mapping'!$AN$7:$AO$17,2,0)</f>
        <v>#N/A</v>
      </c>
      <c r="AJ2574" s="114">
        <f t="shared" si="919"/>
        <v>1</v>
      </c>
      <c r="AK2574" s="354" t="e">
        <f t="shared" si="920"/>
        <v>#N/A</v>
      </c>
      <c r="AL2574" s="354" t="s">
        <v>170</v>
      </c>
      <c r="AM2574" s="354">
        <f t="shared" si="893"/>
        <v>0</v>
      </c>
      <c r="AN2574" s="354" t="b">
        <f t="shared" si="912"/>
        <v>1</v>
      </c>
    </row>
    <row r="2575" spans="1:40">
      <c r="D2575" s="108" t="str">
        <f t="shared" si="897"/>
        <v>ST</v>
      </c>
      <c r="E2575" s="108" t="str">
        <f t="shared" si="898"/>
        <v>AG</v>
      </c>
      <c r="F2575" s="108" t="str">
        <f t="shared" si="899"/>
        <v>I</v>
      </c>
      <c r="G2575" s="355" t="str">
        <f t="shared" si="900"/>
        <v>NG</v>
      </c>
      <c r="H2575" s="308" t="s">
        <v>3176</v>
      </c>
      <c r="I2575" s="232"/>
      <c r="J2575" s="233"/>
      <c r="K2575" s="233"/>
      <c r="L2575" s="139"/>
      <c r="M2575" s="357" t="str">
        <f>IF(ISNA(VLOOKUP(L2575,'MASTER DATA'!$A$1:$B$192,2,0)),"",VLOOKUP(L2575,'MASTER DATA'!$A$1:$B$192,2,0))</f>
        <v/>
      </c>
      <c r="N2575" s="232">
        <v>0</v>
      </c>
      <c r="O2575" s="232" t="e">
        <f t="shared" si="901"/>
        <v>#N/A</v>
      </c>
      <c r="P2575" s="232" t="e">
        <f t="shared" si="902"/>
        <v>#N/A</v>
      </c>
      <c r="Q2575" s="232" t="e">
        <f>VLOOKUP(L2575,'MASTER DATA'!$A$1:$E$192,5,0)</f>
        <v>#N/A</v>
      </c>
      <c r="R2575" s="234">
        <f>SUMIF('picking of the day'!$H$4:$H$358,WMS!H2575&amp;WMS!L2575,'picking of the day'!$E$4:$E$358)</f>
        <v>0</v>
      </c>
      <c r="S2575" s="354"/>
      <c r="T2575" s="354"/>
      <c r="U2575" s="114">
        <f>IF(ISNA(VLOOKUP(H2575,'data putaway'!$A$1:$E$530,3,0)),0,VLOOKUP(H2575,'data putaway'!$A$1:$E$530,3,0))</f>
        <v>0</v>
      </c>
      <c r="V2575" s="354">
        <f t="shared" si="903"/>
        <v>0</v>
      </c>
      <c r="W2575" s="114">
        <f>IF(ISNA(VLOOKUP(H2575,'data putaway'!$A$1:$E$530,2,0)),0,VLOOKUP(H2575,'data putaway'!$A$1:$E$530,2,0))</f>
        <v>0</v>
      </c>
      <c r="X2575" s="354" t="b">
        <f t="shared" si="904"/>
        <v>1</v>
      </c>
      <c r="Y2575" s="354">
        <f>IF(ISNA(VLOOKUP(H2575,'data putaway'!$A$1:$E$530,4,0)),0,VLOOKUP(H2575,'data putaway'!$A$1:$E$530,4,0))</f>
        <v>0</v>
      </c>
      <c r="Z2575" s="113">
        <f>IF(ISNA(VLOOKUP(H2575,'data putaway'!$A$1:$E$530,5,0)),0,VLOOKUP(H2575,'data putaway'!$A$1:$E$530,5,0))</f>
        <v>0</v>
      </c>
      <c r="AA2575" s="354" t="b">
        <f t="shared" si="905"/>
        <v>1</v>
      </c>
      <c r="AB2575" s="354"/>
      <c r="AC2575" s="356" t="str">
        <f t="shared" ca="1" si="906"/>
        <v/>
      </c>
      <c r="AD2575" s="114" t="str">
        <f t="shared" ca="1" si="892"/>
        <v/>
      </c>
      <c r="AE2575" s="114">
        <f t="shared" si="907"/>
        <v>0</v>
      </c>
      <c r="AF2575" s="114">
        <f t="shared" si="908"/>
        <v>0</v>
      </c>
      <c r="AG2575" s="354" t="str">
        <f t="shared" si="909"/>
        <v>STAG</v>
      </c>
      <c r="AH2575" s="114">
        <f>IF(ISNA(VLOOKUP(L2575,'MASTER DATA'!$A$1:$F$192,6,0)),0,VLOOKUP(L2575,'MASTER DATA'!$A$1:$F$192,6,0))*AE2575</f>
        <v>0</v>
      </c>
      <c r="AI2575" s="354" t="e">
        <f>VLOOKUP($D2575,'warehouse mapping'!$AN$7:$AO$17,2,0)</f>
        <v>#N/A</v>
      </c>
      <c r="AJ2575" s="114">
        <f t="shared" si="919"/>
        <v>1</v>
      </c>
      <c r="AK2575" s="354" t="e">
        <f t="shared" si="920"/>
        <v>#N/A</v>
      </c>
      <c r="AL2575" s="354" t="s">
        <v>170</v>
      </c>
      <c r="AM2575" s="354">
        <f t="shared" si="893"/>
        <v>0</v>
      </c>
      <c r="AN2575" s="354" t="b">
        <f t="shared" si="912"/>
        <v>1</v>
      </c>
    </row>
    <row r="2576" spans="1:40">
      <c r="D2576" s="108" t="str">
        <f t="shared" si="897"/>
        <v>ST</v>
      </c>
      <c r="E2576" s="108" t="str">
        <f t="shared" si="898"/>
        <v>AG</v>
      </c>
      <c r="F2576" s="108" t="str">
        <f t="shared" si="899"/>
        <v>I</v>
      </c>
      <c r="G2576" s="355" t="str">
        <f t="shared" si="900"/>
        <v>NG</v>
      </c>
      <c r="H2576" s="308" t="s">
        <v>3176</v>
      </c>
      <c r="I2576" s="232"/>
      <c r="J2576" s="233"/>
      <c r="K2576" s="233"/>
      <c r="L2576" s="212"/>
      <c r="M2576" s="357" t="str">
        <f>IF(ISNA(VLOOKUP(L2576,'MASTER DATA'!$A$1:$B$192,2,0)),"",VLOOKUP(L2576,'MASTER DATA'!$A$1:$B$192,2,0))</f>
        <v/>
      </c>
      <c r="N2576" s="232">
        <v>0</v>
      </c>
      <c r="O2576" s="232" t="e">
        <f t="shared" si="901"/>
        <v>#N/A</v>
      </c>
      <c r="P2576" s="232" t="e">
        <f t="shared" si="902"/>
        <v>#N/A</v>
      </c>
      <c r="Q2576" s="232" t="e">
        <f>VLOOKUP(L2576,'MASTER DATA'!$A$1:$E$192,5,0)</f>
        <v>#N/A</v>
      </c>
      <c r="R2576" s="234">
        <f>SUMIF('picking of the day'!$H$4:$H$358,WMS!H2576&amp;WMS!L2576,'picking of the day'!$E$4:$E$358)</f>
        <v>0</v>
      </c>
      <c r="S2576" s="354"/>
      <c r="T2576" s="354"/>
      <c r="U2576" s="114">
        <f>IF(ISNA(VLOOKUP(H2576,'data putaway'!$A$1:$E$530,3,0)),0,VLOOKUP(H2576,'data putaway'!$A$1:$E$530,3,0))</f>
        <v>0</v>
      </c>
      <c r="V2576" s="354">
        <f t="shared" si="903"/>
        <v>0</v>
      </c>
      <c r="W2576" s="114">
        <f>IF(ISNA(VLOOKUP(H2576,'data putaway'!$A$1:$E$530,2,0)),0,VLOOKUP(H2576,'data putaway'!$A$1:$E$530,2,0))</f>
        <v>0</v>
      </c>
      <c r="X2576" s="354" t="b">
        <f t="shared" si="904"/>
        <v>1</v>
      </c>
      <c r="Y2576" s="354">
        <f>IF(ISNA(VLOOKUP(H2576,'data putaway'!$A$1:$E$530,4,0)),0,VLOOKUP(H2576,'data putaway'!$A$1:$E$530,4,0))</f>
        <v>0</v>
      </c>
      <c r="Z2576" s="113">
        <f>IF(ISNA(VLOOKUP(H2576,'data putaway'!$A$1:$E$530,5,0)),0,VLOOKUP(H2576,'data putaway'!$A$1:$E$530,5,0))</f>
        <v>0</v>
      </c>
      <c r="AA2576" s="354" t="b">
        <f t="shared" si="905"/>
        <v>1</v>
      </c>
      <c r="AB2576" s="354"/>
      <c r="AC2576" s="356" t="str">
        <f t="shared" ca="1" si="906"/>
        <v/>
      </c>
      <c r="AD2576" s="114" t="str">
        <f t="shared" ca="1" si="892"/>
        <v/>
      </c>
      <c r="AE2576" s="114">
        <f t="shared" si="907"/>
        <v>0</v>
      </c>
      <c r="AF2576" s="114">
        <f t="shared" si="908"/>
        <v>0</v>
      </c>
      <c r="AG2576" s="354" t="str">
        <f t="shared" si="909"/>
        <v>STAG</v>
      </c>
      <c r="AH2576" s="114">
        <f>IF(ISNA(VLOOKUP(L2576,'MASTER DATA'!$A$1:$F$192,6,0)),0,VLOOKUP(L2576,'MASTER DATA'!$A$1:$F$192,6,0))*AE2576</f>
        <v>0</v>
      </c>
      <c r="AI2576" s="354" t="e">
        <f>VLOOKUP($D2576,'warehouse mapping'!$AN$7:$AO$17,2,0)</f>
        <v>#N/A</v>
      </c>
      <c r="AJ2576" s="114">
        <f t="shared" si="919"/>
        <v>1</v>
      </c>
      <c r="AK2576" s="354" t="e">
        <f t="shared" si="920"/>
        <v>#N/A</v>
      </c>
      <c r="AL2576" s="354" t="s">
        <v>170</v>
      </c>
      <c r="AM2576" s="354">
        <f t="shared" si="893"/>
        <v>0</v>
      </c>
      <c r="AN2576" s="354" t="b">
        <f t="shared" si="912"/>
        <v>1</v>
      </c>
    </row>
    <row r="2577" spans="4:40">
      <c r="D2577" s="108" t="str">
        <f t="shared" si="897"/>
        <v>ST</v>
      </c>
      <c r="E2577" s="108" t="str">
        <f t="shared" si="898"/>
        <v>AG</v>
      </c>
      <c r="F2577" s="108" t="str">
        <f t="shared" si="899"/>
        <v>I</v>
      </c>
      <c r="G2577" s="355" t="str">
        <f t="shared" si="900"/>
        <v>NG</v>
      </c>
      <c r="H2577" s="308" t="s">
        <v>3176</v>
      </c>
      <c r="I2577" s="232"/>
      <c r="J2577" s="233"/>
      <c r="K2577" s="233"/>
      <c r="L2577" s="212"/>
      <c r="M2577" s="357" t="str">
        <f>IF(ISNA(VLOOKUP(L2577,'MASTER DATA'!$A$1:$B$192,2,0)),"",VLOOKUP(L2577,'MASTER DATA'!$A$1:$B$192,2,0))</f>
        <v/>
      </c>
      <c r="N2577" s="232">
        <v>0</v>
      </c>
      <c r="O2577" s="232" t="e">
        <f t="shared" si="901"/>
        <v>#N/A</v>
      </c>
      <c r="P2577" s="232" t="e">
        <f t="shared" si="902"/>
        <v>#N/A</v>
      </c>
      <c r="Q2577" s="232" t="e">
        <f>VLOOKUP(L2577,'MASTER DATA'!$A$1:$E$192,5,0)</f>
        <v>#N/A</v>
      </c>
      <c r="R2577" s="234">
        <f>SUMIF('picking of the day'!$H$4:$H$358,WMS!H2577&amp;WMS!L2577,'picking of the day'!$E$4:$E$358)</f>
        <v>0</v>
      </c>
      <c r="S2577" s="354"/>
      <c r="T2577" s="354"/>
      <c r="U2577" s="114">
        <f>IF(ISNA(VLOOKUP(H2577,'data putaway'!$A$1:$E$530,3,0)),0,VLOOKUP(H2577,'data putaway'!$A$1:$E$530,3,0))</f>
        <v>0</v>
      </c>
      <c r="V2577" s="354">
        <f t="shared" si="903"/>
        <v>0</v>
      </c>
      <c r="W2577" s="114">
        <f>IF(ISNA(VLOOKUP(H2577,'data putaway'!$A$1:$E$530,2,0)),0,VLOOKUP(H2577,'data putaway'!$A$1:$E$530,2,0))</f>
        <v>0</v>
      </c>
      <c r="X2577" s="354" t="b">
        <f t="shared" si="904"/>
        <v>1</v>
      </c>
      <c r="Y2577" s="354">
        <f>IF(ISNA(VLOOKUP(H2577,'data putaway'!$A$1:$E$530,4,0)),0,VLOOKUP(H2577,'data putaway'!$A$1:$E$530,4,0))</f>
        <v>0</v>
      </c>
      <c r="Z2577" s="113">
        <f>IF(ISNA(VLOOKUP(H2577,'data putaway'!$A$1:$E$530,5,0)),0,VLOOKUP(H2577,'data putaway'!$A$1:$E$530,5,0))</f>
        <v>0</v>
      </c>
      <c r="AA2577" s="354" t="b">
        <f t="shared" si="905"/>
        <v>1</v>
      </c>
      <c r="AB2577" s="354"/>
      <c r="AC2577" s="356" t="str">
        <f t="shared" ca="1" si="906"/>
        <v/>
      </c>
      <c r="AD2577" s="114" t="str">
        <f t="shared" ca="1" si="892"/>
        <v/>
      </c>
      <c r="AE2577" s="114">
        <f t="shared" si="907"/>
        <v>0</v>
      </c>
      <c r="AF2577" s="114">
        <f t="shared" si="908"/>
        <v>0</v>
      </c>
      <c r="AG2577" s="354" t="str">
        <f t="shared" si="909"/>
        <v>STAG</v>
      </c>
      <c r="AH2577" s="114">
        <f>IF(ISNA(VLOOKUP(L2577,'MASTER DATA'!$A$1:$F$192,6,0)),0,VLOOKUP(L2577,'MASTER DATA'!$A$1:$F$192,6,0))*AE2577</f>
        <v>0</v>
      </c>
      <c r="AI2577" s="354" t="e">
        <f>VLOOKUP($D2577,'warehouse mapping'!$AN$7:$AO$17,2,0)</f>
        <v>#N/A</v>
      </c>
      <c r="AJ2577" s="114">
        <f t="shared" si="919"/>
        <v>1</v>
      </c>
      <c r="AK2577" s="354" t="e">
        <f t="shared" si="920"/>
        <v>#N/A</v>
      </c>
      <c r="AL2577" s="354" t="s">
        <v>170</v>
      </c>
      <c r="AM2577" s="354">
        <f t="shared" si="893"/>
        <v>0</v>
      </c>
      <c r="AN2577" s="354" t="b">
        <f t="shared" si="912"/>
        <v>1</v>
      </c>
    </row>
    <row r="2578" spans="4:40">
      <c r="D2578" s="108" t="str">
        <f t="shared" si="897"/>
        <v>ST</v>
      </c>
      <c r="E2578" s="108" t="str">
        <f t="shared" si="898"/>
        <v>AG</v>
      </c>
      <c r="F2578" s="108" t="str">
        <f t="shared" si="899"/>
        <v>I</v>
      </c>
      <c r="G2578" s="355" t="str">
        <f t="shared" si="900"/>
        <v>NG</v>
      </c>
      <c r="H2578" s="308" t="s">
        <v>3176</v>
      </c>
      <c r="I2578" s="232"/>
      <c r="J2578" s="233"/>
      <c r="K2578" s="233"/>
      <c r="L2578" s="295"/>
      <c r="M2578" s="357" t="str">
        <f>IF(ISNA(VLOOKUP(L2578,'MASTER DATA'!$A$1:$B$192,2,0)),"",VLOOKUP(L2578,'MASTER DATA'!$A$1:$B$192,2,0))</f>
        <v/>
      </c>
      <c r="N2578" s="354">
        <v>0</v>
      </c>
      <c r="O2578" s="232" t="e">
        <f t="shared" si="901"/>
        <v>#N/A</v>
      </c>
      <c r="P2578" s="232" t="e">
        <f t="shared" si="902"/>
        <v>#N/A</v>
      </c>
      <c r="Q2578" s="232" t="e">
        <f>VLOOKUP(L2578,'MASTER DATA'!$A$1:$E$192,5,0)</f>
        <v>#N/A</v>
      </c>
      <c r="R2578" s="234">
        <f>SUMIF('picking of the day'!$H$4:$H$358,WMS!H2578&amp;WMS!L2578,'picking of the day'!$E$4:$E$358)</f>
        <v>0</v>
      </c>
      <c r="S2578" s="354"/>
      <c r="T2578" s="354"/>
      <c r="U2578" s="114">
        <f>IF(ISNA(VLOOKUP(H2578,'data putaway'!$A$1:$E$530,3,0)),0,VLOOKUP(H2578,'data putaway'!$A$1:$E$530,3,0))</f>
        <v>0</v>
      </c>
      <c r="V2578" s="354">
        <f t="shared" si="903"/>
        <v>0</v>
      </c>
      <c r="W2578" s="114">
        <f>IF(ISNA(VLOOKUP(H2578,'data putaway'!$A$1:$E$530,2,0)),0,VLOOKUP(H2578,'data putaway'!$A$1:$E$530,2,0))</f>
        <v>0</v>
      </c>
      <c r="X2578" s="354" t="b">
        <f t="shared" si="904"/>
        <v>1</v>
      </c>
      <c r="Y2578" s="354">
        <f>IF(ISNA(VLOOKUP(H2578,'data putaway'!$A$1:$E$530,4,0)),0,VLOOKUP(H2578,'data putaway'!$A$1:$E$530,4,0))</f>
        <v>0</v>
      </c>
      <c r="Z2578" s="113">
        <f>IF(ISNA(VLOOKUP(H2578,'data putaway'!$A$1:$E$530,5,0)),0,VLOOKUP(H2578,'data putaway'!$A$1:$E$530,5,0))</f>
        <v>0</v>
      </c>
      <c r="AA2578" s="354" t="b">
        <f t="shared" si="905"/>
        <v>1</v>
      </c>
      <c r="AB2578" s="354"/>
      <c r="AC2578" s="356" t="str">
        <f t="shared" ca="1" si="906"/>
        <v/>
      </c>
      <c r="AD2578" s="114" t="str">
        <f t="shared" ca="1" si="892"/>
        <v/>
      </c>
      <c r="AE2578" s="114">
        <f t="shared" si="907"/>
        <v>0</v>
      </c>
      <c r="AF2578" s="114">
        <f t="shared" si="908"/>
        <v>0</v>
      </c>
      <c r="AG2578" s="354" t="str">
        <f t="shared" si="909"/>
        <v>STAG</v>
      </c>
      <c r="AH2578" s="114">
        <f>IF(ISNA(VLOOKUP(L2578,'MASTER DATA'!$A$1:$F$192,6,0)),0,VLOOKUP(L2578,'MASTER DATA'!$A$1:$F$192,6,0))*AE2578</f>
        <v>0</v>
      </c>
      <c r="AI2578" s="354" t="e">
        <f>VLOOKUP($D2578,'warehouse mapping'!$AN$7:$AO$17,2,0)</f>
        <v>#N/A</v>
      </c>
      <c r="AJ2578" s="114">
        <f t="shared" si="917"/>
        <v>1</v>
      </c>
      <c r="AK2578" s="354" t="e">
        <f t="shared" si="918"/>
        <v>#N/A</v>
      </c>
      <c r="AL2578" s="354" t="s">
        <v>170</v>
      </c>
      <c r="AM2578" s="354">
        <f t="shared" si="893"/>
        <v>0</v>
      </c>
      <c r="AN2578" s="354" t="b">
        <f t="shared" si="912"/>
        <v>1</v>
      </c>
    </row>
    <row r="2579" spans="4:40">
      <c r="D2579" s="108" t="str">
        <f t="shared" si="897"/>
        <v>ST</v>
      </c>
      <c r="E2579" s="108" t="str">
        <f t="shared" si="898"/>
        <v>AG</v>
      </c>
      <c r="F2579" s="108" t="str">
        <f t="shared" si="899"/>
        <v>I</v>
      </c>
      <c r="G2579" s="355" t="str">
        <f t="shared" si="900"/>
        <v>NG</v>
      </c>
      <c r="H2579" s="308" t="s">
        <v>3176</v>
      </c>
      <c r="I2579" s="232"/>
      <c r="J2579" s="233"/>
      <c r="K2579" s="233"/>
      <c r="L2579" s="134"/>
      <c r="M2579" s="357" t="str">
        <f>IF(ISNA(VLOOKUP(L2579,'MASTER DATA'!$A$1:$B$192,2,0)),"",VLOOKUP(L2579,'MASTER DATA'!$A$1:$B$192,2,0))</f>
        <v/>
      </c>
      <c r="N2579" s="354">
        <v>0</v>
      </c>
      <c r="O2579" s="232" t="e">
        <f t="shared" si="901"/>
        <v>#N/A</v>
      </c>
      <c r="P2579" s="232" t="e">
        <f t="shared" si="902"/>
        <v>#N/A</v>
      </c>
      <c r="Q2579" s="232" t="e">
        <f>VLOOKUP(L2579,'MASTER DATA'!$A$1:$E$192,5,0)</f>
        <v>#N/A</v>
      </c>
      <c r="R2579" s="234">
        <f>SUMIF('picking of the day'!$H$4:$H$358,WMS!H2579&amp;WMS!L2579,'picking of the day'!$E$4:$E$358)</f>
        <v>0</v>
      </c>
      <c r="S2579" s="354"/>
      <c r="T2579" s="354"/>
      <c r="U2579" s="114">
        <f>IF(ISNA(VLOOKUP(H2579,'data putaway'!$A$1:$E$530,3,0)),0,VLOOKUP(H2579,'data putaway'!$A$1:$E$530,3,0))</f>
        <v>0</v>
      </c>
      <c r="V2579" s="354">
        <f t="shared" si="903"/>
        <v>0</v>
      </c>
      <c r="W2579" s="114">
        <f>IF(ISNA(VLOOKUP(H2579,'data putaway'!$A$1:$E$530,2,0)),0,VLOOKUP(H2579,'data putaway'!$A$1:$E$530,2,0))</f>
        <v>0</v>
      </c>
      <c r="X2579" s="354" t="b">
        <f t="shared" si="904"/>
        <v>1</v>
      </c>
      <c r="Y2579" s="354">
        <f>IF(ISNA(VLOOKUP(H2579,'data putaway'!$A$1:$E$530,4,0)),0,VLOOKUP(H2579,'data putaway'!$A$1:$E$530,4,0))</f>
        <v>0</v>
      </c>
      <c r="Z2579" s="113">
        <f>IF(ISNA(VLOOKUP(H2579,'data putaway'!$A$1:$E$530,5,0)),0,VLOOKUP(H2579,'data putaway'!$A$1:$E$530,5,0))</f>
        <v>0</v>
      </c>
      <c r="AA2579" s="354" t="b">
        <f t="shared" si="905"/>
        <v>1</v>
      </c>
      <c r="AB2579" s="354"/>
      <c r="AC2579" s="356" t="str">
        <f t="shared" ca="1" si="906"/>
        <v/>
      </c>
      <c r="AD2579" s="114" t="str">
        <f t="shared" ca="1" si="892"/>
        <v/>
      </c>
      <c r="AE2579" s="114">
        <f t="shared" si="907"/>
        <v>0</v>
      </c>
      <c r="AF2579" s="114">
        <f t="shared" si="908"/>
        <v>0</v>
      </c>
      <c r="AG2579" s="354" t="str">
        <f t="shared" si="909"/>
        <v>STAG</v>
      </c>
      <c r="AH2579" s="114">
        <f>IF(ISNA(VLOOKUP(L2579,'MASTER DATA'!$A$1:$F$192,6,0)),0,VLOOKUP(L2579,'MASTER DATA'!$A$1:$F$192,6,0))*AE2579</f>
        <v>0</v>
      </c>
      <c r="AI2579" s="354" t="e">
        <f>VLOOKUP($D2579,'warehouse mapping'!$AN$7:$AO$17,2,0)</f>
        <v>#N/A</v>
      </c>
      <c r="AJ2579" s="114">
        <f t="shared" ref="AJ2579" si="921">IF(AF2579=0,1,0)</f>
        <v>1</v>
      </c>
      <c r="AK2579" s="354" t="e">
        <f t="shared" ref="AK2579" si="922">IF(AND(AJ2579=1,AI2579="aktif"),D2579,"")</f>
        <v>#N/A</v>
      </c>
      <c r="AL2579" s="354" t="s">
        <v>170</v>
      </c>
      <c r="AM2579" s="354">
        <f t="shared" si="893"/>
        <v>0</v>
      </c>
      <c r="AN2579" s="354" t="b">
        <f t="shared" si="912"/>
        <v>1</v>
      </c>
    </row>
    <row r="2580" spans="4:40">
      <c r="D2580" s="108" t="str">
        <f t="shared" si="897"/>
        <v>ST</v>
      </c>
      <c r="E2580" s="108" t="str">
        <f t="shared" si="898"/>
        <v>AG</v>
      </c>
      <c r="F2580" s="108" t="str">
        <f t="shared" si="899"/>
        <v>I</v>
      </c>
      <c r="G2580" s="355" t="str">
        <f t="shared" si="900"/>
        <v>NG</v>
      </c>
      <c r="H2580" s="308" t="s">
        <v>3176</v>
      </c>
      <c r="I2580" s="232"/>
      <c r="J2580" s="233"/>
      <c r="K2580" s="233"/>
      <c r="L2580" s="134"/>
      <c r="M2580" s="357" t="str">
        <f>IF(ISNA(VLOOKUP(L2580,'MASTER DATA'!$A$1:$B$192,2,0)),"",VLOOKUP(L2580,'MASTER DATA'!$A$1:$B$192,2,0))</f>
        <v/>
      </c>
      <c r="N2580" s="354">
        <v>0</v>
      </c>
      <c r="O2580" s="232" t="e">
        <f t="shared" si="901"/>
        <v>#N/A</v>
      </c>
      <c r="P2580" s="232" t="e">
        <f t="shared" si="902"/>
        <v>#N/A</v>
      </c>
      <c r="Q2580" s="232" t="e">
        <f>VLOOKUP(L2580,'MASTER DATA'!$A$1:$E$192,5,0)</f>
        <v>#N/A</v>
      </c>
      <c r="R2580" s="234">
        <f>SUMIF('picking of the day'!$H$4:$H$358,WMS!H2580&amp;WMS!L2580,'picking of the day'!$E$4:$E$358)</f>
        <v>0</v>
      </c>
      <c r="S2580" s="354"/>
      <c r="T2580" s="354"/>
      <c r="U2580" s="114">
        <f>IF(ISNA(VLOOKUP(H2580,'data putaway'!$A$1:$E$530,3,0)),0,VLOOKUP(H2580,'data putaway'!$A$1:$E$530,3,0))</f>
        <v>0</v>
      </c>
      <c r="V2580" s="354">
        <f t="shared" si="903"/>
        <v>0</v>
      </c>
      <c r="W2580" s="114">
        <f>IF(ISNA(VLOOKUP(H2580,'data putaway'!$A$1:$E$530,2,0)),0,VLOOKUP(H2580,'data putaway'!$A$1:$E$530,2,0))</f>
        <v>0</v>
      </c>
      <c r="X2580" s="354" t="b">
        <f t="shared" si="904"/>
        <v>1</v>
      </c>
      <c r="Y2580" s="354">
        <f>IF(ISNA(VLOOKUP(H2580,'data putaway'!$A$1:$E$530,4,0)),0,VLOOKUP(H2580,'data putaway'!$A$1:$E$530,4,0))</f>
        <v>0</v>
      </c>
      <c r="Z2580" s="113">
        <f>IF(ISNA(VLOOKUP(H2580,'data putaway'!$A$1:$E$530,5,0)),0,VLOOKUP(H2580,'data putaway'!$A$1:$E$530,5,0))</f>
        <v>0</v>
      </c>
      <c r="AA2580" s="354" t="b">
        <f t="shared" si="905"/>
        <v>1</v>
      </c>
      <c r="AB2580" s="354"/>
      <c r="AC2580" s="356" t="str">
        <f t="shared" ca="1" si="906"/>
        <v/>
      </c>
      <c r="AD2580" s="114" t="str">
        <f t="shared" ca="1" si="892"/>
        <v/>
      </c>
      <c r="AE2580" s="114">
        <f t="shared" si="907"/>
        <v>0</v>
      </c>
      <c r="AF2580" s="114">
        <f t="shared" si="908"/>
        <v>0</v>
      </c>
      <c r="AG2580" s="354" t="str">
        <f t="shared" si="909"/>
        <v>STAG</v>
      </c>
      <c r="AH2580" s="114">
        <f>IF(ISNA(VLOOKUP(L2580,'MASTER DATA'!$A$1:$F$192,6,0)),0,VLOOKUP(L2580,'MASTER DATA'!$A$1:$F$192,6,0))*AE2580</f>
        <v>0</v>
      </c>
      <c r="AI2580" s="354" t="e">
        <f>VLOOKUP($D2580,'warehouse mapping'!$AN$7:$AO$17,2,0)</f>
        <v>#N/A</v>
      </c>
      <c r="AJ2580" s="114">
        <f t="shared" ref="AJ2580" si="923">IF(AF2580=0,1,0)</f>
        <v>1</v>
      </c>
      <c r="AK2580" s="354" t="e">
        <f t="shared" ref="AK2580" si="924">IF(AND(AJ2580=1,AI2580="aktif"),D2580,"")</f>
        <v>#N/A</v>
      </c>
      <c r="AL2580" s="354" t="s">
        <v>170</v>
      </c>
      <c r="AM2580" s="354">
        <f t="shared" si="893"/>
        <v>0</v>
      </c>
      <c r="AN2580" s="354" t="b">
        <f t="shared" si="912"/>
        <v>1</v>
      </c>
    </row>
    <row r="2581" spans="4:40">
      <c r="D2581" s="108" t="str">
        <f t="shared" si="897"/>
        <v>ST</v>
      </c>
      <c r="E2581" s="108" t="str">
        <f t="shared" si="898"/>
        <v>AG</v>
      </c>
      <c r="F2581" s="108" t="str">
        <f t="shared" si="899"/>
        <v>I</v>
      </c>
      <c r="G2581" s="355" t="str">
        <f t="shared" si="900"/>
        <v>NG</v>
      </c>
      <c r="H2581" s="308" t="s">
        <v>3176</v>
      </c>
      <c r="I2581" s="232"/>
      <c r="J2581" s="233"/>
      <c r="K2581" s="233"/>
      <c r="L2581" s="134"/>
      <c r="M2581" s="357" t="str">
        <f>IF(ISNA(VLOOKUP(L2581,'MASTER DATA'!$A$1:$B$192,2,0)),"",VLOOKUP(L2581,'MASTER DATA'!$A$1:$B$192,2,0))</f>
        <v/>
      </c>
      <c r="N2581" s="354">
        <v>0</v>
      </c>
      <c r="O2581" s="232" t="e">
        <f t="shared" si="901"/>
        <v>#N/A</v>
      </c>
      <c r="P2581" s="232" t="e">
        <f t="shared" si="902"/>
        <v>#N/A</v>
      </c>
      <c r="Q2581" s="232" t="e">
        <f>VLOOKUP(L2581,'MASTER DATA'!$A$1:$E$192,5,0)</f>
        <v>#N/A</v>
      </c>
      <c r="R2581" s="234">
        <f>SUMIF('picking of the day'!$H$4:$H$358,WMS!H2581&amp;WMS!L2581,'picking of the day'!$E$4:$E$358)</f>
        <v>0</v>
      </c>
      <c r="S2581" s="354"/>
      <c r="T2581" s="354"/>
      <c r="U2581" s="114">
        <f>IF(ISNA(VLOOKUP(H2581,'data putaway'!$A$1:$E$530,3,0)),0,VLOOKUP(H2581,'data putaway'!$A$1:$E$530,3,0))</f>
        <v>0</v>
      </c>
      <c r="V2581" s="354">
        <f t="shared" si="903"/>
        <v>0</v>
      </c>
      <c r="W2581" s="114">
        <f>IF(ISNA(VLOOKUP(H2581,'data putaway'!$A$1:$E$530,2,0)),0,VLOOKUP(H2581,'data putaway'!$A$1:$E$530,2,0))</f>
        <v>0</v>
      </c>
      <c r="X2581" s="354" t="b">
        <f t="shared" si="904"/>
        <v>1</v>
      </c>
      <c r="Y2581" s="354">
        <f>IF(ISNA(VLOOKUP(H2581,'data putaway'!$A$1:$E$530,4,0)),0,VLOOKUP(H2581,'data putaway'!$A$1:$E$530,4,0))</f>
        <v>0</v>
      </c>
      <c r="Z2581" s="113">
        <f>IF(ISNA(VLOOKUP(H2581,'data putaway'!$A$1:$E$530,5,0)),0,VLOOKUP(H2581,'data putaway'!$A$1:$E$530,5,0))</f>
        <v>0</v>
      </c>
      <c r="AA2581" s="354" t="b">
        <f t="shared" si="905"/>
        <v>1</v>
      </c>
      <c r="AB2581" s="354"/>
      <c r="AC2581" s="356" t="str">
        <f t="shared" ca="1" si="906"/>
        <v/>
      </c>
      <c r="AD2581" s="114" t="str">
        <f t="shared" ref="AD2581:AD2619" ca="1" si="925">IF(K2581="","",DATEDIF(NOW(),K2581,"y")&amp;" Year"&amp;", "&amp;DATEDIF(NOW(),K2581,"ym")&amp;" Month"&amp;", "&amp;DATEDIF(NOW(),K2581,"md")&amp;" Days")</f>
        <v/>
      </c>
      <c r="AE2581" s="114">
        <f t="shared" si="907"/>
        <v>0</v>
      </c>
      <c r="AF2581" s="114">
        <f t="shared" si="908"/>
        <v>0</v>
      </c>
      <c r="AG2581" s="354" t="str">
        <f t="shared" si="909"/>
        <v>STAG</v>
      </c>
      <c r="AH2581" s="114">
        <f>IF(ISNA(VLOOKUP(L2581,'MASTER DATA'!$A$1:$F$192,6,0)),0,VLOOKUP(L2581,'MASTER DATA'!$A$1:$F$192,6,0))*AE2581</f>
        <v>0</v>
      </c>
      <c r="AI2581" s="354" t="e">
        <f>VLOOKUP($D2581,'warehouse mapping'!$AN$7:$AO$17,2,0)</f>
        <v>#N/A</v>
      </c>
      <c r="AJ2581" s="114">
        <f t="shared" ref="AJ2581" si="926">IF(AF2581=0,1,0)</f>
        <v>1</v>
      </c>
      <c r="AK2581" s="354" t="e">
        <f t="shared" ref="AK2581" si="927">IF(AND(AJ2581=1,AI2581="aktif"),D2581,"")</f>
        <v>#N/A</v>
      </c>
      <c r="AL2581" s="354" t="s">
        <v>170</v>
      </c>
      <c r="AM2581" s="354">
        <f t="shared" ref="AM2581:AM2619" si="928">COUNTIF($H$5:$H$2564,H2581)</f>
        <v>0</v>
      </c>
      <c r="AN2581" s="354" t="b">
        <f t="shared" si="912"/>
        <v>1</v>
      </c>
    </row>
    <row r="2582" spans="4:40">
      <c r="D2582" s="108" t="str">
        <f t="shared" si="897"/>
        <v>ST</v>
      </c>
      <c r="E2582" s="108" t="str">
        <f t="shared" si="898"/>
        <v>AG</v>
      </c>
      <c r="F2582" s="108" t="str">
        <f t="shared" si="899"/>
        <v>I</v>
      </c>
      <c r="G2582" s="355" t="str">
        <f t="shared" si="900"/>
        <v>NG</v>
      </c>
      <c r="H2582" s="308" t="s">
        <v>3176</v>
      </c>
      <c r="I2582" s="232"/>
      <c r="J2582" s="233"/>
      <c r="K2582" s="233"/>
      <c r="L2582" s="295"/>
      <c r="M2582" s="357" t="str">
        <f>IF(ISNA(VLOOKUP(L2582,'MASTER DATA'!$A$1:$B$192,2,0)),"",VLOOKUP(L2582,'MASTER DATA'!$A$1:$B$192,2,0))</f>
        <v/>
      </c>
      <c r="N2582" s="354">
        <v>0</v>
      </c>
      <c r="O2582" s="232" t="e">
        <f t="shared" si="901"/>
        <v>#N/A</v>
      </c>
      <c r="P2582" s="232" t="e">
        <f t="shared" si="902"/>
        <v>#N/A</v>
      </c>
      <c r="Q2582" s="232" t="e">
        <f>VLOOKUP(L2582,'MASTER DATA'!$A$1:$E$192,5,0)</f>
        <v>#N/A</v>
      </c>
      <c r="R2582" s="234">
        <f>SUMIF('picking of the day'!$H$4:$H$358,WMS!H2582&amp;WMS!L2582,'picking of the day'!$E$4:$E$358)</f>
        <v>0</v>
      </c>
      <c r="S2582" s="354"/>
      <c r="T2582" s="354"/>
      <c r="U2582" s="114">
        <f>IF(ISNA(VLOOKUP(H2582,'data putaway'!$A$1:$E$530,3,0)),0,VLOOKUP(H2582,'data putaway'!$A$1:$E$530,3,0))</f>
        <v>0</v>
      </c>
      <c r="V2582" s="354">
        <f t="shared" si="903"/>
        <v>0</v>
      </c>
      <c r="W2582" s="114">
        <f>IF(ISNA(VLOOKUP(H2582,'data putaway'!$A$1:$E$530,2,0)),0,VLOOKUP(H2582,'data putaway'!$A$1:$E$530,2,0))</f>
        <v>0</v>
      </c>
      <c r="X2582" s="354" t="b">
        <f t="shared" si="904"/>
        <v>1</v>
      </c>
      <c r="Y2582" s="354">
        <f>IF(ISNA(VLOOKUP(H2582,'data putaway'!$A$1:$E$530,4,0)),0,VLOOKUP(H2582,'data putaway'!$A$1:$E$530,4,0))</f>
        <v>0</v>
      </c>
      <c r="Z2582" s="113">
        <f>IF(ISNA(VLOOKUP(H2582,'data putaway'!$A$1:$E$530,5,0)),0,VLOOKUP(H2582,'data putaway'!$A$1:$E$530,5,0))</f>
        <v>0</v>
      </c>
      <c r="AA2582" s="354" t="b">
        <f t="shared" si="905"/>
        <v>1</v>
      </c>
      <c r="AB2582" s="354"/>
      <c r="AC2582" s="356" t="str">
        <f t="shared" ca="1" si="906"/>
        <v/>
      </c>
      <c r="AD2582" s="114" t="str">
        <f t="shared" ca="1" si="925"/>
        <v/>
      </c>
      <c r="AE2582" s="114">
        <f t="shared" si="907"/>
        <v>0</v>
      </c>
      <c r="AF2582" s="114">
        <f t="shared" si="908"/>
        <v>0</v>
      </c>
      <c r="AG2582" s="354" t="str">
        <f t="shared" si="909"/>
        <v>STAG</v>
      </c>
      <c r="AH2582" s="114">
        <f>IF(ISNA(VLOOKUP(L2582,'MASTER DATA'!$A$1:$F$192,6,0)),0,VLOOKUP(L2582,'MASTER DATA'!$A$1:$F$192,6,0))*AE2582</f>
        <v>0</v>
      </c>
      <c r="AI2582" s="354" t="e">
        <f>VLOOKUP($D2582,'warehouse mapping'!$AN$7:$AO$17,2,0)</f>
        <v>#N/A</v>
      </c>
      <c r="AJ2582" s="114">
        <f t="shared" ref="AJ2582" si="929">IF(AF2582=0,1,0)</f>
        <v>1</v>
      </c>
      <c r="AK2582" s="354" t="e">
        <f t="shared" ref="AK2582" si="930">IF(AND(AJ2582=1,AI2582="aktif"),D2582,"")</f>
        <v>#N/A</v>
      </c>
      <c r="AL2582" s="354" t="s">
        <v>170</v>
      </c>
      <c r="AM2582" s="354">
        <f t="shared" si="928"/>
        <v>0</v>
      </c>
      <c r="AN2582" s="354" t="b">
        <f t="shared" si="912"/>
        <v>1</v>
      </c>
    </row>
    <row r="2583" spans="4:40">
      <c r="D2583" s="108" t="str">
        <f t="shared" si="897"/>
        <v>ST</v>
      </c>
      <c r="E2583" s="108" t="str">
        <f t="shared" si="898"/>
        <v>AG</v>
      </c>
      <c r="F2583" s="108" t="str">
        <f t="shared" si="899"/>
        <v>I</v>
      </c>
      <c r="G2583" s="355" t="str">
        <f t="shared" si="900"/>
        <v>NG</v>
      </c>
      <c r="H2583" s="308" t="s">
        <v>3176</v>
      </c>
      <c r="I2583" s="232"/>
      <c r="J2583" s="233"/>
      <c r="K2583" s="233"/>
      <c r="L2583" s="295"/>
      <c r="M2583" s="357" t="str">
        <f>IF(ISNA(VLOOKUP(L2583,'MASTER DATA'!$A$1:$B$192,2,0)),"",VLOOKUP(L2583,'MASTER DATA'!$A$1:$B$192,2,0))</f>
        <v/>
      </c>
      <c r="N2583" s="354">
        <v>0</v>
      </c>
      <c r="O2583" s="232" t="e">
        <f t="shared" si="901"/>
        <v>#N/A</v>
      </c>
      <c r="P2583" s="232" t="e">
        <f t="shared" si="902"/>
        <v>#N/A</v>
      </c>
      <c r="Q2583" s="232" t="e">
        <f>VLOOKUP(L2583,'MASTER DATA'!$A$1:$E$192,5,0)</f>
        <v>#N/A</v>
      </c>
      <c r="R2583" s="234">
        <f>SUMIF('picking of the day'!$H$4:$H$358,WMS!H2583&amp;WMS!L2583,'picking of the day'!$E$4:$E$358)</f>
        <v>0</v>
      </c>
      <c r="S2583" s="354"/>
      <c r="T2583" s="354"/>
      <c r="U2583" s="114">
        <f>IF(ISNA(VLOOKUP(H2583,'data putaway'!$A$1:$E$530,3,0)),0,VLOOKUP(H2583,'data putaway'!$A$1:$E$530,3,0))</f>
        <v>0</v>
      </c>
      <c r="V2583" s="354">
        <f t="shared" si="903"/>
        <v>0</v>
      </c>
      <c r="W2583" s="114">
        <f>IF(ISNA(VLOOKUP(H2583,'data putaway'!$A$1:$E$530,2,0)),0,VLOOKUP(H2583,'data putaway'!$A$1:$E$530,2,0))</f>
        <v>0</v>
      </c>
      <c r="X2583" s="354" t="b">
        <f t="shared" si="904"/>
        <v>1</v>
      </c>
      <c r="Y2583" s="354">
        <f>IF(ISNA(VLOOKUP(H2583,'data putaway'!$A$1:$E$530,4,0)),0,VLOOKUP(H2583,'data putaway'!$A$1:$E$530,4,0))</f>
        <v>0</v>
      </c>
      <c r="Z2583" s="113">
        <f>IF(ISNA(VLOOKUP(H2583,'data putaway'!$A$1:$E$530,5,0)),0,VLOOKUP(H2583,'data putaway'!$A$1:$E$530,5,0))</f>
        <v>0</v>
      </c>
      <c r="AA2583" s="354" t="b">
        <f t="shared" si="905"/>
        <v>1</v>
      </c>
      <c r="AB2583" s="354"/>
      <c r="AC2583" s="356" t="str">
        <f t="shared" ca="1" si="906"/>
        <v/>
      </c>
      <c r="AD2583" s="114" t="str">
        <f t="shared" ca="1" si="925"/>
        <v/>
      </c>
      <c r="AE2583" s="114">
        <f t="shared" si="907"/>
        <v>0</v>
      </c>
      <c r="AF2583" s="114">
        <f t="shared" si="908"/>
        <v>0</v>
      </c>
      <c r="AG2583" s="354" t="str">
        <f t="shared" si="909"/>
        <v>STAG</v>
      </c>
      <c r="AH2583" s="114">
        <f>IF(ISNA(VLOOKUP(L2583,'MASTER DATA'!$A$1:$F$192,6,0)),0,VLOOKUP(L2583,'MASTER DATA'!$A$1:$F$192,6,0))*AE2583</f>
        <v>0</v>
      </c>
      <c r="AI2583" s="354" t="e">
        <f>VLOOKUP($D2583,'warehouse mapping'!$AN$7:$AO$17,2,0)</f>
        <v>#N/A</v>
      </c>
      <c r="AJ2583" s="114">
        <f t="shared" ref="AJ2583" si="931">IF(AF2583=0,1,0)</f>
        <v>1</v>
      </c>
      <c r="AK2583" s="354" t="e">
        <f t="shared" ref="AK2583" si="932">IF(AND(AJ2583=1,AI2583="aktif"),D2583,"")</f>
        <v>#N/A</v>
      </c>
      <c r="AL2583" s="354" t="s">
        <v>170</v>
      </c>
      <c r="AM2583" s="354">
        <f t="shared" si="928"/>
        <v>0</v>
      </c>
      <c r="AN2583" s="354" t="b">
        <f t="shared" si="912"/>
        <v>1</v>
      </c>
    </row>
    <row r="2584" spans="4:40">
      <c r="D2584" s="108" t="str">
        <f t="shared" si="897"/>
        <v>ST</v>
      </c>
      <c r="E2584" s="108" t="str">
        <f t="shared" si="898"/>
        <v>AG</v>
      </c>
      <c r="F2584" s="108" t="str">
        <f t="shared" si="899"/>
        <v>I</v>
      </c>
      <c r="G2584" s="355" t="str">
        <f t="shared" si="900"/>
        <v>NG</v>
      </c>
      <c r="H2584" s="308" t="s">
        <v>3176</v>
      </c>
      <c r="I2584" s="232"/>
      <c r="J2584" s="233"/>
      <c r="K2584" s="233"/>
      <c r="L2584" s="134"/>
      <c r="M2584" s="357" t="str">
        <f>IF(ISNA(VLOOKUP(L2584,'MASTER DATA'!$A$1:$B$192,2,0)),"",VLOOKUP(L2584,'MASTER DATA'!$A$1:$B$192,2,0))</f>
        <v/>
      </c>
      <c r="N2584" s="354">
        <v>0</v>
      </c>
      <c r="O2584" s="232" t="e">
        <f t="shared" si="901"/>
        <v>#N/A</v>
      </c>
      <c r="P2584" s="232" t="e">
        <f t="shared" si="902"/>
        <v>#N/A</v>
      </c>
      <c r="Q2584" s="232" t="e">
        <f>VLOOKUP(L2584,'MASTER DATA'!$A$1:$E$192,5,0)</f>
        <v>#N/A</v>
      </c>
      <c r="R2584" s="234">
        <f>SUMIF('picking of the day'!$H$4:$H$358,WMS!H2584&amp;WMS!L2584,'picking of the day'!$E$4:$E$358)</f>
        <v>0</v>
      </c>
      <c r="S2584" s="354"/>
      <c r="T2584" s="354"/>
      <c r="U2584" s="114">
        <f>IF(ISNA(VLOOKUP(H2584,'data putaway'!$A$1:$E$530,3,0)),0,VLOOKUP(H2584,'data putaway'!$A$1:$E$530,3,0))</f>
        <v>0</v>
      </c>
      <c r="V2584" s="354">
        <f t="shared" si="903"/>
        <v>0</v>
      </c>
      <c r="W2584" s="114">
        <f>IF(ISNA(VLOOKUP(H2584,'data putaway'!$A$1:$E$530,2,0)),0,VLOOKUP(H2584,'data putaway'!$A$1:$E$530,2,0))</f>
        <v>0</v>
      </c>
      <c r="X2584" s="354" t="b">
        <f t="shared" si="904"/>
        <v>1</v>
      </c>
      <c r="Y2584" s="354">
        <f>IF(ISNA(VLOOKUP(H2584,'data putaway'!$A$1:$E$530,4,0)),0,VLOOKUP(H2584,'data putaway'!$A$1:$E$530,4,0))</f>
        <v>0</v>
      </c>
      <c r="Z2584" s="113">
        <f>IF(ISNA(VLOOKUP(H2584,'data putaway'!$A$1:$E$530,5,0)),0,VLOOKUP(H2584,'data putaway'!$A$1:$E$530,5,0))</f>
        <v>0</v>
      </c>
      <c r="AA2584" s="354" t="b">
        <f t="shared" si="905"/>
        <v>1</v>
      </c>
      <c r="AB2584" s="354"/>
      <c r="AC2584" s="356" t="str">
        <f t="shared" ca="1" si="906"/>
        <v/>
      </c>
      <c r="AD2584" s="114" t="str">
        <f t="shared" ca="1" si="925"/>
        <v/>
      </c>
      <c r="AE2584" s="114">
        <f t="shared" si="907"/>
        <v>0</v>
      </c>
      <c r="AF2584" s="114">
        <f t="shared" si="908"/>
        <v>0</v>
      </c>
      <c r="AG2584" s="354" t="str">
        <f t="shared" si="909"/>
        <v>STAG</v>
      </c>
      <c r="AH2584" s="114">
        <f>IF(ISNA(VLOOKUP(L2584,'MASTER DATA'!$A$1:$F$192,6,0)),0,VLOOKUP(L2584,'MASTER DATA'!$A$1:$F$192,6,0))*AE2584</f>
        <v>0</v>
      </c>
      <c r="AI2584" s="354" t="e">
        <f>VLOOKUP($D2584,'warehouse mapping'!$AN$7:$AO$17,2,0)</f>
        <v>#N/A</v>
      </c>
      <c r="AJ2584" s="114">
        <f t="shared" ref="AJ2584" si="933">IF(AF2584=0,1,0)</f>
        <v>1</v>
      </c>
      <c r="AK2584" s="354" t="e">
        <f t="shared" ref="AK2584" si="934">IF(AND(AJ2584=1,AI2584="aktif"),D2584,"")</f>
        <v>#N/A</v>
      </c>
      <c r="AL2584" s="354" t="s">
        <v>170</v>
      </c>
      <c r="AM2584" s="354">
        <f t="shared" si="928"/>
        <v>0</v>
      </c>
      <c r="AN2584" s="354" t="b">
        <f t="shared" si="912"/>
        <v>1</v>
      </c>
    </row>
    <row r="2585" spans="4:40">
      <c r="D2585" s="108" t="str">
        <f t="shared" si="897"/>
        <v>ST</v>
      </c>
      <c r="E2585" s="108" t="str">
        <f t="shared" si="898"/>
        <v>AG</v>
      </c>
      <c r="F2585" s="108" t="str">
        <f t="shared" si="899"/>
        <v>I</v>
      </c>
      <c r="G2585" s="355" t="str">
        <f t="shared" si="900"/>
        <v>NG</v>
      </c>
      <c r="H2585" s="308" t="s">
        <v>3176</v>
      </c>
      <c r="I2585" s="232"/>
      <c r="J2585" s="233"/>
      <c r="K2585" s="233"/>
      <c r="L2585" s="295"/>
      <c r="M2585" s="357" t="str">
        <f>IF(ISNA(VLOOKUP(L2585,'MASTER DATA'!$A$1:$B$192,2,0)),"",VLOOKUP(L2585,'MASTER DATA'!$A$1:$B$192,2,0))</f>
        <v/>
      </c>
      <c r="N2585" s="354">
        <v>0</v>
      </c>
      <c r="O2585" s="232" t="e">
        <f t="shared" si="901"/>
        <v>#N/A</v>
      </c>
      <c r="P2585" s="232" t="e">
        <f t="shared" si="902"/>
        <v>#N/A</v>
      </c>
      <c r="Q2585" s="232" t="e">
        <f>VLOOKUP(L2585,'MASTER DATA'!$A$1:$E$192,5,0)</f>
        <v>#N/A</v>
      </c>
      <c r="R2585" s="234">
        <f>SUMIF('picking of the day'!$H$4:$H$358,WMS!H2585&amp;WMS!L2585,'picking of the day'!$E$4:$E$358)</f>
        <v>0</v>
      </c>
      <c r="S2585" s="354"/>
      <c r="T2585" s="354"/>
      <c r="U2585" s="114">
        <f>IF(ISNA(VLOOKUP(H2585,'data putaway'!$A$1:$E$530,3,0)),0,VLOOKUP(H2585,'data putaway'!$A$1:$E$530,3,0))</f>
        <v>0</v>
      </c>
      <c r="V2585" s="354">
        <f t="shared" si="903"/>
        <v>0</v>
      </c>
      <c r="W2585" s="114">
        <f>IF(ISNA(VLOOKUP(H2585,'data putaway'!$A$1:$E$530,2,0)),0,VLOOKUP(H2585,'data putaway'!$A$1:$E$530,2,0))</f>
        <v>0</v>
      </c>
      <c r="X2585" s="354" t="b">
        <f t="shared" si="904"/>
        <v>1</v>
      </c>
      <c r="Y2585" s="354">
        <f>IF(ISNA(VLOOKUP(H2585,'data putaway'!$A$1:$E$530,4,0)),0,VLOOKUP(H2585,'data putaway'!$A$1:$E$530,4,0))</f>
        <v>0</v>
      </c>
      <c r="Z2585" s="113">
        <f>IF(ISNA(VLOOKUP(H2585,'data putaway'!$A$1:$E$530,5,0)),0,VLOOKUP(H2585,'data putaway'!$A$1:$E$530,5,0))</f>
        <v>0</v>
      </c>
      <c r="AA2585" s="354" t="b">
        <f t="shared" si="905"/>
        <v>1</v>
      </c>
      <c r="AB2585" s="354"/>
      <c r="AC2585" s="356" t="str">
        <f t="shared" ca="1" si="906"/>
        <v/>
      </c>
      <c r="AD2585" s="114" t="str">
        <f t="shared" ca="1" si="925"/>
        <v/>
      </c>
      <c r="AE2585" s="114">
        <f t="shared" si="907"/>
        <v>0</v>
      </c>
      <c r="AF2585" s="114">
        <f t="shared" si="908"/>
        <v>0</v>
      </c>
      <c r="AG2585" s="354" t="str">
        <f t="shared" si="909"/>
        <v>STAG</v>
      </c>
      <c r="AH2585" s="114">
        <f>IF(ISNA(VLOOKUP(L2585,'MASTER DATA'!$A$1:$F$192,6,0)),0,VLOOKUP(L2585,'MASTER DATA'!$A$1:$F$192,6,0))*AE2585</f>
        <v>0</v>
      </c>
      <c r="AI2585" s="354" t="e">
        <f>VLOOKUP($D2585,'warehouse mapping'!$AN$7:$AO$17,2,0)</f>
        <v>#N/A</v>
      </c>
      <c r="AJ2585" s="114">
        <f t="shared" ref="AJ2585" si="935">IF(AF2585=0,1,0)</f>
        <v>1</v>
      </c>
      <c r="AK2585" s="354" t="e">
        <f t="shared" ref="AK2585" si="936">IF(AND(AJ2585=1,AI2585="aktif"),D2585,"")</f>
        <v>#N/A</v>
      </c>
      <c r="AL2585" s="354" t="s">
        <v>170</v>
      </c>
      <c r="AM2585" s="354">
        <f t="shared" si="928"/>
        <v>0</v>
      </c>
      <c r="AN2585" s="354" t="b">
        <f t="shared" si="912"/>
        <v>1</v>
      </c>
    </row>
    <row r="2586" spans="4:40">
      <c r="D2586" s="108" t="str">
        <f t="shared" ref="D2586:D2611" si="937">LEFT(H2586,2)</f>
        <v>ST</v>
      </c>
      <c r="E2586" s="108" t="str">
        <f t="shared" ref="E2586:E2611" si="938">MID(H2586,3,2)</f>
        <v>AG</v>
      </c>
      <c r="F2586" s="108" t="str">
        <f t="shared" ref="F2586:F2611" si="939">MID(H2586,5,1)</f>
        <v>I</v>
      </c>
      <c r="G2586" s="355" t="str">
        <f t="shared" si="900"/>
        <v>NG</v>
      </c>
      <c r="H2586" s="308" t="s">
        <v>3176</v>
      </c>
      <c r="I2586" s="232"/>
      <c r="J2586" s="233"/>
      <c r="K2586" s="233"/>
      <c r="L2586" s="295"/>
      <c r="M2586" s="357" t="str">
        <f>IF(ISNA(VLOOKUP(L2586,'MASTER DATA'!$A$1:$B$192,2,0)),"",VLOOKUP(L2586,'MASTER DATA'!$A$1:$B$192,2,0))</f>
        <v/>
      </c>
      <c r="N2586" s="354">
        <v>0</v>
      </c>
      <c r="O2586" s="232" t="e">
        <f t="shared" ref="O2586:O2611" si="940">(V2586-P2586)/Q2586</f>
        <v>#N/A</v>
      </c>
      <c r="P2586" s="232" t="e">
        <f t="shared" ref="P2586:P2611" si="941">MOD(V2586,Q2586)</f>
        <v>#N/A</v>
      </c>
      <c r="Q2586" s="232" t="e">
        <f>VLOOKUP(L2586,'MASTER DATA'!$A$1:$E$192,5,0)</f>
        <v>#N/A</v>
      </c>
      <c r="R2586" s="234">
        <f>SUMIF('picking of the day'!$H$4:$H$358,WMS!H2586&amp;WMS!L2586,'picking of the day'!$E$4:$E$358)</f>
        <v>0</v>
      </c>
      <c r="S2586" s="354"/>
      <c r="T2586" s="354"/>
      <c r="U2586" s="114">
        <f>IF(ISNA(VLOOKUP(H2586,'data putaway'!$A$1:$E$530,3,0)),0,VLOOKUP(H2586,'data putaway'!$A$1:$E$530,3,0))</f>
        <v>0</v>
      </c>
      <c r="V2586" s="354">
        <f t="shared" si="903"/>
        <v>0</v>
      </c>
      <c r="W2586" s="114">
        <f>IF(ISNA(VLOOKUP(H2586,'data putaway'!$A$1:$E$530,2,0)),0,VLOOKUP(H2586,'data putaway'!$A$1:$E$530,2,0))</f>
        <v>0</v>
      </c>
      <c r="X2586" s="354" t="b">
        <f t="shared" ref="X2586:X2611" si="942">W2586=L2586</f>
        <v>1</v>
      </c>
      <c r="Y2586" s="354">
        <f>IF(ISNA(VLOOKUP(H2586,'data putaway'!$A$1:$E$530,4,0)),0,VLOOKUP(H2586,'data putaway'!$A$1:$E$530,4,0))</f>
        <v>0</v>
      </c>
      <c r="Z2586" s="113">
        <f>IF(ISNA(VLOOKUP(H2586,'data putaway'!$A$1:$E$530,5,0)),0,VLOOKUP(H2586,'data putaway'!$A$1:$E$530,5,0))</f>
        <v>0</v>
      </c>
      <c r="AA2586" s="354" t="b">
        <f t="shared" si="905"/>
        <v>1</v>
      </c>
      <c r="AB2586" s="354"/>
      <c r="AC2586" s="356" t="str">
        <f t="shared" ca="1" si="906"/>
        <v/>
      </c>
      <c r="AD2586" s="114" t="str">
        <f t="shared" ca="1" si="925"/>
        <v/>
      </c>
      <c r="AE2586" s="114">
        <f t="shared" si="907"/>
        <v>0</v>
      </c>
      <c r="AF2586" s="114">
        <f t="shared" si="908"/>
        <v>0</v>
      </c>
      <c r="AG2586" s="354" t="str">
        <f t="shared" ref="AG2586:AG2611" si="943">D2586&amp;E2586</f>
        <v>STAG</v>
      </c>
      <c r="AH2586" s="114">
        <f>IF(ISNA(VLOOKUP(L2586,'MASTER DATA'!$A$1:$F$192,6,0)),0,VLOOKUP(L2586,'MASTER DATA'!$A$1:$F$192,6,0))*AE2586</f>
        <v>0</v>
      </c>
      <c r="AI2586" s="354" t="e">
        <f>VLOOKUP($D2586,'warehouse mapping'!$AN$7:$AO$17,2,0)</f>
        <v>#N/A</v>
      </c>
      <c r="AJ2586" s="114">
        <f t="shared" ref="AJ2586:AJ2587" si="944">IF(AF2586=0,1,0)</f>
        <v>1</v>
      </c>
      <c r="AK2586" s="354" t="e">
        <f t="shared" ref="AK2586:AK2587" si="945">IF(AND(AJ2586=1,AI2586="aktif"),D2586,"")</f>
        <v>#N/A</v>
      </c>
      <c r="AL2586" s="354" t="s">
        <v>170</v>
      </c>
      <c r="AM2586" s="354">
        <f t="shared" si="928"/>
        <v>0</v>
      </c>
      <c r="AN2586" s="354" t="b">
        <f t="shared" si="912"/>
        <v>1</v>
      </c>
    </row>
    <row r="2587" spans="4:40">
      <c r="D2587" s="108" t="str">
        <f t="shared" si="937"/>
        <v>ST</v>
      </c>
      <c r="E2587" s="108" t="str">
        <f t="shared" si="938"/>
        <v>AG</v>
      </c>
      <c r="F2587" s="108" t="str">
        <f t="shared" si="939"/>
        <v>I</v>
      </c>
      <c r="G2587" s="355" t="str">
        <f t="shared" si="900"/>
        <v>NG</v>
      </c>
      <c r="H2587" s="308" t="s">
        <v>3176</v>
      </c>
      <c r="I2587" s="232"/>
      <c r="J2587" s="233"/>
      <c r="K2587" s="233"/>
      <c r="L2587" s="295"/>
      <c r="M2587" s="357" t="str">
        <f>IF(ISNA(VLOOKUP(L2587,'MASTER DATA'!$A$1:$B$192,2,0)),"",VLOOKUP(L2587,'MASTER DATA'!$A$1:$B$192,2,0))</f>
        <v/>
      </c>
      <c r="N2587" s="354">
        <v>0</v>
      </c>
      <c r="O2587" s="232" t="e">
        <f t="shared" si="940"/>
        <v>#N/A</v>
      </c>
      <c r="P2587" s="232" t="e">
        <f t="shared" si="941"/>
        <v>#N/A</v>
      </c>
      <c r="Q2587" s="232" t="e">
        <f>VLOOKUP(L2587,'MASTER DATA'!$A$1:$E$192,5,0)</f>
        <v>#N/A</v>
      </c>
      <c r="R2587" s="234">
        <f>SUMIF('picking of the day'!$H$4:$H$358,WMS!H2587&amp;WMS!L2587,'picking of the day'!$E$4:$E$358)</f>
        <v>0</v>
      </c>
      <c r="S2587" s="354"/>
      <c r="T2587" s="354"/>
      <c r="U2587" s="114">
        <f>IF(ISNA(VLOOKUP(H2587,'data putaway'!$A$1:$E$530,3,0)),0,VLOOKUP(H2587,'data putaway'!$A$1:$E$530,3,0))</f>
        <v>0</v>
      </c>
      <c r="V2587" s="354">
        <f t="shared" si="903"/>
        <v>0</v>
      </c>
      <c r="W2587" s="114">
        <f>IF(ISNA(VLOOKUP(H2587,'data putaway'!$A$1:$E$530,2,0)),0,VLOOKUP(H2587,'data putaway'!$A$1:$E$530,2,0))</f>
        <v>0</v>
      </c>
      <c r="X2587" s="354" t="b">
        <f t="shared" si="942"/>
        <v>1</v>
      </c>
      <c r="Y2587" s="354">
        <f>IF(ISNA(VLOOKUP(H2587,'data putaway'!$A$1:$E$530,4,0)),0,VLOOKUP(H2587,'data putaway'!$A$1:$E$530,4,0))</f>
        <v>0</v>
      </c>
      <c r="Z2587" s="113">
        <f>IF(ISNA(VLOOKUP(H2587,'data putaway'!$A$1:$E$530,5,0)),0,VLOOKUP(H2587,'data putaway'!$A$1:$E$530,5,0))</f>
        <v>0</v>
      </c>
      <c r="AA2587" s="354" t="b">
        <f t="shared" si="905"/>
        <v>1</v>
      </c>
      <c r="AB2587" s="354"/>
      <c r="AC2587" s="356" t="str">
        <f t="shared" ca="1" si="906"/>
        <v/>
      </c>
      <c r="AD2587" s="114" t="str">
        <f t="shared" ca="1" si="925"/>
        <v/>
      </c>
      <c r="AE2587" s="114">
        <f t="shared" si="907"/>
        <v>0</v>
      </c>
      <c r="AF2587" s="114">
        <f t="shared" si="908"/>
        <v>0</v>
      </c>
      <c r="AG2587" s="354" t="str">
        <f t="shared" si="943"/>
        <v>STAG</v>
      </c>
      <c r="AH2587" s="114">
        <f>IF(ISNA(VLOOKUP(L2587,'MASTER DATA'!$A$1:$F$192,6,0)),0,VLOOKUP(L2587,'MASTER DATA'!$A$1:$F$192,6,0))*AE2587</f>
        <v>0</v>
      </c>
      <c r="AI2587" s="354" t="e">
        <f>VLOOKUP($D2587,'warehouse mapping'!$AN$7:$AO$17,2,0)</f>
        <v>#N/A</v>
      </c>
      <c r="AJ2587" s="114">
        <f t="shared" si="944"/>
        <v>1</v>
      </c>
      <c r="AK2587" s="354" t="e">
        <f t="shared" si="945"/>
        <v>#N/A</v>
      </c>
      <c r="AL2587" s="354" t="s">
        <v>170</v>
      </c>
      <c r="AM2587" s="354">
        <f t="shared" si="928"/>
        <v>0</v>
      </c>
      <c r="AN2587" s="354" t="b">
        <f t="shared" si="912"/>
        <v>1</v>
      </c>
    </row>
    <row r="2588" spans="4:40">
      <c r="D2588" s="108" t="str">
        <f t="shared" si="937"/>
        <v>ST</v>
      </c>
      <c r="E2588" s="108" t="str">
        <f t="shared" si="938"/>
        <v>AG</v>
      </c>
      <c r="F2588" s="108" t="str">
        <f t="shared" si="939"/>
        <v>I</v>
      </c>
      <c r="G2588" s="355" t="str">
        <f t="shared" si="900"/>
        <v>NG</v>
      </c>
      <c r="H2588" s="308" t="s">
        <v>3176</v>
      </c>
      <c r="I2588" s="232"/>
      <c r="J2588" s="233"/>
      <c r="K2588" s="233"/>
      <c r="L2588" s="295"/>
      <c r="M2588" s="357" t="str">
        <f>IF(ISNA(VLOOKUP(L2588,'MASTER DATA'!$A$1:$B$192,2,0)),"",VLOOKUP(L2588,'MASTER DATA'!$A$1:$B$192,2,0))</f>
        <v/>
      </c>
      <c r="N2588" s="354">
        <v>0</v>
      </c>
      <c r="O2588" s="232" t="e">
        <f t="shared" si="940"/>
        <v>#N/A</v>
      </c>
      <c r="P2588" s="232" t="e">
        <f t="shared" si="941"/>
        <v>#N/A</v>
      </c>
      <c r="Q2588" s="232" t="e">
        <f>VLOOKUP(L2588,'MASTER DATA'!$A$1:$E$192,5,0)</f>
        <v>#N/A</v>
      </c>
      <c r="R2588" s="234">
        <f>SUMIF('picking of the day'!$H$4:$H$358,WMS!H2588&amp;WMS!L2588,'picking of the day'!$E$4:$E$358)</f>
        <v>0</v>
      </c>
      <c r="S2588" s="354"/>
      <c r="T2588" s="354"/>
      <c r="U2588" s="114">
        <f>IF(ISNA(VLOOKUP(H2588,'data putaway'!$A$1:$E$530,3,0)),0,VLOOKUP(H2588,'data putaway'!$A$1:$E$530,3,0))</f>
        <v>0</v>
      </c>
      <c r="V2588" s="354">
        <f t="shared" si="903"/>
        <v>0</v>
      </c>
      <c r="W2588" s="114">
        <f>IF(ISNA(VLOOKUP(H2588,'data putaway'!$A$1:$E$530,2,0)),0,VLOOKUP(H2588,'data putaway'!$A$1:$E$530,2,0))</f>
        <v>0</v>
      </c>
      <c r="X2588" s="354" t="b">
        <f t="shared" si="942"/>
        <v>1</v>
      </c>
      <c r="Y2588" s="354">
        <f>IF(ISNA(VLOOKUP(H2588,'data putaway'!$A$1:$E$530,4,0)),0,VLOOKUP(H2588,'data putaway'!$A$1:$E$530,4,0))</f>
        <v>0</v>
      </c>
      <c r="Z2588" s="113">
        <f>IF(ISNA(VLOOKUP(H2588,'data putaway'!$A$1:$E$530,5,0)),0,VLOOKUP(H2588,'data putaway'!$A$1:$E$530,5,0))</f>
        <v>0</v>
      </c>
      <c r="AA2588" s="354" t="b">
        <f t="shared" si="905"/>
        <v>1</v>
      </c>
      <c r="AB2588" s="354"/>
      <c r="AC2588" s="356" t="str">
        <f t="shared" ca="1" si="906"/>
        <v/>
      </c>
      <c r="AD2588" s="114" t="str">
        <f t="shared" ca="1" si="925"/>
        <v/>
      </c>
      <c r="AE2588" s="114">
        <f t="shared" si="907"/>
        <v>0</v>
      </c>
      <c r="AF2588" s="114">
        <f t="shared" si="908"/>
        <v>0</v>
      </c>
      <c r="AG2588" s="354" t="str">
        <f t="shared" si="943"/>
        <v>STAG</v>
      </c>
      <c r="AH2588" s="114">
        <f>IF(ISNA(VLOOKUP(L2588,'MASTER DATA'!$A$1:$F$192,6,0)),0,VLOOKUP(L2588,'MASTER DATA'!$A$1:$F$192,6,0))*AE2588</f>
        <v>0</v>
      </c>
      <c r="AI2588" s="354" t="e">
        <f>VLOOKUP($D2588,'warehouse mapping'!$AN$7:$AO$17,2,0)</f>
        <v>#N/A</v>
      </c>
      <c r="AJ2588" s="114">
        <f t="shared" ref="AJ2588" si="946">IF(AF2588=0,1,0)</f>
        <v>1</v>
      </c>
      <c r="AK2588" s="354" t="e">
        <f t="shared" ref="AK2588" si="947">IF(AND(AJ2588=1,AI2588="aktif"),D2588,"")</f>
        <v>#N/A</v>
      </c>
      <c r="AL2588" s="354" t="s">
        <v>170</v>
      </c>
      <c r="AM2588" s="354">
        <f t="shared" si="928"/>
        <v>0</v>
      </c>
      <c r="AN2588" s="354" t="b">
        <f t="shared" si="912"/>
        <v>1</v>
      </c>
    </row>
    <row r="2589" spans="4:40">
      <c r="D2589" s="108" t="str">
        <f t="shared" si="937"/>
        <v>ST</v>
      </c>
      <c r="E2589" s="108" t="str">
        <f t="shared" si="938"/>
        <v>AG</v>
      </c>
      <c r="F2589" s="108" t="str">
        <f t="shared" si="939"/>
        <v>I</v>
      </c>
      <c r="G2589" s="355" t="str">
        <f t="shared" si="900"/>
        <v>NG</v>
      </c>
      <c r="H2589" s="308" t="s">
        <v>3176</v>
      </c>
      <c r="I2589" s="232"/>
      <c r="J2589" s="233"/>
      <c r="K2589" s="233"/>
      <c r="L2589" s="295"/>
      <c r="M2589" s="357" t="str">
        <f>IF(ISNA(VLOOKUP(L2589,'MASTER DATA'!$A$1:$B$192,2,0)),"",VLOOKUP(L2589,'MASTER DATA'!$A$1:$B$192,2,0))</f>
        <v/>
      </c>
      <c r="N2589" s="354">
        <v>0</v>
      </c>
      <c r="O2589" s="232" t="e">
        <f t="shared" si="940"/>
        <v>#N/A</v>
      </c>
      <c r="P2589" s="232" t="e">
        <f t="shared" si="941"/>
        <v>#N/A</v>
      </c>
      <c r="Q2589" s="232" t="e">
        <f>VLOOKUP(L2589,'MASTER DATA'!$A$1:$E$192,5,0)</f>
        <v>#N/A</v>
      </c>
      <c r="R2589" s="234">
        <f>SUMIF('picking of the day'!$H$4:$H$358,WMS!H2589&amp;WMS!L2589,'picking of the day'!$E$4:$E$358)</f>
        <v>0</v>
      </c>
      <c r="S2589" s="354"/>
      <c r="T2589" s="354"/>
      <c r="U2589" s="114">
        <f>IF(ISNA(VLOOKUP(H2589,'data putaway'!$A$1:$E$530,3,0)),0,VLOOKUP(H2589,'data putaway'!$A$1:$E$530,3,0))</f>
        <v>0</v>
      </c>
      <c r="V2589" s="354">
        <f t="shared" si="903"/>
        <v>0</v>
      </c>
      <c r="W2589" s="114">
        <f>IF(ISNA(VLOOKUP(H2589,'data putaway'!$A$1:$E$530,2,0)),0,VLOOKUP(H2589,'data putaway'!$A$1:$E$530,2,0))</f>
        <v>0</v>
      </c>
      <c r="X2589" s="354" t="b">
        <f t="shared" si="942"/>
        <v>1</v>
      </c>
      <c r="Y2589" s="354">
        <f>IF(ISNA(VLOOKUP(H2589,'data putaway'!$A$1:$E$530,4,0)),0,VLOOKUP(H2589,'data putaway'!$A$1:$E$530,4,0))</f>
        <v>0</v>
      </c>
      <c r="Z2589" s="113">
        <f>IF(ISNA(VLOOKUP(H2589,'data putaway'!$A$1:$E$530,5,0)),0,VLOOKUP(H2589,'data putaway'!$A$1:$E$530,5,0))</f>
        <v>0</v>
      </c>
      <c r="AA2589" s="354" t="b">
        <f t="shared" si="905"/>
        <v>1</v>
      </c>
      <c r="AB2589" s="354"/>
      <c r="AC2589" s="356" t="str">
        <f t="shared" ca="1" si="906"/>
        <v/>
      </c>
      <c r="AD2589" s="114" t="str">
        <f t="shared" ca="1" si="925"/>
        <v/>
      </c>
      <c r="AE2589" s="114">
        <f t="shared" si="907"/>
        <v>0</v>
      </c>
      <c r="AF2589" s="114">
        <f t="shared" si="908"/>
        <v>0</v>
      </c>
      <c r="AG2589" s="354" t="str">
        <f t="shared" si="943"/>
        <v>STAG</v>
      </c>
      <c r="AH2589" s="114">
        <f>IF(ISNA(VLOOKUP(L2589,'MASTER DATA'!$A$1:$F$192,6,0)),0,VLOOKUP(L2589,'MASTER DATA'!$A$1:$F$192,6,0))*AE2589</f>
        <v>0</v>
      </c>
      <c r="AI2589" s="354" t="e">
        <f>VLOOKUP($D2589,'warehouse mapping'!$AN$7:$AO$17,2,0)</f>
        <v>#N/A</v>
      </c>
      <c r="AJ2589" s="114">
        <f t="shared" ref="AJ2589" si="948">IF(AF2589=0,1,0)</f>
        <v>1</v>
      </c>
      <c r="AK2589" s="354" t="e">
        <f t="shared" ref="AK2589" si="949">IF(AND(AJ2589=1,AI2589="aktif"),D2589,"")</f>
        <v>#N/A</v>
      </c>
      <c r="AL2589" s="354" t="s">
        <v>170</v>
      </c>
      <c r="AM2589" s="354">
        <f t="shared" si="928"/>
        <v>0</v>
      </c>
      <c r="AN2589" s="354" t="b">
        <f t="shared" si="912"/>
        <v>1</v>
      </c>
    </row>
    <row r="2590" spans="4:40">
      <c r="D2590" s="108" t="str">
        <f t="shared" si="937"/>
        <v>ST</v>
      </c>
      <c r="E2590" s="108" t="str">
        <f t="shared" si="938"/>
        <v>AG</v>
      </c>
      <c r="F2590" s="108" t="str">
        <f t="shared" si="939"/>
        <v>I</v>
      </c>
      <c r="G2590" s="355" t="str">
        <f t="shared" si="900"/>
        <v>NG</v>
      </c>
      <c r="H2590" s="308" t="s">
        <v>3176</v>
      </c>
      <c r="I2590" s="232"/>
      <c r="J2590" s="233"/>
      <c r="K2590" s="233"/>
      <c r="L2590" s="295"/>
      <c r="M2590" s="357" t="str">
        <f>IF(ISNA(VLOOKUP(L2590,'MASTER DATA'!$A$1:$B$192,2,0)),"",VLOOKUP(L2590,'MASTER DATA'!$A$1:$B$192,2,0))</f>
        <v/>
      </c>
      <c r="N2590" s="354">
        <v>0</v>
      </c>
      <c r="O2590" s="232" t="e">
        <f t="shared" si="940"/>
        <v>#N/A</v>
      </c>
      <c r="P2590" s="232" t="e">
        <f t="shared" si="941"/>
        <v>#N/A</v>
      </c>
      <c r="Q2590" s="232" t="e">
        <f>VLOOKUP(L2590,'MASTER DATA'!$A$1:$E$192,5,0)</f>
        <v>#N/A</v>
      </c>
      <c r="R2590" s="234">
        <f>SUMIF('picking of the day'!$H$4:$H$358,WMS!H2590&amp;WMS!L2590,'picking of the day'!$E$4:$E$358)</f>
        <v>0</v>
      </c>
      <c r="S2590" s="354"/>
      <c r="T2590" s="354"/>
      <c r="U2590" s="114">
        <f>IF(ISNA(VLOOKUP(H2590,'data putaway'!$A$1:$E$530,3,0)),0,VLOOKUP(H2590,'data putaway'!$A$1:$E$530,3,0))</f>
        <v>0</v>
      </c>
      <c r="V2590" s="354">
        <f t="shared" si="903"/>
        <v>0</v>
      </c>
      <c r="W2590" s="114">
        <f>IF(ISNA(VLOOKUP(H2590,'data putaway'!$A$1:$E$530,2,0)),0,VLOOKUP(H2590,'data putaway'!$A$1:$E$530,2,0))</f>
        <v>0</v>
      </c>
      <c r="X2590" s="354" t="b">
        <f t="shared" si="942"/>
        <v>1</v>
      </c>
      <c r="Y2590" s="354">
        <f>IF(ISNA(VLOOKUP(H2590,'data putaway'!$A$1:$E$530,4,0)),0,VLOOKUP(H2590,'data putaway'!$A$1:$E$530,4,0))</f>
        <v>0</v>
      </c>
      <c r="Z2590" s="113">
        <f>IF(ISNA(VLOOKUP(H2590,'data putaway'!$A$1:$E$530,5,0)),0,VLOOKUP(H2590,'data putaway'!$A$1:$E$530,5,0))</f>
        <v>0</v>
      </c>
      <c r="AA2590" s="354" t="b">
        <f t="shared" si="905"/>
        <v>1</v>
      </c>
      <c r="AB2590" s="354"/>
      <c r="AC2590" s="356" t="str">
        <f t="shared" ca="1" si="906"/>
        <v/>
      </c>
      <c r="AD2590" s="114" t="str">
        <f t="shared" ca="1" si="925"/>
        <v/>
      </c>
      <c r="AE2590" s="114">
        <f t="shared" si="907"/>
        <v>0</v>
      </c>
      <c r="AF2590" s="114">
        <f t="shared" si="908"/>
        <v>0</v>
      </c>
      <c r="AG2590" s="354" t="str">
        <f t="shared" si="943"/>
        <v>STAG</v>
      </c>
      <c r="AH2590" s="114">
        <f>IF(ISNA(VLOOKUP(L2590,'MASTER DATA'!$A$1:$F$192,6,0)),0,VLOOKUP(L2590,'MASTER DATA'!$A$1:$F$192,6,0))*AE2590</f>
        <v>0</v>
      </c>
      <c r="AI2590" s="354" t="e">
        <f>VLOOKUP($D2590,'warehouse mapping'!$AN$7:$AO$17,2,0)</f>
        <v>#N/A</v>
      </c>
      <c r="AJ2590" s="114">
        <f t="shared" ref="AJ2590" si="950">IF(AF2590=0,1,0)</f>
        <v>1</v>
      </c>
      <c r="AK2590" s="354" t="e">
        <f t="shared" ref="AK2590" si="951">IF(AND(AJ2590=1,AI2590="aktif"),D2590,"")</f>
        <v>#N/A</v>
      </c>
      <c r="AL2590" s="354" t="s">
        <v>170</v>
      </c>
      <c r="AM2590" s="354">
        <f t="shared" si="928"/>
        <v>0</v>
      </c>
      <c r="AN2590" s="354" t="b">
        <f t="shared" si="912"/>
        <v>1</v>
      </c>
    </row>
    <row r="2591" spans="4:40">
      <c r="D2591" s="108" t="str">
        <f t="shared" si="937"/>
        <v>ST</v>
      </c>
      <c r="E2591" s="108" t="str">
        <f t="shared" si="938"/>
        <v>AG</v>
      </c>
      <c r="F2591" s="108" t="str">
        <f t="shared" si="939"/>
        <v>I</v>
      </c>
      <c r="G2591" s="355" t="str">
        <f t="shared" si="900"/>
        <v>NG</v>
      </c>
      <c r="H2591" s="308" t="s">
        <v>3176</v>
      </c>
      <c r="I2591" s="232"/>
      <c r="J2591" s="233"/>
      <c r="K2591" s="233"/>
      <c r="L2591" s="295"/>
      <c r="M2591" s="357" t="str">
        <f>IF(ISNA(VLOOKUP(L2591,'MASTER DATA'!$A$1:$B$192,2,0)),"",VLOOKUP(L2591,'MASTER DATA'!$A$1:$B$192,2,0))</f>
        <v/>
      </c>
      <c r="N2591" s="354">
        <v>0</v>
      </c>
      <c r="O2591" s="232" t="e">
        <f t="shared" si="940"/>
        <v>#N/A</v>
      </c>
      <c r="P2591" s="232" t="e">
        <f t="shared" si="941"/>
        <v>#N/A</v>
      </c>
      <c r="Q2591" s="232" t="e">
        <f>VLOOKUP(L2591,'MASTER DATA'!$A$1:$E$192,5,0)</f>
        <v>#N/A</v>
      </c>
      <c r="R2591" s="234">
        <f>SUMIF('picking of the day'!$H$4:$H$358,WMS!H2591&amp;WMS!L2591,'picking of the day'!$E$4:$E$358)</f>
        <v>0</v>
      </c>
      <c r="S2591" s="354"/>
      <c r="T2591" s="354"/>
      <c r="U2591" s="114">
        <f>IF(ISNA(VLOOKUP(H2591,'data putaway'!$A$1:$E$530,3,0)),0,VLOOKUP(H2591,'data putaway'!$A$1:$E$530,3,0))</f>
        <v>0</v>
      </c>
      <c r="V2591" s="354">
        <f t="shared" si="903"/>
        <v>0</v>
      </c>
      <c r="W2591" s="114">
        <f>IF(ISNA(VLOOKUP(H2591,'data putaway'!$A$1:$E$530,2,0)),0,VLOOKUP(H2591,'data putaway'!$A$1:$E$530,2,0))</f>
        <v>0</v>
      </c>
      <c r="X2591" s="354" t="b">
        <f t="shared" si="942"/>
        <v>1</v>
      </c>
      <c r="Y2591" s="354">
        <f>IF(ISNA(VLOOKUP(H2591,'data putaway'!$A$1:$E$530,4,0)),0,VLOOKUP(H2591,'data putaway'!$A$1:$E$530,4,0))</f>
        <v>0</v>
      </c>
      <c r="Z2591" s="113">
        <f>IF(ISNA(VLOOKUP(H2591,'data putaway'!$A$1:$E$530,5,0)),0,VLOOKUP(H2591,'data putaway'!$A$1:$E$530,5,0))</f>
        <v>0</v>
      </c>
      <c r="AA2591" s="354" t="b">
        <f t="shared" si="905"/>
        <v>1</v>
      </c>
      <c r="AB2591" s="354"/>
      <c r="AC2591" s="356" t="str">
        <f t="shared" ca="1" si="906"/>
        <v/>
      </c>
      <c r="AD2591" s="114" t="str">
        <f t="shared" ca="1" si="925"/>
        <v/>
      </c>
      <c r="AE2591" s="114">
        <f t="shared" si="907"/>
        <v>0</v>
      </c>
      <c r="AF2591" s="114">
        <f t="shared" si="908"/>
        <v>0</v>
      </c>
      <c r="AG2591" s="354" t="str">
        <f t="shared" si="943"/>
        <v>STAG</v>
      </c>
      <c r="AH2591" s="114">
        <f>IF(ISNA(VLOOKUP(L2591,'MASTER DATA'!$A$1:$F$192,6,0)),0,VLOOKUP(L2591,'MASTER DATA'!$A$1:$F$192,6,0))*AE2591</f>
        <v>0</v>
      </c>
      <c r="AI2591" s="354" t="e">
        <f>VLOOKUP($D2591,'warehouse mapping'!$AN$7:$AO$17,2,0)</f>
        <v>#N/A</v>
      </c>
      <c r="AJ2591" s="114">
        <f t="shared" ref="AJ2591" si="952">IF(AF2591=0,1,0)</f>
        <v>1</v>
      </c>
      <c r="AK2591" s="354" t="e">
        <f t="shared" ref="AK2591" si="953">IF(AND(AJ2591=1,AI2591="aktif"),D2591,"")</f>
        <v>#N/A</v>
      </c>
      <c r="AL2591" s="354" t="s">
        <v>170</v>
      </c>
      <c r="AM2591" s="354">
        <f t="shared" si="928"/>
        <v>0</v>
      </c>
      <c r="AN2591" s="354" t="b">
        <f t="shared" si="912"/>
        <v>1</v>
      </c>
    </row>
    <row r="2592" spans="4:40">
      <c r="D2592" s="108" t="str">
        <f t="shared" si="937"/>
        <v>ST</v>
      </c>
      <c r="E2592" s="108" t="str">
        <f t="shared" si="938"/>
        <v>AG</v>
      </c>
      <c r="F2592" s="108" t="str">
        <f t="shared" si="939"/>
        <v>I</v>
      </c>
      <c r="G2592" s="355" t="str">
        <f t="shared" si="900"/>
        <v>NG</v>
      </c>
      <c r="H2592" s="308" t="s">
        <v>3176</v>
      </c>
      <c r="I2592" s="232"/>
      <c r="J2592" s="233"/>
      <c r="K2592" s="233"/>
      <c r="L2592" s="370"/>
      <c r="M2592" s="357" t="str">
        <f>IF(ISNA(VLOOKUP(L2592,'MASTER DATA'!$A$1:$B$192,2,0)),"",VLOOKUP(L2592,'MASTER DATA'!$A$1:$B$192,2,0))</f>
        <v/>
      </c>
      <c r="N2592" s="354">
        <v>0</v>
      </c>
      <c r="O2592" s="232" t="e">
        <f t="shared" si="940"/>
        <v>#N/A</v>
      </c>
      <c r="P2592" s="232" t="e">
        <f t="shared" si="941"/>
        <v>#N/A</v>
      </c>
      <c r="Q2592" s="232" t="e">
        <f>VLOOKUP(L2592,'MASTER DATA'!$A$1:$E$192,5,0)</f>
        <v>#N/A</v>
      </c>
      <c r="R2592" s="234">
        <f>SUMIF('picking of the day'!$H$4:$H$358,WMS!H2592&amp;WMS!L2592,'picking of the day'!$E$4:$E$358)</f>
        <v>0</v>
      </c>
      <c r="S2592" s="354"/>
      <c r="T2592" s="354"/>
      <c r="U2592" s="114">
        <f>IF(ISNA(VLOOKUP(H2592,'data putaway'!$A$1:$E$530,3,0)),0,VLOOKUP(H2592,'data putaway'!$A$1:$E$530,3,0))</f>
        <v>0</v>
      </c>
      <c r="V2592" s="354">
        <f t="shared" si="903"/>
        <v>0</v>
      </c>
      <c r="W2592" s="114">
        <f>IF(ISNA(VLOOKUP(H2592,'data putaway'!$A$1:$E$530,2,0)),0,VLOOKUP(H2592,'data putaway'!$A$1:$E$530,2,0))</f>
        <v>0</v>
      </c>
      <c r="X2592" s="354" t="b">
        <f t="shared" si="942"/>
        <v>1</v>
      </c>
      <c r="Y2592" s="354">
        <f>IF(ISNA(VLOOKUP(H2592,'data putaway'!$A$1:$E$530,4,0)),0,VLOOKUP(H2592,'data putaway'!$A$1:$E$530,4,0))</f>
        <v>0</v>
      </c>
      <c r="Z2592" s="113">
        <f>IF(ISNA(VLOOKUP(H2592,'data putaway'!$A$1:$E$530,5,0)),0,VLOOKUP(H2592,'data putaway'!$A$1:$E$530,5,0))</f>
        <v>0</v>
      </c>
      <c r="AA2592" s="354" t="b">
        <f t="shared" si="905"/>
        <v>1</v>
      </c>
      <c r="AB2592" s="354"/>
      <c r="AC2592" s="356" t="str">
        <f t="shared" ca="1" si="906"/>
        <v/>
      </c>
      <c r="AD2592" s="114" t="str">
        <f t="shared" ca="1" si="925"/>
        <v/>
      </c>
      <c r="AE2592" s="114">
        <f t="shared" si="907"/>
        <v>0</v>
      </c>
      <c r="AF2592" s="114">
        <f t="shared" si="908"/>
        <v>0</v>
      </c>
      <c r="AG2592" s="354" t="str">
        <f t="shared" si="943"/>
        <v>STAG</v>
      </c>
      <c r="AH2592" s="114">
        <f>IF(ISNA(VLOOKUP(L2592,'MASTER DATA'!$A$1:$F$192,6,0)),0,VLOOKUP(L2592,'MASTER DATA'!$A$1:$F$192,6,0))*AE2592</f>
        <v>0</v>
      </c>
      <c r="AI2592" s="354" t="e">
        <f>VLOOKUP($D2592,'warehouse mapping'!$AN$7:$AO$17,2,0)</f>
        <v>#N/A</v>
      </c>
      <c r="AJ2592" s="114">
        <f t="shared" ref="AJ2592" si="954">IF(AF2592=0,1,0)</f>
        <v>1</v>
      </c>
      <c r="AK2592" s="354" t="e">
        <f t="shared" ref="AK2592" si="955">IF(AND(AJ2592=1,AI2592="aktif"),D2592,"")</f>
        <v>#N/A</v>
      </c>
      <c r="AL2592" s="354" t="s">
        <v>170</v>
      </c>
      <c r="AM2592" s="354">
        <f t="shared" si="928"/>
        <v>0</v>
      </c>
      <c r="AN2592" s="354" t="b">
        <f t="shared" si="912"/>
        <v>1</v>
      </c>
    </row>
    <row r="2593" spans="4:40">
      <c r="D2593" s="108" t="str">
        <f t="shared" si="937"/>
        <v>ST</v>
      </c>
      <c r="E2593" s="108" t="str">
        <f t="shared" si="938"/>
        <v>AG</v>
      </c>
      <c r="F2593" s="108" t="str">
        <f t="shared" si="939"/>
        <v>I</v>
      </c>
      <c r="G2593" s="355" t="str">
        <f t="shared" si="900"/>
        <v>NG</v>
      </c>
      <c r="H2593" s="308" t="s">
        <v>3176</v>
      </c>
      <c r="I2593" s="232"/>
      <c r="J2593" s="233"/>
      <c r="K2593" s="233"/>
      <c r="L2593" s="370"/>
      <c r="M2593" s="357" t="str">
        <f>IF(ISNA(VLOOKUP(L2593,'MASTER DATA'!$A$1:$B$192,2,0)),"",VLOOKUP(L2593,'MASTER DATA'!$A$1:$B$192,2,0))</f>
        <v/>
      </c>
      <c r="N2593" s="354">
        <v>0</v>
      </c>
      <c r="O2593" s="232" t="e">
        <f t="shared" si="940"/>
        <v>#N/A</v>
      </c>
      <c r="P2593" s="232" t="e">
        <f t="shared" si="941"/>
        <v>#N/A</v>
      </c>
      <c r="Q2593" s="232" t="e">
        <f>VLOOKUP(L2593,'MASTER DATA'!$A$1:$E$192,5,0)</f>
        <v>#N/A</v>
      </c>
      <c r="R2593" s="234">
        <f>SUMIF('picking of the day'!$H$4:$H$358,WMS!H2593&amp;WMS!L2593,'picking of the day'!$E$4:$E$358)</f>
        <v>0</v>
      </c>
      <c r="S2593" s="354"/>
      <c r="T2593" s="354"/>
      <c r="U2593" s="114">
        <f>IF(ISNA(VLOOKUP(H2593,'data putaway'!$A$1:$E$530,3,0)),0,VLOOKUP(H2593,'data putaway'!$A$1:$E$530,3,0))</f>
        <v>0</v>
      </c>
      <c r="V2593" s="354">
        <f t="shared" si="903"/>
        <v>0</v>
      </c>
      <c r="W2593" s="114">
        <f>IF(ISNA(VLOOKUP(H2593,'data putaway'!$A$1:$E$530,2,0)),0,VLOOKUP(H2593,'data putaway'!$A$1:$E$530,2,0))</f>
        <v>0</v>
      </c>
      <c r="X2593" s="354" t="b">
        <f t="shared" si="942"/>
        <v>1</v>
      </c>
      <c r="Y2593" s="354">
        <f>IF(ISNA(VLOOKUP(H2593,'data putaway'!$A$1:$E$530,4,0)),0,VLOOKUP(H2593,'data putaway'!$A$1:$E$530,4,0))</f>
        <v>0</v>
      </c>
      <c r="Z2593" s="113">
        <f>IF(ISNA(VLOOKUP(H2593,'data putaway'!$A$1:$E$530,5,0)),0,VLOOKUP(H2593,'data putaway'!$A$1:$E$530,5,0))</f>
        <v>0</v>
      </c>
      <c r="AA2593" s="354" t="b">
        <f t="shared" si="905"/>
        <v>1</v>
      </c>
      <c r="AB2593" s="354"/>
      <c r="AC2593" s="356" t="str">
        <f t="shared" ca="1" si="906"/>
        <v/>
      </c>
      <c r="AD2593" s="114" t="str">
        <f t="shared" ca="1" si="925"/>
        <v/>
      </c>
      <c r="AE2593" s="114">
        <f t="shared" si="907"/>
        <v>0</v>
      </c>
      <c r="AF2593" s="114">
        <f t="shared" si="908"/>
        <v>0</v>
      </c>
      <c r="AG2593" s="354" t="str">
        <f t="shared" si="943"/>
        <v>STAG</v>
      </c>
      <c r="AH2593" s="114">
        <f>IF(ISNA(VLOOKUP(L2593,'MASTER DATA'!$A$1:$F$192,6,0)),0,VLOOKUP(L2593,'MASTER DATA'!$A$1:$F$192,6,0))*AE2593</f>
        <v>0</v>
      </c>
      <c r="AI2593" s="354" t="e">
        <f>VLOOKUP($D2593,'warehouse mapping'!$AN$7:$AO$17,2,0)</f>
        <v>#N/A</v>
      </c>
      <c r="AJ2593" s="114">
        <f t="shared" ref="AJ2593" si="956">IF(AF2593=0,1,0)</f>
        <v>1</v>
      </c>
      <c r="AK2593" s="354" t="e">
        <f t="shared" ref="AK2593" si="957">IF(AND(AJ2593=1,AI2593="aktif"),D2593,"")</f>
        <v>#N/A</v>
      </c>
      <c r="AL2593" s="354" t="s">
        <v>170</v>
      </c>
      <c r="AM2593" s="354">
        <f t="shared" si="928"/>
        <v>0</v>
      </c>
      <c r="AN2593" s="354" t="b">
        <f t="shared" si="912"/>
        <v>1</v>
      </c>
    </row>
    <row r="2594" spans="4:40">
      <c r="D2594" s="115" t="str">
        <f t="shared" si="937"/>
        <v>ST</v>
      </c>
      <c r="E2594" s="115" t="str">
        <f t="shared" si="938"/>
        <v>AG</v>
      </c>
      <c r="F2594" s="115" t="str">
        <f t="shared" si="939"/>
        <v>I</v>
      </c>
      <c r="G2594" s="355" t="str">
        <f t="shared" si="900"/>
        <v>NG</v>
      </c>
      <c r="H2594" s="308" t="s">
        <v>3176</v>
      </c>
      <c r="I2594" s="232"/>
      <c r="J2594" s="233"/>
      <c r="K2594" s="233"/>
      <c r="L2594" s="370"/>
      <c r="M2594" s="357" t="str">
        <f>IF(ISNA(VLOOKUP(L2594,'MASTER DATA'!$A$1:$B$192,2,0)),"",VLOOKUP(L2594,'MASTER DATA'!$A$1:$B$192,2,0))</f>
        <v/>
      </c>
      <c r="N2594" s="354">
        <v>0</v>
      </c>
      <c r="O2594" s="232" t="e">
        <f t="shared" si="940"/>
        <v>#N/A</v>
      </c>
      <c r="P2594" s="232" t="e">
        <f t="shared" si="941"/>
        <v>#N/A</v>
      </c>
      <c r="Q2594" s="232" t="e">
        <f>VLOOKUP(L2594,'MASTER DATA'!$A$1:$E$192,5,0)</f>
        <v>#N/A</v>
      </c>
      <c r="R2594" s="234">
        <f>SUMIF('picking of the day'!$H$4:$H$358,WMS!H2594&amp;WMS!L2594,'picking of the day'!$E$4:$E$358)</f>
        <v>0</v>
      </c>
      <c r="S2594" s="354"/>
      <c r="T2594" s="354"/>
      <c r="U2594" s="114">
        <f>IF(ISNA(VLOOKUP(H2594,'data putaway'!$A$1:$E$530,3,0)),0,VLOOKUP(H2594,'data putaway'!$A$1:$E$530,3,0))</f>
        <v>0</v>
      </c>
      <c r="V2594" s="354">
        <f t="shared" si="903"/>
        <v>0</v>
      </c>
      <c r="W2594" s="114">
        <f>IF(ISNA(VLOOKUP(H2594,'data putaway'!$A$1:$E$530,2,0)),0,VLOOKUP(H2594,'data putaway'!$A$1:$E$530,2,0))</f>
        <v>0</v>
      </c>
      <c r="X2594" s="354" t="b">
        <f t="shared" si="942"/>
        <v>1</v>
      </c>
      <c r="Y2594" s="354">
        <f>IF(ISNA(VLOOKUP(H2594,'data putaway'!$A$1:$E$530,4,0)),0,VLOOKUP(H2594,'data putaway'!$A$1:$E$530,4,0))</f>
        <v>0</v>
      </c>
      <c r="Z2594" s="113">
        <f>IF(ISNA(VLOOKUP(H2594,'data putaway'!$A$1:$E$530,5,0)),0,VLOOKUP(H2594,'data putaway'!$A$1:$E$530,5,0))</f>
        <v>0</v>
      </c>
      <c r="AA2594" s="354" t="b">
        <f t="shared" si="905"/>
        <v>1</v>
      </c>
      <c r="AB2594" s="354"/>
      <c r="AC2594" s="356" t="str">
        <f t="shared" ca="1" si="906"/>
        <v/>
      </c>
      <c r="AD2594" s="114" t="str">
        <f t="shared" ca="1" si="925"/>
        <v/>
      </c>
      <c r="AE2594" s="114">
        <f t="shared" si="907"/>
        <v>0</v>
      </c>
      <c r="AF2594" s="114">
        <f t="shared" si="908"/>
        <v>0</v>
      </c>
      <c r="AG2594" s="354" t="str">
        <f t="shared" si="943"/>
        <v>STAG</v>
      </c>
      <c r="AH2594" s="114">
        <f>IF(ISNA(VLOOKUP(L2594,'MASTER DATA'!$A$1:$F$192,6,0)),0,VLOOKUP(L2594,'MASTER DATA'!$A$1:$F$192,6,0))*AE2594</f>
        <v>0</v>
      </c>
      <c r="AI2594" s="354" t="e">
        <f>VLOOKUP($D2594,'warehouse mapping'!$AN$7:$AO$17,2,0)</f>
        <v>#N/A</v>
      </c>
      <c r="AJ2594" s="114">
        <f>IF(AF2594=0,1,0)</f>
        <v>1</v>
      </c>
      <c r="AK2594" s="354" t="e">
        <f>IF(AND(AJ2594=1,AI2594="aktif"),D2594,"")</f>
        <v>#N/A</v>
      </c>
      <c r="AL2594" s="354" t="s">
        <v>170</v>
      </c>
      <c r="AM2594" s="354">
        <f t="shared" si="928"/>
        <v>0</v>
      </c>
      <c r="AN2594" s="354" t="b">
        <f t="shared" si="912"/>
        <v>1</v>
      </c>
    </row>
    <row r="2595" spans="4:40">
      <c r="D2595" s="115" t="str">
        <f t="shared" si="937"/>
        <v>ST</v>
      </c>
      <c r="E2595" s="115" t="str">
        <f t="shared" si="938"/>
        <v>AG</v>
      </c>
      <c r="F2595" s="115" t="str">
        <f t="shared" si="939"/>
        <v>I</v>
      </c>
      <c r="G2595" s="355" t="str">
        <f t="shared" si="900"/>
        <v>NG</v>
      </c>
      <c r="H2595" s="308" t="s">
        <v>3176</v>
      </c>
      <c r="I2595" s="232"/>
      <c r="J2595" s="233"/>
      <c r="K2595" s="233"/>
      <c r="L2595" s="234"/>
      <c r="M2595" s="232" t="str">
        <f>IF(ISNA(VLOOKUP(L2595,'MASTER DATA'!$A$1:$B$192,2,0)),"",VLOOKUP(L2595,'MASTER DATA'!$A$1:$B$192,2,0))</f>
        <v/>
      </c>
      <c r="N2595" s="354">
        <v>0</v>
      </c>
      <c r="O2595" s="232" t="e">
        <f t="shared" si="940"/>
        <v>#N/A</v>
      </c>
      <c r="P2595" s="232" t="e">
        <f t="shared" si="941"/>
        <v>#N/A</v>
      </c>
      <c r="Q2595" s="232" t="e">
        <f>VLOOKUP(L2595,'MASTER DATA'!$A$1:$E$192,5,0)</f>
        <v>#N/A</v>
      </c>
      <c r="R2595" s="234">
        <f>SUMIF('picking of the day'!$H$4:$H$358,WMS!H2595&amp;WMS!L2595,'picking of the day'!$E$4:$E$358)</f>
        <v>0</v>
      </c>
      <c r="S2595" s="354"/>
      <c r="T2595" s="354"/>
      <c r="U2595" s="114">
        <f>IF(ISNA(VLOOKUP(H2595,'data putaway'!$A$1:$E$530,3,0)),0,VLOOKUP(H2595,'data putaway'!$A$1:$E$530,3,0))</f>
        <v>0</v>
      </c>
      <c r="V2595" s="354">
        <f t="shared" si="903"/>
        <v>0</v>
      </c>
      <c r="W2595" s="114">
        <f>IF(ISNA(VLOOKUP(H2595,'data putaway'!$A$1:$E$530,2,0)),0,VLOOKUP(H2595,'data putaway'!$A$1:$E$530,2,0))</f>
        <v>0</v>
      </c>
      <c r="X2595" s="354" t="b">
        <f t="shared" si="942"/>
        <v>1</v>
      </c>
      <c r="Y2595" s="354">
        <f>IF(ISNA(VLOOKUP(H2595,'data putaway'!$A$1:$E$530,4,0)),0,VLOOKUP(H2595,'data putaway'!$A$1:$E$530,4,0))</f>
        <v>0</v>
      </c>
      <c r="Z2595" s="113">
        <f>IF(ISNA(VLOOKUP(H2595,'data putaway'!$A$1:$E$530,5,0)),0,VLOOKUP(H2595,'data putaway'!$A$1:$E$530,5,0))</f>
        <v>0</v>
      </c>
      <c r="AA2595" s="354" t="b">
        <f t="shared" si="905"/>
        <v>1</v>
      </c>
      <c r="AB2595" s="354"/>
      <c r="AC2595" s="356" t="str">
        <f t="shared" ca="1" si="906"/>
        <v/>
      </c>
      <c r="AD2595" s="114" t="str">
        <f t="shared" ca="1" si="925"/>
        <v/>
      </c>
      <c r="AE2595" s="114">
        <f t="shared" si="907"/>
        <v>0</v>
      </c>
      <c r="AF2595" s="114">
        <f t="shared" si="908"/>
        <v>0</v>
      </c>
      <c r="AG2595" s="354" t="str">
        <f t="shared" si="943"/>
        <v>STAG</v>
      </c>
      <c r="AH2595" s="114">
        <f>IF(ISNA(VLOOKUP(L2595,'MASTER DATA'!$A$1:$F$192,6,0)),0,VLOOKUP(L2595,'MASTER DATA'!$A$1:$F$192,6,0))*AE2595</f>
        <v>0</v>
      </c>
      <c r="AI2595" s="354" t="e">
        <f>VLOOKUP($D2595,'warehouse mapping'!$AN$7:$AO$17,2,0)</f>
        <v>#N/A</v>
      </c>
      <c r="AJ2595" s="114">
        <f>IF(AF2595=0,1,0)</f>
        <v>1</v>
      </c>
      <c r="AK2595" s="354" t="e">
        <f>IF(AND(AJ2595=1,AI2595="aktif"),D2595,"")</f>
        <v>#N/A</v>
      </c>
      <c r="AL2595" s="354" t="s">
        <v>3206</v>
      </c>
      <c r="AM2595" s="354">
        <f t="shared" si="928"/>
        <v>0</v>
      </c>
      <c r="AN2595" s="354" t="b">
        <f t="shared" si="912"/>
        <v>1</v>
      </c>
    </row>
    <row r="2596" spans="4:40">
      <c r="D2596" s="115" t="str">
        <f t="shared" si="937"/>
        <v>ST</v>
      </c>
      <c r="E2596" s="115" t="str">
        <f t="shared" si="938"/>
        <v>AG</v>
      </c>
      <c r="F2596" s="115" t="str">
        <f t="shared" si="939"/>
        <v>I</v>
      </c>
      <c r="G2596" s="355" t="str">
        <f t="shared" si="900"/>
        <v>NG</v>
      </c>
      <c r="H2596" s="308" t="s">
        <v>3176</v>
      </c>
      <c r="I2596" s="232"/>
      <c r="J2596" s="233"/>
      <c r="K2596" s="233"/>
      <c r="L2596" s="234"/>
      <c r="M2596" s="232" t="str">
        <f>IF(ISNA(VLOOKUP(L2596,'MASTER DATA'!$A$1:$B$192,2,0)),"",VLOOKUP(L2596,'MASTER DATA'!$A$1:$B$192,2,0))</f>
        <v/>
      </c>
      <c r="N2596" s="354">
        <v>0</v>
      </c>
      <c r="O2596" s="232" t="e">
        <f t="shared" si="940"/>
        <v>#N/A</v>
      </c>
      <c r="P2596" s="232" t="e">
        <f t="shared" si="941"/>
        <v>#N/A</v>
      </c>
      <c r="Q2596" s="232" t="e">
        <f>VLOOKUP(L2596,'MASTER DATA'!$A$1:$E$192,5,0)</f>
        <v>#N/A</v>
      </c>
      <c r="R2596" s="234">
        <f>SUMIF('picking of the day'!$H$4:$H$358,WMS!H2596&amp;WMS!L2596,'picking of the day'!$E$4:$E$358)</f>
        <v>0</v>
      </c>
      <c r="S2596" s="354"/>
      <c r="T2596" s="354"/>
      <c r="U2596" s="114">
        <f>IF(ISNA(VLOOKUP(H2596,'data putaway'!$A$1:$E$530,3,0)),0,VLOOKUP(H2596,'data putaway'!$A$1:$E$530,3,0))</f>
        <v>0</v>
      </c>
      <c r="V2596" s="354">
        <f t="shared" si="903"/>
        <v>0</v>
      </c>
      <c r="W2596" s="114">
        <f>IF(ISNA(VLOOKUP(H2596,'data putaway'!$A$1:$E$530,2,0)),0,VLOOKUP(H2596,'data putaway'!$A$1:$E$530,2,0))</f>
        <v>0</v>
      </c>
      <c r="X2596" s="354" t="b">
        <f t="shared" si="942"/>
        <v>1</v>
      </c>
      <c r="Y2596" s="354">
        <f>IF(ISNA(VLOOKUP(H2596,'data putaway'!$A$1:$E$530,4,0)),0,VLOOKUP(H2596,'data putaway'!$A$1:$E$530,4,0))</f>
        <v>0</v>
      </c>
      <c r="Z2596" s="113">
        <f>IF(ISNA(VLOOKUP(H2596,'data putaway'!$A$1:$E$530,5,0)),0,VLOOKUP(H2596,'data putaway'!$A$1:$E$530,5,0))</f>
        <v>0</v>
      </c>
      <c r="AA2596" s="354" t="b">
        <f t="shared" si="905"/>
        <v>1</v>
      </c>
      <c r="AB2596" s="354"/>
      <c r="AC2596" s="356" t="str">
        <f t="shared" ca="1" si="906"/>
        <v/>
      </c>
      <c r="AD2596" s="114" t="str">
        <f t="shared" ca="1" si="925"/>
        <v/>
      </c>
      <c r="AE2596" s="114">
        <f t="shared" si="907"/>
        <v>0</v>
      </c>
      <c r="AF2596" s="114">
        <f t="shared" si="908"/>
        <v>0</v>
      </c>
      <c r="AG2596" s="354" t="str">
        <f t="shared" si="943"/>
        <v>STAG</v>
      </c>
      <c r="AH2596" s="114">
        <f>IF(ISNA(VLOOKUP(L2596,'MASTER DATA'!$A$1:$F$192,6,0)),0,VLOOKUP(L2596,'MASTER DATA'!$A$1:$F$192,6,0))*AE2596</f>
        <v>0</v>
      </c>
      <c r="AI2596" s="354" t="e">
        <f>VLOOKUP($D2596,'warehouse mapping'!$AN$7:$AO$17,2,0)</f>
        <v>#N/A</v>
      </c>
      <c r="AJ2596" s="114">
        <f>IF(AF2596=0,1,0)</f>
        <v>1</v>
      </c>
      <c r="AK2596" s="354" t="e">
        <f>IF(AND(AJ2596=1,AI2596="aktif"),D2596,"")</f>
        <v>#N/A</v>
      </c>
      <c r="AL2596" s="354" t="s">
        <v>170</v>
      </c>
      <c r="AM2596" s="354">
        <f t="shared" si="928"/>
        <v>0</v>
      </c>
      <c r="AN2596" s="354" t="b">
        <f t="shared" si="912"/>
        <v>1</v>
      </c>
    </row>
    <row r="2597" spans="4:40">
      <c r="D2597" s="115" t="str">
        <f t="shared" si="937"/>
        <v>ST</v>
      </c>
      <c r="E2597" s="115" t="str">
        <f t="shared" si="938"/>
        <v>AG</v>
      </c>
      <c r="F2597" s="115" t="str">
        <f t="shared" si="939"/>
        <v>I</v>
      </c>
      <c r="G2597" s="355" t="str">
        <f t="shared" si="900"/>
        <v>NG</v>
      </c>
      <c r="H2597" s="308" t="s">
        <v>3176</v>
      </c>
      <c r="I2597" s="232"/>
      <c r="J2597" s="233"/>
      <c r="K2597" s="233"/>
      <c r="L2597" s="370"/>
      <c r="M2597" s="232" t="str">
        <f>IF(ISNA(VLOOKUP(L2597,'MASTER DATA'!$A$1:$B$192,2,0)),"",VLOOKUP(L2597,'MASTER DATA'!$A$1:$B$192,2,0))</f>
        <v/>
      </c>
      <c r="N2597" s="354">
        <v>0</v>
      </c>
      <c r="O2597" s="232" t="e">
        <f t="shared" si="940"/>
        <v>#N/A</v>
      </c>
      <c r="P2597" s="232" t="e">
        <f t="shared" si="941"/>
        <v>#N/A</v>
      </c>
      <c r="Q2597" s="232" t="e">
        <f>VLOOKUP(L2597,'MASTER DATA'!$A$1:$E$192,5,0)</f>
        <v>#N/A</v>
      </c>
      <c r="R2597" s="234">
        <f>SUMIF('picking of the day'!$H$4:$H$358,WMS!H2597&amp;WMS!L2597,'picking of the day'!$E$4:$E$358)</f>
        <v>0</v>
      </c>
      <c r="S2597" s="354"/>
      <c r="T2597" s="354"/>
      <c r="U2597" s="114">
        <f>IF(ISNA(VLOOKUP(H2597,'data putaway'!$A$1:$E$530,3,0)),0,VLOOKUP(H2597,'data putaway'!$A$1:$E$530,3,0))</f>
        <v>0</v>
      </c>
      <c r="V2597" s="354">
        <f t="shared" si="903"/>
        <v>0</v>
      </c>
      <c r="W2597" s="114">
        <f>IF(ISNA(VLOOKUP(H2597,'data putaway'!$A$1:$E$530,2,0)),0,VLOOKUP(H2597,'data putaway'!$A$1:$E$530,2,0))</f>
        <v>0</v>
      </c>
      <c r="X2597" s="354" t="b">
        <f t="shared" si="942"/>
        <v>1</v>
      </c>
      <c r="Y2597" s="354">
        <f>IF(ISNA(VLOOKUP(H2597,'data putaway'!$A$1:$E$530,4,0)),0,VLOOKUP(H2597,'data putaway'!$A$1:$E$530,4,0))</f>
        <v>0</v>
      </c>
      <c r="Z2597" s="113">
        <f>IF(ISNA(VLOOKUP(H2597,'data putaway'!$A$1:$E$530,5,0)),0,VLOOKUP(H2597,'data putaway'!$A$1:$E$530,5,0))</f>
        <v>0</v>
      </c>
      <c r="AA2597" s="354" t="b">
        <f t="shared" si="905"/>
        <v>1</v>
      </c>
      <c r="AB2597" s="354"/>
      <c r="AC2597" s="356" t="str">
        <f t="shared" ca="1" si="906"/>
        <v/>
      </c>
      <c r="AD2597" s="114" t="str">
        <f t="shared" ca="1" si="925"/>
        <v/>
      </c>
      <c r="AE2597" s="114">
        <f t="shared" si="907"/>
        <v>0</v>
      </c>
      <c r="AF2597" s="114">
        <f t="shared" si="908"/>
        <v>0</v>
      </c>
      <c r="AG2597" s="354" t="str">
        <f t="shared" si="943"/>
        <v>STAG</v>
      </c>
      <c r="AH2597" s="114">
        <f>IF(ISNA(VLOOKUP(L2597,'MASTER DATA'!$A$1:$F$192,6,0)),0,VLOOKUP(L2597,'MASTER DATA'!$A$1:$F$192,6,0))*AE2597</f>
        <v>0</v>
      </c>
      <c r="AI2597" s="354" t="e">
        <f>VLOOKUP($D2597,'warehouse mapping'!$AN$7:$AO$17,2,0)</f>
        <v>#N/A</v>
      </c>
      <c r="AJ2597" s="114">
        <f>IF(AF2597=0,1,0)</f>
        <v>1</v>
      </c>
      <c r="AK2597" s="354" t="e">
        <f>IF(AND(AJ2597=1,AI2597="aktif"),D2597,"")</f>
        <v>#N/A</v>
      </c>
      <c r="AL2597" s="354" t="s">
        <v>170</v>
      </c>
      <c r="AM2597" s="354">
        <f t="shared" si="928"/>
        <v>0</v>
      </c>
      <c r="AN2597" s="354" t="b">
        <f t="shared" si="912"/>
        <v>1</v>
      </c>
    </row>
    <row r="2598" spans="4:40">
      <c r="D2598" s="115" t="str">
        <f t="shared" si="937"/>
        <v>ST</v>
      </c>
      <c r="E2598" s="115" t="str">
        <f t="shared" si="938"/>
        <v>AG</v>
      </c>
      <c r="F2598" s="115" t="str">
        <f t="shared" si="939"/>
        <v>I</v>
      </c>
      <c r="G2598" s="355" t="str">
        <f t="shared" si="900"/>
        <v>NG</v>
      </c>
      <c r="H2598" s="308" t="s">
        <v>3176</v>
      </c>
      <c r="I2598" s="232"/>
      <c r="J2598" s="233"/>
      <c r="K2598" s="233"/>
      <c r="L2598" s="234"/>
      <c r="M2598" s="232" t="str">
        <f>IF(ISNA(VLOOKUP(L2598,'MASTER DATA'!$A$1:$B$192,2,0)),"",VLOOKUP(L2598,'MASTER DATA'!$A$1:$B$192,2,0))</f>
        <v/>
      </c>
      <c r="N2598" s="354">
        <v>0</v>
      </c>
      <c r="O2598" s="232" t="e">
        <f t="shared" si="940"/>
        <v>#N/A</v>
      </c>
      <c r="P2598" s="232" t="e">
        <f t="shared" si="941"/>
        <v>#N/A</v>
      </c>
      <c r="Q2598" s="232" t="e">
        <f>VLOOKUP(L2598,'MASTER DATA'!$A$1:$E$192,5,0)</f>
        <v>#N/A</v>
      </c>
      <c r="R2598" s="234">
        <f>SUMIF('picking of the day'!$H$4:$H$358,WMS!H2598&amp;WMS!L2598,'picking of the day'!$E$4:$E$358)</f>
        <v>0</v>
      </c>
      <c r="S2598" s="354"/>
      <c r="T2598" s="354"/>
      <c r="U2598" s="114">
        <f>IF(ISNA(VLOOKUP(H2598,'data putaway'!$A$1:$E$530,3,0)),0,VLOOKUP(H2598,'data putaway'!$A$1:$E$530,3,0))</f>
        <v>0</v>
      </c>
      <c r="V2598" s="354">
        <f t="shared" si="903"/>
        <v>0</v>
      </c>
      <c r="W2598" s="114">
        <f>IF(ISNA(VLOOKUP(H2598,'data putaway'!$A$1:$E$530,2,0)),0,VLOOKUP(H2598,'data putaway'!$A$1:$E$530,2,0))</f>
        <v>0</v>
      </c>
      <c r="X2598" s="354" t="b">
        <f t="shared" si="942"/>
        <v>1</v>
      </c>
      <c r="Y2598" s="354">
        <f>IF(ISNA(VLOOKUP(H2598,'data putaway'!$A$1:$E$530,4,0)),0,VLOOKUP(H2598,'data putaway'!$A$1:$E$530,4,0))</f>
        <v>0</v>
      </c>
      <c r="Z2598" s="113">
        <f>IF(ISNA(VLOOKUP(H2598,'data putaway'!$A$1:$E$530,5,0)),0,VLOOKUP(H2598,'data putaway'!$A$1:$E$530,5,0))</f>
        <v>0</v>
      </c>
      <c r="AA2598" s="354" t="b">
        <f t="shared" si="905"/>
        <v>1</v>
      </c>
      <c r="AB2598" s="354"/>
      <c r="AC2598" s="356" t="str">
        <f t="shared" ca="1" si="906"/>
        <v/>
      </c>
      <c r="AD2598" s="114" t="str">
        <f t="shared" ca="1" si="925"/>
        <v/>
      </c>
      <c r="AE2598" s="114">
        <f t="shared" si="907"/>
        <v>0</v>
      </c>
      <c r="AF2598" s="114">
        <f t="shared" si="908"/>
        <v>0</v>
      </c>
      <c r="AG2598" s="354" t="str">
        <f t="shared" si="943"/>
        <v>STAG</v>
      </c>
      <c r="AH2598" s="114">
        <f>IF(ISNA(VLOOKUP(L2598,'MASTER DATA'!$A$1:$F$192,6,0)),0,VLOOKUP(L2598,'MASTER DATA'!$A$1:$F$192,6,0))*AE2598</f>
        <v>0</v>
      </c>
      <c r="AI2598" s="354" t="e">
        <f>VLOOKUP($D2598,'warehouse mapping'!$AN$7:$AO$17,2,0)</f>
        <v>#N/A</v>
      </c>
      <c r="AJ2598" s="114">
        <f>IF(AF2598=0,1,0)</f>
        <v>1</v>
      </c>
      <c r="AK2598" s="354" t="e">
        <f>IF(AND(AJ2598=1,AI2598="aktif"),D2598,"")</f>
        <v>#N/A</v>
      </c>
      <c r="AL2598" s="354" t="s">
        <v>170</v>
      </c>
      <c r="AM2598" s="354">
        <f t="shared" si="928"/>
        <v>0</v>
      </c>
      <c r="AN2598" s="354" t="b">
        <f t="shared" si="912"/>
        <v>1</v>
      </c>
    </row>
    <row r="2599" spans="4:40">
      <c r="D2599" s="115" t="str">
        <f t="shared" si="937"/>
        <v>ST</v>
      </c>
      <c r="E2599" s="115" t="str">
        <f t="shared" si="938"/>
        <v>AG</v>
      </c>
      <c r="F2599" s="115" t="str">
        <f t="shared" si="939"/>
        <v>I</v>
      </c>
      <c r="G2599" s="355" t="str">
        <f t="shared" si="900"/>
        <v>NG</v>
      </c>
      <c r="H2599" s="308" t="s">
        <v>3176</v>
      </c>
      <c r="I2599" s="232"/>
      <c r="J2599" s="233"/>
      <c r="K2599" s="233"/>
      <c r="L2599" s="234"/>
      <c r="M2599" s="232" t="str">
        <f>IF(ISNA(VLOOKUP(L2599,'MASTER DATA'!$A$1:$B$192,2,0)),"",VLOOKUP(L2599,'MASTER DATA'!$A$1:$B$192,2,0))</f>
        <v/>
      </c>
      <c r="N2599" s="354">
        <v>0</v>
      </c>
      <c r="O2599" s="232" t="e">
        <f t="shared" si="940"/>
        <v>#N/A</v>
      </c>
      <c r="P2599" s="232" t="e">
        <f t="shared" si="941"/>
        <v>#N/A</v>
      </c>
      <c r="Q2599" s="232" t="e">
        <f>VLOOKUP(L2599,'MASTER DATA'!$A$1:$E$192,5,0)</f>
        <v>#N/A</v>
      </c>
      <c r="R2599" s="234">
        <f>SUMIF('picking of the day'!$H$4:$H$358,WMS!H2599&amp;WMS!L2599,'picking of the day'!$E$4:$E$358)</f>
        <v>0</v>
      </c>
      <c r="S2599" s="354"/>
      <c r="T2599" s="354"/>
      <c r="U2599" s="114">
        <f>IF(ISNA(VLOOKUP(H2599,'data putaway'!$A$1:$E$530,3,0)),0,VLOOKUP(H2599,'data putaway'!$A$1:$E$530,3,0))</f>
        <v>0</v>
      </c>
      <c r="V2599" s="354">
        <f t="shared" si="903"/>
        <v>0</v>
      </c>
      <c r="W2599" s="114">
        <f>IF(ISNA(VLOOKUP(H2599,'data putaway'!$A$1:$E$530,2,0)),0,VLOOKUP(H2599,'data putaway'!$A$1:$E$530,2,0))</f>
        <v>0</v>
      </c>
      <c r="X2599" s="354" t="b">
        <f t="shared" si="942"/>
        <v>1</v>
      </c>
      <c r="Y2599" s="354">
        <f>IF(ISNA(VLOOKUP(H2599,'data putaway'!$A$1:$E$530,4,0)),0,VLOOKUP(H2599,'data putaway'!$A$1:$E$530,4,0))</f>
        <v>0</v>
      </c>
      <c r="Z2599" s="113">
        <f>IF(ISNA(VLOOKUP(H2599,'data putaway'!$A$1:$E$530,5,0)),0,VLOOKUP(H2599,'data putaway'!$A$1:$E$530,5,0))</f>
        <v>0</v>
      </c>
      <c r="AA2599" s="354" t="b">
        <f t="shared" si="905"/>
        <v>1</v>
      </c>
      <c r="AB2599" s="354"/>
      <c r="AC2599" s="356" t="str">
        <f t="shared" ca="1" si="906"/>
        <v/>
      </c>
      <c r="AD2599" s="114" t="str">
        <f t="shared" ca="1" si="925"/>
        <v/>
      </c>
      <c r="AE2599" s="114">
        <f t="shared" si="907"/>
        <v>0</v>
      </c>
      <c r="AF2599" s="114">
        <f t="shared" si="908"/>
        <v>0</v>
      </c>
      <c r="AG2599" s="354" t="str">
        <f t="shared" si="943"/>
        <v>STAG</v>
      </c>
      <c r="AH2599" s="114">
        <f>IF(ISNA(VLOOKUP(L2599,'MASTER DATA'!$A$1:$F$192,6,0)),0,VLOOKUP(L2599,'MASTER DATA'!$A$1:$F$192,6,0))*AE2599</f>
        <v>0</v>
      </c>
      <c r="AI2599" s="354" t="e">
        <f>VLOOKUP($D2599,'warehouse mapping'!$AN$7:$AO$17,2,0)</f>
        <v>#N/A</v>
      </c>
      <c r="AM2599" s="354">
        <f t="shared" si="928"/>
        <v>0</v>
      </c>
      <c r="AN2599" s="354" t="b">
        <f t="shared" si="912"/>
        <v>1</v>
      </c>
    </row>
    <row r="2600" spans="4:40">
      <c r="D2600" s="115" t="str">
        <f t="shared" si="937"/>
        <v>ST</v>
      </c>
      <c r="E2600" s="115" t="str">
        <f t="shared" si="938"/>
        <v>AG</v>
      </c>
      <c r="F2600" s="115" t="str">
        <f t="shared" si="939"/>
        <v>I</v>
      </c>
      <c r="G2600" s="355" t="str">
        <f t="shared" si="900"/>
        <v>NG</v>
      </c>
      <c r="H2600" s="308" t="s">
        <v>3176</v>
      </c>
      <c r="I2600" s="232"/>
      <c r="J2600" s="233"/>
      <c r="K2600" s="233"/>
      <c r="L2600" s="234"/>
      <c r="M2600" s="232" t="str">
        <f>IF(ISNA(VLOOKUP(L2600,'MASTER DATA'!$A$1:$B$192,2,0)),"",VLOOKUP(L2600,'MASTER DATA'!$A$1:$B$192,2,0))</f>
        <v/>
      </c>
      <c r="N2600" s="354">
        <v>0</v>
      </c>
      <c r="O2600" s="232" t="e">
        <f t="shared" si="940"/>
        <v>#N/A</v>
      </c>
      <c r="P2600" s="232" t="e">
        <f t="shared" si="941"/>
        <v>#N/A</v>
      </c>
      <c r="Q2600" s="232" t="e">
        <f>VLOOKUP(L2600,'MASTER DATA'!$A$1:$E$192,5,0)</f>
        <v>#N/A</v>
      </c>
      <c r="R2600" s="234">
        <f>SUMIF('picking of the day'!$H$4:$H$358,WMS!H2600&amp;WMS!L2600,'picking of the day'!$E$4:$E$358)</f>
        <v>0</v>
      </c>
      <c r="S2600" s="354"/>
      <c r="T2600" s="354"/>
      <c r="U2600" s="114">
        <f>IF(ISNA(VLOOKUP(H2600,'data putaway'!$A$1:$E$530,3,0)),0,VLOOKUP(H2600,'data putaway'!$A$1:$E$530,3,0))</f>
        <v>0</v>
      </c>
      <c r="V2600" s="354">
        <f t="shared" si="903"/>
        <v>0</v>
      </c>
      <c r="W2600" s="114">
        <f>IF(ISNA(VLOOKUP(H2600,'data putaway'!$A$1:$E$530,2,0)),0,VLOOKUP(H2600,'data putaway'!$A$1:$E$530,2,0))</f>
        <v>0</v>
      </c>
      <c r="X2600" s="354" t="b">
        <f t="shared" si="942"/>
        <v>1</v>
      </c>
      <c r="Y2600" s="354">
        <f>IF(ISNA(VLOOKUP(H2600,'data putaway'!$A$1:$E$530,4,0)),0,VLOOKUP(H2600,'data putaway'!$A$1:$E$530,4,0))</f>
        <v>0</v>
      </c>
      <c r="Z2600" s="113">
        <f>IF(ISNA(VLOOKUP(H2600,'data putaway'!$A$1:$E$530,5,0)),0,VLOOKUP(H2600,'data putaway'!$A$1:$E$530,5,0))</f>
        <v>0</v>
      </c>
      <c r="AA2600" s="354" t="b">
        <f t="shared" si="905"/>
        <v>1</v>
      </c>
      <c r="AB2600" s="354"/>
      <c r="AC2600" s="356" t="str">
        <f t="shared" ca="1" si="906"/>
        <v/>
      </c>
      <c r="AD2600" s="114" t="str">
        <f t="shared" ca="1" si="925"/>
        <v/>
      </c>
      <c r="AE2600" s="114">
        <f t="shared" si="907"/>
        <v>0</v>
      </c>
      <c r="AF2600" s="114">
        <f t="shared" si="908"/>
        <v>0</v>
      </c>
      <c r="AG2600" s="354" t="str">
        <f t="shared" si="943"/>
        <v>STAG</v>
      </c>
      <c r="AH2600" s="114">
        <f>IF(ISNA(VLOOKUP(L2600,'MASTER DATA'!$A$1:$F$192,6,0)),0,VLOOKUP(L2600,'MASTER DATA'!$A$1:$F$192,6,0))*AE2600</f>
        <v>0</v>
      </c>
      <c r="AI2600" s="354" t="e">
        <f>VLOOKUP($D2600,'warehouse mapping'!$AN$7:$AO$17,2,0)</f>
        <v>#N/A</v>
      </c>
      <c r="AM2600" s="354">
        <f t="shared" si="928"/>
        <v>0</v>
      </c>
      <c r="AN2600" s="354" t="b">
        <f t="shared" si="912"/>
        <v>1</v>
      </c>
    </row>
    <row r="2601" spans="4:40">
      <c r="D2601" s="115" t="str">
        <f t="shared" si="937"/>
        <v>ST</v>
      </c>
      <c r="E2601" s="115" t="str">
        <f t="shared" si="938"/>
        <v>AG</v>
      </c>
      <c r="F2601" s="115" t="str">
        <f t="shared" si="939"/>
        <v>I</v>
      </c>
      <c r="G2601" s="355" t="str">
        <f t="shared" si="900"/>
        <v>NG</v>
      </c>
      <c r="H2601" s="308" t="s">
        <v>3176</v>
      </c>
      <c r="I2601" s="232"/>
      <c r="J2601" s="233"/>
      <c r="K2601" s="233"/>
      <c r="L2601" s="234"/>
      <c r="M2601" s="232" t="str">
        <f>IF(ISNA(VLOOKUP(L2601,'MASTER DATA'!$A$1:$B$192,2,0)),"",VLOOKUP(L2601,'MASTER DATA'!$A$1:$B$192,2,0))</f>
        <v/>
      </c>
      <c r="N2601" s="354">
        <v>0</v>
      </c>
      <c r="O2601" s="232" t="e">
        <f t="shared" si="940"/>
        <v>#N/A</v>
      </c>
      <c r="P2601" s="232" t="e">
        <f t="shared" si="941"/>
        <v>#N/A</v>
      </c>
      <c r="Q2601" s="232" t="e">
        <f>VLOOKUP(L2601,'MASTER DATA'!$A$1:$E$192,5,0)</f>
        <v>#N/A</v>
      </c>
      <c r="R2601" s="234">
        <f>SUMIF('picking of the day'!$H$4:$H$358,WMS!H2601&amp;WMS!L2601,'picking of the day'!$E$4:$E$358)</f>
        <v>0</v>
      </c>
      <c r="S2601" s="354"/>
      <c r="T2601" s="354"/>
      <c r="U2601" s="114">
        <f>IF(ISNA(VLOOKUP(H2601,'data putaway'!$A$1:$E$530,3,0)),0,VLOOKUP(H2601,'data putaway'!$A$1:$E$530,3,0))</f>
        <v>0</v>
      </c>
      <c r="V2601" s="354">
        <f t="shared" si="903"/>
        <v>0</v>
      </c>
      <c r="W2601" s="114">
        <f>IF(ISNA(VLOOKUP(H2601,'data putaway'!$A$1:$E$530,2,0)),0,VLOOKUP(H2601,'data putaway'!$A$1:$E$530,2,0))</f>
        <v>0</v>
      </c>
      <c r="X2601" s="354" t="b">
        <f t="shared" si="942"/>
        <v>1</v>
      </c>
      <c r="Y2601" s="354">
        <f>IF(ISNA(VLOOKUP(H2601,'data putaway'!$A$1:$E$530,4,0)),0,VLOOKUP(H2601,'data putaway'!$A$1:$E$530,4,0))</f>
        <v>0</v>
      </c>
      <c r="Z2601" s="113">
        <f>IF(ISNA(VLOOKUP(H2601,'data putaway'!$A$1:$E$530,5,0)),0,VLOOKUP(H2601,'data putaway'!$A$1:$E$530,5,0))</f>
        <v>0</v>
      </c>
      <c r="AA2601" s="354" t="b">
        <f t="shared" si="905"/>
        <v>1</v>
      </c>
      <c r="AB2601" s="354"/>
      <c r="AC2601" s="356" t="str">
        <f t="shared" ca="1" si="906"/>
        <v/>
      </c>
      <c r="AD2601" s="114" t="str">
        <f t="shared" ca="1" si="925"/>
        <v/>
      </c>
      <c r="AE2601" s="114">
        <f t="shared" si="907"/>
        <v>0</v>
      </c>
      <c r="AF2601" s="114">
        <f t="shared" si="908"/>
        <v>0</v>
      </c>
      <c r="AG2601" s="354" t="str">
        <f t="shared" si="943"/>
        <v>STAG</v>
      </c>
      <c r="AH2601" s="114">
        <f>IF(ISNA(VLOOKUP(L2601,'MASTER DATA'!$A$1:$F$192,6,0)),0,VLOOKUP(L2601,'MASTER DATA'!$A$1:$F$192,6,0))*AE2601</f>
        <v>0</v>
      </c>
      <c r="AI2601" s="354" t="e">
        <f>VLOOKUP($D2601,'warehouse mapping'!$AN$7:$AO$17,2,0)</f>
        <v>#N/A</v>
      </c>
      <c r="AJ2601" s="114">
        <f t="shared" ref="AJ2601:AJ2619" si="958">IF(AF2601=0,1,0)</f>
        <v>1</v>
      </c>
      <c r="AK2601" s="354" t="e">
        <f t="shared" ref="AK2601:AK2619" si="959">IF(AND(AJ2601=1,AI2601="aktif"),D2601,"")</f>
        <v>#N/A</v>
      </c>
      <c r="AL2601" s="354" t="s">
        <v>170</v>
      </c>
      <c r="AM2601" s="354">
        <f t="shared" si="928"/>
        <v>0</v>
      </c>
      <c r="AN2601" s="354" t="b">
        <f t="shared" si="912"/>
        <v>1</v>
      </c>
    </row>
    <row r="2602" spans="4:40">
      <c r="D2602" s="115" t="str">
        <f t="shared" si="937"/>
        <v>ST</v>
      </c>
      <c r="E2602" s="115" t="str">
        <f t="shared" si="938"/>
        <v>AG</v>
      </c>
      <c r="F2602" s="115" t="str">
        <f t="shared" si="939"/>
        <v>I</v>
      </c>
      <c r="G2602" s="355" t="str">
        <f t="shared" si="900"/>
        <v>NG</v>
      </c>
      <c r="H2602" s="308" t="s">
        <v>3176</v>
      </c>
      <c r="I2602" s="232"/>
      <c r="J2602" s="233"/>
      <c r="K2602" s="233"/>
      <c r="L2602" s="234"/>
      <c r="M2602" s="232" t="str">
        <f>IF(ISNA(VLOOKUP(L2602,'MASTER DATA'!$A$1:$B$192,2,0)),"",VLOOKUP(L2602,'MASTER DATA'!$A$1:$B$192,2,0))</f>
        <v/>
      </c>
      <c r="N2602" s="354">
        <v>0</v>
      </c>
      <c r="O2602" s="232" t="e">
        <f t="shared" si="940"/>
        <v>#N/A</v>
      </c>
      <c r="P2602" s="232" t="e">
        <f t="shared" si="941"/>
        <v>#N/A</v>
      </c>
      <c r="Q2602" s="232" t="e">
        <f>VLOOKUP(L2602,'MASTER DATA'!$A$1:$E$192,5,0)</f>
        <v>#N/A</v>
      </c>
      <c r="R2602" s="234">
        <f>SUMIF('picking of the day'!$H$4:$H$358,WMS!H2602&amp;WMS!L2602,'picking of the day'!$E$4:$E$358)</f>
        <v>0</v>
      </c>
      <c r="S2602" s="354"/>
      <c r="T2602" s="354"/>
      <c r="U2602" s="114">
        <v>0</v>
      </c>
      <c r="V2602" s="354">
        <f t="shared" si="903"/>
        <v>0</v>
      </c>
      <c r="W2602" s="114">
        <f>IF(ISNA(VLOOKUP(H2602,'data putaway'!$A$1:$E$530,2,0)),0,VLOOKUP(H2602,'data putaway'!$A$1:$E$530,2,0))</f>
        <v>0</v>
      </c>
      <c r="X2602" s="354" t="b">
        <f t="shared" si="942"/>
        <v>1</v>
      </c>
      <c r="Y2602" s="354">
        <f>IF(ISNA(VLOOKUP(H2602,'data putaway'!$A$1:$E$530,4,0)),0,VLOOKUP(H2602,'data putaway'!$A$1:$E$530,4,0))</f>
        <v>0</v>
      </c>
      <c r="Z2602" s="113">
        <f>IF(ISNA(VLOOKUP(H2602,'data putaway'!$A$1:$E$530,5,0)),0,VLOOKUP(H2602,'data putaway'!$A$1:$E$530,5,0))</f>
        <v>0</v>
      </c>
      <c r="AA2602" s="354" t="b">
        <f t="shared" si="905"/>
        <v>1</v>
      </c>
      <c r="AB2602" s="354"/>
      <c r="AC2602" s="356" t="str">
        <f t="shared" ca="1" si="906"/>
        <v/>
      </c>
      <c r="AD2602" s="114" t="str">
        <f t="shared" ca="1" si="925"/>
        <v/>
      </c>
      <c r="AE2602" s="114">
        <f t="shared" si="907"/>
        <v>0</v>
      </c>
      <c r="AF2602" s="114">
        <f t="shared" si="908"/>
        <v>0</v>
      </c>
      <c r="AG2602" s="354" t="str">
        <f t="shared" si="943"/>
        <v>STAG</v>
      </c>
      <c r="AH2602" s="114">
        <f>IF(ISNA(VLOOKUP(L2602,'MASTER DATA'!$A$1:$F$192,6,0)),0,VLOOKUP(L2602,'MASTER DATA'!$A$1:$F$192,6,0))*AE2602</f>
        <v>0</v>
      </c>
      <c r="AI2602" s="354" t="e">
        <f>VLOOKUP($D2602,'warehouse mapping'!$AN$7:$AO$17,2,0)</f>
        <v>#N/A</v>
      </c>
      <c r="AJ2602" s="114">
        <f t="shared" si="958"/>
        <v>1</v>
      </c>
      <c r="AK2602" s="354" t="e">
        <f t="shared" si="959"/>
        <v>#N/A</v>
      </c>
      <c r="AL2602" s="354" t="s">
        <v>170</v>
      </c>
      <c r="AM2602" s="354">
        <f t="shared" si="928"/>
        <v>0</v>
      </c>
      <c r="AN2602" s="354" t="b">
        <f t="shared" si="912"/>
        <v>1</v>
      </c>
    </row>
    <row r="2603" spans="4:40">
      <c r="D2603" s="115" t="str">
        <f t="shared" si="937"/>
        <v>ST</v>
      </c>
      <c r="E2603" s="115" t="str">
        <f t="shared" si="938"/>
        <v>AG</v>
      </c>
      <c r="F2603" s="115" t="str">
        <f t="shared" si="939"/>
        <v>I</v>
      </c>
      <c r="G2603" s="355" t="str">
        <f t="shared" si="900"/>
        <v>NG</v>
      </c>
      <c r="H2603" s="308" t="s">
        <v>3176</v>
      </c>
      <c r="I2603" s="232"/>
      <c r="J2603" s="233"/>
      <c r="K2603" s="233"/>
      <c r="L2603" s="234"/>
      <c r="M2603" s="232" t="str">
        <f>IF(ISNA(VLOOKUP(L2603,'MASTER DATA'!$A$1:$B$192,2,0)),"",VLOOKUP(L2603,'MASTER DATA'!$A$1:$B$192,2,0))</f>
        <v/>
      </c>
      <c r="N2603" s="354">
        <v>0</v>
      </c>
      <c r="O2603" s="232" t="e">
        <f t="shared" si="940"/>
        <v>#N/A</v>
      </c>
      <c r="P2603" s="232" t="e">
        <f t="shared" si="941"/>
        <v>#N/A</v>
      </c>
      <c r="Q2603" s="232" t="e">
        <f>VLOOKUP(L2603,'MASTER DATA'!$A$1:$E$192,5,0)</f>
        <v>#N/A</v>
      </c>
      <c r="R2603" s="234">
        <f>SUMIF('picking of the day'!$H$4:$H$358,WMS!H2603&amp;WMS!L2603,'picking of the day'!$E$4:$E$358)</f>
        <v>0</v>
      </c>
      <c r="S2603" s="354"/>
      <c r="T2603" s="354"/>
      <c r="U2603" s="114">
        <v>0</v>
      </c>
      <c r="V2603" s="354">
        <f t="shared" si="903"/>
        <v>0</v>
      </c>
      <c r="W2603" s="114">
        <f>IF(ISNA(VLOOKUP(H2603,'data putaway'!$A$1:$E$530,2,0)),0,VLOOKUP(H2603,'data putaway'!$A$1:$E$530,2,0))</f>
        <v>0</v>
      </c>
      <c r="X2603" s="354" t="b">
        <f t="shared" si="942"/>
        <v>1</v>
      </c>
      <c r="Y2603" s="354">
        <f>IF(ISNA(VLOOKUP(H2603,'data putaway'!$A$1:$E$530,4,0)),0,VLOOKUP(H2603,'data putaway'!$A$1:$E$530,4,0))</f>
        <v>0</v>
      </c>
      <c r="Z2603" s="113">
        <f>IF(ISNA(VLOOKUP(H2603,'data putaway'!$A$1:$E$530,5,0)),0,VLOOKUP(H2603,'data putaway'!$A$1:$E$530,5,0))</f>
        <v>0</v>
      </c>
      <c r="AA2603" s="354" t="b">
        <f t="shared" si="905"/>
        <v>1</v>
      </c>
      <c r="AB2603" s="354"/>
      <c r="AC2603" s="356" t="str">
        <f t="shared" ca="1" si="906"/>
        <v/>
      </c>
      <c r="AD2603" s="114" t="str">
        <f t="shared" ca="1" si="925"/>
        <v/>
      </c>
      <c r="AE2603" s="114">
        <f t="shared" si="907"/>
        <v>0</v>
      </c>
      <c r="AF2603" s="114">
        <f t="shared" si="908"/>
        <v>0</v>
      </c>
      <c r="AG2603" s="354" t="str">
        <f t="shared" si="943"/>
        <v>STAG</v>
      </c>
      <c r="AH2603" s="114">
        <f>IF(ISNA(VLOOKUP(L2603,'MASTER DATA'!$A$1:$F$192,6,0)),0,VLOOKUP(L2603,'MASTER DATA'!$A$1:$F$192,6,0))*AE2603</f>
        <v>0</v>
      </c>
      <c r="AI2603" s="354" t="e">
        <f>VLOOKUP($D2603,'warehouse mapping'!$AN$7:$AO$17,2,0)</f>
        <v>#N/A</v>
      </c>
      <c r="AJ2603" s="114">
        <f t="shared" si="958"/>
        <v>1</v>
      </c>
      <c r="AK2603" s="354" t="e">
        <f t="shared" si="959"/>
        <v>#N/A</v>
      </c>
      <c r="AL2603" s="354" t="s">
        <v>170</v>
      </c>
      <c r="AM2603" s="354">
        <f t="shared" si="928"/>
        <v>0</v>
      </c>
      <c r="AN2603" s="354" t="b">
        <f t="shared" si="912"/>
        <v>1</v>
      </c>
    </row>
    <row r="2604" spans="4:40">
      <c r="D2604" s="115" t="str">
        <f t="shared" si="937"/>
        <v>ST</v>
      </c>
      <c r="E2604" s="115" t="str">
        <f t="shared" si="938"/>
        <v>AG</v>
      </c>
      <c r="F2604" s="115" t="str">
        <f t="shared" si="939"/>
        <v>I</v>
      </c>
      <c r="G2604" s="355" t="str">
        <f t="shared" si="900"/>
        <v>NG</v>
      </c>
      <c r="H2604" s="308" t="s">
        <v>3176</v>
      </c>
      <c r="I2604" s="232"/>
      <c r="J2604" s="233"/>
      <c r="K2604" s="233"/>
      <c r="L2604" s="234"/>
      <c r="M2604" s="232" t="str">
        <f>IF(ISNA(VLOOKUP(L2604,'MASTER DATA'!$A$1:$B$192,2,0)),"",VLOOKUP(L2604,'MASTER DATA'!$A$1:$B$192,2,0))</f>
        <v/>
      </c>
      <c r="N2604" s="354">
        <v>0</v>
      </c>
      <c r="O2604" s="232" t="e">
        <f t="shared" si="940"/>
        <v>#N/A</v>
      </c>
      <c r="P2604" s="232" t="e">
        <f t="shared" si="941"/>
        <v>#N/A</v>
      </c>
      <c r="Q2604" s="232" t="e">
        <f>VLOOKUP(L2604,'MASTER DATA'!$A$1:$E$192,5,0)</f>
        <v>#N/A</v>
      </c>
      <c r="R2604" s="234">
        <f>SUMIF('picking of the day'!$H$4:$H$358,WMS!H2604&amp;WMS!L2604,'picking of the day'!$E$4:$E$358)</f>
        <v>0</v>
      </c>
      <c r="S2604" s="354"/>
      <c r="T2604" s="354"/>
      <c r="U2604" s="114">
        <f>IF(ISNA(VLOOKUP(H2604,'data putaway'!$A$1:$E$530,3,0)),0,VLOOKUP(H2604,'data putaway'!$A$1:$E$530,3,0))</f>
        <v>0</v>
      </c>
      <c r="V2604" s="354">
        <f t="shared" si="903"/>
        <v>0</v>
      </c>
      <c r="W2604" s="114">
        <f>IF(ISNA(VLOOKUP(H2604,'data putaway'!$A$1:$E$530,2,0)),0,VLOOKUP(H2604,'data putaway'!$A$1:$E$530,2,0))</f>
        <v>0</v>
      </c>
      <c r="X2604" s="354" t="b">
        <f t="shared" si="942"/>
        <v>1</v>
      </c>
      <c r="Y2604" s="354">
        <f>IF(ISNA(VLOOKUP(H2604,'data putaway'!$A$1:$E$530,4,0)),0,VLOOKUP(H2604,'data putaway'!$A$1:$E$530,4,0))</f>
        <v>0</v>
      </c>
      <c r="Z2604" s="113">
        <f>IF(ISNA(VLOOKUP(H2604,'data putaway'!$A$1:$E$530,5,0)),0,VLOOKUP(H2604,'data putaway'!$A$1:$E$530,5,0))</f>
        <v>0</v>
      </c>
      <c r="AA2604" s="354" t="b">
        <f t="shared" si="905"/>
        <v>1</v>
      </c>
      <c r="AB2604" s="354"/>
      <c r="AC2604" s="356" t="str">
        <f t="shared" ca="1" si="906"/>
        <v/>
      </c>
      <c r="AD2604" s="114" t="str">
        <f t="shared" ca="1" si="925"/>
        <v/>
      </c>
      <c r="AE2604" s="114">
        <f t="shared" si="907"/>
        <v>0</v>
      </c>
      <c r="AF2604" s="114">
        <f t="shared" si="908"/>
        <v>0</v>
      </c>
      <c r="AG2604" s="354" t="str">
        <f t="shared" si="943"/>
        <v>STAG</v>
      </c>
      <c r="AH2604" s="114">
        <f>IF(ISNA(VLOOKUP(L2604,'MASTER DATA'!$A$1:$F$192,6,0)),0,VLOOKUP(L2604,'MASTER DATA'!$A$1:$F$192,6,0))*AE2604</f>
        <v>0</v>
      </c>
      <c r="AI2604" s="354" t="e">
        <f>VLOOKUP($D2604,'warehouse mapping'!$AN$7:$AO$17,2,0)</f>
        <v>#N/A</v>
      </c>
      <c r="AJ2604" s="114">
        <f t="shared" si="958"/>
        <v>1</v>
      </c>
      <c r="AK2604" s="354" t="e">
        <f t="shared" si="959"/>
        <v>#N/A</v>
      </c>
      <c r="AL2604" s="354" t="s">
        <v>170</v>
      </c>
      <c r="AM2604" s="354">
        <f t="shared" si="928"/>
        <v>0</v>
      </c>
      <c r="AN2604" s="354" t="b">
        <f t="shared" si="912"/>
        <v>1</v>
      </c>
    </row>
    <row r="2605" spans="4:40">
      <c r="D2605" s="115" t="str">
        <f t="shared" si="937"/>
        <v>ST</v>
      </c>
      <c r="E2605" s="115" t="str">
        <f t="shared" si="938"/>
        <v>AG</v>
      </c>
      <c r="F2605" s="115" t="str">
        <f t="shared" si="939"/>
        <v>I</v>
      </c>
      <c r="G2605" s="355" t="str">
        <f t="shared" si="900"/>
        <v>NG</v>
      </c>
      <c r="H2605" s="308" t="s">
        <v>3176</v>
      </c>
      <c r="I2605" s="232"/>
      <c r="J2605" s="233"/>
      <c r="K2605" s="233"/>
      <c r="L2605" s="41"/>
      <c r="M2605" s="232" t="str">
        <f>IF(ISNA(VLOOKUP(L2605,'MASTER DATA'!$A$1:$B$192,2,0)),"",VLOOKUP(L2605,'MASTER DATA'!$A$1:$B$192,2,0))</f>
        <v/>
      </c>
      <c r="N2605" s="354">
        <v>0</v>
      </c>
      <c r="O2605" s="232" t="e">
        <f t="shared" si="940"/>
        <v>#N/A</v>
      </c>
      <c r="P2605" s="232" t="e">
        <f t="shared" si="941"/>
        <v>#N/A</v>
      </c>
      <c r="Q2605" s="232" t="e">
        <f>VLOOKUP(L2605,'MASTER DATA'!$A$1:$E$192,5,0)</f>
        <v>#N/A</v>
      </c>
      <c r="R2605" s="234">
        <f>SUMIF('picking of the day'!$H$4:$H$358,WMS!H2605&amp;WMS!L2605,'picking of the day'!$E$4:$E$358)</f>
        <v>0</v>
      </c>
      <c r="S2605" s="354"/>
      <c r="T2605" s="354"/>
      <c r="U2605" s="114">
        <f>IF(ISNA(VLOOKUP(H2605,'data putaway'!$A$1:$E$530,3,0)),0,VLOOKUP(H2605,'data putaway'!$A$1:$E$530,3,0))</f>
        <v>0</v>
      </c>
      <c r="V2605" s="354">
        <f t="shared" si="903"/>
        <v>0</v>
      </c>
      <c r="W2605" s="114">
        <f>IF(ISNA(VLOOKUP(H2605,'data putaway'!$A$1:$E$530,2,0)),0,VLOOKUP(H2605,'data putaway'!$A$1:$E$530,2,0))</f>
        <v>0</v>
      </c>
      <c r="X2605" s="354" t="b">
        <f t="shared" si="942"/>
        <v>1</v>
      </c>
      <c r="Y2605" s="354">
        <f>IF(ISNA(VLOOKUP(H2605,'data putaway'!$A$1:$E$530,4,0)),0,VLOOKUP(H2605,'data putaway'!$A$1:$E$530,4,0))</f>
        <v>0</v>
      </c>
      <c r="Z2605" s="113">
        <f>IF(ISNA(VLOOKUP(H2605,'data putaway'!$A$1:$E$530,5,0)),0,VLOOKUP(H2605,'data putaway'!$A$1:$E$530,5,0))</f>
        <v>0</v>
      </c>
      <c r="AA2605" s="354" t="b">
        <f t="shared" si="905"/>
        <v>1</v>
      </c>
      <c r="AB2605" s="354"/>
      <c r="AC2605" s="356" t="str">
        <f t="shared" ca="1" si="906"/>
        <v/>
      </c>
      <c r="AD2605" s="114" t="str">
        <f t="shared" ca="1" si="925"/>
        <v/>
      </c>
      <c r="AE2605" s="114">
        <f t="shared" si="907"/>
        <v>0</v>
      </c>
      <c r="AF2605" s="114">
        <f t="shared" si="908"/>
        <v>0</v>
      </c>
      <c r="AG2605" s="354" t="str">
        <f t="shared" si="943"/>
        <v>STAG</v>
      </c>
      <c r="AH2605" s="114">
        <f>IF(ISNA(VLOOKUP(L2605,'MASTER DATA'!$A$1:$F$192,6,0)),0,VLOOKUP(L2605,'MASTER DATA'!$A$1:$F$192,6,0))*AE2605</f>
        <v>0</v>
      </c>
      <c r="AI2605" s="354" t="e">
        <f>VLOOKUP($D2605,'warehouse mapping'!$AN$7:$AO$17,2,0)</f>
        <v>#N/A</v>
      </c>
      <c r="AJ2605" s="114">
        <f t="shared" si="958"/>
        <v>1</v>
      </c>
      <c r="AK2605" s="354" t="e">
        <f t="shared" si="959"/>
        <v>#N/A</v>
      </c>
      <c r="AL2605" s="354" t="s">
        <v>170</v>
      </c>
      <c r="AM2605" s="354">
        <f t="shared" si="928"/>
        <v>0</v>
      </c>
      <c r="AN2605" s="354" t="b">
        <f t="shared" si="912"/>
        <v>1</v>
      </c>
    </row>
    <row r="2606" spans="4:40">
      <c r="D2606" s="115" t="str">
        <f t="shared" si="937"/>
        <v>ST</v>
      </c>
      <c r="E2606" s="115" t="str">
        <f t="shared" si="938"/>
        <v>AG</v>
      </c>
      <c r="F2606" s="115" t="str">
        <f t="shared" si="939"/>
        <v>I</v>
      </c>
      <c r="G2606" s="355" t="str">
        <f t="shared" si="900"/>
        <v>NG</v>
      </c>
      <c r="H2606" s="308" t="s">
        <v>3176</v>
      </c>
      <c r="I2606" s="232"/>
      <c r="J2606" s="233"/>
      <c r="K2606" s="233"/>
      <c r="L2606" s="234"/>
      <c r="M2606" s="232" t="str">
        <f>IF(ISNA(VLOOKUP(L2606,'MASTER DATA'!$A$1:$B$192,2,0)),"",VLOOKUP(L2606,'MASTER DATA'!$A$1:$B$192,2,0))</f>
        <v/>
      </c>
      <c r="N2606" s="354">
        <v>0</v>
      </c>
      <c r="O2606" s="232" t="e">
        <f t="shared" si="940"/>
        <v>#N/A</v>
      </c>
      <c r="P2606" s="232" t="e">
        <f t="shared" si="941"/>
        <v>#N/A</v>
      </c>
      <c r="Q2606" s="232" t="e">
        <f>VLOOKUP(L2606,'MASTER DATA'!$A$1:$E$192,5,0)</f>
        <v>#N/A</v>
      </c>
      <c r="R2606" s="234">
        <f>SUMIF('picking of the day'!$H$4:$H$358,WMS!H2606&amp;WMS!L2606,'picking of the day'!$E$4:$E$358)</f>
        <v>0</v>
      </c>
      <c r="S2606" s="354"/>
      <c r="T2606" s="354"/>
      <c r="U2606" s="114">
        <v>0</v>
      </c>
      <c r="V2606" s="354">
        <f t="shared" si="903"/>
        <v>0</v>
      </c>
      <c r="W2606" s="114">
        <f>IF(ISNA(VLOOKUP(H2606,'data putaway'!$A$1:$E$530,2,0)),0,VLOOKUP(H2606,'data putaway'!$A$1:$E$530,2,0))</f>
        <v>0</v>
      </c>
      <c r="X2606" s="354" t="b">
        <f t="shared" si="942"/>
        <v>1</v>
      </c>
      <c r="Y2606" s="354">
        <f>IF(ISNA(VLOOKUP(H2606,'data putaway'!$A$1:$E$530,4,0)),0,VLOOKUP(H2606,'data putaway'!$A$1:$E$530,4,0))</f>
        <v>0</v>
      </c>
      <c r="Z2606" s="113">
        <f>IF(ISNA(VLOOKUP(H2606,'data putaway'!$A$1:$E$530,5,0)),0,VLOOKUP(H2606,'data putaway'!$A$1:$E$530,5,0))</f>
        <v>0</v>
      </c>
      <c r="AA2606" s="354" t="b">
        <f t="shared" si="905"/>
        <v>1</v>
      </c>
      <c r="AB2606" s="354"/>
      <c r="AC2606" s="356" t="str">
        <f t="shared" ca="1" si="906"/>
        <v/>
      </c>
      <c r="AD2606" s="114" t="str">
        <f t="shared" ca="1" si="925"/>
        <v/>
      </c>
      <c r="AE2606" s="114">
        <f t="shared" si="907"/>
        <v>0</v>
      </c>
      <c r="AF2606" s="114">
        <f t="shared" si="908"/>
        <v>0</v>
      </c>
      <c r="AG2606" s="354" t="str">
        <f t="shared" si="943"/>
        <v>STAG</v>
      </c>
      <c r="AH2606" s="114">
        <f>IF(ISNA(VLOOKUP(L2606,'MASTER DATA'!$A$1:$F$192,6,0)),0,VLOOKUP(L2606,'MASTER DATA'!$A$1:$F$192,6,0))*AE2606</f>
        <v>0</v>
      </c>
      <c r="AI2606" s="354" t="e">
        <f>VLOOKUP($D2606,'warehouse mapping'!$AN$7:$AO$17,2,0)</f>
        <v>#N/A</v>
      </c>
      <c r="AJ2606" s="114">
        <f t="shared" si="958"/>
        <v>1</v>
      </c>
      <c r="AK2606" s="354" t="e">
        <f t="shared" si="959"/>
        <v>#N/A</v>
      </c>
      <c r="AL2606" s="354" t="s">
        <v>170</v>
      </c>
      <c r="AM2606" s="354">
        <f t="shared" si="928"/>
        <v>0</v>
      </c>
      <c r="AN2606" s="354" t="b">
        <f t="shared" si="912"/>
        <v>1</v>
      </c>
    </row>
    <row r="2607" spans="4:40">
      <c r="D2607" s="112" t="str">
        <f t="shared" si="937"/>
        <v>Qu</v>
      </c>
      <c r="E2607" s="112" t="str">
        <f t="shared" si="938"/>
        <v>ar</v>
      </c>
      <c r="F2607" s="112" t="str">
        <f t="shared" si="939"/>
        <v>a</v>
      </c>
      <c r="G2607" s="355" t="str">
        <f t="shared" ref="G2607:G2619" si="960">RIGHT(H2607,2)</f>
        <v>ne</v>
      </c>
      <c r="H2607" s="232" t="s">
        <v>3125</v>
      </c>
      <c r="I2607" s="232" t="s">
        <v>3200</v>
      </c>
      <c r="J2607" s="233">
        <v>46230</v>
      </c>
      <c r="K2607" s="233">
        <v>47687</v>
      </c>
      <c r="L2607" s="234">
        <v>550058593</v>
      </c>
      <c r="M2607" s="232" t="str">
        <f>IF(ISNA(VLOOKUP(L2607,'MASTER DATA'!$A$1:$B$192,2,0)),"",VLOOKUP(L2607,'MASTER DATA'!$A$1:$B$192,2,0))</f>
        <v>Adv4TAX515W40SLMA2_12*0.8L_A04W</v>
      </c>
      <c r="N2607" s="371">
        <v>1</v>
      </c>
      <c r="O2607" s="232">
        <f t="shared" si="940"/>
        <v>0</v>
      </c>
      <c r="P2607" s="232">
        <f t="shared" si="941"/>
        <v>1</v>
      </c>
      <c r="Q2607" s="232">
        <f>VLOOKUP(L2607,'MASTER DATA'!$A$1:$E$192,5,0)</f>
        <v>48</v>
      </c>
      <c r="R2607" s="234">
        <f>SUMIF('picking of the day'!$H$4:$H$358,WMS!H2607&amp;WMS!L2607,'picking of the day'!$E$4:$E$358)</f>
        <v>0</v>
      </c>
      <c r="S2607" s="354"/>
      <c r="T2607" s="354"/>
      <c r="U2607" s="114">
        <f>IF(ISNA(VLOOKUP(H2607,'data putaway'!$A$1:$E$530,3,0)),0,VLOOKUP(H2607,'data putaway'!$A$1:$E$530,3,0))</f>
        <v>0</v>
      </c>
      <c r="V2607" s="354">
        <f t="shared" ref="V2607:V2619" si="961">(N2607+T2607+U2607)-(R2607+S2607)</f>
        <v>1</v>
      </c>
      <c r="W2607" s="114">
        <f>IF(ISNA(VLOOKUP(H2607,'data putaway'!$A$1:$E$530,2,0)),0,VLOOKUP(H2607,'data putaway'!$A$1:$E$530,2,0))</f>
        <v>0</v>
      </c>
      <c r="X2607" s="354" t="b">
        <f t="shared" si="942"/>
        <v>0</v>
      </c>
      <c r="Y2607" s="354">
        <f>IF(ISNA(VLOOKUP(H2607,'data putaway'!$A$1:$E$530,4,0)),0,VLOOKUP(H2607,'data putaway'!$A$1:$E$530,4,0))</f>
        <v>0</v>
      </c>
      <c r="Z2607" s="113">
        <f>IF(ISNA(VLOOKUP(H2607,'data putaway'!$A$1:$E$530,5,0)),0,VLOOKUP(H2607,'data putaway'!$A$1:$E$530,5,0))</f>
        <v>0</v>
      </c>
      <c r="AA2607" s="354" t="b">
        <f t="shared" ref="AA2607:AA2619" si="962">Y2607=I2607</f>
        <v>0</v>
      </c>
      <c r="AB2607" s="354"/>
      <c r="AC2607" s="356" t="str">
        <f t="shared" ca="1" si="906"/>
        <v>1 Month,  22 Days</v>
      </c>
      <c r="AD2607" s="114" t="str">
        <f t="shared" ca="1" si="925"/>
        <v>3 Year, 10 Month, 5 Days</v>
      </c>
      <c r="AE2607" s="114">
        <f t="shared" ref="AE2607:AE2619" si="963">N2607+U2607</f>
        <v>1</v>
      </c>
      <c r="AF2607" s="114">
        <f t="shared" ref="AF2607:AF2619" si="964">IF(V2607&gt;0,1,0)</f>
        <v>1</v>
      </c>
      <c r="AG2607" s="354" t="str">
        <f t="shared" si="943"/>
        <v>Quar</v>
      </c>
      <c r="AH2607" s="114">
        <f>IF(ISNA(VLOOKUP(L2607,'MASTER DATA'!$A$1:$F$192,6,0)),0,VLOOKUP(L2607,'MASTER DATA'!$A$1:$F$192,6,0))*AE2607</f>
        <v>9.6</v>
      </c>
      <c r="AI2607" s="354" t="e">
        <f>VLOOKUP($D2607,'warehouse mapping'!$AN$7:$AO$17,2,0)</f>
        <v>#N/A</v>
      </c>
      <c r="AJ2607" s="114">
        <f t="shared" si="958"/>
        <v>0</v>
      </c>
      <c r="AK2607" s="354" t="e">
        <f t="shared" si="959"/>
        <v>#N/A</v>
      </c>
      <c r="AL2607" s="354" t="s">
        <v>170</v>
      </c>
      <c r="AM2607" s="354">
        <f t="shared" si="928"/>
        <v>0</v>
      </c>
      <c r="AN2607" s="354" t="b">
        <f t="shared" si="912"/>
        <v>1</v>
      </c>
    </row>
    <row r="2608" spans="4:40">
      <c r="D2608" s="112" t="str">
        <f t="shared" si="937"/>
        <v>Qu</v>
      </c>
      <c r="E2608" s="112" t="str">
        <f t="shared" si="938"/>
        <v>ar</v>
      </c>
      <c r="F2608" s="112" t="str">
        <f t="shared" si="939"/>
        <v>a</v>
      </c>
      <c r="G2608" s="355" t="str">
        <f t="shared" si="960"/>
        <v>ne</v>
      </c>
      <c r="H2608" s="232" t="s">
        <v>3125</v>
      </c>
      <c r="I2608" s="232"/>
      <c r="J2608" s="233"/>
      <c r="K2608" s="233"/>
      <c r="L2608" s="372">
        <v>550045080</v>
      </c>
      <c r="M2608" s="232" t="str">
        <f>IF(ISNA(VLOOKUP(L2608,'MASTER DATA'!$A$1:$B$192,2,0)),"",VLOOKUP(L2608,'MASTER DATA'!$A$1:$B$192,2,0))</f>
        <v>Tellus S2 MX 68_1*209L_A227</v>
      </c>
      <c r="N2608" s="28">
        <v>1</v>
      </c>
      <c r="O2608" s="232">
        <f t="shared" si="940"/>
        <v>0</v>
      </c>
      <c r="P2608" s="232">
        <f t="shared" si="941"/>
        <v>1</v>
      </c>
      <c r="Q2608" s="232">
        <f>VLOOKUP(L2608,'MASTER DATA'!$A$1:$E$192,5,0)</f>
        <v>4</v>
      </c>
      <c r="R2608" s="234">
        <f>SUMIF('picking of the day'!$H$4:$H$358,WMS!H2608&amp;WMS!L2608,'picking of the day'!$E$4:$E$358)</f>
        <v>0</v>
      </c>
      <c r="S2608" s="354"/>
      <c r="T2608" s="354"/>
      <c r="U2608" s="114">
        <f>IF(ISNA(VLOOKUP(H2608,'data putaway'!$A$1:$E$530,3,0)),0,VLOOKUP(H2608,'data putaway'!$A$1:$E$530,3,0))</f>
        <v>0</v>
      </c>
      <c r="V2608" s="354">
        <f t="shared" si="961"/>
        <v>1</v>
      </c>
      <c r="W2608" s="114">
        <f>IF(ISNA(VLOOKUP(H2608,'data putaway'!$A$1:$E$530,2,0)),0,VLOOKUP(H2608,'data putaway'!$A$1:$E$530,2,0))</f>
        <v>0</v>
      </c>
      <c r="X2608" s="354" t="b">
        <f t="shared" si="942"/>
        <v>0</v>
      </c>
      <c r="Y2608" s="354">
        <f>IF(ISNA(VLOOKUP(H2608,'data putaway'!$A$1:$E$530,4,0)),0,VLOOKUP(H2608,'data putaway'!$A$1:$E$530,4,0))</f>
        <v>0</v>
      </c>
      <c r="Z2608" s="113">
        <f>IF(ISNA(VLOOKUP(H2608,'data putaway'!$A$1:$E$530,5,0)),0,VLOOKUP(H2608,'data putaway'!$A$1:$E$530,5,0))</f>
        <v>0</v>
      </c>
      <c r="AA2608" s="354" t="b">
        <f t="shared" si="962"/>
        <v>1</v>
      </c>
      <c r="AB2608" s="354"/>
      <c r="AC2608" s="356" t="str">
        <f t="shared" ca="1" si="906"/>
        <v/>
      </c>
      <c r="AD2608" s="114" t="str">
        <f t="shared" ca="1" si="925"/>
        <v/>
      </c>
      <c r="AE2608" s="114">
        <f t="shared" si="963"/>
        <v>1</v>
      </c>
      <c r="AF2608" s="114">
        <f t="shared" si="964"/>
        <v>1</v>
      </c>
      <c r="AG2608" s="354" t="str">
        <f t="shared" si="943"/>
        <v>Quar</v>
      </c>
      <c r="AH2608" s="114">
        <f>IF(ISNA(VLOOKUP(L2608,'MASTER DATA'!$A$1:$F$192,6,0)),0,VLOOKUP(L2608,'MASTER DATA'!$A$1:$F$192,6,0))*AE2608</f>
        <v>209</v>
      </c>
      <c r="AI2608" s="354" t="e">
        <f>VLOOKUP($D2608,'warehouse mapping'!$AN$7:$AO$17,2,0)</f>
        <v>#N/A</v>
      </c>
      <c r="AJ2608" s="114">
        <f t="shared" si="958"/>
        <v>0</v>
      </c>
      <c r="AK2608" s="354" t="e">
        <f t="shared" si="959"/>
        <v>#N/A</v>
      </c>
      <c r="AL2608" s="354" t="s">
        <v>170</v>
      </c>
      <c r="AM2608" s="354">
        <f t="shared" si="928"/>
        <v>0</v>
      </c>
      <c r="AN2608" s="354" t="b">
        <f t="shared" ref="AN2608:AN2619" si="965">ISNUMBER(V2608)</f>
        <v>1</v>
      </c>
    </row>
    <row r="2609" spans="4:40">
      <c r="D2609" s="112" t="str">
        <f t="shared" si="937"/>
        <v>Qu</v>
      </c>
      <c r="E2609" s="112" t="str">
        <f t="shared" si="938"/>
        <v>ar</v>
      </c>
      <c r="F2609" s="112" t="str">
        <f t="shared" si="939"/>
        <v>a</v>
      </c>
      <c r="G2609" s="355" t="str">
        <f t="shared" si="960"/>
        <v>ne</v>
      </c>
      <c r="H2609" s="232" t="s">
        <v>3125</v>
      </c>
      <c r="I2609" s="232"/>
      <c r="J2609" s="233"/>
      <c r="K2609" s="233"/>
      <c r="L2609" s="372">
        <v>550071397</v>
      </c>
      <c r="M2609" s="232" t="str">
        <f>IF(ISNA(VLOOKUP(L2609,'MASTER DATA'!$A$1:$B$192,2,0)),"",VLOOKUP(L2609,'MASTER DATA'!$A$1:$B$192,2,0))</f>
        <v>HelixHX515W40SNCF_4*4L_A04W</v>
      </c>
      <c r="N2609" s="28">
        <v>3</v>
      </c>
      <c r="O2609" s="232">
        <f t="shared" si="940"/>
        <v>0</v>
      </c>
      <c r="P2609" s="232">
        <f t="shared" si="941"/>
        <v>3</v>
      </c>
      <c r="Q2609" s="232">
        <f>VLOOKUP(L2609,'MASTER DATA'!$A$1:$E$192,5,0)</f>
        <v>36</v>
      </c>
      <c r="R2609" s="234">
        <f>SUMIF('picking of the day'!$H$4:$H$358,WMS!H2609&amp;WMS!L2609,'picking of the day'!$E$4:$E$358)</f>
        <v>0</v>
      </c>
      <c r="S2609" s="354"/>
      <c r="T2609" s="354"/>
      <c r="U2609" s="114">
        <f>IF(ISNA(VLOOKUP(H2609,'data putaway'!$A$1:$E$530,3,0)),0,VLOOKUP(H2609,'data putaway'!$A$1:$E$530,3,0))</f>
        <v>0</v>
      </c>
      <c r="V2609" s="354">
        <f t="shared" si="961"/>
        <v>3</v>
      </c>
      <c r="W2609" s="114">
        <f>IF(ISNA(VLOOKUP(H2609,'data putaway'!$A$1:$E$530,2,0)),0,VLOOKUP(H2609,'data putaway'!$A$1:$E$530,2,0))</f>
        <v>0</v>
      </c>
      <c r="X2609" s="354" t="b">
        <f t="shared" si="942"/>
        <v>0</v>
      </c>
      <c r="Y2609" s="354">
        <f>IF(ISNA(VLOOKUP(H2609,'data putaway'!$A$1:$E$530,4,0)),0,VLOOKUP(H2609,'data putaway'!$A$1:$E$530,4,0))</f>
        <v>0</v>
      </c>
      <c r="Z2609" s="113">
        <f>IF(ISNA(VLOOKUP(H2609,'data putaway'!$A$1:$E$530,5,0)),0,VLOOKUP(H2609,'data putaway'!$A$1:$E$530,5,0))</f>
        <v>0</v>
      </c>
      <c r="AA2609" s="354" t="b">
        <f t="shared" si="962"/>
        <v>1</v>
      </c>
      <c r="AB2609" s="354"/>
      <c r="AC2609" s="356" t="str">
        <f t="shared" ca="1" si="906"/>
        <v/>
      </c>
      <c r="AD2609" s="114" t="str">
        <f t="shared" ca="1" si="925"/>
        <v/>
      </c>
      <c r="AE2609" s="114">
        <f t="shared" si="963"/>
        <v>3</v>
      </c>
      <c r="AF2609" s="114">
        <f t="shared" si="964"/>
        <v>1</v>
      </c>
      <c r="AG2609" s="354" t="str">
        <f t="shared" si="943"/>
        <v>Quar</v>
      </c>
      <c r="AH2609" s="114">
        <f>IF(ISNA(VLOOKUP(L2609,'MASTER DATA'!$A$1:$F$192,6,0)),0,VLOOKUP(L2609,'MASTER DATA'!$A$1:$F$192,6,0))*AE2609</f>
        <v>48</v>
      </c>
      <c r="AI2609" s="354" t="e">
        <f>VLOOKUP($D2609,'warehouse mapping'!$AN$7:$AO$17,2,0)</f>
        <v>#N/A</v>
      </c>
      <c r="AJ2609" s="114">
        <f t="shared" si="958"/>
        <v>0</v>
      </c>
      <c r="AK2609" s="354" t="e">
        <f t="shared" si="959"/>
        <v>#N/A</v>
      </c>
      <c r="AL2609" s="354" t="s">
        <v>170</v>
      </c>
      <c r="AM2609" s="354">
        <f t="shared" si="928"/>
        <v>0</v>
      </c>
      <c r="AN2609" s="354" t="b">
        <f t="shared" si="965"/>
        <v>1</v>
      </c>
    </row>
    <row r="2610" spans="4:40">
      <c r="D2610" s="112" t="str">
        <f t="shared" si="937"/>
        <v>Qu</v>
      </c>
      <c r="E2610" s="112" t="str">
        <f t="shared" si="938"/>
        <v>ar</v>
      </c>
      <c r="F2610" s="112" t="str">
        <f t="shared" si="939"/>
        <v>a</v>
      </c>
      <c r="G2610" s="355" t="str">
        <f t="shared" si="960"/>
        <v>ne</v>
      </c>
      <c r="H2610" s="232" t="s">
        <v>3125</v>
      </c>
      <c r="I2610" s="232"/>
      <c r="J2610" s="233"/>
      <c r="K2610" s="233"/>
      <c r="L2610" s="372">
        <v>550062463</v>
      </c>
      <c r="M2610" s="232" t="str">
        <f>IF(ISNA(VLOOKUP(L2610,'MASTER DATA'!$A$1:$B$192,2,0)),"",VLOOKUP(L2610,'MASTER DATA'!$A$1:$B$192,2,0))</f>
        <v>Adv4TAX7Sc10W40SNMB_12*0.8L_A04W</v>
      </c>
      <c r="N2610" s="28">
        <v>1</v>
      </c>
      <c r="O2610" s="232">
        <f t="shared" si="940"/>
        <v>0</v>
      </c>
      <c r="P2610" s="232">
        <f t="shared" si="941"/>
        <v>1</v>
      </c>
      <c r="Q2610" s="232">
        <f>VLOOKUP(L2610,'MASTER DATA'!$A$1:$E$192,5,0)</f>
        <v>48</v>
      </c>
      <c r="R2610" s="234">
        <f>SUMIF('picking of the day'!$H$4:$H$358,WMS!H2610&amp;WMS!L2610,'picking of the day'!$E$4:$E$358)</f>
        <v>0</v>
      </c>
      <c r="S2610" s="354"/>
      <c r="T2610" s="354"/>
      <c r="U2610" s="114">
        <f>IF(ISNA(VLOOKUP(H2610,'data putaway'!$A$1:$E$530,3,0)),0,VLOOKUP(H2610,'data putaway'!$A$1:$E$530,3,0))</f>
        <v>0</v>
      </c>
      <c r="V2610" s="354">
        <f t="shared" si="961"/>
        <v>1</v>
      </c>
      <c r="W2610" s="114">
        <f>IF(ISNA(VLOOKUP(H2610,'data putaway'!$A$1:$E$530,2,0)),0,VLOOKUP(H2610,'data putaway'!$A$1:$E$530,2,0))</f>
        <v>0</v>
      </c>
      <c r="X2610" s="354" t="b">
        <f t="shared" si="942"/>
        <v>0</v>
      </c>
      <c r="Y2610" s="354">
        <f>IF(ISNA(VLOOKUP(H2610,'data putaway'!$A$1:$E$530,4,0)),0,VLOOKUP(H2610,'data putaway'!$A$1:$E$530,4,0))</f>
        <v>0</v>
      </c>
      <c r="Z2610" s="113">
        <f>IF(ISNA(VLOOKUP(H2610,'data putaway'!$A$1:$E$530,5,0)),0,VLOOKUP(H2610,'data putaway'!$A$1:$E$530,5,0))</f>
        <v>0</v>
      </c>
      <c r="AA2610" s="354" t="b">
        <f t="shared" si="962"/>
        <v>1</v>
      </c>
      <c r="AB2610" s="354"/>
      <c r="AC2610" s="356" t="str">
        <f t="shared" ca="1" si="906"/>
        <v/>
      </c>
      <c r="AD2610" s="114" t="str">
        <f t="shared" ca="1" si="925"/>
        <v/>
      </c>
      <c r="AE2610" s="114">
        <f t="shared" si="963"/>
        <v>1</v>
      </c>
      <c r="AF2610" s="114">
        <f t="shared" si="964"/>
        <v>1</v>
      </c>
      <c r="AG2610" s="354" t="str">
        <f t="shared" si="943"/>
        <v>Quar</v>
      </c>
      <c r="AH2610" s="114">
        <f>IF(ISNA(VLOOKUP(L2610,'MASTER DATA'!$A$1:$F$192,6,0)),0,VLOOKUP(L2610,'MASTER DATA'!$A$1:$F$192,6,0))*AE2610</f>
        <v>9.6000000000000014</v>
      </c>
      <c r="AI2610" s="354" t="e">
        <f>VLOOKUP($D2610,'warehouse mapping'!$AN$7:$AO$17,2,0)</f>
        <v>#N/A</v>
      </c>
      <c r="AJ2610" s="114">
        <f t="shared" si="958"/>
        <v>0</v>
      </c>
      <c r="AK2610" s="354" t="e">
        <f t="shared" si="959"/>
        <v>#N/A</v>
      </c>
      <c r="AL2610" s="354" t="s">
        <v>170</v>
      </c>
      <c r="AM2610" s="354">
        <f t="shared" si="928"/>
        <v>0</v>
      </c>
      <c r="AN2610" s="354" t="b">
        <f t="shared" si="965"/>
        <v>1</v>
      </c>
    </row>
    <row r="2611" spans="4:40">
      <c r="D2611" s="112" t="str">
        <f t="shared" si="937"/>
        <v>Qu</v>
      </c>
      <c r="E2611" s="112" t="str">
        <f t="shared" si="938"/>
        <v>ar</v>
      </c>
      <c r="F2611" s="112" t="str">
        <f t="shared" si="939"/>
        <v>a</v>
      </c>
      <c r="G2611" s="355" t="str">
        <f t="shared" si="960"/>
        <v>ne</v>
      </c>
      <c r="H2611" s="232" t="s">
        <v>3125</v>
      </c>
      <c r="I2611" s="232"/>
      <c r="J2611" s="233"/>
      <c r="K2611" s="233"/>
      <c r="L2611" s="114">
        <v>550038021</v>
      </c>
      <c r="M2611" s="232" t="str">
        <f>IF(ISNA(VLOOKUP(L2611,'MASTER DATA'!$A$1:$B$192,2,0)),"",VLOOKUP(L2611,'MASTER DATA'!$A$1:$B$192,2,0))</f>
        <v>Helix HX320W50SLCF_4*4L_A04W</v>
      </c>
      <c r="N2611" s="28">
        <v>1</v>
      </c>
      <c r="O2611" s="232">
        <f t="shared" si="940"/>
        <v>0</v>
      </c>
      <c r="P2611" s="232">
        <f t="shared" si="941"/>
        <v>1</v>
      </c>
      <c r="Q2611" s="232">
        <f>VLOOKUP(L2611,'MASTER DATA'!$A$1:$E$192,5,0)</f>
        <v>36</v>
      </c>
      <c r="R2611" s="234">
        <f>SUMIF('picking of the day'!$H$4:$H$358,WMS!H2611&amp;WMS!L2611,'picking of the day'!$E$4:$E$358)</f>
        <v>0</v>
      </c>
      <c r="S2611" s="354"/>
      <c r="T2611" s="354"/>
      <c r="U2611" s="114">
        <f>IF(ISNA(VLOOKUP(H2611,'data putaway'!$A$1:$E$530,3,0)),0,VLOOKUP(H2611,'data putaway'!$A$1:$E$530,3,0))</f>
        <v>0</v>
      </c>
      <c r="V2611" s="354">
        <f t="shared" si="961"/>
        <v>1</v>
      </c>
      <c r="W2611" s="114">
        <f>IF(ISNA(VLOOKUP(H2611,'data putaway'!$A$1:$E$530,2,0)),0,VLOOKUP(H2611,'data putaway'!$A$1:$E$530,2,0))</f>
        <v>0</v>
      </c>
      <c r="X2611" s="354" t="b">
        <f t="shared" si="942"/>
        <v>0</v>
      </c>
      <c r="Y2611" s="354">
        <f>IF(ISNA(VLOOKUP(H2611,'data putaway'!$A$1:$E$530,4,0)),0,VLOOKUP(H2611,'data putaway'!$A$1:$E$530,4,0))</f>
        <v>0</v>
      </c>
      <c r="Z2611" s="113">
        <f>IF(ISNA(VLOOKUP(H2611,'data putaway'!$A$1:$E$530,5,0)),0,VLOOKUP(H2611,'data putaway'!$A$1:$E$530,5,0))</f>
        <v>0</v>
      </c>
      <c r="AA2611" s="354" t="b">
        <f t="shared" si="962"/>
        <v>1</v>
      </c>
      <c r="AB2611" s="354"/>
      <c r="AC2611" s="356" t="str">
        <f t="shared" ca="1" si="906"/>
        <v/>
      </c>
      <c r="AD2611" s="114" t="str">
        <f t="shared" ca="1" si="925"/>
        <v/>
      </c>
      <c r="AE2611" s="114">
        <f t="shared" si="963"/>
        <v>1</v>
      </c>
      <c r="AF2611" s="114">
        <f t="shared" si="964"/>
        <v>1</v>
      </c>
      <c r="AG2611" s="354" t="str">
        <f t="shared" si="943"/>
        <v>Quar</v>
      </c>
      <c r="AH2611" s="114">
        <f>IF(ISNA(VLOOKUP(L2611,'MASTER DATA'!$A$1:$F$192,6,0)),0,VLOOKUP(L2611,'MASTER DATA'!$A$1:$F$192,6,0))*AE2611</f>
        <v>16</v>
      </c>
      <c r="AI2611" s="354" t="e">
        <f>VLOOKUP($D2611,'warehouse mapping'!$AN$7:$AO$17,2,0)</f>
        <v>#N/A</v>
      </c>
      <c r="AJ2611" s="114">
        <f t="shared" si="958"/>
        <v>0</v>
      </c>
      <c r="AK2611" s="354" t="e">
        <f t="shared" si="959"/>
        <v>#N/A</v>
      </c>
      <c r="AL2611" s="354" t="s">
        <v>170</v>
      </c>
      <c r="AM2611" s="354">
        <f t="shared" si="928"/>
        <v>0</v>
      </c>
      <c r="AN2611" s="354" t="b">
        <f t="shared" si="965"/>
        <v>1</v>
      </c>
    </row>
    <row r="2612" spans="4:40">
      <c r="D2612" s="112" t="s">
        <v>3211</v>
      </c>
      <c r="E2612" s="112" t="s">
        <v>3212</v>
      </c>
      <c r="F2612" s="112" t="s">
        <v>3213</v>
      </c>
      <c r="G2612" s="355" t="str">
        <f t="shared" si="960"/>
        <v>ne</v>
      </c>
      <c r="H2612" s="232" t="s">
        <v>3125</v>
      </c>
      <c r="I2612" s="232"/>
      <c r="J2612" s="232"/>
      <c r="K2612" s="232"/>
      <c r="L2612" s="372">
        <v>550053104</v>
      </c>
      <c r="M2612" s="232" t="s">
        <v>27</v>
      </c>
      <c r="N2612" s="28">
        <v>4</v>
      </c>
      <c r="O2612" s="234">
        <v>0</v>
      </c>
      <c r="P2612" s="232"/>
      <c r="Q2612" s="232"/>
      <c r="R2612" s="234">
        <f>SUMIF('picking of the day'!$H$4:$H$358,WMS!H2612&amp;WMS!L2612,'picking of the day'!$E$4:$E$358)</f>
        <v>0</v>
      </c>
      <c r="S2612" s="354"/>
      <c r="T2612" s="114"/>
      <c r="U2612" s="354">
        <v>0</v>
      </c>
      <c r="V2612" s="354">
        <f t="shared" si="961"/>
        <v>4</v>
      </c>
      <c r="W2612" s="114">
        <f>IF(ISNA(VLOOKUP(H2612,'data putaway'!$A$1:$E$530,2,0)),0,VLOOKUP(H2612,'data putaway'!$A$1:$E$530,2,0))</f>
        <v>0</v>
      </c>
      <c r="X2612" s="354" t="b">
        <v>1</v>
      </c>
      <c r="Y2612" s="354">
        <f>IF(ISNA(VLOOKUP(H2612,'data putaway'!$A$1:$E$530,4,0)),0,VLOOKUP(H2612,'data putaway'!$A$1:$E$530,4,0))</f>
        <v>0</v>
      </c>
      <c r="Z2612" s="113">
        <f>IF(ISNA(VLOOKUP(H2612,'data putaway'!$A$1:$E$530,5,0)),0,VLOOKUP(H2612,'data putaway'!$A$1:$E$530,5,0))</f>
        <v>0</v>
      </c>
      <c r="AA2612" s="354" t="b">
        <f t="shared" si="962"/>
        <v>1</v>
      </c>
      <c r="AB2612" s="114"/>
      <c r="AC2612" s="356" t="str">
        <f t="shared" ca="1" si="906"/>
        <v/>
      </c>
      <c r="AD2612" s="114" t="str">
        <f t="shared" ca="1" si="925"/>
        <v/>
      </c>
      <c r="AE2612" s="114">
        <f t="shared" si="963"/>
        <v>4</v>
      </c>
      <c r="AF2612" s="114">
        <f t="shared" si="964"/>
        <v>1</v>
      </c>
      <c r="AG2612" s="114">
        <v>0</v>
      </c>
      <c r="AH2612" s="354" t="s">
        <v>3025</v>
      </c>
      <c r="AI2612" s="354" t="e">
        <f>VLOOKUP($D2612,'warehouse mapping'!$AN$7:$AO$17,2,0)</f>
        <v>#N/A</v>
      </c>
      <c r="AJ2612" s="114">
        <f t="shared" si="958"/>
        <v>0</v>
      </c>
      <c r="AK2612" s="354" t="e">
        <f t="shared" si="959"/>
        <v>#N/A</v>
      </c>
      <c r="AL2612" s="354" t="s">
        <v>170</v>
      </c>
      <c r="AM2612" s="354">
        <f t="shared" si="928"/>
        <v>0</v>
      </c>
      <c r="AN2612" s="354" t="b">
        <f t="shared" si="965"/>
        <v>1</v>
      </c>
    </row>
    <row r="2613" spans="4:40">
      <c r="D2613" s="112" t="s">
        <v>3211</v>
      </c>
      <c r="E2613" s="112" t="s">
        <v>3212</v>
      </c>
      <c r="F2613" s="112" t="s">
        <v>3213</v>
      </c>
      <c r="G2613" s="355" t="str">
        <f t="shared" si="960"/>
        <v>ne</v>
      </c>
      <c r="H2613" s="232" t="s">
        <v>3125</v>
      </c>
      <c r="I2613" s="232" t="s">
        <v>3221</v>
      </c>
      <c r="J2613" s="233">
        <v>46247</v>
      </c>
      <c r="K2613" s="233">
        <v>47699</v>
      </c>
      <c r="L2613" s="114">
        <v>550070614</v>
      </c>
      <c r="M2613" s="232" t="s">
        <v>3131</v>
      </c>
      <c r="N2613" s="373">
        <v>3</v>
      </c>
      <c r="O2613" s="234">
        <v>0</v>
      </c>
      <c r="P2613" s="232"/>
      <c r="Q2613" s="232"/>
      <c r="R2613" s="234">
        <f>SUMIF('picking of the day'!$H$4:$H$358,WMS!H2613&amp;WMS!L2613,'picking of the day'!$E$4:$E$358)</f>
        <v>0</v>
      </c>
      <c r="S2613" s="354"/>
      <c r="T2613" s="114"/>
      <c r="U2613" s="354">
        <v>0</v>
      </c>
      <c r="V2613" s="354">
        <f t="shared" si="961"/>
        <v>3</v>
      </c>
      <c r="W2613" s="114">
        <f>IF(ISNA(VLOOKUP(H2613,'data putaway'!$A$1:$E$530,2,0)),0,VLOOKUP(H2613,'data putaway'!$A$1:$E$530,2,0))</f>
        <v>0</v>
      </c>
      <c r="X2613" s="354" t="b">
        <v>1</v>
      </c>
      <c r="Y2613" s="354">
        <f>IF(ISNA(VLOOKUP(H2613,'data putaway'!$A$1:$E$530,4,0)),0,VLOOKUP(H2613,'data putaway'!$A$1:$E$530,4,0))</f>
        <v>0</v>
      </c>
      <c r="Z2613" s="113">
        <f>IF(ISNA(VLOOKUP(H2613,'data putaway'!$A$1:$E$530,5,0)),0,VLOOKUP(H2613,'data putaway'!$A$1:$E$530,5,0))</f>
        <v>0</v>
      </c>
      <c r="AA2613" s="354" t="b">
        <f t="shared" si="962"/>
        <v>0</v>
      </c>
      <c r="AB2613" s="114"/>
      <c r="AC2613" s="356" t="str">
        <f t="shared" ca="1" si="906"/>
        <v>1 Month,  5 Days</v>
      </c>
      <c r="AD2613" s="114" t="str">
        <f t="shared" ca="1" si="925"/>
        <v>3 Year, 10 Month, 17 Days</v>
      </c>
      <c r="AE2613" s="114">
        <f t="shared" si="963"/>
        <v>3</v>
      </c>
      <c r="AF2613" s="114">
        <f t="shared" si="964"/>
        <v>1</v>
      </c>
      <c r="AG2613" s="114">
        <v>0</v>
      </c>
      <c r="AH2613" s="354" t="s">
        <v>3025</v>
      </c>
      <c r="AI2613" s="354" t="e">
        <f>VLOOKUP($D2613,'warehouse mapping'!$AN$7:$AO$17,2,0)</f>
        <v>#N/A</v>
      </c>
      <c r="AJ2613" s="114">
        <f t="shared" si="958"/>
        <v>0</v>
      </c>
      <c r="AK2613" s="354" t="e">
        <f t="shared" si="959"/>
        <v>#N/A</v>
      </c>
      <c r="AL2613" s="354" t="s">
        <v>170</v>
      </c>
      <c r="AM2613" s="354">
        <f t="shared" si="928"/>
        <v>0</v>
      </c>
      <c r="AN2613" s="354" t="b">
        <f t="shared" si="965"/>
        <v>1</v>
      </c>
    </row>
    <row r="2614" spans="4:40">
      <c r="D2614" s="112" t="str">
        <f t="shared" ref="D2614:D2619" si="966">LEFT(H2614,2)</f>
        <v>Qu</v>
      </c>
      <c r="E2614" s="112" t="str">
        <f t="shared" ref="E2614:E2619" si="967">MID(H2614,3,2)</f>
        <v>ar</v>
      </c>
      <c r="F2614" s="112" t="str">
        <f t="shared" ref="F2614:F2619" si="968">MID(H2614,5,1)</f>
        <v>a</v>
      </c>
      <c r="G2614" s="355" t="str">
        <f t="shared" si="960"/>
        <v>ne</v>
      </c>
      <c r="H2614" s="232" t="s">
        <v>3125</v>
      </c>
      <c r="I2614" s="232"/>
      <c r="J2614" s="233"/>
      <c r="K2614" s="233"/>
      <c r="L2614" s="372">
        <v>550043469</v>
      </c>
      <c r="M2614" s="232" t="str">
        <f>IF(ISNA(VLOOKUP(L2614,'MASTER DATA'!$A$1:$B$192,2,0)),"",VLOOKUP(L2614,'MASTER DATA'!$A$1:$B$192,2,0))</f>
        <v>HelixAstraSN10W30_12*1L_A04W</v>
      </c>
      <c r="N2614" s="28">
        <v>1</v>
      </c>
      <c r="O2614" s="232">
        <f t="shared" ref="O2614:O2619" si="969">(V2614-P2614)/Q2614</f>
        <v>0</v>
      </c>
      <c r="P2614" s="232">
        <f t="shared" ref="P2614:P2619" si="970">MOD(V2614,Q2614)</f>
        <v>1</v>
      </c>
      <c r="Q2614" s="232">
        <f>VLOOKUP(L2614,'MASTER DATA'!$A$1:$E$192,5,0)</f>
        <v>44</v>
      </c>
      <c r="R2614" s="234">
        <f>SUMIF('picking of the day'!$H$4:$H$358,WMS!H2614&amp;WMS!L2614,'picking of the day'!$E$4:$E$358)</f>
        <v>0</v>
      </c>
      <c r="S2614" s="354"/>
      <c r="T2614" s="354"/>
      <c r="U2614" s="114">
        <f>IF(ISNA(VLOOKUP(H2614,'data putaway'!$A$1:$E$530,3,0)),0,VLOOKUP(H2614,'data putaway'!$A$1:$E$530,3,0))</f>
        <v>0</v>
      </c>
      <c r="V2614" s="354">
        <f t="shared" si="961"/>
        <v>1</v>
      </c>
      <c r="W2614" s="114">
        <f>IF(ISNA(VLOOKUP(H2614,'data putaway'!$A$1:$E$530,2,0)),0,VLOOKUP(H2614,'data putaway'!$A$1:$E$530,2,0))</f>
        <v>0</v>
      </c>
      <c r="X2614" s="354" t="b">
        <f t="shared" ref="X2614:X2619" si="971">W2614=L2614</f>
        <v>0</v>
      </c>
      <c r="Y2614" s="354">
        <f>IF(ISNA(VLOOKUP(H2614,'data putaway'!$A$1:$E$530,4,0)),0,VLOOKUP(H2614,'data putaway'!$A$1:$E$530,4,0))</f>
        <v>0</v>
      </c>
      <c r="Z2614" s="113">
        <f>IF(ISNA(VLOOKUP(H2614,'data putaway'!$A$1:$E$530,5,0)),0,VLOOKUP(H2614,'data putaway'!$A$1:$E$530,5,0))</f>
        <v>0</v>
      </c>
      <c r="AA2614" s="354" t="b">
        <f t="shared" si="962"/>
        <v>1</v>
      </c>
      <c r="AB2614" s="354"/>
      <c r="AC2614" s="356" t="str">
        <f t="shared" ca="1" si="906"/>
        <v/>
      </c>
      <c r="AD2614" s="114" t="str">
        <f t="shared" ca="1" si="925"/>
        <v/>
      </c>
      <c r="AE2614" s="114">
        <f t="shared" si="963"/>
        <v>1</v>
      </c>
      <c r="AF2614" s="114">
        <f t="shared" si="964"/>
        <v>1</v>
      </c>
      <c r="AG2614" s="354" t="str">
        <f t="shared" ref="AG2614:AG2619" si="972">D2614&amp;E2614</f>
        <v>Quar</v>
      </c>
      <c r="AH2614" s="114">
        <f>IF(ISNA(VLOOKUP(L2614,'MASTER DATA'!$A$1:$F$192,6,0)),0,VLOOKUP(L2614,'MASTER DATA'!$A$1:$F$192,6,0))*AE2614</f>
        <v>12</v>
      </c>
      <c r="AI2614" s="354" t="e">
        <f>VLOOKUP($D2614,'warehouse mapping'!$AN$7:$AO$17,2,0)</f>
        <v>#N/A</v>
      </c>
      <c r="AJ2614" s="114">
        <f t="shared" si="958"/>
        <v>0</v>
      </c>
      <c r="AK2614" s="354" t="e">
        <f t="shared" si="959"/>
        <v>#N/A</v>
      </c>
      <c r="AL2614" s="354" t="s">
        <v>170</v>
      </c>
      <c r="AM2614" s="354">
        <f t="shared" si="928"/>
        <v>0</v>
      </c>
      <c r="AN2614" s="354" t="b">
        <f t="shared" si="965"/>
        <v>1</v>
      </c>
    </row>
    <row r="2615" spans="4:40">
      <c r="D2615" s="112" t="str">
        <f t="shared" si="966"/>
        <v>Qu</v>
      </c>
      <c r="E2615" s="112" t="str">
        <f t="shared" si="967"/>
        <v>ar</v>
      </c>
      <c r="F2615" s="112" t="str">
        <f t="shared" si="968"/>
        <v>a</v>
      </c>
      <c r="G2615" s="355" t="str">
        <f t="shared" si="960"/>
        <v>ne</v>
      </c>
      <c r="H2615" s="232" t="s">
        <v>3125</v>
      </c>
      <c r="I2615" s="232"/>
      <c r="J2615" s="233"/>
      <c r="K2615" s="233"/>
      <c r="L2615" s="372">
        <v>550062464</v>
      </c>
      <c r="M2615" s="232" t="str">
        <f>IF(ISNA(VLOOKUP(L2615,'MASTER DATA'!$A$1:$B$192,2,0)),"",VLOOKUP(L2615,'MASTER DATA'!$A$1:$B$192,2,0))</f>
        <v>Adv4TAX7Sc10W30SNMB_12*0.8L_A04W</v>
      </c>
      <c r="N2615" s="28">
        <v>1</v>
      </c>
      <c r="O2615" s="232">
        <f t="shared" si="969"/>
        <v>0</v>
      </c>
      <c r="P2615" s="232">
        <f t="shared" si="970"/>
        <v>1</v>
      </c>
      <c r="Q2615" s="232">
        <f>VLOOKUP(L2615,'MASTER DATA'!$A$1:$E$192,5,0)</f>
        <v>48</v>
      </c>
      <c r="R2615" s="234">
        <f>SUMIF('picking of the day'!$H$4:$H$358,WMS!H2615&amp;WMS!L2615,'picking of the day'!$E$4:$E$358)</f>
        <v>0</v>
      </c>
      <c r="S2615" s="354"/>
      <c r="T2615" s="354"/>
      <c r="U2615" s="114">
        <f>IF(ISNA(VLOOKUP(H2615,'data putaway'!$A$1:$E$530,3,0)),0,VLOOKUP(H2615,'data putaway'!$A$1:$E$530,3,0))</f>
        <v>0</v>
      </c>
      <c r="V2615" s="354">
        <f t="shared" si="961"/>
        <v>1</v>
      </c>
      <c r="W2615" s="114">
        <f>IF(ISNA(VLOOKUP(H2615,'data putaway'!$A$1:$E$530,2,0)),0,VLOOKUP(H2615,'data putaway'!$A$1:$E$530,2,0))</f>
        <v>0</v>
      </c>
      <c r="X2615" s="354" t="b">
        <f t="shared" si="971"/>
        <v>0</v>
      </c>
      <c r="Y2615" s="354">
        <f>IF(ISNA(VLOOKUP(H2615,'data putaway'!$A$1:$E$530,4,0)),0,VLOOKUP(H2615,'data putaway'!$A$1:$E$530,4,0))</f>
        <v>0</v>
      </c>
      <c r="Z2615" s="113">
        <f>IF(ISNA(VLOOKUP(H2615,'data putaway'!$A$1:$E$530,5,0)),0,VLOOKUP(H2615,'data putaway'!$A$1:$E$530,5,0))</f>
        <v>0</v>
      </c>
      <c r="AA2615" s="354" t="b">
        <f t="shared" si="962"/>
        <v>1</v>
      </c>
      <c r="AB2615" s="354"/>
      <c r="AC2615" s="356" t="str">
        <f t="shared" ca="1" si="906"/>
        <v/>
      </c>
      <c r="AD2615" s="114" t="str">
        <f t="shared" ca="1" si="925"/>
        <v/>
      </c>
      <c r="AE2615" s="114">
        <f t="shared" si="963"/>
        <v>1</v>
      </c>
      <c r="AF2615" s="114">
        <f t="shared" si="964"/>
        <v>1</v>
      </c>
      <c r="AG2615" s="354" t="str">
        <f t="shared" si="972"/>
        <v>Quar</v>
      </c>
      <c r="AH2615" s="114">
        <f>IF(ISNA(VLOOKUP(L2615,'MASTER DATA'!$A$1:$F$192,6,0)),0,VLOOKUP(L2615,'MASTER DATA'!$A$1:$F$192,6,0))*AE2615</f>
        <v>9.6000000000000014</v>
      </c>
      <c r="AI2615" s="354" t="e">
        <f>VLOOKUP($D2615,'warehouse mapping'!$AN$7:$AO$17,2,0)</f>
        <v>#N/A</v>
      </c>
      <c r="AJ2615" s="114">
        <f t="shared" si="958"/>
        <v>0</v>
      </c>
      <c r="AK2615" s="354" t="e">
        <f t="shared" si="959"/>
        <v>#N/A</v>
      </c>
      <c r="AL2615" s="354" t="s">
        <v>170</v>
      </c>
      <c r="AM2615" s="354">
        <f t="shared" si="928"/>
        <v>0</v>
      </c>
      <c r="AN2615" s="354" t="b">
        <f t="shared" si="965"/>
        <v>1</v>
      </c>
    </row>
    <row r="2616" spans="4:40">
      <c r="D2616" s="112" t="str">
        <f t="shared" si="966"/>
        <v>Qu</v>
      </c>
      <c r="E2616" s="112" t="str">
        <f t="shared" si="967"/>
        <v>ar</v>
      </c>
      <c r="F2616" s="112" t="str">
        <f t="shared" si="968"/>
        <v>a</v>
      </c>
      <c r="G2616" s="355" t="str">
        <f t="shared" si="960"/>
        <v>ne</v>
      </c>
      <c r="H2616" s="232" t="s">
        <v>3125</v>
      </c>
      <c r="I2616" s="232"/>
      <c r="J2616" s="233"/>
      <c r="K2616" s="233"/>
      <c r="L2616" s="372">
        <v>550050072</v>
      </c>
      <c r="M2616" s="232" t="str">
        <f>IF(ISNA(VLOOKUP(L2616,'MASTER DATA'!$A$1:$B$192,2,0)),"",VLOOKUP(L2616,'MASTER DATA'!$A$1:$B$192,2,0))</f>
        <v>RimLD4Extra15W40CI4_3*5L_A04W</v>
      </c>
      <c r="N2616" s="28">
        <v>1</v>
      </c>
      <c r="O2616" s="232">
        <f t="shared" si="969"/>
        <v>0</v>
      </c>
      <c r="P2616" s="232">
        <f t="shared" si="970"/>
        <v>1</v>
      </c>
      <c r="Q2616" s="232">
        <f>VLOOKUP(L2616,'MASTER DATA'!$A$1:$E$192,5,0)</f>
        <v>36</v>
      </c>
      <c r="R2616" s="234">
        <f>SUMIF('picking of the day'!$H$4:$H$358,WMS!H2616&amp;WMS!L2616,'picking of the day'!$E$4:$E$358)</f>
        <v>0</v>
      </c>
      <c r="S2616" s="354"/>
      <c r="T2616" s="354"/>
      <c r="U2616" s="114">
        <f>IF(ISNA(VLOOKUP(H2616,'data putaway'!$A$1:$E$530,3,0)),0,VLOOKUP(H2616,'data putaway'!$A$1:$E$530,3,0))</f>
        <v>0</v>
      </c>
      <c r="V2616" s="354">
        <f t="shared" si="961"/>
        <v>1</v>
      </c>
      <c r="W2616" s="114">
        <f>IF(ISNA(VLOOKUP(H2616,'data putaway'!$A$1:$E$530,2,0)),0,VLOOKUP(H2616,'data putaway'!$A$1:$E$530,2,0))</f>
        <v>0</v>
      </c>
      <c r="X2616" s="354" t="b">
        <f t="shared" si="971"/>
        <v>0</v>
      </c>
      <c r="Y2616" s="354">
        <f>IF(ISNA(VLOOKUP(H2616,'data putaway'!$A$1:$E$530,4,0)),0,VLOOKUP(H2616,'data putaway'!$A$1:$E$530,4,0))</f>
        <v>0</v>
      </c>
      <c r="Z2616" s="113">
        <f>IF(ISNA(VLOOKUP(H2616,'data putaway'!$A$1:$E$530,5,0)),0,VLOOKUP(H2616,'data putaway'!$A$1:$E$530,5,0))</f>
        <v>0</v>
      </c>
      <c r="AA2616" s="354" t="b">
        <f t="shared" si="962"/>
        <v>1</v>
      </c>
      <c r="AB2616" s="354"/>
      <c r="AC2616" s="356" t="str">
        <f t="shared" ca="1" si="906"/>
        <v/>
      </c>
      <c r="AD2616" s="114" t="str">
        <f t="shared" ca="1" si="925"/>
        <v/>
      </c>
      <c r="AE2616" s="114">
        <f t="shared" si="963"/>
        <v>1</v>
      </c>
      <c r="AF2616" s="114">
        <f t="shared" si="964"/>
        <v>1</v>
      </c>
      <c r="AG2616" s="354" t="str">
        <f t="shared" si="972"/>
        <v>Quar</v>
      </c>
      <c r="AH2616" s="114">
        <f>IF(ISNA(VLOOKUP(L2616,'MASTER DATA'!$A$1:$F$192,6,0)),0,VLOOKUP(L2616,'MASTER DATA'!$A$1:$F$192,6,0))*AE2616</f>
        <v>15</v>
      </c>
      <c r="AI2616" s="354" t="e">
        <f>VLOOKUP($D2616,'warehouse mapping'!$AN$7:$AO$17,2,0)</f>
        <v>#N/A</v>
      </c>
      <c r="AJ2616" s="114">
        <f t="shared" si="958"/>
        <v>0</v>
      </c>
      <c r="AK2616" s="354" t="e">
        <f t="shared" si="959"/>
        <v>#N/A</v>
      </c>
      <c r="AL2616" s="354" t="s">
        <v>170</v>
      </c>
      <c r="AM2616" s="354">
        <f t="shared" si="928"/>
        <v>0</v>
      </c>
      <c r="AN2616" s="354" t="b">
        <f t="shared" si="965"/>
        <v>1</v>
      </c>
    </row>
    <row r="2617" spans="4:40">
      <c r="D2617" s="112" t="str">
        <f t="shared" si="966"/>
        <v>Qu</v>
      </c>
      <c r="E2617" s="112" t="str">
        <f t="shared" si="967"/>
        <v>ar</v>
      </c>
      <c r="F2617" s="112" t="str">
        <f t="shared" si="968"/>
        <v>a</v>
      </c>
      <c r="G2617" s="355" t="str">
        <f t="shared" si="960"/>
        <v>ne</v>
      </c>
      <c r="H2617" s="232" t="s">
        <v>3125</v>
      </c>
      <c r="I2617" s="232"/>
      <c r="J2617" s="233"/>
      <c r="K2617" s="233"/>
      <c r="L2617" s="372">
        <v>550069888</v>
      </c>
      <c r="M2617" s="232" t="str">
        <f>IF(ISNA(VLOOKUP(L2617,'MASTER DATA'!$A$1:$B$192,2,0)),"",VLOOKUP(L2617,'MASTER DATA'!$A$1:$B$192,2,0))</f>
        <v>RimR4Plus15W40CI4E7_3*5L_A04W</v>
      </c>
      <c r="N2617" s="28">
        <v>1</v>
      </c>
      <c r="O2617" s="232">
        <f t="shared" si="969"/>
        <v>0</v>
      </c>
      <c r="P2617" s="232">
        <f t="shared" si="970"/>
        <v>1</v>
      </c>
      <c r="Q2617" s="232">
        <f>VLOOKUP(L2617,'MASTER DATA'!$A$1:$E$192,5,0)</f>
        <v>36</v>
      </c>
      <c r="R2617" s="234">
        <f>SUMIF('picking of the day'!$H$4:$H$358,WMS!H2617&amp;WMS!L2617,'picking of the day'!$E$4:$E$358)</f>
        <v>0</v>
      </c>
      <c r="S2617" s="354"/>
      <c r="T2617" s="354"/>
      <c r="U2617" s="114">
        <f>IF(ISNA(VLOOKUP(H2617,'data putaway'!$A$1:$E$530,3,0)),0,VLOOKUP(H2617,'data putaway'!$A$1:$E$530,3,0))</f>
        <v>0</v>
      </c>
      <c r="V2617" s="354">
        <f t="shared" si="961"/>
        <v>1</v>
      </c>
      <c r="W2617" s="114">
        <f>IF(ISNA(VLOOKUP(H2617,'data putaway'!$A$1:$E$530,2,0)),0,VLOOKUP(H2617,'data putaway'!$A$1:$E$530,2,0))</f>
        <v>0</v>
      </c>
      <c r="X2617" s="354" t="b">
        <f t="shared" si="971"/>
        <v>0</v>
      </c>
      <c r="Y2617" s="354">
        <f>IF(ISNA(VLOOKUP(H2617,'data putaway'!$A$1:$E$530,4,0)),0,VLOOKUP(H2617,'data putaway'!$A$1:$E$530,4,0))</f>
        <v>0</v>
      </c>
      <c r="Z2617" s="113">
        <f>IF(ISNA(VLOOKUP(H2617,'data putaway'!$A$1:$E$530,5,0)),0,VLOOKUP(H2617,'data putaway'!$A$1:$E$530,5,0))</f>
        <v>0</v>
      </c>
      <c r="AA2617" s="354" t="b">
        <f t="shared" si="962"/>
        <v>1</v>
      </c>
      <c r="AB2617" s="354"/>
      <c r="AC2617" s="356" t="str">
        <f t="shared" ca="1" si="906"/>
        <v/>
      </c>
      <c r="AD2617" s="114" t="str">
        <f t="shared" ca="1" si="925"/>
        <v/>
      </c>
      <c r="AE2617" s="114">
        <f t="shared" si="963"/>
        <v>1</v>
      </c>
      <c r="AF2617" s="114">
        <f t="shared" si="964"/>
        <v>1</v>
      </c>
      <c r="AG2617" s="354" t="str">
        <f t="shared" si="972"/>
        <v>Quar</v>
      </c>
      <c r="AH2617" s="114">
        <f>IF(ISNA(VLOOKUP(L2617,'MASTER DATA'!$A$1:$F$192,6,0)),0,VLOOKUP(L2617,'MASTER DATA'!$A$1:$F$192,6,0))*AE2617</f>
        <v>15</v>
      </c>
      <c r="AI2617" s="354" t="e">
        <f>VLOOKUP($D2617,'warehouse mapping'!$AN$7:$AO$17,2,0)</f>
        <v>#N/A</v>
      </c>
      <c r="AJ2617" s="114">
        <f t="shared" si="958"/>
        <v>0</v>
      </c>
      <c r="AK2617" s="354" t="e">
        <f t="shared" si="959"/>
        <v>#N/A</v>
      </c>
      <c r="AL2617" s="354" t="s">
        <v>170</v>
      </c>
      <c r="AM2617" s="354">
        <f t="shared" si="928"/>
        <v>0</v>
      </c>
      <c r="AN2617" s="354" t="b">
        <f t="shared" si="965"/>
        <v>1</v>
      </c>
    </row>
    <row r="2618" spans="4:40">
      <c r="D2618" s="112" t="str">
        <f t="shared" si="966"/>
        <v>Qu</v>
      </c>
      <c r="E2618" s="112" t="str">
        <f t="shared" si="967"/>
        <v>ar</v>
      </c>
      <c r="F2618" s="112" t="str">
        <f t="shared" si="968"/>
        <v>a</v>
      </c>
      <c r="G2618" s="355" t="str">
        <f t="shared" si="960"/>
        <v>ne</v>
      </c>
      <c r="H2618" s="232" t="s">
        <v>3125</v>
      </c>
      <c r="I2618" s="232"/>
      <c r="J2618" s="233"/>
      <c r="K2618" s="233"/>
      <c r="L2618" s="114">
        <v>550049044</v>
      </c>
      <c r="M2618" s="232" t="str">
        <f>IF(ISNA(VLOOKUP(L2618,'MASTER DATA'!$A$1:$B$192,2,0)),"",VLOOKUP(L2618,'MASTER DATA'!$A$1:$B$192,2,0))</f>
        <v>Advanc4TAX320W50SGMA_12*1L_A04W</v>
      </c>
      <c r="N2618" s="28">
        <v>1</v>
      </c>
      <c r="O2618" s="232">
        <f t="shared" si="969"/>
        <v>0</v>
      </c>
      <c r="P2618" s="232">
        <f t="shared" si="970"/>
        <v>1</v>
      </c>
      <c r="Q2618" s="232">
        <f>VLOOKUP(L2618,'MASTER DATA'!$A$1:$E$192,5,0)</f>
        <v>44</v>
      </c>
      <c r="R2618" s="234">
        <f>SUMIF('picking of the day'!$H$4:$H$358,WMS!H2618&amp;WMS!L2618,'picking of the day'!$E$4:$E$358)</f>
        <v>0</v>
      </c>
      <c r="S2618" s="354"/>
      <c r="T2618" s="354"/>
      <c r="U2618" s="114">
        <f>IF(ISNA(VLOOKUP(H2618,'data putaway'!$A$1:$E$530,3,0)),0,VLOOKUP(H2618,'data putaway'!$A$1:$E$530,3,0))</f>
        <v>0</v>
      </c>
      <c r="V2618" s="354">
        <f t="shared" si="961"/>
        <v>1</v>
      </c>
      <c r="W2618" s="114">
        <f>IF(ISNA(VLOOKUP(H2618,'data putaway'!$A$1:$E$530,2,0)),0,VLOOKUP(H2618,'data putaway'!$A$1:$E$530,2,0))</f>
        <v>0</v>
      </c>
      <c r="X2618" s="354" t="b">
        <f t="shared" si="971"/>
        <v>0</v>
      </c>
      <c r="Y2618" s="354">
        <f>IF(ISNA(VLOOKUP(H2618,'data putaway'!$A$1:$E$530,4,0)),0,VLOOKUP(H2618,'data putaway'!$A$1:$E$530,4,0))</f>
        <v>0</v>
      </c>
      <c r="Z2618" s="113">
        <f>IF(ISNA(VLOOKUP(H2618,'data putaway'!$A$1:$E$530,5,0)),0,VLOOKUP(H2618,'data putaway'!$A$1:$E$530,5,0))</f>
        <v>0</v>
      </c>
      <c r="AA2618" s="354" t="b">
        <f t="shared" si="962"/>
        <v>1</v>
      </c>
      <c r="AB2618" s="354"/>
      <c r="AC2618" s="356" t="str">
        <f t="shared" ca="1" si="906"/>
        <v/>
      </c>
      <c r="AD2618" s="114" t="str">
        <f t="shared" ca="1" si="925"/>
        <v/>
      </c>
      <c r="AE2618" s="114">
        <f t="shared" si="963"/>
        <v>1</v>
      </c>
      <c r="AF2618" s="114">
        <f t="shared" si="964"/>
        <v>1</v>
      </c>
      <c r="AG2618" s="354" t="str">
        <f t="shared" si="972"/>
        <v>Quar</v>
      </c>
      <c r="AH2618" s="114">
        <f>IF(ISNA(VLOOKUP(L2618,'MASTER DATA'!$A$1:$F$192,6,0)),0,VLOOKUP(L2618,'MASTER DATA'!$A$1:$F$192,6,0))*AE2618</f>
        <v>12</v>
      </c>
      <c r="AI2618" s="354" t="e">
        <f>VLOOKUP($D2618,'warehouse mapping'!$AN$7:$AO$17,2,0)</f>
        <v>#N/A</v>
      </c>
      <c r="AJ2618" s="114">
        <f t="shared" si="958"/>
        <v>0</v>
      </c>
      <c r="AK2618" s="354" t="e">
        <f t="shared" si="959"/>
        <v>#N/A</v>
      </c>
      <c r="AL2618" s="354" t="s">
        <v>170</v>
      </c>
      <c r="AM2618" s="354">
        <f t="shared" si="928"/>
        <v>0</v>
      </c>
      <c r="AN2618" s="354" t="b">
        <f t="shared" si="965"/>
        <v>1</v>
      </c>
    </row>
    <row r="2619" spans="4:40">
      <c r="D2619" s="112" t="str">
        <f t="shared" si="966"/>
        <v>Qu</v>
      </c>
      <c r="E2619" s="112" t="str">
        <f t="shared" si="967"/>
        <v>ar</v>
      </c>
      <c r="F2619" s="112" t="str">
        <f t="shared" si="968"/>
        <v>a</v>
      </c>
      <c r="G2619" s="355" t="str">
        <f t="shared" si="960"/>
        <v>ne</v>
      </c>
      <c r="H2619" s="232" t="s">
        <v>3125</v>
      </c>
      <c r="I2619" s="232"/>
      <c r="J2619" s="232"/>
      <c r="K2619" s="232"/>
      <c r="L2619" s="374">
        <v>550058592</v>
      </c>
      <c r="M2619" s="232" t="str">
        <f>IF(ISNA(VLOOKUP(L2619,'MASTER DATA'!$A$1:$B$192,2,0)),"",VLOOKUP(L2619,'MASTER DATA'!$A$1:$B$192,2,0))</f>
        <v>Adv4TAX515W40SLMA2_12*1L_A04W</v>
      </c>
      <c r="N2619" s="28">
        <v>8</v>
      </c>
      <c r="O2619" s="232">
        <f t="shared" si="969"/>
        <v>0</v>
      </c>
      <c r="P2619" s="232">
        <f t="shared" si="970"/>
        <v>8</v>
      </c>
      <c r="Q2619" s="232">
        <f>VLOOKUP(L2619,'MASTER DATA'!$A$1:$E$192,5,0)</f>
        <v>44</v>
      </c>
      <c r="R2619" s="234">
        <f>SUMIF('picking of the day'!$H$4:$H$358,WMS!H2619&amp;WMS!L2619,'picking of the day'!$E$4:$E$358)</f>
        <v>0</v>
      </c>
      <c r="S2619" s="354"/>
      <c r="T2619" s="354"/>
      <c r="U2619" s="114">
        <f>IF(ISNA(VLOOKUP(H2619,'data putaway'!$A$1:$E$530,3,0)),0,VLOOKUP(H2619,'data putaway'!$A$1:$E$530,3,0))</f>
        <v>0</v>
      </c>
      <c r="V2619" s="354">
        <f t="shared" si="961"/>
        <v>8</v>
      </c>
      <c r="W2619" s="114">
        <f>IF(ISNA(VLOOKUP(H2619,'data putaway'!$A$1:$E$530,2,0)),0,VLOOKUP(H2619,'data putaway'!$A$1:$E$530,2,0))</f>
        <v>0</v>
      </c>
      <c r="X2619" s="354" t="b">
        <f t="shared" si="971"/>
        <v>0</v>
      </c>
      <c r="Y2619" s="354">
        <f>IF(ISNA(VLOOKUP(H2619,'data putaway'!$A$1:$E$530,4,0)),0,VLOOKUP(H2619,'data putaway'!$A$1:$E$530,4,0))</f>
        <v>0</v>
      </c>
      <c r="Z2619" s="113">
        <f>IF(ISNA(VLOOKUP(H2619,'data putaway'!$A$1:$E$530,5,0)),0,VLOOKUP(H2619,'data putaway'!$A$1:$E$530,5,0))</f>
        <v>0</v>
      </c>
      <c r="AA2619" s="354" t="b">
        <f t="shared" si="962"/>
        <v>1</v>
      </c>
      <c r="AB2619" s="354"/>
      <c r="AC2619" s="356" t="str">
        <f t="shared" ca="1" si="906"/>
        <v/>
      </c>
      <c r="AD2619" s="114" t="str">
        <f t="shared" ca="1" si="925"/>
        <v/>
      </c>
      <c r="AE2619" s="114">
        <f t="shared" si="963"/>
        <v>8</v>
      </c>
      <c r="AF2619" s="114">
        <f t="shared" si="964"/>
        <v>1</v>
      </c>
      <c r="AG2619" s="354" t="str">
        <f t="shared" si="972"/>
        <v>Quar</v>
      </c>
      <c r="AH2619" s="114">
        <f>IF(ISNA(VLOOKUP(L2619,'MASTER DATA'!$A$1:$F$192,6,0)),0,VLOOKUP(L2619,'MASTER DATA'!$A$1:$F$192,6,0))*AE2619</f>
        <v>96</v>
      </c>
      <c r="AI2619" s="354" t="e">
        <f>VLOOKUP($D2619,'warehouse mapping'!$AN$7:$AO$17,2,0)</f>
        <v>#N/A</v>
      </c>
      <c r="AJ2619" s="114">
        <f t="shared" si="958"/>
        <v>0</v>
      </c>
      <c r="AK2619" s="354" t="e">
        <f t="shared" si="959"/>
        <v>#N/A</v>
      </c>
      <c r="AL2619" s="354" t="s">
        <v>170</v>
      </c>
      <c r="AM2619" s="354">
        <f t="shared" si="928"/>
        <v>0</v>
      </c>
      <c r="AN2619" s="354" t="b">
        <f t="shared" si="965"/>
        <v>1</v>
      </c>
    </row>
  </sheetData>
  <sheetProtection formatCells="0" formatColumns="0" formatRows="0" sort="0" autoFilter="0" pivotTables="0"/>
  <protectedRanges>
    <protectedRange sqref="L1645:L1650 L1663:L1666 L2589:L2591 L2585:L2587 L2582:L2583 AC2 L456:L484 L297:L344 L1327:L1328 L1622:L1623 L2593:L2607 L2618:L1048576 L1625 L1627:L1630 L6:L233 L917:L934 L1741:L1748 L347:L364 L235:L295 L366:L454 L936:L1060 L1537:L1620 L1635:L1640 L1655:L1658 L1:L4 L486:L684 L686:L714 L716:L724 L726:L765 L767:L915 L1063:L1325 L1331:L1535 L1671:L1738 L1751:L2566" name="Range5"/>
    <protectedRange sqref="M3" name="wms3"/>
    <protectedRange sqref="N1 N3:N1048576" name="wms2"/>
    <protectedRange sqref="I1631:K1634 I1641:K1644 I1651:K1654 I1659:K1662 I1667:K1670 I455:K455 J345:J346 I2589:L2591 I2585:L2587 I1061:K1062 I2582:L2583 Z2:AC2 I2608:K2617 I456:L484 I297:L344 I1327:L1328 I1624:K1624 I1645:L1650 I1622:L1623 I2593:L2607 I2618:L1048576 I1625:L1625 J1:L1 I1627:L1630 I1626:K1626 I6:L233 I917:L934 I1621:K1621 I1741:L1748 I1739:K1740 I1749:K1750 I347:L364 I235:L295 I366:L454 I936:L1060 I1635:L1640 I1655:L1658 I2571:K2572 I2567:K2568 I2:L4 I486:L684 I686:L714 I716:L724 I726:L765 I767:L915 I1063:L1325 I1331:L1535 I1537:L1620 I1663:L1666 I1671:L1738 I1751:L2566" name="wms1"/>
    <protectedRange sqref="P2599:Q2600 M2:N2 U1:V1 S2601:T1048576 S1:T2598" name="Range4"/>
    <protectedRange sqref="L1621 L1631:L1634 L1641:L1644 L1651:L1654 L1659:L1662 L1667:L1670 L1624 L1626 L1739:L1740 L1749:L1750" name="Range5_1"/>
    <protectedRange sqref="L1621 L1631:L1634 L1641:L1644 L1651:L1654 L1659:L1662 L1667:L1670 L1624 L1626 L1739:L1740 L1749:L1750" name="wms1_1"/>
    <protectedRange sqref="L935" name="Range5_5"/>
    <protectedRange sqref="I935:L935" name="wms1_5"/>
    <protectedRange sqref="L5" name="Range5_8"/>
    <protectedRange sqref="I5:L5" name="wms1_8"/>
    <protectedRange sqref="L2592" name="Range5_10"/>
    <protectedRange sqref="I2592:L2592" name="wms1_10"/>
    <protectedRange sqref="L715" name="Range5_12"/>
    <protectedRange sqref="I715:L715" name="wms1_12"/>
    <protectedRange sqref="L725" name="Range5_13"/>
    <protectedRange sqref="I725:L725" name="wms1_13"/>
    <protectedRange sqref="L1536" name="Range5_15"/>
    <protectedRange sqref="I1536:L1536" name="wms1_15"/>
    <protectedRange sqref="L685" name="Range5_16"/>
    <protectedRange sqref="I685:L685" name="wms1_16"/>
    <protectedRange sqref="L234" name="Range5_18"/>
    <protectedRange sqref="I234:L234" name="wms1_18"/>
    <protectedRange sqref="L916" name="Range5_19"/>
    <protectedRange sqref="I916:L916" name="wms1_19"/>
    <protectedRange sqref="L296" name="Range5_20"/>
    <protectedRange sqref="I296:L296" name="wms1_20"/>
    <protectedRange sqref="L766" name="Range5_22"/>
    <protectedRange sqref="I766:L766" name="wms1_22"/>
    <protectedRange sqref="L345:L346" name="Range5_25"/>
    <protectedRange sqref="I345:I346 K345:L346" name="wms1_25"/>
    <protectedRange sqref="L365" name="Range5_26"/>
    <protectedRange sqref="I365:L365" name="wms1_26"/>
    <protectedRange sqref="L485" name="Range5_27"/>
    <protectedRange sqref="I485:L485" name="wms1_27"/>
    <protectedRange sqref="L1326" name="Range5_41"/>
    <protectedRange sqref="I1326:L1326" name="wms1_41"/>
    <protectedRange sqref="L2588" name="Range5_42"/>
    <protectedRange sqref="I2588:L2588" name="wms1_42"/>
    <protectedRange sqref="L2573 L2569 L1329:L1330 L2576:L2578" name="Range5_44"/>
    <protectedRange sqref="I2573:L2573 I2584:K2584 I2579:K2581 I2569:L2569 I1329:L1330 I2576:L2578 I2574:K2575 I2570:K2570" name="wms1_44"/>
    <protectedRange sqref="L1061:L1062" name="Range5_1_1"/>
    <protectedRange sqref="L1061:L1062" name="wms1_1_1"/>
  </protectedRanges>
  <sortState xmlns:xlrd2="http://schemas.microsoft.com/office/spreadsheetml/2017/richdata2" ref="D5:AH2606">
    <sortCondition ref="H5:H2606"/>
  </sortState>
  <phoneticPr fontId="18" type="noConversion"/>
  <pageMargins left="0.15748031496062992" right="0.15748031496062992" top="0.15748031496062992" bottom="1.3385826771653544" header="0.31496062992125984" footer="0.6692913385826772"/>
  <pageSetup paperSize="9" orientation="landscape" r:id="rId1"/>
  <headerFooter>
    <oddFooter>&amp;LCounter                     :
2nd Counter             :&amp;CVerifikasi oleh               :&amp;R&amp;P OF &amp;" OF,Regular"&amp;N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2099-E7C5-486B-9A1A-D8E094F10BC2}">
  <sheetPr codeName="Sheet6"/>
  <dimension ref="A1:U358"/>
  <sheetViews>
    <sheetView zoomScale="78" zoomScaleNormal="80" workbookViewId="0">
      <pane ySplit="3" topLeftCell="A4" activePane="bottomLeft" state="frozen"/>
      <selection activeCell="AE70" sqref="AE70:AE144"/>
      <selection pane="bottomLeft" activeCell="L18" sqref="L18"/>
    </sheetView>
  </sheetViews>
  <sheetFormatPr defaultRowHeight="14.4"/>
  <cols>
    <col min="1" max="1" width="13.77734375" style="1" customWidth="1"/>
    <col min="2" max="2" width="15.77734375" customWidth="1"/>
    <col min="3" max="3" width="11.5546875" customWidth="1"/>
    <col min="4" max="4" width="38.88671875" customWidth="1"/>
    <col min="5" max="5" width="11" customWidth="1"/>
    <col min="6" max="6" width="10.109375" bestFit="1" customWidth="1"/>
    <col min="7" max="7" width="10.77734375" style="1" customWidth="1"/>
    <col min="8" max="8" width="20.44140625" customWidth="1"/>
    <col min="9" max="9" width="12" customWidth="1"/>
    <col min="12" max="12" width="14.109375" bestFit="1" customWidth="1"/>
    <col min="13" max="13" width="5.109375" bestFit="1" customWidth="1"/>
    <col min="16" max="16" width="27.88671875" customWidth="1"/>
  </cols>
  <sheetData>
    <row r="1" spans="1:20">
      <c r="A1" s="139"/>
      <c r="B1" s="139"/>
      <c r="C1" s="139"/>
      <c r="D1" s="11" t="str">
        <f>IF(WMS!$V$3&lt;&gt;0,"ADA YANG MINUS, CEK DULU!!","")</f>
        <v/>
      </c>
      <c r="E1" t="b">
        <f>E2=WMS!R3</f>
        <v>1</v>
      </c>
    </row>
    <row r="2" spans="1:20">
      <c r="E2">
        <f>SUM(E4:E9977)-G2</f>
        <v>0</v>
      </c>
      <c r="G2" s="1">
        <f>SUM(G4:G13777)</f>
        <v>0</v>
      </c>
    </row>
    <row r="3" spans="1:20">
      <c r="A3" s="235" t="s">
        <v>3312</v>
      </c>
      <c r="B3" s="128" t="s">
        <v>355</v>
      </c>
      <c r="C3" s="128" t="s">
        <v>2</v>
      </c>
      <c r="D3" s="128" t="s">
        <v>199</v>
      </c>
      <c r="E3" s="128" t="s">
        <v>3119</v>
      </c>
      <c r="F3" s="130" t="s">
        <v>3138</v>
      </c>
      <c r="G3" s="131" t="s">
        <v>3135</v>
      </c>
      <c r="H3" s="129" t="s">
        <v>3094</v>
      </c>
      <c r="I3" s="130" t="s">
        <v>364</v>
      </c>
    </row>
    <row r="4" spans="1:20">
      <c r="A4" s="139"/>
      <c r="B4" s="139"/>
      <c r="C4" s="139"/>
      <c r="D4" s="132" t="e">
        <f>VLOOKUP(C4,'MASTER DATA'!A:B,2,0)</f>
        <v>#N/A</v>
      </c>
      <c r="E4" s="139"/>
      <c r="F4" s="1" t="e">
        <f>C4=I4</f>
        <v>#N/A</v>
      </c>
      <c r="H4" s="1" t="str">
        <f t="shared" ref="H4:H9" si="0">B4&amp;C4</f>
        <v/>
      </c>
      <c r="I4" t="e">
        <f>VLOOKUP(B4,WMS!$H$4:$L$25965,5,0)</f>
        <v>#N/A</v>
      </c>
      <c r="L4" s="43" t="s">
        <v>3283</v>
      </c>
    </row>
    <row r="5" spans="1:20">
      <c r="A5" s="139"/>
      <c r="B5" s="139"/>
      <c r="C5" s="139"/>
      <c r="D5" s="132" t="e">
        <f>VLOOKUP(C5,'MASTER DATA'!A:B,2,0)</f>
        <v>#N/A</v>
      </c>
      <c r="E5" s="139"/>
      <c r="F5" s="1" t="e">
        <f t="shared" ref="F5:F22" si="1">C5=I5</f>
        <v>#N/A</v>
      </c>
      <c r="H5" s="1" t="str">
        <f t="shared" si="0"/>
        <v/>
      </c>
      <c r="I5" t="e">
        <f>VLOOKUP(B5,WMS!$H$4:$L$25965,5,0)</f>
        <v>#N/A</v>
      </c>
      <c r="L5" s="43" t="s">
        <v>3312</v>
      </c>
      <c r="M5" t="s">
        <v>0</v>
      </c>
      <c r="N5" s="130" t="s">
        <v>358</v>
      </c>
      <c r="O5" s="130" t="s">
        <v>2983</v>
      </c>
    </row>
    <row r="6" spans="1:20">
      <c r="A6" s="139"/>
      <c r="B6" s="139"/>
      <c r="C6" s="139"/>
      <c r="D6" s="132" t="e">
        <f>VLOOKUP(C6,'MASTER DATA'!A:B,2,0)</f>
        <v>#N/A</v>
      </c>
      <c r="E6" s="139"/>
      <c r="F6" s="1" t="e">
        <f t="shared" si="1"/>
        <v>#N/A</v>
      </c>
      <c r="H6" s="1" t="str">
        <f t="shared" si="0"/>
        <v/>
      </c>
      <c r="I6" t="e">
        <f>VLOOKUP(B6,WMS!$H$4:$L$25965,5,0)</f>
        <v>#N/A</v>
      </c>
      <c r="L6" t="s">
        <v>3122</v>
      </c>
      <c r="N6">
        <f>SUMIF('Schedule of the day'!$D$2:$D$425,'picking of the day'!L6,'Schedule of the day'!$I$2:$I$425)</f>
        <v>0</v>
      </c>
      <c r="O6">
        <f>M6-N6</f>
        <v>0</v>
      </c>
    </row>
    <row r="7" spans="1:20">
      <c r="A7" s="139"/>
      <c r="B7" s="139"/>
      <c r="C7" s="139"/>
      <c r="D7" s="132" t="e">
        <f>VLOOKUP(C7,'MASTER DATA'!A:B,2,0)</f>
        <v>#N/A</v>
      </c>
      <c r="E7" s="139"/>
      <c r="F7" s="1" t="e">
        <f t="shared" si="1"/>
        <v>#N/A</v>
      </c>
      <c r="H7" s="1" t="str">
        <f t="shared" si="0"/>
        <v/>
      </c>
      <c r="I7" t="e">
        <f>VLOOKUP(B7,WMS!$H$4:$L$25965,5,0)</f>
        <v>#N/A</v>
      </c>
      <c r="L7" t="s">
        <v>3036</v>
      </c>
      <c r="N7">
        <f>SUMIF('Schedule of the day'!$D$2:$D$425,'picking of the day'!L7,'Schedule of the day'!$I$2:$I$425)</f>
        <v>0</v>
      </c>
      <c r="O7">
        <f t="shared" ref="O7:O13" si="2">M7-N7</f>
        <v>0</v>
      </c>
    </row>
    <row r="8" spans="1:20">
      <c r="A8" s="139"/>
      <c r="B8" s="139"/>
      <c r="C8" s="139"/>
      <c r="D8" s="132" t="e">
        <f>VLOOKUP(C8,'MASTER DATA'!A:B,2,0)</f>
        <v>#N/A</v>
      </c>
      <c r="E8" s="139"/>
      <c r="F8" s="1" t="e">
        <f t="shared" si="1"/>
        <v>#N/A</v>
      </c>
      <c r="H8" s="1" t="str">
        <f t="shared" si="0"/>
        <v/>
      </c>
      <c r="I8" t="e">
        <f>VLOOKUP(B8,WMS!$H$4:$L$25965,5,0)</f>
        <v>#N/A</v>
      </c>
      <c r="N8">
        <f>SUMIF('Schedule of the day'!$D$2:$D$425,'picking of the day'!L8,'Schedule of the day'!$I$2:$I$425)</f>
        <v>0</v>
      </c>
      <c r="O8">
        <f t="shared" si="2"/>
        <v>0</v>
      </c>
    </row>
    <row r="9" spans="1:20">
      <c r="A9" s="139"/>
      <c r="B9" s="139"/>
      <c r="C9" s="139"/>
      <c r="D9" s="132" t="e">
        <f>VLOOKUP(C9,'MASTER DATA'!A:B,2,0)</f>
        <v>#N/A</v>
      </c>
      <c r="E9" s="139"/>
      <c r="F9" s="1" t="e">
        <f t="shared" si="1"/>
        <v>#N/A</v>
      </c>
      <c r="H9" s="1" t="str">
        <f t="shared" si="0"/>
        <v/>
      </c>
      <c r="I9" t="e">
        <f>VLOOKUP(B9,WMS!$H$4:$L$25965,5,0)</f>
        <v>#N/A</v>
      </c>
      <c r="N9">
        <f>SUMIF('Schedule of the day'!$D$2:$D$425,'picking of the day'!L9,'Schedule of the day'!$I$2:$I$425)</f>
        <v>0</v>
      </c>
      <c r="O9">
        <f t="shared" si="2"/>
        <v>0</v>
      </c>
    </row>
    <row r="10" spans="1:20">
      <c r="A10" s="139"/>
      <c r="B10" s="139"/>
      <c r="C10" s="139"/>
      <c r="D10" s="132" t="e">
        <f>VLOOKUP(C10,'MASTER DATA'!A:B,2,0)</f>
        <v>#N/A</v>
      </c>
      <c r="E10" s="139"/>
      <c r="F10" s="1" t="e">
        <f t="shared" si="1"/>
        <v>#N/A</v>
      </c>
      <c r="H10" s="1" t="str">
        <f t="shared" ref="H10:H64" si="3">B10&amp;C10</f>
        <v/>
      </c>
      <c r="I10" t="e">
        <f>VLOOKUP(B10,WMS!$H$4:$L$25965,5,0)</f>
        <v>#N/A</v>
      </c>
      <c r="N10">
        <f>SUMIF('Schedule of the day'!$D$2:$D$425,'picking of the day'!L10,'Schedule of the day'!$I$2:$I$425)</f>
        <v>0</v>
      </c>
      <c r="O10">
        <f t="shared" si="2"/>
        <v>0</v>
      </c>
    </row>
    <row r="11" spans="1:20">
      <c r="A11" s="139"/>
      <c r="B11" s="139"/>
      <c r="C11" s="139"/>
      <c r="D11" s="132" t="e">
        <f>VLOOKUP(C11,'MASTER DATA'!A:B,2,0)</f>
        <v>#N/A</v>
      </c>
      <c r="E11" s="139"/>
      <c r="F11" s="1" t="e">
        <f t="shared" si="1"/>
        <v>#N/A</v>
      </c>
      <c r="H11" s="1" t="str">
        <f t="shared" si="3"/>
        <v/>
      </c>
      <c r="I11" t="e">
        <f>VLOOKUP(B11,WMS!$H$4:$L$25965,5,0)</f>
        <v>#N/A</v>
      </c>
      <c r="N11">
        <f>SUMIF('Schedule of the day'!$D$2:$D$425,'picking of the day'!L11,'Schedule of the day'!$I$2:$I$425)</f>
        <v>0</v>
      </c>
      <c r="O11">
        <f t="shared" si="2"/>
        <v>0</v>
      </c>
    </row>
    <row r="12" spans="1:20">
      <c r="A12" s="139"/>
      <c r="B12" s="139"/>
      <c r="C12" s="139"/>
      <c r="D12" s="132" t="e">
        <f>VLOOKUP(C12,'MASTER DATA'!A:B,2,0)</f>
        <v>#N/A</v>
      </c>
      <c r="E12" s="139"/>
      <c r="F12" s="1" t="e">
        <f t="shared" si="1"/>
        <v>#N/A</v>
      </c>
      <c r="H12" s="1" t="str">
        <f t="shared" si="3"/>
        <v/>
      </c>
      <c r="I12" t="e">
        <f>VLOOKUP(B12,WMS!$H$4:$L$25965,5,0)</f>
        <v>#N/A</v>
      </c>
      <c r="N12">
        <f>SUMIF('Schedule of the day'!$D$2:$D$425,'picking of the day'!L12,'Schedule of the day'!$I$2:$I$425)</f>
        <v>0</v>
      </c>
      <c r="O12">
        <f t="shared" si="2"/>
        <v>0</v>
      </c>
    </row>
    <row r="13" spans="1:20">
      <c r="A13" s="139"/>
      <c r="B13" s="139"/>
      <c r="C13" s="139"/>
      <c r="D13" s="132" t="e">
        <f>VLOOKUP(C13,'MASTER DATA'!A:B,2,0)</f>
        <v>#N/A</v>
      </c>
      <c r="E13" s="139"/>
      <c r="F13" s="1" t="e">
        <f t="shared" si="1"/>
        <v>#N/A</v>
      </c>
      <c r="H13" s="1" t="str">
        <f t="shared" si="3"/>
        <v/>
      </c>
      <c r="I13" t="e">
        <f>VLOOKUP(B13,WMS!$H$4:$L$25965,5,0)</f>
        <v>#N/A</v>
      </c>
      <c r="N13">
        <f>SUMIF('Schedule of the day'!$D$2:$D$425,'picking of the day'!L13,'Schedule of the day'!$I$2:$I$425)</f>
        <v>0</v>
      </c>
      <c r="O13">
        <f t="shared" si="2"/>
        <v>0</v>
      </c>
    </row>
    <row r="14" spans="1:20">
      <c r="A14" s="139"/>
      <c r="B14" s="139"/>
      <c r="C14" s="139"/>
      <c r="D14" s="132" t="e">
        <f>VLOOKUP(C14,'MASTER DATA'!A:B,2,0)</f>
        <v>#N/A</v>
      </c>
      <c r="E14" s="139"/>
      <c r="F14" s="1" t="e">
        <f t="shared" si="1"/>
        <v>#N/A</v>
      </c>
      <c r="H14" s="1" t="str">
        <f t="shared" si="3"/>
        <v/>
      </c>
      <c r="I14" t="e">
        <f>VLOOKUP(B14,WMS!$H$4:$L$25965,5,0)</f>
        <v>#N/A</v>
      </c>
      <c r="N14">
        <f>SUMIF('Schedule of the day'!$D$2:$D$425,'picking of the day'!L14,'Schedule of the day'!$I$2:$I$425)</f>
        <v>0</v>
      </c>
      <c r="O14">
        <f t="shared" ref="O14:O27" si="4">M14-N14</f>
        <v>0</v>
      </c>
      <c r="R14" t="s">
        <v>3088</v>
      </c>
    </row>
    <row r="15" spans="1:20">
      <c r="A15" s="139"/>
      <c r="B15" s="139"/>
      <c r="C15" s="139"/>
      <c r="D15" s="323" t="e">
        <f>VLOOKUP(C15,'MASTER DATA'!A:B,2,0)</f>
        <v>#N/A</v>
      </c>
      <c r="E15" s="139"/>
      <c r="F15" s="324" t="e">
        <f t="shared" si="1"/>
        <v>#N/A</v>
      </c>
      <c r="G15" s="324"/>
      <c r="H15" s="324" t="str">
        <f t="shared" si="3"/>
        <v/>
      </c>
      <c r="I15" s="325" t="e">
        <f>VLOOKUP(B15,WMS!$H$4:$L$25965,5,0)</f>
        <v>#N/A</v>
      </c>
      <c r="N15">
        <f>SUMIF('Schedule of the day'!$D$2:$D$425,'picking of the day'!L15,'Schedule of the day'!$I$2:$I$425)</f>
        <v>0</v>
      </c>
      <c r="O15">
        <f t="shared" si="4"/>
        <v>0</v>
      </c>
      <c r="T15" t="s">
        <v>3088</v>
      </c>
    </row>
    <row r="16" spans="1:20">
      <c r="A16" s="139"/>
      <c r="B16" s="139"/>
      <c r="C16" s="139"/>
      <c r="D16" s="323" t="e">
        <f>VLOOKUP(C16,'MASTER DATA'!A:B,2,0)</f>
        <v>#N/A</v>
      </c>
      <c r="E16" s="139"/>
      <c r="F16" s="324" t="e">
        <f t="shared" si="1"/>
        <v>#N/A</v>
      </c>
      <c r="G16" s="324"/>
      <c r="H16" s="324" t="str">
        <f t="shared" si="3"/>
        <v/>
      </c>
      <c r="I16" s="325" t="e">
        <f>VLOOKUP(B16,WMS!$H$4:$L$25965,5,0)</f>
        <v>#N/A</v>
      </c>
      <c r="N16">
        <f>SUMIF('Schedule of the day'!$D$2:$D$425,'picking of the day'!L16,'Schedule of the day'!$I$2:$I$425)</f>
        <v>0</v>
      </c>
      <c r="O16">
        <f t="shared" si="4"/>
        <v>0</v>
      </c>
    </row>
    <row r="17" spans="1:21" ht="15" thickBot="1">
      <c r="A17" s="139"/>
      <c r="B17" s="139"/>
      <c r="C17" s="139"/>
      <c r="D17" s="323" t="e">
        <f>VLOOKUP(C17,'MASTER DATA'!A:B,2,0)</f>
        <v>#N/A</v>
      </c>
      <c r="E17" s="139"/>
      <c r="F17" s="324" t="e">
        <f t="shared" si="1"/>
        <v>#N/A</v>
      </c>
      <c r="G17" s="324"/>
      <c r="H17" s="324" t="str">
        <f t="shared" si="3"/>
        <v/>
      </c>
      <c r="I17" s="325" t="e">
        <f>VLOOKUP(B17,WMS!$H$4:$L$25965,5,0)</f>
        <v>#N/A</v>
      </c>
      <c r="N17">
        <f>SUMIF('Schedule of the day'!$D$2:$D$425,'picking of the day'!L17,'Schedule of the day'!$I$2:$I$425)</f>
        <v>0</v>
      </c>
      <c r="O17">
        <f t="shared" si="4"/>
        <v>0</v>
      </c>
    </row>
    <row r="18" spans="1:21" ht="15" thickBot="1">
      <c r="A18" s="139"/>
      <c r="B18" s="333"/>
      <c r="C18" s="139"/>
      <c r="D18" s="323" t="e">
        <f>VLOOKUP(C18,'MASTER DATA'!A:B,2,0)</f>
        <v>#N/A</v>
      </c>
      <c r="E18" s="139"/>
      <c r="F18" s="324" t="e">
        <f t="shared" si="1"/>
        <v>#N/A</v>
      </c>
      <c r="G18" s="324"/>
      <c r="H18" s="324" t="str">
        <f t="shared" si="3"/>
        <v/>
      </c>
      <c r="I18" s="325" t="e">
        <f>VLOOKUP(B18,WMS!$H$4:$L$25965,5,0)</f>
        <v>#N/A</v>
      </c>
      <c r="N18">
        <f>SUMIF('Schedule of the day'!$D$2:$D$425,'picking of the day'!L18,'Schedule of the day'!$I$2:$I$425)</f>
        <v>0</v>
      </c>
      <c r="O18">
        <f t="shared" si="4"/>
        <v>0</v>
      </c>
    </row>
    <row r="19" spans="1:21" ht="15" thickBot="1">
      <c r="A19" s="139"/>
      <c r="B19" s="333"/>
      <c r="C19" s="139"/>
      <c r="D19" s="323" t="e">
        <f>VLOOKUP(C19,'MASTER DATA'!A:B,2,0)</f>
        <v>#N/A</v>
      </c>
      <c r="E19" s="139"/>
      <c r="F19" s="324" t="e">
        <f t="shared" si="1"/>
        <v>#N/A</v>
      </c>
      <c r="G19" s="324"/>
      <c r="H19" s="324" t="str">
        <f t="shared" si="3"/>
        <v/>
      </c>
      <c r="I19" s="325" t="e">
        <f>VLOOKUP(B19,WMS!$H$4:$L$25965,5,0)</f>
        <v>#N/A</v>
      </c>
      <c r="N19">
        <f>SUMIF('Schedule of the day'!$D$2:$D$425,'picking of the day'!L19,'Schedule of the day'!$I$2:$I$425)</f>
        <v>0</v>
      </c>
      <c r="O19">
        <f t="shared" si="4"/>
        <v>0</v>
      </c>
      <c r="Q19" t="s">
        <v>3088</v>
      </c>
    </row>
    <row r="20" spans="1:21" ht="15" thickBot="1">
      <c r="A20" s="139"/>
      <c r="B20" s="333"/>
      <c r="C20" s="139"/>
      <c r="D20" s="323" t="e">
        <f>VLOOKUP(C20,'MASTER DATA'!A:B,2,0)</f>
        <v>#N/A</v>
      </c>
      <c r="E20" s="139"/>
      <c r="F20" s="324" t="e">
        <f t="shared" si="1"/>
        <v>#N/A</v>
      </c>
      <c r="G20" s="324"/>
      <c r="H20" s="324" t="str">
        <f t="shared" si="3"/>
        <v/>
      </c>
      <c r="I20" s="325" t="e">
        <f>VLOOKUP(B20,WMS!$H$4:$L$25965,5,0)</f>
        <v>#N/A</v>
      </c>
      <c r="N20">
        <f>SUMIF('Schedule of the day'!$D$2:$D$425,'picking of the day'!L20,'Schedule of the day'!$I$2:$I$425)</f>
        <v>0</v>
      </c>
      <c r="O20">
        <f t="shared" si="4"/>
        <v>0</v>
      </c>
    </row>
    <row r="21" spans="1:21" ht="15" thickBot="1">
      <c r="A21" s="139"/>
      <c r="B21" s="333"/>
      <c r="C21" s="139"/>
      <c r="D21" s="323" t="e">
        <f>VLOOKUP(C21,'MASTER DATA'!A:B,2,0)</f>
        <v>#N/A</v>
      </c>
      <c r="E21" s="139"/>
      <c r="F21" s="324" t="e">
        <f t="shared" si="1"/>
        <v>#N/A</v>
      </c>
      <c r="G21" s="324"/>
      <c r="H21" s="324" t="str">
        <f t="shared" si="3"/>
        <v/>
      </c>
      <c r="I21" s="325" t="e">
        <f>VLOOKUP(B21,WMS!$H$4:$L$25965,5,0)</f>
        <v>#N/A</v>
      </c>
      <c r="N21">
        <f>SUMIF('Schedule of the day'!$D$2:$D$425,'picking of the day'!L21,'Schedule of the day'!$I$2:$I$425)</f>
        <v>0</v>
      </c>
      <c r="O21">
        <f t="shared" si="4"/>
        <v>0</v>
      </c>
      <c r="P21" s="48"/>
    </row>
    <row r="22" spans="1:21" ht="15" thickBot="1">
      <c r="A22" s="139"/>
      <c r="B22" s="333"/>
      <c r="C22" s="139"/>
      <c r="D22" s="326" t="e">
        <f>VLOOKUP(C22,'MASTER DATA'!A:B,2,0)</f>
        <v>#N/A</v>
      </c>
      <c r="E22" s="333"/>
      <c r="F22" s="324" t="e">
        <f t="shared" si="1"/>
        <v>#N/A</v>
      </c>
      <c r="G22" s="324"/>
      <c r="H22" s="324" t="str">
        <f t="shared" si="3"/>
        <v/>
      </c>
      <c r="I22" s="325" t="e">
        <f>VLOOKUP(B22,WMS!$H$4:$L$25965,5,0)</f>
        <v>#N/A</v>
      </c>
      <c r="N22">
        <f>SUMIF('Schedule of the day'!$D$2:$D$425,'picking of the day'!L22,'Schedule of the day'!$I$2:$I$425)</f>
        <v>0</v>
      </c>
      <c r="O22">
        <f t="shared" si="4"/>
        <v>0</v>
      </c>
      <c r="U22" t="s">
        <v>3088</v>
      </c>
    </row>
    <row r="23" spans="1:21" ht="15" thickBot="1">
      <c r="A23" s="139"/>
      <c r="B23" s="333"/>
      <c r="C23" s="333"/>
      <c r="D23" s="326" t="e">
        <f>VLOOKUP(C23,'MASTER DATA'!A:B,2,0)</f>
        <v>#N/A</v>
      </c>
      <c r="E23" s="333"/>
      <c r="F23" s="324" t="e">
        <f t="shared" ref="F23:F86" si="5">C23=I23</f>
        <v>#N/A</v>
      </c>
      <c r="G23" s="324"/>
      <c r="H23" s="324" t="str">
        <f t="shared" si="3"/>
        <v/>
      </c>
      <c r="I23" s="325" t="e">
        <f>VLOOKUP(B23,WMS!$H$4:$L$25965,5,0)</f>
        <v>#N/A</v>
      </c>
      <c r="N23">
        <f>SUMIF('Schedule of the day'!$D$2:$D$425,'picking of the day'!L23,'Schedule of the day'!$I$2:$I$425)</f>
        <v>0</v>
      </c>
      <c r="O23">
        <f t="shared" si="4"/>
        <v>0</v>
      </c>
    </row>
    <row r="24" spans="1:21" ht="15" thickBot="1">
      <c r="A24" s="139"/>
      <c r="B24" s="333"/>
      <c r="C24" s="333"/>
      <c r="D24" s="326" t="e">
        <f>VLOOKUP(C24,'MASTER DATA'!A:B,2,0)</f>
        <v>#N/A</v>
      </c>
      <c r="E24" s="333"/>
      <c r="F24" s="324" t="e">
        <f t="shared" si="5"/>
        <v>#N/A</v>
      </c>
      <c r="G24" s="324"/>
      <c r="H24" s="324" t="str">
        <f t="shared" si="3"/>
        <v/>
      </c>
      <c r="I24" s="325" t="e">
        <f>VLOOKUP(B24,WMS!$H$4:$L$25965,5,0)</f>
        <v>#N/A</v>
      </c>
      <c r="N24">
        <f>SUMIF('Schedule of the day'!$D$2:$D$425,'picking of the day'!L24,'Schedule of the day'!$I$2:$I$425)</f>
        <v>0</v>
      </c>
      <c r="O24">
        <f t="shared" si="4"/>
        <v>0</v>
      </c>
    </row>
    <row r="25" spans="1:21" ht="15" thickBot="1">
      <c r="A25" s="139"/>
      <c r="B25" s="333"/>
      <c r="C25" s="333"/>
      <c r="D25" s="326" t="e">
        <f>VLOOKUP(C25,'MASTER DATA'!A:B,2,0)</f>
        <v>#N/A</v>
      </c>
      <c r="E25" s="333"/>
      <c r="F25" s="324" t="e">
        <f t="shared" si="5"/>
        <v>#N/A</v>
      </c>
      <c r="G25" s="324"/>
      <c r="H25" s="324" t="str">
        <f t="shared" si="3"/>
        <v/>
      </c>
      <c r="I25" s="325" t="e">
        <f>VLOOKUP(B25,WMS!$H$4:$L$25965,5,0)</f>
        <v>#N/A</v>
      </c>
      <c r="N25">
        <f>SUMIF('Schedule of the day'!$D$2:$D$425,'picking of the day'!L25,'Schedule of the day'!$I$2:$I$425)</f>
        <v>0</v>
      </c>
      <c r="O25">
        <f t="shared" si="4"/>
        <v>0</v>
      </c>
    </row>
    <row r="26" spans="1:21" ht="15" thickBot="1">
      <c r="A26" s="139"/>
      <c r="B26" s="333"/>
      <c r="C26" s="333"/>
      <c r="D26" s="326" t="e">
        <f>VLOOKUP(C26,'MASTER DATA'!A:B,2,0)</f>
        <v>#N/A</v>
      </c>
      <c r="E26" s="333"/>
      <c r="F26" s="324" t="e">
        <f t="shared" si="5"/>
        <v>#N/A</v>
      </c>
      <c r="G26" s="324"/>
      <c r="H26" s="324" t="str">
        <f t="shared" si="3"/>
        <v/>
      </c>
      <c r="I26" s="325" t="e">
        <f>VLOOKUP(B26,WMS!$H$4:$L$25965,5,0)</f>
        <v>#N/A</v>
      </c>
      <c r="N26">
        <f>SUMIF('Schedule of the day'!$D$2:$D$425,'picking of the day'!L26,'Schedule of the day'!$I$2:$I$425)</f>
        <v>0</v>
      </c>
      <c r="O26">
        <f t="shared" si="4"/>
        <v>0</v>
      </c>
    </row>
    <row r="27" spans="1:21" ht="15" thickBot="1">
      <c r="A27" s="139"/>
      <c r="B27" s="333"/>
      <c r="C27" s="333"/>
      <c r="D27" s="326" t="e">
        <f>VLOOKUP(C27,'MASTER DATA'!A:B,2,0)</f>
        <v>#N/A</v>
      </c>
      <c r="E27" s="333"/>
      <c r="F27" s="324" t="e">
        <f t="shared" si="5"/>
        <v>#N/A</v>
      </c>
      <c r="G27" s="324"/>
      <c r="H27" s="324" t="str">
        <f t="shared" si="3"/>
        <v/>
      </c>
      <c r="I27" s="325" t="e">
        <f>VLOOKUP(B27,WMS!$H$4:$L$25965,5,0)</f>
        <v>#N/A</v>
      </c>
      <c r="N27">
        <f>SUMIF('Schedule of the day'!$D$2:$D$425,'picking of the day'!L27,'Schedule of the day'!$I$2:$I$425)</f>
        <v>0</v>
      </c>
      <c r="O27">
        <f t="shared" si="4"/>
        <v>0</v>
      </c>
    </row>
    <row r="28" spans="1:21" ht="15" thickBot="1">
      <c r="A28" s="139"/>
      <c r="B28" s="333"/>
      <c r="C28" s="333"/>
      <c r="D28" s="326" t="e">
        <f>VLOOKUP(C28,'MASTER DATA'!A:B,2,0)</f>
        <v>#N/A</v>
      </c>
      <c r="E28" s="333"/>
      <c r="F28" s="324" t="e">
        <f t="shared" si="5"/>
        <v>#N/A</v>
      </c>
      <c r="G28" s="324"/>
      <c r="H28" s="324" t="str">
        <f t="shared" si="3"/>
        <v/>
      </c>
      <c r="I28" s="325" t="e">
        <f>VLOOKUP(B28,WMS!$H$4:$L$25965,5,0)</f>
        <v>#N/A</v>
      </c>
    </row>
    <row r="29" spans="1:21" ht="15" thickBot="1">
      <c r="A29" s="139"/>
      <c r="B29" s="333"/>
      <c r="C29" s="333"/>
      <c r="D29" s="326" t="e">
        <f>VLOOKUP(C29,'MASTER DATA'!A:B,2,0)</f>
        <v>#N/A</v>
      </c>
      <c r="E29" s="333"/>
      <c r="F29" s="324" t="e">
        <f t="shared" si="5"/>
        <v>#N/A</v>
      </c>
      <c r="G29" s="324"/>
      <c r="H29" s="324" t="str">
        <f t="shared" si="3"/>
        <v/>
      </c>
      <c r="I29" s="325" t="e">
        <f>VLOOKUP(B29,WMS!$H$4:$L$25965,5,0)</f>
        <v>#N/A</v>
      </c>
    </row>
    <row r="30" spans="1:21" ht="15" thickBot="1">
      <c r="A30" s="139"/>
      <c r="B30" s="333"/>
      <c r="C30" s="333"/>
      <c r="D30" s="132" t="e">
        <f>VLOOKUP(C30,'MASTER DATA'!A:B,2,0)</f>
        <v>#N/A</v>
      </c>
      <c r="E30" s="333"/>
      <c r="F30" s="1" t="e">
        <f t="shared" si="5"/>
        <v>#N/A</v>
      </c>
      <c r="H30" s="1" t="str">
        <f t="shared" si="3"/>
        <v/>
      </c>
      <c r="I30" t="e">
        <f>VLOOKUP(B30,WMS!$H$4:$L$25965,5,0)</f>
        <v>#N/A</v>
      </c>
    </row>
    <row r="31" spans="1:21" ht="15" thickBot="1">
      <c r="A31" s="139"/>
      <c r="B31" s="333"/>
      <c r="C31" s="333"/>
      <c r="D31" s="132" t="e">
        <f>VLOOKUP(C31,'MASTER DATA'!A:B,2,0)</f>
        <v>#N/A</v>
      </c>
      <c r="E31" s="333"/>
      <c r="F31" s="1" t="e">
        <f t="shared" si="5"/>
        <v>#N/A</v>
      </c>
      <c r="H31" s="1" t="str">
        <f t="shared" si="3"/>
        <v/>
      </c>
      <c r="I31" t="e">
        <f>VLOOKUP(B31,WMS!$H$4:$L$25965,5,0)</f>
        <v>#N/A</v>
      </c>
    </row>
    <row r="32" spans="1:21" ht="15" thickBot="1">
      <c r="A32" s="139"/>
      <c r="B32" s="139"/>
      <c r="C32" s="333"/>
      <c r="D32" s="132" t="e">
        <f>VLOOKUP(C32,'MASTER DATA'!A:B,2,0)</f>
        <v>#N/A</v>
      </c>
      <c r="E32" s="333"/>
      <c r="F32" s="1" t="e">
        <f t="shared" si="5"/>
        <v>#N/A</v>
      </c>
      <c r="H32" s="1" t="str">
        <f t="shared" si="3"/>
        <v/>
      </c>
      <c r="I32" t="e">
        <f>VLOOKUP(B32,WMS!$H$4:$L$25965,5,0)</f>
        <v>#N/A</v>
      </c>
    </row>
    <row r="33" spans="1:15" ht="15" thickBot="1">
      <c r="A33" s="139"/>
      <c r="B33" s="139"/>
      <c r="C33" s="333"/>
      <c r="D33" s="132" t="e">
        <f>VLOOKUP(C33,'MASTER DATA'!A:B,2,0)</f>
        <v>#N/A</v>
      </c>
      <c r="E33" s="139"/>
      <c r="F33" s="1" t="e">
        <f t="shared" si="5"/>
        <v>#N/A</v>
      </c>
      <c r="H33" s="1" t="str">
        <f t="shared" si="3"/>
        <v/>
      </c>
      <c r="I33" t="e">
        <f>VLOOKUP(B33,WMS!$H$4:$L$25965,5,0)</f>
        <v>#N/A</v>
      </c>
    </row>
    <row r="34" spans="1:15">
      <c r="A34" s="139"/>
      <c r="B34" s="139"/>
      <c r="C34" s="139"/>
      <c r="D34" s="132" t="e">
        <f>VLOOKUP(C34,'MASTER DATA'!A:B,2,0)</f>
        <v>#N/A</v>
      </c>
      <c r="E34" s="139"/>
      <c r="F34" s="1" t="e">
        <f t="shared" si="5"/>
        <v>#N/A</v>
      </c>
      <c r="H34" s="1" t="str">
        <f t="shared" si="3"/>
        <v/>
      </c>
      <c r="I34" t="e">
        <f>VLOOKUP(B34,WMS!$H$4:$L$25965,5,0)</f>
        <v>#N/A</v>
      </c>
    </row>
    <row r="35" spans="1:15">
      <c r="A35" s="139"/>
      <c r="B35" s="139"/>
      <c r="C35" s="139"/>
      <c r="D35" s="132" t="e">
        <f>VLOOKUP(C35,'MASTER DATA'!A:B,2,0)</f>
        <v>#N/A</v>
      </c>
      <c r="E35" s="139"/>
      <c r="F35" s="1" t="e">
        <f t="shared" si="5"/>
        <v>#N/A</v>
      </c>
      <c r="H35" s="1" t="str">
        <f t="shared" si="3"/>
        <v/>
      </c>
      <c r="I35" t="e">
        <f>VLOOKUP(B35,WMS!$H$4:$L$25965,5,0)</f>
        <v>#N/A</v>
      </c>
    </row>
    <row r="36" spans="1:15">
      <c r="A36" s="139"/>
      <c r="B36" s="139"/>
      <c r="C36" s="139"/>
      <c r="D36" s="132" t="e">
        <f>VLOOKUP(C36,'MASTER DATA'!A:B,2,0)</f>
        <v>#N/A</v>
      </c>
      <c r="E36" s="139"/>
      <c r="F36" s="1" t="e">
        <f t="shared" si="5"/>
        <v>#N/A</v>
      </c>
      <c r="H36" s="1" t="str">
        <f t="shared" si="3"/>
        <v/>
      </c>
      <c r="I36" t="e">
        <f>VLOOKUP(B36,WMS!$H$4:$L$25965,5,0)</f>
        <v>#N/A</v>
      </c>
    </row>
    <row r="37" spans="1:15">
      <c r="A37" s="139"/>
      <c r="B37" s="139"/>
      <c r="C37" s="139"/>
      <c r="D37" s="132" t="e">
        <f>VLOOKUP(C37,'MASTER DATA'!A:B,2,0)</f>
        <v>#N/A</v>
      </c>
      <c r="E37" s="139"/>
      <c r="F37" s="1" t="e">
        <f t="shared" si="5"/>
        <v>#N/A</v>
      </c>
      <c r="H37" s="1" t="str">
        <f t="shared" si="3"/>
        <v/>
      </c>
      <c r="I37" t="e">
        <f>VLOOKUP(B37,WMS!$H$4:$L$25965,5,0)</f>
        <v>#N/A</v>
      </c>
    </row>
    <row r="38" spans="1:15">
      <c r="A38" s="139"/>
      <c r="B38" s="139"/>
      <c r="C38" s="139"/>
      <c r="D38" s="132" t="e">
        <f>VLOOKUP(C38,'MASTER DATA'!A:B,2,0)</f>
        <v>#N/A</v>
      </c>
      <c r="E38" s="139"/>
      <c r="F38" s="1" t="e">
        <f t="shared" si="5"/>
        <v>#N/A</v>
      </c>
      <c r="H38" s="1" t="str">
        <f t="shared" si="3"/>
        <v/>
      </c>
      <c r="I38" t="e">
        <f>VLOOKUP(B38,WMS!$H$4:$L$25965,5,0)</f>
        <v>#N/A</v>
      </c>
    </row>
    <row r="39" spans="1:15">
      <c r="A39" s="139"/>
      <c r="B39" s="139"/>
      <c r="C39" s="139"/>
      <c r="D39" s="132" t="e">
        <f>VLOOKUP(C39,'MASTER DATA'!A:B,2,0)</f>
        <v>#N/A</v>
      </c>
      <c r="E39" s="139"/>
      <c r="F39" s="1" t="e">
        <f t="shared" si="5"/>
        <v>#N/A</v>
      </c>
      <c r="H39" s="1" t="str">
        <f t="shared" si="3"/>
        <v/>
      </c>
      <c r="I39" t="e">
        <f>VLOOKUP(B39,WMS!$H$4:$L$25965,5,0)</f>
        <v>#N/A</v>
      </c>
    </row>
    <row r="40" spans="1:15">
      <c r="A40" s="139"/>
      <c r="B40" s="139"/>
      <c r="C40" s="139"/>
      <c r="D40" s="132" t="e">
        <f>VLOOKUP(C40,'MASTER DATA'!A:B,2,0)</f>
        <v>#N/A</v>
      </c>
      <c r="E40" s="139"/>
      <c r="F40" s="1" t="e">
        <f t="shared" si="5"/>
        <v>#N/A</v>
      </c>
      <c r="H40" s="1" t="str">
        <f t="shared" si="3"/>
        <v/>
      </c>
      <c r="I40" t="e">
        <f>VLOOKUP(B40,WMS!$H$4:$L$25965,5,0)</f>
        <v>#N/A</v>
      </c>
    </row>
    <row r="41" spans="1:15">
      <c r="A41" s="139"/>
      <c r="B41" s="139"/>
      <c r="C41" s="139"/>
      <c r="D41" s="132" t="e">
        <f>VLOOKUP(C41,'MASTER DATA'!A:B,2,0)</f>
        <v>#N/A</v>
      </c>
      <c r="E41" s="139"/>
      <c r="F41" s="1" t="e">
        <f t="shared" si="5"/>
        <v>#N/A</v>
      </c>
      <c r="H41" s="1" t="str">
        <f t="shared" si="3"/>
        <v/>
      </c>
      <c r="I41" t="e">
        <f>VLOOKUP(B41,WMS!$H$4:$L$25965,5,0)</f>
        <v>#N/A</v>
      </c>
      <c r="O41" t="s">
        <v>3088</v>
      </c>
    </row>
    <row r="42" spans="1:15">
      <c r="A42" s="139"/>
      <c r="B42" s="139"/>
      <c r="C42" s="139"/>
      <c r="D42" s="132" t="e">
        <f>VLOOKUP(C42,'MASTER DATA'!A:B,2,0)</f>
        <v>#N/A</v>
      </c>
      <c r="E42" s="139"/>
      <c r="F42" s="1" t="e">
        <f t="shared" si="5"/>
        <v>#N/A</v>
      </c>
      <c r="H42" s="1" t="str">
        <f t="shared" si="3"/>
        <v/>
      </c>
      <c r="I42" t="e">
        <f>VLOOKUP(B42,WMS!$H$4:$L$25965,5,0)</f>
        <v>#N/A</v>
      </c>
    </row>
    <row r="43" spans="1:15">
      <c r="A43" s="139"/>
      <c r="B43" s="139"/>
      <c r="C43" s="139"/>
      <c r="D43" s="132" t="e">
        <f>VLOOKUP(C43,'MASTER DATA'!A:B,2,0)</f>
        <v>#N/A</v>
      </c>
      <c r="E43" s="139"/>
      <c r="F43" s="1" t="e">
        <f t="shared" si="5"/>
        <v>#N/A</v>
      </c>
      <c r="H43" s="1" t="str">
        <f t="shared" si="3"/>
        <v/>
      </c>
      <c r="I43" t="e">
        <f>VLOOKUP(B43,WMS!$H$4:$L$25965,5,0)</f>
        <v>#N/A</v>
      </c>
    </row>
    <row r="44" spans="1:15">
      <c r="A44" s="139"/>
      <c r="B44" s="139"/>
      <c r="C44" s="139"/>
      <c r="D44" s="132" t="e">
        <f>VLOOKUP(C44,'MASTER DATA'!A:B,2,0)</f>
        <v>#N/A</v>
      </c>
      <c r="E44" s="139"/>
      <c r="F44" s="1" t="e">
        <f t="shared" si="5"/>
        <v>#N/A</v>
      </c>
      <c r="H44" s="1" t="str">
        <f t="shared" si="3"/>
        <v/>
      </c>
      <c r="I44" t="e">
        <f>VLOOKUP(B44,WMS!$H$4:$L$25965,5,0)</f>
        <v>#N/A</v>
      </c>
    </row>
    <row r="45" spans="1:15">
      <c r="A45" s="139"/>
      <c r="B45" s="139"/>
      <c r="C45" s="139"/>
      <c r="D45" s="132" t="e">
        <f>VLOOKUP(C45,'MASTER DATA'!A:B,2,0)</f>
        <v>#N/A</v>
      </c>
      <c r="E45" s="139"/>
      <c r="F45" s="1" t="e">
        <f t="shared" si="5"/>
        <v>#N/A</v>
      </c>
      <c r="H45" s="1" t="str">
        <f t="shared" si="3"/>
        <v/>
      </c>
      <c r="I45" t="e">
        <f>VLOOKUP(B45,WMS!$H$4:$L$25965,5,0)</f>
        <v>#N/A</v>
      </c>
    </row>
    <row r="46" spans="1:15">
      <c r="A46" s="139"/>
      <c r="B46" s="139"/>
      <c r="C46" s="139"/>
      <c r="D46" s="132" t="e">
        <f>VLOOKUP(C46,'MASTER DATA'!A:B,2,0)</f>
        <v>#N/A</v>
      </c>
      <c r="E46" s="139"/>
      <c r="F46" s="1" t="e">
        <f t="shared" si="5"/>
        <v>#N/A</v>
      </c>
      <c r="H46" s="1" t="str">
        <f t="shared" si="3"/>
        <v/>
      </c>
      <c r="I46" t="e">
        <f>VLOOKUP(B46,WMS!$H$4:$L$25965,5,0)</f>
        <v>#N/A</v>
      </c>
    </row>
    <row r="47" spans="1:15">
      <c r="A47" s="139"/>
      <c r="B47" s="139"/>
      <c r="C47" s="139"/>
      <c r="D47" s="132" t="e">
        <f>VLOOKUP(C47,'MASTER DATA'!A:B,2,0)</f>
        <v>#N/A</v>
      </c>
      <c r="E47" s="139"/>
      <c r="F47" s="1" t="e">
        <f t="shared" si="5"/>
        <v>#N/A</v>
      </c>
      <c r="H47" s="1" t="str">
        <f t="shared" si="3"/>
        <v/>
      </c>
      <c r="I47" t="e">
        <f>VLOOKUP(B47,WMS!$H$4:$L$25965,5,0)</f>
        <v>#N/A</v>
      </c>
    </row>
    <row r="48" spans="1:15">
      <c r="A48" s="139"/>
      <c r="B48" s="139"/>
      <c r="C48" s="139"/>
      <c r="D48" s="132" t="e">
        <f>VLOOKUP(C48,'MASTER DATA'!A:B,2,0)</f>
        <v>#N/A</v>
      </c>
      <c r="E48" s="139"/>
      <c r="F48" s="1" t="e">
        <f t="shared" si="5"/>
        <v>#N/A</v>
      </c>
      <c r="H48" s="1" t="str">
        <f t="shared" si="3"/>
        <v/>
      </c>
      <c r="I48" t="e">
        <f>VLOOKUP(B48,WMS!$H$4:$L$25965,5,0)</f>
        <v>#N/A</v>
      </c>
    </row>
    <row r="49" spans="1:10">
      <c r="A49" s="139"/>
      <c r="B49" s="139"/>
      <c r="C49" s="139"/>
      <c r="D49" s="214" t="e">
        <f>VLOOKUP(C49,'MASTER DATA'!A:B,2,0)</f>
        <v>#N/A</v>
      </c>
      <c r="E49" s="139"/>
      <c r="F49" s="1" t="e">
        <f t="shared" si="5"/>
        <v>#N/A</v>
      </c>
      <c r="H49" s="1" t="str">
        <f t="shared" si="3"/>
        <v/>
      </c>
      <c r="I49" t="e">
        <f>VLOOKUP(B49,WMS!$H$4:$L$25965,5,0)</f>
        <v>#N/A</v>
      </c>
    </row>
    <row r="50" spans="1:10">
      <c r="A50" s="139"/>
      <c r="B50" s="139"/>
      <c r="C50" s="139"/>
      <c r="D50" s="132" t="e">
        <f>VLOOKUP(C50,'MASTER DATA'!A:B,2,0)</f>
        <v>#N/A</v>
      </c>
      <c r="E50" s="139"/>
      <c r="F50" s="1" t="e">
        <f t="shared" si="5"/>
        <v>#N/A</v>
      </c>
      <c r="H50" s="1" t="str">
        <f t="shared" si="3"/>
        <v/>
      </c>
      <c r="I50" t="e">
        <f>VLOOKUP(B50,WMS!$H$4:$L$25965,5,0)</f>
        <v>#N/A</v>
      </c>
    </row>
    <row r="51" spans="1:10">
      <c r="A51" s="139"/>
      <c r="B51" s="139"/>
      <c r="C51" s="139"/>
      <c r="D51" s="132" t="e">
        <f>VLOOKUP(C51,'MASTER DATA'!A:B,2,0)</f>
        <v>#N/A</v>
      </c>
      <c r="E51" s="139"/>
      <c r="F51" s="1" t="e">
        <f t="shared" si="5"/>
        <v>#N/A</v>
      </c>
      <c r="H51" s="1" t="str">
        <f t="shared" si="3"/>
        <v/>
      </c>
      <c r="I51" t="e">
        <f>VLOOKUP(B51,WMS!$H$4:$L$25965,5,0)</f>
        <v>#N/A</v>
      </c>
    </row>
    <row r="52" spans="1:10">
      <c r="A52" s="139"/>
      <c r="B52" s="139"/>
      <c r="C52" s="139"/>
      <c r="D52" s="132" t="e">
        <f>VLOOKUP(C52,'MASTER DATA'!A:B,2,0)</f>
        <v>#N/A</v>
      </c>
      <c r="E52" s="139"/>
      <c r="F52" s="1" t="e">
        <f t="shared" si="5"/>
        <v>#N/A</v>
      </c>
      <c r="H52" s="1" t="str">
        <f t="shared" si="3"/>
        <v/>
      </c>
      <c r="I52" t="e">
        <f>VLOOKUP(B52,WMS!$H$4:$L$25965,5,0)</f>
        <v>#N/A</v>
      </c>
    </row>
    <row r="53" spans="1:10">
      <c r="A53" s="139"/>
      <c r="B53" s="139"/>
      <c r="C53" s="139"/>
      <c r="D53" s="132" t="e">
        <f>VLOOKUP(C53,'MASTER DATA'!A:B,2,0)</f>
        <v>#N/A</v>
      </c>
      <c r="E53" s="139"/>
      <c r="F53" s="1" t="e">
        <f t="shared" si="5"/>
        <v>#N/A</v>
      </c>
      <c r="H53" s="1" t="str">
        <f t="shared" si="3"/>
        <v/>
      </c>
      <c r="I53" t="e">
        <f>VLOOKUP(B53,WMS!$H$4:$L$25965,5,0)</f>
        <v>#N/A</v>
      </c>
      <c r="J53" t="s">
        <v>3601</v>
      </c>
    </row>
    <row r="54" spans="1:10">
      <c r="A54" s="139"/>
      <c r="B54" s="139"/>
      <c r="C54" s="139"/>
      <c r="D54" s="132" t="e">
        <f>VLOOKUP(C54,'MASTER DATA'!A:B,2,0)</f>
        <v>#N/A</v>
      </c>
      <c r="E54" s="139"/>
      <c r="F54" s="1" t="e">
        <f t="shared" si="5"/>
        <v>#N/A</v>
      </c>
      <c r="H54" s="1" t="str">
        <f t="shared" si="3"/>
        <v/>
      </c>
      <c r="I54" t="e">
        <f>VLOOKUP(B54,WMS!$H$4:$L$25965,5,0)</f>
        <v>#N/A</v>
      </c>
      <c r="J54" t="s">
        <v>3601</v>
      </c>
    </row>
    <row r="55" spans="1:10">
      <c r="A55" s="139"/>
      <c r="B55" s="139"/>
      <c r="C55" s="139"/>
      <c r="D55" s="132" t="e">
        <f>VLOOKUP(C55,'MASTER DATA'!A:B,2,0)</f>
        <v>#N/A</v>
      </c>
      <c r="E55" s="139"/>
      <c r="F55" s="1" t="e">
        <f t="shared" si="5"/>
        <v>#N/A</v>
      </c>
      <c r="H55" s="1" t="str">
        <f t="shared" si="3"/>
        <v/>
      </c>
      <c r="I55" t="e">
        <f>VLOOKUP(B55,WMS!$H$4:$L$25965,5,0)</f>
        <v>#N/A</v>
      </c>
    </row>
    <row r="56" spans="1:10">
      <c r="A56" s="139"/>
      <c r="B56" s="139"/>
      <c r="C56" s="139"/>
      <c r="D56" s="132" t="e">
        <f>VLOOKUP(C56,'MASTER DATA'!A:B,2,0)</f>
        <v>#N/A</v>
      </c>
      <c r="E56" s="139"/>
      <c r="F56" s="1" t="e">
        <f t="shared" si="5"/>
        <v>#N/A</v>
      </c>
      <c r="H56" s="1" t="str">
        <f t="shared" si="3"/>
        <v/>
      </c>
      <c r="I56" t="e">
        <f>VLOOKUP(B56,WMS!$H$4:$L$25965,5,0)</f>
        <v>#N/A</v>
      </c>
    </row>
    <row r="57" spans="1:10">
      <c r="A57" s="139"/>
      <c r="B57" s="139"/>
      <c r="C57" s="139"/>
      <c r="D57" s="132" t="e">
        <f>VLOOKUP(C57,'MASTER DATA'!A:B,2,0)</f>
        <v>#N/A</v>
      </c>
      <c r="E57" s="139"/>
      <c r="F57" s="1" t="e">
        <f t="shared" si="5"/>
        <v>#N/A</v>
      </c>
      <c r="H57" s="1" t="str">
        <f t="shared" si="3"/>
        <v/>
      </c>
      <c r="I57" t="e">
        <f>VLOOKUP(B57,WMS!$H$4:$L$25965,5,0)</f>
        <v>#N/A</v>
      </c>
    </row>
    <row r="58" spans="1:10">
      <c r="A58" s="139"/>
      <c r="B58" s="139"/>
      <c r="C58" s="139"/>
      <c r="D58" s="132" t="e">
        <f>VLOOKUP(C58,'MASTER DATA'!A:B,2,0)</f>
        <v>#N/A</v>
      </c>
      <c r="E58" s="139"/>
      <c r="F58" s="1" t="e">
        <f t="shared" si="5"/>
        <v>#N/A</v>
      </c>
      <c r="H58" s="1" t="str">
        <f t="shared" si="3"/>
        <v/>
      </c>
      <c r="I58" t="e">
        <f>VLOOKUP(B58,WMS!$H$4:$L$25965,5,0)</f>
        <v>#N/A</v>
      </c>
    </row>
    <row r="59" spans="1:10">
      <c r="A59" s="139"/>
      <c r="B59" s="139"/>
      <c r="C59" s="139"/>
      <c r="D59" s="132" t="e">
        <f>VLOOKUP(C59,'MASTER DATA'!A:B,2,0)</f>
        <v>#N/A</v>
      </c>
      <c r="E59" s="139"/>
      <c r="F59" s="1" t="e">
        <f t="shared" si="5"/>
        <v>#N/A</v>
      </c>
      <c r="H59" s="1" t="str">
        <f t="shared" si="3"/>
        <v/>
      </c>
      <c r="I59" t="e">
        <f>VLOOKUP(B59,WMS!$H$4:$L$25965,5,0)</f>
        <v>#N/A</v>
      </c>
    </row>
    <row r="60" spans="1:10">
      <c r="A60" s="139"/>
      <c r="B60" s="139"/>
      <c r="C60" s="139"/>
      <c r="D60" s="132" t="e">
        <f>VLOOKUP(C60,'MASTER DATA'!A:B,2,0)</f>
        <v>#N/A</v>
      </c>
      <c r="E60" s="139"/>
      <c r="F60" s="1" t="e">
        <f t="shared" si="5"/>
        <v>#N/A</v>
      </c>
      <c r="H60" s="1" t="str">
        <f t="shared" si="3"/>
        <v/>
      </c>
      <c r="I60" t="e">
        <f>VLOOKUP(B60,WMS!$H$4:$L$25965,5,0)</f>
        <v>#N/A</v>
      </c>
    </row>
    <row r="61" spans="1:10">
      <c r="A61" s="139"/>
      <c r="B61" s="139"/>
      <c r="C61" s="139"/>
      <c r="D61" s="132" t="e">
        <f>VLOOKUP(C61,'MASTER DATA'!A:B,2,0)</f>
        <v>#N/A</v>
      </c>
      <c r="E61" s="139"/>
      <c r="F61" s="1" t="e">
        <f t="shared" si="5"/>
        <v>#N/A</v>
      </c>
      <c r="H61" s="1" t="str">
        <f t="shared" si="3"/>
        <v/>
      </c>
      <c r="I61" t="e">
        <f>VLOOKUP(B61,WMS!$H$4:$L$25965,5,0)</f>
        <v>#N/A</v>
      </c>
    </row>
    <row r="62" spans="1:10">
      <c r="A62" s="139"/>
      <c r="B62" s="139"/>
      <c r="C62" s="139"/>
      <c r="D62" s="132" t="e">
        <f>VLOOKUP(C62,'MASTER DATA'!A:B,2,0)</f>
        <v>#N/A</v>
      </c>
      <c r="E62" s="139"/>
      <c r="F62" s="1" t="e">
        <f t="shared" si="5"/>
        <v>#N/A</v>
      </c>
      <c r="H62" s="1" t="str">
        <f t="shared" si="3"/>
        <v/>
      </c>
      <c r="I62" t="e">
        <f>VLOOKUP(B62,WMS!$H$4:$L$25965,5,0)</f>
        <v>#N/A</v>
      </c>
    </row>
    <row r="63" spans="1:10">
      <c r="A63" s="139"/>
      <c r="B63" s="139"/>
      <c r="C63" s="139"/>
      <c r="D63" s="132" t="e">
        <f>VLOOKUP(C63,'MASTER DATA'!A:B,2,0)</f>
        <v>#N/A</v>
      </c>
      <c r="E63" s="139"/>
      <c r="F63" s="1" t="e">
        <f t="shared" si="5"/>
        <v>#N/A</v>
      </c>
      <c r="H63" s="1" t="str">
        <f t="shared" si="3"/>
        <v/>
      </c>
      <c r="I63" t="e">
        <f>VLOOKUP(B63,WMS!$H$4:$L$25965,5,0)</f>
        <v>#N/A</v>
      </c>
    </row>
    <row r="64" spans="1:10">
      <c r="A64" s="139"/>
      <c r="B64" s="139"/>
      <c r="C64" s="139"/>
      <c r="D64" s="132" t="e">
        <f>VLOOKUP(C64,'MASTER DATA'!A:B,2,0)</f>
        <v>#N/A</v>
      </c>
      <c r="E64" s="139"/>
      <c r="F64" s="1" t="e">
        <f t="shared" si="5"/>
        <v>#N/A</v>
      </c>
      <c r="H64" s="1" t="str">
        <f t="shared" si="3"/>
        <v/>
      </c>
      <c r="I64" t="e">
        <f>VLOOKUP(B64,WMS!$H$4:$L$25965,5,0)</f>
        <v>#N/A</v>
      </c>
    </row>
    <row r="65" spans="1:9">
      <c r="A65" s="139"/>
      <c r="B65" s="139"/>
      <c r="C65" s="139"/>
      <c r="D65" s="132" t="e">
        <f>VLOOKUP(C65,'MASTER DATA'!A:B,2,0)</f>
        <v>#N/A</v>
      </c>
      <c r="E65" s="139"/>
      <c r="F65" s="1" t="e">
        <f t="shared" si="5"/>
        <v>#N/A</v>
      </c>
      <c r="H65" s="1" t="str">
        <f t="shared" ref="H65:H127" si="6">B65&amp;C65</f>
        <v/>
      </c>
      <c r="I65" t="e">
        <f>VLOOKUP(B65,WMS!$H$4:$L$25965,5,0)</f>
        <v>#N/A</v>
      </c>
    </row>
    <row r="66" spans="1:9">
      <c r="A66" s="139"/>
      <c r="B66" s="139"/>
      <c r="C66" s="139"/>
      <c r="D66" s="132" t="e">
        <f>VLOOKUP(C66,'MASTER DATA'!A:B,2,0)</f>
        <v>#N/A</v>
      </c>
      <c r="E66" s="139"/>
      <c r="F66" s="1" t="e">
        <f t="shared" si="5"/>
        <v>#N/A</v>
      </c>
      <c r="H66" s="1" t="str">
        <f t="shared" si="6"/>
        <v/>
      </c>
      <c r="I66" t="e">
        <f>VLOOKUP(B66,WMS!$H$4:$L$25965,5,0)</f>
        <v>#N/A</v>
      </c>
    </row>
    <row r="67" spans="1:9">
      <c r="A67" s="139"/>
      <c r="B67" s="139"/>
      <c r="C67" s="139"/>
      <c r="D67" s="132" t="e">
        <f>VLOOKUP(C67,'MASTER DATA'!A:B,2,0)</f>
        <v>#N/A</v>
      </c>
      <c r="E67" s="139"/>
      <c r="F67" s="1" t="e">
        <f t="shared" si="5"/>
        <v>#N/A</v>
      </c>
      <c r="H67" s="1" t="str">
        <f t="shared" si="6"/>
        <v/>
      </c>
      <c r="I67" t="e">
        <f>VLOOKUP(B67,WMS!$H$4:$L$25965,5,0)</f>
        <v>#N/A</v>
      </c>
    </row>
    <row r="68" spans="1:9">
      <c r="A68" s="139"/>
      <c r="B68" s="139"/>
      <c r="C68" s="139"/>
      <c r="D68" s="132" t="e">
        <f>VLOOKUP(C68,'MASTER DATA'!A:B,2,0)</f>
        <v>#N/A</v>
      </c>
      <c r="E68" s="139"/>
      <c r="F68" s="1" t="e">
        <f t="shared" si="5"/>
        <v>#N/A</v>
      </c>
      <c r="H68" s="1" t="str">
        <f t="shared" si="6"/>
        <v/>
      </c>
      <c r="I68" t="e">
        <f>VLOOKUP(B68,WMS!$H$4:$L$25965,5,0)</f>
        <v>#N/A</v>
      </c>
    </row>
    <row r="69" spans="1:9">
      <c r="A69" s="139"/>
      <c r="B69" s="139"/>
      <c r="C69" s="139"/>
      <c r="D69" s="132" t="e">
        <f>VLOOKUP(C69,'MASTER DATA'!A:B,2,0)</f>
        <v>#N/A</v>
      </c>
      <c r="E69" s="139"/>
      <c r="F69" s="1" t="e">
        <f t="shared" si="5"/>
        <v>#N/A</v>
      </c>
      <c r="H69" s="1" t="str">
        <f t="shared" si="6"/>
        <v/>
      </c>
      <c r="I69" t="e">
        <f>VLOOKUP(B69,WMS!$H$4:$L$25965,5,0)</f>
        <v>#N/A</v>
      </c>
    </row>
    <row r="70" spans="1:9">
      <c r="A70" s="139"/>
      <c r="B70" s="139"/>
      <c r="C70" s="139"/>
      <c r="D70" s="132" t="e">
        <f>VLOOKUP(C70,'MASTER DATA'!A:B,2,0)</f>
        <v>#N/A</v>
      </c>
      <c r="E70" s="139"/>
      <c r="F70" s="1" t="e">
        <f t="shared" si="5"/>
        <v>#N/A</v>
      </c>
      <c r="H70" s="1" t="str">
        <f t="shared" si="6"/>
        <v/>
      </c>
      <c r="I70" t="e">
        <f>VLOOKUP(B70,WMS!$H$4:$L$25965,5,0)</f>
        <v>#N/A</v>
      </c>
    </row>
    <row r="71" spans="1:9">
      <c r="A71" s="139"/>
      <c r="B71" s="139"/>
      <c r="C71" s="139"/>
      <c r="D71" s="132" t="e">
        <f>VLOOKUP(C71,'MASTER DATA'!A:B,2,0)</f>
        <v>#N/A</v>
      </c>
      <c r="E71" s="139"/>
      <c r="F71" s="1" t="e">
        <f t="shared" si="5"/>
        <v>#N/A</v>
      </c>
      <c r="H71" s="1" t="str">
        <f t="shared" si="6"/>
        <v/>
      </c>
      <c r="I71" t="e">
        <f>VLOOKUP(B71,WMS!$H$4:$L$25965,5,0)</f>
        <v>#N/A</v>
      </c>
    </row>
    <row r="72" spans="1:9">
      <c r="A72" s="139"/>
      <c r="B72" s="139"/>
      <c r="C72" s="139"/>
      <c r="D72" s="132" t="e">
        <f>VLOOKUP(C72,'MASTER DATA'!A:B,2,0)</f>
        <v>#N/A</v>
      </c>
      <c r="E72" s="139"/>
      <c r="F72" s="1" t="e">
        <f t="shared" si="5"/>
        <v>#N/A</v>
      </c>
      <c r="H72" s="1" t="str">
        <f t="shared" si="6"/>
        <v/>
      </c>
      <c r="I72" t="e">
        <f>VLOOKUP(B72,WMS!$H$4:$L$25965,5,0)</f>
        <v>#N/A</v>
      </c>
    </row>
    <row r="73" spans="1:9">
      <c r="A73" s="139"/>
      <c r="B73" s="139"/>
      <c r="C73" s="139"/>
      <c r="D73" s="132" t="e">
        <f>VLOOKUP(C73,'MASTER DATA'!A:B,2,0)</f>
        <v>#N/A</v>
      </c>
      <c r="E73" s="139"/>
      <c r="F73" s="1" t="e">
        <f t="shared" si="5"/>
        <v>#N/A</v>
      </c>
      <c r="H73" s="1" t="str">
        <f t="shared" si="6"/>
        <v/>
      </c>
      <c r="I73" t="e">
        <f>VLOOKUP(B73,WMS!$H$4:$L$25965,5,0)</f>
        <v>#N/A</v>
      </c>
    </row>
    <row r="74" spans="1:9">
      <c r="A74" s="139"/>
      <c r="B74" s="139"/>
      <c r="C74" s="139"/>
      <c r="D74" s="132" t="e">
        <f>VLOOKUP(C74,'MASTER DATA'!A:B,2,0)</f>
        <v>#N/A</v>
      </c>
      <c r="E74" s="139"/>
      <c r="F74" s="1" t="e">
        <f t="shared" si="5"/>
        <v>#N/A</v>
      </c>
      <c r="H74" s="1" t="str">
        <f t="shared" si="6"/>
        <v/>
      </c>
      <c r="I74" t="e">
        <f>VLOOKUP(B74,WMS!$H$4:$L$25965,5,0)</f>
        <v>#N/A</v>
      </c>
    </row>
    <row r="75" spans="1:9">
      <c r="A75" s="139"/>
      <c r="B75" s="139"/>
      <c r="C75" s="139"/>
      <c r="D75" s="132" t="e">
        <f>VLOOKUP(C75,'MASTER DATA'!A:B,2,0)</f>
        <v>#N/A</v>
      </c>
      <c r="E75" s="139"/>
      <c r="F75" s="1" t="e">
        <f t="shared" si="5"/>
        <v>#N/A</v>
      </c>
      <c r="H75" s="1" t="str">
        <f t="shared" si="6"/>
        <v/>
      </c>
      <c r="I75" t="e">
        <f>VLOOKUP(B75,WMS!$H$4:$L$25965,5,0)</f>
        <v>#N/A</v>
      </c>
    </row>
    <row r="76" spans="1:9">
      <c r="A76" s="139"/>
      <c r="B76" s="139"/>
      <c r="C76" s="139"/>
      <c r="D76" s="132" t="e">
        <f>VLOOKUP(C76,'MASTER DATA'!A:B,2,0)</f>
        <v>#N/A</v>
      </c>
      <c r="E76" s="139"/>
      <c r="F76" s="1" t="e">
        <f t="shared" si="5"/>
        <v>#N/A</v>
      </c>
      <c r="H76" s="1" t="str">
        <f t="shared" si="6"/>
        <v/>
      </c>
      <c r="I76" t="e">
        <f>VLOOKUP(B76,WMS!$H$4:$L$25965,5,0)</f>
        <v>#N/A</v>
      </c>
    </row>
    <row r="77" spans="1:9">
      <c r="A77" s="139"/>
      <c r="B77" s="139"/>
      <c r="C77" s="139"/>
      <c r="D77" s="132" t="e">
        <f>VLOOKUP(C77,'MASTER DATA'!A:B,2,0)</f>
        <v>#N/A</v>
      </c>
      <c r="E77" s="139"/>
      <c r="F77" s="1" t="e">
        <f t="shared" si="5"/>
        <v>#N/A</v>
      </c>
      <c r="H77" s="1" t="str">
        <f t="shared" si="6"/>
        <v/>
      </c>
      <c r="I77" t="e">
        <f>VLOOKUP(B77,WMS!$H$4:$L$25965,5,0)</f>
        <v>#N/A</v>
      </c>
    </row>
    <row r="78" spans="1:9">
      <c r="A78" s="139"/>
      <c r="B78" s="139"/>
      <c r="C78" s="139"/>
      <c r="D78" s="132" t="e">
        <f>VLOOKUP(C78,'MASTER DATA'!A:B,2,0)</f>
        <v>#N/A</v>
      </c>
      <c r="E78" s="139"/>
      <c r="F78" s="1" t="e">
        <f t="shared" si="5"/>
        <v>#N/A</v>
      </c>
      <c r="H78" s="1" t="str">
        <f t="shared" si="6"/>
        <v/>
      </c>
      <c r="I78" t="e">
        <f>VLOOKUP(B78,WMS!$H$4:$L$25965,5,0)</f>
        <v>#N/A</v>
      </c>
    </row>
    <row r="79" spans="1:9">
      <c r="A79" s="139"/>
      <c r="B79" s="139"/>
      <c r="C79" s="139"/>
      <c r="D79" s="132" t="e">
        <f>VLOOKUP(C79,'MASTER DATA'!A:B,2,0)</f>
        <v>#N/A</v>
      </c>
      <c r="E79" s="139"/>
      <c r="F79" s="1" t="e">
        <f t="shared" si="5"/>
        <v>#N/A</v>
      </c>
      <c r="H79" s="1" t="str">
        <f t="shared" si="6"/>
        <v/>
      </c>
      <c r="I79" t="e">
        <f>VLOOKUP(B79,WMS!$H$4:$L$25965,5,0)</f>
        <v>#N/A</v>
      </c>
    </row>
    <row r="80" spans="1:9">
      <c r="A80" s="139"/>
      <c r="B80" s="139"/>
      <c r="C80" s="139"/>
      <c r="D80" s="132" t="e">
        <f>VLOOKUP(C80,'MASTER DATA'!A:B,2,0)</f>
        <v>#N/A</v>
      </c>
      <c r="E80" s="139"/>
      <c r="F80" s="1" t="e">
        <f t="shared" si="5"/>
        <v>#N/A</v>
      </c>
      <c r="H80" s="1" t="str">
        <f t="shared" si="6"/>
        <v/>
      </c>
      <c r="I80" t="e">
        <f>VLOOKUP(B80,WMS!$H$4:$L$25965,5,0)</f>
        <v>#N/A</v>
      </c>
    </row>
    <row r="81" spans="1:9">
      <c r="A81" s="139"/>
      <c r="B81" s="139"/>
      <c r="C81" s="139"/>
      <c r="D81" s="132" t="e">
        <f>VLOOKUP(C81,'MASTER DATA'!A:B,2,0)</f>
        <v>#N/A</v>
      </c>
      <c r="E81" s="139"/>
      <c r="F81" s="1" t="e">
        <f t="shared" si="5"/>
        <v>#N/A</v>
      </c>
      <c r="H81" s="1" t="str">
        <f t="shared" si="6"/>
        <v/>
      </c>
      <c r="I81" t="e">
        <f>VLOOKUP(B81,WMS!$H$4:$L$25965,5,0)</f>
        <v>#N/A</v>
      </c>
    </row>
    <row r="82" spans="1:9">
      <c r="A82" s="139"/>
      <c r="B82" s="139"/>
      <c r="C82" s="139"/>
      <c r="D82" s="132" t="e">
        <f>VLOOKUP(C82,'MASTER DATA'!A:B,2,0)</f>
        <v>#N/A</v>
      </c>
      <c r="E82" s="139"/>
      <c r="F82" s="1" t="e">
        <f t="shared" si="5"/>
        <v>#N/A</v>
      </c>
      <c r="H82" s="1" t="str">
        <f t="shared" si="6"/>
        <v/>
      </c>
      <c r="I82" t="e">
        <f>VLOOKUP(B82,WMS!$H$4:$L$25965,5,0)</f>
        <v>#N/A</v>
      </c>
    </row>
    <row r="83" spans="1:9">
      <c r="A83" s="139"/>
      <c r="B83" s="139"/>
      <c r="C83" s="139"/>
      <c r="D83" s="132" t="e">
        <f>VLOOKUP(C83,'MASTER DATA'!A:B,2,0)</f>
        <v>#N/A</v>
      </c>
      <c r="E83" s="139"/>
      <c r="F83" s="1" t="e">
        <f t="shared" si="5"/>
        <v>#N/A</v>
      </c>
      <c r="H83" s="1" t="str">
        <f t="shared" si="6"/>
        <v/>
      </c>
      <c r="I83" t="e">
        <f>VLOOKUP(B83,WMS!$H$4:$L$25965,5,0)</f>
        <v>#N/A</v>
      </c>
    </row>
    <row r="84" spans="1:9">
      <c r="A84" s="139"/>
      <c r="B84" s="139"/>
      <c r="C84" s="139"/>
      <c r="D84" s="132" t="e">
        <f>VLOOKUP(C84,'MASTER DATA'!A:B,2,0)</f>
        <v>#N/A</v>
      </c>
      <c r="E84" s="139"/>
      <c r="F84" s="1" t="e">
        <f t="shared" si="5"/>
        <v>#N/A</v>
      </c>
      <c r="H84" s="1" t="str">
        <f t="shared" si="6"/>
        <v/>
      </c>
      <c r="I84" t="e">
        <f>VLOOKUP(B84,WMS!$H$4:$L$25965,5,0)</f>
        <v>#N/A</v>
      </c>
    </row>
    <row r="85" spans="1:9">
      <c r="A85" s="139"/>
      <c r="B85" s="139"/>
      <c r="C85" s="139"/>
      <c r="D85" s="132" t="e">
        <f>VLOOKUP(C85,'MASTER DATA'!A:B,2,0)</f>
        <v>#N/A</v>
      </c>
      <c r="E85" s="139"/>
      <c r="F85" s="1" t="e">
        <f t="shared" si="5"/>
        <v>#N/A</v>
      </c>
      <c r="H85" s="1" t="str">
        <f t="shared" si="6"/>
        <v/>
      </c>
      <c r="I85" t="e">
        <f>VLOOKUP(B85,WMS!$H$4:$L$25965,5,0)</f>
        <v>#N/A</v>
      </c>
    </row>
    <row r="86" spans="1:9">
      <c r="A86" s="139"/>
      <c r="B86" s="139"/>
      <c r="C86" s="139"/>
      <c r="D86" s="326" t="e">
        <f>VLOOKUP(C86,'MASTER DATA'!A:B,2,0)</f>
        <v>#N/A</v>
      </c>
      <c r="E86" s="139"/>
      <c r="F86" s="324" t="e">
        <f t="shared" si="5"/>
        <v>#N/A</v>
      </c>
      <c r="G86" s="324"/>
      <c r="H86" s="324" t="str">
        <f t="shared" si="6"/>
        <v/>
      </c>
      <c r="I86" s="325" t="e">
        <f>VLOOKUP(B86,WMS!$H$4:$L$25965,5,0)</f>
        <v>#N/A</v>
      </c>
    </row>
    <row r="87" spans="1:9">
      <c r="A87" s="139"/>
      <c r="B87" s="139"/>
      <c r="C87" s="139"/>
      <c r="D87" s="326" t="e">
        <f>VLOOKUP(C87,'MASTER DATA'!A:B,2,0)</f>
        <v>#N/A</v>
      </c>
      <c r="E87" s="139"/>
      <c r="F87" s="324" t="e">
        <f t="shared" ref="F87:F147" si="7">C87=I87</f>
        <v>#N/A</v>
      </c>
      <c r="G87" s="324"/>
      <c r="H87" s="324" t="str">
        <f t="shared" si="6"/>
        <v/>
      </c>
      <c r="I87" s="325" t="e">
        <f>VLOOKUP(B87,WMS!$H$4:$L$25965,5,0)</f>
        <v>#N/A</v>
      </c>
    </row>
    <row r="88" spans="1:9">
      <c r="A88" s="139"/>
      <c r="B88" s="139"/>
      <c r="C88" s="139"/>
      <c r="D88" s="326" t="e">
        <f>VLOOKUP(C88,'MASTER DATA'!A:B,2,0)</f>
        <v>#N/A</v>
      </c>
      <c r="E88" s="139"/>
      <c r="F88" s="324" t="e">
        <f t="shared" si="7"/>
        <v>#N/A</v>
      </c>
      <c r="G88" s="324"/>
      <c r="H88" s="324" t="str">
        <f t="shared" si="6"/>
        <v/>
      </c>
      <c r="I88" s="325" t="e">
        <f>VLOOKUP(B88,WMS!$H$4:$L$25965,5,0)</f>
        <v>#N/A</v>
      </c>
    </row>
    <row r="89" spans="1:9">
      <c r="A89" s="139"/>
      <c r="B89" s="139"/>
      <c r="C89" s="139"/>
      <c r="D89" s="327" t="e">
        <f>VLOOKUP(C89,'MASTER DATA'!A:B,2,0)</f>
        <v>#N/A</v>
      </c>
      <c r="E89" s="139"/>
      <c r="F89" s="324" t="e">
        <f t="shared" si="7"/>
        <v>#N/A</v>
      </c>
      <c r="G89" s="324"/>
      <c r="H89" s="324" t="str">
        <f t="shared" si="6"/>
        <v/>
      </c>
      <c r="I89" s="325" t="e">
        <f>VLOOKUP(B89,WMS!$H$4:$L$25965,5,0)</f>
        <v>#N/A</v>
      </c>
    </row>
    <row r="90" spans="1:9">
      <c r="A90" s="139"/>
      <c r="B90" s="139"/>
      <c r="C90" s="139"/>
      <c r="D90" s="326" t="e">
        <f>VLOOKUP(C90,'MASTER DATA'!A:B,2,0)</f>
        <v>#N/A</v>
      </c>
      <c r="E90" s="300"/>
      <c r="F90" s="324" t="e">
        <f t="shared" si="7"/>
        <v>#N/A</v>
      </c>
      <c r="G90" s="324"/>
      <c r="H90" s="324" t="str">
        <f t="shared" si="6"/>
        <v/>
      </c>
      <c r="I90" s="325" t="e">
        <f>VLOOKUP(B90,WMS!$H$4:$L$25965,5,0)</f>
        <v>#N/A</v>
      </c>
    </row>
    <row r="91" spans="1:9">
      <c r="A91" s="139"/>
      <c r="B91" s="139"/>
      <c r="C91" s="139"/>
      <c r="D91" s="326" t="e">
        <f>VLOOKUP(C91,'MASTER DATA'!A:B,2,0)</f>
        <v>#N/A</v>
      </c>
      <c r="E91" s="300"/>
      <c r="F91" s="324" t="e">
        <f t="shared" si="7"/>
        <v>#N/A</v>
      </c>
      <c r="G91" s="324"/>
      <c r="H91" s="324" t="str">
        <f t="shared" si="6"/>
        <v/>
      </c>
      <c r="I91" s="325" t="e">
        <f>VLOOKUP(B91,WMS!$H$4:$L$25965,5,0)</f>
        <v>#N/A</v>
      </c>
    </row>
    <row r="92" spans="1:9">
      <c r="A92" s="139"/>
      <c r="B92" s="139"/>
      <c r="C92" s="139"/>
      <c r="D92" s="326" t="e">
        <f>VLOOKUP(C92,'MASTER DATA'!A:B,2,0)</f>
        <v>#N/A</v>
      </c>
      <c r="E92" s="300"/>
      <c r="F92" s="324" t="e">
        <f t="shared" si="7"/>
        <v>#N/A</v>
      </c>
      <c r="G92" s="324"/>
      <c r="H92" s="324" t="str">
        <f t="shared" si="6"/>
        <v/>
      </c>
      <c r="I92" s="325" t="e">
        <f>VLOOKUP(B92,WMS!$H$4:$L$25965,5,0)</f>
        <v>#N/A</v>
      </c>
    </row>
    <row r="93" spans="1:9">
      <c r="A93" s="139"/>
      <c r="B93" s="139"/>
      <c r="C93" s="139"/>
      <c r="D93" s="326" t="e">
        <f>VLOOKUP(C93,'MASTER DATA'!A:B,2,0)</f>
        <v>#N/A</v>
      </c>
      <c r="E93" s="300"/>
      <c r="F93" s="324" t="e">
        <f t="shared" si="7"/>
        <v>#N/A</v>
      </c>
      <c r="G93" s="324"/>
      <c r="H93" s="324" t="str">
        <f t="shared" si="6"/>
        <v/>
      </c>
      <c r="I93" s="325" t="e">
        <f>VLOOKUP(B93,WMS!$H$4:$L$25965,5,0)</f>
        <v>#N/A</v>
      </c>
    </row>
    <row r="94" spans="1:9">
      <c r="A94" s="139"/>
      <c r="B94" s="139"/>
      <c r="C94" s="139"/>
      <c r="D94" s="326" t="e">
        <f>VLOOKUP(C94,'MASTER DATA'!A:B,2,0)</f>
        <v>#N/A</v>
      </c>
      <c r="E94" s="300"/>
      <c r="F94" s="324" t="e">
        <f>C94=I94</f>
        <v>#N/A</v>
      </c>
      <c r="G94" s="324"/>
      <c r="H94" s="324" t="str">
        <f>B94&amp;C94</f>
        <v/>
      </c>
      <c r="I94" s="325" t="e">
        <f>VLOOKUP(B94,WMS!$H$4:$L$25965,5,0)</f>
        <v>#N/A</v>
      </c>
    </row>
    <row r="95" spans="1:9">
      <c r="A95" s="139"/>
      <c r="B95" s="139"/>
      <c r="C95" s="139"/>
      <c r="D95" s="326" t="e">
        <f>VLOOKUP(C95,'MASTER DATA'!A:B,2,0)</f>
        <v>#N/A</v>
      </c>
      <c r="E95" s="300"/>
      <c r="F95" s="324" t="e">
        <f>C95=I95</f>
        <v>#N/A</v>
      </c>
      <c r="G95" s="324"/>
      <c r="H95" s="324" t="str">
        <f>B95&amp;C95</f>
        <v/>
      </c>
      <c r="I95" s="325" t="e">
        <f>VLOOKUP(B95,WMS!$H$4:$L$25965,5,0)</f>
        <v>#N/A</v>
      </c>
    </row>
    <row r="96" spans="1:9">
      <c r="A96" s="139"/>
      <c r="B96" s="139"/>
      <c r="C96" s="139"/>
      <c r="D96" s="326" t="e">
        <f>VLOOKUP(C96,'MASTER DATA'!A:B,2,0)</f>
        <v>#N/A</v>
      </c>
      <c r="E96" s="300"/>
      <c r="F96" s="324" t="e">
        <f t="shared" si="7"/>
        <v>#N/A</v>
      </c>
      <c r="G96" s="324"/>
      <c r="H96" s="324" t="str">
        <f t="shared" si="6"/>
        <v/>
      </c>
      <c r="I96" s="325" t="e">
        <f>VLOOKUP(B96,WMS!$H$4:$L$25965,5,0)</f>
        <v>#N/A</v>
      </c>
    </row>
    <row r="97" spans="1:9">
      <c r="A97" s="139"/>
      <c r="B97" s="139"/>
      <c r="C97" s="139"/>
      <c r="D97" s="326" t="e">
        <f>VLOOKUP(C97,'MASTER DATA'!A:B,2,0)</f>
        <v>#N/A</v>
      </c>
      <c r="E97" s="300"/>
      <c r="F97" s="324" t="e">
        <f t="shared" si="7"/>
        <v>#N/A</v>
      </c>
      <c r="G97" s="324"/>
      <c r="H97" s="324" t="str">
        <f t="shared" si="6"/>
        <v/>
      </c>
      <c r="I97" s="325" t="e">
        <f>VLOOKUP(B97,WMS!$H$4:$L$25965,5,0)</f>
        <v>#N/A</v>
      </c>
    </row>
    <row r="98" spans="1:9">
      <c r="A98" s="139"/>
      <c r="B98" s="139"/>
      <c r="C98" s="139"/>
      <c r="D98" s="326" t="e">
        <f>VLOOKUP(C98,'MASTER DATA'!A:B,2,0)</f>
        <v>#N/A</v>
      </c>
      <c r="E98" s="300"/>
      <c r="F98" s="324" t="e">
        <f t="shared" si="7"/>
        <v>#N/A</v>
      </c>
      <c r="G98" s="324"/>
      <c r="H98" s="324" t="str">
        <f t="shared" si="6"/>
        <v/>
      </c>
      <c r="I98" s="325" t="e">
        <f>VLOOKUP(B98,WMS!$H$4:$L$25965,5,0)</f>
        <v>#N/A</v>
      </c>
    </row>
    <row r="99" spans="1:9">
      <c r="A99" s="139"/>
      <c r="B99" s="139"/>
      <c r="C99" s="139"/>
      <c r="D99" s="326" t="e">
        <f>VLOOKUP(C99,'MASTER DATA'!A:B,2,0)</f>
        <v>#N/A</v>
      </c>
      <c r="E99" s="300"/>
      <c r="F99" s="324" t="e">
        <f t="shared" si="7"/>
        <v>#N/A</v>
      </c>
      <c r="G99" s="324"/>
      <c r="H99" s="324" t="str">
        <f t="shared" si="6"/>
        <v/>
      </c>
      <c r="I99" s="325" t="e">
        <f>VLOOKUP(B99,WMS!$H$4:$L$25965,5,0)</f>
        <v>#N/A</v>
      </c>
    </row>
    <row r="100" spans="1:9">
      <c r="A100" s="139"/>
      <c r="B100" s="139"/>
      <c r="C100" s="139"/>
      <c r="D100" s="326" t="e">
        <f>VLOOKUP(C100,'MASTER DATA'!A:B,2,0)</f>
        <v>#N/A</v>
      </c>
      <c r="E100" s="300"/>
      <c r="F100" s="324" t="e">
        <f t="shared" si="7"/>
        <v>#N/A</v>
      </c>
      <c r="G100" s="324"/>
      <c r="H100" s="324" t="str">
        <f t="shared" si="6"/>
        <v/>
      </c>
      <c r="I100" s="325" t="e">
        <f>VLOOKUP(B100,WMS!$H$4:$L$25965,5,0)</f>
        <v>#N/A</v>
      </c>
    </row>
    <row r="101" spans="1:9">
      <c r="A101" s="139"/>
      <c r="B101" s="139"/>
      <c r="C101" s="139"/>
      <c r="D101" s="326" t="e">
        <f>VLOOKUP(C101,'MASTER DATA'!A:B,2,0)</f>
        <v>#N/A</v>
      </c>
      <c r="E101" s="300"/>
      <c r="F101" s="324" t="e">
        <f t="shared" si="7"/>
        <v>#N/A</v>
      </c>
      <c r="G101" s="324"/>
      <c r="H101" s="324" t="str">
        <f t="shared" si="6"/>
        <v/>
      </c>
      <c r="I101" s="325" t="e">
        <f>VLOOKUP(B101,WMS!$H$4:$L$25965,5,0)</f>
        <v>#N/A</v>
      </c>
    </row>
    <row r="102" spans="1:9">
      <c r="A102" s="139"/>
      <c r="B102" s="139"/>
      <c r="C102" s="139"/>
      <c r="D102" s="326" t="e">
        <f>VLOOKUP(C102,'MASTER DATA'!A:B,2,0)</f>
        <v>#N/A</v>
      </c>
      <c r="E102" s="300"/>
      <c r="F102" s="324" t="e">
        <f t="shared" si="7"/>
        <v>#N/A</v>
      </c>
      <c r="G102" s="324"/>
      <c r="H102" s="324" t="str">
        <f t="shared" si="6"/>
        <v/>
      </c>
      <c r="I102" s="325" t="e">
        <f>VLOOKUP(B102,WMS!$H$4:$L$25965,5,0)</f>
        <v>#N/A</v>
      </c>
    </row>
    <row r="103" spans="1:9">
      <c r="A103" s="139"/>
      <c r="B103" s="139"/>
      <c r="C103" s="139"/>
      <c r="D103" s="326" t="e">
        <f>VLOOKUP(C103,'MASTER DATA'!A:B,2,0)</f>
        <v>#N/A</v>
      </c>
      <c r="E103" s="300"/>
      <c r="F103" s="324" t="e">
        <f t="shared" si="7"/>
        <v>#N/A</v>
      </c>
      <c r="G103" s="324"/>
      <c r="H103" s="324" t="str">
        <f t="shared" si="6"/>
        <v/>
      </c>
      <c r="I103" s="325" t="e">
        <f>VLOOKUP(B103,WMS!$H$4:$L$25965,5,0)</f>
        <v>#N/A</v>
      </c>
    </row>
    <row r="104" spans="1:9">
      <c r="A104" s="139"/>
      <c r="B104" s="139"/>
      <c r="C104" s="139"/>
      <c r="D104" s="326" t="e">
        <f>VLOOKUP(C104,'MASTER DATA'!A:B,2,0)</f>
        <v>#N/A</v>
      </c>
      <c r="E104" s="300"/>
      <c r="F104" s="324" t="e">
        <f t="shared" si="7"/>
        <v>#N/A</v>
      </c>
      <c r="G104" s="324"/>
      <c r="H104" s="324" t="str">
        <f t="shared" si="6"/>
        <v/>
      </c>
      <c r="I104" s="325" t="e">
        <f>VLOOKUP(B104,WMS!$H$4:$L$25965,5,0)</f>
        <v>#N/A</v>
      </c>
    </row>
    <row r="105" spans="1:9">
      <c r="A105" s="139"/>
      <c r="B105" s="139"/>
      <c r="C105" s="139"/>
      <c r="D105" s="326" t="e">
        <f>VLOOKUP(C105,'MASTER DATA'!A:B,2,0)</f>
        <v>#N/A</v>
      </c>
      <c r="E105" s="300"/>
      <c r="F105" s="324" t="e">
        <f t="shared" si="7"/>
        <v>#N/A</v>
      </c>
      <c r="G105" s="324"/>
      <c r="H105" s="324" t="str">
        <f t="shared" si="6"/>
        <v/>
      </c>
      <c r="I105" s="325" t="e">
        <f>VLOOKUP(B105,WMS!$H$4:$L$25965,5,0)</f>
        <v>#N/A</v>
      </c>
    </row>
    <row r="106" spans="1:9">
      <c r="A106" s="139"/>
      <c r="B106" s="139"/>
      <c r="C106" s="139"/>
      <c r="D106" s="326" t="e">
        <f>VLOOKUP(C106,'MASTER DATA'!A:B,2,0)</f>
        <v>#N/A</v>
      </c>
      <c r="E106" s="300"/>
      <c r="F106" s="324" t="e">
        <f t="shared" si="7"/>
        <v>#N/A</v>
      </c>
      <c r="G106" s="324"/>
      <c r="H106" s="324" t="str">
        <f t="shared" si="6"/>
        <v/>
      </c>
      <c r="I106" s="325" t="e">
        <f>VLOOKUP(B106,WMS!$H$4:$L$25965,5,0)</f>
        <v>#N/A</v>
      </c>
    </row>
    <row r="107" spans="1:9">
      <c r="A107" s="139"/>
      <c r="B107" s="139"/>
      <c r="C107" s="139"/>
      <c r="D107" s="326" t="e">
        <f>VLOOKUP(C107,'MASTER DATA'!A:B,2,0)</f>
        <v>#N/A</v>
      </c>
      <c r="E107" s="300"/>
      <c r="F107" s="324" t="e">
        <f t="shared" si="7"/>
        <v>#N/A</v>
      </c>
      <c r="G107" s="324"/>
      <c r="H107" s="324" t="str">
        <f t="shared" si="6"/>
        <v/>
      </c>
      <c r="I107" s="325" t="e">
        <f>VLOOKUP(B107,WMS!$H$4:$L$25965,5,0)</f>
        <v>#N/A</v>
      </c>
    </row>
    <row r="108" spans="1:9">
      <c r="A108" s="139"/>
      <c r="B108" s="139"/>
      <c r="C108" s="139"/>
      <c r="D108" s="326" t="e">
        <f>VLOOKUP(C108,'MASTER DATA'!A:B,2,0)</f>
        <v>#N/A</v>
      </c>
      <c r="E108" s="300"/>
      <c r="F108" s="324" t="e">
        <f t="shared" si="7"/>
        <v>#N/A</v>
      </c>
      <c r="G108" s="324"/>
      <c r="H108" s="324" t="str">
        <f t="shared" si="6"/>
        <v/>
      </c>
      <c r="I108" s="325" t="e">
        <f>VLOOKUP(B108,WMS!$H$4:$L$25965,5,0)</f>
        <v>#N/A</v>
      </c>
    </row>
    <row r="109" spans="1:9">
      <c r="A109" s="139"/>
      <c r="B109" s="139"/>
      <c r="C109" s="139"/>
      <c r="D109" s="326" t="e">
        <f>VLOOKUP(C109,'MASTER DATA'!A:B,2,0)</f>
        <v>#N/A</v>
      </c>
      <c r="E109" s="300"/>
      <c r="F109" s="324" t="e">
        <f t="shared" si="7"/>
        <v>#N/A</v>
      </c>
      <c r="G109" s="324"/>
      <c r="H109" s="324" t="str">
        <f t="shared" si="6"/>
        <v/>
      </c>
      <c r="I109" s="325" t="e">
        <f>VLOOKUP(B109,WMS!$H$4:$L$25965,5,0)</f>
        <v>#N/A</v>
      </c>
    </row>
    <row r="110" spans="1:9">
      <c r="A110" s="139"/>
      <c r="B110" s="139"/>
      <c r="C110" s="139"/>
      <c r="D110" s="326" t="e">
        <f>VLOOKUP(C110,'MASTER DATA'!A:B,2,0)</f>
        <v>#N/A</v>
      </c>
      <c r="E110" s="300"/>
      <c r="F110" s="324" t="e">
        <f t="shared" si="7"/>
        <v>#N/A</v>
      </c>
      <c r="G110" s="324"/>
      <c r="H110" s="324" t="str">
        <f t="shared" si="6"/>
        <v/>
      </c>
      <c r="I110" s="325" t="e">
        <f>VLOOKUP(B110,WMS!$H$4:$L$25965,5,0)</f>
        <v>#N/A</v>
      </c>
    </row>
    <row r="111" spans="1:9">
      <c r="A111" s="139"/>
      <c r="B111" s="139"/>
      <c r="C111" s="139"/>
      <c r="D111" s="132" t="e">
        <f>VLOOKUP(C111,'MASTER DATA'!A:B,2,0)</f>
        <v>#N/A</v>
      </c>
      <c r="E111" s="300"/>
      <c r="F111" s="1" t="e">
        <f t="shared" si="7"/>
        <v>#N/A</v>
      </c>
      <c r="H111" s="1" t="str">
        <f t="shared" si="6"/>
        <v/>
      </c>
      <c r="I111" t="e">
        <f>VLOOKUP(B111,WMS!$H$4:$L$25965,5,0)</f>
        <v>#N/A</v>
      </c>
    </row>
    <row r="112" spans="1:9">
      <c r="A112" s="139"/>
      <c r="B112" s="139"/>
      <c r="C112" s="139"/>
      <c r="D112" s="132" t="e">
        <f>VLOOKUP(C112,'MASTER DATA'!A:B,2,0)</f>
        <v>#N/A</v>
      </c>
      <c r="E112" s="300"/>
      <c r="F112" s="1" t="e">
        <f t="shared" si="7"/>
        <v>#N/A</v>
      </c>
      <c r="H112" s="1" t="str">
        <f t="shared" si="6"/>
        <v/>
      </c>
      <c r="I112" t="e">
        <f>VLOOKUP(B112,WMS!$H$4:$L$25965,5,0)</f>
        <v>#N/A</v>
      </c>
    </row>
    <row r="113" spans="1:9">
      <c r="A113" s="139"/>
      <c r="B113" s="139"/>
      <c r="C113" s="139"/>
      <c r="D113" s="132" t="e">
        <f>VLOOKUP(C113,'MASTER DATA'!A:B,2,0)</f>
        <v>#N/A</v>
      </c>
      <c r="E113" s="300"/>
      <c r="F113" s="1" t="e">
        <f t="shared" si="7"/>
        <v>#N/A</v>
      </c>
      <c r="H113" s="1" t="str">
        <f t="shared" si="6"/>
        <v/>
      </c>
      <c r="I113" t="e">
        <f>VLOOKUP(B113,WMS!$H$4:$L$25965,5,0)</f>
        <v>#N/A</v>
      </c>
    </row>
    <row r="114" spans="1:9">
      <c r="A114" s="139"/>
      <c r="B114" s="303"/>
      <c r="C114" s="139"/>
      <c r="D114" s="132" t="e">
        <f>VLOOKUP(C114,'MASTER DATA'!A:B,2,0)</f>
        <v>#N/A</v>
      </c>
      <c r="E114" s="300"/>
      <c r="F114" s="1" t="e">
        <f t="shared" si="7"/>
        <v>#N/A</v>
      </c>
      <c r="H114" s="1" t="str">
        <f t="shared" si="6"/>
        <v/>
      </c>
      <c r="I114" t="e">
        <f>VLOOKUP(B114,WMS!$H$4:$L$25965,5,0)</f>
        <v>#N/A</v>
      </c>
    </row>
    <row r="115" spans="1:9">
      <c r="A115" s="139"/>
      <c r="B115" s="139"/>
      <c r="C115" s="139"/>
      <c r="D115" s="132" t="e">
        <f>VLOOKUP(C115,'MASTER DATA'!A:B,2,0)</f>
        <v>#N/A</v>
      </c>
      <c r="E115" s="139"/>
      <c r="F115" s="1" t="e">
        <f t="shared" si="7"/>
        <v>#N/A</v>
      </c>
      <c r="H115" s="1" t="str">
        <f t="shared" si="6"/>
        <v/>
      </c>
      <c r="I115" t="e">
        <f>VLOOKUP(B115,WMS!$H$4:$L$25965,5,0)</f>
        <v>#N/A</v>
      </c>
    </row>
    <row r="116" spans="1:9">
      <c r="A116" s="139"/>
      <c r="B116" s="139"/>
      <c r="C116" s="139"/>
      <c r="D116" s="132" t="e">
        <f>VLOOKUP(C116,'MASTER DATA'!A:B,2,0)</f>
        <v>#N/A</v>
      </c>
      <c r="E116" s="139"/>
      <c r="F116" s="1" t="e">
        <f t="shared" si="7"/>
        <v>#N/A</v>
      </c>
      <c r="H116" s="1" t="str">
        <f t="shared" si="6"/>
        <v/>
      </c>
      <c r="I116" t="e">
        <f>VLOOKUP(B116,WMS!$H$4:$L$25965,5,0)</f>
        <v>#N/A</v>
      </c>
    </row>
    <row r="117" spans="1:9">
      <c r="A117" s="139"/>
      <c r="B117" s="139"/>
      <c r="C117" s="139"/>
      <c r="D117" s="132" t="e">
        <f>VLOOKUP(C117,'MASTER DATA'!A:B,2,0)</f>
        <v>#N/A</v>
      </c>
      <c r="E117" s="139"/>
      <c r="F117" s="1" t="e">
        <f t="shared" si="7"/>
        <v>#N/A</v>
      </c>
      <c r="H117" s="1" t="str">
        <f t="shared" si="6"/>
        <v/>
      </c>
      <c r="I117" t="e">
        <f>VLOOKUP(B117,WMS!$H$4:$L$25965,5,0)</f>
        <v>#N/A</v>
      </c>
    </row>
    <row r="118" spans="1:9">
      <c r="A118" s="139"/>
      <c r="B118" s="139"/>
      <c r="C118" s="139"/>
      <c r="D118" s="132" t="e">
        <f>VLOOKUP(C118,'MASTER DATA'!A:B,2,0)</f>
        <v>#N/A</v>
      </c>
      <c r="E118" s="139"/>
      <c r="F118" s="1" t="e">
        <f t="shared" si="7"/>
        <v>#N/A</v>
      </c>
      <c r="H118" s="1" t="str">
        <f t="shared" si="6"/>
        <v/>
      </c>
      <c r="I118" t="e">
        <f>VLOOKUP(B118,WMS!$H$4:$L$25965,5,0)</f>
        <v>#N/A</v>
      </c>
    </row>
    <row r="119" spans="1:9">
      <c r="A119" s="139"/>
      <c r="B119" s="139"/>
      <c r="C119" s="139"/>
      <c r="D119" s="132" t="e">
        <f>VLOOKUP(C119,'MASTER DATA'!A:B,2,0)</f>
        <v>#N/A</v>
      </c>
      <c r="E119" s="139"/>
      <c r="F119" s="1" t="e">
        <f t="shared" si="7"/>
        <v>#N/A</v>
      </c>
      <c r="H119" s="1" t="str">
        <f t="shared" si="6"/>
        <v/>
      </c>
      <c r="I119" t="e">
        <f>VLOOKUP(B119,WMS!$H$4:$L$25965,5,0)</f>
        <v>#N/A</v>
      </c>
    </row>
    <row r="120" spans="1:9">
      <c r="A120" s="139"/>
      <c r="B120" s="139"/>
      <c r="C120" s="139"/>
      <c r="D120" s="132" t="e">
        <f>VLOOKUP(C120,'MASTER DATA'!A:B,2,0)</f>
        <v>#N/A</v>
      </c>
      <c r="E120" s="139"/>
      <c r="F120" s="1" t="e">
        <f t="shared" si="7"/>
        <v>#N/A</v>
      </c>
      <c r="H120" s="1" t="str">
        <f t="shared" si="6"/>
        <v/>
      </c>
      <c r="I120" t="e">
        <f>VLOOKUP(B120,WMS!$H$4:$L$25965,5,0)</f>
        <v>#N/A</v>
      </c>
    </row>
    <row r="121" spans="1:9">
      <c r="A121" s="139"/>
      <c r="B121" s="139"/>
      <c r="C121" s="139"/>
      <c r="D121" s="132" t="e">
        <f>VLOOKUP(C121,'MASTER DATA'!A:B,2,0)</f>
        <v>#N/A</v>
      </c>
      <c r="E121" s="139"/>
      <c r="F121" s="1" t="e">
        <f t="shared" si="7"/>
        <v>#N/A</v>
      </c>
      <c r="H121" s="1" t="str">
        <f t="shared" si="6"/>
        <v/>
      </c>
      <c r="I121" t="e">
        <f>VLOOKUP(B121,WMS!$H$4:$L$25965,5,0)</f>
        <v>#N/A</v>
      </c>
    </row>
    <row r="122" spans="1:9">
      <c r="A122" s="139"/>
      <c r="B122" s="139"/>
      <c r="C122" s="139"/>
      <c r="D122" s="132" t="e">
        <f>VLOOKUP(C122,'MASTER DATA'!A:B,2,0)</f>
        <v>#N/A</v>
      </c>
      <c r="E122" s="139"/>
      <c r="F122" s="1" t="e">
        <f t="shared" si="7"/>
        <v>#N/A</v>
      </c>
      <c r="H122" s="1" t="str">
        <f t="shared" si="6"/>
        <v/>
      </c>
      <c r="I122" t="e">
        <f>VLOOKUP(B122,WMS!$H$4:$L$25965,5,0)</f>
        <v>#N/A</v>
      </c>
    </row>
    <row r="123" spans="1:9">
      <c r="A123" s="139"/>
      <c r="B123" s="139"/>
      <c r="C123" s="139"/>
      <c r="D123" s="132" t="e">
        <f>VLOOKUP(C123,'MASTER DATA'!A:B,2,0)</f>
        <v>#N/A</v>
      </c>
      <c r="E123" s="139"/>
      <c r="F123" s="1" t="e">
        <f t="shared" si="7"/>
        <v>#N/A</v>
      </c>
      <c r="H123" s="1" t="str">
        <f t="shared" si="6"/>
        <v/>
      </c>
      <c r="I123" t="e">
        <f>VLOOKUP(B123,WMS!$H$4:$L$25965,5,0)</f>
        <v>#N/A</v>
      </c>
    </row>
    <row r="124" spans="1:9">
      <c r="A124" s="139"/>
      <c r="B124" s="139"/>
      <c r="C124" s="139"/>
      <c r="D124" s="132" t="e">
        <f>VLOOKUP(C124,'MASTER DATA'!A:B,2,0)</f>
        <v>#N/A</v>
      </c>
      <c r="E124" s="139"/>
      <c r="F124" s="1" t="e">
        <f t="shared" ref="F124" si="8">C124=I124</f>
        <v>#N/A</v>
      </c>
      <c r="H124" s="1" t="str">
        <f t="shared" ref="H124" si="9">B124&amp;C124</f>
        <v/>
      </c>
      <c r="I124" t="e">
        <f>VLOOKUP(B124,WMS!$H$4:$L$25965,5,0)</f>
        <v>#N/A</v>
      </c>
    </row>
    <row r="125" spans="1:9">
      <c r="A125" s="139"/>
      <c r="B125" s="139"/>
      <c r="C125" s="139"/>
      <c r="D125" s="132" t="e">
        <f>VLOOKUP(C125,'MASTER DATA'!A:B,2,0)</f>
        <v>#N/A</v>
      </c>
      <c r="E125" s="139"/>
      <c r="F125" s="1" t="e">
        <f t="shared" si="7"/>
        <v>#N/A</v>
      </c>
      <c r="H125" s="1" t="str">
        <f t="shared" si="6"/>
        <v/>
      </c>
      <c r="I125" t="e">
        <f>VLOOKUP(B125,WMS!$H$4:$L$25965,5,0)</f>
        <v>#N/A</v>
      </c>
    </row>
    <row r="126" spans="1:9">
      <c r="A126" s="139"/>
      <c r="B126" s="139"/>
      <c r="C126" s="139"/>
      <c r="D126" s="132" t="e">
        <f>VLOOKUP(C126,'MASTER DATA'!A:B,2,0)</f>
        <v>#N/A</v>
      </c>
      <c r="E126" s="139"/>
      <c r="F126" s="1" t="e">
        <f t="shared" si="7"/>
        <v>#N/A</v>
      </c>
      <c r="H126" s="1" t="str">
        <f t="shared" si="6"/>
        <v/>
      </c>
      <c r="I126" t="e">
        <f>VLOOKUP(B126,WMS!$H$4:$L$25965,5,0)</f>
        <v>#N/A</v>
      </c>
    </row>
    <row r="127" spans="1:9">
      <c r="A127" s="139"/>
      <c r="B127" s="139"/>
      <c r="C127" s="139"/>
      <c r="D127" s="132" t="e">
        <f>VLOOKUP(C127,'MASTER DATA'!A:B,2,0)</f>
        <v>#N/A</v>
      </c>
      <c r="E127" s="139"/>
      <c r="F127" s="1" t="e">
        <f t="shared" si="7"/>
        <v>#N/A</v>
      </c>
      <c r="H127" s="1" t="str">
        <f t="shared" si="6"/>
        <v/>
      </c>
      <c r="I127" t="e">
        <f>VLOOKUP(B127,WMS!$H$4:$L$25965,5,0)</f>
        <v>#N/A</v>
      </c>
    </row>
    <row r="128" spans="1:9">
      <c r="A128" s="139"/>
      <c r="B128" s="139"/>
      <c r="C128" s="139"/>
      <c r="D128" s="132" t="e">
        <f>VLOOKUP(C128,'MASTER DATA'!A:B,2,0)</f>
        <v>#N/A</v>
      </c>
      <c r="E128" s="139"/>
      <c r="F128" s="1" t="e">
        <f t="shared" si="7"/>
        <v>#N/A</v>
      </c>
      <c r="H128" s="1" t="str">
        <f t="shared" ref="H128:H190" si="10">B128&amp;C128</f>
        <v/>
      </c>
      <c r="I128" t="e">
        <f>VLOOKUP(B128,WMS!$H$4:$L$25965,5,0)</f>
        <v>#N/A</v>
      </c>
    </row>
    <row r="129" spans="1:9">
      <c r="A129" s="139"/>
      <c r="B129" s="139"/>
      <c r="C129" s="139"/>
      <c r="D129" s="132" t="e">
        <f>VLOOKUP(C129,'MASTER DATA'!A:B,2,0)</f>
        <v>#N/A</v>
      </c>
      <c r="E129" s="139"/>
      <c r="F129" s="1" t="e">
        <f t="shared" si="7"/>
        <v>#N/A</v>
      </c>
      <c r="H129" s="1" t="str">
        <f t="shared" si="10"/>
        <v/>
      </c>
      <c r="I129" t="e">
        <f>VLOOKUP(B129,WMS!$H$4:$L$25965,5,0)</f>
        <v>#N/A</v>
      </c>
    </row>
    <row r="130" spans="1:9">
      <c r="A130" s="139"/>
      <c r="B130" s="139"/>
      <c r="C130" s="139"/>
      <c r="D130" s="132" t="e">
        <f>VLOOKUP(C130,'MASTER DATA'!A:B,2,0)</f>
        <v>#N/A</v>
      </c>
      <c r="E130" s="139"/>
      <c r="F130" s="1" t="e">
        <f t="shared" si="7"/>
        <v>#N/A</v>
      </c>
      <c r="H130" s="1" t="str">
        <f t="shared" si="10"/>
        <v/>
      </c>
      <c r="I130" t="e">
        <f>VLOOKUP(B130,WMS!$H$4:$L$25965,5,0)</f>
        <v>#N/A</v>
      </c>
    </row>
    <row r="131" spans="1:9">
      <c r="A131" s="139"/>
      <c r="B131" s="139"/>
      <c r="C131" s="139"/>
      <c r="D131" s="132" t="e">
        <f>VLOOKUP(C131,'MASTER DATA'!A:B,2,0)</f>
        <v>#N/A</v>
      </c>
      <c r="E131" s="139"/>
      <c r="F131" s="1" t="e">
        <f t="shared" si="7"/>
        <v>#N/A</v>
      </c>
      <c r="H131" s="1" t="str">
        <f t="shared" si="10"/>
        <v/>
      </c>
      <c r="I131" t="e">
        <f>VLOOKUP(B131,WMS!$H$4:$L$25965,5,0)</f>
        <v>#N/A</v>
      </c>
    </row>
    <row r="132" spans="1:9">
      <c r="A132" s="139"/>
      <c r="B132" s="295"/>
      <c r="C132" s="139"/>
      <c r="D132" s="132" t="e">
        <f>VLOOKUP(C132,'MASTER DATA'!A:B,2,0)</f>
        <v>#N/A</v>
      </c>
      <c r="E132" s="139"/>
      <c r="F132" s="1" t="e">
        <f t="shared" si="7"/>
        <v>#N/A</v>
      </c>
      <c r="H132" s="1" t="str">
        <f t="shared" si="10"/>
        <v/>
      </c>
      <c r="I132" t="e">
        <f>VLOOKUP(B132,WMS!$H$4:$L$25965,5,0)</f>
        <v>#N/A</v>
      </c>
    </row>
    <row r="133" spans="1:9">
      <c r="A133" s="139"/>
      <c r="B133" s="295"/>
      <c r="C133" s="139"/>
      <c r="D133" s="132" t="e">
        <f>VLOOKUP(C133,'MASTER DATA'!A:B,2,0)</f>
        <v>#N/A</v>
      </c>
      <c r="E133" s="139"/>
      <c r="F133" s="1" t="e">
        <f t="shared" si="7"/>
        <v>#N/A</v>
      </c>
      <c r="H133" s="1" t="str">
        <f t="shared" si="10"/>
        <v/>
      </c>
      <c r="I133" t="e">
        <f>VLOOKUP(B133,WMS!$H$4:$L$25965,5,0)</f>
        <v>#N/A</v>
      </c>
    </row>
    <row r="134" spans="1:9">
      <c r="A134" s="139"/>
      <c r="B134" s="139"/>
      <c r="C134" s="139"/>
      <c r="D134" s="132" t="e">
        <f>VLOOKUP(C134,'MASTER DATA'!A:B,2,0)</f>
        <v>#N/A</v>
      </c>
      <c r="E134" s="139"/>
      <c r="F134" s="1" t="e">
        <f t="shared" si="7"/>
        <v>#N/A</v>
      </c>
      <c r="H134" s="1" t="str">
        <f t="shared" si="10"/>
        <v/>
      </c>
      <c r="I134" t="e">
        <f>VLOOKUP(B134,WMS!$H$4:$L$25965,5,0)</f>
        <v>#N/A</v>
      </c>
    </row>
    <row r="135" spans="1:9">
      <c r="A135" s="139"/>
      <c r="B135" s="139"/>
      <c r="C135" s="139"/>
      <c r="D135" s="132" t="e">
        <f>VLOOKUP(C135,'MASTER DATA'!A:B,2,0)</f>
        <v>#N/A</v>
      </c>
      <c r="E135" s="139"/>
      <c r="F135" s="1" t="e">
        <f t="shared" si="7"/>
        <v>#N/A</v>
      </c>
      <c r="H135" s="1" t="str">
        <f t="shared" si="10"/>
        <v/>
      </c>
      <c r="I135" t="e">
        <f>VLOOKUP(B135,WMS!$H$4:$L$25965,5,0)</f>
        <v>#N/A</v>
      </c>
    </row>
    <row r="136" spans="1:9">
      <c r="A136" s="139"/>
      <c r="B136" s="139"/>
      <c r="C136" s="139"/>
      <c r="D136" s="132" t="e">
        <f>VLOOKUP(C136,'MASTER DATA'!A:B,2,0)</f>
        <v>#N/A</v>
      </c>
      <c r="E136" s="139"/>
      <c r="F136" s="1" t="e">
        <f t="shared" si="7"/>
        <v>#N/A</v>
      </c>
      <c r="H136" s="1" t="str">
        <f t="shared" si="10"/>
        <v/>
      </c>
      <c r="I136" t="e">
        <f>VLOOKUP(B136,WMS!$H$4:$L$25965,5,0)</f>
        <v>#N/A</v>
      </c>
    </row>
    <row r="137" spans="1:9">
      <c r="A137" s="139"/>
      <c r="B137" s="139"/>
      <c r="C137" s="139"/>
      <c r="D137" s="132" t="e">
        <f>VLOOKUP(C137,'MASTER DATA'!A:B,2,0)</f>
        <v>#N/A</v>
      </c>
      <c r="E137" s="139"/>
      <c r="F137" s="1" t="e">
        <f t="shared" si="7"/>
        <v>#N/A</v>
      </c>
      <c r="H137" s="1" t="str">
        <f t="shared" si="10"/>
        <v/>
      </c>
      <c r="I137" t="e">
        <f>VLOOKUP(B137,WMS!$H$4:$L$25965,5,0)</f>
        <v>#N/A</v>
      </c>
    </row>
    <row r="138" spans="1:9">
      <c r="A138" s="139"/>
      <c r="B138" s="139"/>
      <c r="C138" s="139"/>
      <c r="D138" s="132" t="e">
        <f>VLOOKUP(C138,'MASTER DATA'!A:B,2,0)</f>
        <v>#N/A</v>
      </c>
      <c r="E138" s="139"/>
      <c r="F138" s="1" t="e">
        <f t="shared" si="7"/>
        <v>#N/A</v>
      </c>
      <c r="H138" s="1" t="str">
        <f t="shared" si="10"/>
        <v/>
      </c>
      <c r="I138" t="e">
        <f>VLOOKUP(B138,WMS!$H$4:$L$25965,5,0)</f>
        <v>#N/A</v>
      </c>
    </row>
    <row r="139" spans="1:9">
      <c r="A139" s="139"/>
      <c r="B139" s="139"/>
      <c r="C139" s="139"/>
      <c r="D139" s="132" t="e">
        <f>VLOOKUP(C139,'MASTER DATA'!A:B,2,0)</f>
        <v>#N/A</v>
      </c>
      <c r="E139" s="139"/>
      <c r="F139" s="1" t="e">
        <f t="shared" si="7"/>
        <v>#N/A</v>
      </c>
      <c r="H139" s="1" t="str">
        <f t="shared" si="10"/>
        <v/>
      </c>
      <c r="I139" t="e">
        <f>VLOOKUP(B139,WMS!$H$4:$L$25965,5,0)</f>
        <v>#N/A</v>
      </c>
    </row>
    <row r="140" spans="1:9">
      <c r="A140" s="139"/>
      <c r="B140" s="139"/>
      <c r="C140" s="139"/>
      <c r="D140" s="132" t="e">
        <f>VLOOKUP(C140,'MASTER DATA'!A:B,2,0)</f>
        <v>#N/A</v>
      </c>
      <c r="E140" s="139"/>
      <c r="F140" s="1" t="e">
        <f t="shared" si="7"/>
        <v>#N/A</v>
      </c>
      <c r="H140" s="1" t="str">
        <f t="shared" si="10"/>
        <v/>
      </c>
      <c r="I140" t="e">
        <f>VLOOKUP(B140,WMS!$H$4:$L$25965,5,0)</f>
        <v>#N/A</v>
      </c>
    </row>
    <row r="141" spans="1:9">
      <c r="A141" s="139"/>
      <c r="B141" s="139"/>
      <c r="C141" s="139"/>
      <c r="D141" s="132" t="e">
        <f>VLOOKUP(C141,'MASTER DATA'!A:B,2,0)</f>
        <v>#N/A</v>
      </c>
      <c r="E141" s="139"/>
      <c r="F141" s="1" t="e">
        <f t="shared" si="7"/>
        <v>#N/A</v>
      </c>
      <c r="H141" s="1" t="str">
        <f t="shared" si="10"/>
        <v/>
      </c>
      <c r="I141" t="e">
        <f>VLOOKUP(B141,WMS!$H$4:$L$25965,5,0)</f>
        <v>#N/A</v>
      </c>
    </row>
    <row r="142" spans="1:9">
      <c r="A142" s="139"/>
      <c r="B142" s="139"/>
      <c r="C142" s="139"/>
      <c r="D142" s="132" t="e">
        <f>VLOOKUP(C142,'MASTER DATA'!A:B,2,0)</f>
        <v>#N/A</v>
      </c>
      <c r="E142" s="139"/>
      <c r="F142" s="1" t="e">
        <f t="shared" si="7"/>
        <v>#N/A</v>
      </c>
      <c r="H142" s="1" t="str">
        <f t="shared" si="10"/>
        <v/>
      </c>
      <c r="I142" t="e">
        <f>VLOOKUP(B142,WMS!$H$4:$L$25965,5,0)</f>
        <v>#N/A</v>
      </c>
    </row>
    <row r="143" spans="1:9">
      <c r="A143" s="139"/>
      <c r="B143" s="139"/>
      <c r="C143" s="139"/>
      <c r="D143" s="132" t="e">
        <f>VLOOKUP(C143,'MASTER DATA'!A:B,2,0)</f>
        <v>#N/A</v>
      </c>
      <c r="E143" s="139"/>
      <c r="F143" s="1" t="e">
        <f t="shared" si="7"/>
        <v>#N/A</v>
      </c>
      <c r="H143" s="1" t="str">
        <f t="shared" si="10"/>
        <v/>
      </c>
      <c r="I143" t="e">
        <f>VLOOKUP(B143,WMS!$H$4:$L$25965,5,0)</f>
        <v>#N/A</v>
      </c>
    </row>
    <row r="144" spans="1:9">
      <c r="A144" s="139"/>
      <c r="B144" s="139"/>
      <c r="C144" s="139"/>
      <c r="D144" s="132" t="e">
        <f>VLOOKUP(C144,'MASTER DATA'!A:B,2,0)</f>
        <v>#N/A</v>
      </c>
      <c r="E144" s="139"/>
      <c r="F144" s="1" t="e">
        <f t="shared" si="7"/>
        <v>#N/A</v>
      </c>
      <c r="H144" s="1" t="str">
        <f t="shared" si="10"/>
        <v/>
      </c>
      <c r="I144" t="e">
        <f>VLOOKUP(B144,WMS!$H$4:$L$25965,5,0)</f>
        <v>#N/A</v>
      </c>
    </row>
    <row r="145" spans="1:9">
      <c r="A145" s="139"/>
      <c r="B145" s="139"/>
      <c r="C145" s="139"/>
      <c r="D145" s="132" t="e">
        <f>VLOOKUP(C145,'MASTER DATA'!A:B,2,0)</f>
        <v>#N/A</v>
      </c>
      <c r="E145" s="139"/>
      <c r="F145" s="1" t="e">
        <f t="shared" si="7"/>
        <v>#N/A</v>
      </c>
      <c r="H145" s="1" t="str">
        <f t="shared" si="10"/>
        <v/>
      </c>
      <c r="I145" t="e">
        <f>VLOOKUP(B145,WMS!$H$4:$L$25965,5,0)</f>
        <v>#N/A</v>
      </c>
    </row>
    <row r="146" spans="1:9">
      <c r="A146" s="139"/>
      <c r="B146" s="139"/>
      <c r="C146" s="139"/>
      <c r="D146" s="132" t="e">
        <f>VLOOKUP(C146,'MASTER DATA'!A:B,2,0)</f>
        <v>#N/A</v>
      </c>
      <c r="E146" s="139"/>
      <c r="F146" s="1" t="e">
        <f t="shared" si="7"/>
        <v>#N/A</v>
      </c>
      <c r="H146" s="1" t="str">
        <f t="shared" si="10"/>
        <v/>
      </c>
      <c r="I146" t="e">
        <f>VLOOKUP(B146,WMS!$H$4:$L$25965,5,0)</f>
        <v>#N/A</v>
      </c>
    </row>
    <row r="147" spans="1:9">
      <c r="A147" s="139"/>
      <c r="B147" s="139"/>
      <c r="C147" s="139"/>
      <c r="D147" s="132" t="e">
        <f>VLOOKUP(C147,'MASTER DATA'!A:B,2,0)</f>
        <v>#N/A</v>
      </c>
      <c r="E147" s="139"/>
      <c r="F147" s="1" t="e">
        <f t="shared" si="7"/>
        <v>#N/A</v>
      </c>
      <c r="H147" s="1" t="str">
        <f t="shared" si="10"/>
        <v/>
      </c>
      <c r="I147" t="e">
        <f>VLOOKUP(B147,WMS!$H$4:$L$25965,5,0)</f>
        <v>#N/A</v>
      </c>
    </row>
    <row r="148" spans="1:9">
      <c r="A148" s="139"/>
      <c r="B148" s="139"/>
      <c r="C148" s="139"/>
      <c r="D148" s="132" t="e">
        <f>VLOOKUP(C148,'MASTER DATA'!A:B,2,0)</f>
        <v>#N/A</v>
      </c>
      <c r="E148" s="139"/>
      <c r="F148" s="1" t="e">
        <f>C148=I148</f>
        <v>#N/A</v>
      </c>
      <c r="H148" s="1" t="str">
        <f t="shared" si="10"/>
        <v/>
      </c>
      <c r="I148" t="e">
        <f>VLOOKUP(B148,WMS!$H$4:$L$25965,5,0)</f>
        <v>#N/A</v>
      </c>
    </row>
    <row r="149" spans="1:9">
      <c r="A149" s="139"/>
      <c r="B149" s="139"/>
      <c r="C149" s="139"/>
      <c r="D149" s="132" t="e">
        <f>VLOOKUP(C149,'MASTER DATA'!A:B,2,0)</f>
        <v>#N/A</v>
      </c>
      <c r="E149" s="139"/>
      <c r="F149" s="1" t="e">
        <f t="shared" ref="F149:F212" si="11">C149=I149</f>
        <v>#N/A</v>
      </c>
      <c r="H149" s="1" t="str">
        <f t="shared" si="10"/>
        <v/>
      </c>
      <c r="I149" t="e">
        <f>VLOOKUP(B149,WMS!$H$4:$L$25965,5,0)</f>
        <v>#N/A</v>
      </c>
    </row>
    <row r="150" spans="1:9">
      <c r="A150" s="139"/>
      <c r="B150" s="139"/>
      <c r="C150" s="139"/>
      <c r="D150" s="132" t="e">
        <f>VLOOKUP(C150,'MASTER DATA'!A:B,2,0)</f>
        <v>#N/A</v>
      </c>
      <c r="E150" s="139"/>
      <c r="F150" s="1" t="e">
        <f t="shared" si="11"/>
        <v>#N/A</v>
      </c>
      <c r="H150" s="1" t="str">
        <f t="shared" si="10"/>
        <v/>
      </c>
      <c r="I150" t="e">
        <f>VLOOKUP(B150,WMS!$H$4:$L$25965,5,0)</f>
        <v>#N/A</v>
      </c>
    </row>
    <row r="151" spans="1:9">
      <c r="A151" s="139"/>
      <c r="B151" s="139"/>
      <c r="C151" s="139"/>
      <c r="D151" s="132" t="e">
        <f>VLOOKUP(C151,'MASTER DATA'!A:B,2,0)</f>
        <v>#N/A</v>
      </c>
      <c r="E151" s="139"/>
      <c r="F151" s="1" t="e">
        <f t="shared" si="11"/>
        <v>#N/A</v>
      </c>
      <c r="H151" s="1" t="str">
        <f t="shared" si="10"/>
        <v/>
      </c>
      <c r="I151" t="e">
        <f>VLOOKUP(B151,WMS!$H$4:$L$25965,5,0)</f>
        <v>#N/A</v>
      </c>
    </row>
    <row r="152" spans="1:9">
      <c r="A152" s="139"/>
      <c r="B152" s="273"/>
      <c r="C152" s="139"/>
      <c r="D152" s="132" t="e">
        <f>VLOOKUP(C152,'MASTER DATA'!A:B,2,0)</f>
        <v>#N/A</v>
      </c>
      <c r="E152" s="139"/>
      <c r="F152" s="1" t="e">
        <f t="shared" si="11"/>
        <v>#N/A</v>
      </c>
      <c r="H152" s="1" t="str">
        <f t="shared" si="10"/>
        <v/>
      </c>
      <c r="I152" t="e">
        <f>VLOOKUP(B152,WMS!$H$4:$L$25965,5,0)</f>
        <v>#N/A</v>
      </c>
    </row>
    <row r="153" spans="1:9">
      <c r="A153" s="139"/>
      <c r="B153" s="139"/>
      <c r="C153" s="139"/>
      <c r="D153" s="132" t="e">
        <f>VLOOKUP(C153,'MASTER DATA'!A:B,2,0)</f>
        <v>#N/A</v>
      </c>
      <c r="E153" s="300"/>
      <c r="F153" s="1" t="e">
        <f t="shared" si="11"/>
        <v>#N/A</v>
      </c>
      <c r="H153" s="1" t="str">
        <f t="shared" si="10"/>
        <v/>
      </c>
      <c r="I153" t="e">
        <f>VLOOKUP(B153,WMS!$H$4:$L$25965,5,0)</f>
        <v>#N/A</v>
      </c>
    </row>
    <row r="154" spans="1:9">
      <c r="A154" s="139"/>
      <c r="B154" s="308"/>
      <c r="C154" s="139"/>
      <c r="D154" s="132" t="e">
        <f>VLOOKUP(C154,'MASTER DATA'!A:B,2,0)</f>
        <v>#N/A</v>
      </c>
      <c r="E154" s="300"/>
      <c r="F154" s="1" t="e">
        <f t="shared" si="11"/>
        <v>#N/A</v>
      </c>
      <c r="H154" s="1" t="str">
        <f t="shared" si="10"/>
        <v/>
      </c>
      <c r="I154" t="e">
        <f>VLOOKUP(B154,WMS!$H$4:$L$25965,5,0)</f>
        <v>#N/A</v>
      </c>
    </row>
    <row r="155" spans="1:9">
      <c r="A155" s="139"/>
      <c r="B155" s="139"/>
      <c r="C155" s="139"/>
      <c r="D155" s="132" t="e">
        <f>VLOOKUP(C155,'MASTER DATA'!A:B,2,0)</f>
        <v>#N/A</v>
      </c>
      <c r="E155" s="300"/>
      <c r="F155" s="1" t="e">
        <f t="shared" si="11"/>
        <v>#N/A</v>
      </c>
      <c r="H155" s="1" t="str">
        <f t="shared" si="10"/>
        <v/>
      </c>
      <c r="I155" t="e">
        <f>VLOOKUP(B155,WMS!$H$4:$L$25965,5,0)</f>
        <v>#N/A</v>
      </c>
    </row>
    <row r="156" spans="1:9">
      <c r="A156" s="139"/>
      <c r="B156" s="139"/>
      <c r="C156" s="139"/>
      <c r="D156" s="132" t="e">
        <f>VLOOKUP(C156,'MASTER DATA'!A:B,2,0)</f>
        <v>#N/A</v>
      </c>
      <c r="E156" s="300"/>
      <c r="F156" s="1" t="e">
        <f t="shared" si="11"/>
        <v>#N/A</v>
      </c>
      <c r="H156" s="1" t="str">
        <f t="shared" si="10"/>
        <v/>
      </c>
      <c r="I156" t="e">
        <f>VLOOKUP(B156,WMS!$H$4:$L$25965,5,0)</f>
        <v>#N/A</v>
      </c>
    </row>
    <row r="157" spans="1:9">
      <c r="A157" s="139"/>
      <c r="B157" s="139"/>
      <c r="C157" s="139"/>
      <c r="D157" s="132" t="e">
        <f>VLOOKUP(C157,'MASTER DATA'!A:B,2,0)</f>
        <v>#N/A</v>
      </c>
      <c r="E157" s="300"/>
      <c r="F157" s="1" t="e">
        <f t="shared" si="11"/>
        <v>#N/A</v>
      </c>
      <c r="H157" s="1" t="str">
        <f t="shared" si="10"/>
        <v/>
      </c>
      <c r="I157" t="e">
        <f>VLOOKUP(B157,WMS!$H$4:$L$25965,5,0)</f>
        <v>#N/A</v>
      </c>
    </row>
    <row r="158" spans="1:9">
      <c r="A158" s="139"/>
      <c r="B158" s="139"/>
      <c r="C158" s="139"/>
      <c r="D158" s="132" t="e">
        <f>VLOOKUP(C158,'MASTER DATA'!A:B,2,0)</f>
        <v>#N/A</v>
      </c>
      <c r="E158" s="300"/>
      <c r="F158" s="1" t="e">
        <f t="shared" si="11"/>
        <v>#N/A</v>
      </c>
      <c r="H158" s="1" t="str">
        <f t="shared" si="10"/>
        <v/>
      </c>
      <c r="I158" t="e">
        <f>VLOOKUP(B158,WMS!$H$4:$L$25965,5,0)</f>
        <v>#N/A</v>
      </c>
    </row>
    <row r="159" spans="1:9">
      <c r="A159" s="139"/>
      <c r="B159" s="139"/>
      <c r="C159" s="139"/>
      <c r="D159" s="132" t="e">
        <f>VLOOKUP(C159,'MASTER DATA'!A:B,2,0)</f>
        <v>#N/A</v>
      </c>
      <c r="E159" s="300"/>
      <c r="F159" s="1" t="e">
        <f t="shared" si="11"/>
        <v>#N/A</v>
      </c>
      <c r="H159" s="1" t="str">
        <f t="shared" si="10"/>
        <v/>
      </c>
      <c r="I159" t="e">
        <f>VLOOKUP(B159,WMS!$H$4:$L$25965,5,0)</f>
        <v>#N/A</v>
      </c>
    </row>
    <row r="160" spans="1:9">
      <c r="A160" s="139"/>
      <c r="B160" s="139"/>
      <c r="C160" s="139"/>
      <c r="D160" s="132" t="e">
        <f>VLOOKUP(C160,'MASTER DATA'!A:B,2,0)</f>
        <v>#N/A</v>
      </c>
      <c r="E160" s="300"/>
      <c r="F160" s="1" t="e">
        <f t="shared" si="11"/>
        <v>#N/A</v>
      </c>
      <c r="H160" s="1" t="str">
        <f t="shared" si="10"/>
        <v/>
      </c>
      <c r="I160" t="e">
        <f>VLOOKUP(B160,WMS!$H$4:$L$25965,5,0)</f>
        <v>#N/A</v>
      </c>
    </row>
    <row r="161" spans="1:9">
      <c r="A161" s="139"/>
      <c r="B161" s="139"/>
      <c r="C161" s="139"/>
      <c r="D161" s="132" t="e">
        <f>VLOOKUP(C161,'MASTER DATA'!A:B,2,0)</f>
        <v>#N/A</v>
      </c>
      <c r="E161" s="300"/>
      <c r="F161" s="1" t="e">
        <f t="shared" si="11"/>
        <v>#N/A</v>
      </c>
      <c r="H161" s="1" t="str">
        <f t="shared" si="10"/>
        <v/>
      </c>
      <c r="I161" t="e">
        <f>VLOOKUP(B161,WMS!$H$4:$L$25965,5,0)</f>
        <v>#N/A</v>
      </c>
    </row>
    <row r="162" spans="1:9">
      <c r="A162" s="139"/>
      <c r="B162" s="139"/>
      <c r="C162" s="139"/>
      <c r="D162" s="132" t="e">
        <f>VLOOKUP(C162,'MASTER DATA'!A:B,2,0)</f>
        <v>#N/A</v>
      </c>
      <c r="E162" s="300"/>
      <c r="F162" s="1" t="e">
        <f t="shared" si="11"/>
        <v>#N/A</v>
      </c>
      <c r="H162" s="1" t="str">
        <f t="shared" si="10"/>
        <v/>
      </c>
      <c r="I162" t="e">
        <f>VLOOKUP(B162,WMS!$H$4:$L$25965,5,0)</f>
        <v>#N/A</v>
      </c>
    </row>
    <row r="163" spans="1:9">
      <c r="A163" s="139"/>
      <c r="B163" s="139"/>
      <c r="C163" s="139"/>
      <c r="D163" s="132" t="e">
        <f>VLOOKUP(C163,'MASTER DATA'!A:B,2,0)</f>
        <v>#N/A</v>
      </c>
      <c r="E163" s="300"/>
      <c r="F163" s="1" t="e">
        <f t="shared" si="11"/>
        <v>#N/A</v>
      </c>
      <c r="H163" s="1" t="str">
        <f t="shared" si="10"/>
        <v/>
      </c>
      <c r="I163" t="e">
        <f>VLOOKUP(B163,WMS!$H$4:$L$25965,5,0)</f>
        <v>#N/A</v>
      </c>
    </row>
    <row r="164" spans="1:9">
      <c r="A164" s="139"/>
      <c r="B164" s="139"/>
      <c r="C164" s="139"/>
      <c r="D164" s="132" t="e">
        <f>VLOOKUP(C164,'MASTER DATA'!A:B,2,0)</f>
        <v>#N/A</v>
      </c>
      <c r="E164" s="300"/>
      <c r="F164" s="1" t="e">
        <f t="shared" si="11"/>
        <v>#N/A</v>
      </c>
      <c r="H164" s="1" t="str">
        <f t="shared" si="10"/>
        <v/>
      </c>
      <c r="I164" t="e">
        <f>VLOOKUP(B164,WMS!$H$4:$L$25965,5,0)</f>
        <v>#N/A</v>
      </c>
    </row>
    <row r="165" spans="1:9">
      <c r="A165" s="139"/>
      <c r="B165" s="139"/>
      <c r="C165" s="139"/>
      <c r="D165" s="132" t="e">
        <f>VLOOKUP(C165,'MASTER DATA'!A:B,2,0)</f>
        <v>#N/A</v>
      </c>
      <c r="E165" s="300"/>
      <c r="F165" s="1" t="e">
        <f t="shared" si="11"/>
        <v>#N/A</v>
      </c>
      <c r="H165" s="1" t="str">
        <f t="shared" si="10"/>
        <v/>
      </c>
      <c r="I165" t="e">
        <f>VLOOKUP(B165,WMS!$H$4:$L$25965,5,0)</f>
        <v>#N/A</v>
      </c>
    </row>
    <row r="166" spans="1:9">
      <c r="A166" s="139"/>
      <c r="B166" s="139"/>
      <c r="C166" s="139"/>
      <c r="D166" s="132" t="e">
        <f>VLOOKUP(C166,'MASTER DATA'!A:B,2,0)</f>
        <v>#N/A</v>
      </c>
      <c r="E166" s="300"/>
      <c r="F166" s="1" t="e">
        <f t="shared" si="11"/>
        <v>#N/A</v>
      </c>
      <c r="H166" s="1" t="str">
        <f t="shared" si="10"/>
        <v/>
      </c>
      <c r="I166" t="e">
        <f>VLOOKUP(B166,WMS!$H$4:$L$25965,5,0)</f>
        <v>#N/A</v>
      </c>
    </row>
    <row r="167" spans="1:9">
      <c r="A167" s="139"/>
      <c r="B167" s="139"/>
      <c r="C167" s="139"/>
      <c r="D167" s="132" t="e">
        <f>VLOOKUP(C167,'MASTER DATA'!A:B,2,0)</f>
        <v>#N/A</v>
      </c>
      <c r="E167" s="300"/>
      <c r="F167" s="1" t="e">
        <f t="shared" si="11"/>
        <v>#N/A</v>
      </c>
      <c r="H167" s="1" t="str">
        <f t="shared" si="10"/>
        <v/>
      </c>
      <c r="I167" t="e">
        <f>VLOOKUP(B167,WMS!$H$4:$L$25965,5,0)</f>
        <v>#N/A</v>
      </c>
    </row>
    <row r="168" spans="1:9">
      <c r="A168" s="139"/>
      <c r="B168" s="139"/>
      <c r="C168" s="139"/>
      <c r="D168" s="132" t="e">
        <f>VLOOKUP(C168,'MASTER DATA'!A:B,2,0)</f>
        <v>#N/A</v>
      </c>
      <c r="E168" s="300"/>
      <c r="F168" s="1" t="e">
        <f t="shared" si="11"/>
        <v>#N/A</v>
      </c>
      <c r="H168" s="1" t="str">
        <f t="shared" si="10"/>
        <v/>
      </c>
      <c r="I168" t="e">
        <f>VLOOKUP(B168,WMS!$H$4:$L$25965,5,0)</f>
        <v>#N/A</v>
      </c>
    </row>
    <row r="169" spans="1:9">
      <c r="A169" s="139"/>
      <c r="B169" s="139"/>
      <c r="C169" s="139"/>
      <c r="D169" s="132" t="e">
        <f>VLOOKUP(C169,'MASTER DATA'!A:B,2,0)</f>
        <v>#N/A</v>
      </c>
      <c r="E169" s="300"/>
      <c r="F169" s="1" t="e">
        <f t="shared" si="11"/>
        <v>#N/A</v>
      </c>
      <c r="H169" s="1" t="str">
        <f t="shared" si="10"/>
        <v/>
      </c>
      <c r="I169" t="e">
        <f>VLOOKUP(B169,WMS!$H$4:$L$25965,5,0)</f>
        <v>#N/A</v>
      </c>
    </row>
    <row r="170" spans="1:9">
      <c r="A170" s="139"/>
      <c r="B170" s="139"/>
      <c r="C170" s="139"/>
      <c r="D170" s="132" t="e">
        <f>VLOOKUP(C170,'MASTER DATA'!A:B,2,0)</f>
        <v>#N/A</v>
      </c>
      <c r="E170" s="300"/>
      <c r="F170" s="1" t="e">
        <f t="shared" si="11"/>
        <v>#N/A</v>
      </c>
      <c r="H170" s="1" t="str">
        <f t="shared" si="10"/>
        <v/>
      </c>
      <c r="I170" t="e">
        <f>VLOOKUP(B170,WMS!$H$4:$L$25965,5,0)</f>
        <v>#N/A</v>
      </c>
    </row>
    <row r="171" spans="1:9">
      <c r="A171" s="139"/>
      <c r="B171" s="139"/>
      <c r="C171" s="139"/>
      <c r="D171" s="132" t="e">
        <f>VLOOKUP(C171,'MASTER DATA'!A:B,2,0)</f>
        <v>#N/A</v>
      </c>
      <c r="E171" s="300"/>
      <c r="F171" s="1" t="e">
        <f t="shared" si="11"/>
        <v>#N/A</v>
      </c>
      <c r="H171" s="1" t="str">
        <f t="shared" si="10"/>
        <v/>
      </c>
      <c r="I171" t="e">
        <f>VLOOKUP(B171,WMS!$H$4:$L$25965,5,0)</f>
        <v>#N/A</v>
      </c>
    </row>
    <row r="172" spans="1:9">
      <c r="A172" s="139"/>
      <c r="B172" s="139"/>
      <c r="C172" s="139"/>
      <c r="D172" s="132" t="e">
        <f>VLOOKUP(C172,'MASTER DATA'!A:B,2,0)</f>
        <v>#N/A</v>
      </c>
      <c r="E172" s="300"/>
      <c r="F172" s="1" t="e">
        <f t="shared" si="11"/>
        <v>#N/A</v>
      </c>
      <c r="H172" s="1" t="str">
        <f t="shared" si="10"/>
        <v/>
      </c>
      <c r="I172" t="e">
        <f>VLOOKUP(B172,WMS!$H$4:$L$25965,5,0)</f>
        <v>#N/A</v>
      </c>
    </row>
    <row r="173" spans="1:9">
      <c r="A173" s="139"/>
      <c r="B173" s="139"/>
      <c r="C173" s="139"/>
      <c r="D173" s="132" t="e">
        <f>VLOOKUP(C173,'MASTER DATA'!A:B,2,0)</f>
        <v>#N/A</v>
      </c>
      <c r="E173" s="300"/>
      <c r="F173" s="1" t="e">
        <f t="shared" si="11"/>
        <v>#N/A</v>
      </c>
      <c r="H173" s="1" t="str">
        <f t="shared" si="10"/>
        <v/>
      </c>
      <c r="I173" t="e">
        <f>VLOOKUP(B173,WMS!$H$4:$L$25965,5,0)</f>
        <v>#N/A</v>
      </c>
    </row>
    <row r="174" spans="1:9">
      <c r="A174" s="139"/>
      <c r="B174" s="139"/>
      <c r="C174" s="139"/>
      <c r="D174" s="132" t="e">
        <f>VLOOKUP(C174,'MASTER DATA'!A:B,2,0)</f>
        <v>#N/A</v>
      </c>
      <c r="E174" s="300"/>
      <c r="F174" s="1" t="e">
        <f t="shared" si="11"/>
        <v>#N/A</v>
      </c>
      <c r="H174" s="1" t="str">
        <f t="shared" si="10"/>
        <v/>
      </c>
      <c r="I174" t="e">
        <f>VLOOKUP(B174,WMS!$H$4:$L$25965,5,0)</f>
        <v>#N/A</v>
      </c>
    </row>
    <row r="175" spans="1:9">
      <c r="A175" s="139"/>
      <c r="B175" s="139"/>
      <c r="C175" s="139"/>
      <c r="D175" s="132" t="e">
        <f>VLOOKUP(C175,'MASTER DATA'!A:B,2,0)</f>
        <v>#N/A</v>
      </c>
      <c r="E175" s="300"/>
      <c r="F175" s="1" t="e">
        <f t="shared" si="11"/>
        <v>#N/A</v>
      </c>
      <c r="H175" s="1" t="str">
        <f t="shared" si="10"/>
        <v/>
      </c>
      <c r="I175" t="e">
        <f>VLOOKUP(B175,WMS!$H$4:$L$25965,5,0)</f>
        <v>#N/A</v>
      </c>
    </row>
    <row r="176" spans="1:9">
      <c r="A176" s="139"/>
      <c r="B176" s="139"/>
      <c r="C176" s="139"/>
      <c r="D176" s="132" t="e">
        <f>VLOOKUP(C176,'MASTER DATA'!A:B,2,0)</f>
        <v>#N/A</v>
      </c>
      <c r="E176" s="300"/>
      <c r="F176" s="1" t="e">
        <f t="shared" si="11"/>
        <v>#N/A</v>
      </c>
      <c r="H176" s="1" t="str">
        <f t="shared" si="10"/>
        <v/>
      </c>
      <c r="I176" t="e">
        <f>VLOOKUP(B176,WMS!$H$4:$L$25965,5,0)</f>
        <v>#N/A</v>
      </c>
    </row>
    <row r="177" spans="1:9">
      <c r="A177" s="139"/>
      <c r="B177" s="139"/>
      <c r="C177" s="139"/>
      <c r="D177" s="132" t="e">
        <f>VLOOKUP(C177,'MASTER DATA'!A:B,2,0)</f>
        <v>#N/A</v>
      </c>
      <c r="E177" s="300"/>
      <c r="F177" s="1" t="e">
        <f t="shared" si="11"/>
        <v>#N/A</v>
      </c>
      <c r="H177" s="1" t="str">
        <f t="shared" si="10"/>
        <v/>
      </c>
      <c r="I177" t="e">
        <f>VLOOKUP(B177,WMS!$H$4:$L$25965,5,0)</f>
        <v>#N/A</v>
      </c>
    </row>
    <row r="178" spans="1:9">
      <c r="A178" s="139"/>
      <c r="B178" s="139"/>
      <c r="C178" s="139"/>
      <c r="D178" s="132" t="e">
        <f>VLOOKUP(C178,'MASTER DATA'!A:B,2,0)</f>
        <v>#N/A</v>
      </c>
      <c r="E178" s="300"/>
      <c r="F178" s="1" t="e">
        <f t="shared" si="11"/>
        <v>#N/A</v>
      </c>
      <c r="H178" s="1" t="str">
        <f t="shared" si="10"/>
        <v/>
      </c>
      <c r="I178" t="e">
        <f>VLOOKUP(B178,WMS!$H$4:$L$25965,5,0)</f>
        <v>#N/A</v>
      </c>
    </row>
    <row r="179" spans="1:9">
      <c r="A179" s="139"/>
      <c r="B179" s="139"/>
      <c r="C179" s="139"/>
      <c r="D179" s="132" t="e">
        <f>VLOOKUP(C179,'MASTER DATA'!A:B,2,0)</f>
        <v>#N/A</v>
      </c>
      <c r="E179" s="300"/>
      <c r="F179" s="1" t="e">
        <f t="shared" si="11"/>
        <v>#N/A</v>
      </c>
      <c r="H179" s="1" t="str">
        <f t="shared" si="10"/>
        <v/>
      </c>
      <c r="I179" t="e">
        <f>VLOOKUP(B179,WMS!$H$4:$L$25965,5,0)</f>
        <v>#N/A</v>
      </c>
    </row>
    <row r="180" spans="1:9">
      <c r="A180" s="139"/>
      <c r="B180" s="139"/>
      <c r="C180" s="139"/>
      <c r="D180" s="132" t="e">
        <f>VLOOKUP(C180,'MASTER DATA'!A:B,2,0)</f>
        <v>#N/A</v>
      </c>
      <c r="E180" s="300"/>
      <c r="F180" s="1" t="e">
        <f t="shared" si="11"/>
        <v>#N/A</v>
      </c>
      <c r="H180" s="1" t="str">
        <f t="shared" si="10"/>
        <v/>
      </c>
      <c r="I180" t="e">
        <f>VLOOKUP(B180,WMS!$H$4:$L$25965,5,0)</f>
        <v>#N/A</v>
      </c>
    </row>
    <row r="181" spans="1:9">
      <c r="A181" s="139"/>
      <c r="B181" s="139"/>
      <c r="C181" s="139"/>
      <c r="D181" s="132" t="e">
        <f>VLOOKUP(C181,'MASTER DATA'!A:B,2,0)</f>
        <v>#N/A</v>
      </c>
      <c r="E181" s="300"/>
      <c r="F181" s="1" t="e">
        <f t="shared" si="11"/>
        <v>#N/A</v>
      </c>
      <c r="H181" s="1" t="str">
        <f t="shared" si="10"/>
        <v/>
      </c>
      <c r="I181" t="e">
        <f>VLOOKUP(B181,WMS!$H$4:$L$25965,5,0)</f>
        <v>#N/A</v>
      </c>
    </row>
    <row r="182" spans="1:9">
      <c r="A182" s="139"/>
      <c r="B182" s="139"/>
      <c r="C182" s="139"/>
      <c r="D182" s="132" t="e">
        <f>VLOOKUP(C182,'MASTER DATA'!A:B,2,0)</f>
        <v>#N/A</v>
      </c>
      <c r="E182" s="300"/>
      <c r="F182" s="1" t="e">
        <f t="shared" si="11"/>
        <v>#N/A</v>
      </c>
      <c r="H182" s="1" t="str">
        <f t="shared" si="10"/>
        <v/>
      </c>
      <c r="I182" t="e">
        <f>VLOOKUP(B182,WMS!$H$4:$L$25965,5,0)</f>
        <v>#N/A</v>
      </c>
    </row>
    <row r="183" spans="1:9">
      <c r="A183" s="139"/>
      <c r="B183" s="139"/>
      <c r="C183" s="139"/>
      <c r="D183" s="132" t="e">
        <f>VLOOKUP(C183,'MASTER DATA'!A:B,2,0)</f>
        <v>#N/A</v>
      </c>
      <c r="E183" s="300"/>
      <c r="F183" s="1" t="e">
        <f t="shared" si="11"/>
        <v>#N/A</v>
      </c>
      <c r="H183" s="1" t="str">
        <f t="shared" si="10"/>
        <v/>
      </c>
      <c r="I183" t="e">
        <f>VLOOKUP(B183,WMS!$H$4:$L$25965,5,0)</f>
        <v>#N/A</v>
      </c>
    </row>
    <row r="184" spans="1:9">
      <c r="A184" s="139"/>
      <c r="B184" s="139"/>
      <c r="C184" s="139"/>
      <c r="D184" s="132" t="e">
        <f>VLOOKUP(C184,'MASTER DATA'!A:B,2,0)</f>
        <v>#N/A</v>
      </c>
      <c r="E184" s="300"/>
      <c r="F184" s="1" t="e">
        <f t="shared" si="11"/>
        <v>#N/A</v>
      </c>
      <c r="H184" s="1" t="str">
        <f t="shared" si="10"/>
        <v/>
      </c>
      <c r="I184" t="e">
        <f>VLOOKUP(B184,WMS!$H$4:$L$25965,5,0)</f>
        <v>#N/A</v>
      </c>
    </row>
    <row r="185" spans="1:9">
      <c r="A185" s="139"/>
      <c r="B185" s="139"/>
      <c r="C185" s="139"/>
      <c r="D185" s="132" t="e">
        <f>VLOOKUP(C185,'MASTER DATA'!A:B,2,0)</f>
        <v>#N/A</v>
      </c>
      <c r="E185" s="300"/>
      <c r="F185" s="1" t="e">
        <f t="shared" si="11"/>
        <v>#N/A</v>
      </c>
      <c r="H185" s="1" t="str">
        <f t="shared" si="10"/>
        <v/>
      </c>
      <c r="I185" t="e">
        <f>VLOOKUP(B185,WMS!$H$4:$L$25965,5,0)</f>
        <v>#N/A</v>
      </c>
    </row>
    <row r="186" spans="1:9">
      <c r="A186" s="139"/>
      <c r="B186" s="139"/>
      <c r="C186" s="139"/>
      <c r="D186" s="132" t="e">
        <f>VLOOKUP(C186,'MASTER DATA'!A:B,2,0)</f>
        <v>#N/A</v>
      </c>
      <c r="E186" s="300"/>
      <c r="F186" s="1" t="e">
        <f t="shared" si="11"/>
        <v>#N/A</v>
      </c>
      <c r="H186" s="1" t="str">
        <f t="shared" si="10"/>
        <v/>
      </c>
      <c r="I186" t="e">
        <f>VLOOKUP(B186,WMS!$H$4:$L$25965,5,0)</f>
        <v>#N/A</v>
      </c>
    </row>
    <row r="187" spans="1:9">
      <c r="A187" s="139"/>
      <c r="B187" s="139"/>
      <c r="C187" s="139"/>
      <c r="D187" s="132" t="e">
        <f>VLOOKUP(C187,'MASTER DATA'!A:B,2,0)</f>
        <v>#N/A</v>
      </c>
      <c r="E187" s="300"/>
      <c r="F187" s="1" t="e">
        <f t="shared" si="11"/>
        <v>#N/A</v>
      </c>
      <c r="H187" s="1" t="str">
        <f t="shared" si="10"/>
        <v/>
      </c>
      <c r="I187" t="e">
        <f>VLOOKUP(B187,WMS!$H$4:$L$25965,5,0)</f>
        <v>#N/A</v>
      </c>
    </row>
    <row r="188" spans="1:9">
      <c r="A188" s="139"/>
      <c r="B188" s="139"/>
      <c r="C188" s="139"/>
      <c r="D188" s="132" t="e">
        <f>VLOOKUP(C188,'MASTER DATA'!A:B,2,0)</f>
        <v>#N/A</v>
      </c>
      <c r="E188" s="300"/>
      <c r="F188" s="1" t="e">
        <f t="shared" si="11"/>
        <v>#N/A</v>
      </c>
      <c r="H188" s="1" t="str">
        <f t="shared" si="10"/>
        <v/>
      </c>
      <c r="I188" t="e">
        <f>VLOOKUP(B188,WMS!$H$4:$L$25965,5,0)</f>
        <v>#N/A</v>
      </c>
    </row>
    <row r="189" spans="1:9">
      <c r="A189" s="139"/>
      <c r="B189" s="139"/>
      <c r="C189" s="139"/>
      <c r="D189" s="132" t="e">
        <f>VLOOKUP(C189,'MASTER DATA'!A:B,2,0)</f>
        <v>#N/A</v>
      </c>
      <c r="E189" s="300"/>
      <c r="F189" s="1" t="e">
        <f t="shared" si="11"/>
        <v>#N/A</v>
      </c>
      <c r="H189" s="1" t="str">
        <f t="shared" si="10"/>
        <v/>
      </c>
      <c r="I189" t="e">
        <f>VLOOKUP(B189,WMS!$H$4:$L$25965,5,0)</f>
        <v>#N/A</v>
      </c>
    </row>
    <row r="190" spans="1:9">
      <c r="A190" s="139"/>
      <c r="B190" s="139"/>
      <c r="C190" s="139"/>
      <c r="D190" s="132" t="e">
        <f>VLOOKUP(C190,'MASTER DATA'!A:B,2,0)</f>
        <v>#N/A</v>
      </c>
      <c r="E190" s="300"/>
      <c r="F190" s="1" t="e">
        <f t="shared" si="11"/>
        <v>#N/A</v>
      </c>
      <c r="H190" s="1" t="str">
        <f t="shared" si="10"/>
        <v/>
      </c>
      <c r="I190" t="e">
        <f>VLOOKUP(B190,WMS!$H$4:$L$25965,5,0)</f>
        <v>#N/A</v>
      </c>
    </row>
    <row r="191" spans="1:9">
      <c r="A191" s="139"/>
      <c r="B191" s="139"/>
      <c r="C191" s="139"/>
      <c r="D191" s="132" t="e">
        <f>VLOOKUP(C191,'MASTER DATA'!A:B,2,0)</f>
        <v>#N/A</v>
      </c>
      <c r="E191" s="300"/>
      <c r="F191" s="1" t="e">
        <f t="shared" si="11"/>
        <v>#N/A</v>
      </c>
      <c r="H191" s="1" t="str">
        <f t="shared" ref="H191:H254" si="12">B191&amp;C191</f>
        <v/>
      </c>
      <c r="I191" t="e">
        <f>VLOOKUP(B191,WMS!$H$4:$L$25965,5,0)</f>
        <v>#N/A</v>
      </c>
    </row>
    <row r="192" spans="1:9">
      <c r="A192" s="139"/>
      <c r="B192" s="139"/>
      <c r="C192" s="139"/>
      <c r="D192" s="132" t="e">
        <f>VLOOKUP(C192,'MASTER DATA'!A:B,2,0)</f>
        <v>#N/A</v>
      </c>
      <c r="E192" s="300"/>
      <c r="F192" s="1" t="e">
        <f t="shared" si="11"/>
        <v>#N/A</v>
      </c>
      <c r="H192" s="1" t="str">
        <f t="shared" si="12"/>
        <v/>
      </c>
      <c r="I192" t="e">
        <f>VLOOKUP(B192,WMS!$H$4:$L$25965,5,0)</f>
        <v>#N/A</v>
      </c>
    </row>
    <row r="193" spans="1:9">
      <c r="A193" s="139"/>
      <c r="B193" s="139"/>
      <c r="C193" s="139"/>
      <c r="D193" s="132" t="e">
        <f>VLOOKUP(C193,'MASTER DATA'!A:B,2,0)</f>
        <v>#N/A</v>
      </c>
      <c r="E193" s="300"/>
      <c r="F193" s="1" t="e">
        <f t="shared" si="11"/>
        <v>#N/A</v>
      </c>
      <c r="H193" s="1" t="str">
        <f t="shared" si="12"/>
        <v/>
      </c>
      <c r="I193" t="e">
        <f>VLOOKUP(B193,WMS!$H$4:$L$25965,5,0)</f>
        <v>#N/A</v>
      </c>
    </row>
    <row r="194" spans="1:9">
      <c r="A194" s="139"/>
      <c r="B194" s="139"/>
      <c r="C194" s="139"/>
      <c r="D194" s="132" t="e">
        <f>VLOOKUP(C194,'MASTER DATA'!A:B,2,0)</f>
        <v>#N/A</v>
      </c>
      <c r="E194" s="300"/>
      <c r="F194" s="1" t="e">
        <f t="shared" si="11"/>
        <v>#N/A</v>
      </c>
      <c r="H194" s="1" t="str">
        <f t="shared" si="12"/>
        <v/>
      </c>
      <c r="I194" t="e">
        <f>VLOOKUP(B194,WMS!$H$4:$L$25965,5,0)</f>
        <v>#N/A</v>
      </c>
    </row>
    <row r="195" spans="1:9">
      <c r="A195" s="139"/>
      <c r="B195" s="139"/>
      <c r="C195" s="139"/>
      <c r="D195" s="132" t="e">
        <f>VLOOKUP(C195,'MASTER DATA'!A:B,2,0)</f>
        <v>#N/A</v>
      </c>
      <c r="E195" s="300"/>
      <c r="F195" s="1" t="e">
        <f t="shared" si="11"/>
        <v>#N/A</v>
      </c>
      <c r="H195" s="1" t="str">
        <f t="shared" si="12"/>
        <v/>
      </c>
      <c r="I195" t="e">
        <f>VLOOKUP(B195,WMS!$H$4:$L$25965,5,0)</f>
        <v>#N/A</v>
      </c>
    </row>
    <row r="196" spans="1:9">
      <c r="A196" s="139"/>
      <c r="B196" s="139"/>
      <c r="C196" s="139"/>
      <c r="D196" s="132" t="e">
        <f>VLOOKUP(C196,'MASTER DATA'!A:B,2,0)</f>
        <v>#N/A</v>
      </c>
      <c r="E196" s="300"/>
      <c r="F196" s="1" t="e">
        <f t="shared" si="11"/>
        <v>#N/A</v>
      </c>
      <c r="H196" s="1" t="str">
        <f t="shared" si="12"/>
        <v/>
      </c>
      <c r="I196" t="e">
        <f>VLOOKUP(B196,WMS!$H$4:$L$25965,5,0)</f>
        <v>#N/A</v>
      </c>
    </row>
    <row r="197" spans="1:9">
      <c r="A197" s="139"/>
      <c r="B197" s="139"/>
      <c r="C197" s="139"/>
      <c r="D197" s="132" t="e">
        <f>VLOOKUP(C197,'MASTER DATA'!A:B,2,0)</f>
        <v>#N/A</v>
      </c>
      <c r="E197" s="300"/>
      <c r="F197" s="1" t="e">
        <f t="shared" si="11"/>
        <v>#N/A</v>
      </c>
      <c r="H197" s="1" t="str">
        <f t="shared" si="12"/>
        <v/>
      </c>
      <c r="I197" t="e">
        <f>VLOOKUP(B197,WMS!$H$4:$L$25965,5,0)</f>
        <v>#N/A</v>
      </c>
    </row>
    <row r="198" spans="1:9">
      <c r="A198" s="139"/>
      <c r="B198" s="139"/>
      <c r="C198" s="139"/>
      <c r="D198" s="132" t="e">
        <f>VLOOKUP(C198,'MASTER DATA'!A:B,2,0)</f>
        <v>#N/A</v>
      </c>
      <c r="E198" s="300"/>
      <c r="F198" s="1" t="e">
        <f t="shared" si="11"/>
        <v>#N/A</v>
      </c>
      <c r="H198" s="1" t="str">
        <f t="shared" si="12"/>
        <v/>
      </c>
      <c r="I198" t="e">
        <f>VLOOKUP(B198,WMS!$H$4:$L$25965,5,0)</f>
        <v>#N/A</v>
      </c>
    </row>
    <row r="199" spans="1:9">
      <c r="A199" s="139"/>
      <c r="B199" s="139"/>
      <c r="C199" s="139"/>
      <c r="D199" s="132" t="e">
        <f>VLOOKUP(C199,'MASTER DATA'!A:B,2,0)</f>
        <v>#N/A</v>
      </c>
      <c r="E199" s="300"/>
      <c r="F199" s="1" t="e">
        <f t="shared" si="11"/>
        <v>#N/A</v>
      </c>
      <c r="H199" s="1" t="str">
        <f t="shared" si="12"/>
        <v/>
      </c>
      <c r="I199" t="e">
        <f>VLOOKUP(B199,WMS!$H$4:$L$25965,5,0)</f>
        <v>#N/A</v>
      </c>
    </row>
    <row r="200" spans="1:9">
      <c r="A200" s="139"/>
      <c r="B200" s="139"/>
      <c r="C200" s="139"/>
      <c r="D200" s="132" t="e">
        <f>VLOOKUP(C200,'MASTER DATA'!A:B,2,0)</f>
        <v>#N/A</v>
      </c>
      <c r="E200" s="300"/>
      <c r="F200" s="1" t="e">
        <f t="shared" si="11"/>
        <v>#N/A</v>
      </c>
      <c r="H200" s="1" t="str">
        <f t="shared" si="12"/>
        <v/>
      </c>
      <c r="I200" t="e">
        <f>VLOOKUP(B200,WMS!$H$4:$L$25965,5,0)</f>
        <v>#N/A</v>
      </c>
    </row>
    <row r="201" spans="1:9">
      <c r="A201" s="139"/>
      <c r="B201" s="139"/>
      <c r="C201" s="139"/>
      <c r="D201" s="132" t="e">
        <f>VLOOKUP(C201,'MASTER DATA'!A:B,2,0)</f>
        <v>#N/A</v>
      </c>
      <c r="E201" s="300"/>
      <c r="F201" s="1" t="e">
        <f t="shared" si="11"/>
        <v>#N/A</v>
      </c>
      <c r="H201" s="1" t="str">
        <f t="shared" si="12"/>
        <v/>
      </c>
      <c r="I201" t="e">
        <f>VLOOKUP(B201,WMS!$H$4:$L$25965,5,0)</f>
        <v>#N/A</v>
      </c>
    </row>
    <row r="202" spans="1:9">
      <c r="A202" s="139"/>
      <c r="B202" s="139"/>
      <c r="C202" s="139"/>
      <c r="D202" s="132" t="e">
        <f>VLOOKUP(C202,'MASTER DATA'!A:B,2,0)</f>
        <v>#N/A</v>
      </c>
      <c r="E202" s="300"/>
      <c r="F202" s="1" t="e">
        <f t="shared" si="11"/>
        <v>#N/A</v>
      </c>
      <c r="H202" s="1" t="str">
        <f t="shared" si="12"/>
        <v/>
      </c>
      <c r="I202" t="e">
        <f>VLOOKUP(B202,WMS!$H$4:$L$25965,5,0)</f>
        <v>#N/A</v>
      </c>
    </row>
    <row r="203" spans="1:9">
      <c r="A203" s="139"/>
      <c r="B203" s="139"/>
      <c r="C203" s="139"/>
      <c r="D203" s="132" t="e">
        <f>VLOOKUP(C203,'MASTER DATA'!A:B,2,0)</f>
        <v>#N/A</v>
      </c>
      <c r="E203" s="300"/>
      <c r="F203" s="1" t="e">
        <f t="shared" si="11"/>
        <v>#N/A</v>
      </c>
      <c r="H203" s="1" t="str">
        <f t="shared" si="12"/>
        <v/>
      </c>
      <c r="I203" t="e">
        <f>VLOOKUP(B203,WMS!$H$4:$L$25965,5,0)</f>
        <v>#N/A</v>
      </c>
    </row>
    <row r="204" spans="1:9">
      <c r="A204" s="139"/>
      <c r="B204" s="139"/>
      <c r="C204" s="139"/>
      <c r="D204" s="132" t="e">
        <f>VLOOKUP(C204,'MASTER DATA'!A:B,2,0)</f>
        <v>#N/A</v>
      </c>
      <c r="E204" s="300"/>
      <c r="F204" s="1" t="e">
        <f t="shared" si="11"/>
        <v>#N/A</v>
      </c>
      <c r="H204" s="1" t="str">
        <f t="shared" si="12"/>
        <v/>
      </c>
      <c r="I204" t="e">
        <f>VLOOKUP(B204,WMS!$H$4:$L$25965,5,0)</f>
        <v>#N/A</v>
      </c>
    </row>
    <row r="205" spans="1:9">
      <c r="A205" s="139"/>
      <c r="B205" s="139"/>
      <c r="C205" s="139"/>
      <c r="D205" s="132" t="e">
        <f>VLOOKUP(C205,'MASTER DATA'!A:B,2,0)</f>
        <v>#N/A</v>
      </c>
      <c r="E205" s="300"/>
      <c r="F205" s="1" t="e">
        <f t="shared" si="11"/>
        <v>#N/A</v>
      </c>
      <c r="H205" s="1" t="str">
        <f t="shared" si="12"/>
        <v/>
      </c>
      <c r="I205" t="e">
        <f>VLOOKUP(B205,WMS!$H$4:$L$25965,5,0)</f>
        <v>#N/A</v>
      </c>
    </row>
    <row r="206" spans="1:9">
      <c r="A206" s="139"/>
      <c r="B206" s="139"/>
      <c r="C206" s="139"/>
      <c r="D206" s="132" t="e">
        <f>VLOOKUP(C206,'MASTER DATA'!A:B,2,0)</f>
        <v>#N/A</v>
      </c>
      <c r="E206" s="300"/>
      <c r="F206" s="1" t="e">
        <f t="shared" si="11"/>
        <v>#N/A</v>
      </c>
      <c r="H206" s="1" t="str">
        <f t="shared" si="12"/>
        <v/>
      </c>
      <c r="I206" t="e">
        <f>VLOOKUP(B206,WMS!$H$4:$L$25965,5,0)</f>
        <v>#N/A</v>
      </c>
    </row>
    <row r="207" spans="1:9">
      <c r="A207" s="139"/>
      <c r="B207" s="139"/>
      <c r="C207" s="139"/>
      <c r="D207" s="132" t="e">
        <f>VLOOKUP(C207,'MASTER DATA'!A:B,2,0)</f>
        <v>#N/A</v>
      </c>
      <c r="E207" s="300"/>
      <c r="F207" s="1" t="e">
        <f t="shared" si="11"/>
        <v>#N/A</v>
      </c>
      <c r="H207" s="1" t="str">
        <f t="shared" si="12"/>
        <v/>
      </c>
      <c r="I207" t="e">
        <f>VLOOKUP(B207,WMS!$H$4:$L$25965,5,0)</f>
        <v>#N/A</v>
      </c>
    </row>
    <row r="208" spans="1:9">
      <c r="A208" s="139"/>
      <c r="B208" s="139"/>
      <c r="C208" s="139"/>
      <c r="D208" s="132" t="e">
        <f>VLOOKUP(C208,'MASTER DATA'!A:B,2,0)</f>
        <v>#N/A</v>
      </c>
      <c r="E208" s="300"/>
      <c r="F208" s="1" t="e">
        <f t="shared" si="11"/>
        <v>#N/A</v>
      </c>
      <c r="H208" s="1" t="str">
        <f t="shared" si="12"/>
        <v/>
      </c>
      <c r="I208" t="e">
        <f>VLOOKUP(B208,WMS!$H$4:$L$25965,5,0)</f>
        <v>#N/A</v>
      </c>
    </row>
    <row r="209" spans="1:9">
      <c r="A209" s="139"/>
      <c r="B209" s="139"/>
      <c r="C209" s="139"/>
      <c r="D209" s="132" t="e">
        <f>VLOOKUP(C209,'MASTER DATA'!A:B,2,0)</f>
        <v>#N/A</v>
      </c>
      <c r="E209" s="300"/>
      <c r="F209" s="1" t="e">
        <f t="shared" si="11"/>
        <v>#N/A</v>
      </c>
      <c r="H209" s="1" t="str">
        <f t="shared" si="12"/>
        <v/>
      </c>
      <c r="I209" t="e">
        <f>VLOOKUP(B209,WMS!$H$4:$L$25965,5,0)</f>
        <v>#N/A</v>
      </c>
    </row>
    <row r="210" spans="1:9">
      <c r="A210" s="139"/>
      <c r="B210" s="139"/>
      <c r="C210" s="139"/>
      <c r="D210" s="132" t="e">
        <f>VLOOKUP(C210,'MASTER DATA'!A:B,2,0)</f>
        <v>#N/A</v>
      </c>
      <c r="E210" s="300"/>
      <c r="F210" s="1" t="e">
        <f t="shared" si="11"/>
        <v>#N/A</v>
      </c>
      <c r="H210" s="1" t="str">
        <f t="shared" si="12"/>
        <v/>
      </c>
      <c r="I210" t="e">
        <f>VLOOKUP(B210,WMS!$H$4:$L$25965,5,0)</f>
        <v>#N/A</v>
      </c>
    </row>
    <row r="211" spans="1:9">
      <c r="A211" s="139"/>
      <c r="B211" s="139"/>
      <c r="C211" s="139"/>
      <c r="D211" s="132" t="e">
        <f>VLOOKUP(C211,'MASTER DATA'!A:B,2,0)</f>
        <v>#N/A</v>
      </c>
      <c r="E211" s="139"/>
      <c r="F211" s="1" t="e">
        <f t="shared" si="11"/>
        <v>#N/A</v>
      </c>
      <c r="H211" s="1" t="str">
        <f t="shared" si="12"/>
        <v/>
      </c>
      <c r="I211" t="e">
        <f>VLOOKUP(B211,WMS!$H$4:$L$25965,5,0)</f>
        <v>#N/A</v>
      </c>
    </row>
    <row r="212" spans="1:9">
      <c r="A212" s="139"/>
      <c r="B212" s="139"/>
      <c r="C212" s="139"/>
      <c r="D212" s="132" t="e">
        <f>VLOOKUP(C212,'MASTER DATA'!A:B,2,0)</f>
        <v>#N/A</v>
      </c>
      <c r="E212" s="300"/>
      <c r="F212" s="1" t="e">
        <f t="shared" si="11"/>
        <v>#N/A</v>
      </c>
      <c r="H212" s="1" t="str">
        <f t="shared" si="12"/>
        <v/>
      </c>
      <c r="I212" t="e">
        <f>VLOOKUP(B212,WMS!$H$4:$L$25965,5,0)</f>
        <v>#N/A</v>
      </c>
    </row>
    <row r="213" spans="1:9">
      <c r="B213" s="139"/>
      <c r="C213" s="139"/>
      <c r="D213" s="132" t="e">
        <f>VLOOKUP(C213,'MASTER DATA'!A:B,2,0)</f>
        <v>#N/A</v>
      </c>
      <c r="E213" s="300"/>
      <c r="F213" s="1" t="e">
        <f t="shared" ref="F213:F276" si="13">C213=I213</f>
        <v>#N/A</v>
      </c>
      <c r="H213" s="1" t="str">
        <f t="shared" si="12"/>
        <v/>
      </c>
      <c r="I213" t="e">
        <f>VLOOKUP(B213,WMS!$H$4:$L$25965,5,0)</f>
        <v>#N/A</v>
      </c>
    </row>
    <row r="214" spans="1:9">
      <c r="B214" s="139"/>
      <c r="C214" s="139"/>
      <c r="D214" s="132" t="e">
        <f>VLOOKUP(C214,'MASTER DATA'!A:B,2,0)</f>
        <v>#N/A</v>
      </c>
      <c r="E214" s="300"/>
      <c r="F214" s="1" t="e">
        <f t="shared" si="13"/>
        <v>#N/A</v>
      </c>
      <c r="H214" s="1" t="str">
        <f t="shared" si="12"/>
        <v/>
      </c>
      <c r="I214" t="e">
        <f>VLOOKUP(B214,WMS!$H$4:$L$25965,5,0)</f>
        <v>#N/A</v>
      </c>
    </row>
    <row r="215" spans="1:9">
      <c r="B215" s="139"/>
      <c r="C215" s="139"/>
      <c r="D215" s="132" t="e">
        <f>VLOOKUP(C215,'MASTER DATA'!A:B,2,0)</f>
        <v>#N/A</v>
      </c>
      <c r="E215" s="300"/>
      <c r="F215" s="1" t="e">
        <f t="shared" si="13"/>
        <v>#N/A</v>
      </c>
      <c r="H215" s="1" t="str">
        <f t="shared" si="12"/>
        <v/>
      </c>
      <c r="I215" t="e">
        <f>VLOOKUP(B215,WMS!$H$4:$L$25965,5,0)</f>
        <v>#N/A</v>
      </c>
    </row>
    <row r="216" spans="1:9">
      <c r="B216" s="139"/>
      <c r="C216" s="139"/>
      <c r="D216" s="132" t="e">
        <f>VLOOKUP(C216,'MASTER DATA'!A:B,2,0)</f>
        <v>#N/A</v>
      </c>
      <c r="E216" s="300"/>
      <c r="F216" s="1" t="e">
        <f t="shared" si="13"/>
        <v>#N/A</v>
      </c>
      <c r="H216" s="1" t="str">
        <f t="shared" si="12"/>
        <v/>
      </c>
      <c r="I216" t="e">
        <f>VLOOKUP(B216,WMS!$H$4:$L$25965,5,0)</f>
        <v>#N/A</v>
      </c>
    </row>
    <row r="217" spans="1:9">
      <c r="B217" s="139"/>
      <c r="C217" s="139"/>
      <c r="D217" s="132" t="e">
        <f>VLOOKUP(C217,'MASTER DATA'!A:B,2,0)</f>
        <v>#N/A</v>
      </c>
      <c r="E217" s="300"/>
      <c r="F217" s="1" t="e">
        <f t="shared" si="13"/>
        <v>#N/A</v>
      </c>
      <c r="H217" s="1" t="str">
        <f t="shared" si="12"/>
        <v/>
      </c>
      <c r="I217" t="e">
        <f>VLOOKUP(B217,WMS!$H$4:$L$25965,5,0)</f>
        <v>#N/A</v>
      </c>
    </row>
    <row r="218" spans="1:9">
      <c r="B218" s="139"/>
      <c r="C218" s="139"/>
      <c r="D218" s="132" t="e">
        <f>VLOOKUP(C218,'MASTER DATA'!A:B,2,0)</f>
        <v>#N/A</v>
      </c>
      <c r="E218" s="300"/>
      <c r="F218" s="1" t="e">
        <f t="shared" si="13"/>
        <v>#N/A</v>
      </c>
      <c r="H218" s="1" t="str">
        <f t="shared" si="12"/>
        <v/>
      </c>
      <c r="I218" t="e">
        <f>VLOOKUP(B218,WMS!$H$4:$L$25965,5,0)</f>
        <v>#N/A</v>
      </c>
    </row>
    <row r="219" spans="1:9">
      <c r="B219" s="139"/>
      <c r="C219" s="139"/>
      <c r="D219" s="132" t="e">
        <f>VLOOKUP(C219,'MASTER DATA'!A:B,2,0)</f>
        <v>#N/A</v>
      </c>
      <c r="E219" s="300"/>
      <c r="F219" s="1" t="e">
        <f t="shared" si="13"/>
        <v>#N/A</v>
      </c>
      <c r="H219" s="1" t="str">
        <f t="shared" si="12"/>
        <v/>
      </c>
      <c r="I219" t="e">
        <f>VLOOKUP(B219,WMS!$H$4:$L$25965,5,0)</f>
        <v>#N/A</v>
      </c>
    </row>
    <row r="220" spans="1:9">
      <c r="B220" s="139"/>
      <c r="C220" s="139"/>
      <c r="D220" s="132" t="e">
        <f>VLOOKUP(C220,'MASTER DATA'!A:B,2,0)</f>
        <v>#N/A</v>
      </c>
      <c r="E220" s="300"/>
      <c r="F220" s="1" t="e">
        <f t="shared" si="13"/>
        <v>#N/A</v>
      </c>
      <c r="H220" s="1" t="str">
        <f t="shared" si="12"/>
        <v/>
      </c>
      <c r="I220" t="e">
        <f>VLOOKUP(B220,WMS!$H$4:$L$25965,5,0)</f>
        <v>#N/A</v>
      </c>
    </row>
    <row r="221" spans="1:9">
      <c r="B221" s="139"/>
      <c r="C221" s="139"/>
      <c r="D221" s="132" t="e">
        <f>VLOOKUP(C221,'MASTER DATA'!A:B,2,0)</f>
        <v>#N/A</v>
      </c>
      <c r="E221" s="300"/>
      <c r="F221" s="1" t="e">
        <f t="shared" si="13"/>
        <v>#N/A</v>
      </c>
      <c r="H221" s="1" t="str">
        <f t="shared" si="12"/>
        <v/>
      </c>
      <c r="I221" t="e">
        <f>VLOOKUP(B221,WMS!$H$4:$L$25965,5,0)</f>
        <v>#N/A</v>
      </c>
    </row>
    <row r="222" spans="1:9">
      <c r="B222" s="139"/>
      <c r="C222" s="139"/>
      <c r="D222" s="132" t="e">
        <f>VLOOKUP(C222,'MASTER DATA'!A:B,2,0)</f>
        <v>#N/A</v>
      </c>
      <c r="E222" s="300"/>
      <c r="F222" s="1" t="e">
        <f t="shared" si="13"/>
        <v>#N/A</v>
      </c>
      <c r="H222" s="1" t="str">
        <f t="shared" si="12"/>
        <v/>
      </c>
      <c r="I222" t="e">
        <f>VLOOKUP(B222,WMS!$H$4:$L$25965,5,0)</f>
        <v>#N/A</v>
      </c>
    </row>
    <row r="223" spans="1:9">
      <c r="B223" s="139"/>
      <c r="C223" s="139"/>
      <c r="D223" s="132" t="e">
        <f>VLOOKUP(C223,'MASTER DATA'!A:B,2,0)</f>
        <v>#N/A</v>
      </c>
      <c r="E223" s="300"/>
      <c r="F223" s="1" t="e">
        <f t="shared" si="13"/>
        <v>#N/A</v>
      </c>
      <c r="H223" s="1" t="str">
        <f t="shared" si="12"/>
        <v/>
      </c>
      <c r="I223" t="e">
        <f>VLOOKUP(B223,WMS!$H$4:$L$25965,5,0)</f>
        <v>#N/A</v>
      </c>
    </row>
    <row r="224" spans="1:9">
      <c r="B224" s="139"/>
      <c r="C224" s="139"/>
      <c r="D224" s="132" t="e">
        <f>VLOOKUP(C224,'MASTER DATA'!A:B,2,0)</f>
        <v>#N/A</v>
      </c>
      <c r="E224" s="300"/>
      <c r="F224" s="1" t="e">
        <f t="shared" si="13"/>
        <v>#N/A</v>
      </c>
      <c r="H224" s="1" t="str">
        <f t="shared" si="12"/>
        <v/>
      </c>
      <c r="I224" t="e">
        <f>VLOOKUP(B224,WMS!$H$4:$L$25965,5,0)</f>
        <v>#N/A</v>
      </c>
    </row>
    <row r="225" spans="2:9">
      <c r="B225" s="139"/>
      <c r="C225" s="139"/>
      <c r="D225" s="132" t="e">
        <f>VLOOKUP(C225,'MASTER DATA'!A:B,2,0)</f>
        <v>#N/A</v>
      </c>
      <c r="E225" s="300"/>
      <c r="F225" s="1" t="e">
        <f t="shared" si="13"/>
        <v>#N/A</v>
      </c>
      <c r="H225" s="1" t="str">
        <f t="shared" si="12"/>
        <v/>
      </c>
      <c r="I225" t="e">
        <f>VLOOKUP(B225,WMS!$H$4:$L$25965,5,0)</f>
        <v>#N/A</v>
      </c>
    </row>
    <row r="226" spans="2:9">
      <c r="B226" s="139"/>
      <c r="C226" s="139"/>
      <c r="D226" s="132" t="e">
        <f>VLOOKUP(C226,'MASTER DATA'!A:B,2,0)</f>
        <v>#N/A</v>
      </c>
      <c r="E226" s="300"/>
      <c r="F226" s="1" t="e">
        <f t="shared" si="13"/>
        <v>#N/A</v>
      </c>
      <c r="H226" s="1" t="str">
        <f t="shared" si="12"/>
        <v/>
      </c>
      <c r="I226" t="e">
        <f>VLOOKUP(B226,WMS!$H$4:$L$25965,5,0)</f>
        <v>#N/A</v>
      </c>
    </row>
    <row r="227" spans="2:9">
      <c r="B227" s="139"/>
      <c r="C227" s="139"/>
      <c r="D227" s="132" t="e">
        <f>VLOOKUP(C227,'MASTER DATA'!A:B,2,0)</f>
        <v>#N/A</v>
      </c>
      <c r="E227" s="300"/>
      <c r="F227" s="1" t="e">
        <f t="shared" si="13"/>
        <v>#N/A</v>
      </c>
      <c r="H227" s="1" t="str">
        <f t="shared" si="12"/>
        <v/>
      </c>
      <c r="I227" t="e">
        <f>VLOOKUP(B227,WMS!$H$4:$L$25965,5,0)</f>
        <v>#N/A</v>
      </c>
    </row>
    <row r="228" spans="2:9">
      <c r="B228" s="139"/>
      <c r="C228" s="139"/>
      <c r="D228" s="132" t="e">
        <f>VLOOKUP(C228,'MASTER DATA'!A:B,2,0)</f>
        <v>#N/A</v>
      </c>
      <c r="E228" s="300"/>
      <c r="F228" s="1" t="e">
        <f t="shared" si="13"/>
        <v>#N/A</v>
      </c>
      <c r="H228" s="1" t="str">
        <f t="shared" si="12"/>
        <v/>
      </c>
      <c r="I228" t="e">
        <f>VLOOKUP(B228,WMS!$H$4:$L$25965,5,0)</f>
        <v>#N/A</v>
      </c>
    </row>
    <row r="229" spans="2:9">
      <c r="B229" s="139"/>
      <c r="C229" s="139"/>
      <c r="D229" s="132" t="e">
        <f>VLOOKUP(C229,'MASTER DATA'!A:B,2,0)</f>
        <v>#N/A</v>
      </c>
      <c r="E229" s="300"/>
      <c r="F229" s="1" t="e">
        <f t="shared" si="13"/>
        <v>#N/A</v>
      </c>
      <c r="H229" s="1" t="str">
        <f t="shared" si="12"/>
        <v/>
      </c>
      <c r="I229" t="e">
        <f>VLOOKUP(B229,WMS!$H$4:$L$25965,5,0)</f>
        <v>#N/A</v>
      </c>
    </row>
    <row r="230" spans="2:9">
      <c r="B230" s="139"/>
      <c r="C230" s="139"/>
      <c r="D230" s="132" t="e">
        <f>VLOOKUP(C230,'MASTER DATA'!A:B,2,0)</f>
        <v>#N/A</v>
      </c>
      <c r="E230" s="300"/>
      <c r="F230" s="1" t="e">
        <f t="shared" si="13"/>
        <v>#N/A</v>
      </c>
      <c r="H230" s="1" t="str">
        <f t="shared" si="12"/>
        <v/>
      </c>
      <c r="I230" t="e">
        <f>VLOOKUP(B230,WMS!$H$4:$L$25965,5,0)</f>
        <v>#N/A</v>
      </c>
    </row>
    <row r="231" spans="2:9">
      <c r="B231" s="139"/>
      <c r="C231" s="139"/>
      <c r="D231" s="132" t="e">
        <f>VLOOKUP(C231,'MASTER DATA'!A:B,2,0)</f>
        <v>#N/A</v>
      </c>
      <c r="E231" s="300"/>
      <c r="F231" s="1" t="e">
        <f t="shared" si="13"/>
        <v>#N/A</v>
      </c>
      <c r="H231" s="1" t="str">
        <f t="shared" si="12"/>
        <v/>
      </c>
      <c r="I231" t="e">
        <f>VLOOKUP(B231,WMS!$H$4:$L$25965,5,0)</f>
        <v>#N/A</v>
      </c>
    </row>
    <row r="232" spans="2:9">
      <c r="B232" s="139"/>
      <c r="C232" s="139"/>
      <c r="D232" s="132" t="e">
        <f>VLOOKUP(C232,'MASTER DATA'!A:B,2,0)</f>
        <v>#N/A</v>
      </c>
      <c r="E232" s="300"/>
      <c r="F232" s="1" t="e">
        <f t="shared" si="13"/>
        <v>#N/A</v>
      </c>
      <c r="H232" s="1" t="str">
        <f t="shared" si="12"/>
        <v/>
      </c>
      <c r="I232" t="e">
        <f>VLOOKUP(B232,WMS!$H$4:$L$25965,5,0)</f>
        <v>#N/A</v>
      </c>
    </row>
    <row r="233" spans="2:9">
      <c r="B233" s="139"/>
      <c r="C233" s="139"/>
      <c r="D233" s="132" t="e">
        <f>VLOOKUP(C233,'MASTER DATA'!A:B,2,0)</f>
        <v>#N/A</v>
      </c>
      <c r="E233" s="300"/>
      <c r="F233" s="1" t="e">
        <f t="shared" si="13"/>
        <v>#N/A</v>
      </c>
      <c r="H233" s="1" t="str">
        <f t="shared" si="12"/>
        <v/>
      </c>
      <c r="I233" t="e">
        <f>VLOOKUP(B233,WMS!$H$4:$L$25965,5,0)</f>
        <v>#N/A</v>
      </c>
    </row>
    <row r="234" spans="2:9">
      <c r="B234" s="139"/>
      <c r="C234" s="139"/>
      <c r="D234" s="132" t="e">
        <f>VLOOKUP(C234,'MASTER DATA'!A:B,2,0)</f>
        <v>#N/A</v>
      </c>
      <c r="E234" s="300"/>
      <c r="F234" s="1" t="e">
        <f t="shared" si="13"/>
        <v>#N/A</v>
      </c>
      <c r="H234" s="1" t="str">
        <f t="shared" si="12"/>
        <v/>
      </c>
      <c r="I234" t="e">
        <f>VLOOKUP(B234,WMS!$H$4:$L$25965,5,0)</f>
        <v>#N/A</v>
      </c>
    </row>
    <row r="235" spans="2:9">
      <c r="B235" s="139"/>
      <c r="C235" s="139"/>
      <c r="D235" s="132" t="e">
        <f>VLOOKUP(C235,'MASTER DATA'!A:B,2,0)</f>
        <v>#N/A</v>
      </c>
      <c r="E235" s="300"/>
      <c r="F235" s="1" t="e">
        <f t="shared" si="13"/>
        <v>#N/A</v>
      </c>
      <c r="H235" s="1" t="str">
        <f t="shared" si="12"/>
        <v/>
      </c>
      <c r="I235" t="e">
        <f>VLOOKUP(B235,WMS!$H$4:$L$25965,5,0)</f>
        <v>#N/A</v>
      </c>
    </row>
    <row r="236" spans="2:9">
      <c r="B236" s="139"/>
      <c r="C236" s="139"/>
      <c r="D236" s="132" t="e">
        <f>VLOOKUP(C236,'MASTER DATA'!A:B,2,0)</f>
        <v>#N/A</v>
      </c>
      <c r="E236" s="300"/>
      <c r="F236" s="1" t="e">
        <f t="shared" si="13"/>
        <v>#N/A</v>
      </c>
      <c r="H236" s="1" t="str">
        <f t="shared" si="12"/>
        <v/>
      </c>
      <c r="I236" t="e">
        <f>VLOOKUP(B236,WMS!$H$4:$L$25965,5,0)</f>
        <v>#N/A</v>
      </c>
    </row>
    <row r="237" spans="2:9">
      <c r="B237" s="139"/>
      <c r="C237" s="139"/>
      <c r="D237" s="132" t="e">
        <f>VLOOKUP(C237,'MASTER DATA'!A:B,2,0)</f>
        <v>#N/A</v>
      </c>
      <c r="E237" s="300"/>
      <c r="F237" s="1" t="e">
        <f t="shared" si="13"/>
        <v>#N/A</v>
      </c>
      <c r="H237" s="1" t="str">
        <f t="shared" si="12"/>
        <v/>
      </c>
      <c r="I237" t="e">
        <f>VLOOKUP(B237,WMS!$H$4:$L$25965,5,0)</f>
        <v>#N/A</v>
      </c>
    </row>
    <row r="238" spans="2:9">
      <c r="B238" s="139"/>
      <c r="C238" s="223"/>
      <c r="D238" s="132" t="e">
        <f>VLOOKUP(C238,'MASTER DATA'!A:B,2,0)</f>
        <v>#N/A</v>
      </c>
      <c r="E238" s="140"/>
      <c r="F238" s="1" t="e">
        <f t="shared" si="13"/>
        <v>#N/A</v>
      </c>
      <c r="H238" s="1" t="str">
        <f t="shared" si="12"/>
        <v/>
      </c>
      <c r="I238" t="e">
        <f>VLOOKUP(B238,WMS!$H$4:$L$25965,5,0)</f>
        <v>#N/A</v>
      </c>
    </row>
    <row r="239" spans="2:9">
      <c r="B239" s="139"/>
      <c r="C239" s="223"/>
      <c r="D239" s="132" t="e">
        <f>VLOOKUP(C239,'MASTER DATA'!A:B,2,0)</f>
        <v>#N/A</v>
      </c>
      <c r="E239" s="140"/>
      <c r="F239" s="1" t="e">
        <f t="shared" si="13"/>
        <v>#N/A</v>
      </c>
      <c r="H239" s="1" t="str">
        <f t="shared" si="12"/>
        <v/>
      </c>
      <c r="I239" t="e">
        <f>VLOOKUP(B239,WMS!$H$4:$L$25965,5,0)</f>
        <v>#N/A</v>
      </c>
    </row>
    <row r="240" spans="2:9">
      <c r="B240" s="222"/>
      <c r="C240" s="223"/>
      <c r="D240" s="132" t="e">
        <f>VLOOKUP(C240,'MASTER DATA'!A:B,2,0)</f>
        <v>#N/A</v>
      </c>
      <c r="E240" s="140"/>
      <c r="F240" s="1" t="e">
        <f t="shared" si="13"/>
        <v>#N/A</v>
      </c>
      <c r="H240" s="1" t="str">
        <f t="shared" si="12"/>
        <v/>
      </c>
      <c r="I240" t="e">
        <f>VLOOKUP(B240,WMS!$H$4:$L$25965,5,0)</f>
        <v>#N/A</v>
      </c>
    </row>
    <row r="241" spans="2:9">
      <c r="B241" s="139"/>
      <c r="C241" s="223"/>
      <c r="D241" s="132" t="e">
        <f>VLOOKUP(C241,'MASTER DATA'!A:B,2,0)</f>
        <v>#N/A</v>
      </c>
      <c r="E241" s="140"/>
      <c r="F241" s="1" t="e">
        <f t="shared" si="13"/>
        <v>#N/A</v>
      </c>
      <c r="H241" s="1" t="str">
        <f t="shared" si="12"/>
        <v/>
      </c>
      <c r="I241" t="e">
        <f>VLOOKUP(B241,WMS!$H$4:$L$25965,5,0)</f>
        <v>#N/A</v>
      </c>
    </row>
    <row r="242" spans="2:9">
      <c r="B242" s="139"/>
      <c r="C242" s="223"/>
      <c r="D242" s="132" t="e">
        <f>VLOOKUP(C242,'MASTER DATA'!A:B,2,0)</f>
        <v>#N/A</v>
      </c>
      <c r="E242" s="140"/>
      <c r="F242" s="1" t="e">
        <f t="shared" si="13"/>
        <v>#N/A</v>
      </c>
      <c r="H242" s="1" t="str">
        <f t="shared" si="12"/>
        <v/>
      </c>
      <c r="I242" t="e">
        <f>VLOOKUP(B242,WMS!$H$4:$L$25965,5,0)</f>
        <v>#N/A</v>
      </c>
    </row>
    <row r="243" spans="2:9">
      <c r="B243" s="139"/>
      <c r="C243" s="223"/>
      <c r="D243" s="132" t="e">
        <f>VLOOKUP(C243,'MASTER DATA'!A:B,2,0)</f>
        <v>#N/A</v>
      </c>
      <c r="E243" s="140"/>
      <c r="F243" s="1" t="e">
        <f t="shared" si="13"/>
        <v>#N/A</v>
      </c>
      <c r="H243" s="1" t="str">
        <f t="shared" si="12"/>
        <v/>
      </c>
      <c r="I243" t="e">
        <f>VLOOKUP(B243,WMS!$H$4:$L$25965,5,0)</f>
        <v>#N/A</v>
      </c>
    </row>
    <row r="244" spans="2:9">
      <c r="B244" s="139"/>
      <c r="C244" s="223"/>
      <c r="D244" s="132" t="e">
        <f>VLOOKUP(C244,'MASTER DATA'!A:B,2,0)</f>
        <v>#N/A</v>
      </c>
      <c r="E244" s="140"/>
      <c r="F244" s="1" t="e">
        <f t="shared" si="13"/>
        <v>#N/A</v>
      </c>
      <c r="H244" s="1" t="str">
        <f t="shared" si="12"/>
        <v/>
      </c>
      <c r="I244" t="e">
        <f>VLOOKUP(B244,WMS!$H$4:$L$25965,5,0)</f>
        <v>#N/A</v>
      </c>
    </row>
    <row r="245" spans="2:9">
      <c r="B245" s="139"/>
      <c r="C245" s="223"/>
      <c r="D245" s="132" t="e">
        <f>VLOOKUP(C245,'MASTER DATA'!A:B,2,0)</f>
        <v>#N/A</v>
      </c>
      <c r="E245" s="140"/>
      <c r="F245" s="1" t="e">
        <f t="shared" si="13"/>
        <v>#N/A</v>
      </c>
      <c r="H245" s="1" t="str">
        <f t="shared" si="12"/>
        <v/>
      </c>
      <c r="I245" t="e">
        <f>VLOOKUP(B245,WMS!$H$4:$L$25965,5,0)</f>
        <v>#N/A</v>
      </c>
    </row>
    <row r="246" spans="2:9">
      <c r="B246" s="139"/>
      <c r="C246" s="223"/>
      <c r="D246" s="132" t="e">
        <f>VLOOKUP(C246,'MASTER DATA'!A:B,2,0)</f>
        <v>#N/A</v>
      </c>
      <c r="E246" s="140"/>
      <c r="F246" s="1" t="e">
        <f t="shared" si="13"/>
        <v>#N/A</v>
      </c>
      <c r="H246" s="1" t="str">
        <f t="shared" si="12"/>
        <v/>
      </c>
      <c r="I246" t="e">
        <f>VLOOKUP(B246,WMS!$H$4:$L$25965,5,0)</f>
        <v>#N/A</v>
      </c>
    </row>
    <row r="247" spans="2:9">
      <c r="B247" s="139"/>
      <c r="C247" s="223"/>
      <c r="D247" s="132" t="e">
        <f>VLOOKUP(C247,'MASTER DATA'!A:B,2,0)</f>
        <v>#N/A</v>
      </c>
      <c r="E247" s="140"/>
      <c r="F247" s="1" t="e">
        <f t="shared" si="13"/>
        <v>#N/A</v>
      </c>
      <c r="H247" s="1" t="str">
        <f t="shared" si="12"/>
        <v/>
      </c>
      <c r="I247" t="e">
        <f>VLOOKUP(B247,WMS!$H$4:$L$25965,5,0)</f>
        <v>#N/A</v>
      </c>
    </row>
    <row r="248" spans="2:9">
      <c r="B248" s="139"/>
      <c r="C248" s="223"/>
      <c r="D248" s="132" t="e">
        <f>VLOOKUP(C248,'MASTER DATA'!A:B,2,0)</f>
        <v>#N/A</v>
      </c>
      <c r="E248" s="140"/>
      <c r="F248" s="1" t="e">
        <f t="shared" si="13"/>
        <v>#N/A</v>
      </c>
      <c r="H248" s="1" t="str">
        <f t="shared" si="12"/>
        <v/>
      </c>
      <c r="I248" t="e">
        <f>VLOOKUP(B248,WMS!$H$4:$L$25965,5,0)</f>
        <v>#N/A</v>
      </c>
    </row>
    <row r="249" spans="2:9">
      <c r="B249" s="139"/>
      <c r="C249" s="223"/>
      <c r="D249" s="132" t="e">
        <f>VLOOKUP(C249,'MASTER DATA'!A:B,2,0)</f>
        <v>#N/A</v>
      </c>
      <c r="E249" s="140"/>
      <c r="F249" s="1" t="e">
        <f t="shared" si="13"/>
        <v>#N/A</v>
      </c>
      <c r="H249" s="1" t="str">
        <f t="shared" si="12"/>
        <v/>
      </c>
      <c r="I249" t="e">
        <f>VLOOKUP(B249,WMS!$H$4:$L$25965,5,0)</f>
        <v>#N/A</v>
      </c>
    </row>
    <row r="250" spans="2:9">
      <c r="B250" s="139"/>
      <c r="C250" s="223"/>
      <c r="D250" s="132" t="e">
        <f>VLOOKUP(C250,'MASTER DATA'!A:B,2,0)</f>
        <v>#N/A</v>
      </c>
      <c r="E250" s="140"/>
      <c r="F250" s="1" t="e">
        <f t="shared" si="13"/>
        <v>#N/A</v>
      </c>
      <c r="H250" s="1" t="str">
        <f t="shared" si="12"/>
        <v/>
      </c>
      <c r="I250" t="e">
        <f>VLOOKUP(B250,WMS!$H$4:$L$25965,5,0)</f>
        <v>#N/A</v>
      </c>
    </row>
    <row r="251" spans="2:9">
      <c r="B251" s="139"/>
      <c r="C251" s="223"/>
      <c r="D251" s="132" t="e">
        <f>VLOOKUP(C251,'MASTER DATA'!A:B,2,0)</f>
        <v>#N/A</v>
      </c>
      <c r="E251" s="140"/>
      <c r="F251" s="1" t="e">
        <f t="shared" si="13"/>
        <v>#N/A</v>
      </c>
      <c r="H251" s="1" t="str">
        <f t="shared" si="12"/>
        <v/>
      </c>
      <c r="I251" t="e">
        <f>VLOOKUP(B251,WMS!$H$4:$L$25965,5,0)</f>
        <v>#N/A</v>
      </c>
    </row>
    <row r="252" spans="2:9">
      <c r="B252" s="139"/>
      <c r="C252" s="223"/>
      <c r="D252" s="132" t="e">
        <f>VLOOKUP(C252,'MASTER DATA'!A:B,2,0)</f>
        <v>#N/A</v>
      </c>
      <c r="E252" s="140"/>
      <c r="F252" s="1" t="e">
        <f t="shared" si="13"/>
        <v>#N/A</v>
      </c>
      <c r="H252" s="1" t="str">
        <f t="shared" si="12"/>
        <v/>
      </c>
      <c r="I252" t="e">
        <f>VLOOKUP(B252,WMS!$H$4:$L$25965,5,0)</f>
        <v>#N/A</v>
      </c>
    </row>
    <row r="253" spans="2:9">
      <c r="B253" s="139"/>
      <c r="C253" s="223"/>
      <c r="D253" s="132" t="e">
        <f>VLOOKUP(C253,'MASTER DATA'!A:B,2,0)</f>
        <v>#N/A</v>
      </c>
      <c r="E253" s="140"/>
      <c r="F253" s="1" t="e">
        <f t="shared" si="13"/>
        <v>#N/A</v>
      </c>
      <c r="H253" s="1" t="str">
        <f t="shared" si="12"/>
        <v/>
      </c>
      <c r="I253" t="e">
        <f>VLOOKUP(B253,WMS!$H$4:$L$25965,5,0)</f>
        <v>#N/A</v>
      </c>
    </row>
    <row r="254" spans="2:9">
      <c r="B254" s="139"/>
      <c r="C254" s="223"/>
      <c r="D254" s="132" t="e">
        <f>VLOOKUP(C254,'MASTER DATA'!A:B,2,0)</f>
        <v>#N/A</v>
      </c>
      <c r="E254" s="140"/>
      <c r="F254" s="1" t="e">
        <f t="shared" si="13"/>
        <v>#N/A</v>
      </c>
      <c r="H254" s="1" t="str">
        <f t="shared" si="12"/>
        <v/>
      </c>
      <c r="I254" t="e">
        <f>VLOOKUP(B254,WMS!$H$4:$L$25965,5,0)</f>
        <v>#N/A</v>
      </c>
    </row>
    <row r="255" spans="2:9">
      <c r="B255" s="139"/>
      <c r="C255" s="223"/>
      <c r="D255" s="132" t="e">
        <f>VLOOKUP(C255,'MASTER DATA'!A:B,2,0)</f>
        <v>#N/A</v>
      </c>
      <c r="E255" s="140"/>
      <c r="F255" s="1" t="e">
        <f t="shared" si="13"/>
        <v>#N/A</v>
      </c>
      <c r="H255" s="1" t="str">
        <f t="shared" ref="H255:H318" si="14">B255&amp;C255</f>
        <v/>
      </c>
      <c r="I255" t="e">
        <f>VLOOKUP(B255,WMS!$H$4:$L$25965,5,0)</f>
        <v>#N/A</v>
      </c>
    </row>
    <row r="256" spans="2:9">
      <c r="B256" s="139"/>
      <c r="C256" s="223"/>
      <c r="D256" s="132" t="e">
        <f>VLOOKUP(C256,'MASTER DATA'!A:B,2,0)</f>
        <v>#N/A</v>
      </c>
      <c r="E256" s="140"/>
      <c r="F256" s="1" t="e">
        <f t="shared" si="13"/>
        <v>#N/A</v>
      </c>
      <c r="H256" s="1" t="str">
        <f t="shared" si="14"/>
        <v/>
      </c>
      <c r="I256" t="e">
        <f>VLOOKUP(B256,WMS!$H$4:$L$25965,5,0)</f>
        <v>#N/A</v>
      </c>
    </row>
    <row r="257" spans="2:9">
      <c r="B257" s="139"/>
      <c r="C257" s="223"/>
      <c r="D257" s="132" t="e">
        <f>VLOOKUP(C257,'MASTER DATA'!A:B,2,0)</f>
        <v>#N/A</v>
      </c>
      <c r="E257" s="140"/>
      <c r="F257" s="1" t="e">
        <f t="shared" si="13"/>
        <v>#N/A</v>
      </c>
      <c r="H257" s="1" t="str">
        <f t="shared" si="14"/>
        <v/>
      </c>
      <c r="I257" t="e">
        <f>VLOOKUP(B257,WMS!$H$4:$L$25965,5,0)</f>
        <v>#N/A</v>
      </c>
    </row>
    <row r="258" spans="2:9">
      <c r="B258" s="139"/>
      <c r="C258" s="223"/>
      <c r="D258" s="132" t="e">
        <f>VLOOKUP(C258,'MASTER DATA'!A:B,2,0)</f>
        <v>#N/A</v>
      </c>
      <c r="E258" s="140"/>
      <c r="F258" s="1" t="e">
        <f t="shared" si="13"/>
        <v>#N/A</v>
      </c>
      <c r="H258" s="1" t="str">
        <f t="shared" si="14"/>
        <v/>
      </c>
      <c r="I258" t="e">
        <f>VLOOKUP(B258,WMS!$H$4:$L$25965,5,0)</f>
        <v>#N/A</v>
      </c>
    </row>
    <row r="259" spans="2:9">
      <c r="B259" s="139"/>
      <c r="C259" s="223"/>
      <c r="D259" s="132" t="e">
        <f>VLOOKUP(C259,'MASTER DATA'!A:B,2,0)</f>
        <v>#N/A</v>
      </c>
      <c r="E259" s="140"/>
      <c r="F259" s="1" t="e">
        <f t="shared" si="13"/>
        <v>#N/A</v>
      </c>
      <c r="H259" s="1" t="str">
        <f t="shared" si="14"/>
        <v/>
      </c>
      <c r="I259" t="e">
        <f>VLOOKUP(B259,WMS!$H$4:$L$25965,5,0)</f>
        <v>#N/A</v>
      </c>
    </row>
    <row r="260" spans="2:9">
      <c r="B260" s="139"/>
      <c r="C260" s="223"/>
      <c r="D260" s="132" t="e">
        <f>VLOOKUP(C260,'MASTER DATA'!A:B,2,0)</f>
        <v>#N/A</v>
      </c>
      <c r="E260" s="140"/>
      <c r="F260" s="1" t="e">
        <f t="shared" si="13"/>
        <v>#N/A</v>
      </c>
      <c r="H260" s="1" t="str">
        <f t="shared" si="14"/>
        <v/>
      </c>
      <c r="I260" t="e">
        <f>VLOOKUP(B260,WMS!$H$4:$L$25965,5,0)</f>
        <v>#N/A</v>
      </c>
    </row>
    <row r="261" spans="2:9">
      <c r="B261" s="139"/>
      <c r="C261" s="223"/>
      <c r="D261" s="132" t="e">
        <f>VLOOKUP(C261,'MASTER DATA'!A:B,2,0)</f>
        <v>#N/A</v>
      </c>
      <c r="E261" s="140"/>
      <c r="F261" s="1" t="e">
        <f t="shared" si="13"/>
        <v>#N/A</v>
      </c>
      <c r="H261" s="1" t="str">
        <f t="shared" si="14"/>
        <v/>
      </c>
      <c r="I261" t="e">
        <f>VLOOKUP(B261,WMS!$H$4:$L$25965,5,0)</f>
        <v>#N/A</v>
      </c>
    </row>
    <row r="262" spans="2:9">
      <c r="B262" s="139"/>
      <c r="C262" s="223"/>
      <c r="D262" s="132" t="e">
        <f>VLOOKUP(C262,'MASTER DATA'!A:B,2,0)</f>
        <v>#N/A</v>
      </c>
      <c r="E262" s="140"/>
      <c r="F262" s="1" t="e">
        <f t="shared" si="13"/>
        <v>#N/A</v>
      </c>
      <c r="H262" s="1" t="str">
        <f t="shared" si="14"/>
        <v/>
      </c>
      <c r="I262" t="e">
        <f>VLOOKUP(B262,WMS!$H$4:$L$25965,5,0)</f>
        <v>#N/A</v>
      </c>
    </row>
    <row r="263" spans="2:9">
      <c r="B263" s="139"/>
      <c r="C263" s="223"/>
      <c r="D263" s="132" t="e">
        <f>VLOOKUP(C263,'MASTER DATA'!A:B,2,0)</f>
        <v>#N/A</v>
      </c>
      <c r="E263" s="140"/>
      <c r="F263" s="1" t="e">
        <f t="shared" si="13"/>
        <v>#N/A</v>
      </c>
      <c r="H263" s="1" t="str">
        <f t="shared" si="14"/>
        <v/>
      </c>
      <c r="I263" t="e">
        <f>VLOOKUP(B263,WMS!$H$4:$L$25965,5,0)</f>
        <v>#N/A</v>
      </c>
    </row>
    <row r="264" spans="2:9">
      <c r="B264" s="139"/>
      <c r="C264" s="223"/>
      <c r="D264" s="132" t="e">
        <f>VLOOKUP(C264,'MASTER DATA'!A:B,2,0)</f>
        <v>#N/A</v>
      </c>
      <c r="E264" s="140"/>
      <c r="F264" s="1" t="e">
        <f t="shared" si="13"/>
        <v>#N/A</v>
      </c>
      <c r="H264" s="1" t="str">
        <f t="shared" si="14"/>
        <v/>
      </c>
      <c r="I264" t="e">
        <f>VLOOKUP(B264,WMS!$H$4:$L$25965,5,0)</f>
        <v>#N/A</v>
      </c>
    </row>
    <row r="265" spans="2:9">
      <c r="B265" s="139"/>
      <c r="C265" s="223"/>
      <c r="D265" s="132" t="e">
        <f>VLOOKUP(C265,'MASTER DATA'!A:B,2,0)</f>
        <v>#N/A</v>
      </c>
      <c r="E265" s="140"/>
      <c r="F265" s="1" t="e">
        <f t="shared" si="13"/>
        <v>#N/A</v>
      </c>
      <c r="H265" s="1" t="str">
        <f t="shared" si="14"/>
        <v/>
      </c>
      <c r="I265" t="e">
        <f>VLOOKUP(B265,WMS!$H$4:$L$25965,5,0)</f>
        <v>#N/A</v>
      </c>
    </row>
    <row r="266" spans="2:9">
      <c r="B266" s="139"/>
      <c r="C266" s="223"/>
      <c r="D266" s="132" t="e">
        <f>VLOOKUP(C266,'MASTER DATA'!A:B,2,0)</f>
        <v>#N/A</v>
      </c>
      <c r="E266" s="140"/>
      <c r="F266" s="1" t="e">
        <f t="shared" si="13"/>
        <v>#N/A</v>
      </c>
      <c r="H266" s="1" t="str">
        <f t="shared" si="14"/>
        <v/>
      </c>
      <c r="I266" t="e">
        <f>VLOOKUP(B266,WMS!$H$4:$L$25965,5,0)</f>
        <v>#N/A</v>
      </c>
    </row>
    <row r="267" spans="2:9">
      <c r="B267" s="139"/>
      <c r="C267" s="223"/>
      <c r="D267" s="132" t="e">
        <f>VLOOKUP(C267,'MASTER DATA'!A:B,2,0)</f>
        <v>#N/A</v>
      </c>
      <c r="E267" s="140"/>
      <c r="F267" s="1" t="e">
        <f t="shared" si="13"/>
        <v>#N/A</v>
      </c>
      <c r="H267" s="1" t="str">
        <f t="shared" si="14"/>
        <v/>
      </c>
      <c r="I267" t="e">
        <f>VLOOKUP(B267,WMS!$H$4:$L$25965,5,0)</f>
        <v>#N/A</v>
      </c>
    </row>
    <row r="268" spans="2:9">
      <c r="B268" s="139"/>
      <c r="C268" s="223"/>
      <c r="D268" s="132" t="e">
        <f>VLOOKUP(C268,'MASTER DATA'!A:B,2,0)</f>
        <v>#N/A</v>
      </c>
      <c r="E268" s="140"/>
      <c r="F268" s="1" t="e">
        <f t="shared" si="13"/>
        <v>#N/A</v>
      </c>
      <c r="H268" s="1" t="str">
        <f t="shared" si="14"/>
        <v/>
      </c>
      <c r="I268" t="e">
        <f>VLOOKUP(B268,WMS!$H$4:$L$25965,5,0)</f>
        <v>#N/A</v>
      </c>
    </row>
    <row r="269" spans="2:9">
      <c r="B269" s="139"/>
      <c r="C269" s="223"/>
      <c r="D269" s="132" t="e">
        <f>VLOOKUP(C269,'MASTER DATA'!A:B,2,0)</f>
        <v>#N/A</v>
      </c>
      <c r="E269" s="140"/>
      <c r="F269" s="1" t="e">
        <f t="shared" si="13"/>
        <v>#N/A</v>
      </c>
      <c r="H269" s="1" t="str">
        <f t="shared" si="14"/>
        <v/>
      </c>
      <c r="I269" t="e">
        <f>VLOOKUP(B269,WMS!$H$4:$L$25965,5,0)</f>
        <v>#N/A</v>
      </c>
    </row>
    <row r="270" spans="2:9">
      <c r="B270" s="139"/>
      <c r="C270" s="223"/>
      <c r="D270" s="132" t="e">
        <f>VLOOKUP(C270,'MASTER DATA'!A:B,2,0)</f>
        <v>#N/A</v>
      </c>
      <c r="E270" s="140"/>
      <c r="F270" s="1" t="e">
        <f t="shared" si="13"/>
        <v>#N/A</v>
      </c>
      <c r="H270" s="1" t="str">
        <f t="shared" si="14"/>
        <v/>
      </c>
      <c r="I270" t="e">
        <f>VLOOKUP(B270,WMS!$H$4:$L$25965,5,0)</f>
        <v>#N/A</v>
      </c>
    </row>
    <row r="271" spans="2:9">
      <c r="B271" s="139"/>
      <c r="C271" s="223"/>
      <c r="D271" s="132" t="e">
        <f>VLOOKUP(C271,'MASTER DATA'!A:B,2,0)</f>
        <v>#N/A</v>
      </c>
      <c r="E271" s="140"/>
      <c r="F271" s="1" t="e">
        <f t="shared" si="13"/>
        <v>#N/A</v>
      </c>
      <c r="H271" s="1" t="str">
        <f t="shared" si="14"/>
        <v/>
      </c>
      <c r="I271" t="e">
        <f>VLOOKUP(B271,WMS!$H$4:$L$25965,5,0)</f>
        <v>#N/A</v>
      </c>
    </row>
    <row r="272" spans="2:9">
      <c r="B272" s="139"/>
      <c r="C272" s="223"/>
      <c r="D272" s="132" t="e">
        <f>VLOOKUP(C272,'MASTER DATA'!A:B,2,0)</f>
        <v>#N/A</v>
      </c>
      <c r="E272" s="140"/>
      <c r="F272" s="1" t="e">
        <f t="shared" si="13"/>
        <v>#N/A</v>
      </c>
      <c r="H272" s="1" t="str">
        <f t="shared" si="14"/>
        <v/>
      </c>
      <c r="I272" t="e">
        <f>VLOOKUP(B272,WMS!$H$4:$L$25965,5,0)</f>
        <v>#N/A</v>
      </c>
    </row>
    <row r="273" spans="2:9">
      <c r="B273" s="139"/>
      <c r="C273" s="223"/>
      <c r="D273" s="132" t="e">
        <f>VLOOKUP(C273,'MASTER DATA'!A:B,2,0)</f>
        <v>#N/A</v>
      </c>
      <c r="E273" s="140"/>
      <c r="F273" s="1" t="e">
        <f t="shared" si="13"/>
        <v>#N/A</v>
      </c>
      <c r="H273" s="1" t="str">
        <f t="shared" si="14"/>
        <v/>
      </c>
      <c r="I273" t="e">
        <f>VLOOKUP(B273,WMS!$H$4:$L$25965,5,0)</f>
        <v>#N/A</v>
      </c>
    </row>
    <row r="274" spans="2:9">
      <c r="B274" s="139"/>
      <c r="C274" s="223"/>
      <c r="D274" s="132" t="e">
        <f>VLOOKUP(C274,'MASTER DATA'!A:B,2,0)</f>
        <v>#N/A</v>
      </c>
      <c r="E274" s="140"/>
      <c r="F274" s="1" t="e">
        <f t="shared" si="13"/>
        <v>#N/A</v>
      </c>
      <c r="H274" s="1" t="str">
        <f t="shared" si="14"/>
        <v/>
      </c>
      <c r="I274" t="e">
        <f>VLOOKUP(B274,WMS!$H$4:$L$25965,5,0)</f>
        <v>#N/A</v>
      </c>
    </row>
    <row r="275" spans="2:9">
      <c r="B275" s="139"/>
      <c r="C275" s="223"/>
      <c r="D275" s="132" t="e">
        <f>VLOOKUP(C275,'MASTER DATA'!A:B,2,0)</f>
        <v>#N/A</v>
      </c>
      <c r="E275" s="140"/>
      <c r="F275" s="1" t="e">
        <f t="shared" si="13"/>
        <v>#N/A</v>
      </c>
      <c r="H275" s="1" t="str">
        <f t="shared" si="14"/>
        <v/>
      </c>
      <c r="I275" t="e">
        <f>VLOOKUP(B275,WMS!$H$4:$L$25965,5,0)</f>
        <v>#N/A</v>
      </c>
    </row>
    <row r="276" spans="2:9">
      <c r="B276" s="139"/>
      <c r="C276" s="223"/>
      <c r="D276" s="132" t="e">
        <f>VLOOKUP(C276,'MASTER DATA'!A:B,2,0)</f>
        <v>#N/A</v>
      </c>
      <c r="E276" s="140"/>
      <c r="F276" s="1" t="e">
        <f t="shared" si="13"/>
        <v>#N/A</v>
      </c>
      <c r="H276" s="1" t="str">
        <f t="shared" si="14"/>
        <v/>
      </c>
      <c r="I276" t="e">
        <f>VLOOKUP(B276,WMS!$H$4:$L$25965,5,0)</f>
        <v>#N/A</v>
      </c>
    </row>
    <row r="277" spans="2:9">
      <c r="B277" s="139"/>
      <c r="C277" s="223"/>
      <c r="D277" s="132" t="e">
        <f>VLOOKUP(C277,'MASTER DATA'!A:B,2,0)</f>
        <v>#N/A</v>
      </c>
      <c r="E277" s="140"/>
      <c r="F277" s="1" t="e">
        <f t="shared" ref="F277:F340" si="15">C277=I277</f>
        <v>#N/A</v>
      </c>
      <c r="H277" s="1" t="str">
        <f t="shared" si="14"/>
        <v/>
      </c>
      <c r="I277" t="e">
        <f>VLOOKUP(B277,WMS!$H$4:$L$25965,5,0)</f>
        <v>#N/A</v>
      </c>
    </row>
    <row r="278" spans="2:9">
      <c r="B278" s="139"/>
      <c r="C278" s="223"/>
      <c r="D278" s="132" t="e">
        <f>VLOOKUP(C278,'MASTER DATA'!A:B,2,0)</f>
        <v>#N/A</v>
      </c>
      <c r="E278" s="140"/>
      <c r="F278" s="1" t="e">
        <f t="shared" si="15"/>
        <v>#N/A</v>
      </c>
      <c r="H278" s="1" t="str">
        <f t="shared" si="14"/>
        <v/>
      </c>
      <c r="I278" t="e">
        <f>VLOOKUP(B278,WMS!$H$4:$L$25965,5,0)</f>
        <v>#N/A</v>
      </c>
    </row>
    <row r="279" spans="2:9">
      <c r="B279" s="139"/>
      <c r="C279" s="223"/>
      <c r="D279" s="132" t="e">
        <f>VLOOKUP(C279,'MASTER DATA'!A:B,2,0)</f>
        <v>#N/A</v>
      </c>
      <c r="E279" s="140"/>
      <c r="F279" s="1" t="e">
        <f t="shared" si="15"/>
        <v>#N/A</v>
      </c>
      <c r="H279" s="1" t="str">
        <f t="shared" si="14"/>
        <v/>
      </c>
      <c r="I279" t="e">
        <f>VLOOKUP(B279,WMS!$H$4:$L$25965,5,0)</f>
        <v>#N/A</v>
      </c>
    </row>
    <row r="280" spans="2:9">
      <c r="B280" s="139"/>
      <c r="C280" s="223"/>
      <c r="D280" s="132" t="e">
        <f>VLOOKUP(C280,'MASTER DATA'!A:B,2,0)</f>
        <v>#N/A</v>
      </c>
      <c r="E280" s="140"/>
      <c r="F280" s="1" t="e">
        <f t="shared" si="15"/>
        <v>#N/A</v>
      </c>
      <c r="H280" s="1" t="str">
        <f t="shared" si="14"/>
        <v/>
      </c>
      <c r="I280" t="e">
        <f>VLOOKUP(B280,WMS!$H$4:$L$25965,5,0)</f>
        <v>#N/A</v>
      </c>
    </row>
    <row r="281" spans="2:9">
      <c r="B281" s="139"/>
      <c r="C281" s="223"/>
      <c r="D281" s="132" t="e">
        <f>VLOOKUP(C281,'MASTER DATA'!A:B,2,0)</f>
        <v>#N/A</v>
      </c>
      <c r="E281" s="140"/>
      <c r="F281" s="1" t="e">
        <f t="shared" si="15"/>
        <v>#N/A</v>
      </c>
      <c r="H281" s="1" t="str">
        <f t="shared" si="14"/>
        <v/>
      </c>
      <c r="I281" t="e">
        <f>VLOOKUP(B281,WMS!$H$4:$L$25965,5,0)</f>
        <v>#N/A</v>
      </c>
    </row>
    <row r="282" spans="2:9">
      <c r="F282" s="1" t="e">
        <f t="shared" si="15"/>
        <v>#N/A</v>
      </c>
      <c r="H282" s="1" t="str">
        <f t="shared" si="14"/>
        <v/>
      </c>
      <c r="I282" t="e">
        <f>VLOOKUP(B282,WMS!$H$4:$L$25965,5,0)</f>
        <v>#N/A</v>
      </c>
    </row>
    <row r="283" spans="2:9">
      <c r="F283" s="1" t="e">
        <f t="shared" si="15"/>
        <v>#N/A</v>
      </c>
      <c r="H283" s="1" t="str">
        <f t="shared" si="14"/>
        <v/>
      </c>
      <c r="I283" t="e">
        <f>VLOOKUP(B283,WMS!$H$4:$L$25965,5,0)</f>
        <v>#N/A</v>
      </c>
    </row>
    <row r="284" spans="2:9">
      <c r="F284" s="1" t="e">
        <f t="shared" si="15"/>
        <v>#N/A</v>
      </c>
      <c r="H284" s="1" t="str">
        <f t="shared" si="14"/>
        <v/>
      </c>
      <c r="I284" t="e">
        <f>VLOOKUP(B284,WMS!$H$4:$L$25965,5,0)</f>
        <v>#N/A</v>
      </c>
    </row>
    <row r="285" spans="2:9">
      <c r="F285" s="1" t="e">
        <f t="shared" si="15"/>
        <v>#N/A</v>
      </c>
      <c r="H285" s="1" t="str">
        <f t="shared" si="14"/>
        <v/>
      </c>
      <c r="I285" t="e">
        <f>VLOOKUP(B285,WMS!$H$4:$L$25965,5,0)</f>
        <v>#N/A</v>
      </c>
    </row>
    <row r="286" spans="2:9">
      <c r="F286" s="1" t="e">
        <f t="shared" si="15"/>
        <v>#N/A</v>
      </c>
      <c r="H286" s="1" t="str">
        <f t="shared" si="14"/>
        <v/>
      </c>
      <c r="I286" t="e">
        <f>VLOOKUP(B286,WMS!$H$4:$L$25965,5,0)</f>
        <v>#N/A</v>
      </c>
    </row>
    <row r="287" spans="2:9">
      <c r="F287" s="1" t="e">
        <f t="shared" si="15"/>
        <v>#N/A</v>
      </c>
      <c r="H287" s="1" t="str">
        <f t="shared" si="14"/>
        <v/>
      </c>
      <c r="I287" t="e">
        <f>VLOOKUP(B287,WMS!$H$4:$L$25965,5,0)</f>
        <v>#N/A</v>
      </c>
    </row>
    <row r="288" spans="2:9">
      <c r="F288" s="1" t="e">
        <f t="shared" si="15"/>
        <v>#N/A</v>
      </c>
      <c r="H288" s="1" t="str">
        <f t="shared" si="14"/>
        <v/>
      </c>
      <c r="I288" t="e">
        <f>VLOOKUP(B288,WMS!$H$4:$L$25965,5,0)</f>
        <v>#N/A</v>
      </c>
    </row>
    <row r="289" spans="6:9">
      <c r="F289" s="1" t="e">
        <f t="shared" si="15"/>
        <v>#N/A</v>
      </c>
      <c r="H289" s="1" t="str">
        <f t="shared" si="14"/>
        <v/>
      </c>
      <c r="I289" t="e">
        <f>VLOOKUP(B289,WMS!$H$4:$L$25965,5,0)</f>
        <v>#N/A</v>
      </c>
    </row>
    <row r="290" spans="6:9">
      <c r="F290" s="1" t="e">
        <f t="shared" si="15"/>
        <v>#N/A</v>
      </c>
      <c r="H290" s="1" t="str">
        <f t="shared" si="14"/>
        <v/>
      </c>
      <c r="I290" t="e">
        <f>VLOOKUP(B290,WMS!$H$4:$L$25965,5,0)</f>
        <v>#N/A</v>
      </c>
    </row>
    <row r="291" spans="6:9">
      <c r="F291" s="1" t="e">
        <f t="shared" si="15"/>
        <v>#N/A</v>
      </c>
      <c r="H291" s="1" t="str">
        <f t="shared" si="14"/>
        <v/>
      </c>
      <c r="I291" t="e">
        <f>VLOOKUP(B291,WMS!$H$4:$L$25965,5,0)</f>
        <v>#N/A</v>
      </c>
    </row>
    <row r="292" spans="6:9">
      <c r="F292" s="1" t="e">
        <f t="shared" si="15"/>
        <v>#N/A</v>
      </c>
      <c r="H292" s="1" t="str">
        <f t="shared" si="14"/>
        <v/>
      </c>
      <c r="I292" t="e">
        <f>VLOOKUP(B292,WMS!$H$4:$L$25965,5,0)</f>
        <v>#N/A</v>
      </c>
    </row>
    <row r="293" spans="6:9">
      <c r="F293" s="1" t="e">
        <f t="shared" si="15"/>
        <v>#N/A</v>
      </c>
      <c r="H293" s="1" t="str">
        <f t="shared" si="14"/>
        <v/>
      </c>
      <c r="I293" t="e">
        <f>VLOOKUP(B293,WMS!$H$4:$L$25965,5,0)</f>
        <v>#N/A</v>
      </c>
    </row>
    <row r="294" spans="6:9">
      <c r="F294" s="1" t="e">
        <f t="shared" si="15"/>
        <v>#N/A</v>
      </c>
      <c r="H294" s="1" t="str">
        <f t="shared" si="14"/>
        <v/>
      </c>
      <c r="I294" t="e">
        <f>VLOOKUP(B294,WMS!$H$4:$L$25965,5,0)</f>
        <v>#N/A</v>
      </c>
    </row>
    <row r="295" spans="6:9">
      <c r="F295" s="1" t="e">
        <f t="shared" si="15"/>
        <v>#N/A</v>
      </c>
      <c r="H295" s="1" t="str">
        <f t="shared" si="14"/>
        <v/>
      </c>
      <c r="I295" t="e">
        <f>VLOOKUP(B295,WMS!$H$4:$L$25965,5,0)</f>
        <v>#N/A</v>
      </c>
    </row>
    <row r="296" spans="6:9">
      <c r="F296" s="1" t="e">
        <f t="shared" si="15"/>
        <v>#N/A</v>
      </c>
      <c r="H296" s="1" t="str">
        <f t="shared" si="14"/>
        <v/>
      </c>
      <c r="I296" t="e">
        <f>VLOOKUP(B296,WMS!$H$4:$L$25965,5,0)</f>
        <v>#N/A</v>
      </c>
    </row>
    <row r="297" spans="6:9">
      <c r="F297" s="1" t="e">
        <f t="shared" si="15"/>
        <v>#N/A</v>
      </c>
      <c r="H297" s="1" t="str">
        <f t="shared" si="14"/>
        <v/>
      </c>
      <c r="I297" t="e">
        <f>VLOOKUP(B297,WMS!$H$4:$L$25965,5,0)</f>
        <v>#N/A</v>
      </c>
    </row>
    <row r="298" spans="6:9">
      <c r="F298" s="1" t="e">
        <f t="shared" si="15"/>
        <v>#N/A</v>
      </c>
      <c r="H298" s="1" t="str">
        <f t="shared" si="14"/>
        <v/>
      </c>
      <c r="I298" t="e">
        <f>VLOOKUP(B298,WMS!$H$4:$L$25965,5,0)</f>
        <v>#N/A</v>
      </c>
    </row>
    <row r="299" spans="6:9">
      <c r="F299" s="1" t="e">
        <f t="shared" si="15"/>
        <v>#N/A</v>
      </c>
      <c r="H299" s="1" t="str">
        <f t="shared" si="14"/>
        <v/>
      </c>
      <c r="I299" t="e">
        <f>VLOOKUP(B299,WMS!$H$4:$L$25965,5,0)</f>
        <v>#N/A</v>
      </c>
    </row>
    <row r="300" spans="6:9">
      <c r="F300" s="1" t="e">
        <f t="shared" si="15"/>
        <v>#N/A</v>
      </c>
      <c r="H300" s="1" t="str">
        <f t="shared" si="14"/>
        <v/>
      </c>
      <c r="I300" t="e">
        <f>VLOOKUP(B300,WMS!$H$4:$L$25965,5,0)</f>
        <v>#N/A</v>
      </c>
    </row>
    <row r="301" spans="6:9">
      <c r="F301" s="1" t="e">
        <f t="shared" si="15"/>
        <v>#N/A</v>
      </c>
      <c r="H301" s="1" t="str">
        <f t="shared" si="14"/>
        <v/>
      </c>
      <c r="I301" t="e">
        <f>VLOOKUP(B301,WMS!$H$4:$L$25965,5,0)</f>
        <v>#N/A</v>
      </c>
    </row>
    <row r="302" spans="6:9">
      <c r="F302" s="1" t="e">
        <f t="shared" si="15"/>
        <v>#N/A</v>
      </c>
      <c r="H302" s="1" t="str">
        <f t="shared" si="14"/>
        <v/>
      </c>
      <c r="I302" t="e">
        <f>VLOOKUP(B302,WMS!$H$4:$L$25965,5,0)</f>
        <v>#N/A</v>
      </c>
    </row>
    <row r="303" spans="6:9">
      <c r="F303" s="1" t="e">
        <f t="shared" si="15"/>
        <v>#N/A</v>
      </c>
      <c r="H303" s="1" t="str">
        <f t="shared" si="14"/>
        <v/>
      </c>
      <c r="I303" t="e">
        <f>VLOOKUP(B303,WMS!$H$4:$L$25965,5,0)</f>
        <v>#N/A</v>
      </c>
    </row>
    <row r="304" spans="6:9">
      <c r="F304" s="1" t="e">
        <f t="shared" si="15"/>
        <v>#N/A</v>
      </c>
      <c r="H304" s="1" t="str">
        <f t="shared" si="14"/>
        <v/>
      </c>
      <c r="I304" t="e">
        <f>VLOOKUP(B304,WMS!$H$4:$L$25965,5,0)</f>
        <v>#N/A</v>
      </c>
    </row>
    <row r="305" spans="6:9">
      <c r="F305" s="1" t="e">
        <f t="shared" si="15"/>
        <v>#N/A</v>
      </c>
      <c r="H305" s="1" t="str">
        <f t="shared" si="14"/>
        <v/>
      </c>
      <c r="I305" t="e">
        <f>VLOOKUP(B305,WMS!$H$4:$L$25965,5,0)</f>
        <v>#N/A</v>
      </c>
    </row>
    <row r="306" spans="6:9">
      <c r="F306" s="1" t="e">
        <f t="shared" si="15"/>
        <v>#N/A</v>
      </c>
      <c r="H306" s="1" t="str">
        <f t="shared" si="14"/>
        <v/>
      </c>
      <c r="I306" t="e">
        <f>VLOOKUP(B306,WMS!$H$4:$L$25965,5,0)</f>
        <v>#N/A</v>
      </c>
    </row>
    <row r="307" spans="6:9">
      <c r="F307" s="1" t="e">
        <f t="shared" si="15"/>
        <v>#N/A</v>
      </c>
      <c r="H307" s="1" t="str">
        <f t="shared" si="14"/>
        <v/>
      </c>
      <c r="I307" t="e">
        <f>VLOOKUP(B307,WMS!$H$4:$L$25965,5,0)</f>
        <v>#N/A</v>
      </c>
    </row>
    <row r="308" spans="6:9">
      <c r="F308" s="1" t="e">
        <f t="shared" si="15"/>
        <v>#N/A</v>
      </c>
      <c r="H308" s="1" t="str">
        <f t="shared" si="14"/>
        <v/>
      </c>
      <c r="I308" t="e">
        <f>VLOOKUP(B308,WMS!$H$4:$L$25965,5,0)</f>
        <v>#N/A</v>
      </c>
    </row>
    <row r="309" spans="6:9">
      <c r="F309" s="1" t="e">
        <f t="shared" si="15"/>
        <v>#N/A</v>
      </c>
      <c r="H309" s="1" t="str">
        <f t="shared" si="14"/>
        <v/>
      </c>
      <c r="I309" t="e">
        <f>VLOOKUP(B309,WMS!$H$4:$L$25965,5,0)</f>
        <v>#N/A</v>
      </c>
    </row>
    <row r="310" spans="6:9">
      <c r="F310" s="1" t="e">
        <f t="shared" si="15"/>
        <v>#N/A</v>
      </c>
      <c r="H310" s="1" t="str">
        <f t="shared" si="14"/>
        <v/>
      </c>
      <c r="I310" t="e">
        <f>VLOOKUP(B310,WMS!$H$4:$L$25965,5,0)</f>
        <v>#N/A</v>
      </c>
    </row>
    <row r="311" spans="6:9">
      <c r="F311" s="1" t="e">
        <f t="shared" si="15"/>
        <v>#N/A</v>
      </c>
      <c r="H311" s="1" t="str">
        <f t="shared" si="14"/>
        <v/>
      </c>
      <c r="I311" t="e">
        <f>VLOOKUP(B311,WMS!$H$4:$L$25965,5,0)</f>
        <v>#N/A</v>
      </c>
    </row>
    <row r="312" spans="6:9">
      <c r="F312" s="1" t="e">
        <f t="shared" si="15"/>
        <v>#N/A</v>
      </c>
      <c r="H312" s="1" t="str">
        <f t="shared" si="14"/>
        <v/>
      </c>
      <c r="I312" t="e">
        <f>VLOOKUP(B312,WMS!$H$4:$L$25965,5,0)</f>
        <v>#N/A</v>
      </c>
    </row>
    <row r="313" spans="6:9">
      <c r="F313" s="1" t="e">
        <f t="shared" si="15"/>
        <v>#N/A</v>
      </c>
      <c r="H313" s="1" t="str">
        <f t="shared" si="14"/>
        <v/>
      </c>
      <c r="I313" t="e">
        <f>VLOOKUP(B313,WMS!$H$4:$L$25965,5,0)</f>
        <v>#N/A</v>
      </c>
    </row>
    <row r="314" spans="6:9">
      <c r="F314" s="1" t="e">
        <f t="shared" si="15"/>
        <v>#N/A</v>
      </c>
      <c r="H314" s="1" t="str">
        <f t="shared" si="14"/>
        <v/>
      </c>
      <c r="I314" t="e">
        <f>VLOOKUP(B314,WMS!$H$4:$L$25965,5,0)</f>
        <v>#N/A</v>
      </c>
    </row>
    <row r="315" spans="6:9">
      <c r="F315" s="1" t="e">
        <f t="shared" si="15"/>
        <v>#N/A</v>
      </c>
      <c r="H315" s="1" t="str">
        <f t="shared" si="14"/>
        <v/>
      </c>
      <c r="I315" t="e">
        <f>VLOOKUP(B315,WMS!$H$4:$L$25965,5,0)</f>
        <v>#N/A</v>
      </c>
    </row>
    <row r="316" spans="6:9">
      <c r="F316" s="1" t="e">
        <f t="shared" si="15"/>
        <v>#N/A</v>
      </c>
      <c r="H316" s="1" t="str">
        <f t="shared" si="14"/>
        <v/>
      </c>
      <c r="I316" t="e">
        <f>VLOOKUP(B316,WMS!$H$4:$L$25965,5,0)</f>
        <v>#N/A</v>
      </c>
    </row>
    <row r="317" spans="6:9">
      <c r="F317" s="1" t="e">
        <f t="shared" si="15"/>
        <v>#N/A</v>
      </c>
      <c r="H317" s="1" t="str">
        <f t="shared" si="14"/>
        <v/>
      </c>
      <c r="I317" t="e">
        <f>VLOOKUP(B317,WMS!$H$4:$L$25965,5,0)</f>
        <v>#N/A</v>
      </c>
    </row>
    <row r="318" spans="6:9">
      <c r="F318" s="1" t="e">
        <f t="shared" si="15"/>
        <v>#N/A</v>
      </c>
      <c r="H318" s="1" t="str">
        <f t="shared" si="14"/>
        <v/>
      </c>
      <c r="I318" t="e">
        <f>VLOOKUP(B318,WMS!$H$4:$L$25965,5,0)</f>
        <v>#N/A</v>
      </c>
    </row>
    <row r="319" spans="6:9">
      <c r="F319" s="1" t="e">
        <f t="shared" si="15"/>
        <v>#N/A</v>
      </c>
      <c r="H319" s="1" t="str">
        <f t="shared" ref="H319:H358" si="16">B319&amp;C319</f>
        <v/>
      </c>
      <c r="I319" t="e">
        <f>VLOOKUP(B319,WMS!$H$4:$L$25965,5,0)</f>
        <v>#N/A</v>
      </c>
    </row>
    <row r="320" spans="6:9">
      <c r="F320" s="1" t="e">
        <f t="shared" si="15"/>
        <v>#N/A</v>
      </c>
      <c r="H320" s="1" t="str">
        <f t="shared" si="16"/>
        <v/>
      </c>
      <c r="I320" t="e">
        <f>VLOOKUP(B320,WMS!$H$4:$L$25965,5,0)</f>
        <v>#N/A</v>
      </c>
    </row>
    <row r="321" spans="6:9">
      <c r="F321" s="1" t="e">
        <f t="shared" si="15"/>
        <v>#N/A</v>
      </c>
      <c r="H321" s="1" t="str">
        <f t="shared" si="16"/>
        <v/>
      </c>
      <c r="I321" t="e">
        <f>VLOOKUP(B321,WMS!$H$4:$L$25965,5,0)</f>
        <v>#N/A</v>
      </c>
    </row>
    <row r="322" spans="6:9">
      <c r="F322" s="1" t="e">
        <f t="shared" si="15"/>
        <v>#N/A</v>
      </c>
      <c r="H322" s="1" t="str">
        <f t="shared" si="16"/>
        <v/>
      </c>
      <c r="I322" t="e">
        <f>VLOOKUP(B322,WMS!$H$4:$L$25965,5,0)</f>
        <v>#N/A</v>
      </c>
    </row>
    <row r="323" spans="6:9">
      <c r="F323" s="1" t="e">
        <f t="shared" si="15"/>
        <v>#N/A</v>
      </c>
      <c r="H323" s="1" t="str">
        <f t="shared" si="16"/>
        <v/>
      </c>
      <c r="I323" t="e">
        <f>VLOOKUP(B323,WMS!$H$4:$L$25965,5,0)</f>
        <v>#N/A</v>
      </c>
    </row>
    <row r="324" spans="6:9">
      <c r="F324" s="1" t="e">
        <f t="shared" si="15"/>
        <v>#N/A</v>
      </c>
      <c r="H324" s="1" t="str">
        <f t="shared" si="16"/>
        <v/>
      </c>
      <c r="I324" t="e">
        <f>VLOOKUP(B324,WMS!$H$4:$L$25965,5,0)</f>
        <v>#N/A</v>
      </c>
    </row>
    <row r="325" spans="6:9">
      <c r="F325" s="1" t="e">
        <f t="shared" si="15"/>
        <v>#N/A</v>
      </c>
      <c r="H325" s="1" t="str">
        <f t="shared" si="16"/>
        <v/>
      </c>
      <c r="I325" t="e">
        <f>VLOOKUP(B325,WMS!$H$4:$L$25965,5,0)</f>
        <v>#N/A</v>
      </c>
    </row>
    <row r="326" spans="6:9">
      <c r="F326" s="1" t="e">
        <f t="shared" si="15"/>
        <v>#N/A</v>
      </c>
      <c r="H326" s="1" t="str">
        <f t="shared" si="16"/>
        <v/>
      </c>
      <c r="I326" t="e">
        <f>VLOOKUP(B326,WMS!$H$4:$L$25965,5,0)</f>
        <v>#N/A</v>
      </c>
    </row>
    <row r="327" spans="6:9">
      <c r="F327" s="1" t="e">
        <f t="shared" si="15"/>
        <v>#N/A</v>
      </c>
      <c r="H327" s="1" t="str">
        <f t="shared" si="16"/>
        <v/>
      </c>
      <c r="I327" t="e">
        <f>VLOOKUP(B327,WMS!$H$4:$L$25965,5,0)</f>
        <v>#N/A</v>
      </c>
    </row>
    <row r="328" spans="6:9">
      <c r="F328" s="1" t="e">
        <f t="shared" si="15"/>
        <v>#N/A</v>
      </c>
      <c r="H328" s="1" t="str">
        <f t="shared" si="16"/>
        <v/>
      </c>
      <c r="I328" t="e">
        <f>VLOOKUP(B328,WMS!$H$4:$L$25965,5,0)</f>
        <v>#N/A</v>
      </c>
    </row>
    <row r="329" spans="6:9">
      <c r="F329" s="1" t="e">
        <f t="shared" si="15"/>
        <v>#N/A</v>
      </c>
      <c r="H329" s="1" t="str">
        <f t="shared" si="16"/>
        <v/>
      </c>
      <c r="I329" t="e">
        <f>VLOOKUP(B329,WMS!$H$4:$L$25965,5,0)</f>
        <v>#N/A</v>
      </c>
    </row>
    <row r="330" spans="6:9">
      <c r="F330" s="1" t="e">
        <f t="shared" si="15"/>
        <v>#N/A</v>
      </c>
      <c r="H330" s="1" t="str">
        <f t="shared" si="16"/>
        <v/>
      </c>
      <c r="I330" t="e">
        <f>VLOOKUP(B330,WMS!$H$4:$L$25965,5,0)</f>
        <v>#N/A</v>
      </c>
    </row>
    <row r="331" spans="6:9">
      <c r="F331" s="1" t="e">
        <f t="shared" si="15"/>
        <v>#N/A</v>
      </c>
      <c r="H331" s="1" t="str">
        <f t="shared" si="16"/>
        <v/>
      </c>
      <c r="I331" t="e">
        <f>VLOOKUP(B331,WMS!$H$4:$L$25965,5,0)</f>
        <v>#N/A</v>
      </c>
    </row>
    <row r="332" spans="6:9">
      <c r="F332" s="1" t="e">
        <f t="shared" si="15"/>
        <v>#N/A</v>
      </c>
      <c r="H332" s="1" t="str">
        <f t="shared" si="16"/>
        <v/>
      </c>
      <c r="I332" t="e">
        <f>VLOOKUP(B332,WMS!$H$4:$L$25965,5,0)</f>
        <v>#N/A</v>
      </c>
    </row>
    <row r="333" spans="6:9">
      <c r="F333" s="1" t="e">
        <f t="shared" si="15"/>
        <v>#N/A</v>
      </c>
      <c r="H333" s="1" t="str">
        <f t="shared" si="16"/>
        <v/>
      </c>
      <c r="I333" t="e">
        <f>VLOOKUP(B333,WMS!$H$4:$L$25965,5,0)</f>
        <v>#N/A</v>
      </c>
    </row>
    <row r="334" spans="6:9">
      <c r="F334" s="1" t="e">
        <f t="shared" si="15"/>
        <v>#N/A</v>
      </c>
      <c r="H334" s="1" t="str">
        <f t="shared" si="16"/>
        <v/>
      </c>
      <c r="I334" t="e">
        <f>VLOOKUP(B334,WMS!$H$4:$L$25965,5,0)</f>
        <v>#N/A</v>
      </c>
    </row>
    <row r="335" spans="6:9">
      <c r="F335" s="1" t="e">
        <f t="shared" si="15"/>
        <v>#N/A</v>
      </c>
      <c r="H335" s="1" t="str">
        <f t="shared" si="16"/>
        <v/>
      </c>
      <c r="I335" t="e">
        <f>VLOOKUP(B335,WMS!$H$4:$L$25965,5,0)</f>
        <v>#N/A</v>
      </c>
    </row>
    <row r="336" spans="6:9">
      <c r="F336" s="1" t="e">
        <f t="shared" si="15"/>
        <v>#N/A</v>
      </c>
      <c r="H336" s="1" t="str">
        <f t="shared" si="16"/>
        <v/>
      </c>
      <c r="I336" t="e">
        <f>VLOOKUP(B336,WMS!$H$4:$L$25965,5,0)</f>
        <v>#N/A</v>
      </c>
    </row>
    <row r="337" spans="6:9">
      <c r="F337" s="1" t="e">
        <f t="shared" si="15"/>
        <v>#N/A</v>
      </c>
      <c r="H337" s="1" t="str">
        <f t="shared" si="16"/>
        <v/>
      </c>
      <c r="I337" t="e">
        <f>VLOOKUP(B337,WMS!$H$4:$L$25965,5,0)</f>
        <v>#N/A</v>
      </c>
    </row>
    <row r="338" spans="6:9">
      <c r="F338" s="1" t="e">
        <f t="shared" si="15"/>
        <v>#N/A</v>
      </c>
      <c r="H338" s="1" t="str">
        <f t="shared" si="16"/>
        <v/>
      </c>
      <c r="I338" t="e">
        <f>VLOOKUP(B338,WMS!$H$4:$L$25965,5,0)</f>
        <v>#N/A</v>
      </c>
    </row>
    <row r="339" spans="6:9">
      <c r="F339" s="1" t="e">
        <f t="shared" si="15"/>
        <v>#N/A</v>
      </c>
      <c r="H339" s="1" t="str">
        <f t="shared" si="16"/>
        <v/>
      </c>
      <c r="I339" t="e">
        <f>VLOOKUP(B339,WMS!$H$4:$L$25965,5,0)</f>
        <v>#N/A</v>
      </c>
    </row>
    <row r="340" spans="6:9">
      <c r="F340" s="1" t="e">
        <f t="shared" si="15"/>
        <v>#N/A</v>
      </c>
      <c r="H340" s="1" t="str">
        <f t="shared" si="16"/>
        <v/>
      </c>
      <c r="I340" t="e">
        <f>VLOOKUP(B340,WMS!$H$4:$L$25965,5,0)</f>
        <v>#N/A</v>
      </c>
    </row>
    <row r="341" spans="6:9">
      <c r="F341" s="1" t="e">
        <f t="shared" ref="F341:F358" si="17">C341=I341</f>
        <v>#N/A</v>
      </c>
      <c r="H341" s="1" t="str">
        <f t="shared" si="16"/>
        <v/>
      </c>
      <c r="I341" t="e">
        <f>VLOOKUP(B341,WMS!$H$4:$L$25965,5,0)</f>
        <v>#N/A</v>
      </c>
    </row>
    <row r="342" spans="6:9">
      <c r="F342" s="1" t="e">
        <f t="shared" si="17"/>
        <v>#N/A</v>
      </c>
      <c r="H342" s="1" t="str">
        <f t="shared" si="16"/>
        <v/>
      </c>
      <c r="I342" t="e">
        <f>VLOOKUP(B342,WMS!$H$4:$L$25965,5,0)</f>
        <v>#N/A</v>
      </c>
    </row>
    <row r="343" spans="6:9">
      <c r="F343" s="1" t="e">
        <f t="shared" si="17"/>
        <v>#N/A</v>
      </c>
      <c r="H343" s="1" t="str">
        <f t="shared" si="16"/>
        <v/>
      </c>
      <c r="I343" t="e">
        <f>VLOOKUP(B343,WMS!$H$4:$L$25965,5,0)</f>
        <v>#N/A</v>
      </c>
    </row>
    <row r="344" spans="6:9">
      <c r="F344" s="1" t="e">
        <f t="shared" si="17"/>
        <v>#N/A</v>
      </c>
      <c r="H344" s="1" t="str">
        <f t="shared" si="16"/>
        <v/>
      </c>
      <c r="I344" t="e">
        <f>VLOOKUP(B344,WMS!$H$4:$L$25965,5,0)</f>
        <v>#N/A</v>
      </c>
    </row>
    <row r="345" spans="6:9">
      <c r="F345" s="1" t="e">
        <f t="shared" si="17"/>
        <v>#N/A</v>
      </c>
      <c r="H345" s="1" t="str">
        <f t="shared" si="16"/>
        <v/>
      </c>
      <c r="I345" t="e">
        <f>VLOOKUP(B345,WMS!$H$4:$L$25965,5,0)</f>
        <v>#N/A</v>
      </c>
    </row>
    <row r="346" spans="6:9">
      <c r="F346" s="1" t="e">
        <f t="shared" si="17"/>
        <v>#N/A</v>
      </c>
      <c r="H346" s="1" t="str">
        <f t="shared" si="16"/>
        <v/>
      </c>
      <c r="I346" t="e">
        <f>VLOOKUP(B346,WMS!$H$4:$L$25965,5,0)</f>
        <v>#N/A</v>
      </c>
    </row>
    <row r="347" spans="6:9">
      <c r="F347" s="1" t="e">
        <f t="shared" si="17"/>
        <v>#N/A</v>
      </c>
      <c r="H347" s="1" t="str">
        <f t="shared" si="16"/>
        <v/>
      </c>
      <c r="I347" t="e">
        <f>VLOOKUP(B347,WMS!$H$4:$L$25965,5,0)</f>
        <v>#N/A</v>
      </c>
    </row>
    <row r="348" spans="6:9">
      <c r="F348" s="1" t="e">
        <f t="shared" si="17"/>
        <v>#N/A</v>
      </c>
      <c r="H348" s="1" t="str">
        <f t="shared" si="16"/>
        <v/>
      </c>
      <c r="I348" t="e">
        <f>VLOOKUP(B348,WMS!$H$4:$L$25965,5,0)</f>
        <v>#N/A</v>
      </c>
    </row>
    <row r="349" spans="6:9">
      <c r="F349" s="1" t="e">
        <f t="shared" si="17"/>
        <v>#N/A</v>
      </c>
      <c r="H349" s="1" t="str">
        <f t="shared" si="16"/>
        <v/>
      </c>
      <c r="I349" t="e">
        <f>VLOOKUP(B349,WMS!$H$4:$L$25965,5,0)</f>
        <v>#N/A</v>
      </c>
    </row>
    <row r="350" spans="6:9">
      <c r="F350" s="1" t="e">
        <f t="shared" si="17"/>
        <v>#N/A</v>
      </c>
      <c r="H350" s="1" t="str">
        <f t="shared" si="16"/>
        <v/>
      </c>
      <c r="I350" t="e">
        <f>VLOOKUP(B350,WMS!$H$4:$L$25965,5,0)</f>
        <v>#N/A</v>
      </c>
    </row>
    <row r="351" spans="6:9">
      <c r="F351" s="1" t="e">
        <f t="shared" si="17"/>
        <v>#N/A</v>
      </c>
      <c r="H351" s="1" t="str">
        <f t="shared" si="16"/>
        <v/>
      </c>
      <c r="I351" t="e">
        <f>VLOOKUP(B351,WMS!$H$4:$L$25965,5,0)</f>
        <v>#N/A</v>
      </c>
    </row>
    <row r="352" spans="6:9">
      <c r="F352" s="1" t="e">
        <f t="shared" si="17"/>
        <v>#N/A</v>
      </c>
      <c r="H352" s="1" t="str">
        <f t="shared" si="16"/>
        <v/>
      </c>
      <c r="I352" t="e">
        <f>VLOOKUP(B352,WMS!$H$4:$L$25965,5,0)</f>
        <v>#N/A</v>
      </c>
    </row>
    <row r="353" spans="6:9">
      <c r="F353" s="1" t="e">
        <f t="shared" si="17"/>
        <v>#N/A</v>
      </c>
      <c r="H353" s="1" t="str">
        <f t="shared" si="16"/>
        <v/>
      </c>
      <c r="I353" t="e">
        <f>VLOOKUP(B353,WMS!$H$4:$L$25965,5,0)</f>
        <v>#N/A</v>
      </c>
    </row>
    <row r="354" spans="6:9">
      <c r="F354" s="1" t="e">
        <f t="shared" si="17"/>
        <v>#N/A</v>
      </c>
      <c r="H354" s="1" t="str">
        <f t="shared" si="16"/>
        <v/>
      </c>
      <c r="I354" t="e">
        <f>VLOOKUP(B354,WMS!$H$4:$L$25965,5,0)</f>
        <v>#N/A</v>
      </c>
    </row>
    <row r="355" spans="6:9">
      <c r="F355" s="1" t="e">
        <f t="shared" si="17"/>
        <v>#N/A</v>
      </c>
      <c r="H355" s="1" t="str">
        <f t="shared" si="16"/>
        <v/>
      </c>
      <c r="I355" t="e">
        <f>VLOOKUP(B355,WMS!$H$4:$L$25965,5,0)</f>
        <v>#N/A</v>
      </c>
    </row>
    <row r="356" spans="6:9">
      <c r="F356" s="1" t="e">
        <f t="shared" si="17"/>
        <v>#N/A</v>
      </c>
      <c r="H356" s="1" t="str">
        <f t="shared" si="16"/>
        <v/>
      </c>
      <c r="I356" t="e">
        <f>VLOOKUP(B356,WMS!$H$4:$L$25965,5,0)</f>
        <v>#N/A</v>
      </c>
    </row>
    <row r="357" spans="6:9">
      <c r="F357" s="1" t="e">
        <f t="shared" si="17"/>
        <v>#N/A</v>
      </c>
      <c r="H357" s="1" t="str">
        <f t="shared" si="16"/>
        <v/>
      </c>
      <c r="I357" t="e">
        <f>VLOOKUP(B357,WMS!$H$4:$L$25965,5,0)</f>
        <v>#N/A</v>
      </c>
    </row>
    <row r="358" spans="6:9">
      <c r="F358" s="1" t="e">
        <f t="shared" si="17"/>
        <v>#N/A</v>
      </c>
      <c r="H358" s="1" t="str">
        <f t="shared" si="16"/>
        <v/>
      </c>
      <c r="I358" t="e">
        <f>VLOOKUP(B358,WMS!$H$4:$L$25965,5,0)</f>
        <v>#N/A</v>
      </c>
    </row>
  </sheetData>
  <protectedRanges>
    <protectedRange sqref="B240" name="data_1_8"/>
    <protectedRange sqref="B84" name="data_1_3_1_1_1_3_1_1_1_1_5_1_1"/>
    <protectedRange sqref="B75" name="data_1_2_1_1_2_1_1_1_1_1"/>
    <protectedRange sqref="B14 B17 B20 B23 B26" name="data_1_2_1_1_5_2_2_1_2_1_1_3_2_1"/>
    <protectedRange sqref="B11:B12 B15 B18 B21 B24 B27:B31" name="data_1_3_1_1_1_3_1_1_1_1_2_1_1_3_2_1"/>
    <protectedRange sqref="B32" name="data_1_1_1_1_1_2_1_1_1_1_3_1_1_2_2_1"/>
    <protectedRange sqref="B58" name="data_1_2_1_1_5_2_2_1_3_1_1_1_2_1"/>
    <protectedRange sqref="B52" name="data_1_6_1_1_2_2_1_1_1_3_1_1_1_2_1"/>
    <protectedRange sqref="B47" name="data_1_3_1_1_1_3_1_1_1_1_4_1_1_2_2_1"/>
    <protectedRange sqref="B51 B35" name="data_1_1_1_1_1_2_1_1_1_1_4_1_1_2_2_1"/>
  </protectedRanges>
  <phoneticPr fontId="18" type="noConversion"/>
  <conditionalFormatting sqref="E1:E3">
    <cfRule type="expression" dxfId="195" priority="16">
      <formula>$E$1=FALSE</formula>
    </cfRule>
  </conditionalFormatting>
  <conditionalFormatting sqref="E49:E152">
    <cfRule type="expression" dxfId="194" priority="2">
      <formula>$E$1=FALSE</formula>
    </cfRule>
  </conditionalFormatting>
  <conditionalFormatting sqref="E164:E1048576">
    <cfRule type="expression" dxfId="193" priority="5">
      <formula>$E$1=FALSE</formula>
    </cfRule>
  </conditionalFormatting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6FD4-3D19-430A-B82F-49752D098579}">
  <dimension ref="A3:F2565"/>
  <sheetViews>
    <sheetView topLeftCell="A2" workbookViewId="0">
      <selection activeCell="F5" sqref="F5"/>
    </sheetView>
  </sheetViews>
  <sheetFormatPr defaultRowHeight="14.4"/>
  <cols>
    <col min="1" max="1" width="10.77734375" bestFit="1" customWidth="1"/>
    <col min="2" max="2" width="6.88671875" bestFit="1" customWidth="1"/>
    <col min="3" max="3" width="4.88671875" bestFit="1" customWidth="1"/>
    <col min="4" max="4" width="8.6640625" bestFit="1" customWidth="1"/>
    <col min="5" max="5" width="5.109375" bestFit="1" customWidth="1"/>
  </cols>
  <sheetData>
    <row r="3" spans="1:6">
      <c r="A3" s="43" t="s">
        <v>3572</v>
      </c>
    </row>
    <row r="4" spans="1:6">
      <c r="A4" s="43" t="s">
        <v>3214</v>
      </c>
      <c r="B4" s="43" t="s">
        <v>3533</v>
      </c>
      <c r="C4" s="43" t="s">
        <v>3534</v>
      </c>
      <c r="D4" s="43" t="s">
        <v>3535</v>
      </c>
      <c r="E4" t="s">
        <v>0</v>
      </c>
      <c r="F4" t="s">
        <v>363</v>
      </c>
    </row>
    <row r="5" spans="1:6">
      <c r="A5" t="s">
        <v>3127</v>
      </c>
      <c r="B5" t="s">
        <v>3156</v>
      </c>
      <c r="C5" t="s">
        <v>3198</v>
      </c>
      <c r="D5" t="s">
        <v>3156</v>
      </c>
      <c r="E5">
        <v>1</v>
      </c>
      <c r="F5">
        <f>E5</f>
        <v>1</v>
      </c>
    </row>
    <row r="6" spans="1:6">
      <c r="B6" t="s">
        <v>3156</v>
      </c>
      <c r="C6" t="s">
        <v>3198</v>
      </c>
      <c r="D6" t="s">
        <v>3157</v>
      </c>
      <c r="E6">
        <v>1</v>
      </c>
      <c r="F6">
        <f t="shared" ref="F6:F69" si="0">E6</f>
        <v>1</v>
      </c>
    </row>
    <row r="7" spans="1:6">
      <c r="B7" t="s">
        <v>3156</v>
      </c>
      <c r="C7" t="s">
        <v>3568</v>
      </c>
      <c r="D7" t="s">
        <v>3156</v>
      </c>
      <c r="E7">
        <v>1</v>
      </c>
      <c r="F7">
        <f t="shared" si="0"/>
        <v>1</v>
      </c>
    </row>
    <row r="8" spans="1:6">
      <c r="B8" t="s">
        <v>3156</v>
      </c>
      <c r="C8" t="s">
        <v>3568</v>
      </c>
      <c r="D8" t="s">
        <v>3157</v>
      </c>
      <c r="E8">
        <v>1</v>
      </c>
      <c r="F8">
        <f t="shared" si="0"/>
        <v>1</v>
      </c>
    </row>
    <row r="9" spans="1:6">
      <c r="B9" t="s">
        <v>3156</v>
      </c>
      <c r="C9" t="s">
        <v>3569</v>
      </c>
      <c r="D9" t="s">
        <v>3156</v>
      </c>
      <c r="E9">
        <v>1</v>
      </c>
      <c r="F9">
        <f t="shared" si="0"/>
        <v>1</v>
      </c>
    </row>
    <row r="10" spans="1:6">
      <c r="B10" t="s">
        <v>3156</v>
      </c>
      <c r="C10" t="s">
        <v>3569</v>
      </c>
      <c r="D10" t="s">
        <v>3157</v>
      </c>
      <c r="E10">
        <v>1</v>
      </c>
      <c r="F10">
        <f t="shared" si="0"/>
        <v>1</v>
      </c>
    </row>
    <row r="11" spans="1:6">
      <c r="B11" t="s">
        <v>3156</v>
      </c>
      <c r="C11" t="s">
        <v>3570</v>
      </c>
      <c r="D11" t="s">
        <v>3156</v>
      </c>
      <c r="E11">
        <v>1</v>
      </c>
      <c r="F11">
        <f t="shared" si="0"/>
        <v>1</v>
      </c>
    </row>
    <row r="12" spans="1:6">
      <c r="B12" t="s">
        <v>3156</v>
      </c>
      <c r="C12" t="s">
        <v>3570</v>
      </c>
      <c r="D12" t="s">
        <v>3157</v>
      </c>
      <c r="E12">
        <v>1</v>
      </c>
      <c r="F12">
        <f t="shared" si="0"/>
        <v>1</v>
      </c>
    </row>
    <row r="13" spans="1:6">
      <c r="B13" t="s">
        <v>3156</v>
      </c>
      <c r="C13" t="s">
        <v>3571</v>
      </c>
      <c r="D13" t="s">
        <v>3156</v>
      </c>
      <c r="E13">
        <v>1</v>
      </c>
      <c r="F13">
        <f t="shared" si="0"/>
        <v>1</v>
      </c>
    </row>
    <row r="14" spans="1:6">
      <c r="B14" t="s">
        <v>3156</v>
      </c>
      <c r="C14" t="s">
        <v>3571</v>
      </c>
      <c r="D14" t="s">
        <v>3157</v>
      </c>
      <c r="E14">
        <v>1</v>
      </c>
      <c r="F14">
        <f t="shared" si="0"/>
        <v>1</v>
      </c>
    </row>
    <row r="15" spans="1:6">
      <c r="B15" t="s">
        <v>3157</v>
      </c>
      <c r="C15" t="s">
        <v>3198</v>
      </c>
      <c r="D15" t="s">
        <v>3156</v>
      </c>
      <c r="E15">
        <v>1</v>
      </c>
      <c r="F15">
        <f t="shared" si="0"/>
        <v>1</v>
      </c>
    </row>
    <row r="16" spans="1:6">
      <c r="B16" t="s">
        <v>3157</v>
      </c>
      <c r="C16" t="s">
        <v>3198</v>
      </c>
      <c r="D16" t="s">
        <v>3157</v>
      </c>
      <c r="E16">
        <v>1</v>
      </c>
      <c r="F16">
        <f t="shared" si="0"/>
        <v>1</v>
      </c>
    </row>
    <row r="17" spans="2:6">
      <c r="B17" t="s">
        <v>3157</v>
      </c>
      <c r="C17" t="s">
        <v>3568</v>
      </c>
      <c r="D17" t="s">
        <v>3156</v>
      </c>
      <c r="E17">
        <v>1</v>
      </c>
      <c r="F17">
        <f t="shared" si="0"/>
        <v>1</v>
      </c>
    </row>
    <row r="18" spans="2:6">
      <c r="B18" t="s">
        <v>3157</v>
      </c>
      <c r="C18" t="s">
        <v>3568</v>
      </c>
      <c r="D18" t="s">
        <v>3157</v>
      </c>
      <c r="E18">
        <v>1</v>
      </c>
      <c r="F18">
        <f t="shared" si="0"/>
        <v>1</v>
      </c>
    </row>
    <row r="19" spans="2:6">
      <c r="B19" t="s">
        <v>3157</v>
      </c>
      <c r="C19" t="s">
        <v>3569</v>
      </c>
      <c r="D19" t="s">
        <v>3156</v>
      </c>
      <c r="E19">
        <v>1</v>
      </c>
      <c r="F19">
        <f t="shared" si="0"/>
        <v>1</v>
      </c>
    </row>
    <row r="20" spans="2:6">
      <c r="B20" t="s">
        <v>3157</v>
      </c>
      <c r="C20" t="s">
        <v>3569</v>
      </c>
      <c r="D20" t="s">
        <v>3157</v>
      </c>
      <c r="E20">
        <v>1</v>
      </c>
      <c r="F20">
        <f t="shared" si="0"/>
        <v>1</v>
      </c>
    </row>
    <row r="21" spans="2:6">
      <c r="B21" t="s">
        <v>3157</v>
      </c>
      <c r="C21" t="s">
        <v>3570</v>
      </c>
      <c r="D21" t="s">
        <v>3156</v>
      </c>
      <c r="E21">
        <v>1</v>
      </c>
      <c r="F21">
        <f t="shared" si="0"/>
        <v>1</v>
      </c>
    </row>
    <row r="22" spans="2:6">
      <c r="B22" t="s">
        <v>3157</v>
      </c>
      <c r="C22" t="s">
        <v>3570</v>
      </c>
      <c r="D22" t="s">
        <v>3157</v>
      </c>
      <c r="E22">
        <v>1</v>
      </c>
      <c r="F22">
        <f t="shared" si="0"/>
        <v>1</v>
      </c>
    </row>
    <row r="23" spans="2:6">
      <c r="B23" t="s">
        <v>3157</v>
      </c>
      <c r="C23" t="s">
        <v>3571</v>
      </c>
      <c r="D23" t="s">
        <v>3156</v>
      </c>
      <c r="E23">
        <v>1</v>
      </c>
      <c r="F23">
        <f t="shared" si="0"/>
        <v>1</v>
      </c>
    </row>
    <row r="24" spans="2:6">
      <c r="B24" t="s">
        <v>3157</v>
      </c>
      <c r="C24" t="s">
        <v>3571</v>
      </c>
      <c r="D24" t="s">
        <v>3157</v>
      </c>
      <c r="E24">
        <v>1</v>
      </c>
      <c r="F24">
        <f t="shared" si="0"/>
        <v>1</v>
      </c>
    </row>
    <row r="25" spans="2:6">
      <c r="B25" t="s">
        <v>3158</v>
      </c>
      <c r="C25" t="s">
        <v>3198</v>
      </c>
      <c r="D25" t="s">
        <v>3156</v>
      </c>
      <c r="E25">
        <v>1</v>
      </c>
      <c r="F25">
        <f t="shared" si="0"/>
        <v>1</v>
      </c>
    </row>
    <row r="26" spans="2:6">
      <c r="B26" t="s">
        <v>3158</v>
      </c>
      <c r="C26" t="s">
        <v>3198</v>
      </c>
      <c r="D26" t="s">
        <v>3157</v>
      </c>
      <c r="E26">
        <v>1</v>
      </c>
      <c r="F26">
        <f t="shared" si="0"/>
        <v>1</v>
      </c>
    </row>
    <row r="27" spans="2:6">
      <c r="B27" t="s">
        <v>3158</v>
      </c>
      <c r="C27" t="s">
        <v>3568</v>
      </c>
      <c r="D27" t="s">
        <v>3156</v>
      </c>
      <c r="E27">
        <v>1</v>
      </c>
      <c r="F27">
        <f t="shared" si="0"/>
        <v>1</v>
      </c>
    </row>
    <row r="28" spans="2:6">
      <c r="B28" t="s">
        <v>3158</v>
      </c>
      <c r="C28" t="s">
        <v>3568</v>
      </c>
      <c r="D28" t="s">
        <v>3157</v>
      </c>
      <c r="E28">
        <v>1</v>
      </c>
      <c r="F28">
        <f t="shared" si="0"/>
        <v>1</v>
      </c>
    </row>
    <row r="29" spans="2:6">
      <c r="B29" t="s">
        <v>3158</v>
      </c>
      <c r="C29" t="s">
        <v>3569</v>
      </c>
      <c r="D29" t="s">
        <v>3156</v>
      </c>
      <c r="E29">
        <v>1</v>
      </c>
      <c r="F29">
        <f t="shared" si="0"/>
        <v>1</v>
      </c>
    </row>
    <row r="30" spans="2:6">
      <c r="B30" t="s">
        <v>3158</v>
      </c>
      <c r="C30" t="s">
        <v>3569</v>
      </c>
      <c r="D30" t="s">
        <v>3157</v>
      </c>
      <c r="E30">
        <v>1</v>
      </c>
      <c r="F30">
        <f t="shared" si="0"/>
        <v>1</v>
      </c>
    </row>
    <row r="31" spans="2:6">
      <c r="B31" t="s">
        <v>3158</v>
      </c>
      <c r="C31" t="s">
        <v>3570</v>
      </c>
      <c r="D31" t="s">
        <v>3156</v>
      </c>
      <c r="E31">
        <v>1</v>
      </c>
      <c r="F31">
        <f t="shared" si="0"/>
        <v>1</v>
      </c>
    </row>
    <row r="32" spans="2:6">
      <c r="B32" t="s">
        <v>3158</v>
      </c>
      <c r="C32" t="s">
        <v>3570</v>
      </c>
      <c r="D32" t="s">
        <v>3157</v>
      </c>
      <c r="E32">
        <v>1</v>
      </c>
      <c r="F32">
        <f t="shared" si="0"/>
        <v>1</v>
      </c>
    </row>
    <row r="33" spans="2:6">
      <c r="B33" t="s">
        <v>3158</v>
      </c>
      <c r="C33" t="s">
        <v>3571</v>
      </c>
      <c r="D33" t="s">
        <v>3156</v>
      </c>
      <c r="E33">
        <v>1</v>
      </c>
      <c r="F33">
        <f t="shared" si="0"/>
        <v>1</v>
      </c>
    </row>
    <row r="34" spans="2:6">
      <c r="B34" t="s">
        <v>3158</v>
      </c>
      <c r="C34" t="s">
        <v>3571</v>
      </c>
      <c r="D34" t="s">
        <v>3157</v>
      </c>
      <c r="E34">
        <v>1</v>
      </c>
      <c r="F34">
        <f t="shared" si="0"/>
        <v>1</v>
      </c>
    </row>
    <row r="35" spans="2:6">
      <c r="B35" t="s">
        <v>3159</v>
      </c>
      <c r="C35" t="s">
        <v>3198</v>
      </c>
      <c r="D35" t="s">
        <v>3156</v>
      </c>
      <c r="E35">
        <v>1</v>
      </c>
      <c r="F35">
        <f t="shared" si="0"/>
        <v>1</v>
      </c>
    </row>
    <row r="36" spans="2:6">
      <c r="B36" t="s">
        <v>3159</v>
      </c>
      <c r="C36" t="s">
        <v>3198</v>
      </c>
      <c r="D36" t="s">
        <v>3157</v>
      </c>
      <c r="E36">
        <v>1</v>
      </c>
      <c r="F36">
        <f t="shared" si="0"/>
        <v>1</v>
      </c>
    </row>
    <row r="37" spans="2:6">
      <c r="B37" t="s">
        <v>3159</v>
      </c>
      <c r="C37" t="s">
        <v>3568</v>
      </c>
      <c r="D37" t="s">
        <v>3156</v>
      </c>
      <c r="E37">
        <v>1</v>
      </c>
      <c r="F37">
        <f t="shared" si="0"/>
        <v>1</v>
      </c>
    </row>
    <row r="38" spans="2:6">
      <c r="B38" t="s">
        <v>3159</v>
      </c>
      <c r="C38" t="s">
        <v>3568</v>
      </c>
      <c r="D38" t="s">
        <v>3157</v>
      </c>
      <c r="E38">
        <v>1</v>
      </c>
      <c r="F38">
        <f t="shared" si="0"/>
        <v>1</v>
      </c>
    </row>
    <row r="39" spans="2:6">
      <c r="B39" t="s">
        <v>3159</v>
      </c>
      <c r="C39" t="s">
        <v>3569</v>
      </c>
      <c r="D39" t="s">
        <v>3156</v>
      </c>
      <c r="E39">
        <v>1</v>
      </c>
      <c r="F39">
        <f t="shared" si="0"/>
        <v>1</v>
      </c>
    </row>
    <row r="40" spans="2:6">
      <c r="B40" t="s">
        <v>3159</v>
      </c>
      <c r="C40" t="s">
        <v>3569</v>
      </c>
      <c r="D40" t="s">
        <v>3157</v>
      </c>
      <c r="E40">
        <v>1</v>
      </c>
      <c r="F40">
        <f t="shared" si="0"/>
        <v>1</v>
      </c>
    </row>
    <row r="41" spans="2:6">
      <c r="B41" t="s">
        <v>3159</v>
      </c>
      <c r="C41" t="s">
        <v>3570</v>
      </c>
      <c r="D41" t="s">
        <v>3156</v>
      </c>
      <c r="E41">
        <v>1</v>
      </c>
      <c r="F41">
        <f t="shared" si="0"/>
        <v>1</v>
      </c>
    </row>
    <row r="42" spans="2:6">
      <c r="B42" t="s">
        <v>3159</v>
      </c>
      <c r="C42" t="s">
        <v>3570</v>
      </c>
      <c r="D42" t="s">
        <v>3157</v>
      </c>
      <c r="E42">
        <v>1</v>
      </c>
      <c r="F42">
        <f t="shared" si="0"/>
        <v>1</v>
      </c>
    </row>
    <row r="43" spans="2:6">
      <c r="B43" t="s">
        <v>3159</v>
      </c>
      <c r="C43" t="s">
        <v>3571</v>
      </c>
      <c r="D43" t="s">
        <v>3156</v>
      </c>
      <c r="E43">
        <v>1</v>
      </c>
      <c r="F43">
        <f t="shared" si="0"/>
        <v>1</v>
      </c>
    </row>
    <row r="44" spans="2:6">
      <c r="B44" t="s">
        <v>3159</v>
      </c>
      <c r="C44" t="s">
        <v>3571</v>
      </c>
      <c r="D44" t="s">
        <v>3157</v>
      </c>
      <c r="E44">
        <v>1</v>
      </c>
      <c r="F44">
        <f t="shared" si="0"/>
        <v>1</v>
      </c>
    </row>
    <row r="45" spans="2:6">
      <c r="B45" t="s">
        <v>3160</v>
      </c>
      <c r="C45" t="s">
        <v>3198</v>
      </c>
      <c r="D45" t="s">
        <v>3156</v>
      </c>
      <c r="E45">
        <v>1</v>
      </c>
      <c r="F45">
        <f t="shared" si="0"/>
        <v>1</v>
      </c>
    </row>
    <row r="46" spans="2:6">
      <c r="B46" t="s">
        <v>3160</v>
      </c>
      <c r="C46" t="s">
        <v>3198</v>
      </c>
      <c r="D46" t="s">
        <v>3157</v>
      </c>
      <c r="E46">
        <v>1</v>
      </c>
      <c r="F46">
        <f t="shared" si="0"/>
        <v>1</v>
      </c>
    </row>
    <row r="47" spans="2:6">
      <c r="B47" t="s">
        <v>3160</v>
      </c>
      <c r="C47" t="s">
        <v>3568</v>
      </c>
      <c r="D47" t="s">
        <v>3156</v>
      </c>
      <c r="E47">
        <v>1</v>
      </c>
      <c r="F47">
        <f t="shared" si="0"/>
        <v>1</v>
      </c>
    </row>
    <row r="48" spans="2:6">
      <c r="B48" t="s">
        <v>3160</v>
      </c>
      <c r="C48" t="s">
        <v>3568</v>
      </c>
      <c r="D48" t="s">
        <v>3157</v>
      </c>
      <c r="E48">
        <v>1</v>
      </c>
      <c r="F48">
        <f t="shared" si="0"/>
        <v>1</v>
      </c>
    </row>
    <row r="49" spans="2:6">
      <c r="B49" t="s">
        <v>3160</v>
      </c>
      <c r="C49" t="s">
        <v>3569</v>
      </c>
      <c r="D49" t="s">
        <v>3156</v>
      </c>
      <c r="E49">
        <v>1</v>
      </c>
      <c r="F49">
        <f t="shared" si="0"/>
        <v>1</v>
      </c>
    </row>
    <row r="50" spans="2:6">
      <c r="B50" t="s">
        <v>3160</v>
      </c>
      <c r="C50" t="s">
        <v>3569</v>
      </c>
      <c r="D50" t="s">
        <v>3157</v>
      </c>
      <c r="E50">
        <v>1</v>
      </c>
      <c r="F50">
        <f t="shared" si="0"/>
        <v>1</v>
      </c>
    </row>
    <row r="51" spans="2:6">
      <c r="B51" t="s">
        <v>3160</v>
      </c>
      <c r="C51" t="s">
        <v>3570</v>
      </c>
      <c r="D51" t="s">
        <v>3156</v>
      </c>
      <c r="E51">
        <v>1</v>
      </c>
      <c r="F51">
        <f t="shared" si="0"/>
        <v>1</v>
      </c>
    </row>
    <row r="52" spans="2:6">
      <c r="B52" t="s">
        <v>3160</v>
      </c>
      <c r="C52" t="s">
        <v>3570</v>
      </c>
      <c r="D52" t="s">
        <v>3157</v>
      </c>
      <c r="E52">
        <v>1</v>
      </c>
      <c r="F52">
        <f t="shared" si="0"/>
        <v>1</v>
      </c>
    </row>
    <row r="53" spans="2:6">
      <c r="B53" t="s">
        <v>3160</v>
      </c>
      <c r="C53" t="s">
        <v>3571</v>
      </c>
      <c r="D53" t="s">
        <v>3156</v>
      </c>
      <c r="E53">
        <v>1</v>
      </c>
      <c r="F53">
        <f t="shared" si="0"/>
        <v>1</v>
      </c>
    </row>
    <row r="54" spans="2:6">
      <c r="B54" t="s">
        <v>3160</v>
      </c>
      <c r="C54" t="s">
        <v>3571</v>
      </c>
      <c r="D54" t="s">
        <v>3157</v>
      </c>
      <c r="E54">
        <v>1</v>
      </c>
      <c r="F54">
        <f t="shared" si="0"/>
        <v>1</v>
      </c>
    </row>
    <row r="55" spans="2:6">
      <c r="B55" t="s">
        <v>3161</v>
      </c>
      <c r="C55" t="s">
        <v>3198</v>
      </c>
      <c r="D55" t="s">
        <v>3156</v>
      </c>
      <c r="E55">
        <v>1</v>
      </c>
      <c r="F55">
        <f t="shared" si="0"/>
        <v>1</v>
      </c>
    </row>
    <row r="56" spans="2:6">
      <c r="B56" t="s">
        <v>3161</v>
      </c>
      <c r="C56" t="s">
        <v>3198</v>
      </c>
      <c r="D56" t="s">
        <v>3157</v>
      </c>
      <c r="E56">
        <v>1</v>
      </c>
      <c r="F56">
        <f t="shared" si="0"/>
        <v>1</v>
      </c>
    </row>
    <row r="57" spans="2:6">
      <c r="B57" t="s">
        <v>3161</v>
      </c>
      <c r="C57" t="s">
        <v>3568</v>
      </c>
      <c r="D57" t="s">
        <v>3156</v>
      </c>
      <c r="E57">
        <v>1</v>
      </c>
      <c r="F57">
        <f t="shared" si="0"/>
        <v>1</v>
      </c>
    </row>
    <row r="58" spans="2:6">
      <c r="B58" t="s">
        <v>3161</v>
      </c>
      <c r="C58" t="s">
        <v>3568</v>
      </c>
      <c r="D58" t="s">
        <v>3157</v>
      </c>
      <c r="E58">
        <v>1</v>
      </c>
      <c r="F58">
        <f t="shared" si="0"/>
        <v>1</v>
      </c>
    </row>
    <row r="59" spans="2:6">
      <c r="B59" t="s">
        <v>3161</v>
      </c>
      <c r="C59" t="s">
        <v>3569</v>
      </c>
      <c r="D59" t="s">
        <v>3156</v>
      </c>
      <c r="E59">
        <v>1</v>
      </c>
      <c r="F59">
        <f t="shared" si="0"/>
        <v>1</v>
      </c>
    </row>
    <row r="60" spans="2:6">
      <c r="B60" t="s">
        <v>3161</v>
      </c>
      <c r="C60" t="s">
        <v>3569</v>
      </c>
      <c r="D60" t="s">
        <v>3157</v>
      </c>
      <c r="E60">
        <v>1</v>
      </c>
      <c r="F60">
        <f t="shared" si="0"/>
        <v>1</v>
      </c>
    </row>
    <row r="61" spans="2:6">
      <c r="B61" t="s">
        <v>3161</v>
      </c>
      <c r="C61" t="s">
        <v>3570</v>
      </c>
      <c r="D61" t="s">
        <v>3156</v>
      </c>
      <c r="E61">
        <v>1</v>
      </c>
      <c r="F61">
        <f t="shared" si="0"/>
        <v>1</v>
      </c>
    </row>
    <row r="62" spans="2:6">
      <c r="B62" t="s">
        <v>3161</v>
      </c>
      <c r="C62" t="s">
        <v>3570</v>
      </c>
      <c r="D62" t="s">
        <v>3157</v>
      </c>
      <c r="E62">
        <v>1</v>
      </c>
      <c r="F62">
        <f t="shared" si="0"/>
        <v>1</v>
      </c>
    </row>
    <row r="63" spans="2:6">
      <c r="B63" t="s">
        <v>3161</v>
      </c>
      <c r="C63" t="s">
        <v>3571</v>
      </c>
      <c r="D63" t="s">
        <v>3156</v>
      </c>
      <c r="E63">
        <v>1</v>
      </c>
      <c r="F63">
        <f t="shared" si="0"/>
        <v>1</v>
      </c>
    </row>
    <row r="64" spans="2:6">
      <c r="B64" t="s">
        <v>3161</v>
      </c>
      <c r="C64" t="s">
        <v>3571</v>
      </c>
      <c r="D64" t="s">
        <v>3157</v>
      </c>
      <c r="E64">
        <v>1</v>
      </c>
      <c r="F64">
        <f t="shared" si="0"/>
        <v>1</v>
      </c>
    </row>
    <row r="65" spans="2:6">
      <c r="B65" t="s">
        <v>3162</v>
      </c>
      <c r="C65" t="s">
        <v>3198</v>
      </c>
      <c r="D65" t="s">
        <v>3156</v>
      </c>
      <c r="E65">
        <v>1</v>
      </c>
      <c r="F65">
        <f t="shared" si="0"/>
        <v>1</v>
      </c>
    </row>
    <row r="66" spans="2:6">
      <c r="B66" t="s">
        <v>3162</v>
      </c>
      <c r="C66" t="s">
        <v>3198</v>
      </c>
      <c r="D66" t="s">
        <v>3157</v>
      </c>
      <c r="E66">
        <v>1</v>
      </c>
      <c r="F66">
        <f t="shared" si="0"/>
        <v>1</v>
      </c>
    </row>
    <row r="67" spans="2:6">
      <c r="B67" t="s">
        <v>3162</v>
      </c>
      <c r="C67" t="s">
        <v>3568</v>
      </c>
      <c r="D67" t="s">
        <v>3156</v>
      </c>
      <c r="E67">
        <v>1</v>
      </c>
      <c r="F67">
        <f t="shared" si="0"/>
        <v>1</v>
      </c>
    </row>
    <row r="68" spans="2:6">
      <c r="B68" t="s">
        <v>3162</v>
      </c>
      <c r="C68" t="s">
        <v>3568</v>
      </c>
      <c r="D68" t="s">
        <v>3157</v>
      </c>
      <c r="E68">
        <v>1</v>
      </c>
      <c r="F68">
        <f t="shared" si="0"/>
        <v>1</v>
      </c>
    </row>
    <row r="69" spans="2:6">
      <c r="B69" t="s">
        <v>3162</v>
      </c>
      <c r="C69" t="s">
        <v>3569</v>
      </c>
      <c r="D69" t="s">
        <v>3156</v>
      </c>
      <c r="E69">
        <v>1</v>
      </c>
      <c r="F69">
        <f t="shared" si="0"/>
        <v>1</v>
      </c>
    </row>
    <row r="70" spans="2:6">
      <c r="B70" t="s">
        <v>3162</v>
      </c>
      <c r="C70" t="s">
        <v>3569</v>
      </c>
      <c r="D70" t="s">
        <v>3157</v>
      </c>
      <c r="E70">
        <v>1</v>
      </c>
      <c r="F70">
        <f t="shared" ref="F70:F133" si="1">E70</f>
        <v>1</v>
      </c>
    </row>
    <row r="71" spans="2:6">
      <c r="B71" t="s">
        <v>3162</v>
      </c>
      <c r="C71" t="s">
        <v>3570</v>
      </c>
      <c r="D71" t="s">
        <v>3156</v>
      </c>
      <c r="E71">
        <v>1</v>
      </c>
      <c r="F71">
        <f t="shared" si="1"/>
        <v>1</v>
      </c>
    </row>
    <row r="72" spans="2:6">
      <c r="B72" t="s">
        <v>3162</v>
      </c>
      <c r="C72" t="s">
        <v>3570</v>
      </c>
      <c r="D72" t="s">
        <v>3157</v>
      </c>
      <c r="E72">
        <v>1</v>
      </c>
      <c r="F72">
        <f t="shared" si="1"/>
        <v>1</v>
      </c>
    </row>
    <row r="73" spans="2:6">
      <c r="B73" t="s">
        <v>3162</v>
      </c>
      <c r="C73" t="s">
        <v>3571</v>
      </c>
      <c r="D73" t="s">
        <v>3156</v>
      </c>
      <c r="E73">
        <v>1</v>
      </c>
      <c r="F73">
        <f t="shared" si="1"/>
        <v>1</v>
      </c>
    </row>
    <row r="74" spans="2:6">
      <c r="B74" t="s">
        <v>3162</v>
      </c>
      <c r="C74" t="s">
        <v>3571</v>
      </c>
      <c r="D74" t="s">
        <v>3157</v>
      </c>
      <c r="E74">
        <v>1</v>
      </c>
      <c r="F74">
        <f t="shared" si="1"/>
        <v>1</v>
      </c>
    </row>
    <row r="75" spans="2:6">
      <c r="B75" t="s">
        <v>3163</v>
      </c>
      <c r="C75" t="s">
        <v>3198</v>
      </c>
      <c r="D75" t="s">
        <v>3156</v>
      </c>
      <c r="E75">
        <v>1</v>
      </c>
      <c r="F75">
        <f t="shared" si="1"/>
        <v>1</v>
      </c>
    </row>
    <row r="76" spans="2:6">
      <c r="B76" t="s">
        <v>3163</v>
      </c>
      <c r="C76" t="s">
        <v>3198</v>
      </c>
      <c r="D76" t="s">
        <v>3157</v>
      </c>
      <c r="E76">
        <v>1</v>
      </c>
      <c r="F76">
        <f t="shared" si="1"/>
        <v>1</v>
      </c>
    </row>
    <row r="77" spans="2:6">
      <c r="B77" t="s">
        <v>3163</v>
      </c>
      <c r="C77" t="s">
        <v>3568</v>
      </c>
      <c r="D77" t="s">
        <v>3156</v>
      </c>
      <c r="E77">
        <v>1</v>
      </c>
      <c r="F77">
        <f t="shared" si="1"/>
        <v>1</v>
      </c>
    </row>
    <row r="78" spans="2:6">
      <c r="B78" t="s">
        <v>3163</v>
      </c>
      <c r="C78" t="s">
        <v>3568</v>
      </c>
      <c r="D78" t="s">
        <v>3157</v>
      </c>
      <c r="E78">
        <v>1</v>
      </c>
      <c r="F78">
        <f t="shared" si="1"/>
        <v>1</v>
      </c>
    </row>
    <row r="79" spans="2:6">
      <c r="B79" t="s">
        <v>3163</v>
      </c>
      <c r="C79" t="s">
        <v>3569</v>
      </c>
      <c r="D79" t="s">
        <v>3156</v>
      </c>
      <c r="E79">
        <v>1</v>
      </c>
      <c r="F79">
        <f t="shared" si="1"/>
        <v>1</v>
      </c>
    </row>
    <row r="80" spans="2:6">
      <c r="B80" t="s">
        <v>3163</v>
      </c>
      <c r="C80" t="s">
        <v>3569</v>
      </c>
      <c r="D80" t="s">
        <v>3157</v>
      </c>
      <c r="E80">
        <v>1</v>
      </c>
      <c r="F80">
        <f t="shared" si="1"/>
        <v>1</v>
      </c>
    </row>
    <row r="81" spans="2:6">
      <c r="B81" t="s">
        <v>3163</v>
      </c>
      <c r="C81" t="s">
        <v>3570</v>
      </c>
      <c r="D81" t="s">
        <v>3156</v>
      </c>
      <c r="E81">
        <v>1</v>
      </c>
      <c r="F81">
        <f t="shared" si="1"/>
        <v>1</v>
      </c>
    </row>
    <row r="82" spans="2:6">
      <c r="B82" t="s">
        <v>3163</v>
      </c>
      <c r="C82" t="s">
        <v>3570</v>
      </c>
      <c r="D82" t="s">
        <v>3157</v>
      </c>
      <c r="E82">
        <v>1</v>
      </c>
      <c r="F82">
        <f t="shared" si="1"/>
        <v>1</v>
      </c>
    </row>
    <row r="83" spans="2:6">
      <c r="B83" t="s">
        <v>3163</v>
      </c>
      <c r="C83" t="s">
        <v>3571</v>
      </c>
      <c r="D83" t="s">
        <v>3156</v>
      </c>
      <c r="E83">
        <v>1</v>
      </c>
      <c r="F83">
        <f t="shared" si="1"/>
        <v>1</v>
      </c>
    </row>
    <row r="84" spans="2:6">
      <c r="B84" t="s">
        <v>3163</v>
      </c>
      <c r="C84" t="s">
        <v>3571</v>
      </c>
      <c r="D84" t="s">
        <v>3157</v>
      </c>
      <c r="E84">
        <v>1</v>
      </c>
      <c r="F84">
        <f t="shared" si="1"/>
        <v>1</v>
      </c>
    </row>
    <row r="85" spans="2:6">
      <c r="B85" t="s">
        <v>3164</v>
      </c>
      <c r="C85" t="s">
        <v>3198</v>
      </c>
      <c r="D85" t="s">
        <v>3156</v>
      </c>
      <c r="E85">
        <v>1</v>
      </c>
      <c r="F85">
        <f t="shared" si="1"/>
        <v>1</v>
      </c>
    </row>
    <row r="86" spans="2:6">
      <c r="B86" t="s">
        <v>3164</v>
      </c>
      <c r="C86" t="s">
        <v>3198</v>
      </c>
      <c r="D86" t="s">
        <v>3157</v>
      </c>
      <c r="E86">
        <v>1</v>
      </c>
      <c r="F86">
        <f t="shared" si="1"/>
        <v>1</v>
      </c>
    </row>
    <row r="87" spans="2:6">
      <c r="B87" t="s">
        <v>3164</v>
      </c>
      <c r="C87" t="s">
        <v>3568</v>
      </c>
      <c r="D87" t="s">
        <v>3156</v>
      </c>
      <c r="E87">
        <v>1</v>
      </c>
      <c r="F87">
        <f t="shared" si="1"/>
        <v>1</v>
      </c>
    </row>
    <row r="88" spans="2:6">
      <c r="B88" t="s">
        <v>3164</v>
      </c>
      <c r="C88" t="s">
        <v>3568</v>
      </c>
      <c r="D88" t="s">
        <v>3157</v>
      </c>
      <c r="E88">
        <v>1</v>
      </c>
      <c r="F88">
        <f t="shared" si="1"/>
        <v>1</v>
      </c>
    </row>
    <row r="89" spans="2:6">
      <c r="B89" t="s">
        <v>3164</v>
      </c>
      <c r="C89" t="s">
        <v>3569</v>
      </c>
      <c r="D89" t="s">
        <v>3156</v>
      </c>
      <c r="E89">
        <v>1</v>
      </c>
      <c r="F89">
        <f t="shared" si="1"/>
        <v>1</v>
      </c>
    </row>
    <row r="90" spans="2:6">
      <c r="B90" t="s">
        <v>3164</v>
      </c>
      <c r="C90" t="s">
        <v>3569</v>
      </c>
      <c r="D90" t="s">
        <v>3157</v>
      </c>
      <c r="E90">
        <v>1</v>
      </c>
      <c r="F90">
        <f t="shared" si="1"/>
        <v>1</v>
      </c>
    </row>
    <row r="91" spans="2:6">
      <c r="B91" t="s">
        <v>3164</v>
      </c>
      <c r="C91" t="s">
        <v>3570</v>
      </c>
      <c r="D91" t="s">
        <v>3156</v>
      </c>
      <c r="E91">
        <v>1</v>
      </c>
      <c r="F91">
        <f t="shared" si="1"/>
        <v>1</v>
      </c>
    </row>
    <row r="92" spans="2:6">
      <c r="B92" t="s">
        <v>3164</v>
      </c>
      <c r="C92" t="s">
        <v>3570</v>
      </c>
      <c r="D92" t="s">
        <v>3157</v>
      </c>
      <c r="E92">
        <v>1</v>
      </c>
      <c r="F92">
        <f t="shared" si="1"/>
        <v>1</v>
      </c>
    </row>
    <row r="93" spans="2:6">
      <c r="B93" t="s">
        <v>3164</v>
      </c>
      <c r="C93" t="s">
        <v>3571</v>
      </c>
      <c r="D93" t="s">
        <v>3156</v>
      </c>
      <c r="E93">
        <v>1</v>
      </c>
      <c r="F93">
        <f t="shared" si="1"/>
        <v>1</v>
      </c>
    </row>
    <row r="94" spans="2:6">
      <c r="B94" t="s">
        <v>3164</v>
      </c>
      <c r="C94" t="s">
        <v>3571</v>
      </c>
      <c r="D94" t="s">
        <v>3157</v>
      </c>
      <c r="E94">
        <v>1</v>
      </c>
      <c r="F94">
        <f t="shared" si="1"/>
        <v>1</v>
      </c>
    </row>
    <row r="95" spans="2:6">
      <c r="B95" t="s">
        <v>3537</v>
      </c>
      <c r="C95" t="s">
        <v>3198</v>
      </c>
      <c r="D95" t="s">
        <v>3156</v>
      </c>
      <c r="E95">
        <v>1</v>
      </c>
      <c r="F95">
        <f t="shared" si="1"/>
        <v>1</v>
      </c>
    </row>
    <row r="96" spans="2:6">
      <c r="B96" t="s">
        <v>3537</v>
      </c>
      <c r="C96" t="s">
        <v>3198</v>
      </c>
      <c r="D96" t="s">
        <v>3157</v>
      </c>
      <c r="E96">
        <v>1</v>
      </c>
      <c r="F96">
        <f t="shared" si="1"/>
        <v>1</v>
      </c>
    </row>
    <row r="97" spans="2:6">
      <c r="B97" t="s">
        <v>3537</v>
      </c>
      <c r="C97" t="s">
        <v>3568</v>
      </c>
      <c r="D97" t="s">
        <v>3156</v>
      </c>
      <c r="E97">
        <v>1</v>
      </c>
      <c r="F97">
        <f t="shared" si="1"/>
        <v>1</v>
      </c>
    </row>
    <row r="98" spans="2:6">
      <c r="B98" t="s">
        <v>3537</v>
      </c>
      <c r="C98" t="s">
        <v>3568</v>
      </c>
      <c r="D98" t="s">
        <v>3157</v>
      </c>
      <c r="E98">
        <v>1</v>
      </c>
      <c r="F98">
        <f t="shared" si="1"/>
        <v>1</v>
      </c>
    </row>
    <row r="99" spans="2:6">
      <c r="B99" t="s">
        <v>3537</v>
      </c>
      <c r="C99" t="s">
        <v>3569</v>
      </c>
      <c r="D99" t="s">
        <v>3156</v>
      </c>
      <c r="E99">
        <v>1</v>
      </c>
      <c r="F99">
        <f t="shared" si="1"/>
        <v>1</v>
      </c>
    </row>
    <row r="100" spans="2:6">
      <c r="B100" t="s">
        <v>3537</v>
      </c>
      <c r="C100" t="s">
        <v>3569</v>
      </c>
      <c r="D100" t="s">
        <v>3157</v>
      </c>
      <c r="E100">
        <v>1</v>
      </c>
      <c r="F100">
        <f t="shared" si="1"/>
        <v>1</v>
      </c>
    </row>
    <row r="101" spans="2:6">
      <c r="B101" t="s">
        <v>3537</v>
      </c>
      <c r="C101" t="s">
        <v>3570</v>
      </c>
      <c r="D101" t="s">
        <v>3156</v>
      </c>
      <c r="E101">
        <v>1</v>
      </c>
      <c r="F101">
        <f t="shared" si="1"/>
        <v>1</v>
      </c>
    </row>
    <row r="102" spans="2:6">
      <c r="B102" t="s">
        <v>3537</v>
      </c>
      <c r="C102" t="s">
        <v>3570</v>
      </c>
      <c r="D102" t="s">
        <v>3157</v>
      </c>
      <c r="E102">
        <v>1</v>
      </c>
      <c r="F102">
        <f t="shared" si="1"/>
        <v>1</v>
      </c>
    </row>
    <row r="103" spans="2:6">
      <c r="B103" t="s">
        <v>3537</v>
      </c>
      <c r="C103" t="s">
        <v>3571</v>
      </c>
      <c r="D103" t="s">
        <v>3156</v>
      </c>
      <c r="E103">
        <v>1</v>
      </c>
      <c r="F103">
        <f t="shared" si="1"/>
        <v>1</v>
      </c>
    </row>
    <row r="104" spans="2:6">
      <c r="B104" t="s">
        <v>3537</v>
      </c>
      <c r="C104" t="s">
        <v>3571</v>
      </c>
      <c r="D104" t="s">
        <v>3157</v>
      </c>
      <c r="E104">
        <v>1</v>
      </c>
      <c r="F104">
        <f t="shared" si="1"/>
        <v>1</v>
      </c>
    </row>
    <row r="105" spans="2:6">
      <c r="B105" t="s">
        <v>3538</v>
      </c>
      <c r="C105" t="s">
        <v>3198</v>
      </c>
      <c r="D105" t="s">
        <v>3156</v>
      </c>
      <c r="E105">
        <v>1</v>
      </c>
      <c r="F105">
        <f t="shared" si="1"/>
        <v>1</v>
      </c>
    </row>
    <row r="106" spans="2:6">
      <c r="B106" t="s">
        <v>3538</v>
      </c>
      <c r="C106" t="s">
        <v>3198</v>
      </c>
      <c r="D106" t="s">
        <v>3157</v>
      </c>
      <c r="E106">
        <v>1</v>
      </c>
      <c r="F106">
        <f t="shared" si="1"/>
        <v>1</v>
      </c>
    </row>
    <row r="107" spans="2:6">
      <c r="B107" t="s">
        <v>3538</v>
      </c>
      <c r="C107" t="s">
        <v>3568</v>
      </c>
      <c r="D107" t="s">
        <v>3156</v>
      </c>
      <c r="E107">
        <v>1</v>
      </c>
      <c r="F107">
        <f t="shared" si="1"/>
        <v>1</v>
      </c>
    </row>
    <row r="108" spans="2:6">
      <c r="B108" t="s">
        <v>3538</v>
      </c>
      <c r="C108" t="s">
        <v>3568</v>
      </c>
      <c r="D108" t="s">
        <v>3157</v>
      </c>
      <c r="E108">
        <v>1</v>
      </c>
      <c r="F108">
        <f t="shared" si="1"/>
        <v>1</v>
      </c>
    </row>
    <row r="109" spans="2:6">
      <c r="B109" t="s">
        <v>3538</v>
      </c>
      <c r="C109" t="s">
        <v>3569</v>
      </c>
      <c r="D109" t="s">
        <v>3156</v>
      </c>
      <c r="E109">
        <v>1</v>
      </c>
      <c r="F109">
        <f t="shared" si="1"/>
        <v>1</v>
      </c>
    </row>
    <row r="110" spans="2:6">
      <c r="B110" t="s">
        <v>3538</v>
      </c>
      <c r="C110" t="s">
        <v>3569</v>
      </c>
      <c r="D110" t="s">
        <v>3157</v>
      </c>
      <c r="E110">
        <v>1</v>
      </c>
      <c r="F110">
        <f t="shared" si="1"/>
        <v>1</v>
      </c>
    </row>
    <row r="111" spans="2:6">
      <c r="B111" t="s">
        <v>3538</v>
      </c>
      <c r="C111" t="s">
        <v>3570</v>
      </c>
      <c r="D111" t="s">
        <v>3156</v>
      </c>
      <c r="E111">
        <v>1</v>
      </c>
      <c r="F111">
        <f t="shared" si="1"/>
        <v>1</v>
      </c>
    </row>
    <row r="112" spans="2:6">
      <c r="B112" t="s">
        <v>3538</v>
      </c>
      <c r="C112" t="s">
        <v>3570</v>
      </c>
      <c r="D112" t="s">
        <v>3157</v>
      </c>
      <c r="E112">
        <v>1</v>
      </c>
      <c r="F112">
        <f t="shared" si="1"/>
        <v>1</v>
      </c>
    </row>
    <row r="113" spans="2:6">
      <c r="B113" t="s">
        <v>3538</v>
      </c>
      <c r="C113" t="s">
        <v>3571</v>
      </c>
      <c r="D113" t="s">
        <v>3156</v>
      </c>
      <c r="E113">
        <v>1</v>
      </c>
      <c r="F113">
        <f t="shared" si="1"/>
        <v>1</v>
      </c>
    </row>
    <row r="114" spans="2:6">
      <c r="B114" t="s">
        <v>3538</v>
      </c>
      <c r="C114" t="s">
        <v>3571</v>
      </c>
      <c r="D114" t="s">
        <v>3157</v>
      </c>
      <c r="E114">
        <v>1</v>
      </c>
      <c r="F114">
        <f t="shared" si="1"/>
        <v>1</v>
      </c>
    </row>
    <row r="115" spans="2:6">
      <c r="B115" t="s">
        <v>3539</v>
      </c>
      <c r="C115" t="s">
        <v>3198</v>
      </c>
      <c r="D115" t="s">
        <v>3156</v>
      </c>
      <c r="E115">
        <v>1</v>
      </c>
      <c r="F115">
        <f t="shared" si="1"/>
        <v>1</v>
      </c>
    </row>
    <row r="116" spans="2:6">
      <c r="B116" t="s">
        <v>3539</v>
      </c>
      <c r="C116" t="s">
        <v>3198</v>
      </c>
      <c r="D116" t="s">
        <v>3157</v>
      </c>
      <c r="E116">
        <v>1</v>
      </c>
      <c r="F116">
        <f t="shared" si="1"/>
        <v>1</v>
      </c>
    </row>
    <row r="117" spans="2:6">
      <c r="B117" t="s">
        <v>3539</v>
      </c>
      <c r="C117" t="s">
        <v>3568</v>
      </c>
      <c r="D117" t="s">
        <v>3156</v>
      </c>
      <c r="E117">
        <v>1</v>
      </c>
      <c r="F117">
        <f t="shared" si="1"/>
        <v>1</v>
      </c>
    </row>
    <row r="118" spans="2:6">
      <c r="B118" t="s">
        <v>3539</v>
      </c>
      <c r="C118" t="s">
        <v>3568</v>
      </c>
      <c r="D118" t="s">
        <v>3157</v>
      </c>
      <c r="E118">
        <v>1</v>
      </c>
      <c r="F118">
        <f t="shared" si="1"/>
        <v>1</v>
      </c>
    </row>
    <row r="119" spans="2:6">
      <c r="B119" t="s">
        <v>3539</v>
      </c>
      <c r="C119" t="s">
        <v>3569</v>
      </c>
      <c r="D119" t="s">
        <v>3156</v>
      </c>
      <c r="E119">
        <v>1</v>
      </c>
      <c r="F119">
        <f t="shared" si="1"/>
        <v>1</v>
      </c>
    </row>
    <row r="120" spans="2:6">
      <c r="B120" t="s">
        <v>3539</v>
      </c>
      <c r="C120" t="s">
        <v>3569</v>
      </c>
      <c r="D120" t="s">
        <v>3157</v>
      </c>
      <c r="E120">
        <v>1</v>
      </c>
      <c r="F120">
        <f t="shared" si="1"/>
        <v>1</v>
      </c>
    </row>
    <row r="121" spans="2:6">
      <c r="B121" t="s">
        <v>3539</v>
      </c>
      <c r="C121" t="s">
        <v>3570</v>
      </c>
      <c r="D121" t="s">
        <v>3156</v>
      </c>
      <c r="E121">
        <v>1</v>
      </c>
      <c r="F121">
        <f t="shared" si="1"/>
        <v>1</v>
      </c>
    </row>
    <row r="122" spans="2:6">
      <c r="B122" t="s">
        <v>3539</v>
      </c>
      <c r="C122" t="s">
        <v>3570</v>
      </c>
      <c r="D122" t="s">
        <v>3157</v>
      </c>
      <c r="E122">
        <v>1</v>
      </c>
      <c r="F122">
        <f t="shared" si="1"/>
        <v>1</v>
      </c>
    </row>
    <row r="123" spans="2:6">
      <c r="B123" t="s">
        <v>3539</v>
      </c>
      <c r="C123" t="s">
        <v>3571</v>
      </c>
      <c r="D123" t="s">
        <v>3156</v>
      </c>
      <c r="E123">
        <v>1</v>
      </c>
      <c r="F123">
        <f t="shared" si="1"/>
        <v>1</v>
      </c>
    </row>
    <row r="124" spans="2:6">
      <c r="B124" t="s">
        <v>3539</v>
      </c>
      <c r="C124" t="s">
        <v>3571</v>
      </c>
      <c r="D124" t="s">
        <v>3157</v>
      </c>
      <c r="E124">
        <v>1</v>
      </c>
      <c r="F124">
        <f t="shared" si="1"/>
        <v>1</v>
      </c>
    </row>
    <row r="125" spans="2:6">
      <c r="B125" t="s">
        <v>3540</v>
      </c>
      <c r="C125" t="s">
        <v>3198</v>
      </c>
      <c r="D125" t="s">
        <v>3156</v>
      </c>
      <c r="E125">
        <v>1</v>
      </c>
      <c r="F125">
        <f t="shared" si="1"/>
        <v>1</v>
      </c>
    </row>
    <row r="126" spans="2:6">
      <c r="B126" t="s">
        <v>3540</v>
      </c>
      <c r="C126" t="s">
        <v>3198</v>
      </c>
      <c r="D126" t="s">
        <v>3157</v>
      </c>
      <c r="E126">
        <v>1</v>
      </c>
      <c r="F126">
        <f t="shared" si="1"/>
        <v>1</v>
      </c>
    </row>
    <row r="127" spans="2:6">
      <c r="B127" t="s">
        <v>3540</v>
      </c>
      <c r="C127" t="s">
        <v>3568</v>
      </c>
      <c r="D127" t="s">
        <v>3156</v>
      </c>
      <c r="E127">
        <v>1</v>
      </c>
      <c r="F127">
        <f t="shared" si="1"/>
        <v>1</v>
      </c>
    </row>
    <row r="128" spans="2:6">
      <c r="B128" t="s">
        <v>3540</v>
      </c>
      <c r="C128" t="s">
        <v>3568</v>
      </c>
      <c r="D128" t="s">
        <v>3157</v>
      </c>
      <c r="E128">
        <v>1</v>
      </c>
      <c r="F128">
        <f t="shared" si="1"/>
        <v>1</v>
      </c>
    </row>
    <row r="129" spans="2:6">
      <c r="B129" t="s">
        <v>3540</v>
      </c>
      <c r="C129" t="s">
        <v>3569</v>
      </c>
      <c r="D129" t="s">
        <v>3156</v>
      </c>
      <c r="E129">
        <v>1</v>
      </c>
      <c r="F129">
        <f t="shared" si="1"/>
        <v>1</v>
      </c>
    </row>
    <row r="130" spans="2:6">
      <c r="B130" t="s">
        <v>3540</v>
      </c>
      <c r="C130" t="s">
        <v>3569</v>
      </c>
      <c r="D130" t="s">
        <v>3157</v>
      </c>
      <c r="E130">
        <v>1</v>
      </c>
      <c r="F130">
        <f t="shared" si="1"/>
        <v>1</v>
      </c>
    </row>
    <row r="131" spans="2:6">
      <c r="B131" t="s">
        <v>3540</v>
      </c>
      <c r="C131" t="s">
        <v>3570</v>
      </c>
      <c r="D131" t="s">
        <v>3156</v>
      </c>
      <c r="E131">
        <v>1</v>
      </c>
      <c r="F131">
        <f t="shared" si="1"/>
        <v>1</v>
      </c>
    </row>
    <row r="132" spans="2:6">
      <c r="B132" t="s">
        <v>3540</v>
      </c>
      <c r="C132" t="s">
        <v>3570</v>
      </c>
      <c r="D132" t="s">
        <v>3157</v>
      </c>
      <c r="E132">
        <v>1</v>
      </c>
      <c r="F132">
        <f t="shared" si="1"/>
        <v>1</v>
      </c>
    </row>
    <row r="133" spans="2:6">
      <c r="B133" t="s">
        <v>3540</v>
      </c>
      <c r="C133" t="s">
        <v>3571</v>
      </c>
      <c r="D133" t="s">
        <v>3156</v>
      </c>
      <c r="E133">
        <v>1</v>
      </c>
      <c r="F133">
        <f t="shared" si="1"/>
        <v>1</v>
      </c>
    </row>
    <row r="134" spans="2:6">
      <c r="B134" t="s">
        <v>3540</v>
      </c>
      <c r="C134" t="s">
        <v>3571</v>
      </c>
      <c r="D134" t="s">
        <v>3157</v>
      </c>
      <c r="E134">
        <v>1</v>
      </c>
      <c r="F134">
        <f t="shared" ref="F134:F197" si="2">E134</f>
        <v>1</v>
      </c>
    </row>
    <row r="135" spans="2:6">
      <c r="B135" t="s">
        <v>3541</v>
      </c>
      <c r="C135" t="s">
        <v>3198</v>
      </c>
      <c r="D135" t="s">
        <v>3156</v>
      </c>
      <c r="E135">
        <v>1</v>
      </c>
      <c r="F135">
        <f t="shared" si="2"/>
        <v>1</v>
      </c>
    </row>
    <row r="136" spans="2:6">
      <c r="B136" t="s">
        <v>3541</v>
      </c>
      <c r="C136" t="s">
        <v>3198</v>
      </c>
      <c r="D136" t="s">
        <v>3157</v>
      </c>
      <c r="E136">
        <v>1</v>
      </c>
      <c r="F136">
        <f t="shared" si="2"/>
        <v>1</v>
      </c>
    </row>
    <row r="137" spans="2:6">
      <c r="B137" t="s">
        <v>3541</v>
      </c>
      <c r="C137" t="s">
        <v>3568</v>
      </c>
      <c r="D137" t="s">
        <v>3156</v>
      </c>
      <c r="E137">
        <v>1</v>
      </c>
      <c r="F137">
        <f t="shared" si="2"/>
        <v>1</v>
      </c>
    </row>
    <row r="138" spans="2:6">
      <c r="B138" t="s">
        <v>3541</v>
      </c>
      <c r="C138" t="s">
        <v>3568</v>
      </c>
      <c r="D138" t="s">
        <v>3157</v>
      </c>
      <c r="E138">
        <v>1</v>
      </c>
      <c r="F138">
        <f t="shared" si="2"/>
        <v>1</v>
      </c>
    </row>
    <row r="139" spans="2:6">
      <c r="B139" t="s">
        <v>3541</v>
      </c>
      <c r="C139" t="s">
        <v>3569</v>
      </c>
      <c r="D139" t="s">
        <v>3156</v>
      </c>
      <c r="E139">
        <v>1</v>
      </c>
      <c r="F139">
        <f t="shared" si="2"/>
        <v>1</v>
      </c>
    </row>
    <row r="140" spans="2:6">
      <c r="B140" t="s">
        <v>3541</v>
      </c>
      <c r="C140" t="s">
        <v>3569</v>
      </c>
      <c r="D140" t="s">
        <v>3157</v>
      </c>
      <c r="E140">
        <v>1</v>
      </c>
      <c r="F140">
        <f t="shared" si="2"/>
        <v>1</v>
      </c>
    </row>
    <row r="141" spans="2:6">
      <c r="B141" t="s">
        <v>3541</v>
      </c>
      <c r="C141" t="s">
        <v>3570</v>
      </c>
      <c r="D141" t="s">
        <v>3156</v>
      </c>
      <c r="E141">
        <v>1</v>
      </c>
      <c r="F141">
        <f t="shared" si="2"/>
        <v>1</v>
      </c>
    </row>
    <row r="142" spans="2:6">
      <c r="B142" t="s">
        <v>3541</v>
      </c>
      <c r="C142" t="s">
        <v>3570</v>
      </c>
      <c r="D142" t="s">
        <v>3157</v>
      </c>
      <c r="E142">
        <v>1</v>
      </c>
      <c r="F142">
        <f t="shared" si="2"/>
        <v>1</v>
      </c>
    </row>
    <row r="143" spans="2:6">
      <c r="B143" t="s">
        <v>3541</v>
      </c>
      <c r="C143" t="s">
        <v>3571</v>
      </c>
      <c r="D143" t="s">
        <v>3156</v>
      </c>
      <c r="E143">
        <v>1</v>
      </c>
      <c r="F143">
        <f t="shared" si="2"/>
        <v>1</v>
      </c>
    </row>
    <row r="144" spans="2:6">
      <c r="B144" t="s">
        <v>3541</v>
      </c>
      <c r="C144" t="s">
        <v>3571</v>
      </c>
      <c r="D144" t="s">
        <v>3157</v>
      </c>
      <c r="E144">
        <v>1</v>
      </c>
      <c r="F144">
        <f t="shared" si="2"/>
        <v>1</v>
      </c>
    </row>
    <row r="145" spans="2:6">
      <c r="B145" t="s">
        <v>3542</v>
      </c>
      <c r="C145" t="s">
        <v>3198</v>
      </c>
      <c r="D145" t="s">
        <v>3156</v>
      </c>
      <c r="E145">
        <v>1</v>
      </c>
      <c r="F145">
        <f t="shared" si="2"/>
        <v>1</v>
      </c>
    </row>
    <row r="146" spans="2:6">
      <c r="B146" t="s">
        <v>3542</v>
      </c>
      <c r="C146" t="s">
        <v>3198</v>
      </c>
      <c r="D146" t="s">
        <v>3157</v>
      </c>
      <c r="E146">
        <v>1</v>
      </c>
      <c r="F146">
        <f t="shared" si="2"/>
        <v>1</v>
      </c>
    </row>
    <row r="147" spans="2:6">
      <c r="B147" t="s">
        <v>3542</v>
      </c>
      <c r="C147" t="s">
        <v>3568</v>
      </c>
      <c r="D147" t="s">
        <v>3156</v>
      </c>
      <c r="E147">
        <v>1</v>
      </c>
      <c r="F147">
        <f t="shared" si="2"/>
        <v>1</v>
      </c>
    </row>
    <row r="148" spans="2:6">
      <c r="B148" t="s">
        <v>3542</v>
      </c>
      <c r="C148" t="s">
        <v>3568</v>
      </c>
      <c r="D148" t="s">
        <v>3157</v>
      </c>
      <c r="E148">
        <v>1</v>
      </c>
      <c r="F148">
        <f t="shared" si="2"/>
        <v>1</v>
      </c>
    </row>
    <row r="149" spans="2:6">
      <c r="B149" t="s">
        <v>3542</v>
      </c>
      <c r="C149" t="s">
        <v>3569</v>
      </c>
      <c r="D149" t="s">
        <v>3156</v>
      </c>
      <c r="E149">
        <v>1</v>
      </c>
      <c r="F149">
        <f t="shared" si="2"/>
        <v>1</v>
      </c>
    </row>
    <row r="150" spans="2:6">
      <c r="B150" t="s">
        <v>3542</v>
      </c>
      <c r="C150" t="s">
        <v>3569</v>
      </c>
      <c r="D150" t="s">
        <v>3157</v>
      </c>
      <c r="E150">
        <v>1</v>
      </c>
      <c r="F150">
        <f t="shared" si="2"/>
        <v>1</v>
      </c>
    </row>
    <row r="151" spans="2:6">
      <c r="B151" t="s">
        <v>3542</v>
      </c>
      <c r="C151" t="s">
        <v>3570</v>
      </c>
      <c r="D151" t="s">
        <v>3156</v>
      </c>
      <c r="E151">
        <v>1</v>
      </c>
      <c r="F151">
        <f t="shared" si="2"/>
        <v>1</v>
      </c>
    </row>
    <row r="152" spans="2:6">
      <c r="B152" t="s">
        <v>3542</v>
      </c>
      <c r="C152" t="s">
        <v>3570</v>
      </c>
      <c r="D152" t="s">
        <v>3157</v>
      </c>
      <c r="E152">
        <v>1</v>
      </c>
      <c r="F152">
        <f t="shared" si="2"/>
        <v>1</v>
      </c>
    </row>
    <row r="153" spans="2:6">
      <c r="B153" t="s">
        <v>3542</v>
      </c>
      <c r="C153" t="s">
        <v>3571</v>
      </c>
      <c r="D153" t="s">
        <v>3156</v>
      </c>
      <c r="E153">
        <v>1</v>
      </c>
      <c r="F153">
        <f t="shared" si="2"/>
        <v>1</v>
      </c>
    </row>
    <row r="154" spans="2:6">
      <c r="B154" t="s">
        <v>3542</v>
      </c>
      <c r="C154" t="s">
        <v>3571</v>
      </c>
      <c r="D154" t="s">
        <v>3157</v>
      </c>
      <c r="E154">
        <v>1</v>
      </c>
      <c r="F154">
        <f t="shared" si="2"/>
        <v>1</v>
      </c>
    </row>
    <row r="155" spans="2:6">
      <c r="B155" t="s">
        <v>3543</v>
      </c>
      <c r="C155" t="s">
        <v>3198</v>
      </c>
      <c r="D155" t="s">
        <v>3156</v>
      </c>
      <c r="E155">
        <v>1</v>
      </c>
      <c r="F155">
        <f t="shared" si="2"/>
        <v>1</v>
      </c>
    </row>
    <row r="156" spans="2:6">
      <c r="B156" t="s">
        <v>3543</v>
      </c>
      <c r="C156" t="s">
        <v>3198</v>
      </c>
      <c r="D156" t="s">
        <v>3157</v>
      </c>
      <c r="E156">
        <v>1</v>
      </c>
      <c r="F156">
        <f t="shared" si="2"/>
        <v>1</v>
      </c>
    </row>
    <row r="157" spans="2:6">
      <c r="B157" t="s">
        <v>3543</v>
      </c>
      <c r="C157" t="s">
        <v>3568</v>
      </c>
      <c r="D157" t="s">
        <v>3156</v>
      </c>
      <c r="E157">
        <v>1</v>
      </c>
      <c r="F157">
        <f t="shared" si="2"/>
        <v>1</v>
      </c>
    </row>
    <row r="158" spans="2:6">
      <c r="B158" t="s">
        <v>3543</v>
      </c>
      <c r="C158" t="s">
        <v>3568</v>
      </c>
      <c r="D158" t="s">
        <v>3157</v>
      </c>
      <c r="E158">
        <v>1</v>
      </c>
      <c r="F158">
        <f t="shared" si="2"/>
        <v>1</v>
      </c>
    </row>
    <row r="159" spans="2:6">
      <c r="B159" t="s">
        <v>3543</v>
      </c>
      <c r="C159" t="s">
        <v>3569</v>
      </c>
      <c r="D159" t="s">
        <v>3156</v>
      </c>
      <c r="E159">
        <v>1</v>
      </c>
      <c r="F159">
        <f t="shared" si="2"/>
        <v>1</v>
      </c>
    </row>
    <row r="160" spans="2:6">
      <c r="B160" t="s">
        <v>3543</v>
      </c>
      <c r="C160" t="s">
        <v>3569</v>
      </c>
      <c r="D160" t="s">
        <v>3157</v>
      </c>
      <c r="E160">
        <v>1</v>
      </c>
      <c r="F160">
        <f t="shared" si="2"/>
        <v>1</v>
      </c>
    </row>
    <row r="161" spans="2:6">
      <c r="B161" t="s">
        <v>3543</v>
      </c>
      <c r="C161" t="s">
        <v>3570</v>
      </c>
      <c r="D161" t="s">
        <v>3156</v>
      </c>
      <c r="E161">
        <v>1</v>
      </c>
      <c r="F161">
        <f t="shared" si="2"/>
        <v>1</v>
      </c>
    </row>
    <row r="162" spans="2:6">
      <c r="B162" t="s">
        <v>3543</v>
      </c>
      <c r="C162" t="s">
        <v>3570</v>
      </c>
      <c r="D162" t="s">
        <v>3157</v>
      </c>
      <c r="E162">
        <v>1</v>
      </c>
      <c r="F162">
        <f t="shared" si="2"/>
        <v>1</v>
      </c>
    </row>
    <row r="163" spans="2:6">
      <c r="B163" t="s">
        <v>3543</v>
      </c>
      <c r="C163" t="s">
        <v>3571</v>
      </c>
      <c r="D163" t="s">
        <v>3156</v>
      </c>
      <c r="E163">
        <v>1</v>
      </c>
      <c r="F163">
        <f t="shared" si="2"/>
        <v>1</v>
      </c>
    </row>
    <row r="164" spans="2:6">
      <c r="B164" t="s">
        <v>3543</v>
      </c>
      <c r="C164" t="s">
        <v>3571</v>
      </c>
      <c r="D164" t="s">
        <v>3157</v>
      </c>
      <c r="E164">
        <v>1</v>
      </c>
      <c r="F164">
        <f t="shared" si="2"/>
        <v>1</v>
      </c>
    </row>
    <row r="165" spans="2:6">
      <c r="B165" t="s">
        <v>3544</v>
      </c>
      <c r="C165" t="s">
        <v>3198</v>
      </c>
      <c r="D165" t="s">
        <v>3156</v>
      </c>
      <c r="E165">
        <v>1</v>
      </c>
      <c r="F165">
        <f t="shared" si="2"/>
        <v>1</v>
      </c>
    </row>
    <row r="166" spans="2:6">
      <c r="B166" t="s">
        <v>3544</v>
      </c>
      <c r="C166" t="s">
        <v>3198</v>
      </c>
      <c r="D166" t="s">
        <v>3157</v>
      </c>
      <c r="E166">
        <v>1</v>
      </c>
      <c r="F166">
        <f t="shared" si="2"/>
        <v>1</v>
      </c>
    </row>
    <row r="167" spans="2:6">
      <c r="B167" t="s">
        <v>3544</v>
      </c>
      <c r="C167" t="s">
        <v>3568</v>
      </c>
      <c r="D167" t="s">
        <v>3156</v>
      </c>
      <c r="E167">
        <v>1</v>
      </c>
      <c r="F167">
        <f t="shared" si="2"/>
        <v>1</v>
      </c>
    </row>
    <row r="168" spans="2:6">
      <c r="B168" t="s">
        <v>3544</v>
      </c>
      <c r="C168" t="s">
        <v>3568</v>
      </c>
      <c r="D168" t="s">
        <v>3157</v>
      </c>
      <c r="E168">
        <v>1</v>
      </c>
      <c r="F168">
        <f t="shared" si="2"/>
        <v>1</v>
      </c>
    </row>
    <row r="169" spans="2:6">
      <c r="B169" t="s">
        <v>3544</v>
      </c>
      <c r="C169" t="s">
        <v>3569</v>
      </c>
      <c r="D169" t="s">
        <v>3156</v>
      </c>
      <c r="E169">
        <v>1</v>
      </c>
      <c r="F169">
        <f t="shared" si="2"/>
        <v>1</v>
      </c>
    </row>
    <row r="170" spans="2:6">
      <c r="B170" t="s">
        <v>3544</v>
      </c>
      <c r="C170" t="s">
        <v>3569</v>
      </c>
      <c r="D170" t="s">
        <v>3157</v>
      </c>
      <c r="E170">
        <v>1</v>
      </c>
      <c r="F170">
        <f t="shared" si="2"/>
        <v>1</v>
      </c>
    </row>
    <row r="171" spans="2:6">
      <c r="B171" t="s">
        <v>3544</v>
      </c>
      <c r="C171" t="s">
        <v>3570</v>
      </c>
      <c r="D171" t="s">
        <v>3156</v>
      </c>
      <c r="E171">
        <v>1</v>
      </c>
      <c r="F171">
        <f t="shared" si="2"/>
        <v>1</v>
      </c>
    </row>
    <row r="172" spans="2:6">
      <c r="B172" t="s">
        <v>3544</v>
      </c>
      <c r="C172" t="s">
        <v>3570</v>
      </c>
      <c r="D172" t="s">
        <v>3157</v>
      </c>
      <c r="E172">
        <v>1</v>
      </c>
      <c r="F172">
        <f t="shared" si="2"/>
        <v>1</v>
      </c>
    </row>
    <row r="173" spans="2:6">
      <c r="B173" t="s">
        <v>3544</v>
      </c>
      <c r="C173" t="s">
        <v>3571</v>
      </c>
      <c r="D173" t="s">
        <v>3156</v>
      </c>
      <c r="E173">
        <v>1</v>
      </c>
      <c r="F173">
        <f t="shared" si="2"/>
        <v>1</v>
      </c>
    </row>
    <row r="174" spans="2:6">
      <c r="B174" t="s">
        <v>3544</v>
      </c>
      <c r="C174" t="s">
        <v>3571</v>
      </c>
      <c r="D174" t="s">
        <v>3157</v>
      </c>
      <c r="E174">
        <v>1</v>
      </c>
      <c r="F174">
        <f t="shared" si="2"/>
        <v>1</v>
      </c>
    </row>
    <row r="175" spans="2:6">
      <c r="B175" t="s">
        <v>3545</v>
      </c>
      <c r="C175" t="s">
        <v>3198</v>
      </c>
      <c r="D175" t="s">
        <v>3156</v>
      </c>
      <c r="E175">
        <v>1</v>
      </c>
      <c r="F175">
        <f t="shared" si="2"/>
        <v>1</v>
      </c>
    </row>
    <row r="176" spans="2:6">
      <c r="B176" t="s">
        <v>3545</v>
      </c>
      <c r="C176" t="s">
        <v>3198</v>
      </c>
      <c r="D176" t="s">
        <v>3157</v>
      </c>
      <c r="E176">
        <v>1</v>
      </c>
      <c r="F176">
        <f t="shared" si="2"/>
        <v>1</v>
      </c>
    </row>
    <row r="177" spans="2:6">
      <c r="B177" t="s">
        <v>3545</v>
      </c>
      <c r="C177" t="s">
        <v>3568</v>
      </c>
      <c r="D177" t="s">
        <v>3156</v>
      </c>
      <c r="E177">
        <v>1</v>
      </c>
      <c r="F177">
        <f t="shared" si="2"/>
        <v>1</v>
      </c>
    </row>
    <row r="178" spans="2:6">
      <c r="B178" t="s">
        <v>3545</v>
      </c>
      <c r="C178" t="s">
        <v>3568</v>
      </c>
      <c r="D178" t="s">
        <v>3157</v>
      </c>
      <c r="E178">
        <v>1</v>
      </c>
      <c r="F178">
        <f t="shared" si="2"/>
        <v>1</v>
      </c>
    </row>
    <row r="179" spans="2:6">
      <c r="B179" t="s">
        <v>3545</v>
      </c>
      <c r="C179" t="s">
        <v>3569</v>
      </c>
      <c r="D179" t="s">
        <v>3156</v>
      </c>
      <c r="E179">
        <v>1</v>
      </c>
      <c r="F179">
        <f t="shared" si="2"/>
        <v>1</v>
      </c>
    </row>
    <row r="180" spans="2:6">
      <c r="B180" t="s">
        <v>3545</v>
      </c>
      <c r="C180" t="s">
        <v>3569</v>
      </c>
      <c r="D180" t="s">
        <v>3157</v>
      </c>
      <c r="E180">
        <v>1</v>
      </c>
      <c r="F180">
        <f t="shared" si="2"/>
        <v>1</v>
      </c>
    </row>
    <row r="181" spans="2:6">
      <c r="B181" t="s">
        <v>3545</v>
      </c>
      <c r="C181" t="s">
        <v>3570</v>
      </c>
      <c r="D181" t="s">
        <v>3156</v>
      </c>
      <c r="E181">
        <v>1</v>
      </c>
      <c r="F181">
        <f t="shared" si="2"/>
        <v>1</v>
      </c>
    </row>
    <row r="182" spans="2:6">
      <c r="B182" t="s">
        <v>3545</v>
      </c>
      <c r="C182" t="s">
        <v>3570</v>
      </c>
      <c r="D182" t="s">
        <v>3157</v>
      </c>
      <c r="E182">
        <v>1</v>
      </c>
      <c r="F182">
        <f t="shared" si="2"/>
        <v>1</v>
      </c>
    </row>
    <row r="183" spans="2:6">
      <c r="B183" t="s">
        <v>3545</v>
      </c>
      <c r="C183" t="s">
        <v>3571</v>
      </c>
      <c r="D183" t="s">
        <v>3156</v>
      </c>
      <c r="E183">
        <v>1</v>
      </c>
      <c r="F183">
        <f t="shared" si="2"/>
        <v>1</v>
      </c>
    </row>
    <row r="184" spans="2:6">
      <c r="B184" t="s">
        <v>3545</v>
      </c>
      <c r="C184" t="s">
        <v>3571</v>
      </c>
      <c r="D184" t="s">
        <v>3157</v>
      </c>
      <c r="E184">
        <v>1</v>
      </c>
      <c r="F184">
        <f t="shared" si="2"/>
        <v>1</v>
      </c>
    </row>
    <row r="185" spans="2:6">
      <c r="B185" t="s">
        <v>3546</v>
      </c>
      <c r="C185" t="s">
        <v>3198</v>
      </c>
      <c r="D185" t="s">
        <v>3156</v>
      </c>
      <c r="E185">
        <v>1</v>
      </c>
      <c r="F185">
        <f t="shared" si="2"/>
        <v>1</v>
      </c>
    </row>
    <row r="186" spans="2:6">
      <c r="B186" t="s">
        <v>3546</v>
      </c>
      <c r="C186" t="s">
        <v>3198</v>
      </c>
      <c r="D186" t="s">
        <v>3157</v>
      </c>
      <c r="E186">
        <v>1</v>
      </c>
      <c r="F186">
        <f t="shared" si="2"/>
        <v>1</v>
      </c>
    </row>
    <row r="187" spans="2:6">
      <c r="B187" t="s">
        <v>3546</v>
      </c>
      <c r="C187" t="s">
        <v>3568</v>
      </c>
      <c r="D187" t="s">
        <v>3156</v>
      </c>
      <c r="E187">
        <v>1</v>
      </c>
      <c r="F187">
        <f t="shared" si="2"/>
        <v>1</v>
      </c>
    </row>
    <row r="188" spans="2:6">
      <c r="B188" t="s">
        <v>3546</v>
      </c>
      <c r="C188" t="s">
        <v>3568</v>
      </c>
      <c r="D188" t="s">
        <v>3157</v>
      </c>
      <c r="E188">
        <v>1</v>
      </c>
      <c r="F188">
        <f t="shared" si="2"/>
        <v>1</v>
      </c>
    </row>
    <row r="189" spans="2:6">
      <c r="B189" t="s">
        <v>3546</v>
      </c>
      <c r="C189" t="s">
        <v>3569</v>
      </c>
      <c r="D189" t="s">
        <v>3156</v>
      </c>
      <c r="E189">
        <v>1</v>
      </c>
      <c r="F189">
        <f t="shared" si="2"/>
        <v>1</v>
      </c>
    </row>
    <row r="190" spans="2:6">
      <c r="B190" t="s">
        <v>3546</v>
      </c>
      <c r="C190" t="s">
        <v>3569</v>
      </c>
      <c r="D190" t="s">
        <v>3157</v>
      </c>
      <c r="E190">
        <v>1</v>
      </c>
      <c r="F190">
        <f t="shared" si="2"/>
        <v>1</v>
      </c>
    </row>
    <row r="191" spans="2:6">
      <c r="B191" t="s">
        <v>3546</v>
      </c>
      <c r="C191" t="s">
        <v>3570</v>
      </c>
      <c r="D191" t="s">
        <v>3156</v>
      </c>
      <c r="E191">
        <v>1</v>
      </c>
      <c r="F191">
        <f t="shared" si="2"/>
        <v>1</v>
      </c>
    </row>
    <row r="192" spans="2:6">
      <c r="B192" t="s">
        <v>3546</v>
      </c>
      <c r="C192" t="s">
        <v>3570</v>
      </c>
      <c r="D192" t="s">
        <v>3157</v>
      </c>
      <c r="E192">
        <v>1</v>
      </c>
      <c r="F192">
        <f t="shared" si="2"/>
        <v>1</v>
      </c>
    </row>
    <row r="193" spans="1:6">
      <c r="B193" t="s">
        <v>3546</v>
      </c>
      <c r="C193" t="s">
        <v>3571</v>
      </c>
      <c r="D193" t="s">
        <v>3156</v>
      </c>
      <c r="E193">
        <v>1</v>
      </c>
      <c r="F193">
        <f t="shared" si="2"/>
        <v>1</v>
      </c>
    </row>
    <row r="194" spans="1:6">
      <c r="B194" t="s">
        <v>3546</v>
      </c>
      <c r="C194" t="s">
        <v>3571</v>
      </c>
      <c r="D194" t="s">
        <v>3157</v>
      </c>
      <c r="E194">
        <v>1</v>
      </c>
      <c r="F194">
        <f t="shared" si="2"/>
        <v>1</v>
      </c>
    </row>
    <row r="195" spans="1:6">
      <c r="A195" t="s">
        <v>3128</v>
      </c>
      <c r="B195" t="s">
        <v>3156</v>
      </c>
      <c r="C195" t="s">
        <v>3198</v>
      </c>
      <c r="D195" t="s">
        <v>3156</v>
      </c>
      <c r="E195">
        <v>1</v>
      </c>
      <c r="F195">
        <f t="shared" si="2"/>
        <v>1</v>
      </c>
    </row>
    <row r="196" spans="1:6">
      <c r="B196" t="s">
        <v>3156</v>
      </c>
      <c r="C196" t="s">
        <v>3198</v>
      </c>
      <c r="D196" t="s">
        <v>3157</v>
      </c>
      <c r="E196">
        <v>1</v>
      </c>
      <c r="F196">
        <f t="shared" si="2"/>
        <v>1</v>
      </c>
    </row>
    <row r="197" spans="1:6">
      <c r="B197" t="s">
        <v>3156</v>
      </c>
      <c r="C197" t="s">
        <v>3568</v>
      </c>
      <c r="D197" t="s">
        <v>3156</v>
      </c>
      <c r="E197">
        <v>1</v>
      </c>
      <c r="F197">
        <f t="shared" si="2"/>
        <v>1</v>
      </c>
    </row>
    <row r="198" spans="1:6">
      <c r="B198" t="s">
        <v>3156</v>
      </c>
      <c r="C198" t="s">
        <v>3568</v>
      </c>
      <c r="D198" t="s">
        <v>3157</v>
      </c>
      <c r="E198">
        <v>1</v>
      </c>
      <c r="F198">
        <f t="shared" ref="F198:F261" si="3">E198</f>
        <v>1</v>
      </c>
    </row>
    <row r="199" spans="1:6">
      <c r="B199" t="s">
        <v>3156</v>
      </c>
      <c r="C199" t="s">
        <v>3569</v>
      </c>
      <c r="D199" t="s">
        <v>3156</v>
      </c>
      <c r="E199">
        <v>1</v>
      </c>
      <c r="F199">
        <f t="shared" si="3"/>
        <v>1</v>
      </c>
    </row>
    <row r="200" spans="1:6">
      <c r="B200" t="s">
        <v>3156</v>
      </c>
      <c r="C200" t="s">
        <v>3569</v>
      </c>
      <c r="D200" t="s">
        <v>3157</v>
      </c>
      <c r="E200">
        <v>1</v>
      </c>
      <c r="F200">
        <f t="shared" si="3"/>
        <v>1</v>
      </c>
    </row>
    <row r="201" spans="1:6">
      <c r="B201" t="s">
        <v>3156</v>
      </c>
      <c r="C201" t="s">
        <v>3570</v>
      </c>
      <c r="D201" t="s">
        <v>3156</v>
      </c>
      <c r="E201">
        <v>1</v>
      </c>
      <c r="F201">
        <f t="shared" si="3"/>
        <v>1</v>
      </c>
    </row>
    <row r="202" spans="1:6">
      <c r="B202" t="s">
        <v>3156</v>
      </c>
      <c r="C202" t="s">
        <v>3570</v>
      </c>
      <c r="D202" t="s">
        <v>3157</v>
      </c>
      <c r="E202">
        <v>1</v>
      </c>
      <c r="F202">
        <f t="shared" si="3"/>
        <v>1</v>
      </c>
    </row>
    <row r="203" spans="1:6">
      <c r="B203" t="s">
        <v>3156</v>
      </c>
      <c r="C203" t="s">
        <v>3571</v>
      </c>
      <c r="D203" t="s">
        <v>3156</v>
      </c>
      <c r="E203">
        <v>1</v>
      </c>
      <c r="F203">
        <f t="shared" si="3"/>
        <v>1</v>
      </c>
    </row>
    <row r="204" spans="1:6">
      <c r="B204" t="s">
        <v>3156</v>
      </c>
      <c r="C204" t="s">
        <v>3571</v>
      </c>
      <c r="D204" t="s">
        <v>3157</v>
      </c>
      <c r="E204">
        <v>1</v>
      </c>
      <c r="F204">
        <f t="shared" si="3"/>
        <v>1</v>
      </c>
    </row>
    <row r="205" spans="1:6">
      <c r="B205" t="s">
        <v>3157</v>
      </c>
      <c r="C205" t="s">
        <v>3198</v>
      </c>
      <c r="D205" t="s">
        <v>3156</v>
      </c>
      <c r="E205">
        <v>1</v>
      </c>
      <c r="F205">
        <f t="shared" si="3"/>
        <v>1</v>
      </c>
    </row>
    <row r="206" spans="1:6">
      <c r="B206" t="s">
        <v>3157</v>
      </c>
      <c r="C206" t="s">
        <v>3198</v>
      </c>
      <c r="D206" t="s">
        <v>3157</v>
      </c>
      <c r="E206">
        <v>1</v>
      </c>
      <c r="F206">
        <f t="shared" si="3"/>
        <v>1</v>
      </c>
    </row>
    <row r="207" spans="1:6">
      <c r="B207" t="s">
        <v>3157</v>
      </c>
      <c r="C207" t="s">
        <v>3568</v>
      </c>
      <c r="D207" t="s">
        <v>3156</v>
      </c>
      <c r="E207">
        <v>1</v>
      </c>
      <c r="F207">
        <f t="shared" si="3"/>
        <v>1</v>
      </c>
    </row>
    <row r="208" spans="1:6">
      <c r="B208" t="s">
        <v>3157</v>
      </c>
      <c r="C208" t="s">
        <v>3568</v>
      </c>
      <c r="D208" t="s">
        <v>3157</v>
      </c>
      <c r="E208">
        <v>1</v>
      </c>
      <c r="F208">
        <f t="shared" si="3"/>
        <v>1</v>
      </c>
    </row>
    <row r="209" spans="2:6">
      <c r="B209" t="s">
        <v>3157</v>
      </c>
      <c r="C209" t="s">
        <v>3569</v>
      </c>
      <c r="D209" t="s">
        <v>3156</v>
      </c>
      <c r="E209">
        <v>1</v>
      </c>
      <c r="F209">
        <f t="shared" si="3"/>
        <v>1</v>
      </c>
    </row>
    <row r="210" spans="2:6">
      <c r="B210" t="s">
        <v>3157</v>
      </c>
      <c r="C210" t="s">
        <v>3569</v>
      </c>
      <c r="D210" t="s">
        <v>3157</v>
      </c>
      <c r="E210">
        <v>1</v>
      </c>
      <c r="F210">
        <f t="shared" si="3"/>
        <v>1</v>
      </c>
    </row>
    <row r="211" spans="2:6">
      <c r="B211" t="s">
        <v>3157</v>
      </c>
      <c r="C211" t="s">
        <v>3570</v>
      </c>
      <c r="D211" t="s">
        <v>3156</v>
      </c>
      <c r="E211">
        <v>1</v>
      </c>
      <c r="F211">
        <f t="shared" si="3"/>
        <v>1</v>
      </c>
    </row>
    <row r="212" spans="2:6">
      <c r="B212" t="s">
        <v>3157</v>
      </c>
      <c r="C212" t="s">
        <v>3570</v>
      </c>
      <c r="D212" t="s">
        <v>3157</v>
      </c>
      <c r="E212">
        <v>1</v>
      </c>
      <c r="F212">
        <f t="shared" si="3"/>
        <v>1</v>
      </c>
    </row>
    <row r="213" spans="2:6">
      <c r="B213" t="s">
        <v>3157</v>
      </c>
      <c r="C213" t="s">
        <v>3571</v>
      </c>
      <c r="D213" t="s">
        <v>3156</v>
      </c>
      <c r="E213">
        <v>1</v>
      </c>
      <c r="F213">
        <f t="shared" si="3"/>
        <v>1</v>
      </c>
    </row>
    <row r="214" spans="2:6">
      <c r="B214" t="s">
        <v>3157</v>
      </c>
      <c r="C214" t="s">
        <v>3571</v>
      </c>
      <c r="D214" t="s">
        <v>3157</v>
      </c>
      <c r="E214">
        <v>1</v>
      </c>
      <c r="F214">
        <f t="shared" si="3"/>
        <v>1</v>
      </c>
    </row>
    <row r="215" spans="2:6">
      <c r="B215" t="s">
        <v>3158</v>
      </c>
      <c r="C215" t="s">
        <v>3198</v>
      </c>
      <c r="D215" t="s">
        <v>3156</v>
      </c>
      <c r="E215">
        <v>1</v>
      </c>
      <c r="F215">
        <f t="shared" si="3"/>
        <v>1</v>
      </c>
    </row>
    <row r="216" spans="2:6">
      <c r="B216" t="s">
        <v>3158</v>
      </c>
      <c r="C216" t="s">
        <v>3198</v>
      </c>
      <c r="D216" t="s">
        <v>3157</v>
      </c>
      <c r="E216">
        <v>1</v>
      </c>
      <c r="F216">
        <f t="shared" si="3"/>
        <v>1</v>
      </c>
    </row>
    <row r="217" spans="2:6">
      <c r="B217" t="s">
        <v>3158</v>
      </c>
      <c r="C217" t="s">
        <v>3568</v>
      </c>
      <c r="D217" t="s">
        <v>3156</v>
      </c>
      <c r="E217">
        <v>1</v>
      </c>
      <c r="F217">
        <f t="shared" si="3"/>
        <v>1</v>
      </c>
    </row>
    <row r="218" spans="2:6">
      <c r="B218" t="s">
        <v>3158</v>
      </c>
      <c r="C218" t="s">
        <v>3568</v>
      </c>
      <c r="D218" t="s">
        <v>3157</v>
      </c>
      <c r="E218">
        <v>1</v>
      </c>
      <c r="F218">
        <f t="shared" si="3"/>
        <v>1</v>
      </c>
    </row>
    <row r="219" spans="2:6">
      <c r="B219" t="s">
        <v>3158</v>
      </c>
      <c r="C219" t="s">
        <v>3569</v>
      </c>
      <c r="D219" t="s">
        <v>3156</v>
      </c>
      <c r="E219">
        <v>1</v>
      </c>
      <c r="F219">
        <f t="shared" si="3"/>
        <v>1</v>
      </c>
    </row>
    <row r="220" spans="2:6">
      <c r="B220" t="s">
        <v>3158</v>
      </c>
      <c r="C220" t="s">
        <v>3569</v>
      </c>
      <c r="D220" t="s">
        <v>3157</v>
      </c>
      <c r="E220">
        <v>1</v>
      </c>
      <c r="F220">
        <f t="shared" si="3"/>
        <v>1</v>
      </c>
    </row>
    <row r="221" spans="2:6">
      <c r="B221" t="s">
        <v>3158</v>
      </c>
      <c r="C221" t="s">
        <v>3570</v>
      </c>
      <c r="D221" t="s">
        <v>3156</v>
      </c>
      <c r="E221">
        <v>1</v>
      </c>
      <c r="F221">
        <f t="shared" si="3"/>
        <v>1</v>
      </c>
    </row>
    <row r="222" spans="2:6">
      <c r="B222" t="s">
        <v>3158</v>
      </c>
      <c r="C222" t="s">
        <v>3570</v>
      </c>
      <c r="D222" t="s">
        <v>3157</v>
      </c>
      <c r="E222">
        <v>1</v>
      </c>
      <c r="F222">
        <f t="shared" si="3"/>
        <v>1</v>
      </c>
    </row>
    <row r="223" spans="2:6">
      <c r="B223" t="s">
        <v>3158</v>
      </c>
      <c r="C223" t="s">
        <v>3571</v>
      </c>
      <c r="D223" t="s">
        <v>3156</v>
      </c>
      <c r="E223">
        <v>1</v>
      </c>
      <c r="F223">
        <f t="shared" si="3"/>
        <v>1</v>
      </c>
    </row>
    <row r="224" spans="2:6">
      <c r="B224" t="s">
        <v>3158</v>
      </c>
      <c r="C224" t="s">
        <v>3571</v>
      </c>
      <c r="D224" t="s">
        <v>3157</v>
      </c>
      <c r="E224">
        <v>1</v>
      </c>
      <c r="F224">
        <f t="shared" si="3"/>
        <v>1</v>
      </c>
    </row>
    <row r="225" spans="2:6">
      <c r="B225" t="s">
        <v>3159</v>
      </c>
      <c r="C225" t="s">
        <v>3198</v>
      </c>
      <c r="D225" t="s">
        <v>3156</v>
      </c>
      <c r="E225">
        <v>1</v>
      </c>
      <c r="F225">
        <f t="shared" si="3"/>
        <v>1</v>
      </c>
    </row>
    <row r="226" spans="2:6">
      <c r="B226" t="s">
        <v>3159</v>
      </c>
      <c r="C226" t="s">
        <v>3198</v>
      </c>
      <c r="D226" t="s">
        <v>3157</v>
      </c>
      <c r="E226">
        <v>1</v>
      </c>
      <c r="F226">
        <f t="shared" si="3"/>
        <v>1</v>
      </c>
    </row>
    <row r="227" spans="2:6">
      <c r="B227" t="s">
        <v>3159</v>
      </c>
      <c r="C227" t="s">
        <v>3568</v>
      </c>
      <c r="D227" t="s">
        <v>3156</v>
      </c>
      <c r="E227">
        <v>1</v>
      </c>
      <c r="F227">
        <f t="shared" si="3"/>
        <v>1</v>
      </c>
    </row>
    <row r="228" spans="2:6">
      <c r="B228" t="s">
        <v>3159</v>
      </c>
      <c r="C228" t="s">
        <v>3568</v>
      </c>
      <c r="D228" t="s">
        <v>3157</v>
      </c>
      <c r="E228">
        <v>1</v>
      </c>
      <c r="F228">
        <f t="shared" si="3"/>
        <v>1</v>
      </c>
    </row>
    <row r="229" spans="2:6">
      <c r="B229" t="s">
        <v>3159</v>
      </c>
      <c r="C229" t="s">
        <v>3569</v>
      </c>
      <c r="D229" t="s">
        <v>3156</v>
      </c>
      <c r="E229">
        <v>1</v>
      </c>
      <c r="F229">
        <f t="shared" si="3"/>
        <v>1</v>
      </c>
    </row>
    <row r="230" spans="2:6">
      <c r="B230" t="s">
        <v>3159</v>
      </c>
      <c r="C230" t="s">
        <v>3569</v>
      </c>
      <c r="D230" t="s">
        <v>3157</v>
      </c>
      <c r="E230">
        <v>1</v>
      </c>
      <c r="F230">
        <f t="shared" si="3"/>
        <v>1</v>
      </c>
    </row>
    <row r="231" spans="2:6">
      <c r="B231" t="s">
        <v>3159</v>
      </c>
      <c r="C231" t="s">
        <v>3570</v>
      </c>
      <c r="D231" t="s">
        <v>3156</v>
      </c>
      <c r="E231">
        <v>1</v>
      </c>
      <c r="F231">
        <f t="shared" si="3"/>
        <v>1</v>
      </c>
    </row>
    <row r="232" spans="2:6">
      <c r="B232" t="s">
        <v>3159</v>
      </c>
      <c r="C232" t="s">
        <v>3570</v>
      </c>
      <c r="D232" t="s">
        <v>3157</v>
      </c>
      <c r="E232">
        <v>1</v>
      </c>
      <c r="F232">
        <f t="shared" si="3"/>
        <v>1</v>
      </c>
    </row>
    <row r="233" spans="2:6">
      <c r="B233" t="s">
        <v>3159</v>
      </c>
      <c r="C233" t="s">
        <v>3571</v>
      </c>
      <c r="D233" t="s">
        <v>3156</v>
      </c>
      <c r="E233">
        <v>1</v>
      </c>
      <c r="F233">
        <f t="shared" si="3"/>
        <v>1</v>
      </c>
    </row>
    <row r="234" spans="2:6">
      <c r="B234" t="s">
        <v>3159</v>
      </c>
      <c r="C234" t="s">
        <v>3571</v>
      </c>
      <c r="D234" t="s">
        <v>3157</v>
      </c>
      <c r="E234">
        <v>1</v>
      </c>
      <c r="F234">
        <f t="shared" si="3"/>
        <v>1</v>
      </c>
    </row>
    <row r="235" spans="2:6">
      <c r="B235" t="s">
        <v>3160</v>
      </c>
      <c r="C235" t="s">
        <v>3198</v>
      </c>
      <c r="D235" t="s">
        <v>3156</v>
      </c>
      <c r="E235">
        <v>1</v>
      </c>
      <c r="F235">
        <f t="shared" si="3"/>
        <v>1</v>
      </c>
    </row>
    <row r="236" spans="2:6">
      <c r="B236" t="s">
        <v>3160</v>
      </c>
      <c r="C236" t="s">
        <v>3198</v>
      </c>
      <c r="D236" t="s">
        <v>3157</v>
      </c>
      <c r="E236">
        <v>1</v>
      </c>
      <c r="F236">
        <f t="shared" si="3"/>
        <v>1</v>
      </c>
    </row>
    <row r="237" spans="2:6">
      <c r="B237" t="s">
        <v>3160</v>
      </c>
      <c r="C237" t="s">
        <v>3568</v>
      </c>
      <c r="D237" t="s">
        <v>3156</v>
      </c>
      <c r="E237">
        <v>1</v>
      </c>
      <c r="F237">
        <f t="shared" si="3"/>
        <v>1</v>
      </c>
    </row>
    <row r="238" spans="2:6">
      <c r="B238" t="s">
        <v>3160</v>
      </c>
      <c r="C238" t="s">
        <v>3568</v>
      </c>
      <c r="D238" t="s">
        <v>3157</v>
      </c>
      <c r="E238">
        <v>1</v>
      </c>
      <c r="F238">
        <f t="shared" si="3"/>
        <v>1</v>
      </c>
    </row>
    <row r="239" spans="2:6">
      <c r="B239" t="s">
        <v>3160</v>
      </c>
      <c r="C239" t="s">
        <v>3569</v>
      </c>
      <c r="D239" t="s">
        <v>3156</v>
      </c>
      <c r="E239">
        <v>1</v>
      </c>
      <c r="F239">
        <f t="shared" si="3"/>
        <v>1</v>
      </c>
    </row>
    <row r="240" spans="2:6">
      <c r="B240" t="s">
        <v>3160</v>
      </c>
      <c r="C240" t="s">
        <v>3569</v>
      </c>
      <c r="D240" t="s">
        <v>3157</v>
      </c>
      <c r="E240">
        <v>1</v>
      </c>
      <c r="F240">
        <f t="shared" si="3"/>
        <v>1</v>
      </c>
    </row>
    <row r="241" spans="2:6">
      <c r="B241" t="s">
        <v>3160</v>
      </c>
      <c r="C241" t="s">
        <v>3570</v>
      </c>
      <c r="D241" t="s">
        <v>3156</v>
      </c>
      <c r="E241">
        <v>1</v>
      </c>
      <c r="F241">
        <f t="shared" si="3"/>
        <v>1</v>
      </c>
    </row>
    <row r="242" spans="2:6">
      <c r="B242" t="s">
        <v>3160</v>
      </c>
      <c r="C242" t="s">
        <v>3570</v>
      </c>
      <c r="D242" t="s">
        <v>3157</v>
      </c>
      <c r="E242">
        <v>1</v>
      </c>
      <c r="F242">
        <f t="shared" si="3"/>
        <v>1</v>
      </c>
    </row>
    <row r="243" spans="2:6">
      <c r="B243" t="s">
        <v>3160</v>
      </c>
      <c r="C243" t="s">
        <v>3571</v>
      </c>
      <c r="D243" t="s">
        <v>3156</v>
      </c>
      <c r="E243">
        <v>1</v>
      </c>
      <c r="F243">
        <f t="shared" si="3"/>
        <v>1</v>
      </c>
    </row>
    <row r="244" spans="2:6">
      <c r="B244" t="s">
        <v>3160</v>
      </c>
      <c r="C244" t="s">
        <v>3571</v>
      </c>
      <c r="D244" t="s">
        <v>3157</v>
      </c>
      <c r="E244">
        <v>1</v>
      </c>
      <c r="F244">
        <f t="shared" si="3"/>
        <v>1</v>
      </c>
    </row>
    <row r="245" spans="2:6">
      <c r="B245" t="s">
        <v>3161</v>
      </c>
      <c r="C245" t="s">
        <v>3198</v>
      </c>
      <c r="D245" t="s">
        <v>3156</v>
      </c>
      <c r="E245">
        <v>1</v>
      </c>
      <c r="F245">
        <f t="shared" si="3"/>
        <v>1</v>
      </c>
    </row>
    <row r="246" spans="2:6">
      <c r="B246" t="s">
        <v>3161</v>
      </c>
      <c r="C246" t="s">
        <v>3198</v>
      </c>
      <c r="D246" t="s">
        <v>3157</v>
      </c>
      <c r="E246">
        <v>1</v>
      </c>
      <c r="F246">
        <f t="shared" si="3"/>
        <v>1</v>
      </c>
    </row>
    <row r="247" spans="2:6">
      <c r="B247" t="s">
        <v>3161</v>
      </c>
      <c r="C247" t="s">
        <v>3568</v>
      </c>
      <c r="D247" t="s">
        <v>3156</v>
      </c>
      <c r="E247">
        <v>1</v>
      </c>
      <c r="F247">
        <f t="shared" si="3"/>
        <v>1</v>
      </c>
    </row>
    <row r="248" spans="2:6">
      <c r="B248" t="s">
        <v>3161</v>
      </c>
      <c r="C248" t="s">
        <v>3568</v>
      </c>
      <c r="D248" t="s">
        <v>3157</v>
      </c>
      <c r="E248">
        <v>1</v>
      </c>
      <c r="F248">
        <f t="shared" si="3"/>
        <v>1</v>
      </c>
    </row>
    <row r="249" spans="2:6">
      <c r="B249" t="s">
        <v>3161</v>
      </c>
      <c r="C249" t="s">
        <v>3569</v>
      </c>
      <c r="D249" t="s">
        <v>3156</v>
      </c>
      <c r="E249">
        <v>1</v>
      </c>
      <c r="F249">
        <f t="shared" si="3"/>
        <v>1</v>
      </c>
    </row>
    <row r="250" spans="2:6">
      <c r="B250" t="s">
        <v>3161</v>
      </c>
      <c r="C250" t="s">
        <v>3569</v>
      </c>
      <c r="D250" t="s">
        <v>3157</v>
      </c>
      <c r="E250">
        <v>1</v>
      </c>
      <c r="F250">
        <f t="shared" si="3"/>
        <v>1</v>
      </c>
    </row>
    <row r="251" spans="2:6">
      <c r="B251" t="s">
        <v>3161</v>
      </c>
      <c r="C251" t="s">
        <v>3570</v>
      </c>
      <c r="D251" t="s">
        <v>3156</v>
      </c>
      <c r="E251">
        <v>1</v>
      </c>
      <c r="F251">
        <f t="shared" si="3"/>
        <v>1</v>
      </c>
    </row>
    <row r="252" spans="2:6">
      <c r="B252" t="s">
        <v>3161</v>
      </c>
      <c r="C252" t="s">
        <v>3570</v>
      </c>
      <c r="D252" t="s">
        <v>3157</v>
      </c>
      <c r="E252">
        <v>1</v>
      </c>
      <c r="F252">
        <f t="shared" si="3"/>
        <v>1</v>
      </c>
    </row>
    <row r="253" spans="2:6">
      <c r="B253" t="s">
        <v>3161</v>
      </c>
      <c r="C253" t="s">
        <v>3571</v>
      </c>
      <c r="D253" t="s">
        <v>3156</v>
      </c>
      <c r="E253">
        <v>1</v>
      </c>
      <c r="F253">
        <f t="shared" si="3"/>
        <v>1</v>
      </c>
    </row>
    <row r="254" spans="2:6">
      <c r="B254" t="s">
        <v>3161</v>
      </c>
      <c r="C254" t="s">
        <v>3571</v>
      </c>
      <c r="D254" t="s">
        <v>3157</v>
      </c>
      <c r="E254">
        <v>1</v>
      </c>
      <c r="F254">
        <f t="shared" si="3"/>
        <v>1</v>
      </c>
    </row>
    <row r="255" spans="2:6">
      <c r="B255" t="s">
        <v>3162</v>
      </c>
      <c r="C255" t="s">
        <v>3198</v>
      </c>
      <c r="D255" t="s">
        <v>3156</v>
      </c>
      <c r="E255">
        <v>1</v>
      </c>
      <c r="F255">
        <f t="shared" si="3"/>
        <v>1</v>
      </c>
    </row>
    <row r="256" spans="2:6">
      <c r="B256" t="s">
        <v>3162</v>
      </c>
      <c r="C256" t="s">
        <v>3198</v>
      </c>
      <c r="D256" t="s">
        <v>3157</v>
      </c>
      <c r="E256">
        <v>1</v>
      </c>
      <c r="F256">
        <f t="shared" si="3"/>
        <v>1</v>
      </c>
    </row>
    <row r="257" spans="2:6">
      <c r="B257" t="s">
        <v>3162</v>
      </c>
      <c r="C257" t="s">
        <v>3568</v>
      </c>
      <c r="D257" t="s">
        <v>3156</v>
      </c>
      <c r="E257">
        <v>1</v>
      </c>
      <c r="F257">
        <f t="shared" si="3"/>
        <v>1</v>
      </c>
    </row>
    <row r="258" spans="2:6">
      <c r="B258" t="s">
        <v>3162</v>
      </c>
      <c r="C258" t="s">
        <v>3568</v>
      </c>
      <c r="D258" t="s">
        <v>3157</v>
      </c>
      <c r="E258">
        <v>1</v>
      </c>
      <c r="F258">
        <f t="shared" si="3"/>
        <v>1</v>
      </c>
    </row>
    <row r="259" spans="2:6">
      <c r="B259" t="s">
        <v>3162</v>
      </c>
      <c r="C259" t="s">
        <v>3569</v>
      </c>
      <c r="D259" t="s">
        <v>3156</v>
      </c>
      <c r="E259">
        <v>1</v>
      </c>
      <c r="F259">
        <f t="shared" si="3"/>
        <v>1</v>
      </c>
    </row>
    <row r="260" spans="2:6">
      <c r="B260" t="s">
        <v>3162</v>
      </c>
      <c r="C260" t="s">
        <v>3569</v>
      </c>
      <c r="D260" t="s">
        <v>3157</v>
      </c>
      <c r="E260">
        <v>1</v>
      </c>
      <c r="F260">
        <f t="shared" si="3"/>
        <v>1</v>
      </c>
    </row>
    <row r="261" spans="2:6">
      <c r="B261" t="s">
        <v>3162</v>
      </c>
      <c r="C261" t="s">
        <v>3570</v>
      </c>
      <c r="D261" t="s">
        <v>3156</v>
      </c>
      <c r="E261">
        <v>1</v>
      </c>
      <c r="F261">
        <f t="shared" si="3"/>
        <v>1</v>
      </c>
    </row>
    <row r="262" spans="2:6">
      <c r="B262" t="s">
        <v>3162</v>
      </c>
      <c r="C262" t="s">
        <v>3570</v>
      </c>
      <c r="D262" t="s">
        <v>3157</v>
      </c>
      <c r="E262">
        <v>1</v>
      </c>
      <c r="F262">
        <f t="shared" ref="F262:F325" si="4">E262</f>
        <v>1</v>
      </c>
    </row>
    <row r="263" spans="2:6">
      <c r="B263" t="s">
        <v>3162</v>
      </c>
      <c r="C263" t="s">
        <v>3571</v>
      </c>
      <c r="D263" t="s">
        <v>3156</v>
      </c>
      <c r="E263">
        <v>1</v>
      </c>
      <c r="F263">
        <f t="shared" si="4"/>
        <v>1</v>
      </c>
    </row>
    <row r="264" spans="2:6">
      <c r="B264" t="s">
        <v>3162</v>
      </c>
      <c r="C264" t="s">
        <v>3571</v>
      </c>
      <c r="D264" t="s">
        <v>3157</v>
      </c>
      <c r="E264">
        <v>1</v>
      </c>
      <c r="F264">
        <f t="shared" si="4"/>
        <v>1</v>
      </c>
    </row>
    <row r="265" spans="2:6">
      <c r="B265" t="s">
        <v>3163</v>
      </c>
      <c r="C265" t="s">
        <v>3198</v>
      </c>
      <c r="D265" t="s">
        <v>3156</v>
      </c>
      <c r="E265">
        <v>1</v>
      </c>
      <c r="F265">
        <f t="shared" si="4"/>
        <v>1</v>
      </c>
    </row>
    <row r="266" spans="2:6">
      <c r="B266" t="s">
        <v>3163</v>
      </c>
      <c r="C266" t="s">
        <v>3198</v>
      </c>
      <c r="D266" t="s">
        <v>3157</v>
      </c>
      <c r="E266">
        <v>1</v>
      </c>
      <c r="F266">
        <f t="shared" si="4"/>
        <v>1</v>
      </c>
    </row>
    <row r="267" spans="2:6">
      <c r="B267" t="s">
        <v>3163</v>
      </c>
      <c r="C267" t="s">
        <v>3568</v>
      </c>
      <c r="D267" t="s">
        <v>3156</v>
      </c>
      <c r="E267">
        <v>1</v>
      </c>
      <c r="F267">
        <f t="shared" si="4"/>
        <v>1</v>
      </c>
    </row>
    <row r="268" spans="2:6">
      <c r="B268" t="s">
        <v>3163</v>
      </c>
      <c r="C268" t="s">
        <v>3568</v>
      </c>
      <c r="D268" t="s">
        <v>3157</v>
      </c>
      <c r="E268">
        <v>1</v>
      </c>
      <c r="F268">
        <f t="shared" si="4"/>
        <v>1</v>
      </c>
    </row>
    <row r="269" spans="2:6">
      <c r="B269" t="s">
        <v>3163</v>
      </c>
      <c r="C269" t="s">
        <v>3569</v>
      </c>
      <c r="D269" t="s">
        <v>3156</v>
      </c>
      <c r="E269">
        <v>1</v>
      </c>
      <c r="F269">
        <f t="shared" si="4"/>
        <v>1</v>
      </c>
    </row>
    <row r="270" spans="2:6">
      <c r="B270" t="s">
        <v>3163</v>
      </c>
      <c r="C270" t="s">
        <v>3569</v>
      </c>
      <c r="D270" t="s">
        <v>3157</v>
      </c>
      <c r="E270">
        <v>1</v>
      </c>
      <c r="F270">
        <f t="shared" si="4"/>
        <v>1</v>
      </c>
    </row>
    <row r="271" spans="2:6">
      <c r="B271" t="s">
        <v>3163</v>
      </c>
      <c r="C271" t="s">
        <v>3570</v>
      </c>
      <c r="D271" t="s">
        <v>3156</v>
      </c>
      <c r="E271">
        <v>1</v>
      </c>
      <c r="F271">
        <f t="shared" si="4"/>
        <v>1</v>
      </c>
    </row>
    <row r="272" spans="2:6">
      <c r="B272" t="s">
        <v>3163</v>
      </c>
      <c r="C272" t="s">
        <v>3570</v>
      </c>
      <c r="D272" t="s">
        <v>3157</v>
      </c>
      <c r="E272">
        <v>1</v>
      </c>
      <c r="F272">
        <f t="shared" si="4"/>
        <v>1</v>
      </c>
    </row>
    <row r="273" spans="2:6">
      <c r="B273" t="s">
        <v>3163</v>
      </c>
      <c r="C273" t="s">
        <v>3571</v>
      </c>
      <c r="D273" t="s">
        <v>3156</v>
      </c>
      <c r="E273">
        <v>1</v>
      </c>
      <c r="F273">
        <f t="shared" si="4"/>
        <v>1</v>
      </c>
    </row>
    <row r="274" spans="2:6">
      <c r="B274" t="s">
        <v>3163</v>
      </c>
      <c r="C274" t="s">
        <v>3571</v>
      </c>
      <c r="D274" t="s">
        <v>3157</v>
      </c>
      <c r="E274">
        <v>1</v>
      </c>
      <c r="F274">
        <f t="shared" si="4"/>
        <v>1</v>
      </c>
    </row>
    <row r="275" spans="2:6">
      <c r="B275" t="s">
        <v>3164</v>
      </c>
      <c r="C275" t="s">
        <v>3198</v>
      </c>
      <c r="D275" t="s">
        <v>3156</v>
      </c>
      <c r="E275">
        <v>1</v>
      </c>
      <c r="F275">
        <f t="shared" si="4"/>
        <v>1</v>
      </c>
    </row>
    <row r="276" spans="2:6">
      <c r="B276" t="s">
        <v>3164</v>
      </c>
      <c r="C276" t="s">
        <v>3198</v>
      </c>
      <c r="D276" t="s">
        <v>3157</v>
      </c>
      <c r="E276">
        <v>1</v>
      </c>
      <c r="F276">
        <f t="shared" si="4"/>
        <v>1</v>
      </c>
    </row>
    <row r="277" spans="2:6">
      <c r="B277" t="s">
        <v>3164</v>
      </c>
      <c r="C277" t="s">
        <v>3568</v>
      </c>
      <c r="D277" t="s">
        <v>3156</v>
      </c>
      <c r="E277">
        <v>1</v>
      </c>
      <c r="F277">
        <f t="shared" si="4"/>
        <v>1</v>
      </c>
    </row>
    <row r="278" spans="2:6">
      <c r="B278" t="s">
        <v>3164</v>
      </c>
      <c r="C278" t="s">
        <v>3568</v>
      </c>
      <c r="D278" t="s">
        <v>3157</v>
      </c>
      <c r="E278">
        <v>1</v>
      </c>
      <c r="F278">
        <f t="shared" si="4"/>
        <v>1</v>
      </c>
    </row>
    <row r="279" spans="2:6">
      <c r="B279" t="s">
        <v>3164</v>
      </c>
      <c r="C279" t="s">
        <v>3569</v>
      </c>
      <c r="D279" t="s">
        <v>3156</v>
      </c>
      <c r="E279">
        <v>1</v>
      </c>
      <c r="F279">
        <f t="shared" si="4"/>
        <v>1</v>
      </c>
    </row>
    <row r="280" spans="2:6">
      <c r="B280" t="s">
        <v>3164</v>
      </c>
      <c r="C280" t="s">
        <v>3569</v>
      </c>
      <c r="D280" t="s">
        <v>3157</v>
      </c>
      <c r="E280">
        <v>1</v>
      </c>
      <c r="F280">
        <f t="shared" si="4"/>
        <v>1</v>
      </c>
    </row>
    <row r="281" spans="2:6">
      <c r="B281" t="s">
        <v>3164</v>
      </c>
      <c r="C281" t="s">
        <v>3570</v>
      </c>
      <c r="D281" t="s">
        <v>3156</v>
      </c>
      <c r="E281">
        <v>1</v>
      </c>
      <c r="F281">
        <f t="shared" si="4"/>
        <v>1</v>
      </c>
    </row>
    <row r="282" spans="2:6">
      <c r="B282" t="s">
        <v>3164</v>
      </c>
      <c r="C282" t="s">
        <v>3570</v>
      </c>
      <c r="D282" t="s">
        <v>3157</v>
      </c>
      <c r="E282">
        <v>1</v>
      </c>
      <c r="F282">
        <f t="shared" si="4"/>
        <v>1</v>
      </c>
    </row>
    <row r="283" spans="2:6">
      <c r="B283" t="s">
        <v>3164</v>
      </c>
      <c r="C283" t="s">
        <v>3571</v>
      </c>
      <c r="D283" t="s">
        <v>3156</v>
      </c>
      <c r="E283">
        <v>1</v>
      </c>
      <c r="F283">
        <f t="shared" si="4"/>
        <v>1</v>
      </c>
    </row>
    <row r="284" spans="2:6">
      <c r="B284" t="s">
        <v>3164</v>
      </c>
      <c r="C284" t="s">
        <v>3571</v>
      </c>
      <c r="D284" t="s">
        <v>3157</v>
      </c>
      <c r="E284">
        <v>1</v>
      </c>
      <c r="F284">
        <f t="shared" si="4"/>
        <v>1</v>
      </c>
    </row>
    <row r="285" spans="2:6">
      <c r="B285" t="s">
        <v>3537</v>
      </c>
      <c r="C285" t="s">
        <v>3198</v>
      </c>
      <c r="D285" t="s">
        <v>3156</v>
      </c>
      <c r="E285">
        <v>1</v>
      </c>
      <c r="F285">
        <f t="shared" si="4"/>
        <v>1</v>
      </c>
    </row>
    <row r="286" spans="2:6">
      <c r="B286" t="s">
        <v>3537</v>
      </c>
      <c r="C286" t="s">
        <v>3198</v>
      </c>
      <c r="D286" t="s">
        <v>3157</v>
      </c>
      <c r="E286">
        <v>1</v>
      </c>
      <c r="F286">
        <f t="shared" si="4"/>
        <v>1</v>
      </c>
    </row>
    <row r="287" spans="2:6">
      <c r="B287" t="s">
        <v>3537</v>
      </c>
      <c r="C287" t="s">
        <v>3568</v>
      </c>
      <c r="D287" t="s">
        <v>3156</v>
      </c>
      <c r="E287">
        <v>1</v>
      </c>
      <c r="F287">
        <f t="shared" si="4"/>
        <v>1</v>
      </c>
    </row>
    <row r="288" spans="2:6">
      <c r="B288" t="s">
        <v>3537</v>
      </c>
      <c r="C288" t="s">
        <v>3568</v>
      </c>
      <c r="D288" t="s">
        <v>3157</v>
      </c>
      <c r="E288">
        <v>1</v>
      </c>
      <c r="F288">
        <f t="shared" si="4"/>
        <v>1</v>
      </c>
    </row>
    <row r="289" spans="2:6">
      <c r="B289" t="s">
        <v>3537</v>
      </c>
      <c r="C289" t="s">
        <v>3569</v>
      </c>
      <c r="D289" t="s">
        <v>3156</v>
      </c>
      <c r="E289">
        <v>1</v>
      </c>
      <c r="F289">
        <f t="shared" si="4"/>
        <v>1</v>
      </c>
    </row>
    <row r="290" spans="2:6">
      <c r="B290" t="s">
        <v>3537</v>
      </c>
      <c r="C290" t="s">
        <v>3569</v>
      </c>
      <c r="D290" t="s">
        <v>3157</v>
      </c>
      <c r="E290">
        <v>1</v>
      </c>
      <c r="F290">
        <f t="shared" si="4"/>
        <v>1</v>
      </c>
    </row>
    <row r="291" spans="2:6">
      <c r="B291" t="s">
        <v>3537</v>
      </c>
      <c r="C291" t="s">
        <v>3570</v>
      </c>
      <c r="D291" t="s">
        <v>3156</v>
      </c>
      <c r="E291">
        <v>1</v>
      </c>
      <c r="F291">
        <f t="shared" si="4"/>
        <v>1</v>
      </c>
    </row>
    <row r="292" spans="2:6">
      <c r="B292" t="s">
        <v>3537</v>
      </c>
      <c r="C292" t="s">
        <v>3570</v>
      </c>
      <c r="D292" t="s">
        <v>3157</v>
      </c>
      <c r="E292">
        <v>1</v>
      </c>
      <c r="F292">
        <f t="shared" si="4"/>
        <v>1</v>
      </c>
    </row>
    <row r="293" spans="2:6">
      <c r="B293" t="s">
        <v>3537</v>
      </c>
      <c r="C293" t="s">
        <v>3571</v>
      </c>
      <c r="D293" t="s">
        <v>3156</v>
      </c>
      <c r="E293">
        <v>1</v>
      </c>
      <c r="F293">
        <f t="shared" si="4"/>
        <v>1</v>
      </c>
    </row>
    <row r="294" spans="2:6">
      <c r="B294" t="s">
        <v>3537</v>
      </c>
      <c r="C294" t="s">
        <v>3571</v>
      </c>
      <c r="D294" t="s">
        <v>3157</v>
      </c>
      <c r="E294">
        <v>1</v>
      </c>
      <c r="F294">
        <f t="shared" si="4"/>
        <v>1</v>
      </c>
    </row>
    <row r="295" spans="2:6">
      <c r="B295" t="s">
        <v>3538</v>
      </c>
      <c r="C295" t="s">
        <v>3198</v>
      </c>
      <c r="D295" t="s">
        <v>3156</v>
      </c>
      <c r="E295">
        <v>1</v>
      </c>
      <c r="F295">
        <f t="shared" si="4"/>
        <v>1</v>
      </c>
    </row>
    <row r="296" spans="2:6">
      <c r="B296" t="s">
        <v>3538</v>
      </c>
      <c r="C296" t="s">
        <v>3198</v>
      </c>
      <c r="D296" t="s">
        <v>3157</v>
      </c>
      <c r="E296">
        <v>1</v>
      </c>
      <c r="F296">
        <f t="shared" si="4"/>
        <v>1</v>
      </c>
    </row>
    <row r="297" spans="2:6">
      <c r="B297" t="s">
        <v>3538</v>
      </c>
      <c r="C297" t="s">
        <v>3568</v>
      </c>
      <c r="D297" t="s">
        <v>3156</v>
      </c>
      <c r="E297">
        <v>1</v>
      </c>
      <c r="F297">
        <f t="shared" si="4"/>
        <v>1</v>
      </c>
    </row>
    <row r="298" spans="2:6">
      <c r="B298" t="s">
        <v>3538</v>
      </c>
      <c r="C298" t="s">
        <v>3568</v>
      </c>
      <c r="D298" t="s">
        <v>3157</v>
      </c>
      <c r="E298">
        <v>1</v>
      </c>
      <c r="F298">
        <f t="shared" si="4"/>
        <v>1</v>
      </c>
    </row>
    <row r="299" spans="2:6">
      <c r="B299" t="s">
        <v>3538</v>
      </c>
      <c r="C299" t="s">
        <v>3569</v>
      </c>
      <c r="D299" t="s">
        <v>3156</v>
      </c>
      <c r="E299">
        <v>1</v>
      </c>
      <c r="F299">
        <f t="shared" si="4"/>
        <v>1</v>
      </c>
    </row>
    <row r="300" spans="2:6">
      <c r="B300" t="s">
        <v>3538</v>
      </c>
      <c r="C300" t="s">
        <v>3569</v>
      </c>
      <c r="D300" t="s">
        <v>3157</v>
      </c>
      <c r="E300">
        <v>1</v>
      </c>
      <c r="F300">
        <f t="shared" si="4"/>
        <v>1</v>
      </c>
    </row>
    <row r="301" spans="2:6">
      <c r="B301" t="s">
        <v>3538</v>
      </c>
      <c r="C301" t="s">
        <v>3570</v>
      </c>
      <c r="D301" t="s">
        <v>3156</v>
      </c>
      <c r="E301">
        <v>1</v>
      </c>
      <c r="F301">
        <f t="shared" si="4"/>
        <v>1</v>
      </c>
    </row>
    <row r="302" spans="2:6">
      <c r="B302" t="s">
        <v>3538</v>
      </c>
      <c r="C302" t="s">
        <v>3570</v>
      </c>
      <c r="D302" t="s">
        <v>3157</v>
      </c>
      <c r="E302">
        <v>1</v>
      </c>
      <c r="F302">
        <f t="shared" si="4"/>
        <v>1</v>
      </c>
    </row>
    <row r="303" spans="2:6">
      <c r="B303" t="s">
        <v>3538</v>
      </c>
      <c r="C303" t="s">
        <v>3571</v>
      </c>
      <c r="D303" t="s">
        <v>3156</v>
      </c>
      <c r="E303">
        <v>1</v>
      </c>
      <c r="F303">
        <f t="shared" si="4"/>
        <v>1</v>
      </c>
    </row>
    <row r="304" spans="2:6">
      <c r="B304" t="s">
        <v>3538</v>
      </c>
      <c r="C304" t="s">
        <v>3571</v>
      </c>
      <c r="D304" t="s">
        <v>3157</v>
      </c>
      <c r="E304">
        <v>1</v>
      </c>
      <c r="F304">
        <f t="shared" si="4"/>
        <v>1</v>
      </c>
    </row>
    <row r="305" spans="2:6">
      <c r="B305" t="s">
        <v>3539</v>
      </c>
      <c r="C305" t="s">
        <v>3198</v>
      </c>
      <c r="D305" t="s">
        <v>3156</v>
      </c>
      <c r="E305">
        <v>1</v>
      </c>
      <c r="F305">
        <f t="shared" si="4"/>
        <v>1</v>
      </c>
    </row>
    <row r="306" spans="2:6">
      <c r="B306" t="s">
        <v>3539</v>
      </c>
      <c r="C306" t="s">
        <v>3198</v>
      </c>
      <c r="D306" t="s">
        <v>3157</v>
      </c>
      <c r="E306">
        <v>1</v>
      </c>
      <c r="F306">
        <f t="shared" si="4"/>
        <v>1</v>
      </c>
    </row>
    <row r="307" spans="2:6">
      <c r="B307" t="s">
        <v>3539</v>
      </c>
      <c r="C307" t="s">
        <v>3568</v>
      </c>
      <c r="D307" t="s">
        <v>3156</v>
      </c>
      <c r="E307">
        <v>1</v>
      </c>
      <c r="F307">
        <f t="shared" si="4"/>
        <v>1</v>
      </c>
    </row>
    <row r="308" spans="2:6">
      <c r="B308" t="s">
        <v>3539</v>
      </c>
      <c r="C308" t="s">
        <v>3568</v>
      </c>
      <c r="D308" t="s">
        <v>3157</v>
      </c>
      <c r="E308">
        <v>1</v>
      </c>
      <c r="F308">
        <f t="shared" si="4"/>
        <v>1</v>
      </c>
    </row>
    <row r="309" spans="2:6">
      <c r="B309" t="s">
        <v>3539</v>
      </c>
      <c r="C309" t="s">
        <v>3569</v>
      </c>
      <c r="D309" t="s">
        <v>3156</v>
      </c>
      <c r="E309">
        <v>1</v>
      </c>
      <c r="F309">
        <f t="shared" si="4"/>
        <v>1</v>
      </c>
    </row>
    <row r="310" spans="2:6">
      <c r="B310" t="s">
        <v>3539</v>
      </c>
      <c r="C310" t="s">
        <v>3569</v>
      </c>
      <c r="D310" t="s">
        <v>3157</v>
      </c>
      <c r="E310">
        <v>1</v>
      </c>
      <c r="F310">
        <f t="shared" si="4"/>
        <v>1</v>
      </c>
    </row>
    <row r="311" spans="2:6">
      <c r="B311" t="s">
        <v>3539</v>
      </c>
      <c r="C311" t="s">
        <v>3570</v>
      </c>
      <c r="D311" t="s">
        <v>3156</v>
      </c>
      <c r="E311">
        <v>1</v>
      </c>
      <c r="F311">
        <f t="shared" si="4"/>
        <v>1</v>
      </c>
    </row>
    <row r="312" spans="2:6">
      <c r="B312" t="s">
        <v>3539</v>
      </c>
      <c r="C312" t="s">
        <v>3570</v>
      </c>
      <c r="D312" t="s">
        <v>3157</v>
      </c>
      <c r="E312">
        <v>1</v>
      </c>
      <c r="F312">
        <f t="shared" si="4"/>
        <v>1</v>
      </c>
    </row>
    <row r="313" spans="2:6">
      <c r="B313" t="s">
        <v>3539</v>
      </c>
      <c r="C313" t="s">
        <v>3571</v>
      </c>
      <c r="D313" t="s">
        <v>3156</v>
      </c>
      <c r="E313">
        <v>1</v>
      </c>
      <c r="F313">
        <f t="shared" si="4"/>
        <v>1</v>
      </c>
    </row>
    <row r="314" spans="2:6">
      <c r="B314" t="s">
        <v>3539</v>
      </c>
      <c r="C314" t="s">
        <v>3571</v>
      </c>
      <c r="D314" t="s">
        <v>3157</v>
      </c>
      <c r="E314">
        <v>1</v>
      </c>
      <c r="F314">
        <f t="shared" si="4"/>
        <v>1</v>
      </c>
    </row>
    <row r="315" spans="2:6">
      <c r="B315" t="s">
        <v>3540</v>
      </c>
      <c r="C315" t="s">
        <v>3198</v>
      </c>
      <c r="D315" t="s">
        <v>3156</v>
      </c>
      <c r="E315">
        <v>1</v>
      </c>
      <c r="F315">
        <f t="shared" si="4"/>
        <v>1</v>
      </c>
    </row>
    <row r="316" spans="2:6">
      <c r="B316" t="s">
        <v>3540</v>
      </c>
      <c r="C316" t="s">
        <v>3198</v>
      </c>
      <c r="D316" t="s">
        <v>3157</v>
      </c>
      <c r="E316">
        <v>1</v>
      </c>
      <c r="F316">
        <f t="shared" si="4"/>
        <v>1</v>
      </c>
    </row>
    <row r="317" spans="2:6">
      <c r="B317" t="s">
        <v>3540</v>
      </c>
      <c r="C317" t="s">
        <v>3568</v>
      </c>
      <c r="D317" t="s">
        <v>3156</v>
      </c>
      <c r="E317">
        <v>1</v>
      </c>
      <c r="F317">
        <f t="shared" si="4"/>
        <v>1</v>
      </c>
    </row>
    <row r="318" spans="2:6">
      <c r="B318" t="s">
        <v>3540</v>
      </c>
      <c r="C318" t="s">
        <v>3568</v>
      </c>
      <c r="D318" t="s">
        <v>3157</v>
      </c>
      <c r="E318">
        <v>1</v>
      </c>
      <c r="F318">
        <f t="shared" si="4"/>
        <v>1</v>
      </c>
    </row>
    <row r="319" spans="2:6">
      <c r="B319" t="s">
        <v>3540</v>
      </c>
      <c r="C319" t="s">
        <v>3569</v>
      </c>
      <c r="D319" t="s">
        <v>3156</v>
      </c>
      <c r="E319">
        <v>1</v>
      </c>
      <c r="F319">
        <f t="shared" si="4"/>
        <v>1</v>
      </c>
    </row>
    <row r="320" spans="2:6">
      <c r="B320" t="s">
        <v>3540</v>
      </c>
      <c r="C320" t="s">
        <v>3569</v>
      </c>
      <c r="D320" t="s">
        <v>3157</v>
      </c>
      <c r="E320">
        <v>1</v>
      </c>
      <c r="F320">
        <f t="shared" si="4"/>
        <v>1</v>
      </c>
    </row>
    <row r="321" spans="2:6">
      <c r="B321" t="s">
        <v>3540</v>
      </c>
      <c r="C321" t="s">
        <v>3570</v>
      </c>
      <c r="D321" t="s">
        <v>3156</v>
      </c>
      <c r="E321">
        <v>1</v>
      </c>
      <c r="F321">
        <f t="shared" si="4"/>
        <v>1</v>
      </c>
    </row>
    <row r="322" spans="2:6">
      <c r="B322" t="s">
        <v>3540</v>
      </c>
      <c r="C322" t="s">
        <v>3570</v>
      </c>
      <c r="D322" t="s">
        <v>3157</v>
      </c>
      <c r="E322">
        <v>1</v>
      </c>
      <c r="F322">
        <f t="shared" si="4"/>
        <v>1</v>
      </c>
    </row>
    <row r="323" spans="2:6">
      <c r="B323" t="s">
        <v>3540</v>
      </c>
      <c r="C323" t="s">
        <v>3571</v>
      </c>
      <c r="D323" t="s">
        <v>3156</v>
      </c>
      <c r="E323">
        <v>1</v>
      </c>
      <c r="F323">
        <f t="shared" si="4"/>
        <v>1</v>
      </c>
    </row>
    <row r="324" spans="2:6">
      <c r="B324" t="s">
        <v>3540</v>
      </c>
      <c r="C324" t="s">
        <v>3571</v>
      </c>
      <c r="D324" t="s">
        <v>3157</v>
      </c>
      <c r="E324">
        <v>1</v>
      </c>
      <c r="F324">
        <f t="shared" si="4"/>
        <v>1</v>
      </c>
    </row>
    <row r="325" spans="2:6">
      <c r="B325" t="s">
        <v>3541</v>
      </c>
      <c r="C325" t="s">
        <v>3198</v>
      </c>
      <c r="D325" t="s">
        <v>3156</v>
      </c>
      <c r="E325">
        <v>1</v>
      </c>
      <c r="F325">
        <f t="shared" si="4"/>
        <v>1</v>
      </c>
    </row>
    <row r="326" spans="2:6">
      <c r="B326" t="s">
        <v>3541</v>
      </c>
      <c r="C326" t="s">
        <v>3198</v>
      </c>
      <c r="D326" t="s">
        <v>3157</v>
      </c>
      <c r="E326">
        <v>1</v>
      </c>
      <c r="F326">
        <f t="shared" ref="F326:F389" si="5">E326</f>
        <v>1</v>
      </c>
    </row>
    <row r="327" spans="2:6">
      <c r="B327" t="s">
        <v>3541</v>
      </c>
      <c r="C327" t="s">
        <v>3568</v>
      </c>
      <c r="D327" t="s">
        <v>3156</v>
      </c>
      <c r="E327">
        <v>1</v>
      </c>
      <c r="F327">
        <f t="shared" si="5"/>
        <v>1</v>
      </c>
    </row>
    <row r="328" spans="2:6">
      <c r="B328" t="s">
        <v>3541</v>
      </c>
      <c r="C328" t="s">
        <v>3568</v>
      </c>
      <c r="D328" t="s">
        <v>3157</v>
      </c>
      <c r="E328">
        <v>1</v>
      </c>
      <c r="F328">
        <f t="shared" si="5"/>
        <v>1</v>
      </c>
    </row>
    <row r="329" spans="2:6">
      <c r="B329" t="s">
        <v>3541</v>
      </c>
      <c r="C329" t="s">
        <v>3569</v>
      </c>
      <c r="D329" t="s">
        <v>3156</v>
      </c>
      <c r="E329">
        <v>1</v>
      </c>
      <c r="F329">
        <f t="shared" si="5"/>
        <v>1</v>
      </c>
    </row>
    <row r="330" spans="2:6">
      <c r="B330" t="s">
        <v>3541</v>
      </c>
      <c r="C330" t="s">
        <v>3569</v>
      </c>
      <c r="D330" t="s">
        <v>3157</v>
      </c>
      <c r="E330">
        <v>1</v>
      </c>
      <c r="F330">
        <f t="shared" si="5"/>
        <v>1</v>
      </c>
    </row>
    <row r="331" spans="2:6">
      <c r="B331" t="s">
        <v>3541</v>
      </c>
      <c r="C331" t="s">
        <v>3570</v>
      </c>
      <c r="D331" t="s">
        <v>3156</v>
      </c>
      <c r="E331">
        <v>1</v>
      </c>
      <c r="F331">
        <f t="shared" si="5"/>
        <v>1</v>
      </c>
    </row>
    <row r="332" spans="2:6">
      <c r="B332" t="s">
        <v>3541</v>
      </c>
      <c r="C332" t="s">
        <v>3570</v>
      </c>
      <c r="D332" t="s">
        <v>3157</v>
      </c>
      <c r="E332">
        <v>1</v>
      </c>
      <c r="F332">
        <f t="shared" si="5"/>
        <v>1</v>
      </c>
    </row>
    <row r="333" spans="2:6">
      <c r="B333" t="s">
        <v>3541</v>
      </c>
      <c r="C333" t="s">
        <v>3571</v>
      </c>
      <c r="D333" t="s">
        <v>3156</v>
      </c>
      <c r="E333">
        <v>1</v>
      </c>
      <c r="F333">
        <f t="shared" si="5"/>
        <v>1</v>
      </c>
    </row>
    <row r="334" spans="2:6">
      <c r="B334" t="s">
        <v>3541</v>
      </c>
      <c r="C334" t="s">
        <v>3571</v>
      </c>
      <c r="D334" t="s">
        <v>3157</v>
      </c>
      <c r="E334">
        <v>1</v>
      </c>
      <c r="F334">
        <f t="shared" si="5"/>
        <v>1</v>
      </c>
    </row>
    <row r="335" spans="2:6">
      <c r="B335" t="s">
        <v>3542</v>
      </c>
      <c r="C335" t="s">
        <v>3198</v>
      </c>
      <c r="D335" t="s">
        <v>3156</v>
      </c>
      <c r="E335">
        <v>1</v>
      </c>
      <c r="F335">
        <f t="shared" si="5"/>
        <v>1</v>
      </c>
    </row>
    <row r="336" spans="2:6">
      <c r="B336" t="s">
        <v>3542</v>
      </c>
      <c r="C336" t="s">
        <v>3198</v>
      </c>
      <c r="D336" t="s">
        <v>3157</v>
      </c>
      <c r="E336">
        <v>1</v>
      </c>
      <c r="F336">
        <f t="shared" si="5"/>
        <v>1</v>
      </c>
    </row>
    <row r="337" spans="2:6">
      <c r="B337" t="s">
        <v>3542</v>
      </c>
      <c r="C337" t="s">
        <v>3568</v>
      </c>
      <c r="D337" t="s">
        <v>3156</v>
      </c>
      <c r="E337">
        <v>1</v>
      </c>
      <c r="F337">
        <f t="shared" si="5"/>
        <v>1</v>
      </c>
    </row>
    <row r="338" spans="2:6">
      <c r="B338" t="s">
        <v>3542</v>
      </c>
      <c r="C338" t="s">
        <v>3568</v>
      </c>
      <c r="D338" t="s">
        <v>3157</v>
      </c>
      <c r="E338">
        <v>1</v>
      </c>
      <c r="F338">
        <f t="shared" si="5"/>
        <v>1</v>
      </c>
    </row>
    <row r="339" spans="2:6">
      <c r="B339" t="s">
        <v>3542</v>
      </c>
      <c r="C339" t="s">
        <v>3569</v>
      </c>
      <c r="D339" t="s">
        <v>3156</v>
      </c>
      <c r="E339">
        <v>1</v>
      </c>
      <c r="F339">
        <f t="shared" si="5"/>
        <v>1</v>
      </c>
    </row>
    <row r="340" spans="2:6">
      <c r="B340" t="s">
        <v>3542</v>
      </c>
      <c r="C340" t="s">
        <v>3569</v>
      </c>
      <c r="D340" t="s">
        <v>3157</v>
      </c>
      <c r="E340">
        <v>1</v>
      </c>
      <c r="F340">
        <f t="shared" si="5"/>
        <v>1</v>
      </c>
    </row>
    <row r="341" spans="2:6">
      <c r="B341" t="s">
        <v>3542</v>
      </c>
      <c r="C341" t="s">
        <v>3570</v>
      </c>
      <c r="D341" t="s">
        <v>3156</v>
      </c>
      <c r="E341">
        <v>1</v>
      </c>
      <c r="F341">
        <f t="shared" si="5"/>
        <v>1</v>
      </c>
    </row>
    <row r="342" spans="2:6">
      <c r="B342" t="s">
        <v>3542</v>
      </c>
      <c r="C342" t="s">
        <v>3570</v>
      </c>
      <c r="D342" t="s">
        <v>3157</v>
      </c>
      <c r="E342">
        <v>1</v>
      </c>
      <c r="F342">
        <f t="shared" si="5"/>
        <v>1</v>
      </c>
    </row>
    <row r="343" spans="2:6">
      <c r="B343" t="s">
        <v>3542</v>
      </c>
      <c r="C343" t="s">
        <v>3571</v>
      </c>
      <c r="D343" t="s">
        <v>3156</v>
      </c>
      <c r="E343">
        <v>1</v>
      </c>
      <c r="F343">
        <f t="shared" si="5"/>
        <v>1</v>
      </c>
    </row>
    <row r="344" spans="2:6">
      <c r="B344" t="s">
        <v>3542</v>
      </c>
      <c r="C344" t="s">
        <v>3571</v>
      </c>
      <c r="D344" t="s">
        <v>3157</v>
      </c>
      <c r="E344">
        <v>1</v>
      </c>
      <c r="F344">
        <f t="shared" si="5"/>
        <v>1</v>
      </c>
    </row>
    <row r="345" spans="2:6">
      <c r="B345" t="s">
        <v>3543</v>
      </c>
      <c r="C345" t="s">
        <v>3198</v>
      </c>
      <c r="D345" t="s">
        <v>3156</v>
      </c>
      <c r="E345">
        <v>1</v>
      </c>
      <c r="F345">
        <f t="shared" si="5"/>
        <v>1</v>
      </c>
    </row>
    <row r="346" spans="2:6">
      <c r="B346" t="s">
        <v>3543</v>
      </c>
      <c r="C346" t="s">
        <v>3198</v>
      </c>
      <c r="D346" t="s">
        <v>3157</v>
      </c>
      <c r="E346">
        <v>1</v>
      </c>
      <c r="F346">
        <f t="shared" si="5"/>
        <v>1</v>
      </c>
    </row>
    <row r="347" spans="2:6">
      <c r="B347" t="s">
        <v>3543</v>
      </c>
      <c r="C347" t="s">
        <v>3568</v>
      </c>
      <c r="D347" t="s">
        <v>3156</v>
      </c>
      <c r="E347">
        <v>1</v>
      </c>
      <c r="F347">
        <f t="shared" si="5"/>
        <v>1</v>
      </c>
    </row>
    <row r="348" spans="2:6">
      <c r="B348" t="s">
        <v>3543</v>
      </c>
      <c r="C348" t="s">
        <v>3568</v>
      </c>
      <c r="D348" t="s">
        <v>3157</v>
      </c>
      <c r="E348">
        <v>1</v>
      </c>
      <c r="F348">
        <f t="shared" si="5"/>
        <v>1</v>
      </c>
    </row>
    <row r="349" spans="2:6">
      <c r="B349" t="s">
        <v>3543</v>
      </c>
      <c r="C349" t="s">
        <v>3569</v>
      </c>
      <c r="D349" t="s">
        <v>3156</v>
      </c>
      <c r="E349">
        <v>1</v>
      </c>
      <c r="F349">
        <f t="shared" si="5"/>
        <v>1</v>
      </c>
    </row>
    <row r="350" spans="2:6">
      <c r="B350" t="s">
        <v>3543</v>
      </c>
      <c r="C350" t="s">
        <v>3569</v>
      </c>
      <c r="D350" t="s">
        <v>3157</v>
      </c>
      <c r="E350">
        <v>1</v>
      </c>
      <c r="F350">
        <f t="shared" si="5"/>
        <v>1</v>
      </c>
    </row>
    <row r="351" spans="2:6">
      <c r="B351" t="s">
        <v>3543</v>
      </c>
      <c r="C351" t="s">
        <v>3570</v>
      </c>
      <c r="D351" t="s">
        <v>3156</v>
      </c>
      <c r="E351">
        <v>1</v>
      </c>
      <c r="F351">
        <f t="shared" si="5"/>
        <v>1</v>
      </c>
    </row>
    <row r="352" spans="2:6">
      <c r="B352" t="s">
        <v>3543</v>
      </c>
      <c r="C352" t="s">
        <v>3570</v>
      </c>
      <c r="D352" t="s">
        <v>3157</v>
      </c>
      <c r="E352">
        <v>1</v>
      </c>
      <c r="F352">
        <f t="shared" si="5"/>
        <v>1</v>
      </c>
    </row>
    <row r="353" spans="2:6">
      <c r="B353" t="s">
        <v>3543</v>
      </c>
      <c r="C353" t="s">
        <v>3571</v>
      </c>
      <c r="D353" t="s">
        <v>3156</v>
      </c>
      <c r="E353">
        <v>1</v>
      </c>
      <c r="F353">
        <f t="shared" si="5"/>
        <v>1</v>
      </c>
    </row>
    <row r="354" spans="2:6">
      <c r="B354" t="s">
        <v>3543</v>
      </c>
      <c r="C354" t="s">
        <v>3571</v>
      </c>
      <c r="D354" t="s">
        <v>3157</v>
      </c>
      <c r="E354">
        <v>1</v>
      </c>
      <c r="F354">
        <f t="shared" si="5"/>
        <v>1</v>
      </c>
    </row>
    <row r="355" spans="2:6">
      <c r="B355" t="s">
        <v>3544</v>
      </c>
      <c r="C355" t="s">
        <v>3198</v>
      </c>
      <c r="D355" t="s">
        <v>3156</v>
      </c>
      <c r="E355">
        <v>1</v>
      </c>
      <c r="F355">
        <f t="shared" si="5"/>
        <v>1</v>
      </c>
    </row>
    <row r="356" spans="2:6">
      <c r="B356" t="s">
        <v>3544</v>
      </c>
      <c r="C356" t="s">
        <v>3198</v>
      </c>
      <c r="D356" t="s">
        <v>3157</v>
      </c>
      <c r="E356">
        <v>1</v>
      </c>
      <c r="F356">
        <f t="shared" si="5"/>
        <v>1</v>
      </c>
    </row>
    <row r="357" spans="2:6">
      <c r="B357" t="s">
        <v>3544</v>
      </c>
      <c r="C357" t="s">
        <v>3568</v>
      </c>
      <c r="D357" t="s">
        <v>3156</v>
      </c>
      <c r="E357">
        <v>1</v>
      </c>
      <c r="F357">
        <f t="shared" si="5"/>
        <v>1</v>
      </c>
    </row>
    <row r="358" spans="2:6">
      <c r="B358" t="s">
        <v>3544</v>
      </c>
      <c r="C358" t="s">
        <v>3568</v>
      </c>
      <c r="D358" t="s">
        <v>3157</v>
      </c>
      <c r="E358">
        <v>1</v>
      </c>
      <c r="F358">
        <f t="shared" si="5"/>
        <v>1</v>
      </c>
    </row>
    <row r="359" spans="2:6">
      <c r="B359" t="s">
        <v>3544</v>
      </c>
      <c r="C359" t="s">
        <v>3569</v>
      </c>
      <c r="D359" t="s">
        <v>3156</v>
      </c>
      <c r="E359">
        <v>1</v>
      </c>
      <c r="F359">
        <f t="shared" si="5"/>
        <v>1</v>
      </c>
    </row>
    <row r="360" spans="2:6">
      <c r="B360" t="s">
        <v>3544</v>
      </c>
      <c r="C360" t="s">
        <v>3569</v>
      </c>
      <c r="D360" t="s">
        <v>3157</v>
      </c>
      <c r="E360">
        <v>1</v>
      </c>
      <c r="F360">
        <f t="shared" si="5"/>
        <v>1</v>
      </c>
    </row>
    <row r="361" spans="2:6">
      <c r="B361" t="s">
        <v>3544</v>
      </c>
      <c r="C361" t="s">
        <v>3570</v>
      </c>
      <c r="D361" t="s">
        <v>3156</v>
      </c>
      <c r="E361">
        <v>1</v>
      </c>
      <c r="F361">
        <f t="shared" si="5"/>
        <v>1</v>
      </c>
    </row>
    <row r="362" spans="2:6">
      <c r="B362" t="s">
        <v>3544</v>
      </c>
      <c r="C362" t="s">
        <v>3570</v>
      </c>
      <c r="D362" t="s">
        <v>3157</v>
      </c>
      <c r="E362">
        <v>1</v>
      </c>
      <c r="F362">
        <f t="shared" si="5"/>
        <v>1</v>
      </c>
    </row>
    <row r="363" spans="2:6">
      <c r="B363" t="s">
        <v>3544</v>
      </c>
      <c r="C363" t="s">
        <v>3571</v>
      </c>
      <c r="D363" t="s">
        <v>3156</v>
      </c>
      <c r="E363">
        <v>1</v>
      </c>
      <c r="F363">
        <f t="shared" si="5"/>
        <v>1</v>
      </c>
    </row>
    <row r="364" spans="2:6">
      <c r="B364" t="s">
        <v>3544</v>
      </c>
      <c r="C364" t="s">
        <v>3571</v>
      </c>
      <c r="D364" t="s">
        <v>3157</v>
      </c>
      <c r="E364">
        <v>1</v>
      </c>
      <c r="F364">
        <f t="shared" si="5"/>
        <v>1</v>
      </c>
    </row>
    <row r="365" spans="2:6">
      <c r="B365" t="s">
        <v>3545</v>
      </c>
      <c r="C365" t="s">
        <v>3198</v>
      </c>
      <c r="D365" t="s">
        <v>3156</v>
      </c>
      <c r="E365">
        <v>1</v>
      </c>
      <c r="F365">
        <f t="shared" si="5"/>
        <v>1</v>
      </c>
    </row>
    <row r="366" spans="2:6">
      <c r="B366" t="s">
        <v>3545</v>
      </c>
      <c r="C366" t="s">
        <v>3198</v>
      </c>
      <c r="D366" t="s">
        <v>3157</v>
      </c>
      <c r="E366">
        <v>1</v>
      </c>
      <c r="F366">
        <f t="shared" si="5"/>
        <v>1</v>
      </c>
    </row>
    <row r="367" spans="2:6">
      <c r="B367" t="s">
        <v>3545</v>
      </c>
      <c r="C367" t="s">
        <v>3568</v>
      </c>
      <c r="D367" t="s">
        <v>3156</v>
      </c>
      <c r="E367">
        <v>1</v>
      </c>
      <c r="F367">
        <f t="shared" si="5"/>
        <v>1</v>
      </c>
    </row>
    <row r="368" spans="2:6">
      <c r="B368" t="s">
        <v>3545</v>
      </c>
      <c r="C368" t="s">
        <v>3568</v>
      </c>
      <c r="D368" t="s">
        <v>3157</v>
      </c>
      <c r="E368">
        <v>1</v>
      </c>
      <c r="F368">
        <f t="shared" si="5"/>
        <v>1</v>
      </c>
    </row>
    <row r="369" spans="2:6">
      <c r="B369" t="s">
        <v>3545</v>
      </c>
      <c r="C369" t="s">
        <v>3569</v>
      </c>
      <c r="D369" t="s">
        <v>3156</v>
      </c>
      <c r="E369">
        <v>1</v>
      </c>
      <c r="F369">
        <f t="shared" si="5"/>
        <v>1</v>
      </c>
    </row>
    <row r="370" spans="2:6">
      <c r="B370" t="s">
        <v>3545</v>
      </c>
      <c r="C370" t="s">
        <v>3569</v>
      </c>
      <c r="D370" t="s">
        <v>3157</v>
      </c>
      <c r="E370">
        <v>1</v>
      </c>
      <c r="F370">
        <f t="shared" si="5"/>
        <v>1</v>
      </c>
    </row>
    <row r="371" spans="2:6">
      <c r="B371" t="s">
        <v>3545</v>
      </c>
      <c r="C371" t="s">
        <v>3570</v>
      </c>
      <c r="D371" t="s">
        <v>3156</v>
      </c>
      <c r="E371">
        <v>1</v>
      </c>
      <c r="F371">
        <f t="shared" si="5"/>
        <v>1</v>
      </c>
    </row>
    <row r="372" spans="2:6">
      <c r="B372" t="s">
        <v>3545</v>
      </c>
      <c r="C372" t="s">
        <v>3570</v>
      </c>
      <c r="D372" t="s">
        <v>3157</v>
      </c>
      <c r="E372">
        <v>1</v>
      </c>
      <c r="F372">
        <f t="shared" si="5"/>
        <v>1</v>
      </c>
    </row>
    <row r="373" spans="2:6">
      <c r="B373" t="s">
        <v>3545</v>
      </c>
      <c r="C373" t="s">
        <v>3571</v>
      </c>
      <c r="D373" t="s">
        <v>3156</v>
      </c>
      <c r="E373">
        <v>1</v>
      </c>
      <c r="F373">
        <f t="shared" si="5"/>
        <v>1</v>
      </c>
    </row>
    <row r="374" spans="2:6">
      <c r="B374" t="s">
        <v>3545</v>
      </c>
      <c r="C374" t="s">
        <v>3571</v>
      </c>
      <c r="D374" t="s">
        <v>3157</v>
      </c>
      <c r="E374">
        <v>1</v>
      </c>
      <c r="F374">
        <f t="shared" si="5"/>
        <v>1</v>
      </c>
    </row>
    <row r="375" spans="2:6">
      <c r="B375" t="s">
        <v>3546</v>
      </c>
      <c r="C375" t="s">
        <v>3198</v>
      </c>
      <c r="D375" t="s">
        <v>3156</v>
      </c>
      <c r="E375">
        <v>1</v>
      </c>
      <c r="F375">
        <f t="shared" si="5"/>
        <v>1</v>
      </c>
    </row>
    <row r="376" spans="2:6">
      <c r="B376" t="s">
        <v>3546</v>
      </c>
      <c r="C376" t="s">
        <v>3198</v>
      </c>
      <c r="D376" t="s">
        <v>3157</v>
      </c>
      <c r="E376">
        <v>1</v>
      </c>
      <c r="F376">
        <f t="shared" si="5"/>
        <v>1</v>
      </c>
    </row>
    <row r="377" spans="2:6">
      <c r="B377" t="s">
        <v>3546</v>
      </c>
      <c r="C377" t="s">
        <v>3568</v>
      </c>
      <c r="D377" t="s">
        <v>3156</v>
      </c>
      <c r="E377">
        <v>1</v>
      </c>
      <c r="F377">
        <f t="shared" si="5"/>
        <v>1</v>
      </c>
    </row>
    <row r="378" spans="2:6">
      <c r="B378" t="s">
        <v>3546</v>
      </c>
      <c r="C378" t="s">
        <v>3568</v>
      </c>
      <c r="D378" t="s">
        <v>3157</v>
      </c>
      <c r="E378">
        <v>1</v>
      </c>
      <c r="F378">
        <f t="shared" si="5"/>
        <v>1</v>
      </c>
    </row>
    <row r="379" spans="2:6">
      <c r="B379" t="s">
        <v>3546</v>
      </c>
      <c r="C379" t="s">
        <v>3569</v>
      </c>
      <c r="D379" t="s">
        <v>3156</v>
      </c>
      <c r="E379">
        <v>1</v>
      </c>
      <c r="F379">
        <f t="shared" si="5"/>
        <v>1</v>
      </c>
    </row>
    <row r="380" spans="2:6">
      <c r="B380" t="s">
        <v>3546</v>
      </c>
      <c r="C380" t="s">
        <v>3569</v>
      </c>
      <c r="D380" t="s">
        <v>3157</v>
      </c>
      <c r="E380">
        <v>1</v>
      </c>
      <c r="F380">
        <f t="shared" si="5"/>
        <v>1</v>
      </c>
    </row>
    <row r="381" spans="2:6">
      <c r="B381" t="s">
        <v>3546</v>
      </c>
      <c r="C381" t="s">
        <v>3570</v>
      </c>
      <c r="D381" t="s">
        <v>3156</v>
      </c>
      <c r="E381">
        <v>1</v>
      </c>
      <c r="F381">
        <f t="shared" si="5"/>
        <v>1</v>
      </c>
    </row>
    <row r="382" spans="2:6">
      <c r="B382" t="s">
        <v>3546</v>
      </c>
      <c r="C382" t="s">
        <v>3570</v>
      </c>
      <c r="D382" t="s">
        <v>3157</v>
      </c>
      <c r="E382">
        <v>1</v>
      </c>
      <c r="F382">
        <f t="shared" si="5"/>
        <v>1</v>
      </c>
    </row>
    <row r="383" spans="2:6">
      <c r="B383" t="s">
        <v>3546</v>
      </c>
      <c r="C383" t="s">
        <v>3571</v>
      </c>
      <c r="D383" t="s">
        <v>3156</v>
      </c>
      <c r="E383">
        <v>1</v>
      </c>
      <c r="F383">
        <f t="shared" si="5"/>
        <v>1</v>
      </c>
    </row>
    <row r="384" spans="2:6">
      <c r="B384" t="s">
        <v>3546</v>
      </c>
      <c r="C384" t="s">
        <v>3571</v>
      </c>
      <c r="D384" t="s">
        <v>3157</v>
      </c>
      <c r="E384">
        <v>1</v>
      </c>
      <c r="F384">
        <f t="shared" si="5"/>
        <v>1</v>
      </c>
    </row>
    <row r="385" spans="2:6">
      <c r="B385" t="s">
        <v>3547</v>
      </c>
      <c r="C385" t="s">
        <v>3198</v>
      </c>
      <c r="D385" t="s">
        <v>3156</v>
      </c>
      <c r="E385">
        <v>1</v>
      </c>
      <c r="F385">
        <f t="shared" si="5"/>
        <v>1</v>
      </c>
    </row>
    <row r="386" spans="2:6">
      <c r="B386" t="s">
        <v>3547</v>
      </c>
      <c r="C386" t="s">
        <v>3198</v>
      </c>
      <c r="D386" t="s">
        <v>3157</v>
      </c>
      <c r="E386">
        <v>1</v>
      </c>
      <c r="F386">
        <f t="shared" si="5"/>
        <v>1</v>
      </c>
    </row>
    <row r="387" spans="2:6">
      <c r="B387" t="s">
        <v>3547</v>
      </c>
      <c r="C387" t="s">
        <v>3568</v>
      </c>
      <c r="D387" t="s">
        <v>3156</v>
      </c>
      <c r="E387">
        <v>1</v>
      </c>
      <c r="F387">
        <f t="shared" si="5"/>
        <v>1</v>
      </c>
    </row>
    <row r="388" spans="2:6">
      <c r="B388" t="s">
        <v>3547</v>
      </c>
      <c r="C388" t="s">
        <v>3568</v>
      </c>
      <c r="D388" t="s">
        <v>3157</v>
      </c>
      <c r="E388">
        <v>1</v>
      </c>
      <c r="F388">
        <f t="shared" si="5"/>
        <v>1</v>
      </c>
    </row>
    <row r="389" spans="2:6">
      <c r="B389" t="s">
        <v>3547</v>
      </c>
      <c r="C389" t="s">
        <v>3569</v>
      </c>
      <c r="D389" t="s">
        <v>3156</v>
      </c>
      <c r="E389">
        <v>1</v>
      </c>
      <c r="F389">
        <f t="shared" si="5"/>
        <v>1</v>
      </c>
    </row>
    <row r="390" spans="2:6">
      <c r="B390" t="s">
        <v>3547</v>
      </c>
      <c r="C390" t="s">
        <v>3569</v>
      </c>
      <c r="D390" t="s">
        <v>3157</v>
      </c>
      <c r="E390">
        <v>1</v>
      </c>
      <c r="F390">
        <f t="shared" ref="F390:F453" si="6">E390</f>
        <v>1</v>
      </c>
    </row>
    <row r="391" spans="2:6">
      <c r="B391" t="s">
        <v>3547</v>
      </c>
      <c r="C391" t="s">
        <v>3570</v>
      </c>
      <c r="D391" t="s">
        <v>3156</v>
      </c>
      <c r="E391">
        <v>1</v>
      </c>
      <c r="F391">
        <f t="shared" si="6"/>
        <v>1</v>
      </c>
    </row>
    <row r="392" spans="2:6">
      <c r="B392" t="s">
        <v>3547</v>
      </c>
      <c r="C392" t="s">
        <v>3570</v>
      </c>
      <c r="D392" t="s">
        <v>3157</v>
      </c>
      <c r="E392">
        <v>1</v>
      </c>
      <c r="F392">
        <f t="shared" si="6"/>
        <v>1</v>
      </c>
    </row>
    <row r="393" spans="2:6">
      <c r="B393" t="s">
        <v>3547</v>
      </c>
      <c r="C393" t="s">
        <v>3571</v>
      </c>
      <c r="D393" t="s">
        <v>3156</v>
      </c>
      <c r="E393">
        <v>1</v>
      </c>
      <c r="F393">
        <f t="shared" si="6"/>
        <v>1</v>
      </c>
    </row>
    <row r="394" spans="2:6">
      <c r="B394" t="s">
        <v>3547</v>
      </c>
      <c r="C394" t="s">
        <v>3571</v>
      </c>
      <c r="D394" t="s">
        <v>3157</v>
      </c>
      <c r="E394">
        <v>1</v>
      </c>
      <c r="F394">
        <f t="shared" si="6"/>
        <v>1</v>
      </c>
    </row>
    <row r="395" spans="2:6">
      <c r="B395" t="s">
        <v>3548</v>
      </c>
      <c r="C395" t="s">
        <v>3198</v>
      </c>
      <c r="D395" t="s">
        <v>3156</v>
      </c>
      <c r="E395">
        <v>1</v>
      </c>
      <c r="F395">
        <f t="shared" si="6"/>
        <v>1</v>
      </c>
    </row>
    <row r="396" spans="2:6">
      <c r="B396" t="s">
        <v>3548</v>
      </c>
      <c r="C396" t="s">
        <v>3198</v>
      </c>
      <c r="D396" t="s">
        <v>3157</v>
      </c>
      <c r="E396">
        <v>1</v>
      </c>
      <c r="F396">
        <f t="shared" si="6"/>
        <v>1</v>
      </c>
    </row>
    <row r="397" spans="2:6">
      <c r="B397" t="s">
        <v>3548</v>
      </c>
      <c r="C397" t="s">
        <v>3568</v>
      </c>
      <c r="D397" t="s">
        <v>3156</v>
      </c>
      <c r="E397">
        <v>1</v>
      </c>
      <c r="F397">
        <f t="shared" si="6"/>
        <v>1</v>
      </c>
    </row>
    <row r="398" spans="2:6">
      <c r="B398" t="s">
        <v>3548</v>
      </c>
      <c r="C398" t="s">
        <v>3568</v>
      </c>
      <c r="D398" t="s">
        <v>3157</v>
      </c>
      <c r="E398">
        <v>1</v>
      </c>
      <c r="F398">
        <f t="shared" si="6"/>
        <v>1</v>
      </c>
    </row>
    <row r="399" spans="2:6">
      <c r="B399" t="s">
        <v>3548</v>
      </c>
      <c r="C399" t="s">
        <v>3569</v>
      </c>
      <c r="D399" t="s">
        <v>3156</v>
      </c>
      <c r="E399">
        <v>1</v>
      </c>
      <c r="F399">
        <f t="shared" si="6"/>
        <v>1</v>
      </c>
    </row>
    <row r="400" spans="2:6">
      <c r="B400" t="s">
        <v>3548</v>
      </c>
      <c r="C400" t="s">
        <v>3569</v>
      </c>
      <c r="D400" t="s">
        <v>3157</v>
      </c>
      <c r="E400">
        <v>1</v>
      </c>
      <c r="F400">
        <f t="shared" si="6"/>
        <v>1</v>
      </c>
    </row>
    <row r="401" spans="2:6">
      <c r="B401" t="s">
        <v>3548</v>
      </c>
      <c r="C401" t="s">
        <v>3570</v>
      </c>
      <c r="D401" t="s">
        <v>3156</v>
      </c>
      <c r="E401">
        <v>1</v>
      </c>
      <c r="F401">
        <f t="shared" si="6"/>
        <v>1</v>
      </c>
    </row>
    <row r="402" spans="2:6">
      <c r="B402" t="s">
        <v>3548</v>
      </c>
      <c r="C402" t="s">
        <v>3570</v>
      </c>
      <c r="D402" t="s">
        <v>3157</v>
      </c>
      <c r="E402">
        <v>1</v>
      </c>
      <c r="F402">
        <f t="shared" si="6"/>
        <v>1</v>
      </c>
    </row>
    <row r="403" spans="2:6">
      <c r="B403" t="s">
        <v>3548</v>
      </c>
      <c r="C403" t="s">
        <v>3571</v>
      </c>
      <c r="D403" t="s">
        <v>3156</v>
      </c>
      <c r="E403">
        <v>1</v>
      </c>
      <c r="F403">
        <f t="shared" si="6"/>
        <v>1</v>
      </c>
    </row>
    <row r="404" spans="2:6">
      <c r="B404" t="s">
        <v>3548</v>
      </c>
      <c r="C404" t="s">
        <v>3571</v>
      </c>
      <c r="D404" t="s">
        <v>3157</v>
      </c>
      <c r="E404">
        <v>1</v>
      </c>
      <c r="F404">
        <f t="shared" si="6"/>
        <v>1</v>
      </c>
    </row>
    <row r="405" spans="2:6">
      <c r="B405" t="s">
        <v>3549</v>
      </c>
      <c r="C405" t="s">
        <v>3198</v>
      </c>
      <c r="D405" t="s">
        <v>3156</v>
      </c>
      <c r="E405">
        <v>1</v>
      </c>
      <c r="F405">
        <f t="shared" si="6"/>
        <v>1</v>
      </c>
    </row>
    <row r="406" spans="2:6">
      <c r="B406" t="s">
        <v>3549</v>
      </c>
      <c r="C406" t="s">
        <v>3198</v>
      </c>
      <c r="D406" t="s">
        <v>3157</v>
      </c>
      <c r="E406">
        <v>1</v>
      </c>
      <c r="F406">
        <f t="shared" si="6"/>
        <v>1</v>
      </c>
    </row>
    <row r="407" spans="2:6">
      <c r="B407" t="s">
        <v>3549</v>
      </c>
      <c r="C407" t="s">
        <v>3568</v>
      </c>
      <c r="D407" t="s">
        <v>3156</v>
      </c>
      <c r="E407">
        <v>1</v>
      </c>
      <c r="F407">
        <f t="shared" si="6"/>
        <v>1</v>
      </c>
    </row>
    <row r="408" spans="2:6">
      <c r="B408" t="s">
        <v>3549</v>
      </c>
      <c r="C408" t="s">
        <v>3568</v>
      </c>
      <c r="D408" t="s">
        <v>3157</v>
      </c>
      <c r="E408">
        <v>1</v>
      </c>
      <c r="F408">
        <f t="shared" si="6"/>
        <v>1</v>
      </c>
    </row>
    <row r="409" spans="2:6">
      <c r="B409" t="s">
        <v>3549</v>
      </c>
      <c r="C409" t="s">
        <v>3569</v>
      </c>
      <c r="D409" t="s">
        <v>3156</v>
      </c>
      <c r="E409">
        <v>1</v>
      </c>
      <c r="F409">
        <f t="shared" si="6"/>
        <v>1</v>
      </c>
    </row>
    <row r="410" spans="2:6">
      <c r="B410" t="s">
        <v>3549</v>
      </c>
      <c r="C410" t="s">
        <v>3569</v>
      </c>
      <c r="D410" t="s">
        <v>3157</v>
      </c>
      <c r="E410">
        <v>1</v>
      </c>
      <c r="F410">
        <f t="shared" si="6"/>
        <v>1</v>
      </c>
    </row>
    <row r="411" spans="2:6">
      <c r="B411" t="s">
        <v>3549</v>
      </c>
      <c r="C411" t="s">
        <v>3570</v>
      </c>
      <c r="D411" t="s">
        <v>3156</v>
      </c>
      <c r="E411">
        <v>1</v>
      </c>
      <c r="F411">
        <f t="shared" si="6"/>
        <v>1</v>
      </c>
    </row>
    <row r="412" spans="2:6">
      <c r="B412" t="s">
        <v>3549</v>
      </c>
      <c r="C412" t="s">
        <v>3570</v>
      </c>
      <c r="D412" t="s">
        <v>3157</v>
      </c>
      <c r="E412">
        <v>1</v>
      </c>
      <c r="F412">
        <f t="shared" si="6"/>
        <v>1</v>
      </c>
    </row>
    <row r="413" spans="2:6">
      <c r="B413" t="s">
        <v>3549</v>
      </c>
      <c r="C413" t="s">
        <v>3571</v>
      </c>
      <c r="D413" t="s">
        <v>3156</v>
      </c>
      <c r="E413">
        <v>1</v>
      </c>
      <c r="F413">
        <f t="shared" si="6"/>
        <v>1</v>
      </c>
    </row>
    <row r="414" spans="2:6">
      <c r="B414" t="s">
        <v>3549</v>
      </c>
      <c r="C414" t="s">
        <v>3571</v>
      </c>
      <c r="D414" t="s">
        <v>3157</v>
      </c>
      <c r="E414">
        <v>1</v>
      </c>
      <c r="F414">
        <f t="shared" si="6"/>
        <v>1</v>
      </c>
    </row>
    <row r="415" spans="2:6">
      <c r="B415" t="s">
        <v>3550</v>
      </c>
      <c r="C415" t="s">
        <v>3198</v>
      </c>
      <c r="D415" t="s">
        <v>3156</v>
      </c>
      <c r="E415">
        <v>1</v>
      </c>
      <c r="F415">
        <f t="shared" si="6"/>
        <v>1</v>
      </c>
    </row>
    <row r="416" spans="2:6">
      <c r="B416" t="s">
        <v>3550</v>
      </c>
      <c r="C416" t="s">
        <v>3198</v>
      </c>
      <c r="D416" t="s">
        <v>3157</v>
      </c>
      <c r="E416">
        <v>1</v>
      </c>
      <c r="F416">
        <f t="shared" si="6"/>
        <v>1</v>
      </c>
    </row>
    <row r="417" spans="2:6">
      <c r="B417" t="s">
        <v>3550</v>
      </c>
      <c r="C417" t="s">
        <v>3568</v>
      </c>
      <c r="D417" t="s">
        <v>3156</v>
      </c>
      <c r="E417">
        <v>1</v>
      </c>
      <c r="F417">
        <f t="shared" si="6"/>
        <v>1</v>
      </c>
    </row>
    <row r="418" spans="2:6">
      <c r="B418" t="s">
        <v>3550</v>
      </c>
      <c r="C418" t="s">
        <v>3568</v>
      </c>
      <c r="D418" t="s">
        <v>3157</v>
      </c>
      <c r="E418">
        <v>1</v>
      </c>
      <c r="F418">
        <f t="shared" si="6"/>
        <v>1</v>
      </c>
    </row>
    <row r="419" spans="2:6">
      <c r="B419" t="s">
        <v>3550</v>
      </c>
      <c r="C419" t="s">
        <v>3569</v>
      </c>
      <c r="D419" t="s">
        <v>3156</v>
      </c>
      <c r="E419">
        <v>1</v>
      </c>
      <c r="F419">
        <f t="shared" si="6"/>
        <v>1</v>
      </c>
    </row>
    <row r="420" spans="2:6">
      <c r="B420" t="s">
        <v>3550</v>
      </c>
      <c r="C420" t="s">
        <v>3569</v>
      </c>
      <c r="D420" t="s">
        <v>3157</v>
      </c>
      <c r="E420">
        <v>1</v>
      </c>
      <c r="F420">
        <f t="shared" si="6"/>
        <v>1</v>
      </c>
    </row>
    <row r="421" spans="2:6">
      <c r="B421" t="s">
        <v>3550</v>
      </c>
      <c r="C421" t="s">
        <v>3570</v>
      </c>
      <c r="D421" t="s">
        <v>3156</v>
      </c>
      <c r="E421">
        <v>1</v>
      </c>
      <c r="F421">
        <f t="shared" si="6"/>
        <v>1</v>
      </c>
    </row>
    <row r="422" spans="2:6">
      <c r="B422" t="s">
        <v>3550</v>
      </c>
      <c r="C422" t="s">
        <v>3570</v>
      </c>
      <c r="D422" t="s">
        <v>3157</v>
      </c>
      <c r="E422">
        <v>1</v>
      </c>
      <c r="F422">
        <f t="shared" si="6"/>
        <v>1</v>
      </c>
    </row>
    <row r="423" spans="2:6">
      <c r="B423" t="s">
        <v>3550</v>
      </c>
      <c r="C423" t="s">
        <v>3571</v>
      </c>
      <c r="D423" t="s">
        <v>3156</v>
      </c>
      <c r="E423">
        <v>1</v>
      </c>
      <c r="F423">
        <f t="shared" si="6"/>
        <v>1</v>
      </c>
    </row>
    <row r="424" spans="2:6">
      <c r="B424" t="s">
        <v>3550</v>
      </c>
      <c r="C424" t="s">
        <v>3571</v>
      </c>
      <c r="D424" t="s">
        <v>3157</v>
      </c>
      <c r="E424">
        <v>1</v>
      </c>
      <c r="F424">
        <f t="shared" si="6"/>
        <v>1</v>
      </c>
    </row>
    <row r="425" spans="2:6">
      <c r="B425" t="s">
        <v>3551</v>
      </c>
      <c r="C425" t="s">
        <v>3198</v>
      </c>
      <c r="D425" t="s">
        <v>3156</v>
      </c>
      <c r="E425">
        <v>1</v>
      </c>
      <c r="F425">
        <f t="shared" si="6"/>
        <v>1</v>
      </c>
    </row>
    <row r="426" spans="2:6">
      <c r="B426" t="s">
        <v>3551</v>
      </c>
      <c r="C426" t="s">
        <v>3198</v>
      </c>
      <c r="D426" t="s">
        <v>3157</v>
      </c>
      <c r="E426">
        <v>1</v>
      </c>
      <c r="F426">
        <f t="shared" si="6"/>
        <v>1</v>
      </c>
    </row>
    <row r="427" spans="2:6">
      <c r="B427" t="s">
        <v>3551</v>
      </c>
      <c r="C427" t="s">
        <v>3568</v>
      </c>
      <c r="D427" t="s">
        <v>3156</v>
      </c>
      <c r="E427">
        <v>1</v>
      </c>
      <c r="F427">
        <f t="shared" si="6"/>
        <v>1</v>
      </c>
    </row>
    <row r="428" spans="2:6">
      <c r="B428" t="s">
        <v>3551</v>
      </c>
      <c r="C428" t="s">
        <v>3568</v>
      </c>
      <c r="D428" t="s">
        <v>3157</v>
      </c>
      <c r="E428">
        <v>1</v>
      </c>
      <c r="F428">
        <f t="shared" si="6"/>
        <v>1</v>
      </c>
    </row>
    <row r="429" spans="2:6">
      <c r="B429" t="s">
        <v>3551</v>
      </c>
      <c r="C429" t="s">
        <v>3569</v>
      </c>
      <c r="D429" t="s">
        <v>3156</v>
      </c>
      <c r="E429">
        <v>1</v>
      </c>
      <c r="F429">
        <f t="shared" si="6"/>
        <v>1</v>
      </c>
    </row>
    <row r="430" spans="2:6">
      <c r="B430" t="s">
        <v>3551</v>
      </c>
      <c r="C430" t="s">
        <v>3569</v>
      </c>
      <c r="D430" t="s">
        <v>3157</v>
      </c>
      <c r="E430">
        <v>1</v>
      </c>
      <c r="F430">
        <f t="shared" si="6"/>
        <v>1</v>
      </c>
    </row>
    <row r="431" spans="2:6">
      <c r="B431" t="s">
        <v>3551</v>
      </c>
      <c r="C431" t="s">
        <v>3570</v>
      </c>
      <c r="D431" t="s">
        <v>3156</v>
      </c>
      <c r="E431">
        <v>1</v>
      </c>
      <c r="F431">
        <f t="shared" si="6"/>
        <v>1</v>
      </c>
    </row>
    <row r="432" spans="2:6">
      <c r="B432" t="s">
        <v>3551</v>
      </c>
      <c r="C432" t="s">
        <v>3570</v>
      </c>
      <c r="D432" t="s">
        <v>3157</v>
      </c>
      <c r="E432">
        <v>1</v>
      </c>
      <c r="F432">
        <f t="shared" si="6"/>
        <v>1</v>
      </c>
    </row>
    <row r="433" spans="2:6">
      <c r="B433" t="s">
        <v>3551</v>
      </c>
      <c r="C433" t="s">
        <v>3571</v>
      </c>
      <c r="D433" t="s">
        <v>3156</v>
      </c>
      <c r="E433">
        <v>1</v>
      </c>
      <c r="F433">
        <f t="shared" si="6"/>
        <v>1</v>
      </c>
    </row>
    <row r="434" spans="2:6">
      <c r="B434" t="s">
        <v>3551</v>
      </c>
      <c r="C434" t="s">
        <v>3571</v>
      </c>
      <c r="D434" t="s">
        <v>3157</v>
      </c>
      <c r="E434">
        <v>1</v>
      </c>
      <c r="F434">
        <f t="shared" si="6"/>
        <v>1</v>
      </c>
    </row>
    <row r="435" spans="2:6">
      <c r="B435" t="s">
        <v>3552</v>
      </c>
      <c r="C435" t="s">
        <v>3198</v>
      </c>
      <c r="D435" t="s">
        <v>3156</v>
      </c>
      <c r="E435">
        <v>1</v>
      </c>
      <c r="F435">
        <f t="shared" si="6"/>
        <v>1</v>
      </c>
    </row>
    <row r="436" spans="2:6">
      <c r="B436" t="s">
        <v>3552</v>
      </c>
      <c r="C436" t="s">
        <v>3198</v>
      </c>
      <c r="D436" t="s">
        <v>3157</v>
      </c>
      <c r="E436">
        <v>1</v>
      </c>
      <c r="F436">
        <f t="shared" si="6"/>
        <v>1</v>
      </c>
    </row>
    <row r="437" spans="2:6">
      <c r="B437" t="s">
        <v>3552</v>
      </c>
      <c r="C437" t="s">
        <v>3568</v>
      </c>
      <c r="D437" t="s">
        <v>3156</v>
      </c>
      <c r="E437">
        <v>1</v>
      </c>
      <c r="F437">
        <f t="shared" si="6"/>
        <v>1</v>
      </c>
    </row>
    <row r="438" spans="2:6">
      <c r="B438" t="s">
        <v>3552</v>
      </c>
      <c r="C438" t="s">
        <v>3568</v>
      </c>
      <c r="D438" t="s">
        <v>3157</v>
      </c>
      <c r="E438">
        <v>1</v>
      </c>
      <c r="F438">
        <f t="shared" si="6"/>
        <v>1</v>
      </c>
    </row>
    <row r="439" spans="2:6">
      <c r="B439" t="s">
        <v>3552</v>
      </c>
      <c r="C439" t="s">
        <v>3569</v>
      </c>
      <c r="D439" t="s">
        <v>3156</v>
      </c>
      <c r="E439">
        <v>1</v>
      </c>
      <c r="F439">
        <f t="shared" si="6"/>
        <v>1</v>
      </c>
    </row>
    <row r="440" spans="2:6">
      <c r="B440" t="s">
        <v>3552</v>
      </c>
      <c r="C440" t="s">
        <v>3569</v>
      </c>
      <c r="D440" t="s">
        <v>3157</v>
      </c>
      <c r="E440">
        <v>1</v>
      </c>
      <c r="F440">
        <f t="shared" si="6"/>
        <v>1</v>
      </c>
    </row>
    <row r="441" spans="2:6">
      <c r="B441" t="s">
        <v>3552</v>
      </c>
      <c r="C441" t="s">
        <v>3570</v>
      </c>
      <c r="D441" t="s">
        <v>3156</v>
      </c>
      <c r="E441">
        <v>1</v>
      </c>
      <c r="F441">
        <f t="shared" si="6"/>
        <v>1</v>
      </c>
    </row>
    <row r="442" spans="2:6">
      <c r="B442" t="s">
        <v>3552</v>
      </c>
      <c r="C442" t="s">
        <v>3570</v>
      </c>
      <c r="D442" t="s">
        <v>3157</v>
      </c>
      <c r="E442">
        <v>1</v>
      </c>
      <c r="F442">
        <f t="shared" si="6"/>
        <v>1</v>
      </c>
    </row>
    <row r="443" spans="2:6">
      <c r="B443" t="s">
        <v>3552</v>
      </c>
      <c r="C443" t="s">
        <v>3571</v>
      </c>
      <c r="D443" t="s">
        <v>3156</v>
      </c>
      <c r="E443">
        <v>1</v>
      </c>
      <c r="F443">
        <f t="shared" si="6"/>
        <v>1</v>
      </c>
    </row>
    <row r="444" spans="2:6">
      <c r="B444" t="s">
        <v>3552</v>
      </c>
      <c r="C444" t="s">
        <v>3571</v>
      </c>
      <c r="D444" t="s">
        <v>3157</v>
      </c>
      <c r="E444">
        <v>1</v>
      </c>
      <c r="F444">
        <f t="shared" si="6"/>
        <v>1</v>
      </c>
    </row>
    <row r="445" spans="2:6">
      <c r="B445" t="s">
        <v>3553</v>
      </c>
      <c r="C445" t="s">
        <v>3198</v>
      </c>
      <c r="D445" t="s">
        <v>3156</v>
      </c>
      <c r="E445">
        <v>1</v>
      </c>
      <c r="F445">
        <f t="shared" si="6"/>
        <v>1</v>
      </c>
    </row>
    <row r="446" spans="2:6">
      <c r="B446" t="s">
        <v>3553</v>
      </c>
      <c r="C446" t="s">
        <v>3198</v>
      </c>
      <c r="D446" t="s">
        <v>3157</v>
      </c>
      <c r="E446">
        <v>1</v>
      </c>
      <c r="F446">
        <f t="shared" si="6"/>
        <v>1</v>
      </c>
    </row>
    <row r="447" spans="2:6">
      <c r="B447" t="s">
        <v>3553</v>
      </c>
      <c r="C447" t="s">
        <v>3568</v>
      </c>
      <c r="D447" t="s">
        <v>3156</v>
      </c>
      <c r="E447">
        <v>1</v>
      </c>
      <c r="F447">
        <f t="shared" si="6"/>
        <v>1</v>
      </c>
    </row>
    <row r="448" spans="2:6">
      <c r="B448" t="s">
        <v>3553</v>
      </c>
      <c r="C448" t="s">
        <v>3568</v>
      </c>
      <c r="D448" t="s">
        <v>3157</v>
      </c>
      <c r="E448">
        <v>1</v>
      </c>
      <c r="F448">
        <f t="shared" si="6"/>
        <v>1</v>
      </c>
    </row>
    <row r="449" spans="2:6">
      <c r="B449" t="s">
        <v>3553</v>
      </c>
      <c r="C449" t="s">
        <v>3569</v>
      </c>
      <c r="D449" t="s">
        <v>3156</v>
      </c>
      <c r="E449">
        <v>1</v>
      </c>
      <c r="F449">
        <f t="shared" si="6"/>
        <v>1</v>
      </c>
    </row>
    <row r="450" spans="2:6">
      <c r="B450" t="s">
        <v>3553</v>
      </c>
      <c r="C450" t="s">
        <v>3569</v>
      </c>
      <c r="D450" t="s">
        <v>3157</v>
      </c>
      <c r="E450">
        <v>1</v>
      </c>
      <c r="F450">
        <f t="shared" si="6"/>
        <v>1</v>
      </c>
    </row>
    <row r="451" spans="2:6">
      <c r="B451" t="s">
        <v>3553</v>
      </c>
      <c r="C451" t="s">
        <v>3570</v>
      </c>
      <c r="D451" t="s">
        <v>3156</v>
      </c>
      <c r="E451">
        <v>1</v>
      </c>
      <c r="F451">
        <f t="shared" si="6"/>
        <v>1</v>
      </c>
    </row>
    <row r="452" spans="2:6">
      <c r="B452" t="s">
        <v>3553</v>
      </c>
      <c r="C452" t="s">
        <v>3570</v>
      </c>
      <c r="D452" t="s">
        <v>3157</v>
      </c>
      <c r="E452">
        <v>1</v>
      </c>
      <c r="F452">
        <f t="shared" si="6"/>
        <v>1</v>
      </c>
    </row>
    <row r="453" spans="2:6">
      <c r="B453" t="s">
        <v>3553</v>
      </c>
      <c r="C453" t="s">
        <v>3571</v>
      </c>
      <c r="D453" t="s">
        <v>3156</v>
      </c>
      <c r="E453">
        <v>1</v>
      </c>
      <c r="F453">
        <f t="shared" si="6"/>
        <v>1</v>
      </c>
    </row>
    <row r="454" spans="2:6">
      <c r="B454" t="s">
        <v>3553</v>
      </c>
      <c r="C454" t="s">
        <v>3571</v>
      </c>
      <c r="D454" t="s">
        <v>3157</v>
      </c>
      <c r="E454">
        <v>1</v>
      </c>
      <c r="F454">
        <f t="shared" ref="F454:F517" si="7">E454</f>
        <v>1</v>
      </c>
    </row>
    <row r="455" spans="2:6">
      <c r="B455" t="s">
        <v>3554</v>
      </c>
      <c r="C455" t="s">
        <v>3198</v>
      </c>
      <c r="D455" t="s">
        <v>3156</v>
      </c>
      <c r="E455">
        <v>1</v>
      </c>
      <c r="F455">
        <f t="shared" si="7"/>
        <v>1</v>
      </c>
    </row>
    <row r="456" spans="2:6">
      <c r="B456" t="s">
        <v>3554</v>
      </c>
      <c r="C456" t="s">
        <v>3198</v>
      </c>
      <c r="D456" t="s">
        <v>3157</v>
      </c>
      <c r="E456">
        <v>1</v>
      </c>
      <c r="F456">
        <f t="shared" si="7"/>
        <v>1</v>
      </c>
    </row>
    <row r="457" spans="2:6">
      <c r="B457" t="s">
        <v>3554</v>
      </c>
      <c r="C457" t="s">
        <v>3568</v>
      </c>
      <c r="D457" t="s">
        <v>3156</v>
      </c>
      <c r="E457">
        <v>1</v>
      </c>
      <c r="F457">
        <f t="shared" si="7"/>
        <v>1</v>
      </c>
    </row>
    <row r="458" spans="2:6">
      <c r="B458" t="s">
        <v>3554</v>
      </c>
      <c r="C458" t="s">
        <v>3568</v>
      </c>
      <c r="D458" t="s">
        <v>3157</v>
      </c>
      <c r="E458">
        <v>1</v>
      </c>
      <c r="F458">
        <f t="shared" si="7"/>
        <v>1</v>
      </c>
    </row>
    <row r="459" spans="2:6">
      <c r="B459" t="s">
        <v>3554</v>
      </c>
      <c r="C459" t="s">
        <v>3569</v>
      </c>
      <c r="D459" t="s">
        <v>3156</v>
      </c>
      <c r="E459">
        <v>1</v>
      </c>
      <c r="F459">
        <f t="shared" si="7"/>
        <v>1</v>
      </c>
    </row>
    <row r="460" spans="2:6">
      <c r="B460" t="s">
        <v>3554</v>
      </c>
      <c r="C460" t="s">
        <v>3569</v>
      </c>
      <c r="D460" t="s">
        <v>3157</v>
      </c>
      <c r="E460">
        <v>1</v>
      </c>
      <c r="F460">
        <f t="shared" si="7"/>
        <v>1</v>
      </c>
    </row>
    <row r="461" spans="2:6">
      <c r="B461" t="s">
        <v>3554</v>
      </c>
      <c r="C461" t="s">
        <v>3570</v>
      </c>
      <c r="D461" t="s">
        <v>3156</v>
      </c>
      <c r="E461">
        <v>1</v>
      </c>
      <c r="F461">
        <f t="shared" si="7"/>
        <v>1</v>
      </c>
    </row>
    <row r="462" spans="2:6">
      <c r="B462" t="s">
        <v>3554</v>
      </c>
      <c r="C462" t="s">
        <v>3570</v>
      </c>
      <c r="D462" t="s">
        <v>3157</v>
      </c>
      <c r="E462">
        <v>1</v>
      </c>
      <c r="F462">
        <f t="shared" si="7"/>
        <v>1</v>
      </c>
    </row>
    <row r="463" spans="2:6">
      <c r="B463" t="s">
        <v>3554</v>
      </c>
      <c r="C463" t="s">
        <v>3571</v>
      </c>
      <c r="D463" t="s">
        <v>3156</v>
      </c>
      <c r="E463">
        <v>1</v>
      </c>
      <c r="F463">
        <f t="shared" si="7"/>
        <v>1</v>
      </c>
    </row>
    <row r="464" spans="2:6">
      <c r="B464" t="s">
        <v>3554</v>
      </c>
      <c r="C464" t="s">
        <v>3571</v>
      </c>
      <c r="D464" t="s">
        <v>3157</v>
      </c>
      <c r="E464">
        <v>1</v>
      </c>
      <c r="F464">
        <f t="shared" si="7"/>
        <v>1</v>
      </c>
    </row>
    <row r="465" spans="2:6">
      <c r="B465" t="s">
        <v>3555</v>
      </c>
      <c r="C465" t="s">
        <v>3198</v>
      </c>
      <c r="D465" t="s">
        <v>3156</v>
      </c>
      <c r="E465">
        <v>1</v>
      </c>
      <c r="F465">
        <f t="shared" si="7"/>
        <v>1</v>
      </c>
    </row>
    <row r="466" spans="2:6">
      <c r="B466" t="s">
        <v>3555</v>
      </c>
      <c r="C466" t="s">
        <v>3198</v>
      </c>
      <c r="D466" t="s">
        <v>3157</v>
      </c>
      <c r="E466">
        <v>1</v>
      </c>
      <c r="F466">
        <f t="shared" si="7"/>
        <v>1</v>
      </c>
    </row>
    <row r="467" spans="2:6">
      <c r="B467" t="s">
        <v>3555</v>
      </c>
      <c r="C467" t="s">
        <v>3568</v>
      </c>
      <c r="D467" t="s">
        <v>3156</v>
      </c>
      <c r="E467">
        <v>1</v>
      </c>
      <c r="F467">
        <f t="shared" si="7"/>
        <v>1</v>
      </c>
    </row>
    <row r="468" spans="2:6">
      <c r="B468" t="s">
        <v>3555</v>
      </c>
      <c r="C468" t="s">
        <v>3568</v>
      </c>
      <c r="D468" t="s">
        <v>3157</v>
      </c>
      <c r="E468">
        <v>1</v>
      </c>
      <c r="F468">
        <f t="shared" si="7"/>
        <v>1</v>
      </c>
    </row>
    <row r="469" spans="2:6">
      <c r="B469" t="s">
        <v>3555</v>
      </c>
      <c r="C469" t="s">
        <v>3569</v>
      </c>
      <c r="D469" t="s">
        <v>3156</v>
      </c>
      <c r="E469">
        <v>1</v>
      </c>
      <c r="F469">
        <f t="shared" si="7"/>
        <v>1</v>
      </c>
    </row>
    <row r="470" spans="2:6">
      <c r="B470" t="s">
        <v>3555</v>
      </c>
      <c r="C470" t="s">
        <v>3569</v>
      </c>
      <c r="D470" t="s">
        <v>3157</v>
      </c>
      <c r="E470">
        <v>1</v>
      </c>
      <c r="F470">
        <f t="shared" si="7"/>
        <v>1</v>
      </c>
    </row>
    <row r="471" spans="2:6">
      <c r="B471" t="s">
        <v>3555</v>
      </c>
      <c r="C471" t="s">
        <v>3570</v>
      </c>
      <c r="D471" t="s">
        <v>3156</v>
      </c>
      <c r="E471">
        <v>1</v>
      </c>
      <c r="F471">
        <f t="shared" si="7"/>
        <v>1</v>
      </c>
    </row>
    <row r="472" spans="2:6">
      <c r="B472" t="s">
        <v>3555</v>
      </c>
      <c r="C472" t="s">
        <v>3570</v>
      </c>
      <c r="D472" t="s">
        <v>3157</v>
      </c>
      <c r="E472">
        <v>1</v>
      </c>
      <c r="F472">
        <f t="shared" si="7"/>
        <v>1</v>
      </c>
    </row>
    <row r="473" spans="2:6">
      <c r="B473" t="s">
        <v>3555</v>
      </c>
      <c r="C473" t="s">
        <v>3571</v>
      </c>
      <c r="D473" t="s">
        <v>3156</v>
      </c>
      <c r="E473">
        <v>1</v>
      </c>
      <c r="F473">
        <f t="shared" si="7"/>
        <v>1</v>
      </c>
    </row>
    <row r="474" spans="2:6">
      <c r="B474" t="s">
        <v>3555</v>
      </c>
      <c r="C474" t="s">
        <v>3571</v>
      </c>
      <c r="D474" t="s">
        <v>3157</v>
      </c>
      <c r="E474">
        <v>1</v>
      </c>
      <c r="F474">
        <f t="shared" si="7"/>
        <v>1</v>
      </c>
    </row>
    <row r="475" spans="2:6">
      <c r="B475" t="s">
        <v>3556</v>
      </c>
      <c r="C475" t="s">
        <v>3198</v>
      </c>
      <c r="D475" t="s">
        <v>3156</v>
      </c>
      <c r="E475">
        <v>1</v>
      </c>
      <c r="F475">
        <f t="shared" si="7"/>
        <v>1</v>
      </c>
    </row>
    <row r="476" spans="2:6">
      <c r="B476" t="s">
        <v>3556</v>
      </c>
      <c r="C476" t="s">
        <v>3198</v>
      </c>
      <c r="D476" t="s">
        <v>3157</v>
      </c>
      <c r="E476">
        <v>1</v>
      </c>
      <c r="F476">
        <f t="shared" si="7"/>
        <v>1</v>
      </c>
    </row>
    <row r="477" spans="2:6">
      <c r="B477" t="s">
        <v>3556</v>
      </c>
      <c r="C477" t="s">
        <v>3568</v>
      </c>
      <c r="D477" t="s">
        <v>3156</v>
      </c>
      <c r="E477">
        <v>1</v>
      </c>
      <c r="F477">
        <f t="shared" si="7"/>
        <v>1</v>
      </c>
    </row>
    <row r="478" spans="2:6">
      <c r="B478" t="s">
        <v>3556</v>
      </c>
      <c r="C478" t="s">
        <v>3568</v>
      </c>
      <c r="D478" t="s">
        <v>3157</v>
      </c>
      <c r="E478">
        <v>1</v>
      </c>
      <c r="F478">
        <f t="shared" si="7"/>
        <v>1</v>
      </c>
    </row>
    <row r="479" spans="2:6">
      <c r="B479" t="s">
        <v>3556</v>
      </c>
      <c r="C479" t="s">
        <v>3569</v>
      </c>
      <c r="D479" t="s">
        <v>3156</v>
      </c>
      <c r="E479">
        <v>1</v>
      </c>
      <c r="F479">
        <f t="shared" si="7"/>
        <v>1</v>
      </c>
    </row>
    <row r="480" spans="2:6">
      <c r="B480" t="s">
        <v>3556</v>
      </c>
      <c r="C480" t="s">
        <v>3569</v>
      </c>
      <c r="D480" t="s">
        <v>3157</v>
      </c>
      <c r="E480">
        <v>1</v>
      </c>
      <c r="F480">
        <f t="shared" si="7"/>
        <v>1</v>
      </c>
    </row>
    <row r="481" spans="2:6">
      <c r="B481" t="s">
        <v>3556</v>
      </c>
      <c r="C481" t="s">
        <v>3570</v>
      </c>
      <c r="D481" t="s">
        <v>3156</v>
      </c>
      <c r="E481">
        <v>1</v>
      </c>
      <c r="F481">
        <f t="shared" si="7"/>
        <v>1</v>
      </c>
    </row>
    <row r="482" spans="2:6">
      <c r="B482" t="s">
        <v>3556</v>
      </c>
      <c r="C482" t="s">
        <v>3570</v>
      </c>
      <c r="D482" t="s">
        <v>3157</v>
      </c>
      <c r="E482">
        <v>1</v>
      </c>
      <c r="F482">
        <f t="shared" si="7"/>
        <v>1</v>
      </c>
    </row>
    <row r="483" spans="2:6">
      <c r="B483" t="s">
        <v>3556</v>
      </c>
      <c r="C483" t="s">
        <v>3571</v>
      </c>
      <c r="D483" t="s">
        <v>3156</v>
      </c>
      <c r="E483">
        <v>1</v>
      </c>
      <c r="F483">
        <f t="shared" si="7"/>
        <v>1</v>
      </c>
    </row>
    <row r="484" spans="2:6">
      <c r="B484" t="s">
        <v>3556</v>
      </c>
      <c r="C484" t="s">
        <v>3571</v>
      </c>
      <c r="D484" t="s">
        <v>3157</v>
      </c>
      <c r="E484">
        <v>1</v>
      </c>
      <c r="F484">
        <f t="shared" si="7"/>
        <v>1</v>
      </c>
    </row>
    <row r="485" spans="2:6">
      <c r="B485" t="s">
        <v>3557</v>
      </c>
      <c r="C485" t="s">
        <v>3198</v>
      </c>
      <c r="D485" t="s">
        <v>3156</v>
      </c>
      <c r="E485">
        <v>1</v>
      </c>
      <c r="F485">
        <f t="shared" si="7"/>
        <v>1</v>
      </c>
    </row>
    <row r="486" spans="2:6">
      <c r="B486" t="s">
        <v>3557</v>
      </c>
      <c r="C486" t="s">
        <v>3198</v>
      </c>
      <c r="D486" t="s">
        <v>3157</v>
      </c>
      <c r="E486">
        <v>1</v>
      </c>
      <c r="F486">
        <f t="shared" si="7"/>
        <v>1</v>
      </c>
    </row>
    <row r="487" spans="2:6">
      <c r="B487" t="s">
        <v>3557</v>
      </c>
      <c r="C487" t="s">
        <v>3568</v>
      </c>
      <c r="D487" t="s">
        <v>3156</v>
      </c>
      <c r="E487">
        <v>1</v>
      </c>
      <c r="F487">
        <f t="shared" si="7"/>
        <v>1</v>
      </c>
    </row>
    <row r="488" spans="2:6">
      <c r="B488" t="s">
        <v>3557</v>
      </c>
      <c r="C488" t="s">
        <v>3568</v>
      </c>
      <c r="D488" t="s">
        <v>3157</v>
      </c>
      <c r="E488">
        <v>1</v>
      </c>
      <c r="F488">
        <f t="shared" si="7"/>
        <v>1</v>
      </c>
    </row>
    <row r="489" spans="2:6">
      <c r="B489" t="s">
        <v>3557</v>
      </c>
      <c r="C489" t="s">
        <v>3569</v>
      </c>
      <c r="D489" t="s">
        <v>3156</v>
      </c>
      <c r="E489">
        <v>1</v>
      </c>
      <c r="F489">
        <f t="shared" si="7"/>
        <v>1</v>
      </c>
    </row>
    <row r="490" spans="2:6">
      <c r="B490" t="s">
        <v>3557</v>
      </c>
      <c r="C490" t="s">
        <v>3569</v>
      </c>
      <c r="D490" t="s">
        <v>3157</v>
      </c>
      <c r="E490">
        <v>1</v>
      </c>
      <c r="F490">
        <f t="shared" si="7"/>
        <v>1</v>
      </c>
    </row>
    <row r="491" spans="2:6">
      <c r="B491" t="s">
        <v>3557</v>
      </c>
      <c r="C491" t="s">
        <v>3570</v>
      </c>
      <c r="D491" t="s">
        <v>3156</v>
      </c>
      <c r="E491">
        <v>1</v>
      </c>
      <c r="F491">
        <f t="shared" si="7"/>
        <v>1</v>
      </c>
    </row>
    <row r="492" spans="2:6">
      <c r="B492" t="s">
        <v>3557</v>
      </c>
      <c r="C492" t="s">
        <v>3570</v>
      </c>
      <c r="D492" t="s">
        <v>3157</v>
      </c>
      <c r="E492">
        <v>1</v>
      </c>
      <c r="F492">
        <f t="shared" si="7"/>
        <v>1</v>
      </c>
    </row>
    <row r="493" spans="2:6">
      <c r="B493" t="s">
        <v>3557</v>
      </c>
      <c r="C493" t="s">
        <v>3571</v>
      </c>
      <c r="D493" t="s">
        <v>3156</v>
      </c>
      <c r="E493">
        <v>1</v>
      </c>
      <c r="F493">
        <f t="shared" si="7"/>
        <v>1</v>
      </c>
    </row>
    <row r="494" spans="2:6">
      <c r="B494" t="s">
        <v>3557</v>
      </c>
      <c r="C494" t="s">
        <v>3571</v>
      </c>
      <c r="D494" t="s">
        <v>3157</v>
      </c>
      <c r="E494">
        <v>1</v>
      </c>
      <c r="F494">
        <f t="shared" si="7"/>
        <v>1</v>
      </c>
    </row>
    <row r="495" spans="2:6">
      <c r="B495" t="s">
        <v>3558</v>
      </c>
      <c r="C495" t="s">
        <v>3198</v>
      </c>
      <c r="D495" t="s">
        <v>3156</v>
      </c>
      <c r="E495">
        <v>1</v>
      </c>
      <c r="F495">
        <f t="shared" si="7"/>
        <v>1</v>
      </c>
    </row>
    <row r="496" spans="2:6">
      <c r="B496" t="s">
        <v>3558</v>
      </c>
      <c r="C496" t="s">
        <v>3198</v>
      </c>
      <c r="D496" t="s">
        <v>3157</v>
      </c>
      <c r="E496">
        <v>1</v>
      </c>
      <c r="F496">
        <f t="shared" si="7"/>
        <v>1</v>
      </c>
    </row>
    <row r="497" spans="2:6">
      <c r="B497" t="s">
        <v>3558</v>
      </c>
      <c r="C497" t="s">
        <v>3568</v>
      </c>
      <c r="D497" t="s">
        <v>3156</v>
      </c>
      <c r="E497">
        <v>1</v>
      </c>
      <c r="F497">
        <f t="shared" si="7"/>
        <v>1</v>
      </c>
    </row>
    <row r="498" spans="2:6">
      <c r="B498" t="s">
        <v>3558</v>
      </c>
      <c r="C498" t="s">
        <v>3568</v>
      </c>
      <c r="D498" t="s">
        <v>3157</v>
      </c>
      <c r="E498">
        <v>1</v>
      </c>
      <c r="F498">
        <f t="shared" si="7"/>
        <v>1</v>
      </c>
    </row>
    <row r="499" spans="2:6">
      <c r="B499" t="s">
        <v>3558</v>
      </c>
      <c r="C499" t="s">
        <v>3569</v>
      </c>
      <c r="D499" t="s">
        <v>3156</v>
      </c>
      <c r="E499">
        <v>1</v>
      </c>
      <c r="F499">
        <f t="shared" si="7"/>
        <v>1</v>
      </c>
    </row>
    <row r="500" spans="2:6">
      <c r="B500" t="s">
        <v>3558</v>
      </c>
      <c r="C500" t="s">
        <v>3569</v>
      </c>
      <c r="D500" t="s">
        <v>3157</v>
      </c>
      <c r="E500">
        <v>1</v>
      </c>
      <c r="F500">
        <f t="shared" si="7"/>
        <v>1</v>
      </c>
    </row>
    <row r="501" spans="2:6">
      <c r="B501" t="s">
        <v>3558</v>
      </c>
      <c r="C501" t="s">
        <v>3570</v>
      </c>
      <c r="D501" t="s">
        <v>3156</v>
      </c>
      <c r="E501">
        <v>1</v>
      </c>
      <c r="F501">
        <f t="shared" si="7"/>
        <v>1</v>
      </c>
    </row>
    <row r="502" spans="2:6">
      <c r="B502" t="s">
        <v>3558</v>
      </c>
      <c r="C502" t="s">
        <v>3570</v>
      </c>
      <c r="D502" t="s">
        <v>3157</v>
      </c>
      <c r="E502">
        <v>1</v>
      </c>
      <c r="F502">
        <f t="shared" si="7"/>
        <v>1</v>
      </c>
    </row>
    <row r="503" spans="2:6">
      <c r="B503" t="s">
        <v>3558</v>
      </c>
      <c r="C503" t="s">
        <v>3571</v>
      </c>
      <c r="D503" t="s">
        <v>3156</v>
      </c>
      <c r="E503">
        <v>1</v>
      </c>
      <c r="F503">
        <f t="shared" si="7"/>
        <v>1</v>
      </c>
    </row>
    <row r="504" spans="2:6">
      <c r="B504" t="s">
        <v>3558</v>
      </c>
      <c r="C504" t="s">
        <v>3571</v>
      </c>
      <c r="D504" t="s">
        <v>3157</v>
      </c>
      <c r="E504">
        <v>1</v>
      </c>
      <c r="F504">
        <f t="shared" si="7"/>
        <v>1</v>
      </c>
    </row>
    <row r="505" spans="2:6">
      <c r="B505" t="s">
        <v>3559</v>
      </c>
      <c r="C505" t="s">
        <v>3198</v>
      </c>
      <c r="D505" t="s">
        <v>3156</v>
      </c>
      <c r="E505">
        <v>1</v>
      </c>
      <c r="F505">
        <f t="shared" si="7"/>
        <v>1</v>
      </c>
    </row>
    <row r="506" spans="2:6">
      <c r="B506" t="s">
        <v>3559</v>
      </c>
      <c r="C506" t="s">
        <v>3198</v>
      </c>
      <c r="D506" t="s">
        <v>3157</v>
      </c>
      <c r="E506">
        <v>1</v>
      </c>
      <c r="F506">
        <f t="shared" si="7"/>
        <v>1</v>
      </c>
    </row>
    <row r="507" spans="2:6">
      <c r="B507" t="s">
        <v>3559</v>
      </c>
      <c r="C507" t="s">
        <v>3568</v>
      </c>
      <c r="D507" t="s">
        <v>3156</v>
      </c>
      <c r="E507">
        <v>1</v>
      </c>
      <c r="F507">
        <f t="shared" si="7"/>
        <v>1</v>
      </c>
    </row>
    <row r="508" spans="2:6">
      <c r="B508" t="s">
        <v>3559</v>
      </c>
      <c r="C508" t="s">
        <v>3568</v>
      </c>
      <c r="D508" t="s">
        <v>3157</v>
      </c>
      <c r="E508">
        <v>1</v>
      </c>
      <c r="F508">
        <f t="shared" si="7"/>
        <v>1</v>
      </c>
    </row>
    <row r="509" spans="2:6">
      <c r="B509" t="s">
        <v>3559</v>
      </c>
      <c r="C509" t="s">
        <v>3569</v>
      </c>
      <c r="D509" t="s">
        <v>3156</v>
      </c>
      <c r="E509">
        <v>1</v>
      </c>
      <c r="F509">
        <f t="shared" si="7"/>
        <v>1</v>
      </c>
    </row>
    <row r="510" spans="2:6">
      <c r="B510" t="s">
        <v>3559</v>
      </c>
      <c r="C510" t="s">
        <v>3569</v>
      </c>
      <c r="D510" t="s">
        <v>3157</v>
      </c>
      <c r="E510">
        <v>1</v>
      </c>
      <c r="F510">
        <f t="shared" si="7"/>
        <v>1</v>
      </c>
    </row>
    <row r="511" spans="2:6">
      <c r="B511" t="s">
        <v>3559</v>
      </c>
      <c r="C511" t="s">
        <v>3570</v>
      </c>
      <c r="D511" t="s">
        <v>3156</v>
      </c>
      <c r="E511">
        <v>1</v>
      </c>
      <c r="F511">
        <f t="shared" si="7"/>
        <v>1</v>
      </c>
    </row>
    <row r="512" spans="2:6">
      <c r="B512" t="s">
        <v>3559</v>
      </c>
      <c r="C512" t="s">
        <v>3570</v>
      </c>
      <c r="D512" t="s">
        <v>3157</v>
      </c>
      <c r="E512">
        <v>1</v>
      </c>
      <c r="F512">
        <f t="shared" si="7"/>
        <v>1</v>
      </c>
    </row>
    <row r="513" spans="2:6">
      <c r="B513" t="s">
        <v>3559</v>
      </c>
      <c r="C513" t="s">
        <v>3571</v>
      </c>
      <c r="D513" t="s">
        <v>3156</v>
      </c>
      <c r="E513">
        <v>1</v>
      </c>
      <c r="F513">
        <f t="shared" si="7"/>
        <v>1</v>
      </c>
    </row>
    <row r="514" spans="2:6">
      <c r="B514" t="s">
        <v>3559</v>
      </c>
      <c r="C514" t="s">
        <v>3571</v>
      </c>
      <c r="D514" t="s">
        <v>3157</v>
      </c>
      <c r="E514">
        <v>1</v>
      </c>
      <c r="F514">
        <f t="shared" si="7"/>
        <v>1</v>
      </c>
    </row>
    <row r="515" spans="2:6">
      <c r="B515" t="s">
        <v>3560</v>
      </c>
      <c r="C515" t="s">
        <v>3198</v>
      </c>
      <c r="D515" t="s">
        <v>3156</v>
      </c>
      <c r="E515">
        <v>1</v>
      </c>
      <c r="F515">
        <f t="shared" si="7"/>
        <v>1</v>
      </c>
    </row>
    <row r="516" spans="2:6">
      <c r="B516" t="s">
        <v>3560</v>
      </c>
      <c r="C516" t="s">
        <v>3198</v>
      </c>
      <c r="D516" t="s">
        <v>3157</v>
      </c>
      <c r="E516">
        <v>1</v>
      </c>
      <c r="F516">
        <f t="shared" si="7"/>
        <v>1</v>
      </c>
    </row>
    <row r="517" spans="2:6">
      <c r="B517" t="s">
        <v>3560</v>
      </c>
      <c r="C517" t="s">
        <v>3568</v>
      </c>
      <c r="D517" t="s">
        <v>3156</v>
      </c>
      <c r="E517">
        <v>1</v>
      </c>
      <c r="F517">
        <f t="shared" si="7"/>
        <v>1</v>
      </c>
    </row>
    <row r="518" spans="2:6">
      <c r="B518" t="s">
        <v>3560</v>
      </c>
      <c r="C518" t="s">
        <v>3568</v>
      </c>
      <c r="D518" t="s">
        <v>3157</v>
      </c>
      <c r="E518">
        <v>1</v>
      </c>
      <c r="F518">
        <f t="shared" ref="F518:F581" si="8">E518</f>
        <v>1</v>
      </c>
    </row>
    <row r="519" spans="2:6">
      <c r="B519" t="s">
        <v>3560</v>
      </c>
      <c r="C519" t="s">
        <v>3569</v>
      </c>
      <c r="D519" t="s">
        <v>3156</v>
      </c>
      <c r="E519">
        <v>1</v>
      </c>
      <c r="F519">
        <f t="shared" si="8"/>
        <v>1</v>
      </c>
    </row>
    <row r="520" spans="2:6">
      <c r="B520" t="s">
        <v>3560</v>
      </c>
      <c r="C520" t="s">
        <v>3569</v>
      </c>
      <c r="D520" t="s">
        <v>3157</v>
      </c>
      <c r="E520">
        <v>1</v>
      </c>
      <c r="F520">
        <f t="shared" si="8"/>
        <v>1</v>
      </c>
    </row>
    <row r="521" spans="2:6">
      <c r="B521" t="s">
        <v>3560</v>
      </c>
      <c r="C521" t="s">
        <v>3570</v>
      </c>
      <c r="D521" t="s">
        <v>3156</v>
      </c>
      <c r="E521">
        <v>1</v>
      </c>
      <c r="F521">
        <f t="shared" si="8"/>
        <v>1</v>
      </c>
    </row>
    <row r="522" spans="2:6">
      <c r="B522" t="s">
        <v>3560</v>
      </c>
      <c r="C522" t="s">
        <v>3570</v>
      </c>
      <c r="D522" t="s">
        <v>3157</v>
      </c>
      <c r="E522">
        <v>1</v>
      </c>
      <c r="F522">
        <f t="shared" si="8"/>
        <v>1</v>
      </c>
    </row>
    <row r="523" spans="2:6">
      <c r="B523" t="s">
        <v>3560</v>
      </c>
      <c r="C523" t="s">
        <v>3571</v>
      </c>
      <c r="D523" t="s">
        <v>3156</v>
      </c>
      <c r="E523">
        <v>1</v>
      </c>
      <c r="F523">
        <f t="shared" si="8"/>
        <v>1</v>
      </c>
    </row>
    <row r="524" spans="2:6">
      <c r="B524" t="s">
        <v>3560</v>
      </c>
      <c r="C524" t="s">
        <v>3571</v>
      </c>
      <c r="D524" t="s">
        <v>3157</v>
      </c>
      <c r="E524">
        <v>1</v>
      </c>
      <c r="F524">
        <f t="shared" si="8"/>
        <v>1</v>
      </c>
    </row>
    <row r="525" spans="2:6">
      <c r="B525" t="s">
        <v>3561</v>
      </c>
      <c r="C525" t="s">
        <v>3198</v>
      </c>
      <c r="D525" t="s">
        <v>3156</v>
      </c>
      <c r="E525">
        <v>1</v>
      </c>
      <c r="F525">
        <f t="shared" si="8"/>
        <v>1</v>
      </c>
    </row>
    <row r="526" spans="2:6">
      <c r="B526" t="s">
        <v>3561</v>
      </c>
      <c r="C526" t="s">
        <v>3198</v>
      </c>
      <c r="D526" t="s">
        <v>3157</v>
      </c>
      <c r="E526">
        <v>1</v>
      </c>
      <c r="F526">
        <f t="shared" si="8"/>
        <v>1</v>
      </c>
    </row>
    <row r="527" spans="2:6">
      <c r="B527" t="s">
        <v>3561</v>
      </c>
      <c r="C527" t="s">
        <v>3568</v>
      </c>
      <c r="D527" t="s">
        <v>3156</v>
      </c>
      <c r="E527">
        <v>1</v>
      </c>
      <c r="F527">
        <f t="shared" si="8"/>
        <v>1</v>
      </c>
    </row>
    <row r="528" spans="2:6">
      <c r="B528" t="s">
        <v>3561</v>
      </c>
      <c r="C528" t="s">
        <v>3568</v>
      </c>
      <c r="D528" t="s">
        <v>3157</v>
      </c>
      <c r="E528">
        <v>1</v>
      </c>
      <c r="F528">
        <f t="shared" si="8"/>
        <v>1</v>
      </c>
    </row>
    <row r="529" spans="2:6">
      <c r="B529" t="s">
        <v>3561</v>
      </c>
      <c r="C529" t="s">
        <v>3569</v>
      </c>
      <c r="D529" t="s">
        <v>3156</v>
      </c>
      <c r="E529">
        <v>1</v>
      </c>
      <c r="F529">
        <f t="shared" si="8"/>
        <v>1</v>
      </c>
    </row>
    <row r="530" spans="2:6">
      <c r="B530" t="s">
        <v>3561</v>
      </c>
      <c r="C530" t="s">
        <v>3569</v>
      </c>
      <c r="D530" t="s">
        <v>3157</v>
      </c>
      <c r="E530">
        <v>1</v>
      </c>
      <c r="F530">
        <f t="shared" si="8"/>
        <v>1</v>
      </c>
    </row>
    <row r="531" spans="2:6">
      <c r="B531" t="s">
        <v>3561</v>
      </c>
      <c r="C531" t="s">
        <v>3570</v>
      </c>
      <c r="D531" t="s">
        <v>3156</v>
      </c>
      <c r="E531">
        <v>1</v>
      </c>
      <c r="F531">
        <f t="shared" si="8"/>
        <v>1</v>
      </c>
    </row>
    <row r="532" spans="2:6">
      <c r="B532" t="s">
        <v>3561</v>
      </c>
      <c r="C532" t="s">
        <v>3570</v>
      </c>
      <c r="D532" t="s">
        <v>3157</v>
      </c>
      <c r="E532">
        <v>1</v>
      </c>
      <c r="F532">
        <f t="shared" si="8"/>
        <v>1</v>
      </c>
    </row>
    <row r="533" spans="2:6">
      <c r="B533" t="s">
        <v>3561</v>
      </c>
      <c r="C533" t="s">
        <v>3571</v>
      </c>
      <c r="D533" t="s">
        <v>3156</v>
      </c>
      <c r="E533">
        <v>1</v>
      </c>
      <c r="F533">
        <f t="shared" si="8"/>
        <v>1</v>
      </c>
    </row>
    <row r="534" spans="2:6">
      <c r="B534" t="s">
        <v>3561</v>
      </c>
      <c r="C534" t="s">
        <v>3571</v>
      </c>
      <c r="D534" t="s">
        <v>3157</v>
      </c>
      <c r="E534">
        <v>1</v>
      </c>
      <c r="F534">
        <f t="shared" si="8"/>
        <v>1</v>
      </c>
    </row>
    <row r="535" spans="2:6">
      <c r="B535" t="s">
        <v>3562</v>
      </c>
      <c r="C535" t="s">
        <v>3198</v>
      </c>
      <c r="D535" t="s">
        <v>3156</v>
      </c>
      <c r="E535">
        <v>1</v>
      </c>
      <c r="F535">
        <f t="shared" si="8"/>
        <v>1</v>
      </c>
    </row>
    <row r="536" spans="2:6">
      <c r="B536" t="s">
        <v>3562</v>
      </c>
      <c r="C536" t="s">
        <v>3198</v>
      </c>
      <c r="D536" t="s">
        <v>3157</v>
      </c>
      <c r="E536">
        <v>1</v>
      </c>
      <c r="F536">
        <f t="shared" si="8"/>
        <v>1</v>
      </c>
    </row>
    <row r="537" spans="2:6">
      <c r="B537" t="s">
        <v>3562</v>
      </c>
      <c r="C537" t="s">
        <v>3568</v>
      </c>
      <c r="D537" t="s">
        <v>3156</v>
      </c>
      <c r="E537">
        <v>1</v>
      </c>
      <c r="F537">
        <f t="shared" si="8"/>
        <v>1</v>
      </c>
    </row>
    <row r="538" spans="2:6">
      <c r="B538" t="s">
        <v>3562</v>
      </c>
      <c r="C538" t="s">
        <v>3568</v>
      </c>
      <c r="D538" t="s">
        <v>3157</v>
      </c>
      <c r="E538">
        <v>1</v>
      </c>
      <c r="F538">
        <f t="shared" si="8"/>
        <v>1</v>
      </c>
    </row>
    <row r="539" spans="2:6">
      <c r="B539" t="s">
        <v>3562</v>
      </c>
      <c r="C539" t="s">
        <v>3569</v>
      </c>
      <c r="D539" t="s">
        <v>3156</v>
      </c>
      <c r="E539">
        <v>1</v>
      </c>
      <c r="F539">
        <f t="shared" si="8"/>
        <v>1</v>
      </c>
    </row>
    <row r="540" spans="2:6">
      <c r="B540" t="s">
        <v>3562</v>
      </c>
      <c r="C540" t="s">
        <v>3569</v>
      </c>
      <c r="D540" t="s">
        <v>3157</v>
      </c>
      <c r="E540">
        <v>1</v>
      </c>
      <c r="F540">
        <f t="shared" si="8"/>
        <v>1</v>
      </c>
    </row>
    <row r="541" spans="2:6">
      <c r="B541" t="s">
        <v>3562</v>
      </c>
      <c r="C541" t="s">
        <v>3570</v>
      </c>
      <c r="D541" t="s">
        <v>3156</v>
      </c>
      <c r="E541">
        <v>1</v>
      </c>
      <c r="F541">
        <f t="shared" si="8"/>
        <v>1</v>
      </c>
    </row>
    <row r="542" spans="2:6">
      <c r="B542" t="s">
        <v>3562</v>
      </c>
      <c r="C542" t="s">
        <v>3570</v>
      </c>
      <c r="D542" t="s">
        <v>3157</v>
      </c>
      <c r="E542">
        <v>1</v>
      </c>
      <c r="F542">
        <f t="shared" si="8"/>
        <v>1</v>
      </c>
    </row>
    <row r="543" spans="2:6">
      <c r="B543" t="s">
        <v>3562</v>
      </c>
      <c r="C543" t="s">
        <v>3571</v>
      </c>
      <c r="D543" t="s">
        <v>3156</v>
      </c>
      <c r="E543">
        <v>1</v>
      </c>
      <c r="F543">
        <f t="shared" si="8"/>
        <v>1</v>
      </c>
    </row>
    <row r="544" spans="2:6">
      <c r="B544" t="s">
        <v>3562</v>
      </c>
      <c r="C544" t="s">
        <v>3571</v>
      </c>
      <c r="D544" t="s">
        <v>3157</v>
      </c>
      <c r="E544">
        <v>1</v>
      </c>
      <c r="F544">
        <f t="shared" si="8"/>
        <v>1</v>
      </c>
    </row>
    <row r="545" spans="2:6">
      <c r="B545" t="s">
        <v>3563</v>
      </c>
      <c r="C545" t="s">
        <v>3198</v>
      </c>
      <c r="D545" t="s">
        <v>3156</v>
      </c>
      <c r="E545">
        <v>1</v>
      </c>
      <c r="F545">
        <f t="shared" si="8"/>
        <v>1</v>
      </c>
    </row>
    <row r="546" spans="2:6">
      <c r="B546" t="s">
        <v>3563</v>
      </c>
      <c r="C546" t="s">
        <v>3198</v>
      </c>
      <c r="D546" t="s">
        <v>3157</v>
      </c>
      <c r="E546">
        <v>1</v>
      </c>
      <c r="F546">
        <f t="shared" si="8"/>
        <v>1</v>
      </c>
    </row>
    <row r="547" spans="2:6">
      <c r="B547" t="s">
        <v>3563</v>
      </c>
      <c r="C547" t="s">
        <v>3568</v>
      </c>
      <c r="D547" t="s">
        <v>3156</v>
      </c>
      <c r="E547">
        <v>1</v>
      </c>
      <c r="F547">
        <f t="shared" si="8"/>
        <v>1</v>
      </c>
    </row>
    <row r="548" spans="2:6">
      <c r="B548" t="s">
        <v>3563</v>
      </c>
      <c r="C548" t="s">
        <v>3568</v>
      </c>
      <c r="D548" t="s">
        <v>3157</v>
      </c>
      <c r="E548">
        <v>1</v>
      </c>
      <c r="F548">
        <f t="shared" si="8"/>
        <v>1</v>
      </c>
    </row>
    <row r="549" spans="2:6">
      <c r="B549" t="s">
        <v>3563</v>
      </c>
      <c r="C549" t="s">
        <v>3569</v>
      </c>
      <c r="D549" t="s">
        <v>3156</v>
      </c>
      <c r="E549">
        <v>1</v>
      </c>
      <c r="F549">
        <f t="shared" si="8"/>
        <v>1</v>
      </c>
    </row>
    <row r="550" spans="2:6">
      <c r="B550" t="s">
        <v>3563</v>
      </c>
      <c r="C550" t="s">
        <v>3569</v>
      </c>
      <c r="D550" t="s">
        <v>3157</v>
      </c>
      <c r="E550">
        <v>1</v>
      </c>
      <c r="F550">
        <f t="shared" si="8"/>
        <v>1</v>
      </c>
    </row>
    <row r="551" spans="2:6">
      <c r="B551" t="s">
        <v>3563</v>
      </c>
      <c r="C551" t="s">
        <v>3570</v>
      </c>
      <c r="D551" t="s">
        <v>3156</v>
      </c>
      <c r="E551">
        <v>1</v>
      </c>
      <c r="F551">
        <f t="shared" si="8"/>
        <v>1</v>
      </c>
    </row>
    <row r="552" spans="2:6">
      <c r="B552" t="s">
        <v>3563</v>
      </c>
      <c r="C552" t="s">
        <v>3570</v>
      </c>
      <c r="D552" t="s">
        <v>3157</v>
      </c>
      <c r="E552">
        <v>1</v>
      </c>
      <c r="F552">
        <f t="shared" si="8"/>
        <v>1</v>
      </c>
    </row>
    <row r="553" spans="2:6">
      <c r="B553" t="s">
        <v>3563</v>
      </c>
      <c r="C553" t="s">
        <v>3571</v>
      </c>
      <c r="D553" t="s">
        <v>3156</v>
      </c>
      <c r="E553">
        <v>1</v>
      </c>
      <c r="F553">
        <f t="shared" si="8"/>
        <v>1</v>
      </c>
    </row>
    <row r="554" spans="2:6">
      <c r="B554" t="s">
        <v>3563</v>
      </c>
      <c r="C554" t="s">
        <v>3571</v>
      </c>
      <c r="D554" t="s">
        <v>3157</v>
      </c>
      <c r="E554">
        <v>1</v>
      </c>
      <c r="F554">
        <f t="shared" si="8"/>
        <v>1</v>
      </c>
    </row>
    <row r="555" spans="2:6">
      <c r="B555" t="s">
        <v>3564</v>
      </c>
      <c r="C555" t="s">
        <v>3198</v>
      </c>
      <c r="D555" t="s">
        <v>3156</v>
      </c>
      <c r="E555">
        <v>1</v>
      </c>
      <c r="F555">
        <f t="shared" si="8"/>
        <v>1</v>
      </c>
    </row>
    <row r="556" spans="2:6">
      <c r="B556" t="s">
        <v>3564</v>
      </c>
      <c r="C556" t="s">
        <v>3198</v>
      </c>
      <c r="D556" t="s">
        <v>3157</v>
      </c>
      <c r="E556">
        <v>1</v>
      </c>
      <c r="F556">
        <f t="shared" si="8"/>
        <v>1</v>
      </c>
    </row>
    <row r="557" spans="2:6">
      <c r="B557" t="s">
        <v>3564</v>
      </c>
      <c r="C557" t="s">
        <v>3568</v>
      </c>
      <c r="D557" t="s">
        <v>3156</v>
      </c>
      <c r="E557">
        <v>1</v>
      </c>
      <c r="F557">
        <f t="shared" si="8"/>
        <v>1</v>
      </c>
    </row>
    <row r="558" spans="2:6">
      <c r="B558" t="s">
        <v>3564</v>
      </c>
      <c r="C558" t="s">
        <v>3568</v>
      </c>
      <c r="D558" t="s">
        <v>3157</v>
      </c>
      <c r="E558">
        <v>1</v>
      </c>
      <c r="F558">
        <f t="shared" si="8"/>
        <v>1</v>
      </c>
    </row>
    <row r="559" spans="2:6">
      <c r="B559" t="s">
        <v>3564</v>
      </c>
      <c r="C559" t="s">
        <v>3569</v>
      </c>
      <c r="D559" t="s">
        <v>3156</v>
      </c>
      <c r="E559">
        <v>1</v>
      </c>
      <c r="F559">
        <f t="shared" si="8"/>
        <v>1</v>
      </c>
    </row>
    <row r="560" spans="2:6">
      <c r="B560" t="s">
        <v>3564</v>
      </c>
      <c r="C560" t="s">
        <v>3569</v>
      </c>
      <c r="D560" t="s">
        <v>3157</v>
      </c>
      <c r="E560">
        <v>1</v>
      </c>
      <c r="F560">
        <f t="shared" si="8"/>
        <v>1</v>
      </c>
    </row>
    <row r="561" spans="2:6">
      <c r="B561" t="s">
        <v>3564</v>
      </c>
      <c r="C561" t="s">
        <v>3570</v>
      </c>
      <c r="D561" t="s">
        <v>3156</v>
      </c>
      <c r="E561">
        <v>1</v>
      </c>
      <c r="F561">
        <f t="shared" si="8"/>
        <v>1</v>
      </c>
    </row>
    <row r="562" spans="2:6">
      <c r="B562" t="s">
        <v>3564</v>
      </c>
      <c r="C562" t="s">
        <v>3570</v>
      </c>
      <c r="D562" t="s">
        <v>3157</v>
      </c>
      <c r="E562">
        <v>1</v>
      </c>
      <c r="F562">
        <f t="shared" si="8"/>
        <v>1</v>
      </c>
    </row>
    <row r="563" spans="2:6">
      <c r="B563" t="s">
        <v>3564</v>
      </c>
      <c r="C563" t="s">
        <v>3571</v>
      </c>
      <c r="D563" t="s">
        <v>3156</v>
      </c>
      <c r="E563">
        <v>1</v>
      </c>
      <c r="F563">
        <f t="shared" si="8"/>
        <v>1</v>
      </c>
    </row>
    <row r="564" spans="2:6">
      <c r="B564" t="s">
        <v>3564</v>
      </c>
      <c r="C564" t="s">
        <v>3571</v>
      </c>
      <c r="D564" t="s">
        <v>3157</v>
      </c>
      <c r="E564">
        <v>1</v>
      </c>
      <c r="F564">
        <f t="shared" si="8"/>
        <v>1</v>
      </c>
    </row>
    <row r="565" spans="2:6">
      <c r="B565" t="s">
        <v>3565</v>
      </c>
      <c r="C565" t="s">
        <v>3198</v>
      </c>
      <c r="D565" t="s">
        <v>3156</v>
      </c>
      <c r="E565">
        <v>1</v>
      </c>
      <c r="F565">
        <f t="shared" si="8"/>
        <v>1</v>
      </c>
    </row>
    <row r="566" spans="2:6">
      <c r="B566" t="s">
        <v>3565</v>
      </c>
      <c r="C566" t="s">
        <v>3198</v>
      </c>
      <c r="D566" t="s">
        <v>3157</v>
      </c>
      <c r="E566">
        <v>1</v>
      </c>
      <c r="F566">
        <f t="shared" si="8"/>
        <v>1</v>
      </c>
    </row>
    <row r="567" spans="2:6">
      <c r="B567" t="s">
        <v>3565</v>
      </c>
      <c r="C567" t="s">
        <v>3568</v>
      </c>
      <c r="D567" t="s">
        <v>3156</v>
      </c>
      <c r="E567">
        <v>1</v>
      </c>
      <c r="F567">
        <f t="shared" si="8"/>
        <v>1</v>
      </c>
    </row>
    <row r="568" spans="2:6">
      <c r="B568" t="s">
        <v>3565</v>
      </c>
      <c r="C568" t="s">
        <v>3568</v>
      </c>
      <c r="D568" t="s">
        <v>3157</v>
      </c>
      <c r="E568">
        <v>1</v>
      </c>
      <c r="F568">
        <f t="shared" si="8"/>
        <v>1</v>
      </c>
    </row>
    <row r="569" spans="2:6">
      <c r="B569" t="s">
        <v>3565</v>
      </c>
      <c r="C569" t="s">
        <v>3569</v>
      </c>
      <c r="D569" t="s">
        <v>3156</v>
      </c>
      <c r="E569">
        <v>1</v>
      </c>
      <c r="F569">
        <f t="shared" si="8"/>
        <v>1</v>
      </c>
    </row>
    <row r="570" spans="2:6">
      <c r="B570" t="s">
        <v>3565</v>
      </c>
      <c r="C570" t="s">
        <v>3569</v>
      </c>
      <c r="D570" t="s">
        <v>3157</v>
      </c>
      <c r="E570">
        <v>1</v>
      </c>
      <c r="F570">
        <f t="shared" si="8"/>
        <v>1</v>
      </c>
    </row>
    <row r="571" spans="2:6">
      <c r="B571" t="s">
        <v>3565</v>
      </c>
      <c r="C571" t="s">
        <v>3570</v>
      </c>
      <c r="D571" t="s">
        <v>3156</v>
      </c>
      <c r="E571">
        <v>1</v>
      </c>
      <c r="F571">
        <f t="shared" si="8"/>
        <v>1</v>
      </c>
    </row>
    <row r="572" spans="2:6">
      <c r="B572" t="s">
        <v>3565</v>
      </c>
      <c r="C572" t="s">
        <v>3570</v>
      </c>
      <c r="D572" t="s">
        <v>3157</v>
      </c>
      <c r="E572">
        <v>1</v>
      </c>
      <c r="F572">
        <f t="shared" si="8"/>
        <v>1</v>
      </c>
    </row>
    <row r="573" spans="2:6">
      <c r="B573" t="s">
        <v>3565</v>
      </c>
      <c r="C573" t="s">
        <v>3571</v>
      </c>
      <c r="D573" t="s">
        <v>3156</v>
      </c>
      <c r="E573">
        <v>1</v>
      </c>
      <c r="F573">
        <f t="shared" si="8"/>
        <v>1</v>
      </c>
    </row>
    <row r="574" spans="2:6">
      <c r="B574" t="s">
        <v>3565</v>
      </c>
      <c r="C574" t="s">
        <v>3571</v>
      </c>
      <c r="D574" t="s">
        <v>3157</v>
      </c>
      <c r="E574">
        <v>1</v>
      </c>
      <c r="F574">
        <f t="shared" si="8"/>
        <v>1</v>
      </c>
    </row>
    <row r="575" spans="2:6">
      <c r="B575" t="s">
        <v>3566</v>
      </c>
      <c r="C575" t="s">
        <v>3198</v>
      </c>
      <c r="D575" t="s">
        <v>3156</v>
      </c>
      <c r="E575">
        <v>1</v>
      </c>
      <c r="F575">
        <f t="shared" si="8"/>
        <v>1</v>
      </c>
    </row>
    <row r="576" spans="2:6">
      <c r="B576" t="s">
        <v>3566</v>
      </c>
      <c r="C576" t="s">
        <v>3198</v>
      </c>
      <c r="D576" t="s">
        <v>3157</v>
      </c>
      <c r="E576">
        <v>1</v>
      </c>
      <c r="F576">
        <f t="shared" si="8"/>
        <v>1</v>
      </c>
    </row>
    <row r="577" spans="2:6">
      <c r="B577" t="s">
        <v>3566</v>
      </c>
      <c r="C577" t="s">
        <v>3568</v>
      </c>
      <c r="D577" t="s">
        <v>3156</v>
      </c>
      <c r="E577">
        <v>1</v>
      </c>
      <c r="F577">
        <f t="shared" si="8"/>
        <v>1</v>
      </c>
    </row>
    <row r="578" spans="2:6">
      <c r="B578" t="s">
        <v>3566</v>
      </c>
      <c r="C578" t="s">
        <v>3568</v>
      </c>
      <c r="D578" t="s">
        <v>3157</v>
      </c>
      <c r="E578">
        <v>1</v>
      </c>
      <c r="F578">
        <f t="shared" si="8"/>
        <v>1</v>
      </c>
    </row>
    <row r="579" spans="2:6">
      <c r="B579" t="s">
        <v>3566</v>
      </c>
      <c r="C579" t="s">
        <v>3569</v>
      </c>
      <c r="D579" t="s">
        <v>3156</v>
      </c>
      <c r="E579">
        <v>1</v>
      </c>
      <c r="F579">
        <f t="shared" si="8"/>
        <v>1</v>
      </c>
    </row>
    <row r="580" spans="2:6">
      <c r="B580" t="s">
        <v>3566</v>
      </c>
      <c r="C580" t="s">
        <v>3569</v>
      </c>
      <c r="D580" t="s">
        <v>3157</v>
      </c>
      <c r="E580">
        <v>1</v>
      </c>
      <c r="F580">
        <f t="shared" si="8"/>
        <v>1</v>
      </c>
    </row>
    <row r="581" spans="2:6">
      <c r="B581" t="s">
        <v>3566</v>
      </c>
      <c r="C581" t="s">
        <v>3570</v>
      </c>
      <c r="D581" t="s">
        <v>3156</v>
      </c>
      <c r="E581">
        <v>1</v>
      </c>
      <c r="F581">
        <f t="shared" si="8"/>
        <v>1</v>
      </c>
    </row>
    <row r="582" spans="2:6">
      <c r="B582" t="s">
        <v>3566</v>
      </c>
      <c r="C582" t="s">
        <v>3570</v>
      </c>
      <c r="D582" t="s">
        <v>3157</v>
      </c>
      <c r="E582">
        <v>1</v>
      </c>
      <c r="F582">
        <f t="shared" ref="F582:F645" si="9">E582</f>
        <v>1</v>
      </c>
    </row>
    <row r="583" spans="2:6">
      <c r="B583" t="s">
        <v>3566</v>
      </c>
      <c r="C583" t="s">
        <v>3571</v>
      </c>
      <c r="D583" t="s">
        <v>3156</v>
      </c>
      <c r="E583">
        <v>1</v>
      </c>
      <c r="F583">
        <f t="shared" si="9"/>
        <v>1</v>
      </c>
    </row>
    <row r="584" spans="2:6">
      <c r="B584" t="s">
        <v>3566</v>
      </c>
      <c r="C584" t="s">
        <v>3571</v>
      </c>
      <c r="D584" t="s">
        <v>3157</v>
      </c>
      <c r="E584">
        <v>1</v>
      </c>
      <c r="F584">
        <f t="shared" si="9"/>
        <v>1</v>
      </c>
    </row>
    <row r="585" spans="2:6">
      <c r="B585" t="s">
        <v>3567</v>
      </c>
      <c r="C585" t="s">
        <v>3198</v>
      </c>
      <c r="D585" t="s">
        <v>3156</v>
      </c>
      <c r="E585">
        <v>1</v>
      </c>
      <c r="F585">
        <f t="shared" si="9"/>
        <v>1</v>
      </c>
    </row>
    <row r="586" spans="2:6">
      <c r="B586" t="s">
        <v>3567</v>
      </c>
      <c r="C586" t="s">
        <v>3198</v>
      </c>
      <c r="D586" t="s">
        <v>3157</v>
      </c>
      <c r="E586">
        <v>1</v>
      </c>
      <c r="F586">
        <f t="shared" si="9"/>
        <v>1</v>
      </c>
    </row>
    <row r="587" spans="2:6">
      <c r="B587" t="s">
        <v>3567</v>
      </c>
      <c r="C587" t="s">
        <v>3568</v>
      </c>
      <c r="D587" t="s">
        <v>3156</v>
      </c>
      <c r="E587">
        <v>1</v>
      </c>
      <c r="F587">
        <f t="shared" si="9"/>
        <v>1</v>
      </c>
    </row>
    <row r="588" spans="2:6">
      <c r="B588" t="s">
        <v>3567</v>
      </c>
      <c r="C588" t="s">
        <v>3568</v>
      </c>
      <c r="D588" t="s">
        <v>3157</v>
      </c>
      <c r="E588">
        <v>1</v>
      </c>
      <c r="F588">
        <f t="shared" si="9"/>
        <v>1</v>
      </c>
    </row>
    <row r="589" spans="2:6">
      <c r="B589" t="s">
        <v>3567</v>
      </c>
      <c r="C589" t="s">
        <v>3569</v>
      </c>
      <c r="D589" t="s">
        <v>3156</v>
      </c>
      <c r="E589">
        <v>1</v>
      </c>
      <c r="F589">
        <f t="shared" si="9"/>
        <v>1</v>
      </c>
    </row>
    <row r="590" spans="2:6">
      <c r="B590" t="s">
        <v>3567</v>
      </c>
      <c r="C590" t="s">
        <v>3569</v>
      </c>
      <c r="D590" t="s">
        <v>3157</v>
      </c>
      <c r="E590">
        <v>1</v>
      </c>
      <c r="F590">
        <f t="shared" si="9"/>
        <v>1</v>
      </c>
    </row>
    <row r="591" spans="2:6">
      <c r="B591" t="s">
        <v>3567</v>
      </c>
      <c r="C591" t="s">
        <v>3570</v>
      </c>
      <c r="D591" t="s">
        <v>3156</v>
      </c>
      <c r="E591">
        <v>1</v>
      </c>
      <c r="F591">
        <f t="shared" si="9"/>
        <v>1</v>
      </c>
    </row>
    <row r="592" spans="2:6">
      <c r="B592" t="s">
        <v>3567</v>
      </c>
      <c r="C592" t="s">
        <v>3570</v>
      </c>
      <c r="D592" t="s">
        <v>3157</v>
      </c>
      <c r="E592">
        <v>1</v>
      </c>
      <c r="F592">
        <f t="shared" si="9"/>
        <v>1</v>
      </c>
    </row>
    <row r="593" spans="1:6">
      <c r="B593" t="s">
        <v>3567</v>
      </c>
      <c r="C593" t="s">
        <v>3571</v>
      </c>
      <c r="D593" t="s">
        <v>3156</v>
      </c>
      <c r="E593">
        <v>1</v>
      </c>
      <c r="F593">
        <f t="shared" si="9"/>
        <v>1</v>
      </c>
    </row>
    <row r="594" spans="1:6">
      <c r="B594" t="s">
        <v>3567</v>
      </c>
      <c r="C594" t="s">
        <v>3571</v>
      </c>
      <c r="D594" t="s">
        <v>3157</v>
      </c>
      <c r="E594">
        <v>1</v>
      </c>
      <c r="F594">
        <f t="shared" si="9"/>
        <v>1</v>
      </c>
    </row>
    <row r="595" spans="1:6">
      <c r="A595" t="s">
        <v>3129</v>
      </c>
      <c r="B595" t="s">
        <v>3156</v>
      </c>
      <c r="C595" t="s">
        <v>3198</v>
      </c>
      <c r="D595" t="s">
        <v>3156</v>
      </c>
      <c r="E595">
        <v>1</v>
      </c>
      <c r="F595">
        <f t="shared" si="9"/>
        <v>1</v>
      </c>
    </row>
    <row r="596" spans="1:6">
      <c r="B596" t="s">
        <v>3156</v>
      </c>
      <c r="C596" t="s">
        <v>3198</v>
      </c>
      <c r="D596" t="s">
        <v>3157</v>
      </c>
      <c r="E596">
        <v>1</v>
      </c>
      <c r="F596">
        <f t="shared" si="9"/>
        <v>1</v>
      </c>
    </row>
    <row r="597" spans="1:6">
      <c r="B597" t="s">
        <v>3156</v>
      </c>
      <c r="C597" t="s">
        <v>3568</v>
      </c>
      <c r="D597" t="s">
        <v>3156</v>
      </c>
      <c r="E597">
        <v>1</v>
      </c>
      <c r="F597">
        <f t="shared" si="9"/>
        <v>1</v>
      </c>
    </row>
    <row r="598" spans="1:6">
      <c r="B598" t="s">
        <v>3156</v>
      </c>
      <c r="C598" t="s">
        <v>3568</v>
      </c>
      <c r="D598" t="s">
        <v>3157</v>
      </c>
      <c r="E598">
        <v>1</v>
      </c>
      <c r="F598">
        <f t="shared" si="9"/>
        <v>1</v>
      </c>
    </row>
    <row r="599" spans="1:6">
      <c r="B599" t="s">
        <v>3156</v>
      </c>
      <c r="C599" t="s">
        <v>3569</v>
      </c>
      <c r="D599" t="s">
        <v>3156</v>
      </c>
      <c r="E599">
        <v>1</v>
      </c>
      <c r="F599">
        <f t="shared" si="9"/>
        <v>1</v>
      </c>
    </row>
    <row r="600" spans="1:6">
      <c r="B600" t="s">
        <v>3156</v>
      </c>
      <c r="C600" t="s">
        <v>3569</v>
      </c>
      <c r="D600" t="s">
        <v>3157</v>
      </c>
      <c r="E600">
        <v>1</v>
      </c>
      <c r="F600">
        <f t="shared" si="9"/>
        <v>1</v>
      </c>
    </row>
    <row r="601" spans="1:6">
      <c r="B601" t="s">
        <v>3156</v>
      </c>
      <c r="C601" t="s">
        <v>3570</v>
      </c>
      <c r="D601" t="s">
        <v>3156</v>
      </c>
      <c r="E601">
        <v>1</v>
      </c>
      <c r="F601">
        <f t="shared" si="9"/>
        <v>1</v>
      </c>
    </row>
    <row r="602" spans="1:6">
      <c r="B602" t="s">
        <v>3156</v>
      </c>
      <c r="C602" t="s">
        <v>3570</v>
      </c>
      <c r="D602" t="s">
        <v>3157</v>
      </c>
      <c r="E602">
        <v>1</v>
      </c>
      <c r="F602">
        <f t="shared" si="9"/>
        <v>1</v>
      </c>
    </row>
    <row r="603" spans="1:6">
      <c r="B603" t="s">
        <v>3156</v>
      </c>
      <c r="C603" t="s">
        <v>3571</v>
      </c>
      <c r="D603" t="s">
        <v>3156</v>
      </c>
      <c r="E603">
        <v>1</v>
      </c>
      <c r="F603">
        <f t="shared" si="9"/>
        <v>1</v>
      </c>
    </row>
    <row r="604" spans="1:6">
      <c r="B604" t="s">
        <v>3156</v>
      </c>
      <c r="C604" t="s">
        <v>3571</v>
      </c>
      <c r="D604" t="s">
        <v>3157</v>
      </c>
      <c r="E604">
        <v>1</v>
      </c>
      <c r="F604">
        <f t="shared" si="9"/>
        <v>1</v>
      </c>
    </row>
    <row r="605" spans="1:6">
      <c r="B605" t="s">
        <v>3157</v>
      </c>
      <c r="C605" t="s">
        <v>3198</v>
      </c>
      <c r="D605" t="s">
        <v>3156</v>
      </c>
      <c r="E605">
        <v>1</v>
      </c>
      <c r="F605">
        <f t="shared" si="9"/>
        <v>1</v>
      </c>
    </row>
    <row r="606" spans="1:6">
      <c r="B606" t="s">
        <v>3157</v>
      </c>
      <c r="C606" t="s">
        <v>3198</v>
      </c>
      <c r="D606" t="s">
        <v>3157</v>
      </c>
      <c r="E606">
        <v>1</v>
      </c>
      <c r="F606">
        <f t="shared" si="9"/>
        <v>1</v>
      </c>
    </row>
    <row r="607" spans="1:6">
      <c r="B607" t="s">
        <v>3157</v>
      </c>
      <c r="C607" t="s">
        <v>3568</v>
      </c>
      <c r="D607" t="s">
        <v>3156</v>
      </c>
      <c r="E607">
        <v>1</v>
      </c>
      <c r="F607">
        <f t="shared" si="9"/>
        <v>1</v>
      </c>
    </row>
    <row r="608" spans="1:6">
      <c r="B608" t="s">
        <v>3157</v>
      </c>
      <c r="C608" t="s">
        <v>3568</v>
      </c>
      <c r="D608" t="s">
        <v>3157</v>
      </c>
      <c r="E608">
        <v>1</v>
      </c>
      <c r="F608">
        <f t="shared" si="9"/>
        <v>1</v>
      </c>
    </row>
    <row r="609" spans="2:6">
      <c r="B609" t="s">
        <v>3157</v>
      </c>
      <c r="C609" t="s">
        <v>3569</v>
      </c>
      <c r="D609" t="s">
        <v>3156</v>
      </c>
      <c r="E609">
        <v>1</v>
      </c>
      <c r="F609">
        <f t="shared" si="9"/>
        <v>1</v>
      </c>
    </row>
    <row r="610" spans="2:6">
      <c r="B610" t="s">
        <v>3157</v>
      </c>
      <c r="C610" t="s">
        <v>3569</v>
      </c>
      <c r="D610" t="s">
        <v>3157</v>
      </c>
      <c r="E610">
        <v>1</v>
      </c>
      <c r="F610">
        <f t="shared" si="9"/>
        <v>1</v>
      </c>
    </row>
    <row r="611" spans="2:6">
      <c r="B611" t="s">
        <v>3157</v>
      </c>
      <c r="C611" t="s">
        <v>3570</v>
      </c>
      <c r="D611" t="s">
        <v>3156</v>
      </c>
      <c r="E611">
        <v>1</v>
      </c>
      <c r="F611">
        <f t="shared" si="9"/>
        <v>1</v>
      </c>
    </row>
    <row r="612" spans="2:6">
      <c r="B612" t="s">
        <v>3157</v>
      </c>
      <c r="C612" t="s">
        <v>3570</v>
      </c>
      <c r="D612" t="s">
        <v>3157</v>
      </c>
      <c r="E612">
        <v>1</v>
      </c>
      <c r="F612">
        <f t="shared" si="9"/>
        <v>1</v>
      </c>
    </row>
    <row r="613" spans="2:6">
      <c r="B613" t="s">
        <v>3157</v>
      </c>
      <c r="C613" t="s">
        <v>3571</v>
      </c>
      <c r="D613" t="s">
        <v>3156</v>
      </c>
      <c r="E613">
        <v>1</v>
      </c>
      <c r="F613">
        <f t="shared" si="9"/>
        <v>1</v>
      </c>
    </row>
    <row r="614" spans="2:6">
      <c r="B614" t="s">
        <v>3157</v>
      </c>
      <c r="C614" t="s">
        <v>3571</v>
      </c>
      <c r="D614" t="s">
        <v>3157</v>
      </c>
      <c r="E614">
        <v>1</v>
      </c>
      <c r="F614">
        <f t="shared" si="9"/>
        <v>1</v>
      </c>
    </row>
    <row r="615" spans="2:6">
      <c r="B615" t="s">
        <v>3158</v>
      </c>
      <c r="C615" t="s">
        <v>3198</v>
      </c>
      <c r="D615" t="s">
        <v>3156</v>
      </c>
      <c r="E615">
        <v>1</v>
      </c>
      <c r="F615">
        <f t="shared" si="9"/>
        <v>1</v>
      </c>
    </row>
    <row r="616" spans="2:6">
      <c r="B616" t="s">
        <v>3158</v>
      </c>
      <c r="C616" t="s">
        <v>3198</v>
      </c>
      <c r="D616" t="s">
        <v>3157</v>
      </c>
      <c r="E616">
        <v>1</v>
      </c>
      <c r="F616">
        <f t="shared" si="9"/>
        <v>1</v>
      </c>
    </row>
    <row r="617" spans="2:6">
      <c r="B617" t="s">
        <v>3158</v>
      </c>
      <c r="C617" t="s">
        <v>3568</v>
      </c>
      <c r="D617" t="s">
        <v>3156</v>
      </c>
      <c r="E617">
        <v>1</v>
      </c>
      <c r="F617">
        <f t="shared" si="9"/>
        <v>1</v>
      </c>
    </row>
    <row r="618" spans="2:6">
      <c r="B618" t="s">
        <v>3158</v>
      </c>
      <c r="C618" t="s">
        <v>3568</v>
      </c>
      <c r="D618" t="s">
        <v>3157</v>
      </c>
      <c r="E618">
        <v>1</v>
      </c>
      <c r="F618">
        <f t="shared" si="9"/>
        <v>1</v>
      </c>
    </row>
    <row r="619" spans="2:6">
      <c r="B619" t="s">
        <v>3158</v>
      </c>
      <c r="C619" t="s">
        <v>3569</v>
      </c>
      <c r="D619" t="s">
        <v>3156</v>
      </c>
      <c r="E619">
        <v>1</v>
      </c>
      <c r="F619">
        <f t="shared" si="9"/>
        <v>1</v>
      </c>
    </row>
    <row r="620" spans="2:6">
      <c r="B620" t="s">
        <v>3158</v>
      </c>
      <c r="C620" t="s">
        <v>3569</v>
      </c>
      <c r="D620" t="s">
        <v>3157</v>
      </c>
      <c r="E620">
        <v>1</v>
      </c>
      <c r="F620">
        <f t="shared" si="9"/>
        <v>1</v>
      </c>
    </row>
    <row r="621" spans="2:6">
      <c r="B621" t="s">
        <v>3158</v>
      </c>
      <c r="C621" t="s">
        <v>3570</v>
      </c>
      <c r="D621" t="s">
        <v>3156</v>
      </c>
      <c r="E621">
        <v>1</v>
      </c>
      <c r="F621">
        <f t="shared" si="9"/>
        <v>1</v>
      </c>
    </row>
    <row r="622" spans="2:6">
      <c r="B622" t="s">
        <v>3158</v>
      </c>
      <c r="C622" t="s">
        <v>3570</v>
      </c>
      <c r="D622" t="s">
        <v>3157</v>
      </c>
      <c r="E622">
        <v>1</v>
      </c>
      <c r="F622">
        <f t="shared" si="9"/>
        <v>1</v>
      </c>
    </row>
    <row r="623" spans="2:6">
      <c r="B623" t="s">
        <v>3158</v>
      </c>
      <c r="C623" t="s">
        <v>3571</v>
      </c>
      <c r="D623" t="s">
        <v>3156</v>
      </c>
      <c r="E623">
        <v>1</v>
      </c>
      <c r="F623">
        <f t="shared" si="9"/>
        <v>1</v>
      </c>
    </row>
    <row r="624" spans="2:6">
      <c r="B624" t="s">
        <v>3158</v>
      </c>
      <c r="C624" t="s">
        <v>3571</v>
      </c>
      <c r="D624" t="s">
        <v>3157</v>
      </c>
      <c r="E624">
        <v>1</v>
      </c>
      <c r="F624">
        <f t="shared" si="9"/>
        <v>1</v>
      </c>
    </row>
    <row r="625" spans="2:6">
      <c r="B625" t="s">
        <v>3159</v>
      </c>
      <c r="C625" t="s">
        <v>3198</v>
      </c>
      <c r="D625" t="s">
        <v>3156</v>
      </c>
      <c r="E625">
        <v>1</v>
      </c>
      <c r="F625">
        <f t="shared" si="9"/>
        <v>1</v>
      </c>
    </row>
    <row r="626" spans="2:6">
      <c r="B626" t="s">
        <v>3159</v>
      </c>
      <c r="C626" t="s">
        <v>3198</v>
      </c>
      <c r="D626" t="s">
        <v>3157</v>
      </c>
      <c r="E626">
        <v>1</v>
      </c>
      <c r="F626">
        <f t="shared" si="9"/>
        <v>1</v>
      </c>
    </row>
    <row r="627" spans="2:6">
      <c r="B627" t="s">
        <v>3159</v>
      </c>
      <c r="C627" t="s">
        <v>3568</v>
      </c>
      <c r="D627" t="s">
        <v>3156</v>
      </c>
      <c r="E627">
        <v>1</v>
      </c>
      <c r="F627">
        <f t="shared" si="9"/>
        <v>1</v>
      </c>
    </row>
    <row r="628" spans="2:6">
      <c r="B628" t="s">
        <v>3159</v>
      </c>
      <c r="C628" t="s">
        <v>3568</v>
      </c>
      <c r="D628" t="s">
        <v>3157</v>
      </c>
      <c r="E628">
        <v>1</v>
      </c>
      <c r="F628">
        <f t="shared" si="9"/>
        <v>1</v>
      </c>
    </row>
    <row r="629" spans="2:6">
      <c r="B629" t="s">
        <v>3159</v>
      </c>
      <c r="C629" t="s">
        <v>3569</v>
      </c>
      <c r="D629" t="s">
        <v>3156</v>
      </c>
      <c r="E629">
        <v>1</v>
      </c>
      <c r="F629">
        <f t="shared" si="9"/>
        <v>1</v>
      </c>
    </row>
    <row r="630" spans="2:6">
      <c r="B630" t="s">
        <v>3159</v>
      </c>
      <c r="C630" t="s">
        <v>3569</v>
      </c>
      <c r="D630" t="s">
        <v>3157</v>
      </c>
      <c r="E630">
        <v>1</v>
      </c>
      <c r="F630">
        <f t="shared" si="9"/>
        <v>1</v>
      </c>
    </row>
    <row r="631" spans="2:6">
      <c r="B631" t="s">
        <v>3159</v>
      </c>
      <c r="C631" t="s">
        <v>3570</v>
      </c>
      <c r="D631" t="s">
        <v>3156</v>
      </c>
      <c r="E631">
        <v>1</v>
      </c>
      <c r="F631">
        <f t="shared" si="9"/>
        <v>1</v>
      </c>
    </row>
    <row r="632" spans="2:6">
      <c r="B632" t="s">
        <v>3159</v>
      </c>
      <c r="C632" t="s">
        <v>3570</v>
      </c>
      <c r="D632" t="s">
        <v>3157</v>
      </c>
      <c r="E632">
        <v>1</v>
      </c>
      <c r="F632">
        <f t="shared" si="9"/>
        <v>1</v>
      </c>
    </row>
    <row r="633" spans="2:6">
      <c r="B633" t="s">
        <v>3159</v>
      </c>
      <c r="C633" t="s">
        <v>3571</v>
      </c>
      <c r="D633" t="s">
        <v>3156</v>
      </c>
      <c r="E633">
        <v>1</v>
      </c>
      <c r="F633">
        <f t="shared" si="9"/>
        <v>1</v>
      </c>
    </row>
    <row r="634" spans="2:6">
      <c r="B634" t="s">
        <v>3159</v>
      </c>
      <c r="C634" t="s">
        <v>3571</v>
      </c>
      <c r="D634" t="s">
        <v>3157</v>
      </c>
      <c r="E634">
        <v>1</v>
      </c>
      <c r="F634">
        <f t="shared" si="9"/>
        <v>1</v>
      </c>
    </row>
    <row r="635" spans="2:6">
      <c r="B635" t="s">
        <v>3160</v>
      </c>
      <c r="C635" t="s">
        <v>3198</v>
      </c>
      <c r="D635" t="s">
        <v>3156</v>
      </c>
      <c r="E635">
        <v>1</v>
      </c>
      <c r="F635">
        <f t="shared" si="9"/>
        <v>1</v>
      </c>
    </row>
    <row r="636" spans="2:6">
      <c r="B636" t="s">
        <v>3160</v>
      </c>
      <c r="C636" t="s">
        <v>3198</v>
      </c>
      <c r="D636" t="s">
        <v>3157</v>
      </c>
      <c r="E636">
        <v>1</v>
      </c>
      <c r="F636">
        <f t="shared" si="9"/>
        <v>1</v>
      </c>
    </row>
    <row r="637" spans="2:6">
      <c r="B637" t="s">
        <v>3160</v>
      </c>
      <c r="C637" t="s">
        <v>3568</v>
      </c>
      <c r="D637" t="s">
        <v>3156</v>
      </c>
      <c r="E637">
        <v>1</v>
      </c>
      <c r="F637">
        <f t="shared" si="9"/>
        <v>1</v>
      </c>
    </row>
    <row r="638" spans="2:6">
      <c r="B638" t="s">
        <v>3160</v>
      </c>
      <c r="C638" t="s">
        <v>3568</v>
      </c>
      <c r="D638" t="s">
        <v>3157</v>
      </c>
      <c r="E638">
        <v>1</v>
      </c>
      <c r="F638">
        <f t="shared" si="9"/>
        <v>1</v>
      </c>
    </row>
    <row r="639" spans="2:6">
      <c r="B639" t="s">
        <v>3160</v>
      </c>
      <c r="C639" t="s">
        <v>3569</v>
      </c>
      <c r="D639" t="s">
        <v>3156</v>
      </c>
      <c r="E639">
        <v>1</v>
      </c>
      <c r="F639">
        <f t="shared" si="9"/>
        <v>1</v>
      </c>
    </row>
    <row r="640" spans="2:6">
      <c r="B640" t="s">
        <v>3160</v>
      </c>
      <c r="C640" t="s">
        <v>3569</v>
      </c>
      <c r="D640" t="s">
        <v>3157</v>
      </c>
      <c r="E640">
        <v>1</v>
      </c>
      <c r="F640">
        <f t="shared" si="9"/>
        <v>1</v>
      </c>
    </row>
    <row r="641" spans="2:6">
      <c r="B641" t="s">
        <v>3160</v>
      </c>
      <c r="C641" t="s">
        <v>3570</v>
      </c>
      <c r="D641" t="s">
        <v>3156</v>
      </c>
      <c r="E641">
        <v>1</v>
      </c>
      <c r="F641">
        <f t="shared" si="9"/>
        <v>1</v>
      </c>
    </row>
    <row r="642" spans="2:6">
      <c r="B642" t="s">
        <v>3160</v>
      </c>
      <c r="C642" t="s">
        <v>3570</v>
      </c>
      <c r="D642" t="s">
        <v>3157</v>
      </c>
      <c r="E642">
        <v>1</v>
      </c>
      <c r="F642">
        <f t="shared" si="9"/>
        <v>1</v>
      </c>
    </row>
    <row r="643" spans="2:6">
      <c r="B643" t="s">
        <v>3160</v>
      </c>
      <c r="C643" t="s">
        <v>3571</v>
      </c>
      <c r="D643" t="s">
        <v>3156</v>
      </c>
      <c r="E643">
        <v>1</v>
      </c>
      <c r="F643">
        <f t="shared" si="9"/>
        <v>1</v>
      </c>
    </row>
    <row r="644" spans="2:6">
      <c r="B644" t="s">
        <v>3160</v>
      </c>
      <c r="C644" t="s">
        <v>3571</v>
      </c>
      <c r="D644" t="s">
        <v>3157</v>
      </c>
      <c r="E644">
        <v>1</v>
      </c>
      <c r="F644">
        <f t="shared" si="9"/>
        <v>1</v>
      </c>
    </row>
    <row r="645" spans="2:6">
      <c r="B645" t="s">
        <v>3161</v>
      </c>
      <c r="C645" t="s">
        <v>3198</v>
      </c>
      <c r="D645" t="s">
        <v>3156</v>
      </c>
      <c r="E645">
        <v>1</v>
      </c>
      <c r="F645">
        <f t="shared" si="9"/>
        <v>1</v>
      </c>
    </row>
    <row r="646" spans="2:6">
      <c r="B646" t="s">
        <v>3161</v>
      </c>
      <c r="C646" t="s">
        <v>3198</v>
      </c>
      <c r="D646" t="s">
        <v>3157</v>
      </c>
      <c r="E646">
        <v>1</v>
      </c>
      <c r="F646">
        <f t="shared" ref="F646:F709" si="10">E646</f>
        <v>1</v>
      </c>
    </row>
    <row r="647" spans="2:6">
      <c r="B647" t="s">
        <v>3161</v>
      </c>
      <c r="C647" t="s">
        <v>3568</v>
      </c>
      <c r="D647" t="s">
        <v>3156</v>
      </c>
      <c r="E647">
        <v>1</v>
      </c>
      <c r="F647">
        <f t="shared" si="10"/>
        <v>1</v>
      </c>
    </row>
    <row r="648" spans="2:6">
      <c r="B648" t="s">
        <v>3161</v>
      </c>
      <c r="C648" t="s">
        <v>3568</v>
      </c>
      <c r="D648" t="s">
        <v>3157</v>
      </c>
      <c r="E648">
        <v>1</v>
      </c>
      <c r="F648">
        <f t="shared" si="10"/>
        <v>1</v>
      </c>
    </row>
    <row r="649" spans="2:6">
      <c r="B649" t="s">
        <v>3161</v>
      </c>
      <c r="C649" t="s">
        <v>3569</v>
      </c>
      <c r="D649" t="s">
        <v>3156</v>
      </c>
      <c r="E649">
        <v>1</v>
      </c>
      <c r="F649">
        <f t="shared" si="10"/>
        <v>1</v>
      </c>
    </row>
    <row r="650" spans="2:6">
      <c r="B650" t="s">
        <v>3161</v>
      </c>
      <c r="C650" t="s">
        <v>3569</v>
      </c>
      <c r="D650" t="s">
        <v>3157</v>
      </c>
      <c r="E650">
        <v>1</v>
      </c>
      <c r="F650">
        <f t="shared" si="10"/>
        <v>1</v>
      </c>
    </row>
    <row r="651" spans="2:6">
      <c r="B651" t="s">
        <v>3161</v>
      </c>
      <c r="C651" t="s">
        <v>3570</v>
      </c>
      <c r="D651" t="s">
        <v>3156</v>
      </c>
      <c r="E651">
        <v>1</v>
      </c>
      <c r="F651">
        <f t="shared" si="10"/>
        <v>1</v>
      </c>
    </row>
    <row r="652" spans="2:6">
      <c r="B652" t="s">
        <v>3161</v>
      </c>
      <c r="C652" t="s">
        <v>3570</v>
      </c>
      <c r="D652" t="s">
        <v>3157</v>
      </c>
      <c r="E652">
        <v>1</v>
      </c>
      <c r="F652">
        <f t="shared" si="10"/>
        <v>1</v>
      </c>
    </row>
    <row r="653" spans="2:6">
      <c r="B653" t="s">
        <v>3161</v>
      </c>
      <c r="C653" t="s">
        <v>3571</v>
      </c>
      <c r="D653" t="s">
        <v>3156</v>
      </c>
      <c r="E653">
        <v>1</v>
      </c>
      <c r="F653">
        <f t="shared" si="10"/>
        <v>1</v>
      </c>
    </row>
    <row r="654" spans="2:6">
      <c r="B654" t="s">
        <v>3161</v>
      </c>
      <c r="C654" t="s">
        <v>3571</v>
      </c>
      <c r="D654" t="s">
        <v>3157</v>
      </c>
      <c r="E654">
        <v>1</v>
      </c>
      <c r="F654">
        <f t="shared" si="10"/>
        <v>1</v>
      </c>
    </row>
    <row r="655" spans="2:6">
      <c r="B655" t="s">
        <v>3162</v>
      </c>
      <c r="C655" t="s">
        <v>3198</v>
      </c>
      <c r="D655" t="s">
        <v>3156</v>
      </c>
      <c r="E655">
        <v>1</v>
      </c>
      <c r="F655">
        <f t="shared" si="10"/>
        <v>1</v>
      </c>
    </row>
    <row r="656" spans="2:6">
      <c r="B656" t="s">
        <v>3162</v>
      </c>
      <c r="C656" t="s">
        <v>3198</v>
      </c>
      <c r="D656" t="s">
        <v>3157</v>
      </c>
      <c r="E656">
        <v>1</v>
      </c>
      <c r="F656">
        <f t="shared" si="10"/>
        <v>1</v>
      </c>
    </row>
    <row r="657" spans="2:6">
      <c r="B657" t="s">
        <v>3162</v>
      </c>
      <c r="C657" t="s">
        <v>3568</v>
      </c>
      <c r="D657" t="s">
        <v>3156</v>
      </c>
      <c r="E657">
        <v>1</v>
      </c>
      <c r="F657">
        <f t="shared" si="10"/>
        <v>1</v>
      </c>
    </row>
    <row r="658" spans="2:6">
      <c r="B658" t="s">
        <v>3162</v>
      </c>
      <c r="C658" t="s">
        <v>3568</v>
      </c>
      <c r="D658" t="s">
        <v>3157</v>
      </c>
      <c r="E658">
        <v>1</v>
      </c>
      <c r="F658">
        <f t="shared" si="10"/>
        <v>1</v>
      </c>
    </row>
    <row r="659" spans="2:6">
      <c r="B659" t="s">
        <v>3162</v>
      </c>
      <c r="C659" t="s">
        <v>3569</v>
      </c>
      <c r="D659" t="s">
        <v>3156</v>
      </c>
      <c r="E659">
        <v>1</v>
      </c>
      <c r="F659">
        <f t="shared" si="10"/>
        <v>1</v>
      </c>
    </row>
    <row r="660" spans="2:6">
      <c r="B660" t="s">
        <v>3162</v>
      </c>
      <c r="C660" t="s">
        <v>3569</v>
      </c>
      <c r="D660" t="s">
        <v>3157</v>
      </c>
      <c r="E660">
        <v>1</v>
      </c>
      <c r="F660">
        <f t="shared" si="10"/>
        <v>1</v>
      </c>
    </row>
    <row r="661" spans="2:6">
      <c r="B661" t="s">
        <v>3162</v>
      </c>
      <c r="C661" t="s">
        <v>3570</v>
      </c>
      <c r="D661" t="s">
        <v>3156</v>
      </c>
      <c r="E661">
        <v>1</v>
      </c>
      <c r="F661">
        <f t="shared" si="10"/>
        <v>1</v>
      </c>
    </row>
    <row r="662" spans="2:6">
      <c r="B662" t="s">
        <v>3162</v>
      </c>
      <c r="C662" t="s">
        <v>3570</v>
      </c>
      <c r="D662" t="s">
        <v>3157</v>
      </c>
      <c r="E662">
        <v>1</v>
      </c>
      <c r="F662">
        <f t="shared" si="10"/>
        <v>1</v>
      </c>
    </row>
    <row r="663" spans="2:6">
      <c r="B663" t="s">
        <v>3162</v>
      </c>
      <c r="C663" t="s">
        <v>3571</v>
      </c>
      <c r="D663" t="s">
        <v>3156</v>
      </c>
      <c r="E663">
        <v>1</v>
      </c>
      <c r="F663">
        <f t="shared" si="10"/>
        <v>1</v>
      </c>
    </row>
    <row r="664" spans="2:6">
      <c r="B664" t="s">
        <v>3162</v>
      </c>
      <c r="C664" t="s">
        <v>3571</v>
      </c>
      <c r="D664" t="s">
        <v>3157</v>
      </c>
      <c r="E664">
        <v>1</v>
      </c>
      <c r="F664">
        <f t="shared" si="10"/>
        <v>1</v>
      </c>
    </row>
    <row r="665" spans="2:6">
      <c r="B665" t="s">
        <v>3163</v>
      </c>
      <c r="C665" t="s">
        <v>3198</v>
      </c>
      <c r="D665" t="s">
        <v>3156</v>
      </c>
      <c r="E665">
        <v>1</v>
      </c>
      <c r="F665">
        <f t="shared" si="10"/>
        <v>1</v>
      </c>
    </row>
    <row r="666" spans="2:6">
      <c r="B666" t="s">
        <v>3163</v>
      </c>
      <c r="C666" t="s">
        <v>3198</v>
      </c>
      <c r="D666" t="s">
        <v>3157</v>
      </c>
      <c r="E666">
        <v>1</v>
      </c>
      <c r="F666">
        <f t="shared" si="10"/>
        <v>1</v>
      </c>
    </row>
    <row r="667" spans="2:6">
      <c r="B667" t="s">
        <v>3163</v>
      </c>
      <c r="C667" t="s">
        <v>3568</v>
      </c>
      <c r="D667" t="s">
        <v>3156</v>
      </c>
      <c r="E667">
        <v>1</v>
      </c>
      <c r="F667">
        <f t="shared" si="10"/>
        <v>1</v>
      </c>
    </row>
    <row r="668" spans="2:6">
      <c r="B668" t="s">
        <v>3163</v>
      </c>
      <c r="C668" t="s">
        <v>3568</v>
      </c>
      <c r="D668" t="s">
        <v>3157</v>
      </c>
      <c r="E668">
        <v>1</v>
      </c>
      <c r="F668">
        <f t="shared" si="10"/>
        <v>1</v>
      </c>
    </row>
    <row r="669" spans="2:6">
      <c r="B669" t="s">
        <v>3163</v>
      </c>
      <c r="C669" t="s">
        <v>3569</v>
      </c>
      <c r="D669" t="s">
        <v>3156</v>
      </c>
      <c r="E669">
        <v>1</v>
      </c>
      <c r="F669">
        <f t="shared" si="10"/>
        <v>1</v>
      </c>
    </row>
    <row r="670" spans="2:6">
      <c r="B670" t="s">
        <v>3163</v>
      </c>
      <c r="C670" t="s">
        <v>3569</v>
      </c>
      <c r="D670" t="s">
        <v>3157</v>
      </c>
      <c r="E670">
        <v>1</v>
      </c>
      <c r="F670">
        <f t="shared" si="10"/>
        <v>1</v>
      </c>
    </row>
    <row r="671" spans="2:6">
      <c r="B671" t="s">
        <v>3163</v>
      </c>
      <c r="C671" t="s">
        <v>3570</v>
      </c>
      <c r="D671" t="s">
        <v>3156</v>
      </c>
      <c r="E671">
        <v>1</v>
      </c>
      <c r="F671">
        <f t="shared" si="10"/>
        <v>1</v>
      </c>
    </row>
    <row r="672" spans="2:6">
      <c r="B672" t="s">
        <v>3163</v>
      </c>
      <c r="C672" t="s">
        <v>3570</v>
      </c>
      <c r="D672" t="s">
        <v>3157</v>
      </c>
      <c r="E672">
        <v>1</v>
      </c>
      <c r="F672">
        <f t="shared" si="10"/>
        <v>1</v>
      </c>
    </row>
    <row r="673" spans="2:6">
      <c r="B673" t="s">
        <v>3163</v>
      </c>
      <c r="C673" t="s">
        <v>3571</v>
      </c>
      <c r="D673" t="s">
        <v>3156</v>
      </c>
      <c r="E673">
        <v>1</v>
      </c>
      <c r="F673">
        <f t="shared" si="10"/>
        <v>1</v>
      </c>
    </row>
    <row r="674" spans="2:6">
      <c r="B674" t="s">
        <v>3163</v>
      </c>
      <c r="C674" t="s">
        <v>3571</v>
      </c>
      <c r="D674" t="s">
        <v>3157</v>
      </c>
      <c r="E674">
        <v>1</v>
      </c>
      <c r="F674">
        <f t="shared" si="10"/>
        <v>1</v>
      </c>
    </row>
    <row r="675" spans="2:6">
      <c r="B675" t="s">
        <v>3164</v>
      </c>
      <c r="C675" t="s">
        <v>3198</v>
      </c>
      <c r="D675" t="s">
        <v>3156</v>
      </c>
      <c r="E675">
        <v>1</v>
      </c>
      <c r="F675">
        <f t="shared" si="10"/>
        <v>1</v>
      </c>
    </row>
    <row r="676" spans="2:6">
      <c r="B676" t="s">
        <v>3164</v>
      </c>
      <c r="C676" t="s">
        <v>3198</v>
      </c>
      <c r="D676" t="s">
        <v>3157</v>
      </c>
      <c r="E676">
        <v>1</v>
      </c>
      <c r="F676">
        <f t="shared" si="10"/>
        <v>1</v>
      </c>
    </row>
    <row r="677" spans="2:6">
      <c r="B677" t="s">
        <v>3164</v>
      </c>
      <c r="C677" t="s">
        <v>3568</v>
      </c>
      <c r="D677" t="s">
        <v>3156</v>
      </c>
      <c r="E677">
        <v>1</v>
      </c>
      <c r="F677">
        <f t="shared" si="10"/>
        <v>1</v>
      </c>
    </row>
    <row r="678" spans="2:6">
      <c r="B678" t="s">
        <v>3164</v>
      </c>
      <c r="C678" t="s">
        <v>3568</v>
      </c>
      <c r="D678" t="s">
        <v>3157</v>
      </c>
      <c r="E678">
        <v>1</v>
      </c>
      <c r="F678">
        <f t="shared" si="10"/>
        <v>1</v>
      </c>
    </row>
    <row r="679" spans="2:6">
      <c r="B679" t="s">
        <v>3164</v>
      </c>
      <c r="C679" t="s">
        <v>3569</v>
      </c>
      <c r="D679" t="s">
        <v>3156</v>
      </c>
      <c r="E679">
        <v>1</v>
      </c>
      <c r="F679">
        <f t="shared" si="10"/>
        <v>1</v>
      </c>
    </row>
    <row r="680" spans="2:6">
      <c r="B680" t="s">
        <v>3164</v>
      </c>
      <c r="C680" t="s">
        <v>3569</v>
      </c>
      <c r="D680" t="s">
        <v>3157</v>
      </c>
      <c r="E680">
        <v>1</v>
      </c>
      <c r="F680">
        <f t="shared" si="10"/>
        <v>1</v>
      </c>
    </row>
    <row r="681" spans="2:6">
      <c r="B681" t="s">
        <v>3164</v>
      </c>
      <c r="C681" t="s">
        <v>3570</v>
      </c>
      <c r="D681" t="s">
        <v>3156</v>
      </c>
      <c r="E681">
        <v>1</v>
      </c>
      <c r="F681">
        <f t="shared" si="10"/>
        <v>1</v>
      </c>
    </row>
    <row r="682" spans="2:6">
      <c r="B682" t="s">
        <v>3164</v>
      </c>
      <c r="C682" t="s">
        <v>3570</v>
      </c>
      <c r="D682" t="s">
        <v>3157</v>
      </c>
      <c r="E682">
        <v>1</v>
      </c>
      <c r="F682">
        <f t="shared" si="10"/>
        <v>1</v>
      </c>
    </row>
    <row r="683" spans="2:6">
      <c r="B683" t="s">
        <v>3164</v>
      </c>
      <c r="C683" t="s">
        <v>3571</v>
      </c>
      <c r="D683" t="s">
        <v>3156</v>
      </c>
      <c r="E683">
        <v>1</v>
      </c>
      <c r="F683">
        <f t="shared" si="10"/>
        <v>1</v>
      </c>
    </row>
    <row r="684" spans="2:6">
      <c r="B684" t="s">
        <v>3164</v>
      </c>
      <c r="C684" t="s">
        <v>3571</v>
      </c>
      <c r="D684" t="s">
        <v>3157</v>
      </c>
      <c r="E684">
        <v>1</v>
      </c>
      <c r="F684">
        <f t="shared" si="10"/>
        <v>1</v>
      </c>
    </row>
    <row r="685" spans="2:6">
      <c r="B685" t="s">
        <v>3537</v>
      </c>
      <c r="C685" t="s">
        <v>3198</v>
      </c>
      <c r="D685" t="s">
        <v>3156</v>
      </c>
      <c r="E685">
        <v>1</v>
      </c>
      <c r="F685">
        <f t="shared" si="10"/>
        <v>1</v>
      </c>
    </row>
    <row r="686" spans="2:6">
      <c r="B686" t="s">
        <v>3537</v>
      </c>
      <c r="C686" t="s">
        <v>3198</v>
      </c>
      <c r="D686" t="s">
        <v>3157</v>
      </c>
      <c r="E686">
        <v>1</v>
      </c>
      <c r="F686">
        <f t="shared" si="10"/>
        <v>1</v>
      </c>
    </row>
    <row r="687" spans="2:6">
      <c r="B687" t="s">
        <v>3537</v>
      </c>
      <c r="C687" t="s">
        <v>3568</v>
      </c>
      <c r="D687" t="s">
        <v>3156</v>
      </c>
      <c r="E687">
        <v>1</v>
      </c>
      <c r="F687">
        <f t="shared" si="10"/>
        <v>1</v>
      </c>
    </row>
    <row r="688" spans="2:6">
      <c r="B688" t="s">
        <v>3537</v>
      </c>
      <c r="C688" t="s">
        <v>3568</v>
      </c>
      <c r="D688" t="s">
        <v>3157</v>
      </c>
      <c r="E688">
        <v>1</v>
      </c>
      <c r="F688">
        <f t="shared" si="10"/>
        <v>1</v>
      </c>
    </row>
    <row r="689" spans="2:6">
      <c r="B689" t="s">
        <v>3537</v>
      </c>
      <c r="C689" t="s">
        <v>3569</v>
      </c>
      <c r="D689" t="s">
        <v>3156</v>
      </c>
      <c r="E689">
        <v>1</v>
      </c>
      <c r="F689">
        <f t="shared" si="10"/>
        <v>1</v>
      </c>
    </row>
    <row r="690" spans="2:6">
      <c r="B690" t="s">
        <v>3537</v>
      </c>
      <c r="C690" t="s">
        <v>3569</v>
      </c>
      <c r="D690" t="s">
        <v>3157</v>
      </c>
      <c r="E690">
        <v>1</v>
      </c>
      <c r="F690">
        <f t="shared" si="10"/>
        <v>1</v>
      </c>
    </row>
    <row r="691" spans="2:6">
      <c r="B691" t="s">
        <v>3537</v>
      </c>
      <c r="C691" t="s">
        <v>3570</v>
      </c>
      <c r="D691" t="s">
        <v>3156</v>
      </c>
      <c r="E691">
        <v>1</v>
      </c>
      <c r="F691">
        <f t="shared" si="10"/>
        <v>1</v>
      </c>
    </row>
    <row r="692" spans="2:6">
      <c r="B692" t="s">
        <v>3537</v>
      </c>
      <c r="C692" t="s">
        <v>3570</v>
      </c>
      <c r="D692" t="s">
        <v>3157</v>
      </c>
      <c r="E692">
        <v>1</v>
      </c>
      <c r="F692">
        <f t="shared" si="10"/>
        <v>1</v>
      </c>
    </row>
    <row r="693" spans="2:6">
      <c r="B693" t="s">
        <v>3537</v>
      </c>
      <c r="C693" t="s">
        <v>3571</v>
      </c>
      <c r="D693" t="s">
        <v>3156</v>
      </c>
      <c r="E693">
        <v>1</v>
      </c>
      <c r="F693">
        <f t="shared" si="10"/>
        <v>1</v>
      </c>
    </row>
    <row r="694" spans="2:6">
      <c r="B694" t="s">
        <v>3537</v>
      </c>
      <c r="C694" t="s">
        <v>3571</v>
      </c>
      <c r="D694" t="s">
        <v>3157</v>
      </c>
      <c r="E694">
        <v>1</v>
      </c>
      <c r="F694">
        <f t="shared" si="10"/>
        <v>1</v>
      </c>
    </row>
    <row r="695" spans="2:6">
      <c r="B695" t="s">
        <v>3538</v>
      </c>
      <c r="C695" t="s">
        <v>3198</v>
      </c>
      <c r="D695" t="s">
        <v>3156</v>
      </c>
      <c r="E695">
        <v>1</v>
      </c>
      <c r="F695">
        <f t="shared" si="10"/>
        <v>1</v>
      </c>
    </row>
    <row r="696" spans="2:6">
      <c r="B696" t="s">
        <v>3538</v>
      </c>
      <c r="C696" t="s">
        <v>3198</v>
      </c>
      <c r="D696" t="s">
        <v>3157</v>
      </c>
      <c r="E696">
        <v>1</v>
      </c>
      <c r="F696">
        <f t="shared" si="10"/>
        <v>1</v>
      </c>
    </row>
    <row r="697" spans="2:6">
      <c r="B697" t="s">
        <v>3538</v>
      </c>
      <c r="C697" t="s">
        <v>3568</v>
      </c>
      <c r="D697" t="s">
        <v>3156</v>
      </c>
      <c r="E697">
        <v>1</v>
      </c>
      <c r="F697">
        <f t="shared" si="10"/>
        <v>1</v>
      </c>
    </row>
    <row r="698" spans="2:6">
      <c r="B698" t="s">
        <v>3538</v>
      </c>
      <c r="C698" t="s">
        <v>3568</v>
      </c>
      <c r="D698" t="s">
        <v>3157</v>
      </c>
      <c r="E698">
        <v>1</v>
      </c>
      <c r="F698">
        <f t="shared" si="10"/>
        <v>1</v>
      </c>
    </row>
    <row r="699" spans="2:6">
      <c r="B699" t="s">
        <v>3538</v>
      </c>
      <c r="C699" t="s">
        <v>3569</v>
      </c>
      <c r="D699" t="s">
        <v>3156</v>
      </c>
      <c r="E699">
        <v>1</v>
      </c>
      <c r="F699">
        <f t="shared" si="10"/>
        <v>1</v>
      </c>
    </row>
    <row r="700" spans="2:6">
      <c r="B700" t="s">
        <v>3538</v>
      </c>
      <c r="C700" t="s">
        <v>3569</v>
      </c>
      <c r="D700" t="s">
        <v>3157</v>
      </c>
      <c r="E700">
        <v>1</v>
      </c>
      <c r="F700">
        <f t="shared" si="10"/>
        <v>1</v>
      </c>
    </row>
    <row r="701" spans="2:6">
      <c r="B701" t="s">
        <v>3538</v>
      </c>
      <c r="C701" t="s">
        <v>3570</v>
      </c>
      <c r="D701" t="s">
        <v>3156</v>
      </c>
      <c r="E701">
        <v>1</v>
      </c>
      <c r="F701">
        <f t="shared" si="10"/>
        <v>1</v>
      </c>
    </row>
    <row r="702" spans="2:6">
      <c r="B702" t="s">
        <v>3538</v>
      </c>
      <c r="C702" t="s">
        <v>3570</v>
      </c>
      <c r="D702" t="s">
        <v>3157</v>
      </c>
      <c r="E702">
        <v>1</v>
      </c>
      <c r="F702">
        <f t="shared" si="10"/>
        <v>1</v>
      </c>
    </row>
    <row r="703" spans="2:6">
      <c r="B703" t="s">
        <v>3538</v>
      </c>
      <c r="C703" t="s">
        <v>3571</v>
      </c>
      <c r="D703" t="s">
        <v>3156</v>
      </c>
      <c r="E703">
        <v>1</v>
      </c>
      <c r="F703">
        <f t="shared" si="10"/>
        <v>1</v>
      </c>
    </row>
    <row r="704" spans="2:6">
      <c r="B704" t="s">
        <v>3538</v>
      </c>
      <c r="C704" t="s">
        <v>3571</v>
      </c>
      <c r="D704" t="s">
        <v>3157</v>
      </c>
      <c r="E704">
        <v>1</v>
      </c>
      <c r="F704">
        <f t="shared" si="10"/>
        <v>1</v>
      </c>
    </row>
    <row r="705" spans="2:6">
      <c r="B705" t="s">
        <v>3539</v>
      </c>
      <c r="C705" t="s">
        <v>3198</v>
      </c>
      <c r="D705" t="s">
        <v>3156</v>
      </c>
      <c r="E705">
        <v>1</v>
      </c>
      <c r="F705">
        <f t="shared" si="10"/>
        <v>1</v>
      </c>
    </row>
    <row r="706" spans="2:6">
      <c r="B706" t="s">
        <v>3539</v>
      </c>
      <c r="C706" t="s">
        <v>3198</v>
      </c>
      <c r="D706" t="s">
        <v>3157</v>
      </c>
      <c r="E706">
        <v>1</v>
      </c>
      <c r="F706">
        <f t="shared" si="10"/>
        <v>1</v>
      </c>
    </row>
    <row r="707" spans="2:6">
      <c r="B707" t="s">
        <v>3539</v>
      </c>
      <c r="C707" t="s">
        <v>3568</v>
      </c>
      <c r="D707" t="s">
        <v>3156</v>
      </c>
      <c r="E707">
        <v>1</v>
      </c>
      <c r="F707">
        <f t="shared" si="10"/>
        <v>1</v>
      </c>
    </row>
    <row r="708" spans="2:6">
      <c r="B708" t="s">
        <v>3539</v>
      </c>
      <c r="C708" t="s">
        <v>3568</v>
      </c>
      <c r="D708" t="s">
        <v>3157</v>
      </c>
      <c r="E708">
        <v>1</v>
      </c>
      <c r="F708">
        <f t="shared" si="10"/>
        <v>1</v>
      </c>
    </row>
    <row r="709" spans="2:6">
      <c r="B709" t="s">
        <v>3539</v>
      </c>
      <c r="C709" t="s">
        <v>3569</v>
      </c>
      <c r="D709" t="s">
        <v>3156</v>
      </c>
      <c r="E709">
        <v>1</v>
      </c>
      <c r="F709">
        <f t="shared" si="10"/>
        <v>1</v>
      </c>
    </row>
    <row r="710" spans="2:6">
      <c r="B710" t="s">
        <v>3539</v>
      </c>
      <c r="C710" t="s">
        <v>3569</v>
      </c>
      <c r="D710" t="s">
        <v>3157</v>
      </c>
      <c r="E710">
        <v>1</v>
      </c>
      <c r="F710">
        <f t="shared" ref="F710:F773" si="11">E710</f>
        <v>1</v>
      </c>
    </row>
    <row r="711" spans="2:6">
      <c r="B711" t="s">
        <v>3539</v>
      </c>
      <c r="C711" t="s">
        <v>3570</v>
      </c>
      <c r="D711" t="s">
        <v>3156</v>
      </c>
      <c r="E711">
        <v>1</v>
      </c>
      <c r="F711">
        <f t="shared" si="11"/>
        <v>1</v>
      </c>
    </row>
    <row r="712" spans="2:6">
      <c r="B712" t="s">
        <v>3539</v>
      </c>
      <c r="C712" t="s">
        <v>3570</v>
      </c>
      <c r="D712" t="s">
        <v>3157</v>
      </c>
      <c r="E712">
        <v>1</v>
      </c>
      <c r="F712">
        <f t="shared" si="11"/>
        <v>1</v>
      </c>
    </row>
    <row r="713" spans="2:6">
      <c r="B713" t="s">
        <v>3539</v>
      </c>
      <c r="C713" t="s">
        <v>3571</v>
      </c>
      <c r="D713" t="s">
        <v>3156</v>
      </c>
      <c r="E713">
        <v>1</v>
      </c>
      <c r="F713">
        <f t="shared" si="11"/>
        <v>1</v>
      </c>
    </row>
    <row r="714" spans="2:6">
      <c r="B714" t="s">
        <v>3539</v>
      </c>
      <c r="C714" t="s">
        <v>3571</v>
      </c>
      <c r="D714" t="s">
        <v>3157</v>
      </c>
      <c r="E714">
        <v>1</v>
      </c>
      <c r="F714">
        <f t="shared" si="11"/>
        <v>1</v>
      </c>
    </row>
    <row r="715" spans="2:6">
      <c r="B715" t="s">
        <v>3540</v>
      </c>
      <c r="C715" t="s">
        <v>3198</v>
      </c>
      <c r="D715" t="s">
        <v>3156</v>
      </c>
      <c r="E715">
        <v>1</v>
      </c>
      <c r="F715">
        <f t="shared" si="11"/>
        <v>1</v>
      </c>
    </row>
    <row r="716" spans="2:6">
      <c r="B716" t="s">
        <v>3540</v>
      </c>
      <c r="C716" t="s">
        <v>3198</v>
      </c>
      <c r="D716" t="s">
        <v>3157</v>
      </c>
      <c r="E716">
        <v>1</v>
      </c>
      <c r="F716">
        <f t="shared" si="11"/>
        <v>1</v>
      </c>
    </row>
    <row r="717" spans="2:6">
      <c r="B717" t="s">
        <v>3540</v>
      </c>
      <c r="C717" t="s">
        <v>3568</v>
      </c>
      <c r="D717" t="s">
        <v>3156</v>
      </c>
      <c r="E717">
        <v>1</v>
      </c>
      <c r="F717">
        <f t="shared" si="11"/>
        <v>1</v>
      </c>
    </row>
    <row r="718" spans="2:6">
      <c r="B718" t="s">
        <v>3540</v>
      </c>
      <c r="C718" t="s">
        <v>3568</v>
      </c>
      <c r="D718" t="s">
        <v>3157</v>
      </c>
      <c r="E718">
        <v>1</v>
      </c>
      <c r="F718">
        <f t="shared" si="11"/>
        <v>1</v>
      </c>
    </row>
    <row r="719" spans="2:6">
      <c r="B719" t="s">
        <v>3540</v>
      </c>
      <c r="C719" t="s">
        <v>3569</v>
      </c>
      <c r="D719" t="s">
        <v>3156</v>
      </c>
      <c r="E719">
        <v>1</v>
      </c>
      <c r="F719">
        <f t="shared" si="11"/>
        <v>1</v>
      </c>
    </row>
    <row r="720" spans="2:6">
      <c r="B720" t="s">
        <v>3540</v>
      </c>
      <c r="C720" t="s">
        <v>3569</v>
      </c>
      <c r="D720" t="s">
        <v>3157</v>
      </c>
      <c r="E720">
        <v>1</v>
      </c>
      <c r="F720">
        <f t="shared" si="11"/>
        <v>1</v>
      </c>
    </row>
    <row r="721" spans="2:6">
      <c r="B721" t="s">
        <v>3540</v>
      </c>
      <c r="C721" t="s">
        <v>3570</v>
      </c>
      <c r="D721" t="s">
        <v>3156</v>
      </c>
      <c r="E721">
        <v>1</v>
      </c>
      <c r="F721">
        <f t="shared" si="11"/>
        <v>1</v>
      </c>
    </row>
    <row r="722" spans="2:6">
      <c r="B722" t="s">
        <v>3540</v>
      </c>
      <c r="C722" t="s">
        <v>3570</v>
      </c>
      <c r="D722" t="s">
        <v>3157</v>
      </c>
      <c r="E722">
        <v>1</v>
      </c>
      <c r="F722">
        <f t="shared" si="11"/>
        <v>1</v>
      </c>
    </row>
    <row r="723" spans="2:6">
      <c r="B723" t="s">
        <v>3540</v>
      </c>
      <c r="C723" t="s">
        <v>3571</v>
      </c>
      <c r="D723" t="s">
        <v>3156</v>
      </c>
      <c r="E723">
        <v>1</v>
      </c>
      <c r="F723">
        <f t="shared" si="11"/>
        <v>1</v>
      </c>
    </row>
    <row r="724" spans="2:6">
      <c r="B724" t="s">
        <v>3540</v>
      </c>
      <c r="C724" t="s">
        <v>3571</v>
      </c>
      <c r="D724" t="s">
        <v>3157</v>
      </c>
      <c r="E724">
        <v>1</v>
      </c>
      <c r="F724">
        <f t="shared" si="11"/>
        <v>1</v>
      </c>
    </row>
    <row r="725" spans="2:6">
      <c r="B725" t="s">
        <v>3541</v>
      </c>
      <c r="C725" t="s">
        <v>3198</v>
      </c>
      <c r="D725" t="s">
        <v>3156</v>
      </c>
      <c r="E725">
        <v>1</v>
      </c>
      <c r="F725">
        <f t="shared" si="11"/>
        <v>1</v>
      </c>
    </row>
    <row r="726" spans="2:6">
      <c r="B726" t="s">
        <v>3541</v>
      </c>
      <c r="C726" t="s">
        <v>3198</v>
      </c>
      <c r="D726" t="s">
        <v>3157</v>
      </c>
      <c r="E726">
        <v>1</v>
      </c>
      <c r="F726">
        <f t="shared" si="11"/>
        <v>1</v>
      </c>
    </row>
    <row r="727" spans="2:6">
      <c r="B727" t="s">
        <v>3541</v>
      </c>
      <c r="C727" t="s">
        <v>3568</v>
      </c>
      <c r="D727" t="s">
        <v>3156</v>
      </c>
      <c r="E727">
        <v>1</v>
      </c>
      <c r="F727">
        <f t="shared" si="11"/>
        <v>1</v>
      </c>
    </row>
    <row r="728" spans="2:6">
      <c r="B728" t="s">
        <v>3541</v>
      </c>
      <c r="C728" t="s">
        <v>3568</v>
      </c>
      <c r="D728" t="s">
        <v>3157</v>
      </c>
      <c r="E728">
        <v>1</v>
      </c>
      <c r="F728">
        <f t="shared" si="11"/>
        <v>1</v>
      </c>
    </row>
    <row r="729" spans="2:6">
      <c r="B729" t="s">
        <v>3541</v>
      </c>
      <c r="C729" t="s">
        <v>3569</v>
      </c>
      <c r="D729" t="s">
        <v>3156</v>
      </c>
      <c r="E729">
        <v>1</v>
      </c>
      <c r="F729">
        <f t="shared" si="11"/>
        <v>1</v>
      </c>
    </row>
    <row r="730" spans="2:6">
      <c r="B730" t="s">
        <v>3541</v>
      </c>
      <c r="C730" t="s">
        <v>3569</v>
      </c>
      <c r="D730" t="s">
        <v>3157</v>
      </c>
      <c r="E730">
        <v>1</v>
      </c>
      <c r="F730">
        <f t="shared" si="11"/>
        <v>1</v>
      </c>
    </row>
    <row r="731" spans="2:6">
      <c r="B731" t="s">
        <v>3541</v>
      </c>
      <c r="C731" t="s">
        <v>3570</v>
      </c>
      <c r="D731" t="s">
        <v>3156</v>
      </c>
      <c r="E731">
        <v>1</v>
      </c>
      <c r="F731">
        <f t="shared" si="11"/>
        <v>1</v>
      </c>
    </row>
    <row r="732" spans="2:6">
      <c r="B732" t="s">
        <v>3541</v>
      </c>
      <c r="C732" t="s">
        <v>3570</v>
      </c>
      <c r="D732" t="s">
        <v>3157</v>
      </c>
      <c r="E732">
        <v>1</v>
      </c>
      <c r="F732">
        <f t="shared" si="11"/>
        <v>1</v>
      </c>
    </row>
    <row r="733" spans="2:6">
      <c r="B733" t="s">
        <v>3541</v>
      </c>
      <c r="C733" t="s">
        <v>3571</v>
      </c>
      <c r="D733" t="s">
        <v>3156</v>
      </c>
      <c r="E733">
        <v>1</v>
      </c>
      <c r="F733">
        <f t="shared" si="11"/>
        <v>1</v>
      </c>
    </row>
    <row r="734" spans="2:6">
      <c r="B734" t="s">
        <v>3541</v>
      </c>
      <c r="C734" t="s">
        <v>3571</v>
      </c>
      <c r="D734" t="s">
        <v>3157</v>
      </c>
      <c r="E734">
        <v>1</v>
      </c>
      <c r="F734">
        <f t="shared" si="11"/>
        <v>1</v>
      </c>
    </row>
    <row r="735" spans="2:6">
      <c r="B735" t="s">
        <v>3542</v>
      </c>
      <c r="C735" t="s">
        <v>3198</v>
      </c>
      <c r="D735" t="s">
        <v>3156</v>
      </c>
      <c r="E735">
        <v>1</v>
      </c>
      <c r="F735">
        <f t="shared" si="11"/>
        <v>1</v>
      </c>
    </row>
    <row r="736" spans="2:6">
      <c r="B736" t="s">
        <v>3542</v>
      </c>
      <c r="C736" t="s">
        <v>3198</v>
      </c>
      <c r="D736" t="s">
        <v>3157</v>
      </c>
      <c r="E736">
        <v>1</v>
      </c>
      <c r="F736">
        <f t="shared" si="11"/>
        <v>1</v>
      </c>
    </row>
    <row r="737" spans="2:6">
      <c r="B737" t="s">
        <v>3542</v>
      </c>
      <c r="C737" t="s">
        <v>3568</v>
      </c>
      <c r="D737" t="s">
        <v>3156</v>
      </c>
      <c r="E737">
        <v>1</v>
      </c>
      <c r="F737">
        <f t="shared" si="11"/>
        <v>1</v>
      </c>
    </row>
    <row r="738" spans="2:6">
      <c r="B738" t="s">
        <v>3542</v>
      </c>
      <c r="C738" t="s">
        <v>3568</v>
      </c>
      <c r="D738" t="s">
        <v>3157</v>
      </c>
      <c r="E738">
        <v>1</v>
      </c>
      <c r="F738">
        <f t="shared" si="11"/>
        <v>1</v>
      </c>
    </row>
    <row r="739" spans="2:6">
      <c r="B739" t="s">
        <v>3542</v>
      </c>
      <c r="C739" t="s">
        <v>3569</v>
      </c>
      <c r="D739" t="s">
        <v>3156</v>
      </c>
      <c r="E739">
        <v>1</v>
      </c>
      <c r="F739">
        <f t="shared" si="11"/>
        <v>1</v>
      </c>
    </row>
    <row r="740" spans="2:6">
      <c r="B740" t="s">
        <v>3542</v>
      </c>
      <c r="C740" t="s">
        <v>3569</v>
      </c>
      <c r="D740" t="s">
        <v>3157</v>
      </c>
      <c r="E740">
        <v>1</v>
      </c>
      <c r="F740">
        <f t="shared" si="11"/>
        <v>1</v>
      </c>
    </row>
    <row r="741" spans="2:6">
      <c r="B741" t="s">
        <v>3542</v>
      </c>
      <c r="C741" t="s">
        <v>3570</v>
      </c>
      <c r="D741" t="s">
        <v>3156</v>
      </c>
      <c r="E741">
        <v>1</v>
      </c>
      <c r="F741">
        <f t="shared" si="11"/>
        <v>1</v>
      </c>
    </row>
    <row r="742" spans="2:6">
      <c r="B742" t="s">
        <v>3542</v>
      </c>
      <c r="C742" t="s">
        <v>3570</v>
      </c>
      <c r="D742" t="s">
        <v>3157</v>
      </c>
      <c r="E742">
        <v>1</v>
      </c>
      <c r="F742">
        <f t="shared" si="11"/>
        <v>1</v>
      </c>
    </row>
    <row r="743" spans="2:6">
      <c r="B743" t="s">
        <v>3542</v>
      </c>
      <c r="C743" t="s">
        <v>3571</v>
      </c>
      <c r="D743" t="s">
        <v>3156</v>
      </c>
      <c r="E743">
        <v>1</v>
      </c>
      <c r="F743">
        <f t="shared" si="11"/>
        <v>1</v>
      </c>
    </row>
    <row r="744" spans="2:6">
      <c r="B744" t="s">
        <v>3542</v>
      </c>
      <c r="C744" t="s">
        <v>3571</v>
      </c>
      <c r="D744" t="s">
        <v>3157</v>
      </c>
      <c r="E744">
        <v>1</v>
      </c>
      <c r="F744">
        <f t="shared" si="11"/>
        <v>1</v>
      </c>
    </row>
    <row r="745" spans="2:6">
      <c r="B745" t="s">
        <v>3543</v>
      </c>
      <c r="C745" t="s">
        <v>3198</v>
      </c>
      <c r="D745" t="s">
        <v>3156</v>
      </c>
      <c r="E745">
        <v>1</v>
      </c>
      <c r="F745">
        <f t="shared" si="11"/>
        <v>1</v>
      </c>
    </row>
    <row r="746" spans="2:6">
      <c r="B746" t="s">
        <v>3543</v>
      </c>
      <c r="C746" t="s">
        <v>3198</v>
      </c>
      <c r="D746" t="s">
        <v>3157</v>
      </c>
      <c r="E746">
        <v>1</v>
      </c>
      <c r="F746">
        <f t="shared" si="11"/>
        <v>1</v>
      </c>
    </row>
    <row r="747" spans="2:6">
      <c r="B747" t="s">
        <v>3543</v>
      </c>
      <c r="C747" t="s">
        <v>3568</v>
      </c>
      <c r="D747" t="s">
        <v>3156</v>
      </c>
      <c r="E747">
        <v>1</v>
      </c>
      <c r="F747">
        <f t="shared" si="11"/>
        <v>1</v>
      </c>
    </row>
    <row r="748" spans="2:6">
      <c r="B748" t="s">
        <v>3543</v>
      </c>
      <c r="C748" t="s">
        <v>3568</v>
      </c>
      <c r="D748" t="s">
        <v>3157</v>
      </c>
      <c r="E748">
        <v>1</v>
      </c>
      <c r="F748">
        <f t="shared" si="11"/>
        <v>1</v>
      </c>
    </row>
    <row r="749" spans="2:6">
      <c r="B749" t="s">
        <v>3543</v>
      </c>
      <c r="C749" t="s">
        <v>3569</v>
      </c>
      <c r="D749" t="s">
        <v>3156</v>
      </c>
      <c r="E749">
        <v>1</v>
      </c>
      <c r="F749">
        <f t="shared" si="11"/>
        <v>1</v>
      </c>
    </row>
    <row r="750" spans="2:6">
      <c r="B750" t="s">
        <v>3543</v>
      </c>
      <c r="C750" t="s">
        <v>3569</v>
      </c>
      <c r="D750" t="s">
        <v>3157</v>
      </c>
      <c r="E750">
        <v>1</v>
      </c>
      <c r="F750">
        <f t="shared" si="11"/>
        <v>1</v>
      </c>
    </row>
    <row r="751" spans="2:6">
      <c r="B751" t="s">
        <v>3543</v>
      </c>
      <c r="C751" t="s">
        <v>3570</v>
      </c>
      <c r="D751" t="s">
        <v>3156</v>
      </c>
      <c r="E751">
        <v>1</v>
      </c>
      <c r="F751">
        <f t="shared" si="11"/>
        <v>1</v>
      </c>
    </row>
    <row r="752" spans="2:6">
      <c r="B752" t="s">
        <v>3543</v>
      </c>
      <c r="C752" t="s">
        <v>3570</v>
      </c>
      <c r="D752" t="s">
        <v>3157</v>
      </c>
      <c r="E752">
        <v>1</v>
      </c>
      <c r="F752">
        <f t="shared" si="11"/>
        <v>1</v>
      </c>
    </row>
    <row r="753" spans="2:6">
      <c r="B753" t="s">
        <v>3543</v>
      </c>
      <c r="C753" t="s">
        <v>3571</v>
      </c>
      <c r="D753" t="s">
        <v>3156</v>
      </c>
      <c r="E753">
        <v>1</v>
      </c>
      <c r="F753">
        <f t="shared" si="11"/>
        <v>1</v>
      </c>
    </row>
    <row r="754" spans="2:6">
      <c r="B754" t="s">
        <v>3543</v>
      </c>
      <c r="C754" t="s">
        <v>3571</v>
      </c>
      <c r="D754" t="s">
        <v>3157</v>
      </c>
      <c r="E754">
        <v>1</v>
      </c>
      <c r="F754">
        <f t="shared" si="11"/>
        <v>1</v>
      </c>
    </row>
    <row r="755" spans="2:6">
      <c r="B755" t="s">
        <v>3544</v>
      </c>
      <c r="C755" t="s">
        <v>3198</v>
      </c>
      <c r="D755" t="s">
        <v>3156</v>
      </c>
      <c r="E755">
        <v>1</v>
      </c>
      <c r="F755">
        <f t="shared" si="11"/>
        <v>1</v>
      </c>
    </row>
    <row r="756" spans="2:6">
      <c r="B756" t="s">
        <v>3544</v>
      </c>
      <c r="C756" t="s">
        <v>3198</v>
      </c>
      <c r="D756" t="s">
        <v>3157</v>
      </c>
      <c r="E756">
        <v>1</v>
      </c>
      <c r="F756">
        <f t="shared" si="11"/>
        <v>1</v>
      </c>
    </row>
    <row r="757" spans="2:6">
      <c r="B757" t="s">
        <v>3544</v>
      </c>
      <c r="C757" t="s">
        <v>3568</v>
      </c>
      <c r="D757" t="s">
        <v>3156</v>
      </c>
      <c r="E757">
        <v>1</v>
      </c>
      <c r="F757">
        <f t="shared" si="11"/>
        <v>1</v>
      </c>
    </row>
    <row r="758" spans="2:6">
      <c r="B758" t="s">
        <v>3544</v>
      </c>
      <c r="C758" t="s">
        <v>3568</v>
      </c>
      <c r="D758" t="s">
        <v>3157</v>
      </c>
      <c r="E758">
        <v>1</v>
      </c>
      <c r="F758">
        <f t="shared" si="11"/>
        <v>1</v>
      </c>
    </row>
    <row r="759" spans="2:6">
      <c r="B759" t="s">
        <v>3544</v>
      </c>
      <c r="C759" t="s">
        <v>3569</v>
      </c>
      <c r="D759" t="s">
        <v>3156</v>
      </c>
      <c r="E759">
        <v>1</v>
      </c>
      <c r="F759">
        <f t="shared" si="11"/>
        <v>1</v>
      </c>
    </row>
    <row r="760" spans="2:6">
      <c r="B760" t="s">
        <v>3544</v>
      </c>
      <c r="C760" t="s">
        <v>3569</v>
      </c>
      <c r="D760" t="s">
        <v>3157</v>
      </c>
      <c r="E760">
        <v>1</v>
      </c>
      <c r="F760">
        <f t="shared" si="11"/>
        <v>1</v>
      </c>
    </row>
    <row r="761" spans="2:6">
      <c r="B761" t="s">
        <v>3544</v>
      </c>
      <c r="C761" t="s">
        <v>3570</v>
      </c>
      <c r="D761" t="s">
        <v>3156</v>
      </c>
      <c r="E761">
        <v>1</v>
      </c>
      <c r="F761">
        <f t="shared" si="11"/>
        <v>1</v>
      </c>
    </row>
    <row r="762" spans="2:6">
      <c r="B762" t="s">
        <v>3544</v>
      </c>
      <c r="C762" t="s">
        <v>3570</v>
      </c>
      <c r="D762" t="s">
        <v>3157</v>
      </c>
      <c r="E762">
        <v>1</v>
      </c>
      <c r="F762">
        <f t="shared" si="11"/>
        <v>1</v>
      </c>
    </row>
    <row r="763" spans="2:6">
      <c r="B763" t="s">
        <v>3544</v>
      </c>
      <c r="C763" t="s">
        <v>3571</v>
      </c>
      <c r="D763" t="s">
        <v>3156</v>
      </c>
      <c r="E763">
        <v>1</v>
      </c>
      <c r="F763">
        <f t="shared" si="11"/>
        <v>1</v>
      </c>
    </row>
    <row r="764" spans="2:6">
      <c r="B764" t="s">
        <v>3544</v>
      </c>
      <c r="C764" t="s">
        <v>3571</v>
      </c>
      <c r="D764" t="s">
        <v>3157</v>
      </c>
      <c r="E764">
        <v>1</v>
      </c>
      <c r="F764">
        <f t="shared" si="11"/>
        <v>1</v>
      </c>
    </row>
    <row r="765" spans="2:6">
      <c r="B765" t="s">
        <v>3545</v>
      </c>
      <c r="C765" t="s">
        <v>3198</v>
      </c>
      <c r="D765" t="s">
        <v>3156</v>
      </c>
      <c r="E765">
        <v>1</v>
      </c>
      <c r="F765">
        <f t="shared" si="11"/>
        <v>1</v>
      </c>
    </row>
    <row r="766" spans="2:6">
      <c r="B766" t="s">
        <v>3545</v>
      </c>
      <c r="C766" t="s">
        <v>3198</v>
      </c>
      <c r="D766" t="s">
        <v>3157</v>
      </c>
      <c r="E766">
        <v>1</v>
      </c>
      <c r="F766">
        <f t="shared" si="11"/>
        <v>1</v>
      </c>
    </row>
    <row r="767" spans="2:6">
      <c r="B767" t="s">
        <v>3545</v>
      </c>
      <c r="C767" t="s">
        <v>3568</v>
      </c>
      <c r="D767" t="s">
        <v>3156</v>
      </c>
      <c r="E767">
        <v>1</v>
      </c>
      <c r="F767">
        <f t="shared" si="11"/>
        <v>1</v>
      </c>
    </row>
    <row r="768" spans="2:6">
      <c r="B768" t="s">
        <v>3545</v>
      </c>
      <c r="C768" t="s">
        <v>3568</v>
      </c>
      <c r="D768" t="s">
        <v>3157</v>
      </c>
      <c r="E768">
        <v>1</v>
      </c>
      <c r="F768">
        <f t="shared" si="11"/>
        <v>1</v>
      </c>
    </row>
    <row r="769" spans="2:6">
      <c r="B769" t="s">
        <v>3545</v>
      </c>
      <c r="C769" t="s">
        <v>3569</v>
      </c>
      <c r="D769" t="s">
        <v>3156</v>
      </c>
      <c r="E769">
        <v>1</v>
      </c>
      <c r="F769">
        <f t="shared" si="11"/>
        <v>1</v>
      </c>
    </row>
    <row r="770" spans="2:6">
      <c r="B770" t="s">
        <v>3545</v>
      </c>
      <c r="C770" t="s">
        <v>3569</v>
      </c>
      <c r="D770" t="s">
        <v>3157</v>
      </c>
      <c r="E770">
        <v>1</v>
      </c>
      <c r="F770">
        <f t="shared" si="11"/>
        <v>1</v>
      </c>
    </row>
    <row r="771" spans="2:6">
      <c r="B771" t="s">
        <v>3545</v>
      </c>
      <c r="C771" t="s">
        <v>3570</v>
      </c>
      <c r="D771" t="s">
        <v>3156</v>
      </c>
      <c r="E771">
        <v>1</v>
      </c>
      <c r="F771">
        <f t="shared" si="11"/>
        <v>1</v>
      </c>
    </row>
    <row r="772" spans="2:6">
      <c r="B772" t="s">
        <v>3545</v>
      </c>
      <c r="C772" t="s">
        <v>3570</v>
      </c>
      <c r="D772" t="s">
        <v>3157</v>
      </c>
      <c r="E772">
        <v>1</v>
      </c>
      <c r="F772">
        <f t="shared" si="11"/>
        <v>1</v>
      </c>
    </row>
    <row r="773" spans="2:6">
      <c r="B773" t="s">
        <v>3545</v>
      </c>
      <c r="C773" t="s">
        <v>3571</v>
      </c>
      <c r="D773" t="s">
        <v>3156</v>
      </c>
      <c r="E773">
        <v>1</v>
      </c>
      <c r="F773">
        <f t="shared" si="11"/>
        <v>1</v>
      </c>
    </row>
    <row r="774" spans="2:6">
      <c r="B774" t="s">
        <v>3545</v>
      </c>
      <c r="C774" t="s">
        <v>3571</v>
      </c>
      <c r="D774" t="s">
        <v>3157</v>
      </c>
      <c r="E774">
        <v>1</v>
      </c>
      <c r="F774">
        <f t="shared" ref="F774:F837" si="12">E774</f>
        <v>1</v>
      </c>
    </row>
    <row r="775" spans="2:6">
      <c r="B775" t="s">
        <v>3548</v>
      </c>
      <c r="C775" t="s">
        <v>3198</v>
      </c>
      <c r="D775" t="s">
        <v>3156</v>
      </c>
      <c r="E775">
        <v>1</v>
      </c>
      <c r="F775">
        <f t="shared" si="12"/>
        <v>1</v>
      </c>
    </row>
    <row r="776" spans="2:6">
      <c r="B776" t="s">
        <v>3548</v>
      </c>
      <c r="C776" t="s">
        <v>3198</v>
      </c>
      <c r="D776" t="s">
        <v>3157</v>
      </c>
      <c r="E776">
        <v>1</v>
      </c>
      <c r="F776">
        <f t="shared" si="12"/>
        <v>1</v>
      </c>
    </row>
    <row r="777" spans="2:6">
      <c r="B777" t="s">
        <v>3548</v>
      </c>
      <c r="C777" t="s">
        <v>3568</v>
      </c>
      <c r="D777" t="s">
        <v>3156</v>
      </c>
      <c r="E777">
        <v>1</v>
      </c>
      <c r="F777">
        <f t="shared" si="12"/>
        <v>1</v>
      </c>
    </row>
    <row r="778" spans="2:6">
      <c r="B778" t="s">
        <v>3548</v>
      </c>
      <c r="C778" t="s">
        <v>3568</v>
      </c>
      <c r="D778" t="s">
        <v>3157</v>
      </c>
      <c r="E778">
        <v>1</v>
      </c>
      <c r="F778">
        <f t="shared" si="12"/>
        <v>1</v>
      </c>
    </row>
    <row r="779" spans="2:6">
      <c r="B779" t="s">
        <v>3548</v>
      </c>
      <c r="C779" t="s">
        <v>3569</v>
      </c>
      <c r="D779" t="s">
        <v>3156</v>
      </c>
      <c r="E779">
        <v>1</v>
      </c>
      <c r="F779">
        <f t="shared" si="12"/>
        <v>1</v>
      </c>
    </row>
    <row r="780" spans="2:6">
      <c r="B780" t="s">
        <v>3548</v>
      </c>
      <c r="C780" t="s">
        <v>3569</v>
      </c>
      <c r="D780" t="s">
        <v>3157</v>
      </c>
      <c r="E780">
        <v>1</v>
      </c>
      <c r="F780">
        <f t="shared" si="12"/>
        <v>1</v>
      </c>
    </row>
    <row r="781" spans="2:6">
      <c r="B781" t="s">
        <v>3548</v>
      </c>
      <c r="C781" t="s">
        <v>3570</v>
      </c>
      <c r="D781" t="s">
        <v>3156</v>
      </c>
      <c r="E781">
        <v>1</v>
      </c>
      <c r="F781">
        <f t="shared" si="12"/>
        <v>1</v>
      </c>
    </row>
    <row r="782" spans="2:6">
      <c r="B782" t="s">
        <v>3548</v>
      </c>
      <c r="C782" t="s">
        <v>3570</v>
      </c>
      <c r="D782" t="s">
        <v>3157</v>
      </c>
      <c r="E782">
        <v>1</v>
      </c>
      <c r="F782">
        <f t="shared" si="12"/>
        <v>1</v>
      </c>
    </row>
    <row r="783" spans="2:6">
      <c r="B783" t="s">
        <v>3548</v>
      </c>
      <c r="C783" t="s">
        <v>3571</v>
      </c>
      <c r="D783" t="s">
        <v>3156</v>
      </c>
      <c r="E783">
        <v>1</v>
      </c>
      <c r="F783">
        <f t="shared" si="12"/>
        <v>1</v>
      </c>
    </row>
    <row r="784" spans="2:6">
      <c r="B784" t="s">
        <v>3548</v>
      </c>
      <c r="C784" t="s">
        <v>3571</v>
      </c>
      <c r="D784" t="s">
        <v>3157</v>
      </c>
      <c r="E784">
        <v>1</v>
      </c>
      <c r="F784">
        <f t="shared" si="12"/>
        <v>1</v>
      </c>
    </row>
    <row r="785" spans="2:6">
      <c r="B785" t="s">
        <v>3549</v>
      </c>
      <c r="C785" t="s">
        <v>3198</v>
      </c>
      <c r="D785" t="s">
        <v>3156</v>
      </c>
      <c r="E785">
        <v>1</v>
      </c>
      <c r="F785">
        <f t="shared" si="12"/>
        <v>1</v>
      </c>
    </row>
    <row r="786" spans="2:6">
      <c r="B786" t="s">
        <v>3549</v>
      </c>
      <c r="C786" t="s">
        <v>3198</v>
      </c>
      <c r="D786" t="s">
        <v>3157</v>
      </c>
      <c r="E786">
        <v>1</v>
      </c>
      <c r="F786">
        <f t="shared" si="12"/>
        <v>1</v>
      </c>
    </row>
    <row r="787" spans="2:6">
      <c r="B787" t="s">
        <v>3549</v>
      </c>
      <c r="C787" t="s">
        <v>3568</v>
      </c>
      <c r="D787" t="s">
        <v>3156</v>
      </c>
      <c r="E787">
        <v>1</v>
      </c>
      <c r="F787">
        <f t="shared" si="12"/>
        <v>1</v>
      </c>
    </row>
    <row r="788" spans="2:6">
      <c r="B788" t="s">
        <v>3549</v>
      </c>
      <c r="C788" t="s">
        <v>3568</v>
      </c>
      <c r="D788" t="s">
        <v>3157</v>
      </c>
      <c r="E788">
        <v>1</v>
      </c>
      <c r="F788">
        <f t="shared" si="12"/>
        <v>1</v>
      </c>
    </row>
    <row r="789" spans="2:6">
      <c r="B789" t="s">
        <v>3549</v>
      </c>
      <c r="C789" t="s">
        <v>3569</v>
      </c>
      <c r="D789" t="s">
        <v>3156</v>
      </c>
      <c r="E789">
        <v>1</v>
      </c>
      <c r="F789">
        <f t="shared" si="12"/>
        <v>1</v>
      </c>
    </row>
    <row r="790" spans="2:6">
      <c r="B790" t="s">
        <v>3549</v>
      </c>
      <c r="C790" t="s">
        <v>3569</v>
      </c>
      <c r="D790" t="s">
        <v>3157</v>
      </c>
      <c r="E790">
        <v>1</v>
      </c>
      <c r="F790">
        <f t="shared" si="12"/>
        <v>1</v>
      </c>
    </row>
    <row r="791" spans="2:6">
      <c r="B791" t="s">
        <v>3549</v>
      </c>
      <c r="C791" t="s">
        <v>3570</v>
      </c>
      <c r="D791" t="s">
        <v>3156</v>
      </c>
      <c r="E791">
        <v>1</v>
      </c>
      <c r="F791">
        <f t="shared" si="12"/>
        <v>1</v>
      </c>
    </row>
    <row r="792" spans="2:6">
      <c r="B792" t="s">
        <v>3549</v>
      </c>
      <c r="C792" t="s">
        <v>3570</v>
      </c>
      <c r="D792" t="s">
        <v>3157</v>
      </c>
      <c r="E792">
        <v>1</v>
      </c>
      <c r="F792">
        <f t="shared" si="12"/>
        <v>1</v>
      </c>
    </row>
    <row r="793" spans="2:6">
      <c r="B793" t="s">
        <v>3549</v>
      </c>
      <c r="C793" t="s">
        <v>3571</v>
      </c>
      <c r="D793" t="s">
        <v>3156</v>
      </c>
      <c r="E793">
        <v>1</v>
      </c>
      <c r="F793">
        <f t="shared" si="12"/>
        <v>1</v>
      </c>
    </row>
    <row r="794" spans="2:6">
      <c r="B794" t="s">
        <v>3549</v>
      </c>
      <c r="C794" t="s">
        <v>3571</v>
      </c>
      <c r="D794" t="s">
        <v>3157</v>
      </c>
      <c r="E794">
        <v>1</v>
      </c>
      <c r="F794">
        <f t="shared" si="12"/>
        <v>1</v>
      </c>
    </row>
    <row r="795" spans="2:6">
      <c r="B795" t="s">
        <v>3550</v>
      </c>
      <c r="C795" t="s">
        <v>3198</v>
      </c>
      <c r="D795" t="s">
        <v>3156</v>
      </c>
      <c r="E795">
        <v>1</v>
      </c>
      <c r="F795">
        <f t="shared" si="12"/>
        <v>1</v>
      </c>
    </row>
    <row r="796" spans="2:6">
      <c r="B796" t="s">
        <v>3550</v>
      </c>
      <c r="C796" t="s">
        <v>3198</v>
      </c>
      <c r="D796" t="s">
        <v>3157</v>
      </c>
      <c r="E796">
        <v>1</v>
      </c>
      <c r="F796">
        <f t="shared" si="12"/>
        <v>1</v>
      </c>
    </row>
    <row r="797" spans="2:6">
      <c r="B797" t="s">
        <v>3550</v>
      </c>
      <c r="C797" t="s">
        <v>3568</v>
      </c>
      <c r="D797" t="s">
        <v>3156</v>
      </c>
      <c r="E797">
        <v>1</v>
      </c>
      <c r="F797">
        <f t="shared" si="12"/>
        <v>1</v>
      </c>
    </row>
    <row r="798" spans="2:6">
      <c r="B798" t="s">
        <v>3550</v>
      </c>
      <c r="C798" t="s">
        <v>3568</v>
      </c>
      <c r="D798" t="s">
        <v>3157</v>
      </c>
      <c r="E798">
        <v>1</v>
      </c>
      <c r="F798">
        <f t="shared" si="12"/>
        <v>1</v>
      </c>
    </row>
    <row r="799" spans="2:6">
      <c r="B799" t="s">
        <v>3550</v>
      </c>
      <c r="C799" t="s">
        <v>3569</v>
      </c>
      <c r="D799" t="s">
        <v>3156</v>
      </c>
      <c r="E799">
        <v>1</v>
      </c>
      <c r="F799">
        <f t="shared" si="12"/>
        <v>1</v>
      </c>
    </row>
    <row r="800" spans="2:6">
      <c r="B800" t="s">
        <v>3550</v>
      </c>
      <c r="C800" t="s">
        <v>3569</v>
      </c>
      <c r="D800" t="s">
        <v>3157</v>
      </c>
      <c r="E800">
        <v>1</v>
      </c>
      <c r="F800">
        <f t="shared" si="12"/>
        <v>1</v>
      </c>
    </row>
    <row r="801" spans="2:6">
      <c r="B801" t="s">
        <v>3550</v>
      </c>
      <c r="C801" t="s">
        <v>3570</v>
      </c>
      <c r="D801" t="s">
        <v>3156</v>
      </c>
      <c r="E801">
        <v>1</v>
      </c>
      <c r="F801">
        <f t="shared" si="12"/>
        <v>1</v>
      </c>
    </row>
    <row r="802" spans="2:6">
      <c r="B802" t="s">
        <v>3550</v>
      </c>
      <c r="C802" t="s">
        <v>3570</v>
      </c>
      <c r="D802" t="s">
        <v>3157</v>
      </c>
      <c r="E802">
        <v>1</v>
      </c>
      <c r="F802">
        <f t="shared" si="12"/>
        <v>1</v>
      </c>
    </row>
    <row r="803" spans="2:6">
      <c r="B803" t="s">
        <v>3550</v>
      </c>
      <c r="C803" t="s">
        <v>3571</v>
      </c>
      <c r="D803" t="s">
        <v>3156</v>
      </c>
      <c r="E803">
        <v>1</v>
      </c>
      <c r="F803">
        <f t="shared" si="12"/>
        <v>1</v>
      </c>
    </row>
    <row r="804" spans="2:6">
      <c r="B804" t="s">
        <v>3550</v>
      </c>
      <c r="C804" t="s">
        <v>3571</v>
      </c>
      <c r="D804" t="s">
        <v>3157</v>
      </c>
      <c r="E804">
        <v>1</v>
      </c>
      <c r="F804">
        <f t="shared" si="12"/>
        <v>1</v>
      </c>
    </row>
    <row r="805" spans="2:6">
      <c r="B805" t="s">
        <v>3551</v>
      </c>
      <c r="C805" t="s">
        <v>3198</v>
      </c>
      <c r="D805" t="s">
        <v>3156</v>
      </c>
      <c r="E805">
        <v>1</v>
      </c>
      <c r="F805">
        <f t="shared" si="12"/>
        <v>1</v>
      </c>
    </row>
    <row r="806" spans="2:6">
      <c r="B806" t="s">
        <v>3551</v>
      </c>
      <c r="C806" t="s">
        <v>3198</v>
      </c>
      <c r="D806" t="s">
        <v>3157</v>
      </c>
      <c r="E806">
        <v>1</v>
      </c>
      <c r="F806">
        <f t="shared" si="12"/>
        <v>1</v>
      </c>
    </row>
    <row r="807" spans="2:6">
      <c r="B807" t="s">
        <v>3551</v>
      </c>
      <c r="C807" t="s">
        <v>3568</v>
      </c>
      <c r="D807" t="s">
        <v>3156</v>
      </c>
      <c r="E807">
        <v>1</v>
      </c>
      <c r="F807">
        <f t="shared" si="12"/>
        <v>1</v>
      </c>
    </row>
    <row r="808" spans="2:6">
      <c r="B808" t="s">
        <v>3551</v>
      </c>
      <c r="C808" t="s">
        <v>3568</v>
      </c>
      <c r="D808" t="s">
        <v>3157</v>
      </c>
      <c r="E808">
        <v>1</v>
      </c>
      <c r="F808">
        <f t="shared" si="12"/>
        <v>1</v>
      </c>
    </row>
    <row r="809" spans="2:6">
      <c r="B809" t="s">
        <v>3551</v>
      </c>
      <c r="C809" t="s">
        <v>3569</v>
      </c>
      <c r="D809" t="s">
        <v>3156</v>
      </c>
      <c r="E809">
        <v>1</v>
      </c>
      <c r="F809">
        <f t="shared" si="12"/>
        <v>1</v>
      </c>
    </row>
    <row r="810" spans="2:6">
      <c r="B810" t="s">
        <v>3551</v>
      </c>
      <c r="C810" t="s">
        <v>3569</v>
      </c>
      <c r="D810" t="s">
        <v>3157</v>
      </c>
      <c r="E810">
        <v>1</v>
      </c>
      <c r="F810">
        <f t="shared" si="12"/>
        <v>1</v>
      </c>
    </row>
    <row r="811" spans="2:6">
      <c r="B811" t="s">
        <v>3551</v>
      </c>
      <c r="C811" t="s">
        <v>3570</v>
      </c>
      <c r="D811" t="s">
        <v>3156</v>
      </c>
      <c r="E811">
        <v>1</v>
      </c>
      <c r="F811">
        <f t="shared" si="12"/>
        <v>1</v>
      </c>
    </row>
    <row r="812" spans="2:6">
      <c r="B812" t="s">
        <v>3551</v>
      </c>
      <c r="C812" t="s">
        <v>3570</v>
      </c>
      <c r="D812" t="s">
        <v>3157</v>
      </c>
      <c r="E812">
        <v>1</v>
      </c>
      <c r="F812">
        <f t="shared" si="12"/>
        <v>1</v>
      </c>
    </row>
    <row r="813" spans="2:6">
      <c r="B813" t="s">
        <v>3551</v>
      </c>
      <c r="C813" t="s">
        <v>3571</v>
      </c>
      <c r="D813" t="s">
        <v>3156</v>
      </c>
      <c r="E813">
        <v>1</v>
      </c>
      <c r="F813">
        <f t="shared" si="12"/>
        <v>1</v>
      </c>
    </row>
    <row r="814" spans="2:6">
      <c r="B814" t="s">
        <v>3551</v>
      </c>
      <c r="C814" t="s">
        <v>3571</v>
      </c>
      <c r="D814" t="s">
        <v>3157</v>
      </c>
      <c r="E814">
        <v>1</v>
      </c>
      <c r="F814">
        <f t="shared" si="12"/>
        <v>1</v>
      </c>
    </row>
    <row r="815" spans="2:6">
      <c r="B815" t="s">
        <v>3552</v>
      </c>
      <c r="C815" t="s">
        <v>3198</v>
      </c>
      <c r="D815" t="s">
        <v>3156</v>
      </c>
      <c r="E815">
        <v>1</v>
      </c>
      <c r="F815">
        <f t="shared" si="12"/>
        <v>1</v>
      </c>
    </row>
    <row r="816" spans="2:6">
      <c r="B816" t="s">
        <v>3552</v>
      </c>
      <c r="C816" t="s">
        <v>3198</v>
      </c>
      <c r="D816" t="s">
        <v>3157</v>
      </c>
      <c r="E816">
        <v>1</v>
      </c>
      <c r="F816">
        <f t="shared" si="12"/>
        <v>1</v>
      </c>
    </row>
    <row r="817" spans="2:6">
      <c r="B817" t="s">
        <v>3552</v>
      </c>
      <c r="C817" t="s">
        <v>3568</v>
      </c>
      <c r="D817" t="s">
        <v>3156</v>
      </c>
      <c r="E817">
        <v>1</v>
      </c>
      <c r="F817">
        <f t="shared" si="12"/>
        <v>1</v>
      </c>
    </row>
    <row r="818" spans="2:6">
      <c r="B818" t="s">
        <v>3552</v>
      </c>
      <c r="C818" t="s">
        <v>3568</v>
      </c>
      <c r="D818" t="s">
        <v>3157</v>
      </c>
      <c r="E818">
        <v>1</v>
      </c>
      <c r="F818">
        <f t="shared" si="12"/>
        <v>1</v>
      </c>
    </row>
    <row r="819" spans="2:6">
      <c r="B819" t="s">
        <v>3552</v>
      </c>
      <c r="C819" t="s">
        <v>3569</v>
      </c>
      <c r="D819" t="s">
        <v>3156</v>
      </c>
      <c r="E819">
        <v>1</v>
      </c>
      <c r="F819">
        <f t="shared" si="12"/>
        <v>1</v>
      </c>
    </row>
    <row r="820" spans="2:6">
      <c r="B820" t="s">
        <v>3552</v>
      </c>
      <c r="C820" t="s">
        <v>3569</v>
      </c>
      <c r="D820" t="s">
        <v>3157</v>
      </c>
      <c r="E820">
        <v>1</v>
      </c>
      <c r="F820">
        <f t="shared" si="12"/>
        <v>1</v>
      </c>
    </row>
    <row r="821" spans="2:6">
      <c r="B821" t="s">
        <v>3552</v>
      </c>
      <c r="C821" t="s">
        <v>3570</v>
      </c>
      <c r="D821" t="s">
        <v>3156</v>
      </c>
      <c r="E821">
        <v>1</v>
      </c>
      <c r="F821">
        <f t="shared" si="12"/>
        <v>1</v>
      </c>
    </row>
    <row r="822" spans="2:6">
      <c r="B822" t="s">
        <v>3552</v>
      </c>
      <c r="C822" t="s">
        <v>3570</v>
      </c>
      <c r="D822" t="s">
        <v>3157</v>
      </c>
      <c r="E822">
        <v>1</v>
      </c>
      <c r="F822">
        <f t="shared" si="12"/>
        <v>1</v>
      </c>
    </row>
    <row r="823" spans="2:6">
      <c r="B823" t="s">
        <v>3552</v>
      </c>
      <c r="C823" t="s">
        <v>3571</v>
      </c>
      <c r="D823" t="s">
        <v>3156</v>
      </c>
      <c r="E823">
        <v>1</v>
      </c>
      <c r="F823">
        <f t="shared" si="12"/>
        <v>1</v>
      </c>
    </row>
    <row r="824" spans="2:6">
      <c r="B824" t="s">
        <v>3552</v>
      </c>
      <c r="C824" t="s">
        <v>3571</v>
      </c>
      <c r="D824" t="s">
        <v>3157</v>
      </c>
      <c r="E824">
        <v>1</v>
      </c>
      <c r="F824">
        <f t="shared" si="12"/>
        <v>1</v>
      </c>
    </row>
    <row r="825" spans="2:6">
      <c r="B825" t="s">
        <v>3553</v>
      </c>
      <c r="C825" t="s">
        <v>3198</v>
      </c>
      <c r="D825" t="s">
        <v>3156</v>
      </c>
      <c r="E825">
        <v>1</v>
      </c>
      <c r="F825">
        <f t="shared" si="12"/>
        <v>1</v>
      </c>
    </row>
    <row r="826" spans="2:6">
      <c r="B826" t="s">
        <v>3553</v>
      </c>
      <c r="C826" t="s">
        <v>3198</v>
      </c>
      <c r="D826" t="s">
        <v>3157</v>
      </c>
      <c r="E826">
        <v>1</v>
      </c>
      <c r="F826">
        <f t="shared" si="12"/>
        <v>1</v>
      </c>
    </row>
    <row r="827" spans="2:6">
      <c r="B827" t="s">
        <v>3553</v>
      </c>
      <c r="C827" t="s">
        <v>3568</v>
      </c>
      <c r="D827" t="s">
        <v>3156</v>
      </c>
      <c r="E827">
        <v>1</v>
      </c>
      <c r="F827">
        <f t="shared" si="12"/>
        <v>1</v>
      </c>
    </row>
    <row r="828" spans="2:6">
      <c r="B828" t="s">
        <v>3553</v>
      </c>
      <c r="C828" t="s">
        <v>3568</v>
      </c>
      <c r="D828" t="s">
        <v>3157</v>
      </c>
      <c r="E828">
        <v>1</v>
      </c>
      <c r="F828">
        <f t="shared" si="12"/>
        <v>1</v>
      </c>
    </row>
    <row r="829" spans="2:6">
      <c r="B829" t="s">
        <v>3553</v>
      </c>
      <c r="C829" t="s">
        <v>3569</v>
      </c>
      <c r="D829" t="s">
        <v>3156</v>
      </c>
      <c r="E829">
        <v>1</v>
      </c>
      <c r="F829">
        <f t="shared" si="12"/>
        <v>1</v>
      </c>
    </row>
    <row r="830" spans="2:6">
      <c r="B830" t="s">
        <v>3553</v>
      </c>
      <c r="C830" t="s">
        <v>3569</v>
      </c>
      <c r="D830" t="s">
        <v>3157</v>
      </c>
      <c r="E830">
        <v>1</v>
      </c>
      <c r="F830">
        <f t="shared" si="12"/>
        <v>1</v>
      </c>
    </row>
    <row r="831" spans="2:6">
      <c r="B831" t="s">
        <v>3553</v>
      </c>
      <c r="C831" t="s">
        <v>3570</v>
      </c>
      <c r="D831" t="s">
        <v>3156</v>
      </c>
      <c r="E831">
        <v>1</v>
      </c>
      <c r="F831">
        <f t="shared" si="12"/>
        <v>1</v>
      </c>
    </row>
    <row r="832" spans="2:6">
      <c r="B832" t="s">
        <v>3553</v>
      </c>
      <c r="C832" t="s">
        <v>3570</v>
      </c>
      <c r="D832" t="s">
        <v>3157</v>
      </c>
      <c r="E832">
        <v>1</v>
      </c>
      <c r="F832">
        <f t="shared" si="12"/>
        <v>1</v>
      </c>
    </row>
    <row r="833" spans="2:6">
      <c r="B833" t="s">
        <v>3553</v>
      </c>
      <c r="C833" t="s">
        <v>3571</v>
      </c>
      <c r="D833" t="s">
        <v>3156</v>
      </c>
      <c r="E833">
        <v>1</v>
      </c>
      <c r="F833">
        <f t="shared" si="12"/>
        <v>1</v>
      </c>
    </row>
    <row r="834" spans="2:6">
      <c r="B834" t="s">
        <v>3553</v>
      </c>
      <c r="C834" t="s">
        <v>3571</v>
      </c>
      <c r="D834" t="s">
        <v>3157</v>
      </c>
      <c r="E834">
        <v>1</v>
      </c>
      <c r="F834">
        <f t="shared" si="12"/>
        <v>1</v>
      </c>
    </row>
    <row r="835" spans="2:6">
      <c r="B835" t="s">
        <v>3554</v>
      </c>
      <c r="C835" t="s">
        <v>3198</v>
      </c>
      <c r="D835" t="s">
        <v>3156</v>
      </c>
      <c r="E835">
        <v>1</v>
      </c>
      <c r="F835">
        <f t="shared" si="12"/>
        <v>1</v>
      </c>
    </row>
    <row r="836" spans="2:6">
      <c r="B836" t="s">
        <v>3554</v>
      </c>
      <c r="C836" t="s">
        <v>3198</v>
      </c>
      <c r="D836" t="s">
        <v>3157</v>
      </c>
      <c r="E836">
        <v>1</v>
      </c>
      <c r="F836">
        <f t="shared" si="12"/>
        <v>1</v>
      </c>
    </row>
    <row r="837" spans="2:6">
      <c r="B837" t="s">
        <v>3554</v>
      </c>
      <c r="C837" t="s">
        <v>3568</v>
      </c>
      <c r="D837" t="s">
        <v>3156</v>
      </c>
      <c r="E837">
        <v>1</v>
      </c>
      <c r="F837">
        <f t="shared" si="12"/>
        <v>1</v>
      </c>
    </row>
    <row r="838" spans="2:6">
      <c r="B838" t="s">
        <v>3554</v>
      </c>
      <c r="C838" t="s">
        <v>3568</v>
      </c>
      <c r="D838" t="s">
        <v>3157</v>
      </c>
      <c r="E838">
        <v>1</v>
      </c>
      <c r="F838">
        <f t="shared" ref="F838:F901" si="13">E838</f>
        <v>1</v>
      </c>
    </row>
    <row r="839" spans="2:6">
      <c r="B839" t="s">
        <v>3554</v>
      </c>
      <c r="C839" t="s">
        <v>3569</v>
      </c>
      <c r="D839" t="s">
        <v>3156</v>
      </c>
      <c r="E839">
        <v>1</v>
      </c>
      <c r="F839">
        <f t="shared" si="13"/>
        <v>1</v>
      </c>
    </row>
    <row r="840" spans="2:6">
      <c r="B840" t="s">
        <v>3554</v>
      </c>
      <c r="C840" t="s">
        <v>3569</v>
      </c>
      <c r="D840" t="s">
        <v>3157</v>
      </c>
      <c r="E840">
        <v>1</v>
      </c>
      <c r="F840">
        <f t="shared" si="13"/>
        <v>1</v>
      </c>
    </row>
    <row r="841" spans="2:6">
      <c r="B841" t="s">
        <v>3554</v>
      </c>
      <c r="C841" t="s">
        <v>3570</v>
      </c>
      <c r="D841" t="s">
        <v>3156</v>
      </c>
      <c r="E841">
        <v>1</v>
      </c>
      <c r="F841">
        <f t="shared" si="13"/>
        <v>1</v>
      </c>
    </row>
    <row r="842" spans="2:6">
      <c r="B842" t="s">
        <v>3554</v>
      </c>
      <c r="C842" t="s">
        <v>3570</v>
      </c>
      <c r="D842" t="s">
        <v>3157</v>
      </c>
      <c r="E842">
        <v>1</v>
      </c>
      <c r="F842">
        <f t="shared" si="13"/>
        <v>1</v>
      </c>
    </row>
    <row r="843" spans="2:6">
      <c r="B843" t="s">
        <v>3554</v>
      </c>
      <c r="C843" t="s">
        <v>3571</v>
      </c>
      <c r="D843" t="s">
        <v>3156</v>
      </c>
      <c r="E843">
        <v>1</v>
      </c>
      <c r="F843">
        <f t="shared" si="13"/>
        <v>1</v>
      </c>
    </row>
    <row r="844" spans="2:6">
      <c r="B844" t="s">
        <v>3554</v>
      </c>
      <c r="C844" t="s">
        <v>3571</v>
      </c>
      <c r="D844" t="s">
        <v>3157</v>
      </c>
      <c r="E844">
        <v>1</v>
      </c>
      <c r="F844">
        <f t="shared" si="13"/>
        <v>1</v>
      </c>
    </row>
    <row r="845" spans="2:6">
      <c r="B845" t="s">
        <v>3555</v>
      </c>
      <c r="C845" t="s">
        <v>3198</v>
      </c>
      <c r="D845" t="s">
        <v>3156</v>
      </c>
      <c r="E845">
        <v>1</v>
      </c>
      <c r="F845">
        <f t="shared" si="13"/>
        <v>1</v>
      </c>
    </row>
    <row r="846" spans="2:6">
      <c r="B846" t="s">
        <v>3555</v>
      </c>
      <c r="C846" t="s">
        <v>3198</v>
      </c>
      <c r="D846" t="s">
        <v>3157</v>
      </c>
      <c r="E846">
        <v>1</v>
      </c>
      <c r="F846">
        <f t="shared" si="13"/>
        <v>1</v>
      </c>
    </row>
    <row r="847" spans="2:6">
      <c r="B847" t="s">
        <v>3555</v>
      </c>
      <c r="C847" t="s">
        <v>3568</v>
      </c>
      <c r="D847" t="s">
        <v>3156</v>
      </c>
      <c r="E847">
        <v>1</v>
      </c>
      <c r="F847">
        <f t="shared" si="13"/>
        <v>1</v>
      </c>
    </row>
    <row r="848" spans="2:6">
      <c r="B848" t="s">
        <v>3555</v>
      </c>
      <c r="C848" t="s">
        <v>3568</v>
      </c>
      <c r="D848" t="s">
        <v>3157</v>
      </c>
      <c r="E848">
        <v>1</v>
      </c>
      <c r="F848">
        <f t="shared" si="13"/>
        <v>1</v>
      </c>
    </row>
    <row r="849" spans="2:6">
      <c r="B849" t="s">
        <v>3555</v>
      </c>
      <c r="C849" t="s">
        <v>3569</v>
      </c>
      <c r="D849" t="s">
        <v>3156</v>
      </c>
      <c r="E849">
        <v>1</v>
      </c>
      <c r="F849">
        <f t="shared" si="13"/>
        <v>1</v>
      </c>
    </row>
    <row r="850" spans="2:6">
      <c r="B850" t="s">
        <v>3555</v>
      </c>
      <c r="C850" t="s">
        <v>3569</v>
      </c>
      <c r="D850" t="s">
        <v>3157</v>
      </c>
      <c r="E850">
        <v>1</v>
      </c>
      <c r="F850">
        <f t="shared" si="13"/>
        <v>1</v>
      </c>
    </row>
    <row r="851" spans="2:6">
      <c r="B851" t="s">
        <v>3555</v>
      </c>
      <c r="C851" t="s">
        <v>3570</v>
      </c>
      <c r="D851" t="s">
        <v>3156</v>
      </c>
      <c r="E851">
        <v>1</v>
      </c>
      <c r="F851">
        <f t="shared" si="13"/>
        <v>1</v>
      </c>
    </row>
    <row r="852" spans="2:6">
      <c r="B852" t="s">
        <v>3555</v>
      </c>
      <c r="C852" t="s">
        <v>3570</v>
      </c>
      <c r="D852" t="s">
        <v>3157</v>
      </c>
      <c r="E852">
        <v>1</v>
      </c>
      <c r="F852">
        <f t="shared" si="13"/>
        <v>1</v>
      </c>
    </row>
    <row r="853" spans="2:6">
      <c r="B853" t="s">
        <v>3555</v>
      </c>
      <c r="C853" t="s">
        <v>3571</v>
      </c>
      <c r="D853" t="s">
        <v>3156</v>
      </c>
      <c r="E853">
        <v>1</v>
      </c>
      <c r="F853">
        <f t="shared" si="13"/>
        <v>1</v>
      </c>
    </row>
    <row r="854" spans="2:6">
      <c r="B854" t="s">
        <v>3555</v>
      </c>
      <c r="C854" t="s">
        <v>3571</v>
      </c>
      <c r="D854" t="s">
        <v>3157</v>
      </c>
      <c r="E854">
        <v>1</v>
      </c>
      <c r="F854">
        <f t="shared" si="13"/>
        <v>1</v>
      </c>
    </row>
    <row r="855" spans="2:6">
      <c r="B855" t="s">
        <v>3556</v>
      </c>
      <c r="C855" t="s">
        <v>3198</v>
      </c>
      <c r="D855" t="s">
        <v>3156</v>
      </c>
      <c r="E855">
        <v>1</v>
      </c>
      <c r="F855">
        <f t="shared" si="13"/>
        <v>1</v>
      </c>
    </row>
    <row r="856" spans="2:6">
      <c r="B856" t="s">
        <v>3556</v>
      </c>
      <c r="C856" t="s">
        <v>3198</v>
      </c>
      <c r="D856" t="s">
        <v>3157</v>
      </c>
      <c r="E856">
        <v>1</v>
      </c>
      <c r="F856">
        <f t="shared" si="13"/>
        <v>1</v>
      </c>
    </row>
    <row r="857" spans="2:6">
      <c r="B857" t="s">
        <v>3556</v>
      </c>
      <c r="C857" t="s">
        <v>3568</v>
      </c>
      <c r="D857" t="s">
        <v>3156</v>
      </c>
      <c r="E857">
        <v>1</v>
      </c>
      <c r="F857">
        <f t="shared" si="13"/>
        <v>1</v>
      </c>
    </row>
    <row r="858" spans="2:6">
      <c r="B858" t="s">
        <v>3556</v>
      </c>
      <c r="C858" t="s">
        <v>3568</v>
      </c>
      <c r="D858" t="s">
        <v>3157</v>
      </c>
      <c r="E858">
        <v>1</v>
      </c>
      <c r="F858">
        <f t="shared" si="13"/>
        <v>1</v>
      </c>
    </row>
    <row r="859" spans="2:6">
      <c r="B859" t="s">
        <v>3556</v>
      </c>
      <c r="C859" t="s">
        <v>3569</v>
      </c>
      <c r="D859" t="s">
        <v>3156</v>
      </c>
      <c r="E859">
        <v>1</v>
      </c>
      <c r="F859">
        <f t="shared" si="13"/>
        <v>1</v>
      </c>
    </row>
    <row r="860" spans="2:6">
      <c r="B860" t="s">
        <v>3556</v>
      </c>
      <c r="C860" t="s">
        <v>3569</v>
      </c>
      <c r="D860" t="s">
        <v>3157</v>
      </c>
      <c r="E860">
        <v>1</v>
      </c>
      <c r="F860">
        <f t="shared" si="13"/>
        <v>1</v>
      </c>
    </row>
    <row r="861" spans="2:6">
      <c r="B861" t="s">
        <v>3556</v>
      </c>
      <c r="C861" t="s">
        <v>3570</v>
      </c>
      <c r="D861" t="s">
        <v>3156</v>
      </c>
      <c r="E861">
        <v>1</v>
      </c>
      <c r="F861">
        <f t="shared" si="13"/>
        <v>1</v>
      </c>
    </row>
    <row r="862" spans="2:6">
      <c r="B862" t="s">
        <v>3556</v>
      </c>
      <c r="C862" t="s">
        <v>3570</v>
      </c>
      <c r="D862" t="s">
        <v>3157</v>
      </c>
      <c r="E862">
        <v>1</v>
      </c>
      <c r="F862">
        <f t="shared" si="13"/>
        <v>1</v>
      </c>
    </row>
    <row r="863" spans="2:6">
      <c r="B863" t="s">
        <v>3556</v>
      </c>
      <c r="C863" t="s">
        <v>3571</v>
      </c>
      <c r="D863" t="s">
        <v>3156</v>
      </c>
      <c r="E863">
        <v>1</v>
      </c>
      <c r="F863">
        <f t="shared" si="13"/>
        <v>1</v>
      </c>
    </row>
    <row r="864" spans="2:6">
      <c r="B864" t="s">
        <v>3556</v>
      </c>
      <c r="C864" t="s">
        <v>3571</v>
      </c>
      <c r="D864" t="s">
        <v>3157</v>
      </c>
      <c r="E864">
        <v>1</v>
      </c>
      <c r="F864">
        <f t="shared" si="13"/>
        <v>1</v>
      </c>
    </row>
    <row r="865" spans="2:6">
      <c r="B865" t="s">
        <v>3557</v>
      </c>
      <c r="C865" t="s">
        <v>3198</v>
      </c>
      <c r="D865" t="s">
        <v>3156</v>
      </c>
      <c r="E865">
        <v>1</v>
      </c>
      <c r="F865">
        <f t="shared" si="13"/>
        <v>1</v>
      </c>
    </row>
    <row r="866" spans="2:6">
      <c r="B866" t="s">
        <v>3557</v>
      </c>
      <c r="C866" t="s">
        <v>3198</v>
      </c>
      <c r="D866" t="s">
        <v>3157</v>
      </c>
      <c r="E866">
        <v>1</v>
      </c>
      <c r="F866">
        <f t="shared" si="13"/>
        <v>1</v>
      </c>
    </row>
    <row r="867" spans="2:6">
      <c r="B867" t="s">
        <v>3557</v>
      </c>
      <c r="C867" t="s">
        <v>3568</v>
      </c>
      <c r="D867" t="s">
        <v>3156</v>
      </c>
      <c r="E867">
        <v>1</v>
      </c>
      <c r="F867">
        <f t="shared" si="13"/>
        <v>1</v>
      </c>
    </row>
    <row r="868" spans="2:6">
      <c r="B868" t="s">
        <v>3557</v>
      </c>
      <c r="C868" t="s">
        <v>3568</v>
      </c>
      <c r="D868" t="s">
        <v>3157</v>
      </c>
      <c r="E868">
        <v>1</v>
      </c>
      <c r="F868">
        <f t="shared" si="13"/>
        <v>1</v>
      </c>
    </row>
    <row r="869" spans="2:6">
      <c r="B869" t="s">
        <v>3557</v>
      </c>
      <c r="C869" t="s">
        <v>3569</v>
      </c>
      <c r="D869" t="s">
        <v>3156</v>
      </c>
      <c r="E869">
        <v>1</v>
      </c>
      <c r="F869">
        <f t="shared" si="13"/>
        <v>1</v>
      </c>
    </row>
    <row r="870" spans="2:6">
      <c r="B870" t="s">
        <v>3557</v>
      </c>
      <c r="C870" t="s">
        <v>3569</v>
      </c>
      <c r="D870" t="s">
        <v>3157</v>
      </c>
      <c r="E870">
        <v>1</v>
      </c>
      <c r="F870">
        <f t="shared" si="13"/>
        <v>1</v>
      </c>
    </row>
    <row r="871" spans="2:6">
      <c r="B871" t="s">
        <v>3557</v>
      </c>
      <c r="C871" t="s">
        <v>3570</v>
      </c>
      <c r="D871" t="s">
        <v>3156</v>
      </c>
      <c r="E871">
        <v>1</v>
      </c>
      <c r="F871">
        <f t="shared" si="13"/>
        <v>1</v>
      </c>
    </row>
    <row r="872" spans="2:6">
      <c r="B872" t="s">
        <v>3557</v>
      </c>
      <c r="C872" t="s">
        <v>3570</v>
      </c>
      <c r="D872" t="s">
        <v>3157</v>
      </c>
      <c r="E872">
        <v>1</v>
      </c>
      <c r="F872">
        <f t="shared" si="13"/>
        <v>1</v>
      </c>
    </row>
    <row r="873" spans="2:6">
      <c r="B873" t="s">
        <v>3557</v>
      </c>
      <c r="C873" t="s">
        <v>3571</v>
      </c>
      <c r="D873" t="s">
        <v>3156</v>
      </c>
      <c r="E873">
        <v>1</v>
      </c>
      <c r="F873">
        <f t="shared" si="13"/>
        <v>1</v>
      </c>
    </row>
    <row r="874" spans="2:6">
      <c r="B874" t="s">
        <v>3557</v>
      </c>
      <c r="C874" t="s">
        <v>3571</v>
      </c>
      <c r="D874" t="s">
        <v>3157</v>
      </c>
      <c r="E874">
        <v>1</v>
      </c>
      <c r="F874">
        <f t="shared" si="13"/>
        <v>1</v>
      </c>
    </row>
    <row r="875" spans="2:6">
      <c r="B875" t="s">
        <v>3558</v>
      </c>
      <c r="C875" t="s">
        <v>3198</v>
      </c>
      <c r="D875" t="s">
        <v>3156</v>
      </c>
      <c r="E875">
        <v>1</v>
      </c>
      <c r="F875">
        <f t="shared" si="13"/>
        <v>1</v>
      </c>
    </row>
    <row r="876" spans="2:6">
      <c r="B876" t="s">
        <v>3558</v>
      </c>
      <c r="C876" t="s">
        <v>3198</v>
      </c>
      <c r="D876" t="s">
        <v>3157</v>
      </c>
      <c r="E876">
        <v>1</v>
      </c>
      <c r="F876">
        <f t="shared" si="13"/>
        <v>1</v>
      </c>
    </row>
    <row r="877" spans="2:6">
      <c r="B877" t="s">
        <v>3558</v>
      </c>
      <c r="C877" t="s">
        <v>3568</v>
      </c>
      <c r="D877" t="s">
        <v>3156</v>
      </c>
      <c r="E877">
        <v>1</v>
      </c>
      <c r="F877">
        <f t="shared" si="13"/>
        <v>1</v>
      </c>
    </row>
    <row r="878" spans="2:6">
      <c r="B878" t="s">
        <v>3558</v>
      </c>
      <c r="C878" t="s">
        <v>3568</v>
      </c>
      <c r="D878" t="s">
        <v>3157</v>
      </c>
      <c r="E878">
        <v>1</v>
      </c>
      <c r="F878">
        <f t="shared" si="13"/>
        <v>1</v>
      </c>
    </row>
    <row r="879" spans="2:6">
      <c r="B879" t="s">
        <v>3558</v>
      </c>
      <c r="C879" t="s">
        <v>3569</v>
      </c>
      <c r="D879" t="s">
        <v>3156</v>
      </c>
      <c r="E879">
        <v>1</v>
      </c>
      <c r="F879">
        <f t="shared" si="13"/>
        <v>1</v>
      </c>
    </row>
    <row r="880" spans="2:6">
      <c r="B880" t="s">
        <v>3558</v>
      </c>
      <c r="C880" t="s">
        <v>3569</v>
      </c>
      <c r="D880" t="s">
        <v>3157</v>
      </c>
      <c r="E880">
        <v>1</v>
      </c>
      <c r="F880">
        <f t="shared" si="13"/>
        <v>1</v>
      </c>
    </row>
    <row r="881" spans="2:6">
      <c r="B881" t="s">
        <v>3558</v>
      </c>
      <c r="C881" t="s">
        <v>3570</v>
      </c>
      <c r="D881" t="s">
        <v>3156</v>
      </c>
      <c r="E881">
        <v>1</v>
      </c>
      <c r="F881">
        <f t="shared" si="13"/>
        <v>1</v>
      </c>
    </row>
    <row r="882" spans="2:6">
      <c r="B882" t="s">
        <v>3558</v>
      </c>
      <c r="C882" t="s">
        <v>3570</v>
      </c>
      <c r="D882" t="s">
        <v>3157</v>
      </c>
      <c r="E882">
        <v>1</v>
      </c>
      <c r="F882">
        <f t="shared" si="13"/>
        <v>1</v>
      </c>
    </row>
    <row r="883" spans="2:6">
      <c r="B883" t="s">
        <v>3558</v>
      </c>
      <c r="C883" t="s">
        <v>3571</v>
      </c>
      <c r="D883" t="s">
        <v>3156</v>
      </c>
      <c r="E883">
        <v>1</v>
      </c>
      <c r="F883">
        <f t="shared" si="13"/>
        <v>1</v>
      </c>
    </row>
    <row r="884" spans="2:6">
      <c r="B884" t="s">
        <v>3558</v>
      </c>
      <c r="C884" t="s">
        <v>3571</v>
      </c>
      <c r="D884" t="s">
        <v>3157</v>
      </c>
      <c r="E884">
        <v>1</v>
      </c>
      <c r="F884">
        <f t="shared" si="13"/>
        <v>1</v>
      </c>
    </row>
    <row r="885" spans="2:6">
      <c r="B885" t="s">
        <v>3559</v>
      </c>
      <c r="C885" t="s">
        <v>3198</v>
      </c>
      <c r="D885" t="s">
        <v>3156</v>
      </c>
      <c r="E885">
        <v>1</v>
      </c>
      <c r="F885">
        <f t="shared" si="13"/>
        <v>1</v>
      </c>
    </row>
    <row r="886" spans="2:6">
      <c r="B886" t="s">
        <v>3559</v>
      </c>
      <c r="C886" t="s">
        <v>3198</v>
      </c>
      <c r="D886" t="s">
        <v>3157</v>
      </c>
      <c r="E886">
        <v>1</v>
      </c>
      <c r="F886">
        <f t="shared" si="13"/>
        <v>1</v>
      </c>
    </row>
    <row r="887" spans="2:6">
      <c r="B887" t="s">
        <v>3559</v>
      </c>
      <c r="C887" t="s">
        <v>3568</v>
      </c>
      <c r="D887" t="s">
        <v>3156</v>
      </c>
      <c r="E887">
        <v>1</v>
      </c>
      <c r="F887">
        <f t="shared" si="13"/>
        <v>1</v>
      </c>
    </row>
    <row r="888" spans="2:6">
      <c r="B888" t="s">
        <v>3559</v>
      </c>
      <c r="C888" t="s">
        <v>3568</v>
      </c>
      <c r="D888" t="s">
        <v>3157</v>
      </c>
      <c r="E888">
        <v>1</v>
      </c>
      <c r="F888">
        <f t="shared" si="13"/>
        <v>1</v>
      </c>
    </row>
    <row r="889" spans="2:6">
      <c r="B889" t="s">
        <v>3559</v>
      </c>
      <c r="C889" t="s">
        <v>3569</v>
      </c>
      <c r="D889" t="s">
        <v>3156</v>
      </c>
      <c r="E889">
        <v>1</v>
      </c>
      <c r="F889">
        <f t="shared" si="13"/>
        <v>1</v>
      </c>
    </row>
    <row r="890" spans="2:6">
      <c r="B890" t="s">
        <v>3559</v>
      </c>
      <c r="C890" t="s">
        <v>3569</v>
      </c>
      <c r="D890" t="s">
        <v>3157</v>
      </c>
      <c r="E890">
        <v>1</v>
      </c>
      <c r="F890">
        <f t="shared" si="13"/>
        <v>1</v>
      </c>
    </row>
    <row r="891" spans="2:6">
      <c r="B891" t="s">
        <v>3559</v>
      </c>
      <c r="C891" t="s">
        <v>3570</v>
      </c>
      <c r="D891" t="s">
        <v>3156</v>
      </c>
      <c r="E891">
        <v>1</v>
      </c>
      <c r="F891">
        <f t="shared" si="13"/>
        <v>1</v>
      </c>
    </row>
    <row r="892" spans="2:6">
      <c r="B892" t="s">
        <v>3559</v>
      </c>
      <c r="C892" t="s">
        <v>3570</v>
      </c>
      <c r="D892" t="s">
        <v>3157</v>
      </c>
      <c r="E892">
        <v>1</v>
      </c>
      <c r="F892">
        <f t="shared" si="13"/>
        <v>1</v>
      </c>
    </row>
    <row r="893" spans="2:6">
      <c r="B893" t="s">
        <v>3559</v>
      </c>
      <c r="C893" t="s">
        <v>3571</v>
      </c>
      <c r="D893" t="s">
        <v>3156</v>
      </c>
      <c r="E893">
        <v>1</v>
      </c>
      <c r="F893">
        <f t="shared" si="13"/>
        <v>1</v>
      </c>
    </row>
    <row r="894" spans="2:6">
      <c r="B894" t="s">
        <v>3559</v>
      </c>
      <c r="C894" t="s">
        <v>3571</v>
      </c>
      <c r="D894" t="s">
        <v>3157</v>
      </c>
      <c r="E894">
        <v>1</v>
      </c>
      <c r="F894">
        <f t="shared" si="13"/>
        <v>1</v>
      </c>
    </row>
    <row r="895" spans="2:6">
      <c r="B895" t="s">
        <v>3560</v>
      </c>
      <c r="C895" t="s">
        <v>3198</v>
      </c>
      <c r="D895" t="s">
        <v>3156</v>
      </c>
      <c r="E895">
        <v>1</v>
      </c>
      <c r="F895">
        <f t="shared" si="13"/>
        <v>1</v>
      </c>
    </row>
    <row r="896" spans="2:6">
      <c r="B896" t="s">
        <v>3560</v>
      </c>
      <c r="C896" t="s">
        <v>3198</v>
      </c>
      <c r="D896" t="s">
        <v>3157</v>
      </c>
      <c r="E896">
        <v>1</v>
      </c>
      <c r="F896">
        <f t="shared" si="13"/>
        <v>1</v>
      </c>
    </row>
    <row r="897" spans="2:6">
      <c r="B897" t="s">
        <v>3560</v>
      </c>
      <c r="C897" t="s">
        <v>3568</v>
      </c>
      <c r="D897" t="s">
        <v>3156</v>
      </c>
      <c r="E897">
        <v>1</v>
      </c>
      <c r="F897">
        <f t="shared" si="13"/>
        <v>1</v>
      </c>
    </row>
    <row r="898" spans="2:6">
      <c r="B898" t="s">
        <v>3560</v>
      </c>
      <c r="C898" t="s">
        <v>3568</v>
      </c>
      <c r="D898" t="s">
        <v>3157</v>
      </c>
      <c r="E898">
        <v>1</v>
      </c>
      <c r="F898">
        <f t="shared" si="13"/>
        <v>1</v>
      </c>
    </row>
    <row r="899" spans="2:6">
      <c r="B899" t="s">
        <v>3560</v>
      </c>
      <c r="C899" t="s">
        <v>3569</v>
      </c>
      <c r="D899" t="s">
        <v>3156</v>
      </c>
      <c r="E899">
        <v>1</v>
      </c>
      <c r="F899">
        <f t="shared" si="13"/>
        <v>1</v>
      </c>
    </row>
    <row r="900" spans="2:6">
      <c r="B900" t="s">
        <v>3560</v>
      </c>
      <c r="C900" t="s">
        <v>3569</v>
      </c>
      <c r="D900" t="s">
        <v>3157</v>
      </c>
      <c r="E900">
        <v>1</v>
      </c>
      <c r="F900">
        <f t="shared" si="13"/>
        <v>1</v>
      </c>
    </row>
    <row r="901" spans="2:6">
      <c r="B901" t="s">
        <v>3560</v>
      </c>
      <c r="C901" t="s">
        <v>3570</v>
      </c>
      <c r="D901" t="s">
        <v>3156</v>
      </c>
      <c r="E901">
        <v>1</v>
      </c>
      <c r="F901">
        <f t="shared" si="13"/>
        <v>1</v>
      </c>
    </row>
    <row r="902" spans="2:6">
      <c r="B902" t="s">
        <v>3560</v>
      </c>
      <c r="C902" t="s">
        <v>3570</v>
      </c>
      <c r="D902" t="s">
        <v>3157</v>
      </c>
      <c r="E902">
        <v>1</v>
      </c>
      <c r="F902">
        <f t="shared" ref="F902:F965" si="14">E902</f>
        <v>1</v>
      </c>
    </row>
    <row r="903" spans="2:6">
      <c r="B903" t="s">
        <v>3560</v>
      </c>
      <c r="C903" t="s">
        <v>3571</v>
      </c>
      <c r="D903" t="s">
        <v>3156</v>
      </c>
      <c r="E903">
        <v>1</v>
      </c>
      <c r="F903">
        <f t="shared" si="14"/>
        <v>1</v>
      </c>
    </row>
    <row r="904" spans="2:6">
      <c r="B904" t="s">
        <v>3560</v>
      </c>
      <c r="C904" t="s">
        <v>3571</v>
      </c>
      <c r="D904" t="s">
        <v>3157</v>
      </c>
      <c r="E904">
        <v>1</v>
      </c>
      <c r="F904">
        <f t="shared" si="14"/>
        <v>1</v>
      </c>
    </row>
    <row r="905" spans="2:6">
      <c r="B905" t="s">
        <v>3561</v>
      </c>
      <c r="C905" t="s">
        <v>3198</v>
      </c>
      <c r="D905" t="s">
        <v>3156</v>
      </c>
      <c r="E905">
        <v>1</v>
      </c>
      <c r="F905">
        <f t="shared" si="14"/>
        <v>1</v>
      </c>
    </row>
    <row r="906" spans="2:6">
      <c r="B906" t="s">
        <v>3561</v>
      </c>
      <c r="C906" t="s">
        <v>3198</v>
      </c>
      <c r="D906" t="s">
        <v>3157</v>
      </c>
      <c r="E906">
        <v>1</v>
      </c>
      <c r="F906">
        <f t="shared" si="14"/>
        <v>1</v>
      </c>
    </row>
    <row r="907" spans="2:6">
      <c r="B907" t="s">
        <v>3561</v>
      </c>
      <c r="C907" t="s">
        <v>3568</v>
      </c>
      <c r="D907" t="s">
        <v>3156</v>
      </c>
      <c r="E907">
        <v>1</v>
      </c>
      <c r="F907">
        <f t="shared" si="14"/>
        <v>1</v>
      </c>
    </row>
    <row r="908" spans="2:6">
      <c r="B908" t="s">
        <v>3561</v>
      </c>
      <c r="C908" t="s">
        <v>3568</v>
      </c>
      <c r="D908" t="s">
        <v>3157</v>
      </c>
      <c r="E908">
        <v>1</v>
      </c>
      <c r="F908">
        <f t="shared" si="14"/>
        <v>1</v>
      </c>
    </row>
    <row r="909" spans="2:6">
      <c r="B909" t="s">
        <v>3561</v>
      </c>
      <c r="C909" t="s">
        <v>3569</v>
      </c>
      <c r="D909" t="s">
        <v>3156</v>
      </c>
      <c r="E909">
        <v>1</v>
      </c>
      <c r="F909">
        <f t="shared" si="14"/>
        <v>1</v>
      </c>
    </row>
    <row r="910" spans="2:6">
      <c r="B910" t="s">
        <v>3561</v>
      </c>
      <c r="C910" t="s">
        <v>3569</v>
      </c>
      <c r="D910" t="s">
        <v>3157</v>
      </c>
      <c r="E910">
        <v>1</v>
      </c>
      <c r="F910">
        <f t="shared" si="14"/>
        <v>1</v>
      </c>
    </row>
    <row r="911" spans="2:6">
      <c r="B911" t="s">
        <v>3561</v>
      </c>
      <c r="C911" t="s">
        <v>3570</v>
      </c>
      <c r="D911" t="s">
        <v>3156</v>
      </c>
      <c r="E911">
        <v>1</v>
      </c>
      <c r="F911">
        <f t="shared" si="14"/>
        <v>1</v>
      </c>
    </row>
    <row r="912" spans="2:6">
      <c r="B912" t="s">
        <v>3561</v>
      </c>
      <c r="C912" t="s">
        <v>3570</v>
      </c>
      <c r="D912" t="s">
        <v>3157</v>
      </c>
      <c r="E912">
        <v>1</v>
      </c>
      <c r="F912">
        <f t="shared" si="14"/>
        <v>1</v>
      </c>
    </row>
    <row r="913" spans="2:6">
      <c r="B913" t="s">
        <v>3561</v>
      </c>
      <c r="C913" t="s">
        <v>3571</v>
      </c>
      <c r="D913" t="s">
        <v>3156</v>
      </c>
      <c r="E913">
        <v>1</v>
      </c>
      <c r="F913">
        <f t="shared" si="14"/>
        <v>1</v>
      </c>
    </row>
    <row r="914" spans="2:6">
      <c r="B914" t="s">
        <v>3561</v>
      </c>
      <c r="C914" t="s">
        <v>3571</v>
      </c>
      <c r="D914" t="s">
        <v>3157</v>
      </c>
      <c r="E914">
        <v>1</v>
      </c>
      <c r="F914">
        <f t="shared" si="14"/>
        <v>1</v>
      </c>
    </row>
    <row r="915" spans="2:6">
      <c r="B915" t="s">
        <v>3562</v>
      </c>
      <c r="C915" t="s">
        <v>3198</v>
      </c>
      <c r="D915" t="s">
        <v>3156</v>
      </c>
      <c r="E915">
        <v>1</v>
      </c>
      <c r="F915">
        <f t="shared" si="14"/>
        <v>1</v>
      </c>
    </row>
    <row r="916" spans="2:6">
      <c r="B916" t="s">
        <v>3562</v>
      </c>
      <c r="C916" t="s">
        <v>3198</v>
      </c>
      <c r="D916" t="s">
        <v>3157</v>
      </c>
      <c r="E916">
        <v>1</v>
      </c>
      <c r="F916">
        <f t="shared" si="14"/>
        <v>1</v>
      </c>
    </row>
    <row r="917" spans="2:6">
      <c r="B917" t="s">
        <v>3562</v>
      </c>
      <c r="C917" t="s">
        <v>3568</v>
      </c>
      <c r="D917" t="s">
        <v>3156</v>
      </c>
      <c r="E917">
        <v>1</v>
      </c>
      <c r="F917">
        <f t="shared" si="14"/>
        <v>1</v>
      </c>
    </row>
    <row r="918" spans="2:6">
      <c r="B918" t="s">
        <v>3562</v>
      </c>
      <c r="C918" t="s">
        <v>3568</v>
      </c>
      <c r="D918" t="s">
        <v>3157</v>
      </c>
      <c r="E918">
        <v>1</v>
      </c>
      <c r="F918">
        <f t="shared" si="14"/>
        <v>1</v>
      </c>
    </row>
    <row r="919" spans="2:6">
      <c r="B919" t="s">
        <v>3562</v>
      </c>
      <c r="C919" t="s">
        <v>3569</v>
      </c>
      <c r="D919" t="s">
        <v>3156</v>
      </c>
      <c r="E919">
        <v>1</v>
      </c>
      <c r="F919">
        <f t="shared" si="14"/>
        <v>1</v>
      </c>
    </row>
    <row r="920" spans="2:6">
      <c r="B920" t="s">
        <v>3562</v>
      </c>
      <c r="C920" t="s">
        <v>3569</v>
      </c>
      <c r="D920" t="s">
        <v>3157</v>
      </c>
      <c r="E920">
        <v>1</v>
      </c>
      <c r="F920">
        <f t="shared" si="14"/>
        <v>1</v>
      </c>
    </row>
    <row r="921" spans="2:6">
      <c r="B921" t="s">
        <v>3562</v>
      </c>
      <c r="C921" t="s">
        <v>3570</v>
      </c>
      <c r="D921" t="s">
        <v>3156</v>
      </c>
      <c r="E921">
        <v>1</v>
      </c>
      <c r="F921">
        <f t="shared" si="14"/>
        <v>1</v>
      </c>
    </row>
    <row r="922" spans="2:6">
      <c r="B922" t="s">
        <v>3562</v>
      </c>
      <c r="C922" t="s">
        <v>3570</v>
      </c>
      <c r="D922" t="s">
        <v>3157</v>
      </c>
      <c r="E922">
        <v>1</v>
      </c>
      <c r="F922">
        <f t="shared" si="14"/>
        <v>1</v>
      </c>
    </row>
    <row r="923" spans="2:6">
      <c r="B923" t="s">
        <v>3562</v>
      </c>
      <c r="C923" t="s">
        <v>3571</v>
      </c>
      <c r="D923" t="s">
        <v>3156</v>
      </c>
      <c r="E923">
        <v>1</v>
      </c>
      <c r="F923">
        <f t="shared" si="14"/>
        <v>1</v>
      </c>
    </row>
    <row r="924" spans="2:6">
      <c r="B924" t="s">
        <v>3562</v>
      </c>
      <c r="C924" t="s">
        <v>3571</v>
      </c>
      <c r="D924" t="s">
        <v>3157</v>
      </c>
      <c r="E924">
        <v>1</v>
      </c>
      <c r="F924">
        <f t="shared" si="14"/>
        <v>1</v>
      </c>
    </row>
    <row r="925" spans="2:6">
      <c r="B925" t="s">
        <v>3563</v>
      </c>
      <c r="C925" t="s">
        <v>3198</v>
      </c>
      <c r="D925" t="s">
        <v>3156</v>
      </c>
      <c r="E925">
        <v>1</v>
      </c>
      <c r="F925">
        <f t="shared" si="14"/>
        <v>1</v>
      </c>
    </row>
    <row r="926" spans="2:6">
      <c r="B926" t="s">
        <v>3563</v>
      </c>
      <c r="C926" t="s">
        <v>3198</v>
      </c>
      <c r="D926" t="s">
        <v>3157</v>
      </c>
      <c r="E926">
        <v>1</v>
      </c>
      <c r="F926">
        <f t="shared" si="14"/>
        <v>1</v>
      </c>
    </row>
    <row r="927" spans="2:6">
      <c r="B927" t="s">
        <v>3563</v>
      </c>
      <c r="C927" t="s">
        <v>3568</v>
      </c>
      <c r="D927" t="s">
        <v>3156</v>
      </c>
      <c r="E927">
        <v>1</v>
      </c>
      <c r="F927">
        <f t="shared" si="14"/>
        <v>1</v>
      </c>
    </row>
    <row r="928" spans="2:6">
      <c r="B928" t="s">
        <v>3563</v>
      </c>
      <c r="C928" t="s">
        <v>3568</v>
      </c>
      <c r="D928" t="s">
        <v>3157</v>
      </c>
      <c r="E928">
        <v>1</v>
      </c>
      <c r="F928">
        <f t="shared" si="14"/>
        <v>1</v>
      </c>
    </row>
    <row r="929" spans="2:6">
      <c r="B929" t="s">
        <v>3563</v>
      </c>
      <c r="C929" t="s">
        <v>3569</v>
      </c>
      <c r="D929" t="s">
        <v>3156</v>
      </c>
      <c r="E929">
        <v>1</v>
      </c>
      <c r="F929">
        <f t="shared" si="14"/>
        <v>1</v>
      </c>
    </row>
    <row r="930" spans="2:6">
      <c r="B930" t="s">
        <v>3563</v>
      </c>
      <c r="C930" t="s">
        <v>3569</v>
      </c>
      <c r="D930" t="s">
        <v>3157</v>
      </c>
      <c r="E930">
        <v>1</v>
      </c>
      <c r="F930">
        <f t="shared" si="14"/>
        <v>1</v>
      </c>
    </row>
    <row r="931" spans="2:6">
      <c r="B931" t="s">
        <v>3563</v>
      </c>
      <c r="C931" t="s">
        <v>3570</v>
      </c>
      <c r="D931" t="s">
        <v>3156</v>
      </c>
      <c r="E931">
        <v>1</v>
      </c>
      <c r="F931">
        <f t="shared" si="14"/>
        <v>1</v>
      </c>
    </row>
    <row r="932" spans="2:6">
      <c r="B932" t="s">
        <v>3563</v>
      </c>
      <c r="C932" t="s">
        <v>3570</v>
      </c>
      <c r="D932" t="s">
        <v>3157</v>
      </c>
      <c r="E932">
        <v>1</v>
      </c>
      <c r="F932">
        <f t="shared" si="14"/>
        <v>1</v>
      </c>
    </row>
    <row r="933" spans="2:6">
      <c r="B933" t="s">
        <v>3563</v>
      </c>
      <c r="C933" t="s">
        <v>3571</v>
      </c>
      <c r="D933" t="s">
        <v>3156</v>
      </c>
      <c r="E933">
        <v>1</v>
      </c>
      <c r="F933">
        <f t="shared" si="14"/>
        <v>1</v>
      </c>
    </row>
    <row r="934" spans="2:6">
      <c r="B934" t="s">
        <v>3563</v>
      </c>
      <c r="C934" t="s">
        <v>3571</v>
      </c>
      <c r="D934" t="s">
        <v>3157</v>
      </c>
      <c r="E934">
        <v>1</v>
      </c>
      <c r="F934">
        <f t="shared" si="14"/>
        <v>1</v>
      </c>
    </row>
    <row r="935" spans="2:6">
      <c r="B935" t="s">
        <v>3564</v>
      </c>
      <c r="C935" t="s">
        <v>3198</v>
      </c>
      <c r="D935" t="s">
        <v>3156</v>
      </c>
      <c r="E935">
        <v>1</v>
      </c>
      <c r="F935">
        <f t="shared" si="14"/>
        <v>1</v>
      </c>
    </row>
    <row r="936" spans="2:6">
      <c r="B936" t="s">
        <v>3564</v>
      </c>
      <c r="C936" t="s">
        <v>3198</v>
      </c>
      <c r="D936" t="s">
        <v>3157</v>
      </c>
      <c r="E936">
        <v>1</v>
      </c>
      <c r="F936">
        <f t="shared" si="14"/>
        <v>1</v>
      </c>
    </row>
    <row r="937" spans="2:6">
      <c r="B937" t="s">
        <v>3564</v>
      </c>
      <c r="C937" t="s">
        <v>3568</v>
      </c>
      <c r="D937" t="s">
        <v>3156</v>
      </c>
      <c r="E937">
        <v>1</v>
      </c>
      <c r="F937">
        <f t="shared" si="14"/>
        <v>1</v>
      </c>
    </row>
    <row r="938" spans="2:6">
      <c r="B938" t="s">
        <v>3564</v>
      </c>
      <c r="C938" t="s">
        <v>3568</v>
      </c>
      <c r="D938" t="s">
        <v>3157</v>
      </c>
      <c r="E938">
        <v>1</v>
      </c>
      <c r="F938">
        <f t="shared" si="14"/>
        <v>1</v>
      </c>
    </row>
    <row r="939" spans="2:6">
      <c r="B939" t="s">
        <v>3564</v>
      </c>
      <c r="C939" t="s">
        <v>3569</v>
      </c>
      <c r="D939" t="s">
        <v>3156</v>
      </c>
      <c r="E939">
        <v>1</v>
      </c>
      <c r="F939">
        <f t="shared" si="14"/>
        <v>1</v>
      </c>
    </row>
    <row r="940" spans="2:6">
      <c r="B940" t="s">
        <v>3564</v>
      </c>
      <c r="C940" t="s">
        <v>3569</v>
      </c>
      <c r="D940" t="s">
        <v>3157</v>
      </c>
      <c r="E940">
        <v>1</v>
      </c>
      <c r="F940">
        <f t="shared" si="14"/>
        <v>1</v>
      </c>
    </row>
    <row r="941" spans="2:6">
      <c r="B941" t="s">
        <v>3564</v>
      </c>
      <c r="C941" t="s">
        <v>3570</v>
      </c>
      <c r="D941" t="s">
        <v>3156</v>
      </c>
      <c r="E941">
        <v>1</v>
      </c>
      <c r="F941">
        <f t="shared" si="14"/>
        <v>1</v>
      </c>
    </row>
    <row r="942" spans="2:6">
      <c r="B942" t="s">
        <v>3564</v>
      </c>
      <c r="C942" t="s">
        <v>3570</v>
      </c>
      <c r="D942" t="s">
        <v>3157</v>
      </c>
      <c r="E942">
        <v>1</v>
      </c>
      <c r="F942">
        <f t="shared" si="14"/>
        <v>1</v>
      </c>
    </row>
    <row r="943" spans="2:6">
      <c r="B943" t="s">
        <v>3564</v>
      </c>
      <c r="C943" t="s">
        <v>3571</v>
      </c>
      <c r="D943" t="s">
        <v>3156</v>
      </c>
      <c r="E943">
        <v>1</v>
      </c>
      <c r="F943">
        <f t="shared" si="14"/>
        <v>1</v>
      </c>
    </row>
    <row r="944" spans="2:6">
      <c r="B944" t="s">
        <v>3564</v>
      </c>
      <c r="C944" t="s">
        <v>3571</v>
      </c>
      <c r="D944" t="s">
        <v>3157</v>
      </c>
      <c r="E944">
        <v>1</v>
      </c>
      <c r="F944">
        <f t="shared" si="14"/>
        <v>1</v>
      </c>
    </row>
    <row r="945" spans="2:6">
      <c r="B945" t="s">
        <v>3565</v>
      </c>
      <c r="C945" t="s">
        <v>3198</v>
      </c>
      <c r="D945" t="s">
        <v>3156</v>
      </c>
      <c r="E945">
        <v>1</v>
      </c>
      <c r="F945">
        <f t="shared" si="14"/>
        <v>1</v>
      </c>
    </row>
    <row r="946" spans="2:6">
      <c r="B946" t="s">
        <v>3565</v>
      </c>
      <c r="C946" t="s">
        <v>3198</v>
      </c>
      <c r="D946" t="s">
        <v>3157</v>
      </c>
      <c r="E946">
        <v>1</v>
      </c>
      <c r="F946">
        <f t="shared" si="14"/>
        <v>1</v>
      </c>
    </row>
    <row r="947" spans="2:6">
      <c r="B947" t="s">
        <v>3565</v>
      </c>
      <c r="C947" t="s">
        <v>3568</v>
      </c>
      <c r="D947" t="s">
        <v>3156</v>
      </c>
      <c r="E947">
        <v>1</v>
      </c>
      <c r="F947">
        <f t="shared" si="14"/>
        <v>1</v>
      </c>
    </row>
    <row r="948" spans="2:6">
      <c r="B948" t="s">
        <v>3565</v>
      </c>
      <c r="C948" t="s">
        <v>3568</v>
      </c>
      <c r="D948" t="s">
        <v>3157</v>
      </c>
      <c r="E948">
        <v>1</v>
      </c>
      <c r="F948">
        <f t="shared" si="14"/>
        <v>1</v>
      </c>
    </row>
    <row r="949" spans="2:6">
      <c r="B949" t="s">
        <v>3565</v>
      </c>
      <c r="C949" t="s">
        <v>3569</v>
      </c>
      <c r="D949" t="s">
        <v>3156</v>
      </c>
      <c r="E949">
        <v>1</v>
      </c>
      <c r="F949">
        <f t="shared" si="14"/>
        <v>1</v>
      </c>
    </row>
    <row r="950" spans="2:6">
      <c r="B950" t="s">
        <v>3565</v>
      </c>
      <c r="C950" t="s">
        <v>3569</v>
      </c>
      <c r="D950" t="s">
        <v>3157</v>
      </c>
      <c r="E950">
        <v>1</v>
      </c>
      <c r="F950">
        <f t="shared" si="14"/>
        <v>1</v>
      </c>
    </row>
    <row r="951" spans="2:6">
      <c r="B951" t="s">
        <v>3565</v>
      </c>
      <c r="C951" t="s">
        <v>3570</v>
      </c>
      <c r="D951" t="s">
        <v>3156</v>
      </c>
      <c r="E951">
        <v>1</v>
      </c>
      <c r="F951">
        <f t="shared" si="14"/>
        <v>1</v>
      </c>
    </row>
    <row r="952" spans="2:6">
      <c r="B952" t="s">
        <v>3565</v>
      </c>
      <c r="C952" t="s">
        <v>3570</v>
      </c>
      <c r="D952" t="s">
        <v>3157</v>
      </c>
      <c r="E952">
        <v>1</v>
      </c>
      <c r="F952">
        <f t="shared" si="14"/>
        <v>1</v>
      </c>
    </row>
    <row r="953" spans="2:6">
      <c r="B953" t="s">
        <v>3565</v>
      </c>
      <c r="C953" t="s">
        <v>3571</v>
      </c>
      <c r="D953" t="s">
        <v>3156</v>
      </c>
      <c r="E953">
        <v>1</v>
      </c>
      <c r="F953">
        <f t="shared" si="14"/>
        <v>1</v>
      </c>
    </row>
    <row r="954" spans="2:6">
      <c r="B954" t="s">
        <v>3565</v>
      </c>
      <c r="C954" t="s">
        <v>3571</v>
      </c>
      <c r="D954" t="s">
        <v>3157</v>
      </c>
      <c r="E954">
        <v>1</v>
      </c>
      <c r="F954">
        <f t="shared" si="14"/>
        <v>1</v>
      </c>
    </row>
    <row r="955" spans="2:6">
      <c r="B955" t="s">
        <v>3566</v>
      </c>
      <c r="C955" t="s">
        <v>3198</v>
      </c>
      <c r="D955" t="s">
        <v>3156</v>
      </c>
      <c r="E955">
        <v>1</v>
      </c>
      <c r="F955">
        <f t="shared" si="14"/>
        <v>1</v>
      </c>
    </row>
    <row r="956" spans="2:6">
      <c r="B956" t="s">
        <v>3566</v>
      </c>
      <c r="C956" t="s">
        <v>3198</v>
      </c>
      <c r="D956" t="s">
        <v>3157</v>
      </c>
      <c r="E956">
        <v>1</v>
      </c>
      <c r="F956">
        <f t="shared" si="14"/>
        <v>1</v>
      </c>
    </row>
    <row r="957" spans="2:6">
      <c r="B957" t="s">
        <v>3566</v>
      </c>
      <c r="C957" t="s">
        <v>3568</v>
      </c>
      <c r="D957" t="s">
        <v>3156</v>
      </c>
      <c r="E957">
        <v>1</v>
      </c>
      <c r="F957">
        <f t="shared" si="14"/>
        <v>1</v>
      </c>
    </row>
    <row r="958" spans="2:6">
      <c r="B958" t="s">
        <v>3566</v>
      </c>
      <c r="C958" t="s">
        <v>3568</v>
      </c>
      <c r="D958" t="s">
        <v>3157</v>
      </c>
      <c r="E958">
        <v>1</v>
      </c>
      <c r="F958">
        <f t="shared" si="14"/>
        <v>1</v>
      </c>
    </row>
    <row r="959" spans="2:6">
      <c r="B959" t="s">
        <v>3566</v>
      </c>
      <c r="C959" t="s">
        <v>3569</v>
      </c>
      <c r="D959" t="s">
        <v>3156</v>
      </c>
      <c r="E959">
        <v>1</v>
      </c>
      <c r="F959">
        <f t="shared" si="14"/>
        <v>1</v>
      </c>
    </row>
    <row r="960" spans="2:6">
      <c r="B960" t="s">
        <v>3566</v>
      </c>
      <c r="C960" t="s">
        <v>3569</v>
      </c>
      <c r="D960" t="s">
        <v>3157</v>
      </c>
      <c r="E960">
        <v>1</v>
      </c>
      <c r="F960">
        <f t="shared" si="14"/>
        <v>1</v>
      </c>
    </row>
    <row r="961" spans="1:6">
      <c r="B961" t="s">
        <v>3566</v>
      </c>
      <c r="C961" t="s">
        <v>3570</v>
      </c>
      <c r="D961" t="s">
        <v>3156</v>
      </c>
      <c r="E961">
        <v>1</v>
      </c>
      <c r="F961">
        <f t="shared" si="14"/>
        <v>1</v>
      </c>
    </row>
    <row r="962" spans="1:6">
      <c r="B962" t="s">
        <v>3566</v>
      </c>
      <c r="C962" t="s">
        <v>3570</v>
      </c>
      <c r="D962" t="s">
        <v>3157</v>
      </c>
      <c r="E962">
        <v>1</v>
      </c>
      <c r="F962">
        <f t="shared" si="14"/>
        <v>1</v>
      </c>
    </row>
    <row r="963" spans="1:6">
      <c r="B963" t="s">
        <v>3566</v>
      </c>
      <c r="C963" t="s">
        <v>3571</v>
      </c>
      <c r="D963" t="s">
        <v>3156</v>
      </c>
      <c r="E963">
        <v>1</v>
      </c>
      <c r="F963">
        <f t="shared" si="14"/>
        <v>1</v>
      </c>
    </row>
    <row r="964" spans="1:6">
      <c r="B964" t="s">
        <v>3566</v>
      </c>
      <c r="C964" t="s">
        <v>3571</v>
      </c>
      <c r="D964" t="s">
        <v>3157</v>
      </c>
      <c r="E964">
        <v>1</v>
      </c>
      <c r="F964">
        <f t="shared" si="14"/>
        <v>1</v>
      </c>
    </row>
    <row r="965" spans="1:6">
      <c r="B965" t="s">
        <v>3567</v>
      </c>
      <c r="C965" t="s">
        <v>3198</v>
      </c>
      <c r="D965" t="s">
        <v>3156</v>
      </c>
      <c r="E965">
        <v>1</v>
      </c>
      <c r="F965">
        <f t="shared" si="14"/>
        <v>1</v>
      </c>
    </row>
    <row r="966" spans="1:6">
      <c r="B966" t="s">
        <v>3567</v>
      </c>
      <c r="C966" t="s">
        <v>3198</v>
      </c>
      <c r="D966" t="s">
        <v>3157</v>
      </c>
      <c r="E966">
        <v>1</v>
      </c>
      <c r="F966">
        <f t="shared" ref="F966:F1029" si="15">E966</f>
        <v>1</v>
      </c>
    </row>
    <row r="967" spans="1:6">
      <c r="B967" t="s">
        <v>3567</v>
      </c>
      <c r="C967" t="s">
        <v>3568</v>
      </c>
      <c r="D967" t="s">
        <v>3156</v>
      </c>
      <c r="E967">
        <v>1</v>
      </c>
      <c r="F967">
        <f t="shared" si="15"/>
        <v>1</v>
      </c>
    </row>
    <row r="968" spans="1:6">
      <c r="B968" t="s">
        <v>3567</v>
      </c>
      <c r="C968" t="s">
        <v>3568</v>
      </c>
      <c r="D968" t="s">
        <v>3157</v>
      </c>
      <c r="E968">
        <v>1</v>
      </c>
      <c r="F968">
        <f t="shared" si="15"/>
        <v>1</v>
      </c>
    </row>
    <row r="969" spans="1:6">
      <c r="B969" t="s">
        <v>3567</v>
      </c>
      <c r="C969" t="s">
        <v>3569</v>
      </c>
      <c r="D969" t="s">
        <v>3156</v>
      </c>
      <c r="E969">
        <v>1</v>
      </c>
      <c r="F969">
        <f t="shared" si="15"/>
        <v>1</v>
      </c>
    </row>
    <row r="970" spans="1:6">
      <c r="B970" t="s">
        <v>3567</v>
      </c>
      <c r="C970" t="s">
        <v>3569</v>
      </c>
      <c r="D970" t="s">
        <v>3157</v>
      </c>
      <c r="E970">
        <v>1</v>
      </c>
      <c r="F970">
        <f t="shared" si="15"/>
        <v>1</v>
      </c>
    </row>
    <row r="971" spans="1:6">
      <c r="B971" t="s">
        <v>3567</v>
      </c>
      <c r="C971" t="s">
        <v>3570</v>
      </c>
      <c r="D971" t="s">
        <v>3156</v>
      </c>
      <c r="E971">
        <v>1</v>
      </c>
      <c r="F971">
        <f t="shared" si="15"/>
        <v>1</v>
      </c>
    </row>
    <row r="972" spans="1:6">
      <c r="B972" t="s">
        <v>3567</v>
      </c>
      <c r="C972" t="s">
        <v>3570</v>
      </c>
      <c r="D972" t="s">
        <v>3157</v>
      </c>
      <c r="E972">
        <v>1</v>
      </c>
      <c r="F972">
        <f t="shared" si="15"/>
        <v>1</v>
      </c>
    </row>
    <row r="973" spans="1:6">
      <c r="B973" t="s">
        <v>3567</v>
      </c>
      <c r="C973" t="s">
        <v>3571</v>
      </c>
      <c r="D973" t="s">
        <v>3156</v>
      </c>
      <c r="E973">
        <v>1</v>
      </c>
      <c r="F973">
        <f t="shared" si="15"/>
        <v>1</v>
      </c>
    </row>
    <row r="974" spans="1:6">
      <c r="B974" t="s">
        <v>3567</v>
      </c>
      <c r="C974" t="s">
        <v>3571</v>
      </c>
      <c r="D974" t="s">
        <v>3157</v>
      </c>
      <c r="E974">
        <v>1</v>
      </c>
      <c r="F974">
        <f t="shared" si="15"/>
        <v>1</v>
      </c>
    </row>
    <row r="975" spans="1:6">
      <c r="A975" t="s">
        <v>3130</v>
      </c>
      <c r="B975" t="s">
        <v>3156</v>
      </c>
      <c r="C975" t="s">
        <v>3198</v>
      </c>
      <c r="D975" t="s">
        <v>3156</v>
      </c>
      <c r="E975">
        <v>1</v>
      </c>
      <c r="F975">
        <f t="shared" si="15"/>
        <v>1</v>
      </c>
    </row>
    <row r="976" spans="1:6">
      <c r="B976" t="s">
        <v>3156</v>
      </c>
      <c r="C976" t="s">
        <v>3198</v>
      </c>
      <c r="D976" t="s">
        <v>3157</v>
      </c>
      <c r="E976">
        <v>1</v>
      </c>
      <c r="F976">
        <f t="shared" si="15"/>
        <v>1</v>
      </c>
    </row>
    <row r="977" spans="2:6">
      <c r="B977" t="s">
        <v>3156</v>
      </c>
      <c r="C977" t="s">
        <v>3568</v>
      </c>
      <c r="D977" t="s">
        <v>3156</v>
      </c>
      <c r="E977">
        <v>1</v>
      </c>
      <c r="F977">
        <f t="shared" si="15"/>
        <v>1</v>
      </c>
    </row>
    <row r="978" spans="2:6">
      <c r="B978" t="s">
        <v>3156</v>
      </c>
      <c r="C978" t="s">
        <v>3568</v>
      </c>
      <c r="D978" t="s">
        <v>3157</v>
      </c>
      <c r="E978">
        <v>1</v>
      </c>
      <c r="F978">
        <f t="shared" si="15"/>
        <v>1</v>
      </c>
    </row>
    <row r="979" spans="2:6">
      <c r="B979" t="s">
        <v>3156</v>
      </c>
      <c r="C979" t="s">
        <v>3569</v>
      </c>
      <c r="D979" t="s">
        <v>3156</v>
      </c>
      <c r="E979">
        <v>1</v>
      </c>
      <c r="F979">
        <f t="shared" si="15"/>
        <v>1</v>
      </c>
    </row>
    <row r="980" spans="2:6">
      <c r="B980" t="s">
        <v>3156</v>
      </c>
      <c r="C980" t="s">
        <v>3569</v>
      </c>
      <c r="D980" t="s">
        <v>3157</v>
      </c>
      <c r="E980">
        <v>1</v>
      </c>
      <c r="F980">
        <f t="shared" si="15"/>
        <v>1</v>
      </c>
    </row>
    <row r="981" spans="2:6">
      <c r="B981" t="s">
        <v>3156</v>
      </c>
      <c r="C981" t="s">
        <v>3570</v>
      </c>
      <c r="D981" t="s">
        <v>3156</v>
      </c>
      <c r="E981">
        <v>1</v>
      </c>
      <c r="F981">
        <f t="shared" si="15"/>
        <v>1</v>
      </c>
    </row>
    <row r="982" spans="2:6">
      <c r="B982" t="s">
        <v>3156</v>
      </c>
      <c r="C982" t="s">
        <v>3570</v>
      </c>
      <c r="D982" t="s">
        <v>3157</v>
      </c>
      <c r="E982">
        <v>1</v>
      </c>
      <c r="F982">
        <f t="shared" si="15"/>
        <v>1</v>
      </c>
    </row>
    <row r="983" spans="2:6">
      <c r="B983" t="s">
        <v>3156</v>
      </c>
      <c r="C983" t="s">
        <v>3571</v>
      </c>
      <c r="D983" t="s">
        <v>3156</v>
      </c>
      <c r="E983">
        <v>1</v>
      </c>
      <c r="F983">
        <f t="shared" si="15"/>
        <v>1</v>
      </c>
    </row>
    <row r="984" spans="2:6">
      <c r="B984" t="s">
        <v>3156</v>
      </c>
      <c r="C984" t="s">
        <v>3571</v>
      </c>
      <c r="D984" t="s">
        <v>3157</v>
      </c>
      <c r="E984">
        <v>1</v>
      </c>
      <c r="F984">
        <f t="shared" si="15"/>
        <v>1</v>
      </c>
    </row>
    <row r="985" spans="2:6">
      <c r="B985" t="s">
        <v>3157</v>
      </c>
      <c r="C985" t="s">
        <v>3198</v>
      </c>
      <c r="D985" t="s">
        <v>3156</v>
      </c>
      <c r="E985">
        <v>1</v>
      </c>
      <c r="F985">
        <f t="shared" si="15"/>
        <v>1</v>
      </c>
    </row>
    <row r="986" spans="2:6">
      <c r="B986" t="s">
        <v>3157</v>
      </c>
      <c r="C986" t="s">
        <v>3198</v>
      </c>
      <c r="D986" t="s">
        <v>3157</v>
      </c>
      <c r="E986">
        <v>1</v>
      </c>
      <c r="F986">
        <f t="shared" si="15"/>
        <v>1</v>
      </c>
    </row>
    <row r="987" spans="2:6">
      <c r="B987" t="s">
        <v>3157</v>
      </c>
      <c r="C987" t="s">
        <v>3568</v>
      </c>
      <c r="D987" t="s">
        <v>3156</v>
      </c>
      <c r="E987">
        <v>1</v>
      </c>
      <c r="F987">
        <f t="shared" si="15"/>
        <v>1</v>
      </c>
    </row>
    <row r="988" spans="2:6">
      <c r="B988" t="s">
        <v>3157</v>
      </c>
      <c r="C988" t="s">
        <v>3568</v>
      </c>
      <c r="D988" t="s">
        <v>3157</v>
      </c>
      <c r="E988">
        <v>1</v>
      </c>
      <c r="F988">
        <f t="shared" si="15"/>
        <v>1</v>
      </c>
    </row>
    <row r="989" spans="2:6">
      <c r="B989" t="s">
        <v>3157</v>
      </c>
      <c r="C989" t="s">
        <v>3569</v>
      </c>
      <c r="D989" t="s">
        <v>3156</v>
      </c>
      <c r="E989">
        <v>1</v>
      </c>
      <c r="F989">
        <f t="shared" si="15"/>
        <v>1</v>
      </c>
    </row>
    <row r="990" spans="2:6">
      <c r="B990" t="s">
        <v>3157</v>
      </c>
      <c r="C990" t="s">
        <v>3569</v>
      </c>
      <c r="D990" t="s">
        <v>3157</v>
      </c>
      <c r="E990">
        <v>1</v>
      </c>
      <c r="F990">
        <f t="shared" si="15"/>
        <v>1</v>
      </c>
    </row>
    <row r="991" spans="2:6">
      <c r="B991" t="s">
        <v>3157</v>
      </c>
      <c r="C991" t="s">
        <v>3570</v>
      </c>
      <c r="D991" t="s">
        <v>3156</v>
      </c>
      <c r="E991">
        <v>1</v>
      </c>
      <c r="F991">
        <f t="shared" si="15"/>
        <v>1</v>
      </c>
    </row>
    <row r="992" spans="2:6">
      <c r="B992" t="s">
        <v>3157</v>
      </c>
      <c r="C992" t="s">
        <v>3570</v>
      </c>
      <c r="D992" t="s">
        <v>3157</v>
      </c>
      <c r="E992">
        <v>1</v>
      </c>
      <c r="F992">
        <f t="shared" si="15"/>
        <v>1</v>
      </c>
    </row>
    <row r="993" spans="2:6">
      <c r="B993" t="s">
        <v>3157</v>
      </c>
      <c r="C993" t="s">
        <v>3571</v>
      </c>
      <c r="D993" t="s">
        <v>3156</v>
      </c>
      <c r="E993">
        <v>1</v>
      </c>
      <c r="F993">
        <f t="shared" si="15"/>
        <v>1</v>
      </c>
    </row>
    <row r="994" spans="2:6">
      <c r="B994" t="s">
        <v>3157</v>
      </c>
      <c r="C994" t="s">
        <v>3571</v>
      </c>
      <c r="D994" t="s">
        <v>3157</v>
      </c>
      <c r="E994">
        <v>1</v>
      </c>
      <c r="F994">
        <f t="shared" si="15"/>
        <v>1</v>
      </c>
    </row>
    <row r="995" spans="2:6">
      <c r="B995" t="s">
        <v>3158</v>
      </c>
      <c r="C995" t="s">
        <v>3198</v>
      </c>
      <c r="D995" t="s">
        <v>3156</v>
      </c>
      <c r="E995">
        <v>1</v>
      </c>
      <c r="F995">
        <f t="shared" si="15"/>
        <v>1</v>
      </c>
    </row>
    <row r="996" spans="2:6">
      <c r="B996" t="s">
        <v>3158</v>
      </c>
      <c r="C996" t="s">
        <v>3198</v>
      </c>
      <c r="D996" t="s">
        <v>3157</v>
      </c>
      <c r="E996">
        <v>1</v>
      </c>
      <c r="F996">
        <f t="shared" si="15"/>
        <v>1</v>
      </c>
    </row>
    <row r="997" spans="2:6">
      <c r="B997" t="s">
        <v>3158</v>
      </c>
      <c r="C997" t="s">
        <v>3568</v>
      </c>
      <c r="D997" t="s">
        <v>3156</v>
      </c>
      <c r="E997">
        <v>1</v>
      </c>
      <c r="F997">
        <f t="shared" si="15"/>
        <v>1</v>
      </c>
    </row>
    <row r="998" spans="2:6">
      <c r="B998" t="s">
        <v>3158</v>
      </c>
      <c r="C998" t="s">
        <v>3568</v>
      </c>
      <c r="D998" t="s">
        <v>3157</v>
      </c>
      <c r="E998">
        <v>1</v>
      </c>
      <c r="F998">
        <f t="shared" si="15"/>
        <v>1</v>
      </c>
    </row>
    <row r="999" spans="2:6">
      <c r="B999" t="s">
        <v>3158</v>
      </c>
      <c r="C999" t="s">
        <v>3569</v>
      </c>
      <c r="D999" t="s">
        <v>3156</v>
      </c>
      <c r="E999">
        <v>1</v>
      </c>
      <c r="F999">
        <f t="shared" si="15"/>
        <v>1</v>
      </c>
    </row>
    <row r="1000" spans="2:6">
      <c r="B1000" t="s">
        <v>3158</v>
      </c>
      <c r="C1000" t="s">
        <v>3569</v>
      </c>
      <c r="D1000" t="s">
        <v>3157</v>
      </c>
      <c r="E1000">
        <v>1</v>
      </c>
      <c r="F1000">
        <f t="shared" si="15"/>
        <v>1</v>
      </c>
    </row>
    <row r="1001" spans="2:6">
      <c r="B1001" t="s">
        <v>3158</v>
      </c>
      <c r="C1001" t="s">
        <v>3570</v>
      </c>
      <c r="D1001" t="s">
        <v>3156</v>
      </c>
      <c r="E1001">
        <v>1</v>
      </c>
      <c r="F1001">
        <f t="shared" si="15"/>
        <v>1</v>
      </c>
    </row>
    <row r="1002" spans="2:6">
      <c r="B1002" t="s">
        <v>3158</v>
      </c>
      <c r="C1002" t="s">
        <v>3570</v>
      </c>
      <c r="D1002" t="s">
        <v>3157</v>
      </c>
      <c r="E1002">
        <v>1</v>
      </c>
      <c r="F1002">
        <f t="shared" si="15"/>
        <v>1</v>
      </c>
    </row>
    <row r="1003" spans="2:6">
      <c r="B1003" t="s">
        <v>3158</v>
      </c>
      <c r="C1003" t="s">
        <v>3571</v>
      </c>
      <c r="D1003" t="s">
        <v>3156</v>
      </c>
      <c r="E1003">
        <v>1</v>
      </c>
      <c r="F1003">
        <f t="shared" si="15"/>
        <v>1</v>
      </c>
    </row>
    <row r="1004" spans="2:6">
      <c r="B1004" t="s">
        <v>3158</v>
      </c>
      <c r="C1004" t="s">
        <v>3571</v>
      </c>
      <c r="D1004" t="s">
        <v>3157</v>
      </c>
      <c r="E1004">
        <v>1</v>
      </c>
      <c r="F1004">
        <f t="shared" si="15"/>
        <v>1</v>
      </c>
    </row>
    <row r="1005" spans="2:6">
      <c r="B1005" t="s">
        <v>3159</v>
      </c>
      <c r="C1005" t="s">
        <v>3198</v>
      </c>
      <c r="D1005" t="s">
        <v>3156</v>
      </c>
      <c r="E1005">
        <v>1</v>
      </c>
      <c r="F1005">
        <f t="shared" si="15"/>
        <v>1</v>
      </c>
    </row>
    <row r="1006" spans="2:6">
      <c r="B1006" t="s">
        <v>3159</v>
      </c>
      <c r="C1006" t="s">
        <v>3198</v>
      </c>
      <c r="D1006" t="s">
        <v>3157</v>
      </c>
      <c r="E1006">
        <v>1</v>
      </c>
      <c r="F1006">
        <f t="shared" si="15"/>
        <v>1</v>
      </c>
    </row>
    <row r="1007" spans="2:6">
      <c r="B1007" t="s">
        <v>3159</v>
      </c>
      <c r="C1007" t="s">
        <v>3568</v>
      </c>
      <c r="D1007" t="s">
        <v>3156</v>
      </c>
      <c r="E1007">
        <v>1</v>
      </c>
      <c r="F1007">
        <f t="shared" si="15"/>
        <v>1</v>
      </c>
    </row>
    <row r="1008" spans="2:6">
      <c r="B1008" t="s">
        <v>3159</v>
      </c>
      <c r="C1008" t="s">
        <v>3568</v>
      </c>
      <c r="D1008" t="s">
        <v>3157</v>
      </c>
      <c r="E1008">
        <v>1</v>
      </c>
      <c r="F1008">
        <f t="shared" si="15"/>
        <v>1</v>
      </c>
    </row>
    <row r="1009" spans="2:6">
      <c r="B1009" t="s">
        <v>3159</v>
      </c>
      <c r="C1009" t="s">
        <v>3569</v>
      </c>
      <c r="D1009" t="s">
        <v>3156</v>
      </c>
      <c r="E1009">
        <v>1</v>
      </c>
      <c r="F1009">
        <f t="shared" si="15"/>
        <v>1</v>
      </c>
    </row>
    <row r="1010" spans="2:6">
      <c r="B1010" t="s">
        <v>3159</v>
      </c>
      <c r="C1010" t="s">
        <v>3569</v>
      </c>
      <c r="D1010" t="s">
        <v>3157</v>
      </c>
      <c r="E1010">
        <v>1</v>
      </c>
      <c r="F1010">
        <f t="shared" si="15"/>
        <v>1</v>
      </c>
    </row>
    <row r="1011" spans="2:6">
      <c r="B1011" t="s">
        <v>3159</v>
      </c>
      <c r="C1011" t="s">
        <v>3570</v>
      </c>
      <c r="D1011" t="s">
        <v>3156</v>
      </c>
      <c r="E1011">
        <v>1</v>
      </c>
      <c r="F1011">
        <f t="shared" si="15"/>
        <v>1</v>
      </c>
    </row>
    <row r="1012" spans="2:6">
      <c r="B1012" t="s">
        <v>3159</v>
      </c>
      <c r="C1012" t="s">
        <v>3570</v>
      </c>
      <c r="D1012" t="s">
        <v>3157</v>
      </c>
      <c r="E1012">
        <v>1</v>
      </c>
      <c r="F1012">
        <f t="shared" si="15"/>
        <v>1</v>
      </c>
    </row>
    <row r="1013" spans="2:6">
      <c r="B1013" t="s">
        <v>3159</v>
      </c>
      <c r="C1013" t="s">
        <v>3571</v>
      </c>
      <c r="D1013" t="s">
        <v>3156</v>
      </c>
      <c r="E1013">
        <v>1</v>
      </c>
      <c r="F1013">
        <f t="shared" si="15"/>
        <v>1</v>
      </c>
    </row>
    <row r="1014" spans="2:6">
      <c r="B1014" t="s">
        <v>3159</v>
      </c>
      <c r="C1014" t="s">
        <v>3571</v>
      </c>
      <c r="D1014" t="s">
        <v>3157</v>
      </c>
      <c r="E1014">
        <v>1</v>
      </c>
      <c r="F1014">
        <f t="shared" si="15"/>
        <v>1</v>
      </c>
    </row>
    <row r="1015" spans="2:6">
      <c r="B1015" t="s">
        <v>3160</v>
      </c>
      <c r="C1015" t="s">
        <v>3198</v>
      </c>
      <c r="D1015" t="s">
        <v>3156</v>
      </c>
      <c r="E1015">
        <v>1</v>
      </c>
      <c r="F1015">
        <f t="shared" si="15"/>
        <v>1</v>
      </c>
    </row>
    <row r="1016" spans="2:6">
      <c r="B1016" t="s">
        <v>3160</v>
      </c>
      <c r="C1016" t="s">
        <v>3198</v>
      </c>
      <c r="D1016" t="s">
        <v>3157</v>
      </c>
      <c r="E1016">
        <v>1</v>
      </c>
      <c r="F1016">
        <f t="shared" si="15"/>
        <v>1</v>
      </c>
    </row>
    <row r="1017" spans="2:6">
      <c r="B1017" t="s">
        <v>3160</v>
      </c>
      <c r="C1017" t="s">
        <v>3568</v>
      </c>
      <c r="D1017" t="s">
        <v>3156</v>
      </c>
      <c r="E1017">
        <v>1</v>
      </c>
      <c r="F1017">
        <f t="shared" si="15"/>
        <v>1</v>
      </c>
    </row>
    <row r="1018" spans="2:6">
      <c r="B1018" t="s">
        <v>3160</v>
      </c>
      <c r="C1018" t="s">
        <v>3568</v>
      </c>
      <c r="D1018" t="s">
        <v>3157</v>
      </c>
      <c r="E1018">
        <v>1</v>
      </c>
      <c r="F1018">
        <f t="shared" si="15"/>
        <v>1</v>
      </c>
    </row>
    <row r="1019" spans="2:6">
      <c r="B1019" t="s">
        <v>3160</v>
      </c>
      <c r="C1019" t="s">
        <v>3569</v>
      </c>
      <c r="D1019" t="s">
        <v>3156</v>
      </c>
      <c r="E1019">
        <v>1</v>
      </c>
      <c r="F1019">
        <f t="shared" si="15"/>
        <v>1</v>
      </c>
    </row>
    <row r="1020" spans="2:6">
      <c r="B1020" t="s">
        <v>3160</v>
      </c>
      <c r="C1020" t="s">
        <v>3569</v>
      </c>
      <c r="D1020" t="s">
        <v>3157</v>
      </c>
      <c r="E1020">
        <v>1</v>
      </c>
      <c r="F1020">
        <f t="shared" si="15"/>
        <v>1</v>
      </c>
    </row>
    <row r="1021" spans="2:6">
      <c r="B1021" t="s">
        <v>3160</v>
      </c>
      <c r="C1021" t="s">
        <v>3570</v>
      </c>
      <c r="D1021" t="s">
        <v>3156</v>
      </c>
      <c r="E1021">
        <v>1</v>
      </c>
      <c r="F1021">
        <f t="shared" si="15"/>
        <v>1</v>
      </c>
    </row>
    <row r="1022" spans="2:6">
      <c r="B1022" t="s">
        <v>3160</v>
      </c>
      <c r="C1022" t="s">
        <v>3570</v>
      </c>
      <c r="D1022" t="s">
        <v>3157</v>
      </c>
      <c r="E1022">
        <v>1</v>
      </c>
      <c r="F1022">
        <f t="shared" si="15"/>
        <v>1</v>
      </c>
    </row>
    <row r="1023" spans="2:6">
      <c r="B1023" t="s">
        <v>3160</v>
      </c>
      <c r="C1023" t="s">
        <v>3571</v>
      </c>
      <c r="D1023" t="s">
        <v>3156</v>
      </c>
      <c r="E1023">
        <v>1</v>
      </c>
      <c r="F1023">
        <f t="shared" si="15"/>
        <v>1</v>
      </c>
    </row>
    <row r="1024" spans="2:6">
      <c r="B1024" t="s">
        <v>3160</v>
      </c>
      <c r="C1024" t="s">
        <v>3571</v>
      </c>
      <c r="D1024" t="s">
        <v>3157</v>
      </c>
      <c r="E1024">
        <v>1</v>
      </c>
      <c r="F1024">
        <f t="shared" si="15"/>
        <v>1</v>
      </c>
    </row>
    <row r="1025" spans="2:6">
      <c r="B1025" t="s">
        <v>3161</v>
      </c>
      <c r="C1025" t="s">
        <v>3198</v>
      </c>
      <c r="D1025" t="s">
        <v>3156</v>
      </c>
      <c r="E1025">
        <v>1</v>
      </c>
      <c r="F1025">
        <f t="shared" si="15"/>
        <v>1</v>
      </c>
    </row>
    <row r="1026" spans="2:6">
      <c r="B1026" t="s">
        <v>3161</v>
      </c>
      <c r="C1026" t="s">
        <v>3198</v>
      </c>
      <c r="D1026" t="s">
        <v>3157</v>
      </c>
      <c r="E1026">
        <v>1</v>
      </c>
      <c r="F1026">
        <f t="shared" si="15"/>
        <v>1</v>
      </c>
    </row>
    <row r="1027" spans="2:6">
      <c r="B1027" t="s">
        <v>3161</v>
      </c>
      <c r="C1027" t="s">
        <v>3568</v>
      </c>
      <c r="D1027" t="s">
        <v>3156</v>
      </c>
      <c r="E1027">
        <v>1</v>
      </c>
      <c r="F1027">
        <f t="shared" si="15"/>
        <v>1</v>
      </c>
    </row>
    <row r="1028" spans="2:6">
      <c r="B1028" t="s">
        <v>3161</v>
      </c>
      <c r="C1028" t="s">
        <v>3568</v>
      </c>
      <c r="D1028" t="s">
        <v>3157</v>
      </c>
      <c r="E1028">
        <v>1</v>
      </c>
      <c r="F1028">
        <f t="shared" si="15"/>
        <v>1</v>
      </c>
    </row>
    <row r="1029" spans="2:6">
      <c r="B1029" t="s">
        <v>3161</v>
      </c>
      <c r="C1029" t="s">
        <v>3569</v>
      </c>
      <c r="D1029" t="s">
        <v>3156</v>
      </c>
      <c r="E1029">
        <v>1</v>
      </c>
      <c r="F1029">
        <f t="shared" si="15"/>
        <v>1</v>
      </c>
    </row>
    <row r="1030" spans="2:6">
      <c r="B1030" t="s">
        <v>3161</v>
      </c>
      <c r="C1030" t="s">
        <v>3569</v>
      </c>
      <c r="D1030" t="s">
        <v>3157</v>
      </c>
      <c r="E1030">
        <v>1</v>
      </c>
      <c r="F1030">
        <f t="shared" ref="F1030:F1093" si="16">E1030</f>
        <v>1</v>
      </c>
    </row>
    <row r="1031" spans="2:6">
      <c r="B1031" t="s">
        <v>3161</v>
      </c>
      <c r="C1031" t="s">
        <v>3570</v>
      </c>
      <c r="D1031" t="s">
        <v>3156</v>
      </c>
      <c r="E1031">
        <v>1</v>
      </c>
      <c r="F1031">
        <f t="shared" si="16"/>
        <v>1</v>
      </c>
    </row>
    <row r="1032" spans="2:6">
      <c r="B1032" t="s">
        <v>3161</v>
      </c>
      <c r="C1032" t="s">
        <v>3570</v>
      </c>
      <c r="D1032" t="s">
        <v>3157</v>
      </c>
      <c r="E1032">
        <v>1</v>
      </c>
      <c r="F1032">
        <f t="shared" si="16"/>
        <v>1</v>
      </c>
    </row>
    <row r="1033" spans="2:6">
      <c r="B1033" t="s">
        <v>3161</v>
      </c>
      <c r="C1033" t="s">
        <v>3571</v>
      </c>
      <c r="D1033" t="s">
        <v>3156</v>
      </c>
      <c r="E1033">
        <v>1</v>
      </c>
      <c r="F1033">
        <f t="shared" si="16"/>
        <v>1</v>
      </c>
    </row>
    <row r="1034" spans="2:6">
      <c r="B1034" t="s">
        <v>3161</v>
      </c>
      <c r="C1034" t="s">
        <v>3571</v>
      </c>
      <c r="D1034" t="s">
        <v>3157</v>
      </c>
      <c r="E1034">
        <v>1</v>
      </c>
      <c r="F1034">
        <f t="shared" si="16"/>
        <v>1</v>
      </c>
    </row>
    <row r="1035" spans="2:6">
      <c r="B1035" t="s">
        <v>3162</v>
      </c>
      <c r="C1035" t="s">
        <v>3198</v>
      </c>
      <c r="D1035" t="s">
        <v>3156</v>
      </c>
      <c r="E1035">
        <v>1</v>
      </c>
      <c r="F1035">
        <f t="shared" si="16"/>
        <v>1</v>
      </c>
    </row>
    <row r="1036" spans="2:6">
      <c r="B1036" t="s">
        <v>3162</v>
      </c>
      <c r="C1036" t="s">
        <v>3198</v>
      </c>
      <c r="D1036" t="s">
        <v>3157</v>
      </c>
      <c r="E1036">
        <v>1</v>
      </c>
      <c r="F1036">
        <f t="shared" si="16"/>
        <v>1</v>
      </c>
    </row>
    <row r="1037" spans="2:6">
      <c r="B1037" t="s">
        <v>3162</v>
      </c>
      <c r="C1037" t="s">
        <v>3568</v>
      </c>
      <c r="D1037" t="s">
        <v>3156</v>
      </c>
      <c r="E1037">
        <v>1</v>
      </c>
      <c r="F1037">
        <f t="shared" si="16"/>
        <v>1</v>
      </c>
    </row>
    <row r="1038" spans="2:6">
      <c r="B1038" t="s">
        <v>3162</v>
      </c>
      <c r="C1038" t="s">
        <v>3568</v>
      </c>
      <c r="D1038" t="s">
        <v>3157</v>
      </c>
      <c r="E1038">
        <v>1</v>
      </c>
      <c r="F1038">
        <f t="shared" si="16"/>
        <v>1</v>
      </c>
    </row>
    <row r="1039" spans="2:6">
      <c r="B1039" t="s">
        <v>3162</v>
      </c>
      <c r="C1039" t="s">
        <v>3569</v>
      </c>
      <c r="D1039" t="s">
        <v>3156</v>
      </c>
      <c r="E1039">
        <v>1</v>
      </c>
      <c r="F1039">
        <f t="shared" si="16"/>
        <v>1</v>
      </c>
    </row>
    <row r="1040" spans="2:6">
      <c r="B1040" t="s">
        <v>3162</v>
      </c>
      <c r="C1040" t="s">
        <v>3569</v>
      </c>
      <c r="D1040" t="s">
        <v>3157</v>
      </c>
      <c r="E1040">
        <v>1</v>
      </c>
      <c r="F1040">
        <f t="shared" si="16"/>
        <v>1</v>
      </c>
    </row>
    <row r="1041" spans="2:6">
      <c r="B1041" t="s">
        <v>3162</v>
      </c>
      <c r="C1041" t="s">
        <v>3570</v>
      </c>
      <c r="D1041" t="s">
        <v>3156</v>
      </c>
      <c r="E1041">
        <v>1</v>
      </c>
      <c r="F1041">
        <f t="shared" si="16"/>
        <v>1</v>
      </c>
    </row>
    <row r="1042" spans="2:6">
      <c r="B1042" t="s">
        <v>3162</v>
      </c>
      <c r="C1042" t="s">
        <v>3570</v>
      </c>
      <c r="D1042" t="s">
        <v>3157</v>
      </c>
      <c r="E1042">
        <v>1</v>
      </c>
      <c r="F1042">
        <f t="shared" si="16"/>
        <v>1</v>
      </c>
    </row>
    <row r="1043" spans="2:6">
      <c r="B1043" t="s">
        <v>3162</v>
      </c>
      <c r="C1043" t="s">
        <v>3571</v>
      </c>
      <c r="D1043" t="s">
        <v>3156</v>
      </c>
      <c r="E1043">
        <v>1</v>
      </c>
      <c r="F1043">
        <f t="shared" si="16"/>
        <v>1</v>
      </c>
    </row>
    <row r="1044" spans="2:6">
      <c r="B1044" t="s">
        <v>3162</v>
      </c>
      <c r="C1044" t="s">
        <v>3571</v>
      </c>
      <c r="D1044" t="s">
        <v>3157</v>
      </c>
      <c r="E1044">
        <v>1</v>
      </c>
      <c r="F1044">
        <f t="shared" si="16"/>
        <v>1</v>
      </c>
    </row>
    <row r="1045" spans="2:6">
      <c r="B1045" t="s">
        <v>3163</v>
      </c>
      <c r="C1045" t="s">
        <v>3198</v>
      </c>
      <c r="D1045" t="s">
        <v>3156</v>
      </c>
      <c r="E1045">
        <v>1</v>
      </c>
      <c r="F1045">
        <f t="shared" si="16"/>
        <v>1</v>
      </c>
    </row>
    <row r="1046" spans="2:6">
      <c r="B1046" t="s">
        <v>3163</v>
      </c>
      <c r="C1046" t="s">
        <v>3198</v>
      </c>
      <c r="D1046" t="s">
        <v>3157</v>
      </c>
      <c r="E1046">
        <v>1</v>
      </c>
      <c r="F1046">
        <f t="shared" si="16"/>
        <v>1</v>
      </c>
    </row>
    <row r="1047" spans="2:6">
      <c r="B1047" t="s">
        <v>3163</v>
      </c>
      <c r="C1047" t="s">
        <v>3568</v>
      </c>
      <c r="D1047" t="s">
        <v>3156</v>
      </c>
      <c r="E1047">
        <v>1</v>
      </c>
      <c r="F1047">
        <f t="shared" si="16"/>
        <v>1</v>
      </c>
    </row>
    <row r="1048" spans="2:6">
      <c r="B1048" t="s">
        <v>3163</v>
      </c>
      <c r="C1048" t="s">
        <v>3568</v>
      </c>
      <c r="D1048" t="s">
        <v>3157</v>
      </c>
      <c r="E1048">
        <v>1</v>
      </c>
      <c r="F1048">
        <f t="shared" si="16"/>
        <v>1</v>
      </c>
    </row>
    <row r="1049" spans="2:6">
      <c r="B1049" t="s">
        <v>3163</v>
      </c>
      <c r="C1049" t="s">
        <v>3569</v>
      </c>
      <c r="D1049" t="s">
        <v>3156</v>
      </c>
      <c r="E1049">
        <v>1</v>
      </c>
      <c r="F1049">
        <f t="shared" si="16"/>
        <v>1</v>
      </c>
    </row>
    <row r="1050" spans="2:6">
      <c r="B1050" t="s">
        <v>3163</v>
      </c>
      <c r="C1050" t="s">
        <v>3569</v>
      </c>
      <c r="D1050" t="s">
        <v>3157</v>
      </c>
      <c r="E1050">
        <v>1</v>
      </c>
      <c r="F1050">
        <f t="shared" si="16"/>
        <v>1</v>
      </c>
    </row>
    <row r="1051" spans="2:6">
      <c r="B1051" t="s">
        <v>3163</v>
      </c>
      <c r="C1051" t="s">
        <v>3570</v>
      </c>
      <c r="D1051" t="s">
        <v>3156</v>
      </c>
      <c r="E1051">
        <v>1</v>
      </c>
      <c r="F1051">
        <f t="shared" si="16"/>
        <v>1</v>
      </c>
    </row>
    <row r="1052" spans="2:6">
      <c r="B1052" t="s">
        <v>3163</v>
      </c>
      <c r="C1052" t="s">
        <v>3570</v>
      </c>
      <c r="D1052" t="s">
        <v>3157</v>
      </c>
      <c r="E1052">
        <v>1</v>
      </c>
      <c r="F1052">
        <f t="shared" si="16"/>
        <v>1</v>
      </c>
    </row>
    <row r="1053" spans="2:6">
      <c r="B1053" t="s">
        <v>3163</v>
      </c>
      <c r="C1053" t="s">
        <v>3571</v>
      </c>
      <c r="D1053" t="s">
        <v>3156</v>
      </c>
      <c r="E1053">
        <v>1</v>
      </c>
      <c r="F1053">
        <f t="shared" si="16"/>
        <v>1</v>
      </c>
    </row>
    <row r="1054" spans="2:6">
      <c r="B1054" t="s">
        <v>3163</v>
      </c>
      <c r="C1054" t="s">
        <v>3571</v>
      </c>
      <c r="D1054" t="s">
        <v>3157</v>
      </c>
      <c r="E1054">
        <v>1</v>
      </c>
      <c r="F1054">
        <f t="shared" si="16"/>
        <v>1</v>
      </c>
    </row>
    <row r="1055" spans="2:6">
      <c r="B1055" t="s">
        <v>3164</v>
      </c>
      <c r="C1055" t="s">
        <v>3198</v>
      </c>
      <c r="D1055" t="s">
        <v>3156</v>
      </c>
      <c r="E1055">
        <v>1</v>
      </c>
      <c r="F1055">
        <f t="shared" si="16"/>
        <v>1</v>
      </c>
    </row>
    <row r="1056" spans="2:6">
      <c r="B1056" t="s">
        <v>3164</v>
      </c>
      <c r="C1056" t="s">
        <v>3198</v>
      </c>
      <c r="D1056" t="s">
        <v>3157</v>
      </c>
      <c r="E1056">
        <v>1</v>
      </c>
      <c r="F1056">
        <f t="shared" si="16"/>
        <v>1</v>
      </c>
    </row>
    <row r="1057" spans="2:6">
      <c r="B1057" t="s">
        <v>3164</v>
      </c>
      <c r="C1057" t="s">
        <v>3568</v>
      </c>
      <c r="D1057" t="s">
        <v>3156</v>
      </c>
      <c r="E1057">
        <v>1</v>
      </c>
      <c r="F1057">
        <f t="shared" si="16"/>
        <v>1</v>
      </c>
    </row>
    <row r="1058" spans="2:6">
      <c r="B1058" t="s">
        <v>3164</v>
      </c>
      <c r="C1058" t="s">
        <v>3568</v>
      </c>
      <c r="D1058" t="s">
        <v>3157</v>
      </c>
      <c r="E1058">
        <v>1</v>
      </c>
      <c r="F1058">
        <f t="shared" si="16"/>
        <v>1</v>
      </c>
    </row>
    <row r="1059" spans="2:6">
      <c r="B1059" t="s">
        <v>3164</v>
      </c>
      <c r="C1059" t="s">
        <v>3569</v>
      </c>
      <c r="D1059" t="s">
        <v>3156</v>
      </c>
      <c r="E1059">
        <v>1</v>
      </c>
      <c r="F1059">
        <f t="shared" si="16"/>
        <v>1</v>
      </c>
    </row>
    <row r="1060" spans="2:6">
      <c r="B1060" t="s">
        <v>3164</v>
      </c>
      <c r="C1060" t="s">
        <v>3569</v>
      </c>
      <c r="D1060" t="s">
        <v>3157</v>
      </c>
      <c r="E1060">
        <v>1</v>
      </c>
      <c r="F1060">
        <f t="shared" si="16"/>
        <v>1</v>
      </c>
    </row>
    <row r="1061" spans="2:6">
      <c r="B1061" t="s">
        <v>3164</v>
      </c>
      <c r="C1061" t="s">
        <v>3570</v>
      </c>
      <c r="D1061" t="s">
        <v>3156</v>
      </c>
      <c r="E1061">
        <v>1</v>
      </c>
      <c r="F1061">
        <f t="shared" si="16"/>
        <v>1</v>
      </c>
    </row>
    <row r="1062" spans="2:6">
      <c r="B1062" t="s">
        <v>3164</v>
      </c>
      <c r="C1062" t="s">
        <v>3570</v>
      </c>
      <c r="D1062" t="s">
        <v>3157</v>
      </c>
      <c r="E1062">
        <v>1</v>
      </c>
      <c r="F1062">
        <f t="shared" si="16"/>
        <v>1</v>
      </c>
    </row>
    <row r="1063" spans="2:6">
      <c r="B1063" t="s">
        <v>3164</v>
      </c>
      <c r="C1063" t="s">
        <v>3571</v>
      </c>
      <c r="D1063" t="s">
        <v>3156</v>
      </c>
      <c r="E1063">
        <v>1</v>
      </c>
      <c r="F1063">
        <f t="shared" si="16"/>
        <v>1</v>
      </c>
    </row>
    <row r="1064" spans="2:6">
      <c r="B1064" t="s">
        <v>3164</v>
      </c>
      <c r="C1064" t="s">
        <v>3571</v>
      </c>
      <c r="D1064" t="s">
        <v>3157</v>
      </c>
      <c r="E1064">
        <v>1</v>
      </c>
      <c r="F1064">
        <f t="shared" si="16"/>
        <v>1</v>
      </c>
    </row>
    <row r="1065" spans="2:6">
      <c r="B1065" t="s">
        <v>3537</v>
      </c>
      <c r="C1065" t="s">
        <v>3198</v>
      </c>
      <c r="D1065" t="s">
        <v>3156</v>
      </c>
      <c r="E1065">
        <v>1</v>
      </c>
      <c r="F1065">
        <f t="shared" si="16"/>
        <v>1</v>
      </c>
    </row>
    <row r="1066" spans="2:6">
      <c r="B1066" t="s">
        <v>3537</v>
      </c>
      <c r="C1066" t="s">
        <v>3198</v>
      </c>
      <c r="D1066" t="s">
        <v>3157</v>
      </c>
      <c r="E1066">
        <v>1</v>
      </c>
      <c r="F1066">
        <f t="shared" si="16"/>
        <v>1</v>
      </c>
    </row>
    <row r="1067" spans="2:6">
      <c r="B1067" t="s">
        <v>3537</v>
      </c>
      <c r="C1067" t="s">
        <v>3568</v>
      </c>
      <c r="D1067" t="s">
        <v>3156</v>
      </c>
      <c r="E1067">
        <v>1</v>
      </c>
      <c r="F1067">
        <f t="shared" si="16"/>
        <v>1</v>
      </c>
    </row>
    <row r="1068" spans="2:6">
      <c r="B1068" t="s">
        <v>3537</v>
      </c>
      <c r="C1068" t="s">
        <v>3568</v>
      </c>
      <c r="D1068" t="s">
        <v>3157</v>
      </c>
      <c r="E1068">
        <v>1</v>
      </c>
      <c r="F1068">
        <f t="shared" si="16"/>
        <v>1</v>
      </c>
    </row>
    <row r="1069" spans="2:6">
      <c r="B1069" t="s">
        <v>3537</v>
      </c>
      <c r="C1069" t="s">
        <v>3569</v>
      </c>
      <c r="D1069" t="s">
        <v>3156</v>
      </c>
      <c r="E1069">
        <v>1</v>
      </c>
      <c r="F1069">
        <f t="shared" si="16"/>
        <v>1</v>
      </c>
    </row>
    <row r="1070" spans="2:6">
      <c r="B1070" t="s">
        <v>3537</v>
      </c>
      <c r="C1070" t="s">
        <v>3569</v>
      </c>
      <c r="D1070" t="s">
        <v>3157</v>
      </c>
      <c r="E1070">
        <v>1</v>
      </c>
      <c r="F1070">
        <f t="shared" si="16"/>
        <v>1</v>
      </c>
    </row>
    <row r="1071" spans="2:6">
      <c r="B1071" t="s">
        <v>3537</v>
      </c>
      <c r="C1071" t="s">
        <v>3570</v>
      </c>
      <c r="D1071" t="s">
        <v>3156</v>
      </c>
      <c r="E1071">
        <v>1</v>
      </c>
      <c r="F1071">
        <f t="shared" si="16"/>
        <v>1</v>
      </c>
    </row>
    <row r="1072" spans="2:6">
      <c r="B1072" t="s">
        <v>3537</v>
      </c>
      <c r="C1072" t="s">
        <v>3570</v>
      </c>
      <c r="D1072" t="s">
        <v>3157</v>
      </c>
      <c r="E1072">
        <v>1</v>
      </c>
      <c r="F1072">
        <f t="shared" si="16"/>
        <v>1</v>
      </c>
    </row>
    <row r="1073" spans="2:6">
      <c r="B1073" t="s">
        <v>3537</v>
      </c>
      <c r="C1073" t="s">
        <v>3571</v>
      </c>
      <c r="D1073" t="s">
        <v>3156</v>
      </c>
      <c r="E1073">
        <v>1</v>
      </c>
      <c r="F1073">
        <f t="shared" si="16"/>
        <v>1</v>
      </c>
    </row>
    <row r="1074" spans="2:6">
      <c r="B1074" t="s">
        <v>3537</v>
      </c>
      <c r="C1074" t="s">
        <v>3571</v>
      </c>
      <c r="D1074" t="s">
        <v>3157</v>
      </c>
      <c r="E1074">
        <v>1</v>
      </c>
      <c r="F1074">
        <f t="shared" si="16"/>
        <v>1</v>
      </c>
    </row>
    <row r="1075" spans="2:6">
      <c r="B1075" t="s">
        <v>3538</v>
      </c>
      <c r="C1075" t="s">
        <v>3198</v>
      </c>
      <c r="D1075" t="s">
        <v>3156</v>
      </c>
      <c r="E1075">
        <v>1</v>
      </c>
      <c r="F1075">
        <f t="shared" si="16"/>
        <v>1</v>
      </c>
    </row>
    <row r="1076" spans="2:6">
      <c r="B1076" t="s">
        <v>3538</v>
      </c>
      <c r="C1076" t="s">
        <v>3198</v>
      </c>
      <c r="D1076" t="s">
        <v>3157</v>
      </c>
      <c r="E1076">
        <v>1</v>
      </c>
      <c r="F1076">
        <f t="shared" si="16"/>
        <v>1</v>
      </c>
    </row>
    <row r="1077" spans="2:6">
      <c r="B1077" t="s">
        <v>3538</v>
      </c>
      <c r="C1077" t="s">
        <v>3568</v>
      </c>
      <c r="D1077" t="s">
        <v>3156</v>
      </c>
      <c r="E1077">
        <v>1</v>
      </c>
      <c r="F1077">
        <f t="shared" si="16"/>
        <v>1</v>
      </c>
    </row>
    <row r="1078" spans="2:6">
      <c r="B1078" t="s">
        <v>3538</v>
      </c>
      <c r="C1078" t="s">
        <v>3568</v>
      </c>
      <c r="D1078" t="s">
        <v>3157</v>
      </c>
      <c r="E1078">
        <v>1</v>
      </c>
      <c r="F1078">
        <f t="shared" si="16"/>
        <v>1</v>
      </c>
    </row>
    <row r="1079" spans="2:6">
      <c r="B1079" t="s">
        <v>3538</v>
      </c>
      <c r="C1079" t="s">
        <v>3569</v>
      </c>
      <c r="D1079" t="s">
        <v>3156</v>
      </c>
      <c r="E1079">
        <v>1</v>
      </c>
      <c r="F1079">
        <f t="shared" si="16"/>
        <v>1</v>
      </c>
    </row>
    <row r="1080" spans="2:6">
      <c r="B1080" t="s">
        <v>3538</v>
      </c>
      <c r="C1080" t="s">
        <v>3569</v>
      </c>
      <c r="D1080" t="s">
        <v>3157</v>
      </c>
      <c r="E1080">
        <v>1</v>
      </c>
      <c r="F1080">
        <f t="shared" si="16"/>
        <v>1</v>
      </c>
    </row>
    <row r="1081" spans="2:6">
      <c r="B1081" t="s">
        <v>3538</v>
      </c>
      <c r="C1081" t="s">
        <v>3570</v>
      </c>
      <c r="D1081" t="s">
        <v>3156</v>
      </c>
      <c r="E1081">
        <v>1</v>
      </c>
      <c r="F1081">
        <f t="shared" si="16"/>
        <v>1</v>
      </c>
    </row>
    <row r="1082" spans="2:6">
      <c r="B1082" t="s">
        <v>3538</v>
      </c>
      <c r="C1082" t="s">
        <v>3570</v>
      </c>
      <c r="D1082" t="s">
        <v>3157</v>
      </c>
      <c r="E1082">
        <v>1</v>
      </c>
      <c r="F1082">
        <f t="shared" si="16"/>
        <v>1</v>
      </c>
    </row>
    <row r="1083" spans="2:6">
      <c r="B1083" t="s">
        <v>3538</v>
      </c>
      <c r="C1083" t="s">
        <v>3571</v>
      </c>
      <c r="D1083" t="s">
        <v>3156</v>
      </c>
      <c r="E1083">
        <v>1</v>
      </c>
      <c r="F1083">
        <f t="shared" si="16"/>
        <v>1</v>
      </c>
    </row>
    <row r="1084" spans="2:6">
      <c r="B1084" t="s">
        <v>3538</v>
      </c>
      <c r="C1084" t="s">
        <v>3571</v>
      </c>
      <c r="D1084" t="s">
        <v>3157</v>
      </c>
      <c r="E1084">
        <v>1</v>
      </c>
      <c r="F1084">
        <f t="shared" si="16"/>
        <v>1</v>
      </c>
    </row>
    <row r="1085" spans="2:6">
      <c r="B1085" t="s">
        <v>3539</v>
      </c>
      <c r="C1085" t="s">
        <v>3198</v>
      </c>
      <c r="D1085" t="s">
        <v>3156</v>
      </c>
      <c r="E1085">
        <v>1</v>
      </c>
      <c r="F1085">
        <f t="shared" si="16"/>
        <v>1</v>
      </c>
    </row>
    <row r="1086" spans="2:6">
      <c r="B1086" t="s">
        <v>3539</v>
      </c>
      <c r="C1086" t="s">
        <v>3198</v>
      </c>
      <c r="D1086" t="s">
        <v>3157</v>
      </c>
      <c r="E1086">
        <v>1</v>
      </c>
      <c r="F1086">
        <f t="shared" si="16"/>
        <v>1</v>
      </c>
    </row>
    <row r="1087" spans="2:6">
      <c r="B1087" t="s">
        <v>3539</v>
      </c>
      <c r="C1087" t="s">
        <v>3568</v>
      </c>
      <c r="D1087" t="s">
        <v>3156</v>
      </c>
      <c r="E1087">
        <v>1</v>
      </c>
      <c r="F1087">
        <f t="shared" si="16"/>
        <v>1</v>
      </c>
    </row>
    <row r="1088" spans="2:6">
      <c r="B1088" t="s">
        <v>3539</v>
      </c>
      <c r="C1088" t="s">
        <v>3568</v>
      </c>
      <c r="D1088" t="s">
        <v>3157</v>
      </c>
      <c r="E1088">
        <v>1</v>
      </c>
      <c r="F1088">
        <f t="shared" si="16"/>
        <v>1</v>
      </c>
    </row>
    <row r="1089" spans="2:6">
      <c r="B1089" t="s">
        <v>3539</v>
      </c>
      <c r="C1089" t="s">
        <v>3569</v>
      </c>
      <c r="D1089" t="s">
        <v>3156</v>
      </c>
      <c r="E1089">
        <v>1</v>
      </c>
      <c r="F1089">
        <f t="shared" si="16"/>
        <v>1</v>
      </c>
    </row>
    <row r="1090" spans="2:6">
      <c r="B1090" t="s">
        <v>3539</v>
      </c>
      <c r="C1090" t="s">
        <v>3569</v>
      </c>
      <c r="D1090" t="s">
        <v>3157</v>
      </c>
      <c r="E1090">
        <v>1</v>
      </c>
      <c r="F1090">
        <f t="shared" si="16"/>
        <v>1</v>
      </c>
    </row>
    <row r="1091" spans="2:6">
      <c r="B1091" t="s">
        <v>3539</v>
      </c>
      <c r="C1091" t="s">
        <v>3570</v>
      </c>
      <c r="D1091" t="s">
        <v>3156</v>
      </c>
      <c r="E1091">
        <v>1</v>
      </c>
      <c r="F1091">
        <f t="shared" si="16"/>
        <v>1</v>
      </c>
    </row>
    <row r="1092" spans="2:6">
      <c r="B1092" t="s">
        <v>3539</v>
      </c>
      <c r="C1092" t="s">
        <v>3570</v>
      </c>
      <c r="D1092" t="s">
        <v>3157</v>
      </c>
      <c r="E1092">
        <v>1</v>
      </c>
      <c r="F1092">
        <f t="shared" si="16"/>
        <v>1</v>
      </c>
    </row>
    <row r="1093" spans="2:6">
      <c r="B1093" t="s">
        <v>3539</v>
      </c>
      <c r="C1093" t="s">
        <v>3571</v>
      </c>
      <c r="D1093" t="s">
        <v>3156</v>
      </c>
      <c r="E1093">
        <v>1</v>
      </c>
      <c r="F1093">
        <f t="shared" si="16"/>
        <v>1</v>
      </c>
    </row>
    <row r="1094" spans="2:6">
      <c r="B1094" t="s">
        <v>3539</v>
      </c>
      <c r="C1094" t="s">
        <v>3571</v>
      </c>
      <c r="D1094" t="s">
        <v>3157</v>
      </c>
      <c r="E1094">
        <v>1</v>
      </c>
      <c r="F1094">
        <f t="shared" ref="F1094:F1157" si="17">E1094</f>
        <v>1</v>
      </c>
    </row>
    <row r="1095" spans="2:6">
      <c r="B1095" t="s">
        <v>3540</v>
      </c>
      <c r="C1095" t="s">
        <v>3198</v>
      </c>
      <c r="D1095" t="s">
        <v>3156</v>
      </c>
      <c r="E1095">
        <v>1</v>
      </c>
      <c r="F1095">
        <f t="shared" si="17"/>
        <v>1</v>
      </c>
    </row>
    <row r="1096" spans="2:6">
      <c r="B1096" t="s">
        <v>3540</v>
      </c>
      <c r="C1096" t="s">
        <v>3198</v>
      </c>
      <c r="D1096" t="s">
        <v>3157</v>
      </c>
      <c r="E1096">
        <v>1</v>
      </c>
      <c r="F1096">
        <f t="shared" si="17"/>
        <v>1</v>
      </c>
    </row>
    <row r="1097" spans="2:6">
      <c r="B1097" t="s">
        <v>3540</v>
      </c>
      <c r="C1097" t="s">
        <v>3568</v>
      </c>
      <c r="D1097" t="s">
        <v>3156</v>
      </c>
      <c r="E1097">
        <v>1</v>
      </c>
      <c r="F1097">
        <f t="shared" si="17"/>
        <v>1</v>
      </c>
    </row>
    <row r="1098" spans="2:6">
      <c r="B1098" t="s">
        <v>3540</v>
      </c>
      <c r="C1098" t="s">
        <v>3568</v>
      </c>
      <c r="D1098" t="s">
        <v>3157</v>
      </c>
      <c r="E1098">
        <v>1</v>
      </c>
      <c r="F1098">
        <f t="shared" si="17"/>
        <v>1</v>
      </c>
    </row>
    <row r="1099" spans="2:6">
      <c r="B1099" t="s">
        <v>3540</v>
      </c>
      <c r="C1099" t="s">
        <v>3569</v>
      </c>
      <c r="D1099" t="s">
        <v>3156</v>
      </c>
      <c r="E1099">
        <v>1</v>
      </c>
      <c r="F1099">
        <f t="shared" si="17"/>
        <v>1</v>
      </c>
    </row>
    <row r="1100" spans="2:6">
      <c r="B1100" t="s">
        <v>3540</v>
      </c>
      <c r="C1100" t="s">
        <v>3569</v>
      </c>
      <c r="D1100" t="s">
        <v>3157</v>
      </c>
      <c r="E1100">
        <v>1</v>
      </c>
      <c r="F1100">
        <f t="shared" si="17"/>
        <v>1</v>
      </c>
    </row>
    <row r="1101" spans="2:6">
      <c r="B1101" t="s">
        <v>3540</v>
      </c>
      <c r="C1101" t="s">
        <v>3570</v>
      </c>
      <c r="D1101" t="s">
        <v>3156</v>
      </c>
      <c r="E1101">
        <v>1</v>
      </c>
      <c r="F1101">
        <f t="shared" si="17"/>
        <v>1</v>
      </c>
    </row>
    <row r="1102" spans="2:6">
      <c r="B1102" t="s">
        <v>3540</v>
      </c>
      <c r="C1102" t="s">
        <v>3570</v>
      </c>
      <c r="D1102" t="s">
        <v>3157</v>
      </c>
      <c r="E1102">
        <v>1</v>
      </c>
      <c r="F1102">
        <f t="shared" si="17"/>
        <v>1</v>
      </c>
    </row>
    <row r="1103" spans="2:6">
      <c r="B1103" t="s">
        <v>3540</v>
      </c>
      <c r="C1103" t="s">
        <v>3571</v>
      </c>
      <c r="D1103" t="s">
        <v>3156</v>
      </c>
      <c r="E1103">
        <v>1</v>
      </c>
      <c r="F1103">
        <f t="shared" si="17"/>
        <v>1</v>
      </c>
    </row>
    <row r="1104" spans="2:6">
      <c r="B1104" t="s">
        <v>3540</v>
      </c>
      <c r="C1104" t="s">
        <v>3571</v>
      </c>
      <c r="D1104" t="s">
        <v>3157</v>
      </c>
      <c r="E1104">
        <v>1</v>
      </c>
      <c r="F1104">
        <f t="shared" si="17"/>
        <v>1</v>
      </c>
    </row>
    <row r="1105" spans="2:6">
      <c r="B1105" t="s">
        <v>3541</v>
      </c>
      <c r="C1105" t="s">
        <v>3198</v>
      </c>
      <c r="D1105" t="s">
        <v>3156</v>
      </c>
      <c r="E1105">
        <v>1</v>
      </c>
      <c r="F1105">
        <f t="shared" si="17"/>
        <v>1</v>
      </c>
    </row>
    <row r="1106" spans="2:6">
      <c r="B1106" t="s">
        <v>3541</v>
      </c>
      <c r="C1106" t="s">
        <v>3198</v>
      </c>
      <c r="D1106" t="s">
        <v>3157</v>
      </c>
      <c r="E1106">
        <v>1</v>
      </c>
      <c r="F1106">
        <f t="shared" si="17"/>
        <v>1</v>
      </c>
    </row>
    <row r="1107" spans="2:6">
      <c r="B1107" t="s">
        <v>3541</v>
      </c>
      <c r="C1107" t="s">
        <v>3568</v>
      </c>
      <c r="D1107" t="s">
        <v>3156</v>
      </c>
      <c r="E1107">
        <v>1</v>
      </c>
      <c r="F1107">
        <f t="shared" si="17"/>
        <v>1</v>
      </c>
    </row>
    <row r="1108" spans="2:6">
      <c r="B1108" t="s">
        <v>3541</v>
      </c>
      <c r="C1108" t="s">
        <v>3568</v>
      </c>
      <c r="D1108" t="s">
        <v>3157</v>
      </c>
      <c r="E1108">
        <v>1</v>
      </c>
      <c r="F1108">
        <f t="shared" si="17"/>
        <v>1</v>
      </c>
    </row>
    <row r="1109" spans="2:6">
      <c r="B1109" t="s">
        <v>3541</v>
      </c>
      <c r="C1109" t="s">
        <v>3569</v>
      </c>
      <c r="D1109" t="s">
        <v>3156</v>
      </c>
      <c r="E1109">
        <v>1</v>
      </c>
      <c r="F1109">
        <f t="shared" si="17"/>
        <v>1</v>
      </c>
    </row>
    <row r="1110" spans="2:6">
      <c r="B1110" t="s">
        <v>3541</v>
      </c>
      <c r="C1110" t="s">
        <v>3569</v>
      </c>
      <c r="D1110" t="s">
        <v>3157</v>
      </c>
      <c r="E1110">
        <v>1</v>
      </c>
      <c r="F1110">
        <f t="shared" si="17"/>
        <v>1</v>
      </c>
    </row>
    <row r="1111" spans="2:6">
      <c r="B1111" t="s">
        <v>3541</v>
      </c>
      <c r="C1111" t="s">
        <v>3570</v>
      </c>
      <c r="D1111" t="s">
        <v>3156</v>
      </c>
      <c r="E1111">
        <v>1</v>
      </c>
      <c r="F1111">
        <f t="shared" si="17"/>
        <v>1</v>
      </c>
    </row>
    <row r="1112" spans="2:6">
      <c r="B1112" t="s">
        <v>3541</v>
      </c>
      <c r="C1112" t="s">
        <v>3570</v>
      </c>
      <c r="D1112" t="s">
        <v>3157</v>
      </c>
      <c r="E1112">
        <v>1</v>
      </c>
      <c r="F1112">
        <f t="shared" si="17"/>
        <v>1</v>
      </c>
    </row>
    <row r="1113" spans="2:6">
      <c r="B1113" t="s">
        <v>3541</v>
      </c>
      <c r="C1113" t="s">
        <v>3571</v>
      </c>
      <c r="D1113" t="s">
        <v>3156</v>
      </c>
      <c r="E1113">
        <v>1</v>
      </c>
      <c r="F1113">
        <f t="shared" si="17"/>
        <v>1</v>
      </c>
    </row>
    <row r="1114" spans="2:6">
      <c r="B1114" t="s">
        <v>3541</v>
      </c>
      <c r="C1114" t="s">
        <v>3571</v>
      </c>
      <c r="D1114" t="s">
        <v>3157</v>
      </c>
      <c r="E1114">
        <v>1</v>
      </c>
      <c r="F1114">
        <f t="shared" si="17"/>
        <v>1</v>
      </c>
    </row>
    <row r="1115" spans="2:6">
      <c r="B1115" t="s">
        <v>3542</v>
      </c>
      <c r="C1115" t="s">
        <v>3198</v>
      </c>
      <c r="D1115" t="s">
        <v>3156</v>
      </c>
      <c r="E1115">
        <v>1</v>
      </c>
      <c r="F1115">
        <f t="shared" si="17"/>
        <v>1</v>
      </c>
    </row>
    <row r="1116" spans="2:6">
      <c r="B1116" t="s">
        <v>3542</v>
      </c>
      <c r="C1116" t="s">
        <v>3198</v>
      </c>
      <c r="D1116" t="s">
        <v>3157</v>
      </c>
      <c r="E1116">
        <v>1</v>
      </c>
      <c r="F1116">
        <f t="shared" si="17"/>
        <v>1</v>
      </c>
    </row>
    <row r="1117" spans="2:6">
      <c r="B1117" t="s">
        <v>3542</v>
      </c>
      <c r="C1117" t="s">
        <v>3568</v>
      </c>
      <c r="D1117" t="s">
        <v>3156</v>
      </c>
      <c r="E1117">
        <v>1</v>
      </c>
      <c r="F1117">
        <f t="shared" si="17"/>
        <v>1</v>
      </c>
    </row>
    <row r="1118" spans="2:6">
      <c r="B1118" t="s">
        <v>3542</v>
      </c>
      <c r="C1118" t="s">
        <v>3568</v>
      </c>
      <c r="D1118" t="s">
        <v>3157</v>
      </c>
      <c r="E1118">
        <v>1</v>
      </c>
      <c r="F1118">
        <f t="shared" si="17"/>
        <v>1</v>
      </c>
    </row>
    <row r="1119" spans="2:6">
      <c r="B1119" t="s">
        <v>3542</v>
      </c>
      <c r="C1119" t="s">
        <v>3569</v>
      </c>
      <c r="D1119" t="s">
        <v>3156</v>
      </c>
      <c r="E1119">
        <v>1</v>
      </c>
      <c r="F1119">
        <f t="shared" si="17"/>
        <v>1</v>
      </c>
    </row>
    <row r="1120" spans="2:6">
      <c r="B1120" t="s">
        <v>3542</v>
      </c>
      <c r="C1120" t="s">
        <v>3569</v>
      </c>
      <c r="D1120" t="s">
        <v>3157</v>
      </c>
      <c r="E1120">
        <v>1</v>
      </c>
      <c r="F1120">
        <f t="shared" si="17"/>
        <v>1</v>
      </c>
    </row>
    <row r="1121" spans="2:6">
      <c r="B1121" t="s">
        <v>3542</v>
      </c>
      <c r="C1121" t="s">
        <v>3570</v>
      </c>
      <c r="D1121" t="s">
        <v>3156</v>
      </c>
      <c r="E1121">
        <v>1</v>
      </c>
      <c r="F1121">
        <f t="shared" si="17"/>
        <v>1</v>
      </c>
    </row>
    <row r="1122" spans="2:6">
      <c r="B1122" t="s">
        <v>3542</v>
      </c>
      <c r="C1122" t="s">
        <v>3570</v>
      </c>
      <c r="D1122" t="s">
        <v>3157</v>
      </c>
      <c r="E1122">
        <v>1</v>
      </c>
      <c r="F1122">
        <f t="shared" si="17"/>
        <v>1</v>
      </c>
    </row>
    <row r="1123" spans="2:6">
      <c r="B1123" t="s">
        <v>3542</v>
      </c>
      <c r="C1123" t="s">
        <v>3571</v>
      </c>
      <c r="D1123" t="s">
        <v>3156</v>
      </c>
      <c r="E1123">
        <v>1</v>
      </c>
      <c r="F1123">
        <f t="shared" si="17"/>
        <v>1</v>
      </c>
    </row>
    <row r="1124" spans="2:6">
      <c r="B1124" t="s">
        <v>3542</v>
      </c>
      <c r="C1124" t="s">
        <v>3571</v>
      </c>
      <c r="D1124" t="s">
        <v>3157</v>
      </c>
      <c r="E1124">
        <v>1</v>
      </c>
      <c r="F1124">
        <f t="shared" si="17"/>
        <v>1</v>
      </c>
    </row>
    <row r="1125" spans="2:6">
      <c r="B1125" t="s">
        <v>3543</v>
      </c>
      <c r="C1125" t="s">
        <v>3198</v>
      </c>
      <c r="D1125" t="s">
        <v>3156</v>
      </c>
      <c r="E1125">
        <v>1</v>
      </c>
      <c r="F1125">
        <f t="shared" si="17"/>
        <v>1</v>
      </c>
    </row>
    <row r="1126" spans="2:6">
      <c r="B1126" t="s">
        <v>3543</v>
      </c>
      <c r="C1126" t="s">
        <v>3198</v>
      </c>
      <c r="D1126" t="s">
        <v>3157</v>
      </c>
      <c r="E1126">
        <v>1</v>
      </c>
      <c r="F1126">
        <f t="shared" si="17"/>
        <v>1</v>
      </c>
    </row>
    <row r="1127" spans="2:6">
      <c r="B1127" t="s">
        <v>3543</v>
      </c>
      <c r="C1127" t="s">
        <v>3568</v>
      </c>
      <c r="D1127" t="s">
        <v>3156</v>
      </c>
      <c r="E1127">
        <v>1</v>
      </c>
      <c r="F1127">
        <f t="shared" si="17"/>
        <v>1</v>
      </c>
    </row>
    <row r="1128" spans="2:6">
      <c r="B1128" t="s">
        <v>3543</v>
      </c>
      <c r="C1128" t="s">
        <v>3568</v>
      </c>
      <c r="D1128" t="s">
        <v>3157</v>
      </c>
      <c r="E1128">
        <v>1</v>
      </c>
      <c r="F1128">
        <f t="shared" si="17"/>
        <v>1</v>
      </c>
    </row>
    <row r="1129" spans="2:6">
      <c r="B1129" t="s">
        <v>3543</v>
      </c>
      <c r="C1129" t="s">
        <v>3569</v>
      </c>
      <c r="D1129" t="s">
        <v>3156</v>
      </c>
      <c r="E1129">
        <v>1</v>
      </c>
      <c r="F1129">
        <f t="shared" si="17"/>
        <v>1</v>
      </c>
    </row>
    <row r="1130" spans="2:6">
      <c r="B1130" t="s">
        <v>3543</v>
      </c>
      <c r="C1130" t="s">
        <v>3569</v>
      </c>
      <c r="D1130" t="s">
        <v>3157</v>
      </c>
      <c r="E1130">
        <v>1</v>
      </c>
      <c r="F1130">
        <f t="shared" si="17"/>
        <v>1</v>
      </c>
    </row>
    <row r="1131" spans="2:6">
      <c r="B1131" t="s">
        <v>3543</v>
      </c>
      <c r="C1131" t="s">
        <v>3570</v>
      </c>
      <c r="D1131" t="s">
        <v>3156</v>
      </c>
      <c r="E1131">
        <v>1</v>
      </c>
      <c r="F1131">
        <f t="shared" si="17"/>
        <v>1</v>
      </c>
    </row>
    <row r="1132" spans="2:6">
      <c r="B1132" t="s">
        <v>3543</v>
      </c>
      <c r="C1132" t="s">
        <v>3570</v>
      </c>
      <c r="D1132" t="s">
        <v>3157</v>
      </c>
      <c r="E1132">
        <v>1</v>
      </c>
      <c r="F1132">
        <f t="shared" si="17"/>
        <v>1</v>
      </c>
    </row>
    <row r="1133" spans="2:6">
      <c r="B1133" t="s">
        <v>3543</v>
      </c>
      <c r="C1133" t="s">
        <v>3571</v>
      </c>
      <c r="D1133" t="s">
        <v>3156</v>
      </c>
      <c r="E1133">
        <v>1</v>
      </c>
      <c r="F1133">
        <f t="shared" si="17"/>
        <v>1</v>
      </c>
    </row>
    <row r="1134" spans="2:6">
      <c r="B1134" t="s">
        <v>3543</v>
      </c>
      <c r="C1134" t="s">
        <v>3571</v>
      </c>
      <c r="D1134" t="s">
        <v>3157</v>
      </c>
      <c r="E1134">
        <v>1</v>
      </c>
      <c r="F1134">
        <f t="shared" si="17"/>
        <v>1</v>
      </c>
    </row>
    <row r="1135" spans="2:6">
      <c r="B1135" t="s">
        <v>3544</v>
      </c>
      <c r="C1135" t="s">
        <v>3198</v>
      </c>
      <c r="D1135" t="s">
        <v>3156</v>
      </c>
      <c r="E1135">
        <v>1</v>
      </c>
      <c r="F1135">
        <f t="shared" si="17"/>
        <v>1</v>
      </c>
    </row>
    <row r="1136" spans="2:6">
      <c r="B1136" t="s">
        <v>3544</v>
      </c>
      <c r="C1136" t="s">
        <v>3198</v>
      </c>
      <c r="D1136" t="s">
        <v>3157</v>
      </c>
      <c r="E1136">
        <v>1</v>
      </c>
      <c r="F1136">
        <f t="shared" si="17"/>
        <v>1</v>
      </c>
    </row>
    <row r="1137" spans="2:6">
      <c r="B1137" t="s">
        <v>3544</v>
      </c>
      <c r="C1137" t="s">
        <v>3568</v>
      </c>
      <c r="D1137" t="s">
        <v>3156</v>
      </c>
      <c r="E1137">
        <v>1</v>
      </c>
      <c r="F1137">
        <f t="shared" si="17"/>
        <v>1</v>
      </c>
    </row>
    <row r="1138" spans="2:6">
      <c r="B1138" t="s">
        <v>3544</v>
      </c>
      <c r="C1138" t="s">
        <v>3568</v>
      </c>
      <c r="D1138" t="s">
        <v>3157</v>
      </c>
      <c r="E1138">
        <v>1</v>
      </c>
      <c r="F1138">
        <f t="shared" si="17"/>
        <v>1</v>
      </c>
    </row>
    <row r="1139" spans="2:6">
      <c r="B1139" t="s">
        <v>3544</v>
      </c>
      <c r="C1139" t="s">
        <v>3569</v>
      </c>
      <c r="D1139" t="s">
        <v>3156</v>
      </c>
      <c r="E1139">
        <v>1</v>
      </c>
      <c r="F1139">
        <f t="shared" si="17"/>
        <v>1</v>
      </c>
    </row>
    <row r="1140" spans="2:6">
      <c r="B1140" t="s">
        <v>3544</v>
      </c>
      <c r="C1140" t="s">
        <v>3569</v>
      </c>
      <c r="D1140" t="s">
        <v>3157</v>
      </c>
      <c r="E1140">
        <v>1</v>
      </c>
      <c r="F1140">
        <f t="shared" si="17"/>
        <v>1</v>
      </c>
    </row>
    <row r="1141" spans="2:6">
      <c r="B1141" t="s">
        <v>3544</v>
      </c>
      <c r="C1141" t="s">
        <v>3570</v>
      </c>
      <c r="D1141" t="s">
        <v>3156</v>
      </c>
      <c r="E1141">
        <v>1</v>
      </c>
      <c r="F1141">
        <f t="shared" si="17"/>
        <v>1</v>
      </c>
    </row>
    <row r="1142" spans="2:6">
      <c r="B1142" t="s">
        <v>3544</v>
      </c>
      <c r="C1142" t="s">
        <v>3570</v>
      </c>
      <c r="D1142" t="s">
        <v>3157</v>
      </c>
      <c r="E1142">
        <v>1</v>
      </c>
      <c r="F1142">
        <f t="shared" si="17"/>
        <v>1</v>
      </c>
    </row>
    <row r="1143" spans="2:6">
      <c r="B1143" t="s">
        <v>3544</v>
      </c>
      <c r="C1143" t="s">
        <v>3571</v>
      </c>
      <c r="D1143" t="s">
        <v>3156</v>
      </c>
      <c r="E1143">
        <v>1</v>
      </c>
      <c r="F1143">
        <f t="shared" si="17"/>
        <v>1</v>
      </c>
    </row>
    <row r="1144" spans="2:6">
      <c r="B1144" t="s">
        <v>3544</v>
      </c>
      <c r="C1144" t="s">
        <v>3571</v>
      </c>
      <c r="D1144" t="s">
        <v>3157</v>
      </c>
      <c r="E1144">
        <v>1</v>
      </c>
      <c r="F1144">
        <f t="shared" si="17"/>
        <v>1</v>
      </c>
    </row>
    <row r="1145" spans="2:6">
      <c r="B1145" t="s">
        <v>3545</v>
      </c>
      <c r="C1145" t="s">
        <v>3198</v>
      </c>
      <c r="D1145" t="s">
        <v>3156</v>
      </c>
      <c r="E1145">
        <v>1</v>
      </c>
      <c r="F1145">
        <f t="shared" si="17"/>
        <v>1</v>
      </c>
    </row>
    <row r="1146" spans="2:6">
      <c r="B1146" t="s">
        <v>3545</v>
      </c>
      <c r="C1146" t="s">
        <v>3198</v>
      </c>
      <c r="D1146" t="s">
        <v>3157</v>
      </c>
      <c r="E1146">
        <v>1</v>
      </c>
      <c r="F1146">
        <f t="shared" si="17"/>
        <v>1</v>
      </c>
    </row>
    <row r="1147" spans="2:6">
      <c r="B1147" t="s">
        <v>3545</v>
      </c>
      <c r="C1147" t="s">
        <v>3568</v>
      </c>
      <c r="D1147" t="s">
        <v>3156</v>
      </c>
      <c r="E1147">
        <v>1</v>
      </c>
      <c r="F1147">
        <f t="shared" si="17"/>
        <v>1</v>
      </c>
    </row>
    <row r="1148" spans="2:6">
      <c r="B1148" t="s">
        <v>3545</v>
      </c>
      <c r="C1148" t="s">
        <v>3568</v>
      </c>
      <c r="D1148" t="s">
        <v>3157</v>
      </c>
      <c r="E1148">
        <v>1</v>
      </c>
      <c r="F1148">
        <f t="shared" si="17"/>
        <v>1</v>
      </c>
    </row>
    <row r="1149" spans="2:6">
      <c r="B1149" t="s">
        <v>3545</v>
      </c>
      <c r="C1149" t="s">
        <v>3569</v>
      </c>
      <c r="D1149" t="s">
        <v>3156</v>
      </c>
      <c r="E1149">
        <v>1</v>
      </c>
      <c r="F1149">
        <f t="shared" si="17"/>
        <v>1</v>
      </c>
    </row>
    <row r="1150" spans="2:6">
      <c r="B1150" t="s">
        <v>3545</v>
      </c>
      <c r="C1150" t="s">
        <v>3569</v>
      </c>
      <c r="D1150" t="s">
        <v>3157</v>
      </c>
      <c r="E1150">
        <v>1</v>
      </c>
      <c r="F1150">
        <f t="shared" si="17"/>
        <v>1</v>
      </c>
    </row>
    <row r="1151" spans="2:6">
      <c r="B1151" t="s">
        <v>3545</v>
      </c>
      <c r="C1151" t="s">
        <v>3570</v>
      </c>
      <c r="D1151" t="s">
        <v>3156</v>
      </c>
      <c r="E1151">
        <v>1</v>
      </c>
      <c r="F1151">
        <f t="shared" si="17"/>
        <v>1</v>
      </c>
    </row>
    <row r="1152" spans="2:6">
      <c r="B1152" t="s">
        <v>3545</v>
      </c>
      <c r="C1152" t="s">
        <v>3570</v>
      </c>
      <c r="D1152" t="s">
        <v>3157</v>
      </c>
      <c r="E1152">
        <v>1</v>
      </c>
      <c r="F1152">
        <f t="shared" si="17"/>
        <v>1</v>
      </c>
    </row>
    <row r="1153" spans="2:6">
      <c r="B1153" t="s">
        <v>3545</v>
      </c>
      <c r="C1153" t="s">
        <v>3571</v>
      </c>
      <c r="D1153" t="s">
        <v>3156</v>
      </c>
      <c r="E1153">
        <v>1</v>
      </c>
      <c r="F1153">
        <f t="shared" si="17"/>
        <v>1</v>
      </c>
    </row>
    <row r="1154" spans="2:6">
      <c r="B1154" t="s">
        <v>3545</v>
      </c>
      <c r="C1154" t="s">
        <v>3571</v>
      </c>
      <c r="D1154" t="s">
        <v>3157</v>
      </c>
      <c r="E1154">
        <v>1</v>
      </c>
      <c r="F1154">
        <f t="shared" si="17"/>
        <v>1</v>
      </c>
    </row>
    <row r="1155" spans="2:6">
      <c r="B1155" t="s">
        <v>3546</v>
      </c>
      <c r="C1155" t="s">
        <v>3198</v>
      </c>
      <c r="D1155" t="s">
        <v>3156</v>
      </c>
      <c r="E1155">
        <v>1</v>
      </c>
      <c r="F1155">
        <f t="shared" si="17"/>
        <v>1</v>
      </c>
    </row>
    <row r="1156" spans="2:6">
      <c r="B1156" t="s">
        <v>3546</v>
      </c>
      <c r="C1156" t="s">
        <v>3198</v>
      </c>
      <c r="D1156" t="s">
        <v>3157</v>
      </c>
      <c r="E1156">
        <v>1</v>
      </c>
      <c r="F1156">
        <f t="shared" si="17"/>
        <v>1</v>
      </c>
    </row>
    <row r="1157" spans="2:6">
      <c r="B1157" t="s">
        <v>3546</v>
      </c>
      <c r="C1157" t="s">
        <v>3568</v>
      </c>
      <c r="D1157" t="s">
        <v>3156</v>
      </c>
      <c r="E1157">
        <v>1</v>
      </c>
      <c r="F1157">
        <f t="shared" si="17"/>
        <v>1</v>
      </c>
    </row>
    <row r="1158" spans="2:6">
      <c r="B1158" t="s">
        <v>3546</v>
      </c>
      <c r="C1158" t="s">
        <v>3568</v>
      </c>
      <c r="D1158" t="s">
        <v>3157</v>
      </c>
      <c r="E1158">
        <v>1</v>
      </c>
      <c r="F1158">
        <f t="shared" ref="F1158:F1221" si="18">E1158</f>
        <v>1</v>
      </c>
    </row>
    <row r="1159" spans="2:6">
      <c r="B1159" t="s">
        <v>3546</v>
      </c>
      <c r="C1159" t="s">
        <v>3569</v>
      </c>
      <c r="D1159" t="s">
        <v>3156</v>
      </c>
      <c r="E1159">
        <v>1</v>
      </c>
      <c r="F1159">
        <f t="shared" si="18"/>
        <v>1</v>
      </c>
    </row>
    <row r="1160" spans="2:6">
      <c r="B1160" t="s">
        <v>3546</v>
      </c>
      <c r="C1160" t="s">
        <v>3569</v>
      </c>
      <c r="D1160" t="s">
        <v>3157</v>
      </c>
      <c r="E1160">
        <v>1</v>
      </c>
      <c r="F1160">
        <f t="shared" si="18"/>
        <v>1</v>
      </c>
    </row>
    <row r="1161" spans="2:6">
      <c r="B1161" t="s">
        <v>3546</v>
      </c>
      <c r="C1161" t="s">
        <v>3570</v>
      </c>
      <c r="D1161" t="s">
        <v>3156</v>
      </c>
      <c r="E1161">
        <v>1</v>
      </c>
      <c r="F1161">
        <f t="shared" si="18"/>
        <v>1</v>
      </c>
    </row>
    <row r="1162" spans="2:6">
      <c r="B1162" t="s">
        <v>3546</v>
      </c>
      <c r="C1162" t="s">
        <v>3570</v>
      </c>
      <c r="D1162" t="s">
        <v>3157</v>
      </c>
      <c r="E1162">
        <v>1</v>
      </c>
      <c r="F1162">
        <f t="shared" si="18"/>
        <v>1</v>
      </c>
    </row>
    <row r="1163" spans="2:6">
      <c r="B1163" t="s">
        <v>3546</v>
      </c>
      <c r="C1163" t="s">
        <v>3571</v>
      </c>
      <c r="D1163" t="s">
        <v>3156</v>
      </c>
      <c r="E1163">
        <v>1</v>
      </c>
      <c r="F1163">
        <f t="shared" si="18"/>
        <v>1</v>
      </c>
    </row>
    <row r="1164" spans="2:6">
      <c r="B1164" t="s">
        <v>3546</v>
      </c>
      <c r="C1164" t="s">
        <v>3571</v>
      </c>
      <c r="D1164" t="s">
        <v>3157</v>
      </c>
      <c r="E1164">
        <v>1</v>
      </c>
      <c r="F1164">
        <f t="shared" si="18"/>
        <v>1</v>
      </c>
    </row>
    <row r="1165" spans="2:6">
      <c r="B1165" t="s">
        <v>3547</v>
      </c>
      <c r="C1165" t="s">
        <v>3198</v>
      </c>
      <c r="D1165" t="s">
        <v>3156</v>
      </c>
      <c r="E1165">
        <v>1</v>
      </c>
      <c r="F1165">
        <f t="shared" si="18"/>
        <v>1</v>
      </c>
    </row>
    <row r="1166" spans="2:6">
      <c r="B1166" t="s">
        <v>3547</v>
      </c>
      <c r="C1166" t="s">
        <v>3198</v>
      </c>
      <c r="D1166" t="s">
        <v>3157</v>
      </c>
      <c r="E1166">
        <v>1</v>
      </c>
      <c r="F1166">
        <f t="shared" si="18"/>
        <v>1</v>
      </c>
    </row>
    <row r="1167" spans="2:6">
      <c r="B1167" t="s">
        <v>3547</v>
      </c>
      <c r="C1167" t="s">
        <v>3568</v>
      </c>
      <c r="D1167" t="s">
        <v>3156</v>
      </c>
      <c r="E1167">
        <v>1</v>
      </c>
      <c r="F1167">
        <f t="shared" si="18"/>
        <v>1</v>
      </c>
    </row>
    <row r="1168" spans="2:6">
      <c r="B1168" t="s">
        <v>3547</v>
      </c>
      <c r="C1168" t="s">
        <v>3568</v>
      </c>
      <c r="D1168" t="s">
        <v>3157</v>
      </c>
      <c r="E1168">
        <v>1</v>
      </c>
      <c r="F1168">
        <f t="shared" si="18"/>
        <v>1</v>
      </c>
    </row>
    <row r="1169" spans="2:6">
      <c r="B1169" t="s">
        <v>3547</v>
      </c>
      <c r="C1169" t="s">
        <v>3569</v>
      </c>
      <c r="D1169" t="s">
        <v>3156</v>
      </c>
      <c r="E1169">
        <v>1</v>
      </c>
      <c r="F1169">
        <f t="shared" si="18"/>
        <v>1</v>
      </c>
    </row>
    <row r="1170" spans="2:6">
      <c r="B1170" t="s">
        <v>3547</v>
      </c>
      <c r="C1170" t="s">
        <v>3569</v>
      </c>
      <c r="D1170" t="s">
        <v>3157</v>
      </c>
      <c r="E1170">
        <v>1</v>
      </c>
      <c r="F1170">
        <f t="shared" si="18"/>
        <v>1</v>
      </c>
    </row>
    <row r="1171" spans="2:6">
      <c r="B1171" t="s">
        <v>3547</v>
      </c>
      <c r="C1171" t="s">
        <v>3570</v>
      </c>
      <c r="D1171" t="s">
        <v>3156</v>
      </c>
      <c r="E1171">
        <v>1</v>
      </c>
      <c r="F1171">
        <f t="shared" si="18"/>
        <v>1</v>
      </c>
    </row>
    <row r="1172" spans="2:6">
      <c r="B1172" t="s">
        <v>3547</v>
      </c>
      <c r="C1172" t="s">
        <v>3570</v>
      </c>
      <c r="D1172" t="s">
        <v>3157</v>
      </c>
      <c r="E1172">
        <v>1</v>
      </c>
      <c r="F1172">
        <f t="shared" si="18"/>
        <v>1</v>
      </c>
    </row>
    <row r="1173" spans="2:6">
      <c r="B1173" t="s">
        <v>3547</v>
      </c>
      <c r="C1173" t="s">
        <v>3571</v>
      </c>
      <c r="D1173" t="s">
        <v>3156</v>
      </c>
      <c r="E1173">
        <v>1</v>
      </c>
      <c r="F1173">
        <f t="shared" si="18"/>
        <v>1</v>
      </c>
    </row>
    <row r="1174" spans="2:6">
      <c r="B1174" t="s">
        <v>3547</v>
      </c>
      <c r="C1174" t="s">
        <v>3571</v>
      </c>
      <c r="D1174" t="s">
        <v>3157</v>
      </c>
      <c r="E1174">
        <v>1</v>
      </c>
      <c r="F1174">
        <f t="shared" si="18"/>
        <v>1</v>
      </c>
    </row>
    <row r="1175" spans="2:6">
      <c r="B1175" t="s">
        <v>3548</v>
      </c>
      <c r="C1175" t="s">
        <v>3198</v>
      </c>
      <c r="D1175" t="s">
        <v>3156</v>
      </c>
      <c r="E1175">
        <v>1</v>
      </c>
      <c r="F1175">
        <f t="shared" si="18"/>
        <v>1</v>
      </c>
    </row>
    <row r="1176" spans="2:6">
      <c r="B1176" t="s">
        <v>3548</v>
      </c>
      <c r="C1176" t="s">
        <v>3198</v>
      </c>
      <c r="D1176" t="s">
        <v>3157</v>
      </c>
      <c r="E1176">
        <v>1</v>
      </c>
      <c r="F1176">
        <f t="shared" si="18"/>
        <v>1</v>
      </c>
    </row>
    <row r="1177" spans="2:6">
      <c r="B1177" t="s">
        <v>3548</v>
      </c>
      <c r="C1177" t="s">
        <v>3568</v>
      </c>
      <c r="D1177" t="s">
        <v>3156</v>
      </c>
      <c r="E1177">
        <v>1</v>
      </c>
      <c r="F1177">
        <f t="shared" si="18"/>
        <v>1</v>
      </c>
    </row>
    <row r="1178" spans="2:6">
      <c r="B1178" t="s">
        <v>3548</v>
      </c>
      <c r="C1178" t="s">
        <v>3568</v>
      </c>
      <c r="D1178" t="s">
        <v>3157</v>
      </c>
      <c r="E1178">
        <v>1</v>
      </c>
      <c r="F1178">
        <f t="shared" si="18"/>
        <v>1</v>
      </c>
    </row>
    <row r="1179" spans="2:6">
      <c r="B1179" t="s">
        <v>3548</v>
      </c>
      <c r="C1179" t="s">
        <v>3569</v>
      </c>
      <c r="D1179" t="s">
        <v>3156</v>
      </c>
      <c r="E1179">
        <v>1</v>
      </c>
      <c r="F1179">
        <f t="shared" si="18"/>
        <v>1</v>
      </c>
    </row>
    <row r="1180" spans="2:6">
      <c r="B1180" t="s">
        <v>3548</v>
      </c>
      <c r="C1180" t="s">
        <v>3569</v>
      </c>
      <c r="D1180" t="s">
        <v>3157</v>
      </c>
      <c r="E1180">
        <v>1</v>
      </c>
      <c r="F1180">
        <f t="shared" si="18"/>
        <v>1</v>
      </c>
    </row>
    <row r="1181" spans="2:6">
      <c r="B1181" t="s">
        <v>3548</v>
      </c>
      <c r="C1181" t="s">
        <v>3570</v>
      </c>
      <c r="D1181" t="s">
        <v>3156</v>
      </c>
      <c r="E1181">
        <v>1</v>
      </c>
      <c r="F1181">
        <f t="shared" si="18"/>
        <v>1</v>
      </c>
    </row>
    <row r="1182" spans="2:6">
      <c r="B1182" t="s">
        <v>3548</v>
      </c>
      <c r="C1182" t="s">
        <v>3570</v>
      </c>
      <c r="D1182" t="s">
        <v>3157</v>
      </c>
      <c r="E1182">
        <v>1</v>
      </c>
      <c r="F1182">
        <f t="shared" si="18"/>
        <v>1</v>
      </c>
    </row>
    <row r="1183" spans="2:6">
      <c r="B1183" t="s">
        <v>3548</v>
      </c>
      <c r="C1183" t="s">
        <v>3571</v>
      </c>
      <c r="D1183" t="s">
        <v>3156</v>
      </c>
      <c r="E1183">
        <v>1</v>
      </c>
      <c r="F1183">
        <f t="shared" si="18"/>
        <v>1</v>
      </c>
    </row>
    <row r="1184" spans="2:6">
      <c r="B1184" t="s">
        <v>3548</v>
      </c>
      <c r="C1184" t="s">
        <v>3571</v>
      </c>
      <c r="D1184" t="s">
        <v>3157</v>
      </c>
      <c r="E1184">
        <v>1</v>
      </c>
      <c r="F1184">
        <f t="shared" si="18"/>
        <v>1</v>
      </c>
    </row>
    <row r="1185" spans="2:6">
      <c r="B1185" t="s">
        <v>3549</v>
      </c>
      <c r="C1185" t="s">
        <v>3198</v>
      </c>
      <c r="D1185" t="s">
        <v>3156</v>
      </c>
      <c r="E1185">
        <v>1</v>
      </c>
      <c r="F1185">
        <f t="shared" si="18"/>
        <v>1</v>
      </c>
    </row>
    <row r="1186" spans="2:6">
      <c r="B1186" t="s">
        <v>3549</v>
      </c>
      <c r="C1186" t="s">
        <v>3198</v>
      </c>
      <c r="D1186" t="s">
        <v>3157</v>
      </c>
      <c r="E1186">
        <v>1</v>
      </c>
      <c r="F1186">
        <f t="shared" si="18"/>
        <v>1</v>
      </c>
    </row>
    <row r="1187" spans="2:6">
      <c r="B1187" t="s">
        <v>3549</v>
      </c>
      <c r="C1187" t="s">
        <v>3568</v>
      </c>
      <c r="D1187" t="s">
        <v>3156</v>
      </c>
      <c r="E1187">
        <v>1</v>
      </c>
      <c r="F1187">
        <f t="shared" si="18"/>
        <v>1</v>
      </c>
    </row>
    <row r="1188" spans="2:6">
      <c r="B1188" t="s">
        <v>3549</v>
      </c>
      <c r="C1188" t="s">
        <v>3568</v>
      </c>
      <c r="D1188" t="s">
        <v>3157</v>
      </c>
      <c r="E1188">
        <v>1</v>
      </c>
      <c r="F1188">
        <f t="shared" si="18"/>
        <v>1</v>
      </c>
    </row>
    <row r="1189" spans="2:6">
      <c r="B1189" t="s">
        <v>3549</v>
      </c>
      <c r="C1189" t="s">
        <v>3569</v>
      </c>
      <c r="D1189" t="s">
        <v>3156</v>
      </c>
      <c r="E1189">
        <v>1</v>
      </c>
      <c r="F1189">
        <f t="shared" si="18"/>
        <v>1</v>
      </c>
    </row>
    <row r="1190" spans="2:6">
      <c r="B1190" t="s">
        <v>3549</v>
      </c>
      <c r="C1190" t="s">
        <v>3569</v>
      </c>
      <c r="D1190" t="s">
        <v>3157</v>
      </c>
      <c r="E1190">
        <v>1</v>
      </c>
      <c r="F1190">
        <f t="shared" si="18"/>
        <v>1</v>
      </c>
    </row>
    <row r="1191" spans="2:6">
      <c r="B1191" t="s">
        <v>3549</v>
      </c>
      <c r="C1191" t="s">
        <v>3570</v>
      </c>
      <c r="D1191" t="s">
        <v>3156</v>
      </c>
      <c r="E1191">
        <v>1</v>
      </c>
      <c r="F1191">
        <f t="shared" si="18"/>
        <v>1</v>
      </c>
    </row>
    <row r="1192" spans="2:6">
      <c r="B1192" t="s">
        <v>3549</v>
      </c>
      <c r="C1192" t="s">
        <v>3570</v>
      </c>
      <c r="D1192" t="s">
        <v>3157</v>
      </c>
      <c r="E1192">
        <v>1</v>
      </c>
      <c r="F1192">
        <f t="shared" si="18"/>
        <v>1</v>
      </c>
    </row>
    <row r="1193" spans="2:6">
      <c r="B1193" t="s">
        <v>3549</v>
      </c>
      <c r="C1193" t="s">
        <v>3571</v>
      </c>
      <c r="D1193" t="s">
        <v>3156</v>
      </c>
      <c r="E1193">
        <v>1</v>
      </c>
      <c r="F1193">
        <f t="shared" si="18"/>
        <v>1</v>
      </c>
    </row>
    <row r="1194" spans="2:6">
      <c r="B1194" t="s">
        <v>3549</v>
      </c>
      <c r="C1194" t="s">
        <v>3571</v>
      </c>
      <c r="D1194" t="s">
        <v>3157</v>
      </c>
      <c r="E1194">
        <v>1</v>
      </c>
      <c r="F1194">
        <f t="shared" si="18"/>
        <v>1</v>
      </c>
    </row>
    <row r="1195" spans="2:6">
      <c r="B1195" t="s">
        <v>3550</v>
      </c>
      <c r="C1195" t="s">
        <v>3198</v>
      </c>
      <c r="D1195" t="s">
        <v>3156</v>
      </c>
      <c r="E1195">
        <v>1</v>
      </c>
      <c r="F1195">
        <f t="shared" si="18"/>
        <v>1</v>
      </c>
    </row>
    <row r="1196" spans="2:6">
      <c r="B1196" t="s">
        <v>3550</v>
      </c>
      <c r="C1196" t="s">
        <v>3198</v>
      </c>
      <c r="D1196" t="s">
        <v>3157</v>
      </c>
      <c r="E1196">
        <v>1</v>
      </c>
      <c r="F1196">
        <f t="shared" si="18"/>
        <v>1</v>
      </c>
    </row>
    <row r="1197" spans="2:6">
      <c r="B1197" t="s">
        <v>3550</v>
      </c>
      <c r="C1197" t="s">
        <v>3568</v>
      </c>
      <c r="D1197" t="s">
        <v>3156</v>
      </c>
      <c r="E1197">
        <v>1</v>
      </c>
      <c r="F1197">
        <f t="shared" si="18"/>
        <v>1</v>
      </c>
    </row>
    <row r="1198" spans="2:6">
      <c r="B1198" t="s">
        <v>3550</v>
      </c>
      <c r="C1198" t="s">
        <v>3568</v>
      </c>
      <c r="D1198" t="s">
        <v>3157</v>
      </c>
      <c r="E1198">
        <v>1</v>
      </c>
      <c r="F1198">
        <f t="shared" si="18"/>
        <v>1</v>
      </c>
    </row>
    <row r="1199" spans="2:6">
      <c r="B1199" t="s">
        <v>3550</v>
      </c>
      <c r="C1199" t="s">
        <v>3569</v>
      </c>
      <c r="D1199" t="s">
        <v>3156</v>
      </c>
      <c r="E1199">
        <v>1</v>
      </c>
      <c r="F1199">
        <f t="shared" si="18"/>
        <v>1</v>
      </c>
    </row>
    <row r="1200" spans="2:6">
      <c r="B1200" t="s">
        <v>3550</v>
      </c>
      <c r="C1200" t="s">
        <v>3569</v>
      </c>
      <c r="D1200" t="s">
        <v>3157</v>
      </c>
      <c r="E1200">
        <v>1</v>
      </c>
      <c r="F1200">
        <f t="shared" si="18"/>
        <v>1</v>
      </c>
    </row>
    <row r="1201" spans="2:6">
      <c r="B1201" t="s">
        <v>3550</v>
      </c>
      <c r="C1201" t="s">
        <v>3570</v>
      </c>
      <c r="D1201" t="s">
        <v>3156</v>
      </c>
      <c r="E1201">
        <v>1</v>
      </c>
      <c r="F1201">
        <f t="shared" si="18"/>
        <v>1</v>
      </c>
    </row>
    <row r="1202" spans="2:6">
      <c r="B1202" t="s">
        <v>3550</v>
      </c>
      <c r="C1202" t="s">
        <v>3570</v>
      </c>
      <c r="D1202" t="s">
        <v>3157</v>
      </c>
      <c r="E1202">
        <v>1</v>
      </c>
      <c r="F1202">
        <f t="shared" si="18"/>
        <v>1</v>
      </c>
    </row>
    <row r="1203" spans="2:6">
      <c r="B1203" t="s">
        <v>3550</v>
      </c>
      <c r="C1203" t="s">
        <v>3571</v>
      </c>
      <c r="D1203" t="s">
        <v>3156</v>
      </c>
      <c r="E1203">
        <v>1</v>
      </c>
      <c r="F1203">
        <f t="shared" si="18"/>
        <v>1</v>
      </c>
    </row>
    <row r="1204" spans="2:6">
      <c r="B1204" t="s">
        <v>3550</v>
      </c>
      <c r="C1204" t="s">
        <v>3571</v>
      </c>
      <c r="D1204" t="s">
        <v>3157</v>
      </c>
      <c r="E1204">
        <v>1</v>
      </c>
      <c r="F1204">
        <f t="shared" si="18"/>
        <v>1</v>
      </c>
    </row>
    <row r="1205" spans="2:6">
      <c r="B1205" t="s">
        <v>3551</v>
      </c>
      <c r="C1205" t="s">
        <v>3198</v>
      </c>
      <c r="D1205" t="s">
        <v>3156</v>
      </c>
      <c r="E1205">
        <v>1</v>
      </c>
      <c r="F1205">
        <f t="shared" si="18"/>
        <v>1</v>
      </c>
    </row>
    <row r="1206" spans="2:6">
      <c r="B1206" t="s">
        <v>3551</v>
      </c>
      <c r="C1206" t="s">
        <v>3198</v>
      </c>
      <c r="D1206" t="s">
        <v>3157</v>
      </c>
      <c r="E1206">
        <v>1</v>
      </c>
      <c r="F1206">
        <f t="shared" si="18"/>
        <v>1</v>
      </c>
    </row>
    <row r="1207" spans="2:6">
      <c r="B1207" t="s">
        <v>3551</v>
      </c>
      <c r="C1207" t="s">
        <v>3568</v>
      </c>
      <c r="D1207" t="s">
        <v>3156</v>
      </c>
      <c r="E1207">
        <v>1</v>
      </c>
      <c r="F1207">
        <f t="shared" si="18"/>
        <v>1</v>
      </c>
    </row>
    <row r="1208" spans="2:6">
      <c r="B1208" t="s">
        <v>3551</v>
      </c>
      <c r="C1208" t="s">
        <v>3568</v>
      </c>
      <c r="D1208" t="s">
        <v>3157</v>
      </c>
      <c r="E1208">
        <v>1</v>
      </c>
      <c r="F1208">
        <f t="shared" si="18"/>
        <v>1</v>
      </c>
    </row>
    <row r="1209" spans="2:6">
      <c r="B1209" t="s">
        <v>3551</v>
      </c>
      <c r="C1209" t="s">
        <v>3569</v>
      </c>
      <c r="D1209" t="s">
        <v>3156</v>
      </c>
      <c r="E1209">
        <v>1</v>
      </c>
      <c r="F1209">
        <f t="shared" si="18"/>
        <v>1</v>
      </c>
    </row>
    <row r="1210" spans="2:6">
      <c r="B1210" t="s">
        <v>3551</v>
      </c>
      <c r="C1210" t="s">
        <v>3569</v>
      </c>
      <c r="D1210" t="s">
        <v>3157</v>
      </c>
      <c r="E1210">
        <v>1</v>
      </c>
      <c r="F1210">
        <f t="shared" si="18"/>
        <v>1</v>
      </c>
    </row>
    <row r="1211" spans="2:6">
      <c r="B1211" t="s">
        <v>3551</v>
      </c>
      <c r="C1211" t="s">
        <v>3570</v>
      </c>
      <c r="D1211" t="s">
        <v>3156</v>
      </c>
      <c r="E1211">
        <v>1</v>
      </c>
      <c r="F1211">
        <f t="shared" si="18"/>
        <v>1</v>
      </c>
    </row>
    <row r="1212" spans="2:6">
      <c r="B1212" t="s">
        <v>3551</v>
      </c>
      <c r="C1212" t="s">
        <v>3570</v>
      </c>
      <c r="D1212" t="s">
        <v>3157</v>
      </c>
      <c r="E1212">
        <v>1</v>
      </c>
      <c r="F1212">
        <f t="shared" si="18"/>
        <v>1</v>
      </c>
    </row>
    <row r="1213" spans="2:6">
      <c r="B1213" t="s">
        <v>3551</v>
      </c>
      <c r="C1213" t="s">
        <v>3571</v>
      </c>
      <c r="D1213" t="s">
        <v>3156</v>
      </c>
      <c r="E1213">
        <v>1</v>
      </c>
      <c r="F1213">
        <f t="shared" si="18"/>
        <v>1</v>
      </c>
    </row>
    <row r="1214" spans="2:6">
      <c r="B1214" t="s">
        <v>3551</v>
      </c>
      <c r="C1214" t="s">
        <v>3571</v>
      </c>
      <c r="D1214" t="s">
        <v>3157</v>
      </c>
      <c r="E1214">
        <v>1</v>
      </c>
      <c r="F1214">
        <f t="shared" si="18"/>
        <v>1</v>
      </c>
    </row>
    <row r="1215" spans="2:6">
      <c r="B1215" t="s">
        <v>3552</v>
      </c>
      <c r="C1215" t="s">
        <v>3198</v>
      </c>
      <c r="D1215" t="s">
        <v>3156</v>
      </c>
      <c r="E1215">
        <v>1</v>
      </c>
      <c r="F1215">
        <f t="shared" si="18"/>
        <v>1</v>
      </c>
    </row>
    <row r="1216" spans="2:6">
      <c r="B1216" t="s">
        <v>3552</v>
      </c>
      <c r="C1216" t="s">
        <v>3198</v>
      </c>
      <c r="D1216" t="s">
        <v>3157</v>
      </c>
      <c r="E1216">
        <v>1</v>
      </c>
      <c r="F1216">
        <f t="shared" si="18"/>
        <v>1</v>
      </c>
    </row>
    <row r="1217" spans="2:6">
      <c r="B1217" t="s">
        <v>3552</v>
      </c>
      <c r="C1217" t="s">
        <v>3568</v>
      </c>
      <c r="D1217" t="s">
        <v>3156</v>
      </c>
      <c r="E1217">
        <v>1</v>
      </c>
      <c r="F1217">
        <f t="shared" si="18"/>
        <v>1</v>
      </c>
    </row>
    <row r="1218" spans="2:6">
      <c r="B1218" t="s">
        <v>3552</v>
      </c>
      <c r="C1218" t="s">
        <v>3568</v>
      </c>
      <c r="D1218" t="s">
        <v>3157</v>
      </c>
      <c r="E1218">
        <v>1</v>
      </c>
      <c r="F1218">
        <f t="shared" si="18"/>
        <v>1</v>
      </c>
    </row>
    <row r="1219" spans="2:6">
      <c r="B1219" t="s">
        <v>3552</v>
      </c>
      <c r="C1219" t="s">
        <v>3569</v>
      </c>
      <c r="D1219" t="s">
        <v>3156</v>
      </c>
      <c r="E1219">
        <v>1</v>
      </c>
      <c r="F1219">
        <f t="shared" si="18"/>
        <v>1</v>
      </c>
    </row>
    <row r="1220" spans="2:6">
      <c r="B1220" t="s">
        <v>3552</v>
      </c>
      <c r="C1220" t="s">
        <v>3569</v>
      </c>
      <c r="D1220" t="s">
        <v>3157</v>
      </c>
      <c r="E1220">
        <v>1</v>
      </c>
      <c r="F1220">
        <f t="shared" si="18"/>
        <v>1</v>
      </c>
    </row>
    <row r="1221" spans="2:6">
      <c r="B1221" t="s">
        <v>3552</v>
      </c>
      <c r="C1221" t="s">
        <v>3570</v>
      </c>
      <c r="D1221" t="s">
        <v>3156</v>
      </c>
      <c r="E1221">
        <v>1</v>
      </c>
      <c r="F1221">
        <f t="shared" si="18"/>
        <v>1</v>
      </c>
    </row>
    <row r="1222" spans="2:6">
      <c r="B1222" t="s">
        <v>3552</v>
      </c>
      <c r="C1222" t="s">
        <v>3570</v>
      </c>
      <c r="D1222" t="s">
        <v>3157</v>
      </c>
      <c r="E1222">
        <v>1</v>
      </c>
      <c r="F1222">
        <f t="shared" ref="F1222:F1285" si="19">E1222</f>
        <v>1</v>
      </c>
    </row>
    <row r="1223" spans="2:6">
      <c r="B1223" t="s">
        <v>3552</v>
      </c>
      <c r="C1223" t="s">
        <v>3571</v>
      </c>
      <c r="D1223" t="s">
        <v>3156</v>
      </c>
      <c r="E1223">
        <v>1</v>
      </c>
      <c r="F1223">
        <f t="shared" si="19"/>
        <v>1</v>
      </c>
    </row>
    <row r="1224" spans="2:6">
      <c r="B1224" t="s">
        <v>3552</v>
      </c>
      <c r="C1224" t="s">
        <v>3571</v>
      </c>
      <c r="D1224" t="s">
        <v>3157</v>
      </c>
      <c r="E1224">
        <v>1</v>
      </c>
      <c r="F1224">
        <f t="shared" si="19"/>
        <v>1</v>
      </c>
    </row>
    <row r="1225" spans="2:6">
      <c r="B1225" t="s">
        <v>3553</v>
      </c>
      <c r="C1225" t="s">
        <v>3198</v>
      </c>
      <c r="D1225" t="s">
        <v>3156</v>
      </c>
      <c r="E1225">
        <v>1</v>
      </c>
      <c r="F1225">
        <f t="shared" si="19"/>
        <v>1</v>
      </c>
    </row>
    <row r="1226" spans="2:6">
      <c r="B1226" t="s">
        <v>3553</v>
      </c>
      <c r="C1226" t="s">
        <v>3198</v>
      </c>
      <c r="D1226" t="s">
        <v>3157</v>
      </c>
      <c r="E1226">
        <v>1</v>
      </c>
      <c r="F1226">
        <f t="shared" si="19"/>
        <v>1</v>
      </c>
    </row>
    <row r="1227" spans="2:6">
      <c r="B1227" t="s">
        <v>3553</v>
      </c>
      <c r="C1227" t="s">
        <v>3568</v>
      </c>
      <c r="D1227" t="s">
        <v>3156</v>
      </c>
      <c r="E1227">
        <v>1</v>
      </c>
      <c r="F1227">
        <f t="shared" si="19"/>
        <v>1</v>
      </c>
    </row>
    <row r="1228" spans="2:6">
      <c r="B1228" t="s">
        <v>3553</v>
      </c>
      <c r="C1228" t="s">
        <v>3568</v>
      </c>
      <c r="D1228" t="s">
        <v>3157</v>
      </c>
      <c r="E1228">
        <v>1</v>
      </c>
      <c r="F1228">
        <f t="shared" si="19"/>
        <v>1</v>
      </c>
    </row>
    <row r="1229" spans="2:6">
      <c r="B1229" t="s">
        <v>3553</v>
      </c>
      <c r="C1229" t="s">
        <v>3569</v>
      </c>
      <c r="D1229" t="s">
        <v>3156</v>
      </c>
      <c r="E1229">
        <v>1</v>
      </c>
      <c r="F1229">
        <f t="shared" si="19"/>
        <v>1</v>
      </c>
    </row>
    <row r="1230" spans="2:6">
      <c r="B1230" t="s">
        <v>3553</v>
      </c>
      <c r="C1230" t="s">
        <v>3569</v>
      </c>
      <c r="D1230" t="s">
        <v>3157</v>
      </c>
      <c r="E1230">
        <v>1</v>
      </c>
      <c r="F1230">
        <f t="shared" si="19"/>
        <v>1</v>
      </c>
    </row>
    <row r="1231" spans="2:6">
      <c r="B1231" t="s">
        <v>3553</v>
      </c>
      <c r="C1231" t="s">
        <v>3570</v>
      </c>
      <c r="D1231" t="s">
        <v>3156</v>
      </c>
      <c r="E1231">
        <v>1</v>
      </c>
      <c r="F1231">
        <f t="shared" si="19"/>
        <v>1</v>
      </c>
    </row>
    <row r="1232" spans="2:6">
      <c r="B1232" t="s">
        <v>3553</v>
      </c>
      <c r="C1232" t="s">
        <v>3570</v>
      </c>
      <c r="D1232" t="s">
        <v>3157</v>
      </c>
      <c r="E1232">
        <v>1</v>
      </c>
      <c r="F1232">
        <f t="shared" si="19"/>
        <v>1</v>
      </c>
    </row>
    <row r="1233" spans="2:6">
      <c r="B1233" t="s">
        <v>3553</v>
      </c>
      <c r="C1233" t="s">
        <v>3571</v>
      </c>
      <c r="D1233" t="s">
        <v>3156</v>
      </c>
      <c r="E1233">
        <v>1</v>
      </c>
      <c r="F1233">
        <f t="shared" si="19"/>
        <v>1</v>
      </c>
    </row>
    <row r="1234" spans="2:6">
      <c r="B1234" t="s">
        <v>3553</v>
      </c>
      <c r="C1234" t="s">
        <v>3571</v>
      </c>
      <c r="D1234" t="s">
        <v>3157</v>
      </c>
      <c r="E1234">
        <v>1</v>
      </c>
      <c r="F1234">
        <f t="shared" si="19"/>
        <v>1</v>
      </c>
    </row>
    <row r="1235" spans="2:6">
      <c r="B1235" t="s">
        <v>3554</v>
      </c>
      <c r="C1235" t="s">
        <v>3198</v>
      </c>
      <c r="D1235" t="s">
        <v>3156</v>
      </c>
      <c r="E1235">
        <v>1</v>
      </c>
      <c r="F1235">
        <f t="shared" si="19"/>
        <v>1</v>
      </c>
    </row>
    <row r="1236" spans="2:6">
      <c r="B1236" t="s">
        <v>3554</v>
      </c>
      <c r="C1236" t="s">
        <v>3198</v>
      </c>
      <c r="D1236" t="s">
        <v>3157</v>
      </c>
      <c r="E1236">
        <v>1</v>
      </c>
      <c r="F1236">
        <f t="shared" si="19"/>
        <v>1</v>
      </c>
    </row>
    <row r="1237" spans="2:6">
      <c r="B1237" t="s">
        <v>3554</v>
      </c>
      <c r="C1237" t="s">
        <v>3568</v>
      </c>
      <c r="D1237" t="s">
        <v>3156</v>
      </c>
      <c r="E1237">
        <v>1</v>
      </c>
      <c r="F1237">
        <f t="shared" si="19"/>
        <v>1</v>
      </c>
    </row>
    <row r="1238" spans="2:6">
      <c r="B1238" t="s">
        <v>3554</v>
      </c>
      <c r="C1238" t="s">
        <v>3568</v>
      </c>
      <c r="D1238" t="s">
        <v>3157</v>
      </c>
      <c r="E1238">
        <v>1</v>
      </c>
      <c r="F1238">
        <f t="shared" si="19"/>
        <v>1</v>
      </c>
    </row>
    <row r="1239" spans="2:6">
      <c r="B1239" t="s">
        <v>3554</v>
      </c>
      <c r="C1239" t="s">
        <v>3569</v>
      </c>
      <c r="D1239" t="s">
        <v>3156</v>
      </c>
      <c r="E1239">
        <v>1</v>
      </c>
      <c r="F1239">
        <f t="shared" si="19"/>
        <v>1</v>
      </c>
    </row>
    <row r="1240" spans="2:6">
      <c r="B1240" t="s">
        <v>3554</v>
      </c>
      <c r="C1240" t="s">
        <v>3569</v>
      </c>
      <c r="D1240" t="s">
        <v>3157</v>
      </c>
      <c r="E1240">
        <v>1</v>
      </c>
      <c r="F1240">
        <f t="shared" si="19"/>
        <v>1</v>
      </c>
    </row>
    <row r="1241" spans="2:6">
      <c r="B1241" t="s">
        <v>3554</v>
      </c>
      <c r="C1241" t="s">
        <v>3570</v>
      </c>
      <c r="D1241" t="s">
        <v>3156</v>
      </c>
      <c r="E1241">
        <v>1</v>
      </c>
      <c r="F1241">
        <f t="shared" si="19"/>
        <v>1</v>
      </c>
    </row>
    <row r="1242" spans="2:6">
      <c r="B1242" t="s">
        <v>3554</v>
      </c>
      <c r="C1242" t="s">
        <v>3570</v>
      </c>
      <c r="D1242" t="s">
        <v>3157</v>
      </c>
      <c r="E1242">
        <v>1</v>
      </c>
      <c r="F1242">
        <f t="shared" si="19"/>
        <v>1</v>
      </c>
    </row>
    <row r="1243" spans="2:6">
      <c r="B1243" t="s">
        <v>3554</v>
      </c>
      <c r="C1243" t="s">
        <v>3571</v>
      </c>
      <c r="D1243" t="s">
        <v>3156</v>
      </c>
      <c r="E1243">
        <v>1</v>
      </c>
      <c r="F1243">
        <f t="shared" si="19"/>
        <v>1</v>
      </c>
    </row>
    <row r="1244" spans="2:6">
      <c r="B1244" t="s">
        <v>3554</v>
      </c>
      <c r="C1244" t="s">
        <v>3571</v>
      </c>
      <c r="D1244" t="s">
        <v>3157</v>
      </c>
      <c r="E1244">
        <v>1</v>
      </c>
      <c r="F1244">
        <f t="shared" si="19"/>
        <v>1</v>
      </c>
    </row>
    <row r="1245" spans="2:6">
      <c r="B1245" t="s">
        <v>3555</v>
      </c>
      <c r="C1245" t="s">
        <v>3198</v>
      </c>
      <c r="D1245" t="s">
        <v>3156</v>
      </c>
      <c r="E1245">
        <v>1</v>
      </c>
      <c r="F1245">
        <f t="shared" si="19"/>
        <v>1</v>
      </c>
    </row>
    <row r="1246" spans="2:6">
      <c r="B1246" t="s">
        <v>3555</v>
      </c>
      <c r="C1246" t="s">
        <v>3198</v>
      </c>
      <c r="D1246" t="s">
        <v>3157</v>
      </c>
      <c r="E1246">
        <v>1</v>
      </c>
      <c r="F1246">
        <f t="shared" si="19"/>
        <v>1</v>
      </c>
    </row>
    <row r="1247" spans="2:6">
      <c r="B1247" t="s">
        <v>3555</v>
      </c>
      <c r="C1247" t="s">
        <v>3568</v>
      </c>
      <c r="D1247" t="s">
        <v>3156</v>
      </c>
      <c r="E1247">
        <v>1</v>
      </c>
      <c r="F1247">
        <f t="shared" si="19"/>
        <v>1</v>
      </c>
    </row>
    <row r="1248" spans="2:6">
      <c r="B1248" t="s">
        <v>3555</v>
      </c>
      <c r="C1248" t="s">
        <v>3568</v>
      </c>
      <c r="D1248" t="s">
        <v>3157</v>
      </c>
      <c r="E1248">
        <v>1</v>
      </c>
      <c r="F1248">
        <f t="shared" si="19"/>
        <v>1</v>
      </c>
    </row>
    <row r="1249" spans="2:6">
      <c r="B1249" t="s">
        <v>3555</v>
      </c>
      <c r="C1249" t="s">
        <v>3569</v>
      </c>
      <c r="D1249" t="s">
        <v>3156</v>
      </c>
      <c r="E1249">
        <v>1</v>
      </c>
      <c r="F1249">
        <f t="shared" si="19"/>
        <v>1</v>
      </c>
    </row>
    <row r="1250" spans="2:6">
      <c r="B1250" t="s">
        <v>3555</v>
      </c>
      <c r="C1250" t="s">
        <v>3569</v>
      </c>
      <c r="D1250" t="s">
        <v>3157</v>
      </c>
      <c r="E1250">
        <v>1</v>
      </c>
      <c r="F1250">
        <f t="shared" si="19"/>
        <v>1</v>
      </c>
    </row>
    <row r="1251" spans="2:6">
      <c r="B1251" t="s">
        <v>3555</v>
      </c>
      <c r="C1251" t="s">
        <v>3570</v>
      </c>
      <c r="D1251" t="s">
        <v>3156</v>
      </c>
      <c r="E1251">
        <v>1</v>
      </c>
      <c r="F1251">
        <f t="shared" si="19"/>
        <v>1</v>
      </c>
    </row>
    <row r="1252" spans="2:6">
      <c r="B1252" t="s">
        <v>3555</v>
      </c>
      <c r="C1252" t="s">
        <v>3570</v>
      </c>
      <c r="D1252" t="s">
        <v>3157</v>
      </c>
      <c r="E1252">
        <v>1</v>
      </c>
      <c r="F1252">
        <f t="shared" si="19"/>
        <v>1</v>
      </c>
    </row>
    <row r="1253" spans="2:6">
      <c r="B1253" t="s">
        <v>3555</v>
      </c>
      <c r="C1253" t="s">
        <v>3571</v>
      </c>
      <c r="D1253" t="s">
        <v>3156</v>
      </c>
      <c r="E1253">
        <v>1</v>
      </c>
      <c r="F1253">
        <f t="shared" si="19"/>
        <v>1</v>
      </c>
    </row>
    <row r="1254" spans="2:6">
      <c r="B1254" t="s">
        <v>3555</v>
      </c>
      <c r="C1254" t="s">
        <v>3571</v>
      </c>
      <c r="D1254" t="s">
        <v>3157</v>
      </c>
      <c r="E1254">
        <v>1</v>
      </c>
      <c r="F1254">
        <f t="shared" si="19"/>
        <v>1</v>
      </c>
    </row>
    <row r="1255" spans="2:6">
      <c r="B1255" t="s">
        <v>3556</v>
      </c>
      <c r="C1255" t="s">
        <v>3198</v>
      </c>
      <c r="D1255" t="s">
        <v>3156</v>
      </c>
      <c r="E1255">
        <v>1</v>
      </c>
      <c r="F1255">
        <f t="shared" si="19"/>
        <v>1</v>
      </c>
    </row>
    <row r="1256" spans="2:6">
      <c r="B1256" t="s">
        <v>3556</v>
      </c>
      <c r="C1256" t="s">
        <v>3198</v>
      </c>
      <c r="D1256" t="s">
        <v>3157</v>
      </c>
      <c r="E1256">
        <v>1</v>
      </c>
      <c r="F1256">
        <f t="shared" si="19"/>
        <v>1</v>
      </c>
    </row>
    <row r="1257" spans="2:6">
      <c r="B1257" t="s">
        <v>3556</v>
      </c>
      <c r="C1257" t="s">
        <v>3568</v>
      </c>
      <c r="D1257" t="s">
        <v>3156</v>
      </c>
      <c r="E1257">
        <v>1</v>
      </c>
      <c r="F1257">
        <f t="shared" si="19"/>
        <v>1</v>
      </c>
    </row>
    <row r="1258" spans="2:6">
      <c r="B1258" t="s">
        <v>3556</v>
      </c>
      <c r="C1258" t="s">
        <v>3568</v>
      </c>
      <c r="D1258" t="s">
        <v>3157</v>
      </c>
      <c r="E1258">
        <v>1</v>
      </c>
      <c r="F1258">
        <f t="shared" si="19"/>
        <v>1</v>
      </c>
    </row>
    <row r="1259" spans="2:6">
      <c r="B1259" t="s">
        <v>3556</v>
      </c>
      <c r="C1259" t="s">
        <v>3569</v>
      </c>
      <c r="D1259" t="s">
        <v>3156</v>
      </c>
      <c r="E1259">
        <v>1</v>
      </c>
      <c r="F1259">
        <f t="shared" si="19"/>
        <v>1</v>
      </c>
    </row>
    <row r="1260" spans="2:6">
      <c r="B1260" t="s">
        <v>3556</v>
      </c>
      <c r="C1260" t="s">
        <v>3569</v>
      </c>
      <c r="D1260" t="s">
        <v>3157</v>
      </c>
      <c r="E1260">
        <v>1</v>
      </c>
      <c r="F1260">
        <f t="shared" si="19"/>
        <v>1</v>
      </c>
    </row>
    <row r="1261" spans="2:6">
      <c r="B1261" t="s">
        <v>3556</v>
      </c>
      <c r="C1261" t="s">
        <v>3570</v>
      </c>
      <c r="D1261" t="s">
        <v>3156</v>
      </c>
      <c r="E1261">
        <v>1</v>
      </c>
      <c r="F1261">
        <f t="shared" si="19"/>
        <v>1</v>
      </c>
    </row>
    <row r="1262" spans="2:6">
      <c r="B1262" t="s">
        <v>3556</v>
      </c>
      <c r="C1262" t="s">
        <v>3570</v>
      </c>
      <c r="D1262" t="s">
        <v>3157</v>
      </c>
      <c r="E1262">
        <v>1</v>
      </c>
      <c r="F1262">
        <f t="shared" si="19"/>
        <v>1</v>
      </c>
    </row>
    <row r="1263" spans="2:6">
      <c r="B1263" t="s">
        <v>3556</v>
      </c>
      <c r="C1263" t="s">
        <v>3571</v>
      </c>
      <c r="D1263" t="s">
        <v>3156</v>
      </c>
      <c r="E1263">
        <v>1</v>
      </c>
      <c r="F1263">
        <f t="shared" si="19"/>
        <v>1</v>
      </c>
    </row>
    <row r="1264" spans="2:6">
      <c r="B1264" t="s">
        <v>3556</v>
      </c>
      <c r="C1264" t="s">
        <v>3571</v>
      </c>
      <c r="D1264" t="s">
        <v>3157</v>
      </c>
      <c r="E1264">
        <v>1</v>
      </c>
      <c r="F1264">
        <f t="shared" si="19"/>
        <v>1</v>
      </c>
    </row>
    <row r="1265" spans="2:6">
      <c r="B1265" t="s">
        <v>3557</v>
      </c>
      <c r="C1265" t="s">
        <v>3198</v>
      </c>
      <c r="D1265" t="s">
        <v>3156</v>
      </c>
      <c r="E1265">
        <v>1</v>
      </c>
      <c r="F1265">
        <f t="shared" si="19"/>
        <v>1</v>
      </c>
    </row>
    <row r="1266" spans="2:6">
      <c r="B1266" t="s">
        <v>3557</v>
      </c>
      <c r="C1266" t="s">
        <v>3198</v>
      </c>
      <c r="D1266" t="s">
        <v>3157</v>
      </c>
      <c r="E1266">
        <v>1</v>
      </c>
      <c r="F1266">
        <f t="shared" si="19"/>
        <v>1</v>
      </c>
    </row>
    <row r="1267" spans="2:6">
      <c r="B1267" t="s">
        <v>3557</v>
      </c>
      <c r="C1267" t="s">
        <v>3568</v>
      </c>
      <c r="D1267" t="s">
        <v>3156</v>
      </c>
      <c r="E1267">
        <v>1</v>
      </c>
      <c r="F1267">
        <f t="shared" si="19"/>
        <v>1</v>
      </c>
    </row>
    <row r="1268" spans="2:6">
      <c r="B1268" t="s">
        <v>3557</v>
      </c>
      <c r="C1268" t="s">
        <v>3568</v>
      </c>
      <c r="D1268" t="s">
        <v>3157</v>
      </c>
      <c r="E1268">
        <v>1</v>
      </c>
      <c r="F1268">
        <f t="shared" si="19"/>
        <v>1</v>
      </c>
    </row>
    <row r="1269" spans="2:6">
      <c r="B1269" t="s">
        <v>3557</v>
      </c>
      <c r="C1269" t="s">
        <v>3569</v>
      </c>
      <c r="D1269" t="s">
        <v>3156</v>
      </c>
      <c r="E1269">
        <v>1</v>
      </c>
      <c r="F1269">
        <f t="shared" si="19"/>
        <v>1</v>
      </c>
    </row>
    <row r="1270" spans="2:6">
      <c r="B1270" t="s">
        <v>3557</v>
      </c>
      <c r="C1270" t="s">
        <v>3569</v>
      </c>
      <c r="D1270" t="s">
        <v>3157</v>
      </c>
      <c r="E1270">
        <v>1</v>
      </c>
      <c r="F1270">
        <f t="shared" si="19"/>
        <v>1</v>
      </c>
    </row>
    <row r="1271" spans="2:6">
      <c r="B1271" t="s">
        <v>3557</v>
      </c>
      <c r="C1271" t="s">
        <v>3570</v>
      </c>
      <c r="D1271" t="s">
        <v>3156</v>
      </c>
      <c r="E1271">
        <v>1</v>
      </c>
      <c r="F1271">
        <f t="shared" si="19"/>
        <v>1</v>
      </c>
    </row>
    <row r="1272" spans="2:6">
      <c r="B1272" t="s">
        <v>3557</v>
      </c>
      <c r="C1272" t="s">
        <v>3570</v>
      </c>
      <c r="D1272" t="s">
        <v>3157</v>
      </c>
      <c r="E1272">
        <v>1</v>
      </c>
      <c r="F1272">
        <f t="shared" si="19"/>
        <v>1</v>
      </c>
    </row>
    <row r="1273" spans="2:6">
      <c r="B1273" t="s">
        <v>3557</v>
      </c>
      <c r="C1273" t="s">
        <v>3571</v>
      </c>
      <c r="D1273" t="s">
        <v>3156</v>
      </c>
      <c r="E1273">
        <v>1</v>
      </c>
      <c r="F1273">
        <f t="shared" si="19"/>
        <v>1</v>
      </c>
    </row>
    <row r="1274" spans="2:6">
      <c r="B1274" t="s">
        <v>3557</v>
      </c>
      <c r="C1274" t="s">
        <v>3571</v>
      </c>
      <c r="D1274" t="s">
        <v>3157</v>
      </c>
      <c r="E1274">
        <v>1</v>
      </c>
      <c r="F1274">
        <f t="shared" si="19"/>
        <v>1</v>
      </c>
    </row>
    <row r="1275" spans="2:6">
      <c r="B1275" t="s">
        <v>3558</v>
      </c>
      <c r="C1275" t="s">
        <v>3198</v>
      </c>
      <c r="D1275" t="s">
        <v>3156</v>
      </c>
      <c r="E1275">
        <v>1</v>
      </c>
      <c r="F1275">
        <f t="shared" si="19"/>
        <v>1</v>
      </c>
    </row>
    <row r="1276" spans="2:6">
      <c r="B1276" t="s">
        <v>3558</v>
      </c>
      <c r="C1276" t="s">
        <v>3198</v>
      </c>
      <c r="D1276" t="s">
        <v>3157</v>
      </c>
      <c r="E1276">
        <v>1</v>
      </c>
      <c r="F1276">
        <f t="shared" si="19"/>
        <v>1</v>
      </c>
    </row>
    <row r="1277" spans="2:6">
      <c r="B1277" t="s">
        <v>3558</v>
      </c>
      <c r="C1277" t="s">
        <v>3568</v>
      </c>
      <c r="D1277" t="s">
        <v>3156</v>
      </c>
      <c r="E1277">
        <v>1</v>
      </c>
      <c r="F1277">
        <f t="shared" si="19"/>
        <v>1</v>
      </c>
    </row>
    <row r="1278" spans="2:6">
      <c r="B1278" t="s">
        <v>3558</v>
      </c>
      <c r="C1278" t="s">
        <v>3568</v>
      </c>
      <c r="D1278" t="s">
        <v>3157</v>
      </c>
      <c r="E1278">
        <v>1</v>
      </c>
      <c r="F1278">
        <f t="shared" si="19"/>
        <v>1</v>
      </c>
    </row>
    <row r="1279" spans="2:6">
      <c r="B1279" t="s">
        <v>3558</v>
      </c>
      <c r="C1279" t="s">
        <v>3569</v>
      </c>
      <c r="D1279" t="s">
        <v>3156</v>
      </c>
      <c r="E1279">
        <v>1</v>
      </c>
      <c r="F1279">
        <f t="shared" si="19"/>
        <v>1</v>
      </c>
    </row>
    <row r="1280" spans="2:6">
      <c r="B1280" t="s">
        <v>3558</v>
      </c>
      <c r="C1280" t="s">
        <v>3569</v>
      </c>
      <c r="D1280" t="s">
        <v>3157</v>
      </c>
      <c r="E1280">
        <v>1</v>
      </c>
      <c r="F1280">
        <f t="shared" si="19"/>
        <v>1</v>
      </c>
    </row>
    <row r="1281" spans="2:6">
      <c r="B1281" t="s">
        <v>3558</v>
      </c>
      <c r="C1281" t="s">
        <v>3570</v>
      </c>
      <c r="D1281" t="s">
        <v>3156</v>
      </c>
      <c r="E1281">
        <v>1</v>
      </c>
      <c r="F1281">
        <f t="shared" si="19"/>
        <v>1</v>
      </c>
    </row>
    <row r="1282" spans="2:6">
      <c r="B1282" t="s">
        <v>3558</v>
      </c>
      <c r="C1282" t="s">
        <v>3570</v>
      </c>
      <c r="D1282" t="s">
        <v>3157</v>
      </c>
      <c r="E1282">
        <v>1</v>
      </c>
      <c r="F1282">
        <f t="shared" si="19"/>
        <v>1</v>
      </c>
    </row>
    <row r="1283" spans="2:6">
      <c r="B1283" t="s">
        <v>3558</v>
      </c>
      <c r="C1283" t="s">
        <v>3571</v>
      </c>
      <c r="D1283" t="s">
        <v>3156</v>
      </c>
      <c r="E1283">
        <v>1</v>
      </c>
      <c r="F1283">
        <f t="shared" si="19"/>
        <v>1</v>
      </c>
    </row>
    <row r="1284" spans="2:6">
      <c r="B1284" t="s">
        <v>3558</v>
      </c>
      <c r="C1284" t="s">
        <v>3571</v>
      </c>
      <c r="D1284" t="s">
        <v>3157</v>
      </c>
      <c r="E1284">
        <v>1</v>
      </c>
      <c r="F1284">
        <f t="shared" si="19"/>
        <v>1</v>
      </c>
    </row>
    <row r="1285" spans="2:6">
      <c r="B1285" t="s">
        <v>3559</v>
      </c>
      <c r="C1285" t="s">
        <v>3198</v>
      </c>
      <c r="D1285" t="s">
        <v>3156</v>
      </c>
      <c r="E1285">
        <v>1</v>
      </c>
      <c r="F1285">
        <f t="shared" si="19"/>
        <v>1</v>
      </c>
    </row>
    <row r="1286" spans="2:6">
      <c r="B1286" t="s">
        <v>3559</v>
      </c>
      <c r="C1286" t="s">
        <v>3198</v>
      </c>
      <c r="D1286" t="s">
        <v>3157</v>
      </c>
      <c r="E1286">
        <v>1</v>
      </c>
      <c r="F1286">
        <f t="shared" ref="F1286:F1349" si="20">E1286</f>
        <v>1</v>
      </c>
    </row>
    <row r="1287" spans="2:6">
      <c r="B1287" t="s">
        <v>3559</v>
      </c>
      <c r="C1287" t="s">
        <v>3568</v>
      </c>
      <c r="D1287" t="s">
        <v>3156</v>
      </c>
      <c r="E1287">
        <v>1</v>
      </c>
      <c r="F1287">
        <f t="shared" si="20"/>
        <v>1</v>
      </c>
    </row>
    <row r="1288" spans="2:6">
      <c r="B1288" t="s">
        <v>3559</v>
      </c>
      <c r="C1288" t="s">
        <v>3568</v>
      </c>
      <c r="D1288" t="s">
        <v>3157</v>
      </c>
      <c r="E1288">
        <v>1</v>
      </c>
      <c r="F1288">
        <f t="shared" si="20"/>
        <v>1</v>
      </c>
    </row>
    <row r="1289" spans="2:6">
      <c r="B1289" t="s">
        <v>3559</v>
      </c>
      <c r="C1289" t="s">
        <v>3569</v>
      </c>
      <c r="D1289" t="s">
        <v>3156</v>
      </c>
      <c r="E1289">
        <v>1</v>
      </c>
      <c r="F1289">
        <f t="shared" si="20"/>
        <v>1</v>
      </c>
    </row>
    <row r="1290" spans="2:6">
      <c r="B1290" t="s">
        <v>3559</v>
      </c>
      <c r="C1290" t="s">
        <v>3569</v>
      </c>
      <c r="D1290" t="s">
        <v>3157</v>
      </c>
      <c r="E1290">
        <v>1</v>
      </c>
      <c r="F1290">
        <f t="shared" si="20"/>
        <v>1</v>
      </c>
    </row>
    <row r="1291" spans="2:6">
      <c r="B1291" t="s">
        <v>3559</v>
      </c>
      <c r="C1291" t="s">
        <v>3570</v>
      </c>
      <c r="D1291" t="s">
        <v>3156</v>
      </c>
      <c r="E1291">
        <v>1</v>
      </c>
      <c r="F1291">
        <f t="shared" si="20"/>
        <v>1</v>
      </c>
    </row>
    <row r="1292" spans="2:6">
      <c r="B1292" t="s">
        <v>3559</v>
      </c>
      <c r="C1292" t="s">
        <v>3570</v>
      </c>
      <c r="D1292" t="s">
        <v>3157</v>
      </c>
      <c r="E1292">
        <v>1</v>
      </c>
      <c r="F1292">
        <f t="shared" si="20"/>
        <v>1</v>
      </c>
    </row>
    <row r="1293" spans="2:6">
      <c r="B1293" t="s">
        <v>3559</v>
      </c>
      <c r="C1293" t="s">
        <v>3571</v>
      </c>
      <c r="D1293" t="s">
        <v>3156</v>
      </c>
      <c r="E1293">
        <v>1</v>
      </c>
      <c r="F1293">
        <f t="shared" si="20"/>
        <v>1</v>
      </c>
    </row>
    <row r="1294" spans="2:6">
      <c r="B1294" t="s">
        <v>3559</v>
      </c>
      <c r="C1294" t="s">
        <v>3571</v>
      </c>
      <c r="D1294" t="s">
        <v>3157</v>
      </c>
      <c r="E1294">
        <v>1</v>
      </c>
      <c r="F1294">
        <f t="shared" si="20"/>
        <v>1</v>
      </c>
    </row>
    <row r="1295" spans="2:6">
      <c r="B1295" t="s">
        <v>3560</v>
      </c>
      <c r="C1295" t="s">
        <v>3198</v>
      </c>
      <c r="D1295" t="s">
        <v>3156</v>
      </c>
      <c r="E1295">
        <v>1</v>
      </c>
      <c r="F1295">
        <f t="shared" si="20"/>
        <v>1</v>
      </c>
    </row>
    <row r="1296" spans="2:6">
      <c r="B1296" t="s">
        <v>3560</v>
      </c>
      <c r="C1296" t="s">
        <v>3198</v>
      </c>
      <c r="D1296" t="s">
        <v>3157</v>
      </c>
      <c r="E1296">
        <v>1</v>
      </c>
      <c r="F1296">
        <f t="shared" si="20"/>
        <v>1</v>
      </c>
    </row>
    <row r="1297" spans="2:6">
      <c r="B1297" t="s">
        <v>3560</v>
      </c>
      <c r="C1297" t="s">
        <v>3568</v>
      </c>
      <c r="D1297" t="s">
        <v>3156</v>
      </c>
      <c r="E1297">
        <v>1</v>
      </c>
      <c r="F1297">
        <f t="shared" si="20"/>
        <v>1</v>
      </c>
    </row>
    <row r="1298" spans="2:6">
      <c r="B1298" t="s">
        <v>3560</v>
      </c>
      <c r="C1298" t="s">
        <v>3568</v>
      </c>
      <c r="D1298" t="s">
        <v>3157</v>
      </c>
      <c r="E1298">
        <v>1</v>
      </c>
      <c r="F1298">
        <f t="shared" si="20"/>
        <v>1</v>
      </c>
    </row>
    <row r="1299" spans="2:6">
      <c r="B1299" t="s">
        <v>3560</v>
      </c>
      <c r="C1299" t="s">
        <v>3569</v>
      </c>
      <c r="D1299" t="s">
        <v>3156</v>
      </c>
      <c r="E1299">
        <v>1</v>
      </c>
      <c r="F1299">
        <f t="shared" si="20"/>
        <v>1</v>
      </c>
    </row>
    <row r="1300" spans="2:6">
      <c r="B1300" t="s">
        <v>3560</v>
      </c>
      <c r="C1300" t="s">
        <v>3569</v>
      </c>
      <c r="D1300" t="s">
        <v>3157</v>
      </c>
      <c r="E1300">
        <v>1</v>
      </c>
      <c r="F1300">
        <f t="shared" si="20"/>
        <v>1</v>
      </c>
    </row>
    <row r="1301" spans="2:6">
      <c r="B1301" t="s">
        <v>3560</v>
      </c>
      <c r="C1301" t="s">
        <v>3570</v>
      </c>
      <c r="D1301" t="s">
        <v>3156</v>
      </c>
      <c r="E1301">
        <v>1</v>
      </c>
      <c r="F1301">
        <f t="shared" si="20"/>
        <v>1</v>
      </c>
    </row>
    <row r="1302" spans="2:6">
      <c r="B1302" t="s">
        <v>3560</v>
      </c>
      <c r="C1302" t="s">
        <v>3570</v>
      </c>
      <c r="D1302" t="s">
        <v>3157</v>
      </c>
      <c r="E1302">
        <v>1</v>
      </c>
      <c r="F1302">
        <f t="shared" si="20"/>
        <v>1</v>
      </c>
    </row>
    <row r="1303" spans="2:6">
      <c r="B1303" t="s">
        <v>3560</v>
      </c>
      <c r="C1303" t="s">
        <v>3571</v>
      </c>
      <c r="D1303" t="s">
        <v>3156</v>
      </c>
      <c r="E1303">
        <v>1</v>
      </c>
      <c r="F1303">
        <f t="shared" si="20"/>
        <v>1</v>
      </c>
    </row>
    <row r="1304" spans="2:6">
      <c r="B1304" t="s">
        <v>3560</v>
      </c>
      <c r="C1304" t="s">
        <v>3571</v>
      </c>
      <c r="D1304" t="s">
        <v>3157</v>
      </c>
      <c r="E1304">
        <v>1</v>
      </c>
      <c r="F1304">
        <f t="shared" si="20"/>
        <v>1</v>
      </c>
    </row>
    <row r="1305" spans="2:6">
      <c r="B1305" t="s">
        <v>3561</v>
      </c>
      <c r="C1305" t="s">
        <v>3198</v>
      </c>
      <c r="D1305" t="s">
        <v>3156</v>
      </c>
      <c r="E1305">
        <v>1</v>
      </c>
      <c r="F1305">
        <f t="shared" si="20"/>
        <v>1</v>
      </c>
    </row>
    <row r="1306" spans="2:6">
      <c r="B1306" t="s">
        <v>3561</v>
      </c>
      <c r="C1306" t="s">
        <v>3198</v>
      </c>
      <c r="D1306" t="s">
        <v>3157</v>
      </c>
      <c r="E1306">
        <v>1</v>
      </c>
      <c r="F1306">
        <f t="shared" si="20"/>
        <v>1</v>
      </c>
    </row>
    <row r="1307" spans="2:6">
      <c r="B1307" t="s">
        <v>3561</v>
      </c>
      <c r="C1307" t="s">
        <v>3568</v>
      </c>
      <c r="D1307" t="s">
        <v>3156</v>
      </c>
      <c r="E1307">
        <v>1</v>
      </c>
      <c r="F1307">
        <f t="shared" si="20"/>
        <v>1</v>
      </c>
    </row>
    <row r="1308" spans="2:6">
      <c r="B1308" t="s">
        <v>3561</v>
      </c>
      <c r="C1308" t="s">
        <v>3568</v>
      </c>
      <c r="D1308" t="s">
        <v>3157</v>
      </c>
      <c r="E1308">
        <v>1</v>
      </c>
      <c r="F1308">
        <f t="shared" si="20"/>
        <v>1</v>
      </c>
    </row>
    <row r="1309" spans="2:6">
      <c r="B1309" t="s">
        <v>3561</v>
      </c>
      <c r="C1309" t="s">
        <v>3569</v>
      </c>
      <c r="D1309" t="s">
        <v>3156</v>
      </c>
      <c r="E1309">
        <v>1</v>
      </c>
      <c r="F1309">
        <f t="shared" si="20"/>
        <v>1</v>
      </c>
    </row>
    <row r="1310" spans="2:6">
      <c r="B1310" t="s">
        <v>3561</v>
      </c>
      <c r="C1310" t="s">
        <v>3569</v>
      </c>
      <c r="D1310" t="s">
        <v>3157</v>
      </c>
      <c r="E1310">
        <v>1</v>
      </c>
      <c r="F1310">
        <f t="shared" si="20"/>
        <v>1</v>
      </c>
    </row>
    <row r="1311" spans="2:6">
      <c r="B1311" t="s">
        <v>3561</v>
      </c>
      <c r="C1311" t="s">
        <v>3570</v>
      </c>
      <c r="D1311" t="s">
        <v>3156</v>
      </c>
      <c r="E1311">
        <v>1</v>
      </c>
      <c r="F1311">
        <f t="shared" si="20"/>
        <v>1</v>
      </c>
    </row>
    <row r="1312" spans="2:6">
      <c r="B1312" t="s">
        <v>3561</v>
      </c>
      <c r="C1312" t="s">
        <v>3570</v>
      </c>
      <c r="D1312" t="s">
        <v>3157</v>
      </c>
      <c r="E1312">
        <v>1</v>
      </c>
      <c r="F1312">
        <f t="shared" si="20"/>
        <v>1</v>
      </c>
    </row>
    <row r="1313" spans="2:6">
      <c r="B1313" t="s">
        <v>3561</v>
      </c>
      <c r="C1313" t="s">
        <v>3571</v>
      </c>
      <c r="D1313" t="s">
        <v>3156</v>
      </c>
      <c r="E1313">
        <v>1</v>
      </c>
      <c r="F1313">
        <f t="shared" si="20"/>
        <v>1</v>
      </c>
    </row>
    <row r="1314" spans="2:6">
      <c r="B1314" t="s">
        <v>3561</v>
      </c>
      <c r="C1314" t="s">
        <v>3571</v>
      </c>
      <c r="D1314" t="s">
        <v>3157</v>
      </c>
      <c r="E1314">
        <v>1</v>
      </c>
      <c r="F1314">
        <f t="shared" si="20"/>
        <v>1</v>
      </c>
    </row>
    <row r="1315" spans="2:6">
      <c r="B1315" t="s">
        <v>3562</v>
      </c>
      <c r="C1315" t="s">
        <v>3198</v>
      </c>
      <c r="D1315" t="s">
        <v>3156</v>
      </c>
      <c r="E1315">
        <v>1</v>
      </c>
      <c r="F1315">
        <f t="shared" si="20"/>
        <v>1</v>
      </c>
    </row>
    <row r="1316" spans="2:6">
      <c r="B1316" t="s">
        <v>3562</v>
      </c>
      <c r="C1316" t="s">
        <v>3198</v>
      </c>
      <c r="D1316" t="s">
        <v>3157</v>
      </c>
      <c r="E1316">
        <v>1</v>
      </c>
      <c r="F1316">
        <f t="shared" si="20"/>
        <v>1</v>
      </c>
    </row>
    <row r="1317" spans="2:6">
      <c r="B1317" t="s">
        <v>3562</v>
      </c>
      <c r="C1317" t="s">
        <v>3568</v>
      </c>
      <c r="D1317" t="s">
        <v>3156</v>
      </c>
      <c r="E1317">
        <v>1</v>
      </c>
      <c r="F1317">
        <f t="shared" si="20"/>
        <v>1</v>
      </c>
    </row>
    <row r="1318" spans="2:6">
      <c r="B1318" t="s">
        <v>3562</v>
      </c>
      <c r="C1318" t="s">
        <v>3568</v>
      </c>
      <c r="D1318" t="s">
        <v>3157</v>
      </c>
      <c r="E1318">
        <v>1</v>
      </c>
      <c r="F1318">
        <f t="shared" si="20"/>
        <v>1</v>
      </c>
    </row>
    <row r="1319" spans="2:6">
      <c r="B1319" t="s">
        <v>3562</v>
      </c>
      <c r="C1319" t="s">
        <v>3569</v>
      </c>
      <c r="D1319" t="s">
        <v>3156</v>
      </c>
      <c r="E1319">
        <v>1</v>
      </c>
      <c r="F1319">
        <f t="shared" si="20"/>
        <v>1</v>
      </c>
    </row>
    <row r="1320" spans="2:6">
      <c r="B1320" t="s">
        <v>3562</v>
      </c>
      <c r="C1320" t="s">
        <v>3569</v>
      </c>
      <c r="D1320" t="s">
        <v>3157</v>
      </c>
      <c r="E1320">
        <v>1</v>
      </c>
      <c r="F1320">
        <f t="shared" si="20"/>
        <v>1</v>
      </c>
    </row>
    <row r="1321" spans="2:6">
      <c r="B1321" t="s">
        <v>3562</v>
      </c>
      <c r="C1321" t="s">
        <v>3570</v>
      </c>
      <c r="D1321" t="s">
        <v>3156</v>
      </c>
      <c r="E1321">
        <v>1</v>
      </c>
      <c r="F1321">
        <f t="shared" si="20"/>
        <v>1</v>
      </c>
    </row>
    <row r="1322" spans="2:6">
      <c r="B1322" t="s">
        <v>3562</v>
      </c>
      <c r="C1322" t="s">
        <v>3570</v>
      </c>
      <c r="D1322" t="s">
        <v>3157</v>
      </c>
      <c r="E1322">
        <v>1</v>
      </c>
      <c r="F1322">
        <f t="shared" si="20"/>
        <v>1</v>
      </c>
    </row>
    <row r="1323" spans="2:6">
      <c r="B1323" t="s">
        <v>3562</v>
      </c>
      <c r="C1323" t="s">
        <v>3571</v>
      </c>
      <c r="D1323" t="s">
        <v>3156</v>
      </c>
      <c r="E1323">
        <v>1</v>
      </c>
      <c r="F1323">
        <f t="shared" si="20"/>
        <v>1</v>
      </c>
    </row>
    <row r="1324" spans="2:6">
      <c r="B1324" t="s">
        <v>3562</v>
      </c>
      <c r="C1324" t="s">
        <v>3571</v>
      </c>
      <c r="D1324" t="s">
        <v>3157</v>
      </c>
      <c r="E1324">
        <v>1</v>
      </c>
      <c r="F1324">
        <f t="shared" si="20"/>
        <v>1</v>
      </c>
    </row>
    <row r="1325" spans="2:6">
      <c r="B1325" t="s">
        <v>3563</v>
      </c>
      <c r="C1325" t="s">
        <v>3198</v>
      </c>
      <c r="D1325" t="s">
        <v>3156</v>
      </c>
      <c r="E1325">
        <v>1</v>
      </c>
      <c r="F1325">
        <f t="shared" si="20"/>
        <v>1</v>
      </c>
    </row>
    <row r="1326" spans="2:6">
      <c r="B1326" t="s">
        <v>3563</v>
      </c>
      <c r="C1326" t="s">
        <v>3198</v>
      </c>
      <c r="D1326" t="s">
        <v>3157</v>
      </c>
      <c r="E1326">
        <v>1</v>
      </c>
      <c r="F1326">
        <f t="shared" si="20"/>
        <v>1</v>
      </c>
    </row>
    <row r="1327" spans="2:6">
      <c r="B1327" t="s">
        <v>3563</v>
      </c>
      <c r="C1327" t="s">
        <v>3568</v>
      </c>
      <c r="D1327" t="s">
        <v>3156</v>
      </c>
      <c r="E1327">
        <v>1</v>
      </c>
      <c r="F1327">
        <f t="shared" si="20"/>
        <v>1</v>
      </c>
    </row>
    <row r="1328" spans="2:6">
      <c r="B1328" t="s">
        <v>3563</v>
      </c>
      <c r="C1328" t="s">
        <v>3568</v>
      </c>
      <c r="D1328" t="s">
        <v>3157</v>
      </c>
      <c r="E1328">
        <v>1</v>
      </c>
      <c r="F1328">
        <f t="shared" si="20"/>
        <v>1</v>
      </c>
    </row>
    <row r="1329" spans="2:6">
      <c r="B1329" t="s">
        <v>3563</v>
      </c>
      <c r="C1329" t="s">
        <v>3569</v>
      </c>
      <c r="D1329" t="s">
        <v>3156</v>
      </c>
      <c r="E1329">
        <v>1</v>
      </c>
      <c r="F1329">
        <f t="shared" si="20"/>
        <v>1</v>
      </c>
    </row>
    <row r="1330" spans="2:6">
      <c r="B1330" t="s">
        <v>3563</v>
      </c>
      <c r="C1330" t="s">
        <v>3569</v>
      </c>
      <c r="D1330" t="s">
        <v>3157</v>
      </c>
      <c r="E1330">
        <v>1</v>
      </c>
      <c r="F1330">
        <f t="shared" si="20"/>
        <v>1</v>
      </c>
    </row>
    <row r="1331" spans="2:6">
      <c r="B1331" t="s">
        <v>3563</v>
      </c>
      <c r="C1331" t="s">
        <v>3570</v>
      </c>
      <c r="D1331" t="s">
        <v>3156</v>
      </c>
      <c r="E1331">
        <v>1</v>
      </c>
      <c r="F1331">
        <f t="shared" si="20"/>
        <v>1</v>
      </c>
    </row>
    <row r="1332" spans="2:6">
      <c r="B1332" t="s">
        <v>3563</v>
      </c>
      <c r="C1332" t="s">
        <v>3570</v>
      </c>
      <c r="D1332" t="s">
        <v>3157</v>
      </c>
      <c r="E1332">
        <v>1</v>
      </c>
      <c r="F1332">
        <f t="shared" si="20"/>
        <v>1</v>
      </c>
    </row>
    <row r="1333" spans="2:6">
      <c r="B1333" t="s">
        <v>3563</v>
      </c>
      <c r="C1333" t="s">
        <v>3571</v>
      </c>
      <c r="D1333" t="s">
        <v>3156</v>
      </c>
      <c r="E1333">
        <v>1</v>
      </c>
      <c r="F1333">
        <f t="shared" si="20"/>
        <v>1</v>
      </c>
    </row>
    <row r="1334" spans="2:6">
      <c r="B1334" t="s">
        <v>3563</v>
      </c>
      <c r="C1334" t="s">
        <v>3571</v>
      </c>
      <c r="D1334" t="s">
        <v>3157</v>
      </c>
      <c r="E1334">
        <v>1</v>
      </c>
      <c r="F1334">
        <f t="shared" si="20"/>
        <v>1</v>
      </c>
    </row>
    <row r="1335" spans="2:6">
      <c r="B1335" t="s">
        <v>3564</v>
      </c>
      <c r="C1335" t="s">
        <v>3198</v>
      </c>
      <c r="D1335" t="s">
        <v>3156</v>
      </c>
      <c r="E1335">
        <v>1</v>
      </c>
      <c r="F1335">
        <f t="shared" si="20"/>
        <v>1</v>
      </c>
    </row>
    <row r="1336" spans="2:6">
      <c r="B1336" t="s">
        <v>3564</v>
      </c>
      <c r="C1336" t="s">
        <v>3198</v>
      </c>
      <c r="D1336" t="s">
        <v>3157</v>
      </c>
      <c r="E1336">
        <v>1</v>
      </c>
      <c r="F1336">
        <f t="shared" si="20"/>
        <v>1</v>
      </c>
    </row>
    <row r="1337" spans="2:6">
      <c r="B1337" t="s">
        <v>3564</v>
      </c>
      <c r="C1337" t="s">
        <v>3568</v>
      </c>
      <c r="D1337" t="s">
        <v>3156</v>
      </c>
      <c r="E1337">
        <v>1</v>
      </c>
      <c r="F1337">
        <f t="shared" si="20"/>
        <v>1</v>
      </c>
    </row>
    <row r="1338" spans="2:6">
      <c r="B1338" t="s">
        <v>3564</v>
      </c>
      <c r="C1338" t="s">
        <v>3568</v>
      </c>
      <c r="D1338" t="s">
        <v>3157</v>
      </c>
      <c r="E1338">
        <v>1</v>
      </c>
      <c r="F1338">
        <f t="shared" si="20"/>
        <v>1</v>
      </c>
    </row>
    <row r="1339" spans="2:6">
      <c r="B1339" t="s">
        <v>3564</v>
      </c>
      <c r="C1339" t="s">
        <v>3569</v>
      </c>
      <c r="D1339" t="s">
        <v>3156</v>
      </c>
      <c r="E1339">
        <v>1</v>
      </c>
      <c r="F1339">
        <f t="shared" si="20"/>
        <v>1</v>
      </c>
    </row>
    <row r="1340" spans="2:6">
      <c r="B1340" t="s">
        <v>3564</v>
      </c>
      <c r="C1340" t="s">
        <v>3569</v>
      </c>
      <c r="D1340" t="s">
        <v>3157</v>
      </c>
      <c r="E1340">
        <v>1</v>
      </c>
      <c r="F1340">
        <f t="shared" si="20"/>
        <v>1</v>
      </c>
    </row>
    <row r="1341" spans="2:6">
      <c r="B1341" t="s">
        <v>3564</v>
      </c>
      <c r="C1341" t="s">
        <v>3570</v>
      </c>
      <c r="D1341" t="s">
        <v>3156</v>
      </c>
      <c r="E1341">
        <v>1</v>
      </c>
      <c r="F1341">
        <f t="shared" si="20"/>
        <v>1</v>
      </c>
    </row>
    <row r="1342" spans="2:6">
      <c r="B1342" t="s">
        <v>3564</v>
      </c>
      <c r="C1342" t="s">
        <v>3570</v>
      </c>
      <c r="D1342" t="s">
        <v>3157</v>
      </c>
      <c r="E1342">
        <v>1</v>
      </c>
      <c r="F1342">
        <f t="shared" si="20"/>
        <v>1</v>
      </c>
    </row>
    <row r="1343" spans="2:6">
      <c r="B1343" t="s">
        <v>3564</v>
      </c>
      <c r="C1343" t="s">
        <v>3571</v>
      </c>
      <c r="D1343" t="s">
        <v>3156</v>
      </c>
      <c r="E1343">
        <v>1</v>
      </c>
      <c r="F1343">
        <f t="shared" si="20"/>
        <v>1</v>
      </c>
    </row>
    <row r="1344" spans="2:6">
      <c r="B1344" t="s">
        <v>3564</v>
      </c>
      <c r="C1344" t="s">
        <v>3571</v>
      </c>
      <c r="D1344" t="s">
        <v>3157</v>
      </c>
      <c r="E1344">
        <v>1</v>
      </c>
      <c r="F1344">
        <f t="shared" si="20"/>
        <v>1</v>
      </c>
    </row>
    <row r="1345" spans="2:6">
      <c r="B1345" t="s">
        <v>3565</v>
      </c>
      <c r="C1345" t="s">
        <v>3198</v>
      </c>
      <c r="D1345" t="s">
        <v>3156</v>
      </c>
      <c r="E1345">
        <v>1</v>
      </c>
      <c r="F1345">
        <f t="shared" si="20"/>
        <v>1</v>
      </c>
    </row>
    <row r="1346" spans="2:6">
      <c r="B1346" t="s">
        <v>3565</v>
      </c>
      <c r="C1346" t="s">
        <v>3198</v>
      </c>
      <c r="D1346" t="s">
        <v>3157</v>
      </c>
      <c r="E1346">
        <v>1</v>
      </c>
      <c r="F1346">
        <f t="shared" si="20"/>
        <v>1</v>
      </c>
    </row>
    <row r="1347" spans="2:6">
      <c r="B1347" t="s">
        <v>3565</v>
      </c>
      <c r="C1347" t="s">
        <v>3568</v>
      </c>
      <c r="D1347" t="s">
        <v>3156</v>
      </c>
      <c r="E1347">
        <v>1</v>
      </c>
      <c r="F1347">
        <f t="shared" si="20"/>
        <v>1</v>
      </c>
    </row>
    <row r="1348" spans="2:6">
      <c r="B1348" t="s">
        <v>3565</v>
      </c>
      <c r="C1348" t="s">
        <v>3568</v>
      </c>
      <c r="D1348" t="s">
        <v>3157</v>
      </c>
      <c r="E1348">
        <v>1</v>
      </c>
      <c r="F1348">
        <f t="shared" si="20"/>
        <v>1</v>
      </c>
    </row>
    <row r="1349" spans="2:6">
      <c r="B1349" t="s">
        <v>3565</v>
      </c>
      <c r="C1349" t="s">
        <v>3569</v>
      </c>
      <c r="D1349" t="s">
        <v>3156</v>
      </c>
      <c r="E1349">
        <v>1</v>
      </c>
      <c r="F1349">
        <f t="shared" si="20"/>
        <v>1</v>
      </c>
    </row>
    <row r="1350" spans="2:6">
      <c r="B1350" t="s">
        <v>3565</v>
      </c>
      <c r="C1350" t="s">
        <v>3569</v>
      </c>
      <c r="D1350" t="s">
        <v>3157</v>
      </c>
      <c r="E1350">
        <v>1</v>
      </c>
      <c r="F1350">
        <f t="shared" ref="F1350:F1413" si="21">E1350</f>
        <v>1</v>
      </c>
    </row>
    <row r="1351" spans="2:6">
      <c r="B1351" t="s">
        <v>3565</v>
      </c>
      <c r="C1351" t="s">
        <v>3570</v>
      </c>
      <c r="D1351" t="s">
        <v>3156</v>
      </c>
      <c r="E1351">
        <v>1</v>
      </c>
      <c r="F1351">
        <f t="shared" si="21"/>
        <v>1</v>
      </c>
    </row>
    <row r="1352" spans="2:6">
      <c r="B1352" t="s">
        <v>3565</v>
      </c>
      <c r="C1352" t="s">
        <v>3570</v>
      </c>
      <c r="D1352" t="s">
        <v>3157</v>
      </c>
      <c r="E1352">
        <v>1</v>
      </c>
      <c r="F1352">
        <f t="shared" si="21"/>
        <v>1</v>
      </c>
    </row>
    <row r="1353" spans="2:6">
      <c r="B1353" t="s">
        <v>3565</v>
      </c>
      <c r="C1353" t="s">
        <v>3571</v>
      </c>
      <c r="D1353" t="s">
        <v>3156</v>
      </c>
      <c r="E1353">
        <v>1</v>
      </c>
      <c r="F1353">
        <f t="shared" si="21"/>
        <v>1</v>
      </c>
    </row>
    <row r="1354" spans="2:6">
      <c r="B1354" t="s">
        <v>3565</v>
      </c>
      <c r="C1354" t="s">
        <v>3571</v>
      </c>
      <c r="D1354" t="s">
        <v>3157</v>
      </c>
      <c r="E1354">
        <v>1</v>
      </c>
      <c r="F1354">
        <f t="shared" si="21"/>
        <v>1</v>
      </c>
    </row>
    <row r="1355" spans="2:6">
      <c r="B1355" t="s">
        <v>3566</v>
      </c>
      <c r="C1355" t="s">
        <v>3198</v>
      </c>
      <c r="D1355" t="s">
        <v>3156</v>
      </c>
      <c r="E1355">
        <v>1</v>
      </c>
      <c r="F1355">
        <f t="shared" si="21"/>
        <v>1</v>
      </c>
    </row>
    <row r="1356" spans="2:6">
      <c r="B1356" t="s">
        <v>3566</v>
      </c>
      <c r="C1356" t="s">
        <v>3198</v>
      </c>
      <c r="D1356" t="s">
        <v>3157</v>
      </c>
      <c r="E1356">
        <v>1</v>
      </c>
      <c r="F1356">
        <f t="shared" si="21"/>
        <v>1</v>
      </c>
    </row>
    <row r="1357" spans="2:6">
      <c r="B1357" t="s">
        <v>3566</v>
      </c>
      <c r="C1357" t="s">
        <v>3568</v>
      </c>
      <c r="D1357" t="s">
        <v>3156</v>
      </c>
      <c r="E1357">
        <v>1</v>
      </c>
      <c r="F1357">
        <f t="shared" si="21"/>
        <v>1</v>
      </c>
    </row>
    <row r="1358" spans="2:6">
      <c r="B1358" t="s">
        <v>3566</v>
      </c>
      <c r="C1358" t="s">
        <v>3568</v>
      </c>
      <c r="D1358" t="s">
        <v>3157</v>
      </c>
      <c r="E1358">
        <v>1</v>
      </c>
      <c r="F1358">
        <f t="shared" si="21"/>
        <v>1</v>
      </c>
    </row>
    <row r="1359" spans="2:6">
      <c r="B1359" t="s">
        <v>3566</v>
      </c>
      <c r="C1359" t="s">
        <v>3569</v>
      </c>
      <c r="D1359" t="s">
        <v>3156</v>
      </c>
      <c r="E1359">
        <v>1</v>
      </c>
      <c r="F1359">
        <f t="shared" si="21"/>
        <v>1</v>
      </c>
    </row>
    <row r="1360" spans="2:6">
      <c r="B1360" t="s">
        <v>3566</v>
      </c>
      <c r="C1360" t="s">
        <v>3569</v>
      </c>
      <c r="D1360" t="s">
        <v>3157</v>
      </c>
      <c r="E1360">
        <v>1</v>
      </c>
      <c r="F1360">
        <f t="shared" si="21"/>
        <v>1</v>
      </c>
    </row>
    <row r="1361" spans="1:6">
      <c r="B1361" t="s">
        <v>3566</v>
      </c>
      <c r="C1361" t="s">
        <v>3570</v>
      </c>
      <c r="D1361" t="s">
        <v>3156</v>
      </c>
      <c r="E1361">
        <v>1</v>
      </c>
      <c r="F1361">
        <f t="shared" si="21"/>
        <v>1</v>
      </c>
    </row>
    <row r="1362" spans="1:6">
      <c r="B1362" t="s">
        <v>3566</v>
      </c>
      <c r="C1362" t="s">
        <v>3570</v>
      </c>
      <c r="D1362" t="s">
        <v>3157</v>
      </c>
      <c r="E1362">
        <v>1</v>
      </c>
      <c r="F1362">
        <f t="shared" si="21"/>
        <v>1</v>
      </c>
    </row>
    <row r="1363" spans="1:6">
      <c r="B1363" t="s">
        <v>3566</v>
      </c>
      <c r="C1363" t="s">
        <v>3571</v>
      </c>
      <c r="D1363" t="s">
        <v>3156</v>
      </c>
      <c r="E1363">
        <v>1</v>
      </c>
      <c r="F1363">
        <f t="shared" si="21"/>
        <v>1</v>
      </c>
    </row>
    <row r="1364" spans="1:6">
      <c r="B1364" t="s">
        <v>3566</v>
      </c>
      <c r="C1364" t="s">
        <v>3571</v>
      </c>
      <c r="D1364" t="s">
        <v>3157</v>
      </c>
      <c r="E1364">
        <v>1</v>
      </c>
      <c r="F1364">
        <f t="shared" si="21"/>
        <v>1</v>
      </c>
    </row>
    <row r="1365" spans="1:6">
      <c r="B1365" t="s">
        <v>3567</v>
      </c>
      <c r="C1365" t="s">
        <v>3198</v>
      </c>
      <c r="D1365" t="s">
        <v>3156</v>
      </c>
      <c r="E1365">
        <v>1</v>
      </c>
      <c r="F1365">
        <f t="shared" si="21"/>
        <v>1</v>
      </c>
    </row>
    <row r="1366" spans="1:6">
      <c r="B1366" t="s">
        <v>3567</v>
      </c>
      <c r="C1366" t="s">
        <v>3198</v>
      </c>
      <c r="D1366" t="s">
        <v>3157</v>
      </c>
      <c r="E1366">
        <v>1</v>
      </c>
      <c r="F1366">
        <f t="shared" si="21"/>
        <v>1</v>
      </c>
    </row>
    <row r="1367" spans="1:6">
      <c r="B1367" t="s">
        <v>3567</v>
      </c>
      <c r="C1367" t="s">
        <v>3568</v>
      </c>
      <c r="D1367" t="s">
        <v>3156</v>
      </c>
      <c r="E1367">
        <v>1</v>
      </c>
      <c r="F1367">
        <f t="shared" si="21"/>
        <v>1</v>
      </c>
    </row>
    <row r="1368" spans="1:6">
      <c r="B1368" t="s">
        <v>3567</v>
      </c>
      <c r="C1368" t="s">
        <v>3568</v>
      </c>
      <c r="D1368" t="s">
        <v>3157</v>
      </c>
      <c r="E1368">
        <v>1</v>
      </c>
      <c r="F1368">
        <f t="shared" si="21"/>
        <v>1</v>
      </c>
    </row>
    <row r="1369" spans="1:6">
      <c r="B1369" t="s">
        <v>3567</v>
      </c>
      <c r="C1369" t="s">
        <v>3569</v>
      </c>
      <c r="D1369" t="s">
        <v>3156</v>
      </c>
      <c r="E1369">
        <v>1</v>
      </c>
      <c r="F1369">
        <f t="shared" si="21"/>
        <v>1</v>
      </c>
    </row>
    <row r="1370" spans="1:6">
      <c r="B1370" t="s">
        <v>3567</v>
      </c>
      <c r="C1370" t="s">
        <v>3569</v>
      </c>
      <c r="D1370" t="s">
        <v>3157</v>
      </c>
      <c r="E1370">
        <v>1</v>
      </c>
      <c r="F1370">
        <f t="shared" si="21"/>
        <v>1</v>
      </c>
    </row>
    <row r="1371" spans="1:6">
      <c r="B1371" t="s">
        <v>3567</v>
      </c>
      <c r="C1371" t="s">
        <v>3570</v>
      </c>
      <c r="D1371" t="s">
        <v>3156</v>
      </c>
      <c r="E1371">
        <v>1</v>
      </c>
      <c r="F1371">
        <f t="shared" si="21"/>
        <v>1</v>
      </c>
    </row>
    <row r="1372" spans="1:6">
      <c r="B1372" t="s">
        <v>3567</v>
      </c>
      <c r="C1372" t="s">
        <v>3570</v>
      </c>
      <c r="D1372" t="s">
        <v>3157</v>
      </c>
      <c r="E1372">
        <v>1</v>
      </c>
      <c r="F1372">
        <f t="shared" si="21"/>
        <v>1</v>
      </c>
    </row>
    <row r="1373" spans="1:6">
      <c r="B1373" t="s">
        <v>3567</v>
      </c>
      <c r="C1373" t="s">
        <v>3571</v>
      </c>
      <c r="D1373" t="s">
        <v>3156</v>
      </c>
      <c r="E1373">
        <v>1</v>
      </c>
      <c r="F1373">
        <f t="shared" si="21"/>
        <v>1</v>
      </c>
    </row>
    <row r="1374" spans="1:6">
      <c r="B1374" t="s">
        <v>3567</v>
      </c>
      <c r="C1374" t="s">
        <v>3571</v>
      </c>
      <c r="D1374" t="s">
        <v>3157</v>
      </c>
      <c r="E1374">
        <v>1</v>
      </c>
      <c r="F1374">
        <f t="shared" si="21"/>
        <v>1</v>
      </c>
    </row>
    <row r="1375" spans="1:6">
      <c r="A1375" t="s">
        <v>3131</v>
      </c>
      <c r="B1375" t="s">
        <v>3156</v>
      </c>
      <c r="C1375" t="s">
        <v>3198</v>
      </c>
      <c r="D1375" t="s">
        <v>3156</v>
      </c>
      <c r="E1375">
        <v>1</v>
      </c>
      <c r="F1375">
        <f t="shared" si="21"/>
        <v>1</v>
      </c>
    </row>
    <row r="1376" spans="1:6">
      <c r="B1376" t="s">
        <v>3156</v>
      </c>
      <c r="C1376" t="s">
        <v>3198</v>
      </c>
      <c r="D1376" t="s">
        <v>3157</v>
      </c>
      <c r="E1376">
        <v>1</v>
      </c>
      <c r="F1376">
        <f t="shared" si="21"/>
        <v>1</v>
      </c>
    </row>
    <row r="1377" spans="2:6">
      <c r="B1377" t="s">
        <v>3156</v>
      </c>
      <c r="C1377" t="s">
        <v>3568</v>
      </c>
      <c r="D1377" t="s">
        <v>3156</v>
      </c>
      <c r="E1377">
        <v>1</v>
      </c>
      <c r="F1377">
        <f t="shared" si="21"/>
        <v>1</v>
      </c>
    </row>
    <row r="1378" spans="2:6">
      <c r="B1378" t="s">
        <v>3156</v>
      </c>
      <c r="C1378" t="s">
        <v>3568</v>
      </c>
      <c r="D1378" t="s">
        <v>3157</v>
      </c>
      <c r="E1378">
        <v>1</v>
      </c>
      <c r="F1378">
        <f t="shared" si="21"/>
        <v>1</v>
      </c>
    </row>
    <row r="1379" spans="2:6">
      <c r="B1379" t="s">
        <v>3156</v>
      </c>
      <c r="C1379" t="s">
        <v>3569</v>
      </c>
      <c r="D1379" t="s">
        <v>3156</v>
      </c>
      <c r="E1379">
        <v>1</v>
      </c>
      <c r="F1379">
        <f t="shared" si="21"/>
        <v>1</v>
      </c>
    </row>
    <row r="1380" spans="2:6">
      <c r="B1380" t="s">
        <v>3156</v>
      </c>
      <c r="C1380" t="s">
        <v>3569</v>
      </c>
      <c r="D1380" t="s">
        <v>3157</v>
      </c>
      <c r="E1380">
        <v>1</v>
      </c>
      <c r="F1380">
        <f t="shared" si="21"/>
        <v>1</v>
      </c>
    </row>
    <row r="1381" spans="2:6">
      <c r="B1381" t="s">
        <v>3156</v>
      </c>
      <c r="C1381" t="s">
        <v>3570</v>
      </c>
      <c r="D1381" t="s">
        <v>3156</v>
      </c>
      <c r="E1381">
        <v>1</v>
      </c>
      <c r="F1381">
        <f t="shared" si="21"/>
        <v>1</v>
      </c>
    </row>
    <row r="1382" spans="2:6">
      <c r="B1382" t="s">
        <v>3156</v>
      </c>
      <c r="C1382" t="s">
        <v>3570</v>
      </c>
      <c r="D1382" t="s">
        <v>3157</v>
      </c>
      <c r="E1382">
        <v>1</v>
      </c>
      <c r="F1382">
        <f t="shared" si="21"/>
        <v>1</v>
      </c>
    </row>
    <row r="1383" spans="2:6">
      <c r="B1383" t="s">
        <v>3156</v>
      </c>
      <c r="C1383" t="s">
        <v>3571</v>
      </c>
      <c r="D1383" t="s">
        <v>3156</v>
      </c>
      <c r="E1383">
        <v>1</v>
      </c>
      <c r="F1383">
        <f t="shared" si="21"/>
        <v>1</v>
      </c>
    </row>
    <row r="1384" spans="2:6">
      <c r="B1384" t="s">
        <v>3156</v>
      </c>
      <c r="C1384" t="s">
        <v>3571</v>
      </c>
      <c r="D1384" t="s">
        <v>3157</v>
      </c>
      <c r="E1384">
        <v>1</v>
      </c>
      <c r="F1384">
        <f t="shared" si="21"/>
        <v>1</v>
      </c>
    </row>
    <row r="1385" spans="2:6">
      <c r="B1385" t="s">
        <v>3157</v>
      </c>
      <c r="C1385" t="s">
        <v>3198</v>
      </c>
      <c r="D1385" t="s">
        <v>3156</v>
      </c>
      <c r="E1385">
        <v>1</v>
      </c>
      <c r="F1385">
        <f t="shared" si="21"/>
        <v>1</v>
      </c>
    </row>
    <row r="1386" spans="2:6">
      <c r="B1386" t="s">
        <v>3157</v>
      </c>
      <c r="C1386" t="s">
        <v>3198</v>
      </c>
      <c r="D1386" t="s">
        <v>3157</v>
      </c>
      <c r="E1386">
        <v>1</v>
      </c>
      <c r="F1386">
        <f t="shared" si="21"/>
        <v>1</v>
      </c>
    </row>
    <row r="1387" spans="2:6">
      <c r="B1387" t="s">
        <v>3157</v>
      </c>
      <c r="C1387" t="s">
        <v>3568</v>
      </c>
      <c r="D1387" t="s">
        <v>3156</v>
      </c>
      <c r="E1387">
        <v>1</v>
      </c>
      <c r="F1387">
        <f t="shared" si="21"/>
        <v>1</v>
      </c>
    </row>
    <row r="1388" spans="2:6">
      <c r="B1388" t="s">
        <v>3157</v>
      </c>
      <c r="C1388" t="s">
        <v>3568</v>
      </c>
      <c r="D1388" t="s">
        <v>3157</v>
      </c>
      <c r="E1388">
        <v>1</v>
      </c>
      <c r="F1388">
        <f t="shared" si="21"/>
        <v>1</v>
      </c>
    </row>
    <row r="1389" spans="2:6">
      <c r="B1389" t="s">
        <v>3157</v>
      </c>
      <c r="C1389" t="s">
        <v>3569</v>
      </c>
      <c r="D1389" t="s">
        <v>3156</v>
      </c>
      <c r="E1389">
        <v>1</v>
      </c>
      <c r="F1389">
        <f t="shared" si="21"/>
        <v>1</v>
      </c>
    </row>
    <row r="1390" spans="2:6">
      <c r="B1390" t="s">
        <v>3157</v>
      </c>
      <c r="C1390" t="s">
        <v>3569</v>
      </c>
      <c r="D1390" t="s">
        <v>3157</v>
      </c>
      <c r="E1390">
        <v>1</v>
      </c>
      <c r="F1390">
        <f t="shared" si="21"/>
        <v>1</v>
      </c>
    </row>
    <row r="1391" spans="2:6">
      <c r="B1391" t="s">
        <v>3157</v>
      </c>
      <c r="C1391" t="s">
        <v>3570</v>
      </c>
      <c r="D1391" t="s">
        <v>3156</v>
      </c>
      <c r="E1391">
        <v>1</v>
      </c>
      <c r="F1391">
        <f t="shared" si="21"/>
        <v>1</v>
      </c>
    </row>
    <row r="1392" spans="2:6">
      <c r="B1392" t="s">
        <v>3157</v>
      </c>
      <c r="C1392" t="s">
        <v>3570</v>
      </c>
      <c r="D1392" t="s">
        <v>3157</v>
      </c>
      <c r="E1392">
        <v>1</v>
      </c>
      <c r="F1392">
        <f t="shared" si="21"/>
        <v>1</v>
      </c>
    </row>
    <row r="1393" spans="2:6">
      <c r="B1393" t="s">
        <v>3157</v>
      </c>
      <c r="C1393" t="s">
        <v>3571</v>
      </c>
      <c r="D1393" t="s">
        <v>3156</v>
      </c>
      <c r="E1393">
        <v>1</v>
      </c>
      <c r="F1393">
        <f t="shared" si="21"/>
        <v>1</v>
      </c>
    </row>
    <row r="1394" spans="2:6">
      <c r="B1394" t="s">
        <v>3157</v>
      </c>
      <c r="C1394" t="s">
        <v>3571</v>
      </c>
      <c r="D1394" t="s">
        <v>3157</v>
      </c>
      <c r="E1394">
        <v>1</v>
      </c>
      <c r="F1394">
        <f t="shared" si="21"/>
        <v>1</v>
      </c>
    </row>
    <row r="1395" spans="2:6">
      <c r="B1395" t="s">
        <v>3158</v>
      </c>
      <c r="C1395" t="s">
        <v>3198</v>
      </c>
      <c r="D1395" t="s">
        <v>3156</v>
      </c>
      <c r="E1395">
        <v>1</v>
      </c>
      <c r="F1395">
        <f t="shared" si="21"/>
        <v>1</v>
      </c>
    </row>
    <row r="1396" spans="2:6">
      <c r="B1396" t="s">
        <v>3158</v>
      </c>
      <c r="C1396" t="s">
        <v>3198</v>
      </c>
      <c r="D1396" t="s">
        <v>3157</v>
      </c>
      <c r="E1396">
        <v>1</v>
      </c>
      <c r="F1396">
        <f t="shared" si="21"/>
        <v>1</v>
      </c>
    </row>
    <row r="1397" spans="2:6">
      <c r="B1397" t="s">
        <v>3158</v>
      </c>
      <c r="C1397" t="s">
        <v>3568</v>
      </c>
      <c r="D1397" t="s">
        <v>3156</v>
      </c>
      <c r="E1397">
        <v>1</v>
      </c>
      <c r="F1397">
        <f t="shared" si="21"/>
        <v>1</v>
      </c>
    </row>
    <row r="1398" spans="2:6">
      <c r="B1398" t="s">
        <v>3158</v>
      </c>
      <c r="C1398" t="s">
        <v>3568</v>
      </c>
      <c r="D1398" t="s">
        <v>3157</v>
      </c>
      <c r="E1398">
        <v>1</v>
      </c>
      <c r="F1398">
        <f t="shared" si="21"/>
        <v>1</v>
      </c>
    </row>
    <row r="1399" spans="2:6">
      <c r="B1399" t="s">
        <v>3158</v>
      </c>
      <c r="C1399" t="s">
        <v>3569</v>
      </c>
      <c r="D1399" t="s">
        <v>3156</v>
      </c>
      <c r="E1399">
        <v>1</v>
      </c>
      <c r="F1399">
        <f t="shared" si="21"/>
        <v>1</v>
      </c>
    </row>
    <row r="1400" spans="2:6">
      <c r="B1400" t="s">
        <v>3158</v>
      </c>
      <c r="C1400" t="s">
        <v>3569</v>
      </c>
      <c r="D1400" t="s">
        <v>3157</v>
      </c>
      <c r="E1400">
        <v>1</v>
      </c>
      <c r="F1400">
        <f t="shared" si="21"/>
        <v>1</v>
      </c>
    </row>
    <row r="1401" spans="2:6">
      <c r="B1401" t="s">
        <v>3158</v>
      </c>
      <c r="C1401" t="s">
        <v>3570</v>
      </c>
      <c r="D1401" t="s">
        <v>3156</v>
      </c>
      <c r="E1401">
        <v>1</v>
      </c>
      <c r="F1401">
        <f t="shared" si="21"/>
        <v>1</v>
      </c>
    </row>
    <row r="1402" spans="2:6">
      <c r="B1402" t="s">
        <v>3158</v>
      </c>
      <c r="C1402" t="s">
        <v>3570</v>
      </c>
      <c r="D1402" t="s">
        <v>3157</v>
      </c>
      <c r="E1402">
        <v>1</v>
      </c>
      <c r="F1402">
        <f t="shared" si="21"/>
        <v>1</v>
      </c>
    </row>
    <row r="1403" spans="2:6">
      <c r="B1403" t="s">
        <v>3158</v>
      </c>
      <c r="C1403" t="s">
        <v>3571</v>
      </c>
      <c r="D1403" t="s">
        <v>3156</v>
      </c>
      <c r="E1403">
        <v>1</v>
      </c>
      <c r="F1403">
        <f t="shared" si="21"/>
        <v>1</v>
      </c>
    </row>
    <row r="1404" spans="2:6">
      <c r="B1404" t="s">
        <v>3158</v>
      </c>
      <c r="C1404" t="s">
        <v>3571</v>
      </c>
      <c r="D1404" t="s">
        <v>3157</v>
      </c>
      <c r="E1404">
        <v>1</v>
      </c>
      <c r="F1404">
        <f t="shared" si="21"/>
        <v>1</v>
      </c>
    </row>
    <row r="1405" spans="2:6">
      <c r="B1405" t="s">
        <v>3159</v>
      </c>
      <c r="C1405" t="s">
        <v>3198</v>
      </c>
      <c r="D1405" t="s">
        <v>3156</v>
      </c>
      <c r="E1405">
        <v>1</v>
      </c>
      <c r="F1405">
        <f t="shared" si="21"/>
        <v>1</v>
      </c>
    </row>
    <row r="1406" spans="2:6">
      <c r="B1406" t="s">
        <v>3159</v>
      </c>
      <c r="C1406" t="s">
        <v>3198</v>
      </c>
      <c r="D1406" t="s">
        <v>3157</v>
      </c>
      <c r="E1406">
        <v>1</v>
      </c>
      <c r="F1406">
        <f t="shared" si="21"/>
        <v>1</v>
      </c>
    </row>
    <row r="1407" spans="2:6">
      <c r="B1407" t="s">
        <v>3159</v>
      </c>
      <c r="C1407" t="s">
        <v>3568</v>
      </c>
      <c r="D1407" t="s">
        <v>3156</v>
      </c>
      <c r="E1407">
        <v>1</v>
      </c>
      <c r="F1407">
        <f t="shared" si="21"/>
        <v>1</v>
      </c>
    </row>
    <row r="1408" spans="2:6">
      <c r="B1408" t="s">
        <v>3159</v>
      </c>
      <c r="C1408" t="s">
        <v>3568</v>
      </c>
      <c r="D1408" t="s">
        <v>3157</v>
      </c>
      <c r="E1408">
        <v>1</v>
      </c>
      <c r="F1408">
        <f t="shared" si="21"/>
        <v>1</v>
      </c>
    </row>
    <row r="1409" spans="2:6">
      <c r="B1409" t="s">
        <v>3159</v>
      </c>
      <c r="C1409" t="s">
        <v>3569</v>
      </c>
      <c r="D1409" t="s">
        <v>3156</v>
      </c>
      <c r="E1409">
        <v>1</v>
      </c>
      <c r="F1409">
        <f t="shared" si="21"/>
        <v>1</v>
      </c>
    </row>
    <row r="1410" spans="2:6">
      <c r="B1410" t="s">
        <v>3159</v>
      </c>
      <c r="C1410" t="s">
        <v>3569</v>
      </c>
      <c r="D1410" t="s">
        <v>3157</v>
      </c>
      <c r="E1410">
        <v>1</v>
      </c>
      <c r="F1410">
        <f t="shared" si="21"/>
        <v>1</v>
      </c>
    </row>
    <row r="1411" spans="2:6">
      <c r="B1411" t="s">
        <v>3159</v>
      </c>
      <c r="C1411" t="s">
        <v>3570</v>
      </c>
      <c r="D1411" t="s">
        <v>3156</v>
      </c>
      <c r="E1411">
        <v>1</v>
      </c>
      <c r="F1411">
        <f t="shared" si="21"/>
        <v>1</v>
      </c>
    </row>
    <row r="1412" spans="2:6">
      <c r="B1412" t="s">
        <v>3159</v>
      </c>
      <c r="C1412" t="s">
        <v>3570</v>
      </c>
      <c r="D1412" t="s">
        <v>3157</v>
      </c>
      <c r="E1412">
        <v>1</v>
      </c>
      <c r="F1412">
        <f t="shared" si="21"/>
        <v>1</v>
      </c>
    </row>
    <row r="1413" spans="2:6">
      <c r="B1413" t="s">
        <v>3159</v>
      </c>
      <c r="C1413" t="s">
        <v>3571</v>
      </c>
      <c r="D1413" t="s">
        <v>3156</v>
      </c>
      <c r="E1413">
        <v>1</v>
      </c>
      <c r="F1413">
        <f t="shared" si="21"/>
        <v>1</v>
      </c>
    </row>
    <row r="1414" spans="2:6">
      <c r="B1414" t="s">
        <v>3159</v>
      </c>
      <c r="C1414" t="s">
        <v>3571</v>
      </c>
      <c r="D1414" t="s">
        <v>3157</v>
      </c>
      <c r="E1414">
        <v>1</v>
      </c>
      <c r="F1414">
        <f t="shared" ref="F1414:F1477" si="22">E1414</f>
        <v>1</v>
      </c>
    </row>
    <row r="1415" spans="2:6">
      <c r="B1415" t="s">
        <v>3160</v>
      </c>
      <c r="C1415" t="s">
        <v>3198</v>
      </c>
      <c r="D1415" t="s">
        <v>3156</v>
      </c>
      <c r="E1415">
        <v>1</v>
      </c>
      <c r="F1415">
        <f t="shared" si="22"/>
        <v>1</v>
      </c>
    </row>
    <row r="1416" spans="2:6">
      <c r="B1416" t="s">
        <v>3160</v>
      </c>
      <c r="C1416" t="s">
        <v>3198</v>
      </c>
      <c r="D1416" t="s">
        <v>3157</v>
      </c>
      <c r="E1416">
        <v>1</v>
      </c>
      <c r="F1416">
        <f t="shared" si="22"/>
        <v>1</v>
      </c>
    </row>
    <row r="1417" spans="2:6">
      <c r="B1417" t="s">
        <v>3160</v>
      </c>
      <c r="C1417" t="s">
        <v>3568</v>
      </c>
      <c r="D1417" t="s">
        <v>3156</v>
      </c>
      <c r="E1417">
        <v>1</v>
      </c>
      <c r="F1417">
        <f t="shared" si="22"/>
        <v>1</v>
      </c>
    </row>
    <row r="1418" spans="2:6">
      <c r="B1418" t="s">
        <v>3160</v>
      </c>
      <c r="C1418" t="s">
        <v>3568</v>
      </c>
      <c r="D1418" t="s">
        <v>3157</v>
      </c>
      <c r="E1418">
        <v>1</v>
      </c>
      <c r="F1418">
        <f t="shared" si="22"/>
        <v>1</v>
      </c>
    </row>
    <row r="1419" spans="2:6">
      <c r="B1419" t="s">
        <v>3160</v>
      </c>
      <c r="C1419" t="s">
        <v>3569</v>
      </c>
      <c r="D1419" t="s">
        <v>3156</v>
      </c>
      <c r="E1419">
        <v>1</v>
      </c>
      <c r="F1419">
        <f t="shared" si="22"/>
        <v>1</v>
      </c>
    </row>
    <row r="1420" spans="2:6">
      <c r="B1420" t="s">
        <v>3160</v>
      </c>
      <c r="C1420" t="s">
        <v>3569</v>
      </c>
      <c r="D1420" t="s">
        <v>3157</v>
      </c>
      <c r="E1420">
        <v>1</v>
      </c>
      <c r="F1420">
        <f t="shared" si="22"/>
        <v>1</v>
      </c>
    </row>
    <row r="1421" spans="2:6">
      <c r="B1421" t="s">
        <v>3160</v>
      </c>
      <c r="C1421" t="s">
        <v>3570</v>
      </c>
      <c r="D1421" t="s">
        <v>3156</v>
      </c>
      <c r="E1421">
        <v>1</v>
      </c>
      <c r="F1421">
        <f t="shared" si="22"/>
        <v>1</v>
      </c>
    </row>
    <row r="1422" spans="2:6">
      <c r="B1422" t="s">
        <v>3160</v>
      </c>
      <c r="C1422" t="s">
        <v>3570</v>
      </c>
      <c r="D1422" t="s">
        <v>3157</v>
      </c>
      <c r="E1422">
        <v>1</v>
      </c>
      <c r="F1422">
        <f t="shared" si="22"/>
        <v>1</v>
      </c>
    </row>
    <row r="1423" spans="2:6">
      <c r="B1423" t="s">
        <v>3160</v>
      </c>
      <c r="C1423" t="s">
        <v>3571</v>
      </c>
      <c r="D1423" t="s">
        <v>3156</v>
      </c>
      <c r="E1423">
        <v>1</v>
      </c>
      <c r="F1423">
        <f t="shared" si="22"/>
        <v>1</v>
      </c>
    </row>
    <row r="1424" spans="2:6">
      <c r="B1424" t="s">
        <v>3160</v>
      </c>
      <c r="C1424" t="s">
        <v>3571</v>
      </c>
      <c r="D1424" t="s">
        <v>3157</v>
      </c>
      <c r="E1424">
        <v>1</v>
      </c>
      <c r="F1424">
        <f t="shared" si="22"/>
        <v>1</v>
      </c>
    </row>
    <row r="1425" spans="2:6">
      <c r="B1425" t="s">
        <v>3161</v>
      </c>
      <c r="C1425" t="s">
        <v>3198</v>
      </c>
      <c r="D1425" t="s">
        <v>3156</v>
      </c>
      <c r="E1425">
        <v>1</v>
      </c>
      <c r="F1425">
        <f t="shared" si="22"/>
        <v>1</v>
      </c>
    </row>
    <row r="1426" spans="2:6">
      <c r="B1426" t="s">
        <v>3161</v>
      </c>
      <c r="C1426" t="s">
        <v>3198</v>
      </c>
      <c r="D1426" t="s">
        <v>3157</v>
      </c>
      <c r="E1426">
        <v>1</v>
      </c>
      <c r="F1426">
        <f t="shared" si="22"/>
        <v>1</v>
      </c>
    </row>
    <row r="1427" spans="2:6">
      <c r="B1427" t="s">
        <v>3161</v>
      </c>
      <c r="C1427" t="s">
        <v>3568</v>
      </c>
      <c r="D1427" t="s">
        <v>3156</v>
      </c>
      <c r="E1427">
        <v>1</v>
      </c>
      <c r="F1427">
        <f t="shared" si="22"/>
        <v>1</v>
      </c>
    </row>
    <row r="1428" spans="2:6">
      <c r="B1428" t="s">
        <v>3161</v>
      </c>
      <c r="C1428" t="s">
        <v>3568</v>
      </c>
      <c r="D1428" t="s">
        <v>3157</v>
      </c>
      <c r="E1428">
        <v>1</v>
      </c>
      <c r="F1428">
        <f t="shared" si="22"/>
        <v>1</v>
      </c>
    </row>
    <row r="1429" spans="2:6">
      <c r="B1429" t="s">
        <v>3161</v>
      </c>
      <c r="C1429" t="s">
        <v>3569</v>
      </c>
      <c r="D1429" t="s">
        <v>3156</v>
      </c>
      <c r="E1429">
        <v>1</v>
      </c>
      <c r="F1429">
        <f t="shared" si="22"/>
        <v>1</v>
      </c>
    </row>
    <row r="1430" spans="2:6">
      <c r="B1430" t="s">
        <v>3161</v>
      </c>
      <c r="C1430" t="s">
        <v>3569</v>
      </c>
      <c r="D1430" t="s">
        <v>3157</v>
      </c>
      <c r="E1430">
        <v>1</v>
      </c>
      <c r="F1430">
        <f t="shared" si="22"/>
        <v>1</v>
      </c>
    </row>
    <row r="1431" spans="2:6">
      <c r="B1431" t="s">
        <v>3161</v>
      </c>
      <c r="C1431" t="s">
        <v>3570</v>
      </c>
      <c r="D1431" t="s">
        <v>3156</v>
      </c>
      <c r="E1431">
        <v>1</v>
      </c>
      <c r="F1431">
        <f t="shared" si="22"/>
        <v>1</v>
      </c>
    </row>
    <row r="1432" spans="2:6">
      <c r="B1432" t="s">
        <v>3161</v>
      </c>
      <c r="C1432" t="s">
        <v>3570</v>
      </c>
      <c r="D1432" t="s">
        <v>3157</v>
      </c>
      <c r="E1432">
        <v>1</v>
      </c>
      <c r="F1432">
        <f t="shared" si="22"/>
        <v>1</v>
      </c>
    </row>
    <row r="1433" spans="2:6">
      <c r="B1433" t="s">
        <v>3161</v>
      </c>
      <c r="C1433" t="s">
        <v>3571</v>
      </c>
      <c r="D1433" t="s">
        <v>3156</v>
      </c>
      <c r="E1433">
        <v>1</v>
      </c>
      <c r="F1433">
        <f t="shared" si="22"/>
        <v>1</v>
      </c>
    </row>
    <row r="1434" spans="2:6">
      <c r="B1434" t="s">
        <v>3161</v>
      </c>
      <c r="C1434" t="s">
        <v>3571</v>
      </c>
      <c r="D1434" t="s">
        <v>3157</v>
      </c>
      <c r="E1434">
        <v>1</v>
      </c>
      <c r="F1434">
        <f t="shared" si="22"/>
        <v>1</v>
      </c>
    </row>
    <row r="1435" spans="2:6">
      <c r="B1435" t="s">
        <v>3162</v>
      </c>
      <c r="C1435" t="s">
        <v>3198</v>
      </c>
      <c r="D1435" t="s">
        <v>3156</v>
      </c>
      <c r="E1435">
        <v>1</v>
      </c>
      <c r="F1435">
        <f t="shared" si="22"/>
        <v>1</v>
      </c>
    </row>
    <row r="1436" spans="2:6">
      <c r="B1436" t="s">
        <v>3162</v>
      </c>
      <c r="C1436" t="s">
        <v>3198</v>
      </c>
      <c r="D1436" t="s">
        <v>3157</v>
      </c>
      <c r="E1436">
        <v>1</v>
      </c>
      <c r="F1436">
        <f t="shared" si="22"/>
        <v>1</v>
      </c>
    </row>
    <row r="1437" spans="2:6">
      <c r="B1437" t="s">
        <v>3162</v>
      </c>
      <c r="C1437" t="s">
        <v>3568</v>
      </c>
      <c r="D1437" t="s">
        <v>3156</v>
      </c>
      <c r="E1437">
        <v>1</v>
      </c>
      <c r="F1437">
        <f t="shared" si="22"/>
        <v>1</v>
      </c>
    </row>
    <row r="1438" spans="2:6">
      <c r="B1438" t="s">
        <v>3162</v>
      </c>
      <c r="C1438" t="s">
        <v>3568</v>
      </c>
      <c r="D1438" t="s">
        <v>3157</v>
      </c>
      <c r="E1438">
        <v>1</v>
      </c>
      <c r="F1438">
        <f t="shared" si="22"/>
        <v>1</v>
      </c>
    </row>
    <row r="1439" spans="2:6">
      <c r="B1439" t="s">
        <v>3162</v>
      </c>
      <c r="C1439" t="s">
        <v>3569</v>
      </c>
      <c r="D1439" t="s">
        <v>3156</v>
      </c>
      <c r="E1439">
        <v>1</v>
      </c>
      <c r="F1439">
        <f t="shared" si="22"/>
        <v>1</v>
      </c>
    </row>
    <row r="1440" spans="2:6">
      <c r="B1440" t="s">
        <v>3162</v>
      </c>
      <c r="C1440" t="s">
        <v>3569</v>
      </c>
      <c r="D1440" t="s">
        <v>3157</v>
      </c>
      <c r="E1440">
        <v>1</v>
      </c>
      <c r="F1440">
        <f t="shared" si="22"/>
        <v>1</v>
      </c>
    </row>
    <row r="1441" spans="2:6">
      <c r="B1441" t="s">
        <v>3162</v>
      </c>
      <c r="C1441" t="s">
        <v>3570</v>
      </c>
      <c r="D1441" t="s">
        <v>3156</v>
      </c>
      <c r="E1441">
        <v>1</v>
      </c>
      <c r="F1441">
        <f t="shared" si="22"/>
        <v>1</v>
      </c>
    </row>
    <row r="1442" spans="2:6">
      <c r="B1442" t="s">
        <v>3162</v>
      </c>
      <c r="C1442" t="s">
        <v>3570</v>
      </c>
      <c r="D1442" t="s">
        <v>3157</v>
      </c>
      <c r="E1442">
        <v>1</v>
      </c>
      <c r="F1442">
        <f t="shared" si="22"/>
        <v>1</v>
      </c>
    </row>
    <row r="1443" spans="2:6">
      <c r="B1443" t="s">
        <v>3162</v>
      </c>
      <c r="C1443" t="s">
        <v>3571</v>
      </c>
      <c r="D1443" t="s">
        <v>3156</v>
      </c>
      <c r="E1443">
        <v>1</v>
      </c>
      <c r="F1443">
        <f t="shared" si="22"/>
        <v>1</v>
      </c>
    </row>
    <row r="1444" spans="2:6">
      <c r="B1444" t="s">
        <v>3162</v>
      </c>
      <c r="C1444" t="s">
        <v>3571</v>
      </c>
      <c r="D1444" t="s">
        <v>3157</v>
      </c>
      <c r="E1444">
        <v>1</v>
      </c>
      <c r="F1444">
        <f t="shared" si="22"/>
        <v>1</v>
      </c>
    </row>
    <row r="1445" spans="2:6">
      <c r="B1445" t="s">
        <v>3163</v>
      </c>
      <c r="C1445" t="s">
        <v>3198</v>
      </c>
      <c r="D1445" t="s">
        <v>3156</v>
      </c>
      <c r="E1445">
        <v>1</v>
      </c>
      <c r="F1445">
        <f t="shared" si="22"/>
        <v>1</v>
      </c>
    </row>
    <row r="1446" spans="2:6">
      <c r="B1446" t="s">
        <v>3163</v>
      </c>
      <c r="C1446" t="s">
        <v>3198</v>
      </c>
      <c r="D1446" t="s">
        <v>3157</v>
      </c>
      <c r="E1446">
        <v>1</v>
      </c>
      <c r="F1446">
        <f t="shared" si="22"/>
        <v>1</v>
      </c>
    </row>
    <row r="1447" spans="2:6">
      <c r="B1447" t="s">
        <v>3163</v>
      </c>
      <c r="C1447" t="s">
        <v>3568</v>
      </c>
      <c r="D1447" t="s">
        <v>3156</v>
      </c>
      <c r="E1447">
        <v>1</v>
      </c>
      <c r="F1447">
        <f t="shared" si="22"/>
        <v>1</v>
      </c>
    </row>
    <row r="1448" spans="2:6">
      <c r="B1448" t="s">
        <v>3163</v>
      </c>
      <c r="C1448" t="s">
        <v>3568</v>
      </c>
      <c r="D1448" t="s">
        <v>3157</v>
      </c>
      <c r="E1448">
        <v>1</v>
      </c>
      <c r="F1448">
        <f t="shared" si="22"/>
        <v>1</v>
      </c>
    </row>
    <row r="1449" spans="2:6">
      <c r="B1449" t="s">
        <v>3163</v>
      </c>
      <c r="C1449" t="s">
        <v>3569</v>
      </c>
      <c r="D1449" t="s">
        <v>3156</v>
      </c>
      <c r="E1449">
        <v>1</v>
      </c>
      <c r="F1449">
        <f t="shared" si="22"/>
        <v>1</v>
      </c>
    </row>
    <row r="1450" spans="2:6">
      <c r="B1450" t="s">
        <v>3163</v>
      </c>
      <c r="C1450" t="s">
        <v>3569</v>
      </c>
      <c r="D1450" t="s">
        <v>3157</v>
      </c>
      <c r="E1450">
        <v>1</v>
      </c>
      <c r="F1450">
        <f t="shared" si="22"/>
        <v>1</v>
      </c>
    </row>
    <row r="1451" spans="2:6">
      <c r="B1451" t="s">
        <v>3163</v>
      </c>
      <c r="C1451" t="s">
        <v>3570</v>
      </c>
      <c r="D1451" t="s">
        <v>3156</v>
      </c>
      <c r="E1451">
        <v>1</v>
      </c>
      <c r="F1451">
        <f t="shared" si="22"/>
        <v>1</v>
      </c>
    </row>
    <row r="1452" spans="2:6">
      <c r="B1452" t="s">
        <v>3163</v>
      </c>
      <c r="C1452" t="s">
        <v>3570</v>
      </c>
      <c r="D1452" t="s">
        <v>3157</v>
      </c>
      <c r="E1452">
        <v>1</v>
      </c>
      <c r="F1452">
        <f t="shared" si="22"/>
        <v>1</v>
      </c>
    </row>
    <row r="1453" spans="2:6">
      <c r="B1453" t="s">
        <v>3163</v>
      </c>
      <c r="C1453" t="s">
        <v>3571</v>
      </c>
      <c r="D1453" t="s">
        <v>3156</v>
      </c>
      <c r="E1453">
        <v>1</v>
      </c>
      <c r="F1453">
        <f t="shared" si="22"/>
        <v>1</v>
      </c>
    </row>
    <row r="1454" spans="2:6">
      <c r="B1454" t="s">
        <v>3163</v>
      </c>
      <c r="C1454" t="s">
        <v>3571</v>
      </c>
      <c r="D1454" t="s">
        <v>3157</v>
      </c>
      <c r="E1454">
        <v>1</v>
      </c>
      <c r="F1454">
        <f t="shared" si="22"/>
        <v>1</v>
      </c>
    </row>
    <row r="1455" spans="2:6">
      <c r="B1455" t="s">
        <v>3164</v>
      </c>
      <c r="C1455" t="s">
        <v>3198</v>
      </c>
      <c r="D1455" t="s">
        <v>3156</v>
      </c>
      <c r="E1455">
        <v>1</v>
      </c>
      <c r="F1455">
        <f t="shared" si="22"/>
        <v>1</v>
      </c>
    </row>
    <row r="1456" spans="2:6">
      <c r="B1456" t="s">
        <v>3164</v>
      </c>
      <c r="C1456" t="s">
        <v>3198</v>
      </c>
      <c r="D1456" t="s">
        <v>3157</v>
      </c>
      <c r="E1456">
        <v>1</v>
      </c>
      <c r="F1456">
        <f t="shared" si="22"/>
        <v>1</v>
      </c>
    </row>
    <row r="1457" spans="2:6">
      <c r="B1457" t="s">
        <v>3164</v>
      </c>
      <c r="C1457" t="s">
        <v>3568</v>
      </c>
      <c r="D1457" t="s">
        <v>3156</v>
      </c>
      <c r="E1457">
        <v>1</v>
      </c>
      <c r="F1457">
        <f t="shared" si="22"/>
        <v>1</v>
      </c>
    </row>
    <row r="1458" spans="2:6">
      <c r="B1458" t="s">
        <v>3164</v>
      </c>
      <c r="C1458" t="s">
        <v>3568</v>
      </c>
      <c r="D1458" t="s">
        <v>3157</v>
      </c>
      <c r="E1458">
        <v>1</v>
      </c>
      <c r="F1458">
        <f t="shared" si="22"/>
        <v>1</v>
      </c>
    </row>
    <row r="1459" spans="2:6">
      <c r="B1459" t="s">
        <v>3164</v>
      </c>
      <c r="C1459" t="s">
        <v>3569</v>
      </c>
      <c r="D1459" t="s">
        <v>3156</v>
      </c>
      <c r="E1459">
        <v>1</v>
      </c>
      <c r="F1459">
        <f t="shared" si="22"/>
        <v>1</v>
      </c>
    </row>
    <row r="1460" spans="2:6">
      <c r="B1460" t="s">
        <v>3164</v>
      </c>
      <c r="C1460" t="s">
        <v>3569</v>
      </c>
      <c r="D1460" t="s">
        <v>3157</v>
      </c>
      <c r="E1460">
        <v>1</v>
      </c>
      <c r="F1460">
        <f t="shared" si="22"/>
        <v>1</v>
      </c>
    </row>
    <row r="1461" spans="2:6">
      <c r="B1461" t="s">
        <v>3164</v>
      </c>
      <c r="C1461" t="s">
        <v>3570</v>
      </c>
      <c r="D1461" t="s">
        <v>3156</v>
      </c>
      <c r="E1461">
        <v>1</v>
      </c>
      <c r="F1461">
        <f t="shared" si="22"/>
        <v>1</v>
      </c>
    </row>
    <row r="1462" spans="2:6">
      <c r="B1462" t="s">
        <v>3164</v>
      </c>
      <c r="C1462" t="s">
        <v>3570</v>
      </c>
      <c r="D1462" t="s">
        <v>3157</v>
      </c>
      <c r="E1462">
        <v>1</v>
      </c>
      <c r="F1462">
        <f t="shared" si="22"/>
        <v>1</v>
      </c>
    </row>
    <row r="1463" spans="2:6">
      <c r="B1463" t="s">
        <v>3164</v>
      </c>
      <c r="C1463" t="s">
        <v>3571</v>
      </c>
      <c r="D1463" t="s">
        <v>3156</v>
      </c>
      <c r="E1463">
        <v>1</v>
      </c>
      <c r="F1463">
        <f t="shared" si="22"/>
        <v>1</v>
      </c>
    </row>
    <row r="1464" spans="2:6">
      <c r="B1464" t="s">
        <v>3164</v>
      </c>
      <c r="C1464" t="s">
        <v>3571</v>
      </c>
      <c r="D1464" t="s">
        <v>3157</v>
      </c>
      <c r="E1464">
        <v>1</v>
      </c>
      <c r="F1464">
        <f t="shared" si="22"/>
        <v>1</v>
      </c>
    </row>
    <row r="1465" spans="2:6">
      <c r="B1465" t="s">
        <v>3537</v>
      </c>
      <c r="C1465" t="s">
        <v>3198</v>
      </c>
      <c r="D1465" t="s">
        <v>3156</v>
      </c>
      <c r="E1465">
        <v>1</v>
      </c>
      <c r="F1465">
        <f t="shared" si="22"/>
        <v>1</v>
      </c>
    </row>
    <row r="1466" spans="2:6">
      <c r="B1466" t="s">
        <v>3537</v>
      </c>
      <c r="C1466" t="s">
        <v>3198</v>
      </c>
      <c r="D1466" t="s">
        <v>3157</v>
      </c>
      <c r="E1466">
        <v>1</v>
      </c>
      <c r="F1466">
        <f t="shared" si="22"/>
        <v>1</v>
      </c>
    </row>
    <row r="1467" spans="2:6">
      <c r="B1467" t="s">
        <v>3537</v>
      </c>
      <c r="C1467" t="s">
        <v>3568</v>
      </c>
      <c r="D1467" t="s">
        <v>3156</v>
      </c>
      <c r="E1467">
        <v>1</v>
      </c>
      <c r="F1467">
        <f t="shared" si="22"/>
        <v>1</v>
      </c>
    </row>
    <row r="1468" spans="2:6">
      <c r="B1468" t="s">
        <v>3537</v>
      </c>
      <c r="C1468" t="s">
        <v>3568</v>
      </c>
      <c r="D1468" t="s">
        <v>3157</v>
      </c>
      <c r="E1468">
        <v>1</v>
      </c>
      <c r="F1468">
        <f t="shared" si="22"/>
        <v>1</v>
      </c>
    </row>
    <row r="1469" spans="2:6">
      <c r="B1469" t="s">
        <v>3537</v>
      </c>
      <c r="C1469" t="s">
        <v>3569</v>
      </c>
      <c r="D1469" t="s">
        <v>3156</v>
      </c>
      <c r="E1469">
        <v>1</v>
      </c>
      <c r="F1469">
        <f t="shared" si="22"/>
        <v>1</v>
      </c>
    </row>
    <row r="1470" spans="2:6">
      <c r="B1470" t="s">
        <v>3537</v>
      </c>
      <c r="C1470" t="s">
        <v>3569</v>
      </c>
      <c r="D1470" t="s">
        <v>3157</v>
      </c>
      <c r="E1470">
        <v>1</v>
      </c>
      <c r="F1470">
        <f t="shared" si="22"/>
        <v>1</v>
      </c>
    </row>
    <row r="1471" spans="2:6">
      <c r="B1471" t="s">
        <v>3537</v>
      </c>
      <c r="C1471" t="s">
        <v>3570</v>
      </c>
      <c r="D1471" t="s">
        <v>3156</v>
      </c>
      <c r="E1471">
        <v>1</v>
      </c>
      <c r="F1471">
        <f t="shared" si="22"/>
        <v>1</v>
      </c>
    </row>
    <row r="1472" spans="2:6">
      <c r="B1472" t="s">
        <v>3537</v>
      </c>
      <c r="C1472" t="s">
        <v>3570</v>
      </c>
      <c r="D1472" t="s">
        <v>3157</v>
      </c>
      <c r="E1472">
        <v>1</v>
      </c>
      <c r="F1472">
        <f t="shared" si="22"/>
        <v>1</v>
      </c>
    </row>
    <row r="1473" spans="2:6">
      <c r="B1473" t="s">
        <v>3537</v>
      </c>
      <c r="C1473" t="s">
        <v>3571</v>
      </c>
      <c r="D1473" t="s">
        <v>3156</v>
      </c>
      <c r="E1473">
        <v>1</v>
      </c>
      <c r="F1473">
        <f t="shared" si="22"/>
        <v>1</v>
      </c>
    </row>
    <row r="1474" spans="2:6">
      <c r="B1474" t="s">
        <v>3537</v>
      </c>
      <c r="C1474" t="s">
        <v>3571</v>
      </c>
      <c r="D1474" t="s">
        <v>3157</v>
      </c>
      <c r="E1474">
        <v>1</v>
      </c>
      <c r="F1474">
        <f t="shared" si="22"/>
        <v>1</v>
      </c>
    </row>
    <row r="1475" spans="2:6">
      <c r="B1475" t="s">
        <v>3538</v>
      </c>
      <c r="C1475" t="s">
        <v>3198</v>
      </c>
      <c r="D1475" t="s">
        <v>3156</v>
      </c>
      <c r="E1475">
        <v>1</v>
      </c>
      <c r="F1475">
        <f t="shared" si="22"/>
        <v>1</v>
      </c>
    </row>
    <row r="1476" spans="2:6">
      <c r="B1476" t="s">
        <v>3538</v>
      </c>
      <c r="C1476" t="s">
        <v>3198</v>
      </c>
      <c r="D1476" t="s">
        <v>3157</v>
      </c>
      <c r="E1476">
        <v>1</v>
      </c>
      <c r="F1476">
        <f t="shared" si="22"/>
        <v>1</v>
      </c>
    </row>
    <row r="1477" spans="2:6">
      <c r="B1477" t="s">
        <v>3538</v>
      </c>
      <c r="C1477" t="s">
        <v>3568</v>
      </c>
      <c r="D1477" t="s">
        <v>3156</v>
      </c>
      <c r="E1477">
        <v>1</v>
      </c>
      <c r="F1477">
        <f t="shared" si="22"/>
        <v>1</v>
      </c>
    </row>
    <row r="1478" spans="2:6">
      <c r="B1478" t="s">
        <v>3538</v>
      </c>
      <c r="C1478" t="s">
        <v>3568</v>
      </c>
      <c r="D1478" t="s">
        <v>3157</v>
      </c>
      <c r="E1478">
        <v>1</v>
      </c>
      <c r="F1478">
        <f t="shared" ref="F1478:F1541" si="23">E1478</f>
        <v>1</v>
      </c>
    </row>
    <row r="1479" spans="2:6">
      <c r="B1479" t="s">
        <v>3538</v>
      </c>
      <c r="C1479" t="s">
        <v>3569</v>
      </c>
      <c r="D1479" t="s">
        <v>3156</v>
      </c>
      <c r="E1479">
        <v>1</v>
      </c>
      <c r="F1479">
        <f t="shared" si="23"/>
        <v>1</v>
      </c>
    </row>
    <row r="1480" spans="2:6">
      <c r="B1480" t="s">
        <v>3538</v>
      </c>
      <c r="C1480" t="s">
        <v>3569</v>
      </c>
      <c r="D1480" t="s">
        <v>3157</v>
      </c>
      <c r="E1480">
        <v>1</v>
      </c>
      <c r="F1480">
        <f t="shared" si="23"/>
        <v>1</v>
      </c>
    </row>
    <row r="1481" spans="2:6">
      <c r="B1481" t="s">
        <v>3538</v>
      </c>
      <c r="C1481" t="s">
        <v>3570</v>
      </c>
      <c r="D1481" t="s">
        <v>3156</v>
      </c>
      <c r="E1481">
        <v>1</v>
      </c>
      <c r="F1481">
        <f t="shared" si="23"/>
        <v>1</v>
      </c>
    </row>
    <row r="1482" spans="2:6">
      <c r="B1482" t="s">
        <v>3538</v>
      </c>
      <c r="C1482" t="s">
        <v>3570</v>
      </c>
      <c r="D1482" t="s">
        <v>3157</v>
      </c>
      <c r="E1482">
        <v>1</v>
      </c>
      <c r="F1482">
        <f t="shared" si="23"/>
        <v>1</v>
      </c>
    </row>
    <row r="1483" spans="2:6">
      <c r="B1483" t="s">
        <v>3538</v>
      </c>
      <c r="C1483" t="s">
        <v>3571</v>
      </c>
      <c r="D1483" t="s">
        <v>3156</v>
      </c>
      <c r="E1483">
        <v>1</v>
      </c>
      <c r="F1483">
        <f t="shared" si="23"/>
        <v>1</v>
      </c>
    </row>
    <row r="1484" spans="2:6">
      <c r="B1484" t="s">
        <v>3538</v>
      </c>
      <c r="C1484" t="s">
        <v>3571</v>
      </c>
      <c r="D1484" t="s">
        <v>3157</v>
      </c>
      <c r="E1484">
        <v>1</v>
      </c>
      <c r="F1484">
        <f t="shared" si="23"/>
        <v>1</v>
      </c>
    </row>
    <row r="1485" spans="2:6">
      <c r="B1485" t="s">
        <v>3539</v>
      </c>
      <c r="C1485" t="s">
        <v>3198</v>
      </c>
      <c r="D1485" t="s">
        <v>3156</v>
      </c>
      <c r="E1485">
        <v>1</v>
      </c>
      <c r="F1485">
        <f t="shared" si="23"/>
        <v>1</v>
      </c>
    </row>
    <row r="1486" spans="2:6">
      <c r="B1486" t="s">
        <v>3539</v>
      </c>
      <c r="C1486" t="s">
        <v>3198</v>
      </c>
      <c r="D1486" t="s">
        <v>3157</v>
      </c>
      <c r="E1486">
        <v>1</v>
      </c>
      <c r="F1486">
        <f t="shared" si="23"/>
        <v>1</v>
      </c>
    </row>
    <row r="1487" spans="2:6">
      <c r="B1487" t="s">
        <v>3539</v>
      </c>
      <c r="C1487" t="s">
        <v>3568</v>
      </c>
      <c r="D1487" t="s">
        <v>3156</v>
      </c>
      <c r="E1487">
        <v>1</v>
      </c>
      <c r="F1487">
        <f t="shared" si="23"/>
        <v>1</v>
      </c>
    </row>
    <row r="1488" spans="2:6">
      <c r="B1488" t="s">
        <v>3539</v>
      </c>
      <c r="C1488" t="s">
        <v>3568</v>
      </c>
      <c r="D1488" t="s">
        <v>3157</v>
      </c>
      <c r="E1488">
        <v>1</v>
      </c>
      <c r="F1488">
        <f t="shared" si="23"/>
        <v>1</v>
      </c>
    </row>
    <row r="1489" spans="2:6">
      <c r="B1489" t="s">
        <v>3539</v>
      </c>
      <c r="C1489" t="s">
        <v>3569</v>
      </c>
      <c r="D1489" t="s">
        <v>3156</v>
      </c>
      <c r="E1489">
        <v>1</v>
      </c>
      <c r="F1489">
        <f t="shared" si="23"/>
        <v>1</v>
      </c>
    </row>
    <row r="1490" spans="2:6">
      <c r="B1490" t="s">
        <v>3539</v>
      </c>
      <c r="C1490" t="s">
        <v>3569</v>
      </c>
      <c r="D1490" t="s">
        <v>3157</v>
      </c>
      <c r="E1490">
        <v>1</v>
      </c>
      <c r="F1490">
        <f t="shared" si="23"/>
        <v>1</v>
      </c>
    </row>
    <row r="1491" spans="2:6">
      <c r="B1491" t="s">
        <v>3539</v>
      </c>
      <c r="C1491" t="s">
        <v>3570</v>
      </c>
      <c r="D1491" t="s">
        <v>3156</v>
      </c>
      <c r="E1491">
        <v>1</v>
      </c>
      <c r="F1491">
        <f t="shared" si="23"/>
        <v>1</v>
      </c>
    </row>
    <row r="1492" spans="2:6">
      <c r="B1492" t="s">
        <v>3539</v>
      </c>
      <c r="C1492" t="s">
        <v>3570</v>
      </c>
      <c r="D1492" t="s">
        <v>3157</v>
      </c>
      <c r="E1492">
        <v>1</v>
      </c>
      <c r="F1492">
        <f t="shared" si="23"/>
        <v>1</v>
      </c>
    </row>
    <row r="1493" spans="2:6">
      <c r="B1493" t="s">
        <v>3539</v>
      </c>
      <c r="C1493" t="s">
        <v>3571</v>
      </c>
      <c r="D1493" t="s">
        <v>3156</v>
      </c>
      <c r="E1493">
        <v>1</v>
      </c>
      <c r="F1493">
        <f t="shared" si="23"/>
        <v>1</v>
      </c>
    </row>
    <row r="1494" spans="2:6">
      <c r="B1494" t="s">
        <v>3539</v>
      </c>
      <c r="C1494" t="s">
        <v>3571</v>
      </c>
      <c r="D1494" t="s">
        <v>3157</v>
      </c>
      <c r="E1494">
        <v>1</v>
      </c>
      <c r="F1494">
        <f t="shared" si="23"/>
        <v>1</v>
      </c>
    </row>
    <row r="1495" spans="2:6">
      <c r="B1495" t="s">
        <v>3540</v>
      </c>
      <c r="C1495" t="s">
        <v>3198</v>
      </c>
      <c r="D1495" t="s">
        <v>3156</v>
      </c>
      <c r="E1495">
        <v>1</v>
      </c>
      <c r="F1495">
        <f t="shared" si="23"/>
        <v>1</v>
      </c>
    </row>
    <row r="1496" spans="2:6">
      <c r="B1496" t="s">
        <v>3540</v>
      </c>
      <c r="C1496" t="s">
        <v>3198</v>
      </c>
      <c r="D1496" t="s">
        <v>3157</v>
      </c>
      <c r="E1496">
        <v>1</v>
      </c>
      <c r="F1496">
        <f t="shared" si="23"/>
        <v>1</v>
      </c>
    </row>
    <row r="1497" spans="2:6">
      <c r="B1497" t="s">
        <v>3540</v>
      </c>
      <c r="C1497" t="s">
        <v>3568</v>
      </c>
      <c r="D1497" t="s">
        <v>3156</v>
      </c>
      <c r="E1497">
        <v>1</v>
      </c>
      <c r="F1497">
        <f t="shared" si="23"/>
        <v>1</v>
      </c>
    </row>
    <row r="1498" spans="2:6">
      <c r="B1498" t="s">
        <v>3540</v>
      </c>
      <c r="C1498" t="s">
        <v>3568</v>
      </c>
      <c r="D1498" t="s">
        <v>3157</v>
      </c>
      <c r="E1498">
        <v>1</v>
      </c>
      <c r="F1498">
        <f t="shared" si="23"/>
        <v>1</v>
      </c>
    </row>
    <row r="1499" spans="2:6">
      <c r="B1499" t="s">
        <v>3540</v>
      </c>
      <c r="C1499" t="s">
        <v>3569</v>
      </c>
      <c r="D1499" t="s">
        <v>3156</v>
      </c>
      <c r="E1499">
        <v>1</v>
      </c>
      <c r="F1499">
        <f t="shared" si="23"/>
        <v>1</v>
      </c>
    </row>
    <row r="1500" spans="2:6">
      <c r="B1500" t="s">
        <v>3540</v>
      </c>
      <c r="C1500" t="s">
        <v>3569</v>
      </c>
      <c r="D1500" t="s">
        <v>3157</v>
      </c>
      <c r="E1500">
        <v>1</v>
      </c>
      <c r="F1500">
        <f t="shared" si="23"/>
        <v>1</v>
      </c>
    </row>
    <row r="1501" spans="2:6">
      <c r="B1501" t="s">
        <v>3540</v>
      </c>
      <c r="C1501" t="s">
        <v>3570</v>
      </c>
      <c r="D1501" t="s">
        <v>3156</v>
      </c>
      <c r="E1501">
        <v>1</v>
      </c>
      <c r="F1501">
        <f t="shared" si="23"/>
        <v>1</v>
      </c>
    </row>
    <row r="1502" spans="2:6">
      <c r="B1502" t="s">
        <v>3540</v>
      </c>
      <c r="C1502" t="s">
        <v>3570</v>
      </c>
      <c r="D1502" t="s">
        <v>3157</v>
      </c>
      <c r="E1502">
        <v>1</v>
      </c>
      <c r="F1502">
        <f t="shared" si="23"/>
        <v>1</v>
      </c>
    </row>
    <row r="1503" spans="2:6">
      <c r="B1503" t="s">
        <v>3540</v>
      </c>
      <c r="C1503" t="s">
        <v>3571</v>
      </c>
      <c r="D1503" t="s">
        <v>3156</v>
      </c>
      <c r="E1503">
        <v>1</v>
      </c>
      <c r="F1503">
        <f t="shared" si="23"/>
        <v>1</v>
      </c>
    </row>
    <row r="1504" spans="2:6">
      <c r="B1504" t="s">
        <v>3540</v>
      </c>
      <c r="C1504" t="s">
        <v>3571</v>
      </c>
      <c r="D1504" t="s">
        <v>3157</v>
      </c>
      <c r="E1504">
        <v>1</v>
      </c>
      <c r="F1504">
        <f t="shared" si="23"/>
        <v>1</v>
      </c>
    </row>
    <row r="1505" spans="2:6">
      <c r="B1505" t="s">
        <v>3541</v>
      </c>
      <c r="C1505" t="s">
        <v>3198</v>
      </c>
      <c r="D1505" t="s">
        <v>3156</v>
      </c>
      <c r="E1505">
        <v>1</v>
      </c>
      <c r="F1505">
        <f t="shared" si="23"/>
        <v>1</v>
      </c>
    </row>
    <row r="1506" spans="2:6">
      <c r="B1506" t="s">
        <v>3541</v>
      </c>
      <c r="C1506" t="s">
        <v>3198</v>
      </c>
      <c r="D1506" t="s">
        <v>3157</v>
      </c>
      <c r="E1506">
        <v>1</v>
      </c>
      <c r="F1506">
        <f t="shared" si="23"/>
        <v>1</v>
      </c>
    </row>
    <row r="1507" spans="2:6">
      <c r="B1507" t="s">
        <v>3541</v>
      </c>
      <c r="C1507" t="s">
        <v>3568</v>
      </c>
      <c r="D1507" t="s">
        <v>3156</v>
      </c>
      <c r="E1507">
        <v>1</v>
      </c>
      <c r="F1507">
        <f t="shared" si="23"/>
        <v>1</v>
      </c>
    </row>
    <row r="1508" spans="2:6">
      <c r="B1508" t="s">
        <v>3541</v>
      </c>
      <c r="C1508" t="s">
        <v>3568</v>
      </c>
      <c r="D1508" t="s">
        <v>3157</v>
      </c>
      <c r="E1508">
        <v>1</v>
      </c>
      <c r="F1508">
        <f t="shared" si="23"/>
        <v>1</v>
      </c>
    </row>
    <row r="1509" spans="2:6">
      <c r="B1509" t="s">
        <v>3541</v>
      </c>
      <c r="C1509" t="s">
        <v>3569</v>
      </c>
      <c r="D1509" t="s">
        <v>3156</v>
      </c>
      <c r="E1509">
        <v>1</v>
      </c>
      <c r="F1509">
        <f t="shared" si="23"/>
        <v>1</v>
      </c>
    </row>
    <row r="1510" spans="2:6">
      <c r="B1510" t="s">
        <v>3541</v>
      </c>
      <c r="C1510" t="s">
        <v>3569</v>
      </c>
      <c r="D1510" t="s">
        <v>3157</v>
      </c>
      <c r="E1510">
        <v>1</v>
      </c>
      <c r="F1510">
        <f t="shared" si="23"/>
        <v>1</v>
      </c>
    </row>
    <row r="1511" spans="2:6">
      <c r="B1511" t="s">
        <v>3541</v>
      </c>
      <c r="C1511" t="s">
        <v>3570</v>
      </c>
      <c r="D1511" t="s">
        <v>3156</v>
      </c>
      <c r="E1511">
        <v>1</v>
      </c>
      <c r="F1511">
        <f t="shared" si="23"/>
        <v>1</v>
      </c>
    </row>
    <row r="1512" spans="2:6">
      <c r="B1512" t="s">
        <v>3541</v>
      </c>
      <c r="C1512" t="s">
        <v>3570</v>
      </c>
      <c r="D1512" t="s">
        <v>3157</v>
      </c>
      <c r="E1512">
        <v>1</v>
      </c>
      <c r="F1512">
        <f t="shared" si="23"/>
        <v>1</v>
      </c>
    </row>
    <row r="1513" spans="2:6">
      <c r="B1513" t="s">
        <v>3541</v>
      </c>
      <c r="C1513" t="s">
        <v>3571</v>
      </c>
      <c r="D1513" t="s">
        <v>3156</v>
      </c>
      <c r="E1513">
        <v>1</v>
      </c>
      <c r="F1513">
        <f t="shared" si="23"/>
        <v>1</v>
      </c>
    </row>
    <row r="1514" spans="2:6">
      <c r="B1514" t="s">
        <v>3541</v>
      </c>
      <c r="C1514" t="s">
        <v>3571</v>
      </c>
      <c r="D1514" t="s">
        <v>3157</v>
      </c>
      <c r="E1514">
        <v>1</v>
      </c>
      <c r="F1514">
        <f t="shared" si="23"/>
        <v>1</v>
      </c>
    </row>
    <row r="1515" spans="2:6">
      <c r="B1515" t="s">
        <v>3542</v>
      </c>
      <c r="C1515" t="s">
        <v>3198</v>
      </c>
      <c r="D1515" t="s">
        <v>3156</v>
      </c>
      <c r="E1515">
        <v>1</v>
      </c>
      <c r="F1515">
        <f t="shared" si="23"/>
        <v>1</v>
      </c>
    </row>
    <row r="1516" spans="2:6">
      <c r="B1516" t="s">
        <v>3542</v>
      </c>
      <c r="C1516" t="s">
        <v>3198</v>
      </c>
      <c r="D1516" t="s">
        <v>3157</v>
      </c>
      <c r="E1516">
        <v>1</v>
      </c>
      <c r="F1516">
        <f t="shared" si="23"/>
        <v>1</v>
      </c>
    </row>
    <row r="1517" spans="2:6">
      <c r="B1517" t="s">
        <v>3542</v>
      </c>
      <c r="C1517" t="s">
        <v>3568</v>
      </c>
      <c r="D1517" t="s">
        <v>3156</v>
      </c>
      <c r="E1517">
        <v>1</v>
      </c>
      <c r="F1517">
        <f t="shared" si="23"/>
        <v>1</v>
      </c>
    </row>
    <row r="1518" spans="2:6">
      <c r="B1518" t="s">
        <v>3542</v>
      </c>
      <c r="C1518" t="s">
        <v>3568</v>
      </c>
      <c r="D1518" t="s">
        <v>3157</v>
      </c>
      <c r="E1518">
        <v>1</v>
      </c>
      <c r="F1518">
        <f t="shared" si="23"/>
        <v>1</v>
      </c>
    </row>
    <row r="1519" spans="2:6">
      <c r="B1519" t="s">
        <v>3542</v>
      </c>
      <c r="C1519" t="s">
        <v>3569</v>
      </c>
      <c r="D1519" t="s">
        <v>3156</v>
      </c>
      <c r="E1519">
        <v>1</v>
      </c>
      <c r="F1519">
        <f t="shared" si="23"/>
        <v>1</v>
      </c>
    </row>
    <row r="1520" spans="2:6">
      <c r="B1520" t="s">
        <v>3542</v>
      </c>
      <c r="C1520" t="s">
        <v>3569</v>
      </c>
      <c r="D1520" t="s">
        <v>3157</v>
      </c>
      <c r="E1520">
        <v>1</v>
      </c>
      <c r="F1520">
        <f t="shared" si="23"/>
        <v>1</v>
      </c>
    </row>
    <row r="1521" spans="2:6">
      <c r="B1521" t="s">
        <v>3542</v>
      </c>
      <c r="C1521" t="s">
        <v>3570</v>
      </c>
      <c r="D1521" t="s">
        <v>3156</v>
      </c>
      <c r="E1521">
        <v>1</v>
      </c>
      <c r="F1521">
        <f t="shared" si="23"/>
        <v>1</v>
      </c>
    </row>
    <row r="1522" spans="2:6">
      <c r="B1522" t="s">
        <v>3542</v>
      </c>
      <c r="C1522" t="s">
        <v>3570</v>
      </c>
      <c r="D1522" t="s">
        <v>3157</v>
      </c>
      <c r="E1522">
        <v>1</v>
      </c>
      <c r="F1522">
        <f t="shared" si="23"/>
        <v>1</v>
      </c>
    </row>
    <row r="1523" spans="2:6">
      <c r="B1523" t="s">
        <v>3542</v>
      </c>
      <c r="C1523" t="s">
        <v>3571</v>
      </c>
      <c r="D1523" t="s">
        <v>3156</v>
      </c>
      <c r="E1523">
        <v>1</v>
      </c>
      <c r="F1523">
        <f t="shared" si="23"/>
        <v>1</v>
      </c>
    </row>
    <row r="1524" spans="2:6">
      <c r="B1524" t="s">
        <v>3542</v>
      </c>
      <c r="C1524" t="s">
        <v>3571</v>
      </c>
      <c r="D1524" t="s">
        <v>3157</v>
      </c>
      <c r="E1524">
        <v>1</v>
      </c>
      <c r="F1524">
        <f t="shared" si="23"/>
        <v>1</v>
      </c>
    </row>
    <row r="1525" spans="2:6">
      <c r="B1525" t="s">
        <v>3543</v>
      </c>
      <c r="C1525" t="s">
        <v>3198</v>
      </c>
      <c r="D1525" t="s">
        <v>3156</v>
      </c>
      <c r="E1525">
        <v>1</v>
      </c>
      <c r="F1525">
        <f t="shared" si="23"/>
        <v>1</v>
      </c>
    </row>
    <row r="1526" spans="2:6">
      <c r="B1526" t="s">
        <v>3543</v>
      </c>
      <c r="C1526" t="s">
        <v>3198</v>
      </c>
      <c r="D1526" t="s">
        <v>3157</v>
      </c>
      <c r="E1526">
        <v>1</v>
      </c>
      <c r="F1526">
        <f t="shared" si="23"/>
        <v>1</v>
      </c>
    </row>
    <row r="1527" spans="2:6">
      <c r="B1527" t="s">
        <v>3543</v>
      </c>
      <c r="C1527" t="s">
        <v>3568</v>
      </c>
      <c r="D1527" t="s">
        <v>3156</v>
      </c>
      <c r="E1527">
        <v>1</v>
      </c>
      <c r="F1527">
        <f t="shared" si="23"/>
        <v>1</v>
      </c>
    </row>
    <row r="1528" spans="2:6">
      <c r="B1528" t="s">
        <v>3543</v>
      </c>
      <c r="C1528" t="s">
        <v>3568</v>
      </c>
      <c r="D1528" t="s">
        <v>3157</v>
      </c>
      <c r="E1528">
        <v>1</v>
      </c>
      <c r="F1528">
        <f t="shared" si="23"/>
        <v>1</v>
      </c>
    </row>
    <row r="1529" spans="2:6">
      <c r="B1529" t="s">
        <v>3543</v>
      </c>
      <c r="C1529" t="s">
        <v>3569</v>
      </c>
      <c r="D1529" t="s">
        <v>3156</v>
      </c>
      <c r="E1529">
        <v>1</v>
      </c>
      <c r="F1529">
        <f t="shared" si="23"/>
        <v>1</v>
      </c>
    </row>
    <row r="1530" spans="2:6">
      <c r="B1530" t="s">
        <v>3543</v>
      </c>
      <c r="C1530" t="s">
        <v>3569</v>
      </c>
      <c r="D1530" t="s">
        <v>3157</v>
      </c>
      <c r="E1530">
        <v>1</v>
      </c>
      <c r="F1530">
        <f t="shared" si="23"/>
        <v>1</v>
      </c>
    </row>
    <row r="1531" spans="2:6">
      <c r="B1531" t="s">
        <v>3543</v>
      </c>
      <c r="C1531" t="s">
        <v>3570</v>
      </c>
      <c r="D1531" t="s">
        <v>3156</v>
      </c>
      <c r="E1531">
        <v>1</v>
      </c>
      <c r="F1531">
        <f t="shared" si="23"/>
        <v>1</v>
      </c>
    </row>
    <row r="1532" spans="2:6">
      <c r="B1532" t="s">
        <v>3543</v>
      </c>
      <c r="C1532" t="s">
        <v>3570</v>
      </c>
      <c r="D1532" t="s">
        <v>3157</v>
      </c>
      <c r="E1532">
        <v>1</v>
      </c>
      <c r="F1532">
        <f t="shared" si="23"/>
        <v>1</v>
      </c>
    </row>
    <row r="1533" spans="2:6">
      <c r="B1533" t="s">
        <v>3543</v>
      </c>
      <c r="C1533" t="s">
        <v>3571</v>
      </c>
      <c r="D1533" t="s">
        <v>3156</v>
      </c>
      <c r="E1533">
        <v>1</v>
      </c>
      <c r="F1533">
        <f t="shared" si="23"/>
        <v>1</v>
      </c>
    </row>
    <row r="1534" spans="2:6">
      <c r="B1534" t="s">
        <v>3543</v>
      </c>
      <c r="C1534" t="s">
        <v>3571</v>
      </c>
      <c r="D1534" t="s">
        <v>3157</v>
      </c>
      <c r="E1534">
        <v>1</v>
      </c>
      <c r="F1534">
        <f t="shared" si="23"/>
        <v>1</v>
      </c>
    </row>
    <row r="1535" spans="2:6">
      <c r="B1535" t="s">
        <v>3544</v>
      </c>
      <c r="C1535" t="s">
        <v>3198</v>
      </c>
      <c r="D1535" t="s">
        <v>3156</v>
      </c>
      <c r="E1535">
        <v>1</v>
      </c>
      <c r="F1535">
        <f t="shared" si="23"/>
        <v>1</v>
      </c>
    </row>
    <row r="1536" spans="2:6">
      <c r="B1536" t="s">
        <v>3544</v>
      </c>
      <c r="C1536" t="s">
        <v>3198</v>
      </c>
      <c r="D1536" t="s">
        <v>3157</v>
      </c>
      <c r="E1536">
        <v>1</v>
      </c>
      <c r="F1536">
        <f t="shared" si="23"/>
        <v>1</v>
      </c>
    </row>
    <row r="1537" spans="2:6">
      <c r="B1537" t="s">
        <v>3544</v>
      </c>
      <c r="C1537" t="s">
        <v>3568</v>
      </c>
      <c r="D1537" t="s">
        <v>3156</v>
      </c>
      <c r="E1537">
        <v>1</v>
      </c>
      <c r="F1537">
        <f t="shared" si="23"/>
        <v>1</v>
      </c>
    </row>
    <row r="1538" spans="2:6">
      <c r="B1538" t="s">
        <v>3544</v>
      </c>
      <c r="C1538" t="s">
        <v>3568</v>
      </c>
      <c r="D1538" t="s">
        <v>3157</v>
      </c>
      <c r="E1538">
        <v>1</v>
      </c>
      <c r="F1538">
        <f t="shared" si="23"/>
        <v>1</v>
      </c>
    </row>
    <row r="1539" spans="2:6">
      <c r="B1539" t="s">
        <v>3544</v>
      </c>
      <c r="C1539" t="s">
        <v>3569</v>
      </c>
      <c r="D1539" t="s">
        <v>3156</v>
      </c>
      <c r="E1539">
        <v>1</v>
      </c>
      <c r="F1539">
        <f t="shared" si="23"/>
        <v>1</v>
      </c>
    </row>
    <row r="1540" spans="2:6">
      <c r="B1540" t="s">
        <v>3544</v>
      </c>
      <c r="C1540" t="s">
        <v>3569</v>
      </c>
      <c r="D1540" t="s">
        <v>3157</v>
      </c>
      <c r="E1540">
        <v>1</v>
      </c>
      <c r="F1540">
        <f t="shared" si="23"/>
        <v>1</v>
      </c>
    </row>
    <row r="1541" spans="2:6">
      <c r="B1541" t="s">
        <v>3544</v>
      </c>
      <c r="C1541" t="s">
        <v>3570</v>
      </c>
      <c r="D1541" t="s">
        <v>3156</v>
      </c>
      <c r="E1541">
        <v>1</v>
      </c>
      <c r="F1541">
        <f t="shared" si="23"/>
        <v>1</v>
      </c>
    </row>
    <row r="1542" spans="2:6">
      <c r="B1542" t="s">
        <v>3544</v>
      </c>
      <c r="C1542" t="s">
        <v>3570</v>
      </c>
      <c r="D1542" t="s">
        <v>3157</v>
      </c>
      <c r="E1542">
        <v>1</v>
      </c>
      <c r="F1542">
        <f t="shared" ref="F1542:F1605" si="24">E1542</f>
        <v>1</v>
      </c>
    </row>
    <row r="1543" spans="2:6">
      <c r="B1543" t="s">
        <v>3544</v>
      </c>
      <c r="C1543" t="s">
        <v>3571</v>
      </c>
      <c r="D1543" t="s">
        <v>3156</v>
      </c>
      <c r="E1543">
        <v>1</v>
      </c>
      <c r="F1543">
        <f t="shared" si="24"/>
        <v>1</v>
      </c>
    </row>
    <row r="1544" spans="2:6">
      <c r="B1544" t="s">
        <v>3544</v>
      </c>
      <c r="C1544" t="s">
        <v>3571</v>
      </c>
      <c r="D1544" t="s">
        <v>3157</v>
      </c>
      <c r="E1544">
        <v>1</v>
      </c>
      <c r="F1544">
        <f t="shared" si="24"/>
        <v>1</v>
      </c>
    </row>
    <row r="1545" spans="2:6">
      <c r="B1545" t="s">
        <v>3545</v>
      </c>
      <c r="C1545" t="s">
        <v>3198</v>
      </c>
      <c r="D1545" t="s">
        <v>3156</v>
      </c>
      <c r="E1545">
        <v>1</v>
      </c>
      <c r="F1545">
        <f t="shared" si="24"/>
        <v>1</v>
      </c>
    </row>
    <row r="1546" spans="2:6">
      <c r="B1546" t="s">
        <v>3545</v>
      </c>
      <c r="C1546" t="s">
        <v>3198</v>
      </c>
      <c r="D1546" t="s">
        <v>3157</v>
      </c>
      <c r="E1546">
        <v>1</v>
      </c>
      <c r="F1546">
        <f t="shared" si="24"/>
        <v>1</v>
      </c>
    </row>
    <row r="1547" spans="2:6">
      <c r="B1547" t="s">
        <v>3545</v>
      </c>
      <c r="C1547" t="s">
        <v>3568</v>
      </c>
      <c r="D1547" t="s">
        <v>3156</v>
      </c>
      <c r="E1547">
        <v>1</v>
      </c>
      <c r="F1547">
        <f t="shared" si="24"/>
        <v>1</v>
      </c>
    </row>
    <row r="1548" spans="2:6">
      <c r="B1548" t="s">
        <v>3545</v>
      </c>
      <c r="C1548" t="s">
        <v>3568</v>
      </c>
      <c r="D1548" t="s">
        <v>3157</v>
      </c>
      <c r="E1548">
        <v>1</v>
      </c>
      <c r="F1548">
        <f t="shared" si="24"/>
        <v>1</v>
      </c>
    </row>
    <row r="1549" spans="2:6">
      <c r="B1549" t="s">
        <v>3545</v>
      </c>
      <c r="C1549" t="s">
        <v>3569</v>
      </c>
      <c r="D1549" t="s">
        <v>3156</v>
      </c>
      <c r="E1549">
        <v>1</v>
      </c>
      <c r="F1549">
        <f t="shared" si="24"/>
        <v>1</v>
      </c>
    </row>
    <row r="1550" spans="2:6">
      <c r="B1550" t="s">
        <v>3545</v>
      </c>
      <c r="C1550" t="s">
        <v>3569</v>
      </c>
      <c r="D1550" t="s">
        <v>3157</v>
      </c>
      <c r="E1550">
        <v>1</v>
      </c>
      <c r="F1550">
        <f t="shared" si="24"/>
        <v>1</v>
      </c>
    </row>
    <row r="1551" spans="2:6">
      <c r="B1551" t="s">
        <v>3545</v>
      </c>
      <c r="C1551" t="s">
        <v>3570</v>
      </c>
      <c r="D1551" t="s">
        <v>3156</v>
      </c>
      <c r="E1551">
        <v>1</v>
      </c>
      <c r="F1551">
        <f t="shared" si="24"/>
        <v>1</v>
      </c>
    </row>
    <row r="1552" spans="2:6">
      <c r="B1552" t="s">
        <v>3545</v>
      </c>
      <c r="C1552" t="s">
        <v>3570</v>
      </c>
      <c r="D1552" t="s">
        <v>3157</v>
      </c>
      <c r="E1552">
        <v>1</v>
      </c>
      <c r="F1552">
        <f t="shared" si="24"/>
        <v>1</v>
      </c>
    </row>
    <row r="1553" spans="2:6">
      <c r="B1553" t="s">
        <v>3545</v>
      </c>
      <c r="C1553" t="s">
        <v>3571</v>
      </c>
      <c r="D1553" t="s">
        <v>3156</v>
      </c>
      <c r="E1553">
        <v>1</v>
      </c>
      <c r="F1553">
        <f t="shared" si="24"/>
        <v>1</v>
      </c>
    </row>
    <row r="1554" spans="2:6">
      <c r="B1554" t="s">
        <v>3545</v>
      </c>
      <c r="C1554" t="s">
        <v>3571</v>
      </c>
      <c r="D1554" t="s">
        <v>3157</v>
      </c>
      <c r="E1554">
        <v>1</v>
      </c>
      <c r="F1554">
        <f t="shared" si="24"/>
        <v>1</v>
      </c>
    </row>
    <row r="1555" spans="2:6">
      <c r="B1555" t="s">
        <v>3546</v>
      </c>
      <c r="C1555" t="s">
        <v>3198</v>
      </c>
      <c r="D1555" t="s">
        <v>3156</v>
      </c>
      <c r="E1555">
        <v>1</v>
      </c>
      <c r="F1555">
        <f t="shared" si="24"/>
        <v>1</v>
      </c>
    </row>
    <row r="1556" spans="2:6">
      <c r="B1556" t="s">
        <v>3546</v>
      </c>
      <c r="C1556" t="s">
        <v>3198</v>
      </c>
      <c r="D1556" t="s">
        <v>3157</v>
      </c>
      <c r="E1556">
        <v>1</v>
      </c>
      <c r="F1556">
        <f t="shared" si="24"/>
        <v>1</v>
      </c>
    </row>
    <row r="1557" spans="2:6">
      <c r="B1557" t="s">
        <v>3546</v>
      </c>
      <c r="C1557" t="s">
        <v>3568</v>
      </c>
      <c r="D1557" t="s">
        <v>3156</v>
      </c>
      <c r="E1557">
        <v>1</v>
      </c>
      <c r="F1557">
        <f t="shared" si="24"/>
        <v>1</v>
      </c>
    </row>
    <row r="1558" spans="2:6">
      <c r="B1558" t="s">
        <v>3546</v>
      </c>
      <c r="C1558" t="s">
        <v>3568</v>
      </c>
      <c r="D1558" t="s">
        <v>3157</v>
      </c>
      <c r="E1558">
        <v>1</v>
      </c>
      <c r="F1558">
        <f t="shared" si="24"/>
        <v>1</v>
      </c>
    </row>
    <row r="1559" spans="2:6">
      <c r="B1559" t="s">
        <v>3546</v>
      </c>
      <c r="C1559" t="s">
        <v>3569</v>
      </c>
      <c r="D1559" t="s">
        <v>3156</v>
      </c>
      <c r="E1559">
        <v>1</v>
      </c>
      <c r="F1559">
        <f t="shared" si="24"/>
        <v>1</v>
      </c>
    </row>
    <row r="1560" spans="2:6">
      <c r="B1560" t="s">
        <v>3546</v>
      </c>
      <c r="C1560" t="s">
        <v>3569</v>
      </c>
      <c r="D1560" t="s">
        <v>3157</v>
      </c>
      <c r="E1560">
        <v>1</v>
      </c>
      <c r="F1560">
        <f t="shared" si="24"/>
        <v>1</v>
      </c>
    </row>
    <row r="1561" spans="2:6">
      <c r="B1561" t="s">
        <v>3546</v>
      </c>
      <c r="C1561" t="s">
        <v>3570</v>
      </c>
      <c r="D1561" t="s">
        <v>3156</v>
      </c>
      <c r="E1561">
        <v>1</v>
      </c>
      <c r="F1561">
        <f t="shared" si="24"/>
        <v>1</v>
      </c>
    </row>
    <row r="1562" spans="2:6">
      <c r="B1562" t="s">
        <v>3546</v>
      </c>
      <c r="C1562" t="s">
        <v>3570</v>
      </c>
      <c r="D1562" t="s">
        <v>3157</v>
      </c>
      <c r="E1562">
        <v>1</v>
      </c>
      <c r="F1562">
        <f t="shared" si="24"/>
        <v>1</v>
      </c>
    </row>
    <row r="1563" spans="2:6">
      <c r="B1563" t="s">
        <v>3546</v>
      </c>
      <c r="C1563" t="s">
        <v>3571</v>
      </c>
      <c r="D1563" t="s">
        <v>3156</v>
      </c>
      <c r="E1563">
        <v>1</v>
      </c>
      <c r="F1563">
        <f t="shared" si="24"/>
        <v>1</v>
      </c>
    </row>
    <row r="1564" spans="2:6">
      <c r="B1564" t="s">
        <v>3546</v>
      </c>
      <c r="C1564" t="s">
        <v>3571</v>
      </c>
      <c r="D1564" t="s">
        <v>3157</v>
      </c>
      <c r="E1564">
        <v>1</v>
      </c>
      <c r="F1564">
        <f t="shared" si="24"/>
        <v>1</v>
      </c>
    </row>
    <row r="1565" spans="2:6">
      <c r="B1565" t="s">
        <v>3547</v>
      </c>
      <c r="C1565" t="s">
        <v>3198</v>
      </c>
      <c r="D1565" t="s">
        <v>3156</v>
      </c>
      <c r="E1565">
        <v>1</v>
      </c>
      <c r="F1565">
        <f t="shared" si="24"/>
        <v>1</v>
      </c>
    </row>
    <row r="1566" spans="2:6">
      <c r="B1566" t="s">
        <v>3547</v>
      </c>
      <c r="C1566" t="s">
        <v>3198</v>
      </c>
      <c r="D1566" t="s">
        <v>3157</v>
      </c>
      <c r="E1566">
        <v>1</v>
      </c>
      <c r="F1566">
        <f t="shared" si="24"/>
        <v>1</v>
      </c>
    </row>
    <row r="1567" spans="2:6">
      <c r="B1567" t="s">
        <v>3547</v>
      </c>
      <c r="C1567" t="s">
        <v>3568</v>
      </c>
      <c r="D1567" t="s">
        <v>3156</v>
      </c>
      <c r="E1567">
        <v>1</v>
      </c>
      <c r="F1567">
        <f t="shared" si="24"/>
        <v>1</v>
      </c>
    </row>
    <row r="1568" spans="2:6">
      <c r="B1568" t="s">
        <v>3547</v>
      </c>
      <c r="C1568" t="s">
        <v>3568</v>
      </c>
      <c r="D1568" t="s">
        <v>3157</v>
      </c>
      <c r="E1568">
        <v>1</v>
      </c>
      <c r="F1568">
        <f t="shared" si="24"/>
        <v>1</v>
      </c>
    </row>
    <row r="1569" spans="2:6">
      <c r="B1569" t="s">
        <v>3547</v>
      </c>
      <c r="C1569" t="s">
        <v>3569</v>
      </c>
      <c r="D1569" t="s">
        <v>3156</v>
      </c>
      <c r="E1569">
        <v>1</v>
      </c>
      <c r="F1569">
        <f t="shared" si="24"/>
        <v>1</v>
      </c>
    </row>
    <row r="1570" spans="2:6">
      <c r="B1570" t="s">
        <v>3547</v>
      </c>
      <c r="C1570" t="s">
        <v>3569</v>
      </c>
      <c r="D1570" t="s">
        <v>3157</v>
      </c>
      <c r="E1570">
        <v>1</v>
      </c>
      <c r="F1570">
        <f t="shared" si="24"/>
        <v>1</v>
      </c>
    </row>
    <row r="1571" spans="2:6">
      <c r="B1571" t="s">
        <v>3547</v>
      </c>
      <c r="C1571" t="s">
        <v>3570</v>
      </c>
      <c r="D1571" t="s">
        <v>3156</v>
      </c>
      <c r="E1571">
        <v>1</v>
      </c>
      <c r="F1571">
        <f t="shared" si="24"/>
        <v>1</v>
      </c>
    </row>
    <row r="1572" spans="2:6">
      <c r="B1572" t="s">
        <v>3547</v>
      </c>
      <c r="C1572" t="s">
        <v>3570</v>
      </c>
      <c r="D1572" t="s">
        <v>3157</v>
      </c>
      <c r="E1572">
        <v>1</v>
      </c>
      <c r="F1572">
        <f t="shared" si="24"/>
        <v>1</v>
      </c>
    </row>
    <row r="1573" spans="2:6">
      <c r="B1573" t="s">
        <v>3547</v>
      </c>
      <c r="C1573" t="s">
        <v>3571</v>
      </c>
      <c r="D1573" t="s">
        <v>3156</v>
      </c>
      <c r="E1573">
        <v>1</v>
      </c>
      <c r="F1573">
        <f t="shared" si="24"/>
        <v>1</v>
      </c>
    </row>
    <row r="1574" spans="2:6">
      <c r="B1574" t="s">
        <v>3547</v>
      </c>
      <c r="C1574" t="s">
        <v>3571</v>
      </c>
      <c r="D1574" t="s">
        <v>3157</v>
      </c>
      <c r="E1574">
        <v>1</v>
      </c>
      <c r="F1574">
        <f t="shared" si="24"/>
        <v>1</v>
      </c>
    </row>
    <row r="1575" spans="2:6">
      <c r="B1575" t="s">
        <v>3548</v>
      </c>
      <c r="C1575" t="s">
        <v>3198</v>
      </c>
      <c r="D1575" t="s">
        <v>3156</v>
      </c>
      <c r="E1575">
        <v>1</v>
      </c>
      <c r="F1575">
        <f t="shared" si="24"/>
        <v>1</v>
      </c>
    </row>
    <row r="1576" spans="2:6">
      <c r="B1576" t="s">
        <v>3548</v>
      </c>
      <c r="C1576" t="s">
        <v>3198</v>
      </c>
      <c r="D1576" t="s">
        <v>3157</v>
      </c>
      <c r="E1576">
        <v>1</v>
      </c>
      <c r="F1576">
        <f t="shared" si="24"/>
        <v>1</v>
      </c>
    </row>
    <row r="1577" spans="2:6">
      <c r="B1577" t="s">
        <v>3548</v>
      </c>
      <c r="C1577" t="s">
        <v>3568</v>
      </c>
      <c r="D1577" t="s">
        <v>3156</v>
      </c>
      <c r="E1577">
        <v>1</v>
      </c>
      <c r="F1577">
        <f t="shared" si="24"/>
        <v>1</v>
      </c>
    </row>
    <row r="1578" spans="2:6">
      <c r="B1578" t="s">
        <v>3548</v>
      </c>
      <c r="C1578" t="s">
        <v>3568</v>
      </c>
      <c r="D1578" t="s">
        <v>3157</v>
      </c>
      <c r="E1578">
        <v>1</v>
      </c>
      <c r="F1578">
        <f t="shared" si="24"/>
        <v>1</v>
      </c>
    </row>
    <row r="1579" spans="2:6">
      <c r="B1579" t="s">
        <v>3548</v>
      </c>
      <c r="C1579" t="s">
        <v>3569</v>
      </c>
      <c r="D1579" t="s">
        <v>3156</v>
      </c>
      <c r="E1579">
        <v>1</v>
      </c>
      <c r="F1579">
        <f t="shared" si="24"/>
        <v>1</v>
      </c>
    </row>
    <row r="1580" spans="2:6">
      <c r="B1580" t="s">
        <v>3548</v>
      </c>
      <c r="C1580" t="s">
        <v>3569</v>
      </c>
      <c r="D1580" t="s">
        <v>3157</v>
      </c>
      <c r="E1580">
        <v>1</v>
      </c>
      <c r="F1580">
        <f t="shared" si="24"/>
        <v>1</v>
      </c>
    </row>
    <row r="1581" spans="2:6">
      <c r="B1581" t="s">
        <v>3548</v>
      </c>
      <c r="C1581" t="s">
        <v>3570</v>
      </c>
      <c r="D1581" t="s">
        <v>3156</v>
      </c>
      <c r="E1581">
        <v>1</v>
      </c>
      <c r="F1581">
        <f t="shared" si="24"/>
        <v>1</v>
      </c>
    </row>
    <row r="1582" spans="2:6">
      <c r="B1582" t="s">
        <v>3548</v>
      </c>
      <c r="C1582" t="s">
        <v>3570</v>
      </c>
      <c r="D1582" t="s">
        <v>3157</v>
      </c>
      <c r="E1582">
        <v>1</v>
      </c>
      <c r="F1582">
        <f t="shared" si="24"/>
        <v>1</v>
      </c>
    </row>
    <row r="1583" spans="2:6">
      <c r="B1583" t="s">
        <v>3548</v>
      </c>
      <c r="C1583" t="s">
        <v>3571</v>
      </c>
      <c r="D1583" t="s">
        <v>3156</v>
      </c>
      <c r="E1583">
        <v>1</v>
      </c>
      <c r="F1583">
        <f t="shared" si="24"/>
        <v>1</v>
      </c>
    </row>
    <row r="1584" spans="2:6">
      <c r="B1584" t="s">
        <v>3548</v>
      </c>
      <c r="C1584" t="s">
        <v>3571</v>
      </c>
      <c r="D1584" t="s">
        <v>3157</v>
      </c>
      <c r="E1584">
        <v>1</v>
      </c>
      <c r="F1584">
        <f t="shared" si="24"/>
        <v>1</v>
      </c>
    </row>
    <row r="1585" spans="2:6">
      <c r="B1585" t="s">
        <v>3549</v>
      </c>
      <c r="C1585" t="s">
        <v>3198</v>
      </c>
      <c r="D1585" t="s">
        <v>3156</v>
      </c>
      <c r="E1585">
        <v>1</v>
      </c>
      <c r="F1585">
        <f t="shared" si="24"/>
        <v>1</v>
      </c>
    </row>
    <row r="1586" spans="2:6">
      <c r="B1586" t="s">
        <v>3549</v>
      </c>
      <c r="C1586" t="s">
        <v>3198</v>
      </c>
      <c r="D1586" t="s">
        <v>3157</v>
      </c>
      <c r="E1586">
        <v>1</v>
      </c>
      <c r="F1586">
        <f t="shared" si="24"/>
        <v>1</v>
      </c>
    </row>
    <row r="1587" spans="2:6">
      <c r="B1587" t="s">
        <v>3549</v>
      </c>
      <c r="C1587" t="s">
        <v>3568</v>
      </c>
      <c r="D1587" t="s">
        <v>3156</v>
      </c>
      <c r="E1587">
        <v>1</v>
      </c>
      <c r="F1587">
        <f t="shared" si="24"/>
        <v>1</v>
      </c>
    </row>
    <row r="1588" spans="2:6">
      <c r="B1588" t="s">
        <v>3549</v>
      </c>
      <c r="C1588" t="s">
        <v>3568</v>
      </c>
      <c r="D1588" t="s">
        <v>3157</v>
      </c>
      <c r="E1588">
        <v>1</v>
      </c>
      <c r="F1588">
        <f t="shared" si="24"/>
        <v>1</v>
      </c>
    </row>
    <row r="1589" spans="2:6">
      <c r="B1589" t="s">
        <v>3549</v>
      </c>
      <c r="C1589" t="s">
        <v>3569</v>
      </c>
      <c r="D1589" t="s">
        <v>3156</v>
      </c>
      <c r="E1589">
        <v>1</v>
      </c>
      <c r="F1589">
        <f t="shared" si="24"/>
        <v>1</v>
      </c>
    </row>
    <row r="1590" spans="2:6">
      <c r="B1590" t="s">
        <v>3549</v>
      </c>
      <c r="C1590" t="s">
        <v>3569</v>
      </c>
      <c r="D1590" t="s">
        <v>3157</v>
      </c>
      <c r="E1590">
        <v>1</v>
      </c>
      <c r="F1590">
        <f t="shared" si="24"/>
        <v>1</v>
      </c>
    </row>
    <row r="1591" spans="2:6">
      <c r="B1591" t="s">
        <v>3549</v>
      </c>
      <c r="C1591" t="s">
        <v>3570</v>
      </c>
      <c r="D1591" t="s">
        <v>3156</v>
      </c>
      <c r="E1591">
        <v>1</v>
      </c>
      <c r="F1591">
        <f t="shared" si="24"/>
        <v>1</v>
      </c>
    </row>
    <row r="1592" spans="2:6">
      <c r="B1592" t="s">
        <v>3549</v>
      </c>
      <c r="C1592" t="s">
        <v>3570</v>
      </c>
      <c r="D1592" t="s">
        <v>3157</v>
      </c>
      <c r="E1592">
        <v>1</v>
      </c>
      <c r="F1592">
        <f t="shared" si="24"/>
        <v>1</v>
      </c>
    </row>
    <row r="1593" spans="2:6">
      <c r="B1593" t="s">
        <v>3549</v>
      </c>
      <c r="C1593" t="s">
        <v>3571</v>
      </c>
      <c r="D1593" t="s">
        <v>3156</v>
      </c>
      <c r="E1593">
        <v>1</v>
      </c>
      <c r="F1593">
        <f t="shared" si="24"/>
        <v>1</v>
      </c>
    </row>
    <row r="1594" spans="2:6">
      <c r="B1594" t="s">
        <v>3549</v>
      </c>
      <c r="C1594" t="s">
        <v>3571</v>
      </c>
      <c r="D1594" t="s">
        <v>3157</v>
      </c>
      <c r="E1594">
        <v>1</v>
      </c>
      <c r="F1594">
        <f t="shared" si="24"/>
        <v>1</v>
      </c>
    </row>
    <row r="1595" spans="2:6">
      <c r="B1595" t="s">
        <v>3550</v>
      </c>
      <c r="C1595" t="s">
        <v>3198</v>
      </c>
      <c r="D1595" t="s">
        <v>3156</v>
      </c>
      <c r="E1595">
        <v>1</v>
      </c>
      <c r="F1595">
        <f t="shared" si="24"/>
        <v>1</v>
      </c>
    </row>
    <row r="1596" spans="2:6">
      <c r="B1596" t="s">
        <v>3550</v>
      </c>
      <c r="C1596" t="s">
        <v>3198</v>
      </c>
      <c r="D1596" t="s">
        <v>3157</v>
      </c>
      <c r="E1596">
        <v>1</v>
      </c>
      <c r="F1596">
        <f t="shared" si="24"/>
        <v>1</v>
      </c>
    </row>
    <row r="1597" spans="2:6">
      <c r="B1597" t="s">
        <v>3550</v>
      </c>
      <c r="C1597" t="s">
        <v>3568</v>
      </c>
      <c r="D1597" t="s">
        <v>3156</v>
      </c>
      <c r="E1597">
        <v>1</v>
      </c>
      <c r="F1597">
        <f t="shared" si="24"/>
        <v>1</v>
      </c>
    </row>
    <row r="1598" spans="2:6">
      <c r="B1598" t="s">
        <v>3550</v>
      </c>
      <c r="C1598" t="s">
        <v>3568</v>
      </c>
      <c r="D1598" t="s">
        <v>3157</v>
      </c>
      <c r="E1598">
        <v>1</v>
      </c>
      <c r="F1598">
        <f t="shared" si="24"/>
        <v>1</v>
      </c>
    </row>
    <row r="1599" spans="2:6">
      <c r="B1599" t="s">
        <v>3550</v>
      </c>
      <c r="C1599" t="s">
        <v>3569</v>
      </c>
      <c r="D1599" t="s">
        <v>3156</v>
      </c>
      <c r="E1599">
        <v>1</v>
      </c>
      <c r="F1599">
        <f t="shared" si="24"/>
        <v>1</v>
      </c>
    </row>
    <row r="1600" spans="2:6">
      <c r="B1600" t="s">
        <v>3550</v>
      </c>
      <c r="C1600" t="s">
        <v>3569</v>
      </c>
      <c r="D1600" t="s">
        <v>3157</v>
      </c>
      <c r="E1600">
        <v>1</v>
      </c>
      <c r="F1600">
        <f t="shared" si="24"/>
        <v>1</v>
      </c>
    </row>
    <row r="1601" spans="2:6">
      <c r="B1601" t="s">
        <v>3550</v>
      </c>
      <c r="C1601" t="s">
        <v>3570</v>
      </c>
      <c r="D1601" t="s">
        <v>3156</v>
      </c>
      <c r="E1601">
        <v>1</v>
      </c>
      <c r="F1601">
        <f t="shared" si="24"/>
        <v>1</v>
      </c>
    </row>
    <row r="1602" spans="2:6">
      <c r="B1602" t="s">
        <v>3550</v>
      </c>
      <c r="C1602" t="s">
        <v>3570</v>
      </c>
      <c r="D1602" t="s">
        <v>3157</v>
      </c>
      <c r="E1602">
        <v>1</v>
      </c>
      <c r="F1602">
        <f t="shared" si="24"/>
        <v>1</v>
      </c>
    </row>
    <row r="1603" spans="2:6">
      <c r="B1603" t="s">
        <v>3550</v>
      </c>
      <c r="C1603" t="s">
        <v>3571</v>
      </c>
      <c r="D1603" t="s">
        <v>3156</v>
      </c>
      <c r="E1603">
        <v>1</v>
      </c>
      <c r="F1603">
        <f t="shared" si="24"/>
        <v>1</v>
      </c>
    </row>
    <row r="1604" spans="2:6">
      <c r="B1604" t="s">
        <v>3550</v>
      </c>
      <c r="C1604" t="s">
        <v>3571</v>
      </c>
      <c r="D1604" t="s">
        <v>3157</v>
      </c>
      <c r="E1604">
        <v>1</v>
      </c>
      <c r="F1604">
        <f t="shared" si="24"/>
        <v>1</v>
      </c>
    </row>
    <row r="1605" spans="2:6">
      <c r="B1605" t="s">
        <v>3551</v>
      </c>
      <c r="C1605" t="s">
        <v>3198</v>
      </c>
      <c r="D1605" t="s">
        <v>3156</v>
      </c>
      <c r="E1605">
        <v>1</v>
      </c>
      <c r="F1605">
        <f t="shared" si="24"/>
        <v>1</v>
      </c>
    </row>
    <row r="1606" spans="2:6">
      <c r="B1606" t="s">
        <v>3551</v>
      </c>
      <c r="C1606" t="s">
        <v>3198</v>
      </c>
      <c r="D1606" t="s">
        <v>3157</v>
      </c>
      <c r="E1606">
        <v>1</v>
      </c>
      <c r="F1606">
        <f t="shared" ref="F1606:F1669" si="25">E1606</f>
        <v>1</v>
      </c>
    </row>
    <row r="1607" spans="2:6">
      <c r="B1607" t="s">
        <v>3551</v>
      </c>
      <c r="C1607" t="s">
        <v>3568</v>
      </c>
      <c r="D1607" t="s">
        <v>3156</v>
      </c>
      <c r="E1607">
        <v>1</v>
      </c>
      <c r="F1607">
        <f t="shared" si="25"/>
        <v>1</v>
      </c>
    </row>
    <row r="1608" spans="2:6">
      <c r="B1608" t="s">
        <v>3551</v>
      </c>
      <c r="C1608" t="s">
        <v>3568</v>
      </c>
      <c r="D1608" t="s">
        <v>3157</v>
      </c>
      <c r="E1608">
        <v>1</v>
      </c>
      <c r="F1608">
        <f t="shared" si="25"/>
        <v>1</v>
      </c>
    </row>
    <row r="1609" spans="2:6">
      <c r="B1609" t="s">
        <v>3551</v>
      </c>
      <c r="C1609" t="s">
        <v>3569</v>
      </c>
      <c r="D1609" t="s">
        <v>3156</v>
      </c>
      <c r="E1609">
        <v>1</v>
      </c>
      <c r="F1609">
        <f t="shared" si="25"/>
        <v>1</v>
      </c>
    </row>
    <row r="1610" spans="2:6">
      <c r="B1610" t="s">
        <v>3551</v>
      </c>
      <c r="C1610" t="s">
        <v>3569</v>
      </c>
      <c r="D1610" t="s">
        <v>3157</v>
      </c>
      <c r="E1610">
        <v>1</v>
      </c>
      <c r="F1610">
        <f t="shared" si="25"/>
        <v>1</v>
      </c>
    </row>
    <row r="1611" spans="2:6">
      <c r="B1611" t="s">
        <v>3551</v>
      </c>
      <c r="C1611" t="s">
        <v>3570</v>
      </c>
      <c r="D1611" t="s">
        <v>3156</v>
      </c>
      <c r="E1611">
        <v>1</v>
      </c>
      <c r="F1611">
        <f t="shared" si="25"/>
        <v>1</v>
      </c>
    </row>
    <row r="1612" spans="2:6">
      <c r="B1612" t="s">
        <v>3551</v>
      </c>
      <c r="C1612" t="s">
        <v>3570</v>
      </c>
      <c r="D1612" t="s">
        <v>3157</v>
      </c>
      <c r="E1612">
        <v>1</v>
      </c>
      <c r="F1612">
        <f t="shared" si="25"/>
        <v>1</v>
      </c>
    </row>
    <row r="1613" spans="2:6">
      <c r="B1613" t="s">
        <v>3551</v>
      </c>
      <c r="C1613" t="s">
        <v>3571</v>
      </c>
      <c r="D1613" t="s">
        <v>3156</v>
      </c>
      <c r="E1613">
        <v>1</v>
      </c>
      <c r="F1613">
        <f t="shared" si="25"/>
        <v>1</v>
      </c>
    </row>
    <row r="1614" spans="2:6">
      <c r="B1614" t="s">
        <v>3551</v>
      </c>
      <c r="C1614" t="s">
        <v>3571</v>
      </c>
      <c r="D1614" t="s">
        <v>3157</v>
      </c>
      <c r="E1614">
        <v>1</v>
      </c>
      <c r="F1614">
        <f t="shared" si="25"/>
        <v>1</v>
      </c>
    </row>
    <row r="1615" spans="2:6">
      <c r="B1615" t="s">
        <v>3552</v>
      </c>
      <c r="C1615" t="s">
        <v>3198</v>
      </c>
      <c r="D1615" t="s">
        <v>3156</v>
      </c>
      <c r="E1615">
        <v>1</v>
      </c>
      <c r="F1615">
        <f t="shared" si="25"/>
        <v>1</v>
      </c>
    </row>
    <row r="1616" spans="2:6">
      <c r="B1616" t="s">
        <v>3552</v>
      </c>
      <c r="C1616" t="s">
        <v>3198</v>
      </c>
      <c r="D1616" t="s">
        <v>3157</v>
      </c>
      <c r="E1616">
        <v>1</v>
      </c>
      <c r="F1616">
        <f t="shared" si="25"/>
        <v>1</v>
      </c>
    </row>
    <row r="1617" spans="2:6">
      <c r="B1617" t="s">
        <v>3552</v>
      </c>
      <c r="C1617" t="s">
        <v>3568</v>
      </c>
      <c r="D1617" t="s">
        <v>3156</v>
      </c>
      <c r="E1617">
        <v>1</v>
      </c>
      <c r="F1617">
        <f t="shared" si="25"/>
        <v>1</v>
      </c>
    </row>
    <row r="1618" spans="2:6">
      <c r="B1618" t="s">
        <v>3552</v>
      </c>
      <c r="C1618" t="s">
        <v>3568</v>
      </c>
      <c r="D1618" t="s">
        <v>3157</v>
      </c>
      <c r="E1618">
        <v>1</v>
      </c>
      <c r="F1618">
        <f t="shared" si="25"/>
        <v>1</v>
      </c>
    </row>
    <row r="1619" spans="2:6">
      <c r="B1619" t="s">
        <v>3552</v>
      </c>
      <c r="C1619" t="s">
        <v>3569</v>
      </c>
      <c r="D1619" t="s">
        <v>3156</v>
      </c>
      <c r="E1619">
        <v>1</v>
      </c>
      <c r="F1619">
        <f t="shared" si="25"/>
        <v>1</v>
      </c>
    </row>
    <row r="1620" spans="2:6">
      <c r="B1620" t="s">
        <v>3552</v>
      </c>
      <c r="C1620" t="s">
        <v>3569</v>
      </c>
      <c r="D1620" t="s">
        <v>3157</v>
      </c>
      <c r="E1620">
        <v>1</v>
      </c>
      <c r="F1620">
        <f t="shared" si="25"/>
        <v>1</v>
      </c>
    </row>
    <row r="1621" spans="2:6">
      <c r="B1621" t="s">
        <v>3552</v>
      </c>
      <c r="C1621" t="s">
        <v>3570</v>
      </c>
      <c r="D1621" t="s">
        <v>3156</v>
      </c>
      <c r="E1621">
        <v>1</v>
      </c>
      <c r="F1621">
        <f t="shared" si="25"/>
        <v>1</v>
      </c>
    </row>
    <row r="1622" spans="2:6">
      <c r="B1622" t="s">
        <v>3552</v>
      </c>
      <c r="C1622" t="s">
        <v>3570</v>
      </c>
      <c r="D1622" t="s">
        <v>3157</v>
      </c>
      <c r="E1622">
        <v>1</v>
      </c>
      <c r="F1622">
        <f t="shared" si="25"/>
        <v>1</v>
      </c>
    </row>
    <row r="1623" spans="2:6">
      <c r="B1623" t="s">
        <v>3552</v>
      </c>
      <c r="C1623" t="s">
        <v>3571</v>
      </c>
      <c r="D1623" t="s">
        <v>3156</v>
      </c>
      <c r="E1623">
        <v>1</v>
      </c>
      <c r="F1623">
        <f t="shared" si="25"/>
        <v>1</v>
      </c>
    </row>
    <row r="1624" spans="2:6">
      <c r="B1624" t="s">
        <v>3552</v>
      </c>
      <c r="C1624" t="s">
        <v>3571</v>
      </c>
      <c r="D1624" t="s">
        <v>3157</v>
      </c>
      <c r="E1624">
        <v>1</v>
      </c>
      <c r="F1624">
        <f t="shared" si="25"/>
        <v>1</v>
      </c>
    </row>
    <row r="1625" spans="2:6">
      <c r="B1625" t="s">
        <v>3553</v>
      </c>
      <c r="C1625" t="s">
        <v>3198</v>
      </c>
      <c r="D1625" t="s">
        <v>3156</v>
      </c>
      <c r="E1625">
        <v>1</v>
      </c>
      <c r="F1625">
        <f t="shared" si="25"/>
        <v>1</v>
      </c>
    </row>
    <row r="1626" spans="2:6">
      <c r="B1626" t="s">
        <v>3553</v>
      </c>
      <c r="C1626" t="s">
        <v>3198</v>
      </c>
      <c r="D1626" t="s">
        <v>3157</v>
      </c>
      <c r="E1626">
        <v>1</v>
      </c>
      <c r="F1626">
        <f t="shared" si="25"/>
        <v>1</v>
      </c>
    </row>
    <row r="1627" spans="2:6">
      <c r="B1627" t="s">
        <v>3553</v>
      </c>
      <c r="C1627" t="s">
        <v>3568</v>
      </c>
      <c r="D1627" t="s">
        <v>3156</v>
      </c>
      <c r="E1627">
        <v>1</v>
      </c>
      <c r="F1627">
        <f t="shared" si="25"/>
        <v>1</v>
      </c>
    </row>
    <row r="1628" spans="2:6">
      <c r="B1628" t="s">
        <v>3553</v>
      </c>
      <c r="C1628" t="s">
        <v>3568</v>
      </c>
      <c r="D1628" t="s">
        <v>3157</v>
      </c>
      <c r="E1628">
        <v>1</v>
      </c>
      <c r="F1628">
        <f t="shared" si="25"/>
        <v>1</v>
      </c>
    </row>
    <row r="1629" spans="2:6">
      <c r="B1629" t="s">
        <v>3553</v>
      </c>
      <c r="C1629" t="s">
        <v>3569</v>
      </c>
      <c r="D1629" t="s">
        <v>3156</v>
      </c>
      <c r="E1629">
        <v>1</v>
      </c>
      <c r="F1629">
        <f t="shared" si="25"/>
        <v>1</v>
      </c>
    </row>
    <row r="1630" spans="2:6">
      <c r="B1630" t="s">
        <v>3553</v>
      </c>
      <c r="C1630" t="s">
        <v>3569</v>
      </c>
      <c r="D1630" t="s">
        <v>3157</v>
      </c>
      <c r="E1630">
        <v>1</v>
      </c>
      <c r="F1630">
        <f t="shared" si="25"/>
        <v>1</v>
      </c>
    </row>
    <row r="1631" spans="2:6">
      <c r="B1631" t="s">
        <v>3553</v>
      </c>
      <c r="C1631" t="s">
        <v>3570</v>
      </c>
      <c r="D1631" t="s">
        <v>3156</v>
      </c>
      <c r="E1631">
        <v>1</v>
      </c>
      <c r="F1631">
        <f t="shared" si="25"/>
        <v>1</v>
      </c>
    </row>
    <row r="1632" spans="2:6">
      <c r="B1632" t="s">
        <v>3553</v>
      </c>
      <c r="C1632" t="s">
        <v>3570</v>
      </c>
      <c r="D1632" t="s">
        <v>3157</v>
      </c>
      <c r="E1632">
        <v>1</v>
      </c>
      <c r="F1632">
        <f t="shared" si="25"/>
        <v>1</v>
      </c>
    </row>
    <row r="1633" spans="2:6">
      <c r="B1633" t="s">
        <v>3553</v>
      </c>
      <c r="C1633" t="s">
        <v>3571</v>
      </c>
      <c r="D1633" t="s">
        <v>3156</v>
      </c>
      <c r="E1633">
        <v>1</v>
      </c>
      <c r="F1633">
        <f t="shared" si="25"/>
        <v>1</v>
      </c>
    </row>
    <row r="1634" spans="2:6">
      <c r="B1634" t="s">
        <v>3553</v>
      </c>
      <c r="C1634" t="s">
        <v>3571</v>
      </c>
      <c r="D1634" t="s">
        <v>3157</v>
      </c>
      <c r="E1634">
        <v>1</v>
      </c>
      <c r="F1634">
        <f t="shared" si="25"/>
        <v>1</v>
      </c>
    </row>
    <row r="1635" spans="2:6">
      <c r="B1635" t="s">
        <v>3554</v>
      </c>
      <c r="C1635" t="s">
        <v>3198</v>
      </c>
      <c r="D1635" t="s">
        <v>3156</v>
      </c>
      <c r="E1635">
        <v>1</v>
      </c>
      <c r="F1635">
        <f t="shared" si="25"/>
        <v>1</v>
      </c>
    </row>
    <row r="1636" spans="2:6">
      <c r="B1636" t="s">
        <v>3554</v>
      </c>
      <c r="C1636" t="s">
        <v>3198</v>
      </c>
      <c r="D1636" t="s">
        <v>3157</v>
      </c>
      <c r="E1636">
        <v>1</v>
      </c>
      <c r="F1636">
        <f t="shared" si="25"/>
        <v>1</v>
      </c>
    </row>
    <row r="1637" spans="2:6">
      <c r="B1637" t="s">
        <v>3554</v>
      </c>
      <c r="C1637" t="s">
        <v>3568</v>
      </c>
      <c r="D1637" t="s">
        <v>3156</v>
      </c>
      <c r="E1637">
        <v>1</v>
      </c>
      <c r="F1637">
        <f t="shared" si="25"/>
        <v>1</v>
      </c>
    </row>
    <row r="1638" spans="2:6">
      <c r="B1638" t="s">
        <v>3554</v>
      </c>
      <c r="C1638" t="s">
        <v>3568</v>
      </c>
      <c r="D1638" t="s">
        <v>3157</v>
      </c>
      <c r="E1638">
        <v>1</v>
      </c>
      <c r="F1638">
        <f t="shared" si="25"/>
        <v>1</v>
      </c>
    </row>
    <row r="1639" spans="2:6">
      <c r="B1639" t="s">
        <v>3554</v>
      </c>
      <c r="C1639" t="s">
        <v>3569</v>
      </c>
      <c r="D1639" t="s">
        <v>3156</v>
      </c>
      <c r="E1639">
        <v>1</v>
      </c>
      <c r="F1639">
        <f t="shared" si="25"/>
        <v>1</v>
      </c>
    </row>
    <row r="1640" spans="2:6">
      <c r="B1640" t="s">
        <v>3554</v>
      </c>
      <c r="C1640" t="s">
        <v>3569</v>
      </c>
      <c r="D1640" t="s">
        <v>3157</v>
      </c>
      <c r="E1640">
        <v>1</v>
      </c>
      <c r="F1640">
        <f t="shared" si="25"/>
        <v>1</v>
      </c>
    </row>
    <row r="1641" spans="2:6">
      <c r="B1641" t="s">
        <v>3554</v>
      </c>
      <c r="C1641" t="s">
        <v>3570</v>
      </c>
      <c r="D1641" t="s">
        <v>3156</v>
      </c>
      <c r="E1641">
        <v>1</v>
      </c>
      <c r="F1641">
        <f t="shared" si="25"/>
        <v>1</v>
      </c>
    </row>
    <row r="1642" spans="2:6">
      <c r="B1642" t="s">
        <v>3554</v>
      </c>
      <c r="C1642" t="s">
        <v>3570</v>
      </c>
      <c r="D1642" t="s">
        <v>3157</v>
      </c>
      <c r="E1642">
        <v>1</v>
      </c>
      <c r="F1642">
        <f t="shared" si="25"/>
        <v>1</v>
      </c>
    </row>
    <row r="1643" spans="2:6">
      <c r="B1643" t="s">
        <v>3554</v>
      </c>
      <c r="C1643" t="s">
        <v>3571</v>
      </c>
      <c r="D1643" t="s">
        <v>3156</v>
      </c>
      <c r="E1643">
        <v>1</v>
      </c>
      <c r="F1643">
        <f t="shared" si="25"/>
        <v>1</v>
      </c>
    </row>
    <row r="1644" spans="2:6">
      <c r="B1644" t="s">
        <v>3554</v>
      </c>
      <c r="C1644" t="s">
        <v>3571</v>
      </c>
      <c r="D1644" t="s">
        <v>3157</v>
      </c>
      <c r="E1644">
        <v>1</v>
      </c>
      <c r="F1644">
        <f t="shared" si="25"/>
        <v>1</v>
      </c>
    </row>
    <row r="1645" spans="2:6">
      <c r="B1645" t="s">
        <v>3555</v>
      </c>
      <c r="C1645" t="s">
        <v>3198</v>
      </c>
      <c r="D1645" t="s">
        <v>3156</v>
      </c>
      <c r="E1645">
        <v>1</v>
      </c>
      <c r="F1645">
        <f t="shared" si="25"/>
        <v>1</v>
      </c>
    </row>
    <row r="1646" spans="2:6">
      <c r="B1646" t="s">
        <v>3555</v>
      </c>
      <c r="C1646" t="s">
        <v>3198</v>
      </c>
      <c r="D1646" t="s">
        <v>3157</v>
      </c>
      <c r="E1646">
        <v>1</v>
      </c>
      <c r="F1646">
        <f t="shared" si="25"/>
        <v>1</v>
      </c>
    </row>
    <row r="1647" spans="2:6">
      <c r="B1647" t="s">
        <v>3555</v>
      </c>
      <c r="C1647" t="s">
        <v>3568</v>
      </c>
      <c r="D1647" t="s">
        <v>3156</v>
      </c>
      <c r="E1647">
        <v>1</v>
      </c>
      <c r="F1647">
        <f t="shared" si="25"/>
        <v>1</v>
      </c>
    </row>
    <row r="1648" spans="2:6">
      <c r="B1648" t="s">
        <v>3555</v>
      </c>
      <c r="C1648" t="s">
        <v>3568</v>
      </c>
      <c r="D1648" t="s">
        <v>3157</v>
      </c>
      <c r="E1648">
        <v>1</v>
      </c>
      <c r="F1648">
        <f t="shared" si="25"/>
        <v>1</v>
      </c>
    </row>
    <row r="1649" spans="2:6">
      <c r="B1649" t="s">
        <v>3555</v>
      </c>
      <c r="C1649" t="s">
        <v>3569</v>
      </c>
      <c r="D1649" t="s">
        <v>3156</v>
      </c>
      <c r="E1649">
        <v>1</v>
      </c>
      <c r="F1649">
        <f t="shared" si="25"/>
        <v>1</v>
      </c>
    </row>
    <row r="1650" spans="2:6">
      <c r="B1650" t="s">
        <v>3555</v>
      </c>
      <c r="C1650" t="s">
        <v>3569</v>
      </c>
      <c r="D1650" t="s">
        <v>3157</v>
      </c>
      <c r="E1650">
        <v>1</v>
      </c>
      <c r="F1650">
        <f t="shared" si="25"/>
        <v>1</v>
      </c>
    </row>
    <row r="1651" spans="2:6">
      <c r="B1651" t="s">
        <v>3555</v>
      </c>
      <c r="C1651" t="s">
        <v>3570</v>
      </c>
      <c r="D1651" t="s">
        <v>3156</v>
      </c>
      <c r="E1651">
        <v>1</v>
      </c>
      <c r="F1651">
        <f t="shared" si="25"/>
        <v>1</v>
      </c>
    </row>
    <row r="1652" spans="2:6">
      <c r="B1652" t="s">
        <v>3555</v>
      </c>
      <c r="C1652" t="s">
        <v>3570</v>
      </c>
      <c r="D1652" t="s">
        <v>3157</v>
      </c>
      <c r="E1652">
        <v>1</v>
      </c>
      <c r="F1652">
        <f t="shared" si="25"/>
        <v>1</v>
      </c>
    </row>
    <row r="1653" spans="2:6">
      <c r="B1653" t="s">
        <v>3555</v>
      </c>
      <c r="C1653" t="s">
        <v>3571</v>
      </c>
      <c r="D1653" t="s">
        <v>3156</v>
      </c>
      <c r="E1653">
        <v>1</v>
      </c>
      <c r="F1653">
        <f t="shared" si="25"/>
        <v>1</v>
      </c>
    </row>
    <row r="1654" spans="2:6">
      <c r="B1654" t="s">
        <v>3555</v>
      </c>
      <c r="C1654" t="s">
        <v>3571</v>
      </c>
      <c r="D1654" t="s">
        <v>3157</v>
      </c>
      <c r="E1654">
        <v>1</v>
      </c>
      <c r="F1654">
        <f t="shared" si="25"/>
        <v>1</v>
      </c>
    </row>
    <row r="1655" spans="2:6">
      <c r="B1655" t="s">
        <v>3556</v>
      </c>
      <c r="C1655" t="s">
        <v>3198</v>
      </c>
      <c r="D1655" t="s">
        <v>3156</v>
      </c>
      <c r="E1655">
        <v>1</v>
      </c>
      <c r="F1655">
        <f t="shared" si="25"/>
        <v>1</v>
      </c>
    </row>
    <row r="1656" spans="2:6">
      <c r="B1656" t="s">
        <v>3556</v>
      </c>
      <c r="C1656" t="s">
        <v>3198</v>
      </c>
      <c r="D1656" t="s">
        <v>3157</v>
      </c>
      <c r="E1656">
        <v>1</v>
      </c>
      <c r="F1656">
        <f t="shared" si="25"/>
        <v>1</v>
      </c>
    </row>
    <row r="1657" spans="2:6">
      <c r="B1657" t="s">
        <v>3556</v>
      </c>
      <c r="C1657" t="s">
        <v>3568</v>
      </c>
      <c r="D1657" t="s">
        <v>3156</v>
      </c>
      <c r="E1657">
        <v>1</v>
      </c>
      <c r="F1657">
        <f t="shared" si="25"/>
        <v>1</v>
      </c>
    </row>
    <row r="1658" spans="2:6">
      <c r="B1658" t="s">
        <v>3556</v>
      </c>
      <c r="C1658" t="s">
        <v>3568</v>
      </c>
      <c r="D1658" t="s">
        <v>3157</v>
      </c>
      <c r="E1658">
        <v>1</v>
      </c>
      <c r="F1658">
        <f t="shared" si="25"/>
        <v>1</v>
      </c>
    </row>
    <row r="1659" spans="2:6">
      <c r="B1659" t="s">
        <v>3556</v>
      </c>
      <c r="C1659" t="s">
        <v>3569</v>
      </c>
      <c r="D1659" t="s">
        <v>3156</v>
      </c>
      <c r="E1659">
        <v>1</v>
      </c>
      <c r="F1659">
        <f t="shared" si="25"/>
        <v>1</v>
      </c>
    </row>
    <row r="1660" spans="2:6">
      <c r="B1660" t="s">
        <v>3556</v>
      </c>
      <c r="C1660" t="s">
        <v>3569</v>
      </c>
      <c r="D1660" t="s">
        <v>3157</v>
      </c>
      <c r="E1660">
        <v>1</v>
      </c>
      <c r="F1660">
        <f t="shared" si="25"/>
        <v>1</v>
      </c>
    </row>
    <row r="1661" spans="2:6">
      <c r="B1661" t="s">
        <v>3556</v>
      </c>
      <c r="C1661" t="s">
        <v>3570</v>
      </c>
      <c r="D1661" t="s">
        <v>3156</v>
      </c>
      <c r="E1661">
        <v>1</v>
      </c>
      <c r="F1661">
        <f t="shared" si="25"/>
        <v>1</v>
      </c>
    </row>
    <row r="1662" spans="2:6">
      <c r="B1662" t="s">
        <v>3556</v>
      </c>
      <c r="C1662" t="s">
        <v>3570</v>
      </c>
      <c r="D1662" t="s">
        <v>3157</v>
      </c>
      <c r="E1662">
        <v>1</v>
      </c>
      <c r="F1662">
        <f t="shared" si="25"/>
        <v>1</v>
      </c>
    </row>
    <row r="1663" spans="2:6">
      <c r="B1663" t="s">
        <v>3556</v>
      </c>
      <c r="C1663" t="s">
        <v>3571</v>
      </c>
      <c r="D1663" t="s">
        <v>3156</v>
      </c>
      <c r="E1663">
        <v>1</v>
      </c>
      <c r="F1663">
        <f t="shared" si="25"/>
        <v>1</v>
      </c>
    </row>
    <row r="1664" spans="2:6">
      <c r="B1664" t="s">
        <v>3556</v>
      </c>
      <c r="C1664" t="s">
        <v>3571</v>
      </c>
      <c r="D1664" t="s">
        <v>3157</v>
      </c>
      <c r="E1664">
        <v>1</v>
      </c>
      <c r="F1664">
        <f t="shared" si="25"/>
        <v>1</v>
      </c>
    </row>
    <row r="1665" spans="2:6">
      <c r="B1665" t="s">
        <v>3557</v>
      </c>
      <c r="C1665" t="s">
        <v>3198</v>
      </c>
      <c r="D1665" t="s">
        <v>3156</v>
      </c>
      <c r="E1665">
        <v>1</v>
      </c>
      <c r="F1665">
        <f t="shared" si="25"/>
        <v>1</v>
      </c>
    </row>
    <row r="1666" spans="2:6">
      <c r="B1666" t="s">
        <v>3557</v>
      </c>
      <c r="C1666" t="s">
        <v>3198</v>
      </c>
      <c r="D1666" t="s">
        <v>3157</v>
      </c>
      <c r="E1666">
        <v>1</v>
      </c>
      <c r="F1666">
        <f t="shared" si="25"/>
        <v>1</v>
      </c>
    </row>
    <row r="1667" spans="2:6">
      <c r="B1667" t="s">
        <v>3557</v>
      </c>
      <c r="C1667" t="s">
        <v>3568</v>
      </c>
      <c r="D1667" t="s">
        <v>3156</v>
      </c>
      <c r="E1667">
        <v>1</v>
      </c>
      <c r="F1667">
        <f t="shared" si="25"/>
        <v>1</v>
      </c>
    </row>
    <row r="1668" spans="2:6">
      <c r="B1668" t="s">
        <v>3557</v>
      </c>
      <c r="C1668" t="s">
        <v>3568</v>
      </c>
      <c r="D1668" t="s">
        <v>3157</v>
      </c>
      <c r="E1668">
        <v>1</v>
      </c>
      <c r="F1668">
        <f t="shared" si="25"/>
        <v>1</v>
      </c>
    </row>
    <row r="1669" spans="2:6">
      <c r="B1669" t="s">
        <v>3557</v>
      </c>
      <c r="C1669" t="s">
        <v>3569</v>
      </c>
      <c r="D1669" t="s">
        <v>3156</v>
      </c>
      <c r="E1669">
        <v>1</v>
      </c>
      <c r="F1669">
        <f t="shared" si="25"/>
        <v>1</v>
      </c>
    </row>
    <row r="1670" spans="2:6">
      <c r="B1670" t="s">
        <v>3557</v>
      </c>
      <c r="C1670" t="s">
        <v>3569</v>
      </c>
      <c r="D1670" t="s">
        <v>3157</v>
      </c>
      <c r="E1670">
        <v>1</v>
      </c>
      <c r="F1670">
        <f t="shared" ref="F1670:F1733" si="26">E1670</f>
        <v>1</v>
      </c>
    </row>
    <row r="1671" spans="2:6">
      <c r="B1671" t="s">
        <v>3557</v>
      </c>
      <c r="C1671" t="s">
        <v>3570</v>
      </c>
      <c r="D1671" t="s">
        <v>3156</v>
      </c>
      <c r="E1671">
        <v>1</v>
      </c>
      <c r="F1671">
        <f t="shared" si="26"/>
        <v>1</v>
      </c>
    </row>
    <row r="1672" spans="2:6">
      <c r="B1672" t="s">
        <v>3557</v>
      </c>
      <c r="C1672" t="s">
        <v>3570</v>
      </c>
      <c r="D1672" t="s">
        <v>3157</v>
      </c>
      <c r="E1672">
        <v>1</v>
      </c>
      <c r="F1672">
        <f t="shared" si="26"/>
        <v>1</v>
      </c>
    </row>
    <row r="1673" spans="2:6">
      <c r="B1673" t="s">
        <v>3557</v>
      </c>
      <c r="C1673" t="s">
        <v>3571</v>
      </c>
      <c r="D1673" t="s">
        <v>3156</v>
      </c>
      <c r="E1673">
        <v>1</v>
      </c>
      <c r="F1673">
        <f t="shared" si="26"/>
        <v>1</v>
      </c>
    </row>
    <row r="1674" spans="2:6">
      <c r="B1674" t="s">
        <v>3557</v>
      </c>
      <c r="C1674" t="s">
        <v>3571</v>
      </c>
      <c r="D1674" t="s">
        <v>3157</v>
      </c>
      <c r="E1674">
        <v>1</v>
      </c>
      <c r="F1674">
        <f t="shared" si="26"/>
        <v>1</v>
      </c>
    </row>
    <row r="1675" spans="2:6">
      <c r="B1675" t="s">
        <v>3558</v>
      </c>
      <c r="C1675" t="s">
        <v>3198</v>
      </c>
      <c r="D1675" t="s">
        <v>3156</v>
      </c>
      <c r="E1675">
        <v>1</v>
      </c>
      <c r="F1675">
        <f t="shared" si="26"/>
        <v>1</v>
      </c>
    </row>
    <row r="1676" spans="2:6">
      <c r="B1676" t="s">
        <v>3558</v>
      </c>
      <c r="C1676" t="s">
        <v>3198</v>
      </c>
      <c r="D1676" t="s">
        <v>3157</v>
      </c>
      <c r="E1676">
        <v>1</v>
      </c>
      <c r="F1676">
        <f t="shared" si="26"/>
        <v>1</v>
      </c>
    </row>
    <row r="1677" spans="2:6">
      <c r="B1677" t="s">
        <v>3558</v>
      </c>
      <c r="C1677" t="s">
        <v>3568</v>
      </c>
      <c r="D1677" t="s">
        <v>3156</v>
      </c>
      <c r="E1677">
        <v>1</v>
      </c>
      <c r="F1677">
        <f t="shared" si="26"/>
        <v>1</v>
      </c>
    </row>
    <row r="1678" spans="2:6">
      <c r="B1678" t="s">
        <v>3558</v>
      </c>
      <c r="C1678" t="s">
        <v>3568</v>
      </c>
      <c r="D1678" t="s">
        <v>3157</v>
      </c>
      <c r="E1678">
        <v>1</v>
      </c>
      <c r="F1678">
        <f t="shared" si="26"/>
        <v>1</v>
      </c>
    </row>
    <row r="1679" spans="2:6">
      <c r="B1679" t="s">
        <v>3558</v>
      </c>
      <c r="C1679" t="s">
        <v>3569</v>
      </c>
      <c r="D1679" t="s">
        <v>3156</v>
      </c>
      <c r="E1679">
        <v>1</v>
      </c>
      <c r="F1679">
        <f t="shared" si="26"/>
        <v>1</v>
      </c>
    </row>
    <row r="1680" spans="2:6">
      <c r="B1680" t="s">
        <v>3558</v>
      </c>
      <c r="C1680" t="s">
        <v>3569</v>
      </c>
      <c r="D1680" t="s">
        <v>3157</v>
      </c>
      <c r="E1680">
        <v>1</v>
      </c>
      <c r="F1680">
        <f t="shared" si="26"/>
        <v>1</v>
      </c>
    </row>
    <row r="1681" spans="2:6">
      <c r="B1681" t="s">
        <v>3558</v>
      </c>
      <c r="C1681" t="s">
        <v>3570</v>
      </c>
      <c r="D1681" t="s">
        <v>3156</v>
      </c>
      <c r="E1681">
        <v>1</v>
      </c>
      <c r="F1681">
        <f t="shared" si="26"/>
        <v>1</v>
      </c>
    </row>
    <row r="1682" spans="2:6">
      <c r="B1682" t="s">
        <v>3558</v>
      </c>
      <c r="C1682" t="s">
        <v>3570</v>
      </c>
      <c r="D1682" t="s">
        <v>3157</v>
      </c>
      <c r="E1682">
        <v>1</v>
      </c>
      <c r="F1682">
        <f t="shared" si="26"/>
        <v>1</v>
      </c>
    </row>
    <row r="1683" spans="2:6">
      <c r="B1683" t="s">
        <v>3558</v>
      </c>
      <c r="C1683" t="s">
        <v>3571</v>
      </c>
      <c r="D1683" t="s">
        <v>3156</v>
      </c>
      <c r="E1683">
        <v>1</v>
      </c>
      <c r="F1683">
        <f t="shared" si="26"/>
        <v>1</v>
      </c>
    </row>
    <row r="1684" spans="2:6">
      <c r="B1684" t="s">
        <v>3558</v>
      </c>
      <c r="C1684" t="s">
        <v>3571</v>
      </c>
      <c r="D1684" t="s">
        <v>3157</v>
      </c>
      <c r="E1684">
        <v>1</v>
      </c>
      <c r="F1684">
        <f t="shared" si="26"/>
        <v>1</v>
      </c>
    </row>
    <row r="1685" spans="2:6">
      <c r="B1685" t="s">
        <v>3559</v>
      </c>
      <c r="C1685" t="s">
        <v>3198</v>
      </c>
      <c r="D1685" t="s">
        <v>3156</v>
      </c>
      <c r="E1685">
        <v>1</v>
      </c>
      <c r="F1685">
        <f t="shared" si="26"/>
        <v>1</v>
      </c>
    </row>
    <row r="1686" spans="2:6">
      <c r="B1686" t="s">
        <v>3559</v>
      </c>
      <c r="C1686" t="s">
        <v>3198</v>
      </c>
      <c r="D1686" t="s">
        <v>3157</v>
      </c>
      <c r="E1686">
        <v>1</v>
      </c>
      <c r="F1686">
        <f t="shared" si="26"/>
        <v>1</v>
      </c>
    </row>
    <row r="1687" spans="2:6">
      <c r="B1687" t="s">
        <v>3559</v>
      </c>
      <c r="C1687" t="s">
        <v>3568</v>
      </c>
      <c r="D1687" t="s">
        <v>3156</v>
      </c>
      <c r="E1687">
        <v>1</v>
      </c>
      <c r="F1687">
        <f t="shared" si="26"/>
        <v>1</v>
      </c>
    </row>
    <row r="1688" spans="2:6">
      <c r="B1688" t="s">
        <v>3559</v>
      </c>
      <c r="C1688" t="s">
        <v>3568</v>
      </c>
      <c r="D1688" t="s">
        <v>3157</v>
      </c>
      <c r="E1688">
        <v>1</v>
      </c>
      <c r="F1688">
        <f t="shared" si="26"/>
        <v>1</v>
      </c>
    </row>
    <row r="1689" spans="2:6">
      <c r="B1689" t="s">
        <v>3559</v>
      </c>
      <c r="C1689" t="s">
        <v>3569</v>
      </c>
      <c r="D1689" t="s">
        <v>3156</v>
      </c>
      <c r="E1689">
        <v>1</v>
      </c>
      <c r="F1689">
        <f t="shared" si="26"/>
        <v>1</v>
      </c>
    </row>
    <row r="1690" spans="2:6">
      <c r="B1690" t="s">
        <v>3559</v>
      </c>
      <c r="C1690" t="s">
        <v>3569</v>
      </c>
      <c r="D1690" t="s">
        <v>3157</v>
      </c>
      <c r="E1690">
        <v>1</v>
      </c>
      <c r="F1690">
        <f t="shared" si="26"/>
        <v>1</v>
      </c>
    </row>
    <row r="1691" spans="2:6">
      <c r="B1691" t="s">
        <v>3559</v>
      </c>
      <c r="C1691" t="s">
        <v>3570</v>
      </c>
      <c r="D1691" t="s">
        <v>3156</v>
      </c>
      <c r="E1691">
        <v>1</v>
      </c>
      <c r="F1691">
        <f t="shared" si="26"/>
        <v>1</v>
      </c>
    </row>
    <row r="1692" spans="2:6">
      <c r="B1692" t="s">
        <v>3559</v>
      </c>
      <c r="C1692" t="s">
        <v>3570</v>
      </c>
      <c r="D1692" t="s">
        <v>3157</v>
      </c>
      <c r="E1692">
        <v>1</v>
      </c>
      <c r="F1692">
        <f t="shared" si="26"/>
        <v>1</v>
      </c>
    </row>
    <row r="1693" spans="2:6">
      <c r="B1693" t="s">
        <v>3559</v>
      </c>
      <c r="C1693" t="s">
        <v>3571</v>
      </c>
      <c r="D1693" t="s">
        <v>3156</v>
      </c>
      <c r="E1693">
        <v>1</v>
      </c>
      <c r="F1693">
        <f t="shared" si="26"/>
        <v>1</v>
      </c>
    </row>
    <row r="1694" spans="2:6">
      <c r="B1694" t="s">
        <v>3559</v>
      </c>
      <c r="C1694" t="s">
        <v>3571</v>
      </c>
      <c r="D1694" t="s">
        <v>3157</v>
      </c>
      <c r="E1694">
        <v>1</v>
      </c>
      <c r="F1694">
        <f t="shared" si="26"/>
        <v>1</v>
      </c>
    </row>
    <row r="1695" spans="2:6">
      <c r="B1695" t="s">
        <v>3561</v>
      </c>
      <c r="C1695" t="s">
        <v>3198</v>
      </c>
      <c r="D1695" t="s">
        <v>3156</v>
      </c>
      <c r="E1695">
        <v>1</v>
      </c>
      <c r="F1695">
        <f t="shared" si="26"/>
        <v>1</v>
      </c>
    </row>
    <row r="1696" spans="2:6">
      <c r="B1696" t="s">
        <v>3561</v>
      </c>
      <c r="C1696" t="s">
        <v>3198</v>
      </c>
      <c r="D1696" t="s">
        <v>3157</v>
      </c>
      <c r="E1696">
        <v>1</v>
      </c>
      <c r="F1696">
        <f t="shared" si="26"/>
        <v>1</v>
      </c>
    </row>
    <row r="1697" spans="2:6">
      <c r="B1697" t="s">
        <v>3561</v>
      </c>
      <c r="C1697" t="s">
        <v>3568</v>
      </c>
      <c r="D1697" t="s">
        <v>3156</v>
      </c>
      <c r="E1697">
        <v>1</v>
      </c>
      <c r="F1697">
        <f t="shared" si="26"/>
        <v>1</v>
      </c>
    </row>
    <row r="1698" spans="2:6">
      <c r="B1698" t="s">
        <v>3561</v>
      </c>
      <c r="C1698" t="s">
        <v>3568</v>
      </c>
      <c r="D1698" t="s">
        <v>3157</v>
      </c>
      <c r="E1698">
        <v>1</v>
      </c>
      <c r="F1698">
        <f t="shared" si="26"/>
        <v>1</v>
      </c>
    </row>
    <row r="1699" spans="2:6">
      <c r="B1699" t="s">
        <v>3561</v>
      </c>
      <c r="C1699" t="s">
        <v>3569</v>
      </c>
      <c r="D1699" t="s">
        <v>3156</v>
      </c>
      <c r="E1699">
        <v>1</v>
      </c>
      <c r="F1699">
        <f t="shared" si="26"/>
        <v>1</v>
      </c>
    </row>
    <row r="1700" spans="2:6">
      <c r="B1700" t="s">
        <v>3561</v>
      </c>
      <c r="C1700" t="s">
        <v>3569</v>
      </c>
      <c r="D1700" t="s">
        <v>3157</v>
      </c>
      <c r="E1700">
        <v>1</v>
      </c>
      <c r="F1700">
        <f t="shared" si="26"/>
        <v>1</v>
      </c>
    </row>
    <row r="1701" spans="2:6">
      <c r="B1701" t="s">
        <v>3561</v>
      </c>
      <c r="C1701" t="s">
        <v>3570</v>
      </c>
      <c r="D1701" t="s">
        <v>3156</v>
      </c>
      <c r="E1701">
        <v>1</v>
      </c>
      <c r="F1701">
        <f t="shared" si="26"/>
        <v>1</v>
      </c>
    </row>
    <row r="1702" spans="2:6">
      <c r="B1702" t="s">
        <v>3561</v>
      </c>
      <c r="C1702" t="s">
        <v>3570</v>
      </c>
      <c r="D1702" t="s">
        <v>3157</v>
      </c>
      <c r="E1702">
        <v>1</v>
      </c>
      <c r="F1702">
        <f t="shared" si="26"/>
        <v>1</v>
      </c>
    </row>
    <row r="1703" spans="2:6">
      <c r="B1703" t="s">
        <v>3561</v>
      </c>
      <c r="C1703" t="s">
        <v>3571</v>
      </c>
      <c r="D1703" t="s">
        <v>3156</v>
      </c>
      <c r="E1703">
        <v>1</v>
      </c>
      <c r="F1703">
        <f t="shared" si="26"/>
        <v>1</v>
      </c>
    </row>
    <row r="1704" spans="2:6">
      <c r="B1704" t="s">
        <v>3561</v>
      </c>
      <c r="C1704" t="s">
        <v>3571</v>
      </c>
      <c r="D1704" t="s">
        <v>3157</v>
      </c>
      <c r="E1704">
        <v>1</v>
      </c>
      <c r="F1704">
        <f t="shared" si="26"/>
        <v>1</v>
      </c>
    </row>
    <row r="1705" spans="2:6">
      <c r="B1705" t="s">
        <v>3562</v>
      </c>
      <c r="C1705" t="s">
        <v>3198</v>
      </c>
      <c r="D1705" t="s">
        <v>3156</v>
      </c>
      <c r="E1705">
        <v>1</v>
      </c>
      <c r="F1705">
        <f t="shared" si="26"/>
        <v>1</v>
      </c>
    </row>
    <row r="1706" spans="2:6">
      <c r="B1706" t="s">
        <v>3562</v>
      </c>
      <c r="C1706" t="s">
        <v>3198</v>
      </c>
      <c r="D1706" t="s">
        <v>3157</v>
      </c>
      <c r="E1706">
        <v>1</v>
      </c>
      <c r="F1706">
        <f t="shared" si="26"/>
        <v>1</v>
      </c>
    </row>
    <row r="1707" spans="2:6">
      <c r="B1707" t="s">
        <v>3562</v>
      </c>
      <c r="C1707" t="s">
        <v>3568</v>
      </c>
      <c r="D1707" t="s">
        <v>3156</v>
      </c>
      <c r="E1707">
        <v>1</v>
      </c>
      <c r="F1707">
        <f t="shared" si="26"/>
        <v>1</v>
      </c>
    </row>
    <row r="1708" spans="2:6">
      <c r="B1708" t="s">
        <v>3562</v>
      </c>
      <c r="C1708" t="s">
        <v>3568</v>
      </c>
      <c r="D1708" t="s">
        <v>3157</v>
      </c>
      <c r="E1708">
        <v>1</v>
      </c>
      <c r="F1708">
        <f t="shared" si="26"/>
        <v>1</v>
      </c>
    </row>
    <row r="1709" spans="2:6">
      <c r="B1709" t="s">
        <v>3562</v>
      </c>
      <c r="C1709" t="s">
        <v>3569</v>
      </c>
      <c r="D1709" t="s">
        <v>3156</v>
      </c>
      <c r="E1709">
        <v>1</v>
      </c>
      <c r="F1709">
        <f t="shared" si="26"/>
        <v>1</v>
      </c>
    </row>
    <row r="1710" spans="2:6">
      <c r="B1710" t="s">
        <v>3562</v>
      </c>
      <c r="C1710" t="s">
        <v>3569</v>
      </c>
      <c r="D1710" t="s">
        <v>3157</v>
      </c>
      <c r="E1710">
        <v>1</v>
      </c>
      <c r="F1710">
        <f t="shared" si="26"/>
        <v>1</v>
      </c>
    </row>
    <row r="1711" spans="2:6">
      <c r="B1711" t="s">
        <v>3562</v>
      </c>
      <c r="C1711" t="s">
        <v>3570</v>
      </c>
      <c r="D1711" t="s">
        <v>3156</v>
      </c>
      <c r="E1711">
        <v>1</v>
      </c>
      <c r="F1711">
        <f t="shared" si="26"/>
        <v>1</v>
      </c>
    </row>
    <row r="1712" spans="2:6">
      <c r="B1712" t="s">
        <v>3562</v>
      </c>
      <c r="C1712" t="s">
        <v>3570</v>
      </c>
      <c r="D1712" t="s">
        <v>3157</v>
      </c>
      <c r="E1712">
        <v>1</v>
      </c>
      <c r="F1712">
        <f t="shared" si="26"/>
        <v>1</v>
      </c>
    </row>
    <row r="1713" spans="2:6">
      <c r="B1713" t="s">
        <v>3562</v>
      </c>
      <c r="C1713" t="s">
        <v>3571</v>
      </c>
      <c r="D1713" t="s">
        <v>3156</v>
      </c>
      <c r="E1713">
        <v>1</v>
      </c>
      <c r="F1713">
        <f t="shared" si="26"/>
        <v>1</v>
      </c>
    </row>
    <row r="1714" spans="2:6">
      <c r="B1714" t="s">
        <v>3562</v>
      </c>
      <c r="C1714" t="s">
        <v>3571</v>
      </c>
      <c r="D1714" t="s">
        <v>3157</v>
      </c>
      <c r="E1714">
        <v>1</v>
      </c>
      <c r="F1714">
        <f t="shared" si="26"/>
        <v>1</v>
      </c>
    </row>
    <row r="1715" spans="2:6">
      <c r="B1715" t="s">
        <v>3563</v>
      </c>
      <c r="C1715" t="s">
        <v>3198</v>
      </c>
      <c r="D1715" t="s">
        <v>3156</v>
      </c>
      <c r="E1715">
        <v>1</v>
      </c>
      <c r="F1715">
        <f t="shared" si="26"/>
        <v>1</v>
      </c>
    </row>
    <row r="1716" spans="2:6">
      <c r="B1716" t="s">
        <v>3563</v>
      </c>
      <c r="C1716" t="s">
        <v>3198</v>
      </c>
      <c r="D1716" t="s">
        <v>3157</v>
      </c>
      <c r="E1716">
        <v>1</v>
      </c>
      <c r="F1716">
        <f t="shared" si="26"/>
        <v>1</v>
      </c>
    </row>
    <row r="1717" spans="2:6">
      <c r="B1717" t="s">
        <v>3563</v>
      </c>
      <c r="C1717" t="s">
        <v>3568</v>
      </c>
      <c r="D1717" t="s">
        <v>3156</v>
      </c>
      <c r="E1717">
        <v>1</v>
      </c>
      <c r="F1717">
        <f t="shared" si="26"/>
        <v>1</v>
      </c>
    </row>
    <row r="1718" spans="2:6">
      <c r="B1718" t="s">
        <v>3563</v>
      </c>
      <c r="C1718" t="s">
        <v>3568</v>
      </c>
      <c r="D1718" t="s">
        <v>3157</v>
      </c>
      <c r="E1718">
        <v>1</v>
      </c>
      <c r="F1718">
        <f t="shared" si="26"/>
        <v>1</v>
      </c>
    </row>
    <row r="1719" spans="2:6">
      <c r="B1719" t="s">
        <v>3563</v>
      </c>
      <c r="C1719" t="s">
        <v>3569</v>
      </c>
      <c r="D1719" t="s">
        <v>3156</v>
      </c>
      <c r="E1719">
        <v>1</v>
      </c>
      <c r="F1719">
        <f t="shared" si="26"/>
        <v>1</v>
      </c>
    </row>
    <row r="1720" spans="2:6">
      <c r="B1720" t="s">
        <v>3563</v>
      </c>
      <c r="C1720" t="s">
        <v>3569</v>
      </c>
      <c r="D1720" t="s">
        <v>3157</v>
      </c>
      <c r="E1720">
        <v>1</v>
      </c>
      <c r="F1720">
        <f t="shared" si="26"/>
        <v>1</v>
      </c>
    </row>
    <row r="1721" spans="2:6">
      <c r="B1721" t="s">
        <v>3563</v>
      </c>
      <c r="C1721" t="s">
        <v>3570</v>
      </c>
      <c r="D1721" t="s">
        <v>3156</v>
      </c>
      <c r="E1721">
        <v>1</v>
      </c>
      <c r="F1721">
        <f t="shared" si="26"/>
        <v>1</v>
      </c>
    </row>
    <row r="1722" spans="2:6">
      <c r="B1722" t="s">
        <v>3563</v>
      </c>
      <c r="C1722" t="s">
        <v>3570</v>
      </c>
      <c r="D1722" t="s">
        <v>3157</v>
      </c>
      <c r="E1722">
        <v>1</v>
      </c>
      <c r="F1722">
        <f t="shared" si="26"/>
        <v>1</v>
      </c>
    </row>
    <row r="1723" spans="2:6">
      <c r="B1723" t="s">
        <v>3563</v>
      </c>
      <c r="C1723" t="s">
        <v>3571</v>
      </c>
      <c r="D1723" t="s">
        <v>3156</v>
      </c>
      <c r="E1723">
        <v>1</v>
      </c>
      <c r="F1723">
        <f t="shared" si="26"/>
        <v>1</v>
      </c>
    </row>
    <row r="1724" spans="2:6">
      <c r="B1724" t="s">
        <v>3563</v>
      </c>
      <c r="C1724" t="s">
        <v>3571</v>
      </c>
      <c r="D1724" t="s">
        <v>3157</v>
      </c>
      <c r="E1724">
        <v>1</v>
      </c>
      <c r="F1724">
        <f t="shared" si="26"/>
        <v>1</v>
      </c>
    </row>
    <row r="1725" spans="2:6">
      <c r="B1725" t="s">
        <v>3564</v>
      </c>
      <c r="C1725" t="s">
        <v>3198</v>
      </c>
      <c r="D1725" t="s">
        <v>3156</v>
      </c>
      <c r="E1725">
        <v>1</v>
      </c>
      <c r="F1725">
        <f t="shared" si="26"/>
        <v>1</v>
      </c>
    </row>
    <row r="1726" spans="2:6">
      <c r="B1726" t="s">
        <v>3564</v>
      </c>
      <c r="C1726" t="s">
        <v>3198</v>
      </c>
      <c r="D1726" t="s">
        <v>3157</v>
      </c>
      <c r="E1726">
        <v>1</v>
      </c>
      <c r="F1726">
        <f t="shared" si="26"/>
        <v>1</v>
      </c>
    </row>
    <row r="1727" spans="2:6">
      <c r="B1727" t="s">
        <v>3564</v>
      </c>
      <c r="C1727" t="s">
        <v>3568</v>
      </c>
      <c r="D1727" t="s">
        <v>3156</v>
      </c>
      <c r="E1727">
        <v>1</v>
      </c>
      <c r="F1727">
        <f t="shared" si="26"/>
        <v>1</v>
      </c>
    </row>
    <row r="1728" spans="2:6">
      <c r="B1728" t="s">
        <v>3564</v>
      </c>
      <c r="C1728" t="s">
        <v>3568</v>
      </c>
      <c r="D1728" t="s">
        <v>3157</v>
      </c>
      <c r="E1728">
        <v>1</v>
      </c>
      <c r="F1728">
        <f t="shared" si="26"/>
        <v>1</v>
      </c>
    </row>
    <row r="1729" spans="2:6">
      <c r="B1729" t="s">
        <v>3564</v>
      </c>
      <c r="C1729" t="s">
        <v>3569</v>
      </c>
      <c r="D1729" t="s">
        <v>3156</v>
      </c>
      <c r="E1729">
        <v>1</v>
      </c>
      <c r="F1729">
        <f t="shared" si="26"/>
        <v>1</v>
      </c>
    </row>
    <row r="1730" spans="2:6">
      <c r="B1730" t="s">
        <v>3564</v>
      </c>
      <c r="C1730" t="s">
        <v>3569</v>
      </c>
      <c r="D1730" t="s">
        <v>3157</v>
      </c>
      <c r="E1730">
        <v>1</v>
      </c>
      <c r="F1730">
        <f t="shared" si="26"/>
        <v>1</v>
      </c>
    </row>
    <row r="1731" spans="2:6">
      <c r="B1731" t="s">
        <v>3564</v>
      </c>
      <c r="C1731" t="s">
        <v>3570</v>
      </c>
      <c r="D1731" t="s">
        <v>3156</v>
      </c>
      <c r="E1731">
        <v>1</v>
      </c>
      <c r="F1731">
        <f t="shared" si="26"/>
        <v>1</v>
      </c>
    </row>
    <row r="1732" spans="2:6">
      <c r="B1732" t="s">
        <v>3564</v>
      </c>
      <c r="C1732" t="s">
        <v>3570</v>
      </c>
      <c r="D1732" t="s">
        <v>3157</v>
      </c>
      <c r="E1732">
        <v>1</v>
      </c>
      <c r="F1732">
        <f t="shared" si="26"/>
        <v>1</v>
      </c>
    </row>
    <row r="1733" spans="2:6">
      <c r="B1733" t="s">
        <v>3564</v>
      </c>
      <c r="C1733" t="s">
        <v>3571</v>
      </c>
      <c r="D1733" t="s">
        <v>3156</v>
      </c>
      <c r="E1733">
        <v>1</v>
      </c>
      <c r="F1733">
        <f t="shared" si="26"/>
        <v>1</v>
      </c>
    </row>
    <row r="1734" spans="2:6">
      <c r="B1734" t="s">
        <v>3564</v>
      </c>
      <c r="C1734" t="s">
        <v>3571</v>
      </c>
      <c r="D1734" t="s">
        <v>3157</v>
      </c>
      <c r="E1734">
        <v>1</v>
      </c>
      <c r="F1734">
        <f t="shared" ref="F1734:F1797" si="27">E1734</f>
        <v>1</v>
      </c>
    </row>
    <row r="1735" spans="2:6">
      <c r="B1735" t="s">
        <v>3565</v>
      </c>
      <c r="C1735" t="s">
        <v>3198</v>
      </c>
      <c r="D1735" t="s">
        <v>3156</v>
      </c>
      <c r="E1735">
        <v>1</v>
      </c>
      <c r="F1735">
        <f t="shared" si="27"/>
        <v>1</v>
      </c>
    </row>
    <row r="1736" spans="2:6">
      <c r="B1736" t="s">
        <v>3565</v>
      </c>
      <c r="C1736" t="s">
        <v>3198</v>
      </c>
      <c r="D1736" t="s">
        <v>3157</v>
      </c>
      <c r="E1736">
        <v>1</v>
      </c>
      <c r="F1736">
        <f t="shared" si="27"/>
        <v>1</v>
      </c>
    </row>
    <row r="1737" spans="2:6">
      <c r="B1737" t="s">
        <v>3565</v>
      </c>
      <c r="C1737" t="s">
        <v>3568</v>
      </c>
      <c r="D1737" t="s">
        <v>3156</v>
      </c>
      <c r="E1737">
        <v>1</v>
      </c>
      <c r="F1737">
        <f t="shared" si="27"/>
        <v>1</v>
      </c>
    </row>
    <row r="1738" spans="2:6">
      <c r="B1738" t="s">
        <v>3565</v>
      </c>
      <c r="C1738" t="s">
        <v>3568</v>
      </c>
      <c r="D1738" t="s">
        <v>3157</v>
      </c>
      <c r="E1738">
        <v>1</v>
      </c>
      <c r="F1738">
        <f t="shared" si="27"/>
        <v>1</v>
      </c>
    </row>
    <row r="1739" spans="2:6">
      <c r="B1739" t="s">
        <v>3565</v>
      </c>
      <c r="C1739" t="s">
        <v>3569</v>
      </c>
      <c r="D1739" t="s">
        <v>3156</v>
      </c>
      <c r="E1739">
        <v>1</v>
      </c>
      <c r="F1739">
        <f t="shared" si="27"/>
        <v>1</v>
      </c>
    </row>
    <row r="1740" spans="2:6">
      <c r="B1740" t="s">
        <v>3565</v>
      </c>
      <c r="C1740" t="s">
        <v>3569</v>
      </c>
      <c r="D1740" t="s">
        <v>3157</v>
      </c>
      <c r="E1740">
        <v>1</v>
      </c>
      <c r="F1740">
        <f t="shared" si="27"/>
        <v>1</v>
      </c>
    </row>
    <row r="1741" spans="2:6">
      <c r="B1741" t="s">
        <v>3565</v>
      </c>
      <c r="C1741" t="s">
        <v>3570</v>
      </c>
      <c r="D1741" t="s">
        <v>3156</v>
      </c>
      <c r="E1741">
        <v>1</v>
      </c>
      <c r="F1741">
        <f t="shared" si="27"/>
        <v>1</v>
      </c>
    </row>
    <row r="1742" spans="2:6">
      <c r="B1742" t="s">
        <v>3565</v>
      </c>
      <c r="C1742" t="s">
        <v>3570</v>
      </c>
      <c r="D1742" t="s">
        <v>3157</v>
      </c>
      <c r="E1742">
        <v>1</v>
      </c>
      <c r="F1742">
        <f t="shared" si="27"/>
        <v>1</v>
      </c>
    </row>
    <row r="1743" spans="2:6">
      <c r="B1743" t="s">
        <v>3565</v>
      </c>
      <c r="C1743" t="s">
        <v>3571</v>
      </c>
      <c r="D1743" t="s">
        <v>3156</v>
      </c>
      <c r="E1743">
        <v>1</v>
      </c>
      <c r="F1743">
        <f t="shared" si="27"/>
        <v>1</v>
      </c>
    </row>
    <row r="1744" spans="2:6">
      <c r="B1744" t="s">
        <v>3565</v>
      </c>
      <c r="C1744" t="s">
        <v>3571</v>
      </c>
      <c r="D1744" t="s">
        <v>3157</v>
      </c>
      <c r="E1744">
        <v>1</v>
      </c>
      <c r="F1744">
        <f t="shared" si="27"/>
        <v>1</v>
      </c>
    </row>
    <row r="1745" spans="2:6">
      <c r="B1745" t="s">
        <v>3566</v>
      </c>
      <c r="C1745" t="s">
        <v>3198</v>
      </c>
      <c r="D1745" t="s">
        <v>3156</v>
      </c>
      <c r="E1745">
        <v>1</v>
      </c>
      <c r="F1745">
        <f t="shared" si="27"/>
        <v>1</v>
      </c>
    </row>
    <row r="1746" spans="2:6">
      <c r="B1746" t="s">
        <v>3566</v>
      </c>
      <c r="C1746" t="s">
        <v>3198</v>
      </c>
      <c r="D1746" t="s">
        <v>3157</v>
      </c>
      <c r="E1746">
        <v>1</v>
      </c>
      <c r="F1746">
        <f t="shared" si="27"/>
        <v>1</v>
      </c>
    </row>
    <row r="1747" spans="2:6">
      <c r="B1747" t="s">
        <v>3566</v>
      </c>
      <c r="C1747" t="s">
        <v>3568</v>
      </c>
      <c r="D1747" t="s">
        <v>3156</v>
      </c>
      <c r="E1747">
        <v>1</v>
      </c>
      <c r="F1747">
        <f t="shared" si="27"/>
        <v>1</v>
      </c>
    </row>
    <row r="1748" spans="2:6">
      <c r="B1748" t="s">
        <v>3566</v>
      </c>
      <c r="C1748" t="s">
        <v>3568</v>
      </c>
      <c r="D1748" t="s">
        <v>3157</v>
      </c>
      <c r="E1748">
        <v>1</v>
      </c>
      <c r="F1748">
        <f t="shared" si="27"/>
        <v>1</v>
      </c>
    </row>
    <row r="1749" spans="2:6">
      <c r="B1749" t="s">
        <v>3566</v>
      </c>
      <c r="C1749" t="s">
        <v>3569</v>
      </c>
      <c r="D1749" t="s">
        <v>3156</v>
      </c>
      <c r="E1749">
        <v>1</v>
      </c>
      <c r="F1749">
        <f t="shared" si="27"/>
        <v>1</v>
      </c>
    </row>
    <row r="1750" spans="2:6">
      <c r="B1750" t="s">
        <v>3566</v>
      </c>
      <c r="C1750" t="s">
        <v>3569</v>
      </c>
      <c r="D1750" t="s">
        <v>3157</v>
      </c>
      <c r="E1750">
        <v>1</v>
      </c>
      <c r="F1750">
        <f t="shared" si="27"/>
        <v>1</v>
      </c>
    </row>
    <row r="1751" spans="2:6">
      <c r="B1751" t="s">
        <v>3566</v>
      </c>
      <c r="C1751" t="s">
        <v>3570</v>
      </c>
      <c r="D1751" t="s">
        <v>3156</v>
      </c>
      <c r="E1751">
        <v>1</v>
      </c>
      <c r="F1751">
        <f t="shared" si="27"/>
        <v>1</v>
      </c>
    </row>
    <row r="1752" spans="2:6">
      <c r="B1752" t="s">
        <v>3566</v>
      </c>
      <c r="C1752" t="s">
        <v>3570</v>
      </c>
      <c r="D1752" t="s">
        <v>3157</v>
      </c>
      <c r="E1752">
        <v>1</v>
      </c>
      <c r="F1752">
        <f t="shared" si="27"/>
        <v>1</v>
      </c>
    </row>
    <row r="1753" spans="2:6">
      <c r="B1753" t="s">
        <v>3566</v>
      </c>
      <c r="C1753" t="s">
        <v>3571</v>
      </c>
      <c r="D1753" t="s">
        <v>3156</v>
      </c>
      <c r="E1753">
        <v>1</v>
      </c>
      <c r="F1753">
        <f t="shared" si="27"/>
        <v>1</v>
      </c>
    </row>
    <row r="1754" spans="2:6">
      <c r="B1754" t="s">
        <v>3566</v>
      </c>
      <c r="C1754" t="s">
        <v>3571</v>
      </c>
      <c r="D1754" t="s">
        <v>3157</v>
      </c>
      <c r="E1754">
        <v>1</v>
      </c>
      <c r="F1754">
        <f t="shared" si="27"/>
        <v>1</v>
      </c>
    </row>
    <row r="1755" spans="2:6">
      <c r="B1755" t="s">
        <v>3567</v>
      </c>
      <c r="C1755" t="s">
        <v>3198</v>
      </c>
      <c r="D1755" t="s">
        <v>3156</v>
      </c>
      <c r="E1755">
        <v>1</v>
      </c>
      <c r="F1755">
        <f t="shared" si="27"/>
        <v>1</v>
      </c>
    </row>
    <row r="1756" spans="2:6">
      <c r="B1756" t="s">
        <v>3567</v>
      </c>
      <c r="C1756" t="s">
        <v>3198</v>
      </c>
      <c r="D1756" t="s">
        <v>3157</v>
      </c>
      <c r="E1756">
        <v>1</v>
      </c>
      <c r="F1756">
        <f t="shared" si="27"/>
        <v>1</v>
      </c>
    </row>
    <row r="1757" spans="2:6">
      <c r="B1757" t="s">
        <v>3567</v>
      </c>
      <c r="C1757" t="s">
        <v>3568</v>
      </c>
      <c r="D1757" t="s">
        <v>3156</v>
      </c>
      <c r="E1757">
        <v>1</v>
      </c>
      <c r="F1757">
        <f t="shared" si="27"/>
        <v>1</v>
      </c>
    </row>
    <row r="1758" spans="2:6">
      <c r="B1758" t="s">
        <v>3567</v>
      </c>
      <c r="C1758" t="s">
        <v>3568</v>
      </c>
      <c r="D1758" t="s">
        <v>3157</v>
      </c>
      <c r="E1758">
        <v>1</v>
      </c>
      <c r="F1758">
        <f t="shared" si="27"/>
        <v>1</v>
      </c>
    </row>
    <row r="1759" spans="2:6">
      <c r="B1759" t="s">
        <v>3567</v>
      </c>
      <c r="C1759" t="s">
        <v>3569</v>
      </c>
      <c r="D1759" t="s">
        <v>3156</v>
      </c>
      <c r="E1759">
        <v>1</v>
      </c>
      <c r="F1759">
        <f t="shared" si="27"/>
        <v>1</v>
      </c>
    </row>
    <row r="1760" spans="2:6">
      <c r="B1760" t="s">
        <v>3567</v>
      </c>
      <c r="C1760" t="s">
        <v>3569</v>
      </c>
      <c r="D1760" t="s">
        <v>3157</v>
      </c>
      <c r="E1760">
        <v>1</v>
      </c>
      <c r="F1760">
        <f t="shared" si="27"/>
        <v>1</v>
      </c>
    </row>
    <row r="1761" spans="1:6">
      <c r="B1761" t="s">
        <v>3567</v>
      </c>
      <c r="C1761" t="s">
        <v>3570</v>
      </c>
      <c r="D1761" t="s">
        <v>3156</v>
      </c>
      <c r="E1761">
        <v>1</v>
      </c>
      <c r="F1761">
        <f t="shared" si="27"/>
        <v>1</v>
      </c>
    </row>
    <row r="1762" spans="1:6">
      <c r="B1762" t="s">
        <v>3567</v>
      </c>
      <c r="C1762" t="s">
        <v>3570</v>
      </c>
      <c r="D1762" t="s">
        <v>3157</v>
      </c>
      <c r="E1762">
        <v>1</v>
      </c>
      <c r="F1762">
        <f t="shared" si="27"/>
        <v>1</v>
      </c>
    </row>
    <row r="1763" spans="1:6">
      <c r="B1763" t="s">
        <v>3567</v>
      </c>
      <c r="C1763" t="s">
        <v>3571</v>
      </c>
      <c r="D1763" t="s">
        <v>3156</v>
      </c>
      <c r="E1763">
        <v>1</v>
      </c>
      <c r="F1763">
        <f t="shared" si="27"/>
        <v>1</v>
      </c>
    </row>
    <row r="1764" spans="1:6">
      <c r="B1764" t="s">
        <v>3567</v>
      </c>
      <c r="C1764" t="s">
        <v>3571</v>
      </c>
      <c r="D1764" t="s">
        <v>3157</v>
      </c>
      <c r="E1764">
        <v>1</v>
      </c>
      <c r="F1764">
        <f t="shared" si="27"/>
        <v>1</v>
      </c>
    </row>
    <row r="1765" spans="1:6">
      <c r="A1765" t="s">
        <v>3132</v>
      </c>
      <c r="B1765" t="s">
        <v>3156</v>
      </c>
      <c r="C1765" t="s">
        <v>3198</v>
      </c>
      <c r="D1765" t="s">
        <v>3156</v>
      </c>
      <c r="E1765">
        <v>1</v>
      </c>
      <c r="F1765">
        <f t="shared" si="27"/>
        <v>1</v>
      </c>
    </row>
    <row r="1766" spans="1:6">
      <c r="B1766" t="s">
        <v>3156</v>
      </c>
      <c r="C1766" t="s">
        <v>3198</v>
      </c>
      <c r="D1766" t="s">
        <v>3157</v>
      </c>
      <c r="E1766">
        <v>1</v>
      </c>
      <c r="F1766">
        <f t="shared" si="27"/>
        <v>1</v>
      </c>
    </row>
    <row r="1767" spans="1:6">
      <c r="B1767" t="s">
        <v>3156</v>
      </c>
      <c r="C1767" t="s">
        <v>3568</v>
      </c>
      <c r="D1767" t="s">
        <v>3156</v>
      </c>
      <c r="E1767">
        <v>1</v>
      </c>
      <c r="F1767">
        <f t="shared" si="27"/>
        <v>1</v>
      </c>
    </row>
    <row r="1768" spans="1:6">
      <c r="B1768" t="s">
        <v>3156</v>
      </c>
      <c r="C1768" t="s">
        <v>3568</v>
      </c>
      <c r="D1768" t="s">
        <v>3157</v>
      </c>
      <c r="E1768">
        <v>1</v>
      </c>
      <c r="F1768">
        <f t="shared" si="27"/>
        <v>1</v>
      </c>
    </row>
    <row r="1769" spans="1:6">
      <c r="B1769" t="s">
        <v>3156</v>
      </c>
      <c r="C1769" t="s">
        <v>3569</v>
      </c>
      <c r="D1769" t="s">
        <v>3156</v>
      </c>
      <c r="E1769">
        <v>1</v>
      </c>
      <c r="F1769">
        <f t="shared" si="27"/>
        <v>1</v>
      </c>
    </row>
    <row r="1770" spans="1:6">
      <c r="B1770" t="s">
        <v>3156</v>
      </c>
      <c r="C1770" t="s">
        <v>3569</v>
      </c>
      <c r="D1770" t="s">
        <v>3157</v>
      </c>
      <c r="E1770">
        <v>1</v>
      </c>
      <c r="F1770">
        <f t="shared" si="27"/>
        <v>1</v>
      </c>
    </row>
    <row r="1771" spans="1:6">
      <c r="B1771" t="s">
        <v>3156</v>
      </c>
      <c r="C1771" t="s">
        <v>3570</v>
      </c>
      <c r="D1771" t="s">
        <v>3156</v>
      </c>
      <c r="E1771">
        <v>1</v>
      </c>
      <c r="F1771">
        <f t="shared" si="27"/>
        <v>1</v>
      </c>
    </row>
    <row r="1772" spans="1:6">
      <c r="B1772" t="s">
        <v>3156</v>
      </c>
      <c r="C1772" t="s">
        <v>3570</v>
      </c>
      <c r="D1772" t="s">
        <v>3157</v>
      </c>
      <c r="E1772">
        <v>1</v>
      </c>
      <c r="F1772">
        <f t="shared" si="27"/>
        <v>1</v>
      </c>
    </row>
    <row r="1773" spans="1:6">
      <c r="B1773" t="s">
        <v>3156</v>
      </c>
      <c r="C1773" t="s">
        <v>3571</v>
      </c>
      <c r="D1773" t="s">
        <v>3156</v>
      </c>
      <c r="E1773">
        <v>1</v>
      </c>
      <c r="F1773">
        <f t="shared" si="27"/>
        <v>1</v>
      </c>
    </row>
    <row r="1774" spans="1:6">
      <c r="B1774" t="s">
        <v>3156</v>
      </c>
      <c r="C1774" t="s">
        <v>3571</v>
      </c>
      <c r="D1774" t="s">
        <v>3157</v>
      </c>
      <c r="E1774">
        <v>1</v>
      </c>
      <c r="F1774">
        <f t="shared" si="27"/>
        <v>1</v>
      </c>
    </row>
    <row r="1775" spans="1:6">
      <c r="B1775" t="s">
        <v>3157</v>
      </c>
      <c r="C1775" t="s">
        <v>3198</v>
      </c>
      <c r="D1775" t="s">
        <v>3156</v>
      </c>
      <c r="E1775">
        <v>1</v>
      </c>
      <c r="F1775">
        <f t="shared" si="27"/>
        <v>1</v>
      </c>
    </row>
    <row r="1776" spans="1:6">
      <c r="B1776" t="s">
        <v>3157</v>
      </c>
      <c r="C1776" t="s">
        <v>3198</v>
      </c>
      <c r="D1776" t="s">
        <v>3157</v>
      </c>
      <c r="E1776">
        <v>1</v>
      </c>
      <c r="F1776">
        <f t="shared" si="27"/>
        <v>1</v>
      </c>
    </row>
    <row r="1777" spans="2:6">
      <c r="B1777" t="s">
        <v>3157</v>
      </c>
      <c r="C1777" t="s">
        <v>3568</v>
      </c>
      <c r="D1777" t="s">
        <v>3156</v>
      </c>
      <c r="E1777">
        <v>1</v>
      </c>
      <c r="F1777">
        <f t="shared" si="27"/>
        <v>1</v>
      </c>
    </row>
    <row r="1778" spans="2:6">
      <c r="B1778" t="s">
        <v>3157</v>
      </c>
      <c r="C1778" t="s">
        <v>3568</v>
      </c>
      <c r="D1778" t="s">
        <v>3157</v>
      </c>
      <c r="E1778">
        <v>1</v>
      </c>
      <c r="F1778">
        <f t="shared" si="27"/>
        <v>1</v>
      </c>
    </row>
    <row r="1779" spans="2:6">
      <c r="B1779" t="s">
        <v>3157</v>
      </c>
      <c r="C1779" t="s">
        <v>3569</v>
      </c>
      <c r="D1779" t="s">
        <v>3156</v>
      </c>
      <c r="E1779">
        <v>1</v>
      </c>
      <c r="F1779">
        <f t="shared" si="27"/>
        <v>1</v>
      </c>
    </row>
    <row r="1780" spans="2:6">
      <c r="B1780" t="s">
        <v>3157</v>
      </c>
      <c r="C1780" t="s">
        <v>3569</v>
      </c>
      <c r="D1780" t="s">
        <v>3157</v>
      </c>
      <c r="E1780">
        <v>1</v>
      </c>
      <c r="F1780">
        <f t="shared" si="27"/>
        <v>1</v>
      </c>
    </row>
    <row r="1781" spans="2:6">
      <c r="B1781" t="s">
        <v>3157</v>
      </c>
      <c r="C1781" t="s">
        <v>3570</v>
      </c>
      <c r="D1781" t="s">
        <v>3156</v>
      </c>
      <c r="E1781">
        <v>1</v>
      </c>
      <c r="F1781">
        <f t="shared" si="27"/>
        <v>1</v>
      </c>
    </row>
    <row r="1782" spans="2:6">
      <c r="B1782" t="s">
        <v>3157</v>
      </c>
      <c r="C1782" t="s">
        <v>3570</v>
      </c>
      <c r="D1782" t="s">
        <v>3157</v>
      </c>
      <c r="E1782">
        <v>1</v>
      </c>
      <c r="F1782">
        <f t="shared" si="27"/>
        <v>1</v>
      </c>
    </row>
    <row r="1783" spans="2:6">
      <c r="B1783" t="s">
        <v>3157</v>
      </c>
      <c r="C1783" t="s">
        <v>3571</v>
      </c>
      <c r="D1783" t="s">
        <v>3156</v>
      </c>
      <c r="E1783">
        <v>1</v>
      </c>
      <c r="F1783">
        <f t="shared" si="27"/>
        <v>1</v>
      </c>
    </row>
    <row r="1784" spans="2:6">
      <c r="B1784" t="s">
        <v>3157</v>
      </c>
      <c r="C1784" t="s">
        <v>3571</v>
      </c>
      <c r="D1784" t="s">
        <v>3157</v>
      </c>
      <c r="E1784">
        <v>1</v>
      </c>
      <c r="F1784">
        <f t="shared" si="27"/>
        <v>1</v>
      </c>
    </row>
    <row r="1785" spans="2:6">
      <c r="B1785" t="s">
        <v>3158</v>
      </c>
      <c r="C1785" t="s">
        <v>3198</v>
      </c>
      <c r="D1785" t="s">
        <v>3156</v>
      </c>
      <c r="E1785">
        <v>1</v>
      </c>
      <c r="F1785">
        <f t="shared" si="27"/>
        <v>1</v>
      </c>
    </row>
    <row r="1786" spans="2:6">
      <c r="B1786" t="s">
        <v>3158</v>
      </c>
      <c r="C1786" t="s">
        <v>3198</v>
      </c>
      <c r="D1786" t="s">
        <v>3157</v>
      </c>
      <c r="E1786">
        <v>1</v>
      </c>
      <c r="F1786">
        <f t="shared" si="27"/>
        <v>1</v>
      </c>
    </row>
    <row r="1787" spans="2:6">
      <c r="B1787" t="s">
        <v>3158</v>
      </c>
      <c r="C1787" t="s">
        <v>3568</v>
      </c>
      <c r="D1787" t="s">
        <v>3156</v>
      </c>
      <c r="E1787">
        <v>1</v>
      </c>
      <c r="F1787">
        <f t="shared" si="27"/>
        <v>1</v>
      </c>
    </row>
    <row r="1788" spans="2:6">
      <c r="B1788" t="s">
        <v>3158</v>
      </c>
      <c r="C1788" t="s">
        <v>3568</v>
      </c>
      <c r="D1788" t="s">
        <v>3157</v>
      </c>
      <c r="E1788">
        <v>1</v>
      </c>
      <c r="F1788">
        <f t="shared" si="27"/>
        <v>1</v>
      </c>
    </row>
    <row r="1789" spans="2:6">
      <c r="B1789" t="s">
        <v>3158</v>
      </c>
      <c r="C1789" t="s">
        <v>3569</v>
      </c>
      <c r="D1789" t="s">
        <v>3156</v>
      </c>
      <c r="E1789">
        <v>1</v>
      </c>
      <c r="F1789">
        <f t="shared" si="27"/>
        <v>1</v>
      </c>
    </row>
    <row r="1790" spans="2:6">
      <c r="B1790" t="s">
        <v>3158</v>
      </c>
      <c r="C1790" t="s">
        <v>3569</v>
      </c>
      <c r="D1790" t="s">
        <v>3157</v>
      </c>
      <c r="E1790">
        <v>1</v>
      </c>
      <c r="F1790">
        <f t="shared" si="27"/>
        <v>1</v>
      </c>
    </row>
    <row r="1791" spans="2:6">
      <c r="B1791" t="s">
        <v>3158</v>
      </c>
      <c r="C1791" t="s">
        <v>3570</v>
      </c>
      <c r="D1791" t="s">
        <v>3156</v>
      </c>
      <c r="E1791">
        <v>1</v>
      </c>
      <c r="F1791">
        <f t="shared" si="27"/>
        <v>1</v>
      </c>
    </row>
    <row r="1792" spans="2:6">
      <c r="B1792" t="s">
        <v>3158</v>
      </c>
      <c r="C1792" t="s">
        <v>3570</v>
      </c>
      <c r="D1792" t="s">
        <v>3157</v>
      </c>
      <c r="E1792">
        <v>1</v>
      </c>
      <c r="F1792">
        <f t="shared" si="27"/>
        <v>1</v>
      </c>
    </row>
    <row r="1793" spans="2:6">
      <c r="B1793" t="s">
        <v>3158</v>
      </c>
      <c r="C1793" t="s">
        <v>3571</v>
      </c>
      <c r="D1793" t="s">
        <v>3156</v>
      </c>
      <c r="E1793">
        <v>1</v>
      </c>
      <c r="F1793">
        <f t="shared" si="27"/>
        <v>1</v>
      </c>
    </row>
    <row r="1794" spans="2:6">
      <c r="B1794" t="s">
        <v>3158</v>
      </c>
      <c r="C1794" t="s">
        <v>3571</v>
      </c>
      <c r="D1794" t="s">
        <v>3157</v>
      </c>
      <c r="E1794">
        <v>1</v>
      </c>
      <c r="F1794">
        <f t="shared" si="27"/>
        <v>1</v>
      </c>
    </row>
    <row r="1795" spans="2:6">
      <c r="B1795" t="s">
        <v>3159</v>
      </c>
      <c r="C1795" t="s">
        <v>3198</v>
      </c>
      <c r="D1795" t="s">
        <v>3156</v>
      </c>
      <c r="E1795">
        <v>1</v>
      </c>
      <c r="F1795">
        <f t="shared" si="27"/>
        <v>1</v>
      </c>
    </row>
    <row r="1796" spans="2:6">
      <c r="B1796" t="s">
        <v>3159</v>
      </c>
      <c r="C1796" t="s">
        <v>3198</v>
      </c>
      <c r="D1796" t="s">
        <v>3157</v>
      </c>
      <c r="E1796">
        <v>1</v>
      </c>
      <c r="F1796">
        <f t="shared" si="27"/>
        <v>1</v>
      </c>
    </row>
    <row r="1797" spans="2:6">
      <c r="B1797" t="s">
        <v>3159</v>
      </c>
      <c r="C1797" t="s">
        <v>3568</v>
      </c>
      <c r="D1797" t="s">
        <v>3156</v>
      </c>
      <c r="E1797">
        <v>1</v>
      </c>
      <c r="F1797">
        <f t="shared" si="27"/>
        <v>1</v>
      </c>
    </row>
    <row r="1798" spans="2:6">
      <c r="B1798" t="s">
        <v>3159</v>
      </c>
      <c r="C1798" t="s">
        <v>3568</v>
      </c>
      <c r="D1798" t="s">
        <v>3157</v>
      </c>
      <c r="E1798">
        <v>1</v>
      </c>
      <c r="F1798">
        <f t="shared" ref="F1798:F1861" si="28">E1798</f>
        <v>1</v>
      </c>
    </row>
    <row r="1799" spans="2:6">
      <c r="B1799" t="s">
        <v>3159</v>
      </c>
      <c r="C1799" t="s">
        <v>3569</v>
      </c>
      <c r="D1799" t="s">
        <v>3156</v>
      </c>
      <c r="E1799">
        <v>1</v>
      </c>
      <c r="F1799">
        <f t="shared" si="28"/>
        <v>1</v>
      </c>
    </row>
    <row r="1800" spans="2:6">
      <c r="B1800" t="s">
        <v>3159</v>
      </c>
      <c r="C1800" t="s">
        <v>3569</v>
      </c>
      <c r="D1800" t="s">
        <v>3157</v>
      </c>
      <c r="E1800">
        <v>1</v>
      </c>
      <c r="F1800">
        <f t="shared" si="28"/>
        <v>1</v>
      </c>
    </row>
    <row r="1801" spans="2:6">
      <c r="B1801" t="s">
        <v>3159</v>
      </c>
      <c r="C1801" t="s">
        <v>3570</v>
      </c>
      <c r="D1801" t="s">
        <v>3156</v>
      </c>
      <c r="E1801">
        <v>1</v>
      </c>
      <c r="F1801">
        <f t="shared" si="28"/>
        <v>1</v>
      </c>
    </row>
    <row r="1802" spans="2:6">
      <c r="B1802" t="s">
        <v>3159</v>
      </c>
      <c r="C1802" t="s">
        <v>3570</v>
      </c>
      <c r="D1802" t="s">
        <v>3157</v>
      </c>
      <c r="E1802">
        <v>1</v>
      </c>
      <c r="F1802">
        <f t="shared" si="28"/>
        <v>1</v>
      </c>
    </row>
    <row r="1803" spans="2:6">
      <c r="B1803" t="s">
        <v>3159</v>
      </c>
      <c r="C1803" t="s">
        <v>3571</v>
      </c>
      <c r="D1803" t="s">
        <v>3156</v>
      </c>
      <c r="E1803">
        <v>1</v>
      </c>
      <c r="F1803">
        <f t="shared" si="28"/>
        <v>1</v>
      </c>
    </row>
    <row r="1804" spans="2:6">
      <c r="B1804" t="s">
        <v>3159</v>
      </c>
      <c r="C1804" t="s">
        <v>3571</v>
      </c>
      <c r="D1804" t="s">
        <v>3157</v>
      </c>
      <c r="E1804">
        <v>1</v>
      </c>
      <c r="F1804">
        <f t="shared" si="28"/>
        <v>1</v>
      </c>
    </row>
    <row r="1805" spans="2:6">
      <c r="B1805" t="s">
        <v>3160</v>
      </c>
      <c r="C1805" t="s">
        <v>3198</v>
      </c>
      <c r="D1805" t="s">
        <v>3156</v>
      </c>
      <c r="E1805">
        <v>1</v>
      </c>
      <c r="F1805">
        <f t="shared" si="28"/>
        <v>1</v>
      </c>
    </row>
    <row r="1806" spans="2:6">
      <c r="B1806" t="s">
        <v>3160</v>
      </c>
      <c r="C1806" t="s">
        <v>3198</v>
      </c>
      <c r="D1806" t="s">
        <v>3157</v>
      </c>
      <c r="E1806">
        <v>1</v>
      </c>
      <c r="F1806">
        <f t="shared" si="28"/>
        <v>1</v>
      </c>
    </row>
    <row r="1807" spans="2:6">
      <c r="B1807" t="s">
        <v>3160</v>
      </c>
      <c r="C1807" t="s">
        <v>3568</v>
      </c>
      <c r="D1807" t="s">
        <v>3156</v>
      </c>
      <c r="E1807">
        <v>1</v>
      </c>
      <c r="F1807">
        <f t="shared" si="28"/>
        <v>1</v>
      </c>
    </row>
    <row r="1808" spans="2:6">
      <c r="B1808" t="s">
        <v>3160</v>
      </c>
      <c r="C1808" t="s">
        <v>3568</v>
      </c>
      <c r="D1808" t="s">
        <v>3157</v>
      </c>
      <c r="E1808">
        <v>1</v>
      </c>
      <c r="F1808">
        <f t="shared" si="28"/>
        <v>1</v>
      </c>
    </row>
    <row r="1809" spans="2:6">
      <c r="B1809" t="s">
        <v>3160</v>
      </c>
      <c r="C1809" t="s">
        <v>3569</v>
      </c>
      <c r="D1809" t="s">
        <v>3156</v>
      </c>
      <c r="E1809">
        <v>1</v>
      </c>
      <c r="F1809">
        <f t="shared" si="28"/>
        <v>1</v>
      </c>
    </row>
    <row r="1810" spans="2:6">
      <c r="B1810" t="s">
        <v>3160</v>
      </c>
      <c r="C1810" t="s">
        <v>3569</v>
      </c>
      <c r="D1810" t="s">
        <v>3157</v>
      </c>
      <c r="E1810">
        <v>1</v>
      </c>
      <c r="F1810">
        <f t="shared" si="28"/>
        <v>1</v>
      </c>
    </row>
    <row r="1811" spans="2:6">
      <c r="B1811" t="s">
        <v>3160</v>
      </c>
      <c r="C1811" t="s">
        <v>3570</v>
      </c>
      <c r="D1811" t="s">
        <v>3156</v>
      </c>
      <c r="E1811">
        <v>1</v>
      </c>
      <c r="F1811">
        <f t="shared" si="28"/>
        <v>1</v>
      </c>
    </row>
    <row r="1812" spans="2:6">
      <c r="B1812" t="s">
        <v>3160</v>
      </c>
      <c r="C1812" t="s">
        <v>3570</v>
      </c>
      <c r="D1812" t="s">
        <v>3157</v>
      </c>
      <c r="E1812">
        <v>1</v>
      </c>
      <c r="F1812">
        <f t="shared" si="28"/>
        <v>1</v>
      </c>
    </row>
    <row r="1813" spans="2:6">
      <c r="B1813" t="s">
        <v>3160</v>
      </c>
      <c r="C1813" t="s">
        <v>3571</v>
      </c>
      <c r="D1813" t="s">
        <v>3156</v>
      </c>
      <c r="E1813">
        <v>1</v>
      </c>
      <c r="F1813">
        <f t="shared" si="28"/>
        <v>1</v>
      </c>
    </row>
    <row r="1814" spans="2:6">
      <c r="B1814" t="s">
        <v>3160</v>
      </c>
      <c r="C1814" t="s">
        <v>3571</v>
      </c>
      <c r="D1814" t="s">
        <v>3157</v>
      </c>
      <c r="E1814">
        <v>1</v>
      </c>
      <c r="F1814">
        <f t="shared" si="28"/>
        <v>1</v>
      </c>
    </row>
    <row r="1815" spans="2:6">
      <c r="B1815" t="s">
        <v>3161</v>
      </c>
      <c r="C1815" t="s">
        <v>3198</v>
      </c>
      <c r="D1815" t="s">
        <v>3156</v>
      </c>
      <c r="E1815">
        <v>1</v>
      </c>
      <c r="F1815">
        <f t="shared" si="28"/>
        <v>1</v>
      </c>
    </row>
    <row r="1816" spans="2:6">
      <c r="B1816" t="s">
        <v>3161</v>
      </c>
      <c r="C1816" t="s">
        <v>3198</v>
      </c>
      <c r="D1816" t="s">
        <v>3157</v>
      </c>
      <c r="E1816">
        <v>1</v>
      </c>
      <c r="F1816">
        <f t="shared" si="28"/>
        <v>1</v>
      </c>
    </row>
    <row r="1817" spans="2:6">
      <c r="B1817" t="s">
        <v>3161</v>
      </c>
      <c r="C1817" t="s">
        <v>3568</v>
      </c>
      <c r="D1817" t="s">
        <v>3156</v>
      </c>
      <c r="E1817">
        <v>1</v>
      </c>
      <c r="F1817">
        <f t="shared" si="28"/>
        <v>1</v>
      </c>
    </row>
    <row r="1818" spans="2:6">
      <c r="B1818" t="s">
        <v>3161</v>
      </c>
      <c r="C1818" t="s">
        <v>3568</v>
      </c>
      <c r="D1818" t="s">
        <v>3157</v>
      </c>
      <c r="E1818">
        <v>1</v>
      </c>
      <c r="F1818">
        <f t="shared" si="28"/>
        <v>1</v>
      </c>
    </row>
    <row r="1819" spans="2:6">
      <c r="B1819" t="s">
        <v>3161</v>
      </c>
      <c r="C1819" t="s">
        <v>3569</v>
      </c>
      <c r="D1819" t="s">
        <v>3156</v>
      </c>
      <c r="E1819">
        <v>1</v>
      </c>
      <c r="F1819">
        <f t="shared" si="28"/>
        <v>1</v>
      </c>
    </row>
    <row r="1820" spans="2:6">
      <c r="B1820" t="s">
        <v>3161</v>
      </c>
      <c r="C1820" t="s">
        <v>3569</v>
      </c>
      <c r="D1820" t="s">
        <v>3157</v>
      </c>
      <c r="E1820">
        <v>1</v>
      </c>
      <c r="F1820">
        <f t="shared" si="28"/>
        <v>1</v>
      </c>
    </row>
    <row r="1821" spans="2:6">
      <c r="B1821" t="s">
        <v>3161</v>
      </c>
      <c r="C1821" t="s">
        <v>3570</v>
      </c>
      <c r="D1821" t="s">
        <v>3156</v>
      </c>
      <c r="E1821">
        <v>1</v>
      </c>
      <c r="F1821">
        <f t="shared" si="28"/>
        <v>1</v>
      </c>
    </row>
    <row r="1822" spans="2:6">
      <c r="B1822" t="s">
        <v>3161</v>
      </c>
      <c r="C1822" t="s">
        <v>3570</v>
      </c>
      <c r="D1822" t="s">
        <v>3157</v>
      </c>
      <c r="E1822">
        <v>1</v>
      </c>
      <c r="F1822">
        <f t="shared" si="28"/>
        <v>1</v>
      </c>
    </row>
    <row r="1823" spans="2:6">
      <c r="B1823" t="s">
        <v>3161</v>
      </c>
      <c r="C1823" t="s">
        <v>3571</v>
      </c>
      <c r="D1823" t="s">
        <v>3156</v>
      </c>
      <c r="E1823">
        <v>1</v>
      </c>
      <c r="F1823">
        <f t="shared" si="28"/>
        <v>1</v>
      </c>
    </row>
    <row r="1824" spans="2:6">
      <c r="B1824" t="s">
        <v>3161</v>
      </c>
      <c r="C1824" t="s">
        <v>3571</v>
      </c>
      <c r="D1824" t="s">
        <v>3157</v>
      </c>
      <c r="E1824">
        <v>1</v>
      </c>
      <c r="F1824">
        <f t="shared" si="28"/>
        <v>1</v>
      </c>
    </row>
    <row r="1825" spans="2:6">
      <c r="B1825" t="s">
        <v>3162</v>
      </c>
      <c r="C1825" t="s">
        <v>3198</v>
      </c>
      <c r="D1825" t="s">
        <v>3156</v>
      </c>
      <c r="E1825">
        <v>1</v>
      </c>
      <c r="F1825">
        <f t="shared" si="28"/>
        <v>1</v>
      </c>
    </row>
    <row r="1826" spans="2:6">
      <c r="B1826" t="s">
        <v>3162</v>
      </c>
      <c r="C1826" t="s">
        <v>3198</v>
      </c>
      <c r="D1826" t="s">
        <v>3157</v>
      </c>
      <c r="E1826">
        <v>1</v>
      </c>
      <c r="F1826">
        <f t="shared" si="28"/>
        <v>1</v>
      </c>
    </row>
    <row r="1827" spans="2:6">
      <c r="B1827" t="s">
        <v>3162</v>
      </c>
      <c r="C1827" t="s">
        <v>3568</v>
      </c>
      <c r="D1827" t="s">
        <v>3156</v>
      </c>
      <c r="E1827">
        <v>1</v>
      </c>
      <c r="F1827">
        <f t="shared" si="28"/>
        <v>1</v>
      </c>
    </row>
    <row r="1828" spans="2:6">
      <c r="B1828" t="s">
        <v>3162</v>
      </c>
      <c r="C1828" t="s">
        <v>3568</v>
      </c>
      <c r="D1828" t="s">
        <v>3157</v>
      </c>
      <c r="E1828">
        <v>1</v>
      </c>
      <c r="F1828">
        <f t="shared" si="28"/>
        <v>1</v>
      </c>
    </row>
    <row r="1829" spans="2:6">
      <c r="B1829" t="s">
        <v>3162</v>
      </c>
      <c r="C1829" t="s">
        <v>3569</v>
      </c>
      <c r="D1829" t="s">
        <v>3156</v>
      </c>
      <c r="E1829">
        <v>1</v>
      </c>
      <c r="F1829">
        <f t="shared" si="28"/>
        <v>1</v>
      </c>
    </row>
    <row r="1830" spans="2:6">
      <c r="B1830" t="s">
        <v>3162</v>
      </c>
      <c r="C1830" t="s">
        <v>3569</v>
      </c>
      <c r="D1830" t="s">
        <v>3157</v>
      </c>
      <c r="E1830">
        <v>1</v>
      </c>
      <c r="F1830">
        <f t="shared" si="28"/>
        <v>1</v>
      </c>
    </row>
    <row r="1831" spans="2:6">
      <c r="B1831" t="s">
        <v>3162</v>
      </c>
      <c r="C1831" t="s">
        <v>3570</v>
      </c>
      <c r="D1831" t="s">
        <v>3156</v>
      </c>
      <c r="E1831">
        <v>1</v>
      </c>
      <c r="F1831">
        <f t="shared" si="28"/>
        <v>1</v>
      </c>
    </row>
    <row r="1832" spans="2:6">
      <c r="B1832" t="s">
        <v>3162</v>
      </c>
      <c r="C1832" t="s">
        <v>3570</v>
      </c>
      <c r="D1832" t="s">
        <v>3157</v>
      </c>
      <c r="E1832">
        <v>1</v>
      </c>
      <c r="F1832">
        <f t="shared" si="28"/>
        <v>1</v>
      </c>
    </row>
    <row r="1833" spans="2:6">
      <c r="B1833" t="s">
        <v>3162</v>
      </c>
      <c r="C1833" t="s">
        <v>3571</v>
      </c>
      <c r="D1833" t="s">
        <v>3156</v>
      </c>
      <c r="E1833">
        <v>1</v>
      </c>
      <c r="F1833">
        <f t="shared" si="28"/>
        <v>1</v>
      </c>
    </row>
    <row r="1834" spans="2:6">
      <c r="B1834" t="s">
        <v>3162</v>
      </c>
      <c r="C1834" t="s">
        <v>3571</v>
      </c>
      <c r="D1834" t="s">
        <v>3157</v>
      </c>
      <c r="E1834">
        <v>1</v>
      </c>
      <c r="F1834">
        <f t="shared" si="28"/>
        <v>1</v>
      </c>
    </row>
    <row r="1835" spans="2:6">
      <c r="B1835" t="s">
        <v>3163</v>
      </c>
      <c r="C1835" t="s">
        <v>3198</v>
      </c>
      <c r="D1835" t="s">
        <v>3156</v>
      </c>
      <c r="E1835">
        <v>1</v>
      </c>
      <c r="F1835">
        <f t="shared" si="28"/>
        <v>1</v>
      </c>
    </row>
    <row r="1836" spans="2:6">
      <c r="B1836" t="s">
        <v>3163</v>
      </c>
      <c r="C1836" t="s">
        <v>3198</v>
      </c>
      <c r="D1836" t="s">
        <v>3157</v>
      </c>
      <c r="E1836">
        <v>1</v>
      </c>
      <c r="F1836">
        <f t="shared" si="28"/>
        <v>1</v>
      </c>
    </row>
    <row r="1837" spans="2:6">
      <c r="B1837" t="s">
        <v>3163</v>
      </c>
      <c r="C1837" t="s">
        <v>3568</v>
      </c>
      <c r="D1837" t="s">
        <v>3156</v>
      </c>
      <c r="E1837">
        <v>1</v>
      </c>
      <c r="F1837">
        <f t="shared" si="28"/>
        <v>1</v>
      </c>
    </row>
    <row r="1838" spans="2:6">
      <c r="B1838" t="s">
        <v>3163</v>
      </c>
      <c r="C1838" t="s">
        <v>3568</v>
      </c>
      <c r="D1838" t="s">
        <v>3157</v>
      </c>
      <c r="E1838">
        <v>1</v>
      </c>
      <c r="F1838">
        <f t="shared" si="28"/>
        <v>1</v>
      </c>
    </row>
    <row r="1839" spans="2:6">
      <c r="B1839" t="s">
        <v>3163</v>
      </c>
      <c r="C1839" t="s">
        <v>3569</v>
      </c>
      <c r="D1839" t="s">
        <v>3156</v>
      </c>
      <c r="E1839">
        <v>1</v>
      </c>
      <c r="F1839">
        <f t="shared" si="28"/>
        <v>1</v>
      </c>
    </row>
    <row r="1840" spans="2:6">
      <c r="B1840" t="s">
        <v>3163</v>
      </c>
      <c r="C1840" t="s">
        <v>3569</v>
      </c>
      <c r="D1840" t="s">
        <v>3157</v>
      </c>
      <c r="E1840">
        <v>1</v>
      </c>
      <c r="F1840">
        <f t="shared" si="28"/>
        <v>1</v>
      </c>
    </row>
    <row r="1841" spans="2:6">
      <c r="B1841" t="s">
        <v>3163</v>
      </c>
      <c r="C1841" t="s">
        <v>3570</v>
      </c>
      <c r="D1841" t="s">
        <v>3156</v>
      </c>
      <c r="E1841">
        <v>1</v>
      </c>
      <c r="F1841">
        <f t="shared" si="28"/>
        <v>1</v>
      </c>
    </row>
    <row r="1842" spans="2:6">
      <c r="B1842" t="s">
        <v>3163</v>
      </c>
      <c r="C1842" t="s">
        <v>3570</v>
      </c>
      <c r="D1842" t="s">
        <v>3157</v>
      </c>
      <c r="E1842">
        <v>1</v>
      </c>
      <c r="F1842">
        <f t="shared" si="28"/>
        <v>1</v>
      </c>
    </row>
    <row r="1843" spans="2:6">
      <c r="B1843" t="s">
        <v>3163</v>
      </c>
      <c r="C1843" t="s">
        <v>3571</v>
      </c>
      <c r="D1843" t="s">
        <v>3156</v>
      </c>
      <c r="E1843">
        <v>1</v>
      </c>
      <c r="F1843">
        <f t="shared" si="28"/>
        <v>1</v>
      </c>
    </row>
    <row r="1844" spans="2:6">
      <c r="B1844" t="s">
        <v>3163</v>
      </c>
      <c r="C1844" t="s">
        <v>3571</v>
      </c>
      <c r="D1844" t="s">
        <v>3157</v>
      </c>
      <c r="E1844">
        <v>1</v>
      </c>
      <c r="F1844">
        <f t="shared" si="28"/>
        <v>1</v>
      </c>
    </row>
    <row r="1845" spans="2:6">
      <c r="B1845" t="s">
        <v>3164</v>
      </c>
      <c r="C1845" t="s">
        <v>3198</v>
      </c>
      <c r="D1845" t="s">
        <v>3156</v>
      </c>
      <c r="E1845">
        <v>1</v>
      </c>
      <c r="F1845">
        <f t="shared" si="28"/>
        <v>1</v>
      </c>
    </row>
    <row r="1846" spans="2:6">
      <c r="B1846" t="s">
        <v>3164</v>
      </c>
      <c r="C1846" t="s">
        <v>3198</v>
      </c>
      <c r="D1846" t="s">
        <v>3157</v>
      </c>
      <c r="E1846">
        <v>1</v>
      </c>
      <c r="F1846">
        <f t="shared" si="28"/>
        <v>1</v>
      </c>
    </row>
    <row r="1847" spans="2:6">
      <c r="B1847" t="s">
        <v>3164</v>
      </c>
      <c r="C1847" t="s">
        <v>3568</v>
      </c>
      <c r="D1847" t="s">
        <v>3156</v>
      </c>
      <c r="E1847">
        <v>1</v>
      </c>
      <c r="F1847">
        <f t="shared" si="28"/>
        <v>1</v>
      </c>
    </row>
    <row r="1848" spans="2:6">
      <c r="B1848" t="s">
        <v>3164</v>
      </c>
      <c r="C1848" t="s">
        <v>3568</v>
      </c>
      <c r="D1848" t="s">
        <v>3157</v>
      </c>
      <c r="E1848">
        <v>1</v>
      </c>
      <c r="F1848">
        <f t="shared" si="28"/>
        <v>1</v>
      </c>
    </row>
    <row r="1849" spans="2:6">
      <c r="B1849" t="s">
        <v>3164</v>
      </c>
      <c r="C1849" t="s">
        <v>3569</v>
      </c>
      <c r="D1849" t="s">
        <v>3156</v>
      </c>
      <c r="E1849">
        <v>1</v>
      </c>
      <c r="F1849">
        <f t="shared" si="28"/>
        <v>1</v>
      </c>
    </row>
    <row r="1850" spans="2:6">
      <c r="B1850" t="s">
        <v>3164</v>
      </c>
      <c r="C1850" t="s">
        <v>3569</v>
      </c>
      <c r="D1850" t="s">
        <v>3157</v>
      </c>
      <c r="E1850">
        <v>1</v>
      </c>
      <c r="F1850">
        <f t="shared" si="28"/>
        <v>1</v>
      </c>
    </row>
    <row r="1851" spans="2:6">
      <c r="B1851" t="s">
        <v>3164</v>
      </c>
      <c r="C1851" t="s">
        <v>3570</v>
      </c>
      <c r="D1851" t="s">
        <v>3156</v>
      </c>
      <c r="E1851">
        <v>1</v>
      </c>
      <c r="F1851">
        <f t="shared" si="28"/>
        <v>1</v>
      </c>
    </row>
    <row r="1852" spans="2:6">
      <c r="B1852" t="s">
        <v>3164</v>
      </c>
      <c r="C1852" t="s">
        <v>3570</v>
      </c>
      <c r="D1852" t="s">
        <v>3157</v>
      </c>
      <c r="E1852">
        <v>1</v>
      </c>
      <c r="F1852">
        <f t="shared" si="28"/>
        <v>1</v>
      </c>
    </row>
    <row r="1853" spans="2:6">
      <c r="B1853" t="s">
        <v>3164</v>
      </c>
      <c r="C1853" t="s">
        <v>3571</v>
      </c>
      <c r="D1853" t="s">
        <v>3156</v>
      </c>
      <c r="E1853">
        <v>1</v>
      </c>
      <c r="F1853">
        <f t="shared" si="28"/>
        <v>1</v>
      </c>
    </row>
    <row r="1854" spans="2:6">
      <c r="B1854" t="s">
        <v>3164</v>
      </c>
      <c r="C1854" t="s">
        <v>3571</v>
      </c>
      <c r="D1854" t="s">
        <v>3157</v>
      </c>
      <c r="E1854">
        <v>1</v>
      </c>
      <c r="F1854">
        <f t="shared" si="28"/>
        <v>1</v>
      </c>
    </row>
    <row r="1855" spans="2:6">
      <c r="B1855" t="s">
        <v>3537</v>
      </c>
      <c r="C1855" t="s">
        <v>3198</v>
      </c>
      <c r="D1855" t="s">
        <v>3156</v>
      </c>
      <c r="E1855">
        <v>1</v>
      </c>
      <c r="F1855">
        <f t="shared" si="28"/>
        <v>1</v>
      </c>
    </row>
    <row r="1856" spans="2:6">
      <c r="B1856" t="s">
        <v>3537</v>
      </c>
      <c r="C1856" t="s">
        <v>3198</v>
      </c>
      <c r="D1856" t="s">
        <v>3157</v>
      </c>
      <c r="E1856">
        <v>1</v>
      </c>
      <c r="F1856">
        <f t="shared" si="28"/>
        <v>1</v>
      </c>
    </row>
    <row r="1857" spans="2:6">
      <c r="B1857" t="s">
        <v>3537</v>
      </c>
      <c r="C1857" t="s">
        <v>3568</v>
      </c>
      <c r="D1857" t="s">
        <v>3156</v>
      </c>
      <c r="E1857">
        <v>1</v>
      </c>
      <c r="F1857">
        <f t="shared" si="28"/>
        <v>1</v>
      </c>
    </row>
    <row r="1858" spans="2:6">
      <c r="B1858" t="s">
        <v>3537</v>
      </c>
      <c r="C1858" t="s">
        <v>3568</v>
      </c>
      <c r="D1858" t="s">
        <v>3157</v>
      </c>
      <c r="E1858">
        <v>1</v>
      </c>
      <c r="F1858">
        <f t="shared" si="28"/>
        <v>1</v>
      </c>
    </row>
    <row r="1859" spans="2:6">
      <c r="B1859" t="s">
        <v>3537</v>
      </c>
      <c r="C1859" t="s">
        <v>3569</v>
      </c>
      <c r="D1859" t="s">
        <v>3156</v>
      </c>
      <c r="E1859">
        <v>1</v>
      </c>
      <c r="F1859">
        <f t="shared" si="28"/>
        <v>1</v>
      </c>
    </row>
    <row r="1860" spans="2:6">
      <c r="B1860" t="s">
        <v>3537</v>
      </c>
      <c r="C1860" t="s">
        <v>3569</v>
      </c>
      <c r="D1860" t="s">
        <v>3157</v>
      </c>
      <c r="E1860">
        <v>1</v>
      </c>
      <c r="F1860">
        <f t="shared" si="28"/>
        <v>1</v>
      </c>
    </row>
    <row r="1861" spans="2:6">
      <c r="B1861" t="s">
        <v>3537</v>
      </c>
      <c r="C1861" t="s">
        <v>3570</v>
      </c>
      <c r="D1861" t="s">
        <v>3156</v>
      </c>
      <c r="E1861">
        <v>1</v>
      </c>
      <c r="F1861">
        <f t="shared" si="28"/>
        <v>1</v>
      </c>
    </row>
    <row r="1862" spans="2:6">
      <c r="B1862" t="s">
        <v>3537</v>
      </c>
      <c r="C1862" t="s">
        <v>3570</v>
      </c>
      <c r="D1862" t="s">
        <v>3157</v>
      </c>
      <c r="E1862">
        <v>1</v>
      </c>
      <c r="F1862">
        <f t="shared" ref="F1862:F1925" si="29">E1862</f>
        <v>1</v>
      </c>
    </row>
    <row r="1863" spans="2:6">
      <c r="B1863" t="s">
        <v>3537</v>
      </c>
      <c r="C1863" t="s">
        <v>3571</v>
      </c>
      <c r="D1863" t="s">
        <v>3156</v>
      </c>
      <c r="E1863">
        <v>1</v>
      </c>
      <c r="F1863">
        <f t="shared" si="29"/>
        <v>1</v>
      </c>
    </row>
    <row r="1864" spans="2:6">
      <c r="B1864" t="s">
        <v>3537</v>
      </c>
      <c r="C1864" t="s">
        <v>3571</v>
      </c>
      <c r="D1864" t="s">
        <v>3157</v>
      </c>
      <c r="E1864">
        <v>1</v>
      </c>
      <c r="F1864">
        <f t="shared" si="29"/>
        <v>1</v>
      </c>
    </row>
    <row r="1865" spans="2:6">
      <c r="B1865" t="s">
        <v>3538</v>
      </c>
      <c r="C1865" t="s">
        <v>3198</v>
      </c>
      <c r="D1865" t="s">
        <v>3156</v>
      </c>
      <c r="E1865">
        <v>1</v>
      </c>
      <c r="F1865">
        <f t="shared" si="29"/>
        <v>1</v>
      </c>
    </row>
    <row r="1866" spans="2:6">
      <c r="B1866" t="s">
        <v>3538</v>
      </c>
      <c r="C1866" t="s">
        <v>3198</v>
      </c>
      <c r="D1866" t="s">
        <v>3157</v>
      </c>
      <c r="E1866">
        <v>1</v>
      </c>
      <c r="F1866">
        <f t="shared" si="29"/>
        <v>1</v>
      </c>
    </row>
    <row r="1867" spans="2:6">
      <c r="B1867" t="s">
        <v>3538</v>
      </c>
      <c r="C1867" t="s">
        <v>3568</v>
      </c>
      <c r="D1867" t="s">
        <v>3156</v>
      </c>
      <c r="E1867">
        <v>1</v>
      </c>
      <c r="F1867">
        <f t="shared" si="29"/>
        <v>1</v>
      </c>
    </row>
    <row r="1868" spans="2:6">
      <c r="B1868" t="s">
        <v>3538</v>
      </c>
      <c r="C1868" t="s">
        <v>3568</v>
      </c>
      <c r="D1868" t="s">
        <v>3157</v>
      </c>
      <c r="E1868">
        <v>1</v>
      </c>
      <c r="F1868">
        <f t="shared" si="29"/>
        <v>1</v>
      </c>
    </row>
    <row r="1869" spans="2:6">
      <c r="B1869" t="s">
        <v>3538</v>
      </c>
      <c r="C1869" t="s">
        <v>3569</v>
      </c>
      <c r="D1869" t="s">
        <v>3156</v>
      </c>
      <c r="E1869">
        <v>1</v>
      </c>
      <c r="F1869">
        <f t="shared" si="29"/>
        <v>1</v>
      </c>
    </row>
    <row r="1870" spans="2:6">
      <c r="B1870" t="s">
        <v>3538</v>
      </c>
      <c r="C1870" t="s">
        <v>3569</v>
      </c>
      <c r="D1870" t="s">
        <v>3157</v>
      </c>
      <c r="E1870">
        <v>1</v>
      </c>
      <c r="F1870">
        <f t="shared" si="29"/>
        <v>1</v>
      </c>
    </row>
    <row r="1871" spans="2:6">
      <c r="B1871" t="s">
        <v>3538</v>
      </c>
      <c r="C1871" t="s">
        <v>3570</v>
      </c>
      <c r="D1871" t="s">
        <v>3156</v>
      </c>
      <c r="E1871">
        <v>1</v>
      </c>
      <c r="F1871">
        <f t="shared" si="29"/>
        <v>1</v>
      </c>
    </row>
    <row r="1872" spans="2:6">
      <c r="B1872" t="s">
        <v>3538</v>
      </c>
      <c r="C1872" t="s">
        <v>3570</v>
      </c>
      <c r="D1872" t="s">
        <v>3157</v>
      </c>
      <c r="E1872">
        <v>1</v>
      </c>
      <c r="F1872">
        <f t="shared" si="29"/>
        <v>1</v>
      </c>
    </row>
    <row r="1873" spans="2:6">
      <c r="B1873" t="s">
        <v>3538</v>
      </c>
      <c r="C1873" t="s">
        <v>3571</v>
      </c>
      <c r="D1873" t="s">
        <v>3156</v>
      </c>
      <c r="E1873">
        <v>1</v>
      </c>
      <c r="F1873">
        <f t="shared" si="29"/>
        <v>1</v>
      </c>
    </row>
    <row r="1874" spans="2:6">
      <c r="B1874" t="s">
        <v>3538</v>
      </c>
      <c r="C1874" t="s">
        <v>3571</v>
      </c>
      <c r="D1874" t="s">
        <v>3157</v>
      </c>
      <c r="E1874">
        <v>1</v>
      </c>
      <c r="F1874">
        <f t="shared" si="29"/>
        <v>1</v>
      </c>
    </row>
    <row r="1875" spans="2:6">
      <c r="B1875" t="s">
        <v>3539</v>
      </c>
      <c r="C1875" t="s">
        <v>3198</v>
      </c>
      <c r="D1875" t="s">
        <v>3156</v>
      </c>
      <c r="E1875">
        <v>1</v>
      </c>
      <c r="F1875">
        <f t="shared" si="29"/>
        <v>1</v>
      </c>
    </row>
    <row r="1876" spans="2:6">
      <c r="B1876" t="s">
        <v>3539</v>
      </c>
      <c r="C1876" t="s">
        <v>3198</v>
      </c>
      <c r="D1876" t="s">
        <v>3157</v>
      </c>
      <c r="E1876">
        <v>1</v>
      </c>
      <c r="F1876">
        <f t="shared" si="29"/>
        <v>1</v>
      </c>
    </row>
    <row r="1877" spans="2:6">
      <c r="B1877" t="s">
        <v>3539</v>
      </c>
      <c r="C1877" t="s">
        <v>3568</v>
      </c>
      <c r="D1877" t="s">
        <v>3156</v>
      </c>
      <c r="E1877">
        <v>1</v>
      </c>
      <c r="F1877">
        <f t="shared" si="29"/>
        <v>1</v>
      </c>
    </row>
    <row r="1878" spans="2:6">
      <c r="B1878" t="s">
        <v>3539</v>
      </c>
      <c r="C1878" t="s">
        <v>3568</v>
      </c>
      <c r="D1878" t="s">
        <v>3157</v>
      </c>
      <c r="E1878">
        <v>1</v>
      </c>
      <c r="F1878">
        <f t="shared" si="29"/>
        <v>1</v>
      </c>
    </row>
    <row r="1879" spans="2:6">
      <c r="B1879" t="s">
        <v>3539</v>
      </c>
      <c r="C1879" t="s">
        <v>3569</v>
      </c>
      <c r="D1879" t="s">
        <v>3156</v>
      </c>
      <c r="E1879">
        <v>1</v>
      </c>
      <c r="F1879">
        <f t="shared" si="29"/>
        <v>1</v>
      </c>
    </row>
    <row r="1880" spans="2:6">
      <c r="B1880" t="s">
        <v>3539</v>
      </c>
      <c r="C1880" t="s">
        <v>3569</v>
      </c>
      <c r="D1880" t="s">
        <v>3157</v>
      </c>
      <c r="E1880">
        <v>1</v>
      </c>
      <c r="F1880">
        <f t="shared" si="29"/>
        <v>1</v>
      </c>
    </row>
    <row r="1881" spans="2:6">
      <c r="B1881" t="s">
        <v>3539</v>
      </c>
      <c r="C1881" t="s">
        <v>3570</v>
      </c>
      <c r="D1881" t="s">
        <v>3156</v>
      </c>
      <c r="E1881">
        <v>1</v>
      </c>
      <c r="F1881">
        <f t="shared" si="29"/>
        <v>1</v>
      </c>
    </row>
    <row r="1882" spans="2:6">
      <c r="B1882" t="s">
        <v>3539</v>
      </c>
      <c r="C1882" t="s">
        <v>3570</v>
      </c>
      <c r="D1882" t="s">
        <v>3157</v>
      </c>
      <c r="E1882">
        <v>1</v>
      </c>
      <c r="F1882">
        <f t="shared" si="29"/>
        <v>1</v>
      </c>
    </row>
    <row r="1883" spans="2:6">
      <c r="B1883" t="s">
        <v>3539</v>
      </c>
      <c r="C1883" t="s">
        <v>3571</v>
      </c>
      <c r="D1883" t="s">
        <v>3156</v>
      </c>
      <c r="E1883">
        <v>1</v>
      </c>
      <c r="F1883">
        <f t="shared" si="29"/>
        <v>1</v>
      </c>
    </row>
    <row r="1884" spans="2:6">
      <c r="B1884" t="s">
        <v>3539</v>
      </c>
      <c r="C1884" t="s">
        <v>3571</v>
      </c>
      <c r="D1884" t="s">
        <v>3157</v>
      </c>
      <c r="E1884">
        <v>1</v>
      </c>
      <c r="F1884">
        <f t="shared" si="29"/>
        <v>1</v>
      </c>
    </row>
    <row r="1885" spans="2:6">
      <c r="B1885" t="s">
        <v>3540</v>
      </c>
      <c r="C1885" t="s">
        <v>3198</v>
      </c>
      <c r="D1885" t="s">
        <v>3156</v>
      </c>
      <c r="E1885">
        <v>1</v>
      </c>
      <c r="F1885">
        <f t="shared" si="29"/>
        <v>1</v>
      </c>
    </row>
    <row r="1886" spans="2:6">
      <c r="B1886" t="s">
        <v>3540</v>
      </c>
      <c r="C1886" t="s">
        <v>3198</v>
      </c>
      <c r="D1886" t="s">
        <v>3157</v>
      </c>
      <c r="E1886">
        <v>1</v>
      </c>
      <c r="F1886">
        <f t="shared" si="29"/>
        <v>1</v>
      </c>
    </row>
    <row r="1887" spans="2:6">
      <c r="B1887" t="s">
        <v>3540</v>
      </c>
      <c r="C1887" t="s">
        <v>3568</v>
      </c>
      <c r="D1887" t="s">
        <v>3156</v>
      </c>
      <c r="E1887">
        <v>1</v>
      </c>
      <c r="F1887">
        <f t="shared" si="29"/>
        <v>1</v>
      </c>
    </row>
    <row r="1888" spans="2:6">
      <c r="B1888" t="s">
        <v>3540</v>
      </c>
      <c r="C1888" t="s">
        <v>3568</v>
      </c>
      <c r="D1888" t="s">
        <v>3157</v>
      </c>
      <c r="E1888">
        <v>1</v>
      </c>
      <c r="F1888">
        <f t="shared" si="29"/>
        <v>1</v>
      </c>
    </row>
    <row r="1889" spans="2:6">
      <c r="B1889" t="s">
        <v>3540</v>
      </c>
      <c r="C1889" t="s">
        <v>3569</v>
      </c>
      <c r="D1889" t="s">
        <v>3156</v>
      </c>
      <c r="E1889">
        <v>1</v>
      </c>
      <c r="F1889">
        <f t="shared" si="29"/>
        <v>1</v>
      </c>
    </row>
    <row r="1890" spans="2:6">
      <c r="B1890" t="s">
        <v>3540</v>
      </c>
      <c r="C1890" t="s">
        <v>3569</v>
      </c>
      <c r="D1890" t="s">
        <v>3157</v>
      </c>
      <c r="E1890">
        <v>1</v>
      </c>
      <c r="F1890">
        <f t="shared" si="29"/>
        <v>1</v>
      </c>
    </row>
    <row r="1891" spans="2:6">
      <c r="B1891" t="s">
        <v>3540</v>
      </c>
      <c r="C1891" t="s">
        <v>3570</v>
      </c>
      <c r="D1891" t="s">
        <v>3156</v>
      </c>
      <c r="E1891">
        <v>1</v>
      </c>
      <c r="F1891">
        <f t="shared" si="29"/>
        <v>1</v>
      </c>
    </row>
    <row r="1892" spans="2:6">
      <c r="B1892" t="s">
        <v>3540</v>
      </c>
      <c r="C1892" t="s">
        <v>3570</v>
      </c>
      <c r="D1892" t="s">
        <v>3157</v>
      </c>
      <c r="E1892">
        <v>1</v>
      </c>
      <c r="F1892">
        <f t="shared" si="29"/>
        <v>1</v>
      </c>
    </row>
    <row r="1893" spans="2:6">
      <c r="B1893" t="s">
        <v>3540</v>
      </c>
      <c r="C1893" t="s">
        <v>3571</v>
      </c>
      <c r="D1893" t="s">
        <v>3156</v>
      </c>
      <c r="E1893">
        <v>1</v>
      </c>
      <c r="F1893">
        <f t="shared" si="29"/>
        <v>1</v>
      </c>
    </row>
    <row r="1894" spans="2:6">
      <c r="B1894" t="s">
        <v>3540</v>
      </c>
      <c r="C1894" t="s">
        <v>3571</v>
      </c>
      <c r="D1894" t="s">
        <v>3157</v>
      </c>
      <c r="E1894">
        <v>1</v>
      </c>
      <c r="F1894">
        <f t="shared" si="29"/>
        <v>1</v>
      </c>
    </row>
    <row r="1895" spans="2:6">
      <c r="B1895" t="s">
        <v>3541</v>
      </c>
      <c r="C1895" t="s">
        <v>3198</v>
      </c>
      <c r="D1895" t="s">
        <v>3156</v>
      </c>
      <c r="E1895">
        <v>1</v>
      </c>
      <c r="F1895">
        <f t="shared" si="29"/>
        <v>1</v>
      </c>
    </row>
    <row r="1896" spans="2:6">
      <c r="B1896" t="s">
        <v>3541</v>
      </c>
      <c r="C1896" t="s">
        <v>3198</v>
      </c>
      <c r="D1896" t="s">
        <v>3157</v>
      </c>
      <c r="E1896">
        <v>1</v>
      </c>
      <c r="F1896">
        <f t="shared" si="29"/>
        <v>1</v>
      </c>
    </row>
    <row r="1897" spans="2:6">
      <c r="B1897" t="s">
        <v>3541</v>
      </c>
      <c r="C1897" t="s">
        <v>3568</v>
      </c>
      <c r="D1897" t="s">
        <v>3156</v>
      </c>
      <c r="E1897">
        <v>1</v>
      </c>
      <c r="F1897">
        <f t="shared" si="29"/>
        <v>1</v>
      </c>
    </row>
    <row r="1898" spans="2:6">
      <c r="B1898" t="s">
        <v>3541</v>
      </c>
      <c r="C1898" t="s">
        <v>3568</v>
      </c>
      <c r="D1898" t="s">
        <v>3157</v>
      </c>
      <c r="E1898">
        <v>1</v>
      </c>
      <c r="F1898">
        <f t="shared" si="29"/>
        <v>1</v>
      </c>
    </row>
    <row r="1899" spans="2:6">
      <c r="B1899" t="s">
        <v>3541</v>
      </c>
      <c r="C1899" t="s">
        <v>3569</v>
      </c>
      <c r="D1899" t="s">
        <v>3156</v>
      </c>
      <c r="E1899">
        <v>1</v>
      </c>
      <c r="F1899">
        <f t="shared" si="29"/>
        <v>1</v>
      </c>
    </row>
    <row r="1900" spans="2:6">
      <c r="B1900" t="s">
        <v>3541</v>
      </c>
      <c r="C1900" t="s">
        <v>3569</v>
      </c>
      <c r="D1900" t="s">
        <v>3157</v>
      </c>
      <c r="E1900">
        <v>1</v>
      </c>
      <c r="F1900">
        <f t="shared" si="29"/>
        <v>1</v>
      </c>
    </row>
    <row r="1901" spans="2:6">
      <c r="B1901" t="s">
        <v>3541</v>
      </c>
      <c r="C1901" t="s">
        <v>3570</v>
      </c>
      <c r="D1901" t="s">
        <v>3156</v>
      </c>
      <c r="E1901">
        <v>1</v>
      </c>
      <c r="F1901">
        <f t="shared" si="29"/>
        <v>1</v>
      </c>
    </row>
    <row r="1902" spans="2:6">
      <c r="B1902" t="s">
        <v>3541</v>
      </c>
      <c r="C1902" t="s">
        <v>3570</v>
      </c>
      <c r="D1902" t="s">
        <v>3157</v>
      </c>
      <c r="E1902">
        <v>1</v>
      </c>
      <c r="F1902">
        <f t="shared" si="29"/>
        <v>1</v>
      </c>
    </row>
    <row r="1903" spans="2:6">
      <c r="B1903" t="s">
        <v>3541</v>
      </c>
      <c r="C1903" t="s">
        <v>3571</v>
      </c>
      <c r="D1903" t="s">
        <v>3156</v>
      </c>
      <c r="E1903">
        <v>1</v>
      </c>
      <c r="F1903">
        <f t="shared" si="29"/>
        <v>1</v>
      </c>
    </row>
    <row r="1904" spans="2:6">
      <c r="B1904" t="s">
        <v>3541</v>
      </c>
      <c r="C1904" t="s">
        <v>3571</v>
      </c>
      <c r="D1904" t="s">
        <v>3157</v>
      </c>
      <c r="E1904">
        <v>1</v>
      </c>
      <c r="F1904">
        <f t="shared" si="29"/>
        <v>1</v>
      </c>
    </row>
    <row r="1905" spans="2:6">
      <c r="B1905" t="s">
        <v>3542</v>
      </c>
      <c r="C1905" t="s">
        <v>3198</v>
      </c>
      <c r="D1905" t="s">
        <v>3156</v>
      </c>
      <c r="E1905">
        <v>1</v>
      </c>
      <c r="F1905">
        <f t="shared" si="29"/>
        <v>1</v>
      </c>
    </row>
    <row r="1906" spans="2:6">
      <c r="B1906" t="s">
        <v>3542</v>
      </c>
      <c r="C1906" t="s">
        <v>3198</v>
      </c>
      <c r="D1906" t="s">
        <v>3157</v>
      </c>
      <c r="E1906">
        <v>1</v>
      </c>
      <c r="F1906">
        <f t="shared" si="29"/>
        <v>1</v>
      </c>
    </row>
    <row r="1907" spans="2:6">
      <c r="B1907" t="s">
        <v>3542</v>
      </c>
      <c r="C1907" t="s">
        <v>3568</v>
      </c>
      <c r="D1907" t="s">
        <v>3156</v>
      </c>
      <c r="E1907">
        <v>1</v>
      </c>
      <c r="F1907">
        <f t="shared" si="29"/>
        <v>1</v>
      </c>
    </row>
    <row r="1908" spans="2:6">
      <c r="B1908" t="s">
        <v>3542</v>
      </c>
      <c r="C1908" t="s">
        <v>3568</v>
      </c>
      <c r="D1908" t="s">
        <v>3157</v>
      </c>
      <c r="E1908">
        <v>1</v>
      </c>
      <c r="F1908">
        <f t="shared" si="29"/>
        <v>1</v>
      </c>
    </row>
    <row r="1909" spans="2:6">
      <c r="B1909" t="s">
        <v>3542</v>
      </c>
      <c r="C1909" t="s">
        <v>3569</v>
      </c>
      <c r="D1909" t="s">
        <v>3156</v>
      </c>
      <c r="E1909">
        <v>1</v>
      </c>
      <c r="F1909">
        <f t="shared" si="29"/>
        <v>1</v>
      </c>
    </row>
    <row r="1910" spans="2:6">
      <c r="B1910" t="s">
        <v>3542</v>
      </c>
      <c r="C1910" t="s">
        <v>3569</v>
      </c>
      <c r="D1910" t="s">
        <v>3157</v>
      </c>
      <c r="E1910">
        <v>1</v>
      </c>
      <c r="F1910">
        <f t="shared" si="29"/>
        <v>1</v>
      </c>
    </row>
    <row r="1911" spans="2:6">
      <c r="B1911" t="s">
        <v>3542</v>
      </c>
      <c r="C1911" t="s">
        <v>3570</v>
      </c>
      <c r="D1911" t="s">
        <v>3156</v>
      </c>
      <c r="E1911">
        <v>1</v>
      </c>
      <c r="F1911">
        <f t="shared" si="29"/>
        <v>1</v>
      </c>
    </row>
    <row r="1912" spans="2:6">
      <c r="B1912" t="s">
        <v>3542</v>
      </c>
      <c r="C1912" t="s">
        <v>3570</v>
      </c>
      <c r="D1912" t="s">
        <v>3157</v>
      </c>
      <c r="E1912">
        <v>1</v>
      </c>
      <c r="F1912">
        <f t="shared" si="29"/>
        <v>1</v>
      </c>
    </row>
    <row r="1913" spans="2:6">
      <c r="B1913" t="s">
        <v>3542</v>
      </c>
      <c r="C1913" t="s">
        <v>3571</v>
      </c>
      <c r="D1913" t="s">
        <v>3156</v>
      </c>
      <c r="E1913">
        <v>1</v>
      </c>
      <c r="F1913">
        <f t="shared" si="29"/>
        <v>1</v>
      </c>
    </row>
    <row r="1914" spans="2:6">
      <c r="B1914" t="s">
        <v>3542</v>
      </c>
      <c r="C1914" t="s">
        <v>3571</v>
      </c>
      <c r="D1914" t="s">
        <v>3157</v>
      </c>
      <c r="E1914">
        <v>1</v>
      </c>
      <c r="F1914">
        <f t="shared" si="29"/>
        <v>1</v>
      </c>
    </row>
    <row r="1915" spans="2:6">
      <c r="B1915" t="s">
        <v>3543</v>
      </c>
      <c r="C1915" t="s">
        <v>3198</v>
      </c>
      <c r="D1915" t="s">
        <v>3156</v>
      </c>
      <c r="E1915">
        <v>1</v>
      </c>
      <c r="F1915">
        <f t="shared" si="29"/>
        <v>1</v>
      </c>
    </row>
    <row r="1916" spans="2:6">
      <c r="B1916" t="s">
        <v>3543</v>
      </c>
      <c r="C1916" t="s">
        <v>3198</v>
      </c>
      <c r="D1916" t="s">
        <v>3157</v>
      </c>
      <c r="E1916">
        <v>1</v>
      </c>
      <c r="F1916">
        <f t="shared" si="29"/>
        <v>1</v>
      </c>
    </row>
    <row r="1917" spans="2:6">
      <c r="B1917" t="s">
        <v>3543</v>
      </c>
      <c r="C1917" t="s">
        <v>3568</v>
      </c>
      <c r="D1917" t="s">
        <v>3156</v>
      </c>
      <c r="E1917">
        <v>1</v>
      </c>
      <c r="F1917">
        <f t="shared" si="29"/>
        <v>1</v>
      </c>
    </row>
    <row r="1918" spans="2:6">
      <c r="B1918" t="s">
        <v>3543</v>
      </c>
      <c r="C1918" t="s">
        <v>3568</v>
      </c>
      <c r="D1918" t="s">
        <v>3157</v>
      </c>
      <c r="E1918">
        <v>1</v>
      </c>
      <c r="F1918">
        <f t="shared" si="29"/>
        <v>1</v>
      </c>
    </row>
    <row r="1919" spans="2:6">
      <c r="B1919" t="s">
        <v>3543</v>
      </c>
      <c r="C1919" t="s">
        <v>3569</v>
      </c>
      <c r="D1919" t="s">
        <v>3156</v>
      </c>
      <c r="E1919">
        <v>1</v>
      </c>
      <c r="F1919">
        <f t="shared" si="29"/>
        <v>1</v>
      </c>
    </row>
    <row r="1920" spans="2:6">
      <c r="B1920" t="s">
        <v>3543</v>
      </c>
      <c r="C1920" t="s">
        <v>3569</v>
      </c>
      <c r="D1920" t="s">
        <v>3157</v>
      </c>
      <c r="E1920">
        <v>1</v>
      </c>
      <c r="F1920">
        <f t="shared" si="29"/>
        <v>1</v>
      </c>
    </row>
    <row r="1921" spans="2:6">
      <c r="B1921" t="s">
        <v>3543</v>
      </c>
      <c r="C1921" t="s">
        <v>3570</v>
      </c>
      <c r="D1921" t="s">
        <v>3156</v>
      </c>
      <c r="E1921">
        <v>1</v>
      </c>
      <c r="F1921">
        <f t="shared" si="29"/>
        <v>1</v>
      </c>
    </row>
    <row r="1922" spans="2:6">
      <c r="B1922" t="s">
        <v>3543</v>
      </c>
      <c r="C1922" t="s">
        <v>3570</v>
      </c>
      <c r="D1922" t="s">
        <v>3157</v>
      </c>
      <c r="E1922">
        <v>1</v>
      </c>
      <c r="F1922">
        <f t="shared" si="29"/>
        <v>1</v>
      </c>
    </row>
    <row r="1923" spans="2:6">
      <c r="B1923" t="s">
        <v>3543</v>
      </c>
      <c r="C1923" t="s">
        <v>3571</v>
      </c>
      <c r="D1923" t="s">
        <v>3156</v>
      </c>
      <c r="E1923">
        <v>1</v>
      </c>
      <c r="F1923">
        <f t="shared" si="29"/>
        <v>1</v>
      </c>
    </row>
    <row r="1924" spans="2:6">
      <c r="B1924" t="s">
        <v>3543</v>
      </c>
      <c r="C1924" t="s">
        <v>3571</v>
      </c>
      <c r="D1924" t="s">
        <v>3157</v>
      </c>
      <c r="E1924">
        <v>1</v>
      </c>
      <c r="F1924">
        <f t="shared" si="29"/>
        <v>1</v>
      </c>
    </row>
    <row r="1925" spans="2:6">
      <c r="B1925" t="s">
        <v>3544</v>
      </c>
      <c r="C1925" t="s">
        <v>3198</v>
      </c>
      <c r="D1925" t="s">
        <v>3156</v>
      </c>
      <c r="E1925">
        <v>1</v>
      </c>
      <c r="F1925">
        <f t="shared" si="29"/>
        <v>1</v>
      </c>
    </row>
    <row r="1926" spans="2:6">
      <c r="B1926" t="s">
        <v>3544</v>
      </c>
      <c r="C1926" t="s">
        <v>3198</v>
      </c>
      <c r="D1926" t="s">
        <v>3157</v>
      </c>
      <c r="E1926">
        <v>1</v>
      </c>
      <c r="F1926">
        <f t="shared" ref="F1926:F1989" si="30">E1926</f>
        <v>1</v>
      </c>
    </row>
    <row r="1927" spans="2:6">
      <c r="B1927" t="s">
        <v>3544</v>
      </c>
      <c r="C1927" t="s">
        <v>3568</v>
      </c>
      <c r="D1927" t="s">
        <v>3156</v>
      </c>
      <c r="E1927">
        <v>1</v>
      </c>
      <c r="F1927">
        <f t="shared" si="30"/>
        <v>1</v>
      </c>
    </row>
    <row r="1928" spans="2:6">
      <c r="B1928" t="s">
        <v>3544</v>
      </c>
      <c r="C1928" t="s">
        <v>3568</v>
      </c>
      <c r="D1928" t="s">
        <v>3157</v>
      </c>
      <c r="E1928">
        <v>1</v>
      </c>
      <c r="F1928">
        <f t="shared" si="30"/>
        <v>1</v>
      </c>
    </row>
    <row r="1929" spans="2:6">
      <c r="B1929" t="s">
        <v>3544</v>
      </c>
      <c r="C1929" t="s">
        <v>3569</v>
      </c>
      <c r="D1929" t="s">
        <v>3156</v>
      </c>
      <c r="E1929">
        <v>1</v>
      </c>
      <c r="F1929">
        <f t="shared" si="30"/>
        <v>1</v>
      </c>
    </row>
    <row r="1930" spans="2:6">
      <c r="B1930" t="s">
        <v>3544</v>
      </c>
      <c r="C1930" t="s">
        <v>3569</v>
      </c>
      <c r="D1930" t="s">
        <v>3157</v>
      </c>
      <c r="E1930">
        <v>1</v>
      </c>
      <c r="F1930">
        <f t="shared" si="30"/>
        <v>1</v>
      </c>
    </row>
    <row r="1931" spans="2:6">
      <c r="B1931" t="s">
        <v>3544</v>
      </c>
      <c r="C1931" t="s">
        <v>3570</v>
      </c>
      <c r="D1931" t="s">
        <v>3156</v>
      </c>
      <c r="E1931">
        <v>1</v>
      </c>
      <c r="F1931">
        <f t="shared" si="30"/>
        <v>1</v>
      </c>
    </row>
    <row r="1932" spans="2:6">
      <c r="B1932" t="s">
        <v>3544</v>
      </c>
      <c r="C1932" t="s">
        <v>3570</v>
      </c>
      <c r="D1932" t="s">
        <v>3157</v>
      </c>
      <c r="E1932">
        <v>1</v>
      </c>
      <c r="F1932">
        <f t="shared" si="30"/>
        <v>1</v>
      </c>
    </row>
    <row r="1933" spans="2:6">
      <c r="B1933" t="s">
        <v>3544</v>
      </c>
      <c r="C1933" t="s">
        <v>3571</v>
      </c>
      <c r="D1933" t="s">
        <v>3156</v>
      </c>
      <c r="E1933">
        <v>1</v>
      </c>
      <c r="F1933">
        <f t="shared" si="30"/>
        <v>1</v>
      </c>
    </row>
    <row r="1934" spans="2:6">
      <c r="B1934" t="s">
        <v>3544</v>
      </c>
      <c r="C1934" t="s">
        <v>3571</v>
      </c>
      <c r="D1934" t="s">
        <v>3157</v>
      </c>
      <c r="E1934">
        <v>1</v>
      </c>
      <c r="F1934">
        <f t="shared" si="30"/>
        <v>1</v>
      </c>
    </row>
    <row r="1935" spans="2:6">
      <c r="B1935" t="s">
        <v>3545</v>
      </c>
      <c r="C1935" t="s">
        <v>3198</v>
      </c>
      <c r="D1935" t="s">
        <v>3156</v>
      </c>
      <c r="E1935">
        <v>1</v>
      </c>
      <c r="F1935">
        <f t="shared" si="30"/>
        <v>1</v>
      </c>
    </row>
    <row r="1936" spans="2:6">
      <c r="B1936" t="s">
        <v>3545</v>
      </c>
      <c r="C1936" t="s">
        <v>3198</v>
      </c>
      <c r="D1936" t="s">
        <v>3157</v>
      </c>
      <c r="E1936">
        <v>1</v>
      </c>
      <c r="F1936">
        <f t="shared" si="30"/>
        <v>1</v>
      </c>
    </row>
    <row r="1937" spans="2:6">
      <c r="B1937" t="s">
        <v>3545</v>
      </c>
      <c r="C1937" t="s">
        <v>3568</v>
      </c>
      <c r="D1937" t="s">
        <v>3156</v>
      </c>
      <c r="E1937">
        <v>1</v>
      </c>
      <c r="F1937">
        <f t="shared" si="30"/>
        <v>1</v>
      </c>
    </row>
    <row r="1938" spans="2:6">
      <c r="B1938" t="s">
        <v>3545</v>
      </c>
      <c r="C1938" t="s">
        <v>3568</v>
      </c>
      <c r="D1938" t="s">
        <v>3157</v>
      </c>
      <c r="E1938">
        <v>1</v>
      </c>
      <c r="F1938">
        <f t="shared" si="30"/>
        <v>1</v>
      </c>
    </row>
    <row r="1939" spans="2:6">
      <c r="B1939" t="s">
        <v>3545</v>
      </c>
      <c r="C1939" t="s">
        <v>3569</v>
      </c>
      <c r="D1939" t="s">
        <v>3156</v>
      </c>
      <c r="E1939">
        <v>1</v>
      </c>
      <c r="F1939">
        <f t="shared" si="30"/>
        <v>1</v>
      </c>
    </row>
    <row r="1940" spans="2:6">
      <c r="B1940" t="s">
        <v>3545</v>
      </c>
      <c r="C1940" t="s">
        <v>3569</v>
      </c>
      <c r="D1940" t="s">
        <v>3157</v>
      </c>
      <c r="E1940">
        <v>1</v>
      </c>
      <c r="F1940">
        <f t="shared" si="30"/>
        <v>1</v>
      </c>
    </row>
    <row r="1941" spans="2:6">
      <c r="B1941" t="s">
        <v>3545</v>
      </c>
      <c r="C1941" t="s">
        <v>3570</v>
      </c>
      <c r="D1941" t="s">
        <v>3156</v>
      </c>
      <c r="E1941">
        <v>1</v>
      </c>
      <c r="F1941">
        <f t="shared" si="30"/>
        <v>1</v>
      </c>
    </row>
    <row r="1942" spans="2:6">
      <c r="B1942" t="s">
        <v>3545</v>
      </c>
      <c r="C1942" t="s">
        <v>3570</v>
      </c>
      <c r="D1942" t="s">
        <v>3157</v>
      </c>
      <c r="E1942">
        <v>1</v>
      </c>
      <c r="F1942">
        <f t="shared" si="30"/>
        <v>1</v>
      </c>
    </row>
    <row r="1943" spans="2:6">
      <c r="B1943" t="s">
        <v>3545</v>
      </c>
      <c r="C1943" t="s">
        <v>3571</v>
      </c>
      <c r="D1943" t="s">
        <v>3156</v>
      </c>
      <c r="E1943">
        <v>1</v>
      </c>
      <c r="F1943">
        <f t="shared" si="30"/>
        <v>1</v>
      </c>
    </row>
    <row r="1944" spans="2:6">
      <c r="B1944" t="s">
        <v>3545</v>
      </c>
      <c r="C1944" t="s">
        <v>3571</v>
      </c>
      <c r="D1944" t="s">
        <v>3157</v>
      </c>
      <c r="E1944">
        <v>1</v>
      </c>
      <c r="F1944">
        <f t="shared" si="30"/>
        <v>1</v>
      </c>
    </row>
    <row r="1945" spans="2:6">
      <c r="B1945" t="s">
        <v>3546</v>
      </c>
      <c r="C1945" t="s">
        <v>3198</v>
      </c>
      <c r="D1945" t="s">
        <v>3156</v>
      </c>
      <c r="E1945">
        <v>1</v>
      </c>
      <c r="F1945">
        <f t="shared" si="30"/>
        <v>1</v>
      </c>
    </row>
    <row r="1946" spans="2:6">
      <c r="B1946" t="s">
        <v>3546</v>
      </c>
      <c r="C1946" t="s">
        <v>3198</v>
      </c>
      <c r="D1946" t="s">
        <v>3157</v>
      </c>
      <c r="E1946">
        <v>1</v>
      </c>
      <c r="F1946">
        <f t="shared" si="30"/>
        <v>1</v>
      </c>
    </row>
    <row r="1947" spans="2:6">
      <c r="B1947" t="s">
        <v>3546</v>
      </c>
      <c r="C1947" t="s">
        <v>3568</v>
      </c>
      <c r="D1947" t="s">
        <v>3156</v>
      </c>
      <c r="E1947">
        <v>1</v>
      </c>
      <c r="F1947">
        <f t="shared" si="30"/>
        <v>1</v>
      </c>
    </row>
    <row r="1948" spans="2:6">
      <c r="B1948" t="s">
        <v>3546</v>
      </c>
      <c r="C1948" t="s">
        <v>3568</v>
      </c>
      <c r="D1948" t="s">
        <v>3157</v>
      </c>
      <c r="E1948">
        <v>1</v>
      </c>
      <c r="F1948">
        <f t="shared" si="30"/>
        <v>1</v>
      </c>
    </row>
    <row r="1949" spans="2:6">
      <c r="B1949" t="s">
        <v>3546</v>
      </c>
      <c r="C1949" t="s">
        <v>3569</v>
      </c>
      <c r="D1949" t="s">
        <v>3156</v>
      </c>
      <c r="E1949">
        <v>1</v>
      </c>
      <c r="F1949">
        <f t="shared" si="30"/>
        <v>1</v>
      </c>
    </row>
    <row r="1950" spans="2:6">
      <c r="B1950" t="s">
        <v>3546</v>
      </c>
      <c r="C1950" t="s">
        <v>3569</v>
      </c>
      <c r="D1950" t="s">
        <v>3157</v>
      </c>
      <c r="E1950">
        <v>1</v>
      </c>
      <c r="F1950">
        <f t="shared" si="30"/>
        <v>1</v>
      </c>
    </row>
    <row r="1951" spans="2:6">
      <c r="B1951" t="s">
        <v>3546</v>
      </c>
      <c r="C1951" t="s">
        <v>3570</v>
      </c>
      <c r="D1951" t="s">
        <v>3156</v>
      </c>
      <c r="E1951">
        <v>1</v>
      </c>
      <c r="F1951">
        <f t="shared" si="30"/>
        <v>1</v>
      </c>
    </row>
    <row r="1952" spans="2:6">
      <c r="B1952" t="s">
        <v>3546</v>
      </c>
      <c r="C1952" t="s">
        <v>3570</v>
      </c>
      <c r="D1952" t="s">
        <v>3157</v>
      </c>
      <c r="E1952">
        <v>1</v>
      </c>
      <c r="F1952">
        <f t="shared" si="30"/>
        <v>1</v>
      </c>
    </row>
    <row r="1953" spans="2:6">
      <c r="B1953" t="s">
        <v>3546</v>
      </c>
      <c r="C1953" t="s">
        <v>3571</v>
      </c>
      <c r="D1953" t="s">
        <v>3156</v>
      </c>
      <c r="E1953">
        <v>1</v>
      </c>
      <c r="F1953">
        <f t="shared" si="30"/>
        <v>1</v>
      </c>
    </row>
    <row r="1954" spans="2:6">
      <c r="B1954" t="s">
        <v>3546</v>
      </c>
      <c r="C1954" t="s">
        <v>3571</v>
      </c>
      <c r="D1954" t="s">
        <v>3157</v>
      </c>
      <c r="E1954">
        <v>1</v>
      </c>
      <c r="F1954">
        <f t="shared" si="30"/>
        <v>1</v>
      </c>
    </row>
    <row r="1955" spans="2:6">
      <c r="B1955" t="s">
        <v>3547</v>
      </c>
      <c r="C1955" t="s">
        <v>3198</v>
      </c>
      <c r="D1955" t="s">
        <v>3156</v>
      </c>
      <c r="E1955">
        <v>1</v>
      </c>
      <c r="F1955">
        <f t="shared" si="30"/>
        <v>1</v>
      </c>
    </row>
    <row r="1956" spans="2:6">
      <c r="B1956" t="s">
        <v>3547</v>
      </c>
      <c r="C1956" t="s">
        <v>3198</v>
      </c>
      <c r="D1956" t="s">
        <v>3157</v>
      </c>
      <c r="E1956">
        <v>1</v>
      </c>
      <c r="F1956">
        <f t="shared" si="30"/>
        <v>1</v>
      </c>
    </row>
    <row r="1957" spans="2:6">
      <c r="B1957" t="s">
        <v>3547</v>
      </c>
      <c r="C1957" t="s">
        <v>3568</v>
      </c>
      <c r="D1957" t="s">
        <v>3156</v>
      </c>
      <c r="E1957">
        <v>1</v>
      </c>
      <c r="F1957">
        <f t="shared" si="30"/>
        <v>1</v>
      </c>
    </row>
    <row r="1958" spans="2:6">
      <c r="B1958" t="s">
        <v>3547</v>
      </c>
      <c r="C1958" t="s">
        <v>3568</v>
      </c>
      <c r="D1958" t="s">
        <v>3157</v>
      </c>
      <c r="E1958">
        <v>1</v>
      </c>
      <c r="F1958">
        <f t="shared" si="30"/>
        <v>1</v>
      </c>
    </row>
    <row r="1959" spans="2:6">
      <c r="B1959" t="s">
        <v>3547</v>
      </c>
      <c r="C1959" t="s">
        <v>3569</v>
      </c>
      <c r="D1959" t="s">
        <v>3156</v>
      </c>
      <c r="E1959">
        <v>1</v>
      </c>
      <c r="F1959">
        <f t="shared" si="30"/>
        <v>1</v>
      </c>
    </row>
    <row r="1960" spans="2:6">
      <c r="B1960" t="s">
        <v>3547</v>
      </c>
      <c r="C1960" t="s">
        <v>3569</v>
      </c>
      <c r="D1960" t="s">
        <v>3157</v>
      </c>
      <c r="E1960">
        <v>1</v>
      </c>
      <c r="F1960">
        <f t="shared" si="30"/>
        <v>1</v>
      </c>
    </row>
    <row r="1961" spans="2:6">
      <c r="B1961" t="s">
        <v>3547</v>
      </c>
      <c r="C1961" t="s">
        <v>3570</v>
      </c>
      <c r="D1961" t="s">
        <v>3156</v>
      </c>
      <c r="E1961">
        <v>1</v>
      </c>
      <c r="F1961">
        <f t="shared" si="30"/>
        <v>1</v>
      </c>
    </row>
    <row r="1962" spans="2:6">
      <c r="B1962" t="s">
        <v>3547</v>
      </c>
      <c r="C1962" t="s">
        <v>3570</v>
      </c>
      <c r="D1962" t="s">
        <v>3157</v>
      </c>
      <c r="E1962">
        <v>1</v>
      </c>
      <c r="F1962">
        <f t="shared" si="30"/>
        <v>1</v>
      </c>
    </row>
    <row r="1963" spans="2:6">
      <c r="B1963" t="s">
        <v>3547</v>
      </c>
      <c r="C1963" t="s">
        <v>3571</v>
      </c>
      <c r="D1963" t="s">
        <v>3156</v>
      </c>
      <c r="E1963">
        <v>1</v>
      </c>
      <c r="F1963">
        <f t="shared" si="30"/>
        <v>1</v>
      </c>
    </row>
    <row r="1964" spans="2:6">
      <c r="B1964" t="s">
        <v>3547</v>
      </c>
      <c r="C1964" t="s">
        <v>3571</v>
      </c>
      <c r="D1964" t="s">
        <v>3157</v>
      </c>
      <c r="E1964">
        <v>1</v>
      </c>
      <c r="F1964">
        <f t="shared" si="30"/>
        <v>1</v>
      </c>
    </row>
    <row r="1965" spans="2:6">
      <c r="B1965" t="s">
        <v>3548</v>
      </c>
      <c r="C1965" t="s">
        <v>3198</v>
      </c>
      <c r="D1965" t="s">
        <v>3156</v>
      </c>
      <c r="E1965">
        <v>1</v>
      </c>
      <c r="F1965">
        <f t="shared" si="30"/>
        <v>1</v>
      </c>
    </row>
    <row r="1966" spans="2:6">
      <c r="B1966" t="s">
        <v>3548</v>
      </c>
      <c r="C1966" t="s">
        <v>3198</v>
      </c>
      <c r="D1966" t="s">
        <v>3157</v>
      </c>
      <c r="E1966">
        <v>1</v>
      </c>
      <c r="F1966">
        <f t="shared" si="30"/>
        <v>1</v>
      </c>
    </row>
    <row r="1967" spans="2:6">
      <c r="B1967" t="s">
        <v>3548</v>
      </c>
      <c r="C1967" t="s">
        <v>3568</v>
      </c>
      <c r="D1967" t="s">
        <v>3156</v>
      </c>
      <c r="E1967">
        <v>1</v>
      </c>
      <c r="F1967">
        <f t="shared" si="30"/>
        <v>1</v>
      </c>
    </row>
    <row r="1968" spans="2:6">
      <c r="B1968" t="s">
        <v>3548</v>
      </c>
      <c r="C1968" t="s">
        <v>3568</v>
      </c>
      <c r="D1968" t="s">
        <v>3157</v>
      </c>
      <c r="E1968">
        <v>1</v>
      </c>
      <c r="F1968">
        <f t="shared" si="30"/>
        <v>1</v>
      </c>
    </row>
    <row r="1969" spans="2:6">
      <c r="B1969" t="s">
        <v>3548</v>
      </c>
      <c r="C1969" t="s">
        <v>3569</v>
      </c>
      <c r="D1969" t="s">
        <v>3156</v>
      </c>
      <c r="E1969">
        <v>1</v>
      </c>
      <c r="F1969">
        <f t="shared" si="30"/>
        <v>1</v>
      </c>
    </row>
    <row r="1970" spans="2:6">
      <c r="B1970" t="s">
        <v>3548</v>
      </c>
      <c r="C1970" t="s">
        <v>3569</v>
      </c>
      <c r="D1970" t="s">
        <v>3157</v>
      </c>
      <c r="E1970">
        <v>1</v>
      </c>
      <c r="F1970">
        <f t="shared" si="30"/>
        <v>1</v>
      </c>
    </row>
    <row r="1971" spans="2:6">
      <c r="B1971" t="s">
        <v>3548</v>
      </c>
      <c r="C1971" t="s">
        <v>3570</v>
      </c>
      <c r="D1971" t="s">
        <v>3156</v>
      </c>
      <c r="E1971">
        <v>1</v>
      </c>
      <c r="F1971">
        <f t="shared" si="30"/>
        <v>1</v>
      </c>
    </row>
    <row r="1972" spans="2:6">
      <c r="B1972" t="s">
        <v>3548</v>
      </c>
      <c r="C1972" t="s">
        <v>3570</v>
      </c>
      <c r="D1972" t="s">
        <v>3157</v>
      </c>
      <c r="E1972">
        <v>1</v>
      </c>
      <c r="F1972">
        <f t="shared" si="30"/>
        <v>1</v>
      </c>
    </row>
    <row r="1973" spans="2:6">
      <c r="B1973" t="s">
        <v>3548</v>
      </c>
      <c r="C1973" t="s">
        <v>3571</v>
      </c>
      <c r="D1973" t="s">
        <v>3156</v>
      </c>
      <c r="E1973">
        <v>1</v>
      </c>
      <c r="F1973">
        <f t="shared" si="30"/>
        <v>1</v>
      </c>
    </row>
    <row r="1974" spans="2:6">
      <c r="B1974" t="s">
        <v>3548</v>
      </c>
      <c r="C1974" t="s">
        <v>3571</v>
      </c>
      <c r="D1974" t="s">
        <v>3157</v>
      </c>
      <c r="E1974">
        <v>1</v>
      </c>
      <c r="F1974">
        <f t="shared" si="30"/>
        <v>1</v>
      </c>
    </row>
    <row r="1975" spans="2:6">
      <c r="B1975" t="s">
        <v>3549</v>
      </c>
      <c r="C1975" t="s">
        <v>3198</v>
      </c>
      <c r="D1975" t="s">
        <v>3156</v>
      </c>
      <c r="E1975">
        <v>1</v>
      </c>
      <c r="F1975">
        <f t="shared" si="30"/>
        <v>1</v>
      </c>
    </row>
    <row r="1976" spans="2:6">
      <c r="B1976" t="s">
        <v>3549</v>
      </c>
      <c r="C1976" t="s">
        <v>3198</v>
      </c>
      <c r="D1976" t="s">
        <v>3157</v>
      </c>
      <c r="E1976">
        <v>1</v>
      </c>
      <c r="F1976">
        <f t="shared" si="30"/>
        <v>1</v>
      </c>
    </row>
    <row r="1977" spans="2:6">
      <c r="B1977" t="s">
        <v>3549</v>
      </c>
      <c r="C1977" t="s">
        <v>3568</v>
      </c>
      <c r="D1977" t="s">
        <v>3156</v>
      </c>
      <c r="E1977">
        <v>1</v>
      </c>
      <c r="F1977">
        <f t="shared" si="30"/>
        <v>1</v>
      </c>
    </row>
    <row r="1978" spans="2:6">
      <c r="B1978" t="s">
        <v>3549</v>
      </c>
      <c r="C1978" t="s">
        <v>3568</v>
      </c>
      <c r="D1978" t="s">
        <v>3157</v>
      </c>
      <c r="E1978">
        <v>1</v>
      </c>
      <c r="F1978">
        <f t="shared" si="30"/>
        <v>1</v>
      </c>
    </row>
    <row r="1979" spans="2:6">
      <c r="B1979" t="s">
        <v>3549</v>
      </c>
      <c r="C1979" t="s">
        <v>3569</v>
      </c>
      <c r="D1979" t="s">
        <v>3156</v>
      </c>
      <c r="E1979">
        <v>1</v>
      </c>
      <c r="F1979">
        <f t="shared" si="30"/>
        <v>1</v>
      </c>
    </row>
    <row r="1980" spans="2:6">
      <c r="B1980" t="s">
        <v>3549</v>
      </c>
      <c r="C1980" t="s">
        <v>3569</v>
      </c>
      <c r="D1980" t="s">
        <v>3157</v>
      </c>
      <c r="E1980">
        <v>1</v>
      </c>
      <c r="F1980">
        <f t="shared" si="30"/>
        <v>1</v>
      </c>
    </row>
    <row r="1981" spans="2:6">
      <c r="B1981" t="s">
        <v>3549</v>
      </c>
      <c r="C1981" t="s">
        <v>3570</v>
      </c>
      <c r="D1981" t="s">
        <v>3156</v>
      </c>
      <c r="E1981">
        <v>1</v>
      </c>
      <c r="F1981">
        <f t="shared" si="30"/>
        <v>1</v>
      </c>
    </row>
    <row r="1982" spans="2:6">
      <c r="B1982" t="s">
        <v>3549</v>
      </c>
      <c r="C1982" t="s">
        <v>3570</v>
      </c>
      <c r="D1982" t="s">
        <v>3157</v>
      </c>
      <c r="E1982">
        <v>1</v>
      </c>
      <c r="F1982">
        <f t="shared" si="30"/>
        <v>1</v>
      </c>
    </row>
    <row r="1983" spans="2:6">
      <c r="B1983" t="s">
        <v>3549</v>
      </c>
      <c r="C1983" t="s">
        <v>3571</v>
      </c>
      <c r="D1983" t="s">
        <v>3156</v>
      </c>
      <c r="E1983">
        <v>1</v>
      </c>
      <c r="F1983">
        <f t="shared" si="30"/>
        <v>1</v>
      </c>
    </row>
    <row r="1984" spans="2:6">
      <c r="B1984" t="s">
        <v>3549</v>
      </c>
      <c r="C1984" t="s">
        <v>3571</v>
      </c>
      <c r="D1984" t="s">
        <v>3157</v>
      </c>
      <c r="E1984">
        <v>1</v>
      </c>
      <c r="F1984">
        <f t="shared" si="30"/>
        <v>1</v>
      </c>
    </row>
    <row r="1985" spans="2:6">
      <c r="B1985" t="s">
        <v>3550</v>
      </c>
      <c r="C1985" t="s">
        <v>3198</v>
      </c>
      <c r="D1985" t="s">
        <v>3156</v>
      </c>
      <c r="E1985">
        <v>1</v>
      </c>
      <c r="F1985">
        <f t="shared" si="30"/>
        <v>1</v>
      </c>
    </row>
    <row r="1986" spans="2:6">
      <c r="B1986" t="s">
        <v>3550</v>
      </c>
      <c r="C1986" t="s">
        <v>3198</v>
      </c>
      <c r="D1986" t="s">
        <v>3157</v>
      </c>
      <c r="E1986">
        <v>1</v>
      </c>
      <c r="F1986">
        <f t="shared" si="30"/>
        <v>1</v>
      </c>
    </row>
    <row r="1987" spans="2:6">
      <c r="B1987" t="s">
        <v>3550</v>
      </c>
      <c r="C1987" t="s">
        <v>3568</v>
      </c>
      <c r="D1987" t="s">
        <v>3156</v>
      </c>
      <c r="E1987">
        <v>1</v>
      </c>
      <c r="F1987">
        <f t="shared" si="30"/>
        <v>1</v>
      </c>
    </row>
    <row r="1988" spans="2:6">
      <c r="B1988" t="s">
        <v>3550</v>
      </c>
      <c r="C1988" t="s">
        <v>3568</v>
      </c>
      <c r="D1988" t="s">
        <v>3157</v>
      </c>
      <c r="E1988">
        <v>1</v>
      </c>
      <c r="F1988">
        <f t="shared" si="30"/>
        <v>1</v>
      </c>
    </row>
    <row r="1989" spans="2:6">
      <c r="B1989" t="s">
        <v>3550</v>
      </c>
      <c r="C1989" t="s">
        <v>3569</v>
      </c>
      <c r="D1989" t="s">
        <v>3156</v>
      </c>
      <c r="E1989">
        <v>1</v>
      </c>
      <c r="F1989">
        <f t="shared" si="30"/>
        <v>1</v>
      </c>
    </row>
    <row r="1990" spans="2:6">
      <c r="B1990" t="s">
        <v>3550</v>
      </c>
      <c r="C1990" t="s">
        <v>3569</v>
      </c>
      <c r="D1990" t="s">
        <v>3157</v>
      </c>
      <c r="E1990">
        <v>1</v>
      </c>
      <c r="F1990">
        <f t="shared" ref="F1990:F2053" si="31">E1990</f>
        <v>1</v>
      </c>
    </row>
    <row r="1991" spans="2:6">
      <c r="B1991" t="s">
        <v>3550</v>
      </c>
      <c r="C1991" t="s">
        <v>3570</v>
      </c>
      <c r="D1991" t="s">
        <v>3156</v>
      </c>
      <c r="E1991">
        <v>1</v>
      </c>
      <c r="F1991">
        <f t="shared" si="31"/>
        <v>1</v>
      </c>
    </row>
    <row r="1992" spans="2:6">
      <c r="B1992" t="s">
        <v>3550</v>
      </c>
      <c r="C1992" t="s">
        <v>3570</v>
      </c>
      <c r="D1992" t="s">
        <v>3157</v>
      </c>
      <c r="E1992">
        <v>1</v>
      </c>
      <c r="F1992">
        <f t="shared" si="31"/>
        <v>1</v>
      </c>
    </row>
    <row r="1993" spans="2:6">
      <c r="B1993" t="s">
        <v>3550</v>
      </c>
      <c r="C1993" t="s">
        <v>3571</v>
      </c>
      <c r="D1993" t="s">
        <v>3156</v>
      </c>
      <c r="E1993">
        <v>1</v>
      </c>
      <c r="F1993">
        <f t="shared" si="31"/>
        <v>1</v>
      </c>
    </row>
    <row r="1994" spans="2:6">
      <c r="B1994" t="s">
        <v>3550</v>
      </c>
      <c r="C1994" t="s">
        <v>3571</v>
      </c>
      <c r="D1994" t="s">
        <v>3157</v>
      </c>
      <c r="E1994">
        <v>1</v>
      </c>
      <c r="F1994">
        <f t="shared" si="31"/>
        <v>1</v>
      </c>
    </row>
    <row r="1995" spans="2:6">
      <c r="B1995" t="s">
        <v>3551</v>
      </c>
      <c r="C1995" t="s">
        <v>3198</v>
      </c>
      <c r="D1995" t="s">
        <v>3156</v>
      </c>
      <c r="E1995">
        <v>1</v>
      </c>
      <c r="F1995">
        <f t="shared" si="31"/>
        <v>1</v>
      </c>
    </row>
    <row r="1996" spans="2:6">
      <c r="B1996" t="s">
        <v>3551</v>
      </c>
      <c r="C1996" t="s">
        <v>3198</v>
      </c>
      <c r="D1996" t="s">
        <v>3157</v>
      </c>
      <c r="E1996">
        <v>1</v>
      </c>
      <c r="F1996">
        <f t="shared" si="31"/>
        <v>1</v>
      </c>
    </row>
    <row r="1997" spans="2:6">
      <c r="B1997" t="s">
        <v>3551</v>
      </c>
      <c r="C1997" t="s">
        <v>3568</v>
      </c>
      <c r="D1997" t="s">
        <v>3156</v>
      </c>
      <c r="E1997">
        <v>1</v>
      </c>
      <c r="F1997">
        <f t="shared" si="31"/>
        <v>1</v>
      </c>
    </row>
    <row r="1998" spans="2:6">
      <c r="B1998" t="s">
        <v>3551</v>
      </c>
      <c r="C1998" t="s">
        <v>3568</v>
      </c>
      <c r="D1998" t="s">
        <v>3157</v>
      </c>
      <c r="E1998">
        <v>1</v>
      </c>
      <c r="F1998">
        <f t="shared" si="31"/>
        <v>1</v>
      </c>
    </row>
    <row r="1999" spans="2:6">
      <c r="B1999" t="s">
        <v>3551</v>
      </c>
      <c r="C1999" t="s">
        <v>3569</v>
      </c>
      <c r="D1999" t="s">
        <v>3156</v>
      </c>
      <c r="E1999">
        <v>1</v>
      </c>
      <c r="F1999">
        <f t="shared" si="31"/>
        <v>1</v>
      </c>
    </row>
    <row r="2000" spans="2:6">
      <c r="B2000" t="s">
        <v>3551</v>
      </c>
      <c r="C2000" t="s">
        <v>3569</v>
      </c>
      <c r="D2000" t="s">
        <v>3157</v>
      </c>
      <c r="E2000">
        <v>1</v>
      </c>
      <c r="F2000">
        <f t="shared" si="31"/>
        <v>1</v>
      </c>
    </row>
    <row r="2001" spans="2:6">
      <c r="B2001" t="s">
        <v>3551</v>
      </c>
      <c r="C2001" t="s">
        <v>3570</v>
      </c>
      <c r="D2001" t="s">
        <v>3156</v>
      </c>
      <c r="E2001">
        <v>1</v>
      </c>
      <c r="F2001">
        <f t="shared" si="31"/>
        <v>1</v>
      </c>
    </row>
    <row r="2002" spans="2:6">
      <c r="B2002" t="s">
        <v>3551</v>
      </c>
      <c r="C2002" t="s">
        <v>3570</v>
      </c>
      <c r="D2002" t="s">
        <v>3157</v>
      </c>
      <c r="E2002">
        <v>1</v>
      </c>
      <c r="F2002">
        <f t="shared" si="31"/>
        <v>1</v>
      </c>
    </row>
    <row r="2003" spans="2:6">
      <c r="B2003" t="s">
        <v>3551</v>
      </c>
      <c r="C2003" t="s">
        <v>3571</v>
      </c>
      <c r="D2003" t="s">
        <v>3156</v>
      </c>
      <c r="E2003">
        <v>1</v>
      </c>
      <c r="F2003">
        <f t="shared" si="31"/>
        <v>1</v>
      </c>
    </row>
    <row r="2004" spans="2:6">
      <c r="B2004" t="s">
        <v>3551</v>
      </c>
      <c r="C2004" t="s">
        <v>3571</v>
      </c>
      <c r="D2004" t="s">
        <v>3157</v>
      </c>
      <c r="E2004">
        <v>1</v>
      </c>
      <c r="F2004">
        <f t="shared" si="31"/>
        <v>1</v>
      </c>
    </row>
    <row r="2005" spans="2:6">
      <c r="B2005" t="s">
        <v>3552</v>
      </c>
      <c r="C2005" t="s">
        <v>3198</v>
      </c>
      <c r="D2005" t="s">
        <v>3156</v>
      </c>
      <c r="E2005">
        <v>1</v>
      </c>
      <c r="F2005">
        <f t="shared" si="31"/>
        <v>1</v>
      </c>
    </row>
    <row r="2006" spans="2:6">
      <c r="B2006" t="s">
        <v>3552</v>
      </c>
      <c r="C2006" t="s">
        <v>3198</v>
      </c>
      <c r="D2006" t="s">
        <v>3157</v>
      </c>
      <c r="E2006">
        <v>1</v>
      </c>
      <c r="F2006">
        <f t="shared" si="31"/>
        <v>1</v>
      </c>
    </row>
    <row r="2007" spans="2:6">
      <c r="B2007" t="s">
        <v>3552</v>
      </c>
      <c r="C2007" t="s">
        <v>3568</v>
      </c>
      <c r="D2007" t="s">
        <v>3156</v>
      </c>
      <c r="E2007">
        <v>1</v>
      </c>
      <c r="F2007">
        <f t="shared" si="31"/>
        <v>1</v>
      </c>
    </row>
    <row r="2008" spans="2:6">
      <c r="B2008" t="s">
        <v>3552</v>
      </c>
      <c r="C2008" t="s">
        <v>3568</v>
      </c>
      <c r="D2008" t="s">
        <v>3157</v>
      </c>
      <c r="E2008">
        <v>1</v>
      </c>
      <c r="F2008">
        <f t="shared" si="31"/>
        <v>1</v>
      </c>
    </row>
    <row r="2009" spans="2:6">
      <c r="B2009" t="s">
        <v>3552</v>
      </c>
      <c r="C2009" t="s">
        <v>3569</v>
      </c>
      <c r="D2009" t="s">
        <v>3156</v>
      </c>
      <c r="E2009">
        <v>1</v>
      </c>
      <c r="F2009">
        <f t="shared" si="31"/>
        <v>1</v>
      </c>
    </row>
    <row r="2010" spans="2:6">
      <c r="B2010" t="s">
        <v>3552</v>
      </c>
      <c r="C2010" t="s">
        <v>3569</v>
      </c>
      <c r="D2010" t="s">
        <v>3157</v>
      </c>
      <c r="E2010">
        <v>1</v>
      </c>
      <c r="F2010">
        <f t="shared" si="31"/>
        <v>1</v>
      </c>
    </row>
    <row r="2011" spans="2:6">
      <c r="B2011" t="s">
        <v>3552</v>
      </c>
      <c r="C2011" t="s">
        <v>3570</v>
      </c>
      <c r="D2011" t="s">
        <v>3156</v>
      </c>
      <c r="E2011">
        <v>1</v>
      </c>
      <c r="F2011">
        <f t="shared" si="31"/>
        <v>1</v>
      </c>
    </row>
    <row r="2012" spans="2:6">
      <c r="B2012" t="s">
        <v>3552</v>
      </c>
      <c r="C2012" t="s">
        <v>3570</v>
      </c>
      <c r="D2012" t="s">
        <v>3157</v>
      </c>
      <c r="E2012">
        <v>1</v>
      </c>
      <c r="F2012">
        <f t="shared" si="31"/>
        <v>1</v>
      </c>
    </row>
    <row r="2013" spans="2:6">
      <c r="B2013" t="s">
        <v>3552</v>
      </c>
      <c r="C2013" t="s">
        <v>3571</v>
      </c>
      <c r="D2013" t="s">
        <v>3156</v>
      </c>
      <c r="E2013">
        <v>1</v>
      </c>
      <c r="F2013">
        <f t="shared" si="31"/>
        <v>1</v>
      </c>
    </row>
    <row r="2014" spans="2:6">
      <c r="B2014" t="s">
        <v>3552</v>
      </c>
      <c r="C2014" t="s">
        <v>3571</v>
      </c>
      <c r="D2014" t="s">
        <v>3157</v>
      </c>
      <c r="E2014">
        <v>1</v>
      </c>
      <c r="F2014">
        <f t="shared" si="31"/>
        <v>1</v>
      </c>
    </row>
    <row r="2015" spans="2:6">
      <c r="B2015" t="s">
        <v>3553</v>
      </c>
      <c r="C2015" t="s">
        <v>3198</v>
      </c>
      <c r="D2015" t="s">
        <v>3156</v>
      </c>
      <c r="E2015">
        <v>1</v>
      </c>
      <c r="F2015">
        <f t="shared" si="31"/>
        <v>1</v>
      </c>
    </row>
    <row r="2016" spans="2:6">
      <c r="B2016" t="s">
        <v>3553</v>
      </c>
      <c r="C2016" t="s">
        <v>3198</v>
      </c>
      <c r="D2016" t="s">
        <v>3157</v>
      </c>
      <c r="E2016">
        <v>1</v>
      </c>
      <c r="F2016">
        <f t="shared" si="31"/>
        <v>1</v>
      </c>
    </row>
    <row r="2017" spans="2:6">
      <c r="B2017" t="s">
        <v>3553</v>
      </c>
      <c r="C2017" t="s">
        <v>3568</v>
      </c>
      <c r="D2017" t="s">
        <v>3156</v>
      </c>
      <c r="E2017">
        <v>1</v>
      </c>
      <c r="F2017">
        <f t="shared" si="31"/>
        <v>1</v>
      </c>
    </row>
    <row r="2018" spans="2:6">
      <c r="B2018" t="s">
        <v>3553</v>
      </c>
      <c r="C2018" t="s">
        <v>3568</v>
      </c>
      <c r="D2018" t="s">
        <v>3157</v>
      </c>
      <c r="E2018">
        <v>1</v>
      </c>
      <c r="F2018">
        <f t="shared" si="31"/>
        <v>1</v>
      </c>
    </row>
    <row r="2019" spans="2:6">
      <c r="B2019" t="s">
        <v>3553</v>
      </c>
      <c r="C2019" t="s">
        <v>3569</v>
      </c>
      <c r="D2019" t="s">
        <v>3156</v>
      </c>
      <c r="E2019">
        <v>1</v>
      </c>
      <c r="F2019">
        <f t="shared" si="31"/>
        <v>1</v>
      </c>
    </row>
    <row r="2020" spans="2:6">
      <c r="B2020" t="s">
        <v>3553</v>
      </c>
      <c r="C2020" t="s">
        <v>3569</v>
      </c>
      <c r="D2020" t="s">
        <v>3157</v>
      </c>
      <c r="E2020">
        <v>1</v>
      </c>
      <c r="F2020">
        <f t="shared" si="31"/>
        <v>1</v>
      </c>
    </row>
    <row r="2021" spans="2:6">
      <c r="B2021" t="s">
        <v>3553</v>
      </c>
      <c r="C2021" t="s">
        <v>3570</v>
      </c>
      <c r="D2021" t="s">
        <v>3156</v>
      </c>
      <c r="E2021">
        <v>1</v>
      </c>
      <c r="F2021">
        <f t="shared" si="31"/>
        <v>1</v>
      </c>
    </row>
    <row r="2022" spans="2:6">
      <c r="B2022" t="s">
        <v>3553</v>
      </c>
      <c r="C2022" t="s">
        <v>3570</v>
      </c>
      <c r="D2022" t="s">
        <v>3157</v>
      </c>
      <c r="E2022">
        <v>1</v>
      </c>
      <c r="F2022">
        <f t="shared" si="31"/>
        <v>1</v>
      </c>
    </row>
    <row r="2023" spans="2:6">
      <c r="B2023" t="s">
        <v>3553</v>
      </c>
      <c r="C2023" t="s">
        <v>3571</v>
      </c>
      <c r="D2023" t="s">
        <v>3156</v>
      </c>
      <c r="E2023">
        <v>1</v>
      </c>
      <c r="F2023">
        <f t="shared" si="31"/>
        <v>1</v>
      </c>
    </row>
    <row r="2024" spans="2:6">
      <c r="B2024" t="s">
        <v>3553</v>
      </c>
      <c r="C2024" t="s">
        <v>3571</v>
      </c>
      <c r="D2024" t="s">
        <v>3157</v>
      </c>
      <c r="E2024">
        <v>1</v>
      </c>
      <c r="F2024">
        <f t="shared" si="31"/>
        <v>1</v>
      </c>
    </row>
    <row r="2025" spans="2:6">
      <c r="B2025" t="s">
        <v>3554</v>
      </c>
      <c r="C2025" t="s">
        <v>3198</v>
      </c>
      <c r="D2025" t="s">
        <v>3156</v>
      </c>
      <c r="E2025">
        <v>1</v>
      </c>
      <c r="F2025">
        <f t="shared" si="31"/>
        <v>1</v>
      </c>
    </row>
    <row r="2026" spans="2:6">
      <c r="B2026" t="s">
        <v>3554</v>
      </c>
      <c r="C2026" t="s">
        <v>3198</v>
      </c>
      <c r="D2026" t="s">
        <v>3157</v>
      </c>
      <c r="E2026">
        <v>1</v>
      </c>
      <c r="F2026">
        <f t="shared" si="31"/>
        <v>1</v>
      </c>
    </row>
    <row r="2027" spans="2:6">
      <c r="B2027" t="s">
        <v>3554</v>
      </c>
      <c r="C2027" t="s">
        <v>3568</v>
      </c>
      <c r="D2027" t="s">
        <v>3156</v>
      </c>
      <c r="E2027">
        <v>1</v>
      </c>
      <c r="F2027">
        <f t="shared" si="31"/>
        <v>1</v>
      </c>
    </row>
    <row r="2028" spans="2:6">
      <c r="B2028" t="s">
        <v>3554</v>
      </c>
      <c r="C2028" t="s">
        <v>3568</v>
      </c>
      <c r="D2028" t="s">
        <v>3157</v>
      </c>
      <c r="E2028">
        <v>1</v>
      </c>
      <c r="F2028">
        <f t="shared" si="31"/>
        <v>1</v>
      </c>
    </row>
    <row r="2029" spans="2:6">
      <c r="B2029" t="s">
        <v>3554</v>
      </c>
      <c r="C2029" t="s">
        <v>3569</v>
      </c>
      <c r="D2029" t="s">
        <v>3156</v>
      </c>
      <c r="E2029">
        <v>1</v>
      </c>
      <c r="F2029">
        <f t="shared" si="31"/>
        <v>1</v>
      </c>
    </row>
    <row r="2030" spans="2:6">
      <c r="B2030" t="s">
        <v>3554</v>
      </c>
      <c r="C2030" t="s">
        <v>3569</v>
      </c>
      <c r="D2030" t="s">
        <v>3157</v>
      </c>
      <c r="E2030">
        <v>1</v>
      </c>
      <c r="F2030">
        <f t="shared" si="31"/>
        <v>1</v>
      </c>
    </row>
    <row r="2031" spans="2:6">
      <c r="B2031" t="s">
        <v>3554</v>
      </c>
      <c r="C2031" t="s">
        <v>3570</v>
      </c>
      <c r="D2031" t="s">
        <v>3156</v>
      </c>
      <c r="E2031">
        <v>1</v>
      </c>
      <c r="F2031">
        <f t="shared" si="31"/>
        <v>1</v>
      </c>
    </row>
    <row r="2032" spans="2:6">
      <c r="B2032" t="s">
        <v>3554</v>
      </c>
      <c r="C2032" t="s">
        <v>3570</v>
      </c>
      <c r="D2032" t="s">
        <v>3157</v>
      </c>
      <c r="E2032">
        <v>1</v>
      </c>
      <c r="F2032">
        <f t="shared" si="31"/>
        <v>1</v>
      </c>
    </row>
    <row r="2033" spans="2:6">
      <c r="B2033" t="s">
        <v>3554</v>
      </c>
      <c r="C2033" t="s">
        <v>3571</v>
      </c>
      <c r="D2033" t="s">
        <v>3156</v>
      </c>
      <c r="E2033">
        <v>1</v>
      </c>
      <c r="F2033">
        <f t="shared" si="31"/>
        <v>1</v>
      </c>
    </row>
    <row r="2034" spans="2:6">
      <c r="B2034" t="s">
        <v>3554</v>
      </c>
      <c r="C2034" t="s">
        <v>3571</v>
      </c>
      <c r="D2034" t="s">
        <v>3157</v>
      </c>
      <c r="E2034">
        <v>1</v>
      </c>
      <c r="F2034">
        <f t="shared" si="31"/>
        <v>1</v>
      </c>
    </row>
    <row r="2035" spans="2:6">
      <c r="B2035" t="s">
        <v>3555</v>
      </c>
      <c r="C2035" t="s">
        <v>3198</v>
      </c>
      <c r="D2035" t="s">
        <v>3156</v>
      </c>
      <c r="E2035">
        <v>1</v>
      </c>
      <c r="F2035">
        <f t="shared" si="31"/>
        <v>1</v>
      </c>
    </row>
    <row r="2036" spans="2:6">
      <c r="B2036" t="s">
        <v>3555</v>
      </c>
      <c r="C2036" t="s">
        <v>3198</v>
      </c>
      <c r="D2036" t="s">
        <v>3157</v>
      </c>
      <c r="E2036">
        <v>1</v>
      </c>
      <c r="F2036">
        <f t="shared" si="31"/>
        <v>1</v>
      </c>
    </row>
    <row r="2037" spans="2:6">
      <c r="B2037" t="s">
        <v>3555</v>
      </c>
      <c r="C2037" t="s">
        <v>3568</v>
      </c>
      <c r="D2037" t="s">
        <v>3156</v>
      </c>
      <c r="E2037">
        <v>1</v>
      </c>
      <c r="F2037">
        <f t="shared" si="31"/>
        <v>1</v>
      </c>
    </row>
    <row r="2038" spans="2:6">
      <c r="B2038" t="s">
        <v>3555</v>
      </c>
      <c r="C2038" t="s">
        <v>3568</v>
      </c>
      <c r="D2038" t="s">
        <v>3157</v>
      </c>
      <c r="E2038">
        <v>1</v>
      </c>
      <c r="F2038">
        <f t="shared" si="31"/>
        <v>1</v>
      </c>
    </row>
    <row r="2039" spans="2:6">
      <c r="B2039" t="s">
        <v>3555</v>
      </c>
      <c r="C2039" t="s">
        <v>3569</v>
      </c>
      <c r="D2039" t="s">
        <v>3156</v>
      </c>
      <c r="E2039">
        <v>1</v>
      </c>
      <c r="F2039">
        <f t="shared" si="31"/>
        <v>1</v>
      </c>
    </row>
    <row r="2040" spans="2:6">
      <c r="B2040" t="s">
        <v>3555</v>
      </c>
      <c r="C2040" t="s">
        <v>3569</v>
      </c>
      <c r="D2040" t="s">
        <v>3157</v>
      </c>
      <c r="E2040">
        <v>1</v>
      </c>
      <c r="F2040">
        <f t="shared" si="31"/>
        <v>1</v>
      </c>
    </row>
    <row r="2041" spans="2:6">
      <c r="B2041" t="s">
        <v>3555</v>
      </c>
      <c r="C2041" t="s">
        <v>3570</v>
      </c>
      <c r="D2041" t="s">
        <v>3156</v>
      </c>
      <c r="E2041">
        <v>1</v>
      </c>
      <c r="F2041">
        <f t="shared" si="31"/>
        <v>1</v>
      </c>
    </row>
    <row r="2042" spans="2:6">
      <c r="B2042" t="s">
        <v>3555</v>
      </c>
      <c r="C2042" t="s">
        <v>3570</v>
      </c>
      <c r="D2042" t="s">
        <v>3157</v>
      </c>
      <c r="E2042">
        <v>1</v>
      </c>
      <c r="F2042">
        <f t="shared" si="31"/>
        <v>1</v>
      </c>
    </row>
    <row r="2043" spans="2:6">
      <c r="B2043" t="s">
        <v>3555</v>
      </c>
      <c r="C2043" t="s">
        <v>3571</v>
      </c>
      <c r="D2043" t="s">
        <v>3156</v>
      </c>
      <c r="E2043">
        <v>1</v>
      </c>
      <c r="F2043">
        <f t="shared" si="31"/>
        <v>1</v>
      </c>
    </row>
    <row r="2044" spans="2:6">
      <c r="B2044" t="s">
        <v>3555</v>
      </c>
      <c r="C2044" t="s">
        <v>3571</v>
      </c>
      <c r="D2044" t="s">
        <v>3157</v>
      </c>
      <c r="E2044">
        <v>1</v>
      </c>
      <c r="F2044">
        <f t="shared" si="31"/>
        <v>1</v>
      </c>
    </row>
    <row r="2045" spans="2:6">
      <c r="B2045" t="s">
        <v>3556</v>
      </c>
      <c r="C2045" t="s">
        <v>3198</v>
      </c>
      <c r="D2045" t="s">
        <v>3156</v>
      </c>
      <c r="E2045">
        <v>1</v>
      </c>
      <c r="F2045">
        <f t="shared" si="31"/>
        <v>1</v>
      </c>
    </row>
    <row r="2046" spans="2:6">
      <c r="B2046" t="s">
        <v>3556</v>
      </c>
      <c r="C2046" t="s">
        <v>3198</v>
      </c>
      <c r="D2046" t="s">
        <v>3157</v>
      </c>
      <c r="E2046">
        <v>1</v>
      </c>
      <c r="F2046">
        <f t="shared" si="31"/>
        <v>1</v>
      </c>
    </row>
    <row r="2047" spans="2:6">
      <c r="B2047" t="s">
        <v>3556</v>
      </c>
      <c r="C2047" t="s">
        <v>3568</v>
      </c>
      <c r="D2047" t="s">
        <v>3156</v>
      </c>
      <c r="E2047">
        <v>1</v>
      </c>
      <c r="F2047">
        <f t="shared" si="31"/>
        <v>1</v>
      </c>
    </row>
    <row r="2048" spans="2:6">
      <c r="B2048" t="s">
        <v>3556</v>
      </c>
      <c r="C2048" t="s">
        <v>3568</v>
      </c>
      <c r="D2048" t="s">
        <v>3157</v>
      </c>
      <c r="E2048">
        <v>1</v>
      </c>
      <c r="F2048">
        <f t="shared" si="31"/>
        <v>1</v>
      </c>
    </row>
    <row r="2049" spans="2:6">
      <c r="B2049" t="s">
        <v>3556</v>
      </c>
      <c r="C2049" t="s">
        <v>3569</v>
      </c>
      <c r="D2049" t="s">
        <v>3156</v>
      </c>
      <c r="E2049">
        <v>1</v>
      </c>
      <c r="F2049">
        <f t="shared" si="31"/>
        <v>1</v>
      </c>
    </row>
    <row r="2050" spans="2:6">
      <c r="B2050" t="s">
        <v>3556</v>
      </c>
      <c r="C2050" t="s">
        <v>3569</v>
      </c>
      <c r="D2050" t="s">
        <v>3157</v>
      </c>
      <c r="E2050">
        <v>1</v>
      </c>
      <c r="F2050">
        <f t="shared" si="31"/>
        <v>1</v>
      </c>
    </row>
    <row r="2051" spans="2:6">
      <c r="B2051" t="s">
        <v>3556</v>
      </c>
      <c r="C2051" t="s">
        <v>3570</v>
      </c>
      <c r="D2051" t="s">
        <v>3156</v>
      </c>
      <c r="E2051">
        <v>1</v>
      </c>
      <c r="F2051">
        <f t="shared" si="31"/>
        <v>1</v>
      </c>
    </row>
    <row r="2052" spans="2:6">
      <c r="B2052" t="s">
        <v>3556</v>
      </c>
      <c r="C2052" t="s">
        <v>3570</v>
      </c>
      <c r="D2052" t="s">
        <v>3157</v>
      </c>
      <c r="E2052">
        <v>1</v>
      </c>
      <c r="F2052">
        <f t="shared" si="31"/>
        <v>1</v>
      </c>
    </row>
    <row r="2053" spans="2:6">
      <c r="B2053" t="s">
        <v>3556</v>
      </c>
      <c r="C2053" t="s">
        <v>3571</v>
      </c>
      <c r="D2053" t="s">
        <v>3156</v>
      </c>
      <c r="E2053">
        <v>1</v>
      </c>
      <c r="F2053">
        <f t="shared" si="31"/>
        <v>1</v>
      </c>
    </row>
    <row r="2054" spans="2:6">
      <c r="B2054" t="s">
        <v>3556</v>
      </c>
      <c r="C2054" t="s">
        <v>3571</v>
      </c>
      <c r="D2054" t="s">
        <v>3157</v>
      </c>
      <c r="E2054">
        <v>1</v>
      </c>
      <c r="F2054">
        <f t="shared" ref="F2054:F2117" si="32">E2054</f>
        <v>1</v>
      </c>
    </row>
    <row r="2055" spans="2:6">
      <c r="B2055" t="s">
        <v>3557</v>
      </c>
      <c r="C2055" t="s">
        <v>3198</v>
      </c>
      <c r="D2055" t="s">
        <v>3156</v>
      </c>
      <c r="E2055">
        <v>1</v>
      </c>
      <c r="F2055">
        <f t="shared" si="32"/>
        <v>1</v>
      </c>
    </row>
    <row r="2056" spans="2:6">
      <c r="B2056" t="s">
        <v>3557</v>
      </c>
      <c r="C2056" t="s">
        <v>3198</v>
      </c>
      <c r="D2056" t="s">
        <v>3157</v>
      </c>
      <c r="E2056">
        <v>1</v>
      </c>
      <c r="F2056">
        <f t="shared" si="32"/>
        <v>1</v>
      </c>
    </row>
    <row r="2057" spans="2:6">
      <c r="B2057" t="s">
        <v>3557</v>
      </c>
      <c r="C2057" t="s">
        <v>3568</v>
      </c>
      <c r="D2057" t="s">
        <v>3156</v>
      </c>
      <c r="E2057">
        <v>1</v>
      </c>
      <c r="F2057">
        <f t="shared" si="32"/>
        <v>1</v>
      </c>
    </row>
    <row r="2058" spans="2:6">
      <c r="B2058" t="s">
        <v>3557</v>
      </c>
      <c r="C2058" t="s">
        <v>3568</v>
      </c>
      <c r="D2058" t="s">
        <v>3157</v>
      </c>
      <c r="E2058">
        <v>1</v>
      </c>
      <c r="F2058">
        <f t="shared" si="32"/>
        <v>1</v>
      </c>
    </row>
    <row r="2059" spans="2:6">
      <c r="B2059" t="s">
        <v>3557</v>
      </c>
      <c r="C2059" t="s">
        <v>3569</v>
      </c>
      <c r="D2059" t="s">
        <v>3156</v>
      </c>
      <c r="E2059">
        <v>1</v>
      </c>
      <c r="F2059">
        <f t="shared" si="32"/>
        <v>1</v>
      </c>
    </row>
    <row r="2060" spans="2:6">
      <c r="B2060" t="s">
        <v>3557</v>
      </c>
      <c r="C2060" t="s">
        <v>3569</v>
      </c>
      <c r="D2060" t="s">
        <v>3157</v>
      </c>
      <c r="E2060">
        <v>1</v>
      </c>
      <c r="F2060">
        <f t="shared" si="32"/>
        <v>1</v>
      </c>
    </row>
    <row r="2061" spans="2:6">
      <c r="B2061" t="s">
        <v>3557</v>
      </c>
      <c r="C2061" t="s">
        <v>3570</v>
      </c>
      <c r="D2061" t="s">
        <v>3156</v>
      </c>
      <c r="E2061">
        <v>1</v>
      </c>
      <c r="F2061">
        <f t="shared" si="32"/>
        <v>1</v>
      </c>
    </row>
    <row r="2062" spans="2:6">
      <c r="B2062" t="s">
        <v>3557</v>
      </c>
      <c r="C2062" t="s">
        <v>3570</v>
      </c>
      <c r="D2062" t="s">
        <v>3157</v>
      </c>
      <c r="E2062">
        <v>1</v>
      </c>
      <c r="F2062">
        <f t="shared" si="32"/>
        <v>1</v>
      </c>
    </row>
    <row r="2063" spans="2:6">
      <c r="B2063" t="s">
        <v>3557</v>
      </c>
      <c r="C2063" t="s">
        <v>3571</v>
      </c>
      <c r="D2063" t="s">
        <v>3156</v>
      </c>
      <c r="E2063">
        <v>1</v>
      </c>
      <c r="F2063">
        <f t="shared" si="32"/>
        <v>1</v>
      </c>
    </row>
    <row r="2064" spans="2:6">
      <c r="B2064" t="s">
        <v>3557</v>
      </c>
      <c r="C2064" t="s">
        <v>3571</v>
      </c>
      <c r="D2064" t="s">
        <v>3157</v>
      </c>
      <c r="E2064">
        <v>1</v>
      </c>
      <c r="F2064">
        <f t="shared" si="32"/>
        <v>1</v>
      </c>
    </row>
    <row r="2065" spans="2:6">
      <c r="B2065" t="s">
        <v>3558</v>
      </c>
      <c r="C2065" t="s">
        <v>3198</v>
      </c>
      <c r="D2065" t="s">
        <v>3156</v>
      </c>
      <c r="E2065">
        <v>1</v>
      </c>
      <c r="F2065">
        <f t="shared" si="32"/>
        <v>1</v>
      </c>
    </row>
    <row r="2066" spans="2:6">
      <c r="B2066" t="s">
        <v>3558</v>
      </c>
      <c r="C2066" t="s">
        <v>3198</v>
      </c>
      <c r="D2066" t="s">
        <v>3157</v>
      </c>
      <c r="E2066">
        <v>1</v>
      </c>
      <c r="F2066">
        <f t="shared" si="32"/>
        <v>1</v>
      </c>
    </row>
    <row r="2067" spans="2:6">
      <c r="B2067" t="s">
        <v>3558</v>
      </c>
      <c r="C2067" t="s">
        <v>3568</v>
      </c>
      <c r="D2067" t="s">
        <v>3156</v>
      </c>
      <c r="E2067">
        <v>1</v>
      </c>
      <c r="F2067">
        <f t="shared" si="32"/>
        <v>1</v>
      </c>
    </row>
    <row r="2068" spans="2:6">
      <c r="B2068" t="s">
        <v>3558</v>
      </c>
      <c r="C2068" t="s">
        <v>3568</v>
      </c>
      <c r="D2068" t="s">
        <v>3157</v>
      </c>
      <c r="E2068">
        <v>1</v>
      </c>
      <c r="F2068">
        <f t="shared" si="32"/>
        <v>1</v>
      </c>
    </row>
    <row r="2069" spans="2:6">
      <c r="B2069" t="s">
        <v>3558</v>
      </c>
      <c r="C2069" t="s">
        <v>3569</v>
      </c>
      <c r="D2069" t="s">
        <v>3156</v>
      </c>
      <c r="E2069">
        <v>1</v>
      </c>
      <c r="F2069">
        <f t="shared" si="32"/>
        <v>1</v>
      </c>
    </row>
    <row r="2070" spans="2:6">
      <c r="B2070" t="s">
        <v>3558</v>
      </c>
      <c r="C2070" t="s">
        <v>3569</v>
      </c>
      <c r="D2070" t="s">
        <v>3157</v>
      </c>
      <c r="E2070">
        <v>1</v>
      </c>
      <c r="F2070">
        <f t="shared" si="32"/>
        <v>1</v>
      </c>
    </row>
    <row r="2071" spans="2:6">
      <c r="B2071" t="s">
        <v>3558</v>
      </c>
      <c r="C2071" t="s">
        <v>3570</v>
      </c>
      <c r="D2071" t="s">
        <v>3156</v>
      </c>
      <c r="E2071">
        <v>1</v>
      </c>
      <c r="F2071">
        <f t="shared" si="32"/>
        <v>1</v>
      </c>
    </row>
    <row r="2072" spans="2:6">
      <c r="B2072" t="s">
        <v>3558</v>
      </c>
      <c r="C2072" t="s">
        <v>3570</v>
      </c>
      <c r="D2072" t="s">
        <v>3157</v>
      </c>
      <c r="E2072">
        <v>1</v>
      </c>
      <c r="F2072">
        <f t="shared" si="32"/>
        <v>1</v>
      </c>
    </row>
    <row r="2073" spans="2:6">
      <c r="B2073" t="s">
        <v>3558</v>
      </c>
      <c r="C2073" t="s">
        <v>3571</v>
      </c>
      <c r="D2073" t="s">
        <v>3156</v>
      </c>
      <c r="E2073">
        <v>1</v>
      </c>
      <c r="F2073">
        <f t="shared" si="32"/>
        <v>1</v>
      </c>
    </row>
    <row r="2074" spans="2:6">
      <c r="B2074" t="s">
        <v>3558</v>
      </c>
      <c r="C2074" t="s">
        <v>3571</v>
      </c>
      <c r="D2074" t="s">
        <v>3157</v>
      </c>
      <c r="E2074">
        <v>1</v>
      </c>
      <c r="F2074">
        <f t="shared" si="32"/>
        <v>1</v>
      </c>
    </row>
    <row r="2075" spans="2:6">
      <c r="B2075" t="s">
        <v>3559</v>
      </c>
      <c r="C2075" t="s">
        <v>3198</v>
      </c>
      <c r="D2075" t="s">
        <v>3156</v>
      </c>
      <c r="E2075">
        <v>1</v>
      </c>
      <c r="F2075">
        <f t="shared" si="32"/>
        <v>1</v>
      </c>
    </row>
    <row r="2076" spans="2:6">
      <c r="B2076" t="s">
        <v>3559</v>
      </c>
      <c r="C2076" t="s">
        <v>3198</v>
      </c>
      <c r="D2076" t="s">
        <v>3157</v>
      </c>
      <c r="E2076">
        <v>1</v>
      </c>
      <c r="F2076">
        <f t="shared" si="32"/>
        <v>1</v>
      </c>
    </row>
    <row r="2077" spans="2:6">
      <c r="B2077" t="s">
        <v>3559</v>
      </c>
      <c r="C2077" t="s">
        <v>3568</v>
      </c>
      <c r="D2077" t="s">
        <v>3156</v>
      </c>
      <c r="E2077">
        <v>1</v>
      </c>
      <c r="F2077">
        <f t="shared" si="32"/>
        <v>1</v>
      </c>
    </row>
    <row r="2078" spans="2:6">
      <c r="B2078" t="s">
        <v>3559</v>
      </c>
      <c r="C2078" t="s">
        <v>3568</v>
      </c>
      <c r="D2078" t="s">
        <v>3157</v>
      </c>
      <c r="E2078">
        <v>1</v>
      </c>
      <c r="F2078">
        <f t="shared" si="32"/>
        <v>1</v>
      </c>
    </row>
    <row r="2079" spans="2:6">
      <c r="B2079" t="s">
        <v>3559</v>
      </c>
      <c r="C2079" t="s">
        <v>3569</v>
      </c>
      <c r="D2079" t="s">
        <v>3156</v>
      </c>
      <c r="E2079">
        <v>1</v>
      </c>
      <c r="F2079">
        <f t="shared" si="32"/>
        <v>1</v>
      </c>
    </row>
    <row r="2080" spans="2:6">
      <c r="B2080" t="s">
        <v>3559</v>
      </c>
      <c r="C2080" t="s">
        <v>3569</v>
      </c>
      <c r="D2080" t="s">
        <v>3157</v>
      </c>
      <c r="E2080">
        <v>1</v>
      </c>
      <c r="F2080">
        <f t="shared" si="32"/>
        <v>1</v>
      </c>
    </row>
    <row r="2081" spans="2:6">
      <c r="B2081" t="s">
        <v>3559</v>
      </c>
      <c r="C2081" t="s">
        <v>3570</v>
      </c>
      <c r="D2081" t="s">
        <v>3156</v>
      </c>
      <c r="E2081">
        <v>1</v>
      </c>
      <c r="F2081">
        <f t="shared" si="32"/>
        <v>1</v>
      </c>
    </row>
    <row r="2082" spans="2:6">
      <c r="B2082" t="s">
        <v>3559</v>
      </c>
      <c r="C2082" t="s">
        <v>3570</v>
      </c>
      <c r="D2082" t="s">
        <v>3157</v>
      </c>
      <c r="E2082">
        <v>1</v>
      </c>
      <c r="F2082">
        <f t="shared" si="32"/>
        <v>1</v>
      </c>
    </row>
    <row r="2083" spans="2:6">
      <c r="B2083" t="s">
        <v>3559</v>
      </c>
      <c r="C2083" t="s">
        <v>3571</v>
      </c>
      <c r="D2083" t="s">
        <v>3156</v>
      </c>
      <c r="E2083">
        <v>1</v>
      </c>
      <c r="F2083">
        <f t="shared" si="32"/>
        <v>1</v>
      </c>
    </row>
    <row r="2084" spans="2:6">
      <c r="B2084" t="s">
        <v>3559</v>
      </c>
      <c r="C2084" t="s">
        <v>3571</v>
      </c>
      <c r="D2084" t="s">
        <v>3157</v>
      </c>
      <c r="E2084">
        <v>1</v>
      </c>
      <c r="F2084">
        <f t="shared" si="32"/>
        <v>1</v>
      </c>
    </row>
    <row r="2085" spans="2:6">
      <c r="B2085" t="s">
        <v>3560</v>
      </c>
      <c r="C2085" t="s">
        <v>3198</v>
      </c>
      <c r="D2085" t="s">
        <v>3156</v>
      </c>
      <c r="E2085">
        <v>1</v>
      </c>
      <c r="F2085">
        <f t="shared" si="32"/>
        <v>1</v>
      </c>
    </row>
    <row r="2086" spans="2:6">
      <c r="B2086" t="s">
        <v>3560</v>
      </c>
      <c r="C2086" t="s">
        <v>3198</v>
      </c>
      <c r="D2086" t="s">
        <v>3157</v>
      </c>
      <c r="E2086">
        <v>1</v>
      </c>
      <c r="F2086">
        <f t="shared" si="32"/>
        <v>1</v>
      </c>
    </row>
    <row r="2087" spans="2:6">
      <c r="B2087" t="s">
        <v>3560</v>
      </c>
      <c r="C2087" t="s">
        <v>3568</v>
      </c>
      <c r="D2087" t="s">
        <v>3156</v>
      </c>
      <c r="E2087">
        <v>1</v>
      </c>
      <c r="F2087">
        <f t="shared" si="32"/>
        <v>1</v>
      </c>
    </row>
    <row r="2088" spans="2:6">
      <c r="B2088" t="s">
        <v>3560</v>
      </c>
      <c r="C2088" t="s">
        <v>3568</v>
      </c>
      <c r="D2088" t="s">
        <v>3157</v>
      </c>
      <c r="E2088">
        <v>1</v>
      </c>
      <c r="F2088">
        <f t="shared" si="32"/>
        <v>1</v>
      </c>
    </row>
    <row r="2089" spans="2:6">
      <c r="B2089" t="s">
        <v>3560</v>
      </c>
      <c r="C2089" t="s">
        <v>3569</v>
      </c>
      <c r="D2089" t="s">
        <v>3156</v>
      </c>
      <c r="E2089">
        <v>1</v>
      </c>
      <c r="F2089">
        <f t="shared" si="32"/>
        <v>1</v>
      </c>
    </row>
    <row r="2090" spans="2:6">
      <c r="B2090" t="s">
        <v>3560</v>
      </c>
      <c r="C2090" t="s">
        <v>3569</v>
      </c>
      <c r="D2090" t="s">
        <v>3157</v>
      </c>
      <c r="E2090">
        <v>1</v>
      </c>
      <c r="F2090">
        <f t="shared" si="32"/>
        <v>1</v>
      </c>
    </row>
    <row r="2091" spans="2:6">
      <c r="B2091" t="s">
        <v>3560</v>
      </c>
      <c r="C2091" t="s">
        <v>3570</v>
      </c>
      <c r="D2091" t="s">
        <v>3156</v>
      </c>
      <c r="E2091">
        <v>1</v>
      </c>
      <c r="F2091">
        <f t="shared" si="32"/>
        <v>1</v>
      </c>
    </row>
    <row r="2092" spans="2:6">
      <c r="B2092" t="s">
        <v>3560</v>
      </c>
      <c r="C2092" t="s">
        <v>3570</v>
      </c>
      <c r="D2092" t="s">
        <v>3157</v>
      </c>
      <c r="E2092">
        <v>1</v>
      </c>
      <c r="F2092">
        <f t="shared" si="32"/>
        <v>1</v>
      </c>
    </row>
    <row r="2093" spans="2:6">
      <c r="B2093" t="s">
        <v>3560</v>
      </c>
      <c r="C2093" t="s">
        <v>3571</v>
      </c>
      <c r="D2093" t="s">
        <v>3156</v>
      </c>
      <c r="E2093">
        <v>1</v>
      </c>
      <c r="F2093">
        <f t="shared" si="32"/>
        <v>1</v>
      </c>
    </row>
    <row r="2094" spans="2:6">
      <c r="B2094" t="s">
        <v>3560</v>
      </c>
      <c r="C2094" t="s">
        <v>3571</v>
      </c>
      <c r="D2094" t="s">
        <v>3157</v>
      </c>
      <c r="E2094">
        <v>1</v>
      </c>
      <c r="F2094">
        <f t="shared" si="32"/>
        <v>1</v>
      </c>
    </row>
    <row r="2095" spans="2:6">
      <c r="B2095" t="s">
        <v>3561</v>
      </c>
      <c r="C2095" t="s">
        <v>3198</v>
      </c>
      <c r="D2095" t="s">
        <v>3156</v>
      </c>
      <c r="E2095">
        <v>1</v>
      </c>
      <c r="F2095">
        <f t="shared" si="32"/>
        <v>1</v>
      </c>
    </row>
    <row r="2096" spans="2:6">
      <c r="B2096" t="s">
        <v>3561</v>
      </c>
      <c r="C2096" t="s">
        <v>3198</v>
      </c>
      <c r="D2096" t="s">
        <v>3157</v>
      </c>
      <c r="E2096">
        <v>1</v>
      </c>
      <c r="F2096">
        <f t="shared" si="32"/>
        <v>1</v>
      </c>
    </row>
    <row r="2097" spans="2:6">
      <c r="B2097" t="s">
        <v>3561</v>
      </c>
      <c r="C2097" t="s">
        <v>3568</v>
      </c>
      <c r="D2097" t="s">
        <v>3156</v>
      </c>
      <c r="E2097">
        <v>1</v>
      </c>
      <c r="F2097">
        <f t="shared" si="32"/>
        <v>1</v>
      </c>
    </row>
    <row r="2098" spans="2:6">
      <c r="B2098" t="s">
        <v>3561</v>
      </c>
      <c r="C2098" t="s">
        <v>3568</v>
      </c>
      <c r="D2098" t="s">
        <v>3157</v>
      </c>
      <c r="E2098">
        <v>1</v>
      </c>
      <c r="F2098">
        <f t="shared" si="32"/>
        <v>1</v>
      </c>
    </row>
    <row r="2099" spans="2:6">
      <c r="B2099" t="s">
        <v>3561</v>
      </c>
      <c r="C2099" t="s">
        <v>3569</v>
      </c>
      <c r="D2099" t="s">
        <v>3156</v>
      </c>
      <c r="E2099">
        <v>1</v>
      </c>
      <c r="F2099">
        <f t="shared" si="32"/>
        <v>1</v>
      </c>
    </row>
    <row r="2100" spans="2:6">
      <c r="B2100" t="s">
        <v>3561</v>
      </c>
      <c r="C2100" t="s">
        <v>3569</v>
      </c>
      <c r="D2100" t="s">
        <v>3157</v>
      </c>
      <c r="E2100">
        <v>1</v>
      </c>
      <c r="F2100">
        <f t="shared" si="32"/>
        <v>1</v>
      </c>
    </row>
    <row r="2101" spans="2:6">
      <c r="B2101" t="s">
        <v>3561</v>
      </c>
      <c r="C2101" t="s">
        <v>3570</v>
      </c>
      <c r="D2101" t="s">
        <v>3156</v>
      </c>
      <c r="E2101">
        <v>1</v>
      </c>
      <c r="F2101">
        <f t="shared" si="32"/>
        <v>1</v>
      </c>
    </row>
    <row r="2102" spans="2:6">
      <c r="B2102" t="s">
        <v>3561</v>
      </c>
      <c r="C2102" t="s">
        <v>3570</v>
      </c>
      <c r="D2102" t="s">
        <v>3157</v>
      </c>
      <c r="E2102">
        <v>1</v>
      </c>
      <c r="F2102">
        <f t="shared" si="32"/>
        <v>1</v>
      </c>
    </row>
    <row r="2103" spans="2:6">
      <c r="B2103" t="s">
        <v>3561</v>
      </c>
      <c r="C2103" t="s">
        <v>3571</v>
      </c>
      <c r="D2103" t="s">
        <v>3156</v>
      </c>
      <c r="E2103">
        <v>1</v>
      </c>
      <c r="F2103">
        <f t="shared" si="32"/>
        <v>1</v>
      </c>
    </row>
    <row r="2104" spans="2:6">
      <c r="B2104" t="s">
        <v>3561</v>
      </c>
      <c r="C2104" t="s">
        <v>3571</v>
      </c>
      <c r="D2104" t="s">
        <v>3157</v>
      </c>
      <c r="E2104">
        <v>1</v>
      </c>
      <c r="F2104">
        <f t="shared" si="32"/>
        <v>1</v>
      </c>
    </row>
    <row r="2105" spans="2:6">
      <c r="B2105" t="s">
        <v>3562</v>
      </c>
      <c r="C2105" t="s">
        <v>3198</v>
      </c>
      <c r="D2105" t="s">
        <v>3156</v>
      </c>
      <c r="E2105">
        <v>1</v>
      </c>
      <c r="F2105">
        <f t="shared" si="32"/>
        <v>1</v>
      </c>
    </row>
    <row r="2106" spans="2:6">
      <c r="B2106" t="s">
        <v>3562</v>
      </c>
      <c r="C2106" t="s">
        <v>3198</v>
      </c>
      <c r="D2106" t="s">
        <v>3157</v>
      </c>
      <c r="E2106">
        <v>1</v>
      </c>
      <c r="F2106">
        <f t="shared" si="32"/>
        <v>1</v>
      </c>
    </row>
    <row r="2107" spans="2:6">
      <c r="B2107" t="s">
        <v>3562</v>
      </c>
      <c r="C2107" t="s">
        <v>3568</v>
      </c>
      <c r="D2107" t="s">
        <v>3156</v>
      </c>
      <c r="E2107">
        <v>1</v>
      </c>
      <c r="F2107">
        <f t="shared" si="32"/>
        <v>1</v>
      </c>
    </row>
    <row r="2108" spans="2:6">
      <c r="B2108" t="s">
        <v>3562</v>
      </c>
      <c r="C2108" t="s">
        <v>3568</v>
      </c>
      <c r="D2108" t="s">
        <v>3157</v>
      </c>
      <c r="E2108">
        <v>1</v>
      </c>
      <c r="F2108">
        <f t="shared" si="32"/>
        <v>1</v>
      </c>
    </row>
    <row r="2109" spans="2:6">
      <c r="B2109" t="s">
        <v>3562</v>
      </c>
      <c r="C2109" t="s">
        <v>3569</v>
      </c>
      <c r="D2109" t="s">
        <v>3156</v>
      </c>
      <c r="E2109">
        <v>1</v>
      </c>
      <c r="F2109">
        <f t="shared" si="32"/>
        <v>1</v>
      </c>
    </row>
    <row r="2110" spans="2:6">
      <c r="B2110" t="s">
        <v>3562</v>
      </c>
      <c r="C2110" t="s">
        <v>3569</v>
      </c>
      <c r="D2110" t="s">
        <v>3157</v>
      </c>
      <c r="E2110">
        <v>1</v>
      </c>
      <c r="F2110">
        <f t="shared" si="32"/>
        <v>1</v>
      </c>
    </row>
    <row r="2111" spans="2:6">
      <c r="B2111" t="s">
        <v>3562</v>
      </c>
      <c r="C2111" t="s">
        <v>3570</v>
      </c>
      <c r="D2111" t="s">
        <v>3156</v>
      </c>
      <c r="E2111">
        <v>1</v>
      </c>
      <c r="F2111">
        <f t="shared" si="32"/>
        <v>1</v>
      </c>
    </row>
    <row r="2112" spans="2:6">
      <c r="B2112" t="s">
        <v>3562</v>
      </c>
      <c r="C2112" t="s">
        <v>3570</v>
      </c>
      <c r="D2112" t="s">
        <v>3157</v>
      </c>
      <c r="E2112">
        <v>1</v>
      </c>
      <c r="F2112">
        <f t="shared" si="32"/>
        <v>1</v>
      </c>
    </row>
    <row r="2113" spans="2:6">
      <c r="B2113" t="s">
        <v>3562</v>
      </c>
      <c r="C2113" t="s">
        <v>3571</v>
      </c>
      <c r="D2113" t="s">
        <v>3156</v>
      </c>
      <c r="E2113">
        <v>1</v>
      </c>
      <c r="F2113">
        <f t="shared" si="32"/>
        <v>1</v>
      </c>
    </row>
    <row r="2114" spans="2:6">
      <c r="B2114" t="s">
        <v>3562</v>
      </c>
      <c r="C2114" t="s">
        <v>3571</v>
      </c>
      <c r="D2114" t="s">
        <v>3157</v>
      </c>
      <c r="E2114">
        <v>1</v>
      </c>
      <c r="F2114">
        <f t="shared" si="32"/>
        <v>1</v>
      </c>
    </row>
    <row r="2115" spans="2:6">
      <c r="B2115" t="s">
        <v>3563</v>
      </c>
      <c r="C2115" t="s">
        <v>3198</v>
      </c>
      <c r="D2115" t="s">
        <v>3156</v>
      </c>
      <c r="E2115">
        <v>1</v>
      </c>
      <c r="F2115">
        <f t="shared" si="32"/>
        <v>1</v>
      </c>
    </row>
    <row r="2116" spans="2:6">
      <c r="B2116" t="s">
        <v>3563</v>
      </c>
      <c r="C2116" t="s">
        <v>3198</v>
      </c>
      <c r="D2116" t="s">
        <v>3157</v>
      </c>
      <c r="E2116">
        <v>1</v>
      </c>
      <c r="F2116">
        <f t="shared" si="32"/>
        <v>1</v>
      </c>
    </row>
    <row r="2117" spans="2:6">
      <c r="B2117" t="s">
        <v>3563</v>
      </c>
      <c r="C2117" t="s">
        <v>3568</v>
      </c>
      <c r="D2117" t="s">
        <v>3156</v>
      </c>
      <c r="E2117">
        <v>1</v>
      </c>
      <c r="F2117">
        <f t="shared" si="32"/>
        <v>1</v>
      </c>
    </row>
    <row r="2118" spans="2:6">
      <c r="B2118" t="s">
        <v>3563</v>
      </c>
      <c r="C2118" t="s">
        <v>3568</v>
      </c>
      <c r="D2118" t="s">
        <v>3157</v>
      </c>
      <c r="E2118">
        <v>1</v>
      </c>
      <c r="F2118">
        <f t="shared" ref="F2118:F2181" si="33">E2118</f>
        <v>1</v>
      </c>
    </row>
    <row r="2119" spans="2:6">
      <c r="B2119" t="s">
        <v>3563</v>
      </c>
      <c r="C2119" t="s">
        <v>3569</v>
      </c>
      <c r="D2119" t="s">
        <v>3156</v>
      </c>
      <c r="E2119">
        <v>1</v>
      </c>
      <c r="F2119">
        <f t="shared" si="33"/>
        <v>1</v>
      </c>
    </row>
    <row r="2120" spans="2:6">
      <c r="B2120" t="s">
        <v>3563</v>
      </c>
      <c r="C2120" t="s">
        <v>3569</v>
      </c>
      <c r="D2120" t="s">
        <v>3157</v>
      </c>
      <c r="E2120">
        <v>1</v>
      </c>
      <c r="F2120">
        <f t="shared" si="33"/>
        <v>1</v>
      </c>
    </row>
    <row r="2121" spans="2:6">
      <c r="B2121" t="s">
        <v>3563</v>
      </c>
      <c r="C2121" t="s">
        <v>3570</v>
      </c>
      <c r="D2121" t="s">
        <v>3156</v>
      </c>
      <c r="E2121">
        <v>1</v>
      </c>
      <c r="F2121">
        <f t="shared" si="33"/>
        <v>1</v>
      </c>
    </row>
    <row r="2122" spans="2:6">
      <c r="B2122" t="s">
        <v>3563</v>
      </c>
      <c r="C2122" t="s">
        <v>3570</v>
      </c>
      <c r="D2122" t="s">
        <v>3157</v>
      </c>
      <c r="E2122">
        <v>1</v>
      </c>
      <c r="F2122">
        <f t="shared" si="33"/>
        <v>1</v>
      </c>
    </row>
    <row r="2123" spans="2:6">
      <c r="B2123" t="s">
        <v>3563</v>
      </c>
      <c r="C2123" t="s">
        <v>3571</v>
      </c>
      <c r="D2123" t="s">
        <v>3156</v>
      </c>
      <c r="E2123">
        <v>1</v>
      </c>
      <c r="F2123">
        <f t="shared" si="33"/>
        <v>1</v>
      </c>
    </row>
    <row r="2124" spans="2:6">
      <c r="B2124" t="s">
        <v>3563</v>
      </c>
      <c r="C2124" t="s">
        <v>3571</v>
      </c>
      <c r="D2124" t="s">
        <v>3157</v>
      </c>
      <c r="E2124">
        <v>1</v>
      </c>
      <c r="F2124">
        <f t="shared" si="33"/>
        <v>1</v>
      </c>
    </row>
    <row r="2125" spans="2:6">
      <c r="B2125" t="s">
        <v>3564</v>
      </c>
      <c r="C2125" t="s">
        <v>3198</v>
      </c>
      <c r="D2125" t="s">
        <v>3156</v>
      </c>
      <c r="E2125">
        <v>1</v>
      </c>
      <c r="F2125">
        <f t="shared" si="33"/>
        <v>1</v>
      </c>
    </row>
    <row r="2126" spans="2:6">
      <c r="B2126" t="s">
        <v>3564</v>
      </c>
      <c r="C2126" t="s">
        <v>3198</v>
      </c>
      <c r="D2126" t="s">
        <v>3157</v>
      </c>
      <c r="E2126">
        <v>1</v>
      </c>
      <c r="F2126">
        <f t="shared" si="33"/>
        <v>1</v>
      </c>
    </row>
    <row r="2127" spans="2:6">
      <c r="B2127" t="s">
        <v>3564</v>
      </c>
      <c r="C2127" t="s">
        <v>3568</v>
      </c>
      <c r="D2127" t="s">
        <v>3156</v>
      </c>
      <c r="E2127">
        <v>1</v>
      </c>
      <c r="F2127">
        <f t="shared" si="33"/>
        <v>1</v>
      </c>
    </row>
    <row r="2128" spans="2:6">
      <c r="B2128" t="s">
        <v>3564</v>
      </c>
      <c r="C2128" t="s">
        <v>3568</v>
      </c>
      <c r="D2128" t="s">
        <v>3157</v>
      </c>
      <c r="E2128">
        <v>1</v>
      </c>
      <c r="F2128">
        <f t="shared" si="33"/>
        <v>1</v>
      </c>
    </row>
    <row r="2129" spans="2:6">
      <c r="B2129" t="s">
        <v>3564</v>
      </c>
      <c r="C2129" t="s">
        <v>3569</v>
      </c>
      <c r="D2129" t="s">
        <v>3156</v>
      </c>
      <c r="E2129">
        <v>1</v>
      </c>
      <c r="F2129">
        <f t="shared" si="33"/>
        <v>1</v>
      </c>
    </row>
    <row r="2130" spans="2:6">
      <c r="B2130" t="s">
        <v>3564</v>
      </c>
      <c r="C2130" t="s">
        <v>3569</v>
      </c>
      <c r="D2130" t="s">
        <v>3157</v>
      </c>
      <c r="E2130">
        <v>1</v>
      </c>
      <c r="F2130">
        <f t="shared" si="33"/>
        <v>1</v>
      </c>
    </row>
    <row r="2131" spans="2:6">
      <c r="B2131" t="s">
        <v>3564</v>
      </c>
      <c r="C2131" t="s">
        <v>3570</v>
      </c>
      <c r="D2131" t="s">
        <v>3156</v>
      </c>
      <c r="E2131">
        <v>1</v>
      </c>
      <c r="F2131">
        <f t="shared" si="33"/>
        <v>1</v>
      </c>
    </row>
    <row r="2132" spans="2:6">
      <c r="B2132" t="s">
        <v>3564</v>
      </c>
      <c r="C2132" t="s">
        <v>3570</v>
      </c>
      <c r="D2132" t="s">
        <v>3157</v>
      </c>
      <c r="E2132">
        <v>1</v>
      </c>
      <c r="F2132">
        <f t="shared" si="33"/>
        <v>1</v>
      </c>
    </row>
    <row r="2133" spans="2:6">
      <c r="B2133" t="s">
        <v>3564</v>
      </c>
      <c r="C2133" t="s">
        <v>3571</v>
      </c>
      <c r="D2133" t="s">
        <v>3156</v>
      </c>
      <c r="E2133">
        <v>1</v>
      </c>
      <c r="F2133">
        <f t="shared" si="33"/>
        <v>1</v>
      </c>
    </row>
    <row r="2134" spans="2:6">
      <c r="B2134" t="s">
        <v>3564</v>
      </c>
      <c r="C2134" t="s">
        <v>3571</v>
      </c>
      <c r="D2134" t="s">
        <v>3157</v>
      </c>
      <c r="E2134">
        <v>1</v>
      </c>
      <c r="F2134">
        <f t="shared" si="33"/>
        <v>1</v>
      </c>
    </row>
    <row r="2135" spans="2:6">
      <c r="B2135" t="s">
        <v>3565</v>
      </c>
      <c r="C2135" t="s">
        <v>3198</v>
      </c>
      <c r="D2135" t="s">
        <v>3156</v>
      </c>
      <c r="E2135">
        <v>1</v>
      </c>
      <c r="F2135">
        <f t="shared" si="33"/>
        <v>1</v>
      </c>
    </row>
    <row r="2136" spans="2:6">
      <c r="B2136" t="s">
        <v>3565</v>
      </c>
      <c r="C2136" t="s">
        <v>3198</v>
      </c>
      <c r="D2136" t="s">
        <v>3157</v>
      </c>
      <c r="E2136">
        <v>1</v>
      </c>
      <c r="F2136">
        <f t="shared" si="33"/>
        <v>1</v>
      </c>
    </row>
    <row r="2137" spans="2:6">
      <c r="B2137" t="s">
        <v>3565</v>
      </c>
      <c r="C2137" t="s">
        <v>3568</v>
      </c>
      <c r="D2137" t="s">
        <v>3156</v>
      </c>
      <c r="E2137">
        <v>1</v>
      </c>
      <c r="F2137">
        <f t="shared" si="33"/>
        <v>1</v>
      </c>
    </row>
    <row r="2138" spans="2:6">
      <c r="B2138" t="s">
        <v>3565</v>
      </c>
      <c r="C2138" t="s">
        <v>3568</v>
      </c>
      <c r="D2138" t="s">
        <v>3157</v>
      </c>
      <c r="E2138">
        <v>1</v>
      </c>
      <c r="F2138">
        <f t="shared" si="33"/>
        <v>1</v>
      </c>
    </row>
    <row r="2139" spans="2:6">
      <c r="B2139" t="s">
        <v>3565</v>
      </c>
      <c r="C2139" t="s">
        <v>3569</v>
      </c>
      <c r="D2139" t="s">
        <v>3156</v>
      </c>
      <c r="E2139">
        <v>1</v>
      </c>
      <c r="F2139">
        <f t="shared" si="33"/>
        <v>1</v>
      </c>
    </row>
    <row r="2140" spans="2:6">
      <c r="B2140" t="s">
        <v>3565</v>
      </c>
      <c r="C2140" t="s">
        <v>3569</v>
      </c>
      <c r="D2140" t="s">
        <v>3157</v>
      </c>
      <c r="E2140">
        <v>1</v>
      </c>
      <c r="F2140">
        <f t="shared" si="33"/>
        <v>1</v>
      </c>
    </row>
    <row r="2141" spans="2:6">
      <c r="B2141" t="s">
        <v>3565</v>
      </c>
      <c r="C2141" t="s">
        <v>3570</v>
      </c>
      <c r="D2141" t="s">
        <v>3156</v>
      </c>
      <c r="E2141">
        <v>1</v>
      </c>
      <c r="F2141">
        <f t="shared" si="33"/>
        <v>1</v>
      </c>
    </row>
    <row r="2142" spans="2:6">
      <c r="B2142" t="s">
        <v>3565</v>
      </c>
      <c r="C2142" t="s">
        <v>3570</v>
      </c>
      <c r="D2142" t="s">
        <v>3157</v>
      </c>
      <c r="E2142">
        <v>1</v>
      </c>
      <c r="F2142">
        <f t="shared" si="33"/>
        <v>1</v>
      </c>
    </row>
    <row r="2143" spans="2:6">
      <c r="B2143" t="s">
        <v>3565</v>
      </c>
      <c r="C2143" t="s">
        <v>3571</v>
      </c>
      <c r="D2143" t="s">
        <v>3156</v>
      </c>
      <c r="E2143">
        <v>1</v>
      </c>
      <c r="F2143">
        <f t="shared" si="33"/>
        <v>1</v>
      </c>
    </row>
    <row r="2144" spans="2:6">
      <c r="B2144" t="s">
        <v>3565</v>
      </c>
      <c r="C2144" t="s">
        <v>3571</v>
      </c>
      <c r="D2144" t="s">
        <v>3157</v>
      </c>
      <c r="E2144">
        <v>1</v>
      </c>
      <c r="F2144">
        <f t="shared" si="33"/>
        <v>1</v>
      </c>
    </row>
    <row r="2145" spans="2:6">
      <c r="B2145" t="s">
        <v>3566</v>
      </c>
      <c r="C2145" t="s">
        <v>3198</v>
      </c>
      <c r="D2145" t="s">
        <v>3156</v>
      </c>
      <c r="E2145">
        <v>1</v>
      </c>
      <c r="F2145">
        <f t="shared" si="33"/>
        <v>1</v>
      </c>
    </row>
    <row r="2146" spans="2:6">
      <c r="B2146" t="s">
        <v>3566</v>
      </c>
      <c r="C2146" t="s">
        <v>3198</v>
      </c>
      <c r="D2146" t="s">
        <v>3157</v>
      </c>
      <c r="E2146">
        <v>1</v>
      </c>
      <c r="F2146">
        <f t="shared" si="33"/>
        <v>1</v>
      </c>
    </row>
    <row r="2147" spans="2:6">
      <c r="B2147" t="s">
        <v>3566</v>
      </c>
      <c r="C2147" t="s">
        <v>3568</v>
      </c>
      <c r="D2147" t="s">
        <v>3156</v>
      </c>
      <c r="E2147">
        <v>1</v>
      </c>
      <c r="F2147">
        <f t="shared" si="33"/>
        <v>1</v>
      </c>
    </row>
    <row r="2148" spans="2:6">
      <c r="B2148" t="s">
        <v>3566</v>
      </c>
      <c r="C2148" t="s">
        <v>3568</v>
      </c>
      <c r="D2148" t="s">
        <v>3157</v>
      </c>
      <c r="E2148">
        <v>1</v>
      </c>
      <c r="F2148">
        <f t="shared" si="33"/>
        <v>1</v>
      </c>
    </row>
    <row r="2149" spans="2:6">
      <c r="B2149" t="s">
        <v>3566</v>
      </c>
      <c r="C2149" t="s">
        <v>3569</v>
      </c>
      <c r="D2149" t="s">
        <v>3156</v>
      </c>
      <c r="E2149">
        <v>1</v>
      </c>
      <c r="F2149">
        <f t="shared" si="33"/>
        <v>1</v>
      </c>
    </row>
    <row r="2150" spans="2:6">
      <c r="B2150" t="s">
        <v>3566</v>
      </c>
      <c r="C2150" t="s">
        <v>3569</v>
      </c>
      <c r="D2150" t="s">
        <v>3157</v>
      </c>
      <c r="E2150">
        <v>1</v>
      </c>
      <c r="F2150">
        <f t="shared" si="33"/>
        <v>1</v>
      </c>
    </row>
    <row r="2151" spans="2:6">
      <c r="B2151" t="s">
        <v>3566</v>
      </c>
      <c r="C2151" t="s">
        <v>3570</v>
      </c>
      <c r="D2151" t="s">
        <v>3156</v>
      </c>
      <c r="E2151">
        <v>1</v>
      </c>
      <c r="F2151">
        <f t="shared" si="33"/>
        <v>1</v>
      </c>
    </row>
    <row r="2152" spans="2:6">
      <c r="B2152" t="s">
        <v>3566</v>
      </c>
      <c r="C2152" t="s">
        <v>3570</v>
      </c>
      <c r="D2152" t="s">
        <v>3157</v>
      </c>
      <c r="E2152">
        <v>1</v>
      </c>
      <c r="F2152">
        <f t="shared" si="33"/>
        <v>1</v>
      </c>
    </row>
    <row r="2153" spans="2:6">
      <c r="B2153" t="s">
        <v>3566</v>
      </c>
      <c r="C2153" t="s">
        <v>3571</v>
      </c>
      <c r="D2153" t="s">
        <v>3156</v>
      </c>
      <c r="E2153">
        <v>1</v>
      </c>
      <c r="F2153">
        <f t="shared" si="33"/>
        <v>1</v>
      </c>
    </row>
    <row r="2154" spans="2:6">
      <c r="B2154" t="s">
        <v>3566</v>
      </c>
      <c r="C2154" t="s">
        <v>3571</v>
      </c>
      <c r="D2154" t="s">
        <v>3157</v>
      </c>
      <c r="E2154">
        <v>1</v>
      </c>
      <c r="F2154">
        <f t="shared" si="33"/>
        <v>1</v>
      </c>
    </row>
    <row r="2155" spans="2:6">
      <c r="B2155" t="s">
        <v>3567</v>
      </c>
      <c r="C2155" t="s">
        <v>3198</v>
      </c>
      <c r="D2155" t="s">
        <v>3156</v>
      </c>
      <c r="E2155">
        <v>1</v>
      </c>
      <c r="F2155">
        <f t="shared" si="33"/>
        <v>1</v>
      </c>
    </row>
    <row r="2156" spans="2:6">
      <c r="B2156" t="s">
        <v>3567</v>
      </c>
      <c r="C2156" t="s">
        <v>3198</v>
      </c>
      <c r="D2156" t="s">
        <v>3157</v>
      </c>
      <c r="E2156">
        <v>1</v>
      </c>
      <c r="F2156">
        <f t="shared" si="33"/>
        <v>1</v>
      </c>
    </row>
    <row r="2157" spans="2:6">
      <c r="B2157" t="s">
        <v>3567</v>
      </c>
      <c r="C2157" t="s">
        <v>3568</v>
      </c>
      <c r="D2157" t="s">
        <v>3156</v>
      </c>
      <c r="E2157">
        <v>1</v>
      </c>
      <c r="F2157">
        <f t="shared" si="33"/>
        <v>1</v>
      </c>
    </row>
    <row r="2158" spans="2:6">
      <c r="B2158" t="s">
        <v>3567</v>
      </c>
      <c r="C2158" t="s">
        <v>3568</v>
      </c>
      <c r="D2158" t="s">
        <v>3157</v>
      </c>
      <c r="E2158">
        <v>1</v>
      </c>
      <c r="F2158">
        <f t="shared" si="33"/>
        <v>1</v>
      </c>
    </row>
    <row r="2159" spans="2:6">
      <c r="B2159" t="s">
        <v>3567</v>
      </c>
      <c r="C2159" t="s">
        <v>3569</v>
      </c>
      <c r="D2159" t="s">
        <v>3156</v>
      </c>
      <c r="E2159">
        <v>1</v>
      </c>
      <c r="F2159">
        <f t="shared" si="33"/>
        <v>1</v>
      </c>
    </row>
    <row r="2160" spans="2:6">
      <c r="B2160" t="s">
        <v>3567</v>
      </c>
      <c r="C2160" t="s">
        <v>3569</v>
      </c>
      <c r="D2160" t="s">
        <v>3157</v>
      </c>
      <c r="E2160">
        <v>1</v>
      </c>
      <c r="F2160">
        <f t="shared" si="33"/>
        <v>1</v>
      </c>
    </row>
    <row r="2161" spans="1:6">
      <c r="B2161" t="s">
        <v>3567</v>
      </c>
      <c r="C2161" t="s">
        <v>3570</v>
      </c>
      <c r="D2161" t="s">
        <v>3156</v>
      </c>
      <c r="E2161">
        <v>1</v>
      </c>
      <c r="F2161">
        <f t="shared" si="33"/>
        <v>1</v>
      </c>
    </row>
    <row r="2162" spans="1:6">
      <c r="B2162" t="s">
        <v>3567</v>
      </c>
      <c r="C2162" t="s">
        <v>3570</v>
      </c>
      <c r="D2162" t="s">
        <v>3157</v>
      </c>
      <c r="E2162">
        <v>1</v>
      </c>
      <c r="F2162">
        <f t="shared" si="33"/>
        <v>1</v>
      </c>
    </row>
    <row r="2163" spans="1:6">
      <c r="B2163" t="s">
        <v>3567</v>
      </c>
      <c r="C2163" t="s">
        <v>3571</v>
      </c>
      <c r="D2163" t="s">
        <v>3156</v>
      </c>
      <c r="E2163">
        <v>1</v>
      </c>
      <c r="F2163">
        <f t="shared" si="33"/>
        <v>1</v>
      </c>
    </row>
    <row r="2164" spans="1:6">
      <c r="B2164" t="s">
        <v>3567</v>
      </c>
      <c r="C2164" t="s">
        <v>3571</v>
      </c>
      <c r="D2164" t="s">
        <v>3157</v>
      </c>
      <c r="E2164">
        <v>1</v>
      </c>
      <c r="F2164">
        <f t="shared" si="33"/>
        <v>1</v>
      </c>
    </row>
    <row r="2165" spans="1:6">
      <c r="A2165" t="s">
        <v>3536</v>
      </c>
      <c r="B2165" t="s">
        <v>3156</v>
      </c>
      <c r="C2165" t="s">
        <v>3198</v>
      </c>
      <c r="D2165" t="s">
        <v>3156</v>
      </c>
      <c r="E2165">
        <v>1</v>
      </c>
      <c r="F2165">
        <f t="shared" si="33"/>
        <v>1</v>
      </c>
    </row>
    <row r="2166" spans="1:6">
      <c r="B2166" t="s">
        <v>3156</v>
      </c>
      <c r="C2166" t="s">
        <v>3198</v>
      </c>
      <c r="D2166" t="s">
        <v>3157</v>
      </c>
      <c r="E2166">
        <v>1</v>
      </c>
      <c r="F2166">
        <f t="shared" si="33"/>
        <v>1</v>
      </c>
    </row>
    <row r="2167" spans="1:6">
      <c r="B2167" t="s">
        <v>3156</v>
      </c>
      <c r="C2167" t="s">
        <v>3568</v>
      </c>
      <c r="D2167" t="s">
        <v>3156</v>
      </c>
      <c r="E2167">
        <v>1</v>
      </c>
      <c r="F2167">
        <f t="shared" si="33"/>
        <v>1</v>
      </c>
    </row>
    <row r="2168" spans="1:6">
      <c r="B2168" t="s">
        <v>3156</v>
      </c>
      <c r="C2168" t="s">
        <v>3568</v>
      </c>
      <c r="D2168" t="s">
        <v>3157</v>
      </c>
      <c r="E2168">
        <v>1</v>
      </c>
      <c r="F2168">
        <f t="shared" si="33"/>
        <v>1</v>
      </c>
    </row>
    <row r="2169" spans="1:6">
      <c r="B2169" t="s">
        <v>3156</v>
      </c>
      <c r="C2169" t="s">
        <v>3569</v>
      </c>
      <c r="D2169" t="s">
        <v>3156</v>
      </c>
      <c r="E2169">
        <v>1</v>
      </c>
      <c r="F2169">
        <f t="shared" si="33"/>
        <v>1</v>
      </c>
    </row>
    <row r="2170" spans="1:6">
      <c r="B2170" t="s">
        <v>3156</v>
      </c>
      <c r="C2170" t="s">
        <v>3569</v>
      </c>
      <c r="D2170" t="s">
        <v>3157</v>
      </c>
      <c r="E2170">
        <v>1</v>
      </c>
      <c r="F2170">
        <f t="shared" si="33"/>
        <v>1</v>
      </c>
    </row>
    <row r="2171" spans="1:6">
      <c r="B2171" t="s">
        <v>3156</v>
      </c>
      <c r="C2171" t="s">
        <v>3570</v>
      </c>
      <c r="D2171" t="s">
        <v>3156</v>
      </c>
      <c r="E2171">
        <v>1</v>
      </c>
      <c r="F2171">
        <f t="shared" si="33"/>
        <v>1</v>
      </c>
    </row>
    <row r="2172" spans="1:6">
      <c r="B2172" t="s">
        <v>3156</v>
      </c>
      <c r="C2172" t="s">
        <v>3570</v>
      </c>
      <c r="D2172" t="s">
        <v>3157</v>
      </c>
      <c r="E2172">
        <v>1</v>
      </c>
      <c r="F2172">
        <f t="shared" si="33"/>
        <v>1</v>
      </c>
    </row>
    <row r="2173" spans="1:6">
      <c r="B2173" t="s">
        <v>3156</v>
      </c>
      <c r="C2173" t="s">
        <v>3571</v>
      </c>
      <c r="D2173" t="s">
        <v>3156</v>
      </c>
      <c r="E2173">
        <v>1</v>
      </c>
      <c r="F2173">
        <f t="shared" si="33"/>
        <v>1</v>
      </c>
    </row>
    <row r="2174" spans="1:6">
      <c r="B2174" t="s">
        <v>3156</v>
      </c>
      <c r="C2174" t="s">
        <v>3571</v>
      </c>
      <c r="D2174" t="s">
        <v>3157</v>
      </c>
      <c r="E2174">
        <v>1</v>
      </c>
      <c r="F2174">
        <f t="shared" si="33"/>
        <v>1</v>
      </c>
    </row>
    <row r="2175" spans="1:6">
      <c r="B2175" t="s">
        <v>3157</v>
      </c>
      <c r="C2175" t="s">
        <v>3198</v>
      </c>
      <c r="D2175" t="s">
        <v>3156</v>
      </c>
      <c r="E2175">
        <v>1</v>
      </c>
      <c r="F2175">
        <f t="shared" si="33"/>
        <v>1</v>
      </c>
    </row>
    <row r="2176" spans="1:6">
      <c r="B2176" t="s">
        <v>3157</v>
      </c>
      <c r="C2176" t="s">
        <v>3198</v>
      </c>
      <c r="D2176" t="s">
        <v>3157</v>
      </c>
      <c r="E2176">
        <v>1</v>
      </c>
      <c r="F2176">
        <f t="shared" si="33"/>
        <v>1</v>
      </c>
    </row>
    <row r="2177" spans="2:6">
      <c r="B2177" t="s">
        <v>3157</v>
      </c>
      <c r="C2177" t="s">
        <v>3568</v>
      </c>
      <c r="D2177" t="s">
        <v>3156</v>
      </c>
      <c r="E2177">
        <v>1</v>
      </c>
      <c r="F2177">
        <f t="shared" si="33"/>
        <v>1</v>
      </c>
    </row>
    <row r="2178" spans="2:6">
      <c r="B2178" t="s">
        <v>3157</v>
      </c>
      <c r="C2178" t="s">
        <v>3568</v>
      </c>
      <c r="D2178" t="s">
        <v>3157</v>
      </c>
      <c r="E2178">
        <v>1</v>
      </c>
      <c r="F2178">
        <f t="shared" si="33"/>
        <v>1</v>
      </c>
    </row>
    <row r="2179" spans="2:6">
      <c r="B2179" t="s">
        <v>3157</v>
      </c>
      <c r="C2179" t="s">
        <v>3569</v>
      </c>
      <c r="D2179" t="s">
        <v>3156</v>
      </c>
      <c r="E2179">
        <v>1</v>
      </c>
      <c r="F2179">
        <f t="shared" si="33"/>
        <v>1</v>
      </c>
    </row>
    <row r="2180" spans="2:6">
      <c r="B2180" t="s">
        <v>3157</v>
      </c>
      <c r="C2180" t="s">
        <v>3569</v>
      </c>
      <c r="D2180" t="s">
        <v>3157</v>
      </c>
      <c r="E2180">
        <v>1</v>
      </c>
      <c r="F2180">
        <f t="shared" si="33"/>
        <v>1</v>
      </c>
    </row>
    <row r="2181" spans="2:6">
      <c r="B2181" t="s">
        <v>3157</v>
      </c>
      <c r="C2181" t="s">
        <v>3570</v>
      </c>
      <c r="D2181" t="s">
        <v>3156</v>
      </c>
      <c r="E2181">
        <v>1</v>
      </c>
      <c r="F2181">
        <f t="shared" si="33"/>
        <v>1</v>
      </c>
    </row>
    <row r="2182" spans="2:6">
      <c r="B2182" t="s">
        <v>3157</v>
      </c>
      <c r="C2182" t="s">
        <v>3570</v>
      </c>
      <c r="D2182" t="s">
        <v>3157</v>
      </c>
      <c r="E2182">
        <v>1</v>
      </c>
      <c r="F2182">
        <f t="shared" ref="F2182:F2245" si="34">E2182</f>
        <v>1</v>
      </c>
    </row>
    <row r="2183" spans="2:6">
      <c r="B2183" t="s">
        <v>3157</v>
      </c>
      <c r="C2183" t="s">
        <v>3571</v>
      </c>
      <c r="D2183" t="s">
        <v>3156</v>
      </c>
      <c r="E2183">
        <v>1</v>
      </c>
      <c r="F2183">
        <f t="shared" si="34"/>
        <v>1</v>
      </c>
    </row>
    <row r="2184" spans="2:6">
      <c r="B2184" t="s">
        <v>3157</v>
      </c>
      <c r="C2184" t="s">
        <v>3571</v>
      </c>
      <c r="D2184" t="s">
        <v>3157</v>
      </c>
      <c r="E2184">
        <v>1</v>
      </c>
      <c r="F2184">
        <f t="shared" si="34"/>
        <v>1</v>
      </c>
    </row>
    <row r="2185" spans="2:6">
      <c r="B2185" t="s">
        <v>3158</v>
      </c>
      <c r="C2185" t="s">
        <v>3198</v>
      </c>
      <c r="D2185" t="s">
        <v>3156</v>
      </c>
      <c r="E2185">
        <v>1</v>
      </c>
      <c r="F2185">
        <f t="shared" si="34"/>
        <v>1</v>
      </c>
    </row>
    <row r="2186" spans="2:6">
      <c r="B2186" t="s">
        <v>3158</v>
      </c>
      <c r="C2186" t="s">
        <v>3198</v>
      </c>
      <c r="D2186" t="s">
        <v>3157</v>
      </c>
      <c r="E2186">
        <v>1</v>
      </c>
      <c r="F2186">
        <f t="shared" si="34"/>
        <v>1</v>
      </c>
    </row>
    <row r="2187" spans="2:6">
      <c r="B2187" t="s">
        <v>3158</v>
      </c>
      <c r="C2187" t="s">
        <v>3568</v>
      </c>
      <c r="D2187" t="s">
        <v>3156</v>
      </c>
      <c r="E2187">
        <v>1</v>
      </c>
      <c r="F2187">
        <f t="shared" si="34"/>
        <v>1</v>
      </c>
    </row>
    <row r="2188" spans="2:6">
      <c r="B2188" t="s">
        <v>3158</v>
      </c>
      <c r="C2188" t="s">
        <v>3568</v>
      </c>
      <c r="D2188" t="s">
        <v>3157</v>
      </c>
      <c r="E2188">
        <v>1</v>
      </c>
      <c r="F2188">
        <f t="shared" si="34"/>
        <v>1</v>
      </c>
    </row>
    <row r="2189" spans="2:6">
      <c r="B2189" t="s">
        <v>3158</v>
      </c>
      <c r="C2189" t="s">
        <v>3569</v>
      </c>
      <c r="D2189" t="s">
        <v>3156</v>
      </c>
      <c r="E2189">
        <v>1</v>
      </c>
      <c r="F2189">
        <f t="shared" si="34"/>
        <v>1</v>
      </c>
    </row>
    <row r="2190" spans="2:6">
      <c r="B2190" t="s">
        <v>3158</v>
      </c>
      <c r="C2190" t="s">
        <v>3569</v>
      </c>
      <c r="D2190" t="s">
        <v>3157</v>
      </c>
      <c r="E2190">
        <v>1</v>
      </c>
      <c r="F2190">
        <f t="shared" si="34"/>
        <v>1</v>
      </c>
    </row>
    <row r="2191" spans="2:6">
      <c r="B2191" t="s">
        <v>3158</v>
      </c>
      <c r="C2191" t="s">
        <v>3570</v>
      </c>
      <c r="D2191" t="s">
        <v>3156</v>
      </c>
      <c r="E2191">
        <v>1</v>
      </c>
      <c r="F2191">
        <f t="shared" si="34"/>
        <v>1</v>
      </c>
    </row>
    <row r="2192" spans="2:6">
      <c r="B2192" t="s">
        <v>3158</v>
      </c>
      <c r="C2192" t="s">
        <v>3570</v>
      </c>
      <c r="D2192" t="s">
        <v>3157</v>
      </c>
      <c r="E2192">
        <v>1</v>
      </c>
      <c r="F2192">
        <f t="shared" si="34"/>
        <v>1</v>
      </c>
    </row>
    <row r="2193" spans="2:6">
      <c r="B2193" t="s">
        <v>3158</v>
      </c>
      <c r="C2193" t="s">
        <v>3571</v>
      </c>
      <c r="D2193" t="s">
        <v>3156</v>
      </c>
      <c r="E2193">
        <v>1</v>
      </c>
      <c r="F2193">
        <f t="shared" si="34"/>
        <v>1</v>
      </c>
    </row>
    <row r="2194" spans="2:6">
      <c r="B2194" t="s">
        <v>3158</v>
      </c>
      <c r="C2194" t="s">
        <v>3571</v>
      </c>
      <c r="D2194" t="s">
        <v>3157</v>
      </c>
      <c r="E2194">
        <v>1</v>
      </c>
      <c r="F2194">
        <f t="shared" si="34"/>
        <v>1</v>
      </c>
    </row>
    <row r="2195" spans="2:6">
      <c r="B2195" t="s">
        <v>3159</v>
      </c>
      <c r="C2195" t="s">
        <v>3198</v>
      </c>
      <c r="D2195" t="s">
        <v>3156</v>
      </c>
      <c r="E2195">
        <v>1</v>
      </c>
      <c r="F2195">
        <f t="shared" si="34"/>
        <v>1</v>
      </c>
    </row>
    <row r="2196" spans="2:6">
      <c r="B2196" t="s">
        <v>3159</v>
      </c>
      <c r="C2196" t="s">
        <v>3198</v>
      </c>
      <c r="D2196" t="s">
        <v>3157</v>
      </c>
      <c r="E2196">
        <v>1</v>
      </c>
      <c r="F2196">
        <f t="shared" si="34"/>
        <v>1</v>
      </c>
    </row>
    <row r="2197" spans="2:6">
      <c r="B2197" t="s">
        <v>3159</v>
      </c>
      <c r="C2197" t="s">
        <v>3568</v>
      </c>
      <c r="D2197" t="s">
        <v>3156</v>
      </c>
      <c r="E2197">
        <v>1</v>
      </c>
      <c r="F2197">
        <f t="shared" si="34"/>
        <v>1</v>
      </c>
    </row>
    <row r="2198" spans="2:6">
      <c r="B2198" t="s">
        <v>3159</v>
      </c>
      <c r="C2198" t="s">
        <v>3568</v>
      </c>
      <c r="D2198" t="s">
        <v>3157</v>
      </c>
      <c r="E2198">
        <v>1</v>
      </c>
      <c r="F2198">
        <f t="shared" si="34"/>
        <v>1</v>
      </c>
    </row>
    <row r="2199" spans="2:6">
      <c r="B2199" t="s">
        <v>3159</v>
      </c>
      <c r="C2199" t="s">
        <v>3569</v>
      </c>
      <c r="D2199" t="s">
        <v>3156</v>
      </c>
      <c r="E2199">
        <v>1</v>
      </c>
      <c r="F2199">
        <f t="shared" si="34"/>
        <v>1</v>
      </c>
    </row>
    <row r="2200" spans="2:6">
      <c r="B2200" t="s">
        <v>3159</v>
      </c>
      <c r="C2200" t="s">
        <v>3569</v>
      </c>
      <c r="D2200" t="s">
        <v>3157</v>
      </c>
      <c r="E2200">
        <v>1</v>
      </c>
      <c r="F2200">
        <f t="shared" si="34"/>
        <v>1</v>
      </c>
    </row>
    <row r="2201" spans="2:6">
      <c r="B2201" t="s">
        <v>3159</v>
      </c>
      <c r="C2201" t="s">
        <v>3570</v>
      </c>
      <c r="D2201" t="s">
        <v>3156</v>
      </c>
      <c r="E2201">
        <v>1</v>
      </c>
      <c r="F2201">
        <f t="shared" si="34"/>
        <v>1</v>
      </c>
    </row>
    <row r="2202" spans="2:6">
      <c r="B2202" t="s">
        <v>3159</v>
      </c>
      <c r="C2202" t="s">
        <v>3570</v>
      </c>
      <c r="D2202" t="s">
        <v>3157</v>
      </c>
      <c r="E2202">
        <v>1</v>
      </c>
      <c r="F2202">
        <f t="shared" si="34"/>
        <v>1</v>
      </c>
    </row>
    <row r="2203" spans="2:6">
      <c r="B2203" t="s">
        <v>3159</v>
      </c>
      <c r="C2203" t="s">
        <v>3571</v>
      </c>
      <c r="D2203" t="s">
        <v>3156</v>
      </c>
      <c r="E2203">
        <v>1</v>
      </c>
      <c r="F2203">
        <f t="shared" si="34"/>
        <v>1</v>
      </c>
    </row>
    <row r="2204" spans="2:6">
      <c r="B2204" t="s">
        <v>3159</v>
      </c>
      <c r="C2204" t="s">
        <v>3571</v>
      </c>
      <c r="D2204" t="s">
        <v>3157</v>
      </c>
      <c r="E2204">
        <v>1</v>
      </c>
      <c r="F2204">
        <f t="shared" si="34"/>
        <v>1</v>
      </c>
    </row>
    <row r="2205" spans="2:6">
      <c r="B2205" t="s">
        <v>3160</v>
      </c>
      <c r="C2205" t="s">
        <v>3198</v>
      </c>
      <c r="D2205" t="s">
        <v>3156</v>
      </c>
      <c r="E2205">
        <v>1</v>
      </c>
      <c r="F2205">
        <f t="shared" si="34"/>
        <v>1</v>
      </c>
    </row>
    <row r="2206" spans="2:6">
      <c r="B2206" t="s">
        <v>3160</v>
      </c>
      <c r="C2206" t="s">
        <v>3198</v>
      </c>
      <c r="D2206" t="s">
        <v>3157</v>
      </c>
      <c r="E2206">
        <v>1</v>
      </c>
      <c r="F2206">
        <f t="shared" si="34"/>
        <v>1</v>
      </c>
    </row>
    <row r="2207" spans="2:6">
      <c r="B2207" t="s">
        <v>3160</v>
      </c>
      <c r="C2207" t="s">
        <v>3568</v>
      </c>
      <c r="D2207" t="s">
        <v>3156</v>
      </c>
      <c r="E2207">
        <v>1</v>
      </c>
      <c r="F2207">
        <f t="shared" si="34"/>
        <v>1</v>
      </c>
    </row>
    <row r="2208" spans="2:6">
      <c r="B2208" t="s">
        <v>3160</v>
      </c>
      <c r="C2208" t="s">
        <v>3568</v>
      </c>
      <c r="D2208" t="s">
        <v>3157</v>
      </c>
      <c r="E2208">
        <v>1</v>
      </c>
      <c r="F2208">
        <f t="shared" si="34"/>
        <v>1</v>
      </c>
    </row>
    <row r="2209" spans="2:6">
      <c r="B2209" t="s">
        <v>3160</v>
      </c>
      <c r="C2209" t="s">
        <v>3569</v>
      </c>
      <c r="D2209" t="s">
        <v>3156</v>
      </c>
      <c r="E2209">
        <v>1</v>
      </c>
      <c r="F2209">
        <f t="shared" si="34"/>
        <v>1</v>
      </c>
    </row>
    <row r="2210" spans="2:6">
      <c r="B2210" t="s">
        <v>3160</v>
      </c>
      <c r="C2210" t="s">
        <v>3569</v>
      </c>
      <c r="D2210" t="s">
        <v>3157</v>
      </c>
      <c r="E2210">
        <v>1</v>
      </c>
      <c r="F2210">
        <f t="shared" si="34"/>
        <v>1</v>
      </c>
    </row>
    <row r="2211" spans="2:6">
      <c r="B2211" t="s">
        <v>3160</v>
      </c>
      <c r="C2211" t="s">
        <v>3570</v>
      </c>
      <c r="D2211" t="s">
        <v>3156</v>
      </c>
      <c r="E2211">
        <v>1</v>
      </c>
      <c r="F2211">
        <f t="shared" si="34"/>
        <v>1</v>
      </c>
    </row>
    <row r="2212" spans="2:6">
      <c r="B2212" t="s">
        <v>3160</v>
      </c>
      <c r="C2212" t="s">
        <v>3570</v>
      </c>
      <c r="D2212" t="s">
        <v>3157</v>
      </c>
      <c r="E2212">
        <v>1</v>
      </c>
      <c r="F2212">
        <f t="shared" si="34"/>
        <v>1</v>
      </c>
    </row>
    <row r="2213" spans="2:6">
      <c r="B2213" t="s">
        <v>3160</v>
      </c>
      <c r="C2213" t="s">
        <v>3571</v>
      </c>
      <c r="D2213" t="s">
        <v>3156</v>
      </c>
      <c r="E2213">
        <v>1</v>
      </c>
      <c r="F2213">
        <f t="shared" si="34"/>
        <v>1</v>
      </c>
    </row>
    <row r="2214" spans="2:6">
      <c r="B2214" t="s">
        <v>3160</v>
      </c>
      <c r="C2214" t="s">
        <v>3571</v>
      </c>
      <c r="D2214" t="s">
        <v>3157</v>
      </c>
      <c r="E2214">
        <v>1</v>
      </c>
      <c r="F2214">
        <f t="shared" si="34"/>
        <v>1</v>
      </c>
    </row>
    <row r="2215" spans="2:6">
      <c r="B2215" t="s">
        <v>3161</v>
      </c>
      <c r="C2215" t="s">
        <v>3198</v>
      </c>
      <c r="D2215" t="s">
        <v>3156</v>
      </c>
      <c r="E2215">
        <v>1</v>
      </c>
      <c r="F2215">
        <f t="shared" si="34"/>
        <v>1</v>
      </c>
    </row>
    <row r="2216" spans="2:6">
      <c r="B2216" t="s">
        <v>3161</v>
      </c>
      <c r="C2216" t="s">
        <v>3198</v>
      </c>
      <c r="D2216" t="s">
        <v>3157</v>
      </c>
      <c r="E2216">
        <v>1</v>
      </c>
      <c r="F2216">
        <f t="shared" si="34"/>
        <v>1</v>
      </c>
    </row>
    <row r="2217" spans="2:6">
      <c r="B2217" t="s">
        <v>3161</v>
      </c>
      <c r="C2217" t="s">
        <v>3568</v>
      </c>
      <c r="D2217" t="s">
        <v>3156</v>
      </c>
      <c r="E2217">
        <v>1</v>
      </c>
      <c r="F2217">
        <f t="shared" si="34"/>
        <v>1</v>
      </c>
    </row>
    <row r="2218" spans="2:6">
      <c r="B2218" t="s">
        <v>3161</v>
      </c>
      <c r="C2218" t="s">
        <v>3568</v>
      </c>
      <c r="D2218" t="s">
        <v>3157</v>
      </c>
      <c r="E2218">
        <v>1</v>
      </c>
      <c r="F2218">
        <f t="shared" si="34"/>
        <v>1</v>
      </c>
    </row>
    <row r="2219" spans="2:6">
      <c r="B2219" t="s">
        <v>3161</v>
      </c>
      <c r="C2219" t="s">
        <v>3569</v>
      </c>
      <c r="D2219" t="s">
        <v>3156</v>
      </c>
      <c r="E2219">
        <v>1</v>
      </c>
      <c r="F2219">
        <f t="shared" si="34"/>
        <v>1</v>
      </c>
    </row>
    <row r="2220" spans="2:6">
      <c r="B2220" t="s">
        <v>3161</v>
      </c>
      <c r="C2220" t="s">
        <v>3569</v>
      </c>
      <c r="D2220" t="s">
        <v>3157</v>
      </c>
      <c r="E2220">
        <v>1</v>
      </c>
      <c r="F2220">
        <f t="shared" si="34"/>
        <v>1</v>
      </c>
    </row>
    <row r="2221" spans="2:6">
      <c r="B2221" t="s">
        <v>3161</v>
      </c>
      <c r="C2221" t="s">
        <v>3570</v>
      </c>
      <c r="D2221" t="s">
        <v>3156</v>
      </c>
      <c r="E2221">
        <v>1</v>
      </c>
      <c r="F2221">
        <f t="shared" si="34"/>
        <v>1</v>
      </c>
    </row>
    <row r="2222" spans="2:6">
      <c r="B2222" t="s">
        <v>3161</v>
      </c>
      <c r="C2222" t="s">
        <v>3570</v>
      </c>
      <c r="D2222" t="s">
        <v>3157</v>
      </c>
      <c r="E2222">
        <v>1</v>
      </c>
      <c r="F2222">
        <f t="shared" si="34"/>
        <v>1</v>
      </c>
    </row>
    <row r="2223" spans="2:6">
      <c r="B2223" t="s">
        <v>3161</v>
      </c>
      <c r="C2223" t="s">
        <v>3571</v>
      </c>
      <c r="D2223" t="s">
        <v>3156</v>
      </c>
      <c r="E2223">
        <v>1</v>
      </c>
      <c r="F2223">
        <f t="shared" si="34"/>
        <v>1</v>
      </c>
    </row>
    <row r="2224" spans="2:6">
      <c r="B2224" t="s">
        <v>3161</v>
      </c>
      <c r="C2224" t="s">
        <v>3571</v>
      </c>
      <c r="D2224" t="s">
        <v>3157</v>
      </c>
      <c r="E2224">
        <v>1</v>
      </c>
      <c r="F2224">
        <f t="shared" si="34"/>
        <v>1</v>
      </c>
    </row>
    <row r="2225" spans="2:6">
      <c r="B2225" t="s">
        <v>3162</v>
      </c>
      <c r="C2225" t="s">
        <v>3198</v>
      </c>
      <c r="D2225" t="s">
        <v>3156</v>
      </c>
      <c r="E2225">
        <v>1</v>
      </c>
      <c r="F2225">
        <f t="shared" si="34"/>
        <v>1</v>
      </c>
    </row>
    <row r="2226" spans="2:6">
      <c r="B2226" t="s">
        <v>3162</v>
      </c>
      <c r="C2226" t="s">
        <v>3198</v>
      </c>
      <c r="D2226" t="s">
        <v>3157</v>
      </c>
      <c r="E2226">
        <v>1</v>
      </c>
      <c r="F2226">
        <f t="shared" si="34"/>
        <v>1</v>
      </c>
    </row>
    <row r="2227" spans="2:6">
      <c r="B2227" t="s">
        <v>3162</v>
      </c>
      <c r="C2227" t="s">
        <v>3568</v>
      </c>
      <c r="D2227" t="s">
        <v>3156</v>
      </c>
      <c r="E2227">
        <v>1</v>
      </c>
      <c r="F2227">
        <f t="shared" si="34"/>
        <v>1</v>
      </c>
    </row>
    <row r="2228" spans="2:6">
      <c r="B2228" t="s">
        <v>3162</v>
      </c>
      <c r="C2228" t="s">
        <v>3568</v>
      </c>
      <c r="D2228" t="s">
        <v>3157</v>
      </c>
      <c r="E2228">
        <v>1</v>
      </c>
      <c r="F2228">
        <f t="shared" si="34"/>
        <v>1</v>
      </c>
    </row>
    <row r="2229" spans="2:6">
      <c r="B2229" t="s">
        <v>3162</v>
      </c>
      <c r="C2229" t="s">
        <v>3569</v>
      </c>
      <c r="D2229" t="s">
        <v>3156</v>
      </c>
      <c r="E2229">
        <v>1</v>
      </c>
      <c r="F2229">
        <f t="shared" si="34"/>
        <v>1</v>
      </c>
    </row>
    <row r="2230" spans="2:6">
      <c r="B2230" t="s">
        <v>3162</v>
      </c>
      <c r="C2230" t="s">
        <v>3569</v>
      </c>
      <c r="D2230" t="s">
        <v>3157</v>
      </c>
      <c r="E2230">
        <v>1</v>
      </c>
      <c r="F2230">
        <f t="shared" si="34"/>
        <v>1</v>
      </c>
    </row>
    <row r="2231" spans="2:6">
      <c r="B2231" t="s">
        <v>3162</v>
      </c>
      <c r="C2231" t="s">
        <v>3570</v>
      </c>
      <c r="D2231" t="s">
        <v>3156</v>
      </c>
      <c r="E2231">
        <v>1</v>
      </c>
      <c r="F2231">
        <f t="shared" si="34"/>
        <v>1</v>
      </c>
    </row>
    <row r="2232" spans="2:6">
      <c r="B2232" t="s">
        <v>3162</v>
      </c>
      <c r="C2232" t="s">
        <v>3570</v>
      </c>
      <c r="D2232" t="s">
        <v>3157</v>
      </c>
      <c r="E2232">
        <v>1</v>
      </c>
      <c r="F2232">
        <f t="shared" si="34"/>
        <v>1</v>
      </c>
    </row>
    <row r="2233" spans="2:6">
      <c r="B2233" t="s">
        <v>3162</v>
      </c>
      <c r="C2233" t="s">
        <v>3571</v>
      </c>
      <c r="D2233" t="s">
        <v>3156</v>
      </c>
      <c r="E2233">
        <v>1</v>
      </c>
      <c r="F2233">
        <f t="shared" si="34"/>
        <v>1</v>
      </c>
    </row>
    <row r="2234" spans="2:6">
      <c r="B2234" t="s">
        <v>3162</v>
      </c>
      <c r="C2234" t="s">
        <v>3571</v>
      </c>
      <c r="D2234" t="s">
        <v>3157</v>
      </c>
      <c r="E2234">
        <v>1</v>
      </c>
      <c r="F2234">
        <f t="shared" si="34"/>
        <v>1</v>
      </c>
    </row>
    <row r="2235" spans="2:6">
      <c r="B2235" t="s">
        <v>3163</v>
      </c>
      <c r="C2235" t="s">
        <v>3198</v>
      </c>
      <c r="D2235" t="s">
        <v>3156</v>
      </c>
      <c r="E2235">
        <v>1</v>
      </c>
      <c r="F2235">
        <f t="shared" si="34"/>
        <v>1</v>
      </c>
    </row>
    <row r="2236" spans="2:6">
      <c r="B2236" t="s">
        <v>3163</v>
      </c>
      <c r="C2236" t="s">
        <v>3198</v>
      </c>
      <c r="D2236" t="s">
        <v>3157</v>
      </c>
      <c r="E2236">
        <v>1</v>
      </c>
      <c r="F2236">
        <f t="shared" si="34"/>
        <v>1</v>
      </c>
    </row>
    <row r="2237" spans="2:6">
      <c r="B2237" t="s">
        <v>3163</v>
      </c>
      <c r="C2237" t="s">
        <v>3568</v>
      </c>
      <c r="D2237" t="s">
        <v>3156</v>
      </c>
      <c r="E2237">
        <v>1</v>
      </c>
      <c r="F2237">
        <f t="shared" si="34"/>
        <v>1</v>
      </c>
    </row>
    <row r="2238" spans="2:6">
      <c r="B2238" t="s">
        <v>3163</v>
      </c>
      <c r="C2238" t="s">
        <v>3568</v>
      </c>
      <c r="D2238" t="s">
        <v>3157</v>
      </c>
      <c r="E2238">
        <v>1</v>
      </c>
      <c r="F2238">
        <f t="shared" si="34"/>
        <v>1</v>
      </c>
    </row>
    <row r="2239" spans="2:6">
      <c r="B2239" t="s">
        <v>3163</v>
      </c>
      <c r="C2239" t="s">
        <v>3569</v>
      </c>
      <c r="D2239" t="s">
        <v>3156</v>
      </c>
      <c r="E2239">
        <v>1</v>
      </c>
      <c r="F2239">
        <f t="shared" si="34"/>
        <v>1</v>
      </c>
    </row>
    <row r="2240" spans="2:6">
      <c r="B2240" t="s">
        <v>3163</v>
      </c>
      <c r="C2240" t="s">
        <v>3569</v>
      </c>
      <c r="D2240" t="s">
        <v>3157</v>
      </c>
      <c r="E2240">
        <v>1</v>
      </c>
      <c r="F2240">
        <f t="shared" si="34"/>
        <v>1</v>
      </c>
    </row>
    <row r="2241" spans="2:6">
      <c r="B2241" t="s">
        <v>3163</v>
      </c>
      <c r="C2241" t="s">
        <v>3570</v>
      </c>
      <c r="D2241" t="s">
        <v>3156</v>
      </c>
      <c r="E2241">
        <v>1</v>
      </c>
      <c r="F2241">
        <f t="shared" si="34"/>
        <v>1</v>
      </c>
    </row>
    <row r="2242" spans="2:6">
      <c r="B2242" t="s">
        <v>3163</v>
      </c>
      <c r="C2242" t="s">
        <v>3570</v>
      </c>
      <c r="D2242" t="s">
        <v>3157</v>
      </c>
      <c r="E2242">
        <v>1</v>
      </c>
      <c r="F2242">
        <f t="shared" si="34"/>
        <v>1</v>
      </c>
    </row>
    <row r="2243" spans="2:6">
      <c r="B2243" t="s">
        <v>3163</v>
      </c>
      <c r="C2243" t="s">
        <v>3571</v>
      </c>
      <c r="D2243" t="s">
        <v>3156</v>
      </c>
      <c r="E2243">
        <v>1</v>
      </c>
      <c r="F2243">
        <f t="shared" si="34"/>
        <v>1</v>
      </c>
    </row>
    <row r="2244" spans="2:6">
      <c r="B2244" t="s">
        <v>3163</v>
      </c>
      <c r="C2244" t="s">
        <v>3571</v>
      </c>
      <c r="D2244" t="s">
        <v>3157</v>
      </c>
      <c r="E2244">
        <v>1</v>
      </c>
      <c r="F2244">
        <f t="shared" si="34"/>
        <v>1</v>
      </c>
    </row>
    <row r="2245" spans="2:6">
      <c r="B2245" t="s">
        <v>3164</v>
      </c>
      <c r="C2245" t="s">
        <v>3198</v>
      </c>
      <c r="D2245" t="s">
        <v>3156</v>
      </c>
      <c r="E2245">
        <v>1</v>
      </c>
      <c r="F2245">
        <f t="shared" si="34"/>
        <v>1</v>
      </c>
    </row>
    <row r="2246" spans="2:6">
      <c r="B2246" t="s">
        <v>3164</v>
      </c>
      <c r="C2246" t="s">
        <v>3198</v>
      </c>
      <c r="D2246" t="s">
        <v>3157</v>
      </c>
      <c r="E2246">
        <v>1</v>
      </c>
      <c r="F2246">
        <f t="shared" ref="F2246:F2309" si="35">E2246</f>
        <v>1</v>
      </c>
    </row>
    <row r="2247" spans="2:6">
      <c r="B2247" t="s">
        <v>3164</v>
      </c>
      <c r="C2247" t="s">
        <v>3568</v>
      </c>
      <c r="D2247" t="s">
        <v>3156</v>
      </c>
      <c r="E2247">
        <v>1</v>
      </c>
      <c r="F2247">
        <f t="shared" si="35"/>
        <v>1</v>
      </c>
    </row>
    <row r="2248" spans="2:6">
      <c r="B2248" t="s">
        <v>3164</v>
      </c>
      <c r="C2248" t="s">
        <v>3568</v>
      </c>
      <c r="D2248" t="s">
        <v>3157</v>
      </c>
      <c r="E2248">
        <v>1</v>
      </c>
      <c r="F2248">
        <f t="shared" si="35"/>
        <v>1</v>
      </c>
    </row>
    <row r="2249" spans="2:6">
      <c r="B2249" t="s">
        <v>3164</v>
      </c>
      <c r="C2249" t="s">
        <v>3569</v>
      </c>
      <c r="D2249" t="s">
        <v>3156</v>
      </c>
      <c r="E2249">
        <v>1</v>
      </c>
      <c r="F2249">
        <f t="shared" si="35"/>
        <v>1</v>
      </c>
    </row>
    <row r="2250" spans="2:6">
      <c r="B2250" t="s">
        <v>3164</v>
      </c>
      <c r="C2250" t="s">
        <v>3569</v>
      </c>
      <c r="D2250" t="s">
        <v>3157</v>
      </c>
      <c r="E2250">
        <v>1</v>
      </c>
      <c r="F2250">
        <f t="shared" si="35"/>
        <v>1</v>
      </c>
    </row>
    <row r="2251" spans="2:6">
      <c r="B2251" t="s">
        <v>3164</v>
      </c>
      <c r="C2251" t="s">
        <v>3570</v>
      </c>
      <c r="D2251" t="s">
        <v>3156</v>
      </c>
      <c r="E2251">
        <v>1</v>
      </c>
      <c r="F2251">
        <f t="shared" si="35"/>
        <v>1</v>
      </c>
    </row>
    <row r="2252" spans="2:6">
      <c r="B2252" t="s">
        <v>3164</v>
      </c>
      <c r="C2252" t="s">
        <v>3570</v>
      </c>
      <c r="D2252" t="s">
        <v>3157</v>
      </c>
      <c r="E2252">
        <v>1</v>
      </c>
      <c r="F2252">
        <f t="shared" si="35"/>
        <v>1</v>
      </c>
    </row>
    <row r="2253" spans="2:6">
      <c r="B2253" t="s">
        <v>3164</v>
      </c>
      <c r="C2253" t="s">
        <v>3571</v>
      </c>
      <c r="D2253" t="s">
        <v>3156</v>
      </c>
      <c r="E2253">
        <v>1</v>
      </c>
      <c r="F2253">
        <f t="shared" si="35"/>
        <v>1</v>
      </c>
    </row>
    <row r="2254" spans="2:6">
      <c r="B2254" t="s">
        <v>3164</v>
      </c>
      <c r="C2254" t="s">
        <v>3571</v>
      </c>
      <c r="D2254" t="s">
        <v>3157</v>
      </c>
      <c r="E2254">
        <v>1</v>
      </c>
      <c r="F2254">
        <f t="shared" si="35"/>
        <v>1</v>
      </c>
    </row>
    <row r="2255" spans="2:6">
      <c r="B2255" t="s">
        <v>3537</v>
      </c>
      <c r="C2255" t="s">
        <v>3198</v>
      </c>
      <c r="D2255" t="s">
        <v>3156</v>
      </c>
      <c r="E2255">
        <v>1</v>
      </c>
      <c r="F2255">
        <f t="shared" si="35"/>
        <v>1</v>
      </c>
    </row>
    <row r="2256" spans="2:6">
      <c r="B2256" t="s">
        <v>3537</v>
      </c>
      <c r="C2256" t="s">
        <v>3198</v>
      </c>
      <c r="D2256" t="s">
        <v>3157</v>
      </c>
      <c r="E2256">
        <v>1</v>
      </c>
      <c r="F2256">
        <f t="shared" si="35"/>
        <v>1</v>
      </c>
    </row>
    <row r="2257" spans="2:6">
      <c r="B2257" t="s">
        <v>3537</v>
      </c>
      <c r="C2257" t="s">
        <v>3568</v>
      </c>
      <c r="D2257" t="s">
        <v>3156</v>
      </c>
      <c r="E2257">
        <v>1</v>
      </c>
      <c r="F2257">
        <f t="shared" si="35"/>
        <v>1</v>
      </c>
    </row>
    <row r="2258" spans="2:6">
      <c r="B2258" t="s">
        <v>3537</v>
      </c>
      <c r="C2258" t="s">
        <v>3568</v>
      </c>
      <c r="D2258" t="s">
        <v>3157</v>
      </c>
      <c r="E2258">
        <v>1</v>
      </c>
      <c r="F2258">
        <f t="shared" si="35"/>
        <v>1</v>
      </c>
    </row>
    <row r="2259" spans="2:6">
      <c r="B2259" t="s">
        <v>3537</v>
      </c>
      <c r="C2259" t="s">
        <v>3569</v>
      </c>
      <c r="D2259" t="s">
        <v>3156</v>
      </c>
      <c r="E2259">
        <v>1</v>
      </c>
      <c r="F2259">
        <f t="shared" si="35"/>
        <v>1</v>
      </c>
    </row>
    <row r="2260" spans="2:6">
      <c r="B2260" t="s">
        <v>3537</v>
      </c>
      <c r="C2260" t="s">
        <v>3569</v>
      </c>
      <c r="D2260" t="s">
        <v>3157</v>
      </c>
      <c r="E2260">
        <v>1</v>
      </c>
      <c r="F2260">
        <f t="shared" si="35"/>
        <v>1</v>
      </c>
    </row>
    <row r="2261" spans="2:6">
      <c r="B2261" t="s">
        <v>3537</v>
      </c>
      <c r="C2261" t="s">
        <v>3570</v>
      </c>
      <c r="D2261" t="s">
        <v>3156</v>
      </c>
      <c r="E2261">
        <v>1</v>
      </c>
      <c r="F2261">
        <f t="shared" si="35"/>
        <v>1</v>
      </c>
    </row>
    <row r="2262" spans="2:6">
      <c r="B2262" t="s">
        <v>3537</v>
      </c>
      <c r="C2262" t="s">
        <v>3570</v>
      </c>
      <c r="D2262" t="s">
        <v>3157</v>
      </c>
      <c r="E2262">
        <v>1</v>
      </c>
      <c r="F2262">
        <f t="shared" si="35"/>
        <v>1</v>
      </c>
    </row>
    <row r="2263" spans="2:6">
      <c r="B2263" t="s">
        <v>3537</v>
      </c>
      <c r="C2263" t="s">
        <v>3571</v>
      </c>
      <c r="D2263" t="s">
        <v>3156</v>
      </c>
      <c r="E2263">
        <v>1</v>
      </c>
      <c r="F2263">
        <f t="shared" si="35"/>
        <v>1</v>
      </c>
    </row>
    <row r="2264" spans="2:6">
      <c r="B2264" t="s">
        <v>3537</v>
      </c>
      <c r="C2264" t="s">
        <v>3571</v>
      </c>
      <c r="D2264" t="s">
        <v>3157</v>
      </c>
      <c r="E2264">
        <v>1</v>
      </c>
      <c r="F2264">
        <f t="shared" si="35"/>
        <v>1</v>
      </c>
    </row>
    <row r="2265" spans="2:6">
      <c r="B2265" t="s">
        <v>3538</v>
      </c>
      <c r="C2265" t="s">
        <v>3198</v>
      </c>
      <c r="D2265" t="s">
        <v>3156</v>
      </c>
      <c r="E2265">
        <v>1</v>
      </c>
      <c r="F2265">
        <f t="shared" si="35"/>
        <v>1</v>
      </c>
    </row>
    <row r="2266" spans="2:6">
      <c r="B2266" t="s">
        <v>3538</v>
      </c>
      <c r="C2266" t="s">
        <v>3198</v>
      </c>
      <c r="D2266" t="s">
        <v>3157</v>
      </c>
      <c r="E2266">
        <v>1</v>
      </c>
      <c r="F2266">
        <f t="shared" si="35"/>
        <v>1</v>
      </c>
    </row>
    <row r="2267" spans="2:6">
      <c r="B2267" t="s">
        <v>3538</v>
      </c>
      <c r="C2267" t="s">
        <v>3568</v>
      </c>
      <c r="D2267" t="s">
        <v>3156</v>
      </c>
      <c r="E2267">
        <v>1</v>
      </c>
      <c r="F2267">
        <f t="shared" si="35"/>
        <v>1</v>
      </c>
    </row>
    <row r="2268" spans="2:6">
      <c r="B2268" t="s">
        <v>3538</v>
      </c>
      <c r="C2268" t="s">
        <v>3568</v>
      </c>
      <c r="D2268" t="s">
        <v>3157</v>
      </c>
      <c r="E2268">
        <v>1</v>
      </c>
      <c r="F2268">
        <f t="shared" si="35"/>
        <v>1</v>
      </c>
    </row>
    <row r="2269" spans="2:6">
      <c r="B2269" t="s">
        <v>3538</v>
      </c>
      <c r="C2269" t="s">
        <v>3569</v>
      </c>
      <c r="D2269" t="s">
        <v>3156</v>
      </c>
      <c r="E2269">
        <v>1</v>
      </c>
      <c r="F2269">
        <f t="shared" si="35"/>
        <v>1</v>
      </c>
    </row>
    <row r="2270" spans="2:6">
      <c r="B2270" t="s">
        <v>3538</v>
      </c>
      <c r="C2270" t="s">
        <v>3569</v>
      </c>
      <c r="D2270" t="s">
        <v>3157</v>
      </c>
      <c r="E2270">
        <v>1</v>
      </c>
      <c r="F2270">
        <f t="shared" si="35"/>
        <v>1</v>
      </c>
    </row>
    <row r="2271" spans="2:6">
      <c r="B2271" t="s">
        <v>3538</v>
      </c>
      <c r="C2271" t="s">
        <v>3570</v>
      </c>
      <c r="D2271" t="s">
        <v>3156</v>
      </c>
      <c r="E2271">
        <v>1</v>
      </c>
      <c r="F2271">
        <f t="shared" si="35"/>
        <v>1</v>
      </c>
    </row>
    <row r="2272" spans="2:6">
      <c r="B2272" t="s">
        <v>3538</v>
      </c>
      <c r="C2272" t="s">
        <v>3570</v>
      </c>
      <c r="D2272" t="s">
        <v>3157</v>
      </c>
      <c r="E2272">
        <v>1</v>
      </c>
      <c r="F2272">
        <f t="shared" si="35"/>
        <v>1</v>
      </c>
    </row>
    <row r="2273" spans="2:6">
      <c r="B2273" t="s">
        <v>3538</v>
      </c>
      <c r="C2273" t="s">
        <v>3571</v>
      </c>
      <c r="D2273" t="s">
        <v>3156</v>
      </c>
      <c r="E2273">
        <v>1</v>
      </c>
      <c r="F2273">
        <f t="shared" si="35"/>
        <v>1</v>
      </c>
    </row>
    <row r="2274" spans="2:6">
      <c r="B2274" t="s">
        <v>3538</v>
      </c>
      <c r="C2274" t="s">
        <v>3571</v>
      </c>
      <c r="D2274" t="s">
        <v>3157</v>
      </c>
      <c r="E2274">
        <v>1</v>
      </c>
      <c r="F2274">
        <f t="shared" si="35"/>
        <v>1</v>
      </c>
    </row>
    <row r="2275" spans="2:6">
      <c r="B2275" t="s">
        <v>3539</v>
      </c>
      <c r="C2275" t="s">
        <v>3198</v>
      </c>
      <c r="D2275" t="s">
        <v>3156</v>
      </c>
      <c r="E2275">
        <v>1</v>
      </c>
      <c r="F2275">
        <f t="shared" si="35"/>
        <v>1</v>
      </c>
    </row>
    <row r="2276" spans="2:6">
      <c r="B2276" t="s">
        <v>3539</v>
      </c>
      <c r="C2276" t="s">
        <v>3198</v>
      </c>
      <c r="D2276" t="s">
        <v>3157</v>
      </c>
      <c r="E2276">
        <v>1</v>
      </c>
      <c r="F2276">
        <f t="shared" si="35"/>
        <v>1</v>
      </c>
    </row>
    <row r="2277" spans="2:6">
      <c r="B2277" t="s">
        <v>3539</v>
      </c>
      <c r="C2277" t="s">
        <v>3568</v>
      </c>
      <c r="D2277" t="s">
        <v>3156</v>
      </c>
      <c r="E2277">
        <v>1</v>
      </c>
      <c r="F2277">
        <f t="shared" si="35"/>
        <v>1</v>
      </c>
    </row>
    <row r="2278" spans="2:6">
      <c r="B2278" t="s">
        <v>3539</v>
      </c>
      <c r="C2278" t="s">
        <v>3568</v>
      </c>
      <c r="D2278" t="s">
        <v>3157</v>
      </c>
      <c r="E2278">
        <v>1</v>
      </c>
      <c r="F2278">
        <f t="shared" si="35"/>
        <v>1</v>
      </c>
    </row>
    <row r="2279" spans="2:6">
      <c r="B2279" t="s">
        <v>3539</v>
      </c>
      <c r="C2279" t="s">
        <v>3569</v>
      </c>
      <c r="D2279" t="s">
        <v>3156</v>
      </c>
      <c r="E2279">
        <v>1</v>
      </c>
      <c r="F2279">
        <f t="shared" si="35"/>
        <v>1</v>
      </c>
    </row>
    <row r="2280" spans="2:6">
      <c r="B2280" t="s">
        <v>3539</v>
      </c>
      <c r="C2280" t="s">
        <v>3569</v>
      </c>
      <c r="D2280" t="s">
        <v>3157</v>
      </c>
      <c r="E2280">
        <v>1</v>
      </c>
      <c r="F2280">
        <f t="shared" si="35"/>
        <v>1</v>
      </c>
    </row>
    <row r="2281" spans="2:6">
      <c r="B2281" t="s">
        <v>3539</v>
      </c>
      <c r="C2281" t="s">
        <v>3570</v>
      </c>
      <c r="D2281" t="s">
        <v>3156</v>
      </c>
      <c r="E2281">
        <v>1</v>
      </c>
      <c r="F2281">
        <f t="shared" si="35"/>
        <v>1</v>
      </c>
    </row>
    <row r="2282" spans="2:6">
      <c r="B2282" t="s">
        <v>3539</v>
      </c>
      <c r="C2282" t="s">
        <v>3570</v>
      </c>
      <c r="D2282" t="s">
        <v>3157</v>
      </c>
      <c r="E2282">
        <v>1</v>
      </c>
      <c r="F2282">
        <f t="shared" si="35"/>
        <v>1</v>
      </c>
    </row>
    <row r="2283" spans="2:6">
      <c r="B2283" t="s">
        <v>3539</v>
      </c>
      <c r="C2283" t="s">
        <v>3571</v>
      </c>
      <c r="D2283" t="s">
        <v>3156</v>
      </c>
      <c r="E2283">
        <v>1</v>
      </c>
      <c r="F2283">
        <f t="shared" si="35"/>
        <v>1</v>
      </c>
    </row>
    <row r="2284" spans="2:6">
      <c r="B2284" t="s">
        <v>3539</v>
      </c>
      <c r="C2284" t="s">
        <v>3571</v>
      </c>
      <c r="D2284" t="s">
        <v>3157</v>
      </c>
      <c r="E2284">
        <v>1</v>
      </c>
      <c r="F2284">
        <f t="shared" si="35"/>
        <v>1</v>
      </c>
    </row>
    <row r="2285" spans="2:6">
      <c r="B2285" t="s">
        <v>3540</v>
      </c>
      <c r="C2285" t="s">
        <v>3198</v>
      </c>
      <c r="D2285" t="s">
        <v>3156</v>
      </c>
      <c r="E2285">
        <v>1</v>
      </c>
      <c r="F2285">
        <f t="shared" si="35"/>
        <v>1</v>
      </c>
    </row>
    <row r="2286" spans="2:6">
      <c r="B2286" t="s">
        <v>3540</v>
      </c>
      <c r="C2286" t="s">
        <v>3198</v>
      </c>
      <c r="D2286" t="s">
        <v>3157</v>
      </c>
      <c r="E2286">
        <v>1</v>
      </c>
      <c r="F2286">
        <f t="shared" si="35"/>
        <v>1</v>
      </c>
    </row>
    <row r="2287" spans="2:6">
      <c r="B2287" t="s">
        <v>3540</v>
      </c>
      <c r="C2287" t="s">
        <v>3568</v>
      </c>
      <c r="D2287" t="s">
        <v>3156</v>
      </c>
      <c r="E2287">
        <v>1</v>
      </c>
      <c r="F2287">
        <f t="shared" si="35"/>
        <v>1</v>
      </c>
    </row>
    <row r="2288" spans="2:6">
      <c r="B2288" t="s">
        <v>3540</v>
      </c>
      <c r="C2288" t="s">
        <v>3568</v>
      </c>
      <c r="D2288" t="s">
        <v>3157</v>
      </c>
      <c r="E2288">
        <v>1</v>
      </c>
      <c r="F2288">
        <f t="shared" si="35"/>
        <v>1</v>
      </c>
    </row>
    <row r="2289" spans="2:6">
      <c r="B2289" t="s">
        <v>3540</v>
      </c>
      <c r="C2289" t="s">
        <v>3569</v>
      </c>
      <c r="D2289" t="s">
        <v>3156</v>
      </c>
      <c r="E2289">
        <v>1</v>
      </c>
      <c r="F2289">
        <f t="shared" si="35"/>
        <v>1</v>
      </c>
    </row>
    <row r="2290" spans="2:6">
      <c r="B2290" t="s">
        <v>3540</v>
      </c>
      <c r="C2290" t="s">
        <v>3569</v>
      </c>
      <c r="D2290" t="s">
        <v>3157</v>
      </c>
      <c r="E2290">
        <v>1</v>
      </c>
      <c r="F2290">
        <f t="shared" si="35"/>
        <v>1</v>
      </c>
    </row>
    <row r="2291" spans="2:6">
      <c r="B2291" t="s">
        <v>3540</v>
      </c>
      <c r="C2291" t="s">
        <v>3570</v>
      </c>
      <c r="D2291" t="s">
        <v>3156</v>
      </c>
      <c r="E2291">
        <v>1</v>
      </c>
      <c r="F2291">
        <f t="shared" si="35"/>
        <v>1</v>
      </c>
    </row>
    <row r="2292" spans="2:6">
      <c r="B2292" t="s">
        <v>3540</v>
      </c>
      <c r="C2292" t="s">
        <v>3570</v>
      </c>
      <c r="D2292" t="s">
        <v>3157</v>
      </c>
      <c r="E2292">
        <v>1</v>
      </c>
      <c r="F2292">
        <f t="shared" si="35"/>
        <v>1</v>
      </c>
    </row>
    <row r="2293" spans="2:6">
      <c r="B2293" t="s">
        <v>3540</v>
      </c>
      <c r="C2293" t="s">
        <v>3571</v>
      </c>
      <c r="D2293" t="s">
        <v>3156</v>
      </c>
      <c r="E2293">
        <v>1</v>
      </c>
      <c r="F2293">
        <f t="shared" si="35"/>
        <v>1</v>
      </c>
    </row>
    <row r="2294" spans="2:6">
      <c r="B2294" t="s">
        <v>3540</v>
      </c>
      <c r="C2294" t="s">
        <v>3571</v>
      </c>
      <c r="D2294" t="s">
        <v>3157</v>
      </c>
      <c r="E2294">
        <v>1</v>
      </c>
      <c r="F2294">
        <f t="shared" si="35"/>
        <v>1</v>
      </c>
    </row>
    <row r="2295" spans="2:6">
      <c r="B2295" t="s">
        <v>3541</v>
      </c>
      <c r="C2295" t="s">
        <v>3198</v>
      </c>
      <c r="D2295" t="s">
        <v>3156</v>
      </c>
      <c r="E2295">
        <v>1</v>
      </c>
      <c r="F2295">
        <f t="shared" si="35"/>
        <v>1</v>
      </c>
    </row>
    <row r="2296" spans="2:6">
      <c r="B2296" t="s">
        <v>3541</v>
      </c>
      <c r="C2296" t="s">
        <v>3198</v>
      </c>
      <c r="D2296" t="s">
        <v>3157</v>
      </c>
      <c r="E2296">
        <v>1</v>
      </c>
      <c r="F2296">
        <f t="shared" si="35"/>
        <v>1</v>
      </c>
    </row>
    <row r="2297" spans="2:6">
      <c r="B2297" t="s">
        <v>3541</v>
      </c>
      <c r="C2297" t="s">
        <v>3568</v>
      </c>
      <c r="D2297" t="s">
        <v>3156</v>
      </c>
      <c r="E2297">
        <v>1</v>
      </c>
      <c r="F2297">
        <f t="shared" si="35"/>
        <v>1</v>
      </c>
    </row>
    <row r="2298" spans="2:6">
      <c r="B2298" t="s">
        <v>3541</v>
      </c>
      <c r="C2298" t="s">
        <v>3568</v>
      </c>
      <c r="D2298" t="s">
        <v>3157</v>
      </c>
      <c r="E2298">
        <v>1</v>
      </c>
      <c r="F2298">
        <f t="shared" si="35"/>
        <v>1</v>
      </c>
    </row>
    <row r="2299" spans="2:6">
      <c r="B2299" t="s">
        <v>3541</v>
      </c>
      <c r="C2299" t="s">
        <v>3569</v>
      </c>
      <c r="D2299" t="s">
        <v>3156</v>
      </c>
      <c r="E2299">
        <v>1</v>
      </c>
      <c r="F2299">
        <f t="shared" si="35"/>
        <v>1</v>
      </c>
    </row>
    <row r="2300" spans="2:6">
      <c r="B2300" t="s">
        <v>3541</v>
      </c>
      <c r="C2300" t="s">
        <v>3569</v>
      </c>
      <c r="D2300" t="s">
        <v>3157</v>
      </c>
      <c r="E2300">
        <v>1</v>
      </c>
      <c r="F2300">
        <f t="shared" si="35"/>
        <v>1</v>
      </c>
    </row>
    <row r="2301" spans="2:6">
      <c r="B2301" t="s">
        <v>3541</v>
      </c>
      <c r="C2301" t="s">
        <v>3570</v>
      </c>
      <c r="D2301" t="s">
        <v>3156</v>
      </c>
      <c r="E2301">
        <v>1</v>
      </c>
      <c r="F2301">
        <f t="shared" si="35"/>
        <v>1</v>
      </c>
    </row>
    <row r="2302" spans="2:6">
      <c r="B2302" t="s">
        <v>3541</v>
      </c>
      <c r="C2302" t="s">
        <v>3570</v>
      </c>
      <c r="D2302" t="s">
        <v>3157</v>
      </c>
      <c r="E2302">
        <v>1</v>
      </c>
      <c r="F2302">
        <f t="shared" si="35"/>
        <v>1</v>
      </c>
    </row>
    <row r="2303" spans="2:6">
      <c r="B2303" t="s">
        <v>3541</v>
      </c>
      <c r="C2303" t="s">
        <v>3571</v>
      </c>
      <c r="D2303" t="s">
        <v>3156</v>
      </c>
      <c r="E2303">
        <v>1</v>
      </c>
      <c r="F2303">
        <f t="shared" si="35"/>
        <v>1</v>
      </c>
    </row>
    <row r="2304" spans="2:6">
      <c r="B2304" t="s">
        <v>3541</v>
      </c>
      <c r="C2304" t="s">
        <v>3571</v>
      </c>
      <c r="D2304" t="s">
        <v>3157</v>
      </c>
      <c r="E2304">
        <v>1</v>
      </c>
      <c r="F2304">
        <f t="shared" si="35"/>
        <v>1</v>
      </c>
    </row>
    <row r="2305" spans="2:6">
      <c r="B2305" t="s">
        <v>3542</v>
      </c>
      <c r="C2305" t="s">
        <v>3198</v>
      </c>
      <c r="D2305" t="s">
        <v>3156</v>
      </c>
      <c r="E2305">
        <v>1</v>
      </c>
      <c r="F2305">
        <f t="shared" si="35"/>
        <v>1</v>
      </c>
    </row>
    <row r="2306" spans="2:6">
      <c r="B2306" t="s">
        <v>3542</v>
      </c>
      <c r="C2306" t="s">
        <v>3198</v>
      </c>
      <c r="D2306" t="s">
        <v>3157</v>
      </c>
      <c r="E2306">
        <v>1</v>
      </c>
      <c r="F2306">
        <f t="shared" si="35"/>
        <v>1</v>
      </c>
    </row>
    <row r="2307" spans="2:6">
      <c r="B2307" t="s">
        <v>3542</v>
      </c>
      <c r="C2307" t="s">
        <v>3568</v>
      </c>
      <c r="D2307" t="s">
        <v>3156</v>
      </c>
      <c r="E2307">
        <v>1</v>
      </c>
      <c r="F2307">
        <f t="shared" si="35"/>
        <v>1</v>
      </c>
    </row>
    <row r="2308" spans="2:6">
      <c r="B2308" t="s">
        <v>3542</v>
      </c>
      <c r="C2308" t="s">
        <v>3568</v>
      </c>
      <c r="D2308" t="s">
        <v>3157</v>
      </c>
      <c r="E2308">
        <v>1</v>
      </c>
      <c r="F2308">
        <f t="shared" si="35"/>
        <v>1</v>
      </c>
    </row>
    <row r="2309" spans="2:6">
      <c r="B2309" t="s">
        <v>3542</v>
      </c>
      <c r="C2309" t="s">
        <v>3569</v>
      </c>
      <c r="D2309" t="s">
        <v>3156</v>
      </c>
      <c r="E2309">
        <v>1</v>
      </c>
      <c r="F2309">
        <f t="shared" si="35"/>
        <v>1</v>
      </c>
    </row>
    <row r="2310" spans="2:6">
      <c r="B2310" t="s">
        <v>3542</v>
      </c>
      <c r="C2310" t="s">
        <v>3569</v>
      </c>
      <c r="D2310" t="s">
        <v>3157</v>
      </c>
      <c r="E2310">
        <v>1</v>
      </c>
      <c r="F2310">
        <f t="shared" ref="F2310:F2373" si="36">E2310</f>
        <v>1</v>
      </c>
    </row>
    <row r="2311" spans="2:6">
      <c r="B2311" t="s">
        <v>3542</v>
      </c>
      <c r="C2311" t="s">
        <v>3570</v>
      </c>
      <c r="D2311" t="s">
        <v>3156</v>
      </c>
      <c r="E2311">
        <v>1</v>
      </c>
      <c r="F2311">
        <f t="shared" si="36"/>
        <v>1</v>
      </c>
    </row>
    <row r="2312" spans="2:6">
      <c r="B2312" t="s">
        <v>3542</v>
      </c>
      <c r="C2312" t="s">
        <v>3570</v>
      </c>
      <c r="D2312" t="s">
        <v>3157</v>
      </c>
      <c r="E2312">
        <v>1</v>
      </c>
      <c r="F2312">
        <f t="shared" si="36"/>
        <v>1</v>
      </c>
    </row>
    <row r="2313" spans="2:6">
      <c r="B2313" t="s">
        <v>3542</v>
      </c>
      <c r="C2313" t="s">
        <v>3571</v>
      </c>
      <c r="D2313" t="s">
        <v>3156</v>
      </c>
      <c r="E2313">
        <v>1</v>
      </c>
      <c r="F2313">
        <f t="shared" si="36"/>
        <v>1</v>
      </c>
    </row>
    <row r="2314" spans="2:6">
      <c r="B2314" t="s">
        <v>3542</v>
      </c>
      <c r="C2314" t="s">
        <v>3571</v>
      </c>
      <c r="D2314" t="s">
        <v>3157</v>
      </c>
      <c r="E2314">
        <v>1</v>
      </c>
      <c r="F2314">
        <f t="shared" si="36"/>
        <v>1</v>
      </c>
    </row>
    <row r="2315" spans="2:6">
      <c r="B2315" t="s">
        <v>3543</v>
      </c>
      <c r="C2315" t="s">
        <v>3198</v>
      </c>
      <c r="D2315" t="s">
        <v>3156</v>
      </c>
      <c r="E2315">
        <v>1</v>
      </c>
      <c r="F2315">
        <f t="shared" si="36"/>
        <v>1</v>
      </c>
    </row>
    <row r="2316" spans="2:6">
      <c r="B2316" t="s">
        <v>3543</v>
      </c>
      <c r="C2316" t="s">
        <v>3198</v>
      </c>
      <c r="D2316" t="s">
        <v>3157</v>
      </c>
      <c r="E2316">
        <v>1</v>
      </c>
      <c r="F2316">
        <f t="shared" si="36"/>
        <v>1</v>
      </c>
    </row>
    <row r="2317" spans="2:6">
      <c r="B2317" t="s">
        <v>3543</v>
      </c>
      <c r="C2317" t="s">
        <v>3568</v>
      </c>
      <c r="D2317" t="s">
        <v>3156</v>
      </c>
      <c r="E2317">
        <v>1</v>
      </c>
      <c r="F2317">
        <f t="shared" si="36"/>
        <v>1</v>
      </c>
    </row>
    <row r="2318" spans="2:6">
      <c r="B2318" t="s">
        <v>3543</v>
      </c>
      <c r="C2318" t="s">
        <v>3568</v>
      </c>
      <c r="D2318" t="s">
        <v>3157</v>
      </c>
      <c r="E2318">
        <v>1</v>
      </c>
      <c r="F2318">
        <f t="shared" si="36"/>
        <v>1</v>
      </c>
    </row>
    <row r="2319" spans="2:6">
      <c r="B2319" t="s">
        <v>3543</v>
      </c>
      <c r="C2319" t="s">
        <v>3569</v>
      </c>
      <c r="D2319" t="s">
        <v>3156</v>
      </c>
      <c r="E2319">
        <v>1</v>
      </c>
      <c r="F2319">
        <f t="shared" si="36"/>
        <v>1</v>
      </c>
    </row>
    <row r="2320" spans="2:6">
      <c r="B2320" t="s">
        <v>3543</v>
      </c>
      <c r="C2320" t="s">
        <v>3569</v>
      </c>
      <c r="D2320" t="s">
        <v>3157</v>
      </c>
      <c r="E2320">
        <v>1</v>
      </c>
      <c r="F2320">
        <f t="shared" si="36"/>
        <v>1</v>
      </c>
    </row>
    <row r="2321" spans="2:6">
      <c r="B2321" t="s">
        <v>3543</v>
      </c>
      <c r="C2321" t="s">
        <v>3570</v>
      </c>
      <c r="D2321" t="s">
        <v>3156</v>
      </c>
      <c r="E2321">
        <v>1</v>
      </c>
      <c r="F2321">
        <f t="shared" si="36"/>
        <v>1</v>
      </c>
    </row>
    <row r="2322" spans="2:6">
      <c r="B2322" t="s">
        <v>3543</v>
      </c>
      <c r="C2322" t="s">
        <v>3570</v>
      </c>
      <c r="D2322" t="s">
        <v>3157</v>
      </c>
      <c r="E2322">
        <v>1</v>
      </c>
      <c r="F2322">
        <f t="shared" si="36"/>
        <v>1</v>
      </c>
    </row>
    <row r="2323" spans="2:6">
      <c r="B2323" t="s">
        <v>3543</v>
      </c>
      <c r="C2323" t="s">
        <v>3571</v>
      </c>
      <c r="D2323" t="s">
        <v>3156</v>
      </c>
      <c r="E2323">
        <v>1</v>
      </c>
      <c r="F2323">
        <f t="shared" si="36"/>
        <v>1</v>
      </c>
    </row>
    <row r="2324" spans="2:6">
      <c r="B2324" t="s">
        <v>3543</v>
      </c>
      <c r="C2324" t="s">
        <v>3571</v>
      </c>
      <c r="D2324" t="s">
        <v>3157</v>
      </c>
      <c r="E2324">
        <v>1</v>
      </c>
      <c r="F2324">
        <f t="shared" si="36"/>
        <v>1</v>
      </c>
    </row>
    <row r="2325" spans="2:6">
      <c r="B2325" t="s">
        <v>3544</v>
      </c>
      <c r="C2325" t="s">
        <v>3198</v>
      </c>
      <c r="D2325" t="s">
        <v>3156</v>
      </c>
      <c r="E2325">
        <v>1</v>
      </c>
      <c r="F2325">
        <f t="shared" si="36"/>
        <v>1</v>
      </c>
    </row>
    <row r="2326" spans="2:6">
      <c r="B2326" t="s">
        <v>3544</v>
      </c>
      <c r="C2326" t="s">
        <v>3198</v>
      </c>
      <c r="D2326" t="s">
        <v>3157</v>
      </c>
      <c r="E2326">
        <v>1</v>
      </c>
      <c r="F2326">
        <f t="shared" si="36"/>
        <v>1</v>
      </c>
    </row>
    <row r="2327" spans="2:6">
      <c r="B2327" t="s">
        <v>3544</v>
      </c>
      <c r="C2327" t="s">
        <v>3568</v>
      </c>
      <c r="D2327" t="s">
        <v>3156</v>
      </c>
      <c r="E2327">
        <v>1</v>
      </c>
      <c r="F2327">
        <f t="shared" si="36"/>
        <v>1</v>
      </c>
    </row>
    <row r="2328" spans="2:6">
      <c r="B2328" t="s">
        <v>3544</v>
      </c>
      <c r="C2328" t="s">
        <v>3568</v>
      </c>
      <c r="D2328" t="s">
        <v>3157</v>
      </c>
      <c r="E2328">
        <v>1</v>
      </c>
      <c r="F2328">
        <f t="shared" si="36"/>
        <v>1</v>
      </c>
    </row>
    <row r="2329" spans="2:6">
      <c r="B2329" t="s">
        <v>3544</v>
      </c>
      <c r="C2329" t="s">
        <v>3569</v>
      </c>
      <c r="D2329" t="s">
        <v>3156</v>
      </c>
      <c r="E2329">
        <v>1</v>
      </c>
      <c r="F2329">
        <f t="shared" si="36"/>
        <v>1</v>
      </c>
    </row>
    <row r="2330" spans="2:6">
      <c r="B2330" t="s">
        <v>3544</v>
      </c>
      <c r="C2330" t="s">
        <v>3569</v>
      </c>
      <c r="D2330" t="s">
        <v>3157</v>
      </c>
      <c r="E2330">
        <v>1</v>
      </c>
      <c r="F2330">
        <f t="shared" si="36"/>
        <v>1</v>
      </c>
    </row>
    <row r="2331" spans="2:6">
      <c r="B2331" t="s">
        <v>3544</v>
      </c>
      <c r="C2331" t="s">
        <v>3570</v>
      </c>
      <c r="D2331" t="s">
        <v>3156</v>
      </c>
      <c r="E2331">
        <v>1</v>
      </c>
      <c r="F2331">
        <f t="shared" si="36"/>
        <v>1</v>
      </c>
    </row>
    <row r="2332" spans="2:6">
      <c r="B2332" t="s">
        <v>3544</v>
      </c>
      <c r="C2332" t="s">
        <v>3570</v>
      </c>
      <c r="D2332" t="s">
        <v>3157</v>
      </c>
      <c r="E2332">
        <v>1</v>
      </c>
      <c r="F2332">
        <f t="shared" si="36"/>
        <v>1</v>
      </c>
    </row>
    <row r="2333" spans="2:6">
      <c r="B2333" t="s">
        <v>3544</v>
      </c>
      <c r="C2333" t="s">
        <v>3571</v>
      </c>
      <c r="D2333" t="s">
        <v>3156</v>
      </c>
      <c r="E2333">
        <v>1</v>
      </c>
      <c r="F2333">
        <f t="shared" si="36"/>
        <v>1</v>
      </c>
    </row>
    <row r="2334" spans="2:6">
      <c r="B2334" t="s">
        <v>3544</v>
      </c>
      <c r="C2334" t="s">
        <v>3571</v>
      </c>
      <c r="D2334" t="s">
        <v>3157</v>
      </c>
      <c r="E2334">
        <v>1</v>
      </c>
      <c r="F2334">
        <f t="shared" si="36"/>
        <v>1</v>
      </c>
    </row>
    <row r="2335" spans="2:6">
      <c r="B2335" t="s">
        <v>3545</v>
      </c>
      <c r="C2335" t="s">
        <v>3198</v>
      </c>
      <c r="D2335" t="s">
        <v>3156</v>
      </c>
      <c r="E2335">
        <v>1</v>
      </c>
      <c r="F2335">
        <f t="shared" si="36"/>
        <v>1</v>
      </c>
    </row>
    <row r="2336" spans="2:6">
      <c r="B2336" t="s">
        <v>3545</v>
      </c>
      <c r="C2336" t="s">
        <v>3198</v>
      </c>
      <c r="D2336" t="s">
        <v>3157</v>
      </c>
      <c r="E2336">
        <v>1</v>
      </c>
      <c r="F2336">
        <f t="shared" si="36"/>
        <v>1</v>
      </c>
    </row>
    <row r="2337" spans="2:6">
      <c r="B2337" t="s">
        <v>3545</v>
      </c>
      <c r="C2337" t="s">
        <v>3568</v>
      </c>
      <c r="D2337" t="s">
        <v>3156</v>
      </c>
      <c r="E2337">
        <v>1</v>
      </c>
      <c r="F2337">
        <f t="shared" si="36"/>
        <v>1</v>
      </c>
    </row>
    <row r="2338" spans="2:6">
      <c r="B2338" t="s">
        <v>3545</v>
      </c>
      <c r="C2338" t="s">
        <v>3568</v>
      </c>
      <c r="D2338" t="s">
        <v>3157</v>
      </c>
      <c r="E2338">
        <v>1</v>
      </c>
      <c r="F2338">
        <f t="shared" si="36"/>
        <v>1</v>
      </c>
    </row>
    <row r="2339" spans="2:6">
      <c r="B2339" t="s">
        <v>3545</v>
      </c>
      <c r="C2339" t="s">
        <v>3569</v>
      </c>
      <c r="D2339" t="s">
        <v>3156</v>
      </c>
      <c r="E2339">
        <v>1</v>
      </c>
      <c r="F2339">
        <f t="shared" si="36"/>
        <v>1</v>
      </c>
    </row>
    <row r="2340" spans="2:6">
      <c r="B2340" t="s">
        <v>3545</v>
      </c>
      <c r="C2340" t="s">
        <v>3569</v>
      </c>
      <c r="D2340" t="s">
        <v>3157</v>
      </c>
      <c r="E2340">
        <v>1</v>
      </c>
      <c r="F2340">
        <f t="shared" si="36"/>
        <v>1</v>
      </c>
    </row>
    <row r="2341" spans="2:6">
      <c r="B2341" t="s">
        <v>3545</v>
      </c>
      <c r="C2341" t="s">
        <v>3570</v>
      </c>
      <c r="D2341" t="s">
        <v>3156</v>
      </c>
      <c r="E2341">
        <v>1</v>
      </c>
      <c r="F2341">
        <f t="shared" si="36"/>
        <v>1</v>
      </c>
    </row>
    <row r="2342" spans="2:6">
      <c r="B2342" t="s">
        <v>3545</v>
      </c>
      <c r="C2342" t="s">
        <v>3570</v>
      </c>
      <c r="D2342" t="s">
        <v>3157</v>
      </c>
      <c r="E2342">
        <v>1</v>
      </c>
      <c r="F2342">
        <f t="shared" si="36"/>
        <v>1</v>
      </c>
    </row>
    <row r="2343" spans="2:6">
      <c r="B2343" t="s">
        <v>3545</v>
      </c>
      <c r="C2343" t="s">
        <v>3571</v>
      </c>
      <c r="D2343" t="s">
        <v>3156</v>
      </c>
      <c r="E2343">
        <v>1</v>
      </c>
      <c r="F2343">
        <f t="shared" si="36"/>
        <v>1</v>
      </c>
    </row>
    <row r="2344" spans="2:6">
      <c r="B2344" t="s">
        <v>3545</v>
      </c>
      <c r="C2344" t="s">
        <v>3571</v>
      </c>
      <c r="D2344" t="s">
        <v>3157</v>
      </c>
      <c r="E2344">
        <v>1</v>
      </c>
      <c r="F2344">
        <f t="shared" si="36"/>
        <v>1</v>
      </c>
    </row>
    <row r="2345" spans="2:6">
      <c r="B2345" t="s">
        <v>3546</v>
      </c>
      <c r="C2345" t="s">
        <v>3198</v>
      </c>
      <c r="D2345" t="s">
        <v>3156</v>
      </c>
      <c r="E2345">
        <v>1</v>
      </c>
      <c r="F2345">
        <f t="shared" si="36"/>
        <v>1</v>
      </c>
    </row>
    <row r="2346" spans="2:6">
      <c r="B2346" t="s">
        <v>3546</v>
      </c>
      <c r="C2346" t="s">
        <v>3198</v>
      </c>
      <c r="D2346" t="s">
        <v>3157</v>
      </c>
      <c r="E2346">
        <v>1</v>
      </c>
      <c r="F2346">
        <f t="shared" si="36"/>
        <v>1</v>
      </c>
    </row>
    <row r="2347" spans="2:6">
      <c r="B2347" t="s">
        <v>3546</v>
      </c>
      <c r="C2347" t="s">
        <v>3568</v>
      </c>
      <c r="D2347" t="s">
        <v>3156</v>
      </c>
      <c r="E2347">
        <v>1</v>
      </c>
      <c r="F2347">
        <f t="shared" si="36"/>
        <v>1</v>
      </c>
    </row>
    <row r="2348" spans="2:6">
      <c r="B2348" t="s">
        <v>3546</v>
      </c>
      <c r="C2348" t="s">
        <v>3568</v>
      </c>
      <c r="D2348" t="s">
        <v>3157</v>
      </c>
      <c r="E2348">
        <v>1</v>
      </c>
      <c r="F2348">
        <f t="shared" si="36"/>
        <v>1</v>
      </c>
    </row>
    <row r="2349" spans="2:6">
      <c r="B2349" t="s">
        <v>3546</v>
      </c>
      <c r="C2349" t="s">
        <v>3569</v>
      </c>
      <c r="D2349" t="s">
        <v>3156</v>
      </c>
      <c r="E2349">
        <v>1</v>
      </c>
      <c r="F2349">
        <f t="shared" si="36"/>
        <v>1</v>
      </c>
    </row>
    <row r="2350" spans="2:6">
      <c r="B2350" t="s">
        <v>3546</v>
      </c>
      <c r="C2350" t="s">
        <v>3569</v>
      </c>
      <c r="D2350" t="s">
        <v>3157</v>
      </c>
      <c r="E2350">
        <v>1</v>
      </c>
      <c r="F2350">
        <f t="shared" si="36"/>
        <v>1</v>
      </c>
    </row>
    <row r="2351" spans="2:6">
      <c r="B2351" t="s">
        <v>3546</v>
      </c>
      <c r="C2351" t="s">
        <v>3570</v>
      </c>
      <c r="D2351" t="s">
        <v>3156</v>
      </c>
      <c r="E2351">
        <v>1</v>
      </c>
      <c r="F2351">
        <f t="shared" si="36"/>
        <v>1</v>
      </c>
    </row>
    <row r="2352" spans="2:6">
      <c r="B2352" t="s">
        <v>3546</v>
      </c>
      <c r="C2352" t="s">
        <v>3570</v>
      </c>
      <c r="D2352" t="s">
        <v>3157</v>
      </c>
      <c r="E2352">
        <v>1</v>
      </c>
      <c r="F2352">
        <f t="shared" si="36"/>
        <v>1</v>
      </c>
    </row>
    <row r="2353" spans="2:6">
      <c r="B2353" t="s">
        <v>3546</v>
      </c>
      <c r="C2353" t="s">
        <v>3571</v>
      </c>
      <c r="D2353" t="s">
        <v>3156</v>
      </c>
      <c r="E2353">
        <v>1</v>
      </c>
      <c r="F2353">
        <f t="shared" si="36"/>
        <v>1</v>
      </c>
    </row>
    <row r="2354" spans="2:6">
      <c r="B2354" t="s">
        <v>3546</v>
      </c>
      <c r="C2354" t="s">
        <v>3571</v>
      </c>
      <c r="D2354" t="s">
        <v>3157</v>
      </c>
      <c r="E2354">
        <v>1</v>
      </c>
      <c r="F2354">
        <f t="shared" si="36"/>
        <v>1</v>
      </c>
    </row>
    <row r="2355" spans="2:6">
      <c r="B2355" t="s">
        <v>3547</v>
      </c>
      <c r="C2355" t="s">
        <v>3198</v>
      </c>
      <c r="D2355" t="s">
        <v>3156</v>
      </c>
      <c r="E2355">
        <v>1</v>
      </c>
      <c r="F2355">
        <f t="shared" si="36"/>
        <v>1</v>
      </c>
    </row>
    <row r="2356" spans="2:6">
      <c r="B2356" t="s">
        <v>3547</v>
      </c>
      <c r="C2356" t="s">
        <v>3198</v>
      </c>
      <c r="D2356" t="s">
        <v>3157</v>
      </c>
      <c r="E2356">
        <v>1</v>
      </c>
      <c r="F2356">
        <f t="shared" si="36"/>
        <v>1</v>
      </c>
    </row>
    <row r="2357" spans="2:6">
      <c r="B2357" t="s">
        <v>3547</v>
      </c>
      <c r="C2357" t="s">
        <v>3568</v>
      </c>
      <c r="D2357" t="s">
        <v>3156</v>
      </c>
      <c r="E2357">
        <v>1</v>
      </c>
      <c r="F2357">
        <f t="shared" si="36"/>
        <v>1</v>
      </c>
    </row>
    <row r="2358" spans="2:6">
      <c r="B2358" t="s">
        <v>3547</v>
      </c>
      <c r="C2358" t="s">
        <v>3568</v>
      </c>
      <c r="D2358" t="s">
        <v>3157</v>
      </c>
      <c r="E2358">
        <v>1</v>
      </c>
      <c r="F2358">
        <f t="shared" si="36"/>
        <v>1</v>
      </c>
    </row>
    <row r="2359" spans="2:6">
      <c r="B2359" t="s">
        <v>3547</v>
      </c>
      <c r="C2359" t="s">
        <v>3569</v>
      </c>
      <c r="D2359" t="s">
        <v>3156</v>
      </c>
      <c r="E2359">
        <v>1</v>
      </c>
      <c r="F2359">
        <f t="shared" si="36"/>
        <v>1</v>
      </c>
    </row>
    <row r="2360" spans="2:6">
      <c r="B2360" t="s">
        <v>3547</v>
      </c>
      <c r="C2360" t="s">
        <v>3569</v>
      </c>
      <c r="D2360" t="s">
        <v>3157</v>
      </c>
      <c r="E2360">
        <v>1</v>
      </c>
      <c r="F2360">
        <f t="shared" si="36"/>
        <v>1</v>
      </c>
    </row>
    <row r="2361" spans="2:6">
      <c r="B2361" t="s">
        <v>3547</v>
      </c>
      <c r="C2361" t="s">
        <v>3570</v>
      </c>
      <c r="D2361" t="s">
        <v>3156</v>
      </c>
      <c r="E2361">
        <v>1</v>
      </c>
      <c r="F2361">
        <f t="shared" si="36"/>
        <v>1</v>
      </c>
    </row>
    <row r="2362" spans="2:6">
      <c r="B2362" t="s">
        <v>3547</v>
      </c>
      <c r="C2362" t="s">
        <v>3570</v>
      </c>
      <c r="D2362" t="s">
        <v>3157</v>
      </c>
      <c r="E2362">
        <v>1</v>
      </c>
      <c r="F2362">
        <f t="shared" si="36"/>
        <v>1</v>
      </c>
    </row>
    <row r="2363" spans="2:6">
      <c r="B2363" t="s">
        <v>3547</v>
      </c>
      <c r="C2363" t="s">
        <v>3571</v>
      </c>
      <c r="D2363" t="s">
        <v>3156</v>
      </c>
      <c r="E2363">
        <v>1</v>
      </c>
      <c r="F2363">
        <f t="shared" si="36"/>
        <v>1</v>
      </c>
    </row>
    <row r="2364" spans="2:6">
      <c r="B2364" t="s">
        <v>3547</v>
      </c>
      <c r="C2364" t="s">
        <v>3571</v>
      </c>
      <c r="D2364" t="s">
        <v>3157</v>
      </c>
      <c r="E2364">
        <v>1</v>
      </c>
      <c r="F2364">
        <f t="shared" si="36"/>
        <v>1</v>
      </c>
    </row>
    <row r="2365" spans="2:6">
      <c r="B2365" t="s">
        <v>3548</v>
      </c>
      <c r="C2365" t="s">
        <v>3198</v>
      </c>
      <c r="D2365" t="s">
        <v>3156</v>
      </c>
      <c r="E2365">
        <v>1</v>
      </c>
      <c r="F2365">
        <f t="shared" si="36"/>
        <v>1</v>
      </c>
    </row>
    <row r="2366" spans="2:6">
      <c r="B2366" t="s">
        <v>3548</v>
      </c>
      <c r="C2366" t="s">
        <v>3198</v>
      </c>
      <c r="D2366" t="s">
        <v>3157</v>
      </c>
      <c r="E2366">
        <v>1</v>
      </c>
      <c r="F2366">
        <f t="shared" si="36"/>
        <v>1</v>
      </c>
    </row>
    <row r="2367" spans="2:6">
      <c r="B2367" t="s">
        <v>3548</v>
      </c>
      <c r="C2367" t="s">
        <v>3568</v>
      </c>
      <c r="D2367" t="s">
        <v>3156</v>
      </c>
      <c r="E2367">
        <v>1</v>
      </c>
      <c r="F2367">
        <f t="shared" si="36"/>
        <v>1</v>
      </c>
    </row>
    <row r="2368" spans="2:6">
      <c r="B2368" t="s">
        <v>3548</v>
      </c>
      <c r="C2368" t="s">
        <v>3568</v>
      </c>
      <c r="D2368" t="s">
        <v>3157</v>
      </c>
      <c r="E2368">
        <v>1</v>
      </c>
      <c r="F2368">
        <f t="shared" si="36"/>
        <v>1</v>
      </c>
    </row>
    <row r="2369" spans="2:6">
      <c r="B2369" t="s">
        <v>3548</v>
      </c>
      <c r="C2369" t="s">
        <v>3569</v>
      </c>
      <c r="D2369" t="s">
        <v>3156</v>
      </c>
      <c r="E2369">
        <v>1</v>
      </c>
      <c r="F2369">
        <f t="shared" si="36"/>
        <v>1</v>
      </c>
    </row>
    <row r="2370" spans="2:6">
      <c r="B2370" t="s">
        <v>3548</v>
      </c>
      <c r="C2370" t="s">
        <v>3569</v>
      </c>
      <c r="D2370" t="s">
        <v>3157</v>
      </c>
      <c r="E2370">
        <v>1</v>
      </c>
      <c r="F2370">
        <f t="shared" si="36"/>
        <v>1</v>
      </c>
    </row>
    <row r="2371" spans="2:6">
      <c r="B2371" t="s">
        <v>3548</v>
      </c>
      <c r="C2371" t="s">
        <v>3570</v>
      </c>
      <c r="D2371" t="s">
        <v>3156</v>
      </c>
      <c r="E2371">
        <v>1</v>
      </c>
      <c r="F2371">
        <f t="shared" si="36"/>
        <v>1</v>
      </c>
    </row>
    <row r="2372" spans="2:6">
      <c r="B2372" t="s">
        <v>3548</v>
      </c>
      <c r="C2372" t="s">
        <v>3570</v>
      </c>
      <c r="D2372" t="s">
        <v>3157</v>
      </c>
      <c r="E2372">
        <v>1</v>
      </c>
      <c r="F2372">
        <f t="shared" si="36"/>
        <v>1</v>
      </c>
    </row>
    <row r="2373" spans="2:6">
      <c r="B2373" t="s">
        <v>3548</v>
      </c>
      <c r="C2373" t="s">
        <v>3571</v>
      </c>
      <c r="D2373" t="s">
        <v>3156</v>
      </c>
      <c r="E2373">
        <v>1</v>
      </c>
      <c r="F2373">
        <f t="shared" si="36"/>
        <v>1</v>
      </c>
    </row>
    <row r="2374" spans="2:6">
      <c r="B2374" t="s">
        <v>3548</v>
      </c>
      <c r="C2374" t="s">
        <v>3571</v>
      </c>
      <c r="D2374" t="s">
        <v>3157</v>
      </c>
      <c r="E2374">
        <v>1</v>
      </c>
      <c r="F2374">
        <f t="shared" ref="F2374:F2437" si="37">E2374</f>
        <v>1</v>
      </c>
    </row>
    <row r="2375" spans="2:6">
      <c r="B2375" t="s">
        <v>3549</v>
      </c>
      <c r="C2375" t="s">
        <v>3198</v>
      </c>
      <c r="D2375" t="s">
        <v>3156</v>
      </c>
      <c r="E2375">
        <v>1</v>
      </c>
      <c r="F2375">
        <f t="shared" si="37"/>
        <v>1</v>
      </c>
    </row>
    <row r="2376" spans="2:6">
      <c r="B2376" t="s">
        <v>3549</v>
      </c>
      <c r="C2376" t="s">
        <v>3198</v>
      </c>
      <c r="D2376" t="s">
        <v>3157</v>
      </c>
      <c r="E2376">
        <v>1</v>
      </c>
      <c r="F2376">
        <f t="shared" si="37"/>
        <v>1</v>
      </c>
    </row>
    <row r="2377" spans="2:6">
      <c r="B2377" t="s">
        <v>3549</v>
      </c>
      <c r="C2377" t="s">
        <v>3568</v>
      </c>
      <c r="D2377" t="s">
        <v>3156</v>
      </c>
      <c r="E2377">
        <v>1</v>
      </c>
      <c r="F2377">
        <f t="shared" si="37"/>
        <v>1</v>
      </c>
    </row>
    <row r="2378" spans="2:6">
      <c r="B2378" t="s">
        <v>3549</v>
      </c>
      <c r="C2378" t="s">
        <v>3568</v>
      </c>
      <c r="D2378" t="s">
        <v>3157</v>
      </c>
      <c r="E2378">
        <v>1</v>
      </c>
      <c r="F2378">
        <f t="shared" si="37"/>
        <v>1</v>
      </c>
    </row>
    <row r="2379" spans="2:6">
      <c r="B2379" t="s">
        <v>3549</v>
      </c>
      <c r="C2379" t="s">
        <v>3569</v>
      </c>
      <c r="D2379" t="s">
        <v>3156</v>
      </c>
      <c r="E2379">
        <v>1</v>
      </c>
      <c r="F2379">
        <f t="shared" si="37"/>
        <v>1</v>
      </c>
    </row>
    <row r="2380" spans="2:6">
      <c r="B2380" t="s">
        <v>3549</v>
      </c>
      <c r="C2380" t="s">
        <v>3569</v>
      </c>
      <c r="D2380" t="s">
        <v>3157</v>
      </c>
      <c r="E2380">
        <v>1</v>
      </c>
      <c r="F2380">
        <f t="shared" si="37"/>
        <v>1</v>
      </c>
    </row>
    <row r="2381" spans="2:6">
      <c r="B2381" t="s">
        <v>3549</v>
      </c>
      <c r="C2381" t="s">
        <v>3570</v>
      </c>
      <c r="D2381" t="s">
        <v>3156</v>
      </c>
      <c r="E2381">
        <v>1</v>
      </c>
      <c r="F2381">
        <f t="shared" si="37"/>
        <v>1</v>
      </c>
    </row>
    <row r="2382" spans="2:6">
      <c r="B2382" t="s">
        <v>3549</v>
      </c>
      <c r="C2382" t="s">
        <v>3570</v>
      </c>
      <c r="D2382" t="s">
        <v>3157</v>
      </c>
      <c r="E2382">
        <v>1</v>
      </c>
      <c r="F2382">
        <f t="shared" si="37"/>
        <v>1</v>
      </c>
    </row>
    <row r="2383" spans="2:6">
      <c r="B2383" t="s">
        <v>3549</v>
      </c>
      <c r="C2383" t="s">
        <v>3571</v>
      </c>
      <c r="D2383" t="s">
        <v>3156</v>
      </c>
      <c r="E2383">
        <v>1</v>
      </c>
      <c r="F2383">
        <f t="shared" si="37"/>
        <v>1</v>
      </c>
    </row>
    <row r="2384" spans="2:6">
      <c r="B2384" t="s">
        <v>3549</v>
      </c>
      <c r="C2384" t="s">
        <v>3571</v>
      </c>
      <c r="D2384" t="s">
        <v>3157</v>
      </c>
      <c r="E2384">
        <v>1</v>
      </c>
      <c r="F2384">
        <f t="shared" si="37"/>
        <v>1</v>
      </c>
    </row>
    <row r="2385" spans="2:6">
      <c r="B2385" t="s">
        <v>3550</v>
      </c>
      <c r="C2385" t="s">
        <v>3198</v>
      </c>
      <c r="D2385" t="s">
        <v>3156</v>
      </c>
      <c r="E2385">
        <v>1</v>
      </c>
      <c r="F2385">
        <f t="shared" si="37"/>
        <v>1</v>
      </c>
    </row>
    <row r="2386" spans="2:6">
      <c r="B2386" t="s">
        <v>3550</v>
      </c>
      <c r="C2386" t="s">
        <v>3198</v>
      </c>
      <c r="D2386" t="s">
        <v>3157</v>
      </c>
      <c r="E2386">
        <v>1</v>
      </c>
      <c r="F2386">
        <f t="shared" si="37"/>
        <v>1</v>
      </c>
    </row>
    <row r="2387" spans="2:6">
      <c r="B2387" t="s">
        <v>3550</v>
      </c>
      <c r="C2387" t="s">
        <v>3568</v>
      </c>
      <c r="D2387" t="s">
        <v>3156</v>
      </c>
      <c r="E2387">
        <v>1</v>
      </c>
      <c r="F2387">
        <f t="shared" si="37"/>
        <v>1</v>
      </c>
    </row>
    <row r="2388" spans="2:6">
      <c r="B2388" t="s">
        <v>3550</v>
      </c>
      <c r="C2388" t="s">
        <v>3568</v>
      </c>
      <c r="D2388" t="s">
        <v>3157</v>
      </c>
      <c r="E2388">
        <v>1</v>
      </c>
      <c r="F2388">
        <f t="shared" si="37"/>
        <v>1</v>
      </c>
    </row>
    <row r="2389" spans="2:6">
      <c r="B2389" t="s">
        <v>3550</v>
      </c>
      <c r="C2389" t="s">
        <v>3569</v>
      </c>
      <c r="D2389" t="s">
        <v>3156</v>
      </c>
      <c r="E2389">
        <v>1</v>
      </c>
      <c r="F2389">
        <f t="shared" si="37"/>
        <v>1</v>
      </c>
    </row>
    <row r="2390" spans="2:6">
      <c r="B2390" t="s">
        <v>3550</v>
      </c>
      <c r="C2390" t="s">
        <v>3569</v>
      </c>
      <c r="D2390" t="s">
        <v>3157</v>
      </c>
      <c r="E2390">
        <v>1</v>
      </c>
      <c r="F2390">
        <f t="shared" si="37"/>
        <v>1</v>
      </c>
    </row>
    <row r="2391" spans="2:6">
      <c r="B2391" t="s">
        <v>3550</v>
      </c>
      <c r="C2391" t="s">
        <v>3570</v>
      </c>
      <c r="D2391" t="s">
        <v>3156</v>
      </c>
      <c r="E2391">
        <v>1</v>
      </c>
      <c r="F2391">
        <f t="shared" si="37"/>
        <v>1</v>
      </c>
    </row>
    <row r="2392" spans="2:6">
      <c r="B2392" t="s">
        <v>3550</v>
      </c>
      <c r="C2392" t="s">
        <v>3570</v>
      </c>
      <c r="D2392" t="s">
        <v>3157</v>
      </c>
      <c r="E2392">
        <v>1</v>
      </c>
      <c r="F2392">
        <f t="shared" si="37"/>
        <v>1</v>
      </c>
    </row>
    <row r="2393" spans="2:6">
      <c r="B2393" t="s">
        <v>3550</v>
      </c>
      <c r="C2393" t="s">
        <v>3571</v>
      </c>
      <c r="D2393" t="s">
        <v>3156</v>
      </c>
      <c r="E2393">
        <v>1</v>
      </c>
      <c r="F2393">
        <f t="shared" si="37"/>
        <v>1</v>
      </c>
    </row>
    <row r="2394" spans="2:6">
      <c r="B2394" t="s">
        <v>3550</v>
      </c>
      <c r="C2394" t="s">
        <v>3571</v>
      </c>
      <c r="D2394" t="s">
        <v>3157</v>
      </c>
      <c r="E2394">
        <v>1</v>
      </c>
      <c r="F2394">
        <f t="shared" si="37"/>
        <v>1</v>
      </c>
    </row>
    <row r="2395" spans="2:6">
      <c r="B2395" t="s">
        <v>3551</v>
      </c>
      <c r="C2395" t="s">
        <v>3198</v>
      </c>
      <c r="D2395" t="s">
        <v>3156</v>
      </c>
      <c r="E2395">
        <v>1</v>
      </c>
      <c r="F2395">
        <f t="shared" si="37"/>
        <v>1</v>
      </c>
    </row>
    <row r="2396" spans="2:6">
      <c r="B2396" t="s">
        <v>3551</v>
      </c>
      <c r="C2396" t="s">
        <v>3198</v>
      </c>
      <c r="D2396" t="s">
        <v>3157</v>
      </c>
      <c r="E2396">
        <v>1</v>
      </c>
      <c r="F2396">
        <f t="shared" si="37"/>
        <v>1</v>
      </c>
    </row>
    <row r="2397" spans="2:6">
      <c r="B2397" t="s">
        <v>3551</v>
      </c>
      <c r="C2397" t="s">
        <v>3568</v>
      </c>
      <c r="D2397" t="s">
        <v>3156</v>
      </c>
      <c r="E2397">
        <v>1</v>
      </c>
      <c r="F2397">
        <f t="shared" si="37"/>
        <v>1</v>
      </c>
    </row>
    <row r="2398" spans="2:6">
      <c r="B2398" t="s">
        <v>3551</v>
      </c>
      <c r="C2398" t="s">
        <v>3568</v>
      </c>
      <c r="D2398" t="s">
        <v>3157</v>
      </c>
      <c r="E2398">
        <v>1</v>
      </c>
      <c r="F2398">
        <f t="shared" si="37"/>
        <v>1</v>
      </c>
    </row>
    <row r="2399" spans="2:6">
      <c r="B2399" t="s">
        <v>3551</v>
      </c>
      <c r="C2399" t="s">
        <v>3569</v>
      </c>
      <c r="D2399" t="s">
        <v>3156</v>
      </c>
      <c r="E2399">
        <v>1</v>
      </c>
      <c r="F2399">
        <f t="shared" si="37"/>
        <v>1</v>
      </c>
    </row>
    <row r="2400" spans="2:6">
      <c r="B2400" t="s">
        <v>3551</v>
      </c>
      <c r="C2400" t="s">
        <v>3569</v>
      </c>
      <c r="D2400" t="s">
        <v>3157</v>
      </c>
      <c r="E2400">
        <v>1</v>
      </c>
      <c r="F2400">
        <f t="shared" si="37"/>
        <v>1</v>
      </c>
    </row>
    <row r="2401" spans="2:6">
      <c r="B2401" t="s">
        <v>3551</v>
      </c>
      <c r="C2401" t="s">
        <v>3570</v>
      </c>
      <c r="D2401" t="s">
        <v>3156</v>
      </c>
      <c r="E2401">
        <v>1</v>
      </c>
      <c r="F2401">
        <f t="shared" si="37"/>
        <v>1</v>
      </c>
    </row>
    <row r="2402" spans="2:6">
      <c r="B2402" t="s">
        <v>3551</v>
      </c>
      <c r="C2402" t="s">
        <v>3570</v>
      </c>
      <c r="D2402" t="s">
        <v>3157</v>
      </c>
      <c r="E2402">
        <v>1</v>
      </c>
      <c r="F2402">
        <f t="shared" si="37"/>
        <v>1</v>
      </c>
    </row>
    <row r="2403" spans="2:6">
      <c r="B2403" t="s">
        <v>3551</v>
      </c>
      <c r="C2403" t="s">
        <v>3571</v>
      </c>
      <c r="D2403" t="s">
        <v>3156</v>
      </c>
      <c r="E2403">
        <v>1</v>
      </c>
      <c r="F2403">
        <f t="shared" si="37"/>
        <v>1</v>
      </c>
    </row>
    <row r="2404" spans="2:6">
      <c r="B2404" t="s">
        <v>3551</v>
      </c>
      <c r="C2404" t="s">
        <v>3571</v>
      </c>
      <c r="D2404" t="s">
        <v>3157</v>
      </c>
      <c r="E2404">
        <v>1</v>
      </c>
      <c r="F2404">
        <f t="shared" si="37"/>
        <v>1</v>
      </c>
    </row>
    <row r="2405" spans="2:6">
      <c r="B2405" t="s">
        <v>3552</v>
      </c>
      <c r="C2405" t="s">
        <v>3198</v>
      </c>
      <c r="D2405" t="s">
        <v>3156</v>
      </c>
      <c r="E2405">
        <v>1</v>
      </c>
      <c r="F2405">
        <f t="shared" si="37"/>
        <v>1</v>
      </c>
    </row>
    <row r="2406" spans="2:6">
      <c r="B2406" t="s">
        <v>3552</v>
      </c>
      <c r="C2406" t="s">
        <v>3198</v>
      </c>
      <c r="D2406" t="s">
        <v>3157</v>
      </c>
      <c r="E2406">
        <v>1</v>
      </c>
      <c r="F2406">
        <f t="shared" si="37"/>
        <v>1</v>
      </c>
    </row>
    <row r="2407" spans="2:6">
      <c r="B2407" t="s">
        <v>3552</v>
      </c>
      <c r="C2407" t="s">
        <v>3568</v>
      </c>
      <c r="D2407" t="s">
        <v>3156</v>
      </c>
      <c r="E2407">
        <v>1</v>
      </c>
      <c r="F2407">
        <f t="shared" si="37"/>
        <v>1</v>
      </c>
    </row>
    <row r="2408" spans="2:6">
      <c r="B2408" t="s">
        <v>3552</v>
      </c>
      <c r="C2408" t="s">
        <v>3568</v>
      </c>
      <c r="D2408" t="s">
        <v>3157</v>
      </c>
      <c r="E2408">
        <v>1</v>
      </c>
      <c r="F2408">
        <f t="shared" si="37"/>
        <v>1</v>
      </c>
    </row>
    <row r="2409" spans="2:6">
      <c r="B2409" t="s">
        <v>3552</v>
      </c>
      <c r="C2409" t="s">
        <v>3569</v>
      </c>
      <c r="D2409" t="s">
        <v>3156</v>
      </c>
      <c r="E2409">
        <v>1</v>
      </c>
      <c r="F2409">
        <f t="shared" si="37"/>
        <v>1</v>
      </c>
    </row>
    <row r="2410" spans="2:6">
      <c r="B2410" t="s">
        <v>3552</v>
      </c>
      <c r="C2410" t="s">
        <v>3569</v>
      </c>
      <c r="D2410" t="s">
        <v>3157</v>
      </c>
      <c r="E2410">
        <v>1</v>
      </c>
      <c r="F2410">
        <f t="shared" si="37"/>
        <v>1</v>
      </c>
    </row>
    <row r="2411" spans="2:6">
      <c r="B2411" t="s">
        <v>3552</v>
      </c>
      <c r="C2411" t="s">
        <v>3570</v>
      </c>
      <c r="D2411" t="s">
        <v>3156</v>
      </c>
      <c r="E2411">
        <v>1</v>
      </c>
      <c r="F2411">
        <f t="shared" si="37"/>
        <v>1</v>
      </c>
    </row>
    <row r="2412" spans="2:6">
      <c r="B2412" t="s">
        <v>3552</v>
      </c>
      <c r="C2412" t="s">
        <v>3570</v>
      </c>
      <c r="D2412" t="s">
        <v>3157</v>
      </c>
      <c r="E2412">
        <v>1</v>
      </c>
      <c r="F2412">
        <f t="shared" si="37"/>
        <v>1</v>
      </c>
    </row>
    <row r="2413" spans="2:6">
      <c r="B2413" t="s">
        <v>3552</v>
      </c>
      <c r="C2413" t="s">
        <v>3571</v>
      </c>
      <c r="D2413" t="s">
        <v>3156</v>
      </c>
      <c r="E2413">
        <v>1</v>
      </c>
      <c r="F2413">
        <f t="shared" si="37"/>
        <v>1</v>
      </c>
    </row>
    <row r="2414" spans="2:6">
      <c r="B2414" t="s">
        <v>3552</v>
      </c>
      <c r="C2414" t="s">
        <v>3571</v>
      </c>
      <c r="D2414" t="s">
        <v>3157</v>
      </c>
      <c r="E2414">
        <v>1</v>
      </c>
      <c r="F2414">
        <f t="shared" si="37"/>
        <v>1</v>
      </c>
    </row>
    <row r="2415" spans="2:6">
      <c r="B2415" t="s">
        <v>3553</v>
      </c>
      <c r="C2415" t="s">
        <v>3198</v>
      </c>
      <c r="D2415" t="s">
        <v>3156</v>
      </c>
      <c r="E2415">
        <v>1</v>
      </c>
      <c r="F2415">
        <f t="shared" si="37"/>
        <v>1</v>
      </c>
    </row>
    <row r="2416" spans="2:6">
      <c r="B2416" t="s">
        <v>3553</v>
      </c>
      <c r="C2416" t="s">
        <v>3198</v>
      </c>
      <c r="D2416" t="s">
        <v>3157</v>
      </c>
      <c r="E2416">
        <v>1</v>
      </c>
      <c r="F2416">
        <f t="shared" si="37"/>
        <v>1</v>
      </c>
    </row>
    <row r="2417" spans="2:6">
      <c r="B2417" t="s">
        <v>3553</v>
      </c>
      <c r="C2417" t="s">
        <v>3568</v>
      </c>
      <c r="D2417" t="s">
        <v>3156</v>
      </c>
      <c r="E2417">
        <v>1</v>
      </c>
      <c r="F2417">
        <f t="shared" si="37"/>
        <v>1</v>
      </c>
    </row>
    <row r="2418" spans="2:6">
      <c r="B2418" t="s">
        <v>3553</v>
      </c>
      <c r="C2418" t="s">
        <v>3568</v>
      </c>
      <c r="D2418" t="s">
        <v>3157</v>
      </c>
      <c r="E2418">
        <v>1</v>
      </c>
      <c r="F2418">
        <f t="shared" si="37"/>
        <v>1</v>
      </c>
    </row>
    <row r="2419" spans="2:6">
      <c r="B2419" t="s">
        <v>3553</v>
      </c>
      <c r="C2419" t="s">
        <v>3569</v>
      </c>
      <c r="D2419" t="s">
        <v>3156</v>
      </c>
      <c r="E2419">
        <v>1</v>
      </c>
      <c r="F2419">
        <f t="shared" si="37"/>
        <v>1</v>
      </c>
    </row>
    <row r="2420" spans="2:6">
      <c r="B2420" t="s">
        <v>3553</v>
      </c>
      <c r="C2420" t="s">
        <v>3569</v>
      </c>
      <c r="D2420" t="s">
        <v>3157</v>
      </c>
      <c r="E2420">
        <v>1</v>
      </c>
      <c r="F2420">
        <f t="shared" si="37"/>
        <v>1</v>
      </c>
    </row>
    <row r="2421" spans="2:6">
      <c r="B2421" t="s">
        <v>3553</v>
      </c>
      <c r="C2421" t="s">
        <v>3570</v>
      </c>
      <c r="D2421" t="s">
        <v>3156</v>
      </c>
      <c r="E2421">
        <v>1</v>
      </c>
      <c r="F2421">
        <f t="shared" si="37"/>
        <v>1</v>
      </c>
    </row>
    <row r="2422" spans="2:6">
      <c r="B2422" t="s">
        <v>3553</v>
      </c>
      <c r="C2422" t="s">
        <v>3570</v>
      </c>
      <c r="D2422" t="s">
        <v>3157</v>
      </c>
      <c r="E2422">
        <v>1</v>
      </c>
      <c r="F2422">
        <f t="shared" si="37"/>
        <v>1</v>
      </c>
    </row>
    <row r="2423" spans="2:6">
      <c r="B2423" t="s">
        <v>3553</v>
      </c>
      <c r="C2423" t="s">
        <v>3571</v>
      </c>
      <c r="D2423" t="s">
        <v>3156</v>
      </c>
      <c r="E2423">
        <v>1</v>
      </c>
      <c r="F2423">
        <f t="shared" si="37"/>
        <v>1</v>
      </c>
    </row>
    <row r="2424" spans="2:6">
      <c r="B2424" t="s">
        <v>3553</v>
      </c>
      <c r="C2424" t="s">
        <v>3571</v>
      </c>
      <c r="D2424" t="s">
        <v>3157</v>
      </c>
      <c r="E2424">
        <v>1</v>
      </c>
      <c r="F2424">
        <f t="shared" si="37"/>
        <v>1</v>
      </c>
    </row>
    <row r="2425" spans="2:6">
      <c r="B2425" t="s">
        <v>3554</v>
      </c>
      <c r="C2425" t="s">
        <v>3198</v>
      </c>
      <c r="D2425" t="s">
        <v>3156</v>
      </c>
      <c r="E2425">
        <v>1</v>
      </c>
      <c r="F2425">
        <f t="shared" si="37"/>
        <v>1</v>
      </c>
    </row>
    <row r="2426" spans="2:6">
      <c r="B2426" t="s">
        <v>3554</v>
      </c>
      <c r="C2426" t="s">
        <v>3198</v>
      </c>
      <c r="D2426" t="s">
        <v>3157</v>
      </c>
      <c r="E2426">
        <v>1</v>
      </c>
      <c r="F2426">
        <f t="shared" si="37"/>
        <v>1</v>
      </c>
    </row>
    <row r="2427" spans="2:6">
      <c r="B2427" t="s">
        <v>3554</v>
      </c>
      <c r="C2427" t="s">
        <v>3568</v>
      </c>
      <c r="D2427" t="s">
        <v>3156</v>
      </c>
      <c r="E2427">
        <v>1</v>
      </c>
      <c r="F2427">
        <f t="shared" si="37"/>
        <v>1</v>
      </c>
    </row>
    <row r="2428" spans="2:6">
      <c r="B2428" t="s">
        <v>3554</v>
      </c>
      <c r="C2428" t="s">
        <v>3568</v>
      </c>
      <c r="D2428" t="s">
        <v>3157</v>
      </c>
      <c r="E2428">
        <v>1</v>
      </c>
      <c r="F2428">
        <f t="shared" si="37"/>
        <v>1</v>
      </c>
    </row>
    <row r="2429" spans="2:6">
      <c r="B2429" t="s">
        <v>3554</v>
      </c>
      <c r="C2429" t="s">
        <v>3569</v>
      </c>
      <c r="D2429" t="s">
        <v>3156</v>
      </c>
      <c r="E2429">
        <v>1</v>
      </c>
      <c r="F2429">
        <f t="shared" si="37"/>
        <v>1</v>
      </c>
    </row>
    <row r="2430" spans="2:6">
      <c r="B2430" t="s">
        <v>3554</v>
      </c>
      <c r="C2430" t="s">
        <v>3569</v>
      </c>
      <c r="D2430" t="s">
        <v>3157</v>
      </c>
      <c r="E2430">
        <v>1</v>
      </c>
      <c r="F2430">
        <f t="shared" si="37"/>
        <v>1</v>
      </c>
    </row>
    <row r="2431" spans="2:6">
      <c r="B2431" t="s">
        <v>3554</v>
      </c>
      <c r="C2431" t="s">
        <v>3570</v>
      </c>
      <c r="D2431" t="s">
        <v>3156</v>
      </c>
      <c r="E2431">
        <v>1</v>
      </c>
      <c r="F2431">
        <f t="shared" si="37"/>
        <v>1</v>
      </c>
    </row>
    <row r="2432" spans="2:6">
      <c r="B2432" t="s">
        <v>3554</v>
      </c>
      <c r="C2432" t="s">
        <v>3570</v>
      </c>
      <c r="D2432" t="s">
        <v>3157</v>
      </c>
      <c r="E2432">
        <v>1</v>
      </c>
      <c r="F2432">
        <f t="shared" si="37"/>
        <v>1</v>
      </c>
    </row>
    <row r="2433" spans="2:6">
      <c r="B2433" t="s">
        <v>3554</v>
      </c>
      <c r="C2433" t="s">
        <v>3571</v>
      </c>
      <c r="D2433" t="s">
        <v>3156</v>
      </c>
      <c r="E2433">
        <v>1</v>
      </c>
      <c r="F2433">
        <f t="shared" si="37"/>
        <v>1</v>
      </c>
    </row>
    <row r="2434" spans="2:6">
      <c r="B2434" t="s">
        <v>3554</v>
      </c>
      <c r="C2434" t="s">
        <v>3571</v>
      </c>
      <c r="D2434" t="s">
        <v>3157</v>
      </c>
      <c r="E2434">
        <v>1</v>
      </c>
      <c r="F2434">
        <f t="shared" si="37"/>
        <v>1</v>
      </c>
    </row>
    <row r="2435" spans="2:6">
      <c r="B2435" t="s">
        <v>3555</v>
      </c>
      <c r="C2435" t="s">
        <v>3198</v>
      </c>
      <c r="D2435" t="s">
        <v>3156</v>
      </c>
      <c r="E2435">
        <v>1</v>
      </c>
      <c r="F2435">
        <f t="shared" si="37"/>
        <v>1</v>
      </c>
    </row>
    <row r="2436" spans="2:6">
      <c r="B2436" t="s">
        <v>3555</v>
      </c>
      <c r="C2436" t="s">
        <v>3198</v>
      </c>
      <c r="D2436" t="s">
        <v>3157</v>
      </c>
      <c r="E2436">
        <v>1</v>
      </c>
      <c r="F2436">
        <f t="shared" si="37"/>
        <v>1</v>
      </c>
    </row>
    <row r="2437" spans="2:6">
      <c r="B2437" t="s">
        <v>3555</v>
      </c>
      <c r="C2437" t="s">
        <v>3568</v>
      </c>
      <c r="D2437" t="s">
        <v>3156</v>
      </c>
      <c r="E2437">
        <v>1</v>
      </c>
      <c r="F2437">
        <f t="shared" si="37"/>
        <v>1</v>
      </c>
    </row>
    <row r="2438" spans="2:6">
      <c r="B2438" t="s">
        <v>3555</v>
      </c>
      <c r="C2438" t="s">
        <v>3568</v>
      </c>
      <c r="D2438" t="s">
        <v>3157</v>
      </c>
      <c r="E2438">
        <v>1</v>
      </c>
      <c r="F2438">
        <f t="shared" ref="F2438:F2501" si="38">E2438</f>
        <v>1</v>
      </c>
    </row>
    <row r="2439" spans="2:6">
      <c r="B2439" t="s">
        <v>3555</v>
      </c>
      <c r="C2439" t="s">
        <v>3569</v>
      </c>
      <c r="D2439" t="s">
        <v>3156</v>
      </c>
      <c r="E2439">
        <v>1</v>
      </c>
      <c r="F2439">
        <f t="shared" si="38"/>
        <v>1</v>
      </c>
    </row>
    <row r="2440" spans="2:6">
      <c r="B2440" t="s">
        <v>3555</v>
      </c>
      <c r="C2440" t="s">
        <v>3569</v>
      </c>
      <c r="D2440" t="s">
        <v>3157</v>
      </c>
      <c r="E2440">
        <v>1</v>
      </c>
      <c r="F2440">
        <f t="shared" si="38"/>
        <v>1</v>
      </c>
    </row>
    <row r="2441" spans="2:6">
      <c r="B2441" t="s">
        <v>3555</v>
      </c>
      <c r="C2441" t="s">
        <v>3570</v>
      </c>
      <c r="D2441" t="s">
        <v>3156</v>
      </c>
      <c r="E2441">
        <v>1</v>
      </c>
      <c r="F2441">
        <f t="shared" si="38"/>
        <v>1</v>
      </c>
    </row>
    <row r="2442" spans="2:6">
      <c r="B2442" t="s">
        <v>3555</v>
      </c>
      <c r="C2442" t="s">
        <v>3570</v>
      </c>
      <c r="D2442" t="s">
        <v>3157</v>
      </c>
      <c r="E2442">
        <v>1</v>
      </c>
      <c r="F2442">
        <f t="shared" si="38"/>
        <v>1</v>
      </c>
    </row>
    <row r="2443" spans="2:6">
      <c r="B2443" t="s">
        <v>3555</v>
      </c>
      <c r="C2443" t="s">
        <v>3571</v>
      </c>
      <c r="D2443" t="s">
        <v>3156</v>
      </c>
      <c r="E2443">
        <v>1</v>
      </c>
      <c r="F2443">
        <f t="shared" si="38"/>
        <v>1</v>
      </c>
    </row>
    <row r="2444" spans="2:6">
      <c r="B2444" t="s">
        <v>3555</v>
      </c>
      <c r="C2444" t="s">
        <v>3571</v>
      </c>
      <c r="D2444" t="s">
        <v>3157</v>
      </c>
      <c r="E2444">
        <v>1</v>
      </c>
      <c r="F2444">
        <f t="shared" si="38"/>
        <v>1</v>
      </c>
    </row>
    <row r="2445" spans="2:6">
      <c r="B2445" t="s">
        <v>3556</v>
      </c>
      <c r="C2445" t="s">
        <v>3198</v>
      </c>
      <c r="D2445" t="s">
        <v>3156</v>
      </c>
      <c r="E2445">
        <v>1</v>
      </c>
      <c r="F2445">
        <f t="shared" si="38"/>
        <v>1</v>
      </c>
    </row>
    <row r="2446" spans="2:6">
      <c r="B2446" t="s">
        <v>3556</v>
      </c>
      <c r="C2446" t="s">
        <v>3198</v>
      </c>
      <c r="D2446" t="s">
        <v>3157</v>
      </c>
      <c r="E2446">
        <v>1</v>
      </c>
      <c r="F2446">
        <f t="shared" si="38"/>
        <v>1</v>
      </c>
    </row>
    <row r="2447" spans="2:6">
      <c r="B2447" t="s">
        <v>3556</v>
      </c>
      <c r="C2447" t="s">
        <v>3568</v>
      </c>
      <c r="D2447" t="s">
        <v>3156</v>
      </c>
      <c r="E2447">
        <v>1</v>
      </c>
      <c r="F2447">
        <f t="shared" si="38"/>
        <v>1</v>
      </c>
    </row>
    <row r="2448" spans="2:6">
      <c r="B2448" t="s">
        <v>3556</v>
      </c>
      <c r="C2448" t="s">
        <v>3568</v>
      </c>
      <c r="D2448" t="s">
        <v>3157</v>
      </c>
      <c r="E2448">
        <v>1</v>
      </c>
      <c r="F2448">
        <f t="shared" si="38"/>
        <v>1</v>
      </c>
    </row>
    <row r="2449" spans="2:6">
      <c r="B2449" t="s">
        <v>3556</v>
      </c>
      <c r="C2449" t="s">
        <v>3569</v>
      </c>
      <c r="D2449" t="s">
        <v>3156</v>
      </c>
      <c r="E2449">
        <v>1</v>
      </c>
      <c r="F2449">
        <f t="shared" si="38"/>
        <v>1</v>
      </c>
    </row>
    <row r="2450" spans="2:6">
      <c r="B2450" t="s">
        <v>3556</v>
      </c>
      <c r="C2450" t="s">
        <v>3569</v>
      </c>
      <c r="D2450" t="s">
        <v>3157</v>
      </c>
      <c r="E2450">
        <v>1</v>
      </c>
      <c r="F2450">
        <f t="shared" si="38"/>
        <v>1</v>
      </c>
    </row>
    <row r="2451" spans="2:6">
      <c r="B2451" t="s">
        <v>3556</v>
      </c>
      <c r="C2451" t="s">
        <v>3570</v>
      </c>
      <c r="D2451" t="s">
        <v>3156</v>
      </c>
      <c r="E2451">
        <v>1</v>
      </c>
      <c r="F2451">
        <f t="shared" si="38"/>
        <v>1</v>
      </c>
    </row>
    <row r="2452" spans="2:6">
      <c r="B2452" t="s">
        <v>3556</v>
      </c>
      <c r="C2452" t="s">
        <v>3570</v>
      </c>
      <c r="D2452" t="s">
        <v>3157</v>
      </c>
      <c r="E2452">
        <v>1</v>
      </c>
      <c r="F2452">
        <f t="shared" si="38"/>
        <v>1</v>
      </c>
    </row>
    <row r="2453" spans="2:6">
      <c r="B2453" t="s">
        <v>3556</v>
      </c>
      <c r="C2453" t="s">
        <v>3571</v>
      </c>
      <c r="D2453" t="s">
        <v>3156</v>
      </c>
      <c r="E2453">
        <v>1</v>
      </c>
      <c r="F2453">
        <f t="shared" si="38"/>
        <v>1</v>
      </c>
    </row>
    <row r="2454" spans="2:6">
      <c r="B2454" t="s">
        <v>3556</v>
      </c>
      <c r="C2454" t="s">
        <v>3571</v>
      </c>
      <c r="D2454" t="s">
        <v>3157</v>
      </c>
      <c r="E2454">
        <v>1</v>
      </c>
      <c r="F2454">
        <f t="shared" si="38"/>
        <v>1</v>
      </c>
    </row>
    <row r="2455" spans="2:6">
      <c r="B2455" t="s">
        <v>3557</v>
      </c>
      <c r="C2455" t="s">
        <v>3198</v>
      </c>
      <c r="D2455" t="s">
        <v>3156</v>
      </c>
      <c r="E2455">
        <v>1</v>
      </c>
      <c r="F2455">
        <f t="shared" si="38"/>
        <v>1</v>
      </c>
    </row>
    <row r="2456" spans="2:6">
      <c r="B2456" t="s">
        <v>3557</v>
      </c>
      <c r="C2456" t="s">
        <v>3198</v>
      </c>
      <c r="D2456" t="s">
        <v>3157</v>
      </c>
      <c r="E2456">
        <v>1</v>
      </c>
      <c r="F2456">
        <f t="shared" si="38"/>
        <v>1</v>
      </c>
    </row>
    <row r="2457" spans="2:6">
      <c r="B2457" t="s">
        <v>3557</v>
      </c>
      <c r="C2457" t="s">
        <v>3568</v>
      </c>
      <c r="D2457" t="s">
        <v>3156</v>
      </c>
      <c r="E2457">
        <v>1</v>
      </c>
      <c r="F2457">
        <f t="shared" si="38"/>
        <v>1</v>
      </c>
    </row>
    <row r="2458" spans="2:6">
      <c r="B2458" t="s">
        <v>3557</v>
      </c>
      <c r="C2458" t="s">
        <v>3568</v>
      </c>
      <c r="D2458" t="s">
        <v>3157</v>
      </c>
      <c r="E2458">
        <v>1</v>
      </c>
      <c r="F2458">
        <f t="shared" si="38"/>
        <v>1</v>
      </c>
    </row>
    <row r="2459" spans="2:6">
      <c r="B2459" t="s">
        <v>3557</v>
      </c>
      <c r="C2459" t="s">
        <v>3569</v>
      </c>
      <c r="D2459" t="s">
        <v>3156</v>
      </c>
      <c r="E2459">
        <v>1</v>
      </c>
      <c r="F2459">
        <f t="shared" si="38"/>
        <v>1</v>
      </c>
    </row>
    <row r="2460" spans="2:6">
      <c r="B2460" t="s">
        <v>3557</v>
      </c>
      <c r="C2460" t="s">
        <v>3569</v>
      </c>
      <c r="D2460" t="s">
        <v>3157</v>
      </c>
      <c r="E2460">
        <v>1</v>
      </c>
      <c r="F2460">
        <f t="shared" si="38"/>
        <v>1</v>
      </c>
    </row>
    <row r="2461" spans="2:6">
      <c r="B2461" t="s">
        <v>3557</v>
      </c>
      <c r="C2461" t="s">
        <v>3570</v>
      </c>
      <c r="D2461" t="s">
        <v>3156</v>
      </c>
      <c r="E2461">
        <v>1</v>
      </c>
      <c r="F2461">
        <f t="shared" si="38"/>
        <v>1</v>
      </c>
    </row>
    <row r="2462" spans="2:6">
      <c r="B2462" t="s">
        <v>3557</v>
      </c>
      <c r="C2462" t="s">
        <v>3570</v>
      </c>
      <c r="D2462" t="s">
        <v>3157</v>
      </c>
      <c r="E2462">
        <v>1</v>
      </c>
      <c r="F2462">
        <f t="shared" si="38"/>
        <v>1</v>
      </c>
    </row>
    <row r="2463" spans="2:6">
      <c r="B2463" t="s">
        <v>3557</v>
      </c>
      <c r="C2463" t="s">
        <v>3571</v>
      </c>
      <c r="D2463" t="s">
        <v>3156</v>
      </c>
      <c r="E2463">
        <v>1</v>
      </c>
      <c r="F2463">
        <f t="shared" si="38"/>
        <v>1</v>
      </c>
    </row>
    <row r="2464" spans="2:6">
      <c r="B2464" t="s">
        <v>3557</v>
      </c>
      <c r="C2464" t="s">
        <v>3571</v>
      </c>
      <c r="D2464" t="s">
        <v>3157</v>
      </c>
      <c r="E2464">
        <v>1</v>
      </c>
      <c r="F2464">
        <f t="shared" si="38"/>
        <v>1</v>
      </c>
    </row>
    <row r="2465" spans="2:6">
      <c r="B2465" t="s">
        <v>3558</v>
      </c>
      <c r="C2465" t="s">
        <v>3198</v>
      </c>
      <c r="D2465" t="s">
        <v>3156</v>
      </c>
      <c r="E2465">
        <v>1</v>
      </c>
      <c r="F2465">
        <f t="shared" si="38"/>
        <v>1</v>
      </c>
    </row>
    <row r="2466" spans="2:6">
      <c r="B2466" t="s">
        <v>3558</v>
      </c>
      <c r="C2466" t="s">
        <v>3198</v>
      </c>
      <c r="D2466" t="s">
        <v>3157</v>
      </c>
      <c r="E2466">
        <v>1</v>
      </c>
      <c r="F2466">
        <f t="shared" si="38"/>
        <v>1</v>
      </c>
    </row>
    <row r="2467" spans="2:6">
      <c r="B2467" t="s">
        <v>3558</v>
      </c>
      <c r="C2467" t="s">
        <v>3568</v>
      </c>
      <c r="D2467" t="s">
        <v>3156</v>
      </c>
      <c r="E2467">
        <v>1</v>
      </c>
      <c r="F2467">
        <f t="shared" si="38"/>
        <v>1</v>
      </c>
    </row>
    <row r="2468" spans="2:6">
      <c r="B2468" t="s">
        <v>3558</v>
      </c>
      <c r="C2468" t="s">
        <v>3568</v>
      </c>
      <c r="D2468" t="s">
        <v>3157</v>
      </c>
      <c r="E2468">
        <v>1</v>
      </c>
      <c r="F2468">
        <f t="shared" si="38"/>
        <v>1</v>
      </c>
    </row>
    <row r="2469" spans="2:6">
      <c r="B2469" t="s">
        <v>3558</v>
      </c>
      <c r="C2469" t="s">
        <v>3569</v>
      </c>
      <c r="D2469" t="s">
        <v>3156</v>
      </c>
      <c r="E2469">
        <v>1</v>
      </c>
      <c r="F2469">
        <f t="shared" si="38"/>
        <v>1</v>
      </c>
    </row>
    <row r="2470" spans="2:6">
      <c r="B2470" t="s">
        <v>3558</v>
      </c>
      <c r="C2470" t="s">
        <v>3569</v>
      </c>
      <c r="D2470" t="s">
        <v>3157</v>
      </c>
      <c r="E2470">
        <v>1</v>
      </c>
      <c r="F2470">
        <f t="shared" si="38"/>
        <v>1</v>
      </c>
    </row>
    <row r="2471" spans="2:6">
      <c r="B2471" t="s">
        <v>3558</v>
      </c>
      <c r="C2471" t="s">
        <v>3570</v>
      </c>
      <c r="D2471" t="s">
        <v>3156</v>
      </c>
      <c r="E2471">
        <v>1</v>
      </c>
      <c r="F2471">
        <f t="shared" si="38"/>
        <v>1</v>
      </c>
    </row>
    <row r="2472" spans="2:6">
      <c r="B2472" t="s">
        <v>3558</v>
      </c>
      <c r="C2472" t="s">
        <v>3570</v>
      </c>
      <c r="D2472" t="s">
        <v>3157</v>
      </c>
      <c r="E2472">
        <v>1</v>
      </c>
      <c r="F2472">
        <f t="shared" si="38"/>
        <v>1</v>
      </c>
    </row>
    <row r="2473" spans="2:6">
      <c r="B2473" t="s">
        <v>3558</v>
      </c>
      <c r="C2473" t="s">
        <v>3571</v>
      </c>
      <c r="D2473" t="s">
        <v>3156</v>
      </c>
      <c r="E2473">
        <v>1</v>
      </c>
      <c r="F2473">
        <f t="shared" si="38"/>
        <v>1</v>
      </c>
    </row>
    <row r="2474" spans="2:6">
      <c r="B2474" t="s">
        <v>3558</v>
      </c>
      <c r="C2474" t="s">
        <v>3571</v>
      </c>
      <c r="D2474" t="s">
        <v>3157</v>
      </c>
      <c r="E2474">
        <v>1</v>
      </c>
      <c r="F2474">
        <f t="shared" si="38"/>
        <v>1</v>
      </c>
    </row>
    <row r="2475" spans="2:6">
      <c r="B2475" t="s">
        <v>3559</v>
      </c>
      <c r="C2475" t="s">
        <v>3198</v>
      </c>
      <c r="D2475" t="s">
        <v>3156</v>
      </c>
      <c r="E2475">
        <v>1</v>
      </c>
      <c r="F2475">
        <f t="shared" si="38"/>
        <v>1</v>
      </c>
    </row>
    <row r="2476" spans="2:6">
      <c r="B2476" t="s">
        <v>3559</v>
      </c>
      <c r="C2476" t="s">
        <v>3198</v>
      </c>
      <c r="D2476" t="s">
        <v>3157</v>
      </c>
      <c r="E2476">
        <v>1</v>
      </c>
      <c r="F2476">
        <f t="shared" si="38"/>
        <v>1</v>
      </c>
    </row>
    <row r="2477" spans="2:6">
      <c r="B2477" t="s">
        <v>3559</v>
      </c>
      <c r="C2477" t="s">
        <v>3568</v>
      </c>
      <c r="D2477" t="s">
        <v>3156</v>
      </c>
      <c r="E2477">
        <v>1</v>
      </c>
      <c r="F2477">
        <f t="shared" si="38"/>
        <v>1</v>
      </c>
    </row>
    <row r="2478" spans="2:6">
      <c r="B2478" t="s">
        <v>3559</v>
      </c>
      <c r="C2478" t="s">
        <v>3568</v>
      </c>
      <c r="D2478" t="s">
        <v>3157</v>
      </c>
      <c r="E2478">
        <v>1</v>
      </c>
      <c r="F2478">
        <f t="shared" si="38"/>
        <v>1</v>
      </c>
    </row>
    <row r="2479" spans="2:6">
      <c r="B2479" t="s">
        <v>3559</v>
      </c>
      <c r="C2479" t="s">
        <v>3569</v>
      </c>
      <c r="D2479" t="s">
        <v>3156</v>
      </c>
      <c r="E2479">
        <v>1</v>
      </c>
      <c r="F2479">
        <f t="shared" si="38"/>
        <v>1</v>
      </c>
    </row>
    <row r="2480" spans="2:6">
      <c r="B2480" t="s">
        <v>3559</v>
      </c>
      <c r="C2480" t="s">
        <v>3569</v>
      </c>
      <c r="D2480" t="s">
        <v>3157</v>
      </c>
      <c r="E2480">
        <v>1</v>
      </c>
      <c r="F2480">
        <f t="shared" si="38"/>
        <v>1</v>
      </c>
    </row>
    <row r="2481" spans="2:6">
      <c r="B2481" t="s">
        <v>3559</v>
      </c>
      <c r="C2481" t="s">
        <v>3570</v>
      </c>
      <c r="D2481" t="s">
        <v>3156</v>
      </c>
      <c r="E2481">
        <v>1</v>
      </c>
      <c r="F2481">
        <f t="shared" si="38"/>
        <v>1</v>
      </c>
    </row>
    <row r="2482" spans="2:6">
      <c r="B2482" t="s">
        <v>3559</v>
      </c>
      <c r="C2482" t="s">
        <v>3570</v>
      </c>
      <c r="D2482" t="s">
        <v>3157</v>
      </c>
      <c r="E2482">
        <v>1</v>
      </c>
      <c r="F2482">
        <f t="shared" si="38"/>
        <v>1</v>
      </c>
    </row>
    <row r="2483" spans="2:6">
      <c r="B2483" t="s">
        <v>3559</v>
      </c>
      <c r="C2483" t="s">
        <v>3571</v>
      </c>
      <c r="D2483" t="s">
        <v>3156</v>
      </c>
      <c r="E2483">
        <v>1</v>
      </c>
      <c r="F2483">
        <f t="shared" si="38"/>
        <v>1</v>
      </c>
    </row>
    <row r="2484" spans="2:6">
      <c r="B2484" t="s">
        <v>3559</v>
      </c>
      <c r="C2484" t="s">
        <v>3571</v>
      </c>
      <c r="D2484" t="s">
        <v>3157</v>
      </c>
      <c r="E2484">
        <v>1</v>
      </c>
      <c r="F2484">
        <f t="shared" si="38"/>
        <v>1</v>
      </c>
    </row>
    <row r="2485" spans="2:6">
      <c r="B2485" t="s">
        <v>3560</v>
      </c>
      <c r="C2485" t="s">
        <v>3198</v>
      </c>
      <c r="D2485" t="s">
        <v>3156</v>
      </c>
      <c r="E2485">
        <v>1</v>
      </c>
      <c r="F2485">
        <f t="shared" si="38"/>
        <v>1</v>
      </c>
    </row>
    <row r="2486" spans="2:6">
      <c r="B2486" t="s">
        <v>3560</v>
      </c>
      <c r="C2486" t="s">
        <v>3198</v>
      </c>
      <c r="D2486" t="s">
        <v>3157</v>
      </c>
      <c r="E2486">
        <v>1</v>
      </c>
      <c r="F2486">
        <f t="shared" si="38"/>
        <v>1</v>
      </c>
    </row>
    <row r="2487" spans="2:6">
      <c r="B2487" t="s">
        <v>3560</v>
      </c>
      <c r="C2487" t="s">
        <v>3568</v>
      </c>
      <c r="D2487" t="s">
        <v>3156</v>
      </c>
      <c r="E2487">
        <v>1</v>
      </c>
      <c r="F2487">
        <f t="shared" si="38"/>
        <v>1</v>
      </c>
    </row>
    <row r="2488" spans="2:6">
      <c r="B2488" t="s">
        <v>3560</v>
      </c>
      <c r="C2488" t="s">
        <v>3568</v>
      </c>
      <c r="D2488" t="s">
        <v>3157</v>
      </c>
      <c r="E2488">
        <v>1</v>
      </c>
      <c r="F2488">
        <f t="shared" si="38"/>
        <v>1</v>
      </c>
    </row>
    <row r="2489" spans="2:6">
      <c r="B2489" t="s">
        <v>3560</v>
      </c>
      <c r="C2489" t="s">
        <v>3569</v>
      </c>
      <c r="D2489" t="s">
        <v>3156</v>
      </c>
      <c r="E2489">
        <v>1</v>
      </c>
      <c r="F2489">
        <f t="shared" si="38"/>
        <v>1</v>
      </c>
    </row>
    <row r="2490" spans="2:6">
      <c r="B2490" t="s">
        <v>3560</v>
      </c>
      <c r="C2490" t="s">
        <v>3569</v>
      </c>
      <c r="D2490" t="s">
        <v>3157</v>
      </c>
      <c r="E2490">
        <v>1</v>
      </c>
      <c r="F2490">
        <f t="shared" si="38"/>
        <v>1</v>
      </c>
    </row>
    <row r="2491" spans="2:6">
      <c r="B2491" t="s">
        <v>3560</v>
      </c>
      <c r="C2491" t="s">
        <v>3570</v>
      </c>
      <c r="D2491" t="s">
        <v>3156</v>
      </c>
      <c r="E2491">
        <v>1</v>
      </c>
      <c r="F2491">
        <f t="shared" si="38"/>
        <v>1</v>
      </c>
    </row>
    <row r="2492" spans="2:6">
      <c r="B2492" t="s">
        <v>3560</v>
      </c>
      <c r="C2492" t="s">
        <v>3570</v>
      </c>
      <c r="D2492" t="s">
        <v>3157</v>
      </c>
      <c r="E2492">
        <v>1</v>
      </c>
      <c r="F2492">
        <f t="shared" si="38"/>
        <v>1</v>
      </c>
    </row>
    <row r="2493" spans="2:6">
      <c r="B2493" t="s">
        <v>3560</v>
      </c>
      <c r="C2493" t="s">
        <v>3571</v>
      </c>
      <c r="D2493" t="s">
        <v>3156</v>
      </c>
      <c r="E2493">
        <v>1</v>
      </c>
      <c r="F2493">
        <f t="shared" si="38"/>
        <v>1</v>
      </c>
    </row>
    <row r="2494" spans="2:6">
      <c r="B2494" t="s">
        <v>3560</v>
      </c>
      <c r="C2494" t="s">
        <v>3571</v>
      </c>
      <c r="D2494" t="s">
        <v>3157</v>
      </c>
      <c r="E2494">
        <v>1</v>
      </c>
      <c r="F2494">
        <f t="shared" si="38"/>
        <v>1</v>
      </c>
    </row>
    <row r="2495" spans="2:6">
      <c r="B2495" t="s">
        <v>3561</v>
      </c>
      <c r="C2495" t="s">
        <v>3198</v>
      </c>
      <c r="D2495" t="s">
        <v>3156</v>
      </c>
      <c r="E2495">
        <v>1</v>
      </c>
      <c r="F2495">
        <f t="shared" si="38"/>
        <v>1</v>
      </c>
    </row>
    <row r="2496" spans="2:6">
      <c r="B2496" t="s">
        <v>3561</v>
      </c>
      <c r="C2496" t="s">
        <v>3198</v>
      </c>
      <c r="D2496" t="s">
        <v>3157</v>
      </c>
      <c r="E2496">
        <v>1</v>
      </c>
      <c r="F2496">
        <f t="shared" si="38"/>
        <v>1</v>
      </c>
    </row>
    <row r="2497" spans="2:6">
      <c r="B2497" t="s">
        <v>3561</v>
      </c>
      <c r="C2497" t="s">
        <v>3568</v>
      </c>
      <c r="D2497" t="s">
        <v>3156</v>
      </c>
      <c r="E2497">
        <v>1</v>
      </c>
      <c r="F2497">
        <f t="shared" si="38"/>
        <v>1</v>
      </c>
    </row>
    <row r="2498" spans="2:6">
      <c r="B2498" t="s">
        <v>3561</v>
      </c>
      <c r="C2498" t="s">
        <v>3568</v>
      </c>
      <c r="D2498" t="s">
        <v>3157</v>
      </c>
      <c r="E2498">
        <v>1</v>
      </c>
      <c r="F2498">
        <f t="shared" si="38"/>
        <v>1</v>
      </c>
    </row>
    <row r="2499" spans="2:6">
      <c r="B2499" t="s">
        <v>3561</v>
      </c>
      <c r="C2499" t="s">
        <v>3569</v>
      </c>
      <c r="D2499" t="s">
        <v>3156</v>
      </c>
      <c r="E2499">
        <v>1</v>
      </c>
      <c r="F2499">
        <f t="shared" si="38"/>
        <v>1</v>
      </c>
    </row>
    <row r="2500" spans="2:6">
      <c r="B2500" t="s">
        <v>3561</v>
      </c>
      <c r="C2500" t="s">
        <v>3569</v>
      </c>
      <c r="D2500" t="s">
        <v>3157</v>
      </c>
      <c r="E2500">
        <v>1</v>
      </c>
      <c r="F2500">
        <f t="shared" si="38"/>
        <v>1</v>
      </c>
    </row>
    <row r="2501" spans="2:6">
      <c r="B2501" t="s">
        <v>3561</v>
      </c>
      <c r="C2501" t="s">
        <v>3570</v>
      </c>
      <c r="D2501" t="s">
        <v>3156</v>
      </c>
      <c r="E2501">
        <v>1</v>
      </c>
      <c r="F2501">
        <f t="shared" si="38"/>
        <v>1</v>
      </c>
    </row>
    <row r="2502" spans="2:6">
      <c r="B2502" t="s">
        <v>3561</v>
      </c>
      <c r="C2502" t="s">
        <v>3570</v>
      </c>
      <c r="D2502" t="s">
        <v>3157</v>
      </c>
      <c r="E2502">
        <v>1</v>
      </c>
      <c r="F2502">
        <f t="shared" ref="F2502:F2564" si="39">E2502</f>
        <v>1</v>
      </c>
    </row>
    <row r="2503" spans="2:6">
      <c r="B2503" t="s">
        <v>3561</v>
      </c>
      <c r="C2503" t="s">
        <v>3571</v>
      </c>
      <c r="D2503" t="s">
        <v>3156</v>
      </c>
      <c r="E2503">
        <v>1</v>
      </c>
      <c r="F2503">
        <f t="shared" si="39"/>
        <v>1</v>
      </c>
    </row>
    <row r="2504" spans="2:6">
      <c r="B2504" t="s">
        <v>3561</v>
      </c>
      <c r="C2504" t="s">
        <v>3571</v>
      </c>
      <c r="D2504" t="s">
        <v>3157</v>
      </c>
      <c r="E2504">
        <v>1</v>
      </c>
      <c r="F2504">
        <f t="shared" si="39"/>
        <v>1</v>
      </c>
    </row>
    <row r="2505" spans="2:6">
      <c r="B2505" t="s">
        <v>3562</v>
      </c>
      <c r="C2505" t="s">
        <v>3198</v>
      </c>
      <c r="D2505" t="s">
        <v>3156</v>
      </c>
      <c r="E2505">
        <v>1</v>
      </c>
      <c r="F2505">
        <f t="shared" si="39"/>
        <v>1</v>
      </c>
    </row>
    <row r="2506" spans="2:6">
      <c r="B2506" t="s">
        <v>3562</v>
      </c>
      <c r="C2506" t="s">
        <v>3198</v>
      </c>
      <c r="D2506" t="s">
        <v>3157</v>
      </c>
      <c r="E2506">
        <v>1</v>
      </c>
      <c r="F2506">
        <f t="shared" si="39"/>
        <v>1</v>
      </c>
    </row>
    <row r="2507" spans="2:6">
      <c r="B2507" t="s">
        <v>3562</v>
      </c>
      <c r="C2507" t="s">
        <v>3568</v>
      </c>
      <c r="D2507" t="s">
        <v>3156</v>
      </c>
      <c r="E2507">
        <v>1</v>
      </c>
      <c r="F2507">
        <f t="shared" si="39"/>
        <v>1</v>
      </c>
    </row>
    <row r="2508" spans="2:6">
      <c r="B2508" t="s">
        <v>3562</v>
      </c>
      <c r="C2508" t="s">
        <v>3568</v>
      </c>
      <c r="D2508" t="s">
        <v>3157</v>
      </c>
      <c r="E2508">
        <v>1</v>
      </c>
      <c r="F2508">
        <f t="shared" si="39"/>
        <v>1</v>
      </c>
    </row>
    <row r="2509" spans="2:6">
      <c r="B2509" t="s">
        <v>3562</v>
      </c>
      <c r="C2509" t="s">
        <v>3569</v>
      </c>
      <c r="D2509" t="s">
        <v>3156</v>
      </c>
      <c r="E2509">
        <v>1</v>
      </c>
      <c r="F2509">
        <f t="shared" si="39"/>
        <v>1</v>
      </c>
    </row>
    <row r="2510" spans="2:6">
      <c r="B2510" t="s">
        <v>3562</v>
      </c>
      <c r="C2510" t="s">
        <v>3569</v>
      </c>
      <c r="D2510" t="s">
        <v>3157</v>
      </c>
      <c r="E2510">
        <v>1</v>
      </c>
      <c r="F2510">
        <f t="shared" si="39"/>
        <v>1</v>
      </c>
    </row>
    <row r="2511" spans="2:6">
      <c r="B2511" t="s">
        <v>3562</v>
      </c>
      <c r="C2511" t="s">
        <v>3570</v>
      </c>
      <c r="D2511" t="s">
        <v>3156</v>
      </c>
      <c r="E2511">
        <v>1</v>
      </c>
      <c r="F2511">
        <f t="shared" si="39"/>
        <v>1</v>
      </c>
    </row>
    <row r="2512" spans="2:6">
      <c r="B2512" t="s">
        <v>3562</v>
      </c>
      <c r="C2512" t="s">
        <v>3570</v>
      </c>
      <c r="D2512" t="s">
        <v>3157</v>
      </c>
      <c r="E2512">
        <v>1</v>
      </c>
      <c r="F2512">
        <f t="shared" si="39"/>
        <v>1</v>
      </c>
    </row>
    <row r="2513" spans="2:6">
      <c r="B2513" t="s">
        <v>3562</v>
      </c>
      <c r="C2513" t="s">
        <v>3571</v>
      </c>
      <c r="D2513" t="s">
        <v>3156</v>
      </c>
      <c r="E2513">
        <v>1</v>
      </c>
      <c r="F2513">
        <f t="shared" si="39"/>
        <v>1</v>
      </c>
    </row>
    <row r="2514" spans="2:6">
      <c r="B2514" t="s">
        <v>3562</v>
      </c>
      <c r="C2514" t="s">
        <v>3571</v>
      </c>
      <c r="D2514" t="s">
        <v>3157</v>
      </c>
      <c r="E2514">
        <v>1</v>
      </c>
      <c r="F2514">
        <f t="shared" si="39"/>
        <v>1</v>
      </c>
    </row>
    <row r="2515" spans="2:6">
      <c r="B2515" t="s">
        <v>3563</v>
      </c>
      <c r="C2515" t="s">
        <v>3198</v>
      </c>
      <c r="D2515" t="s">
        <v>3156</v>
      </c>
      <c r="E2515">
        <v>1</v>
      </c>
      <c r="F2515">
        <f t="shared" si="39"/>
        <v>1</v>
      </c>
    </row>
    <row r="2516" spans="2:6">
      <c r="B2516" t="s">
        <v>3563</v>
      </c>
      <c r="C2516" t="s">
        <v>3198</v>
      </c>
      <c r="D2516" t="s">
        <v>3157</v>
      </c>
      <c r="E2516">
        <v>1</v>
      </c>
      <c r="F2516">
        <f t="shared" si="39"/>
        <v>1</v>
      </c>
    </row>
    <row r="2517" spans="2:6">
      <c r="B2517" t="s">
        <v>3563</v>
      </c>
      <c r="C2517" t="s">
        <v>3568</v>
      </c>
      <c r="D2517" t="s">
        <v>3156</v>
      </c>
      <c r="E2517">
        <v>1</v>
      </c>
      <c r="F2517">
        <f t="shared" si="39"/>
        <v>1</v>
      </c>
    </row>
    <row r="2518" spans="2:6">
      <c r="B2518" t="s">
        <v>3563</v>
      </c>
      <c r="C2518" t="s">
        <v>3568</v>
      </c>
      <c r="D2518" t="s">
        <v>3157</v>
      </c>
      <c r="E2518">
        <v>1</v>
      </c>
      <c r="F2518">
        <f t="shared" si="39"/>
        <v>1</v>
      </c>
    </row>
    <row r="2519" spans="2:6">
      <c r="B2519" t="s">
        <v>3563</v>
      </c>
      <c r="C2519" t="s">
        <v>3569</v>
      </c>
      <c r="D2519" t="s">
        <v>3156</v>
      </c>
      <c r="E2519">
        <v>1</v>
      </c>
      <c r="F2519">
        <f t="shared" si="39"/>
        <v>1</v>
      </c>
    </row>
    <row r="2520" spans="2:6">
      <c r="B2520" t="s">
        <v>3563</v>
      </c>
      <c r="C2520" t="s">
        <v>3569</v>
      </c>
      <c r="D2520" t="s">
        <v>3157</v>
      </c>
      <c r="E2520">
        <v>1</v>
      </c>
      <c r="F2520">
        <f t="shared" si="39"/>
        <v>1</v>
      </c>
    </row>
    <row r="2521" spans="2:6">
      <c r="B2521" t="s">
        <v>3563</v>
      </c>
      <c r="C2521" t="s">
        <v>3570</v>
      </c>
      <c r="D2521" t="s">
        <v>3156</v>
      </c>
      <c r="E2521">
        <v>1</v>
      </c>
      <c r="F2521">
        <f t="shared" si="39"/>
        <v>1</v>
      </c>
    </row>
    <row r="2522" spans="2:6">
      <c r="B2522" t="s">
        <v>3563</v>
      </c>
      <c r="C2522" t="s">
        <v>3570</v>
      </c>
      <c r="D2522" t="s">
        <v>3157</v>
      </c>
      <c r="E2522">
        <v>1</v>
      </c>
      <c r="F2522">
        <f t="shared" si="39"/>
        <v>1</v>
      </c>
    </row>
    <row r="2523" spans="2:6">
      <c r="B2523" t="s">
        <v>3563</v>
      </c>
      <c r="C2523" t="s">
        <v>3571</v>
      </c>
      <c r="D2523" t="s">
        <v>3156</v>
      </c>
      <c r="E2523">
        <v>1</v>
      </c>
      <c r="F2523">
        <f t="shared" si="39"/>
        <v>1</v>
      </c>
    </row>
    <row r="2524" spans="2:6">
      <c r="B2524" t="s">
        <v>3563</v>
      </c>
      <c r="C2524" t="s">
        <v>3571</v>
      </c>
      <c r="D2524" t="s">
        <v>3157</v>
      </c>
      <c r="E2524">
        <v>1</v>
      </c>
      <c r="F2524">
        <f t="shared" si="39"/>
        <v>1</v>
      </c>
    </row>
    <row r="2525" spans="2:6">
      <c r="B2525" t="s">
        <v>3564</v>
      </c>
      <c r="C2525" t="s">
        <v>3198</v>
      </c>
      <c r="D2525" t="s">
        <v>3156</v>
      </c>
      <c r="E2525">
        <v>1</v>
      </c>
      <c r="F2525">
        <f t="shared" si="39"/>
        <v>1</v>
      </c>
    </row>
    <row r="2526" spans="2:6">
      <c r="B2526" t="s">
        <v>3564</v>
      </c>
      <c r="C2526" t="s">
        <v>3198</v>
      </c>
      <c r="D2526" t="s">
        <v>3157</v>
      </c>
      <c r="E2526">
        <v>1</v>
      </c>
      <c r="F2526">
        <f t="shared" si="39"/>
        <v>1</v>
      </c>
    </row>
    <row r="2527" spans="2:6">
      <c r="B2527" t="s">
        <v>3564</v>
      </c>
      <c r="C2527" t="s">
        <v>3568</v>
      </c>
      <c r="D2527" t="s">
        <v>3156</v>
      </c>
      <c r="E2527">
        <v>1</v>
      </c>
      <c r="F2527">
        <f t="shared" si="39"/>
        <v>1</v>
      </c>
    </row>
    <row r="2528" spans="2:6">
      <c r="B2528" t="s">
        <v>3564</v>
      </c>
      <c r="C2528" t="s">
        <v>3568</v>
      </c>
      <c r="D2528" t="s">
        <v>3157</v>
      </c>
      <c r="E2528">
        <v>1</v>
      </c>
      <c r="F2528">
        <f t="shared" si="39"/>
        <v>1</v>
      </c>
    </row>
    <row r="2529" spans="2:6">
      <c r="B2529" t="s">
        <v>3564</v>
      </c>
      <c r="C2529" t="s">
        <v>3569</v>
      </c>
      <c r="D2529" t="s">
        <v>3156</v>
      </c>
      <c r="E2529">
        <v>1</v>
      </c>
      <c r="F2529">
        <f t="shared" si="39"/>
        <v>1</v>
      </c>
    </row>
    <row r="2530" spans="2:6">
      <c r="B2530" t="s">
        <v>3564</v>
      </c>
      <c r="C2530" t="s">
        <v>3569</v>
      </c>
      <c r="D2530" t="s">
        <v>3157</v>
      </c>
      <c r="E2530">
        <v>1</v>
      </c>
      <c r="F2530">
        <f t="shared" si="39"/>
        <v>1</v>
      </c>
    </row>
    <row r="2531" spans="2:6">
      <c r="B2531" t="s">
        <v>3564</v>
      </c>
      <c r="C2531" t="s">
        <v>3570</v>
      </c>
      <c r="D2531" t="s">
        <v>3156</v>
      </c>
      <c r="E2531">
        <v>1</v>
      </c>
      <c r="F2531">
        <f t="shared" si="39"/>
        <v>1</v>
      </c>
    </row>
    <row r="2532" spans="2:6">
      <c r="B2532" t="s">
        <v>3564</v>
      </c>
      <c r="C2532" t="s">
        <v>3570</v>
      </c>
      <c r="D2532" t="s">
        <v>3157</v>
      </c>
      <c r="E2532">
        <v>1</v>
      </c>
      <c r="F2532">
        <f t="shared" si="39"/>
        <v>1</v>
      </c>
    </row>
    <row r="2533" spans="2:6">
      <c r="B2533" t="s">
        <v>3564</v>
      </c>
      <c r="C2533" t="s">
        <v>3571</v>
      </c>
      <c r="D2533" t="s">
        <v>3156</v>
      </c>
      <c r="E2533">
        <v>1</v>
      </c>
      <c r="F2533">
        <f t="shared" si="39"/>
        <v>1</v>
      </c>
    </row>
    <row r="2534" spans="2:6">
      <c r="B2534" t="s">
        <v>3564</v>
      </c>
      <c r="C2534" t="s">
        <v>3571</v>
      </c>
      <c r="D2534" t="s">
        <v>3157</v>
      </c>
      <c r="E2534">
        <v>1</v>
      </c>
      <c r="F2534">
        <f t="shared" si="39"/>
        <v>1</v>
      </c>
    </row>
    <row r="2535" spans="2:6">
      <c r="B2535" t="s">
        <v>3565</v>
      </c>
      <c r="C2535" t="s">
        <v>3198</v>
      </c>
      <c r="D2535" t="s">
        <v>3156</v>
      </c>
      <c r="E2535">
        <v>1</v>
      </c>
      <c r="F2535">
        <f t="shared" si="39"/>
        <v>1</v>
      </c>
    </row>
    <row r="2536" spans="2:6">
      <c r="B2536" t="s">
        <v>3565</v>
      </c>
      <c r="C2536" t="s">
        <v>3198</v>
      </c>
      <c r="D2536" t="s">
        <v>3157</v>
      </c>
      <c r="E2536">
        <v>1</v>
      </c>
      <c r="F2536">
        <f t="shared" si="39"/>
        <v>1</v>
      </c>
    </row>
    <row r="2537" spans="2:6">
      <c r="B2537" t="s">
        <v>3565</v>
      </c>
      <c r="C2537" t="s">
        <v>3568</v>
      </c>
      <c r="D2537" t="s">
        <v>3156</v>
      </c>
      <c r="E2537">
        <v>1</v>
      </c>
      <c r="F2537">
        <f t="shared" si="39"/>
        <v>1</v>
      </c>
    </row>
    <row r="2538" spans="2:6">
      <c r="B2538" t="s">
        <v>3565</v>
      </c>
      <c r="C2538" t="s">
        <v>3568</v>
      </c>
      <c r="D2538" t="s">
        <v>3157</v>
      </c>
      <c r="E2538">
        <v>1</v>
      </c>
      <c r="F2538">
        <f t="shared" si="39"/>
        <v>1</v>
      </c>
    </row>
    <row r="2539" spans="2:6">
      <c r="B2539" t="s">
        <v>3565</v>
      </c>
      <c r="C2539" t="s">
        <v>3569</v>
      </c>
      <c r="D2539" t="s">
        <v>3156</v>
      </c>
      <c r="E2539">
        <v>1</v>
      </c>
      <c r="F2539">
        <f t="shared" si="39"/>
        <v>1</v>
      </c>
    </row>
    <row r="2540" spans="2:6">
      <c r="B2540" t="s">
        <v>3565</v>
      </c>
      <c r="C2540" t="s">
        <v>3569</v>
      </c>
      <c r="D2540" t="s">
        <v>3157</v>
      </c>
      <c r="E2540">
        <v>1</v>
      </c>
      <c r="F2540">
        <f t="shared" si="39"/>
        <v>1</v>
      </c>
    </row>
    <row r="2541" spans="2:6">
      <c r="B2541" t="s">
        <v>3565</v>
      </c>
      <c r="C2541" t="s">
        <v>3570</v>
      </c>
      <c r="D2541" t="s">
        <v>3156</v>
      </c>
      <c r="E2541">
        <v>1</v>
      </c>
      <c r="F2541">
        <f t="shared" si="39"/>
        <v>1</v>
      </c>
    </row>
    <row r="2542" spans="2:6">
      <c r="B2542" t="s">
        <v>3565</v>
      </c>
      <c r="C2542" t="s">
        <v>3570</v>
      </c>
      <c r="D2542" t="s">
        <v>3157</v>
      </c>
      <c r="E2542">
        <v>1</v>
      </c>
      <c r="F2542">
        <f t="shared" si="39"/>
        <v>1</v>
      </c>
    </row>
    <row r="2543" spans="2:6">
      <c r="B2543" t="s">
        <v>3565</v>
      </c>
      <c r="C2543" t="s">
        <v>3571</v>
      </c>
      <c r="D2543" t="s">
        <v>3156</v>
      </c>
      <c r="E2543">
        <v>1</v>
      </c>
      <c r="F2543">
        <f t="shared" si="39"/>
        <v>1</v>
      </c>
    </row>
    <row r="2544" spans="2:6">
      <c r="B2544" t="s">
        <v>3565</v>
      </c>
      <c r="C2544" t="s">
        <v>3571</v>
      </c>
      <c r="D2544" t="s">
        <v>3157</v>
      </c>
      <c r="E2544">
        <v>1</v>
      </c>
      <c r="F2544">
        <f t="shared" si="39"/>
        <v>1</v>
      </c>
    </row>
    <row r="2545" spans="2:6">
      <c r="B2545" t="s">
        <v>3566</v>
      </c>
      <c r="C2545" t="s">
        <v>3198</v>
      </c>
      <c r="D2545" t="s">
        <v>3156</v>
      </c>
      <c r="E2545">
        <v>1</v>
      </c>
      <c r="F2545">
        <f t="shared" si="39"/>
        <v>1</v>
      </c>
    </row>
    <row r="2546" spans="2:6">
      <c r="B2546" t="s">
        <v>3566</v>
      </c>
      <c r="C2546" t="s">
        <v>3198</v>
      </c>
      <c r="D2546" t="s">
        <v>3157</v>
      </c>
      <c r="E2546">
        <v>1</v>
      </c>
      <c r="F2546">
        <f t="shared" si="39"/>
        <v>1</v>
      </c>
    </row>
    <row r="2547" spans="2:6">
      <c r="B2547" t="s">
        <v>3566</v>
      </c>
      <c r="C2547" t="s">
        <v>3568</v>
      </c>
      <c r="D2547" t="s">
        <v>3156</v>
      </c>
      <c r="E2547">
        <v>1</v>
      </c>
      <c r="F2547">
        <f t="shared" si="39"/>
        <v>1</v>
      </c>
    </row>
    <row r="2548" spans="2:6">
      <c r="B2548" t="s">
        <v>3566</v>
      </c>
      <c r="C2548" t="s">
        <v>3568</v>
      </c>
      <c r="D2548" t="s">
        <v>3157</v>
      </c>
      <c r="E2548">
        <v>1</v>
      </c>
      <c r="F2548">
        <f t="shared" si="39"/>
        <v>1</v>
      </c>
    </row>
    <row r="2549" spans="2:6">
      <c r="B2549" t="s">
        <v>3566</v>
      </c>
      <c r="C2549" t="s">
        <v>3569</v>
      </c>
      <c r="D2549" t="s">
        <v>3156</v>
      </c>
      <c r="E2549">
        <v>1</v>
      </c>
      <c r="F2549">
        <f t="shared" si="39"/>
        <v>1</v>
      </c>
    </row>
    <row r="2550" spans="2:6">
      <c r="B2550" t="s">
        <v>3566</v>
      </c>
      <c r="C2550" t="s">
        <v>3569</v>
      </c>
      <c r="D2550" t="s">
        <v>3157</v>
      </c>
      <c r="E2550">
        <v>1</v>
      </c>
      <c r="F2550">
        <f t="shared" si="39"/>
        <v>1</v>
      </c>
    </row>
    <row r="2551" spans="2:6">
      <c r="B2551" t="s">
        <v>3566</v>
      </c>
      <c r="C2551" t="s">
        <v>3570</v>
      </c>
      <c r="D2551" t="s">
        <v>3156</v>
      </c>
      <c r="E2551">
        <v>1</v>
      </c>
      <c r="F2551">
        <f t="shared" si="39"/>
        <v>1</v>
      </c>
    </row>
    <row r="2552" spans="2:6">
      <c r="B2552" t="s">
        <v>3566</v>
      </c>
      <c r="C2552" t="s">
        <v>3570</v>
      </c>
      <c r="D2552" t="s">
        <v>3157</v>
      </c>
      <c r="E2552">
        <v>1</v>
      </c>
      <c r="F2552">
        <f t="shared" si="39"/>
        <v>1</v>
      </c>
    </row>
    <row r="2553" spans="2:6">
      <c r="B2553" t="s">
        <v>3566</v>
      </c>
      <c r="C2553" t="s">
        <v>3571</v>
      </c>
      <c r="D2553" t="s">
        <v>3156</v>
      </c>
      <c r="E2553">
        <v>1</v>
      </c>
      <c r="F2553">
        <f t="shared" si="39"/>
        <v>1</v>
      </c>
    </row>
    <row r="2554" spans="2:6">
      <c r="B2554" t="s">
        <v>3566</v>
      </c>
      <c r="C2554" t="s">
        <v>3571</v>
      </c>
      <c r="D2554" t="s">
        <v>3157</v>
      </c>
      <c r="E2554">
        <v>1</v>
      </c>
      <c r="F2554">
        <f t="shared" si="39"/>
        <v>1</v>
      </c>
    </row>
    <row r="2555" spans="2:6">
      <c r="B2555" t="s">
        <v>3567</v>
      </c>
      <c r="C2555" t="s">
        <v>3198</v>
      </c>
      <c r="D2555" t="s">
        <v>3156</v>
      </c>
      <c r="E2555">
        <v>1</v>
      </c>
      <c r="F2555">
        <f t="shared" si="39"/>
        <v>1</v>
      </c>
    </row>
    <row r="2556" spans="2:6">
      <c r="B2556" t="s">
        <v>3567</v>
      </c>
      <c r="C2556" t="s">
        <v>3198</v>
      </c>
      <c r="D2556" t="s">
        <v>3157</v>
      </c>
      <c r="E2556">
        <v>1</v>
      </c>
      <c r="F2556">
        <f t="shared" si="39"/>
        <v>1</v>
      </c>
    </row>
    <row r="2557" spans="2:6">
      <c r="B2557" t="s">
        <v>3567</v>
      </c>
      <c r="C2557" t="s">
        <v>3568</v>
      </c>
      <c r="D2557" t="s">
        <v>3156</v>
      </c>
      <c r="E2557">
        <v>1</v>
      </c>
      <c r="F2557">
        <f t="shared" si="39"/>
        <v>1</v>
      </c>
    </row>
    <row r="2558" spans="2:6">
      <c r="B2558" t="s">
        <v>3567</v>
      </c>
      <c r="C2558" t="s">
        <v>3568</v>
      </c>
      <c r="D2558" t="s">
        <v>3157</v>
      </c>
      <c r="E2558">
        <v>1</v>
      </c>
      <c r="F2558">
        <f t="shared" si="39"/>
        <v>1</v>
      </c>
    </row>
    <row r="2559" spans="2:6">
      <c r="B2559" t="s">
        <v>3567</v>
      </c>
      <c r="C2559" t="s">
        <v>3569</v>
      </c>
      <c r="D2559" t="s">
        <v>3156</v>
      </c>
      <c r="E2559">
        <v>1</v>
      </c>
      <c r="F2559">
        <f t="shared" si="39"/>
        <v>1</v>
      </c>
    </row>
    <row r="2560" spans="2:6">
      <c r="B2560" t="s">
        <v>3567</v>
      </c>
      <c r="C2560" t="s">
        <v>3569</v>
      </c>
      <c r="D2560" t="s">
        <v>3157</v>
      </c>
      <c r="E2560">
        <v>1</v>
      </c>
      <c r="F2560">
        <f t="shared" si="39"/>
        <v>1</v>
      </c>
    </row>
    <row r="2561" spans="1:6">
      <c r="B2561" t="s">
        <v>3567</v>
      </c>
      <c r="C2561" t="s">
        <v>3570</v>
      </c>
      <c r="D2561" t="s">
        <v>3156</v>
      </c>
      <c r="E2561">
        <v>1</v>
      </c>
      <c r="F2561">
        <f t="shared" si="39"/>
        <v>1</v>
      </c>
    </row>
    <row r="2562" spans="1:6">
      <c r="B2562" t="s">
        <v>3567</v>
      </c>
      <c r="C2562" t="s">
        <v>3570</v>
      </c>
      <c r="D2562" t="s">
        <v>3157</v>
      </c>
      <c r="E2562">
        <v>1</v>
      </c>
      <c r="F2562">
        <f t="shared" si="39"/>
        <v>1</v>
      </c>
    </row>
    <row r="2563" spans="1:6">
      <c r="B2563" t="s">
        <v>3567</v>
      </c>
      <c r="C2563" t="s">
        <v>3571</v>
      </c>
      <c r="D2563" t="s">
        <v>3156</v>
      </c>
      <c r="E2563">
        <v>1</v>
      </c>
      <c r="F2563">
        <f t="shared" si="39"/>
        <v>1</v>
      </c>
    </row>
    <row r="2564" spans="1:6">
      <c r="B2564" t="s">
        <v>3567</v>
      </c>
      <c r="C2564" t="s">
        <v>3571</v>
      </c>
      <c r="D2564" t="s">
        <v>3157</v>
      </c>
      <c r="E2564">
        <v>1</v>
      </c>
      <c r="F2564">
        <f t="shared" si="39"/>
        <v>1</v>
      </c>
    </row>
    <row r="2565" spans="1:6">
      <c r="A2565" t="s">
        <v>3036</v>
      </c>
      <c r="E2565">
        <v>2560</v>
      </c>
    </row>
  </sheetData>
  <autoFilter ref="F4:F2564" xr:uid="{5B566FD4-3D19-430A-B82F-49752D09857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14D5-290F-4E10-942F-9D59473CC081}">
  <sheetPr codeName="Sheet7"/>
  <dimension ref="A1:Z74"/>
  <sheetViews>
    <sheetView tabSelected="1" topLeftCell="C1" zoomScale="75" zoomScaleNormal="75" workbookViewId="0">
      <pane ySplit="1" topLeftCell="A12" activePane="bottomLeft" state="frozen"/>
      <selection activeCell="AE70" sqref="AE70:AE144"/>
      <selection pane="bottomLeft" activeCell="R35" sqref="R35"/>
    </sheetView>
  </sheetViews>
  <sheetFormatPr defaultColWidth="9.21875" defaultRowHeight="10.199999999999999"/>
  <cols>
    <col min="1" max="2" width="10" style="231" bestFit="1" customWidth="1"/>
    <col min="3" max="3" width="9" style="231" bestFit="1" customWidth="1"/>
    <col min="4" max="4" width="19.6640625" style="231" customWidth="1"/>
    <col min="5" max="5" width="29.44140625" style="231" bestFit="1" customWidth="1"/>
    <col min="6" max="6" width="20.33203125" style="231" customWidth="1"/>
    <col min="7" max="7" width="18.44140625" style="231" customWidth="1"/>
    <col min="8" max="8" width="30.77734375" style="231" customWidth="1"/>
    <col min="9" max="9" width="14.5546875" style="231" customWidth="1"/>
    <col min="10" max="10" width="11.21875" style="231" bestFit="1" customWidth="1"/>
    <col min="11" max="11" width="8.77734375" style="231" bestFit="1" customWidth="1"/>
    <col min="12" max="12" width="8.77734375" style="231" customWidth="1"/>
    <col min="13" max="13" width="13.77734375" style="231" customWidth="1"/>
    <col min="14" max="14" width="17.21875" style="272" customWidth="1"/>
    <col min="15" max="15" width="8.77734375" style="231" customWidth="1"/>
    <col min="16" max="16" width="8.5546875" style="231" bestFit="1" customWidth="1"/>
    <col min="17" max="17" width="9.5546875" style="272" customWidth="1"/>
    <col min="18" max="18" width="8.21875" style="271" bestFit="1" customWidth="1"/>
    <col min="19" max="19" width="9.21875" style="231" bestFit="1" customWidth="1"/>
    <col min="20" max="20" width="23.109375" style="231" customWidth="1"/>
    <col min="21" max="21" width="7.21875" style="231" bestFit="1" customWidth="1"/>
    <col min="22" max="22" width="8.44140625" style="231" bestFit="1" customWidth="1"/>
    <col min="23" max="23" width="11.21875" style="231" customWidth="1"/>
    <col min="24" max="24" width="22.21875" style="231" customWidth="1"/>
    <col min="25" max="25" width="9.21875" style="231"/>
    <col min="26" max="26" width="37.77734375" style="231" customWidth="1"/>
    <col min="27" max="28" width="23.21875" style="231" bestFit="1" customWidth="1"/>
    <col min="29" max="16384" width="9.21875" style="231"/>
  </cols>
  <sheetData>
    <row r="1" spans="1:26" s="125" customFormat="1" ht="33" customHeight="1" thickBot="1">
      <c r="A1" s="40" t="s">
        <v>3107</v>
      </c>
      <c r="B1" s="40" t="s">
        <v>3108</v>
      </c>
      <c r="C1" s="40" t="s">
        <v>3109</v>
      </c>
      <c r="D1" s="40" t="s">
        <v>3002</v>
      </c>
      <c r="E1" s="40" t="s">
        <v>3003</v>
      </c>
      <c r="F1" s="40" t="s">
        <v>3004</v>
      </c>
      <c r="G1" s="40" t="s">
        <v>2</v>
      </c>
      <c r="H1" s="40" t="s">
        <v>199</v>
      </c>
      <c r="I1" s="40" t="s">
        <v>3005</v>
      </c>
      <c r="J1" s="40" t="s">
        <v>3110</v>
      </c>
      <c r="K1" s="40" t="s">
        <v>1</v>
      </c>
      <c r="L1" s="40" t="s">
        <v>3111</v>
      </c>
      <c r="M1" s="40" t="s">
        <v>3112</v>
      </c>
      <c r="N1" s="126" t="s">
        <v>3113</v>
      </c>
      <c r="O1" s="40" t="s">
        <v>3114</v>
      </c>
      <c r="P1" s="40" t="s">
        <v>3115</v>
      </c>
      <c r="Q1" s="40" t="s">
        <v>3116</v>
      </c>
      <c r="R1" s="124" t="s">
        <v>3117</v>
      </c>
      <c r="S1" s="127" t="s">
        <v>3118</v>
      </c>
      <c r="T1" s="125" t="s">
        <v>3120</v>
      </c>
      <c r="U1" s="125" t="s">
        <v>3123</v>
      </c>
      <c r="V1" s="125" t="s">
        <v>3216</v>
      </c>
      <c r="W1" s="125" t="s">
        <v>3217</v>
      </c>
      <c r="X1" s="125" t="s">
        <v>3215</v>
      </c>
      <c r="Z1" s="125">
        <f>SUM(Y2:Y35)</f>
        <v>51</v>
      </c>
    </row>
    <row r="2" spans="1:26" ht="15.6">
      <c r="A2" s="41">
        <v>537755934</v>
      </c>
      <c r="B2" s="41">
        <v>929600786</v>
      </c>
      <c r="C2" s="41">
        <v>12784042</v>
      </c>
      <c r="D2" s="41">
        <v>109667860</v>
      </c>
      <c r="E2" s="41" t="s">
        <v>3579</v>
      </c>
      <c r="F2" s="41" t="s">
        <v>3602</v>
      </c>
      <c r="G2" s="41">
        <v>550054878</v>
      </c>
      <c r="H2" s="42" t="s">
        <v>110</v>
      </c>
      <c r="I2" s="42">
        <v>1</v>
      </c>
      <c r="J2" s="42" t="s">
        <v>174</v>
      </c>
      <c r="K2" s="296">
        <v>200</v>
      </c>
      <c r="L2" s="296">
        <v>193.32</v>
      </c>
      <c r="M2" s="41" t="s">
        <v>3603</v>
      </c>
      <c r="N2" s="297">
        <v>46260</v>
      </c>
      <c r="O2" s="298" t="s">
        <v>3576</v>
      </c>
      <c r="P2" s="299" t="s">
        <v>3393</v>
      </c>
      <c r="Q2" s="299">
        <v>0.33333333333333331</v>
      </c>
      <c r="R2" s="305">
        <v>1</v>
      </c>
      <c r="S2" s="41"/>
      <c r="T2" s="41" t="str">
        <f t="shared" ref="T2:T10" si="0">D2&amp;G2</f>
        <v>109667860550054878</v>
      </c>
      <c r="U2" s="41" t="str">
        <f>IF(ISNA(VLOOKUP(D2,'picking of the day'!$A$4:$A$874,1,0)),"belum","sudah")</f>
        <v>belum</v>
      </c>
      <c r="V2" s="230">
        <f>VLOOKUP(G2,'Master SKU'!$B$2:$I$363,8,0)</f>
        <v>4</v>
      </c>
      <c r="W2" s="231">
        <f>(I2-X2)/V2</f>
        <v>0</v>
      </c>
      <c r="X2" s="231">
        <f>MOD(I2,V2)</f>
        <v>1</v>
      </c>
      <c r="Y2" s="231">
        <f>IF(X2&gt;20,1,0)+W2</f>
        <v>0</v>
      </c>
    </row>
    <row r="3" spans="1:26" ht="15.6">
      <c r="A3" s="41">
        <v>538061350</v>
      </c>
      <c r="B3" s="41">
        <v>930172369</v>
      </c>
      <c r="C3" s="41">
        <v>11520114</v>
      </c>
      <c r="D3" s="41">
        <v>109669919</v>
      </c>
      <c r="E3" s="41" t="s">
        <v>3006</v>
      </c>
      <c r="F3" s="41" t="s">
        <v>3604</v>
      </c>
      <c r="G3" s="41">
        <v>550072331</v>
      </c>
      <c r="H3" s="42" t="s">
        <v>134</v>
      </c>
      <c r="I3" s="42">
        <v>139</v>
      </c>
      <c r="J3" s="42" t="s">
        <v>170</v>
      </c>
      <c r="K3" s="296">
        <v>1668</v>
      </c>
      <c r="L3" s="296">
        <v>1535.672</v>
      </c>
      <c r="M3" s="41"/>
      <c r="N3" s="297">
        <v>46276</v>
      </c>
      <c r="O3" s="298" t="s">
        <v>3391</v>
      </c>
      <c r="P3" s="299" t="s">
        <v>3577</v>
      </c>
      <c r="Q3" s="299">
        <v>0.35416666666666669</v>
      </c>
      <c r="R3" s="305">
        <v>2</v>
      </c>
      <c r="S3" s="41" t="s">
        <v>3605</v>
      </c>
      <c r="T3" s="41" t="str">
        <f t="shared" si="0"/>
        <v>109669919550072331</v>
      </c>
      <c r="U3" s="41" t="str">
        <f>IF(ISNA(VLOOKUP(D3,'picking of the day'!$A$4:$A$874,1,0)),"belum","sudah")</f>
        <v>belum</v>
      </c>
      <c r="V3" s="230">
        <f>VLOOKUP(G3,'Master SKU'!$B$2:$I$363,8,0)</f>
        <v>36</v>
      </c>
      <c r="W3" s="231">
        <f>(I3-X3)/V3</f>
        <v>3</v>
      </c>
      <c r="X3" s="231">
        <f t="shared" ref="X3:X10" si="1">MOD(I3,V3)</f>
        <v>31</v>
      </c>
      <c r="Y3" s="231">
        <f t="shared" ref="Y3:Y10" si="2">IF(X3&gt;20,1,0)+W3</f>
        <v>4</v>
      </c>
    </row>
    <row r="4" spans="1:26" ht="15.6">
      <c r="A4" s="41">
        <v>538061350</v>
      </c>
      <c r="B4" s="41">
        <v>930172369</v>
      </c>
      <c r="C4" s="41">
        <v>11520114</v>
      </c>
      <c r="D4" s="41">
        <v>109669919</v>
      </c>
      <c r="E4" s="41" t="s">
        <v>3006</v>
      </c>
      <c r="F4" s="41" t="s">
        <v>3604</v>
      </c>
      <c r="G4" s="41">
        <v>550044625</v>
      </c>
      <c r="H4" s="42" t="s">
        <v>83</v>
      </c>
      <c r="I4" s="42">
        <v>60</v>
      </c>
      <c r="J4" s="42" t="s">
        <v>170</v>
      </c>
      <c r="K4" s="296">
        <v>900</v>
      </c>
      <c r="L4" s="296">
        <v>886.08</v>
      </c>
      <c r="M4" s="41"/>
      <c r="N4" s="297">
        <v>46276</v>
      </c>
      <c r="O4" s="298" t="s">
        <v>3391</v>
      </c>
      <c r="P4" s="41"/>
      <c r="Q4" s="299"/>
      <c r="R4" s="305"/>
      <c r="S4" s="350" t="s">
        <v>3606</v>
      </c>
      <c r="T4" s="41" t="str">
        <f t="shared" si="0"/>
        <v>109669919550044625</v>
      </c>
      <c r="U4" s="41" t="str">
        <f>IF(ISNA(VLOOKUP(D4,'picking of the day'!$A$4:$A$874,1,0)),"belum","sudah")</f>
        <v>belum</v>
      </c>
      <c r="V4" s="230">
        <f>VLOOKUP(G4,'Master SKU'!$B$2:$I$363,8,0)</f>
        <v>36</v>
      </c>
      <c r="W4" s="231">
        <f t="shared" ref="W4:W10" si="3">(I4-X4)/V4</f>
        <v>1</v>
      </c>
      <c r="X4" s="231">
        <f t="shared" si="1"/>
        <v>24</v>
      </c>
      <c r="Y4" s="231">
        <f t="shared" si="2"/>
        <v>2</v>
      </c>
    </row>
    <row r="5" spans="1:26" ht="15.6">
      <c r="A5" s="41">
        <v>538061350</v>
      </c>
      <c r="B5" s="41">
        <v>930172369</v>
      </c>
      <c r="C5" s="41">
        <v>11520114</v>
      </c>
      <c r="D5" s="41">
        <v>109669919</v>
      </c>
      <c r="E5" s="41" t="s">
        <v>3006</v>
      </c>
      <c r="F5" s="41" t="s">
        <v>3604</v>
      </c>
      <c r="G5" s="41">
        <v>550069887</v>
      </c>
      <c r="H5" s="42" t="s">
        <v>29</v>
      </c>
      <c r="I5" s="42">
        <v>36</v>
      </c>
      <c r="J5" s="42" t="s">
        <v>170</v>
      </c>
      <c r="K5" s="296">
        <v>432</v>
      </c>
      <c r="L5" s="296">
        <v>418.64400000000001</v>
      </c>
      <c r="M5" s="41"/>
      <c r="N5" s="297">
        <v>46276</v>
      </c>
      <c r="O5" s="298" t="s">
        <v>3391</v>
      </c>
      <c r="P5" s="41"/>
      <c r="Q5" s="299"/>
      <c r="R5" s="305"/>
      <c r="S5" s="41"/>
      <c r="T5" s="41" t="str">
        <f t="shared" si="0"/>
        <v>109669919550069887</v>
      </c>
      <c r="U5" s="41" t="str">
        <f>IF(ISNA(VLOOKUP(D5,'picking of the day'!$A$4:$A$874,1,0)),"belum","sudah")</f>
        <v>belum</v>
      </c>
      <c r="V5" s="230">
        <f>VLOOKUP(G5,'Master SKU'!$B$2:$I$363,8,0)</f>
        <v>44</v>
      </c>
      <c r="W5" s="231">
        <f t="shared" si="3"/>
        <v>0</v>
      </c>
      <c r="X5" s="231">
        <f t="shared" si="1"/>
        <v>36</v>
      </c>
      <c r="Y5" s="231">
        <f t="shared" si="2"/>
        <v>1</v>
      </c>
    </row>
    <row r="6" spans="1:26" ht="15.6">
      <c r="A6" s="41">
        <v>538061350</v>
      </c>
      <c r="B6" s="41">
        <v>930172369</v>
      </c>
      <c r="C6" s="41">
        <v>11520114</v>
      </c>
      <c r="D6" s="41">
        <v>109669919</v>
      </c>
      <c r="E6" s="41" t="s">
        <v>3006</v>
      </c>
      <c r="F6" s="41" t="s">
        <v>3604</v>
      </c>
      <c r="G6" s="41">
        <v>550076636</v>
      </c>
      <c r="H6" s="42" t="s">
        <v>147</v>
      </c>
      <c r="I6" s="42">
        <v>49</v>
      </c>
      <c r="J6" s="42" t="s">
        <v>170</v>
      </c>
      <c r="K6" s="296">
        <v>294</v>
      </c>
      <c r="L6" s="296">
        <v>270.67599999999999</v>
      </c>
      <c r="M6" s="41"/>
      <c r="N6" s="297">
        <v>46276</v>
      </c>
      <c r="O6" s="298" t="s">
        <v>3391</v>
      </c>
      <c r="P6" s="41"/>
      <c r="Q6" s="299"/>
      <c r="R6" s="305"/>
      <c r="S6" s="41"/>
      <c r="T6" s="41" t="str">
        <f t="shared" si="0"/>
        <v>109669919550076636</v>
      </c>
      <c r="U6" s="41" t="str">
        <f>IF(ISNA(VLOOKUP(D6,'picking of the day'!$A$4:$A$874,1,0)),"belum","sudah")</f>
        <v>belum</v>
      </c>
      <c r="V6" s="230">
        <f>VLOOKUP(G6,'Master SKU'!$B$2:$I$363,8,0)</f>
        <v>48</v>
      </c>
      <c r="W6" s="231">
        <f t="shared" si="3"/>
        <v>1</v>
      </c>
      <c r="X6" s="231">
        <f t="shared" si="1"/>
        <v>1</v>
      </c>
      <c r="Y6" s="231">
        <f t="shared" si="2"/>
        <v>1</v>
      </c>
    </row>
    <row r="7" spans="1:26" ht="15.6">
      <c r="A7" s="41">
        <v>538002377</v>
      </c>
      <c r="B7" s="41">
        <v>930321526</v>
      </c>
      <c r="C7" s="41">
        <v>12350367</v>
      </c>
      <c r="D7" s="41">
        <v>109669919</v>
      </c>
      <c r="E7" s="41" t="s">
        <v>3607</v>
      </c>
      <c r="F7" s="41" t="s">
        <v>3604</v>
      </c>
      <c r="G7" s="41">
        <v>550069887</v>
      </c>
      <c r="H7" s="42" t="s">
        <v>29</v>
      </c>
      <c r="I7" s="42">
        <v>1</v>
      </c>
      <c r="J7" s="42" t="s">
        <v>170</v>
      </c>
      <c r="K7" s="296">
        <v>12</v>
      </c>
      <c r="L7" s="296">
        <v>11.629</v>
      </c>
      <c r="M7" s="41" t="s">
        <v>3608</v>
      </c>
      <c r="N7" s="297">
        <v>46278</v>
      </c>
      <c r="O7" s="298" t="s">
        <v>3391</v>
      </c>
      <c r="P7" s="41"/>
      <c r="Q7" s="299"/>
      <c r="R7" s="305"/>
      <c r="S7" s="41"/>
      <c r="T7" s="41" t="str">
        <f t="shared" si="0"/>
        <v>109669919550069887</v>
      </c>
      <c r="U7" s="41" t="str">
        <f>IF(ISNA(VLOOKUP(D7,'picking of the day'!$A$4:$A$874,1,0)),"belum","sudah")</f>
        <v>belum</v>
      </c>
      <c r="V7" s="230">
        <f>VLOOKUP(G7,'Master SKU'!$B$2:$I$363,8,0)</f>
        <v>44</v>
      </c>
      <c r="W7" s="231">
        <f t="shared" si="3"/>
        <v>0</v>
      </c>
      <c r="X7" s="231">
        <f t="shared" si="1"/>
        <v>1</v>
      </c>
      <c r="Y7" s="231">
        <f t="shared" si="2"/>
        <v>0</v>
      </c>
    </row>
    <row r="8" spans="1:26" ht="15.45" customHeight="1">
      <c r="A8" s="41">
        <v>538007377</v>
      </c>
      <c r="B8" s="41">
        <v>930321526</v>
      </c>
      <c r="C8" s="41">
        <v>12350367</v>
      </c>
      <c r="D8" s="41">
        <v>109669919</v>
      </c>
      <c r="E8" s="41" t="s">
        <v>3607</v>
      </c>
      <c r="F8" s="41" t="s">
        <v>3604</v>
      </c>
      <c r="G8" s="41">
        <v>550072331</v>
      </c>
      <c r="H8" s="42" t="s">
        <v>134</v>
      </c>
      <c r="I8" s="42">
        <v>2</v>
      </c>
      <c r="J8" s="42" t="s">
        <v>170</v>
      </c>
      <c r="K8" s="296">
        <v>24</v>
      </c>
      <c r="L8" s="296">
        <v>22.096</v>
      </c>
      <c r="M8" s="41" t="s">
        <v>3608</v>
      </c>
      <c r="N8" s="297">
        <v>46278</v>
      </c>
      <c r="O8" s="298" t="s">
        <v>3391</v>
      </c>
      <c r="P8" s="41"/>
      <c r="Q8" s="299"/>
      <c r="R8" s="305"/>
      <c r="S8" s="41"/>
      <c r="T8" s="41" t="str">
        <f t="shared" si="0"/>
        <v>109669919550072331</v>
      </c>
      <c r="U8" s="41" t="str">
        <f>IF(ISNA(VLOOKUP(D8,'picking of the day'!$A$4:$A$874,1,0)),"belum","sudah")</f>
        <v>belum</v>
      </c>
      <c r="V8" s="230">
        <f>VLOOKUP(G8,'Master SKU'!$B$2:$I$363,8,0)</f>
        <v>36</v>
      </c>
      <c r="W8" s="231">
        <f t="shared" si="3"/>
        <v>0</v>
      </c>
      <c r="X8" s="231">
        <f t="shared" si="1"/>
        <v>2</v>
      </c>
      <c r="Y8" s="231">
        <f t="shared" si="2"/>
        <v>0</v>
      </c>
    </row>
    <row r="9" spans="1:26" ht="15.6">
      <c r="A9" s="41">
        <v>538054506</v>
      </c>
      <c r="B9" s="41">
        <v>930171065</v>
      </c>
      <c r="C9" s="41">
        <v>12187302</v>
      </c>
      <c r="D9" s="41">
        <v>109670777</v>
      </c>
      <c r="E9" s="41" t="s">
        <v>3006</v>
      </c>
      <c r="F9" s="41" t="s">
        <v>3031</v>
      </c>
      <c r="G9" s="41">
        <v>550072331</v>
      </c>
      <c r="H9" s="42" t="s">
        <v>134</v>
      </c>
      <c r="I9" s="42">
        <v>158</v>
      </c>
      <c r="J9" s="42" t="s">
        <v>170</v>
      </c>
      <c r="K9" s="296">
        <v>1896</v>
      </c>
      <c r="L9" s="296">
        <v>1745.5840000000001</v>
      </c>
      <c r="M9" s="41" t="s">
        <v>3591</v>
      </c>
      <c r="N9" s="297">
        <v>46276</v>
      </c>
      <c r="O9" s="298" t="s">
        <v>3392</v>
      </c>
      <c r="P9" s="299" t="s">
        <v>3578</v>
      </c>
      <c r="Q9" s="299">
        <v>0.375</v>
      </c>
      <c r="R9" s="305">
        <v>3</v>
      </c>
      <c r="S9" s="41" t="s">
        <v>3605</v>
      </c>
      <c r="T9" s="41" t="str">
        <f t="shared" si="0"/>
        <v>109670777550072331</v>
      </c>
      <c r="U9" s="41" t="str">
        <f>IF(ISNA(VLOOKUP(D9,'picking of the day'!$A$4:$A$874,1,0)),"belum","sudah")</f>
        <v>belum</v>
      </c>
      <c r="V9" s="230">
        <f>VLOOKUP(G9,'Master SKU'!$B$2:$I$363,8,0)</f>
        <v>36</v>
      </c>
      <c r="W9" s="231">
        <f t="shared" si="3"/>
        <v>4</v>
      </c>
      <c r="X9" s="231">
        <f t="shared" si="1"/>
        <v>14</v>
      </c>
      <c r="Y9" s="231">
        <f t="shared" si="2"/>
        <v>4</v>
      </c>
    </row>
    <row r="10" spans="1:26" ht="15.6">
      <c r="A10" s="41">
        <v>538002380</v>
      </c>
      <c r="B10" s="41">
        <v>930321573</v>
      </c>
      <c r="C10" s="41">
        <v>12712616</v>
      </c>
      <c r="D10" s="41">
        <v>109670777</v>
      </c>
      <c r="E10" s="41" t="s">
        <v>3037</v>
      </c>
      <c r="F10" s="41" t="s">
        <v>3031</v>
      </c>
      <c r="G10" s="41">
        <v>550069887</v>
      </c>
      <c r="H10" s="42" t="s">
        <v>29</v>
      </c>
      <c r="I10" s="42">
        <v>1</v>
      </c>
      <c r="J10" s="42" t="s">
        <v>170</v>
      </c>
      <c r="K10" s="296">
        <v>12</v>
      </c>
      <c r="L10" s="296">
        <v>11.629</v>
      </c>
      <c r="M10" s="41" t="s">
        <v>3609</v>
      </c>
      <c r="N10" s="297">
        <v>46278</v>
      </c>
      <c r="O10" s="298" t="s">
        <v>3392</v>
      </c>
      <c r="P10" s="41"/>
      <c r="Q10" s="299"/>
      <c r="R10" s="305"/>
      <c r="S10" s="41"/>
      <c r="T10" s="41" t="str">
        <f t="shared" si="0"/>
        <v>109670777550069887</v>
      </c>
      <c r="U10" s="41" t="str">
        <f>IF(ISNA(VLOOKUP(D10,'picking of the day'!$A$4:$A$874,1,0)),"belum","sudah")</f>
        <v>belum</v>
      </c>
      <c r="V10" s="230">
        <f>VLOOKUP(G10,'Master SKU'!$B$2:$I$363,8,0)</f>
        <v>44</v>
      </c>
      <c r="W10" s="231">
        <f t="shared" si="3"/>
        <v>0</v>
      </c>
      <c r="X10" s="231">
        <f t="shared" si="1"/>
        <v>1</v>
      </c>
      <c r="Y10" s="231">
        <f t="shared" si="2"/>
        <v>0</v>
      </c>
    </row>
    <row r="11" spans="1:26" ht="15.6">
      <c r="A11" s="41">
        <v>538007379</v>
      </c>
      <c r="B11" s="41">
        <v>930321573</v>
      </c>
      <c r="C11" s="41">
        <v>12712616</v>
      </c>
      <c r="D11" s="41">
        <v>109670777</v>
      </c>
      <c r="E11" s="41" t="s">
        <v>3037</v>
      </c>
      <c r="F11" s="41" t="s">
        <v>3031</v>
      </c>
      <c r="G11" s="41">
        <v>550072331</v>
      </c>
      <c r="H11" s="42" t="s">
        <v>134</v>
      </c>
      <c r="I11" s="42">
        <v>2</v>
      </c>
      <c r="J11" s="42" t="s">
        <v>170</v>
      </c>
      <c r="K11" s="296">
        <v>24</v>
      </c>
      <c r="L11" s="296">
        <v>22.096</v>
      </c>
      <c r="M11" s="41" t="s">
        <v>3609</v>
      </c>
      <c r="N11" s="297">
        <v>46278</v>
      </c>
      <c r="O11" s="298" t="s">
        <v>3392</v>
      </c>
      <c r="P11" s="41"/>
      <c r="Q11" s="299"/>
      <c r="R11" s="305"/>
      <c r="S11" s="41"/>
      <c r="T11" s="41" t="str">
        <f t="shared" ref="T11:T17" si="4">D11&amp;G11</f>
        <v>109670777550072331</v>
      </c>
      <c r="U11" s="41" t="str">
        <f>IF(ISNA(VLOOKUP(D11,'picking of the day'!$A$4:$A$874,1,0)),"belum","sudah")</f>
        <v>belum</v>
      </c>
      <c r="V11" s="230">
        <f>VLOOKUP(G11,'Master SKU'!$B$2:$I$363,8,0)</f>
        <v>36</v>
      </c>
      <c r="W11" s="231">
        <f t="shared" ref="W11:W17" si="5">(I11-X11)/V11</f>
        <v>0</v>
      </c>
      <c r="X11" s="231">
        <f t="shared" ref="X11:X17" si="6">MOD(I11,V11)</f>
        <v>2</v>
      </c>
      <c r="Y11" s="231">
        <f t="shared" ref="Y11:Y17" si="7">IF(X11&gt;20,1,0)+W11</f>
        <v>0</v>
      </c>
    </row>
    <row r="12" spans="1:26" ht="15.6">
      <c r="A12" s="41">
        <v>538050333</v>
      </c>
      <c r="B12" s="41">
        <v>930653346</v>
      </c>
      <c r="C12" s="41">
        <v>12253669</v>
      </c>
      <c r="D12" s="41">
        <v>109670487</v>
      </c>
      <c r="E12" s="41" t="s">
        <v>3592</v>
      </c>
      <c r="F12" s="41" t="s">
        <v>3390</v>
      </c>
      <c r="G12" s="41">
        <v>550056224</v>
      </c>
      <c r="H12" s="42" t="s">
        <v>112</v>
      </c>
      <c r="I12" s="42">
        <v>2</v>
      </c>
      <c r="J12" s="42" t="s">
        <v>174</v>
      </c>
      <c r="K12" s="296">
        <v>418</v>
      </c>
      <c r="L12" s="296">
        <v>397.71800000000002</v>
      </c>
      <c r="M12" s="41">
        <v>5402187236</v>
      </c>
      <c r="N12" s="297">
        <v>46288</v>
      </c>
      <c r="O12" s="298" t="s">
        <v>3593</v>
      </c>
      <c r="P12" s="299" t="s">
        <v>3594</v>
      </c>
      <c r="Q12" s="299">
        <v>0.38194444444444442</v>
      </c>
      <c r="R12" s="305">
        <v>4</v>
      </c>
      <c r="S12" s="41"/>
      <c r="T12" s="41" t="str">
        <f t="shared" si="4"/>
        <v>109670487550056224</v>
      </c>
      <c r="U12" s="41" t="str">
        <f>IF(ISNA(VLOOKUP(D12,'picking of the day'!$A$4:$A$874,1,0)),"belum","sudah")</f>
        <v>belum</v>
      </c>
      <c r="V12" s="230">
        <f>VLOOKUP(G12,'Master SKU'!$B$2:$I$363,8,0)</f>
        <v>4</v>
      </c>
      <c r="W12" s="231">
        <f t="shared" si="5"/>
        <v>0</v>
      </c>
      <c r="X12" s="231">
        <f t="shared" si="6"/>
        <v>2</v>
      </c>
      <c r="Y12" s="231">
        <f t="shared" si="7"/>
        <v>0</v>
      </c>
    </row>
    <row r="13" spans="1:26" ht="15.6">
      <c r="A13" s="41">
        <v>538050333</v>
      </c>
      <c r="B13" s="41">
        <v>930653346</v>
      </c>
      <c r="C13" s="41">
        <v>12253669</v>
      </c>
      <c r="D13" s="41">
        <v>109670487</v>
      </c>
      <c r="E13" s="41" t="s">
        <v>3592</v>
      </c>
      <c r="F13" s="41" t="s">
        <v>3390</v>
      </c>
      <c r="G13" s="41">
        <v>550056228</v>
      </c>
      <c r="H13" s="42" t="s">
        <v>115</v>
      </c>
      <c r="I13" s="42">
        <v>2</v>
      </c>
      <c r="J13" s="42" t="s">
        <v>174</v>
      </c>
      <c r="K13" s="296">
        <v>418</v>
      </c>
      <c r="L13" s="296">
        <v>414.42200000000003</v>
      </c>
      <c r="M13" s="41">
        <v>5402187236</v>
      </c>
      <c r="N13" s="297">
        <v>46288</v>
      </c>
      <c r="O13" s="298" t="s">
        <v>3593</v>
      </c>
      <c r="P13" s="298"/>
      <c r="Q13" s="351"/>
      <c r="R13" s="305"/>
      <c r="S13" s="298"/>
      <c r="T13" s="41" t="str">
        <f t="shared" si="4"/>
        <v>109670487550056228</v>
      </c>
      <c r="U13" s="41" t="str">
        <f>IF(ISNA(VLOOKUP(D13,'picking of the day'!$A$4:$A$874,1,0)),"belum","sudah")</f>
        <v>belum</v>
      </c>
      <c r="V13" s="230">
        <f>VLOOKUP(G13,'Master SKU'!$B$2:$I$363,8,0)</f>
        <v>4</v>
      </c>
      <c r="W13" s="231">
        <f t="shared" si="5"/>
        <v>0</v>
      </c>
      <c r="X13" s="231">
        <f t="shared" si="6"/>
        <v>2</v>
      </c>
      <c r="Y13" s="231">
        <f t="shared" si="7"/>
        <v>0</v>
      </c>
    </row>
    <row r="14" spans="1:26" ht="15.6">
      <c r="A14" s="41">
        <v>538099667</v>
      </c>
      <c r="B14" s="41">
        <v>930330956</v>
      </c>
      <c r="C14" s="41">
        <v>12499559</v>
      </c>
      <c r="D14" s="41">
        <v>109670771</v>
      </c>
      <c r="E14" s="41" t="s">
        <v>3518</v>
      </c>
      <c r="F14" s="41" t="s">
        <v>3390</v>
      </c>
      <c r="G14" s="41">
        <v>550025024</v>
      </c>
      <c r="H14" s="42" t="s">
        <v>2791</v>
      </c>
      <c r="I14" s="42">
        <v>5</v>
      </c>
      <c r="J14" s="42" t="s">
        <v>174</v>
      </c>
      <c r="K14" s="296">
        <v>1045</v>
      </c>
      <c r="L14" s="296">
        <v>976.23199999999997</v>
      </c>
      <c r="M14" s="41"/>
      <c r="N14" s="297">
        <v>46286</v>
      </c>
      <c r="O14" s="298" t="s">
        <v>3391</v>
      </c>
      <c r="P14" s="299" t="s">
        <v>3578</v>
      </c>
      <c r="Q14" s="299">
        <v>0.39583333333333331</v>
      </c>
      <c r="R14" s="305">
        <v>5</v>
      </c>
      <c r="S14" s="41" t="s">
        <v>3610</v>
      </c>
      <c r="T14" s="41" t="str">
        <f t="shared" si="4"/>
        <v>109670771550025024</v>
      </c>
      <c r="U14" s="41" t="str">
        <f>IF(ISNA(VLOOKUP(D14,'picking of the day'!$A$4:$A$874,1,0)),"belum","sudah")</f>
        <v>belum</v>
      </c>
      <c r="V14" s="230">
        <f>VLOOKUP(G14,'Master SKU'!$B$2:$I$363,8,0)</f>
        <v>4</v>
      </c>
      <c r="W14" s="231">
        <f t="shared" si="5"/>
        <v>1</v>
      </c>
      <c r="X14" s="231">
        <f t="shared" si="6"/>
        <v>1</v>
      </c>
      <c r="Y14" s="231">
        <f t="shared" si="7"/>
        <v>1</v>
      </c>
    </row>
    <row r="15" spans="1:26" ht="15.6">
      <c r="A15" s="41">
        <v>538088587</v>
      </c>
      <c r="B15" s="41">
        <v>930665251</v>
      </c>
      <c r="C15" s="41">
        <v>12668373</v>
      </c>
      <c r="D15" s="41">
        <v>109670771</v>
      </c>
      <c r="E15" s="41" t="s">
        <v>3611</v>
      </c>
      <c r="F15" s="41" t="s">
        <v>3390</v>
      </c>
      <c r="G15" s="41">
        <v>550050960</v>
      </c>
      <c r="H15" s="42" t="s">
        <v>105</v>
      </c>
      <c r="I15" s="42">
        <v>16</v>
      </c>
      <c r="J15" s="42" t="s">
        <v>170</v>
      </c>
      <c r="K15" s="296">
        <v>153.6</v>
      </c>
      <c r="L15" s="296">
        <v>145.80799999999999</v>
      </c>
      <c r="M15" s="41" t="s">
        <v>3612</v>
      </c>
      <c r="N15" s="297">
        <v>46290</v>
      </c>
      <c r="O15" s="298" t="s">
        <v>3391</v>
      </c>
      <c r="P15" s="41"/>
      <c r="Q15" s="299"/>
      <c r="R15" s="305"/>
      <c r="S15" s="41"/>
      <c r="T15" s="41" t="str">
        <f t="shared" si="4"/>
        <v>109670771550050960</v>
      </c>
      <c r="U15" s="41" t="str">
        <f>IF(ISNA(VLOOKUP(D15,'picking of the day'!$A$4:$A$874,1,0)),"belum","sudah")</f>
        <v>belum</v>
      </c>
      <c r="V15" s="230">
        <f>VLOOKUP(G15,'Master SKU'!$B$2:$I$363,8,0)</f>
        <v>48</v>
      </c>
      <c r="W15" s="231">
        <f t="shared" si="5"/>
        <v>0</v>
      </c>
      <c r="X15" s="231">
        <f t="shared" si="6"/>
        <v>16</v>
      </c>
      <c r="Y15" s="231">
        <f t="shared" si="7"/>
        <v>0</v>
      </c>
    </row>
    <row r="16" spans="1:26" ht="15.6">
      <c r="A16" s="41">
        <v>538088587</v>
      </c>
      <c r="B16" s="41">
        <v>930665251</v>
      </c>
      <c r="C16" s="41">
        <v>12668373</v>
      </c>
      <c r="D16" s="41">
        <v>109670771</v>
      </c>
      <c r="E16" s="41" t="s">
        <v>3611</v>
      </c>
      <c r="F16" s="41" t="s">
        <v>3390</v>
      </c>
      <c r="G16" s="41">
        <v>550062632</v>
      </c>
      <c r="H16" s="42" t="s">
        <v>121</v>
      </c>
      <c r="I16" s="42">
        <v>20</v>
      </c>
      <c r="J16" s="42" t="s">
        <v>170</v>
      </c>
      <c r="K16" s="296">
        <v>240</v>
      </c>
      <c r="L16" s="296">
        <v>226.52</v>
      </c>
      <c r="M16" s="41" t="s">
        <v>3612</v>
      </c>
      <c r="N16" s="297">
        <v>46290</v>
      </c>
      <c r="O16" s="298" t="s">
        <v>3391</v>
      </c>
      <c r="P16" s="41"/>
      <c r="Q16" s="299"/>
      <c r="R16" s="305"/>
      <c r="S16" s="41"/>
      <c r="T16" s="41" t="str">
        <f t="shared" si="4"/>
        <v>109670771550062632</v>
      </c>
      <c r="U16" s="41" t="str">
        <f>IF(ISNA(VLOOKUP(D16,'picking of the day'!$A$4:$A$874,1,0)),"belum","sudah")</f>
        <v>belum</v>
      </c>
      <c r="V16" s="230">
        <f>VLOOKUP(G16,'Master SKU'!$B$2:$I$363,8,0)</f>
        <v>44</v>
      </c>
      <c r="W16" s="231">
        <f t="shared" si="5"/>
        <v>0</v>
      </c>
      <c r="X16" s="231">
        <f t="shared" si="6"/>
        <v>20</v>
      </c>
      <c r="Y16" s="231">
        <f t="shared" si="7"/>
        <v>0</v>
      </c>
    </row>
    <row r="17" spans="1:25" ht="15.6">
      <c r="A17" s="41">
        <v>538099629</v>
      </c>
      <c r="B17" s="41">
        <v>930374899</v>
      </c>
      <c r="C17" s="41">
        <v>12195777</v>
      </c>
      <c r="D17" s="41">
        <v>109670771</v>
      </c>
      <c r="E17" s="41" t="s">
        <v>3613</v>
      </c>
      <c r="F17" s="41" t="s">
        <v>3390</v>
      </c>
      <c r="G17" s="41">
        <v>550072297</v>
      </c>
      <c r="H17" s="42" t="s">
        <v>177</v>
      </c>
      <c r="I17" s="42">
        <v>3</v>
      </c>
      <c r="J17" s="42" t="s">
        <v>170</v>
      </c>
      <c r="K17" s="296">
        <v>48</v>
      </c>
      <c r="L17" s="296">
        <v>44.298000000000002</v>
      </c>
      <c r="M17" s="41" t="s">
        <v>3614</v>
      </c>
      <c r="N17" s="297">
        <v>46282</v>
      </c>
      <c r="O17" s="298" t="s">
        <v>3391</v>
      </c>
      <c r="P17" s="41"/>
      <c r="Q17" s="299"/>
      <c r="R17" s="305"/>
      <c r="S17" s="41"/>
      <c r="T17" s="41" t="str">
        <f t="shared" si="4"/>
        <v>109670771550072297</v>
      </c>
      <c r="U17" s="41" t="str">
        <f>IF(ISNA(VLOOKUP(D17,'picking of the day'!$A$4:$A$874,1,0)),"belum","sudah")</f>
        <v>belum</v>
      </c>
      <c r="V17" s="230">
        <f>VLOOKUP(G17,'Master SKU'!$B$2:$I$363,8,0)</f>
        <v>36</v>
      </c>
      <c r="W17" s="231">
        <f t="shared" si="5"/>
        <v>0</v>
      </c>
      <c r="X17" s="231">
        <f t="shared" si="6"/>
        <v>3</v>
      </c>
      <c r="Y17" s="231">
        <f t="shared" si="7"/>
        <v>0</v>
      </c>
    </row>
    <row r="18" spans="1:25" ht="15.6">
      <c r="A18" s="41">
        <v>538099635</v>
      </c>
      <c r="B18" s="41">
        <v>930375362</v>
      </c>
      <c r="C18" s="41">
        <v>12638468</v>
      </c>
      <c r="D18" s="41">
        <v>109670771</v>
      </c>
      <c r="E18" s="41" t="s">
        <v>3615</v>
      </c>
      <c r="F18" s="41" t="s">
        <v>3390</v>
      </c>
      <c r="G18" s="41">
        <v>550072297</v>
      </c>
      <c r="H18" s="42" t="s">
        <v>177</v>
      </c>
      <c r="I18" s="42">
        <v>5</v>
      </c>
      <c r="J18" s="42" t="s">
        <v>170</v>
      </c>
      <c r="K18" s="296">
        <v>80</v>
      </c>
      <c r="L18" s="296">
        <v>73.83</v>
      </c>
      <c r="M18" s="41" t="s">
        <v>3616</v>
      </c>
      <c r="N18" s="297">
        <v>46282</v>
      </c>
      <c r="O18" s="298" t="s">
        <v>3391</v>
      </c>
      <c r="P18" s="41"/>
      <c r="Q18" s="299"/>
      <c r="R18" s="305"/>
      <c r="S18" s="41"/>
      <c r="T18" s="41" t="str">
        <f t="shared" ref="T18:T21" si="8">D18&amp;G18</f>
        <v>109670771550072297</v>
      </c>
      <c r="U18" s="41" t="str">
        <f>IF(ISNA(VLOOKUP(D18,'picking of the day'!$A$4:$A$874,1,0)),"belum","sudah")</f>
        <v>belum</v>
      </c>
      <c r="V18" s="230">
        <f>VLOOKUP(G18,'Master SKU'!$B$2:$I$363,8,0)</f>
        <v>36</v>
      </c>
      <c r="W18" s="231">
        <f t="shared" ref="W18:W21" si="9">(I18-X18)/V18</f>
        <v>0</v>
      </c>
      <c r="X18" s="231">
        <f t="shared" ref="X18:X21" si="10">MOD(I18,V18)</f>
        <v>5</v>
      </c>
      <c r="Y18" s="231">
        <f t="shared" ref="Y18:Y21" si="11">IF(X18&gt;20,1,0)+W18</f>
        <v>0</v>
      </c>
    </row>
    <row r="19" spans="1:25" ht="15.6">
      <c r="A19" s="41">
        <v>538099637</v>
      </c>
      <c r="B19" s="41">
        <v>930321985</v>
      </c>
      <c r="C19" s="41">
        <v>12712609</v>
      </c>
      <c r="D19" s="41">
        <v>109670771</v>
      </c>
      <c r="E19" s="41" t="s">
        <v>3617</v>
      </c>
      <c r="F19" s="41" t="s">
        <v>3390</v>
      </c>
      <c r="G19" s="41">
        <v>550072297</v>
      </c>
      <c r="H19" s="42" t="s">
        <v>177</v>
      </c>
      <c r="I19" s="42">
        <v>1</v>
      </c>
      <c r="J19" s="42" t="s">
        <v>170</v>
      </c>
      <c r="K19" s="296">
        <v>16</v>
      </c>
      <c r="L19" s="296">
        <v>14.766</v>
      </c>
      <c r="M19" s="41">
        <v>10920261</v>
      </c>
      <c r="N19" s="297">
        <v>46278</v>
      </c>
      <c r="O19" s="298" t="s">
        <v>3391</v>
      </c>
      <c r="P19" s="41"/>
      <c r="Q19" s="299"/>
      <c r="R19" s="305"/>
      <c r="S19" s="41"/>
      <c r="T19" s="41" t="str">
        <f t="shared" ref="T19" si="12">D19&amp;G19</f>
        <v>109670771550072297</v>
      </c>
      <c r="U19" s="41" t="str">
        <f>IF(ISNA(VLOOKUP(D19,'picking of the day'!$A$4:$A$874,1,0)),"belum","sudah")</f>
        <v>belum</v>
      </c>
      <c r="V19" s="230">
        <f>VLOOKUP(G19,'Master SKU'!$B$2:$I$363,8,0)</f>
        <v>36</v>
      </c>
      <c r="W19" s="231">
        <f t="shared" ref="W19" si="13">(I19-X19)/V19</f>
        <v>0</v>
      </c>
      <c r="X19" s="231">
        <f t="shared" ref="X19" si="14">MOD(I19,V19)</f>
        <v>1</v>
      </c>
      <c r="Y19" s="231">
        <f t="shared" ref="Y19" si="15">IF(X19&gt;20,1,0)+W19</f>
        <v>0</v>
      </c>
    </row>
    <row r="20" spans="1:25" ht="15.6">
      <c r="A20" s="41">
        <v>537545802</v>
      </c>
      <c r="B20" s="41">
        <v>929727091</v>
      </c>
      <c r="C20" s="41">
        <v>12744475</v>
      </c>
      <c r="D20" s="41">
        <v>109670702</v>
      </c>
      <c r="E20" s="41" t="s">
        <v>3517</v>
      </c>
      <c r="F20" s="41" t="s">
        <v>3618</v>
      </c>
      <c r="G20" s="41">
        <v>550048593</v>
      </c>
      <c r="H20" s="42" t="s">
        <v>15</v>
      </c>
      <c r="I20" s="42">
        <v>80</v>
      </c>
      <c r="J20" s="42" t="s">
        <v>170</v>
      </c>
      <c r="K20" s="296">
        <v>768</v>
      </c>
      <c r="L20" s="296">
        <v>746.8</v>
      </c>
      <c r="M20" s="41" t="s">
        <v>3619</v>
      </c>
      <c r="N20" s="297">
        <v>46265</v>
      </c>
      <c r="O20" s="298" t="s">
        <v>3576</v>
      </c>
      <c r="P20" s="299" t="s">
        <v>3577</v>
      </c>
      <c r="Q20" s="299">
        <v>0.41666666666666669</v>
      </c>
      <c r="R20" s="305">
        <v>6</v>
      </c>
      <c r="S20" s="41"/>
      <c r="T20" s="41" t="str">
        <f t="shared" si="8"/>
        <v>109670702550048593</v>
      </c>
      <c r="U20" s="41" t="str">
        <f>IF(ISNA(VLOOKUP(D20,'picking of the day'!$A$4:$A$874,1,0)),"belum","sudah")</f>
        <v>belum</v>
      </c>
      <c r="V20" s="230">
        <f>VLOOKUP(G20,'Master SKU'!$B$2:$I$363,8,0)</f>
        <v>48</v>
      </c>
      <c r="W20" s="231">
        <f t="shared" si="9"/>
        <v>1</v>
      </c>
      <c r="X20" s="231">
        <f t="shared" si="10"/>
        <v>32</v>
      </c>
      <c r="Y20" s="231">
        <f t="shared" si="11"/>
        <v>2</v>
      </c>
    </row>
    <row r="21" spans="1:25" ht="15.6">
      <c r="A21" s="41">
        <v>537545802</v>
      </c>
      <c r="B21" s="41">
        <v>929727091</v>
      </c>
      <c r="C21" s="41">
        <v>12744475</v>
      </c>
      <c r="D21" s="41">
        <v>109670702</v>
      </c>
      <c r="E21" s="41" t="s">
        <v>3517</v>
      </c>
      <c r="F21" s="41" t="s">
        <v>3618</v>
      </c>
      <c r="G21" s="41">
        <v>550062460</v>
      </c>
      <c r="H21" s="42" t="s">
        <v>119</v>
      </c>
      <c r="I21" s="42">
        <v>216</v>
      </c>
      <c r="J21" s="42" t="s">
        <v>170</v>
      </c>
      <c r="K21" s="296">
        <v>2592</v>
      </c>
      <c r="L21" s="296">
        <v>2446.4160000000002</v>
      </c>
      <c r="M21" s="41" t="s">
        <v>3619</v>
      </c>
      <c r="N21" s="297">
        <v>46265</v>
      </c>
      <c r="O21" s="298" t="s">
        <v>3576</v>
      </c>
      <c r="P21" s="41"/>
      <c r="Q21" s="299"/>
      <c r="R21" s="305"/>
      <c r="S21" s="41"/>
      <c r="T21" s="41" t="str">
        <f t="shared" si="8"/>
        <v>109670702550062460</v>
      </c>
      <c r="U21" s="41" t="str">
        <f>IF(ISNA(VLOOKUP(D21,'picking of the day'!$A$4:$A$874,1,0)),"belum","sudah")</f>
        <v>belum</v>
      </c>
      <c r="V21" s="230">
        <f>VLOOKUP(G21,'Master SKU'!$B$2:$I$363,8,0)</f>
        <v>44</v>
      </c>
      <c r="W21" s="231">
        <f t="shared" si="9"/>
        <v>4</v>
      </c>
      <c r="X21" s="231">
        <f t="shared" si="10"/>
        <v>40</v>
      </c>
      <c r="Y21" s="231">
        <f t="shared" si="11"/>
        <v>5</v>
      </c>
    </row>
    <row r="22" spans="1:25" ht="15.6">
      <c r="A22" s="41">
        <v>537545802</v>
      </c>
      <c r="B22" s="41">
        <v>929727091</v>
      </c>
      <c r="C22" s="41">
        <v>12744475</v>
      </c>
      <c r="D22" s="41">
        <v>109670702</v>
      </c>
      <c r="E22" s="41" t="s">
        <v>3517</v>
      </c>
      <c r="F22" s="41" t="s">
        <v>3618</v>
      </c>
      <c r="G22" s="41">
        <v>550062464</v>
      </c>
      <c r="H22" s="42" t="s">
        <v>18</v>
      </c>
      <c r="I22" s="42">
        <v>40</v>
      </c>
      <c r="J22" s="42" t="s">
        <v>170</v>
      </c>
      <c r="K22" s="296">
        <v>384</v>
      </c>
      <c r="L22" s="296">
        <v>364.12</v>
      </c>
      <c r="M22" s="41" t="s">
        <v>3619</v>
      </c>
      <c r="N22" s="297">
        <v>46265</v>
      </c>
      <c r="O22" s="298" t="s">
        <v>3576</v>
      </c>
      <c r="P22" s="41"/>
      <c r="Q22" s="299"/>
      <c r="R22" s="305"/>
      <c r="S22" s="41"/>
      <c r="T22" s="41" t="str">
        <f t="shared" ref="T22:T36" si="16">D22&amp;G22</f>
        <v>109670702550062464</v>
      </c>
      <c r="U22" s="41" t="str">
        <f>IF(ISNA(VLOOKUP(D22,'picking of the day'!$A$4:$A$874,1,0)),"belum","sudah")</f>
        <v>belum</v>
      </c>
      <c r="V22" s="230">
        <f>VLOOKUP(G22,'Master SKU'!$B$2:$I$363,8,0)</f>
        <v>48</v>
      </c>
      <c r="W22" s="231">
        <f t="shared" ref="W22:W36" si="17">(I22-X22)/V22</f>
        <v>0</v>
      </c>
      <c r="X22" s="231">
        <f t="shared" ref="X22:X36" si="18">MOD(I22,V22)</f>
        <v>40</v>
      </c>
      <c r="Y22" s="231">
        <f t="shared" ref="Y22:Y36" si="19">IF(X22&gt;20,1,0)+W22</f>
        <v>1</v>
      </c>
    </row>
    <row r="23" spans="1:25" ht="15.6">
      <c r="A23" s="41">
        <v>537841472</v>
      </c>
      <c r="B23" s="41">
        <v>929727091</v>
      </c>
      <c r="C23" s="41">
        <v>12744475</v>
      </c>
      <c r="D23" s="41">
        <v>109670702</v>
      </c>
      <c r="E23" s="41" t="s">
        <v>3517</v>
      </c>
      <c r="F23" s="41" t="s">
        <v>3618</v>
      </c>
      <c r="G23" s="41">
        <v>550062460</v>
      </c>
      <c r="H23" s="42" t="s">
        <v>119</v>
      </c>
      <c r="I23" s="42">
        <v>18</v>
      </c>
      <c r="J23" s="42" t="s">
        <v>170</v>
      </c>
      <c r="K23" s="296">
        <v>216</v>
      </c>
      <c r="L23" s="296">
        <v>203.86799999999999</v>
      </c>
      <c r="M23" s="41" t="s">
        <v>3619</v>
      </c>
      <c r="N23" s="297">
        <v>46265</v>
      </c>
      <c r="O23" s="298" t="s">
        <v>3576</v>
      </c>
      <c r="P23" s="41"/>
      <c r="Q23" s="299"/>
      <c r="R23" s="305"/>
      <c r="S23" s="41"/>
      <c r="T23" s="41" t="str">
        <f t="shared" si="16"/>
        <v>109670702550062460</v>
      </c>
      <c r="U23" s="41" t="str">
        <f>IF(ISNA(VLOOKUP(D23,'picking of the day'!$A$4:$A$874,1,0)),"belum","sudah")</f>
        <v>belum</v>
      </c>
      <c r="V23" s="230">
        <f>VLOOKUP(G23,'Master SKU'!$B$2:$I$363,8,0)</f>
        <v>44</v>
      </c>
      <c r="W23" s="231">
        <f t="shared" si="17"/>
        <v>0</v>
      </c>
      <c r="X23" s="231">
        <f t="shared" si="18"/>
        <v>18</v>
      </c>
      <c r="Y23" s="231">
        <f t="shared" si="19"/>
        <v>0</v>
      </c>
    </row>
    <row r="24" spans="1:25" ht="15.6">
      <c r="A24" s="41">
        <v>538050402</v>
      </c>
      <c r="B24" s="41">
        <v>930652736</v>
      </c>
      <c r="C24" s="41">
        <v>13258734</v>
      </c>
      <c r="D24" s="41">
        <v>109670131</v>
      </c>
      <c r="E24" s="41" t="s">
        <v>3047</v>
      </c>
      <c r="F24" s="41" t="s">
        <v>3620</v>
      </c>
      <c r="G24" s="41">
        <v>550044360</v>
      </c>
      <c r="H24" s="42" t="s">
        <v>80</v>
      </c>
      <c r="I24" s="42">
        <v>40</v>
      </c>
      <c r="J24" s="42" t="s">
        <v>174</v>
      </c>
      <c r="K24" s="296">
        <v>8360</v>
      </c>
      <c r="L24" s="296">
        <v>8030.8230000000003</v>
      </c>
      <c r="M24" s="41">
        <v>4483720</v>
      </c>
      <c r="N24" s="297">
        <v>46311</v>
      </c>
      <c r="O24" s="298" t="s">
        <v>3621</v>
      </c>
      <c r="P24" s="41" t="s">
        <v>3622</v>
      </c>
      <c r="Q24" s="299">
        <v>0.4375</v>
      </c>
      <c r="R24" s="305">
        <v>7</v>
      </c>
      <c r="S24" s="352" t="s">
        <v>3623</v>
      </c>
      <c r="T24" s="41" t="str">
        <f t="shared" si="16"/>
        <v>109670131550044360</v>
      </c>
      <c r="U24" s="41" t="str">
        <f>IF(ISNA(VLOOKUP(D24,'picking of the day'!$A$4:$A$874,1,0)),"belum","sudah")</f>
        <v>belum</v>
      </c>
      <c r="V24" s="230">
        <f>VLOOKUP(G24,'Master SKU'!$B$2:$I$363,8,0)</f>
        <v>4</v>
      </c>
      <c r="W24" s="231">
        <f t="shared" si="17"/>
        <v>10</v>
      </c>
      <c r="X24" s="231">
        <f t="shared" si="18"/>
        <v>0</v>
      </c>
      <c r="Y24" s="231">
        <f t="shared" si="19"/>
        <v>10</v>
      </c>
    </row>
    <row r="25" spans="1:25" ht="15.6">
      <c r="A25" s="41">
        <v>538057293</v>
      </c>
      <c r="B25" s="41">
        <v>930654461</v>
      </c>
      <c r="C25" s="41">
        <v>13149695</v>
      </c>
      <c r="D25" s="41">
        <v>109670132</v>
      </c>
      <c r="E25" s="41" t="s">
        <v>3042</v>
      </c>
      <c r="F25" s="41" t="s">
        <v>3624</v>
      </c>
      <c r="G25" s="41">
        <v>550044580</v>
      </c>
      <c r="H25" s="42" t="s">
        <v>81</v>
      </c>
      <c r="I25" s="42">
        <v>15</v>
      </c>
      <c r="J25" s="42" t="s">
        <v>174</v>
      </c>
      <c r="K25" s="296">
        <v>3135</v>
      </c>
      <c r="L25" s="296">
        <v>2999.82</v>
      </c>
      <c r="M25" s="41">
        <v>7700159462</v>
      </c>
      <c r="N25" s="297">
        <v>46300</v>
      </c>
      <c r="O25" s="298" t="s">
        <v>3621</v>
      </c>
      <c r="P25" s="41" t="s">
        <v>3622</v>
      </c>
      <c r="Q25" s="299">
        <v>0.45833333333333331</v>
      </c>
      <c r="R25" s="305">
        <v>8</v>
      </c>
      <c r="S25" s="352" t="s">
        <v>3623</v>
      </c>
      <c r="T25" s="41" t="str">
        <f t="shared" si="16"/>
        <v>109670132550044580</v>
      </c>
      <c r="U25" s="41" t="str">
        <f>IF(ISNA(VLOOKUP(D25,'picking of the day'!$A$4:$A$874,1,0)),"belum","sudah")</f>
        <v>belum</v>
      </c>
      <c r="V25" s="230">
        <f>VLOOKUP(G25,'Master SKU'!$B$2:$I$363,8,0)</f>
        <v>4</v>
      </c>
      <c r="W25" s="231">
        <f t="shared" si="17"/>
        <v>3</v>
      </c>
      <c r="X25" s="231">
        <f t="shared" si="18"/>
        <v>3</v>
      </c>
      <c r="Y25" s="231">
        <f t="shared" si="19"/>
        <v>3</v>
      </c>
    </row>
    <row r="26" spans="1:25" ht="15.6">
      <c r="A26" s="41">
        <v>538099685</v>
      </c>
      <c r="B26" s="41">
        <v>930654466</v>
      </c>
      <c r="C26" s="41">
        <v>13149660</v>
      </c>
      <c r="D26" s="41">
        <v>109670778</v>
      </c>
      <c r="E26" s="41" t="s">
        <v>3042</v>
      </c>
      <c r="F26" s="41" t="s">
        <v>3625</v>
      </c>
      <c r="G26" s="41">
        <v>550044580</v>
      </c>
      <c r="H26" s="42" t="s">
        <v>81</v>
      </c>
      <c r="I26" s="42">
        <v>25</v>
      </c>
      <c r="J26" s="42" t="s">
        <v>174</v>
      </c>
      <c r="K26" s="296">
        <v>5225</v>
      </c>
      <c r="L26" s="296">
        <v>4999.7</v>
      </c>
      <c r="M26" s="41">
        <v>7700159463</v>
      </c>
      <c r="N26" s="297">
        <v>46300</v>
      </c>
      <c r="O26" s="298" t="s">
        <v>3621</v>
      </c>
      <c r="P26" s="299" t="s">
        <v>3622</v>
      </c>
      <c r="Q26" s="299">
        <v>0.58333333333333337</v>
      </c>
      <c r="R26" s="305">
        <v>9</v>
      </c>
      <c r="S26" s="352" t="s">
        <v>3623</v>
      </c>
      <c r="T26" s="41" t="str">
        <f t="shared" si="16"/>
        <v>109670778550044580</v>
      </c>
      <c r="U26" s="41" t="str">
        <f>IF(ISNA(VLOOKUP(D26,'picking of the day'!$A$4:$A$874,1,0)),"belum","sudah")</f>
        <v>belum</v>
      </c>
      <c r="V26" s="230">
        <f>VLOOKUP(G26,'Master SKU'!$B$2:$I$363,8,0)</f>
        <v>4</v>
      </c>
      <c r="W26" s="231">
        <f t="shared" si="17"/>
        <v>6</v>
      </c>
      <c r="X26" s="231">
        <f t="shared" si="18"/>
        <v>1</v>
      </c>
      <c r="Y26" s="231">
        <f t="shared" si="19"/>
        <v>6</v>
      </c>
    </row>
    <row r="27" spans="1:25" ht="15.6">
      <c r="A27" s="41">
        <v>538045298</v>
      </c>
      <c r="B27" s="41">
        <v>930179420</v>
      </c>
      <c r="C27" s="41">
        <v>13097924</v>
      </c>
      <c r="D27" s="41">
        <v>109670833</v>
      </c>
      <c r="E27" s="41" t="s">
        <v>3006</v>
      </c>
      <c r="F27" s="41" t="s">
        <v>3626</v>
      </c>
      <c r="G27" s="41">
        <v>550076636</v>
      </c>
      <c r="H27" s="42" t="s">
        <v>147</v>
      </c>
      <c r="I27" s="42">
        <v>18</v>
      </c>
      <c r="J27" s="42" t="s">
        <v>170</v>
      </c>
      <c r="K27" s="296">
        <v>108</v>
      </c>
      <c r="L27" s="296">
        <v>99.432000000000002</v>
      </c>
      <c r="M27" s="41"/>
      <c r="N27" s="297">
        <v>46276</v>
      </c>
      <c r="O27" s="298" t="s">
        <v>3392</v>
      </c>
      <c r="P27" s="299" t="s">
        <v>3393</v>
      </c>
      <c r="Q27" s="299">
        <v>0.60416666666666663</v>
      </c>
      <c r="R27" s="305">
        <v>10</v>
      </c>
      <c r="S27" s="41"/>
      <c r="T27" s="41" t="str">
        <f t="shared" si="16"/>
        <v>109670833550076636</v>
      </c>
      <c r="U27" s="41" t="str">
        <f>IF(ISNA(VLOOKUP(D27,'picking of the day'!$A$4:$A$874,1,0)),"belum","sudah")</f>
        <v>belum</v>
      </c>
      <c r="V27" s="230">
        <f>VLOOKUP(G27,'Master SKU'!$B$2:$I$363,8,0)</f>
        <v>48</v>
      </c>
      <c r="W27" s="231">
        <f t="shared" si="17"/>
        <v>0</v>
      </c>
      <c r="X27" s="231">
        <f t="shared" si="18"/>
        <v>18</v>
      </c>
      <c r="Y27" s="231">
        <f t="shared" si="19"/>
        <v>0</v>
      </c>
    </row>
    <row r="28" spans="1:25" ht="15.6">
      <c r="A28" s="41">
        <v>538099768</v>
      </c>
      <c r="B28" s="41">
        <v>930179420</v>
      </c>
      <c r="C28" s="41">
        <v>13097924</v>
      </c>
      <c r="D28" s="41">
        <v>109670833</v>
      </c>
      <c r="E28" s="41" t="s">
        <v>3006</v>
      </c>
      <c r="F28" s="41" t="s">
        <v>3626</v>
      </c>
      <c r="G28" s="41">
        <v>550072331</v>
      </c>
      <c r="H28" s="42" t="s">
        <v>134</v>
      </c>
      <c r="I28" s="42">
        <v>78</v>
      </c>
      <c r="J28" s="42" t="s">
        <v>170</v>
      </c>
      <c r="K28" s="296">
        <v>936</v>
      </c>
      <c r="L28" s="296">
        <v>861.74400000000003</v>
      </c>
      <c r="M28" s="41"/>
      <c r="N28" s="297">
        <v>46276</v>
      </c>
      <c r="O28" s="298" t="s">
        <v>3392</v>
      </c>
      <c r="P28" s="41"/>
      <c r="Q28" s="299"/>
      <c r="R28" s="305"/>
      <c r="S28" s="41"/>
      <c r="T28" s="41" t="str">
        <f t="shared" si="16"/>
        <v>109670833550072331</v>
      </c>
      <c r="U28" s="41" t="str">
        <f>IF(ISNA(VLOOKUP(D28,'picking of the day'!$A$4:$A$874,1,0)),"belum","sudah")</f>
        <v>belum</v>
      </c>
      <c r="V28" s="230">
        <f>VLOOKUP(G28,'Master SKU'!$B$2:$I$363,8,0)</f>
        <v>36</v>
      </c>
      <c r="W28" s="231">
        <f t="shared" si="17"/>
        <v>2</v>
      </c>
      <c r="X28" s="231">
        <f t="shared" si="18"/>
        <v>6</v>
      </c>
      <c r="Y28" s="231">
        <f t="shared" si="19"/>
        <v>2</v>
      </c>
    </row>
    <row r="29" spans="1:25" ht="15.6">
      <c r="A29" s="41">
        <v>538045304</v>
      </c>
      <c r="B29" s="41">
        <v>930179016</v>
      </c>
      <c r="C29" s="41">
        <v>12770855</v>
      </c>
      <c r="D29" s="41">
        <v>109670838</v>
      </c>
      <c r="E29" s="41" t="s">
        <v>3006</v>
      </c>
      <c r="F29" s="41" t="s">
        <v>3627</v>
      </c>
      <c r="G29" s="41">
        <v>550076636</v>
      </c>
      <c r="H29" s="42" t="s">
        <v>147</v>
      </c>
      <c r="I29" s="42">
        <v>34</v>
      </c>
      <c r="J29" s="42" t="s">
        <v>170</v>
      </c>
      <c r="K29" s="296">
        <v>204</v>
      </c>
      <c r="L29" s="296">
        <v>187.816</v>
      </c>
      <c r="M29" s="41" t="s">
        <v>3628</v>
      </c>
      <c r="N29" s="297">
        <v>46276</v>
      </c>
      <c r="O29" s="298" t="s">
        <v>3391</v>
      </c>
      <c r="P29" s="299" t="s">
        <v>3577</v>
      </c>
      <c r="Q29" s="299">
        <v>0.64583333333333337</v>
      </c>
      <c r="R29" s="305">
        <v>11</v>
      </c>
      <c r="S29" s="350" t="s">
        <v>3606</v>
      </c>
      <c r="T29" s="41" t="str">
        <f t="shared" si="16"/>
        <v>109670838550076636</v>
      </c>
      <c r="U29" s="41" t="str">
        <f>IF(ISNA(VLOOKUP(D29,'picking of the day'!$A$4:$A$874,1,0)),"belum","sudah")</f>
        <v>belum</v>
      </c>
      <c r="V29" s="230">
        <f>VLOOKUP(G29,'Master SKU'!$B$2:$I$363,8,0)</f>
        <v>48</v>
      </c>
      <c r="W29" s="231">
        <f t="shared" si="17"/>
        <v>0</v>
      </c>
      <c r="X29" s="231">
        <f t="shared" si="18"/>
        <v>34</v>
      </c>
      <c r="Y29" s="231">
        <f t="shared" si="19"/>
        <v>1</v>
      </c>
    </row>
    <row r="30" spans="1:25" ht="15.6">
      <c r="A30" s="41">
        <v>538099765</v>
      </c>
      <c r="B30" s="41">
        <v>930179016</v>
      </c>
      <c r="C30" s="41">
        <v>12770855</v>
      </c>
      <c r="D30" s="41">
        <v>109670838</v>
      </c>
      <c r="E30" s="41" t="s">
        <v>3006</v>
      </c>
      <c r="F30" s="41" t="s">
        <v>3627</v>
      </c>
      <c r="G30" s="41">
        <v>550069888</v>
      </c>
      <c r="H30" s="42" t="s">
        <v>22</v>
      </c>
      <c r="I30" s="42">
        <v>236</v>
      </c>
      <c r="J30" s="42" t="s">
        <v>170</v>
      </c>
      <c r="K30" s="296">
        <v>3540</v>
      </c>
      <c r="L30" s="296">
        <v>3430.732</v>
      </c>
      <c r="M30" s="41"/>
      <c r="N30" s="297">
        <v>46276</v>
      </c>
      <c r="O30" s="298" t="s">
        <v>3391</v>
      </c>
      <c r="P30" s="41"/>
      <c r="Q30" s="299"/>
      <c r="R30" s="305"/>
      <c r="S30" s="41"/>
      <c r="T30" s="41" t="str">
        <f t="shared" si="16"/>
        <v>109670838550069888</v>
      </c>
      <c r="U30" s="41" t="str">
        <f>IF(ISNA(VLOOKUP(D30,'picking of the day'!$A$4:$A$874,1,0)),"belum","sudah")</f>
        <v>belum</v>
      </c>
      <c r="V30" s="230">
        <f>VLOOKUP(G30,'Master SKU'!$B$2:$I$363,8,0)</f>
        <v>36</v>
      </c>
      <c r="W30" s="231">
        <f t="shared" si="17"/>
        <v>6</v>
      </c>
      <c r="X30" s="231">
        <f t="shared" si="18"/>
        <v>20</v>
      </c>
      <c r="Y30" s="231">
        <f t="shared" si="19"/>
        <v>6</v>
      </c>
    </row>
    <row r="31" spans="1:25" ht="15.6">
      <c r="A31" s="41">
        <v>538002440</v>
      </c>
      <c r="B31" s="41">
        <v>930174057</v>
      </c>
      <c r="C31" s="41">
        <v>12668546</v>
      </c>
      <c r="D31" s="41">
        <v>109665566</v>
      </c>
      <c r="E31" s="41" t="s">
        <v>3006</v>
      </c>
      <c r="F31" s="41" t="s">
        <v>3007</v>
      </c>
      <c r="G31" s="41">
        <v>550038021</v>
      </c>
      <c r="H31" s="42" t="s">
        <v>71</v>
      </c>
      <c r="I31" s="42">
        <v>12</v>
      </c>
      <c r="J31" s="42" t="s">
        <v>170</v>
      </c>
      <c r="K31" s="296">
        <v>192</v>
      </c>
      <c r="L31" s="296">
        <v>187.548</v>
      </c>
      <c r="M31" s="41" t="s">
        <v>3580</v>
      </c>
      <c r="N31" s="297">
        <v>46279</v>
      </c>
      <c r="O31" s="298" t="s">
        <v>3391</v>
      </c>
      <c r="P31" s="299" t="s">
        <v>3393</v>
      </c>
      <c r="Q31" s="299">
        <v>0.625</v>
      </c>
      <c r="R31" s="305">
        <v>12</v>
      </c>
      <c r="S31" s="322" t="s">
        <v>3581</v>
      </c>
      <c r="T31" s="41" t="str">
        <f t="shared" ref="T31" si="20">D31&amp;G31</f>
        <v>109665566550038021</v>
      </c>
      <c r="U31" s="41" t="str">
        <f>IF(ISNA(VLOOKUP(D31,'picking of the day'!$A$4:$A$874,1,0)),"belum","sudah")</f>
        <v>belum</v>
      </c>
      <c r="V31" s="230">
        <f>VLOOKUP(G31,'Master SKU'!$B$2:$I$363,8,0)</f>
        <v>36</v>
      </c>
      <c r="W31" s="231">
        <f t="shared" ref="W31" si="21">(I31-X31)/V31</f>
        <v>0</v>
      </c>
      <c r="X31" s="231">
        <f t="shared" ref="X31" si="22">MOD(I31,V31)</f>
        <v>12</v>
      </c>
      <c r="Y31" s="231">
        <f t="shared" ref="Y31" si="23">IF(X31&gt;20,1,0)+W31</f>
        <v>0</v>
      </c>
    </row>
    <row r="32" spans="1:25" ht="15.6">
      <c r="A32" s="41">
        <v>538002440</v>
      </c>
      <c r="B32" s="41">
        <v>930174057</v>
      </c>
      <c r="C32" s="41">
        <v>12668546</v>
      </c>
      <c r="D32" s="41">
        <v>109665566</v>
      </c>
      <c r="E32" s="41" t="s">
        <v>3006</v>
      </c>
      <c r="F32" s="41" t="s">
        <v>3007</v>
      </c>
      <c r="G32" s="41">
        <v>550069887</v>
      </c>
      <c r="H32" s="42" t="s">
        <v>29</v>
      </c>
      <c r="I32" s="42">
        <v>20</v>
      </c>
      <c r="J32" s="42" t="s">
        <v>170</v>
      </c>
      <c r="K32" s="296">
        <v>240</v>
      </c>
      <c r="L32" s="296">
        <v>232.58</v>
      </c>
      <c r="M32" s="41" t="s">
        <v>3580</v>
      </c>
      <c r="N32" s="297">
        <v>46279</v>
      </c>
      <c r="O32" s="298" t="s">
        <v>3391</v>
      </c>
      <c r="P32" s="299"/>
      <c r="Q32" s="299"/>
      <c r="R32" s="305"/>
      <c r="S32" s="350" t="s">
        <v>3606</v>
      </c>
      <c r="T32" s="41" t="str">
        <f t="shared" si="16"/>
        <v>109665566550069887</v>
      </c>
      <c r="U32" s="41" t="str">
        <f>IF(ISNA(VLOOKUP(D32,'picking of the day'!$A$4:$A$874,1,0)),"belum","sudah")</f>
        <v>belum</v>
      </c>
      <c r="V32" s="230">
        <f>VLOOKUP(G32,'Master SKU'!$B$2:$I$363,8,0)</f>
        <v>44</v>
      </c>
      <c r="W32" s="231">
        <f t="shared" si="17"/>
        <v>0</v>
      </c>
      <c r="X32" s="231">
        <f t="shared" si="18"/>
        <v>20</v>
      </c>
      <c r="Y32" s="231">
        <f t="shared" si="19"/>
        <v>0</v>
      </c>
    </row>
    <row r="33" spans="1:25" ht="15.6">
      <c r="A33" s="41">
        <v>538007551</v>
      </c>
      <c r="B33" s="41">
        <v>930174057</v>
      </c>
      <c r="C33" s="41">
        <v>12668546</v>
      </c>
      <c r="D33" s="41">
        <v>109665566</v>
      </c>
      <c r="E33" s="41" t="s">
        <v>3006</v>
      </c>
      <c r="F33" s="41" t="s">
        <v>3007</v>
      </c>
      <c r="G33" s="41">
        <v>550072331</v>
      </c>
      <c r="H33" s="42" t="s">
        <v>134</v>
      </c>
      <c r="I33" s="42">
        <v>17</v>
      </c>
      <c r="J33" s="42" t="s">
        <v>170</v>
      </c>
      <c r="K33" s="296">
        <v>204</v>
      </c>
      <c r="L33" s="296">
        <v>187.816</v>
      </c>
      <c r="M33" s="41"/>
      <c r="N33" s="297">
        <v>46279</v>
      </c>
      <c r="O33" s="298" t="s">
        <v>3391</v>
      </c>
      <c r="P33" s="299"/>
      <c r="Q33" s="299"/>
      <c r="R33" s="305"/>
      <c r="S33" s="41"/>
      <c r="T33" s="41" t="str">
        <f t="shared" si="16"/>
        <v>109665566550072331</v>
      </c>
      <c r="U33" s="41" t="str">
        <f>IF(ISNA(VLOOKUP(D33,'picking of the day'!$A$4:$A$874,1,0)),"belum","sudah")</f>
        <v>belum</v>
      </c>
      <c r="V33" s="230">
        <f>VLOOKUP(G33,'Master SKU'!$B$2:$I$363,8,0)</f>
        <v>36</v>
      </c>
      <c r="W33" s="231">
        <f t="shared" si="17"/>
        <v>0</v>
      </c>
      <c r="X33" s="231">
        <f t="shared" si="18"/>
        <v>17</v>
      </c>
      <c r="Y33" s="231">
        <f t="shared" si="19"/>
        <v>0</v>
      </c>
    </row>
    <row r="34" spans="1:25" ht="15.6">
      <c r="A34" s="41">
        <v>538045308</v>
      </c>
      <c r="B34" s="41">
        <v>930174057</v>
      </c>
      <c r="C34" s="41">
        <v>12668546</v>
      </c>
      <c r="D34" s="41">
        <v>109665566</v>
      </c>
      <c r="E34" s="41" t="s">
        <v>3006</v>
      </c>
      <c r="F34" s="41" t="s">
        <v>3007</v>
      </c>
      <c r="G34" s="41">
        <v>550076636</v>
      </c>
      <c r="H34" s="42" t="s">
        <v>147</v>
      </c>
      <c r="I34" s="42">
        <v>8</v>
      </c>
      <c r="J34" s="42" t="s">
        <v>170</v>
      </c>
      <c r="K34" s="296">
        <v>48</v>
      </c>
      <c r="L34" s="296">
        <v>44.192</v>
      </c>
      <c r="M34" s="41"/>
      <c r="N34" s="297">
        <v>46279</v>
      </c>
      <c r="O34" s="298" t="s">
        <v>3391</v>
      </c>
      <c r="P34" s="297"/>
      <c r="Q34" s="299"/>
      <c r="R34" s="305"/>
      <c r="S34" s="230"/>
      <c r="T34" s="41" t="str">
        <f t="shared" si="16"/>
        <v>109665566550076636</v>
      </c>
      <c r="U34" s="41" t="str">
        <f>IF(ISNA(VLOOKUP(D34,'picking of the day'!$A$4:$A$874,1,0)),"belum","sudah")</f>
        <v>belum</v>
      </c>
      <c r="V34" s="230">
        <f>VLOOKUP(G34,'Master SKU'!$B$2:$I$363,8,0)</f>
        <v>48</v>
      </c>
      <c r="W34" s="231">
        <f t="shared" si="17"/>
        <v>0</v>
      </c>
      <c r="X34" s="231">
        <f t="shared" si="18"/>
        <v>8</v>
      </c>
      <c r="Y34" s="231">
        <f t="shared" si="19"/>
        <v>0</v>
      </c>
    </row>
    <row r="35" spans="1:25" ht="15.6">
      <c r="A35" s="41">
        <v>538002444</v>
      </c>
      <c r="B35" s="41">
        <v>930180029</v>
      </c>
      <c r="C35" s="41">
        <v>12869639</v>
      </c>
      <c r="D35" s="41">
        <v>109667461</v>
      </c>
      <c r="E35" s="41" t="s">
        <v>3006</v>
      </c>
      <c r="F35" s="41" t="s">
        <v>3595</v>
      </c>
      <c r="G35" s="41">
        <v>550038021</v>
      </c>
      <c r="H35" s="42" t="s">
        <v>71</v>
      </c>
      <c r="I35" s="42">
        <v>61</v>
      </c>
      <c r="J35" s="42" t="s">
        <v>170</v>
      </c>
      <c r="K35" s="296">
        <v>976</v>
      </c>
      <c r="L35" s="296">
        <v>953.36900000000003</v>
      </c>
      <c r="M35" s="41"/>
      <c r="N35" s="297">
        <v>46276</v>
      </c>
      <c r="O35" s="298" t="s">
        <v>3391</v>
      </c>
      <c r="P35" s="299" t="s">
        <v>3578</v>
      </c>
      <c r="Q35" s="299">
        <v>0.5625</v>
      </c>
      <c r="R35" s="305">
        <v>13</v>
      </c>
      <c r="S35" s="322" t="s">
        <v>3581</v>
      </c>
      <c r="T35" s="41" t="str">
        <f t="shared" si="16"/>
        <v>109667461550038021</v>
      </c>
      <c r="U35" s="41" t="str">
        <f>IF(ISNA(VLOOKUP(D35,'picking of the day'!$A$4:$A$874,1,0)),"belum","sudah")</f>
        <v>belum</v>
      </c>
      <c r="V35" s="230">
        <f>VLOOKUP(G35,'Master SKU'!$B$2:$I$363,8,0)</f>
        <v>36</v>
      </c>
      <c r="W35" s="231">
        <f t="shared" si="17"/>
        <v>1</v>
      </c>
      <c r="X35" s="231">
        <f t="shared" si="18"/>
        <v>25</v>
      </c>
      <c r="Y35" s="231">
        <f t="shared" si="19"/>
        <v>2</v>
      </c>
    </row>
    <row r="36" spans="1:25" ht="15.6">
      <c r="A36" s="41">
        <v>538002444</v>
      </c>
      <c r="B36" s="41">
        <v>930180029</v>
      </c>
      <c r="C36" s="41">
        <v>12869639</v>
      </c>
      <c r="D36" s="41">
        <v>109667461</v>
      </c>
      <c r="E36" s="41" t="s">
        <v>3006</v>
      </c>
      <c r="F36" s="41" t="s">
        <v>3595</v>
      </c>
      <c r="G36" s="41">
        <v>550069887</v>
      </c>
      <c r="H36" s="42" t="s">
        <v>29</v>
      </c>
      <c r="I36" s="42">
        <v>52</v>
      </c>
      <c r="J36" s="42" t="s">
        <v>170</v>
      </c>
      <c r="K36" s="296">
        <v>624</v>
      </c>
      <c r="L36" s="296">
        <v>604.70799999999997</v>
      </c>
      <c r="M36" s="41"/>
      <c r="N36" s="297">
        <v>46276</v>
      </c>
      <c r="O36" s="298" t="s">
        <v>3391</v>
      </c>
      <c r="P36" s="41"/>
      <c r="Q36" s="299"/>
      <c r="R36" s="305"/>
      <c r="S36" s="350" t="s">
        <v>3606</v>
      </c>
      <c r="T36" s="41" t="str">
        <f t="shared" si="16"/>
        <v>109667461550069887</v>
      </c>
      <c r="U36" s="41" t="str">
        <f>IF(ISNA(VLOOKUP(D36,'picking of the day'!$A$4:$A$874,1,0)),"belum","sudah")</f>
        <v>belum</v>
      </c>
      <c r="V36" s="230">
        <f>VLOOKUP(G36,'Master SKU'!$B$2:$I$363,8,0)</f>
        <v>44</v>
      </c>
      <c r="W36" s="231">
        <f t="shared" si="17"/>
        <v>1</v>
      </c>
      <c r="X36" s="231">
        <f t="shared" si="18"/>
        <v>8</v>
      </c>
      <c r="Y36" s="231">
        <f t="shared" si="19"/>
        <v>1</v>
      </c>
    </row>
    <row r="37" spans="1:25" ht="15.6">
      <c r="A37" s="41"/>
      <c r="B37" s="41"/>
      <c r="C37" s="41"/>
      <c r="D37" s="41"/>
      <c r="E37" s="41"/>
      <c r="F37" s="41"/>
      <c r="G37" s="41"/>
      <c r="H37" s="42"/>
      <c r="I37" s="42"/>
      <c r="J37" s="42"/>
      <c r="K37" s="296"/>
      <c r="L37" s="296"/>
      <c r="M37" s="41"/>
      <c r="N37" s="297"/>
      <c r="O37" s="298"/>
      <c r="P37" s="299"/>
      <c r="Q37" s="299"/>
      <c r="R37" s="305"/>
      <c r="S37" s="41"/>
      <c r="T37" s="41"/>
      <c r="U37" s="41"/>
      <c r="V37" s="230"/>
    </row>
    <row r="38" spans="1:25" ht="15.6">
      <c r="A38" s="41"/>
      <c r="B38" s="41"/>
      <c r="C38" s="41"/>
      <c r="D38" s="41"/>
      <c r="E38" s="41"/>
      <c r="F38" s="41"/>
      <c r="G38" s="41"/>
      <c r="H38" s="42"/>
      <c r="I38" s="42"/>
      <c r="J38" s="42"/>
      <c r="K38" s="296"/>
      <c r="L38" s="296"/>
      <c r="M38" s="41"/>
      <c r="N38" s="297"/>
      <c r="O38" s="298"/>
      <c r="P38" s="299"/>
      <c r="Q38" s="299"/>
      <c r="R38" s="305"/>
      <c r="S38" s="41"/>
      <c r="T38" s="41"/>
      <c r="U38" s="41"/>
      <c r="V38" s="230"/>
    </row>
    <row r="39" spans="1:25" ht="15.6">
      <c r="A39" s="41"/>
      <c r="B39" s="41"/>
      <c r="C39" s="41"/>
      <c r="D39" s="41"/>
      <c r="E39" s="41"/>
      <c r="F39" s="41"/>
      <c r="G39" s="41"/>
      <c r="H39" s="42"/>
      <c r="I39" s="42"/>
      <c r="J39" s="42"/>
      <c r="K39" s="296"/>
      <c r="L39" s="296"/>
      <c r="M39" s="41"/>
      <c r="N39" s="297"/>
      <c r="O39" s="298"/>
      <c r="P39" s="299"/>
      <c r="Q39" s="299"/>
      <c r="R39" s="305"/>
      <c r="S39" s="41"/>
      <c r="T39" s="41"/>
      <c r="U39" s="41"/>
      <c r="V39" s="230"/>
    </row>
    <row r="40" spans="1:25" ht="15.6">
      <c r="A40" s="41"/>
      <c r="B40" s="41"/>
      <c r="C40" s="41"/>
      <c r="D40" s="41"/>
      <c r="E40" s="41"/>
      <c r="F40" s="41"/>
      <c r="G40" s="41"/>
      <c r="H40" s="42"/>
      <c r="I40" s="42"/>
      <c r="J40" s="42"/>
      <c r="K40" s="296"/>
      <c r="L40" s="296"/>
      <c r="M40" s="41"/>
      <c r="N40" s="297"/>
      <c r="O40" s="298"/>
      <c r="P40" s="299"/>
      <c r="Q40" s="299"/>
      <c r="R40" s="305"/>
      <c r="S40" s="41"/>
      <c r="T40" s="41"/>
      <c r="U40" s="41"/>
      <c r="V40" s="230"/>
    </row>
    <row r="41" spans="1:25" ht="15.6">
      <c r="A41" s="41"/>
      <c r="B41" s="41"/>
      <c r="C41" s="41"/>
      <c r="D41" s="41"/>
      <c r="E41" s="41"/>
      <c r="F41" s="41"/>
      <c r="G41" s="41"/>
      <c r="H41" s="42"/>
      <c r="I41" s="42"/>
      <c r="J41" s="42"/>
      <c r="K41" s="296"/>
      <c r="L41" s="296"/>
      <c r="M41" s="41"/>
      <c r="N41" s="297"/>
      <c r="O41" s="298"/>
      <c r="P41" s="299"/>
      <c r="Q41" s="299"/>
      <c r="R41" s="305"/>
      <c r="S41" s="41"/>
      <c r="T41" s="41"/>
      <c r="U41" s="41"/>
      <c r="V41" s="230"/>
    </row>
    <row r="42" spans="1:25" ht="15.6">
      <c r="A42" s="41"/>
      <c r="B42" s="41"/>
      <c r="C42" s="41"/>
      <c r="D42" s="41"/>
      <c r="E42" s="41"/>
      <c r="F42" s="41"/>
      <c r="G42" s="41"/>
      <c r="H42" s="42"/>
      <c r="I42" s="42"/>
      <c r="J42" s="42"/>
      <c r="K42" s="296"/>
      <c r="L42" s="296"/>
      <c r="M42" s="41"/>
      <c r="N42" s="297"/>
      <c r="O42" s="298"/>
      <c r="P42" s="299"/>
      <c r="Q42" s="299"/>
      <c r="R42" s="305"/>
      <c r="S42" s="41"/>
      <c r="T42" s="41"/>
      <c r="U42" s="41"/>
      <c r="V42" s="230"/>
    </row>
    <row r="43" spans="1:25" ht="15.6">
      <c r="A43" s="41"/>
      <c r="B43" s="41"/>
      <c r="C43" s="41"/>
      <c r="D43" s="41"/>
      <c r="E43" s="41"/>
      <c r="F43" s="41"/>
      <c r="G43" s="41"/>
      <c r="H43" s="42"/>
      <c r="I43" s="42"/>
      <c r="J43" s="42"/>
      <c r="K43" s="296"/>
      <c r="L43" s="296"/>
      <c r="M43" s="41"/>
      <c r="N43" s="297"/>
      <c r="O43" s="298"/>
      <c r="P43" s="299"/>
      <c r="Q43" s="299"/>
      <c r="R43" s="305"/>
      <c r="S43" s="41"/>
      <c r="T43" s="41"/>
      <c r="U43" s="41"/>
      <c r="V43" s="230"/>
    </row>
    <row r="44" spans="1:25" ht="15.6">
      <c r="A44" s="41"/>
      <c r="B44" s="41"/>
      <c r="C44" s="41"/>
      <c r="D44" s="41"/>
      <c r="E44" s="41"/>
      <c r="F44" s="41"/>
      <c r="G44" s="41"/>
      <c r="H44" s="42"/>
      <c r="I44" s="42"/>
      <c r="J44" s="42"/>
      <c r="K44" s="296"/>
      <c r="L44" s="296"/>
      <c r="M44" s="41"/>
      <c r="N44" s="297"/>
      <c r="O44" s="298"/>
      <c r="P44" s="299"/>
      <c r="Q44" s="299"/>
      <c r="R44" s="305"/>
      <c r="S44" s="41"/>
      <c r="T44" s="41"/>
      <c r="U44" s="41"/>
      <c r="V44" s="230"/>
    </row>
    <row r="45" spans="1:25" ht="15.6">
      <c r="A45" s="41"/>
      <c r="B45" s="41"/>
      <c r="C45" s="41"/>
      <c r="D45" s="41"/>
      <c r="E45" s="41"/>
      <c r="F45" s="41"/>
      <c r="G45" s="41"/>
      <c r="H45" s="42"/>
      <c r="I45" s="42"/>
      <c r="J45" s="42"/>
      <c r="K45" s="296"/>
      <c r="L45" s="296"/>
      <c r="M45" s="41"/>
      <c r="N45" s="297"/>
      <c r="O45" s="298"/>
      <c r="P45" s="299"/>
      <c r="Q45" s="299"/>
      <c r="R45" s="305"/>
      <c r="S45" s="41"/>
      <c r="T45" s="41"/>
      <c r="U45" s="41"/>
      <c r="V45" s="230"/>
    </row>
    <row r="46" spans="1:25" ht="15.6">
      <c r="A46" s="41"/>
      <c r="B46" s="41"/>
      <c r="C46" s="41"/>
      <c r="D46" s="41"/>
      <c r="E46" s="41"/>
      <c r="F46" s="41"/>
      <c r="G46" s="41"/>
      <c r="H46" s="42"/>
      <c r="I46" s="42"/>
      <c r="J46" s="42"/>
      <c r="K46" s="296"/>
      <c r="L46" s="296"/>
      <c r="M46" s="41"/>
      <c r="N46" s="297"/>
      <c r="O46" s="298"/>
      <c r="P46" s="299"/>
      <c r="Q46" s="299"/>
      <c r="R46" s="305"/>
      <c r="S46" s="41"/>
      <c r="T46" s="41"/>
      <c r="U46" s="41"/>
      <c r="V46" s="230"/>
    </row>
    <row r="47" spans="1:25" ht="15.6">
      <c r="A47" s="41"/>
      <c r="B47" s="41"/>
      <c r="C47" s="41"/>
      <c r="D47" s="41"/>
      <c r="E47" s="41"/>
      <c r="F47" s="41"/>
      <c r="G47" s="41"/>
      <c r="H47" s="42"/>
      <c r="I47" s="42"/>
      <c r="J47" s="42"/>
      <c r="K47" s="296"/>
      <c r="L47" s="296"/>
      <c r="M47" s="41"/>
      <c r="N47" s="297"/>
      <c r="O47" s="298"/>
      <c r="P47" s="299"/>
      <c r="Q47" s="299"/>
      <c r="R47" s="305"/>
      <c r="S47" s="41"/>
      <c r="T47" s="41"/>
      <c r="U47" s="41"/>
      <c r="V47" s="230"/>
    </row>
    <row r="48" spans="1:25" ht="15.6">
      <c r="A48" s="41"/>
      <c r="B48" s="41"/>
      <c r="C48" s="41"/>
      <c r="D48" s="41"/>
      <c r="E48" s="41"/>
      <c r="F48" s="41"/>
      <c r="G48" s="41"/>
      <c r="H48" s="42"/>
      <c r="I48" s="42"/>
      <c r="J48" s="42"/>
      <c r="K48" s="296"/>
      <c r="L48" s="296"/>
      <c r="M48" s="41"/>
      <c r="N48" s="297"/>
      <c r="O48" s="298"/>
      <c r="P48" s="41"/>
      <c r="Q48" s="299"/>
      <c r="R48" s="305"/>
      <c r="S48" s="41"/>
      <c r="T48" s="41"/>
      <c r="U48" s="41"/>
      <c r="V48" s="230"/>
    </row>
    <row r="49" spans="1:22" ht="15.6">
      <c r="A49" s="41"/>
      <c r="B49" s="41"/>
      <c r="C49" s="41"/>
      <c r="D49" s="41"/>
      <c r="E49" s="41"/>
      <c r="F49" s="41"/>
      <c r="G49" s="41"/>
      <c r="H49" s="42"/>
      <c r="I49" s="42"/>
      <c r="J49" s="42"/>
      <c r="K49" s="296"/>
      <c r="L49" s="296"/>
      <c r="M49" s="41"/>
      <c r="N49" s="297"/>
      <c r="O49" s="298"/>
      <c r="P49" s="41"/>
      <c r="Q49" s="299"/>
      <c r="R49" s="305"/>
      <c r="S49" s="41"/>
      <c r="T49" s="41"/>
      <c r="U49" s="41"/>
      <c r="V49" s="230"/>
    </row>
    <row r="50" spans="1:22" ht="15.6">
      <c r="A50" s="41"/>
      <c r="B50" s="41"/>
      <c r="C50" s="41"/>
      <c r="D50" s="41"/>
      <c r="E50" s="41"/>
      <c r="F50" s="41"/>
      <c r="G50" s="41"/>
      <c r="H50" s="42"/>
      <c r="I50" s="42"/>
      <c r="J50" s="42"/>
      <c r="K50" s="296"/>
      <c r="L50" s="296"/>
      <c r="M50" s="41"/>
      <c r="N50" s="297"/>
      <c r="O50" s="298"/>
      <c r="P50" s="41"/>
      <c r="Q50" s="299"/>
      <c r="R50" s="305"/>
      <c r="S50" s="41"/>
      <c r="T50" s="41"/>
      <c r="U50" s="41"/>
      <c r="V50" s="230"/>
    </row>
    <row r="51" spans="1:22" ht="15.6">
      <c r="A51" s="41"/>
      <c r="B51" s="41"/>
      <c r="C51" s="41"/>
      <c r="D51" s="41"/>
      <c r="E51" s="41"/>
      <c r="F51" s="41"/>
      <c r="G51" s="41"/>
      <c r="H51" s="42"/>
      <c r="I51" s="42"/>
      <c r="J51" s="42"/>
      <c r="K51" s="296"/>
      <c r="L51" s="296"/>
      <c r="M51" s="41"/>
      <c r="N51" s="297"/>
      <c r="O51" s="298"/>
      <c r="P51" s="299"/>
      <c r="Q51" s="299"/>
      <c r="R51" s="305"/>
      <c r="S51" s="41"/>
      <c r="T51" s="41"/>
      <c r="U51" s="41"/>
      <c r="V51" s="230"/>
    </row>
    <row r="52" spans="1:22" ht="15.6">
      <c r="A52" s="41"/>
      <c r="B52" s="41"/>
      <c r="C52" s="41"/>
      <c r="D52" s="41"/>
      <c r="E52" s="41"/>
      <c r="F52" s="41"/>
      <c r="G52" s="41"/>
      <c r="H52" s="42"/>
      <c r="I52" s="42"/>
      <c r="J52" s="42"/>
      <c r="K52" s="296"/>
      <c r="L52" s="296"/>
      <c r="M52" s="41"/>
      <c r="N52" s="297"/>
      <c r="O52" s="298"/>
      <c r="P52" s="41"/>
      <c r="Q52" s="299"/>
      <c r="R52" s="305"/>
      <c r="S52" s="41"/>
      <c r="T52" s="41"/>
      <c r="U52" s="41"/>
      <c r="V52" s="230"/>
    </row>
    <row r="53" spans="1:22" ht="15.6">
      <c r="A53" s="41"/>
      <c r="B53" s="41"/>
      <c r="C53" s="41"/>
      <c r="D53" s="41"/>
      <c r="E53" s="41"/>
      <c r="F53" s="41"/>
      <c r="G53" s="41"/>
      <c r="H53" s="42"/>
      <c r="I53" s="42"/>
      <c r="J53" s="42"/>
      <c r="K53" s="296"/>
      <c r="L53" s="296"/>
      <c r="M53" s="41"/>
      <c r="N53" s="297"/>
      <c r="O53" s="298"/>
      <c r="P53" s="41"/>
      <c r="Q53" s="299"/>
      <c r="R53" s="305"/>
      <c r="S53" s="41"/>
      <c r="T53" s="41"/>
      <c r="U53" s="41"/>
      <c r="V53" s="230"/>
    </row>
    <row r="54" spans="1:22" ht="15.6">
      <c r="A54" s="41"/>
      <c r="B54" s="41"/>
      <c r="C54" s="41"/>
      <c r="D54" s="41"/>
      <c r="E54" s="41"/>
      <c r="F54" s="41"/>
      <c r="G54" s="41"/>
      <c r="H54" s="42"/>
      <c r="I54" s="42"/>
      <c r="J54" s="42"/>
      <c r="K54" s="296"/>
      <c r="L54" s="296"/>
      <c r="M54" s="41"/>
      <c r="N54" s="297"/>
      <c r="O54" s="298"/>
      <c r="P54" s="41"/>
      <c r="Q54" s="299"/>
      <c r="R54" s="305"/>
      <c r="S54" s="41"/>
      <c r="T54" s="41"/>
      <c r="U54" s="41"/>
      <c r="V54" s="230"/>
    </row>
    <row r="55" spans="1:22" ht="15.6">
      <c r="A55" s="41"/>
      <c r="B55" s="41"/>
      <c r="C55" s="41"/>
      <c r="D55" s="41"/>
      <c r="E55" s="41"/>
      <c r="F55" s="41"/>
      <c r="G55" s="41"/>
      <c r="H55" s="42"/>
      <c r="I55" s="42"/>
      <c r="J55" s="42"/>
      <c r="K55" s="296"/>
      <c r="L55" s="296"/>
      <c r="M55" s="41"/>
      <c r="N55" s="297"/>
      <c r="O55" s="298"/>
      <c r="P55" s="299"/>
      <c r="Q55" s="299"/>
      <c r="R55" s="305"/>
      <c r="S55" s="41"/>
      <c r="T55" s="41"/>
      <c r="U55" s="41"/>
      <c r="V55" s="230"/>
    </row>
    <row r="56" spans="1:22" ht="15.6">
      <c r="A56" s="41"/>
      <c r="B56" s="41"/>
      <c r="C56" s="41"/>
      <c r="D56" s="41"/>
      <c r="E56" s="41"/>
      <c r="F56" s="41"/>
      <c r="G56" s="41"/>
      <c r="H56" s="42"/>
      <c r="I56" s="42"/>
      <c r="J56" s="42"/>
      <c r="K56" s="296"/>
      <c r="L56" s="296"/>
      <c r="M56" s="41"/>
      <c r="N56" s="297"/>
      <c r="O56" s="298"/>
      <c r="P56" s="41"/>
      <c r="Q56" s="299"/>
      <c r="R56" s="305"/>
      <c r="S56" s="41"/>
      <c r="T56" s="41"/>
      <c r="U56" s="41"/>
      <c r="V56" s="230"/>
    </row>
    <row r="57" spans="1:22" ht="15.6">
      <c r="A57" s="41"/>
      <c r="B57" s="41"/>
      <c r="C57" s="41"/>
      <c r="D57" s="41"/>
      <c r="E57" s="41"/>
      <c r="F57" s="41"/>
      <c r="G57" s="41"/>
      <c r="H57" s="42"/>
      <c r="I57" s="42"/>
      <c r="J57" s="42"/>
      <c r="K57" s="296"/>
      <c r="L57" s="296"/>
      <c r="M57" s="41"/>
      <c r="N57" s="297"/>
      <c r="O57" s="298"/>
      <c r="P57" s="299"/>
      <c r="Q57" s="299"/>
      <c r="R57" s="305"/>
      <c r="S57" s="41"/>
      <c r="T57" s="41"/>
      <c r="U57" s="41"/>
      <c r="V57" s="230"/>
    </row>
    <row r="58" spans="1:22" ht="15.6">
      <c r="A58" s="41"/>
      <c r="B58" s="41"/>
      <c r="C58" s="41"/>
      <c r="D58" s="41"/>
      <c r="E58" s="41"/>
      <c r="F58" s="41"/>
      <c r="G58" s="41"/>
      <c r="H58" s="42"/>
      <c r="I58" s="42"/>
      <c r="J58" s="42"/>
      <c r="K58" s="296"/>
      <c r="L58" s="296"/>
      <c r="M58" s="41"/>
      <c r="N58" s="297"/>
      <c r="O58" s="298"/>
      <c r="P58" s="299"/>
      <c r="Q58" s="299"/>
      <c r="R58" s="305"/>
      <c r="S58" s="41"/>
      <c r="T58" s="41"/>
      <c r="U58" s="41"/>
      <c r="V58" s="230"/>
    </row>
    <row r="59" spans="1:22" ht="15.6">
      <c r="A59" s="41"/>
      <c r="B59" s="41"/>
      <c r="C59" s="41"/>
      <c r="D59" s="41"/>
      <c r="E59" s="41"/>
      <c r="F59" s="41"/>
      <c r="G59" s="41"/>
      <c r="H59" s="42"/>
      <c r="I59" s="42"/>
      <c r="J59" s="42"/>
      <c r="K59" s="296"/>
      <c r="L59" s="296"/>
      <c r="M59" s="41"/>
      <c r="N59" s="297"/>
      <c r="O59" s="298"/>
      <c r="P59" s="299"/>
      <c r="Q59" s="299"/>
      <c r="R59" s="305"/>
      <c r="S59" s="41"/>
      <c r="T59" s="41"/>
      <c r="U59" s="41"/>
      <c r="V59" s="230"/>
    </row>
    <row r="60" spans="1:22" ht="15.6">
      <c r="A60" s="41"/>
      <c r="B60" s="41"/>
      <c r="C60" s="41"/>
      <c r="D60" s="41"/>
      <c r="E60" s="41"/>
      <c r="F60" s="41"/>
      <c r="G60" s="41"/>
      <c r="H60" s="42"/>
      <c r="I60" s="42"/>
      <c r="J60" s="42"/>
      <c r="K60" s="296"/>
      <c r="L60" s="296"/>
      <c r="M60" s="41"/>
      <c r="N60" s="297"/>
      <c r="O60" s="298"/>
      <c r="P60" s="299"/>
      <c r="Q60" s="299"/>
      <c r="R60" s="305"/>
      <c r="S60" s="41"/>
      <c r="T60" s="41"/>
      <c r="U60" s="41"/>
      <c r="V60" s="230"/>
    </row>
    <row r="61" spans="1:22" ht="15.6">
      <c r="A61" s="41"/>
      <c r="B61" s="41"/>
      <c r="C61" s="41"/>
      <c r="D61" s="41"/>
      <c r="E61" s="41"/>
      <c r="F61" s="41"/>
      <c r="G61" s="41"/>
      <c r="H61" s="42"/>
      <c r="I61" s="42"/>
      <c r="J61" s="42"/>
      <c r="K61" s="296"/>
      <c r="L61" s="296"/>
      <c r="M61" s="41"/>
      <c r="N61" s="297"/>
      <c r="O61" s="298"/>
      <c r="P61" s="299"/>
      <c r="Q61" s="299"/>
      <c r="R61" s="305"/>
      <c r="S61" s="41"/>
      <c r="T61" s="41"/>
      <c r="U61" s="41"/>
      <c r="V61" s="230"/>
    </row>
    <row r="62" spans="1:22" ht="15.6">
      <c r="A62" s="41"/>
      <c r="B62" s="41"/>
      <c r="C62" s="41"/>
      <c r="D62" s="41"/>
      <c r="E62" s="41"/>
      <c r="F62" s="41"/>
      <c r="G62" s="41"/>
      <c r="H62" s="42"/>
      <c r="I62" s="42"/>
      <c r="J62" s="42"/>
      <c r="K62" s="296"/>
      <c r="L62" s="296"/>
      <c r="M62" s="41"/>
      <c r="N62" s="297"/>
      <c r="O62" s="298"/>
      <c r="P62" s="299"/>
      <c r="Q62" s="299"/>
      <c r="R62" s="305"/>
      <c r="S62" s="41"/>
    </row>
    <row r="63" spans="1:22" ht="15.6">
      <c r="A63" s="41"/>
      <c r="B63" s="41"/>
      <c r="C63" s="41"/>
      <c r="D63" s="41"/>
      <c r="E63" s="41"/>
      <c r="F63" s="41"/>
      <c r="G63" s="41"/>
      <c r="H63" s="42"/>
      <c r="I63" s="42"/>
      <c r="J63" s="42"/>
      <c r="K63" s="296"/>
      <c r="L63" s="296"/>
      <c r="M63" s="41"/>
      <c r="N63" s="297"/>
      <c r="O63" s="298"/>
      <c r="P63" s="299"/>
      <c r="Q63" s="299"/>
      <c r="R63" s="305"/>
      <c r="S63" s="41"/>
    </row>
    <row r="64" spans="1:22" ht="15.6">
      <c r="A64" s="41"/>
      <c r="B64" s="41"/>
      <c r="C64" s="41"/>
      <c r="D64" s="41"/>
      <c r="E64" s="41"/>
      <c r="F64" s="41"/>
      <c r="G64" s="41"/>
      <c r="H64" s="42"/>
      <c r="I64" s="42"/>
      <c r="J64" s="42"/>
      <c r="K64" s="296"/>
      <c r="L64" s="296"/>
      <c r="M64" s="41"/>
      <c r="N64" s="297"/>
      <c r="O64" s="298"/>
      <c r="P64" s="299"/>
      <c r="Q64" s="299"/>
      <c r="R64" s="305"/>
      <c r="S64" s="41"/>
    </row>
    <row r="65" spans="1:19" ht="15.6">
      <c r="A65" s="41"/>
      <c r="B65" s="41"/>
      <c r="C65" s="41"/>
      <c r="D65" s="41"/>
      <c r="E65" s="41"/>
      <c r="F65" s="41"/>
      <c r="G65" s="41"/>
      <c r="H65" s="42"/>
      <c r="I65" s="42"/>
      <c r="J65" s="42"/>
      <c r="K65" s="296"/>
      <c r="L65" s="296"/>
      <c r="M65" s="41"/>
      <c r="N65" s="297"/>
      <c r="O65" s="298"/>
      <c r="P65" s="299"/>
      <c r="Q65" s="299"/>
      <c r="R65" s="305"/>
      <c r="S65" s="41"/>
    </row>
    <row r="66" spans="1:19" ht="15.6">
      <c r="A66" s="41"/>
      <c r="B66" s="41"/>
      <c r="C66" s="41"/>
      <c r="D66" s="41"/>
      <c r="E66" s="41"/>
      <c r="F66" s="41"/>
      <c r="G66" s="41"/>
      <c r="H66" s="42"/>
      <c r="I66" s="42"/>
      <c r="J66" s="42"/>
      <c r="K66" s="296"/>
      <c r="L66" s="296"/>
      <c r="M66" s="41"/>
      <c r="N66" s="297"/>
      <c r="O66" s="298"/>
      <c r="P66" s="299"/>
      <c r="Q66" s="299"/>
      <c r="R66" s="305"/>
      <c r="S66" s="41"/>
    </row>
    <row r="67" spans="1:19" ht="15.6">
      <c r="A67" s="41"/>
      <c r="B67" s="41"/>
      <c r="C67" s="41"/>
      <c r="D67" s="41"/>
      <c r="E67" s="41"/>
      <c r="F67" s="41"/>
      <c r="G67" s="41"/>
      <c r="H67" s="42"/>
      <c r="I67" s="42"/>
      <c r="J67" s="42"/>
      <c r="K67" s="296"/>
      <c r="L67" s="296"/>
      <c r="M67" s="41"/>
      <c r="N67" s="297"/>
      <c r="O67" s="298"/>
      <c r="P67" s="299"/>
      <c r="Q67" s="299"/>
      <c r="R67" s="305"/>
      <c r="S67" s="41"/>
    </row>
    <row r="68" spans="1:19" ht="15.6">
      <c r="A68" s="41"/>
      <c r="B68" s="41"/>
      <c r="C68" s="41"/>
      <c r="D68" s="41"/>
      <c r="E68" s="41"/>
      <c r="F68" s="41"/>
      <c r="G68" s="41"/>
      <c r="H68" s="42"/>
      <c r="I68" s="42"/>
      <c r="J68" s="42"/>
      <c r="K68" s="296"/>
      <c r="L68" s="296"/>
      <c r="M68" s="41"/>
      <c r="N68" s="297"/>
      <c r="O68" s="298"/>
      <c r="P68" s="41"/>
      <c r="Q68" s="299"/>
      <c r="R68" s="305"/>
      <c r="S68" s="41"/>
    </row>
    <row r="69" spans="1:19" ht="15.6">
      <c r="A69" s="41"/>
      <c r="B69" s="41"/>
      <c r="C69" s="41"/>
      <c r="D69" s="41"/>
      <c r="E69" s="41"/>
      <c r="F69" s="41"/>
      <c r="G69" s="41"/>
      <c r="H69" s="42"/>
      <c r="I69" s="42"/>
      <c r="J69" s="42"/>
      <c r="K69" s="296"/>
      <c r="L69" s="296"/>
      <c r="M69" s="41"/>
      <c r="N69" s="297"/>
      <c r="O69" s="298"/>
      <c r="P69" s="41"/>
      <c r="Q69" s="299"/>
      <c r="R69" s="305"/>
      <c r="S69" s="41"/>
    </row>
    <row r="70" spans="1:19" ht="15.6">
      <c r="A70" s="41"/>
      <c r="B70" s="41"/>
      <c r="C70" s="41"/>
      <c r="D70" s="41"/>
      <c r="E70" s="41"/>
      <c r="F70" s="41"/>
      <c r="G70" s="41"/>
      <c r="H70" s="42"/>
      <c r="I70" s="42"/>
      <c r="J70" s="42"/>
      <c r="K70" s="296"/>
      <c r="L70" s="296"/>
      <c r="M70" s="41"/>
      <c r="N70" s="297"/>
      <c r="O70" s="298"/>
      <c r="P70" s="41"/>
      <c r="Q70" s="299"/>
      <c r="R70" s="305"/>
      <c r="S70" s="41"/>
    </row>
    <row r="71" spans="1:19" ht="15.6">
      <c r="A71" s="41"/>
      <c r="B71" s="41"/>
      <c r="C71" s="41"/>
      <c r="D71" s="41"/>
      <c r="E71" s="41"/>
      <c r="F71" s="41"/>
      <c r="G71" s="41"/>
      <c r="H71" s="42"/>
      <c r="I71" s="42"/>
      <c r="J71" s="42"/>
      <c r="K71" s="296"/>
      <c r="L71" s="296"/>
      <c r="M71" s="41"/>
      <c r="N71" s="297"/>
      <c r="O71" s="298"/>
      <c r="P71" s="299"/>
      <c r="Q71" s="299"/>
      <c r="R71" s="305"/>
      <c r="S71" s="41"/>
    </row>
    <row r="72" spans="1:19" ht="15.6">
      <c r="A72" s="41"/>
      <c r="B72" s="41"/>
      <c r="C72" s="41"/>
      <c r="D72" s="41"/>
      <c r="E72" s="41"/>
      <c r="F72" s="41"/>
      <c r="G72" s="41"/>
      <c r="H72" s="42"/>
      <c r="I72" s="42"/>
      <c r="J72" s="42"/>
      <c r="K72" s="296"/>
      <c r="L72" s="296"/>
      <c r="M72" s="41"/>
      <c r="N72" s="297"/>
      <c r="O72" s="298"/>
      <c r="P72" s="41"/>
      <c r="Q72" s="299"/>
      <c r="R72" s="305"/>
      <c r="S72" s="41"/>
    </row>
    <row r="73" spans="1:19" ht="15.6">
      <c r="A73" s="41"/>
      <c r="B73" s="41"/>
      <c r="C73" s="41"/>
      <c r="D73" s="41"/>
      <c r="E73" s="41"/>
      <c r="F73" s="41"/>
      <c r="G73" s="41"/>
      <c r="H73" s="42"/>
      <c r="I73" s="42"/>
      <c r="J73" s="42"/>
      <c r="K73" s="296"/>
      <c r="L73" s="296"/>
      <c r="M73" s="41"/>
      <c r="N73" s="297"/>
      <c r="O73" s="298"/>
      <c r="P73" s="41"/>
      <c r="Q73" s="299"/>
      <c r="R73" s="305"/>
      <c r="S73" s="41"/>
    </row>
    <row r="74" spans="1:19" ht="15.6">
      <c r="A74" s="41"/>
      <c r="B74" s="41"/>
      <c r="C74" s="41"/>
      <c r="D74" s="41"/>
      <c r="E74" s="41"/>
      <c r="F74" s="41"/>
      <c r="G74" s="41"/>
      <c r="H74" s="42"/>
      <c r="I74" s="42"/>
      <c r="J74" s="42"/>
      <c r="K74" s="296"/>
      <c r="L74" s="296"/>
      <c r="M74" s="41"/>
      <c r="N74" s="297"/>
      <c r="O74" s="298"/>
      <c r="P74" s="41"/>
      <c r="Q74" s="299"/>
      <c r="R74" s="305"/>
      <c r="S74" s="41"/>
    </row>
  </sheetData>
  <conditionalFormatting sqref="O2:O74">
    <cfRule type="expression" dxfId="192" priority="1">
      <formula>ISNA($O2)</formula>
    </cfRule>
  </conditionalFormatting>
  <conditionalFormatting sqref="S26">
    <cfRule type="expression" dxfId="191" priority="2">
      <formula>ISNA(#REF!)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C543-4A29-4D5B-981F-781C85056994}">
  <sheetPr codeName="Sheet4"/>
  <dimension ref="A1:BJ79"/>
  <sheetViews>
    <sheetView showGridLines="0" zoomScale="64" zoomScaleNormal="64" workbookViewId="0">
      <pane ySplit="5" topLeftCell="A6" activePane="bottomLeft" state="frozen"/>
      <selection pane="bottomLeft" activeCell="AH19" sqref="AH19"/>
    </sheetView>
  </sheetViews>
  <sheetFormatPr defaultColWidth="5.6640625" defaultRowHeight="22.05" customHeight="1"/>
  <cols>
    <col min="1" max="1" width="5.6640625" style="109"/>
    <col min="2" max="6" width="5.6640625" style="108"/>
    <col min="7" max="7" width="5.6640625" style="109"/>
    <col min="8" max="18" width="5.6640625" style="108"/>
    <col min="19" max="19" width="5.6640625" style="109"/>
    <col min="20" max="23" width="5.6640625" style="108"/>
    <col min="24" max="25" width="5.6640625" style="159"/>
    <col min="26" max="26" width="5.6640625" style="109"/>
    <col min="27" max="29" width="5.6640625" style="108"/>
    <col min="30" max="30" width="5.6640625" style="158"/>
    <col min="31" max="33" width="5.6640625" style="108"/>
    <col min="34" max="34" width="10.5546875" style="158" bestFit="1" customWidth="1"/>
    <col min="35" max="35" width="10.88671875" style="109" bestFit="1" customWidth="1"/>
    <col min="36" max="36" width="12.21875" style="109" bestFit="1" customWidth="1"/>
    <col min="37" max="37" width="17.88671875" style="109" customWidth="1"/>
    <col min="38" max="38" width="12.88671875" style="108" bestFit="1" customWidth="1"/>
    <col min="39" max="39" width="12.88671875" style="108" customWidth="1"/>
    <col min="40" max="40" width="11.6640625" style="108" customWidth="1"/>
    <col min="41" max="41" width="20.5546875" style="108" bestFit="1" customWidth="1"/>
    <col min="42" max="42" width="5.6640625" style="108"/>
    <col min="43" max="53" width="0" style="108" hidden="1" customWidth="1"/>
    <col min="54" max="61" width="5.6640625" style="108"/>
    <col min="62" max="62" width="0" style="108" hidden="1" customWidth="1"/>
    <col min="63" max="16384" width="5.6640625" style="108"/>
  </cols>
  <sheetData>
    <row r="1" spans="1:62" ht="22.05" customHeight="1" thickTop="1" thickBot="1">
      <c r="A1" s="387"/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X1" s="158"/>
      <c r="Y1" s="158"/>
      <c r="AA1" s="109"/>
      <c r="AB1" s="109"/>
      <c r="AC1" s="109"/>
      <c r="AE1" s="109"/>
      <c r="AF1" s="109"/>
      <c r="AG1" s="109"/>
      <c r="AQ1" s="388" t="s">
        <v>3150</v>
      </c>
      <c r="AR1" s="389"/>
      <c r="AS1" s="389"/>
      <c r="AT1" s="389"/>
      <c r="AU1" s="389"/>
      <c r="AV1" s="389"/>
      <c r="AW1" s="389"/>
      <c r="AX1" s="389"/>
      <c r="AY1" s="389"/>
      <c r="AZ1" s="390"/>
    </row>
    <row r="2" spans="1:62" ht="22.05" customHeight="1" thickTop="1" thickBot="1">
      <c r="B2" s="109"/>
      <c r="C2" s="109"/>
      <c r="D2" s="109"/>
      <c r="E2" s="109"/>
      <c r="F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T2" s="109"/>
      <c r="AH2" s="160" t="s">
        <v>3166</v>
      </c>
      <c r="AI2" s="161" t="s">
        <v>3167</v>
      </c>
      <c r="AJ2" s="162" t="s">
        <v>3169</v>
      </c>
      <c r="AK2" s="162" t="s">
        <v>3172</v>
      </c>
      <c r="AL2" s="162" t="s">
        <v>3168</v>
      </c>
      <c r="AM2" s="163" t="s">
        <v>3171</v>
      </c>
      <c r="AN2" s="164" t="s">
        <v>1</v>
      </c>
      <c r="AO2" s="164" t="s">
        <v>3170</v>
      </c>
      <c r="AQ2" s="165">
        <v>1</v>
      </c>
      <c r="AR2" s="109">
        <v>2</v>
      </c>
      <c r="AS2" s="109">
        <v>3</v>
      </c>
      <c r="AT2" s="109">
        <v>4</v>
      </c>
      <c r="AU2" s="109">
        <v>5</v>
      </c>
      <c r="AV2" s="109">
        <v>6</v>
      </c>
      <c r="AW2" s="109">
        <v>7</v>
      </c>
      <c r="AX2" s="109">
        <v>8</v>
      </c>
      <c r="AY2" s="109">
        <v>9</v>
      </c>
      <c r="AZ2" s="166">
        <v>10</v>
      </c>
    </row>
    <row r="3" spans="1:62" ht="22.05" customHeight="1" thickTop="1" thickBot="1">
      <c r="A3" s="108"/>
      <c r="C3" s="109"/>
      <c r="G3" s="108"/>
      <c r="I3" s="109"/>
      <c r="M3" s="109"/>
      <c r="AH3" s="167">
        <f>WMS!AG3</f>
        <v>2160</v>
      </c>
      <c r="AI3" s="168">
        <f>WMS!AF3</f>
        <v>1548</v>
      </c>
      <c r="AJ3" s="169">
        <f>AH3-AI3</f>
        <v>612</v>
      </c>
      <c r="AK3" s="169" t="s">
        <v>3173</v>
      </c>
      <c r="AL3" s="170">
        <f>AI3/AH3</f>
        <v>0.71666666666666667</v>
      </c>
      <c r="AM3" s="171">
        <v>1</v>
      </c>
      <c r="AN3" s="172">
        <f>WMS!AH2</f>
        <v>889857.04000000644</v>
      </c>
      <c r="AO3" s="172">
        <v>1756000</v>
      </c>
      <c r="AQ3" s="173"/>
      <c r="AR3" s="174"/>
      <c r="AS3" s="175"/>
      <c r="AT3" s="176"/>
      <c r="AU3" s="177"/>
      <c r="AV3" s="178"/>
      <c r="AW3" s="179"/>
      <c r="AX3" s="180"/>
      <c r="AY3" s="181"/>
      <c r="AZ3" s="182"/>
    </row>
    <row r="4" spans="1:62" ht="22.05" customHeight="1" thickTop="1">
      <c r="AM4" s="112"/>
      <c r="AN4" s="207"/>
      <c r="AO4" s="207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</row>
    <row r="5" spans="1:62" s="185" customFormat="1" ht="22.05" customHeight="1" thickBot="1">
      <c r="A5" s="183"/>
      <c r="B5" s="183"/>
      <c r="C5" s="184" t="s">
        <v>3132</v>
      </c>
      <c r="D5" s="184" t="s">
        <v>3132</v>
      </c>
      <c r="G5" s="183"/>
      <c r="H5" s="183"/>
      <c r="I5" s="184" t="s">
        <v>3131</v>
      </c>
      <c r="J5" s="184" t="s">
        <v>3131</v>
      </c>
      <c r="N5" s="183"/>
      <c r="O5" s="184" t="s">
        <v>3130</v>
      </c>
      <c r="P5" s="184" t="s">
        <v>3130</v>
      </c>
      <c r="S5" s="183"/>
      <c r="T5" s="183"/>
      <c r="U5" s="184" t="s">
        <v>3129</v>
      </c>
      <c r="V5" s="184" t="s">
        <v>3129</v>
      </c>
      <c r="X5" s="186"/>
      <c r="Y5" s="186"/>
      <c r="Z5" s="183"/>
      <c r="AA5" s="184" t="s">
        <v>3128</v>
      </c>
      <c r="AB5" s="184" t="s">
        <v>3128</v>
      </c>
      <c r="AD5" s="187"/>
      <c r="AF5" s="184" t="s">
        <v>3127</v>
      </c>
      <c r="AH5" s="187"/>
      <c r="AI5" s="391" t="s">
        <v>3186</v>
      </c>
      <c r="AJ5" s="391"/>
      <c r="AK5" s="391"/>
      <c r="AL5" s="201"/>
      <c r="AM5" s="208"/>
      <c r="AN5" s="392" t="s">
        <v>3282</v>
      </c>
      <c r="AO5" s="392"/>
      <c r="AP5" s="208"/>
      <c r="AQ5" s="208"/>
      <c r="AR5" s="208"/>
      <c r="AS5" s="208"/>
      <c r="AT5" s="208"/>
      <c r="AU5" s="209"/>
      <c r="AV5" s="209"/>
      <c r="AW5" s="209"/>
      <c r="AX5" s="209"/>
      <c r="AY5" s="209"/>
      <c r="AZ5" s="209"/>
      <c r="BA5" s="209"/>
      <c r="BB5" s="209"/>
    </row>
    <row r="6" spans="1:62" ht="22.05" customHeight="1" thickTop="1" thickBot="1">
      <c r="A6" s="158">
        <f>SUMIF(WMS!$AG$5:$AG$2564,$C$5&amp;$B6,WMS!$AF$5:$AF$2564)</f>
        <v>8</v>
      </c>
      <c r="B6" s="109">
        <v>21</v>
      </c>
      <c r="C6" s="188"/>
      <c r="D6" s="188"/>
      <c r="E6" s="192" t="s">
        <v>3156</v>
      </c>
      <c r="F6" s="190">
        <f>SUMIF(WMS!$AG$5:$AG$2564,$D$5&amp;$E6,WMS!$AF$5:$AF$2564)</f>
        <v>10</v>
      </c>
      <c r="G6" s="158">
        <f>SUMIF(WMS!$AG$5:$AG$2564,$I$5&amp;$H6,WMS!$AF$5:$AF$2564)</f>
        <v>10</v>
      </c>
      <c r="H6" s="191">
        <v>21</v>
      </c>
      <c r="I6" s="188"/>
      <c r="J6" s="188"/>
      <c r="K6" s="192" t="s">
        <v>3156</v>
      </c>
      <c r="L6" s="190">
        <f>SUMIF(WMS!$AG$5:$AG$2564,$J$5&amp;$K6,WMS!$AF$5:$AF$2564)</f>
        <v>10</v>
      </c>
      <c r="M6" s="158">
        <f>SUMIF(WMS!$AG$5:$AG$2564,$O$5&amp;$N6,WMS!$AF$5:$AF$2564)</f>
        <v>10</v>
      </c>
      <c r="N6" s="191">
        <v>21</v>
      </c>
      <c r="O6" s="188"/>
      <c r="P6" s="188"/>
      <c r="Q6" s="192" t="s">
        <v>3156</v>
      </c>
      <c r="R6" s="190">
        <f>SUMIF(WMS!$AG$5:$AG$2564,$P$5&amp;$Q6,WMS!$AF$5:$AF$2564)</f>
        <v>10</v>
      </c>
      <c r="S6" s="158">
        <f>SUMIF(WMS!$AG$5:$AG$2564,$U$5&amp;$T6,WMS!$AF$5:$AF$2564)</f>
        <v>10</v>
      </c>
      <c r="T6" s="191">
        <v>21</v>
      </c>
      <c r="U6" s="188"/>
      <c r="V6" s="188"/>
      <c r="W6" s="192" t="s">
        <v>3156</v>
      </c>
      <c r="X6" s="190">
        <f>SUMIF(WMS!$AG$5:$AG$2564,$V$5&amp;$W6,WMS!$AF$5:$AF$2564)</f>
        <v>7</v>
      </c>
      <c r="Y6" s="159">
        <f>SUMIF(WMS!$AG$5:$AG$2564,$AA$5&amp;$Z6,WMS!$AF$5:$AF$2564)</f>
        <v>9</v>
      </c>
      <c r="Z6" s="191">
        <v>21</v>
      </c>
      <c r="AA6" s="188"/>
      <c r="AB6" s="188"/>
      <c r="AC6" s="192" t="s">
        <v>3156</v>
      </c>
      <c r="AD6" s="158">
        <f>SUMIF(WMS!$AG$5:$AG$2564,$AB$5&amp;$AC6,WMS!$AF$5:$AF$2564)</f>
        <v>10</v>
      </c>
      <c r="AF6" s="188"/>
      <c r="AG6" s="192" t="s">
        <v>3156</v>
      </c>
      <c r="AH6" s="158">
        <f>SUMIF(WMS!$AG$5:$AG$2564,$AF$5&amp;$AG6,WMS!$AF$5:$AF$2564)</f>
        <v>7</v>
      </c>
      <c r="AL6" s="109"/>
      <c r="AM6" s="117"/>
      <c r="AN6" s="226"/>
      <c r="AO6" s="226"/>
      <c r="AP6" s="117"/>
      <c r="AQ6" s="117"/>
      <c r="AR6" s="117"/>
      <c r="AS6" s="117"/>
      <c r="AT6" s="117"/>
      <c r="AU6" s="112"/>
      <c r="AV6" s="112"/>
      <c r="AW6" s="112"/>
      <c r="AX6" s="112"/>
      <c r="AY6" s="112"/>
      <c r="AZ6" s="112"/>
      <c r="BA6" s="112"/>
      <c r="BB6" s="112"/>
      <c r="BJ6" s="108" t="s">
        <v>3280</v>
      </c>
    </row>
    <row r="7" spans="1:62" ht="22.05" customHeight="1" thickTop="1" thickBot="1">
      <c r="A7" s="158">
        <f>SUMIF(WMS!$AG$5:$AG$2564,$C$5&amp;$B7,WMS!$AF$5:$AF$2564)</f>
        <v>7</v>
      </c>
      <c r="B7" s="109">
        <v>22</v>
      </c>
      <c r="C7" s="188"/>
      <c r="D7" s="188"/>
      <c r="E7" s="192" t="s">
        <v>3157</v>
      </c>
      <c r="F7" s="190">
        <f>SUMIF(WMS!$AG$5:$AG$2564,$D$5&amp;$E7,WMS!$AF$5:$AF$2564)</f>
        <v>10</v>
      </c>
      <c r="G7" s="158">
        <f>SUMIF(WMS!$AG$5:$AG$2564,$I$5&amp;$H7,WMS!$AF$5:$AF$2564)</f>
        <v>9</v>
      </c>
      <c r="H7" s="191">
        <v>22</v>
      </c>
      <c r="I7" s="188"/>
      <c r="J7" s="188"/>
      <c r="K7" s="192" t="s">
        <v>3157</v>
      </c>
      <c r="L7" s="190">
        <f>SUMIF(WMS!$AG$5:$AG$2564,$J$5&amp;$K7,WMS!$AF$5:$AF$2564)</f>
        <v>10</v>
      </c>
      <c r="M7" s="158">
        <f>SUMIF(WMS!$AG$5:$AG$2564,$O$5&amp;$N7,WMS!$AF$5:$AF$2564)</f>
        <v>10</v>
      </c>
      <c r="N7" s="191">
        <v>22</v>
      </c>
      <c r="O7" s="188"/>
      <c r="P7" s="188"/>
      <c r="Q7" s="192" t="s">
        <v>3157</v>
      </c>
      <c r="R7" s="190">
        <f>SUMIF(WMS!$AG$5:$AG$2564,$P$5&amp;$Q7,WMS!$AF$5:$AF$2564)</f>
        <v>10</v>
      </c>
      <c r="S7" s="158">
        <f>SUMIF(WMS!$AG$5:$AG$2564,$U$5&amp;$T7,WMS!$AF$5:$AF$2564)</f>
        <v>10</v>
      </c>
      <c r="T7" s="191">
        <v>22</v>
      </c>
      <c r="U7" s="188"/>
      <c r="V7" s="188"/>
      <c r="W7" s="192" t="s">
        <v>3157</v>
      </c>
      <c r="X7" s="190">
        <f>SUMIF(WMS!$AG$5:$AG$2564,$V$5&amp;$W7,WMS!$AF$5:$AF$2564)</f>
        <v>9</v>
      </c>
      <c r="Y7" s="159">
        <f>SUMIF(WMS!$AG$5:$AG$2564,$AA$5&amp;$Z7,WMS!$AF$5:$AF$2564)</f>
        <v>10</v>
      </c>
      <c r="Z7" s="191">
        <v>22</v>
      </c>
      <c r="AA7" s="188"/>
      <c r="AB7" s="188"/>
      <c r="AC7" s="192" t="s">
        <v>3157</v>
      </c>
      <c r="AD7" s="158">
        <f>SUMIF(WMS!$AG$5:$AG$2564,$AB$5&amp;$AC7,WMS!$AF$5:$AF$2564)</f>
        <v>8</v>
      </c>
      <c r="AF7" s="188"/>
      <c r="AG7" s="192" t="s">
        <v>3157</v>
      </c>
      <c r="AH7" s="158">
        <f>SUMIF(WMS!$AG$5:$AG$2564,$AF$5&amp;$AG7,WMS!$AF$5:$AF$2564)</f>
        <v>10</v>
      </c>
      <c r="AI7" s="108"/>
      <c r="AJ7" s="202" t="s">
        <v>3183</v>
      </c>
      <c r="AK7" s="108"/>
      <c r="AL7" s="109"/>
      <c r="AM7" s="117"/>
      <c r="AN7" s="228" t="s">
        <v>3127</v>
      </c>
      <c r="AO7" s="229" t="s">
        <v>3280</v>
      </c>
      <c r="AP7" s="112"/>
      <c r="AQ7" s="112"/>
      <c r="AR7" s="112"/>
      <c r="AS7" s="117"/>
      <c r="AT7" s="112"/>
      <c r="AU7" s="112"/>
      <c r="AV7" s="112"/>
      <c r="AW7" s="112"/>
      <c r="AX7" s="112"/>
      <c r="AY7" s="112"/>
      <c r="AZ7" s="112"/>
      <c r="BA7" s="112"/>
      <c r="BB7" s="112"/>
      <c r="BJ7" s="108" t="s">
        <v>3281</v>
      </c>
    </row>
    <row r="8" spans="1:62" ht="22.05" customHeight="1" thickTop="1" thickBot="1">
      <c r="A8" s="158">
        <f>SUMIF(WMS!$AG$5:$AG$2564,$C$5&amp;$B8,WMS!$AF$5:$AF$2564)</f>
        <v>8</v>
      </c>
      <c r="B8" s="109">
        <v>23</v>
      </c>
      <c r="C8" s="188"/>
      <c r="D8" s="188"/>
      <c r="E8" s="192" t="s">
        <v>3158</v>
      </c>
      <c r="F8" s="190">
        <f>SUMIF(WMS!$AG$5:$AG$2564,$D$5&amp;$E8,WMS!$AF$5:$AF$2564)</f>
        <v>10</v>
      </c>
      <c r="G8" s="158">
        <f>SUMIF(WMS!$AG$5:$AG$2564,$I$5&amp;$H8,WMS!$AF$5:$AF$2564)</f>
        <v>9</v>
      </c>
      <c r="H8" s="191">
        <v>23</v>
      </c>
      <c r="I8" s="193"/>
      <c r="J8" s="188"/>
      <c r="K8" s="192" t="s">
        <v>3158</v>
      </c>
      <c r="L8" s="190">
        <f>SUMIF(WMS!$AG$5:$AG$2564,$J$5&amp;$K8,WMS!$AF$5:$AF$2564)</f>
        <v>10</v>
      </c>
      <c r="M8" s="158">
        <f>SUMIF(WMS!$AG$5:$AG$2564,$O$5&amp;$N8,WMS!$AF$5:$AF$2564)</f>
        <v>10</v>
      </c>
      <c r="N8" s="191">
        <v>23</v>
      </c>
      <c r="O8" s="188"/>
      <c r="P8" s="188"/>
      <c r="Q8" s="192" t="s">
        <v>3158</v>
      </c>
      <c r="R8" s="190">
        <f>SUMIF(WMS!$AG$5:$AG$2564,$P$5&amp;$Q8,WMS!$AF$5:$AF$2564)</f>
        <v>9</v>
      </c>
      <c r="S8" s="158">
        <f>SUMIF(WMS!$AG$5:$AG$2564,$U$5&amp;$T8,WMS!$AF$5:$AF$2564)</f>
        <v>10</v>
      </c>
      <c r="T8" s="191">
        <v>23</v>
      </c>
      <c r="U8" s="188"/>
      <c r="V8" s="193"/>
      <c r="W8" s="192" t="s">
        <v>3158</v>
      </c>
      <c r="X8" s="190">
        <f>SUMIF(WMS!$AG$5:$AG$2564,$V$5&amp;$W8,WMS!$AF$5:$AF$2564)</f>
        <v>10</v>
      </c>
      <c r="Y8" s="159">
        <f>SUMIF(WMS!$AG$5:$AG$2564,$AA$5&amp;$Z8,WMS!$AF$5:$AF$2564)</f>
        <v>9</v>
      </c>
      <c r="Z8" s="191">
        <v>23</v>
      </c>
      <c r="AA8" s="188"/>
      <c r="AB8" s="188"/>
      <c r="AC8" s="192" t="s">
        <v>3158</v>
      </c>
      <c r="AD8" s="158">
        <f>SUMIF(WMS!$AG$5:$AG$2564,$AB$5&amp;$AC8,WMS!$AF$5:$AF$2564)</f>
        <v>7</v>
      </c>
      <c r="AF8" s="188"/>
      <c r="AG8" s="192" t="s">
        <v>3158</v>
      </c>
      <c r="AH8" s="158">
        <f>SUMIF(WMS!$AG$5:$AG$2564,$AF$5&amp;$AG8,WMS!$AF$5:$AF$2564)</f>
        <v>10</v>
      </c>
      <c r="AJ8" s="202"/>
      <c r="AM8" s="112"/>
      <c r="AN8" s="112"/>
      <c r="AO8" s="227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</row>
    <row r="9" spans="1:62" ht="22.05" customHeight="1" thickTop="1" thickBot="1">
      <c r="A9" s="158">
        <f>SUMIF(WMS!$AG$5:$AG$2564,$C$5&amp;$B9,WMS!$AF$5:$AF$2564)</f>
        <v>6</v>
      </c>
      <c r="B9" s="109">
        <v>24</v>
      </c>
      <c r="C9" s="188"/>
      <c r="D9" s="188"/>
      <c r="E9" s="192" t="s">
        <v>3159</v>
      </c>
      <c r="F9" s="190">
        <f>SUMIF(WMS!$AG$5:$AG$2564,$D$5&amp;$E9,WMS!$AF$5:$AF$2564)</f>
        <v>9</v>
      </c>
      <c r="G9" s="158">
        <f>SUMIF(WMS!$AG$5:$AG$2564,$I$5&amp;$H9,WMS!$AF$5:$AF$2564)</f>
        <v>0</v>
      </c>
      <c r="H9" s="191"/>
      <c r="I9" s="194" t="s">
        <v>3165</v>
      </c>
      <c r="J9" s="195"/>
      <c r="K9" s="192" t="s">
        <v>3159</v>
      </c>
      <c r="L9" s="190">
        <f>SUMIF(WMS!$AG$5:$AG$2564,$J$5&amp;$K9,WMS!$AF$5:$AF$2564)</f>
        <v>10</v>
      </c>
      <c r="M9" s="158">
        <f>SUMIF(WMS!$AG$5:$AG$2564,$O$5&amp;$N9,WMS!$AF$5:$AF$2564)</f>
        <v>10</v>
      </c>
      <c r="N9" s="191">
        <v>24</v>
      </c>
      <c r="O9" s="188"/>
      <c r="P9" s="188"/>
      <c r="Q9" s="192" t="s">
        <v>3159</v>
      </c>
      <c r="R9" s="190">
        <f>SUMIF(WMS!$AG$5:$AG$2564,$P$5&amp;$Q9,WMS!$AF$5:$AF$2564)</f>
        <v>9</v>
      </c>
      <c r="S9" s="158">
        <f>SUMIF(WMS!$AG$5:$AG$2564,$U$5&amp;$T9,WMS!$AF$5:$AF$2564)</f>
        <v>8</v>
      </c>
      <c r="T9" s="191">
        <v>24</v>
      </c>
      <c r="U9" s="196"/>
      <c r="V9" s="194" t="s">
        <v>3165</v>
      </c>
      <c r="W9" s="192"/>
      <c r="X9" s="190">
        <f>SUMIF(WMS!$AG$5:$AG$2564,$V$5&amp;$W9,WMS!$AF$5:$AF$2564)</f>
        <v>0</v>
      </c>
      <c r="Y9" s="159">
        <f>SUMIF(WMS!$AG$5:$AG$2564,$AA$5&amp;$Z9,WMS!$AF$5:$AF$2564)</f>
        <v>8</v>
      </c>
      <c r="Z9" s="191">
        <v>24</v>
      </c>
      <c r="AA9" s="188"/>
      <c r="AB9" s="188"/>
      <c r="AC9" s="192" t="s">
        <v>3159</v>
      </c>
      <c r="AD9" s="158">
        <f>SUMIF(WMS!$AG$5:$AG$2564,$AB$5&amp;$AC9,WMS!$AF$5:$AF$2564)</f>
        <v>9</v>
      </c>
      <c r="AF9" s="188"/>
      <c r="AG9" s="192" t="s">
        <v>3159</v>
      </c>
      <c r="AH9" s="158">
        <f>SUMIF(WMS!$AG$5:$AG$2564,$AF$5&amp;$AG9,WMS!$AF$5:$AF$2564)</f>
        <v>10</v>
      </c>
      <c r="AJ9" s="202" t="s">
        <v>3184</v>
      </c>
      <c r="AN9" s="228" t="s">
        <v>3128</v>
      </c>
      <c r="AO9" s="229" t="s">
        <v>3280</v>
      </c>
    </row>
    <row r="10" spans="1:62" ht="22.05" customHeight="1" thickTop="1" thickBot="1">
      <c r="A10" s="158">
        <f>SUMIF(WMS!$AG$5:$AG$2564,$C$5&amp;$B10,WMS!$AF$5:$AF$2564)</f>
        <v>8</v>
      </c>
      <c r="B10" s="109">
        <v>25</v>
      </c>
      <c r="C10" s="188"/>
      <c r="D10" s="188"/>
      <c r="E10" s="192" t="s">
        <v>3160</v>
      </c>
      <c r="F10" s="190">
        <f>SUMIF(WMS!$AG$5:$AG$2564,$D$5&amp;$E10,WMS!$AF$5:$AF$2564)</f>
        <v>10</v>
      </c>
      <c r="G10" s="158">
        <f>SUMIF(WMS!$AG$5:$AG$2564,$I$5&amp;$H10,WMS!$AF$5:$AF$2564)</f>
        <v>10</v>
      </c>
      <c r="H10" s="191">
        <v>24</v>
      </c>
      <c r="I10" s="197"/>
      <c r="J10" s="188"/>
      <c r="K10" s="192" t="s">
        <v>3160</v>
      </c>
      <c r="L10" s="190">
        <f>SUMIF(WMS!$AG$5:$AG$2564,$J$5&amp;$K10,WMS!$AF$5:$AF$2564)</f>
        <v>10</v>
      </c>
      <c r="M10" s="158">
        <f>SUMIF(WMS!$AG$5:$AG$2564,$O$5&amp;$N10,WMS!$AF$5:$AF$2564)</f>
        <v>10</v>
      </c>
      <c r="N10" s="191">
        <v>25</v>
      </c>
      <c r="O10" s="188"/>
      <c r="P10" s="188"/>
      <c r="Q10" s="192" t="s">
        <v>3160</v>
      </c>
      <c r="R10" s="190">
        <f>SUMIF(WMS!$AG$5:$AG$2564,$P$5&amp;$Q10,WMS!$AF$5:$AF$2564)</f>
        <v>10</v>
      </c>
      <c r="S10" s="158">
        <f>SUMIF(WMS!$AG$5:$AG$2564,$U$5&amp;$T10,WMS!$AF$5:$AF$2564)</f>
        <v>9</v>
      </c>
      <c r="T10" s="191">
        <v>25</v>
      </c>
      <c r="U10" s="188"/>
      <c r="V10" s="197"/>
      <c r="W10" s="192" t="s">
        <v>3159</v>
      </c>
      <c r="X10" s="190">
        <f>SUMIF(WMS!$AG$5:$AG$2564,$V$5&amp;$W10,WMS!$AF$5:$AF$2564)</f>
        <v>8</v>
      </c>
      <c r="Y10" s="159">
        <f>SUMIF(WMS!$AG$5:$AG$2564,$AA$5&amp;$Z10,WMS!$AF$5:$AF$2564)</f>
        <v>7</v>
      </c>
      <c r="Z10" s="191">
        <v>25</v>
      </c>
      <c r="AA10" s="188"/>
      <c r="AB10" s="188"/>
      <c r="AC10" s="192" t="s">
        <v>3160</v>
      </c>
      <c r="AD10" s="158">
        <f>SUMIF(WMS!$AG$5:$AG$2564,$AB$5&amp;$AC10,WMS!$AF$5:$AF$2564)</f>
        <v>7</v>
      </c>
      <c r="AF10" s="188"/>
      <c r="AG10" s="192" t="s">
        <v>3160</v>
      </c>
      <c r="AH10" s="158">
        <f>SUMIF(WMS!$AG$5:$AG$2564,$AF$5&amp;$AG10,WMS!$AF$5:$AF$2564)</f>
        <v>10</v>
      </c>
      <c r="AJ10" s="203"/>
      <c r="AO10" s="227"/>
    </row>
    <row r="11" spans="1:62" ht="22.05" customHeight="1" thickTop="1" thickBot="1">
      <c r="A11" s="158">
        <f>SUMIF(WMS!$AG$5:$AG$2564,$C$5&amp;$B11,WMS!$AF$5:$AF$2564)</f>
        <v>5</v>
      </c>
      <c r="B11" s="109">
        <v>26</v>
      </c>
      <c r="C11" s="188"/>
      <c r="D11" s="188"/>
      <c r="E11" s="192" t="s">
        <v>3161</v>
      </c>
      <c r="F11" s="190">
        <f>SUMIF(WMS!$AG$5:$AG$2564,$D$5&amp;$E11,WMS!$AF$5:$AF$2564)</f>
        <v>10</v>
      </c>
      <c r="G11" s="158">
        <f>SUMIF(WMS!$AG$5:$AG$2564,$I$5&amp;$H11,WMS!$AF$5:$AF$2564)</f>
        <v>7</v>
      </c>
      <c r="H11" s="191">
        <v>25</v>
      </c>
      <c r="I11" s="188"/>
      <c r="J11" s="188"/>
      <c r="K11" s="192" t="s">
        <v>3161</v>
      </c>
      <c r="L11" s="190">
        <f>SUMIF(WMS!$AG$5:$AG$2564,$J$5&amp;$K11,WMS!$AF$5:$AF$2564)</f>
        <v>10</v>
      </c>
      <c r="M11" s="158">
        <f>SUMIF(WMS!$AG$5:$AG$2564,$O$5&amp;$N11,WMS!$AF$5:$AF$2564)</f>
        <v>10</v>
      </c>
      <c r="N11" s="191">
        <v>26</v>
      </c>
      <c r="O11" s="188"/>
      <c r="P11" s="188"/>
      <c r="Q11" s="192" t="s">
        <v>3161</v>
      </c>
      <c r="R11" s="190">
        <f>SUMIF(WMS!$AG$5:$AG$2564,$P$5&amp;$Q11,WMS!$AF$5:$AF$2564)</f>
        <v>9</v>
      </c>
      <c r="S11" s="158">
        <f>SUMIF(WMS!$AG$5:$AG$2564,$U$5&amp;$T11,WMS!$AF$5:$AF$2564)</f>
        <v>10</v>
      </c>
      <c r="T11" s="191">
        <v>26</v>
      </c>
      <c r="U11" s="188"/>
      <c r="V11" s="188"/>
      <c r="W11" s="192" t="s">
        <v>3160</v>
      </c>
      <c r="X11" s="190">
        <f>SUMIF(WMS!$AG$5:$AG$2564,$V$5&amp;$W11,WMS!$AF$5:$AF$2564)</f>
        <v>7</v>
      </c>
      <c r="Y11" s="159">
        <f>SUMIF(WMS!$AG$5:$AG$2564,$AA$5&amp;$Z11,WMS!$AF$5:$AF$2564)</f>
        <v>7</v>
      </c>
      <c r="Z11" s="191">
        <v>26</v>
      </c>
      <c r="AA11" s="188"/>
      <c r="AB11" s="188"/>
      <c r="AC11" s="192" t="s">
        <v>3161</v>
      </c>
      <c r="AD11" s="158">
        <f>SUMIF(WMS!$AG$5:$AG$2564,$AB$5&amp;$AC11,WMS!$AF$5:$AF$2564)</f>
        <v>5</v>
      </c>
      <c r="AF11" s="188"/>
      <c r="AG11" s="192" t="s">
        <v>3161</v>
      </c>
      <c r="AH11" s="158">
        <f>SUMIF(WMS!$AG$5:$AG$2564,$AF$5&amp;$AG11,WMS!$AF$5:$AF$2564)</f>
        <v>9</v>
      </c>
      <c r="AJ11" s="202" t="s">
        <v>3185</v>
      </c>
      <c r="AN11" s="228" t="s">
        <v>3129</v>
      </c>
      <c r="AO11" s="229" t="s">
        <v>3280</v>
      </c>
    </row>
    <row r="12" spans="1:62" ht="22.05" customHeight="1" thickTop="1" thickBot="1">
      <c r="A12" s="158">
        <f>SUMIF(WMS!$AG$5:$AG$2564,$C$5&amp;$B12,WMS!$AF$5:$AF$2564)</f>
        <v>5</v>
      </c>
      <c r="B12" s="109">
        <v>27</v>
      </c>
      <c r="C12" s="188"/>
      <c r="D12" s="188"/>
      <c r="E12" s="192" t="s">
        <v>3162</v>
      </c>
      <c r="F12" s="190">
        <f>SUMIF(WMS!$AG$5:$AG$2564,$D$5&amp;$E12,WMS!$AF$5:$AF$2564)</f>
        <v>10</v>
      </c>
      <c r="G12" s="158">
        <f>SUMIF(WMS!$AG$5:$AG$2564,$I$5&amp;$H12,WMS!$AF$5:$AF$2564)</f>
        <v>10</v>
      </c>
      <c r="H12" s="191">
        <v>26</v>
      </c>
      <c r="I12" s="188"/>
      <c r="J12" s="188"/>
      <c r="K12" s="192" t="s">
        <v>3162</v>
      </c>
      <c r="L12" s="190">
        <f>SUMIF(WMS!$AG$5:$AG$2564,$J$5&amp;$K12,WMS!$AF$5:$AF$2564)</f>
        <v>10</v>
      </c>
      <c r="M12" s="158">
        <f>SUMIF(WMS!$AG$5:$AG$2564,$O$5&amp;$N12,WMS!$AF$5:$AF$2564)</f>
        <v>10</v>
      </c>
      <c r="N12" s="191">
        <v>27</v>
      </c>
      <c r="O12" s="188"/>
      <c r="P12" s="188"/>
      <c r="Q12" s="192" t="s">
        <v>3162</v>
      </c>
      <c r="R12" s="190">
        <f>SUMIF(WMS!$AG$5:$AG$2564,$P$5&amp;$Q12,WMS!$AF$5:$AF$2564)</f>
        <v>10</v>
      </c>
      <c r="S12" s="158">
        <f>SUMIF(WMS!$AG$5:$AG$2564,$U$5&amp;$T12,WMS!$AF$5:$AF$2564)</f>
        <v>10</v>
      </c>
      <c r="T12" s="191">
        <v>27</v>
      </c>
      <c r="U12" s="188"/>
      <c r="V12" s="188"/>
      <c r="W12" s="192" t="s">
        <v>3161</v>
      </c>
      <c r="X12" s="190">
        <f>SUMIF(WMS!$AG$5:$AG$2564,$V$5&amp;$W12,WMS!$AF$5:$AF$2564)</f>
        <v>8</v>
      </c>
      <c r="Y12" s="159">
        <f>SUMIF(WMS!$AG$5:$AG$2564,$AA$5&amp;$Z12,WMS!$AF$5:$AF$2564)</f>
        <v>9</v>
      </c>
      <c r="Z12" s="191">
        <v>27</v>
      </c>
      <c r="AA12" s="188"/>
      <c r="AB12" s="188"/>
      <c r="AC12" s="192" t="s">
        <v>3162</v>
      </c>
      <c r="AD12" s="158">
        <f>SUMIF(WMS!$AG$5:$AG$2564,$AB$5&amp;$AC12,WMS!$AF$5:$AF$2564)</f>
        <v>7</v>
      </c>
      <c r="AF12" s="188"/>
      <c r="AG12" s="192" t="s">
        <v>3162</v>
      </c>
      <c r="AH12" s="158">
        <f>SUMIF(WMS!$AG$5:$AG$2564,$AF$5&amp;$AG12,WMS!$AF$5:$AF$2564)</f>
        <v>8</v>
      </c>
      <c r="AO12" s="227"/>
    </row>
    <row r="13" spans="1:62" ht="22.05" customHeight="1" thickTop="1" thickBot="1">
      <c r="A13" s="158">
        <f>SUMIF(WMS!$AG$5:$AG$2564,$C$5&amp;$B13,WMS!$AF$5:$AF$2564)</f>
        <v>6</v>
      </c>
      <c r="B13" s="109">
        <v>28</v>
      </c>
      <c r="C13" s="188"/>
      <c r="D13" s="188"/>
      <c r="E13" s="192" t="s">
        <v>3163</v>
      </c>
      <c r="F13" s="190">
        <f>SUMIF(WMS!$AG$5:$AG$2564,$D$5&amp;$E13,WMS!$AF$5:$AF$2564)</f>
        <v>8</v>
      </c>
      <c r="G13" s="158">
        <f>SUMIF(WMS!$AG$5:$AG$2564,$I$5&amp;$H13,WMS!$AF$5:$AF$2564)</f>
        <v>10</v>
      </c>
      <c r="H13" s="191">
        <v>27</v>
      </c>
      <c r="I13" s="188"/>
      <c r="J13" s="188"/>
      <c r="K13" s="192" t="s">
        <v>3163</v>
      </c>
      <c r="L13" s="190">
        <f>SUMIF(WMS!$AG$5:$AG$2564,$J$5&amp;$K13,WMS!$AF$5:$AF$2564)</f>
        <v>10</v>
      </c>
      <c r="M13" s="158">
        <f>SUMIF(WMS!$AG$5:$AG$2564,$O$5&amp;$N13,WMS!$AF$5:$AF$2564)</f>
        <v>10</v>
      </c>
      <c r="N13" s="191">
        <v>28</v>
      </c>
      <c r="O13" s="188"/>
      <c r="P13" s="188"/>
      <c r="Q13" s="192" t="s">
        <v>3163</v>
      </c>
      <c r="R13" s="190">
        <f>SUMIF(WMS!$AG$5:$AG$2564,$P$5&amp;$Q13,WMS!$AF$5:$AF$2564)</f>
        <v>9</v>
      </c>
      <c r="S13" s="158">
        <f>SUMIF(WMS!$AG$5:$AG$2564,$U$5&amp;$T13,WMS!$AF$5:$AF$2564)</f>
        <v>10</v>
      </c>
      <c r="T13" s="191">
        <v>28</v>
      </c>
      <c r="U13" s="188"/>
      <c r="V13" s="188"/>
      <c r="W13" s="192" t="s">
        <v>3162</v>
      </c>
      <c r="X13" s="190">
        <f>SUMIF(WMS!$AG$5:$AG$2564,$V$5&amp;$W13,WMS!$AF$5:$AF$2564)</f>
        <v>7</v>
      </c>
      <c r="Y13" s="159">
        <f>SUMIF(WMS!$AG$5:$AG$2564,$AA$5&amp;$Z13,WMS!$AF$5:$AF$2564)</f>
        <v>6</v>
      </c>
      <c r="Z13" s="191">
        <v>28</v>
      </c>
      <c r="AA13" s="188"/>
      <c r="AB13" s="188"/>
      <c r="AC13" s="192" t="s">
        <v>3163</v>
      </c>
      <c r="AD13" s="158">
        <f>SUMIF(WMS!$AG$5:$AG$2564,$AB$5&amp;$AC13,WMS!$AF$5:$AF$2564)</f>
        <v>9</v>
      </c>
      <c r="AF13" s="188"/>
      <c r="AG13" s="192" t="s">
        <v>3163</v>
      </c>
      <c r="AH13" s="158">
        <f>SUMIF(WMS!$AG$5:$AG$2564,$AF$5&amp;$AG13,WMS!$AF$5:$AF$2564)</f>
        <v>9</v>
      </c>
      <c r="AJ13" s="202" t="s">
        <v>3187</v>
      </c>
      <c r="AN13" s="228" t="s">
        <v>3130</v>
      </c>
      <c r="AO13" s="229" t="s">
        <v>3280</v>
      </c>
    </row>
    <row r="14" spans="1:62" ht="22.05" customHeight="1" thickTop="1" thickBot="1">
      <c r="A14" s="158">
        <f>SUMIF(WMS!$AG$5:$AG$2564,$C$5&amp;$B14,WMS!$AF$5:$AF$2564)</f>
        <v>7</v>
      </c>
      <c r="B14" s="109">
        <v>29</v>
      </c>
      <c r="C14" s="188"/>
      <c r="D14" s="188"/>
      <c r="E14" s="192" t="s">
        <v>3164</v>
      </c>
      <c r="F14" s="190">
        <f>SUMIF(WMS!$AG$5:$AG$2564,$D$5&amp;$E14,WMS!$AF$5:$AF$2564)</f>
        <v>10</v>
      </c>
      <c r="G14" s="158">
        <f>SUMIF(WMS!$AG$5:$AG$2564,$I$5&amp;$H14,WMS!$AF$5:$AF$2564)</f>
        <v>9</v>
      </c>
      <c r="H14" s="191">
        <v>28</v>
      </c>
      <c r="I14" s="188"/>
      <c r="J14" s="188"/>
      <c r="K14" s="192" t="s">
        <v>3164</v>
      </c>
      <c r="L14" s="190">
        <f>SUMIF(WMS!$AG$5:$AG$2564,$J$5&amp;$K14,WMS!$AF$5:$AF$2564)</f>
        <v>9</v>
      </c>
      <c r="M14" s="158">
        <f>SUMIF(WMS!$AG$5:$AG$2564,$O$5&amp;$N14,WMS!$AF$5:$AF$2564)</f>
        <v>10</v>
      </c>
      <c r="N14" s="191">
        <v>29</v>
      </c>
      <c r="O14" s="188"/>
      <c r="P14" s="188"/>
      <c r="Q14" s="192" t="s">
        <v>3164</v>
      </c>
      <c r="R14" s="190">
        <f>SUMIF(WMS!$AG$5:$AG$2564,$P$5&amp;$Q14,WMS!$AF$5:$AF$2564)</f>
        <v>7</v>
      </c>
      <c r="S14" s="158">
        <f>SUMIF(WMS!$AG$5:$AG$2564,$U$5&amp;$T14,WMS!$AF$5:$AF$2564)</f>
        <v>10</v>
      </c>
      <c r="T14" s="191">
        <v>29</v>
      </c>
      <c r="U14" s="188"/>
      <c r="V14" s="188"/>
      <c r="W14" s="192" t="s">
        <v>3163</v>
      </c>
      <c r="X14" s="190">
        <f>SUMIF(WMS!$AG$5:$AG$2564,$V$5&amp;$W14,WMS!$AF$5:$AF$2564)</f>
        <v>8</v>
      </c>
      <c r="Y14" s="159">
        <f>SUMIF(WMS!$AG$5:$AG$2564,$AA$5&amp;$Z14,WMS!$AF$5:$AF$2564)</f>
        <v>7</v>
      </c>
      <c r="Z14" s="191">
        <v>29</v>
      </c>
      <c r="AA14" s="188"/>
      <c r="AB14" s="188"/>
      <c r="AC14" s="192" t="s">
        <v>3164</v>
      </c>
      <c r="AD14" s="158">
        <f>SUMIF(WMS!$AG$5:$AG$2564,$AB$5&amp;$AC14,WMS!$AF$5:$AF$2564)</f>
        <v>10</v>
      </c>
      <c r="AF14" s="188"/>
      <c r="AG14" s="192" t="s">
        <v>3164</v>
      </c>
      <c r="AH14" s="158">
        <f>SUMIF(WMS!$AG$5:$AG$2564,$AF$5&amp;$AG14,WMS!$AF$5:$AF$2564)</f>
        <v>9</v>
      </c>
      <c r="AO14" s="227"/>
    </row>
    <row r="15" spans="1:62" ht="22.05" customHeight="1" thickTop="1" thickBot="1">
      <c r="A15" s="158">
        <f>SUMIF(WMS!$AG$5:$AG$2564,$C$5&amp;$B15,WMS!$AF$5:$AF$2564)</f>
        <v>8</v>
      </c>
      <c r="B15" s="109">
        <v>30</v>
      </c>
      <c r="C15" s="188"/>
      <c r="D15" s="188"/>
      <c r="E15" s="192">
        <v>10</v>
      </c>
      <c r="F15" s="190">
        <f>SUMIF(WMS!$AG$5:$AG$2564,$D$5&amp;$E15,WMS!$AF$5:$AF$2564)</f>
        <v>10</v>
      </c>
      <c r="G15" s="158">
        <f>SUMIF(WMS!$AG$5:$AG$2564,$I$5&amp;$H15,WMS!$AF$5:$AF$2564)</f>
        <v>10</v>
      </c>
      <c r="H15" s="191">
        <v>29</v>
      </c>
      <c r="I15" s="188"/>
      <c r="J15" s="188"/>
      <c r="K15" s="192">
        <v>10</v>
      </c>
      <c r="L15" s="190">
        <f>SUMIF(WMS!$AG$5:$AG$2564,$J$5&amp;$K15,WMS!$AF$5:$AF$2564)</f>
        <v>10</v>
      </c>
      <c r="M15" s="158">
        <f>SUMIF(WMS!$AG$5:$AG$2564,$O$5&amp;$N15,WMS!$AF$5:$AF$2564)</f>
        <v>10</v>
      </c>
      <c r="N15" s="191">
        <v>30</v>
      </c>
      <c r="O15" s="188"/>
      <c r="P15" s="188"/>
      <c r="Q15" s="192">
        <v>10</v>
      </c>
      <c r="R15" s="190">
        <f>SUMIF(WMS!$AG$5:$AG$2564,$P$5&amp;$Q15,WMS!$AF$5:$AF$2564)</f>
        <v>8</v>
      </c>
      <c r="S15" s="158">
        <f>SUMIF(WMS!$AG$5:$AG$2564,$U$5&amp;$T15,WMS!$AF$5:$AF$2564)</f>
        <v>9</v>
      </c>
      <c r="T15" s="191">
        <v>30</v>
      </c>
      <c r="U15" s="188"/>
      <c r="V15" s="188"/>
      <c r="W15" s="192" t="s">
        <v>3164</v>
      </c>
      <c r="X15" s="190">
        <f>SUMIF(WMS!$AG$5:$AG$2564,$V$5&amp;$W15,WMS!$AF$5:$AF$2564)</f>
        <v>8</v>
      </c>
      <c r="Y15" s="159">
        <f>SUMIF(WMS!$AG$5:$AG$2564,$AA$5&amp;$Z15,WMS!$AF$5:$AF$2564)</f>
        <v>9</v>
      </c>
      <c r="Z15" s="191">
        <v>30</v>
      </c>
      <c r="AA15" s="188"/>
      <c r="AB15" s="188"/>
      <c r="AC15" s="192">
        <v>10</v>
      </c>
      <c r="AD15" s="158">
        <f>SUMIF(WMS!$AG$5:$AG$2564,$AB$5&amp;$AC15,WMS!$AF$5:$AF$2564)</f>
        <v>10</v>
      </c>
      <c r="AF15" s="188"/>
      <c r="AG15" s="192">
        <v>10</v>
      </c>
      <c r="AH15" s="158">
        <f>SUMIF(WMS!$AG$5:$AG$2564,$AF$5&amp;$AG15,WMS!$AF$5:$AF$2564)</f>
        <v>10</v>
      </c>
      <c r="AJ15" s="202" t="s">
        <v>3188</v>
      </c>
      <c r="AN15" s="228" t="s">
        <v>3131</v>
      </c>
      <c r="AO15" s="229" t="s">
        <v>3280</v>
      </c>
    </row>
    <row r="16" spans="1:62" ht="22.05" customHeight="1" thickTop="1" thickBot="1">
      <c r="A16" s="158">
        <f>SUMIF(WMS!$AG$5:$AG$2564,$C$5&amp;$B16,WMS!$AF$5:$AF$2564)</f>
        <v>7</v>
      </c>
      <c r="B16" s="109">
        <v>31</v>
      </c>
      <c r="C16" s="188"/>
      <c r="D16" s="188"/>
      <c r="E16" s="189">
        <v>11</v>
      </c>
      <c r="F16" s="190">
        <f>SUMIF(WMS!$AG$5:$AG$2564,$D$5&amp;$E16,WMS!$AF$5:$AF$2564)</f>
        <v>10</v>
      </c>
      <c r="G16" s="158">
        <f>SUMIF(WMS!$AG$5:$AG$2564,$I$5&amp;$H16,WMS!$AF$5:$AF$2564)</f>
        <v>10</v>
      </c>
      <c r="H16" s="191">
        <v>30</v>
      </c>
      <c r="I16" s="188"/>
      <c r="J16" s="188"/>
      <c r="K16" s="192">
        <v>11</v>
      </c>
      <c r="L16" s="190">
        <f>SUMIF(WMS!$AG$5:$AG$2564,$J$5&amp;$K16,WMS!$AF$5:$AF$2564)</f>
        <v>9</v>
      </c>
      <c r="M16" s="158">
        <f>SUMIF(WMS!$AG$5:$AG$2564,$O$5&amp;$N16,WMS!$AF$5:$AF$2564)</f>
        <v>10</v>
      </c>
      <c r="N16" s="191">
        <v>31</v>
      </c>
      <c r="O16" s="188"/>
      <c r="P16" s="188"/>
      <c r="Q16" s="192">
        <v>11</v>
      </c>
      <c r="R16" s="190">
        <f>SUMIF(WMS!$AG$5:$AG$2564,$P$5&amp;$Q16,WMS!$AF$5:$AF$2564)</f>
        <v>7</v>
      </c>
      <c r="S16" s="158">
        <f>SUMIF(WMS!$AG$5:$AG$2564,$U$5&amp;$T16,WMS!$AF$5:$AF$2564)</f>
        <v>9</v>
      </c>
      <c r="T16" s="191">
        <v>31</v>
      </c>
      <c r="U16" s="188"/>
      <c r="V16" s="188"/>
      <c r="W16" s="192">
        <v>10</v>
      </c>
      <c r="X16" s="190">
        <f>SUMIF(WMS!$AG$5:$AG$2564,$V$5&amp;$W16,WMS!$AF$5:$AF$2564)</f>
        <v>8</v>
      </c>
      <c r="Y16" s="159">
        <f>SUMIF(WMS!$AG$5:$AG$2564,$AA$5&amp;$Z16,WMS!$AF$5:$AF$2564)</f>
        <v>10</v>
      </c>
      <c r="Z16" s="191">
        <v>31</v>
      </c>
      <c r="AA16" s="188"/>
      <c r="AB16" s="188"/>
      <c r="AC16" s="192">
        <v>11</v>
      </c>
      <c r="AD16" s="158">
        <f>SUMIF(WMS!$AG$5:$AG$2564,$AB$5&amp;$AC16,WMS!$AF$5:$AF$2564)</f>
        <v>7</v>
      </c>
      <c r="AF16" s="188"/>
      <c r="AG16" s="192">
        <v>11</v>
      </c>
      <c r="AH16" s="158">
        <f>SUMIF(WMS!$AG$5:$AG$2564,$AF$5&amp;$AG16,WMS!$AF$5:$AF$2564)</f>
        <v>10</v>
      </c>
      <c r="AO16" s="227"/>
    </row>
    <row r="17" spans="1:41" ht="22.05" customHeight="1" thickTop="1" thickBot="1">
      <c r="A17" s="158">
        <f>SUMIF(WMS!$AG$5:$AG$2564,$C$5&amp;$B17,WMS!$AF$5:$AF$2564)</f>
        <v>8</v>
      </c>
      <c r="B17" s="109">
        <v>32</v>
      </c>
      <c r="C17" s="188"/>
      <c r="D17" s="188"/>
      <c r="E17" s="189">
        <v>12</v>
      </c>
      <c r="F17" s="190">
        <f>SUMIF(WMS!$AG$5:$AG$2564,$D$5&amp;$E17,WMS!$AF$5:$AF$2564)</f>
        <v>10</v>
      </c>
      <c r="G17" s="158">
        <f>SUMIF(WMS!$AG$5:$AG$2564,$I$5&amp;$H17,WMS!$AF$5:$AF$2564)</f>
        <v>10</v>
      </c>
      <c r="H17" s="191">
        <v>31</v>
      </c>
      <c r="I17" s="188"/>
      <c r="J17" s="188"/>
      <c r="K17" s="192">
        <v>12</v>
      </c>
      <c r="L17" s="190">
        <f>SUMIF(WMS!$AG$5:$AG$2564,$J$5&amp;$K17,WMS!$AF$5:$AF$2564)</f>
        <v>7</v>
      </c>
      <c r="M17" s="158">
        <f>SUMIF(WMS!$AG$5:$AG$2564,$O$5&amp;$N17,WMS!$AF$5:$AF$2564)</f>
        <v>10</v>
      </c>
      <c r="N17" s="191">
        <v>32</v>
      </c>
      <c r="O17" s="188"/>
      <c r="P17" s="188"/>
      <c r="Q17" s="192">
        <v>12</v>
      </c>
      <c r="R17" s="190">
        <f>SUMIF(WMS!$AG$5:$AG$2564,$P$5&amp;$Q17,WMS!$AF$5:$AF$2564)</f>
        <v>10</v>
      </c>
      <c r="S17" s="158">
        <f>SUMIF(WMS!$AG$5:$AG$2564,$U$5&amp;$T17,WMS!$AF$5:$AF$2564)</f>
        <v>8</v>
      </c>
      <c r="T17" s="191">
        <v>32</v>
      </c>
      <c r="U17" s="188"/>
      <c r="V17" s="193"/>
      <c r="W17" s="192">
        <v>11</v>
      </c>
      <c r="X17" s="190">
        <f>SUMIF(WMS!$AG$5:$AG$2564,$V$5&amp;$W17,WMS!$AF$5:$AF$2564)</f>
        <v>8</v>
      </c>
      <c r="Y17" s="159">
        <f>SUMIF(WMS!$AG$5:$AG$2564,$AA$5&amp;$Z17,WMS!$AF$5:$AF$2564)</f>
        <v>10</v>
      </c>
      <c r="Z17" s="191">
        <v>32</v>
      </c>
      <c r="AA17" s="188"/>
      <c r="AB17" s="188"/>
      <c r="AC17" s="192">
        <v>12</v>
      </c>
      <c r="AD17" s="158">
        <f>SUMIF(WMS!$AG$5:$AG$2564,$AB$5&amp;$AC17,WMS!$AF$5:$AF$2564)</f>
        <v>10</v>
      </c>
      <c r="AF17" s="188"/>
      <c r="AG17" s="192">
        <v>12</v>
      </c>
      <c r="AH17" s="158">
        <f>SUMIF(WMS!$AG$5:$AG$2564,$AF$5&amp;$AG17,WMS!$AF$5:$AF$2564)</f>
        <v>10</v>
      </c>
      <c r="AJ17" s="202" t="s">
        <v>3189</v>
      </c>
      <c r="AN17" s="228" t="s">
        <v>3132</v>
      </c>
      <c r="AO17" s="229" t="s">
        <v>3280</v>
      </c>
    </row>
    <row r="18" spans="1:41" ht="22.05" customHeight="1" thickTop="1" thickBot="1">
      <c r="A18" s="158">
        <f>SUMIF(WMS!$AG$5:$AG$2564,$C$5&amp;$B18,WMS!$AF$5:$AF$2564)</f>
        <v>8</v>
      </c>
      <c r="B18" s="109">
        <v>33</v>
      </c>
      <c r="C18" s="188"/>
      <c r="D18" s="188"/>
      <c r="E18" s="189">
        <v>13</v>
      </c>
      <c r="F18" s="190">
        <f>SUMIF(WMS!$AG$5:$AG$2564,$D$5&amp;$E18,WMS!$AF$5:$AF$2564)</f>
        <v>9</v>
      </c>
      <c r="G18" s="158">
        <f>SUMIF(WMS!$AG$5:$AG$2564,$I$5&amp;$H18,WMS!$AF$5:$AF$2564)</f>
        <v>5</v>
      </c>
      <c r="H18" s="191">
        <v>32</v>
      </c>
      <c r="I18" s="188"/>
      <c r="J18" s="188"/>
      <c r="K18" s="192">
        <v>13</v>
      </c>
      <c r="L18" s="190">
        <f>SUMIF(WMS!$AG$5:$AG$2564,$J$5&amp;$K18,WMS!$AF$5:$AF$2564)</f>
        <v>10</v>
      </c>
      <c r="M18" s="158">
        <f>SUMIF(WMS!$AG$5:$AG$2564,$O$5&amp;$N18,WMS!$AF$5:$AF$2564)</f>
        <v>9</v>
      </c>
      <c r="N18" s="191">
        <v>33</v>
      </c>
      <c r="O18" s="188"/>
      <c r="P18" s="188"/>
      <c r="Q18" s="192">
        <v>13</v>
      </c>
      <c r="R18" s="190">
        <f>SUMIF(WMS!$AG$5:$AG$2564,$P$5&amp;$Q18,WMS!$AF$5:$AF$2564)</f>
        <v>6</v>
      </c>
      <c r="S18" s="158">
        <f>SUMIF(WMS!$AG$5:$AG$2564,$U$5&amp;$T18,WMS!$AF$5:$AF$2564)</f>
        <v>9</v>
      </c>
      <c r="T18" s="191">
        <v>33</v>
      </c>
      <c r="U18" s="196"/>
      <c r="V18" s="194" t="s">
        <v>3165</v>
      </c>
      <c r="W18" s="192"/>
      <c r="X18" s="190">
        <f>SUMIF(WMS!$AG$5:$AG$2564,$V$5&amp;$W18,WMS!$AF$5:$AF$2564)</f>
        <v>0</v>
      </c>
      <c r="Y18" s="159">
        <f>SUMIF(WMS!$AG$5:$AG$2564,$AA$5&amp;$Z18,WMS!$AF$5:$AF$2564)</f>
        <v>9</v>
      </c>
      <c r="Z18" s="191">
        <v>33</v>
      </c>
      <c r="AA18" s="188"/>
      <c r="AB18" s="188"/>
      <c r="AC18" s="192">
        <v>13</v>
      </c>
      <c r="AD18" s="158">
        <f>SUMIF(WMS!$AG$5:$AG$2564,$AB$5&amp;$AC18,WMS!$AF$5:$AF$2564)</f>
        <v>10</v>
      </c>
      <c r="AF18" s="188"/>
      <c r="AG18" s="192">
        <v>13</v>
      </c>
      <c r="AH18" s="158">
        <f>SUMIF(WMS!$AG$5:$AG$2564,$AF$5&amp;$AG18,WMS!$AF$5:$AF$2564)</f>
        <v>10</v>
      </c>
      <c r="AO18" s="227"/>
    </row>
    <row r="19" spans="1:41" ht="22.05" customHeight="1" thickTop="1" thickBot="1">
      <c r="A19" s="158">
        <f>SUMIF(WMS!$AG$5:$AG$2564,$C$5&amp;$B19,WMS!$AF$5:$AF$2564)</f>
        <v>6</v>
      </c>
      <c r="B19" s="109">
        <v>34</v>
      </c>
      <c r="C19" s="188"/>
      <c r="D19" s="188"/>
      <c r="E19" s="189">
        <v>14</v>
      </c>
      <c r="F19" s="190">
        <f>SUMIF(WMS!$AG$5:$AG$2564,$D$5&amp;$E19,WMS!$AF$5:$AF$2564)</f>
        <v>10</v>
      </c>
      <c r="G19" s="158">
        <f>SUMIF(WMS!$AG$5:$AG$2564,$I$5&amp;$H19,WMS!$AF$5:$AF$2564)</f>
        <v>5</v>
      </c>
      <c r="H19" s="191">
        <v>34</v>
      </c>
      <c r="I19" s="188"/>
      <c r="J19" s="188"/>
      <c r="K19" s="192">
        <v>14</v>
      </c>
      <c r="L19" s="190">
        <f>SUMIF(WMS!$AG$5:$AG$2564,$J$5&amp;$K19,WMS!$AF$5:$AF$2564)</f>
        <v>9</v>
      </c>
      <c r="M19" s="158">
        <f>SUMIF(WMS!$AG$5:$AG$2564,$O$5&amp;$N19,WMS!$AF$5:$AF$2564)</f>
        <v>9</v>
      </c>
      <c r="N19" s="191">
        <v>34</v>
      </c>
      <c r="O19" s="188"/>
      <c r="P19" s="188"/>
      <c r="Q19" s="192">
        <v>14</v>
      </c>
      <c r="R19" s="190">
        <f>SUMIF(WMS!$AG$5:$AG$2564,$P$5&amp;$Q19,WMS!$AF$5:$AF$2564)</f>
        <v>7</v>
      </c>
      <c r="S19" s="158">
        <f>SUMIF(WMS!$AG$5:$AG$2564,$U$5&amp;$T19,WMS!$AF$5:$AF$2564)</f>
        <v>8</v>
      </c>
      <c r="T19" s="191">
        <v>34</v>
      </c>
      <c r="U19" s="188"/>
      <c r="V19" s="197"/>
      <c r="W19" s="192">
        <v>12</v>
      </c>
      <c r="X19" s="190">
        <f>SUMIF(WMS!$AG$5:$AG$2564,$V$5&amp;$W19,WMS!$AF$5:$AF$2564)</f>
        <v>8</v>
      </c>
      <c r="Y19" s="159">
        <f>SUMIF(WMS!$AG$5:$AG$2564,$AA$5&amp;$Z19,WMS!$AF$5:$AF$2564)</f>
        <v>6</v>
      </c>
      <c r="Z19" s="191">
        <v>34</v>
      </c>
      <c r="AA19" s="188"/>
      <c r="AB19" s="188"/>
      <c r="AC19" s="192">
        <v>14</v>
      </c>
      <c r="AD19" s="158">
        <f>SUMIF(WMS!$AG$5:$AG$2564,$AB$5&amp;$AC19,WMS!$AF$5:$AF$2564)</f>
        <v>10</v>
      </c>
      <c r="AF19" s="188"/>
      <c r="AG19" s="192">
        <v>14</v>
      </c>
      <c r="AH19" s="158">
        <f>SUMIF(WMS!$AG$5:$AG$2564,$AF$5&amp;$AG19,WMS!$AF$5:$AF$2564)</f>
        <v>10</v>
      </c>
      <c r="AJ19" s="202" t="s">
        <v>3190</v>
      </c>
      <c r="AO19" s="227"/>
    </row>
    <row r="20" spans="1:41" ht="22.05" customHeight="1" thickTop="1" thickBot="1">
      <c r="A20" s="158">
        <f>SUMIF(WMS!$AG$5:$AG$2564,$C$5&amp;$B20,WMS!$AF$5:$AF$2564)</f>
        <v>4</v>
      </c>
      <c r="B20" s="109">
        <v>35</v>
      </c>
      <c r="C20" s="188"/>
      <c r="D20" s="188"/>
      <c r="E20" s="189">
        <v>15</v>
      </c>
      <c r="F20" s="190">
        <f>SUMIF(WMS!$AG$5:$AG$2564,$D$5&amp;$E20,WMS!$AF$5:$AF$2564)</f>
        <v>9</v>
      </c>
      <c r="G20" s="158">
        <f>SUMIF(WMS!$AG$5:$AG$2564,$I$5&amp;$H20,WMS!$AF$5:$AF$2564)</f>
        <v>9</v>
      </c>
      <c r="H20" s="191">
        <v>35</v>
      </c>
      <c r="I20" s="188"/>
      <c r="J20" s="188"/>
      <c r="K20" s="192">
        <v>15</v>
      </c>
      <c r="L20" s="190">
        <f>SUMIF(WMS!$AG$5:$AG$2564,$J$5&amp;$K20,WMS!$AF$5:$AF$2564)</f>
        <v>10</v>
      </c>
      <c r="M20" s="158">
        <f>SUMIF(WMS!$AG$5:$AG$2564,$O$5&amp;$N20,WMS!$AF$5:$AF$2564)</f>
        <v>7</v>
      </c>
      <c r="N20" s="191">
        <v>35</v>
      </c>
      <c r="O20" s="188"/>
      <c r="P20" s="188"/>
      <c r="Q20" s="192">
        <v>15</v>
      </c>
      <c r="R20" s="190">
        <f>SUMIF(WMS!$AG$5:$AG$2564,$P$5&amp;$Q20,WMS!$AF$5:$AF$2564)</f>
        <v>9</v>
      </c>
      <c r="S20" s="158">
        <f>SUMIF(WMS!$AG$5:$AG$2564,$U$5&amp;$T20,WMS!$AF$5:$AF$2564)</f>
        <v>8</v>
      </c>
      <c r="T20" s="191">
        <v>35</v>
      </c>
      <c r="U20" s="188"/>
      <c r="V20" s="188"/>
      <c r="W20" s="192">
        <v>13</v>
      </c>
      <c r="X20" s="190">
        <f>SUMIF(WMS!$AG$5:$AG$2564,$V$5&amp;$W20,WMS!$AF$5:$AF$2564)</f>
        <v>8</v>
      </c>
      <c r="Y20" s="159">
        <f>SUMIF(WMS!$AG$5:$AG$2564,$AA$5&amp;$Z20,WMS!$AF$5:$AF$2564)</f>
        <v>10</v>
      </c>
      <c r="Z20" s="191">
        <v>35</v>
      </c>
      <c r="AA20" s="188"/>
      <c r="AB20" s="188"/>
      <c r="AC20" s="192">
        <v>15</v>
      </c>
      <c r="AD20" s="158">
        <f>SUMIF(WMS!$AG$5:$AG$2564,$AB$5&amp;$AC20,WMS!$AF$5:$AF$2564)</f>
        <v>9</v>
      </c>
      <c r="AF20" s="188"/>
      <c r="AG20" s="192">
        <v>15</v>
      </c>
      <c r="AH20" s="158">
        <f>SUMIF(WMS!$AG$5:$AG$2564,$AF$5&amp;$AG20,WMS!$AF$5:$AF$2564)</f>
        <v>10</v>
      </c>
      <c r="AO20" s="227"/>
    </row>
    <row r="21" spans="1:41" ht="22.05" customHeight="1" thickTop="1" thickBot="1">
      <c r="A21" s="158">
        <f>SUMIF(WMS!$AG$5:$AG$2564,$C$5&amp;$B21,WMS!$AF$5:$AF$2564)</f>
        <v>7</v>
      </c>
      <c r="B21" s="109">
        <v>36</v>
      </c>
      <c r="C21" s="188"/>
      <c r="D21" s="188"/>
      <c r="E21" s="189">
        <v>16</v>
      </c>
      <c r="F21" s="190">
        <f>SUMIF(WMS!$AG$5:$AG$2564,$D$5&amp;$E21,WMS!$AF$5:$AF$2564)</f>
        <v>8</v>
      </c>
      <c r="G21" s="158">
        <f>SUMIF(WMS!$AG$5:$AG$2564,$I$5&amp;$H21,WMS!$AF$5:$AF$2564)</f>
        <v>9</v>
      </c>
      <c r="H21" s="191">
        <v>36</v>
      </c>
      <c r="I21" s="188"/>
      <c r="J21" s="188"/>
      <c r="K21" s="192">
        <v>16</v>
      </c>
      <c r="L21" s="190">
        <f>SUMIF(WMS!$AG$5:$AG$2564,$J$5&amp;$K21,WMS!$AF$5:$AF$2564)</f>
        <v>9</v>
      </c>
      <c r="M21" s="158">
        <f>SUMIF(WMS!$AG$5:$AG$2564,$O$5&amp;$N21,WMS!$AF$5:$AF$2564)</f>
        <v>7</v>
      </c>
      <c r="N21" s="191">
        <v>36</v>
      </c>
      <c r="O21" s="188"/>
      <c r="P21" s="188"/>
      <c r="Q21" s="192">
        <v>16</v>
      </c>
      <c r="R21" s="190">
        <f>SUMIF(WMS!$AG$5:$AG$2564,$P$5&amp;$Q21,WMS!$AF$5:$AF$2564)</f>
        <v>9</v>
      </c>
      <c r="S21" s="158">
        <f>SUMIF(WMS!$AG$5:$AG$2564,$U$5&amp;$T21,WMS!$AF$5:$AF$2564)</f>
        <v>9</v>
      </c>
      <c r="T21" s="191">
        <v>36</v>
      </c>
      <c r="U21" s="188"/>
      <c r="V21" s="188"/>
      <c r="W21" s="192">
        <v>14</v>
      </c>
      <c r="X21" s="190">
        <f>SUMIF(WMS!$AG$5:$AG$2564,$V$5&amp;$W21,WMS!$AF$5:$AF$2564)</f>
        <v>8</v>
      </c>
      <c r="Y21" s="159">
        <f>SUMIF(WMS!$AG$5:$AG$2564,$AA$5&amp;$Z21,WMS!$AF$5:$AF$2564)</f>
        <v>10</v>
      </c>
      <c r="Z21" s="191">
        <v>36</v>
      </c>
      <c r="AA21" s="188"/>
      <c r="AB21" s="188"/>
      <c r="AC21" s="192">
        <v>16</v>
      </c>
      <c r="AD21" s="158">
        <f>SUMIF(WMS!$AG$5:$AG$2564,$AB$5&amp;$AC21,WMS!$AF$5:$AF$2564)</f>
        <v>10</v>
      </c>
      <c r="AF21" s="188"/>
      <c r="AG21" s="192">
        <v>16</v>
      </c>
      <c r="AH21" s="158">
        <f>SUMIF(WMS!$AG$5:$AG$2564,$AF$5&amp;$AG21,WMS!$AF$5:$AF$2564)</f>
        <v>10</v>
      </c>
      <c r="AJ21" s="202" t="s">
        <v>3191</v>
      </c>
      <c r="AO21" s="227"/>
    </row>
    <row r="22" spans="1:41" ht="22.05" customHeight="1" thickTop="1" thickBot="1">
      <c r="A22" s="158">
        <f>SUMIF(WMS!$AG$5:$AG$2564,$C$5&amp;$B22,WMS!$AF$5:$AF$2564)</f>
        <v>8</v>
      </c>
      <c r="B22" s="109">
        <v>37</v>
      </c>
      <c r="C22" s="188"/>
      <c r="D22" s="188"/>
      <c r="E22" s="189">
        <v>17</v>
      </c>
      <c r="F22" s="190">
        <f>SUMIF(WMS!$AG$5:$AG$2564,$D$5&amp;$E22,WMS!$AF$5:$AF$2564)</f>
        <v>10</v>
      </c>
      <c r="G22" s="158">
        <f>SUMIF(WMS!$AG$5:$AG$2564,$I$5&amp;$H22,WMS!$AF$5:$AF$2564)</f>
        <v>8</v>
      </c>
      <c r="H22" s="191">
        <v>37</v>
      </c>
      <c r="I22" s="188"/>
      <c r="J22" s="188"/>
      <c r="K22" s="192">
        <v>17</v>
      </c>
      <c r="L22" s="190">
        <f>SUMIF(WMS!$AG$5:$AG$2564,$J$5&amp;$K22,WMS!$AF$5:$AF$2564)</f>
        <v>10</v>
      </c>
      <c r="M22" s="158">
        <f>SUMIF(WMS!$AG$5:$AG$2564,$O$5&amp;$N22,WMS!$AF$5:$AF$2564)</f>
        <v>8</v>
      </c>
      <c r="N22" s="191">
        <v>37</v>
      </c>
      <c r="O22" s="188"/>
      <c r="P22" s="188"/>
      <c r="Q22" s="192">
        <v>17</v>
      </c>
      <c r="R22" s="190">
        <f>SUMIF(WMS!$AG$5:$AG$2564,$P$5&amp;$Q22,WMS!$AF$5:$AF$2564)</f>
        <v>9</v>
      </c>
      <c r="S22" s="158">
        <f>SUMIF(WMS!$AG$5:$AG$2564,$U$5&amp;$T22,WMS!$AF$5:$AF$2564)</f>
        <v>8</v>
      </c>
      <c r="T22" s="191">
        <v>37</v>
      </c>
      <c r="U22" s="188"/>
      <c r="V22" s="188"/>
      <c r="W22" s="192">
        <v>15</v>
      </c>
      <c r="X22" s="190">
        <f>SUMIF(WMS!$AG$5:$AG$2564,$V$5&amp;$W22,WMS!$AF$5:$AF$2564)</f>
        <v>9</v>
      </c>
      <c r="Y22" s="159">
        <f>SUMIF(WMS!$AG$5:$AG$2564,$AA$5&amp;$Z22,WMS!$AF$5:$AF$2564)</f>
        <v>5</v>
      </c>
      <c r="Z22" s="191">
        <v>37</v>
      </c>
      <c r="AA22" s="188"/>
      <c r="AB22" s="188"/>
      <c r="AC22" s="192">
        <v>17</v>
      </c>
      <c r="AD22" s="158">
        <f>SUMIF(WMS!$AG$5:$AG$2564,$AB$5&amp;$AC22,WMS!$AF$5:$AF$2564)</f>
        <v>6</v>
      </c>
      <c r="AF22" s="188"/>
      <c r="AG22" s="192">
        <v>17</v>
      </c>
      <c r="AH22" s="158">
        <f>SUMIF(WMS!$AG$5:$AG$2564,$AF$5&amp;$AG22,WMS!$AF$5:$AF$2564)</f>
        <v>10</v>
      </c>
      <c r="AO22" s="227"/>
    </row>
    <row r="23" spans="1:41" ht="22.05" customHeight="1" thickTop="1" thickBot="1">
      <c r="A23" s="158">
        <f>SUMIF(WMS!$AG$5:$AG$2564,$C$5&amp;$B23,WMS!$AF$5:$AF$2564)</f>
        <v>8</v>
      </c>
      <c r="B23" s="109">
        <v>38</v>
      </c>
      <c r="C23" s="188"/>
      <c r="D23" s="188"/>
      <c r="E23" s="189">
        <v>18</v>
      </c>
      <c r="F23" s="190">
        <f>SUMIF(WMS!$AG$5:$AG$2564,$D$5&amp;$E23,WMS!$AF$5:$AF$2564)</f>
        <v>9</v>
      </c>
      <c r="G23" s="158">
        <f>SUMIF(WMS!$AG$5:$AG$2564,$I$5&amp;$H23,WMS!$AF$5:$AF$2564)</f>
        <v>10</v>
      </c>
      <c r="H23" s="191">
        <v>38</v>
      </c>
      <c r="I23" s="188"/>
      <c r="J23" s="188"/>
      <c r="K23" s="192">
        <v>18</v>
      </c>
      <c r="L23" s="190">
        <f>SUMIF(WMS!$AG$5:$AG$2564,$J$5&amp;$K23,WMS!$AF$5:$AF$2564)</f>
        <v>10</v>
      </c>
      <c r="M23" s="158">
        <f>SUMIF(WMS!$AG$5:$AG$2564,$O$5&amp;$N23,WMS!$AF$5:$AF$2564)</f>
        <v>8</v>
      </c>
      <c r="N23" s="191">
        <v>38</v>
      </c>
      <c r="O23" s="188"/>
      <c r="P23" s="188"/>
      <c r="Q23" s="192">
        <v>18</v>
      </c>
      <c r="R23" s="190">
        <f>SUMIF(WMS!$AG$5:$AG$2564,$P$5&amp;$Q23,WMS!$AF$5:$AF$2564)</f>
        <v>9</v>
      </c>
      <c r="S23" s="158">
        <f>SUMIF(WMS!$AG$5:$AG$2564,$U$5&amp;$T23,WMS!$AF$5:$AF$2564)</f>
        <v>8</v>
      </c>
      <c r="T23" s="191">
        <v>38</v>
      </c>
      <c r="U23" s="188"/>
      <c r="V23" s="188"/>
      <c r="W23" s="192">
        <v>16</v>
      </c>
      <c r="X23" s="190">
        <f>SUMIF(WMS!$AG$5:$AG$2564,$V$5&amp;$W23,WMS!$AF$5:$AF$2564)</f>
        <v>9</v>
      </c>
      <c r="Y23" s="159">
        <f>SUMIF(WMS!$AG$5:$AG$2564,$AA$5&amp;$Z23,WMS!$AF$5:$AF$2564)</f>
        <v>9</v>
      </c>
      <c r="Z23" s="191">
        <v>38</v>
      </c>
      <c r="AA23" s="188"/>
      <c r="AB23" s="188"/>
      <c r="AC23" s="192">
        <v>18</v>
      </c>
      <c r="AD23" s="158">
        <f>SUMIF(WMS!$AG$5:$AG$2564,$AB$5&amp;$AC23,WMS!$AF$5:$AF$2564)</f>
        <v>8</v>
      </c>
      <c r="AF23" s="188"/>
      <c r="AG23" s="192">
        <v>18</v>
      </c>
      <c r="AH23" s="158">
        <f>SUMIF(WMS!$AG$5:$AG$2564,$AF$5&amp;$AG23,WMS!$AF$5:$AF$2564)</f>
        <v>10</v>
      </c>
      <c r="AJ23" s="202" t="s">
        <v>3192</v>
      </c>
      <c r="AO23" s="227"/>
    </row>
    <row r="24" spans="1:41" ht="22.05" customHeight="1" thickTop="1" thickBot="1">
      <c r="A24" s="158">
        <f>SUMIF(WMS!$AG$5:$AG$2564,$C$5&amp;$B24,WMS!$AF$5:$AF$2564)</f>
        <v>7</v>
      </c>
      <c r="B24" s="109">
        <v>39</v>
      </c>
      <c r="C24" s="188"/>
      <c r="D24" s="188"/>
      <c r="E24" s="189">
        <v>19</v>
      </c>
      <c r="F24" s="190">
        <f>SUMIF(WMS!$AG$5:$AG$2564,$D$5&amp;$E24,WMS!$AF$5:$AF$2564)</f>
        <v>9</v>
      </c>
      <c r="G24" s="158">
        <f>SUMIF(WMS!$AG$5:$AG$2564,$I$5&amp;$H24,WMS!$AF$5:$AF$2564)</f>
        <v>9</v>
      </c>
      <c r="H24" s="191">
        <v>39</v>
      </c>
      <c r="I24" s="188"/>
      <c r="J24" s="188"/>
      <c r="K24" s="192">
        <v>19</v>
      </c>
      <c r="L24" s="190">
        <f>SUMIF(WMS!$AG$5:$AG$2564,$J$5&amp;$K24,WMS!$AF$5:$AF$2564)</f>
        <v>10</v>
      </c>
      <c r="M24" s="158">
        <f>SUMIF(WMS!$AG$5:$AG$2564,$O$5&amp;$N24,WMS!$AF$5:$AF$2564)</f>
        <v>8</v>
      </c>
      <c r="N24" s="191">
        <v>39</v>
      </c>
      <c r="O24" s="188"/>
      <c r="P24" s="188"/>
      <c r="Q24" s="192">
        <v>19</v>
      </c>
      <c r="R24" s="190">
        <f>SUMIF(WMS!$AG$5:$AG$2564,$P$5&amp;$Q24,WMS!$AF$5:$AF$2564)</f>
        <v>10</v>
      </c>
      <c r="S24" s="158">
        <f>SUMIF(WMS!$AG$5:$AG$2564,$U$5&amp;$T24,WMS!$AF$5:$AF$2564)</f>
        <v>9</v>
      </c>
      <c r="T24" s="191">
        <v>39</v>
      </c>
      <c r="U24" s="188"/>
      <c r="V24" s="188"/>
      <c r="W24" s="192">
        <v>17</v>
      </c>
      <c r="X24" s="190">
        <f>SUMIF(WMS!$AG$5:$AG$2564,$V$5&amp;$W24,WMS!$AF$5:$AF$2564)</f>
        <v>7</v>
      </c>
      <c r="Y24" s="159">
        <f>SUMIF(WMS!$AG$5:$AG$2564,$AA$5&amp;$Z24,WMS!$AF$5:$AF$2564)</f>
        <v>9</v>
      </c>
      <c r="Z24" s="191">
        <v>39</v>
      </c>
      <c r="AA24" s="188"/>
      <c r="AB24" s="188"/>
      <c r="AC24" s="192">
        <v>19</v>
      </c>
      <c r="AD24" s="158">
        <f>SUMIF(WMS!$AG$5:$AG$2564,$AB$5&amp;$AC24,WMS!$AF$5:$AF$2564)</f>
        <v>10</v>
      </c>
      <c r="AF24" s="188"/>
      <c r="AG24" s="192">
        <v>19</v>
      </c>
      <c r="AH24" s="158">
        <f>SUMIF(WMS!$AG$5:$AG$2564,$AF$5&amp;$AG24,WMS!$AF$5:$AF$2564)</f>
        <v>10</v>
      </c>
      <c r="AO24" s="227"/>
    </row>
    <row r="25" spans="1:41" ht="22.05" customHeight="1" thickTop="1" thickBot="1">
      <c r="A25" s="158">
        <f>SUMIF(WMS!$AG$5:$AG$2564,$C$5&amp;$B25,WMS!$AF$5:$AF$2564)</f>
        <v>8</v>
      </c>
      <c r="B25" s="109">
        <v>40</v>
      </c>
      <c r="C25" s="188"/>
      <c r="D25" s="188"/>
      <c r="E25" s="189">
        <v>20</v>
      </c>
      <c r="F25" s="190">
        <f>SUMIF(WMS!$AG$5:$AG$2564,$D$5&amp;$E25,WMS!$AF$5:$AF$2564)</f>
        <v>4</v>
      </c>
      <c r="G25" s="158">
        <f>SUMIF(WMS!$AG$5:$AG$2564,$I$5&amp;$H25,WMS!$AF$5:$AF$2564)</f>
        <v>0</v>
      </c>
      <c r="H25" s="191">
        <v>40</v>
      </c>
      <c r="I25" s="205"/>
      <c r="J25" s="205"/>
      <c r="K25" s="192">
        <v>20</v>
      </c>
      <c r="L25" s="190">
        <f>SUMIF(WMS!$AG$5:$AG$2564,$J$5&amp;$K25,WMS!$AF$5:$AF$2564)</f>
        <v>0</v>
      </c>
      <c r="M25" s="158">
        <f>SUMIF(WMS!$AG$5:$AG$2564,$O$5&amp;$N25,WMS!$AF$5:$AF$2564)</f>
        <v>8</v>
      </c>
      <c r="N25" s="191">
        <v>40</v>
      </c>
      <c r="O25" s="188"/>
      <c r="P25" s="188"/>
      <c r="Q25" s="192">
        <v>20</v>
      </c>
      <c r="R25" s="190">
        <f>SUMIF(WMS!$AG$5:$AG$2564,$P$5&amp;$Q25,WMS!$AF$5:$AF$2564)</f>
        <v>10</v>
      </c>
      <c r="S25" s="158">
        <f>SUMIF(WMS!$AG$5:$AG$2564,$U$5&amp;$T25,WMS!$AF$5:$AF$2564)</f>
        <v>9</v>
      </c>
      <c r="T25" s="191">
        <v>40</v>
      </c>
      <c r="U25" s="188"/>
      <c r="V25" s="188"/>
      <c r="W25" s="192">
        <v>18</v>
      </c>
      <c r="X25" s="190">
        <f>SUMIF(WMS!$AG$5:$AG$2564,$V$5&amp;$W25,WMS!$AF$5:$AF$2564)</f>
        <v>6</v>
      </c>
      <c r="Y25" s="159">
        <f>SUMIF(WMS!$AG$5:$AG$2564,$AA$5&amp;$Z25,WMS!$AF$5:$AF$2564)</f>
        <v>8</v>
      </c>
      <c r="Z25" s="191">
        <v>40</v>
      </c>
      <c r="AA25" s="188"/>
      <c r="AB25" s="188"/>
      <c r="AC25" s="192">
        <v>20</v>
      </c>
      <c r="AD25" s="158">
        <f>SUMIF(WMS!$AG$5:$AG$2564,$AB$5&amp;$AC25,WMS!$AF$5:$AF$2564)</f>
        <v>10</v>
      </c>
      <c r="AJ25" s="202" t="s">
        <v>3193</v>
      </c>
      <c r="AO25" s="227"/>
    </row>
    <row r="26" spans="1:41" ht="22.05" customHeight="1" thickTop="1">
      <c r="C26" s="189"/>
      <c r="H26" s="109"/>
      <c r="W26" s="189"/>
      <c r="AO26" s="227"/>
    </row>
    <row r="27" spans="1:41" ht="22.05" customHeight="1">
      <c r="AJ27" s="202" t="s">
        <v>3196</v>
      </c>
      <c r="AO27" s="227"/>
    </row>
    <row r="28" spans="1:41" ht="22.05" customHeight="1">
      <c r="AO28" s="227"/>
    </row>
    <row r="29" spans="1:41" ht="22.05" customHeight="1">
      <c r="AJ29" s="202" t="s">
        <v>3197</v>
      </c>
      <c r="AO29" s="227"/>
    </row>
    <row r="30" spans="1:41" ht="22.05" customHeight="1">
      <c r="AO30" s="227"/>
    </row>
    <row r="31" spans="1:41" ht="22.05" customHeight="1">
      <c r="AO31" s="227"/>
    </row>
    <row r="32" spans="1:41" ht="22.05" customHeight="1">
      <c r="AO32" s="227"/>
    </row>
    <row r="33" spans="41:41" ht="22.05" customHeight="1">
      <c r="AO33" s="227"/>
    </row>
    <row r="34" spans="41:41" ht="22.05" customHeight="1">
      <c r="AO34" s="227"/>
    </row>
    <row r="35" spans="41:41" ht="22.05" customHeight="1">
      <c r="AO35" s="227"/>
    </row>
    <row r="36" spans="41:41" ht="22.05" customHeight="1">
      <c r="AO36" s="227"/>
    </row>
    <row r="37" spans="41:41" ht="22.05" customHeight="1">
      <c r="AO37" s="227"/>
    </row>
    <row r="38" spans="41:41" ht="22.05" customHeight="1">
      <c r="AO38" s="227"/>
    </row>
    <row r="39" spans="41:41" ht="22.05" customHeight="1">
      <c r="AO39" s="227"/>
    </row>
    <row r="40" spans="41:41" ht="22.05" customHeight="1">
      <c r="AO40" s="227"/>
    </row>
    <row r="41" spans="41:41" ht="22.05" customHeight="1">
      <c r="AO41" s="227"/>
    </row>
    <row r="42" spans="41:41" ht="22.05" customHeight="1">
      <c r="AO42" s="227"/>
    </row>
    <row r="43" spans="41:41" ht="22.05" customHeight="1">
      <c r="AO43" s="227"/>
    </row>
    <row r="44" spans="41:41" ht="22.05" customHeight="1">
      <c r="AO44" s="227"/>
    </row>
    <row r="45" spans="41:41" ht="22.05" customHeight="1">
      <c r="AO45" s="227"/>
    </row>
    <row r="46" spans="41:41" ht="22.05" customHeight="1">
      <c r="AO46" s="227"/>
    </row>
    <row r="47" spans="41:41" ht="22.05" customHeight="1">
      <c r="AO47" s="210"/>
    </row>
    <row r="48" spans="41:41" ht="22.05" customHeight="1">
      <c r="AO48" s="210"/>
    </row>
    <row r="49" spans="41:41" ht="22.05" customHeight="1">
      <c r="AO49" s="210"/>
    </row>
    <row r="50" spans="41:41" ht="22.05" customHeight="1">
      <c r="AO50" s="210"/>
    </row>
    <row r="51" spans="41:41" ht="22.05" customHeight="1">
      <c r="AO51" s="210"/>
    </row>
    <row r="52" spans="41:41" ht="22.05" customHeight="1">
      <c r="AO52" s="210"/>
    </row>
    <row r="53" spans="41:41" ht="22.05" customHeight="1">
      <c r="AO53" s="210"/>
    </row>
    <row r="54" spans="41:41" ht="22.05" customHeight="1">
      <c r="AO54" s="210"/>
    </row>
    <row r="55" spans="41:41" ht="22.05" customHeight="1">
      <c r="AO55" s="210"/>
    </row>
    <row r="56" spans="41:41" ht="22.05" customHeight="1">
      <c r="AO56" s="210"/>
    </row>
    <row r="57" spans="41:41" ht="22.05" customHeight="1">
      <c r="AO57" s="210"/>
    </row>
    <row r="58" spans="41:41" ht="22.05" customHeight="1">
      <c r="AO58" s="210"/>
    </row>
    <row r="59" spans="41:41" ht="22.05" customHeight="1">
      <c r="AO59" s="210"/>
    </row>
    <row r="60" spans="41:41" ht="22.05" customHeight="1">
      <c r="AO60" s="210"/>
    </row>
    <row r="61" spans="41:41" ht="22.05" customHeight="1">
      <c r="AO61" s="210"/>
    </row>
    <row r="62" spans="41:41" ht="22.05" customHeight="1">
      <c r="AO62" s="210"/>
    </row>
    <row r="63" spans="41:41" ht="22.05" customHeight="1">
      <c r="AO63" s="210"/>
    </row>
    <row r="64" spans="41:41" ht="22.05" customHeight="1">
      <c r="AO64" s="210"/>
    </row>
    <row r="65" spans="41:41" ht="22.05" customHeight="1">
      <c r="AO65" s="210"/>
    </row>
    <row r="66" spans="41:41" ht="22.05" customHeight="1">
      <c r="AO66" s="210"/>
    </row>
    <row r="67" spans="41:41" ht="22.05" customHeight="1">
      <c r="AO67" s="210"/>
    </row>
    <row r="68" spans="41:41" ht="22.05" customHeight="1">
      <c r="AO68" s="210"/>
    </row>
    <row r="69" spans="41:41" ht="22.05" customHeight="1">
      <c r="AO69" s="210"/>
    </row>
    <row r="70" spans="41:41" ht="22.05" customHeight="1">
      <c r="AO70" s="210"/>
    </row>
    <row r="71" spans="41:41" ht="22.05" customHeight="1">
      <c r="AO71" s="210"/>
    </row>
    <row r="72" spans="41:41" ht="22.05" customHeight="1">
      <c r="AO72" s="210"/>
    </row>
    <row r="73" spans="41:41" ht="22.05" customHeight="1">
      <c r="AO73" s="210"/>
    </row>
    <row r="74" spans="41:41" ht="22.05" customHeight="1">
      <c r="AO74" s="210"/>
    </row>
    <row r="75" spans="41:41" ht="22.05" customHeight="1">
      <c r="AO75" s="210"/>
    </row>
    <row r="76" spans="41:41" ht="22.05" customHeight="1">
      <c r="AO76" s="210"/>
    </row>
    <row r="77" spans="41:41" ht="22.05" customHeight="1">
      <c r="AO77" s="210"/>
    </row>
    <row r="78" spans="41:41" ht="22.05" customHeight="1">
      <c r="AO78" s="210"/>
    </row>
    <row r="79" spans="41:41" ht="22.05" customHeight="1">
      <c r="AO79" s="210"/>
    </row>
  </sheetData>
  <sheetProtection algorithmName="SHA-512" hashValue="6A5iyAWOE9P1HSOC8182MuA+47+F2weZmtlkfN4UDrRRsm1qYy3BXT11xOtYnxuDGxjy5ZfPWOGmOvSabcyGHA==" saltValue="8djDDiYR1qKRE8ToM/2Y6Q==" spinCount="100000" sheet="1" formatCells="0" formatColumns="0" formatRows="0" sort="0" autoFilter="0" pivotTables="0"/>
  <protectedRanges>
    <protectedRange sqref="AN7:AO18" name="Range2"/>
    <protectedRange sqref="AO6:AO7 AO9 AO11 AO13 AO15 AO17" name="Range1"/>
  </protectedRanges>
  <mergeCells count="5">
    <mergeCell ref="K1:T1"/>
    <mergeCell ref="A1:J1"/>
    <mergeCell ref="AQ1:AZ1"/>
    <mergeCell ref="AI5:AK5"/>
    <mergeCell ref="AN5:AO5"/>
  </mergeCells>
  <phoneticPr fontId="18" type="noConversion"/>
  <conditionalFormatting sqref="C6:C25">
    <cfRule type="expression" dxfId="190" priority="20">
      <formula>A6=3</formula>
    </cfRule>
    <cfRule type="expression" dxfId="189" priority="19">
      <formula>A6=4</formula>
    </cfRule>
    <cfRule type="expression" dxfId="188" priority="22">
      <formula>A6=1</formula>
    </cfRule>
    <cfRule type="expression" dxfId="187" priority="13">
      <formula>A6=10</formula>
    </cfRule>
    <cfRule type="expression" dxfId="186" priority="14">
      <formula>A6=9</formula>
    </cfRule>
    <cfRule type="expression" dxfId="185" priority="21">
      <formula>A6=2</formula>
    </cfRule>
    <cfRule type="expression" dxfId="184" priority="16">
      <formula>A6=7</formula>
    </cfRule>
    <cfRule type="expression" dxfId="183" priority="15">
      <formula>A6=8</formula>
    </cfRule>
    <cfRule type="expression" dxfId="182" priority="17">
      <formula>A6=6</formula>
    </cfRule>
    <cfRule type="expression" dxfId="181" priority="18">
      <formula>A6=5</formula>
    </cfRule>
  </conditionalFormatting>
  <conditionalFormatting sqref="D6:D25">
    <cfRule type="expression" dxfId="180" priority="31">
      <formula>F6=2</formula>
    </cfRule>
    <cfRule type="expression" dxfId="179" priority="32">
      <formula>F6=1</formula>
    </cfRule>
    <cfRule type="expression" dxfId="178" priority="23">
      <formula>F6=10</formula>
    </cfRule>
    <cfRule type="expression" dxfId="177" priority="24">
      <formula>F6=9</formula>
    </cfRule>
    <cfRule type="expression" dxfId="176" priority="25">
      <formula>F6=8</formula>
    </cfRule>
    <cfRule type="expression" dxfId="175" priority="26">
      <formula>F6=7</formula>
    </cfRule>
    <cfRule type="expression" dxfId="174" priority="27">
      <formula>F6=6</formula>
    </cfRule>
    <cfRule type="expression" dxfId="173" priority="28">
      <formula>F6=5</formula>
    </cfRule>
    <cfRule type="expression" dxfId="172" priority="29">
      <formula>F6=4</formula>
    </cfRule>
    <cfRule type="expression" dxfId="171" priority="30">
      <formula>F6=3</formula>
    </cfRule>
  </conditionalFormatting>
  <conditionalFormatting sqref="I6:I8">
    <cfRule type="expression" dxfId="170" priority="51">
      <formula>G6=2</formula>
    </cfRule>
    <cfRule type="expression" dxfId="169" priority="50">
      <formula>G6=3</formula>
    </cfRule>
    <cfRule type="expression" dxfId="168" priority="49">
      <formula>G6=4</formula>
    </cfRule>
    <cfRule type="expression" dxfId="167" priority="48">
      <formula>G6=5</formula>
    </cfRule>
    <cfRule type="expression" dxfId="166" priority="47">
      <formula>G6=6</formula>
    </cfRule>
    <cfRule type="expression" dxfId="165" priority="46">
      <formula>G6=7</formula>
    </cfRule>
    <cfRule type="expression" dxfId="164" priority="45">
      <formula>G6=8</formula>
    </cfRule>
    <cfRule type="expression" dxfId="163" priority="44">
      <formula>G6=9</formula>
    </cfRule>
    <cfRule type="expression" dxfId="162" priority="43">
      <formula>G6=10</formula>
    </cfRule>
    <cfRule type="expression" dxfId="161" priority="52">
      <formula>G6=1</formula>
    </cfRule>
  </conditionalFormatting>
  <conditionalFormatting sqref="I10:I25">
    <cfRule type="expression" dxfId="160" priority="41">
      <formula>G10=2</formula>
    </cfRule>
    <cfRule type="expression" dxfId="159" priority="40">
      <formula>G10=3</formula>
    </cfRule>
    <cfRule type="expression" dxfId="158" priority="39">
      <formula>G10=4</formula>
    </cfRule>
    <cfRule type="expression" dxfId="157" priority="33">
      <formula>G10=10</formula>
    </cfRule>
    <cfRule type="expression" dxfId="156" priority="34">
      <formula>G10=9</formula>
    </cfRule>
    <cfRule type="expression" dxfId="155" priority="35">
      <formula>G10=8</formula>
    </cfRule>
    <cfRule type="expression" dxfId="154" priority="36">
      <formula>G10=7</formula>
    </cfRule>
    <cfRule type="expression" dxfId="153" priority="37">
      <formula>G10=6</formula>
    </cfRule>
    <cfRule type="expression" dxfId="152" priority="38">
      <formula>G10=5</formula>
    </cfRule>
    <cfRule type="expression" dxfId="151" priority="42">
      <formula>G10=1</formula>
    </cfRule>
  </conditionalFormatting>
  <conditionalFormatting sqref="J6:J25">
    <cfRule type="expression" dxfId="150" priority="61">
      <formula>L6=2</formula>
    </cfRule>
    <cfRule type="expression" dxfId="149" priority="62">
      <formula>L6=1</formula>
    </cfRule>
    <cfRule type="expression" dxfId="148" priority="53">
      <formula>L6=10</formula>
    </cfRule>
    <cfRule type="expression" dxfId="147" priority="54">
      <formula>L6=9</formula>
    </cfRule>
    <cfRule type="expression" dxfId="146" priority="55">
      <formula>L6=8</formula>
    </cfRule>
    <cfRule type="expression" dxfId="145" priority="56">
      <formula>L6=7</formula>
    </cfRule>
    <cfRule type="expression" dxfId="144" priority="57">
      <formula>L6=6</formula>
    </cfRule>
    <cfRule type="expression" dxfId="143" priority="58">
      <formula>L6=5</formula>
    </cfRule>
    <cfRule type="expression" dxfId="142" priority="59">
      <formula>L6=4</formula>
    </cfRule>
    <cfRule type="expression" dxfId="141" priority="60">
      <formula>L6=3</formula>
    </cfRule>
  </conditionalFormatting>
  <conditionalFormatting sqref="O6:O25">
    <cfRule type="expression" dxfId="140" priority="63">
      <formula>M6=10</formula>
    </cfRule>
    <cfRule type="expression" dxfId="139" priority="72">
      <formula>M6=1</formula>
    </cfRule>
    <cfRule type="expression" dxfId="138" priority="67">
      <formula>M6=6</formula>
    </cfRule>
    <cfRule type="expression" dxfId="137" priority="71">
      <formula>M6=2</formula>
    </cfRule>
    <cfRule type="expression" dxfId="136" priority="70">
      <formula>M6=3</formula>
    </cfRule>
    <cfRule type="expression" dxfId="135" priority="69">
      <formula>M6=4</formula>
    </cfRule>
    <cfRule type="expression" dxfId="134" priority="68">
      <formula>M6=5</formula>
    </cfRule>
    <cfRule type="expression" dxfId="133" priority="66">
      <formula>M6=7</formula>
    </cfRule>
    <cfRule type="expression" dxfId="132" priority="65">
      <formula>M6=8</formula>
    </cfRule>
    <cfRule type="expression" dxfId="131" priority="64">
      <formula>M6=9</formula>
    </cfRule>
  </conditionalFormatting>
  <conditionalFormatting sqref="P6:P25">
    <cfRule type="expression" dxfId="130" priority="81">
      <formula>R6=2</formula>
    </cfRule>
    <cfRule type="expression" dxfId="129" priority="82">
      <formula>R6=1</formula>
    </cfRule>
    <cfRule type="expression" dxfId="128" priority="73">
      <formula>R6=10</formula>
    </cfRule>
    <cfRule type="expression" dxfId="127" priority="74">
      <formula>R6=9</formula>
    </cfRule>
    <cfRule type="expression" dxfId="126" priority="75">
      <formula>R6=8</formula>
    </cfRule>
    <cfRule type="expression" dxfId="125" priority="76">
      <formula>R6=7</formula>
    </cfRule>
    <cfRule type="expression" dxfId="124" priority="77">
      <formula>R6=6</formula>
    </cfRule>
    <cfRule type="expression" dxfId="123" priority="78">
      <formula>R6=5</formula>
    </cfRule>
    <cfRule type="expression" dxfId="122" priority="79">
      <formula>R6=4</formula>
    </cfRule>
    <cfRule type="expression" dxfId="121" priority="80">
      <formula>R6=3</formula>
    </cfRule>
  </conditionalFormatting>
  <conditionalFormatting sqref="U6:U25">
    <cfRule type="expression" dxfId="120" priority="91">
      <formula>S6=2</formula>
    </cfRule>
    <cfRule type="expression" dxfId="119" priority="89">
      <formula>S6=4</formula>
    </cfRule>
    <cfRule type="expression" dxfId="118" priority="90">
      <formula>S6=3</formula>
    </cfRule>
    <cfRule type="expression" dxfId="117" priority="92">
      <formula>S6=1</formula>
    </cfRule>
    <cfRule type="expression" dxfId="116" priority="84">
      <formula>S6=9</formula>
    </cfRule>
    <cfRule type="expression" dxfId="115" priority="85">
      <formula>S6=8</formula>
    </cfRule>
    <cfRule type="expression" dxfId="114" priority="83">
      <formula>S6=10</formula>
    </cfRule>
    <cfRule type="expression" dxfId="113" priority="86">
      <formula>S6=7</formula>
    </cfRule>
    <cfRule type="expression" dxfId="112" priority="87">
      <formula>S6=6</formula>
    </cfRule>
    <cfRule type="expression" dxfId="111" priority="88">
      <formula>S6=5</formula>
    </cfRule>
  </conditionalFormatting>
  <conditionalFormatting sqref="V6:V8">
    <cfRule type="expression" dxfId="110" priority="101">
      <formula>X6=2</formula>
    </cfRule>
    <cfRule type="expression" dxfId="109" priority="102">
      <formula>X6=1</formula>
    </cfRule>
    <cfRule type="expression" dxfId="108" priority="93">
      <formula>X6=10</formula>
    </cfRule>
    <cfRule type="expression" dxfId="107" priority="94">
      <formula>X6=9</formula>
    </cfRule>
    <cfRule type="expression" dxfId="106" priority="95">
      <formula>X6=8</formula>
    </cfRule>
    <cfRule type="expression" dxfId="105" priority="96">
      <formula>X6=7</formula>
    </cfRule>
    <cfRule type="expression" dxfId="104" priority="97">
      <formula>X6=6</formula>
    </cfRule>
    <cfRule type="expression" dxfId="103" priority="98">
      <formula>X6=5</formula>
    </cfRule>
    <cfRule type="expression" dxfId="102" priority="99">
      <formula>X6=4</formula>
    </cfRule>
    <cfRule type="expression" dxfId="101" priority="100">
      <formula>X6=3</formula>
    </cfRule>
  </conditionalFormatting>
  <conditionalFormatting sqref="V10:V17">
    <cfRule type="expression" dxfId="100" priority="121">
      <formula>X10=2</formula>
    </cfRule>
    <cfRule type="expression" dxfId="99" priority="120">
      <formula>X10=3</formula>
    </cfRule>
    <cfRule type="expression" dxfId="98" priority="119">
      <formula>X10=4</formula>
    </cfRule>
    <cfRule type="expression" dxfId="97" priority="117">
      <formula>X10=6</formula>
    </cfRule>
    <cfRule type="expression" dxfId="96" priority="116">
      <formula>X10=7</formula>
    </cfRule>
    <cfRule type="expression" dxfId="95" priority="115">
      <formula>X10=8</formula>
    </cfRule>
    <cfRule type="expression" dxfId="94" priority="122">
      <formula>X10=1</formula>
    </cfRule>
    <cfRule type="expression" dxfId="93" priority="114">
      <formula>X10=9</formula>
    </cfRule>
    <cfRule type="expression" dxfId="92" priority="118">
      <formula>X10=5</formula>
    </cfRule>
    <cfRule type="expression" dxfId="91" priority="113">
      <formula>X10=10</formula>
    </cfRule>
  </conditionalFormatting>
  <conditionalFormatting sqref="V19:V25">
    <cfRule type="expression" dxfId="90" priority="112">
      <formula>X19=1</formula>
    </cfRule>
    <cfRule type="expression" dxfId="89" priority="103">
      <formula>X19=10</formula>
    </cfRule>
    <cfRule type="expression" dxfId="88" priority="104">
      <formula>X19=9</formula>
    </cfRule>
    <cfRule type="expression" dxfId="87" priority="105">
      <formula>X19=8</formula>
    </cfRule>
    <cfRule type="expression" dxfId="86" priority="106">
      <formula>X19=7</formula>
    </cfRule>
    <cfRule type="expression" dxfId="85" priority="107">
      <formula>X19=6</formula>
    </cfRule>
    <cfRule type="expression" dxfId="84" priority="108">
      <formula>X19=5</formula>
    </cfRule>
    <cfRule type="expression" dxfId="83" priority="109">
      <formula>X19=4</formula>
    </cfRule>
    <cfRule type="expression" dxfId="82" priority="110">
      <formula>X19=3</formula>
    </cfRule>
    <cfRule type="expression" dxfId="81" priority="111">
      <formula>X19=2</formula>
    </cfRule>
  </conditionalFormatting>
  <conditionalFormatting sqref="AA6:AA25">
    <cfRule type="expression" dxfId="80" priority="123">
      <formula>Y6=10</formula>
    </cfRule>
    <cfRule type="expression" dxfId="79" priority="124">
      <formula>Y6=9</formula>
    </cfRule>
    <cfRule type="expression" dxfId="78" priority="125">
      <formula>Y6=8</formula>
    </cfRule>
    <cfRule type="expression" dxfId="77" priority="126">
      <formula>Y6=7</formula>
    </cfRule>
    <cfRule type="expression" dxfId="76" priority="127">
      <formula>Y6=6</formula>
    </cfRule>
    <cfRule type="expression" dxfId="75" priority="128">
      <formula>Y6=5</formula>
    </cfRule>
    <cfRule type="expression" dxfId="74" priority="129">
      <formula>Y6=4</formula>
    </cfRule>
    <cfRule type="expression" dxfId="73" priority="130">
      <formula>Y6=3</formula>
    </cfRule>
    <cfRule type="expression" dxfId="72" priority="131">
      <formula>Y6=2</formula>
    </cfRule>
    <cfRule type="expression" dxfId="71" priority="132">
      <formula>Y6=1</formula>
    </cfRule>
  </conditionalFormatting>
  <conditionalFormatting sqref="AB6:AB25">
    <cfRule type="expression" dxfId="70" priority="142">
      <formula>AD6=1</formula>
    </cfRule>
    <cfRule type="expression" dxfId="69" priority="133">
      <formula>AD6=10</formula>
    </cfRule>
    <cfRule type="expression" dxfId="68" priority="134">
      <formula>AD6=9</formula>
    </cfRule>
    <cfRule type="expression" dxfId="67" priority="135">
      <formula>AD6=8</formula>
    </cfRule>
    <cfRule type="expression" dxfId="66" priority="136">
      <formula>AD6=7</formula>
    </cfRule>
    <cfRule type="expression" dxfId="65" priority="137">
      <formula>AD6=6</formula>
    </cfRule>
    <cfRule type="expression" dxfId="64" priority="138">
      <formula>AD6=5</formula>
    </cfRule>
    <cfRule type="expression" dxfId="63" priority="139">
      <formula>AD6=4</formula>
    </cfRule>
    <cfRule type="expression" dxfId="62" priority="140">
      <formula>AD6=3</formula>
    </cfRule>
    <cfRule type="expression" dxfId="61" priority="141">
      <formula>AD6=2</formula>
    </cfRule>
  </conditionalFormatting>
  <conditionalFormatting sqref="AF6:AF24">
    <cfRule type="expression" dxfId="60" priority="143">
      <formula>$AH6=10</formula>
    </cfRule>
    <cfRule type="expression" dxfId="59" priority="144">
      <formula>$AH6=9</formula>
    </cfRule>
    <cfRule type="expression" dxfId="58" priority="145">
      <formula>$AH6=8</formula>
    </cfRule>
    <cfRule type="expression" dxfId="57" priority="146">
      <formula>$AH6=7</formula>
    </cfRule>
    <cfRule type="expression" dxfId="56" priority="147">
      <formula>$AH6=6</formula>
    </cfRule>
    <cfRule type="expression" dxfId="55" priority="148">
      <formula>$AH6=5</formula>
    </cfRule>
    <cfRule type="expression" dxfId="54" priority="149">
      <formula>$AH6=4</formula>
    </cfRule>
    <cfRule type="expression" dxfId="53" priority="150">
      <formula>$AH6=3</formula>
    </cfRule>
    <cfRule type="expression" dxfId="52" priority="151">
      <formula>$AH6=2</formula>
    </cfRule>
    <cfRule type="expression" dxfId="51" priority="152">
      <formula>$AH6=1</formula>
    </cfRule>
  </conditionalFormatting>
  <conditionalFormatting sqref="AO7">
    <cfRule type="expression" dxfId="50" priority="11">
      <formula>$AO7="Tidak Aktif"</formula>
    </cfRule>
    <cfRule type="expression" dxfId="49" priority="12">
      <formula>$AO7="Aktif"</formula>
    </cfRule>
  </conditionalFormatting>
  <conditionalFormatting sqref="AO9">
    <cfRule type="expression" dxfId="48" priority="10">
      <formula>$AO9="Aktif"</formula>
    </cfRule>
    <cfRule type="expression" dxfId="47" priority="9">
      <formula>$AO9="Tidak Aktif"</formula>
    </cfRule>
  </conditionalFormatting>
  <conditionalFormatting sqref="AO11">
    <cfRule type="expression" dxfId="46" priority="8">
      <formula>$AO11="Aktif"</formula>
    </cfRule>
    <cfRule type="expression" dxfId="45" priority="7">
      <formula>$AO11="Tidak Aktif"</formula>
    </cfRule>
  </conditionalFormatting>
  <conditionalFormatting sqref="AO13">
    <cfRule type="expression" dxfId="44" priority="6">
      <formula>$AO13="Aktif"</formula>
    </cfRule>
    <cfRule type="expression" dxfId="43" priority="5">
      <formula>$AO13="Tidak Aktif"</formula>
    </cfRule>
  </conditionalFormatting>
  <conditionalFormatting sqref="AO15">
    <cfRule type="expression" dxfId="42" priority="4">
      <formula>$AO15="Aktif"</formula>
    </cfRule>
    <cfRule type="expression" dxfId="41" priority="3">
      <formula>$AO15="Tidak Aktif"</formula>
    </cfRule>
  </conditionalFormatting>
  <conditionalFormatting sqref="AO17">
    <cfRule type="expression" dxfId="40" priority="2">
      <formula>$AO17="Aktif"</formula>
    </cfRule>
    <cfRule type="expression" dxfId="39" priority="1">
      <formula>$AO17="Tidak Aktif"</formula>
    </cfRule>
  </conditionalFormatting>
  <dataValidations count="1">
    <dataValidation type="list" allowBlank="1" showInputMessage="1" showErrorMessage="1" sqref="AO7 AO9 AO11 AO13 AO15 AO17" xr:uid="{3A24D024-FE66-4751-AA65-75FEBFBF6AF3}">
      <formula1>$BJ$6:$BJ$7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E6E9-7982-4E22-A5D6-7B1ACBD7599F}">
  <dimension ref="A1:M57"/>
  <sheetViews>
    <sheetView workbookViewId="0">
      <pane ySplit="2" topLeftCell="A4" activePane="bottomLeft" state="frozen"/>
      <selection pane="bottomLeft" activeCell="M4" sqref="M4:M12"/>
    </sheetView>
  </sheetViews>
  <sheetFormatPr defaultRowHeight="14.4"/>
  <cols>
    <col min="1" max="1" width="9.77734375" bestFit="1" customWidth="1"/>
    <col min="2" max="2" width="8.109375" bestFit="1" customWidth="1"/>
    <col min="3" max="3" width="9.77734375" bestFit="1" customWidth="1"/>
    <col min="4" max="4" width="31.21875" bestFit="1" customWidth="1"/>
    <col min="5" max="5" width="7.6640625" bestFit="1" customWidth="1"/>
    <col min="6" max="6" width="5.21875" bestFit="1" customWidth="1"/>
    <col min="7" max="7" width="1.88671875" bestFit="1" customWidth="1"/>
    <col min="8" max="8" width="17.21875" bestFit="1" customWidth="1"/>
    <col min="9" max="9" width="9.77734375" bestFit="1" customWidth="1"/>
    <col min="12" max="12" width="21.6640625" bestFit="1" customWidth="1"/>
    <col min="13" max="13" width="5.109375" bestFit="1" customWidth="1"/>
  </cols>
  <sheetData>
    <row r="1" spans="1:13" ht="15" thickBot="1"/>
    <row r="2" spans="1:13" ht="15" thickBot="1">
      <c r="A2" s="235" t="s">
        <v>3312</v>
      </c>
      <c r="B2" s="128" t="s">
        <v>355</v>
      </c>
      <c r="C2" s="40" t="s">
        <v>2</v>
      </c>
      <c r="D2" s="40" t="s">
        <v>199</v>
      </c>
      <c r="E2" s="40" t="s">
        <v>3005</v>
      </c>
      <c r="F2" s="130" t="s">
        <v>3138</v>
      </c>
      <c r="G2" s="131" t="s">
        <v>3135</v>
      </c>
      <c r="H2" s="129" t="s">
        <v>3094</v>
      </c>
      <c r="I2" s="130" t="s">
        <v>364</v>
      </c>
      <c r="L2" s="43" t="s">
        <v>3032</v>
      </c>
    </row>
    <row r="3" spans="1:13">
      <c r="A3" s="292"/>
      <c r="B3" s="292"/>
      <c r="C3" s="293">
        <v>550025055</v>
      </c>
      <c r="D3" s="319" t="s">
        <v>49</v>
      </c>
      <c r="E3" s="293">
        <v>4</v>
      </c>
      <c r="F3" s="1"/>
      <c r="G3" s="1"/>
      <c r="H3" s="1"/>
      <c r="L3" s="43" t="s">
        <v>2</v>
      </c>
      <c r="M3" t="s">
        <v>0</v>
      </c>
    </row>
    <row r="4" spans="1:13">
      <c r="A4" s="292"/>
      <c r="B4" s="292"/>
      <c r="C4" s="293">
        <v>550025055</v>
      </c>
      <c r="D4" s="319" t="s">
        <v>49</v>
      </c>
      <c r="E4" s="293">
        <v>4</v>
      </c>
      <c r="F4" s="1"/>
      <c r="G4" s="1"/>
      <c r="H4" s="1"/>
      <c r="L4">
        <v>550025055</v>
      </c>
      <c r="M4">
        <v>32</v>
      </c>
    </row>
    <row r="5" spans="1:13">
      <c r="A5" s="292"/>
      <c r="B5" s="292"/>
      <c r="C5" s="293">
        <v>550025055</v>
      </c>
      <c r="D5" s="319" t="s">
        <v>49</v>
      </c>
      <c r="E5" s="293">
        <v>4</v>
      </c>
      <c r="F5" s="1"/>
      <c r="G5" s="1"/>
      <c r="H5" s="1"/>
      <c r="L5">
        <v>550024986</v>
      </c>
      <c r="M5">
        <v>10</v>
      </c>
    </row>
    <row r="6" spans="1:13">
      <c r="A6" s="292"/>
      <c r="B6" s="292"/>
      <c r="C6" s="293">
        <v>550025055</v>
      </c>
      <c r="D6" s="319" t="s">
        <v>49</v>
      </c>
      <c r="E6" s="293">
        <v>4</v>
      </c>
      <c r="F6" s="1"/>
      <c r="G6" s="1"/>
      <c r="H6" s="1"/>
      <c r="L6">
        <v>550041492</v>
      </c>
      <c r="M6">
        <v>4</v>
      </c>
    </row>
    <row r="7" spans="1:13">
      <c r="A7" s="292"/>
      <c r="B7" s="292"/>
      <c r="C7" s="293">
        <v>550025055</v>
      </c>
      <c r="D7" s="319" t="s">
        <v>49</v>
      </c>
      <c r="E7" s="293">
        <v>4</v>
      </c>
      <c r="F7" s="1"/>
      <c r="G7" s="1"/>
      <c r="H7" s="1"/>
      <c r="L7">
        <v>550025043</v>
      </c>
      <c r="M7">
        <v>9</v>
      </c>
    </row>
    <row r="8" spans="1:13">
      <c r="A8" s="292"/>
      <c r="B8" s="273"/>
      <c r="C8" s="293">
        <v>550025055</v>
      </c>
      <c r="D8" s="319" t="s">
        <v>49</v>
      </c>
      <c r="E8" s="293">
        <v>4</v>
      </c>
      <c r="F8" s="1"/>
      <c r="G8" s="1"/>
      <c r="H8" s="1"/>
      <c r="L8">
        <v>550044709</v>
      </c>
      <c r="M8">
        <v>420</v>
      </c>
    </row>
    <row r="9" spans="1:13">
      <c r="A9" s="292"/>
      <c r="B9" s="273"/>
      <c r="C9" s="293">
        <v>550025055</v>
      </c>
      <c r="D9" s="319" t="s">
        <v>49</v>
      </c>
      <c r="E9" s="293">
        <v>4</v>
      </c>
      <c r="F9" s="1"/>
      <c r="G9" s="1"/>
      <c r="H9" s="1"/>
      <c r="L9">
        <v>550058592</v>
      </c>
      <c r="M9">
        <v>395</v>
      </c>
    </row>
    <row r="10" spans="1:13">
      <c r="A10" s="292"/>
      <c r="B10" s="292"/>
      <c r="C10" s="293">
        <v>550025055</v>
      </c>
      <c r="D10" s="320" t="s">
        <v>49</v>
      </c>
      <c r="E10" s="293">
        <v>4</v>
      </c>
      <c r="F10" s="1"/>
      <c r="G10" s="1"/>
      <c r="H10" s="1"/>
      <c r="L10">
        <v>550074326</v>
      </c>
      <c r="M10">
        <v>91</v>
      </c>
    </row>
    <row r="11" spans="1:13">
      <c r="A11" s="292"/>
      <c r="B11" s="292"/>
      <c r="C11" s="293">
        <v>550024986</v>
      </c>
      <c r="D11" s="320" t="s">
        <v>44</v>
      </c>
      <c r="E11" s="293">
        <v>4</v>
      </c>
      <c r="F11" s="1"/>
      <c r="G11" s="1"/>
      <c r="H11" s="1"/>
      <c r="L11">
        <v>550049044</v>
      </c>
      <c r="M11">
        <v>79</v>
      </c>
    </row>
    <row r="12" spans="1:13">
      <c r="A12" s="292"/>
      <c r="B12" s="292"/>
      <c r="C12" s="293">
        <v>550024986</v>
      </c>
      <c r="D12" s="320" t="s">
        <v>44</v>
      </c>
      <c r="E12" s="293">
        <v>4</v>
      </c>
      <c r="F12" s="1"/>
      <c r="G12" s="1"/>
      <c r="H12" s="1"/>
      <c r="L12">
        <v>550048593</v>
      </c>
      <c r="M12">
        <v>27</v>
      </c>
    </row>
    <row r="13" spans="1:13">
      <c r="A13" s="292"/>
      <c r="B13" s="292"/>
      <c r="C13" s="293">
        <v>550024986</v>
      </c>
      <c r="D13" s="320" t="s">
        <v>44</v>
      </c>
      <c r="E13" s="293">
        <v>2</v>
      </c>
      <c r="F13" s="1"/>
      <c r="G13" s="1"/>
      <c r="H13" s="1"/>
      <c r="L13" t="s">
        <v>3036</v>
      </c>
      <c r="M13">
        <v>1067</v>
      </c>
    </row>
    <row r="14" spans="1:13">
      <c r="A14" s="292"/>
      <c r="B14" s="292"/>
      <c r="C14" s="293">
        <v>550041492</v>
      </c>
      <c r="D14" s="320" t="s">
        <v>75</v>
      </c>
      <c r="E14" s="293">
        <v>4</v>
      </c>
      <c r="F14" s="1"/>
      <c r="G14" s="1"/>
      <c r="H14" s="1"/>
    </row>
    <row r="15" spans="1:13">
      <c r="A15" s="292"/>
      <c r="B15" s="292"/>
      <c r="C15" s="293">
        <v>550025043</v>
      </c>
      <c r="D15" s="320" t="s">
        <v>48</v>
      </c>
      <c r="E15" s="293">
        <v>4</v>
      </c>
      <c r="F15" s="1"/>
      <c r="G15" s="1"/>
      <c r="H15" s="1"/>
    </row>
    <row r="16" spans="1:13">
      <c r="A16" s="292"/>
      <c r="B16" s="292"/>
      <c r="C16" s="293">
        <v>550025043</v>
      </c>
      <c r="D16" s="320" t="s">
        <v>48</v>
      </c>
      <c r="E16" s="293">
        <v>4</v>
      </c>
      <c r="F16" s="1"/>
      <c r="G16" s="1"/>
      <c r="H16" s="1"/>
    </row>
    <row r="17" spans="1:8">
      <c r="A17" s="292"/>
      <c r="B17" s="292"/>
      <c r="C17" s="293">
        <v>550025043</v>
      </c>
      <c r="D17" s="320" t="s">
        <v>48</v>
      </c>
      <c r="E17" s="293">
        <v>1</v>
      </c>
      <c r="F17" s="1"/>
      <c r="G17" s="1"/>
      <c r="H17" s="1"/>
    </row>
    <row r="18" spans="1:8">
      <c r="A18" s="292"/>
      <c r="B18" s="292"/>
      <c r="C18" s="293">
        <v>550044709</v>
      </c>
      <c r="D18" s="320" t="s">
        <v>14</v>
      </c>
      <c r="E18" s="293">
        <v>48</v>
      </c>
      <c r="F18" s="1"/>
      <c r="G18" s="1"/>
      <c r="H18" s="1"/>
    </row>
    <row r="19" spans="1:8">
      <c r="A19" s="292"/>
      <c r="B19" s="292"/>
      <c r="C19" s="293">
        <v>550044709</v>
      </c>
      <c r="D19" s="320" t="s">
        <v>14</v>
      </c>
      <c r="E19" s="293">
        <v>48</v>
      </c>
      <c r="F19" s="1"/>
      <c r="G19" s="1"/>
      <c r="H19" s="1"/>
    </row>
    <row r="20" spans="1:8">
      <c r="A20" s="292"/>
      <c r="B20" s="292"/>
      <c r="C20" s="293">
        <v>550044709</v>
      </c>
      <c r="D20" s="320" t="s">
        <v>14</v>
      </c>
      <c r="E20" s="293">
        <v>48</v>
      </c>
      <c r="F20" s="1"/>
      <c r="G20" s="1"/>
      <c r="H20" s="1"/>
    </row>
    <row r="21" spans="1:8">
      <c r="A21" s="292"/>
      <c r="B21" s="292"/>
      <c r="C21" s="293">
        <v>550044709</v>
      </c>
      <c r="D21" s="320" t="s">
        <v>14</v>
      </c>
      <c r="E21" s="293">
        <v>48</v>
      </c>
      <c r="F21" s="1"/>
      <c r="G21" s="1"/>
      <c r="H21" s="1"/>
    </row>
    <row r="22" spans="1:8">
      <c r="A22" s="292"/>
      <c r="B22" s="292"/>
      <c r="C22" s="293">
        <v>550044709</v>
      </c>
      <c r="D22" s="321" t="s">
        <v>14</v>
      </c>
      <c r="E22" s="293">
        <v>48</v>
      </c>
      <c r="F22" s="1"/>
      <c r="G22" s="1"/>
      <c r="H22" s="1"/>
    </row>
    <row r="23" spans="1:8">
      <c r="A23" s="293"/>
      <c r="B23" s="293"/>
      <c r="C23" s="293">
        <v>550044709</v>
      </c>
      <c r="D23" s="320" t="s">
        <v>14</v>
      </c>
      <c r="E23" s="293">
        <v>48</v>
      </c>
      <c r="F23" s="1"/>
      <c r="G23" s="1"/>
      <c r="H23" s="1"/>
    </row>
    <row r="24" spans="1:8">
      <c r="A24" s="293"/>
      <c r="B24" s="293"/>
      <c r="C24" s="293">
        <v>550044709</v>
      </c>
      <c r="D24" s="320" t="s">
        <v>14</v>
      </c>
      <c r="E24" s="293">
        <v>48</v>
      </c>
      <c r="F24" s="1"/>
      <c r="G24" s="1"/>
      <c r="H24" s="1"/>
    </row>
    <row r="25" spans="1:8">
      <c r="A25" s="293"/>
      <c r="B25" s="293"/>
      <c r="C25" s="293">
        <v>550044709</v>
      </c>
      <c r="D25" s="320" t="s">
        <v>14</v>
      </c>
      <c r="E25" s="293">
        <v>48</v>
      </c>
      <c r="F25" s="1"/>
      <c r="G25" s="1"/>
      <c r="H25" s="1"/>
    </row>
    <row r="26" spans="1:8">
      <c r="A26" s="293"/>
      <c r="B26" s="293"/>
      <c r="C26" s="293">
        <v>550044709</v>
      </c>
      <c r="D26" s="320" t="s">
        <v>14</v>
      </c>
      <c r="E26" s="293">
        <v>36</v>
      </c>
      <c r="F26" s="1"/>
      <c r="G26" s="1"/>
      <c r="H26" s="1"/>
    </row>
    <row r="27" spans="1:8">
      <c r="A27" s="293"/>
      <c r="B27" s="293"/>
      <c r="C27" s="293">
        <v>550058592</v>
      </c>
      <c r="D27" s="320" t="s">
        <v>27</v>
      </c>
      <c r="E27" s="293">
        <v>44</v>
      </c>
      <c r="F27" s="1"/>
      <c r="G27" s="1"/>
      <c r="H27" s="1"/>
    </row>
    <row r="28" spans="1:8">
      <c r="A28" s="293"/>
      <c r="B28" s="293"/>
      <c r="C28" s="293">
        <v>550058592</v>
      </c>
      <c r="D28" s="320" t="s">
        <v>27</v>
      </c>
      <c r="E28" s="293">
        <v>44</v>
      </c>
      <c r="F28" s="1"/>
      <c r="G28" s="1"/>
      <c r="H28" s="1"/>
    </row>
    <row r="29" spans="1:8">
      <c r="A29" s="293"/>
      <c r="B29" s="293"/>
      <c r="C29" s="293">
        <v>550058592</v>
      </c>
      <c r="D29" s="320" t="s">
        <v>27</v>
      </c>
      <c r="E29" s="293">
        <v>44</v>
      </c>
      <c r="F29" s="1"/>
      <c r="G29" s="1"/>
      <c r="H29" s="1"/>
    </row>
    <row r="30" spans="1:8">
      <c r="A30" s="293"/>
      <c r="B30" s="293"/>
      <c r="C30" s="293">
        <v>550058592</v>
      </c>
      <c r="D30" s="320" t="s">
        <v>27</v>
      </c>
      <c r="E30" s="293">
        <v>44</v>
      </c>
      <c r="F30" s="1"/>
      <c r="G30" s="1"/>
      <c r="H30" s="1"/>
    </row>
    <row r="31" spans="1:8">
      <c r="A31" s="293"/>
      <c r="B31" s="293"/>
      <c r="C31" s="293">
        <v>550058592</v>
      </c>
      <c r="D31" s="320" t="s">
        <v>27</v>
      </c>
      <c r="E31" s="293">
        <v>44</v>
      </c>
      <c r="F31" s="1"/>
      <c r="G31" s="1"/>
      <c r="H31" s="1"/>
    </row>
    <row r="32" spans="1:8">
      <c r="A32" s="293"/>
      <c r="B32" s="293"/>
      <c r="C32" s="293">
        <v>550058592</v>
      </c>
      <c r="D32" s="320" t="s">
        <v>27</v>
      </c>
      <c r="E32" s="293">
        <v>44</v>
      </c>
      <c r="F32" s="1"/>
      <c r="G32" s="1"/>
      <c r="H32" s="1"/>
    </row>
    <row r="33" spans="1:8">
      <c r="A33" s="293"/>
      <c r="B33" s="293"/>
      <c r="C33" s="293">
        <v>550058592</v>
      </c>
      <c r="D33" s="320" t="s">
        <v>27</v>
      </c>
      <c r="E33" s="293">
        <v>44</v>
      </c>
      <c r="F33" s="1"/>
      <c r="G33" s="1"/>
      <c r="H33" s="1"/>
    </row>
    <row r="34" spans="1:8">
      <c r="A34" s="293"/>
      <c r="B34" s="293"/>
      <c r="C34" s="293">
        <v>550058592</v>
      </c>
      <c r="D34" s="320" t="s">
        <v>27</v>
      </c>
      <c r="E34" s="293">
        <v>44</v>
      </c>
      <c r="F34" s="1"/>
      <c r="G34" s="1"/>
      <c r="H34" s="1"/>
    </row>
    <row r="35" spans="1:8">
      <c r="A35" s="293"/>
      <c r="B35" s="293"/>
      <c r="C35" s="293">
        <v>550058592</v>
      </c>
      <c r="D35" s="320" t="s">
        <v>27</v>
      </c>
      <c r="E35" s="293">
        <v>43</v>
      </c>
      <c r="F35" s="1"/>
      <c r="G35" s="1"/>
      <c r="H35" s="1"/>
    </row>
    <row r="36" spans="1:8">
      <c r="A36" s="293"/>
      <c r="B36" s="293"/>
      <c r="C36" s="293">
        <v>550074326</v>
      </c>
      <c r="D36" s="320" t="s">
        <v>136</v>
      </c>
      <c r="E36" s="293">
        <v>48</v>
      </c>
      <c r="F36" s="1"/>
      <c r="G36" s="1"/>
      <c r="H36" s="1"/>
    </row>
    <row r="37" spans="1:8">
      <c r="A37" s="293"/>
      <c r="B37" s="293"/>
      <c r="C37" s="293">
        <v>550074326</v>
      </c>
      <c r="D37" s="320" t="s">
        <v>136</v>
      </c>
      <c r="E37" s="293">
        <v>43</v>
      </c>
      <c r="F37" s="1"/>
      <c r="G37" s="1"/>
      <c r="H37" s="1"/>
    </row>
    <row r="38" spans="1:8">
      <c r="A38" s="293"/>
      <c r="B38" s="293"/>
      <c r="C38" s="293">
        <v>550049044</v>
      </c>
      <c r="D38" s="320" t="s">
        <v>100</v>
      </c>
      <c r="E38" s="293">
        <v>44</v>
      </c>
      <c r="F38" s="1"/>
      <c r="G38" s="1"/>
      <c r="H38" s="1"/>
    </row>
    <row r="39" spans="1:8">
      <c r="A39" s="293"/>
      <c r="B39" s="293"/>
      <c r="C39" s="293">
        <v>550049044</v>
      </c>
      <c r="D39" s="320" t="s">
        <v>100</v>
      </c>
      <c r="E39" s="293">
        <v>2</v>
      </c>
      <c r="F39" s="1"/>
      <c r="G39" s="1"/>
      <c r="H39" s="1"/>
    </row>
    <row r="40" spans="1:8">
      <c r="A40" s="293"/>
      <c r="B40" s="293"/>
      <c r="C40" s="293">
        <v>550049044</v>
      </c>
      <c r="D40" s="320" t="s">
        <v>100</v>
      </c>
      <c r="E40" s="293">
        <v>20</v>
      </c>
      <c r="F40" s="1"/>
      <c r="G40" s="1"/>
      <c r="H40" s="1"/>
    </row>
    <row r="41" spans="1:8">
      <c r="A41" s="293"/>
      <c r="B41" s="293"/>
      <c r="C41" s="293">
        <v>550048593</v>
      </c>
      <c r="D41" s="320" t="s">
        <v>15</v>
      </c>
      <c r="E41" s="293">
        <v>5</v>
      </c>
      <c r="F41" s="1"/>
      <c r="G41" s="1"/>
      <c r="H41" s="1"/>
    </row>
    <row r="42" spans="1:8">
      <c r="A42" s="293"/>
      <c r="B42" s="293"/>
      <c r="C42" s="293">
        <v>550048593</v>
      </c>
      <c r="D42" s="320" t="s">
        <v>15</v>
      </c>
      <c r="E42" s="293">
        <v>22</v>
      </c>
      <c r="F42" s="1"/>
      <c r="G42" s="1"/>
      <c r="H42" s="1"/>
    </row>
    <row r="43" spans="1:8">
      <c r="A43" s="293"/>
      <c r="B43" s="293"/>
      <c r="C43" s="293">
        <v>550049044</v>
      </c>
      <c r="D43" s="320" t="s">
        <v>100</v>
      </c>
      <c r="E43" s="293">
        <v>13</v>
      </c>
      <c r="F43" s="1"/>
      <c r="G43" s="1"/>
      <c r="H43" s="1"/>
    </row>
    <row r="44" spans="1:8">
      <c r="A44" s="293"/>
      <c r="B44" s="293"/>
      <c r="C44" s="293"/>
      <c r="D44" s="132"/>
      <c r="E44" s="293"/>
      <c r="F44" s="1"/>
      <c r="G44" s="1"/>
      <c r="H44" s="1"/>
    </row>
    <row r="45" spans="1:8">
      <c r="A45" s="293"/>
      <c r="B45" s="293"/>
      <c r="C45" s="293"/>
      <c r="D45" s="132"/>
      <c r="E45" s="293"/>
      <c r="F45" s="1"/>
      <c r="G45" s="1"/>
      <c r="H45" s="1"/>
    </row>
    <row r="46" spans="1:8">
      <c r="A46" s="293"/>
      <c r="B46" s="293"/>
      <c r="C46" s="293"/>
      <c r="D46" s="132"/>
      <c r="E46" s="293"/>
      <c r="F46" s="1"/>
      <c r="G46" s="1"/>
      <c r="H46" s="1"/>
    </row>
    <row r="47" spans="1:8">
      <c r="A47" s="293"/>
      <c r="B47" s="293"/>
      <c r="C47" s="293"/>
      <c r="D47" s="132"/>
      <c r="E47" s="293"/>
      <c r="F47" s="1"/>
      <c r="G47" s="1"/>
      <c r="H47" s="1"/>
    </row>
    <row r="48" spans="1:8">
      <c r="A48" s="293"/>
      <c r="B48" s="293"/>
      <c r="C48" s="293"/>
      <c r="D48" s="132"/>
      <c r="E48" s="293"/>
      <c r="F48" s="1"/>
      <c r="G48" s="1"/>
      <c r="H48" s="1"/>
    </row>
    <row r="49" spans="1:8">
      <c r="A49" s="293"/>
      <c r="B49" s="293"/>
      <c r="C49" s="293"/>
      <c r="D49" s="132"/>
      <c r="E49" s="293"/>
      <c r="F49" s="1"/>
      <c r="G49" s="1"/>
      <c r="H49" s="1"/>
    </row>
    <row r="50" spans="1:8">
      <c r="A50" s="293"/>
      <c r="B50" s="293"/>
      <c r="C50" s="293"/>
      <c r="D50" s="132"/>
      <c r="E50" s="293"/>
      <c r="F50" s="1"/>
      <c r="G50" s="1"/>
      <c r="H50" s="1"/>
    </row>
    <row r="51" spans="1:8">
      <c r="A51" s="293"/>
      <c r="B51" s="293"/>
      <c r="C51" s="293"/>
      <c r="D51" s="132"/>
      <c r="E51" s="293"/>
      <c r="F51" s="1"/>
      <c r="G51" s="1"/>
      <c r="H51" s="1"/>
    </row>
    <row r="52" spans="1:8">
      <c r="A52" s="293"/>
      <c r="B52" s="293"/>
      <c r="C52" s="293"/>
      <c r="D52" s="132"/>
      <c r="E52" s="293"/>
      <c r="F52" s="1"/>
      <c r="G52" s="1"/>
      <c r="H52" s="1"/>
    </row>
    <row r="53" spans="1:8">
      <c r="A53" s="293"/>
      <c r="B53" s="293"/>
      <c r="C53" s="293"/>
      <c r="D53" s="132"/>
      <c r="E53" s="293"/>
      <c r="F53" s="1"/>
      <c r="G53" s="1"/>
      <c r="H53" s="1"/>
    </row>
    <row r="54" spans="1:8">
      <c r="A54" s="293"/>
      <c r="B54" s="293"/>
      <c r="C54" s="293"/>
      <c r="D54" s="132"/>
      <c r="E54" s="293"/>
      <c r="F54" s="1"/>
      <c r="G54" s="1"/>
      <c r="H54" s="1"/>
    </row>
    <row r="55" spans="1:8">
      <c r="A55" s="293"/>
      <c r="B55" s="293"/>
      <c r="C55" s="293"/>
      <c r="D55" s="132"/>
      <c r="E55" s="293"/>
      <c r="F55" s="1"/>
      <c r="G55" s="1"/>
      <c r="H55" s="1"/>
    </row>
    <row r="56" spans="1:8">
      <c r="A56" s="293"/>
      <c r="B56" s="293"/>
      <c r="C56" s="293"/>
      <c r="D56" s="132"/>
      <c r="E56" s="293"/>
      <c r="F56" s="1"/>
      <c r="G56" s="1"/>
      <c r="H56" s="1"/>
    </row>
    <row r="57" spans="1:8">
      <c r="A57" s="293"/>
      <c r="B57" s="293"/>
      <c r="C57" s="293"/>
      <c r="D57" s="132"/>
      <c r="E57" s="293"/>
      <c r="F57" s="1"/>
      <c r="G57" s="1"/>
      <c r="H57" s="1"/>
    </row>
  </sheetData>
  <conditionalFormatting sqref="E18:E57">
    <cfRule type="expression" dxfId="38" priority="1">
      <formula>$E$1=FALSE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25C4-0E96-4B46-AA8A-295F3B6C8ACD}">
  <sheetPr codeName="Sheet8"/>
  <dimension ref="A3:I10"/>
  <sheetViews>
    <sheetView workbookViewId="0">
      <selection activeCell="I4" sqref="I4"/>
    </sheetView>
  </sheetViews>
  <sheetFormatPr defaultRowHeight="14.4"/>
  <cols>
    <col min="1" max="1" width="4.77734375" bestFit="1" customWidth="1"/>
    <col min="2" max="2" width="10.109375" bestFit="1" customWidth="1"/>
    <col min="3" max="3" width="35.21875" bestFit="1" customWidth="1"/>
    <col min="4" max="4" width="14.5546875" bestFit="1" customWidth="1"/>
    <col min="5" max="5" width="5.33203125" bestFit="1" customWidth="1"/>
    <col min="6" max="6" width="6.33203125" customWidth="1"/>
    <col min="7" max="7" width="7.21875" bestFit="1" customWidth="1"/>
    <col min="8" max="8" width="4.77734375" bestFit="1" customWidth="1"/>
    <col min="9" max="9" width="8.33203125" customWidth="1"/>
  </cols>
  <sheetData>
    <row r="3" spans="1:9">
      <c r="A3" s="25" t="s">
        <v>2979</v>
      </c>
      <c r="B3" s="25" t="s">
        <v>3121</v>
      </c>
      <c r="C3" s="25" t="s">
        <v>3</v>
      </c>
      <c r="D3" s="25" t="s">
        <v>4</v>
      </c>
      <c r="E3" s="25" t="s">
        <v>5</v>
      </c>
      <c r="F3" s="25" t="s">
        <v>2782</v>
      </c>
      <c r="G3" s="25" t="s">
        <v>2981</v>
      </c>
      <c r="H3" s="26" t="s">
        <v>2982</v>
      </c>
      <c r="I3" s="26" t="s">
        <v>2983</v>
      </c>
    </row>
    <row r="4" spans="1:9">
      <c r="A4" s="27" t="s">
        <v>2987</v>
      </c>
      <c r="B4" s="27">
        <v>550070612</v>
      </c>
      <c r="C4" s="27" t="s">
        <v>10</v>
      </c>
      <c r="D4" s="27" t="s">
        <v>8</v>
      </c>
      <c r="E4" s="27" t="s">
        <v>9</v>
      </c>
      <c r="F4" s="27" t="s">
        <v>170</v>
      </c>
      <c r="G4" s="28">
        <v>9</v>
      </c>
      <c r="H4" s="28">
        <v>9</v>
      </c>
      <c r="I4" s="30">
        <f>H4-G4</f>
        <v>0</v>
      </c>
    </row>
    <row r="5" spans="1:9">
      <c r="A5" s="27" t="s">
        <v>2987</v>
      </c>
      <c r="B5" s="27">
        <v>550070614</v>
      </c>
      <c r="C5" s="27" t="s">
        <v>11</v>
      </c>
      <c r="D5" s="27" t="s">
        <v>8</v>
      </c>
      <c r="E5" s="27" t="s">
        <v>9</v>
      </c>
      <c r="F5" s="27" t="s">
        <v>170</v>
      </c>
      <c r="G5" s="28">
        <v>2</v>
      </c>
      <c r="H5" s="28">
        <v>2</v>
      </c>
      <c r="I5" s="30">
        <f t="shared" ref="I5:I10" si="0">H5-G5</f>
        <v>0</v>
      </c>
    </row>
    <row r="6" spans="1:9">
      <c r="A6" s="27" t="s">
        <v>2987</v>
      </c>
      <c r="B6" s="27">
        <v>550044845</v>
      </c>
      <c r="C6" s="27" t="s">
        <v>87</v>
      </c>
      <c r="D6" s="27" t="s">
        <v>8</v>
      </c>
      <c r="E6" s="27" t="s">
        <v>9</v>
      </c>
      <c r="F6" s="27" t="s">
        <v>170</v>
      </c>
      <c r="G6" s="28">
        <v>1</v>
      </c>
      <c r="H6" s="28">
        <v>1</v>
      </c>
      <c r="I6" s="30">
        <f t="shared" si="0"/>
        <v>0</v>
      </c>
    </row>
    <row r="7" spans="1:9">
      <c r="A7" s="27" t="s">
        <v>2987</v>
      </c>
      <c r="B7" s="27">
        <v>550062460</v>
      </c>
      <c r="C7" s="27" t="s">
        <v>119</v>
      </c>
      <c r="D7" s="27" t="s">
        <v>8</v>
      </c>
      <c r="E7" s="27" t="s">
        <v>9</v>
      </c>
      <c r="F7" s="27" t="s">
        <v>170</v>
      </c>
      <c r="G7" s="28">
        <v>1</v>
      </c>
      <c r="H7" s="28">
        <v>1</v>
      </c>
      <c r="I7" s="30">
        <f t="shared" si="0"/>
        <v>0</v>
      </c>
    </row>
    <row r="8" spans="1:9">
      <c r="A8" s="27" t="s">
        <v>2987</v>
      </c>
      <c r="B8" s="27">
        <v>550069888</v>
      </c>
      <c r="C8" s="27" t="s">
        <v>22</v>
      </c>
      <c r="D8" s="27" t="s">
        <v>8</v>
      </c>
      <c r="E8" s="27" t="s">
        <v>9</v>
      </c>
      <c r="F8" s="27" t="s">
        <v>170</v>
      </c>
      <c r="G8" s="28">
        <v>1</v>
      </c>
      <c r="H8" s="28">
        <v>1</v>
      </c>
      <c r="I8" s="30">
        <f t="shared" si="0"/>
        <v>0</v>
      </c>
    </row>
    <row r="9" spans="1:9">
      <c r="A9" s="27" t="s">
        <v>2987</v>
      </c>
      <c r="B9" s="27">
        <v>550071396</v>
      </c>
      <c r="C9" s="27" t="s">
        <v>133</v>
      </c>
      <c r="D9" s="27" t="s">
        <v>8</v>
      </c>
      <c r="E9" s="27" t="s">
        <v>9</v>
      </c>
      <c r="F9" s="27" t="s">
        <v>170</v>
      </c>
      <c r="G9" s="28">
        <v>1</v>
      </c>
      <c r="H9" s="28">
        <v>1</v>
      </c>
      <c r="I9" s="30">
        <f t="shared" si="0"/>
        <v>0</v>
      </c>
    </row>
    <row r="10" spans="1:9">
      <c r="A10" s="27" t="s">
        <v>2987</v>
      </c>
      <c r="B10" s="27">
        <v>550071397</v>
      </c>
      <c r="C10" s="27" t="s">
        <v>23</v>
      </c>
      <c r="D10" s="27" t="s">
        <v>8</v>
      </c>
      <c r="E10" s="27" t="s">
        <v>9</v>
      </c>
      <c r="F10" s="27" t="s">
        <v>170</v>
      </c>
      <c r="G10" s="28">
        <v>1</v>
      </c>
      <c r="H10" s="28">
        <v>1</v>
      </c>
      <c r="I10" s="30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N368"/>
  <sheetViews>
    <sheetView showGridLines="0" workbookViewId="0">
      <pane ySplit="2" topLeftCell="A345" activePane="bottomLeft" state="frozen"/>
      <selection pane="bottomLeft" activeCell="I360" sqref="I360"/>
    </sheetView>
  </sheetViews>
  <sheetFormatPr defaultColWidth="9.21875" defaultRowHeight="13.2"/>
  <cols>
    <col min="1" max="1" width="11.77734375" style="14" bestFit="1" customWidth="1"/>
    <col min="2" max="2" width="11.44140625" style="14" bestFit="1" customWidth="1"/>
    <col min="3" max="3" width="39" style="14" bestFit="1" customWidth="1"/>
    <col min="4" max="4" width="18.44140625" style="14" bestFit="1" customWidth="1"/>
    <col min="5" max="5" width="11.77734375" style="14" bestFit="1" customWidth="1"/>
    <col min="6" max="6" width="9.77734375" style="14" bestFit="1" customWidth="1"/>
    <col min="7" max="7" width="10.44140625" style="15" customWidth="1"/>
    <col min="8" max="8" width="15.5546875" style="14" customWidth="1"/>
    <col min="9" max="9" width="5.44140625" style="14" bestFit="1" customWidth="1"/>
    <col min="10" max="11" width="9.21875" style="14" customWidth="1"/>
    <col min="12" max="12" width="11.5546875" style="14" customWidth="1"/>
    <col min="13" max="16384" width="9.21875" style="14"/>
  </cols>
  <sheetData>
    <row r="1" spans="1:14">
      <c r="N1" s="16">
        <f>AVERAGE(N3:N324)</f>
        <v>0.97544864280012755</v>
      </c>
    </row>
    <row r="2" spans="1:14" ht="14.4">
      <c r="A2" s="66" t="s">
        <v>2781</v>
      </c>
      <c r="B2" s="66" t="s">
        <v>2</v>
      </c>
      <c r="C2" s="66" t="s">
        <v>3</v>
      </c>
      <c r="D2" s="66" t="s">
        <v>2782</v>
      </c>
      <c r="E2" s="66" t="s">
        <v>2783</v>
      </c>
      <c r="F2" s="66" t="s">
        <v>2784</v>
      </c>
      <c r="G2" s="67" t="s">
        <v>1</v>
      </c>
      <c r="H2" s="66" t="s">
        <v>2785</v>
      </c>
      <c r="I2" s="66" t="s">
        <v>200</v>
      </c>
      <c r="J2" s="14" t="s">
        <v>364</v>
      </c>
      <c r="L2" s="66" t="s">
        <v>2988</v>
      </c>
      <c r="M2" s="17"/>
      <c r="N2" s="14" t="s">
        <v>2989</v>
      </c>
    </row>
    <row r="3" spans="1:14">
      <c r="A3" s="63" t="s">
        <v>2786</v>
      </c>
      <c r="B3" s="63">
        <v>550017396</v>
      </c>
      <c r="C3" s="63" t="s">
        <v>2787</v>
      </c>
      <c r="D3" s="63" t="s">
        <v>174</v>
      </c>
      <c r="E3" s="63">
        <v>196.376</v>
      </c>
      <c r="F3" s="63" t="s">
        <v>2788</v>
      </c>
      <c r="G3" s="67">
        <v>209</v>
      </c>
      <c r="H3" s="63" t="s">
        <v>2789</v>
      </c>
      <c r="I3" s="63">
        <v>4</v>
      </c>
      <c r="L3" s="63" t="s">
        <v>2990</v>
      </c>
      <c r="N3" s="16">
        <f>E3/G3</f>
        <v>0.93959808612440199</v>
      </c>
    </row>
    <row r="4" spans="1:14">
      <c r="A4" s="63" t="s">
        <v>2786</v>
      </c>
      <c r="B4" s="63">
        <v>550024856</v>
      </c>
      <c r="C4" s="63" t="s">
        <v>31</v>
      </c>
      <c r="D4" s="63" t="s">
        <v>174</v>
      </c>
      <c r="E4" s="63">
        <v>198.40799999999999</v>
      </c>
      <c r="F4" s="63" t="s">
        <v>2788</v>
      </c>
      <c r="G4" s="67">
        <v>209</v>
      </c>
      <c r="H4" s="63" t="s">
        <v>2789</v>
      </c>
      <c r="I4" s="63">
        <v>4</v>
      </c>
      <c r="L4" s="63" t="s">
        <v>2990</v>
      </c>
      <c r="N4" s="16">
        <f t="shared" ref="N4:N67" si="0">E4/G4</f>
        <v>0.94932057416267934</v>
      </c>
    </row>
    <row r="5" spans="1:14">
      <c r="A5" s="63" t="s">
        <v>2786</v>
      </c>
      <c r="B5" s="63">
        <v>550024897</v>
      </c>
      <c r="C5" s="63" t="s">
        <v>32</v>
      </c>
      <c r="D5" s="63" t="s">
        <v>174</v>
      </c>
      <c r="E5" s="63">
        <v>201.11799999999999</v>
      </c>
      <c r="F5" s="63" t="s">
        <v>2788</v>
      </c>
      <c r="G5" s="67">
        <v>209</v>
      </c>
      <c r="H5" s="63" t="s">
        <v>2789</v>
      </c>
      <c r="I5" s="63">
        <v>4</v>
      </c>
      <c r="L5" s="63" t="s">
        <v>2990</v>
      </c>
      <c r="N5" s="16">
        <f t="shared" si="0"/>
        <v>0.96228708133971286</v>
      </c>
    </row>
    <row r="6" spans="1:14">
      <c r="A6" s="63" t="s">
        <v>2786</v>
      </c>
      <c r="B6" s="63">
        <v>550024918</v>
      </c>
      <c r="C6" s="63" t="s">
        <v>182</v>
      </c>
      <c r="D6" s="63" t="s">
        <v>174</v>
      </c>
      <c r="E6" s="63">
        <v>199.541</v>
      </c>
      <c r="F6" s="63" t="s">
        <v>2788</v>
      </c>
      <c r="G6" s="67">
        <v>209</v>
      </c>
      <c r="H6" s="63" t="s">
        <v>2789</v>
      </c>
      <c r="I6" s="63">
        <v>4</v>
      </c>
      <c r="L6" s="63" t="s">
        <v>2990</v>
      </c>
      <c r="N6" s="16">
        <f t="shared" si="0"/>
        <v>0.95474162679425834</v>
      </c>
    </row>
    <row r="7" spans="1:14">
      <c r="A7" s="63" t="s">
        <v>2786</v>
      </c>
      <c r="B7" s="63">
        <v>550024919</v>
      </c>
      <c r="C7" s="63" t="s">
        <v>33</v>
      </c>
      <c r="D7" s="63" t="s">
        <v>174</v>
      </c>
      <c r="E7" s="63">
        <v>205.405</v>
      </c>
      <c r="F7" s="63" t="s">
        <v>2788</v>
      </c>
      <c r="G7" s="67">
        <v>209</v>
      </c>
      <c r="H7" s="63" t="s">
        <v>2789</v>
      </c>
      <c r="I7" s="63">
        <v>4</v>
      </c>
      <c r="L7" s="63" t="s">
        <v>2990</v>
      </c>
      <c r="N7" s="16">
        <f t="shared" si="0"/>
        <v>0.98279904306220101</v>
      </c>
    </row>
    <row r="8" spans="1:14">
      <c r="A8" s="63" t="s">
        <v>2786</v>
      </c>
      <c r="B8" s="63">
        <v>550024921</v>
      </c>
      <c r="C8" s="63" t="s">
        <v>34</v>
      </c>
      <c r="D8" s="63" t="s">
        <v>174</v>
      </c>
      <c r="E8" s="63">
        <v>204.05500000000001</v>
      </c>
      <c r="F8" s="63" t="s">
        <v>2788</v>
      </c>
      <c r="G8" s="67">
        <v>209</v>
      </c>
      <c r="H8" s="63" t="s">
        <v>2789</v>
      </c>
      <c r="I8" s="63">
        <v>4</v>
      </c>
      <c r="L8" s="63" t="s">
        <v>2990</v>
      </c>
      <c r="N8" s="16">
        <f t="shared" si="0"/>
        <v>0.97633971291866029</v>
      </c>
    </row>
    <row r="9" spans="1:14">
      <c r="A9" s="63" t="s">
        <v>2786</v>
      </c>
      <c r="B9" s="63">
        <v>550024929</v>
      </c>
      <c r="C9" s="63" t="s">
        <v>35</v>
      </c>
      <c r="D9" s="63" t="s">
        <v>174</v>
      </c>
      <c r="E9" s="63">
        <v>205.178</v>
      </c>
      <c r="F9" s="63" t="s">
        <v>2788</v>
      </c>
      <c r="G9" s="67">
        <v>209</v>
      </c>
      <c r="H9" s="63" t="s">
        <v>2789</v>
      </c>
      <c r="I9" s="63">
        <v>4</v>
      </c>
      <c r="L9" s="63" t="s">
        <v>2990</v>
      </c>
      <c r="N9" s="16">
        <f t="shared" si="0"/>
        <v>0.98171291866028709</v>
      </c>
    </row>
    <row r="10" spans="1:14">
      <c r="A10" s="63" t="s">
        <v>2786</v>
      </c>
      <c r="B10" s="63">
        <v>550024931</v>
      </c>
      <c r="C10" s="63" t="s">
        <v>36</v>
      </c>
      <c r="D10" s="63" t="s">
        <v>174</v>
      </c>
      <c r="E10" s="63">
        <v>207.209</v>
      </c>
      <c r="F10" s="63" t="s">
        <v>2788</v>
      </c>
      <c r="G10" s="67">
        <v>209</v>
      </c>
      <c r="H10" s="63" t="s">
        <v>2789</v>
      </c>
      <c r="I10" s="63">
        <v>4</v>
      </c>
      <c r="L10" s="63" t="s">
        <v>2990</v>
      </c>
      <c r="N10" s="16">
        <f t="shared" si="0"/>
        <v>0.99143062200956944</v>
      </c>
    </row>
    <row r="11" spans="1:14">
      <c r="A11" s="63" t="s">
        <v>2786</v>
      </c>
      <c r="B11" s="63">
        <v>550024942</v>
      </c>
      <c r="C11" s="63" t="s">
        <v>37</v>
      </c>
      <c r="D11" s="63" t="s">
        <v>174</v>
      </c>
      <c r="E11" s="63">
        <v>191.18199999999999</v>
      </c>
      <c r="F11" s="63" t="s">
        <v>2788</v>
      </c>
      <c r="G11" s="67">
        <v>209</v>
      </c>
      <c r="H11" s="63" t="s">
        <v>2789</v>
      </c>
      <c r="I11" s="63">
        <v>4</v>
      </c>
      <c r="L11" s="63" t="s">
        <v>2990</v>
      </c>
      <c r="N11" s="16">
        <f t="shared" si="0"/>
        <v>0.91474641148325353</v>
      </c>
    </row>
    <row r="12" spans="1:14">
      <c r="A12" s="63" t="s">
        <v>2786</v>
      </c>
      <c r="B12" s="63">
        <v>550024947</v>
      </c>
      <c r="C12" s="63" t="s">
        <v>38</v>
      </c>
      <c r="D12" s="63" t="s">
        <v>174</v>
      </c>
      <c r="E12" s="63">
        <v>200.232</v>
      </c>
      <c r="F12" s="63" t="s">
        <v>2788</v>
      </c>
      <c r="G12" s="67">
        <v>209</v>
      </c>
      <c r="H12" s="63" t="s">
        <v>2789</v>
      </c>
      <c r="I12" s="63">
        <v>4</v>
      </c>
      <c r="L12" s="63" t="s">
        <v>2990</v>
      </c>
      <c r="N12" s="16">
        <f t="shared" si="0"/>
        <v>0.95804784688995215</v>
      </c>
    </row>
    <row r="13" spans="1:14">
      <c r="A13" s="63" t="s">
        <v>2786</v>
      </c>
      <c r="B13" s="63">
        <v>550024953</v>
      </c>
      <c r="C13" s="63" t="s">
        <v>39</v>
      </c>
      <c r="D13" s="63" t="s">
        <v>174</v>
      </c>
      <c r="E13" s="63">
        <v>191.411</v>
      </c>
      <c r="F13" s="63" t="s">
        <v>2788</v>
      </c>
      <c r="G13" s="67">
        <v>209</v>
      </c>
      <c r="H13" s="63" t="s">
        <v>2789</v>
      </c>
      <c r="I13" s="63">
        <v>4</v>
      </c>
      <c r="L13" s="63" t="s">
        <v>2990</v>
      </c>
      <c r="N13" s="16">
        <f t="shared" si="0"/>
        <v>0.9158421052631579</v>
      </c>
    </row>
    <row r="14" spans="1:14">
      <c r="A14" s="63" t="s">
        <v>2786</v>
      </c>
      <c r="B14" s="63">
        <v>550024955</v>
      </c>
      <c r="C14" s="63" t="s">
        <v>40</v>
      </c>
      <c r="D14" s="63" t="s">
        <v>174</v>
      </c>
      <c r="E14" s="63">
        <v>18.545999999999999</v>
      </c>
      <c r="F14" s="63" t="s">
        <v>2788</v>
      </c>
      <c r="G14" s="67">
        <v>20</v>
      </c>
      <c r="H14" s="63" t="s">
        <v>2789</v>
      </c>
      <c r="I14" s="63">
        <v>24</v>
      </c>
      <c r="L14" s="63" t="s">
        <v>2991</v>
      </c>
      <c r="N14" s="16">
        <f t="shared" si="0"/>
        <v>0.92730000000000001</v>
      </c>
    </row>
    <row r="15" spans="1:14">
      <c r="A15" s="63" t="s">
        <v>2786</v>
      </c>
      <c r="B15" s="63">
        <v>550024959</v>
      </c>
      <c r="C15" s="63" t="s">
        <v>19</v>
      </c>
      <c r="D15" s="63" t="s">
        <v>174</v>
      </c>
      <c r="E15" s="63">
        <v>194.57300000000001</v>
      </c>
      <c r="F15" s="63" t="s">
        <v>2788</v>
      </c>
      <c r="G15" s="67">
        <v>209</v>
      </c>
      <c r="H15" s="63" t="s">
        <v>2789</v>
      </c>
      <c r="I15" s="63">
        <v>4</v>
      </c>
      <c r="L15" s="63" t="s">
        <v>2990</v>
      </c>
      <c r="N15" s="16">
        <f t="shared" si="0"/>
        <v>0.93097129186602878</v>
      </c>
    </row>
    <row r="16" spans="1:14">
      <c r="A16" s="63" t="s">
        <v>2786</v>
      </c>
      <c r="B16" s="63">
        <v>550024964</v>
      </c>
      <c r="C16" s="63" t="s">
        <v>41</v>
      </c>
      <c r="D16" s="63" t="s">
        <v>174</v>
      </c>
      <c r="E16" s="63">
        <v>197.054</v>
      </c>
      <c r="F16" s="63" t="s">
        <v>2788</v>
      </c>
      <c r="G16" s="67">
        <v>209</v>
      </c>
      <c r="H16" s="63" t="s">
        <v>2789</v>
      </c>
      <c r="I16" s="63">
        <v>4</v>
      </c>
      <c r="L16" s="63" t="s">
        <v>2990</v>
      </c>
      <c r="N16" s="16">
        <f t="shared" si="0"/>
        <v>0.94284210526315793</v>
      </c>
    </row>
    <row r="17" spans="1:14">
      <c r="A17" s="63" t="s">
        <v>2786</v>
      </c>
      <c r="B17" s="63">
        <v>550024968</v>
      </c>
      <c r="C17" s="63" t="s">
        <v>42</v>
      </c>
      <c r="D17" s="63" t="s">
        <v>174</v>
      </c>
      <c r="E17" s="63">
        <v>199.541</v>
      </c>
      <c r="F17" s="63" t="s">
        <v>2788</v>
      </c>
      <c r="G17" s="67">
        <v>209</v>
      </c>
      <c r="H17" s="63" t="s">
        <v>2789</v>
      </c>
      <c r="I17" s="63">
        <v>4</v>
      </c>
      <c r="L17" s="63" t="s">
        <v>2990</v>
      </c>
      <c r="N17" s="16">
        <f t="shared" si="0"/>
        <v>0.95474162679425834</v>
      </c>
    </row>
    <row r="18" spans="1:14">
      <c r="A18" s="63" t="s">
        <v>2786</v>
      </c>
      <c r="B18" s="63">
        <v>550024984</v>
      </c>
      <c r="C18" s="63" t="s">
        <v>43</v>
      </c>
      <c r="D18" s="63" t="s">
        <v>174</v>
      </c>
      <c r="E18" s="63">
        <v>195.47399999999999</v>
      </c>
      <c r="F18" s="63" t="s">
        <v>2788</v>
      </c>
      <c r="G18" s="67">
        <v>209</v>
      </c>
      <c r="H18" s="63" t="s">
        <v>2789</v>
      </c>
      <c r="I18" s="63">
        <v>4</v>
      </c>
      <c r="L18" s="63" t="s">
        <v>2990</v>
      </c>
      <c r="N18" s="16">
        <f t="shared" si="0"/>
        <v>0.9352822966507176</v>
      </c>
    </row>
    <row r="19" spans="1:14">
      <c r="A19" s="63" t="s">
        <v>2786</v>
      </c>
      <c r="B19" s="63">
        <v>550024986</v>
      </c>
      <c r="C19" s="63" t="s">
        <v>44</v>
      </c>
      <c r="D19" s="63" t="s">
        <v>174</v>
      </c>
      <c r="E19" s="63">
        <v>202.922</v>
      </c>
      <c r="F19" s="63" t="s">
        <v>2788</v>
      </c>
      <c r="G19" s="67">
        <v>209</v>
      </c>
      <c r="H19" s="63" t="s">
        <v>2789</v>
      </c>
      <c r="I19" s="63">
        <v>4</v>
      </c>
      <c r="L19" s="63" t="s">
        <v>2990</v>
      </c>
      <c r="N19" s="16">
        <f t="shared" si="0"/>
        <v>0.97091866028708129</v>
      </c>
    </row>
    <row r="20" spans="1:14">
      <c r="A20" s="63" t="s">
        <v>2786</v>
      </c>
      <c r="B20" s="63">
        <v>550024990</v>
      </c>
      <c r="C20" s="63" t="s">
        <v>45</v>
      </c>
      <c r="D20" s="63" t="s">
        <v>174</v>
      </c>
      <c r="E20" s="63">
        <v>203.59899999999999</v>
      </c>
      <c r="F20" s="63" t="s">
        <v>2788</v>
      </c>
      <c r="G20" s="67">
        <v>209</v>
      </c>
      <c r="H20" s="63" t="s">
        <v>2789</v>
      </c>
      <c r="I20" s="63">
        <v>4</v>
      </c>
      <c r="L20" s="63" t="s">
        <v>2990</v>
      </c>
      <c r="N20" s="16">
        <f t="shared" si="0"/>
        <v>0.974157894736842</v>
      </c>
    </row>
    <row r="21" spans="1:14">
      <c r="A21" s="63" t="s">
        <v>2786</v>
      </c>
      <c r="B21" s="63">
        <v>550024991</v>
      </c>
      <c r="C21" s="63" t="s">
        <v>46</v>
      </c>
      <c r="D21" s="63" t="s">
        <v>174</v>
      </c>
      <c r="E21" s="63">
        <v>195.92500000000001</v>
      </c>
      <c r="F21" s="63" t="s">
        <v>2788</v>
      </c>
      <c r="G21" s="67">
        <v>209</v>
      </c>
      <c r="H21" s="63" t="s">
        <v>2789</v>
      </c>
      <c r="I21" s="63">
        <v>4</v>
      </c>
      <c r="L21" s="63" t="s">
        <v>2990</v>
      </c>
      <c r="N21" s="16">
        <f t="shared" si="0"/>
        <v>0.93744019138755985</v>
      </c>
    </row>
    <row r="22" spans="1:14">
      <c r="A22" s="63" t="s">
        <v>2786</v>
      </c>
      <c r="B22" s="63">
        <v>550024992</v>
      </c>
      <c r="C22" s="63" t="s">
        <v>47</v>
      </c>
      <c r="D22" s="63" t="s">
        <v>174</v>
      </c>
      <c r="E22" s="63">
        <v>202.92099999999999</v>
      </c>
      <c r="F22" s="63" t="s">
        <v>2788</v>
      </c>
      <c r="G22" s="67">
        <v>209</v>
      </c>
      <c r="H22" s="63" t="s">
        <v>2789</v>
      </c>
      <c r="I22" s="63">
        <v>4</v>
      </c>
      <c r="L22" s="63" t="s">
        <v>2990</v>
      </c>
      <c r="N22" s="16">
        <f t="shared" si="0"/>
        <v>0.97091387559808606</v>
      </c>
    </row>
    <row r="23" spans="1:14">
      <c r="A23" s="63" t="s">
        <v>2786</v>
      </c>
      <c r="B23" s="63">
        <v>550024998</v>
      </c>
      <c r="C23" s="63" t="s">
        <v>2790</v>
      </c>
      <c r="D23" s="63" t="s">
        <v>174</v>
      </c>
      <c r="E23" s="63">
        <v>202.471</v>
      </c>
      <c r="F23" s="63" t="s">
        <v>2788</v>
      </c>
      <c r="G23" s="67">
        <v>209</v>
      </c>
      <c r="H23" s="63" t="s">
        <v>2789</v>
      </c>
      <c r="I23" s="63">
        <v>4</v>
      </c>
      <c r="L23" s="63" t="s">
        <v>2990</v>
      </c>
      <c r="N23" s="16">
        <f t="shared" si="0"/>
        <v>0.96876076555023927</v>
      </c>
    </row>
    <row r="24" spans="1:14">
      <c r="A24" s="63" t="s">
        <v>2786</v>
      </c>
      <c r="B24" s="63">
        <v>550025024</v>
      </c>
      <c r="C24" s="63" t="s">
        <v>2791</v>
      </c>
      <c r="D24" s="63" t="s">
        <v>174</v>
      </c>
      <c r="E24" s="63">
        <v>195.24799999999999</v>
      </c>
      <c r="F24" s="63" t="s">
        <v>2788</v>
      </c>
      <c r="G24" s="67">
        <v>209</v>
      </c>
      <c r="H24" s="63" t="s">
        <v>2789</v>
      </c>
      <c r="I24" s="63">
        <v>4</v>
      </c>
      <c r="L24" s="63" t="s">
        <v>2990</v>
      </c>
      <c r="N24" s="16">
        <f t="shared" si="0"/>
        <v>0.93420095693779903</v>
      </c>
    </row>
    <row r="25" spans="1:14">
      <c r="A25" s="63" t="s">
        <v>2786</v>
      </c>
      <c r="B25" s="63">
        <v>550025043</v>
      </c>
      <c r="C25" s="63" t="s">
        <v>48</v>
      </c>
      <c r="D25" s="63" t="s">
        <v>174</v>
      </c>
      <c r="E25" s="63">
        <v>204.05500000000001</v>
      </c>
      <c r="F25" s="63" t="s">
        <v>2788</v>
      </c>
      <c r="G25" s="67">
        <v>209</v>
      </c>
      <c r="H25" s="63" t="s">
        <v>2789</v>
      </c>
      <c r="I25" s="63">
        <v>4</v>
      </c>
      <c r="L25" s="63" t="s">
        <v>2990</v>
      </c>
      <c r="N25" s="16">
        <f t="shared" si="0"/>
        <v>0.97633971291866029</v>
      </c>
    </row>
    <row r="26" spans="1:14">
      <c r="A26" s="63" t="s">
        <v>2786</v>
      </c>
      <c r="B26" s="63">
        <v>550025044</v>
      </c>
      <c r="C26" s="63" t="s">
        <v>164</v>
      </c>
      <c r="D26" s="63" t="s">
        <v>174</v>
      </c>
      <c r="E26" s="63">
        <v>204.95400000000001</v>
      </c>
      <c r="F26" s="63" t="s">
        <v>2788</v>
      </c>
      <c r="G26" s="67">
        <v>209</v>
      </c>
      <c r="H26" s="63" t="s">
        <v>2789</v>
      </c>
      <c r="I26" s="63">
        <v>4</v>
      </c>
      <c r="L26" s="63" t="s">
        <v>2990</v>
      </c>
      <c r="N26" s="16">
        <f t="shared" si="0"/>
        <v>0.98064114832535887</v>
      </c>
    </row>
    <row r="27" spans="1:14">
      <c r="A27" s="63" t="s">
        <v>2786</v>
      </c>
      <c r="B27" s="63">
        <v>550025055</v>
      </c>
      <c r="C27" s="63" t="s">
        <v>49</v>
      </c>
      <c r="D27" s="63" t="s">
        <v>174</v>
      </c>
      <c r="E27" s="63">
        <v>199.08699999999999</v>
      </c>
      <c r="F27" s="63" t="s">
        <v>2788</v>
      </c>
      <c r="G27" s="67">
        <v>209</v>
      </c>
      <c r="H27" s="63" t="s">
        <v>2789</v>
      </c>
      <c r="I27" s="63">
        <v>4</v>
      </c>
      <c r="L27" s="63" t="s">
        <v>2990</v>
      </c>
      <c r="N27" s="16">
        <f t="shared" si="0"/>
        <v>0.95256937799043062</v>
      </c>
    </row>
    <row r="28" spans="1:14">
      <c r="A28" s="63" t="s">
        <v>2786</v>
      </c>
      <c r="B28" s="63">
        <v>550025057</v>
      </c>
      <c r="C28" s="63" t="s">
        <v>50</v>
      </c>
      <c r="D28" s="63" t="s">
        <v>174</v>
      </c>
      <c r="E28" s="63">
        <v>204.05500000000001</v>
      </c>
      <c r="F28" s="63" t="s">
        <v>2788</v>
      </c>
      <c r="G28" s="67">
        <v>209</v>
      </c>
      <c r="H28" s="63" t="s">
        <v>2789</v>
      </c>
      <c r="I28" s="63">
        <v>4</v>
      </c>
      <c r="L28" s="63" t="s">
        <v>2990</v>
      </c>
      <c r="N28" s="16">
        <f t="shared" si="0"/>
        <v>0.97633971291866029</v>
      </c>
    </row>
    <row r="29" spans="1:14">
      <c r="A29" s="63" t="s">
        <v>2786</v>
      </c>
      <c r="B29" s="63">
        <v>550025058</v>
      </c>
      <c r="C29" s="63" t="s">
        <v>51</v>
      </c>
      <c r="D29" s="63" t="s">
        <v>170</v>
      </c>
      <c r="E29" s="63">
        <v>15.91</v>
      </c>
      <c r="F29" s="63" t="s">
        <v>2788</v>
      </c>
      <c r="G29" s="67">
        <v>16</v>
      </c>
      <c r="H29" s="63" t="s">
        <v>2789</v>
      </c>
      <c r="I29" s="63">
        <v>36</v>
      </c>
      <c r="L29" s="63" t="s">
        <v>170</v>
      </c>
      <c r="N29" s="16">
        <f t="shared" si="0"/>
        <v>0.99437500000000001</v>
      </c>
    </row>
    <row r="30" spans="1:14">
      <c r="A30" s="63" t="s">
        <v>2786</v>
      </c>
      <c r="B30" s="63">
        <v>550025060</v>
      </c>
      <c r="C30" s="63" t="s">
        <v>2792</v>
      </c>
      <c r="D30" s="63" t="s">
        <v>174</v>
      </c>
      <c r="E30" s="63">
        <v>199.768</v>
      </c>
      <c r="F30" s="63" t="s">
        <v>2788</v>
      </c>
      <c r="G30" s="67">
        <v>209</v>
      </c>
      <c r="H30" s="63" t="s">
        <v>2789</v>
      </c>
      <c r="I30" s="63">
        <v>4</v>
      </c>
      <c r="L30" s="63" t="s">
        <v>2990</v>
      </c>
      <c r="N30" s="16">
        <f t="shared" si="0"/>
        <v>0.95582775119617225</v>
      </c>
    </row>
    <row r="31" spans="1:14">
      <c r="A31" s="63" t="s">
        <v>2786</v>
      </c>
      <c r="B31" s="63">
        <v>550025071</v>
      </c>
      <c r="C31" s="63" t="s">
        <v>2793</v>
      </c>
      <c r="D31" s="63" t="s">
        <v>174</v>
      </c>
      <c r="E31" s="63">
        <v>205.85900000000001</v>
      </c>
      <c r="F31" s="63" t="s">
        <v>2788</v>
      </c>
      <c r="G31" s="67">
        <v>209</v>
      </c>
      <c r="H31" s="63" t="s">
        <v>2789</v>
      </c>
      <c r="I31" s="63">
        <v>4</v>
      </c>
      <c r="L31" s="63" t="s">
        <v>2990</v>
      </c>
      <c r="N31" s="16">
        <f t="shared" si="0"/>
        <v>0.98497129186602872</v>
      </c>
    </row>
    <row r="32" spans="1:14">
      <c r="A32" s="63" t="s">
        <v>2786</v>
      </c>
      <c r="B32" s="63">
        <v>550025148</v>
      </c>
      <c r="C32" s="63" t="s">
        <v>2794</v>
      </c>
      <c r="D32" s="63" t="s">
        <v>174</v>
      </c>
      <c r="E32" s="63">
        <v>197.51</v>
      </c>
      <c r="F32" s="63" t="s">
        <v>2788</v>
      </c>
      <c r="G32" s="67">
        <v>209</v>
      </c>
      <c r="H32" s="63" t="s">
        <v>2789</v>
      </c>
      <c r="I32" s="63">
        <v>4</v>
      </c>
      <c r="L32" s="63" t="s">
        <v>2990</v>
      </c>
      <c r="N32" s="16">
        <f t="shared" si="0"/>
        <v>0.94502392344497599</v>
      </c>
    </row>
    <row r="33" spans="1:14">
      <c r="A33" s="63" t="s">
        <v>2786</v>
      </c>
      <c r="B33" s="63">
        <v>550025149</v>
      </c>
      <c r="C33" s="63" t="s">
        <v>52</v>
      </c>
      <c r="D33" s="63" t="s">
        <v>174</v>
      </c>
      <c r="E33" s="63">
        <v>197.05699999999999</v>
      </c>
      <c r="F33" s="63" t="s">
        <v>2788</v>
      </c>
      <c r="G33" s="67">
        <v>209</v>
      </c>
      <c r="H33" s="63" t="s">
        <v>2789</v>
      </c>
      <c r="I33" s="63">
        <v>4</v>
      </c>
      <c r="L33" s="63" t="s">
        <v>2990</v>
      </c>
      <c r="N33" s="16">
        <f t="shared" si="0"/>
        <v>0.9428564593301435</v>
      </c>
    </row>
    <row r="34" spans="1:14">
      <c r="A34" s="63" t="s">
        <v>2786</v>
      </c>
      <c r="B34" s="63">
        <v>550025192</v>
      </c>
      <c r="C34" s="63" t="s">
        <v>2795</v>
      </c>
      <c r="D34" s="63" t="s">
        <v>174</v>
      </c>
      <c r="E34" s="63">
        <v>200.43899999999999</v>
      </c>
      <c r="F34" s="63" t="s">
        <v>2788</v>
      </c>
      <c r="G34" s="67">
        <v>209</v>
      </c>
      <c r="H34" s="63" t="s">
        <v>2789</v>
      </c>
      <c r="I34" s="63">
        <v>4</v>
      </c>
      <c r="L34" s="63" t="s">
        <v>2990</v>
      </c>
      <c r="N34" s="16">
        <f t="shared" si="0"/>
        <v>0.95903827751196169</v>
      </c>
    </row>
    <row r="35" spans="1:14">
      <c r="A35" s="63" t="s">
        <v>2786</v>
      </c>
      <c r="B35" s="63">
        <v>550025237</v>
      </c>
      <c r="C35" s="63" t="s">
        <v>2796</v>
      </c>
      <c r="D35" s="63" t="s">
        <v>170</v>
      </c>
      <c r="E35" s="63">
        <v>11.484</v>
      </c>
      <c r="F35" s="63" t="s">
        <v>2788</v>
      </c>
      <c r="G35" s="67">
        <v>12</v>
      </c>
      <c r="H35" s="63" t="s">
        <v>2789</v>
      </c>
      <c r="I35" s="63">
        <v>44</v>
      </c>
      <c r="L35" s="63" t="s">
        <v>170</v>
      </c>
      <c r="N35" s="16">
        <f t="shared" si="0"/>
        <v>0.95699999999999996</v>
      </c>
    </row>
    <row r="36" spans="1:14">
      <c r="A36" s="63" t="s">
        <v>2786</v>
      </c>
      <c r="B36" s="63">
        <v>550025358</v>
      </c>
      <c r="C36" s="63" t="s">
        <v>176</v>
      </c>
      <c r="D36" s="63" t="s">
        <v>170</v>
      </c>
      <c r="E36" s="63">
        <v>11.682</v>
      </c>
      <c r="F36" s="63" t="s">
        <v>2788</v>
      </c>
      <c r="G36" s="67">
        <v>12</v>
      </c>
      <c r="H36" s="63" t="s">
        <v>2789</v>
      </c>
      <c r="I36" s="63">
        <v>44</v>
      </c>
      <c r="L36" s="63" t="s">
        <v>170</v>
      </c>
      <c r="N36" s="16">
        <f t="shared" si="0"/>
        <v>0.97350000000000003</v>
      </c>
    </row>
    <row r="37" spans="1:14">
      <c r="A37" s="63" t="s">
        <v>2786</v>
      </c>
      <c r="B37" s="63">
        <v>550025669</v>
      </c>
      <c r="C37" s="63" t="s">
        <v>53</v>
      </c>
      <c r="D37" s="63" t="s">
        <v>174</v>
      </c>
      <c r="E37" s="63">
        <v>198</v>
      </c>
      <c r="F37" s="63" t="s">
        <v>2788</v>
      </c>
      <c r="G37" s="67">
        <v>180</v>
      </c>
      <c r="H37" s="63" t="s">
        <v>2789</v>
      </c>
      <c r="I37" s="63">
        <v>4</v>
      </c>
      <c r="L37" s="63" t="s">
        <v>2990</v>
      </c>
      <c r="N37" s="16">
        <f t="shared" si="0"/>
        <v>1.1000000000000001</v>
      </c>
    </row>
    <row r="38" spans="1:14">
      <c r="A38" s="63" t="s">
        <v>2786</v>
      </c>
      <c r="B38" s="63">
        <v>550025670</v>
      </c>
      <c r="C38" s="63" t="s">
        <v>54</v>
      </c>
      <c r="D38" s="63" t="s">
        <v>174</v>
      </c>
      <c r="E38" s="63">
        <v>198</v>
      </c>
      <c r="F38" s="63" t="s">
        <v>2788</v>
      </c>
      <c r="G38" s="67">
        <v>180</v>
      </c>
      <c r="H38" s="63" t="s">
        <v>2789</v>
      </c>
      <c r="I38" s="63">
        <v>4</v>
      </c>
      <c r="L38" s="63" t="s">
        <v>2990</v>
      </c>
      <c r="N38" s="16">
        <f t="shared" si="0"/>
        <v>1.1000000000000001</v>
      </c>
    </row>
    <row r="39" spans="1:14">
      <c r="A39" s="63" t="s">
        <v>2786</v>
      </c>
      <c r="B39" s="63">
        <v>550025673</v>
      </c>
      <c r="C39" s="63" t="s">
        <v>24</v>
      </c>
      <c r="D39" s="63" t="s">
        <v>174</v>
      </c>
      <c r="E39" s="63">
        <v>198</v>
      </c>
      <c r="F39" s="63" t="s">
        <v>2788</v>
      </c>
      <c r="G39" s="67">
        <v>180</v>
      </c>
      <c r="H39" s="63" t="s">
        <v>2789</v>
      </c>
      <c r="I39" s="63">
        <v>4</v>
      </c>
      <c r="L39" s="63" t="s">
        <v>2990</v>
      </c>
      <c r="N39" s="16">
        <f t="shared" si="0"/>
        <v>1.1000000000000001</v>
      </c>
    </row>
    <row r="40" spans="1:14">
      <c r="A40" s="63" t="s">
        <v>2786</v>
      </c>
      <c r="B40" s="63">
        <v>550025674</v>
      </c>
      <c r="C40" s="63" t="s">
        <v>160</v>
      </c>
      <c r="D40" s="63" t="s">
        <v>174</v>
      </c>
      <c r="E40" s="63">
        <v>198</v>
      </c>
      <c r="F40" s="63" t="s">
        <v>2788</v>
      </c>
      <c r="G40" s="67">
        <v>180</v>
      </c>
      <c r="H40" s="63" t="s">
        <v>2789</v>
      </c>
      <c r="I40" s="63">
        <v>4</v>
      </c>
      <c r="L40" s="63" t="s">
        <v>2990</v>
      </c>
      <c r="N40" s="16">
        <f t="shared" si="0"/>
        <v>1.1000000000000001</v>
      </c>
    </row>
    <row r="41" spans="1:14">
      <c r="A41" s="63" t="s">
        <v>2786</v>
      </c>
      <c r="B41" s="63">
        <v>550025675</v>
      </c>
      <c r="C41" s="63" t="s">
        <v>173</v>
      </c>
      <c r="D41" s="63" t="s">
        <v>174</v>
      </c>
      <c r="E41" s="63">
        <v>198</v>
      </c>
      <c r="F41" s="63" t="s">
        <v>2788</v>
      </c>
      <c r="G41" s="67">
        <v>180</v>
      </c>
      <c r="H41" s="63" t="s">
        <v>2789</v>
      </c>
      <c r="I41" s="63">
        <v>4</v>
      </c>
      <c r="L41" s="63" t="s">
        <v>2990</v>
      </c>
      <c r="N41" s="16">
        <f t="shared" si="0"/>
        <v>1.1000000000000001</v>
      </c>
    </row>
    <row r="42" spans="1:14">
      <c r="A42" s="63" t="s">
        <v>2786</v>
      </c>
      <c r="B42" s="63">
        <v>550025702</v>
      </c>
      <c r="C42" s="63" t="s">
        <v>165</v>
      </c>
      <c r="D42" s="63" t="s">
        <v>174</v>
      </c>
      <c r="E42" s="63">
        <v>19.161999999999999</v>
      </c>
      <c r="F42" s="63" t="s">
        <v>2788</v>
      </c>
      <c r="G42" s="67">
        <v>20</v>
      </c>
      <c r="H42" s="63" t="s">
        <v>2789</v>
      </c>
      <c r="I42" s="63">
        <v>24</v>
      </c>
      <c r="L42" s="63" t="s">
        <v>2991</v>
      </c>
      <c r="N42" s="16">
        <f t="shared" si="0"/>
        <v>0.95809999999999995</v>
      </c>
    </row>
    <row r="43" spans="1:14">
      <c r="A43" s="63" t="s">
        <v>2786</v>
      </c>
      <c r="B43" s="63">
        <v>550025710</v>
      </c>
      <c r="C43" s="63" t="s">
        <v>2797</v>
      </c>
      <c r="D43" s="63" t="s">
        <v>174</v>
      </c>
      <c r="E43" s="63">
        <v>21.802</v>
      </c>
      <c r="F43" s="63" t="s">
        <v>2788</v>
      </c>
      <c r="G43" s="67">
        <v>20</v>
      </c>
      <c r="H43" s="63" t="s">
        <v>2789</v>
      </c>
      <c r="I43" s="63">
        <v>24</v>
      </c>
      <c r="L43" s="63" t="s">
        <v>2991</v>
      </c>
      <c r="N43" s="16">
        <f t="shared" si="0"/>
        <v>1.0901000000000001</v>
      </c>
    </row>
    <row r="44" spans="1:14">
      <c r="A44" s="63" t="s">
        <v>2786</v>
      </c>
      <c r="B44" s="63">
        <v>550025748</v>
      </c>
      <c r="C44" s="63" t="s">
        <v>2798</v>
      </c>
      <c r="D44" s="63" t="s">
        <v>174</v>
      </c>
      <c r="E44" s="63">
        <v>198</v>
      </c>
      <c r="F44" s="63" t="s">
        <v>2788</v>
      </c>
      <c r="G44" s="67">
        <v>180</v>
      </c>
      <c r="H44" s="63" t="s">
        <v>2789</v>
      </c>
      <c r="I44" s="63">
        <v>4</v>
      </c>
      <c r="L44" s="63" t="s">
        <v>2990</v>
      </c>
      <c r="N44" s="16">
        <f t="shared" si="0"/>
        <v>1.1000000000000001</v>
      </c>
    </row>
    <row r="45" spans="1:14">
      <c r="A45" s="63" t="s">
        <v>2786</v>
      </c>
      <c r="B45" s="63">
        <v>550026277</v>
      </c>
      <c r="C45" s="63" t="s">
        <v>2799</v>
      </c>
      <c r="D45" s="63" t="s">
        <v>174</v>
      </c>
      <c r="E45" s="63">
        <v>18.876000000000001</v>
      </c>
      <c r="F45" s="63" t="s">
        <v>2788</v>
      </c>
      <c r="G45" s="67">
        <v>20</v>
      </c>
      <c r="H45" s="63" t="s">
        <v>2789</v>
      </c>
      <c r="I45" s="63">
        <v>24</v>
      </c>
      <c r="L45" s="63" t="s">
        <v>2991</v>
      </c>
      <c r="N45" s="16">
        <f t="shared" si="0"/>
        <v>0.94380000000000008</v>
      </c>
    </row>
    <row r="46" spans="1:14">
      <c r="A46" s="63" t="s">
        <v>2786</v>
      </c>
      <c r="B46" s="63">
        <v>550027003</v>
      </c>
      <c r="C46" s="63" t="s">
        <v>2800</v>
      </c>
      <c r="D46" s="63" t="s">
        <v>174</v>
      </c>
      <c r="E46" s="63">
        <v>19.8</v>
      </c>
      <c r="F46" s="63" t="s">
        <v>2788</v>
      </c>
      <c r="G46" s="67">
        <v>18</v>
      </c>
      <c r="H46" s="63" t="s">
        <v>2789</v>
      </c>
      <c r="I46" s="63">
        <v>24</v>
      </c>
      <c r="L46" s="63" t="s">
        <v>2991</v>
      </c>
      <c r="N46" s="16">
        <f t="shared" si="0"/>
        <v>1.1000000000000001</v>
      </c>
    </row>
    <row r="47" spans="1:14">
      <c r="A47" s="63" t="s">
        <v>2786</v>
      </c>
      <c r="B47" s="63">
        <v>550027030</v>
      </c>
      <c r="C47" s="63" t="s">
        <v>55</v>
      </c>
      <c r="D47" s="63" t="s">
        <v>174</v>
      </c>
      <c r="E47" s="63">
        <v>198</v>
      </c>
      <c r="F47" s="63" t="s">
        <v>2788</v>
      </c>
      <c r="G47" s="67">
        <v>180</v>
      </c>
      <c r="H47" s="63" t="s">
        <v>2789</v>
      </c>
      <c r="I47" s="63">
        <v>4</v>
      </c>
      <c r="L47" s="63" t="s">
        <v>2990</v>
      </c>
      <c r="N47" s="16">
        <f t="shared" si="0"/>
        <v>1.1000000000000001</v>
      </c>
    </row>
    <row r="48" spans="1:14">
      <c r="A48" s="63" t="s">
        <v>2786</v>
      </c>
      <c r="B48" s="63">
        <v>550027031</v>
      </c>
      <c r="C48" s="63" t="s">
        <v>167</v>
      </c>
      <c r="D48" s="63" t="s">
        <v>174</v>
      </c>
      <c r="E48" s="63">
        <v>19.8</v>
      </c>
      <c r="F48" s="63" t="s">
        <v>2788</v>
      </c>
      <c r="G48" s="67">
        <v>18</v>
      </c>
      <c r="H48" s="63" t="s">
        <v>2789</v>
      </c>
      <c r="I48" s="63">
        <v>24</v>
      </c>
      <c r="L48" s="63" t="s">
        <v>2991</v>
      </c>
      <c r="N48" s="16">
        <f t="shared" si="0"/>
        <v>1.1000000000000001</v>
      </c>
    </row>
    <row r="49" spans="1:14">
      <c r="A49" s="63" t="s">
        <v>2786</v>
      </c>
      <c r="B49" s="63">
        <v>550027032</v>
      </c>
      <c r="C49" s="63" t="s">
        <v>56</v>
      </c>
      <c r="D49" s="63" t="s">
        <v>174</v>
      </c>
      <c r="E49" s="63">
        <v>19.8</v>
      </c>
      <c r="F49" s="63" t="s">
        <v>2788</v>
      </c>
      <c r="G49" s="67">
        <v>18</v>
      </c>
      <c r="H49" s="63" t="s">
        <v>2789</v>
      </c>
      <c r="I49" s="63">
        <v>24</v>
      </c>
      <c r="L49" s="63" t="s">
        <v>2991</v>
      </c>
      <c r="N49" s="16">
        <f t="shared" si="0"/>
        <v>1.1000000000000001</v>
      </c>
    </row>
    <row r="50" spans="1:14">
      <c r="A50" s="63" t="s">
        <v>2786</v>
      </c>
      <c r="B50" s="63">
        <v>550027035</v>
      </c>
      <c r="C50" s="63" t="s">
        <v>57</v>
      </c>
      <c r="D50" s="63" t="s">
        <v>174</v>
      </c>
      <c r="E50" s="63">
        <v>19.8</v>
      </c>
      <c r="F50" s="63" t="s">
        <v>2788</v>
      </c>
      <c r="G50" s="67">
        <v>18</v>
      </c>
      <c r="H50" s="63" t="s">
        <v>2789</v>
      </c>
      <c r="I50" s="63">
        <v>24</v>
      </c>
      <c r="L50" s="63" t="s">
        <v>2991</v>
      </c>
      <c r="N50" s="16">
        <f t="shared" si="0"/>
        <v>1.1000000000000001</v>
      </c>
    </row>
    <row r="51" spans="1:14">
      <c r="A51" s="63" t="s">
        <v>2786</v>
      </c>
      <c r="B51" s="63">
        <v>550027036</v>
      </c>
      <c r="C51" s="63" t="s">
        <v>58</v>
      </c>
      <c r="D51" s="63" t="s">
        <v>174</v>
      </c>
      <c r="E51" s="63">
        <v>198</v>
      </c>
      <c r="F51" s="63" t="s">
        <v>2788</v>
      </c>
      <c r="G51" s="67">
        <v>180</v>
      </c>
      <c r="H51" s="63" t="s">
        <v>2789</v>
      </c>
      <c r="I51" s="63">
        <v>4</v>
      </c>
      <c r="L51" s="63" t="s">
        <v>2990</v>
      </c>
      <c r="N51" s="16">
        <f t="shared" si="0"/>
        <v>1.1000000000000001</v>
      </c>
    </row>
    <row r="52" spans="1:14">
      <c r="A52" s="63" t="s">
        <v>2786</v>
      </c>
      <c r="B52" s="63">
        <v>550027043</v>
      </c>
      <c r="C52" s="63" t="s">
        <v>59</v>
      </c>
      <c r="D52" s="63" t="s">
        <v>174</v>
      </c>
      <c r="E52" s="63">
        <v>19.8</v>
      </c>
      <c r="F52" s="63" t="s">
        <v>2788</v>
      </c>
      <c r="G52" s="67">
        <v>18</v>
      </c>
      <c r="H52" s="63" t="s">
        <v>2789</v>
      </c>
      <c r="I52" s="63">
        <v>24</v>
      </c>
      <c r="L52" s="63" t="s">
        <v>2991</v>
      </c>
      <c r="N52" s="16">
        <f t="shared" si="0"/>
        <v>1.1000000000000001</v>
      </c>
    </row>
    <row r="53" spans="1:14">
      <c r="A53" s="63" t="s">
        <v>2786</v>
      </c>
      <c r="B53" s="63">
        <v>550027044</v>
      </c>
      <c r="C53" s="63" t="s">
        <v>60</v>
      </c>
      <c r="D53" s="63" t="s">
        <v>174</v>
      </c>
      <c r="E53" s="63">
        <v>19.8</v>
      </c>
      <c r="F53" s="63" t="s">
        <v>2788</v>
      </c>
      <c r="G53" s="67">
        <v>18</v>
      </c>
      <c r="H53" s="63" t="s">
        <v>2789</v>
      </c>
      <c r="I53" s="63">
        <v>24</v>
      </c>
      <c r="L53" s="63" t="s">
        <v>2991</v>
      </c>
      <c r="N53" s="16">
        <f t="shared" si="0"/>
        <v>1.1000000000000001</v>
      </c>
    </row>
    <row r="54" spans="1:14">
      <c r="A54" s="63" t="s">
        <v>2786</v>
      </c>
      <c r="B54" s="63">
        <v>550027048</v>
      </c>
      <c r="C54" s="63" t="s">
        <v>61</v>
      </c>
      <c r="D54" s="63" t="s">
        <v>174</v>
      </c>
      <c r="E54" s="63">
        <v>198</v>
      </c>
      <c r="F54" s="63" t="s">
        <v>2788</v>
      </c>
      <c r="G54" s="67">
        <v>180</v>
      </c>
      <c r="H54" s="63" t="s">
        <v>2789</v>
      </c>
      <c r="I54" s="63">
        <v>4</v>
      </c>
      <c r="L54" s="63" t="s">
        <v>2990</v>
      </c>
      <c r="N54" s="16">
        <f t="shared" si="0"/>
        <v>1.1000000000000001</v>
      </c>
    </row>
    <row r="55" spans="1:14">
      <c r="A55" s="63" t="s">
        <v>2786</v>
      </c>
      <c r="B55" s="63">
        <v>550027049</v>
      </c>
      <c r="C55" s="63" t="s">
        <v>62</v>
      </c>
      <c r="D55" s="63" t="s">
        <v>174</v>
      </c>
      <c r="E55" s="63">
        <v>19.8</v>
      </c>
      <c r="F55" s="63" t="s">
        <v>2788</v>
      </c>
      <c r="G55" s="67">
        <v>18</v>
      </c>
      <c r="H55" s="63" t="s">
        <v>2789</v>
      </c>
      <c r="I55" s="63">
        <v>24</v>
      </c>
      <c r="L55" s="63" t="s">
        <v>2991</v>
      </c>
      <c r="N55" s="16">
        <f t="shared" si="0"/>
        <v>1.1000000000000001</v>
      </c>
    </row>
    <row r="56" spans="1:14">
      <c r="A56" s="63" t="s">
        <v>2786</v>
      </c>
      <c r="B56" s="63">
        <v>550027051</v>
      </c>
      <c r="C56" s="63" t="s">
        <v>186</v>
      </c>
      <c r="D56" s="63" t="s">
        <v>174</v>
      </c>
      <c r="E56" s="63">
        <v>198</v>
      </c>
      <c r="F56" s="63" t="s">
        <v>2788</v>
      </c>
      <c r="G56" s="67">
        <v>180</v>
      </c>
      <c r="H56" s="63" t="s">
        <v>2789</v>
      </c>
      <c r="I56" s="63">
        <v>4</v>
      </c>
      <c r="L56" s="63" t="s">
        <v>2990</v>
      </c>
      <c r="N56" s="16">
        <f t="shared" si="0"/>
        <v>1.1000000000000001</v>
      </c>
    </row>
    <row r="57" spans="1:14">
      <c r="A57" s="63" t="s">
        <v>2786</v>
      </c>
      <c r="B57" s="63">
        <v>550027052</v>
      </c>
      <c r="C57" s="63" t="s">
        <v>2801</v>
      </c>
      <c r="D57" s="63" t="s">
        <v>174</v>
      </c>
      <c r="E57" s="63">
        <v>19.8</v>
      </c>
      <c r="F57" s="63" t="s">
        <v>2788</v>
      </c>
      <c r="G57" s="67">
        <v>18</v>
      </c>
      <c r="H57" s="63" t="s">
        <v>2789</v>
      </c>
      <c r="I57" s="63">
        <v>24</v>
      </c>
      <c r="L57" s="63" t="s">
        <v>2991</v>
      </c>
      <c r="N57" s="16">
        <f t="shared" si="0"/>
        <v>1.1000000000000001</v>
      </c>
    </row>
    <row r="58" spans="1:14">
      <c r="A58" s="63" t="s">
        <v>2786</v>
      </c>
      <c r="B58" s="63">
        <v>550027185</v>
      </c>
      <c r="C58" s="63" t="s">
        <v>2802</v>
      </c>
      <c r="D58" s="63" t="s">
        <v>174</v>
      </c>
      <c r="E58" s="63">
        <v>242.423</v>
      </c>
      <c r="F58" s="63" t="s">
        <v>2788</v>
      </c>
      <c r="G58" s="67">
        <v>209</v>
      </c>
      <c r="H58" s="63" t="s">
        <v>2789</v>
      </c>
      <c r="I58" s="63">
        <v>4</v>
      </c>
      <c r="L58" s="63" t="s">
        <v>2990</v>
      </c>
      <c r="N58" s="16">
        <f t="shared" si="0"/>
        <v>1.1599186602870812</v>
      </c>
    </row>
    <row r="59" spans="1:14">
      <c r="A59" s="63" t="s">
        <v>2786</v>
      </c>
      <c r="B59" s="63">
        <v>550027237</v>
      </c>
      <c r="C59" s="63" t="s">
        <v>2803</v>
      </c>
      <c r="D59" s="63" t="s">
        <v>174</v>
      </c>
      <c r="E59" s="63">
        <v>831.6</v>
      </c>
      <c r="F59" s="63" t="s">
        <v>2788</v>
      </c>
      <c r="G59" s="67">
        <v>770</v>
      </c>
      <c r="H59" s="63" t="s">
        <v>2789</v>
      </c>
      <c r="I59" s="63">
        <v>1</v>
      </c>
      <c r="L59" s="63" t="s">
        <v>2992</v>
      </c>
      <c r="N59" s="16">
        <f t="shared" si="0"/>
        <v>1.08</v>
      </c>
    </row>
    <row r="60" spans="1:14">
      <c r="A60" s="63" t="s">
        <v>2786</v>
      </c>
      <c r="B60" s="63">
        <v>550027265</v>
      </c>
      <c r="C60" s="63" t="s">
        <v>168</v>
      </c>
      <c r="D60" s="63" t="s">
        <v>174</v>
      </c>
      <c r="E60" s="63">
        <v>21.736000000000001</v>
      </c>
      <c r="F60" s="63" t="s">
        <v>2788</v>
      </c>
      <c r="G60" s="67">
        <v>20</v>
      </c>
      <c r="H60" s="63" t="s">
        <v>2789</v>
      </c>
      <c r="I60" s="63">
        <v>24</v>
      </c>
      <c r="L60" s="63" t="s">
        <v>2991</v>
      </c>
      <c r="N60" s="16">
        <f t="shared" si="0"/>
        <v>1.0868</v>
      </c>
    </row>
    <row r="61" spans="1:14">
      <c r="A61" s="63" t="s">
        <v>2786</v>
      </c>
      <c r="B61" s="63">
        <v>550028259</v>
      </c>
      <c r="C61" s="63" t="s">
        <v>2804</v>
      </c>
      <c r="D61" s="63" t="s">
        <v>170</v>
      </c>
      <c r="E61" s="63">
        <v>2.75</v>
      </c>
      <c r="F61" s="63" t="s">
        <v>2788</v>
      </c>
      <c r="G61" s="67">
        <v>2.5</v>
      </c>
      <c r="H61" s="63" t="s">
        <v>2789</v>
      </c>
      <c r="I61" s="63">
        <v>100</v>
      </c>
      <c r="L61" s="63" t="s">
        <v>170</v>
      </c>
      <c r="N61" s="16">
        <f t="shared" si="0"/>
        <v>1.1000000000000001</v>
      </c>
    </row>
    <row r="62" spans="1:14">
      <c r="A62" s="63" t="s">
        <v>2786</v>
      </c>
      <c r="B62" s="63">
        <v>550028647</v>
      </c>
      <c r="C62" s="63" t="s">
        <v>65</v>
      </c>
      <c r="D62" s="63" t="s">
        <v>174</v>
      </c>
      <c r="E62" s="63">
        <v>19.8</v>
      </c>
      <c r="F62" s="63" t="s">
        <v>2788</v>
      </c>
      <c r="G62" s="67">
        <v>18</v>
      </c>
      <c r="H62" s="63" t="s">
        <v>2789</v>
      </c>
      <c r="I62" s="63">
        <v>24</v>
      </c>
      <c r="L62" s="63" t="s">
        <v>2991</v>
      </c>
      <c r="N62" s="16">
        <f t="shared" si="0"/>
        <v>1.1000000000000001</v>
      </c>
    </row>
    <row r="63" spans="1:14">
      <c r="A63" s="63" t="s">
        <v>2786</v>
      </c>
      <c r="B63" s="63">
        <v>550030008</v>
      </c>
      <c r="C63" s="63" t="s">
        <v>2805</v>
      </c>
      <c r="D63" s="63" t="s">
        <v>174</v>
      </c>
      <c r="E63" s="63">
        <v>19.8</v>
      </c>
      <c r="F63" s="63" t="s">
        <v>2788</v>
      </c>
      <c r="G63" s="67">
        <v>18</v>
      </c>
      <c r="H63" s="63" t="s">
        <v>2789</v>
      </c>
      <c r="I63" s="63">
        <v>24</v>
      </c>
      <c r="L63" s="63" t="s">
        <v>2991</v>
      </c>
      <c r="N63" s="16">
        <f t="shared" si="0"/>
        <v>1.1000000000000001</v>
      </c>
    </row>
    <row r="64" spans="1:14">
      <c r="A64" s="63" t="s">
        <v>2786</v>
      </c>
      <c r="B64" s="63">
        <v>550032214</v>
      </c>
      <c r="C64" s="63" t="s">
        <v>66</v>
      </c>
      <c r="D64" s="63" t="s">
        <v>174</v>
      </c>
      <c r="E64" s="63">
        <v>19.8</v>
      </c>
      <c r="F64" s="63" t="s">
        <v>2788</v>
      </c>
      <c r="G64" s="67">
        <v>18</v>
      </c>
      <c r="H64" s="63" t="s">
        <v>2789</v>
      </c>
      <c r="I64" s="63">
        <v>24</v>
      </c>
      <c r="L64" s="63" t="s">
        <v>2991</v>
      </c>
      <c r="N64" s="16">
        <f t="shared" si="0"/>
        <v>1.1000000000000001</v>
      </c>
    </row>
    <row r="65" spans="1:14">
      <c r="A65" s="63" t="s">
        <v>2786</v>
      </c>
      <c r="B65" s="63">
        <v>550032320</v>
      </c>
      <c r="C65" s="63" t="s">
        <v>2806</v>
      </c>
      <c r="D65" s="63" t="s">
        <v>174</v>
      </c>
      <c r="E65" s="63">
        <v>199.988</v>
      </c>
      <c r="F65" s="63" t="s">
        <v>2788</v>
      </c>
      <c r="G65" s="67">
        <v>209</v>
      </c>
      <c r="H65" s="63" t="s">
        <v>2789</v>
      </c>
      <c r="I65" s="63">
        <v>4</v>
      </c>
      <c r="L65" s="63" t="s">
        <v>2990</v>
      </c>
      <c r="N65" s="16">
        <f t="shared" si="0"/>
        <v>0.95688038277511966</v>
      </c>
    </row>
    <row r="66" spans="1:14">
      <c r="A66" s="63" t="s">
        <v>2786</v>
      </c>
      <c r="B66" s="63">
        <v>550032321</v>
      </c>
      <c r="C66" s="63" t="s">
        <v>2807</v>
      </c>
      <c r="D66" s="63" t="s">
        <v>174</v>
      </c>
      <c r="E66" s="63">
        <v>204.95400000000001</v>
      </c>
      <c r="F66" s="63" t="s">
        <v>2788</v>
      </c>
      <c r="G66" s="67">
        <v>209</v>
      </c>
      <c r="H66" s="63" t="s">
        <v>2789</v>
      </c>
      <c r="I66" s="63">
        <v>4</v>
      </c>
      <c r="L66" s="63" t="s">
        <v>2990</v>
      </c>
      <c r="N66" s="16">
        <f t="shared" si="0"/>
        <v>0.98064114832535887</v>
      </c>
    </row>
    <row r="67" spans="1:14">
      <c r="A67" s="63" t="s">
        <v>2786</v>
      </c>
      <c r="B67" s="63">
        <v>550032759</v>
      </c>
      <c r="C67" s="63" t="s">
        <v>2808</v>
      </c>
      <c r="D67" s="63" t="s">
        <v>174</v>
      </c>
      <c r="E67" s="63">
        <v>198.63399999999999</v>
      </c>
      <c r="F67" s="63" t="s">
        <v>2788</v>
      </c>
      <c r="G67" s="67">
        <v>209</v>
      </c>
      <c r="H67" s="63" t="s">
        <v>2789</v>
      </c>
      <c r="I67" s="63">
        <v>4</v>
      </c>
      <c r="L67" s="63" t="s">
        <v>2990</v>
      </c>
      <c r="N67" s="16">
        <f t="shared" si="0"/>
        <v>0.95040191387559803</v>
      </c>
    </row>
    <row r="68" spans="1:14">
      <c r="A68" s="63" t="s">
        <v>2786</v>
      </c>
      <c r="B68" s="63">
        <v>550032768</v>
      </c>
      <c r="C68" s="63" t="s">
        <v>2809</v>
      </c>
      <c r="D68" s="63" t="s">
        <v>174</v>
      </c>
      <c r="E68" s="63">
        <v>202.471</v>
      </c>
      <c r="F68" s="63" t="s">
        <v>2788</v>
      </c>
      <c r="G68" s="67">
        <v>209</v>
      </c>
      <c r="H68" s="63" t="s">
        <v>2789</v>
      </c>
      <c r="I68" s="63">
        <v>4</v>
      </c>
      <c r="L68" s="63" t="s">
        <v>2990</v>
      </c>
      <c r="N68" s="16">
        <f t="shared" ref="N68:N131" si="1">E68/G68</f>
        <v>0.96876076555023927</v>
      </c>
    </row>
    <row r="69" spans="1:14">
      <c r="A69" s="63" t="s">
        <v>2786</v>
      </c>
      <c r="B69" s="63">
        <v>550032916</v>
      </c>
      <c r="C69" s="63" t="s">
        <v>67</v>
      </c>
      <c r="D69" s="63" t="s">
        <v>174</v>
      </c>
      <c r="E69" s="63">
        <v>196.602</v>
      </c>
      <c r="F69" s="63" t="s">
        <v>2788</v>
      </c>
      <c r="G69" s="67">
        <v>209</v>
      </c>
      <c r="H69" s="63" t="s">
        <v>2789</v>
      </c>
      <c r="I69" s="63">
        <v>4</v>
      </c>
      <c r="L69" s="63" t="s">
        <v>2990</v>
      </c>
      <c r="N69" s="16">
        <f t="shared" si="1"/>
        <v>0.94067942583732056</v>
      </c>
    </row>
    <row r="70" spans="1:14">
      <c r="A70" s="63" t="s">
        <v>2786</v>
      </c>
      <c r="B70" s="63">
        <v>550032917</v>
      </c>
      <c r="C70" s="63" t="s">
        <v>175</v>
      </c>
      <c r="D70" s="63" t="s">
        <v>174</v>
      </c>
      <c r="E70" s="63">
        <v>197.279</v>
      </c>
      <c r="F70" s="63" t="s">
        <v>2788</v>
      </c>
      <c r="G70" s="67">
        <v>209</v>
      </c>
      <c r="H70" s="63" t="s">
        <v>2789</v>
      </c>
      <c r="I70" s="63">
        <v>4</v>
      </c>
      <c r="L70" s="63" t="s">
        <v>2990</v>
      </c>
      <c r="N70" s="16">
        <f t="shared" si="1"/>
        <v>0.94391866028708127</v>
      </c>
    </row>
    <row r="71" spans="1:14">
      <c r="A71" s="63" t="s">
        <v>2786</v>
      </c>
      <c r="B71" s="63">
        <v>550032957</v>
      </c>
      <c r="C71" s="63" t="s">
        <v>68</v>
      </c>
      <c r="D71" s="63" t="s">
        <v>174</v>
      </c>
      <c r="E71" s="63">
        <v>197.505</v>
      </c>
      <c r="F71" s="63" t="s">
        <v>2788</v>
      </c>
      <c r="G71" s="67">
        <v>209</v>
      </c>
      <c r="H71" s="63" t="s">
        <v>2789</v>
      </c>
      <c r="I71" s="63">
        <v>4</v>
      </c>
      <c r="L71" s="63" t="s">
        <v>2990</v>
      </c>
      <c r="N71" s="16">
        <f t="shared" si="1"/>
        <v>0.94499999999999995</v>
      </c>
    </row>
    <row r="72" spans="1:14">
      <c r="A72" s="63" t="s">
        <v>2786</v>
      </c>
      <c r="B72" s="63">
        <v>550033101</v>
      </c>
      <c r="C72" s="63" t="s">
        <v>2810</v>
      </c>
      <c r="D72" s="63" t="s">
        <v>174</v>
      </c>
      <c r="E72" s="63">
        <v>204.95400000000001</v>
      </c>
      <c r="F72" s="63" t="s">
        <v>2788</v>
      </c>
      <c r="G72" s="67">
        <v>209</v>
      </c>
      <c r="H72" s="63" t="s">
        <v>2789</v>
      </c>
      <c r="I72" s="63">
        <v>4</v>
      </c>
      <c r="L72" s="63" t="s">
        <v>2990</v>
      </c>
      <c r="N72" s="16">
        <f t="shared" si="1"/>
        <v>0.98064114832535887</v>
      </c>
    </row>
    <row r="73" spans="1:14">
      <c r="A73" s="63" t="s">
        <v>2786</v>
      </c>
      <c r="B73" s="63">
        <v>550033103</v>
      </c>
      <c r="C73" s="63" t="s">
        <v>2811</v>
      </c>
      <c r="D73" s="63" t="s">
        <v>174</v>
      </c>
      <c r="E73" s="63">
        <v>239.03700000000001</v>
      </c>
      <c r="F73" s="63" t="s">
        <v>2788</v>
      </c>
      <c r="G73" s="67">
        <v>209</v>
      </c>
      <c r="H73" s="63" t="s">
        <v>2789</v>
      </c>
      <c r="I73" s="63">
        <v>4</v>
      </c>
      <c r="L73" s="63" t="s">
        <v>2990</v>
      </c>
      <c r="N73" s="16">
        <f t="shared" si="1"/>
        <v>1.1437177033492822</v>
      </c>
    </row>
    <row r="74" spans="1:14">
      <c r="A74" s="63" t="s">
        <v>2786</v>
      </c>
      <c r="B74" s="63">
        <v>550036030</v>
      </c>
      <c r="C74" s="63" t="s">
        <v>2812</v>
      </c>
      <c r="D74" s="63" t="s">
        <v>174</v>
      </c>
      <c r="E74" s="63">
        <v>200.89099999999999</v>
      </c>
      <c r="F74" s="63" t="s">
        <v>2788</v>
      </c>
      <c r="G74" s="67">
        <v>209</v>
      </c>
      <c r="H74" s="63" t="s">
        <v>2789</v>
      </c>
      <c r="I74" s="63">
        <v>4</v>
      </c>
      <c r="L74" s="63" t="s">
        <v>2990</v>
      </c>
      <c r="N74" s="16">
        <f t="shared" si="1"/>
        <v>0.96120095693779906</v>
      </c>
    </row>
    <row r="75" spans="1:14">
      <c r="A75" s="63" t="s">
        <v>2786</v>
      </c>
      <c r="B75" s="63">
        <v>550036050</v>
      </c>
      <c r="C75" s="63" t="s">
        <v>69</v>
      </c>
      <c r="D75" s="63" t="s">
        <v>174</v>
      </c>
      <c r="E75" s="63">
        <v>200.89099999999999</v>
      </c>
      <c r="F75" s="63" t="s">
        <v>2788</v>
      </c>
      <c r="G75" s="67">
        <v>209</v>
      </c>
      <c r="H75" s="63" t="s">
        <v>2789</v>
      </c>
      <c r="I75" s="63">
        <v>4</v>
      </c>
      <c r="L75" s="63" t="s">
        <v>2990</v>
      </c>
      <c r="N75" s="16">
        <f t="shared" si="1"/>
        <v>0.96120095693779906</v>
      </c>
    </row>
    <row r="76" spans="1:14">
      <c r="A76" s="63" t="s">
        <v>2786</v>
      </c>
      <c r="B76" s="63">
        <v>550036110</v>
      </c>
      <c r="C76" s="63" t="s">
        <v>2813</v>
      </c>
      <c r="D76" s="63" t="s">
        <v>174</v>
      </c>
      <c r="E76" s="63">
        <v>200.89099999999999</v>
      </c>
      <c r="F76" s="63" t="s">
        <v>2788</v>
      </c>
      <c r="G76" s="67">
        <v>209</v>
      </c>
      <c r="H76" s="63" t="s">
        <v>2789</v>
      </c>
      <c r="I76" s="63">
        <v>4</v>
      </c>
      <c r="L76" s="63" t="s">
        <v>2990</v>
      </c>
      <c r="N76" s="16">
        <f t="shared" si="1"/>
        <v>0.96120095693779906</v>
      </c>
    </row>
    <row r="77" spans="1:14">
      <c r="A77" s="63" t="s">
        <v>2786</v>
      </c>
      <c r="B77" s="63">
        <v>550036561</v>
      </c>
      <c r="C77" s="63" t="s">
        <v>2814</v>
      </c>
      <c r="D77" s="63" t="s">
        <v>174</v>
      </c>
      <c r="E77" s="63">
        <v>19.8</v>
      </c>
      <c r="F77" s="63" t="s">
        <v>2788</v>
      </c>
      <c r="G77" s="67">
        <v>18</v>
      </c>
      <c r="H77" s="63" t="s">
        <v>2789</v>
      </c>
      <c r="I77" s="63">
        <v>24</v>
      </c>
      <c r="L77" s="63" t="s">
        <v>2991</v>
      </c>
      <c r="N77" s="16">
        <f t="shared" si="1"/>
        <v>1.1000000000000001</v>
      </c>
    </row>
    <row r="78" spans="1:14">
      <c r="A78" s="63" t="s">
        <v>2786</v>
      </c>
      <c r="B78" s="63">
        <v>550037752</v>
      </c>
      <c r="C78" s="63" t="s">
        <v>70</v>
      </c>
      <c r="D78" s="63" t="s">
        <v>170</v>
      </c>
      <c r="E78" s="63">
        <v>11.722</v>
      </c>
      <c r="F78" s="63" t="s">
        <v>2788</v>
      </c>
      <c r="G78" s="67">
        <v>12</v>
      </c>
      <c r="H78" s="63" t="s">
        <v>2789</v>
      </c>
      <c r="I78" s="63">
        <v>44</v>
      </c>
      <c r="L78" s="63" t="s">
        <v>170</v>
      </c>
      <c r="N78" s="16">
        <f t="shared" si="1"/>
        <v>0.97683333333333333</v>
      </c>
    </row>
    <row r="79" spans="1:14">
      <c r="A79" s="63" t="s">
        <v>2786</v>
      </c>
      <c r="B79" s="63">
        <v>550038021</v>
      </c>
      <c r="C79" s="63" t="s">
        <v>71</v>
      </c>
      <c r="D79" s="63" t="s">
        <v>170</v>
      </c>
      <c r="E79" s="63">
        <v>15.629</v>
      </c>
      <c r="F79" s="63" t="s">
        <v>2788</v>
      </c>
      <c r="G79" s="67">
        <v>16</v>
      </c>
      <c r="H79" s="63" t="s">
        <v>2789</v>
      </c>
      <c r="I79" s="63">
        <v>36</v>
      </c>
      <c r="L79" s="63" t="s">
        <v>170</v>
      </c>
      <c r="N79" s="16">
        <f t="shared" si="1"/>
        <v>0.97681249999999997</v>
      </c>
    </row>
    <row r="80" spans="1:14">
      <c r="A80" s="63" t="s">
        <v>2786</v>
      </c>
      <c r="B80" s="63">
        <v>550039171</v>
      </c>
      <c r="C80" s="63" t="s">
        <v>2815</v>
      </c>
      <c r="D80" s="63" t="s">
        <v>170</v>
      </c>
      <c r="E80" s="63">
        <v>11.616</v>
      </c>
      <c r="F80" s="63" t="s">
        <v>2788</v>
      </c>
      <c r="G80" s="67">
        <v>12</v>
      </c>
      <c r="H80" s="63" t="s">
        <v>2789</v>
      </c>
      <c r="I80" s="63">
        <v>44</v>
      </c>
      <c r="L80" s="63" t="s">
        <v>170</v>
      </c>
      <c r="N80" s="16">
        <f t="shared" si="1"/>
        <v>0.96799999999999997</v>
      </c>
    </row>
    <row r="81" spans="1:14">
      <c r="A81" s="63" t="s">
        <v>2786</v>
      </c>
      <c r="B81" s="63">
        <v>550039200</v>
      </c>
      <c r="C81" s="63" t="s">
        <v>72</v>
      </c>
      <c r="D81" s="63" t="s">
        <v>174</v>
      </c>
      <c r="E81" s="63">
        <v>970.81200000000001</v>
      </c>
      <c r="F81" s="63" t="s">
        <v>2788</v>
      </c>
      <c r="G81" s="67">
        <v>1000</v>
      </c>
      <c r="H81" s="63" t="s">
        <v>2789</v>
      </c>
      <c r="I81" s="63">
        <v>1</v>
      </c>
      <c r="L81" s="63" t="s">
        <v>273</v>
      </c>
      <c r="N81" s="16">
        <f t="shared" si="1"/>
        <v>0.97081200000000001</v>
      </c>
    </row>
    <row r="82" spans="1:14">
      <c r="A82" s="63" t="s">
        <v>2786</v>
      </c>
      <c r="B82" s="63">
        <v>550039542</v>
      </c>
      <c r="C82" s="63" t="s">
        <v>2816</v>
      </c>
      <c r="D82" s="63" t="s">
        <v>170</v>
      </c>
      <c r="E82" s="63">
        <v>11.087999999999999</v>
      </c>
      <c r="F82" s="63" t="s">
        <v>2788</v>
      </c>
      <c r="G82" s="67">
        <v>12</v>
      </c>
      <c r="H82" s="63" t="s">
        <v>2789</v>
      </c>
      <c r="I82" s="63">
        <v>44</v>
      </c>
      <c r="L82" s="63" t="s">
        <v>170</v>
      </c>
      <c r="N82" s="16">
        <f t="shared" si="1"/>
        <v>0.92399999999999993</v>
      </c>
    </row>
    <row r="83" spans="1:14">
      <c r="A83" s="63" t="s">
        <v>2786</v>
      </c>
      <c r="B83" s="63">
        <v>550040071</v>
      </c>
      <c r="C83" s="63" t="s">
        <v>73</v>
      </c>
      <c r="D83" s="63" t="s">
        <v>174</v>
      </c>
      <c r="E83" s="63">
        <v>181.70500000000001</v>
      </c>
      <c r="F83" s="63" t="s">
        <v>2788</v>
      </c>
      <c r="G83" s="67">
        <v>209</v>
      </c>
      <c r="H83" s="63" t="s">
        <v>2789</v>
      </c>
      <c r="I83" s="63">
        <v>4</v>
      </c>
      <c r="L83" s="63" t="s">
        <v>2990</v>
      </c>
      <c r="N83" s="16">
        <f t="shared" si="1"/>
        <v>0.86940191387559818</v>
      </c>
    </row>
    <row r="84" spans="1:14">
      <c r="A84" s="63" t="s">
        <v>2786</v>
      </c>
      <c r="B84" s="63">
        <v>550040086</v>
      </c>
      <c r="C84" s="63" t="s">
        <v>2817</v>
      </c>
      <c r="D84" s="63" t="s">
        <v>170</v>
      </c>
      <c r="E84" s="63">
        <v>11.430999999999999</v>
      </c>
      <c r="F84" s="63" t="s">
        <v>2788</v>
      </c>
      <c r="G84" s="67">
        <v>12</v>
      </c>
      <c r="H84" s="63" t="s">
        <v>2789</v>
      </c>
      <c r="I84" s="63">
        <v>44</v>
      </c>
      <c r="K84" s="18"/>
      <c r="L84" s="63" t="s">
        <v>170</v>
      </c>
      <c r="N84" s="16">
        <f t="shared" si="1"/>
        <v>0.95258333333333323</v>
      </c>
    </row>
    <row r="85" spans="1:14">
      <c r="A85" s="63" t="s">
        <v>2786</v>
      </c>
      <c r="B85" s="63">
        <v>550040087</v>
      </c>
      <c r="C85" s="63" t="s">
        <v>2818</v>
      </c>
      <c r="D85" s="63" t="s">
        <v>170</v>
      </c>
      <c r="E85" s="63">
        <v>15.242000000000001</v>
      </c>
      <c r="F85" s="63" t="s">
        <v>2788</v>
      </c>
      <c r="G85" s="67">
        <v>16</v>
      </c>
      <c r="H85" s="63" t="s">
        <v>2789</v>
      </c>
      <c r="I85" s="63">
        <v>36</v>
      </c>
      <c r="L85" s="63" t="s">
        <v>170</v>
      </c>
      <c r="N85" s="16">
        <f t="shared" si="1"/>
        <v>0.95262500000000006</v>
      </c>
    </row>
    <row r="86" spans="1:14">
      <c r="A86" s="63" t="s">
        <v>2786</v>
      </c>
      <c r="B86" s="63">
        <v>550041340</v>
      </c>
      <c r="C86" s="63" t="s">
        <v>74</v>
      </c>
      <c r="D86" s="63" t="s">
        <v>174</v>
      </c>
      <c r="E86" s="63">
        <v>205.857</v>
      </c>
      <c r="F86" s="63" t="s">
        <v>2788</v>
      </c>
      <c r="G86" s="67">
        <v>209</v>
      </c>
      <c r="H86" s="63" t="s">
        <v>2789</v>
      </c>
      <c r="I86" s="63">
        <v>4</v>
      </c>
      <c r="L86" s="63" t="s">
        <v>2990</v>
      </c>
      <c r="N86" s="16">
        <f t="shared" si="1"/>
        <v>0.98496172248803826</v>
      </c>
    </row>
    <row r="87" spans="1:14">
      <c r="A87" s="63" t="s">
        <v>2786</v>
      </c>
      <c r="B87" s="63">
        <v>550041372</v>
      </c>
      <c r="C87" s="63" t="s">
        <v>2819</v>
      </c>
      <c r="D87" s="63" t="s">
        <v>174</v>
      </c>
      <c r="E87" s="63">
        <v>205.405</v>
      </c>
      <c r="F87" s="63" t="s">
        <v>2788</v>
      </c>
      <c r="G87" s="67">
        <v>209</v>
      </c>
      <c r="H87" s="63" t="s">
        <v>2789</v>
      </c>
      <c r="I87" s="63">
        <v>4</v>
      </c>
      <c r="L87" s="63" t="s">
        <v>2990</v>
      </c>
      <c r="N87" s="16">
        <f t="shared" si="1"/>
        <v>0.98279904306220101</v>
      </c>
    </row>
    <row r="88" spans="1:14">
      <c r="A88" s="63" t="s">
        <v>2786</v>
      </c>
      <c r="B88" s="63">
        <v>550041470</v>
      </c>
      <c r="C88" s="63" t="s">
        <v>2820</v>
      </c>
      <c r="D88" s="63" t="s">
        <v>174</v>
      </c>
      <c r="E88" s="63">
        <v>201.11699999999999</v>
      </c>
      <c r="F88" s="63" t="s">
        <v>2788</v>
      </c>
      <c r="G88" s="67">
        <v>209</v>
      </c>
      <c r="H88" s="63" t="s">
        <v>2789</v>
      </c>
      <c r="I88" s="63">
        <v>4</v>
      </c>
      <c r="L88" s="63" t="s">
        <v>2990</v>
      </c>
      <c r="N88" s="16">
        <f t="shared" si="1"/>
        <v>0.96228229665071763</v>
      </c>
    </row>
    <row r="89" spans="1:14">
      <c r="A89" s="63" t="s">
        <v>2786</v>
      </c>
      <c r="B89" s="63">
        <v>550041490</v>
      </c>
      <c r="C89" s="63" t="s">
        <v>185</v>
      </c>
      <c r="D89" s="63" t="s">
        <v>174</v>
      </c>
      <c r="E89" s="63">
        <v>202.471</v>
      </c>
      <c r="F89" s="63" t="s">
        <v>2788</v>
      </c>
      <c r="G89" s="67">
        <v>209</v>
      </c>
      <c r="H89" s="63" t="s">
        <v>2789</v>
      </c>
      <c r="I89" s="63">
        <v>4</v>
      </c>
      <c r="L89" s="63" t="s">
        <v>2990</v>
      </c>
      <c r="N89" s="16">
        <f t="shared" si="1"/>
        <v>0.96876076555023927</v>
      </c>
    </row>
    <row r="90" spans="1:14">
      <c r="A90" s="63" t="s">
        <v>2786</v>
      </c>
      <c r="B90" s="63">
        <v>550041492</v>
      </c>
      <c r="C90" s="63" t="s">
        <v>75</v>
      </c>
      <c r="D90" s="63" t="s">
        <v>174</v>
      </c>
      <c r="E90" s="63">
        <v>202.922</v>
      </c>
      <c r="F90" s="63" t="s">
        <v>2788</v>
      </c>
      <c r="G90" s="67">
        <v>209</v>
      </c>
      <c r="H90" s="63" t="s">
        <v>2789</v>
      </c>
      <c r="I90" s="63">
        <v>4</v>
      </c>
      <c r="L90" s="63" t="s">
        <v>2990</v>
      </c>
      <c r="N90" s="16">
        <f t="shared" si="1"/>
        <v>0.97091866028708129</v>
      </c>
    </row>
    <row r="91" spans="1:14">
      <c r="A91" s="63" t="s">
        <v>2786</v>
      </c>
      <c r="B91" s="63">
        <v>550041500</v>
      </c>
      <c r="C91" s="63" t="s">
        <v>76</v>
      </c>
      <c r="D91" s="63" t="s">
        <v>174</v>
      </c>
      <c r="E91" s="63">
        <v>203.82499999999999</v>
      </c>
      <c r="F91" s="63" t="s">
        <v>2788</v>
      </c>
      <c r="G91" s="67">
        <v>209</v>
      </c>
      <c r="H91" s="63" t="s">
        <v>2789</v>
      </c>
      <c r="I91" s="63">
        <v>4</v>
      </c>
      <c r="L91" s="63" t="s">
        <v>2990</v>
      </c>
      <c r="N91" s="16">
        <f t="shared" si="1"/>
        <v>0.97523923444976068</v>
      </c>
    </row>
    <row r="92" spans="1:14">
      <c r="A92" s="63" t="s">
        <v>2786</v>
      </c>
      <c r="B92" s="63">
        <v>550041501</v>
      </c>
      <c r="C92" s="63" t="s">
        <v>77</v>
      </c>
      <c r="D92" s="63" t="s">
        <v>174</v>
      </c>
      <c r="E92" s="63">
        <v>204.05099999999999</v>
      </c>
      <c r="F92" s="63" t="s">
        <v>2788</v>
      </c>
      <c r="G92" s="67">
        <v>209</v>
      </c>
      <c r="H92" s="63" t="s">
        <v>2789</v>
      </c>
      <c r="I92" s="63">
        <v>4</v>
      </c>
      <c r="L92" s="63" t="s">
        <v>2990</v>
      </c>
      <c r="N92" s="16">
        <f t="shared" si="1"/>
        <v>0.97632057416267937</v>
      </c>
    </row>
    <row r="93" spans="1:14">
      <c r="A93" s="63" t="s">
        <v>2786</v>
      </c>
      <c r="B93" s="63">
        <v>550041510</v>
      </c>
      <c r="C93" s="63" t="s">
        <v>2821</v>
      </c>
      <c r="D93" s="63" t="s">
        <v>174</v>
      </c>
      <c r="E93" s="63">
        <v>200.214</v>
      </c>
      <c r="F93" s="63" t="s">
        <v>2788</v>
      </c>
      <c r="G93" s="67">
        <v>209</v>
      </c>
      <c r="H93" s="63" t="s">
        <v>2789</v>
      </c>
      <c r="I93" s="63">
        <v>4</v>
      </c>
      <c r="L93" s="63" t="s">
        <v>2990</v>
      </c>
      <c r="N93" s="16">
        <f t="shared" si="1"/>
        <v>0.95796172248803824</v>
      </c>
    </row>
    <row r="94" spans="1:14">
      <c r="A94" s="63" t="s">
        <v>2786</v>
      </c>
      <c r="B94" s="63">
        <v>550042498</v>
      </c>
      <c r="C94" s="63" t="s">
        <v>2822</v>
      </c>
      <c r="D94" s="63" t="s">
        <v>170</v>
      </c>
      <c r="E94" s="63">
        <v>11.164999999999999</v>
      </c>
      <c r="F94" s="63" t="s">
        <v>2788</v>
      </c>
      <c r="G94" s="67">
        <v>12</v>
      </c>
      <c r="H94" s="63" t="s">
        <v>2789</v>
      </c>
      <c r="I94" s="63">
        <v>44</v>
      </c>
      <c r="L94" s="63" t="s">
        <v>170</v>
      </c>
      <c r="N94" s="16">
        <f t="shared" si="1"/>
        <v>0.93041666666666656</v>
      </c>
    </row>
    <row r="95" spans="1:14">
      <c r="A95" s="63" t="s">
        <v>2786</v>
      </c>
      <c r="B95" s="63">
        <v>550042931</v>
      </c>
      <c r="C95" s="63" t="s">
        <v>2823</v>
      </c>
      <c r="D95" s="63" t="s">
        <v>174</v>
      </c>
      <c r="E95" s="63">
        <v>192.76499999999999</v>
      </c>
      <c r="F95" s="63" t="s">
        <v>2788</v>
      </c>
      <c r="G95" s="67">
        <v>209</v>
      </c>
      <c r="H95" s="63" t="s">
        <v>2789</v>
      </c>
      <c r="I95" s="63">
        <v>4</v>
      </c>
      <c r="L95" s="63" t="s">
        <v>2990</v>
      </c>
      <c r="N95" s="16">
        <f t="shared" si="1"/>
        <v>0.92232057416267932</v>
      </c>
    </row>
    <row r="96" spans="1:14">
      <c r="A96" s="63" t="s">
        <v>2786</v>
      </c>
      <c r="B96" s="63">
        <v>550043362</v>
      </c>
      <c r="C96" s="63" t="s">
        <v>2824</v>
      </c>
      <c r="D96" s="63" t="s">
        <v>170</v>
      </c>
      <c r="E96" s="63">
        <v>9.0619999999999994</v>
      </c>
      <c r="F96" s="63" t="s">
        <v>2788</v>
      </c>
      <c r="G96" s="67">
        <v>9.6</v>
      </c>
      <c r="H96" s="63" t="s">
        <v>2789</v>
      </c>
      <c r="I96" s="63">
        <v>48</v>
      </c>
      <c r="L96" s="63" t="s">
        <v>170</v>
      </c>
      <c r="N96" s="16">
        <f t="shared" si="1"/>
        <v>0.94395833333333334</v>
      </c>
    </row>
    <row r="97" spans="1:14">
      <c r="A97" s="63" t="s">
        <v>2786</v>
      </c>
      <c r="B97" s="63">
        <v>550043365</v>
      </c>
      <c r="C97" s="63" t="s">
        <v>2825</v>
      </c>
      <c r="D97" s="63" t="s">
        <v>170</v>
      </c>
      <c r="E97" s="63">
        <v>9.077</v>
      </c>
      <c r="F97" s="63" t="s">
        <v>2788</v>
      </c>
      <c r="G97" s="67">
        <v>9.6</v>
      </c>
      <c r="H97" s="63" t="s">
        <v>2789</v>
      </c>
      <c r="I97" s="63">
        <v>48</v>
      </c>
      <c r="L97" s="63" t="s">
        <v>170</v>
      </c>
      <c r="N97" s="16">
        <f t="shared" si="1"/>
        <v>0.94552083333333337</v>
      </c>
    </row>
    <row r="98" spans="1:14">
      <c r="A98" s="63" t="s">
        <v>2786</v>
      </c>
      <c r="B98" s="63">
        <v>550043366</v>
      </c>
      <c r="C98" s="63" t="s">
        <v>2826</v>
      </c>
      <c r="D98" s="63" t="s">
        <v>170</v>
      </c>
      <c r="E98" s="63">
        <v>11.347</v>
      </c>
      <c r="F98" s="63" t="s">
        <v>2788</v>
      </c>
      <c r="G98" s="67">
        <v>12</v>
      </c>
      <c r="H98" s="63" t="s">
        <v>2789</v>
      </c>
      <c r="I98" s="63">
        <v>44</v>
      </c>
      <c r="L98" s="63" t="s">
        <v>170</v>
      </c>
      <c r="N98" s="16">
        <f t="shared" si="1"/>
        <v>0.94558333333333333</v>
      </c>
    </row>
    <row r="99" spans="1:14">
      <c r="A99" s="63" t="s">
        <v>2786</v>
      </c>
      <c r="B99" s="63">
        <v>550043469</v>
      </c>
      <c r="C99" s="63" t="s">
        <v>188</v>
      </c>
      <c r="D99" s="63" t="s">
        <v>170</v>
      </c>
      <c r="E99" s="63">
        <v>11.282</v>
      </c>
      <c r="F99" s="63" t="s">
        <v>2788</v>
      </c>
      <c r="G99" s="67">
        <v>12</v>
      </c>
      <c r="H99" s="63" t="s">
        <v>2789</v>
      </c>
      <c r="I99" s="63">
        <v>44</v>
      </c>
      <c r="L99" s="63" t="s">
        <v>170</v>
      </c>
      <c r="N99" s="16">
        <f t="shared" si="1"/>
        <v>0.94016666666666671</v>
      </c>
    </row>
    <row r="100" spans="1:14">
      <c r="A100" s="63" t="s">
        <v>2786</v>
      </c>
      <c r="B100" s="63">
        <v>550043471</v>
      </c>
      <c r="C100" s="63" t="s">
        <v>2827</v>
      </c>
      <c r="D100" s="63" t="s">
        <v>170</v>
      </c>
      <c r="E100" s="63">
        <v>11.106</v>
      </c>
      <c r="F100" s="63" t="s">
        <v>2788</v>
      </c>
      <c r="G100" s="67">
        <v>12</v>
      </c>
      <c r="H100" s="63" t="s">
        <v>2789</v>
      </c>
      <c r="I100" s="63">
        <v>44</v>
      </c>
      <c r="L100" s="63" t="s">
        <v>170</v>
      </c>
      <c r="N100" s="16">
        <f t="shared" si="1"/>
        <v>0.92549999999999999</v>
      </c>
    </row>
    <row r="101" spans="1:14">
      <c r="A101" s="63" t="s">
        <v>2786</v>
      </c>
      <c r="B101" s="63">
        <v>550043536</v>
      </c>
      <c r="C101" s="63" t="s">
        <v>2828</v>
      </c>
      <c r="D101" s="63" t="s">
        <v>170</v>
      </c>
      <c r="E101" s="63">
        <v>11.88</v>
      </c>
      <c r="F101" s="63" t="s">
        <v>2788</v>
      </c>
      <c r="G101" s="67">
        <v>12</v>
      </c>
      <c r="H101" s="63" t="s">
        <v>2789</v>
      </c>
      <c r="I101" s="63">
        <v>44</v>
      </c>
      <c r="L101" s="63" t="s">
        <v>170</v>
      </c>
      <c r="N101" s="16">
        <f t="shared" si="1"/>
        <v>0.9900000000000001</v>
      </c>
    </row>
    <row r="102" spans="1:14">
      <c r="A102" s="63" t="s">
        <v>2786</v>
      </c>
      <c r="B102" s="63">
        <v>550043578</v>
      </c>
      <c r="C102" s="63" t="s">
        <v>2829</v>
      </c>
      <c r="D102" s="63" t="s">
        <v>170</v>
      </c>
      <c r="E102" s="63">
        <v>6.6</v>
      </c>
      <c r="F102" s="63" t="s">
        <v>2788</v>
      </c>
      <c r="G102" s="67">
        <v>6</v>
      </c>
      <c r="H102" s="63" t="s">
        <v>2789</v>
      </c>
      <c r="I102" s="63">
        <v>100</v>
      </c>
      <c r="L102" s="63" t="s">
        <v>170</v>
      </c>
      <c r="N102" s="16">
        <f t="shared" si="1"/>
        <v>1.0999999999999999</v>
      </c>
    </row>
    <row r="103" spans="1:14">
      <c r="A103" s="63" t="s">
        <v>2786</v>
      </c>
      <c r="B103" s="63">
        <v>550044280</v>
      </c>
      <c r="C103" s="63" t="s">
        <v>2830</v>
      </c>
      <c r="D103" s="63" t="s">
        <v>170</v>
      </c>
      <c r="E103" s="63">
        <v>5.94</v>
      </c>
      <c r="F103" s="63" t="s">
        <v>2788</v>
      </c>
      <c r="G103" s="68">
        <v>5.4</v>
      </c>
      <c r="H103" s="63" t="s">
        <v>2789</v>
      </c>
      <c r="I103" s="63">
        <v>100</v>
      </c>
      <c r="L103" s="63" t="s">
        <v>170</v>
      </c>
      <c r="N103" s="16">
        <f t="shared" si="1"/>
        <v>1.1000000000000001</v>
      </c>
    </row>
    <row r="104" spans="1:14">
      <c r="A104" s="63" t="s">
        <v>2786</v>
      </c>
      <c r="B104" s="63">
        <v>550044360</v>
      </c>
      <c r="C104" s="63" t="s">
        <v>80</v>
      </c>
      <c r="D104" s="63" t="s">
        <v>174</v>
      </c>
      <c r="E104" s="63">
        <v>200.43899999999999</v>
      </c>
      <c r="F104" s="63" t="s">
        <v>2788</v>
      </c>
      <c r="G104" s="67">
        <v>209</v>
      </c>
      <c r="H104" s="63" t="s">
        <v>2789</v>
      </c>
      <c r="I104" s="63">
        <v>4</v>
      </c>
      <c r="L104" s="63" t="s">
        <v>2990</v>
      </c>
      <c r="N104" s="16">
        <f t="shared" si="1"/>
        <v>0.95903827751196169</v>
      </c>
    </row>
    <row r="105" spans="1:14">
      <c r="A105" s="63" t="s">
        <v>2786</v>
      </c>
      <c r="B105" s="63">
        <v>550044484</v>
      </c>
      <c r="C105" s="63" t="s">
        <v>2831</v>
      </c>
      <c r="D105" s="63" t="s">
        <v>170</v>
      </c>
      <c r="E105" s="63">
        <v>11.695</v>
      </c>
      <c r="F105" s="63" t="s">
        <v>2788</v>
      </c>
      <c r="G105" s="67">
        <v>12</v>
      </c>
      <c r="H105" s="63" t="s">
        <v>2789</v>
      </c>
      <c r="I105" s="63">
        <v>44</v>
      </c>
      <c r="L105" s="63" t="s">
        <v>170</v>
      </c>
      <c r="N105" s="16">
        <f t="shared" si="1"/>
        <v>0.97458333333333336</v>
      </c>
    </row>
    <row r="106" spans="1:14">
      <c r="A106" s="63" t="s">
        <v>2786</v>
      </c>
      <c r="B106" s="63">
        <v>550044485</v>
      </c>
      <c r="C106" s="63" t="s">
        <v>2832</v>
      </c>
      <c r="D106" s="63" t="s">
        <v>170</v>
      </c>
      <c r="E106" s="63">
        <v>14.619</v>
      </c>
      <c r="F106" s="63" t="s">
        <v>2788</v>
      </c>
      <c r="G106" s="67">
        <v>15</v>
      </c>
      <c r="H106" s="63" t="s">
        <v>2789</v>
      </c>
      <c r="I106" s="63">
        <v>36</v>
      </c>
      <c r="L106" s="63" t="s">
        <v>170</v>
      </c>
      <c r="N106" s="16">
        <f t="shared" si="1"/>
        <v>0.97460000000000002</v>
      </c>
    </row>
    <row r="107" spans="1:14">
      <c r="A107" s="63" t="s">
        <v>2786</v>
      </c>
      <c r="B107" s="63">
        <v>550044553</v>
      </c>
      <c r="C107" s="63" t="s">
        <v>2833</v>
      </c>
      <c r="D107" s="63" t="s">
        <v>174</v>
      </c>
      <c r="E107" s="63">
        <v>200.89099999999999</v>
      </c>
      <c r="F107" s="63" t="s">
        <v>2788</v>
      </c>
      <c r="G107" s="67">
        <v>209</v>
      </c>
      <c r="H107" s="63" t="s">
        <v>2789</v>
      </c>
      <c r="I107" s="63">
        <v>4</v>
      </c>
      <c r="L107" s="63" t="s">
        <v>2990</v>
      </c>
      <c r="N107" s="16">
        <f t="shared" si="1"/>
        <v>0.96120095693779906</v>
      </c>
    </row>
    <row r="108" spans="1:14">
      <c r="A108" s="63" t="s">
        <v>2786</v>
      </c>
      <c r="B108" s="63">
        <v>550044580</v>
      </c>
      <c r="C108" s="63" t="s">
        <v>81</v>
      </c>
      <c r="D108" s="63" t="s">
        <v>174</v>
      </c>
      <c r="E108" s="63">
        <v>199.988</v>
      </c>
      <c r="F108" s="63" t="s">
        <v>2788</v>
      </c>
      <c r="G108" s="67">
        <v>209</v>
      </c>
      <c r="H108" s="63" t="s">
        <v>2789</v>
      </c>
      <c r="I108" s="63">
        <v>4</v>
      </c>
      <c r="L108" s="63" t="s">
        <v>2990</v>
      </c>
      <c r="N108" s="16">
        <f t="shared" si="1"/>
        <v>0.95688038277511966</v>
      </c>
    </row>
    <row r="109" spans="1:14">
      <c r="A109" s="63" t="s">
        <v>2786</v>
      </c>
      <c r="B109" s="63">
        <v>550044598</v>
      </c>
      <c r="C109" s="63" t="s">
        <v>2834</v>
      </c>
      <c r="D109" s="63" t="s">
        <v>170</v>
      </c>
      <c r="E109" s="63">
        <v>2.7970000000000002</v>
      </c>
      <c r="F109" s="63" t="s">
        <v>2788</v>
      </c>
      <c r="G109" s="67">
        <v>2.88</v>
      </c>
      <c r="H109" s="63" t="s">
        <v>2789</v>
      </c>
      <c r="I109" s="63">
        <v>85</v>
      </c>
      <c r="L109" s="63" t="s">
        <v>170</v>
      </c>
      <c r="N109" s="16">
        <f t="shared" si="1"/>
        <v>0.9711805555555556</v>
      </c>
    </row>
    <row r="110" spans="1:14">
      <c r="A110" s="63" t="s">
        <v>2786</v>
      </c>
      <c r="B110" s="63">
        <v>550044623</v>
      </c>
      <c r="C110" s="63" t="s">
        <v>181</v>
      </c>
      <c r="D110" s="63" t="s">
        <v>174</v>
      </c>
      <c r="E110" s="63">
        <v>197.73099999999999</v>
      </c>
      <c r="F110" s="63" t="s">
        <v>2788</v>
      </c>
      <c r="G110" s="67">
        <v>209</v>
      </c>
      <c r="H110" s="63" t="s">
        <v>2789</v>
      </c>
      <c r="I110" s="63">
        <v>4</v>
      </c>
      <c r="L110" s="63" t="s">
        <v>2990</v>
      </c>
      <c r="N110" s="16">
        <f t="shared" si="1"/>
        <v>0.94608133971291863</v>
      </c>
    </row>
    <row r="111" spans="1:14">
      <c r="A111" s="63" t="s">
        <v>2786</v>
      </c>
      <c r="B111" s="63">
        <v>550044624</v>
      </c>
      <c r="C111" s="63" t="s">
        <v>82</v>
      </c>
      <c r="D111" s="63" t="s">
        <v>174</v>
      </c>
      <c r="E111" s="63">
        <v>201.11699999999999</v>
      </c>
      <c r="F111" s="63" t="s">
        <v>2788</v>
      </c>
      <c r="G111" s="67">
        <v>209</v>
      </c>
      <c r="H111" s="63" t="s">
        <v>2789</v>
      </c>
      <c r="I111" s="63">
        <v>4</v>
      </c>
      <c r="L111" s="63" t="s">
        <v>2990</v>
      </c>
      <c r="N111" s="16">
        <f t="shared" si="1"/>
        <v>0.96228229665071763</v>
      </c>
    </row>
    <row r="112" spans="1:14">
      <c r="A112" s="63" t="s">
        <v>2786</v>
      </c>
      <c r="B112" s="63">
        <v>550044625</v>
      </c>
      <c r="C112" s="63" t="s">
        <v>83</v>
      </c>
      <c r="D112" s="63" t="s">
        <v>170</v>
      </c>
      <c r="E112" s="63">
        <v>14.768000000000001</v>
      </c>
      <c r="F112" s="63" t="s">
        <v>2788</v>
      </c>
      <c r="G112" s="67">
        <v>15</v>
      </c>
      <c r="H112" s="63" t="s">
        <v>2789</v>
      </c>
      <c r="I112" s="63">
        <v>36</v>
      </c>
      <c r="L112" s="63" t="s">
        <v>170</v>
      </c>
      <c r="N112" s="16">
        <f t="shared" si="1"/>
        <v>0.98453333333333337</v>
      </c>
    </row>
    <row r="113" spans="1:14" ht="14.4">
      <c r="A113" s="63" t="s">
        <v>2786</v>
      </c>
      <c r="B113" s="63">
        <v>550044629</v>
      </c>
      <c r="C113" s="69" t="s">
        <v>2835</v>
      </c>
      <c r="D113" s="63" t="s">
        <v>170</v>
      </c>
      <c r="E113" s="63">
        <v>14.651999999999999</v>
      </c>
      <c r="F113" s="63" t="s">
        <v>2788</v>
      </c>
      <c r="G113" s="67">
        <v>15</v>
      </c>
      <c r="H113" s="63" t="s">
        <v>2789</v>
      </c>
      <c r="I113" s="63">
        <v>36</v>
      </c>
      <c r="L113" s="63" t="s">
        <v>170</v>
      </c>
      <c r="N113" s="16">
        <f t="shared" si="1"/>
        <v>0.9768</v>
      </c>
    </row>
    <row r="114" spans="1:14">
      <c r="A114" s="63" t="s">
        <v>2786</v>
      </c>
      <c r="B114" s="63">
        <v>550044633</v>
      </c>
      <c r="C114" s="63" t="s">
        <v>84</v>
      </c>
      <c r="D114" s="63" t="s">
        <v>174</v>
      </c>
      <c r="E114" s="63">
        <v>202.01900000000001</v>
      </c>
      <c r="F114" s="63" t="s">
        <v>2788</v>
      </c>
      <c r="G114" s="67">
        <v>209</v>
      </c>
      <c r="H114" s="63" t="s">
        <v>2789</v>
      </c>
      <c r="I114" s="63">
        <v>4</v>
      </c>
      <c r="L114" s="63" t="s">
        <v>2990</v>
      </c>
      <c r="N114" s="16">
        <f t="shared" si="1"/>
        <v>0.9665980861244019</v>
      </c>
    </row>
    <row r="115" spans="1:14">
      <c r="A115" s="63" t="s">
        <v>2786</v>
      </c>
      <c r="B115" s="63">
        <v>550044634</v>
      </c>
      <c r="C115" s="63" t="s">
        <v>2836</v>
      </c>
      <c r="D115" s="63" t="s">
        <v>170</v>
      </c>
      <c r="E115" s="63">
        <v>11.722</v>
      </c>
      <c r="F115" s="63" t="s">
        <v>2788</v>
      </c>
      <c r="G115" s="67">
        <v>12</v>
      </c>
      <c r="H115" s="63" t="s">
        <v>2789</v>
      </c>
      <c r="I115" s="63">
        <v>44</v>
      </c>
      <c r="L115" s="63" t="s">
        <v>170</v>
      </c>
      <c r="N115" s="16">
        <f t="shared" si="1"/>
        <v>0.97683333333333333</v>
      </c>
    </row>
    <row r="116" spans="1:14">
      <c r="A116" s="63" t="s">
        <v>2786</v>
      </c>
      <c r="B116" s="63">
        <v>550044635</v>
      </c>
      <c r="C116" s="63" t="s">
        <v>85</v>
      </c>
      <c r="D116" s="63" t="s">
        <v>170</v>
      </c>
      <c r="E116" s="63">
        <v>11.814</v>
      </c>
      <c r="F116" s="63" t="s">
        <v>2788</v>
      </c>
      <c r="G116" s="67">
        <v>12</v>
      </c>
      <c r="H116" s="63" t="s">
        <v>2789</v>
      </c>
      <c r="I116" s="63">
        <v>44</v>
      </c>
      <c r="L116" s="63" t="s">
        <v>170</v>
      </c>
      <c r="N116" s="16">
        <f t="shared" si="1"/>
        <v>0.98450000000000004</v>
      </c>
    </row>
    <row r="117" spans="1:14">
      <c r="A117" s="63" t="s">
        <v>2786</v>
      </c>
      <c r="B117" s="63">
        <v>550044656</v>
      </c>
      <c r="C117" s="63" t="s">
        <v>86</v>
      </c>
      <c r="D117" s="63" t="s">
        <v>174</v>
      </c>
      <c r="E117" s="63">
        <v>200.89099999999999</v>
      </c>
      <c r="F117" s="63" t="s">
        <v>2788</v>
      </c>
      <c r="G117" s="67">
        <v>209</v>
      </c>
      <c r="H117" s="63" t="s">
        <v>2789</v>
      </c>
      <c r="I117" s="63">
        <v>4</v>
      </c>
      <c r="L117" s="63" t="s">
        <v>2990</v>
      </c>
      <c r="N117" s="16">
        <f t="shared" si="1"/>
        <v>0.96120095693779906</v>
      </c>
    </row>
    <row r="118" spans="1:14">
      <c r="A118" s="63" t="s">
        <v>2786</v>
      </c>
      <c r="B118" s="63">
        <v>550044709</v>
      </c>
      <c r="C118" s="63" t="s">
        <v>14</v>
      </c>
      <c r="D118" s="63" t="s">
        <v>170</v>
      </c>
      <c r="E118" s="63">
        <v>9.1869999999999994</v>
      </c>
      <c r="F118" s="63" t="s">
        <v>2788</v>
      </c>
      <c r="G118" s="67">
        <v>9.6</v>
      </c>
      <c r="H118" s="63" t="s">
        <v>2789</v>
      </c>
      <c r="I118" s="63">
        <v>48</v>
      </c>
      <c r="L118" s="63" t="s">
        <v>170</v>
      </c>
      <c r="N118" s="16">
        <f t="shared" si="1"/>
        <v>0.9569791666666666</v>
      </c>
    </row>
    <row r="119" spans="1:14">
      <c r="A119" s="63" t="s">
        <v>2786</v>
      </c>
      <c r="B119" s="63">
        <v>550044845</v>
      </c>
      <c r="C119" s="63" t="s">
        <v>87</v>
      </c>
      <c r="D119" s="63" t="s">
        <v>170</v>
      </c>
      <c r="E119" s="63">
        <v>11.88</v>
      </c>
      <c r="F119" s="63" t="s">
        <v>2788</v>
      </c>
      <c r="G119" s="67">
        <v>12</v>
      </c>
      <c r="H119" s="63" t="s">
        <v>2789</v>
      </c>
      <c r="I119" s="63">
        <v>44</v>
      </c>
      <c r="L119" s="63" t="s">
        <v>170</v>
      </c>
      <c r="N119" s="16">
        <f t="shared" si="1"/>
        <v>0.9900000000000001</v>
      </c>
    </row>
    <row r="120" spans="1:14">
      <c r="A120" s="63" t="s">
        <v>2786</v>
      </c>
      <c r="B120" s="63">
        <v>550045078</v>
      </c>
      <c r="C120" s="63" t="s">
        <v>88</v>
      </c>
      <c r="D120" s="63" t="s">
        <v>174</v>
      </c>
      <c r="E120" s="63">
        <v>192.76499999999999</v>
      </c>
      <c r="F120" s="63" t="s">
        <v>2788</v>
      </c>
      <c r="G120" s="67">
        <v>209</v>
      </c>
      <c r="H120" s="63" t="s">
        <v>2789</v>
      </c>
      <c r="I120" s="63">
        <v>4</v>
      </c>
      <c r="L120" s="63" t="s">
        <v>2990</v>
      </c>
      <c r="N120" s="16">
        <f t="shared" si="1"/>
        <v>0.92232057416267932</v>
      </c>
    </row>
    <row r="121" spans="1:14">
      <c r="A121" s="63" t="s">
        <v>2786</v>
      </c>
      <c r="B121" s="63">
        <v>550045079</v>
      </c>
      <c r="C121" s="63" t="s">
        <v>89</v>
      </c>
      <c r="D121" s="63" t="s">
        <v>174</v>
      </c>
      <c r="E121" s="63">
        <v>193.21600000000001</v>
      </c>
      <c r="F121" s="63" t="s">
        <v>2788</v>
      </c>
      <c r="G121" s="67">
        <v>209</v>
      </c>
      <c r="H121" s="63" t="s">
        <v>2789</v>
      </c>
      <c r="I121" s="63">
        <v>4</v>
      </c>
      <c r="L121" s="63" t="s">
        <v>2990</v>
      </c>
      <c r="N121" s="16">
        <f t="shared" si="1"/>
        <v>0.92447846889952157</v>
      </c>
    </row>
    <row r="122" spans="1:14">
      <c r="A122" s="63" t="s">
        <v>2786</v>
      </c>
      <c r="B122" s="63">
        <v>550045080</v>
      </c>
      <c r="C122" s="63" t="s">
        <v>90</v>
      </c>
      <c r="D122" s="63" t="s">
        <v>174</v>
      </c>
      <c r="E122" s="63">
        <v>194.119</v>
      </c>
      <c r="F122" s="63" t="s">
        <v>2788</v>
      </c>
      <c r="G122" s="67">
        <v>209</v>
      </c>
      <c r="H122" s="63" t="s">
        <v>2789</v>
      </c>
      <c r="I122" s="63">
        <v>4</v>
      </c>
      <c r="L122" s="63" t="s">
        <v>2990</v>
      </c>
      <c r="N122" s="16">
        <f t="shared" si="1"/>
        <v>0.92879904306220096</v>
      </c>
    </row>
    <row r="123" spans="1:14">
      <c r="A123" s="63" t="s">
        <v>2786</v>
      </c>
      <c r="B123" s="63">
        <v>550045081</v>
      </c>
      <c r="C123" s="63" t="s">
        <v>193</v>
      </c>
      <c r="D123" s="63" t="s">
        <v>174</v>
      </c>
      <c r="E123" s="63">
        <v>196.376</v>
      </c>
      <c r="F123" s="63" t="s">
        <v>2788</v>
      </c>
      <c r="G123" s="67">
        <v>209</v>
      </c>
      <c r="H123" s="63" t="s">
        <v>2789</v>
      </c>
      <c r="I123" s="63">
        <v>4</v>
      </c>
      <c r="L123" s="63" t="s">
        <v>2990</v>
      </c>
      <c r="N123" s="16">
        <f t="shared" si="1"/>
        <v>0.93959808612440199</v>
      </c>
    </row>
    <row r="124" spans="1:14">
      <c r="A124" s="63" t="s">
        <v>2786</v>
      </c>
      <c r="B124" s="63">
        <v>550045082</v>
      </c>
      <c r="C124" s="63" t="s">
        <v>2837</v>
      </c>
      <c r="D124" s="63" t="s">
        <v>174</v>
      </c>
      <c r="E124" s="63">
        <v>185.09</v>
      </c>
      <c r="F124" s="63" t="s">
        <v>2788</v>
      </c>
      <c r="G124" s="67">
        <v>209</v>
      </c>
      <c r="H124" s="63" t="s">
        <v>2789</v>
      </c>
      <c r="I124" s="63">
        <v>4</v>
      </c>
      <c r="L124" s="63" t="s">
        <v>2990</v>
      </c>
      <c r="N124" s="16">
        <f t="shared" si="1"/>
        <v>0.88559808612440194</v>
      </c>
    </row>
    <row r="125" spans="1:14">
      <c r="A125" s="63" t="s">
        <v>2786</v>
      </c>
      <c r="B125" s="63">
        <v>550045083</v>
      </c>
      <c r="C125" s="63" t="s">
        <v>2838</v>
      </c>
      <c r="D125" s="63" t="s">
        <v>174</v>
      </c>
      <c r="E125" s="63">
        <v>188.476</v>
      </c>
      <c r="F125" s="63" t="s">
        <v>2788</v>
      </c>
      <c r="G125" s="67">
        <v>209</v>
      </c>
      <c r="H125" s="63" t="s">
        <v>2789</v>
      </c>
      <c r="I125" s="63">
        <v>4</v>
      </c>
      <c r="L125" s="63" t="s">
        <v>2990</v>
      </c>
      <c r="N125" s="16">
        <f t="shared" si="1"/>
        <v>0.90179904306220093</v>
      </c>
    </row>
    <row r="126" spans="1:14">
      <c r="A126" s="63" t="s">
        <v>2786</v>
      </c>
      <c r="B126" s="63">
        <v>550045084</v>
      </c>
      <c r="C126" s="63" t="s">
        <v>2839</v>
      </c>
      <c r="D126" s="63" t="s">
        <v>174</v>
      </c>
      <c r="E126" s="63">
        <v>192.76499999999999</v>
      </c>
      <c r="F126" s="63" t="s">
        <v>2788</v>
      </c>
      <c r="G126" s="67">
        <v>209</v>
      </c>
      <c r="H126" s="63" t="s">
        <v>2789</v>
      </c>
      <c r="I126" s="63">
        <v>4</v>
      </c>
      <c r="L126" s="63" t="s">
        <v>2990</v>
      </c>
      <c r="N126" s="16">
        <f t="shared" si="1"/>
        <v>0.92232057416267932</v>
      </c>
    </row>
    <row r="127" spans="1:14">
      <c r="A127" s="63" t="s">
        <v>2786</v>
      </c>
      <c r="B127" s="63">
        <v>550045085</v>
      </c>
      <c r="C127" s="63" t="s">
        <v>91</v>
      </c>
      <c r="D127" s="63" t="s">
        <v>174</v>
      </c>
      <c r="E127" s="63">
        <v>193.21600000000001</v>
      </c>
      <c r="F127" s="63" t="s">
        <v>2788</v>
      </c>
      <c r="G127" s="67">
        <v>209</v>
      </c>
      <c r="H127" s="63" t="s">
        <v>2789</v>
      </c>
      <c r="I127" s="63">
        <v>4</v>
      </c>
      <c r="L127" s="63" t="s">
        <v>2990</v>
      </c>
      <c r="N127" s="16">
        <f t="shared" si="1"/>
        <v>0.92447846889952157</v>
      </c>
    </row>
    <row r="128" spans="1:14">
      <c r="A128" s="63" t="s">
        <v>2786</v>
      </c>
      <c r="B128" s="63">
        <v>550045086</v>
      </c>
      <c r="C128" s="63" t="s">
        <v>171</v>
      </c>
      <c r="D128" s="63" t="s">
        <v>174</v>
      </c>
      <c r="E128" s="63">
        <v>196.376</v>
      </c>
      <c r="F128" s="63" t="s">
        <v>2788</v>
      </c>
      <c r="G128" s="67">
        <v>209</v>
      </c>
      <c r="H128" s="63" t="s">
        <v>2789</v>
      </c>
      <c r="I128" s="63">
        <v>4</v>
      </c>
      <c r="L128" s="63" t="s">
        <v>2990</v>
      </c>
      <c r="N128" s="16">
        <f t="shared" si="1"/>
        <v>0.93959808612440199</v>
      </c>
    </row>
    <row r="129" spans="1:14">
      <c r="A129" s="63" t="s">
        <v>2786</v>
      </c>
      <c r="B129" s="63">
        <v>550045087</v>
      </c>
      <c r="C129" s="63" t="s">
        <v>92</v>
      </c>
      <c r="D129" s="63" t="s">
        <v>174</v>
      </c>
      <c r="E129" s="63">
        <v>194.119</v>
      </c>
      <c r="F129" s="63" t="s">
        <v>2788</v>
      </c>
      <c r="G129" s="67">
        <v>209</v>
      </c>
      <c r="H129" s="63" t="s">
        <v>2789</v>
      </c>
      <c r="I129" s="63">
        <v>4</v>
      </c>
      <c r="L129" s="63" t="s">
        <v>2990</v>
      </c>
      <c r="N129" s="16">
        <f t="shared" si="1"/>
        <v>0.92879904306220096</v>
      </c>
    </row>
    <row r="130" spans="1:14">
      <c r="A130" s="63" t="s">
        <v>2786</v>
      </c>
      <c r="B130" s="63">
        <v>550045616</v>
      </c>
      <c r="C130" s="63" t="s">
        <v>2840</v>
      </c>
      <c r="D130" s="63" t="s">
        <v>170</v>
      </c>
      <c r="E130" s="63">
        <v>11.22</v>
      </c>
      <c r="F130" s="63" t="s">
        <v>2788</v>
      </c>
      <c r="G130" s="67">
        <v>12</v>
      </c>
      <c r="H130" s="63" t="s">
        <v>2789</v>
      </c>
      <c r="I130" s="63">
        <v>44</v>
      </c>
      <c r="L130" s="63" t="s">
        <v>170</v>
      </c>
      <c r="N130" s="16">
        <f t="shared" si="1"/>
        <v>0.93500000000000005</v>
      </c>
    </row>
    <row r="131" spans="1:14">
      <c r="A131" s="63" t="s">
        <v>2786</v>
      </c>
      <c r="B131" s="63">
        <v>550046465</v>
      </c>
      <c r="C131" s="63" t="s">
        <v>2841</v>
      </c>
      <c r="D131" s="63" t="s">
        <v>174</v>
      </c>
      <c r="E131" s="63">
        <v>203.148</v>
      </c>
      <c r="F131" s="63" t="s">
        <v>2788</v>
      </c>
      <c r="G131" s="67">
        <v>209</v>
      </c>
      <c r="H131" s="63" t="s">
        <v>2789</v>
      </c>
      <c r="I131" s="63">
        <v>4</v>
      </c>
      <c r="L131" s="63" t="s">
        <v>2990</v>
      </c>
      <c r="N131" s="16">
        <f t="shared" si="1"/>
        <v>0.97199999999999998</v>
      </c>
    </row>
    <row r="132" spans="1:14">
      <c r="A132" s="63" t="s">
        <v>2786</v>
      </c>
      <c r="B132" s="63">
        <v>550046496</v>
      </c>
      <c r="C132" s="63" t="s">
        <v>2842</v>
      </c>
      <c r="D132" s="63" t="s">
        <v>174</v>
      </c>
      <c r="E132" s="63">
        <v>204.27699999999999</v>
      </c>
      <c r="F132" s="63" t="s">
        <v>2788</v>
      </c>
      <c r="G132" s="67">
        <v>209</v>
      </c>
      <c r="H132" s="63" t="s">
        <v>2789</v>
      </c>
      <c r="I132" s="63">
        <v>4</v>
      </c>
      <c r="L132" s="63" t="s">
        <v>2990</v>
      </c>
      <c r="N132" s="16">
        <f t="shared" ref="N132:N195" si="2">E132/G132</f>
        <v>0.97740191387559805</v>
      </c>
    </row>
    <row r="133" spans="1:14">
      <c r="A133" s="63" t="s">
        <v>2786</v>
      </c>
      <c r="B133" s="63">
        <v>550046497</v>
      </c>
      <c r="C133" s="63" t="s">
        <v>2843</v>
      </c>
      <c r="D133" s="63" t="s">
        <v>174</v>
      </c>
      <c r="E133" s="63">
        <v>204.27699999999999</v>
      </c>
      <c r="F133" s="63" t="s">
        <v>2788</v>
      </c>
      <c r="G133" s="67">
        <v>209</v>
      </c>
      <c r="H133" s="63" t="s">
        <v>2789</v>
      </c>
      <c r="I133" s="63">
        <v>4</v>
      </c>
      <c r="L133" s="63" t="s">
        <v>2990</v>
      </c>
      <c r="N133" s="16">
        <f t="shared" si="2"/>
        <v>0.97740191387559805</v>
      </c>
    </row>
    <row r="134" spans="1:14">
      <c r="A134" s="63" t="s">
        <v>2786</v>
      </c>
      <c r="B134" s="63">
        <v>550046498</v>
      </c>
      <c r="C134" s="63" t="s">
        <v>93</v>
      </c>
      <c r="D134" s="63" t="s">
        <v>174</v>
      </c>
      <c r="E134" s="63">
        <v>206.76</v>
      </c>
      <c r="F134" s="63" t="s">
        <v>2788</v>
      </c>
      <c r="G134" s="67">
        <v>209</v>
      </c>
      <c r="H134" s="63" t="s">
        <v>2789</v>
      </c>
      <c r="I134" s="63">
        <v>4</v>
      </c>
      <c r="L134" s="63" t="s">
        <v>2990</v>
      </c>
      <c r="N134" s="16">
        <f t="shared" si="2"/>
        <v>0.98928229665071765</v>
      </c>
    </row>
    <row r="135" spans="1:14">
      <c r="A135" s="63" t="s">
        <v>2786</v>
      </c>
      <c r="B135" s="63">
        <v>550046503</v>
      </c>
      <c r="C135" s="63" t="s">
        <v>2844</v>
      </c>
      <c r="D135" s="63" t="s">
        <v>170</v>
      </c>
      <c r="E135" s="63">
        <v>11.22</v>
      </c>
      <c r="F135" s="63" t="s">
        <v>2788</v>
      </c>
      <c r="G135" s="67">
        <v>12</v>
      </c>
      <c r="H135" s="63" t="s">
        <v>2789</v>
      </c>
      <c r="I135" s="63">
        <v>44</v>
      </c>
      <c r="L135" s="63" t="s">
        <v>170</v>
      </c>
      <c r="N135" s="16">
        <f t="shared" si="2"/>
        <v>0.93500000000000005</v>
      </c>
    </row>
    <row r="136" spans="1:14">
      <c r="A136" s="63" t="s">
        <v>2786</v>
      </c>
      <c r="B136" s="63">
        <v>550046504</v>
      </c>
      <c r="C136" s="63" t="s">
        <v>2845</v>
      </c>
      <c r="D136" s="63" t="s">
        <v>174</v>
      </c>
      <c r="E136" s="63">
        <v>201.79400000000001</v>
      </c>
      <c r="F136" s="63" t="s">
        <v>2788</v>
      </c>
      <c r="G136" s="67">
        <v>209</v>
      </c>
      <c r="H136" s="63" t="s">
        <v>2789</v>
      </c>
      <c r="I136" s="63">
        <v>4</v>
      </c>
      <c r="L136" s="63" t="s">
        <v>2990</v>
      </c>
      <c r="N136" s="16">
        <f t="shared" si="2"/>
        <v>0.96552153110047856</v>
      </c>
    </row>
    <row r="137" spans="1:14">
      <c r="A137" s="63" t="s">
        <v>2786</v>
      </c>
      <c r="B137" s="63">
        <v>550046505</v>
      </c>
      <c r="C137" s="63" t="s">
        <v>94</v>
      </c>
      <c r="D137" s="63" t="s">
        <v>174</v>
      </c>
      <c r="E137" s="63">
        <v>201.79400000000001</v>
      </c>
      <c r="F137" s="63" t="s">
        <v>2788</v>
      </c>
      <c r="G137" s="67">
        <v>209</v>
      </c>
      <c r="H137" s="63" t="s">
        <v>2789</v>
      </c>
      <c r="I137" s="63">
        <v>4</v>
      </c>
      <c r="L137" s="63" t="s">
        <v>2990</v>
      </c>
      <c r="N137" s="16">
        <f t="shared" si="2"/>
        <v>0.96552153110047856</v>
      </c>
    </row>
    <row r="138" spans="1:14">
      <c r="A138" s="63" t="s">
        <v>2786</v>
      </c>
      <c r="B138" s="63">
        <v>550046511</v>
      </c>
      <c r="C138" s="63" t="s">
        <v>2846</v>
      </c>
      <c r="D138" s="63" t="s">
        <v>174</v>
      </c>
      <c r="E138" s="63">
        <v>207.66200000000001</v>
      </c>
      <c r="F138" s="63" t="s">
        <v>2788</v>
      </c>
      <c r="G138" s="67">
        <v>209</v>
      </c>
      <c r="H138" s="63" t="s">
        <v>2789</v>
      </c>
      <c r="I138" s="63">
        <v>4</v>
      </c>
      <c r="L138" s="63" t="s">
        <v>2990</v>
      </c>
      <c r="N138" s="16">
        <f t="shared" si="2"/>
        <v>0.99359808612440192</v>
      </c>
    </row>
    <row r="139" spans="1:14">
      <c r="A139" s="63" t="s">
        <v>2786</v>
      </c>
      <c r="B139" s="63">
        <v>550046865</v>
      </c>
      <c r="C139" s="63" t="s">
        <v>2847</v>
      </c>
      <c r="D139" s="63" t="s">
        <v>170</v>
      </c>
      <c r="E139" s="63">
        <v>18.818000000000001</v>
      </c>
      <c r="F139" s="63" t="s">
        <v>2788</v>
      </c>
      <c r="G139" s="67">
        <v>19.2</v>
      </c>
      <c r="H139" s="63" t="s">
        <v>2789</v>
      </c>
      <c r="I139" s="63">
        <v>24</v>
      </c>
      <c r="L139" s="63" t="s">
        <v>170</v>
      </c>
      <c r="N139" s="16">
        <f t="shared" si="2"/>
        <v>0.98010416666666678</v>
      </c>
    </row>
    <row r="140" spans="1:14">
      <c r="A140" s="63" t="s">
        <v>2786</v>
      </c>
      <c r="B140" s="63">
        <v>550046910</v>
      </c>
      <c r="C140" s="63" t="s">
        <v>2848</v>
      </c>
      <c r="D140" s="63" t="s">
        <v>170</v>
      </c>
      <c r="E140" s="63">
        <v>18.814</v>
      </c>
      <c r="F140" s="63" t="s">
        <v>2788</v>
      </c>
      <c r="G140" s="67">
        <v>19.2</v>
      </c>
      <c r="H140" s="63" t="s">
        <v>2789</v>
      </c>
      <c r="I140" s="63">
        <v>24</v>
      </c>
      <c r="L140" s="63" t="s">
        <v>170</v>
      </c>
      <c r="N140" s="16">
        <f t="shared" si="2"/>
        <v>0.97989583333333341</v>
      </c>
    </row>
    <row r="141" spans="1:14">
      <c r="A141" s="63" t="s">
        <v>2786</v>
      </c>
      <c r="B141" s="63">
        <v>550046911</v>
      </c>
      <c r="C141" s="63" t="s">
        <v>2849</v>
      </c>
      <c r="D141" s="63" t="s">
        <v>170</v>
      </c>
      <c r="E141" s="63">
        <v>23.123999999999999</v>
      </c>
      <c r="F141" s="63" t="s">
        <v>2788</v>
      </c>
      <c r="G141" s="67">
        <v>24</v>
      </c>
      <c r="H141" s="63" t="s">
        <v>2789</v>
      </c>
      <c r="I141" s="63">
        <v>16</v>
      </c>
      <c r="L141" s="63" t="s">
        <v>170</v>
      </c>
      <c r="N141" s="16">
        <f t="shared" si="2"/>
        <v>0.96349999999999991</v>
      </c>
    </row>
    <row r="142" spans="1:14">
      <c r="A142" s="63" t="s">
        <v>2786</v>
      </c>
      <c r="B142" s="63">
        <v>550046960</v>
      </c>
      <c r="C142" s="63" t="s">
        <v>2850</v>
      </c>
      <c r="D142" s="63" t="s">
        <v>174</v>
      </c>
      <c r="E142" s="63">
        <v>194.79599999999999</v>
      </c>
      <c r="F142" s="63" t="s">
        <v>2788</v>
      </c>
      <c r="G142" s="67">
        <v>209</v>
      </c>
      <c r="H142" s="63" t="s">
        <v>2789</v>
      </c>
      <c r="I142" s="63">
        <v>4</v>
      </c>
      <c r="L142" s="63" t="s">
        <v>2990</v>
      </c>
      <c r="N142" s="16">
        <f t="shared" si="2"/>
        <v>0.93203827751196167</v>
      </c>
    </row>
    <row r="143" spans="1:14">
      <c r="A143" s="63" t="s">
        <v>2786</v>
      </c>
      <c r="B143" s="63">
        <v>550047028</v>
      </c>
      <c r="C143" s="63" t="s">
        <v>25</v>
      </c>
      <c r="D143" s="63" t="s">
        <v>170</v>
      </c>
      <c r="E143" s="63">
        <v>11.933</v>
      </c>
      <c r="F143" s="63" t="s">
        <v>2788</v>
      </c>
      <c r="G143" s="67">
        <v>12</v>
      </c>
      <c r="H143" s="63" t="s">
        <v>2789</v>
      </c>
      <c r="I143" s="63">
        <v>44</v>
      </c>
      <c r="K143" s="18"/>
      <c r="L143" s="63" t="s">
        <v>170</v>
      </c>
      <c r="N143" s="16">
        <f t="shared" si="2"/>
        <v>0.99441666666666662</v>
      </c>
    </row>
    <row r="144" spans="1:14">
      <c r="A144" s="63" t="s">
        <v>2786</v>
      </c>
      <c r="B144" s="63">
        <v>550047302</v>
      </c>
      <c r="C144" s="63" t="s">
        <v>96</v>
      </c>
      <c r="D144" s="63" t="s">
        <v>170</v>
      </c>
      <c r="E144" s="63">
        <v>7.9740000000000002</v>
      </c>
      <c r="F144" s="63" t="s">
        <v>2788</v>
      </c>
      <c r="G144" s="67">
        <v>8.4</v>
      </c>
      <c r="H144" s="63" t="s">
        <v>2789</v>
      </c>
      <c r="I144" s="63">
        <v>48</v>
      </c>
      <c r="L144" s="63" t="s">
        <v>170</v>
      </c>
      <c r="N144" s="16">
        <f t="shared" si="2"/>
        <v>0.94928571428571429</v>
      </c>
    </row>
    <row r="145" spans="1:14">
      <c r="A145" s="63" t="s">
        <v>2786</v>
      </c>
      <c r="B145" s="63">
        <v>550047459</v>
      </c>
      <c r="C145" s="63" t="s">
        <v>97</v>
      </c>
      <c r="D145" s="63" t="s">
        <v>174</v>
      </c>
      <c r="E145" s="63">
        <v>195.02199999999999</v>
      </c>
      <c r="F145" s="63" t="s">
        <v>2788</v>
      </c>
      <c r="G145" s="67">
        <v>209</v>
      </c>
      <c r="H145" s="63" t="s">
        <v>2789</v>
      </c>
      <c r="I145" s="63">
        <v>4</v>
      </c>
      <c r="L145" s="63" t="s">
        <v>2990</v>
      </c>
      <c r="N145" s="16">
        <f t="shared" si="2"/>
        <v>0.93311961722488035</v>
      </c>
    </row>
    <row r="146" spans="1:14">
      <c r="A146" s="63" t="s">
        <v>2786</v>
      </c>
      <c r="B146" s="63">
        <v>550047461</v>
      </c>
      <c r="C146" s="63" t="s">
        <v>98</v>
      </c>
      <c r="D146" s="63" t="s">
        <v>174</v>
      </c>
      <c r="E146" s="63">
        <v>195.47399999999999</v>
      </c>
      <c r="F146" s="63" t="s">
        <v>2788</v>
      </c>
      <c r="G146" s="67">
        <v>209</v>
      </c>
      <c r="H146" s="63" t="s">
        <v>2789</v>
      </c>
      <c r="I146" s="63">
        <v>4</v>
      </c>
      <c r="L146" s="63" t="s">
        <v>2990</v>
      </c>
      <c r="N146" s="16">
        <f t="shared" si="2"/>
        <v>0.9352822966507176</v>
      </c>
    </row>
    <row r="147" spans="1:14">
      <c r="A147" s="63" t="s">
        <v>2786</v>
      </c>
      <c r="B147" s="63">
        <v>550047463</v>
      </c>
      <c r="C147" s="63" t="s">
        <v>2851</v>
      </c>
      <c r="D147" s="63" t="s">
        <v>174</v>
      </c>
      <c r="E147" s="63">
        <v>195.92500000000001</v>
      </c>
      <c r="F147" s="63" t="s">
        <v>2788</v>
      </c>
      <c r="G147" s="67">
        <v>209</v>
      </c>
      <c r="H147" s="63" t="s">
        <v>2789</v>
      </c>
      <c r="I147" s="63">
        <v>4</v>
      </c>
      <c r="L147" s="63" t="s">
        <v>2990</v>
      </c>
      <c r="N147" s="16">
        <f t="shared" si="2"/>
        <v>0.93744019138755985</v>
      </c>
    </row>
    <row r="148" spans="1:14">
      <c r="A148" s="63" t="s">
        <v>2786</v>
      </c>
      <c r="B148" s="63">
        <v>550047464</v>
      </c>
      <c r="C148" s="63" t="s">
        <v>172</v>
      </c>
      <c r="D148" s="63" t="s">
        <v>174</v>
      </c>
      <c r="E148" s="63">
        <v>196.15100000000001</v>
      </c>
      <c r="F148" s="63" t="s">
        <v>2788</v>
      </c>
      <c r="G148" s="67">
        <v>209</v>
      </c>
      <c r="H148" s="63" t="s">
        <v>2789</v>
      </c>
      <c r="I148" s="63">
        <v>4</v>
      </c>
      <c r="L148" s="63" t="s">
        <v>2990</v>
      </c>
      <c r="N148" s="16">
        <f t="shared" si="2"/>
        <v>0.93852153110047853</v>
      </c>
    </row>
    <row r="149" spans="1:14">
      <c r="A149" s="63" t="s">
        <v>2786</v>
      </c>
      <c r="B149" s="63">
        <v>550047593</v>
      </c>
      <c r="C149" s="63" t="s">
        <v>2852</v>
      </c>
      <c r="D149" s="63" t="s">
        <v>174</v>
      </c>
      <c r="E149" s="63">
        <v>19.536000000000001</v>
      </c>
      <c r="F149" s="63" t="s">
        <v>2788</v>
      </c>
      <c r="G149" s="67">
        <v>20</v>
      </c>
      <c r="H149" s="63" t="s">
        <v>2789</v>
      </c>
      <c r="I149" s="63">
        <v>24</v>
      </c>
      <c r="L149" s="63" t="s">
        <v>2991</v>
      </c>
      <c r="N149" s="16">
        <f t="shared" si="2"/>
        <v>0.97680000000000011</v>
      </c>
    </row>
    <row r="150" spans="1:14">
      <c r="A150" s="63" t="s">
        <v>2786</v>
      </c>
      <c r="B150" s="63">
        <v>550047784</v>
      </c>
      <c r="C150" s="63" t="s">
        <v>2853</v>
      </c>
      <c r="D150" s="63" t="s">
        <v>170</v>
      </c>
      <c r="E150" s="63">
        <v>11.048</v>
      </c>
      <c r="F150" s="63" t="s">
        <v>2788</v>
      </c>
      <c r="G150" s="67">
        <v>12</v>
      </c>
      <c r="H150" s="63" t="s">
        <v>2789</v>
      </c>
      <c r="I150" s="63">
        <v>44</v>
      </c>
      <c r="L150" s="63" t="s">
        <v>170</v>
      </c>
      <c r="N150" s="16">
        <f t="shared" si="2"/>
        <v>0.92066666666666663</v>
      </c>
    </row>
    <row r="151" spans="1:14">
      <c r="A151" s="63" t="s">
        <v>2786</v>
      </c>
      <c r="B151" s="63">
        <v>550048513</v>
      </c>
      <c r="C151" s="63" t="s">
        <v>2854</v>
      </c>
      <c r="D151" s="63" t="s">
        <v>174</v>
      </c>
      <c r="E151" s="63">
        <v>198</v>
      </c>
      <c r="F151" s="63" t="s">
        <v>2788</v>
      </c>
      <c r="G151" s="67">
        <v>180</v>
      </c>
      <c r="H151" s="63" t="s">
        <v>2789</v>
      </c>
      <c r="I151" s="63">
        <v>4</v>
      </c>
      <c r="L151" s="63" t="s">
        <v>2990</v>
      </c>
      <c r="N151" s="16">
        <f t="shared" si="2"/>
        <v>1.1000000000000001</v>
      </c>
    </row>
    <row r="152" spans="1:14">
      <c r="A152" s="63" t="s">
        <v>2786</v>
      </c>
      <c r="B152" s="63">
        <v>550048514</v>
      </c>
      <c r="C152" s="63" t="s">
        <v>99</v>
      </c>
      <c r="D152" s="63" t="s">
        <v>174</v>
      </c>
      <c r="E152" s="63">
        <v>19.8</v>
      </c>
      <c r="F152" s="63" t="s">
        <v>2788</v>
      </c>
      <c r="G152" s="67">
        <v>18</v>
      </c>
      <c r="H152" s="63" t="s">
        <v>2789</v>
      </c>
      <c r="I152" s="63">
        <v>24</v>
      </c>
      <c r="L152" s="63" t="s">
        <v>2991</v>
      </c>
      <c r="N152" s="16">
        <f t="shared" si="2"/>
        <v>1.1000000000000001</v>
      </c>
    </row>
    <row r="153" spans="1:14">
      <c r="A153" s="63" t="s">
        <v>2786</v>
      </c>
      <c r="B153" s="63">
        <v>550048516</v>
      </c>
      <c r="C153" s="63" t="s">
        <v>2855</v>
      </c>
      <c r="D153" s="63" t="s">
        <v>170</v>
      </c>
      <c r="E153" s="63">
        <v>12</v>
      </c>
      <c r="F153" s="63" t="s">
        <v>2788</v>
      </c>
      <c r="G153" s="67">
        <v>12</v>
      </c>
      <c r="H153" s="63" t="s">
        <v>2789</v>
      </c>
      <c r="I153" s="63">
        <v>48</v>
      </c>
      <c r="L153" s="63" t="s">
        <v>170</v>
      </c>
      <c r="N153" s="16">
        <f t="shared" si="2"/>
        <v>1</v>
      </c>
    </row>
    <row r="154" spans="1:14">
      <c r="A154" s="70" t="s">
        <v>2786</v>
      </c>
      <c r="B154" s="70">
        <v>550048582</v>
      </c>
      <c r="C154" s="70" t="s">
        <v>2856</v>
      </c>
      <c r="D154" s="70" t="s">
        <v>174</v>
      </c>
      <c r="E154" s="70">
        <v>198</v>
      </c>
      <c r="F154" s="70" t="s">
        <v>2788</v>
      </c>
      <c r="G154" s="68">
        <v>180</v>
      </c>
      <c r="H154" s="70" t="s">
        <v>2789</v>
      </c>
      <c r="I154" s="70">
        <v>4</v>
      </c>
      <c r="J154" s="19"/>
      <c r="K154" s="19"/>
      <c r="L154" s="70" t="s">
        <v>2990</v>
      </c>
      <c r="N154" s="16">
        <f t="shared" si="2"/>
        <v>1.1000000000000001</v>
      </c>
    </row>
    <row r="155" spans="1:14">
      <c r="A155" s="63" t="s">
        <v>2786</v>
      </c>
      <c r="B155" s="63">
        <v>550048593</v>
      </c>
      <c r="C155" s="63" t="s">
        <v>15</v>
      </c>
      <c r="D155" s="63" t="s">
        <v>170</v>
      </c>
      <c r="E155" s="63">
        <v>9.3350000000000009</v>
      </c>
      <c r="F155" s="63" t="s">
        <v>2788</v>
      </c>
      <c r="G155" s="67">
        <v>9.6</v>
      </c>
      <c r="H155" s="63" t="s">
        <v>2789</v>
      </c>
      <c r="I155" s="63">
        <v>48</v>
      </c>
      <c r="J155" s="63"/>
      <c r="L155" s="63" t="s">
        <v>170</v>
      </c>
      <c r="N155" s="16">
        <f t="shared" si="2"/>
        <v>0.97239583333333346</v>
      </c>
    </row>
    <row r="156" spans="1:14">
      <c r="A156" s="63" t="s">
        <v>2786</v>
      </c>
      <c r="B156" s="63">
        <v>550048684</v>
      </c>
      <c r="C156" s="63" t="s">
        <v>2857</v>
      </c>
      <c r="D156" s="63" t="s">
        <v>174</v>
      </c>
      <c r="E156" s="63">
        <v>19.47</v>
      </c>
      <c r="F156" s="63" t="s">
        <v>2788</v>
      </c>
      <c r="G156" s="67">
        <v>20</v>
      </c>
      <c r="H156" s="63" t="s">
        <v>2789</v>
      </c>
      <c r="I156" s="63">
        <v>24</v>
      </c>
      <c r="L156" s="63" t="s">
        <v>2991</v>
      </c>
      <c r="N156" s="16">
        <f t="shared" si="2"/>
        <v>0.97349999999999992</v>
      </c>
    </row>
    <row r="157" spans="1:14">
      <c r="A157" s="63" t="s">
        <v>2786</v>
      </c>
      <c r="B157" s="63">
        <v>550048686</v>
      </c>
      <c r="C157" s="63" t="s">
        <v>2858</v>
      </c>
      <c r="D157" s="63" t="s">
        <v>174</v>
      </c>
      <c r="E157" s="63">
        <v>19.425999999999998</v>
      </c>
      <c r="F157" s="63" t="s">
        <v>2788</v>
      </c>
      <c r="G157" s="67">
        <v>20</v>
      </c>
      <c r="H157" s="63" t="s">
        <v>2789</v>
      </c>
      <c r="I157" s="63">
        <v>24</v>
      </c>
      <c r="L157" s="63" t="s">
        <v>2991</v>
      </c>
      <c r="N157" s="16">
        <f t="shared" si="2"/>
        <v>0.97129999999999994</v>
      </c>
    </row>
    <row r="158" spans="1:14">
      <c r="A158" s="63" t="s">
        <v>2786</v>
      </c>
      <c r="B158" s="63">
        <v>550048828</v>
      </c>
      <c r="C158" s="63" t="s">
        <v>2859</v>
      </c>
      <c r="D158" s="63" t="s">
        <v>170</v>
      </c>
      <c r="E158" s="63">
        <v>9.1039999999999992</v>
      </c>
      <c r="F158" s="63" t="s">
        <v>2788</v>
      </c>
      <c r="G158" s="67">
        <v>9.6</v>
      </c>
      <c r="H158" s="63" t="s">
        <v>2789</v>
      </c>
      <c r="I158" s="63">
        <v>48</v>
      </c>
      <c r="L158" s="63" t="s">
        <v>170</v>
      </c>
      <c r="N158" s="16">
        <f t="shared" si="2"/>
        <v>0.94833333333333325</v>
      </c>
    </row>
    <row r="159" spans="1:14">
      <c r="A159" s="63" t="s">
        <v>2786</v>
      </c>
      <c r="B159" s="63">
        <v>550049044</v>
      </c>
      <c r="C159" s="63" t="s">
        <v>100</v>
      </c>
      <c r="D159" s="63" t="s">
        <v>170</v>
      </c>
      <c r="E159" s="63">
        <v>11.747999999999999</v>
      </c>
      <c r="F159" s="63" t="s">
        <v>2788</v>
      </c>
      <c r="G159" s="67">
        <v>12</v>
      </c>
      <c r="H159" s="63" t="s">
        <v>2789</v>
      </c>
      <c r="I159" s="63">
        <v>44</v>
      </c>
      <c r="L159" s="63" t="s">
        <v>170</v>
      </c>
      <c r="N159" s="16">
        <f t="shared" si="2"/>
        <v>0.97899999999999998</v>
      </c>
    </row>
    <row r="160" spans="1:14">
      <c r="A160" s="63" t="s">
        <v>2786</v>
      </c>
      <c r="B160" s="63">
        <v>550049045</v>
      </c>
      <c r="C160" s="63" t="s">
        <v>26</v>
      </c>
      <c r="D160" s="63" t="s">
        <v>170</v>
      </c>
      <c r="E160" s="63">
        <v>9.3979999999999997</v>
      </c>
      <c r="F160" s="63" t="s">
        <v>2788</v>
      </c>
      <c r="G160" s="67">
        <v>9.6</v>
      </c>
      <c r="H160" s="63" t="s">
        <v>2789</v>
      </c>
      <c r="I160" s="63">
        <v>48</v>
      </c>
      <c r="K160" s="18"/>
      <c r="L160" s="63" t="s">
        <v>170</v>
      </c>
      <c r="N160" s="16">
        <f t="shared" si="2"/>
        <v>0.97895833333333337</v>
      </c>
    </row>
    <row r="161" spans="1:14">
      <c r="A161" s="63" t="s">
        <v>2786</v>
      </c>
      <c r="B161" s="63">
        <v>550049105</v>
      </c>
      <c r="C161" s="63" t="s">
        <v>2860</v>
      </c>
      <c r="D161" s="63" t="s">
        <v>170</v>
      </c>
      <c r="E161" s="63">
        <v>12.875999999999999</v>
      </c>
      <c r="F161" s="63" t="s">
        <v>2788</v>
      </c>
      <c r="G161" s="67">
        <v>14</v>
      </c>
      <c r="H161" s="63" t="s">
        <v>2789</v>
      </c>
      <c r="I161" s="63">
        <v>36</v>
      </c>
      <c r="L161" s="63" t="s">
        <v>170</v>
      </c>
      <c r="N161" s="16">
        <f t="shared" si="2"/>
        <v>0.91971428571428571</v>
      </c>
    </row>
    <row r="162" spans="1:14">
      <c r="A162" s="63" t="s">
        <v>2786</v>
      </c>
      <c r="B162" s="63">
        <v>550049106</v>
      </c>
      <c r="C162" s="63" t="s">
        <v>2861</v>
      </c>
      <c r="D162" s="63" t="s">
        <v>170</v>
      </c>
      <c r="E162" s="63">
        <v>13.041</v>
      </c>
      <c r="F162" s="63" t="s">
        <v>2788</v>
      </c>
      <c r="G162" s="67">
        <v>14</v>
      </c>
      <c r="H162" s="63" t="s">
        <v>2789</v>
      </c>
      <c r="I162" s="63">
        <v>36</v>
      </c>
      <c r="L162" s="63" t="s">
        <v>170</v>
      </c>
      <c r="N162" s="16">
        <f t="shared" si="2"/>
        <v>0.93149999999999999</v>
      </c>
    </row>
    <row r="163" spans="1:14">
      <c r="A163" s="63" t="s">
        <v>2786</v>
      </c>
      <c r="B163" s="63">
        <v>550049617</v>
      </c>
      <c r="C163" s="63" t="s">
        <v>101</v>
      </c>
      <c r="D163" s="63" t="s">
        <v>174</v>
      </c>
      <c r="E163" s="63">
        <v>198</v>
      </c>
      <c r="F163" s="63" t="s">
        <v>2788</v>
      </c>
      <c r="G163" s="67">
        <v>180</v>
      </c>
      <c r="H163" s="63" t="s">
        <v>2789</v>
      </c>
      <c r="I163" s="63">
        <v>4</v>
      </c>
      <c r="L163" s="63" t="s">
        <v>2990</v>
      </c>
      <c r="N163" s="16">
        <f t="shared" si="2"/>
        <v>1.1000000000000001</v>
      </c>
    </row>
    <row r="164" spans="1:14">
      <c r="A164" s="63" t="s">
        <v>2786</v>
      </c>
      <c r="B164" s="63">
        <v>550049625</v>
      </c>
      <c r="C164" s="63" t="s">
        <v>102</v>
      </c>
      <c r="D164" s="63" t="s">
        <v>170</v>
      </c>
      <c r="E164" s="63">
        <v>11.326000000000001</v>
      </c>
      <c r="F164" s="63" t="s">
        <v>2788</v>
      </c>
      <c r="G164" s="67">
        <v>12</v>
      </c>
      <c r="H164" s="63" t="s">
        <v>2789</v>
      </c>
      <c r="I164" s="63">
        <v>44</v>
      </c>
      <c r="L164" s="63" t="s">
        <v>170</v>
      </c>
      <c r="N164" s="16">
        <f t="shared" si="2"/>
        <v>0.94383333333333341</v>
      </c>
    </row>
    <row r="165" spans="1:14">
      <c r="A165" s="63" t="s">
        <v>2786</v>
      </c>
      <c r="B165" s="63">
        <v>550049708</v>
      </c>
      <c r="C165" s="63" t="s">
        <v>103</v>
      </c>
      <c r="D165" s="63" t="s">
        <v>174</v>
      </c>
      <c r="E165" s="63">
        <v>198</v>
      </c>
      <c r="F165" s="63" t="s">
        <v>2788</v>
      </c>
      <c r="G165" s="67">
        <v>180</v>
      </c>
      <c r="H165" s="63" t="s">
        <v>2789</v>
      </c>
      <c r="I165" s="63">
        <v>4</v>
      </c>
      <c r="L165" s="63" t="s">
        <v>2990</v>
      </c>
      <c r="N165" s="16">
        <f t="shared" si="2"/>
        <v>1.1000000000000001</v>
      </c>
    </row>
    <row r="166" spans="1:14">
      <c r="A166" s="63" t="s">
        <v>2786</v>
      </c>
      <c r="B166" s="63">
        <v>550049881</v>
      </c>
      <c r="C166" s="63" t="s">
        <v>2862</v>
      </c>
      <c r="D166" s="63" t="s">
        <v>174</v>
      </c>
      <c r="E166" s="63">
        <v>19.8</v>
      </c>
      <c r="F166" s="63" t="s">
        <v>2788</v>
      </c>
      <c r="G166" s="67">
        <v>18</v>
      </c>
      <c r="H166" s="63" t="s">
        <v>2789</v>
      </c>
      <c r="I166" s="63">
        <v>24</v>
      </c>
      <c r="L166" s="63" t="s">
        <v>2991</v>
      </c>
      <c r="N166" s="16">
        <f t="shared" si="2"/>
        <v>1.1000000000000001</v>
      </c>
    </row>
    <row r="167" spans="1:14">
      <c r="A167" s="63" t="s">
        <v>2786</v>
      </c>
      <c r="B167" s="63">
        <v>550050071</v>
      </c>
      <c r="C167" s="63" t="s">
        <v>104</v>
      </c>
      <c r="D167" s="63" t="s">
        <v>170</v>
      </c>
      <c r="E167" s="63">
        <v>11.629</v>
      </c>
      <c r="F167" s="63" t="s">
        <v>2788</v>
      </c>
      <c r="G167" s="67">
        <v>12</v>
      </c>
      <c r="H167" s="63" t="s">
        <v>2789</v>
      </c>
      <c r="I167" s="63">
        <v>44</v>
      </c>
      <c r="L167" s="63" t="s">
        <v>170</v>
      </c>
      <c r="N167" s="16">
        <f t="shared" si="2"/>
        <v>0.9690833333333333</v>
      </c>
    </row>
    <row r="168" spans="1:14">
      <c r="A168" s="63" t="s">
        <v>2786</v>
      </c>
      <c r="B168" s="63">
        <v>550050072</v>
      </c>
      <c r="C168" s="63" t="s">
        <v>16</v>
      </c>
      <c r="D168" s="63" t="s">
        <v>170</v>
      </c>
      <c r="E168" s="63">
        <v>14.537000000000001</v>
      </c>
      <c r="F168" s="63" t="s">
        <v>2788</v>
      </c>
      <c r="G168" s="67">
        <v>15</v>
      </c>
      <c r="H168" s="63" t="s">
        <v>2789</v>
      </c>
      <c r="I168" s="63">
        <v>36</v>
      </c>
      <c r="L168" s="63" t="s">
        <v>170</v>
      </c>
      <c r="N168" s="16">
        <f t="shared" si="2"/>
        <v>0.9691333333333334</v>
      </c>
    </row>
    <row r="169" spans="1:14">
      <c r="A169" s="63" t="s">
        <v>2786</v>
      </c>
      <c r="B169" s="63">
        <v>550050272</v>
      </c>
      <c r="C169" s="63" t="s">
        <v>2863</v>
      </c>
      <c r="D169" s="63" t="s">
        <v>174</v>
      </c>
      <c r="E169" s="63">
        <v>189.898</v>
      </c>
      <c r="F169" s="63" t="s">
        <v>2788</v>
      </c>
      <c r="G169" s="67">
        <v>209</v>
      </c>
      <c r="H169" s="63" t="s">
        <v>2789</v>
      </c>
      <c r="I169" s="63">
        <v>4</v>
      </c>
      <c r="L169" s="63" t="s">
        <v>2990</v>
      </c>
      <c r="N169" s="16">
        <f t="shared" si="2"/>
        <v>0.90860287081339708</v>
      </c>
    </row>
    <row r="170" spans="1:14">
      <c r="A170" s="63" t="s">
        <v>2786</v>
      </c>
      <c r="B170" s="63">
        <v>550050434</v>
      </c>
      <c r="C170" s="63" t="s">
        <v>2864</v>
      </c>
      <c r="D170" s="63" t="s">
        <v>170</v>
      </c>
      <c r="E170" s="63">
        <v>11.105</v>
      </c>
      <c r="F170" s="63" t="s">
        <v>2788</v>
      </c>
      <c r="G170" s="67">
        <v>12</v>
      </c>
      <c r="H170" s="63" t="s">
        <v>2789</v>
      </c>
      <c r="I170" s="63">
        <v>44</v>
      </c>
      <c r="L170" s="63" t="s">
        <v>170</v>
      </c>
      <c r="N170" s="16">
        <f t="shared" si="2"/>
        <v>0.92541666666666667</v>
      </c>
    </row>
    <row r="171" spans="1:14">
      <c r="A171" s="63" t="s">
        <v>2786</v>
      </c>
      <c r="B171" s="63">
        <v>550050436</v>
      </c>
      <c r="C171" s="63" t="s">
        <v>2865</v>
      </c>
      <c r="D171" s="63" t="s">
        <v>170</v>
      </c>
      <c r="E171" s="63">
        <v>11.105</v>
      </c>
      <c r="F171" s="63" t="s">
        <v>2788</v>
      </c>
      <c r="G171" s="67">
        <v>12</v>
      </c>
      <c r="H171" s="63" t="s">
        <v>2789</v>
      </c>
      <c r="I171" s="63">
        <v>44</v>
      </c>
      <c r="L171" s="63" t="s">
        <v>170</v>
      </c>
      <c r="N171" s="16">
        <f t="shared" si="2"/>
        <v>0.92541666666666667</v>
      </c>
    </row>
    <row r="172" spans="1:14">
      <c r="A172" s="63" t="s">
        <v>2786</v>
      </c>
      <c r="B172" s="63">
        <v>550050438</v>
      </c>
      <c r="C172" s="63" t="s">
        <v>2866</v>
      </c>
      <c r="D172" s="63" t="s">
        <v>170</v>
      </c>
      <c r="E172" s="63">
        <v>11.037000000000001</v>
      </c>
      <c r="F172" s="63" t="s">
        <v>2788</v>
      </c>
      <c r="G172" s="67">
        <v>12</v>
      </c>
      <c r="H172" s="63" t="s">
        <v>2789</v>
      </c>
      <c r="I172" s="63">
        <v>44</v>
      </c>
      <c r="L172" s="63" t="s">
        <v>170</v>
      </c>
      <c r="N172" s="16">
        <f t="shared" si="2"/>
        <v>0.91975000000000007</v>
      </c>
    </row>
    <row r="173" spans="1:14">
      <c r="A173" s="63" t="s">
        <v>2786</v>
      </c>
      <c r="B173" s="63">
        <v>550050756</v>
      </c>
      <c r="C173" s="63" t="s">
        <v>2867</v>
      </c>
      <c r="D173" s="63" t="s">
        <v>174</v>
      </c>
      <c r="E173" s="63">
        <v>187.73099999999999</v>
      </c>
      <c r="F173" s="63" t="s">
        <v>2788</v>
      </c>
      <c r="G173" s="67">
        <v>209</v>
      </c>
      <c r="H173" s="63" t="s">
        <v>2789</v>
      </c>
      <c r="I173" s="63">
        <v>4</v>
      </c>
      <c r="L173" s="63" t="s">
        <v>2990</v>
      </c>
      <c r="N173" s="16">
        <f t="shared" si="2"/>
        <v>0.8982344497607655</v>
      </c>
    </row>
    <row r="174" spans="1:14">
      <c r="A174" s="63" t="s">
        <v>2786</v>
      </c>
      <c r="B174" s="63">
        <v>550050960</v>
      </c>
      <c r="C174" s="63" t="s">
        <v>105</v>
      </c>
      <c r="D174" s="63" t="s">
        <v>170</v>
      </c>
      <c r="E174" s="63">
        <v>9.1129999999999995</v>
      </c>
      <c r="F174" s="63" t="s">
        <v>2788</v>
      </c>
      <c r="G174" s="67">
        <v>9.6</v>
      </c>
      <c r="H174" s="63" t="s">
        <v>2789</v>
      </c>
      <c r="I174" s="63">
        <v>48</v>
      </c>
      <c r="L174" s="63" t="s">
        <v>170</v>
      </c>
      <c r="N174" s="16">
        <f t="shared" si="2"/>
        <v>0.94927083333333329</v>
      </c>
    </row>
    <row r="175" spans="1:14">
      <c r="A175" s="63" t="s">
        <v>2786</v>
      </c>
      <c r="B175" s="63">
        <v>550051067</v>
      </c>
      <c r="C175" s="63" t="s">
        <v>2868</v>
      </c>
      <c r="D175" s="63" t="s">
        <v>170</v>
      </c>
      <c r="E175" s="63">
        <v>11.561999999999999</v>
      </c>
      <c r="F175" s="63" t="s">
        <v>2788</v>
      </c>
      <c r="G175" s="67">
        <v>12</v>
      </c>
      <c r="H175" s="63" t="s">
        <v>2789</v>
      </c>
      <c r="I175" s="63">
        <v>44</v>
      </c>
      <c r="J175" s="63"/>
      <c r="L175" s="63" t="s">
        <v>170</v>
      </c>
      <c r="N175" s="16">
        <f t="shared" si="2"/>
        <v>0.96349999999999991</v>
      </c>
    </row>
    <row r="176" spans="1:14">
      <c r="A176" s="63" t="s">
        <v>2786</v>
      </c>
      <c r="B176" s="63">
        <v>550051138</v>
      </c>
      <c r="C176" s="63" t="s">
        <v>2869</v>
      </c>
      <c r="D176" s="63" t="s">
        <v>174</v>
      </c>
      <c r="E176" s="63">
        <v>183.714</v>
      </c>
      <c r="F176" s="63" t="s">
        <v>2788</v>
      </c>
      <c r="G176" s="67">
        <v>209</v>
      </c>
      <c r="H176" s="63" t="s">
        <v>2789</v>
      </c>
      <c r="I176" s="63">
        <v>4</v>
      </c>
      <c r="L176" s="63" t="s">
        <v>2990</v>
      </c>
      <c r="N176" s="16">
        <f t="shared" si="2"/>
        <v>0.87901435406698569</v>
      </c>
    </row>
    <row r="177" spans="1:14">
      <c r="A177" s="63" t="s">
        <v>2786</v>
      </c>
      <c r="B177" s="63">
        <v>550051161</v>
      </c>
      <c r="C177" s="63" t="s">
        <v>2870</v>
      </c>
      <c r="D177" s="63" t="s">
        <v>170</v>
      </c>
      <c r="E177" s="63">
        <v>11.037000000000001</v>
      </c>
      <c r="F177" s="63" t="s">
        <v>2788</v>
      </c>
      <c r="G177" s="67">
        <v>12</v>
      </c>
      <c r="H177" s="63" t="s">
        <v>2789</v>
      </c>
      <c r="I177" s="63">
        <v>44</v>
      </c>
      <c r="L177" s="63" t="s">
        <v>170</v>
      </c>
      <c r="N177" s="16">
        <f t="shared" si="2"/>
        <v>0.91975000000000007</v>
      </c>
    </row>
    <row r="178" spans="1:14">
      <c r="A178" s="63" t="s">
        <v>2786</v>
      </c>
      <c r="B178" s="63">
        <v>550051162</v>
      </c>
      <c r="C178" s="63" t="s">
        <v>2871</v>
      </c>
      <c r="D178" s="63" t="s">
        <v>170</v>
      </c>
      <c r="E178" s="63">
        <v>11.178000000000001</v>
      </c>
      <c r="F178" s="63" t="s">
        <v>2788</v>
      </c>
      <c r="G178" s="67">
        <v>12</v>
      </c>
      <c r="H178" s="63" t="s">
        <v>2789</v>
      </c>
      <c r="I178" s="63">
        <v>44</v>
      </c>
      <c r="L178" s="63" t="s">
        <v>170</v>
      </c>
      <c r="N178" s="16">
        <f t="shared" si="2"/>
        <v>0.93150000000000011</v>
      </c>
    </row>
    <row r="179" spans="1:14">
      <c r="A179" s="63" t="s">
        <v>2786</v>
      </c>
      <c r="B179" s="63">
        <v>550051175</v>
      </c>
      <c r="C179" s="63" t="s">
        <v>2872</v>
      </c>
      <c r="D179" s="63" t="s">
        <v>170</v>
      </c>
      <c r="E179" s="63">
        <v>11.326000000000001</v>
      </c>
      <c r="F179" s="63" t="s">
        <v>2788</v>
      </c>
      <c r="G179" s="67">
        <v>12</v>
      </c>
      <c r="H179" s="63" t="s">
        <v>2789</v>
      </c>
      <c r="I179" s="63">
        <v>44</v>
      </c>
      <c r="L179" s="63" t="s">
        <v>170</v>
      </c>
      <c r="N179" s="16">
        <f t="shared" si="2"/>
        <v>0.94383333333333341</v>
      </c>
    </row>
    <row r="180" spans="1:14">
      <c r="A180" s="63" t="s">
        <v>2786</v>
      </c>
      <c r="B180" s="63">
        <v>550051177</v>
      </c>
      <c r="C180" s="63" t="s">
        <v>2873</v>
      </c>
      <c r="D180" s="63" t="s">
        <v>170</v>
      </c>
      <c r="E180" s="63">
        <v>11.326000000000001</v>
      </c>
      <c r="F180" s="63" t="s">
        <v>2788</v>
      </c>
      <c r="G180" s="67">
        <v>12</v>
      </c>
      <c r="H180" s="63" t="s">
        <v>2789</v>
      </c>
      <c r="I180" s="63">
        <v>44</v>
      </c>
      <c r="L180" s="63" t="s">
        <v>170</v>
      </c>
      <c r="N180" s="16">
        <f t="shared" si="2"/>
        <v>0.94383333333333341</v>
      </c>
    </row>
    <row r="181" spans="1:14">
      <c r="A181" s="63" t="s">
        <v>2786</v>
      </c>
      <c r="B181" s="63">
        <v>550051282</v>
      </c>
      <c r="C181" s="63" t="s">
        <v>2874</v>
      </c>
      <c r="D181" s="63" t="s">
        <v>170</v>
      </c>
      <c r="E181" s="63">
        <v>11.074999999999999</v>
      </c>
      <c r="F181" s="63" t="s">
        <v>2788</v>
      </c>
      <c r="G181" s="67">
        <v>12</v>
      </c>
      <c r="H181" s="63" t="s">
        <v>2789</v>
      </c>
      <c r="I181" s="63">
        <v>44</v>
      </c>
      <c r="L181" s="63" t="s">
        <v>170</v>
      </c>
      <c r="N181" s="16">
        <f t="shared" si="2"/>
        <v>0.92291666666666661</v>
      </c>
    </row>
    <row r="182" spans="1:14">
      <c r="A182" s="63" t="s">
        <v>2786</v>
      </c>
      <c r="B182" s="63">
        <v>550051283</v>
      </c>
      <c r="C182" s="63" t="s">
        <v>2875</v>
      </c>
      <c r="D182" s="63" t="s">
        <v>170</v>
      </c>
      <c r="E182" s="63">
        <v>14.766</v>
      </c>
      <c r="F182" s="63" t="s">
        <v>2788</v>
      </c>
      <c r="G182" s="67">
        <v>16</v>
      </c>
      <c r="H182" s="63" t="s">
        <v>2789</v>
      </c>
      <c r="I182" s="63">
        <v>36</v>
      </c>
      <c r="L182" s="63" t="s">
        <v>170</v>
      </c>
      <c r="N182" s="16">
        <f t="shared" si="2"/>
        <v>0.922875</v>
      </c>
    </row>
    <row r="183" spans="1:14">
      <c r="A183" s="63" t="s">
        <v>2786</v>
      </c>
      <c r="B183" s="63">
        <v>550051327</v>
      </c>
      <c r="C183" s="63" t="s">
        <v>2876</v>
      </c>
      <c r="D183" s="63" t="s">
        <v>170</v>
      </c>
      <c r="E183" s="63">
        <v>5.94</v>
      </c>
      <c r="F183" s="63" t="s">
        <v>2788</v>
      </c>
      <c r="G183" s="67">
        <v>5.4</v>
      </c>
      <c r="H183" s="63" t="s">
        <v>2789</v>
      </c>
      <c r="I183" s="63">
        <v>100</v>
      </c>
      <c r="L183" s="63" t="s">
        <v>170</v>
      </c>
      <c r="N183" s="16">
        <f t="shared" si="2"/>
        <v>1.1000000000000001</v>
      </c>
    </row>
    <row r="184" spans="1:14">
      <c r="A184" s="63" t="s">
        <v>2786</v>
      </c>
      <c r="B184" s="63">
        <v>550051452</v>
      </c>
      <c r="C184" s="63" t="s">
        <v>2877</v>
      </c>
      <c r="D184" s="63" t="s">
        <v>170</v>
      </c>
      <c r="E184" s="63">
        <v>14.714</v>
      </c>
      <c r="F184" s="63" t="s">
        <v>2788</v>
      </c>
      <c r="G184" s="67">
        <v>16</v>
      </c>
      <c r="H184" s="63" t="s">
        <v>2789</v>
      </c>
      <c r="I184" s="63">
        <v>36</v>
      </c>
      <c r="L184" s="63" t="s">
        <v>170</v>
      </c>
      <c r="N184" s="16">
        <f t="shared" si="2"/>
        <v>0.91962500000000003</v>
      </c>
    </row>
    <row r="185" spans="1:14">
      <c r="A185" s="63" t="s">
        <v>2786</v>
      </c>
      <c r="B185" s="63">
        <v>550051567</v>
      </c>
      <c r="C185" s="63" t="s">
        <v>2878</v>
      </c>
      <c r="D185" s="63" t="s">
        <v>174</v>
      </c>
      <c r="E185" s="63">
        <v>955.86</v>
      </c>
      <c r="F185" s="63" t="s">
        <v>2788</v>
      </c>
      <c r="G185" s="67">
        <v>1000</v>
      </c>
      <c r="H185" s="63" t="s">
        <v>2789</v>
      </c>
      <c r="I185" s="63">
        <v>1</v>
      </c>
      <c r="L185" s="63" t="s">
        <v>273</v>
      </c>
      <c r="N185" s="16">
        <f t="shared" si="2"/>
        <v>0.95586000000000004</v>
      </c>
    </row>
    <row r="186" spans="1:14">
      <c r="A186" s="63" t="s">
        <v>2786</v>
      </c>
      <c r="B186" s="63">
        <v>550051993</v>
      </c>
      <c r="C186" s="63" t="s">
        <v>2879</v>
      </c>
      <c r="D186" s="63" t="s">
        <v>174</v>
      </c>
      <c r="E186" s="63">
        <v>200.43899999999999</v>
      </c>
      <c r="F186" s="63" t="s">
        <v>2788</v>
      </c>
      <c r="G186" s="67">
        <v>209</v>
      </c>
      <c r="H186" s="63" t="s">
        <v>2789</v>
      </c>
      <c r="I186" s="63">
        <v>4</v>
      </c>
      <c r="L186" s="63" t="s">
        <v>2990</v>
      </c>
      <c r="N186" s="16">
        <f t="shared" si="2"/>
        <v>0.95903827751196169</v>
      </c>
    </row>
    <row r="187" spans="1:14">
      <c r="A187" s="63" t="s">
        <v>2786</v>
      </c>
      <c r="B187" s="63">
        <v>550051998</v>
      </c>
      <c r="C187" s="63" t="s">
        <v>2880</v>
      </c>
      <c r="D187" s="63" t="s">
        <v>174</v>
      </c>
      <c r="E187" s="63">
        <v>206.53399999999999</v>
      </c>
      <c r="F187" s="63" t="s">
        <v>2788</v>
      </c>
      <c r="G187" s="67">
        <v>209</v>
      </c>
      <c r="H187" s="63" t="s">
        <v>2789</v>
      </c>
      <c r="I187" s="63">
        <v>4</v>
      </c>
      <c r="L187" s="63" t="s">
        <v>2990</v>
      </c>
      <c r="N187" s="16">
        <f t="shared" si="2"/>
        <v>0.98820095693779897</v>
      </c>
    </row>
    <row r="188" spans="1:14">
      <c r="A188" s="63" t="s">
        <v>2786</v>
      </c>
      <c r="B188" s="63">
        <v>550052001</v>
      </c>
      <c r="C188" s="63" t="s">
        <v>2881</v>
      </c>
      <c r="D188" s="63" t="s">
        <v>174</v>
      </c>
      <c r="E188" s="63">
        <v>210.37100000000001</v>
      </c>
      <c r="F188" s="63" t="s">
        <v>2788</v>
      </c>
      <c r="G188" s="67">
        <v>209</v>
      </c>
      <c r="H188" s="63" t="s">
        <v>2789</v>
      </c>
      <c r="I188" s="63">
        <v>4</v>
      </c>
      <c r="L188" s="63" t="s">
        <v>2990</v>
      </c>
      <c r="N188" s="16">
        <f t="shared" si="2"/>
        <v>1.0065598086124403</v>
      </c>
    </row>
    <row r="189" spans="1:14">
      <c r="A189" s="63" t="s">
        <v>2786</v>
      </c>
      <c r="B189" s="63">
        <v>550052129</v>
      </c>
      <c r="C189" s="63" t="s">
        <v>106</v>
      </c>
      <c r="D189" s="63" t="s">
        <v>170</v>
      </c>
      <c r="E189" s="63">
        <v>10.978</v>
      </c>
      <c r="F189" s="63" t="s">
        <v>2788</v>
      </c>
      <c r="G189" s="67">
        <v>12</v>
      </c>
      <c r="H189" s="63" t="s">
        <v>2789</v>
      </c>
      <c r="I189" s="63">
        <v>44</v>
      </c>
      <c r="L189" s="63" t="s">
        <v>170</v>
      </c>
      <c r="N189" s="16">
        <f t="shared" si="2"/>
        <v>0.91483333333333328</v>
      </c>
    </row>
    <row r="190" spans="1:14">
      <c r="A190" s="63" t="s">
        <v>2786</v>
      </c>
      <c r="B190" s="63">
        <v>550052209</v>
      </c>
      <c r="C190" s="63" t="s">
        <v>2882</v>
      </c>
      <c r="D190" s="63" t="s">
        <v>170</v>
      </c>
      <c r="E190" s="63">
        <v>11.444000000000001</v>
      </c>
      <c r="F190" s="63" t="s">
        <v>2788</v>
      </c>
      <c r="G190" s="67">
        <v>12</v>
      </c>
      <c r="H190" s="63" t="s">
        <v>2789</v>
      </c>
      <c r="I190" s="63">
        <v>44</v>
      </c>
      <c r="L190" s="63" t="s">
        <v>170</v>
      </c>
      <c r="N190" s="16">
        <f t="shared" si="2"/>
        <v>0.95366666666666677</v>
      </c>
    </row>
    <row r="191" spans="1:14">
      <c r="A191" s="63" t="s">
        <v>2786</v>
      </c>
      <c r="B191" s="63">
        <v>550052340</v>
      </c>
      <c r="C191" s="63" t="s">
        <v>2883</v>
      </c>
      <c r="D191" s="63" t="s">
        <v>174</v>
      </c>
      <c r="E191" s="63">
        <v>209</v>
      </c>
      <c r="F191" s="63" t="s">
        <v>2788</v>
      </c>
      <c r="G191" s="67">
        <v>177.57</v>
      </c>
      <c r="H191" s="63" t="s">
        <v>2789</v>
      </c>
      <c r="I191" s="63">
        <v>4</v>
      </c>
      <c r="L191" s="63" t="s">
        <v>2990</v>
      </c>
      <c r="N191" s="16">
        <f t="shared" si="2"/>
        <v>1.1770006194740104</v>
      </c>
    </row>
    <row r="192" spans="1:14">
      <c r="A192" s="63" t="s">
        <v>2786</v>
      </c>
      <c r="B192" s="63">
        <v>550052405</v>
      </c>
      <c r="C192" s="63" t="s">
        <v>2884</v>
      </c>
      <c r="D192" s="63" t="s">
        <v>170</v>
      </c>
      <c r="E192" s="63">
        <v>11.035</v>
      </c>
      <c r="F192" s="63" t="s">
        <v>2788</v>
      </c>
      <c r="G192" s="67">
        <v>12</v>
      </c>
      <c r="H192" s="63" t="s">
        <v>2789</v>
      </c>
      <c r="I192" s="63">
        <v>44</v>
      </c>
      <c r="L192" s="63" t="s">
        <v>170</v>
      </c>
      <c r="N192" s="16">
        <f t="shared" si="2"/>
        <v>0.91958333333333331</v>
      </c>
    </row>
    <row r="193" spans="1:14">
      <c r="A193" s="63" t="s">
        <v>2786</v>
      </c>
      <c r="B193" s="63">
        <v>550052592</v>
      </c>
      <c r="C193" s="63" t="s">
        <v>2885</v>
      </c>
      <c r="D193" s="63" t="s">
        <v>170</v>
      </c>
      <c r="E193" s="63">
        <v>11.101000000000001</v>
      </c>
      <c r="F193" s="63" t="s">
        <v>2788</v>
      </c>
      <c r="G193" s="67">
        <v>12</v>
      </c>
      <c r="H193" s="63" t="s">
        <v>2789</v>
      </c>
      <c r="I193" s="63">
        <v>44</v>
      </c>
      <c r="L193" s="63" t="s">
        <v>170</v>
      </c>
      <c r="N193" s="16">
        <f t="shared" si="2"/>
        <v>0.92508333333333337</v>
      </c>
    </row>
    <row r="194" spans="1:14">
      <c r="A194" s="63" t="s">
        <v>2786</v>
      </c>
      <c r="B194" s="63">
        <v>550052593</v>
      </c>
      <c r="C194" s="63" t="s">
        <v>2886</v>
      </c>
      <c r="D194" s="63" t="s">
        <v>170</v>
      </c>
      <c r="E194" s="63">
        <v>14.802</v>
      </c>
      <c r="F194" s="63" t="s">
        <v>2788</v>
      </c>
      <c r="G194" s="67">
        <v>16</v>
      </c>
      <c r="H194" s="63" t="s">
        <v>2789</v>
      </c>
      <c r="I194" s="63">
        <v>36</v>
      </c>
      <c r="L194" s="63" t="s">
        <v>170</v>
      </c>
      <c r="N194" s="16">
        <f t="shared" si="2"/>
        <v>0.92512499999999998</v>
      </c>
    </row>
    <row r="195" spans="1:14">
      <c r="A195" s="63" t="s">
        <v>2786</v>
      </c>
      <c r="B195" s="63">
        <v>550052594</v>
      </c>
      <c r="C195" s="63" t="s">
        <v>2887</v>
      </c>
      <c r="D195" s="63" t="s">
        <v>170</v>
      </c>
      <c r="E195" s="63">
        <v>11.391999999999999</v>
      </c>
      <c r="F195" s="63" t="s">
        <v>2788</v>
      </c>
      <c r="G195" s="67">
        <v>12</v>
      </c>
      <c r="H195" s="63" t="s">
        <v>2789</v>
      </c>
      <c r="I195" s="63">
        <v>44</v>
      </c>
      <c r="J195" s="63"/>
      <c r="L195" s="63" t="s">
        <v>170</v>
      </c>
      <c r="N195" s="16">
        <f t="shared" si="2"/>
        <v>0.94933333333333325</v>
      </c>
    </row>
    <row r="196" spans="1:14">
      <c r="A196" s="63" t="s">
        <v>2786</v>
      </c>
      <c r="B196" s="63">
        <v>550052595</v>
      </c>
      <c r="C196" s="63" t="s">
        <v>2888</v>
      </c>
      <c r="D196" s="63" t="s">
        <v>170</v>
      </c>
      <c r="E196" s="63">
        <v>15.189</v>
      </c>
      <c r="F196" s="63" t="s">
        <v>2788</v>
      </c>
      <c r="G196" s="67">
        <v>16</v>
      </c>
      <c r="H196" s="63" t="s">
        <v>2789</v>
      </c>
      <c r="I196" s="63">
        <v>36</v>
      </c>
      <c r="L196" s="63" t="s">
        <v>170</v>
      </c>
      <c r="N196" s="16">
        <f t="shared" ref="N196:N259" si="3">E196/G196</f>
        <v>0.9493125</v>
      </c>
    </row>
    <row r="197" spans="1:14">
      <c r="A197" s="63" t="s">
        <v>2786</v>
      </c>
      <c r="B197" s="63">
        <v>550052714</v>
      </c>
      <c r="C197" s="63" t="s">
        <v>2889</v>
      </c>
      <c r="D197" s="63" t="s">
        <v>170</v>
      </c>
      <c r="E197" s="63">
        <v>15.593999999999999</v>
      </c>
      <c r="F197" s="63" t="s">
        <v>2788</v>
      </c>
      <c r="G197" s="67">
        <v>16</v>
      </c>
      <c r="H197" s="63" t="s">
        <v>2789</v>
      </c>
      <c r="I197" s="63">
        <v>36</v>
      </c>
      <c r="L197" s="63" t="s">
        <v>170</v>
      </c>
      <c r="N197" s="16">
        <f t="shared" si="3"/>
        <v>0.97462499999999996</v>
      </c>
    </row>
    <row r="198" spans="1:14">
      <c r="A198" s="63" t="s">
        <v>2786</v>
      </c>
      <c r="B198" s="63">
        <v>550052766</v>
      </c>
      <c r="C198" s="63" t="s">
        <v>2890</v>
      </c>
      <c r="D198" s="63" t="s">
        <v>174</v>
      </c>
      <c r="E198" s="63">
        <v>19.513999999999999</v>
      </c>
      <c r="F198" s="63" t="s">
        <v>2788</v>
      </c>
      <c r="G198" s="67">
        <v>20</v>
      </c>
      <c r="H198" s="63" t="s">
        <v>2789</v>
      </c>
      <c r="I198" s="63">
        <v>24</v>
      </c>
      <c r="L198" s="63" t="s">
        <v>2991</v>
      </c>
      <c r="N198" s="16">
        <f t="shared" si="3"/>
        <v>0.97570000000000001</v>
      </c>
    </row>
    <row r="199" spans="1:14">
      <c r="A199" s="63" t="s">
        <v>2786</v>
      </c>
      <c r="B199" s="63">
        <v>550052767</v>
      </c>
      <c r="C199" s="63" t="s">
        <v>2891</v>
      </c>
      <c r="D199" s="63" t="s">
        <v>174</v>
      </c>
      <c r="E199" s="63">
        <v>200.214</v>
      </c>
      <c r="F199" s="63" t="s">
        <v>2788</v>
      </c>
      <c r="G199" s="67">
        <v>209</v>
      </c>
      <c r="H199" s="63" t="s">
        <v>2789</v>
      </c>
      <c r="I199" s="63">
        <v>4</v>
      </c>
      <c r="L199" s="63" t="s">
        <v>2990</v>
      </c>
      <c r="N199" s="16">
        <f t="shared" si="3"/>
        <v>0.95796172248803824</v>
      </c>
    </row>
    <row r="200" spans="1:14">
      <c r="A200" s="63" t="s">
        <v>2786</v>
      </c>
      <c r="B200" s="63">
        <v>550052783</v>
      </c>
      <c r="C200" s="63" t="s">
        <v>2892</v>
      </c>
      <c r="D200" s="63" t="s">
        <v>174</v>
      </c>
      <c r="E200" s="63">
        <v>19.8</v>
      </c>
      <c r="F200" s="63" t="s">
        <v>2788</v>
      </c>
      <c r="G200" s="67">
        <v>20</v>
      </c>
      <c r="H200" s="63" t="s">
        <v>2789</v>
      </c>
      <c r="I200" s="63">
        <v>24</v>
      </c>
      <c r="L200" s="63" t="s">
        <v>2991</v>
      </c>
      <c r="N200" s="16">
        <f t="shared" si="3"/>
        <v>0.99</v>
      </c>
    </row>
    <row r="201" spans="1:14">
      <c r="A201" s="63" t="s">
        <v>2786</v>
      </c>
      <c r="B201" s="63">
        <v>550052800</v>
      </c>
      <c r="C201" s="63" t="s">
        <v>2893</v>
      </c>
      <c r="D201" s="63" t="s">
        <v>174</v>
      </c>
      <c r="E201" s="63">
        <v>19.492000000000001</v>
      </c>
      <c r="F201" s="63" t="s">
        <v>2788</v>
      </c>
      <c r="G201" s="67">
        <v>20</v>
      </c>
      <c r="H201" s="63" t="s">
        <v>2789</v>
      </c>
      <c r="I201" s="63">
        <v>24</v>
      </c>
      <c r="L201" s="63" t="s">
        <v>2991</v>
      </c>
      <c r="N201" s="16">
        <f t="shared" si="3"/>
        <v>0.97460000000000002</v>
      </c>
    </row>
    <row r="202" spans="1:14">
      <c r="A202" s="63" t="s">
        <v>2786</v>
      </c>
      <c r="B202" s="63">
        <v>550052801</v>
      </c>
      <c r="C202" s="63" t="s">
        <v>2894</v>
      </c>
      <c r="D202" s="63" t="s">
        <v>174</v>
      </c>
      <c r="E202" s="63">
        <v>199.988</v>
      </c>
      <c r="F202" s="63" t="s">
        <v>2788</v>
      </c>
      <c r="G202" s="67">
        <v>209</v>
      </c>
      <c r="H202" s="63" t="s">
        <v>2789</v>
      </c>
      <c r="I202" s="63">
        <v>4</v>
      </c>
      <c r="L202" s="63" t="s">
        <v>2990</v>
      </c>
      <c r="N202" s="16">
        <f t="shared" si="3"/>
        <v>0.95688038277511966</v>
      </c>
    </row>
    <row r="203" spans="1:14">
      <c r="A203" s="63" t="s">
        <v>2786</v>
      </c>
      <c r="B203" s="63">
        <v>550052802</v>
      </c>
      <c r="C203" s="63" t="s">
        <v>2895</v>
      </c>
      <c r="D203" s="63" t="s">
        <v>174</v>
      </c>
      <c r="E203" s="63">
        <v>938.77200000000005</v>
      </c>
      <c r="F203" s="63" t="s">
        <v>2788</v>
      </c>
      <c r="G203" s="67">
        <v>1000</v>
      </c>
      <c r="H203" s="63" t="s">
        <v>2789</v>
      </c>
      <c r="I203" s="63">
        <v>1</v>
      </c>
      <c r="L203" s="63" t="s">
        <v>273</v>
      </c>
      <c r="N203" s="16">
        <f t="shared" si="3"/>
        <v>0.93877200000000005</v>
      </c>
    </row>
    <row r="204" spans="1:14">
      <c r="A204" s="63" t="s">
        <v>2786</v>
      </c>
      <c r="B204" s="63">
        <v>550052803</v>
      </c>
      <c r="C204" s="63" t="s">
        <v>2896</v>
      </c>
      <c r="D204" s="63" t="s">
        <v>174</v>
      </c>
      <c r="E204" s="63">
        <v>19.338000000000001</v>
      </c>
      <c r="F204" s="63" t="s">
        <v>2788</v>
      </c>
      <c r="G204" s="67">
        <v>20</v>
      </c>
      <c r="H204" s="63" t="s">
        <v>2789</v>
      </c>
      <c r="I204" s="63">
        <v>24</v>
      </c>
      <c r="L204" s="63" t="s">
        <v>2991</v>
      </c>
      <c r="N204" s="16">
        <f t="shared" si="3"/>
        <v>0.96690000000000009</v>
      </c>
    </row>
    <row r="205" spans="1:14">
      <c r="A205" s="63" t="s">
        <v>2786</v>
      </c>
      <c r="B205" s="63">
        <v>550052804</v>
      </c>
      <c r="C205" s="63" t="s">
        <v>2897</v>
      </c>
      <c r="D205" s="63" t="s">
        <v>174</v>
      </c>
      <c r="E205" s="63">
        <v>198.40799999999999</v>
      </c>
      <c r="F205" s="63" t="s">
        <v>2788</v>
      </c>
      <c r="G205" s="67">
        <v>209</v>
      </c>
      <c r="H205" s="63" t="s">
        <v>2789</v>
      </c>
      <c r="I205" s="63">
        <v>4</v>
      </c>
      <c r="L205" s="63" t="s">
        <v>2990</v>
      </c>
      <c r="N205" s="16">
        <f t="shared" si="3"/>
        <v>0.94932057416267934</v>
      </c>
    </row>
    <row r="206" spans="1:14">
      <c r="A206" s="63" t="s">
        <v>2786</v>
      </c>
      <c r="B206" s="63">
        <v>550052805</v>
      </c>
      <c r="C206" s="63" t="s">
        <v>2898</v>
      </c>
      <c r="D206" s="63" t="s">
        <v>174</v>
      </c>
      <c r="E206" s="63">
        <v>944.11199999999997</v>
      </c>
      <c r="F206" s="63" t="s">
        <v>2788</v>
      </c>
      <c r="G206" s="67">
        <v>1000</v>
      </c>
      <c r="H206" s="63" t="s">
        <v>2789</v>
      </c>
      <c r="I206" s="63">
        <v>1</v>
      </c>
      <c r="L206" s="63" t="s">
        <v>273</v>
      </c>
      <c r="N206" s="16">
        <f t="shared" si="3"/>
        <v>0.94411199999999995</v>
      </c>
    </row>
    <row r="207" spans="1:14">
      <c r="A207" s="63" t="s">
        <v>2786</v>
      </c>
      <c r="B207" s="63">
        <v>550052806</v>
      </c>
      <c r="C207" s="63" t="s">
        <v>2899</v>
      </c>
      <c r="D207" s="63" t="s">
        <v>174</v>
      </c>
      <c r="E207" s="63">
        <v>19.448</v>
      </c>
      <c r="F207" s="63" t="s">
        <v>2788</v>
      </c>
      <c r="G207" s="67">
        <v>20</v>
      </c>
      <c r="H207" s="63" t="s">
        <v>2789</v>
      </c>
      <c r="I207" s="63">
        <v>24</v>
      </c>
      <c r="L207" s="63" t="s">
        <v>2991</v>
      </c>
      <c r="N207" s="16">
        <f t="shared" si="3"/>
        <v>0.97240000000000004</v>
      </c>
    </row>
    <row r="208" spans="1:14">
      <c r="A208" s="63" t="s">
        <v>2786</v>
      </c>
      <c r="B208" s="63">
        <v>550052807</v>
      </c>
      <c r="C208" s="63" t="s">
        <v>2900</v>
      </c>
      <c r="D208" s="63" t="s">
        <v>174</v>
      </c>
      <c r="E208" s="63">
        <v>199.536</v>
      </c>
      <c r="F208" s="63" t="s">
        <v>2788</v>
      </c>
      <c r="G208" s="67">
        <v>209</v>
      </c>
      <c r="H208" s="63" t="s">
        <v>2789</v>
      </c>
      <c r="I208" s="63">
        <v>4</v>
      </c>
      <c r="L208" s="63" t="s">
        <v>2990</v>
      </c>
      <c r="N208" s="16">
        <f t="shared" si="3"/>
        <v>0.9547177033492823</v>
      </c>
    </row>
    <row r="209" spans="1:14">
      <c r="A209" s="63" t="s">
        <v>2786</v>
      </c>
      <c r="B209" s="63">
        <v>550052809</v>
      </c>
      <c r="C209" s="63" t="s">
        <v>2901</v>
      </c>
      <c r="D209" s="63" t="s">
        <v>174</v>
      </c>
      <c r="E209" s="63">
        <v>19.513999999999999</v>
      </c>
      <c r="F209" s="63" t="s">
        <v>2788</v>
      </c>
      <c r="G209" s="67">
        <v>20</v>
      </c>
      <c r="H209" s="63" t="s">
        <v>2789</v>
      </c>
      <c r="I209" s="63">
        <v>24</v>
      </c>
      <c r="L209" s="63" t="s">
        <v>2991</v>
      </c>
      <c r="N209" s="16">
        <f t="shared" si="3"/>
        <v>0.97570000000000001</v>
      </c>
    </row>
    <row r="210" spans="1:14">
      <c r="A210" s="63" t="s">
        <v>2786</v>
      </c>
      <c r="B210" s="63">
        <v>550052810</v>
      </c>
      <c r="C210" s="63" t="s">
        <v>2902</v>
      </c>
      <c r="D210" s="63" t="s">
        <v>174</v>
      </c>
      <c r="E210" s="63">
        <v>200.214</v>
      </c>
      <c r="F210" s="63" t="s">
        <v>2788</v>
      </c>
      <c r="G210" s="67">
        <v>209</v>
      </c>
      <c r="H210" s="63" t="s">
        <v>2789</v>
      </c>
      <c r="I210" s="63">
        <v>4</v>
      </c>
      <c r="L210" s="63" t="s">
        <v>2990</v>
      </c>
      <c r="N210" s="16">
        <f t="shared" si="3"/>
        <v>0.95796172248803824</v>
      </c>
    </row>
    <row r="211" spans="1:14">
      <c r="A211" s="63" t="s">
        <v>2786</v>
      </c>
      <c r="B211" s="63">
        <v>550052842</v>
      </c>
      <c r="C211" s="63" t="s">
        <v>2903</v>
      </c>
      <c r="D211" s="63" t="s">
        <v>174</v>
      </c>
      <c r="E211" s="63">
        <v>203.148</v>
      </c>
      <c r="F211" s="63" t="s">
        <v>2788</v>
      </c>
      <c r="G211" s="67">
        <v>209</v>
      </c>
      <c r="H211" s="63" t="s">
        <v>2789</v>
      </c>
      <c r="I211" s="63">
        <v>4</v>
      </c>
      <c r="L211" s="63" t="s">
        <v>2990</v>
      </c>
      <c r="N211" s="16">
        <f t="shared" si="3"/>
        <v>0.97199999999999998</v>
      </c>
    </row>
    <row r="212" spans="1:14">
      <c r="A212" s="63" t="s">
        <v>2786</v>
      </c>
      <c r="B212" s="63">
        <v>550052861</v>
      </c>
      <c r="C212" s="63" t="s">
        <v>2904</v>
      </c>
      <c r="D212" s="63" t="s">
        <v>174</v>
      </c>
      <c r="E212" s="63">
        <v>199.988</v>
      </c>
      <c r="F212" s="63" t="s">
        <v>2788</v>
      </c>
      <c r="G212" s="67">
        <v>209</v>
      </c>
      <c r="H212" s="63" t="s">
        <v>2789</v>
      </c>
      <c r="I212" s="63">
        <v>4</v>
      </c>
      <c r="L212" s="63" t="s">
        <v>2990</v>
      </c>
      <c r="N212" s="16">
        <f t="shared" si="3"/>
        <v>0.95688038277511966</v>
      </c>
    </row>
    <row r="213" spans="1:14">
      <c r="A213" s="63" t="s">
        <v>2786</v>
      </c>
      <c r="B213" s="63">
        <v>550052862</v>
      </c>
      <c r="C213" s="63" t="s">
        <v>2905</v>
      </c>
      <c r="D213" s="63" t="s">
        <v>174</v>
      </c>
      <c r="E213" s="63">
        <v>205.405</v>
      </c>
      <c r="F213" s="63" t="s">
        <v>2788</v>
      </c>
      <c r="G213" s="67">
        <v>209</v>
      </c>
      <c r="H213" s="63" t="s">
        <v>2789</v>
      </c>
      <c r="I213" s="63">
        <v>4</v>
      </c>
      <c r="L213" s="63" t="s">
        <v>2990</v>
      </c>
      <c r="N213" s="16">
        <f t="shared" si="3"/>
        <v>0.98279904306220101</v>
      </c>
    </row>
    <row r="214" spans="1:14">
      <c r="A214" s="63" t="s">
        <v>2786</v>
      </c>
      <c r="B214" s="63">
        <v>550052863</v>
      </c>
      <c r="C214" s="63" t="s">
        <v>2906</v>
      </c>
      <c r="D214" s="63" t="s">
        <v>174</v>
      </c>
      <c r="E214" s="63">
        <v>19.975999999999999</v>
      </c>
      <c r="F214" s="63" t="s">
        <v>2788</v>
      </c>
      <c r="G214" s="67">
        <v>20</v>
      </c>
      <c r="H214" s="63" t="s">
        <v>2789</v>
      </c>
      <c r="I214" s="63">
        <v>24</v>
      </c>
      <c r="L214" s="63" t="s">
        <v>2991</v>
      </c>
      <c r="N214" s="16">
        <f t="shared" si="3"/>
        <v>0.99879999999999991</v>
      </c>
    </row>
    <row r="215" spans="1:14">
      <c r="A215" s="63" t="s">
        <v>2786</v>
      </c>
      <c r="B215" s="63">
        <v>550052864</v>
      </c>
      <c r="C215" s="63" t="s">
        <v>2907</v>
      </c>
      <c r="D215" s="63" t="s">
        <v>174</v>
      </c>
      <c r="E215" s="63">
        <v>204.95400000000001</v>
      </c>
      <c r="F215" s="63" t="s">
        <v>2788</v>
      </c>
      <c r="G215" s="67">
        <v>209</v>
      </c>
      <c r="H215" s="63" t="s">
        <v>2789</v>
      </c>
      <c r="I215" s="63">
        <v>4</v>
      </c>
      <c r="L215" s="63" t="s">
        <v>2990</v>
      </c>
      <c r="N215" s="16">
        <f t="shared" si="3"/>
        <v>0.98064114832535887</v>
      </c>
    </row>
    <row r="216" spans="1:14">
      <c r="A216" s="63" t="s">
        <v>2786</v>
      </c>
      <c r="B216" s="63">
        <v>550053102</v>
      </c>
      <c r="C216" s="63" t="s">
        <v>2908</v>
      </c>
      <c r="D216" s="63" t="s">
        <v>170</v>
      </c>
      <c r="E216" s="63">
        <v>14.714</v>
      </c>
      <c r="F216" s="63" t="s">
        <v>2788</v>
      </c>
      <c r="G216" s="67">
        <v>16</v>
      </c>
      <c r="H216" s="63" t="s">
        <v>2789</v>
      </c>
      <c r="I216" s="63">
        <v>36</v>
      </c>
      <c r="L216" s="63" t="s">
        <v>170</v>
      </c>
      <c r="N216" s="16">
        <f t="shared" si="3"/>
        <v>0.91962500000000003</v>
      </c>
    </row>
    <row r="217" spans="1:14">
      <c r="A217" s="63" t="s">
        <v>2786</v>
      </c>
      <c r="B217" s="63">
        <v>550053103</v>
      </c>
      <c r="C217" s="63" t="s">
        <v>2909</v>
      </c>
      <c r="D217" s="63" t="s">
        <v>170</v>
      </c>
      <c r="E217" s="63">
        <v>11.035</v>
      </c>
      <c r="F217" s="63" t="s">
        <v>2788</v>
      </c>
      <c r="G217" s="67">
        <v>12</v>
      </c>
      <c r="H217" s="63" t="s">
        <v>2789</v>
      </c>
      <c r="I217" s="63">
        <v>44</v>
      </c>
      <c r="L217" s="63" t="s">
        <v>170</v>
      </c>
      <c r="N217" s="16">
        <f t="shared" si="3"/>
        <v>0.91958333333333331</v>
      </c>
    </row>
    <row r="218" spans="1:14">
      <c r="A218" s="63" t="s">
        <v>2786</v>
      </c>
      <c r="B218" s="63">
        <v>550053104</v>
      </c>
      <c r="C218" s="63" t="s">
        <v>2910</v>
      </c>
      <c r="D218" s="63" t="s">
        <v>170</v>
      </c>
      <c r="E218" s="63">
        <v>11.074999999999999</v>
      </c>
      <c r="F218" s="63" t="s">
        <v>2788</v>
      </c>
      <c r="G218" s="67">
        <v>12</v>
      </c>
      <c r="H218" s="63" t="s">
        <v>2789</v>
      </c>
      <c r="I218" s="63">
        <v>44</v>
      </c>
      <c r="L218" s="63" t="s">
        <v>170</v>
      </c>
      <c r="N218" s="16">
        <f t="shared" si="3"/>
        <v>0.92291666666666661</v>
      </c>
    </row>
    <row r="219" spans="1:14">
      <c r="A219" s="63" t="s">
        <v>2786</v>
      </c>
      <c r="B219" s="63">
        <v>550053105</v>
      </c>
      <c r="C219" s="63" t="s">
        <v>190</v>
      </c>
      <c r="D219" s="63" t="s">
        <v>170</v>
      </c>
      <c r="E219" s="63">
        <v>11.352</v>
      </c>
      <c r="F219" s="63" t="s">
        <v>2788</v>
      </c>
      <c r="G219" s="67">
        <v>12</v>
      </c>
      <c r="H219" s="63" t="s">
        <v>2789</v>
      </c>
      <c r="I219" s="63">
        <v>44</v>
      </c>
      <c r="L219" s="63" t="s">
        <v>170</v>
      </c>
      <c r="N219" s="16">
        <f t="shared" si="3"/>
        <v>0.94600000000000006</v>
      </c>
    </row>
    <row r="220" spans="1:14">
      <c r="A220" s="63" t="s">
        <v>2786</v>
      </c>
      <c r="B220" s="63">
        <v>550053106</v>
      </c>
      <c r="C220" s="63" t="s">
        <v>187</v>
      </c>
      <c r="D220" s="63" t="s">
        <v>170</v>
      </c>
      <c r="E220" s="63">
        <v>11.037000000000001</v>
      </c>
      <c r="F220" s="63" t="s">
        <v>2788</v>
      </c>
      <c r="G220" s="67">
        <v>12</v>
      </c>
      <c r="H220" s="63" t="s">
        <v>2789</v>
      </c>
      <c r="I220" s="63">
        <v>44</v>
      </c>
      <c r="L220" s="63" t="s">
        <v>170</v>
      </c>
      <c r="N220" s="16">
        <f t="shared" si="3"/>
        <v>0.91975000000000007</v>
      </c>
    </row>
    <row r="221" spans="1:14">
      <c r="A221" s="63" t="s">
        <v>2786</v>
      </c>
      <c r="B221" s="63">
        <v>550053254</v>
      </c>
      <c r="C221" s="63" t="s">
        <v>2911</v>
      </c>
      <c r="D221" s="63" t="s">
        <v>170</v>
      </c>
      <c r="E221" s="63">
        <v>11.035</v>
      </c>
      <c r="F221" s="63" t="s">
        <v>2788</v>
      </c>
      <c r="G221" s="67">
        <v>12</v>
      </c>
      <c r="H221" s="63" t="s">
        <v>2789</v>
      </c>
      <c r="I221" s="63">
        <v>44</v>
      </c>
      <c r="L221" s="63" t="s">
        <v>170</v>
      </c>
      <c r="N221" s="16">
        <f t="shared" si="3"/>
        <v>0.91958333333333331</v>
      </c>
    </row>
    <row r="222" spans="1:14">
      <c r="A222" s="63" t="s">
        <v>2786</v>
      </c>
      <c r="B222" s="63">
        <v>550053332</v>
      </c>
      <c r="C222" s="63" t="s">
        <v>2912</v>
      </c>
      <c r="D222" s="63" t="s">
        <v>170</v>
      </c>
      <c r="E222" s="63">
        <v>11.074999999999999</v>
      </c>
      <c r="F222" s="63" t="s">
        <v>2788</v>
      </c>
      <c r="G222" s="67">
        <v>12</v>
      </c>
      <c r="H222" s="63" t="s">
        <v>2789</v>
      </c>
      <c r="I222" s="63">
        <v>44</v>
      </c>
      <c r="L222" s="63" t="s">
        <v>170</v>
      </c>
      <c r="N222" s="16">
        <f t="shared" si="3"/>
        <v>0.92291666666666661</v>
      </c>
    </row>
    <row r="223" spans="1:14">
      <c r="A223" s="63" t="s">
        <v>2786</v>
      </c>
      <c r="B223" s="63">
        <v>550053333</v>
      </c>
      <c r="C223" s="63" t="s">
        <v>2913</v>
      </c>
      <c r="D223" s="63" t="s">
        <v>170</v>
      </c>
      <c r="E223" s="63">
        <v>14.766</v>
      </c>
      <c r="F223" s="63" t="s">
        <v>2788</v>
      </c>
      <c r="G223" s="67">
        <v>16</v>
      </c>
      <c r="H223" s="63" t="s">
        <v>2789</v>
      </c>
      <c r="I223" s="63">
        <v>36</v>
      </c>
      <c r="L223" s="63" t="s">
        <v>170</v>
      </c>
      <c r="N223" s="16">
        <f t="shared" si="3"/>
        <v>0.922875</v>
      </c>
    </row>
    <row r="224" spans="1:14">
      <c r="A224" s="63" t="s">
        <v>2786</v>
      </c>
      <c r="B224" s="63">
        <v>550053339</v>
      </c>
      <c r="C224" s="63" t="s">
        <v>2914</v>
      </c>
      <c r="D224" s="63" t="s">
        <v>170</v>
      </c>
      <c r="E224" s="63">
        <v>14.638</v>
      </c>
      <c r="F224" s="63" t="s">
        <v>2788</v>
      </c>
      <c r="G224" s="67">
        <v>16</v>
      </c>
      <c r="H224" s="63" t="s">
        <v>2789</v>
      </c>
      <c r="I224" s="63">
        <v>36</v>
      </c>
      <c r="L224" s="63" t="s">
        <v>170</v>
      </c>
      <c r="N224" s="16">
        <f t="shared" si="3"/>
        <v>0.91487499999999999</v>
      </c>
    </row>
    <row r="225" spans="1:14">
      <c r="A225" s="63" t="s">
        <v>2786</v>
      </c>
      <c r="B225" s="63">
        <v>550053782</v>
      </c>
      <c r="C225" s="63" t="s">
        <v>12</v>
      </c>
      <c r="D225" s="63" t="s">
        <v>170</v>
      </c>
      <c r="E225" s="63">
        <v>15.523</v>
      </c>
      <c r="F225" s="63" t="s">
        <v>2788</v>
      </c>
      <c r="G225" s="67">
        <v>16</v>
      </c>
      <c r="H225" s="63" t="s">
        <v>2789</v>
      </c>
      <c r="I225" s="63">
        <v>36</v>
      </c>
      <c r="L225" s="63" t="s">
        <v>170</v>
      </c>
      <c r="N225" s="16">
        <f t="shared" si="3"/>
        <v>0.97018749999999998</v>
      </c>
    </row>
    <row r="226" spans="1:14">
      <c r="A226" s="63" t="s">
        <v>2786</v>
      </c>
      <c r="B226" s="63">
        <v>550053783</v>
      </c>
      <c r="C226" s="63" t="s">
        <v>107</v>
      </c>
      <c r="D226" s="63" t="s">
        <v>170</v>
      </c>
      <c r="E226" s="63">
        <v>11.641999999999999</v>
      </c>
      <c r="F226" s="63" t="s">
        <v>2788</v>
      </c>
      <c r="G226" s="67">
        <v>12</v>
      </c>
      <c r="H226" s="63" t="s">
        <v>2789</v>
      </c>
      <c r="I226" s="63">
        <v>44</v>
      </c>
      <c r="L226" s="63" t="s">
        <v>170</v>
      </c>
      <c r="N226" s="16">
        <f t="shared" si="3"/>
        <v>0.97016666666666662</v>
      </c>
    </row>
    <row r="227" spans="1:14">
      <c r="A227" s="63" t="s">
        <v>2786</v>
      </c>
      <c r="B227" s="63">
        <v>550053880</v>
      </c>
      <c r="C227" s="63" t="s">
        <v>108</v>
      </c>
      <c r="D227" s="63" t="s">
        <v>174</v>
      </c>
      <c r="E227" s="63">
        <v>198</v>
      </c>
      <c r="F227" s="63" t="s">
        <v>2788</v>
      </c>
      <c r="G227" s="67">
        <v>180</v>
      </c>
      <c r="H227" s="63" t="s">
        <v>2789</v>
      </c>
      <c r="I227" s="63">
        <v>4</v>
      </c>
      <c r="L227" s="63" t="s">
        <v>2990</v>
      </c>
      <c r="N227" s="16">
        <f t="shared" si="3"/>
        <v>1.1000000000000001</v>
      </c>
    </row>
    <row r="228" spans="1:14">
      <c r="A228" s="63" t="s">
        <v>2786</v>
      </c>
      <c r="B228" s="63">
        <v>550053996</v>
      </c>
      <c r="C228" s="63" t="s">
        <v>2915</v>
      </c>
      <c r="D228" s="63" t="s">
        <v>174</v>
      </c>
      <c r="E228" s="63">
        <v>199.08500000000001</v>
      </c>
      <c r="F228" s="63" t="s">
        <v>2788</v>
      </c>
      <c r="G228" s="67">
        <v>209</v>
      </c>
      <c r="H228" s="63" t="s">
        <v>2789</v>
      </c>
      <c r="I228" s="63">
        <v>4</v>
      </c>
      <c r="L228" s="63" t="s">
        <v>2990</v>
      </c>
      <c r="N228" s="16">
        <f t="shared" si="3"/>
        <v>0.95255980861244027</v>
      </c>
    </row>
    <row r="229" spans="1:14">
      <c r="A229" s="63" t="s">
        <v>2786</v>
      </c>
      <c r="B229" s="63">
        <v>550054483</v>
      </c>
      <c r="C229" s="63" t="s">
        <v>2916</v>
      </c>
      <c r="D229" s="63" t="s">
        <v>174</v>
      </c>
      <c r="E229" s="63">
        <v>202.697</v>
      </c>
      <c r="F229" s="63" t="s">
        <v>2788</v>
      </c>
      <c r="G229" s="67">
        <v>209</v>
      </c>
      <c r="H229" s="63" t="s">
        <v>2789</v>
      </c>
      <c r="I229" s="63">
        <v>4</v>
      </c>
      <c r="L229" s="63" t="s">
        <v>2990</v>
      </c>
      <c r="N229" s="16">
        <f t="shared" si="3"/>
        <v>0.96984210526315795</v>
      </c>
    </row>
    <row r="230" spans="1:14">
      <c r="A230" s="63" t="s">
        <v>2786</v>
      </c>
      <c r="B230" s="63">
        <v>550054596</v>
      </c>
      <c r="C230" s="63" t="s">
        <v>109</v>
      </c>
      <c r="D230" s="63" t="s">
        <v>174</v>
      </c>
      <c r="E230" s="63">
        <v>191.80799999999999</v>
      </c>
      <c r="F230" s="63" t="s">
        <v>2788</v>
      </c>
      <c r="G230" s="67">
        <v>200</v>
      </c>
      <c r="H230" s="63" t="s">
        <v>2789</v>
      </c>
      <c r="I230" s="63">
        <v>4</v>
      </c>
      <c r="L230" s="63" t="s">
        <v>2990</v>
      </c>
      <c r="N230" s="16">
        <f t="shared" si="3"/>
        <v>0.95904</v>
      </c>
    </row>
    <row r="231" spans="1:14">
      <c r="A231" s="63" t="s">
        <v>2786</v>
      </c>
      <c r="B231" s="63">
        <v>550054809</v>
      </c>
      <c r="C231" s="63" t="s">
        <v>2917</v>
      </c>
      <c r="D231" s="63" t="s">
        <v>170</v>
      </c>
      <c r="E231" s="63">
        <v>10.42</v>
      </c>
      <c r="F231" s="63" t="s">
        <v>2788</v>
      </c>
      <c r="G231" s="67">
        <v>11.04</v>
      </c>
      <c r="H231" s="63" t="s">
        <v>2789</v>
      </c>
      <c r="I231" s="63">
        <v>44</v>
      </c>
      <c r="L231" s="63" t="s">
        <v>170</v>
      </c>
      <c r="N231" s="16">
        <f t="shared" si="3"/>
        <v>0.94384057971014501</v>
      </c>
    </row>
    <row r="232" spans="1:14">
      <c r="A232" s="63" t="s">
        <v>2786</v>
      </c>
      <c r="B232" s="63">
        <v>550054878</v>
      </c>
      <c r="C232" s="63" t="s">
        <v>110</v>
      </c>
      <c r="D232" s="63" t="s">
        <v>174</v>
      </c>
      <c r="E232" s="63">
        <v>193.32</v>
      </c>
      <c r="F232" s="63" t="s">
        <v>2788</v>
      </c>
      <c r="G232" s="67">
        <v>200</v>
      </c>
      <c r="H232" s="63" t="s">
        <v>2789</v>
      </c>
      <c r="I232" s="63">
        <v>4</v>
      </c>
      <c r="L232" s="63" t="s">
        <v>2990</v>
      </c>
      <c r="N232" s="16">
        <f t="shared" si="3"/>
        <v>0.96660000000000001</v>
      </c>
    </row>
    <row r="233" spans="1:14">
      <c r="A233" s="63" t="s">
        <v>2786</v>
      </c>
      <c r="B233" s="63">
        <v>550054879</v>
      </c>
      <c r="C233" s="63" t="s">
        <v>111</v>
      </c>
      <c r="D233" s="63" t="s">
        <v>174</v>
      </c>
      <c r="E233" s="63">
        <v>191.80799999999999</v>
      </c>
      <c r="F233" s="63" t="s">
        <v>2788</v>
      </c>
      <c r="G233" s="67">
        <v>200</v>
      </c>
      <c r="H233" s="63" t="s">
        <v>2789</v>
      </c>
      <c r="I233" s="63">
        <v>4</v>
      </c>
      <c r="L233" s="63" t="s">
        <v>2990</v>
      </c>
      <c r="N233" s="16">
        <f t="shared" si="3"/>
        <v>0.95904</v>
      </c>
    </row>
    <row r="234" spans="1:14">
      <c r="A234" s="63" t="s">
        <v>2786</v>
      </c>
      <c r="B234" s="63">
        <v>550056014</v>
      </c>
      <c r="C234" s="63" t="s">
        <v>2918</v>
      </c>
      <c r="D234" s="63" t="s">
        <v>174</v>
      </c>
      <c r="E234" s="63">
        <v>182.833</v>
      </c>
      <c r="F234" s="63" t="s">
        <v>2788</v>
      </c>
      <c r="G234" s="67">
        <v>209</v>
      </c>
      <c r="H234" s="63" t="s">
        <v>2789</v>
      </c>
      <c r="I234" s="63">
        <v>4</v>
      </c>
      <c r="L234" s="63" t="s">
        <v>2990</v>
      </c>
      <c r="N234" s="16">
        <f t="shared" si="3"/>
        <v>0.87479904306220091</v>
      </c>
    </row>
    <row r="235" spans="1:14">
      <c r="A235" s="63" t="s">
        <v>2786</v>
      </c>
      <c r="B235" s="63">
        <v>550056224</v>
      </c>
      <c r="C235" s="63" t="s">
        <v>112</v>
      </c>
      <c r="D235" s="63" t="s">
        <v>174</v>
      </c>
      <c r="E235" s="63">
        <v>198.85900000000001</v>
      </c>
      <c r="F235" s="63" t="s">
        <v>2788</v>
      </c>
      <c r="G235" s="67">
        <v>209</v>
      </c>
      <c r="H235" s="63" t="s">
        <v>2789</v>
      </c>
      <c r="I235" s="63">
        <v>4</v>
      </c>
      <c r="L235" s="63" t="s">
        <v>2990</v>
      </c>
      <c r="N235" s="16">
        <f t="shared" si="3"/>
        <v>0.95147846889952159</v>
      </c>
    </row>
    <row r="236" spans="1:14">
      <c r="A236" s="63" t="s">
        <v>2786</v>
      </c>
      <c r="B236" s="63">
        <v>550056225</v>
      </c>
      <c r="C236" s="63" t="s">
        <v>20</v>
      </c>
      <c r="D236" s="63" t="s">
        <v>170</v>
      </c>
      <c r="E236" s="63">
        <v>11.629</v>
      </c>
      <c r="F236" s="63" t="s">
        <v>2788</v>
      </c>
      <c r="G236" s="67">
        <v>12</v>
      </c>
      <c r="H236" s="63" t="s">
        <v>2789</v>
      </c>
      <c r="I236" s="63">
        <v>44</v>
      </c>
      <c r="L236" s="63" t="s">
        <v>170</v>
      </c>
      <c r="M236" s="15"/>
      <c r="N236" s="16">
        <f t="shared" si="3"/>
        <v>0.9690833333333333</v>
      </c>
    </row>
    <row r="237" spans="1:14">
      <c r="A237" s="63" t="s">
        <v>2786</v>
      </c>
      <c r="B237" s="63">
        <v>550056226</v>
      </c>
      <c r="C237" s="63" t="s">
        <v>113</v>
      </c>
      <c r="D237" s="63" t="s">
        <v>174</v>
      </c>
      <c r="E237" s="63">
        <v>198.85900000000001</v>
      </c>
      <c r="F237" s="63" t="s">
        <v>2788</v>
      </c>
      <c r="G237" s="67">
        <v>209</v>
      </c>
      <c r="H237" s="63" t="s">
        <v>2789</v>
      </c>
      <c r="I237" s="63">
        <v>4</v>
      </c>
      <c r="L237" s="63" t="s">
        <v>2990</v>
      </c>
      <c r="N237" s="16">
        <f t="shared" si="3"/>
        <v>0.95147846889952159</v>
      </c>
    </row>
    <row r="238" spans="1:14">
      <c r="A238" s="63" t="s">
        <v>2786</v>
      </c>
      <c r="B238" s="63">
        <v>550056227</v>
      </c>
      <c r="C238" s="63" t="s">
        <v>114</v>
      </c>
      <c r="D238" s="63" t="s">
        <v>174</v>
      </c>
      <c r="E238" s="63">
        <v>205.179</v>
      </c>
      <c r="F238" s="63" t="s">
        <v>2788</v>
      </c>
      <c r="G238" s="67">
        <v>209</v>
      </c>
      <c r="H238" s="63" t="s">
        <v>2789</v>
      </c>
      <c r="I238" s="63">
        <v>4</v>
      </c>
      <c r="L238" s="63" t="s">
        <v>2990</v>
      </c>
      <c r="N238" s="16">
        <f t="shared" si="3"/>
        <v>0.98171770334928232</v>
      </c>
    </row>
    <row r="239" spans="1:14">
      <c r="A239" s="63" t="s">
        <v>2786</v>
      </c>
      <c r="B239" s="63">
        <v>550056228</v>
      </c>
      <c r="C239" s="63" t="s">
        <v>115</v>
      </c>
      <c r="D239" s="63" t="s">
        <v>174</v>
      </c>
      <c r="E239" s="63">
        <v>207.21100000000001</v>
      </c>
      <c r="F239" s="63" t="s">
        <v>2788</v>
      </c>
      <c r="G239" s="67">
        <v>209</v>
      </c>
      <c r="H239" s="63" t="s">
        <v>2789</v>
      </c>
      <c r="I239" s="63">
        <v>4</v>
      </c>
      <c r="L239" s="63" t="s">
        <v>2990</v>
      </c>
      <c r="N239" s="16">
        <f t="shared" si="3"/>
        <v>0.9914401913875599</v>
      </c>
    </row>
    <row r="240" spans="1:14">
      <c r="A240" s="63" t="s">
        <v>2786</v>
      </c>
      <c r="B240" s="63">
        <v>550056676</v>
      </c>
      <c r="C240" s="63" t="s">
        <v>2919</v>
      </c>
      <c r="D240" s="63" t="s">
        <v>174</v>
      </c>
      <c r="E240" s="63">
        <v>196.376</v>
      </c>
      <c r="F240" s="63" t="s">
        <v>2788</v>
      </c>
      <c r="G240" s="67">
        <v>209</v>
      </c>
      <c r="H240" s="63" t="s">
        <v>2789</v>
      </c>
      <c r="I240" s="63">
        <v>4</v>
      </c>
      <c r="L240" s="63" t="s">
        <v>2990</v>
      </c>
      <c r="N240" s="16">
        <f t="shared" si="3"/>
        <v>0.93959808612440199</v>
      </c>
    </row>
    <row r="241" spans="1:14">
      <c r="A241" s="63" t="s">
        <v>2786</v>
      </c>
      <c r="B241" s="63">
        <v>550058592</v>
      </c>
      <c r="C241" s="63" t="s">
        <v>27</v>
      </c>
      <c r="D241" s="63" t="s">
        <v>170</v>
      </c>
      <c r="E241" s="63">
        <v>11.484</v>
      </c>
      <c r="F241" s="63" t="s">
        <v>2788</v>
      </c>
      <c r="G241" s="67">
        <v>12</v>
      </c>
      <c r="H241" s="63" t="s">
        <v>2789</v>
      </c>
      <c r="I241" s="63">
        <v>44</v>
      </c>
      <c r="J241" s="63"/>
      <c r="L241" s="63" t="s">
        <v>170</v>
      </c>
      <c r="N241" s="16">
        <f t="shared" si="3"/>
        <v>0.95699999999999996</v>
      </c>
    </row>
    <row r="242" spans="1:14">
      <c r="A242" s="63" t="s">
        <v>2786</v>
      </c>
      <c r="B242" s="63">
        <v>550048515</v>
      </c>
      <c r="C242" s="63" t="s">
        <v>2920</v>
      </c>
      <c r="D242" s="63" t="s">
        <v>170</v>
      </c>
      <c r="E242" s="63">
        <v>12</v>
      </c>
      <c r="F242" s="63" t="s">
        <v>2788</v>
      </c>
      <c r="G242" s="67">
        <f>0.5*24</f>
        <v>12</v>
      </c>
      <c r="H242" s="63" t="s">
        <v>2789</v>
      </c>
      <c r="I242" s="63">
        <v>24</v>
      </c>
      <c r="L242" s="63" t="s">
        <v>170</v>
      </c>
      <c r="N242" s="16">
        <f t="shared" si="3"/>
        <v>1</v>
      </c>
    </row>
    <row r="243" spans="1:14">
      <c r="A243" s="63" t="s">
        <v>2786</v>
      </c>
      <c r="B243" s="71">
        <v>550061082</v>
      </c>
      <c r="C243" s="72" t="s">
        <v>2921</v>
      </c>
      <c r="D243" s="63" t="s">
        <v>170</v>
      </c>
      <c r="E243" s="63">
        <v>14.638</v>
      </c>
      <c r="F243" s="63" t="s">
        <v>2788</v>
      </c>
      <c r="G243" s="67">
        <v>16</v>
      </c>
      <c r="H243" s="63" t="s">
        <v>2789</v>
      </c>
      <c r="I243" s="63">
        <v>36</v>
      </c>
      <c r="L243" s="63" t="s">
        <v>170</v>
      </c>
      <c r="N243" s="16">
        <f t="shared" si="3"/>
        <v>0.91487499999999999</v>
      </c>
    </row>
    <row r="244" spans="1:14">
      <c r="A244" s="63" t="s">
        <v>2786</v>
      </c>
      <c r="B244" s="63">
        <v>550061081</v>
      </c>
      <c r="C244" s="72" t="s">
        <v>2922</v>
      </c>
      <c r="D244" s="63" t="s">
        <v>170</v>
      </c>
      <c r="E244" s="63">
        <v>11.101000000000001</v>
      </c>
      <c r="F244" s="63" t="s">
        <v>2788</v>
      </c>
      <c r="G244" s="67">
        <v>12</v>
      </c>
      <c r="H244" s="63" t="s">
        <v>2789</v>
      </c>
      <c r="I244" s="63">
        <v>44</v>
      </c>
      <c r="L244" s="63" t="s">
        <v>170</v>
      </c>
      <c r="N244" s="16">
        <f t="shared" si="3"/>
        <v>0.92508333333333337</v>
      </c>
    </row>
    <row r="245" spans="1:14">
      <c r="A245" s="63" t="s">
        <v>2786</v>
      </c>
      <c r="B245" s="63">
        <v>550059934</v>
      </c>
      <c r="C245" s="63" t="s">
        <v>2923</v>
      </c>
      <c r="D245" s="63" t="s">
        <v>170</v>
      </c>
      <c r="E245" s="63">
        <v>11.101000000000001</v>
      </c>
      <c r="F245" s="63" t="s">
        <v>2788</v>
      </c>
      <c r="G245" s="67">
        <v>12</v>
      </c>
      <c r="H245" s="63" t="s">
        <v>2789</v>
      </c>
      <c r="I245" s="63">
        <v>44</v>
      </c>
      <c r="L245" s="63" t="s">
        <v>170</v>
      </c>
      <c r="N245" s="16">
        <f t="shared" si="3"/>
        <v>0.92508333333333337</v>
      </c>
    </row>
    <row r="246" spans="1:14">
      <c r="A246" s="63" t="s">
        <v>2786</v>
      </c>
      <c r="B246" s="63">
        <v>550059935</v>
      </c>
      <c r="C246" s="63" t="s">
        <v>2924</v>
      </c>
      <c r="D246" s="63" t="s">
        <v>170</v>
      </c>
      <c r="E246" s="63">
        <v>14.638</v>
      </c>
      <c r="F246" s="63" t="s">
        <v>2788</v>
      </c>
      <c r="G246" s="67">
        <v>16</v>
      </c>
      <c r="H246" s="63" t="s">
        <v>2789</v>
      </c>
      <c r="I246" s="63">
        <v>36</v>
      </c>
      <c r="L246" s="63" t="s">
        <v>170</v>
      </c>
      <c r="N246" s="16">
        <f t="shared" si="3"/>
        <v>0.91487499999999999</v>
      </c>
    </row>
    <row r="247" spans="1:14">
      <c r="A247" s="63" t="s">
        <v>2786</v>
      </c>
      <c r="B247" s="63">
        <v>550059938</v>
      </c>
      <c r="C247" s="63" t="s">
        <v>28</v>
      </c>
      <c r="D247" s="63" t="s">
        <v>170</v>
      </c>
      <c r="E247" s="63">
        <v>14.638</v>
      </c>
      <c r="F247" s="63" t="s">
        <v>2788</v>
      </c>
      <c r="G247" s="67">
        <v>16</v>
      </c>
      <c r="H247" s="63" t="s">
        <v>2789</v>
      </c>
      <c r="I247" s="63">
        <v>36</v>
      </c>
      <c r="L247" s="63" t="s">
        <v>170</v>
      </c>
      <c r="N247" s="16">
        <f t="shared" si="3"/>
        <v>0.91487499999999999</v>
      </c>
    </row>
    <row r="248" spans="1:14">
      <c r="A248" s="63" t="s">
        <v>2786</v>
      </c>
      <c r="B248" s="63">
        <v>550059937</v>
      </c>
      <c r="C248" s="63" t="s">
        <v>156</v>
      </c>
      <c r="D248" s="63" t="s">
        <v>170</v>
      </c>
      <c r="E248" s="63">
        <v>11.101000000000001</v>
      </c>
      <c r="F248" s="63" t="s">
        <v>2788</v>
      </c>
      <c r="G248" s="67">
        <v>12</v>
      </c>
      <c r="H248" s="63" t="s">
        <v>2789</v>
      </c>
      <c r="I248" s="63">
        <v>44</v>
      </c>
      <c r="L248" s="63" t="s">
        <v>170</v>
      </c>
      <c r="N248" s="16">
        <f t="shared" si="3"/>
        <v>0.92508333333333337</v>
      </c>
    </row>
    <row r="249" spans="1:14">
      <c r="A249" s="63" t="s">
        <v>2786</v>
      </c>
      <c r="B249" s="63">
        <v>550060962</v>
      </c>
      <c r="C249" s="63" t="s">
        <v>2925</v>
      </c>
      <c r="D249" s="63" t="s">
        <v>174</v>
      </c>
      <c r="E249" s="63">
        <v>247.75</v>
      </c>
      <c r="F249" s="63" t="s">
        <v>2788</v>
      </c>
      <c r="G249" s="67">
        <v>205</v>
      </c>
      <c r="H249" s="63" t="s">
        <v>2789</v>
      </c>
      <c r="I249" s="63">
        <v>4</v>
      </c>
      <c r="L249" s="63" t="s">
        <v>2990</v>
      </c>
      <c r="N249" s="16">
        <f t="shared" si="3"/>
        <v>1.2085365853658536</v>
      </c>
    </row>
    <row r="250" spans="1:14">
      <c r="A250" s="63" t="s">
        <v>2786</v>
      </c>
      <c r="B250" s="20">
        <v>550042870</v>
      </c>
      <c r="C250" s="21" t="s">
        <v>2926</v>
      </c>
      <c r="D250" s="63" t="s">
        <v>174</v>
      </c>
      <c r="E250" s="63">
        <v>186.667</v>
      </c>
      <c r="F250" s="63" t="s">
        <v>2788</v>
      </c>
      <c r="G250" s="67">
        <v>209</v>
      </c>
      <c r="H250" s="63" t="s">
        <v>2789</v>
      </c>
      <c r="I250" s="63">
        <v>4</v>
      </c>
      <c r="L250" s="63" t="s">
        <v>2990</v>
      </c>
      <c r="N250" s="16">
        <f t="shared" si="3"/>
        <v>0.89314354066985646</v>
      </c>
    </row>
    <row r="251" spans="1:14">
      <c r="A251" s="63" t="s">
        <v>2786</v>
      </c>
      <c r="B251" s="63">
        <v>550053054</v>
      </c>
      <c r="C251" s="63" t="s">
        <v>2927</v>
      </c>
      <c r="D251" s="63" t="s">
        <v>174</v>
      </c>
      <c r="E251" s="63">
        <v>186.667</v>
      </c>
      <c r="F251" s="63" t="s">
        <v>2788</v>
      </c>
      <c r="G251" s="67">
        <v>209</v>
      </c>
      <c r="H251" s="63" t="s">
        <v>2789</v>
      </c>
      <c r="I251" s="63">
        <v>4</v>
      </c>
      <c r="L251" s="63" t="s">
        <v>2990</v>
      </c>
      <c r="N251" s="16">
        <f t="shared" si="3"/>
        <v>0.89314354066985646</v>
      </c>
    </row>
    <row r="252" spans="1:14">
      <c r="A252" s="63" t="s">
        <v>2786</v>
      </c>
      <c r="B252" s="63">
        <v>550060355</v>
      </c>
      <c r="C252" s="63" t="s">
        <v>2928</v>
      </c>
      <c r="D252" s="63" t="s">
        <v>170</v>
      </c>
      <c r="E252" s="73">
        <v>14.666666666666666</v>
      </c>
      <c r="F252" s="63" t="s">
        <v>2788</v>
      </c>
      <c r="G252" s="67">
        <v>16</v>
      </c>
      <c r="H252" s="63" t="s">
        <v>2789</v>
      </c>
      <c r="I252" s="63">
        <v>36</v>
      </c>
      <c r="L252" s="63" t="s">
        <v>170</v>
      </c>
      <c r="N252" s="16">
        <f t="shared" si="3"/>
        <v>0.91666666666666663</v>
      </c>
    </row>
    <row r="253" spans="1:14">
      <c r="A253" s="63" t="s">
        <v>2786</v>
      </c>
      <c r="B253" s="63">
        <v>550028096</v>
      </c>
      <c r="C253" s="63" t="s">
        <v>2929</v>
      </c>
      <c r="D253" s="63" t="s">
        <v>174</v>
      </c>
      <c r="E253" s="74">
        <v>19.8</v>
      </c>
      <c r="F253" s="63" t="s">
        <v>2788</v>
      </c>
      <c r="G253" s="67">
        <v>18</v>
      </c>
      <c r="H253" s="63" t="s">
        <v>2789</v>
      </c>
      <c r="I253" s="63">
        <v>24</v>
      </c>
      <c r="L253" s="63" t="s">
        <v>2991</v>
      </c>
      <c r="N253" s="16">
        <f t="shared" si="3"/>
        <v>1.1000000000000001</v>
      </c>
    </row>
    <row r="254" spans="1:14">
      <c r="A254" s="63" t="s">
        <v>2786</v>
      </c>
      <c r="B254" s="63">
        <v>550058154</v>
      </c>
      <c r="C254" s="63" t="s">
        <v>2930</v>
      </c>
      <c r="D254" s="63" t="s">
        <v>170</v>
      </c>
      <c r="E254" s="74">
        <v>11</v>
      </c>
      <c r="F254" s="63" t="s">
        <v>2788</v>
      </c>
      <c r="G254" s="67">
        <v>12</v>
      </c>
      <c r="H254" s="63" t="s">
        <v>2789</v>
      </c>
      <c r="I254" s="63">
        <v>44</v>
      </c>
      <c r="L254" s="63" t="s">
        <v>170</v>
      </c>
      <c r="N254" s="16">
        <f t="shared" si="3"/>
        <v>0.91666666666666663</v>
      </c>
    </row>
    <row r="255" spans="1:14">
      <c r="A255" s="63" t="s">
        <v>2786</v>
      </c>
      <c r="B255" s="63">
        <v>550061126</v>
      </c>
      <c r="C255" s="63" t="s">
        <v>2931</v>
      </c>
      <c r="D255" s="63" t="s">
        <v>174</v>
      </c>
      <c r="E255" s="63">
        <v>247.5</v>
      </c>
      <c r="F255" s="63" t="s">
        <v>2788</v>
      </c>
      <c r="G255" s="67">
        <v>205</v>
      </c>
      <c r="H255" s="63" t="s">
        <v>2789</v>
      </c>
      <c r="I255" s="63">
        <v>4</v>
      </c>
      <c r="L255" s="63" t="s">
        <v>2990</v>
      </c>
      <c r="N255" s="16">
        <f t="shared" si="3"/>
        <v>1.2073170731707317</v>
      </c>
    </row>
    <row r="256" spans="1:14">
      <c r="A256" s="63" t="s">
        <v>2786</v>
      </c>
      <c r="B256" s="63">
        <v>550042880</v>
      </c>
      <c r="C256" s="63" t="s">
        <v>79</v>
      </c>
      <c r="D256" s="63" t="s">
        <v>174</v>
      </c>
      <c r="E256" s="74">
        <v>187.12200000000001</v>
      </c>
      <c r="F256" s="63" t="s">
        <v>2788</v>
      </c>
      <c r="G256" s="67">
        <v>209</v>
      </c>
      <c r="H256" s="63" t="s">
        <v>2789</v>
      </c>
      <c r="I256" s="63">
        <v>4</v>
      </c>
      <c r="L256" s="63" t="s">
        <v>2990</v>
      </c>
      <c r="N256" s="16">
        <f t="shared" si="3"/>
        <v>0.89532057416267952</v>
      </c>
    </row>
    <row r="257" spans="1:14">
      <c r="A257" s="75" t="s">
        <v>2786</v>
      </c>
      <c r="B257" s="75">
        <v>550059862</v>
      </c>
      <c r="C257" s="75" t="s">
        <v>2932</v>
      </c>
      <c r="D257" s="75" t="s">
        <v>174</v>
      </c>
      <c r="E257" s="75">
        <v>200</v>
      </c>
      <c r="F257" s="75" t="s">
        <v>2788</v>
      </c>
      <c r="G257" s="76">
        <v>209</v>
      </c>
      <c r="H257" s="75" t="s">
        <v>2789</v>
      </c>
      <c r="I257" s="75">
        <v>4</v>
      </c>
      <c r="L257" s="63" t="s">
        <v>2990</v>
      </c>
      <c r="N257" s="16">
        <f t="shared" si="3"/>
        <v>0.9569377990430622</v>
      </c>
    </row>
    <row r="258" spans="1:14" ht="14.4">
      <c r="A258" s="75" t="s">
        <v>2786</v>
      </c>
      <c r="B258" s="75">
        <v>550062631</v>
      </c>
      <c r="C258" s="75" t="s">
        <v>178</v>
      </c>
      <c r="D258" s="77" t="s">
        <v>170</v>
      </c>
      <c r="E258" s="75">
        <v>11.563000000000001</v>
      </c>
      <c r="F258" s="75" t="s">
        <v>2788</v>
      </c>
      <c r="G258" s="76">
        <v>12</v>
      </c>
      <c r="H258" s="75" t="s">
        <v>2789</v>
      </c>
      <c r="I258" s="63">
        <v>44</v>
      </c>
      <c r="L258" s="63" t="s">
        <v>170</v>
      </c>
      <c r="N258" s="16">
        <f t="shared" si="3"/>
        <v>0.96358333333333335</v>
      </c>
    </row>
    <row r="259" spans="1:14" ht="14.4">
      <c r="A259" s="75" t="s">
        <v>2786</v>
      </c>
      <c r="B259" s="75">
        <v>550062632</v>
      </c>
      <c r="C259" s="75" t="s">
        <v>121</v>
      </c>
      <c r="D259" s="77" t="s">
        <v>170</v>
      </c>
      <c r="E259" s="75">
        <v>11.327299999999999</v>
      </c>
      <c r="F259" s="77" t="s">
        <v>2788</v>
      </c>
      <c r="G259" s="76">
        <v>12</v>
      </c>
      <c r="H259" s="75" t="s">
        <v>2789</v>
      </c>
      <c r="I259" s="63">
        <v>44</v>
      </c>
      <c r="L259" s="63" t="s">
        <v>170</v>
      </c>
      <c r="N259" s="16">
        <f t="shared" si="3"/>
        <v>0.94394166666666657</v>
      </c>
    </row>
    <row r="260" spans="1:14">
      <c r="A260" s="75" t="s">
        <v>2786</v>
      </c>
      <c r="B260" s="63">
        <v>550044486</v>
      </c>
      <c r="C260" s="63" t="s">
        <v>2933</v>
      </c>
      <c r="D260" s="63" t="s">
        <v>174</v>
      </c>
      <c r="E260" s="78">
        <v>200</v>
      </c>
      <c r="F260" s="63" t="s">
        <v>2788</v>
      </c>
      <c r="G260" s="67">
        <v>209</v>
      </c>
      <c r="H260" s="63" t="s">
        <v>2789</v>
      </c>
      <c r="I260" s="63">
        <v>4</v>
      </c>
      <c r="L260" s="63" t="s">
        <v>2990</v>
      </c>
      <c r="N260" s="16">
        <f t="shared" ref="N260:N323" si="4">E260/G260</f>
        <v>0.9569377990430622</v>
      </c>
    </row>
    <row r="261" spans="1:14">
      <c r="A261" s="75" t="s">
        <v>2786</v>
      </c>
      <c r="B261" s="63">
        <v>550062460</v>
      </c>
      <c r="C261" s="63" t="s">
        <v>119</v>
      </c>
      <c r="D261" s="63" t="s">
        <v>170</v>
      </c>
      <c r="E261" s="78">
        <v>11.326000000000001</v>
      </c>
      <c r="F261" s="63" t="s">
        <v>2788</v>
      </c>
      <c r="G261" s="67">
        <v>12</v>
      </c>
      <c r="H261" s="63" t="s">
        <v>2934</v>
      </c>
      <c r="I261" s="63">
        <v>44</v>
      </c>
      <c r="L261" s="63" t="s">
        <v>170</v>
      </c>
      <c r="N261" s="16">
        <f t="shared" si="4"/>
        <v>0.94383333333333341</v>
      </c>
    </row>
    <row r="262" spans="1:14">
      <c r="A262" s="75" t="s">
        <v>2786</v>
      </c>
      <c r="B262" s="63">
        <v>550044300</v>
      </c>
      <c r="C262" s="63" t="s">
        <v>2935</v>
      </c>
      <c r="D262" s="63" t="s">
        <v>174</v>
      </c>
      <c r="E262" s="78">
        <v>238</v>
      </c>
      <c r="F262" s="63" t="s">
        <v>2788</v>
      </c>
      <c r="G262" s="67">
        <v>205</v>
      </c>
      <c r="H262" s="63" t="s">
        <v>2936</v>
      </c>
      <c r="I262" s="63">
        <v>4</v>
      </c>
      <c r="L262" s="63" t="s">
        <v>2990</v>
      </c>
      <c r="N262" s="16">
        <f t="shared" si="4"/>
        <v>1.1609756097560975</v>
      </c>
    </row>
    <row r="263" spans="1:14">
      <c r="A263" s="75" t="s">
        <v>2786</v>
      </c>
      <c r="B263" s="63">
        <v>550062461</v>
      </c>
      <c r="C263" s="63" t="s">
        <v>2937</v>
      </c>
      <c r="D263" s="63" t="s">
        <v>170</v>
      </c>
      <c r="E263" s="78">
        <v>9.06</v>
      </c>
      <c r="F263" s="63" t="s">
        <v>2788</v>
      </c>
      <c r="G263" s="67">
        <v>9.6000000000000014</v>
      </c>
      <c r="H263" s="63" t="s">
        <v>2789</v>
      </c>
      <c r="I263" s="63">
        <v>48</v>
      </c>
      <c r="L263" s="63" t="s">
        <v>170</v>
      </c>
      <c r="N263" s="16">
        <f t="shared" si="4"/>
        <v>0.94374999999999987</v>
      </c>
    </row>
    <row r="264" spans="1:14" ht="14.4">
      <c r="A264" s="75" t="s">
        <v>2786</v>
      </c>
      <c r="B264" s="75">
        <v>550061116</v>
      </c>
      <c r="C264" s="75" t="s">
        <v>157</v>
      </c>
      <c r="D264" s="77" t="s">
        <v>174</v>
      </c>
      <c r="E264" s="75">
        <v>16.5</v>
      </c>
      <c r="F264" s="75" t="s">
        <v>2788</v>
      </c>
      <c r="G264" s="76">
        <v>15</v>
      </c>
      <c r="H264" s="75" t="s">
        <v>2789</v>
      </c>
      <c r="I264" s="75">
        <v>24</v>
      </c>
      <c r="L264" s="63" t="s">
        <v>2991</v>
      </c>
      <c r="N264" s="16">
        <f t="shared" si="4"/>
        <v>1.1000000000000001</v>
      </c>
    </row>
    <row r="265" spans="1:14">
      <c r="A265" s="63" t="s">
        <v>2786</v>
      </c>
      <c r="B265" s="63">
        <v>550058593</v>
      </c>
      <c r="C265" s="63" t="s">
        <v>13</v>
      </c>
      <c r="D265" s="63" t="s">
        <v>170</v>
      </c>
      <c r="E265" s="63">
        <v>9.1869999999999994</v>
      </c>
      <c r="F265" s="63" t="s">
        <v>2788</v>
      </c>
      <c r="G265" s="67">
        <v>9.6</v>
      </c>
      <c r="H265" s="75" t="s">
        <v>2789</v>
      </c>
      <c r="I265" s="63">
        <v>48</v>
      </c>
      <c r="L265" s="63" t="s">
        <v>170</v>
      </c>
      <c r="N265" s="16">
        <f t="shared" si="4"/>
        <v>0.9569791666666666</v>
      </c>
    </row>
    <row r="266" spans="1:14">
      <c r="A266" s="79" t="s">
        <v>2786</v>
      </c>
      <c r="B266" s="79">
        <v>550062462</v>
      </c>
      <c r="C266" s="79" t="s">
        <v>21</v>
      </c>
      <c r="D266" s="79" t="s">
        <v>170</v>
      </c>
      <c r="E266" s="79">
        <v>11.3263</v>
      </c>
      <c r="F266" s="79" t="s">
        <v>2788</v>
      </c>
      <c r="G266" s="76">
        <v>12</v>
      </c>
      <c r="H266" s="79" t="s">
        <v>2789</v>
      </c>
      <c r="I266" s="63">
        <v>44</v>
      </c>
      <c r="L266" s="79" t="s">
        <v>170</v>
      </c>
      <c r="N266" s="16">
        <f t="shared" si="4"/>
        <v>0.94385833333333335</v>
      </c>
    </row>
    <row r="267" spans="1:14">
      <c r="A267" s="79" t="s">
        <v>2786</v>
      </c>
      <c r="B267" s="79">
        <v>550062464</v>
      </c>
      <c r="C267" s="79" t="s">
        <v>18</v>
      </c>
      <c r="D267" s="79" t="s">
        <v>170</v>
      </c>
      <c r="E267" s="79">
        <v>9.1039999999999992</v>
      </c>
      <c r="F267" s="79" t="s">
        <v>2788</v>
      </c>
      <c r="G267" s="76">
        <v>9.6000000000000014</v>
      </c>
      <c r="H267" s="79" t="s">
        <v>2789</v>
      </c>
      <c r="I267" s="79">
        <v>48</v>
      </c>
      <c r="L267" s="79" t="s">
        <v>170</v>
      </c>
      <c r="N267" s="16">
        <f t="shared" si="4"/>
        <v>0.94833333333333314</v>
      </c>
    </row>
    <row r="268" spans="1:14">
      <c r="A268" s="79" t="s">
        <v>2786</v>
      </c>
      <c r="B268" s="79">
        <v>550062463</v>
      </c>
      <c r="C268" s="79" t="s">
        <v>2938</v>
      </c>
      <c r="D268" s="79" t="s">
        <v>170</v>
      </c>
      <c r="E268" s="79">
        <v>9.0602999999999998</v>
      </c>
      <c r="F268" s="79" t="s">
        <v>2788</v>
      </c>
      <c r="G268" s="76">
        <v>9.6000000000000014</v>
      </c>
      <c r="H268" s="79" t="s">
        <v>2789</v>
      </c>
      <c r="I268" s="79">
        <v>48</v>
      </c>
      <c r="L268" s="79" t="s">
        <v>170</v>
      </c>
      <c r="N268" s="16">
        <f t="shared" si="4"/>
        <v>0.94378124999999979</v>
      </c>
    </row>
    <row r="269" spans="1:14">
      <c r="A269" s="79" t="s">
        <v>2786</v>
      </c>
      <c r="B269" s="79">
        <v>550049250</v>
      </c>
      <c r="C269" s="79" t="s">
        <v>2939</v>
      </c>
      <c r="D269" s="79" t="s">
        <v>174</v>
      </c>
      <c r="E269" s="79">
        <v>193.666</v>
      </c>
      <c r="F269" s="79" t="s">
        <v>2788</v>
      </c>
      <c r="G269" s="76">
        <v>209</v>
      </c>
      <c r="H269" s="79" t="s">
        <v>2934</v>
      </c>
      <c r="I269" s="79">
        <v>4</v>
      </c>
      <c r="L269" s="79" t="s">
        <v>2990</v>
      </c>
      <c r="N269" s="16">
        <f t="shared" si="4"/>
        <v>0.92663157894736836</v>
      </c>
    </row>
    <row r="270" spans="1:14">
      <c r="A270" s="79" t="s">
        <v>2786</v>
      </c>
      <c r="B270" s="79">
        <v>550062455</v>
      </c>
      <c r="C270" s="79" t="s">
        <v>17</v>
      </c>
      <c r="D270" s="79" t="s">
        <v>170</v>
      </c>
      <c r="E270" s="79">
        <v>11.333</v>
      </c>
      <c r="F270" s="79" t="s">
        <v>2788</v>
      </c>
      <c r="G270" s="76">
        <v>12</v>
      </c>
      <c r="H270" s="79" t="s">
        <v>2789</v>
      </c>
      <c r="I270" s="63">
        <v>44</v>
      </c>
      <c r="L270" s="79" t="s">
        <v>170</v>
      </c>
      <c r="N270" s="16">
        <f t="shared" si="4"/>
        <v>0.94441666666666668</v>
      </c>
    </row>
    <row r="271" spans="1:14">
      <c r="A271" s="79" t="s">
        <v>2786</v>
      </c>
      <c r="B271" s="79">
        <v>550060963</v>
      </c>
      <c r="C271" s="79" t="s">
        <v>2940</v>
      </c>
      <c r="D271" s="63" t="s">
        <v>174</v>
      </c>
      <c r="E271" s="79">
        <v>24.5</v>
      </c>
      <c r="F271" s="79" t="s">
        <v>2788</v>
      </c>
      <c r="G271" s="76">
        <v>20</v>
      </c>
      <c r="H271" s="79" t="s">
        <v>2789</v>
      </c>
      <c r="I271" s="79">
        <v>32</v>
      </c>
      <c r="L271" s="63" t="s">
        <v>2991</v>
      </c>
      <c r="N271" s="16">
        <f t="shared" si="4"/>
        <v>1.2250000000000001</v>
      </c>
    </row>
    <row r="272" spans="1:14">
      <c r="A272" s="79" t="s">
        <v>2786</v>
      </c>
      <c r="B272" s="79">
        <v>550066773</v>
      </c>
      <c r="C272" s="79" t="s">
        <v>2941</v>
      </c>
      <c r="D272" s="79" t="s">
        <v>170</v>
      </c>
      <c r="E272" s="79">
        <v>15.1875</v>
      </c>
      <c r="F272" s="79" t="s">
        <v>2788</v>
      </c>
      <c r="G272" s="76">
        <v>16</v>
      </c>
      <c r="H272" s="79" t="s">
        <v>2789</v>
      </c>
      <c r="I272" s="79">
        <v>36</v>
      </c>
      <c r="L272" s="79" t="s">
        <v>170</v>
      </c>
      <c r="N272" s="16">
        <f t="shared" si="4"/>
        <v>0.94921875</v>
      </c>
    </row>
    <row r="273" spans="1:14">
      <c r="A273" s="79" t="s">
        <v>2786</v>
      </c>
      <c r="B273" s="79">
        <v>550066772</v>
      </c>
      <c r="C273" s="79" t="s">
        <v>2942</v>
      </c>
      <c r="D273" s="79" t="s">
        <v>170</v>
      </c>
      <c r="E273" s="79">
        <v>11.3917</v>
      </c>
      <c r="F273" s="79" t="s">
        <v>2788</v>
      </c>
      <c r="G273" s="76">
        <v>12</v>
      </c>
      <c r="H273" s="79" t="s">
        <v>2789</v>
      </c>
      <c r="I273" s="79">
        <v>44</v>
      </c>
      <c r="L273" s="79" t="s">
        <v>170</v>
      </c>
      <c r="N273" s="16">
        <f t="shared" si="4"/>
        <v>0.94930833333333331</v>
      </c>
    </row>
    <row r="274" spans="1:14">
      <c r="A274" s="79" t="s">
        <v>2786</v>
      </c>
      <c r="B274" s="79">
        <v>550066774</v>
      </c>
      <c r="C274" s="79" t="s">
        <v>125</v>
      </c>
      <c r="D274" s="79" t="s">
        <v>170</v>
      </c>
      <c r="E274" s="79">
        <v>11.1</v>
      </c>
      <c r="F274" s="79" t="s">
        <v>2788</v>
      </c>
      <c r="G274" s="76">
        <v>12</v>
      </c>
      <c r="H274" s="79" t="s">
        <v>2789</v>
      </c>
      <c r="I274" s="79">
        <v>44</v>
      </c>
      <c r="L274" s="79" t="s">
        <v>170</v>
      </c>
      <c r="N274" s="16">
        <f t="shared" si="4"/>
        <v>0.92499999999999993</v>
      </c>
    </row>
    <row r="275" spans="1:14">
      <c r="A275" s="79" t="s">
        <v>2786</v>
      </c>
      <c r="B275" s="79">
        <v>550066775</v>
      </c>
      <c r="C275" s="79" t="s">
        <v>126</v>
      </c>
      <c r="D275" s="79" t="s">
        <v>170</v>
      </c>
      <c r="E275" s="79">
        <v>14.807700000000001</v>
      </c>
      <c r="F275" s="79" t="s">
        <v>2788</v>
      </c>
      <c r="G275" s="76">
        <v>16</v>
      </c>
      <c r="H275" s="79" t="s">
        <v>2789</v>
      </c>
      <c r="I275" s="79">
        <v>36</v>
      </c>
      <c r="L275" s="79" t="s">
        <v>170</v>
      </c>
      <c r="N275" s="16">
        <f t="shared" si="4"/>
        <v>0.92548125000000003</v>
      </c>
    </row>
    <row r="276" spans="1:14">
      <c r="A276" s="79" t="s">
        <v>2786</v>
      </c>
      <c r="B276" s="79">
        <v>550047276</v>
      </c>
      <c r="C276" s="79" t="s">
        <v>95</v>
      </c>
      <c r="D276" s="63" t="s">
        <v>174</v>
      </c>
      <c r="E276" s="79">
        <v>924.88800000000003</v>
      </c>
      <c r="F276" s="79" t="s">
        <v>2788</v>
      </c>
      <c r="G276" s="76">
        <v>1000</v>
      </c>
      <c r="H276" s="79" t="s">
        <v>2789</v>
      </c>
      <c r="I276" s="79">
        <v>1</v>
      </c>
      <c r="L276" s="63" t="s">
        <v>273</v>
      </c>
      <c r="N276" s="16">
        <f t="shared" si="4"/>
        <v>0.92488800000000004</v>
      </c>
    </row>
    <row r="277" spans="1:14">
      <c r="A277" s="79" t="s">
        <v>2786</v>
      </c>
      <c r="B277" s="79">
        <v>550063409</v>
      </c>
      <c r="C277" s="79" t="s">
        <v>197</v>
      </c>
      <c r="D277" s="79" t="s">
        <v>170</v>
      </c>
      <c r="E277" s="79">
        <v>11.074999999999999</v>
      </c>
      <c r="F277" s="79" t="s">
        <v>2788</v>
      </c>
      <c r="G277" s="76">
        <v>12</v>
      </c>
      <c r="H277" s="79" t="s">
        <v>2789</v>
      </c>
      <c r="I277" s="79">
        <v>44</v>
      </c>
      <c r="L277" s="79" t="s">
        <v>170</v>
      </c>
      <c r="N277" s="16">
        <f t="shared" si="4"/>
        <v>0.92291666666666661</v>
      </c>
    </row>
    <row r="278" spans="1:14">
      <c r="A278" s="79" t="s">
        <v>2786</v>
      </c>
      <c r="B278" s="79">
        <v>550063510</v>
      </c>
      <c r="C278" s="79" t="s">
        <v>2943</v>
      </c>
      <c r="D278" s="79" t="s">
        <v>170</v>
      </c>
      <c r="E278" s="79">
        <v>14.766</v>
      </c>
      <c r="F278" s="79" t="s">
        <v>2944</v>
      </c>
      <c r="G278" s="76">
        <v>16</v>
      </c>
      <c r="H278" s="79" t="s">
        <v>2789</v>
      </c>
      <c r="I278" s="79">
        <v>36</v>
      </c>
      <c r="L278" s="79" t="s">
        <v>170</v>
      </c>
      <c r="N278" s="16">
        <f t="shared" si="4"/>
        <v>0.922875</v>
      </c>
    </row>
    <row r="279" spans="1:14">
      <c r="A279" s="79" t="s">
        <v>2786</v>
      </c>
      <c r="B279" s="79">
        <v>550066664</v>
      </c>
      <c r="C279" s="79" t="s">
        <v>145</v>
      </c>
      <c r="D279" s="79" t="s">
        <v>170</v>
      </c>
      <c r="E279" s="79">
        <v>2.7970000000000002</v>
      </c>
      <c r="F279" s="79" t="s">
        <v>2788</v>
      </c>
      <c r="G279" s="80">
        <v>2.88</v>
      </c>
      <c r="H279" s="79" t="s">
        <v>2789</v>
      </c>
      <c r="I279" s="79">
        <v>68</v>
      </c>
      <c r="L279" s="79" t="s">
        <v>170</v>
      </c>
      <c r="N279" s="16">
        <f t="shared" si="4"/>
        <v>0.9711805555555556</v>
      </c>
    </row>
    <row r="280" spans="1:14">
      <c r="A280" s="79" t="s">
        <v>2786</v>
      </c>
      <c r="B280" s="79">
        <v>550063232</v>
      </c>
      <c r="C280" s="79" t="s">
        <v>123</v>
      </c>
      <c r="D280" s="79" t="s">
        <v>174</v>
      </c>
      <c r="E280" s="79">
        <v>16.5</v>
      </c>
      <c r="F280" s="79" t="s">
        <v>2788</v>
      </c>
      <c r="G280" s="80">
        <v>15</v>
      </c>
      <c r="H280" s="79" t="s">
        <v>2789</v>
      </c>
      <c r="I280" s="79">
        <v>24</v>
      </c>
      <c r="L280" s="63" t="s">
        <v>2991</v>
      </c>
      <c r="N280" s="16">
        <f t="shared" si="4"/>
        <v>1.1000000000000001</v>
      </c>
    </row>
    <row r="281" spans="1:14">
      <c r="A281" s="79" t="s">
        <v>2786</v>
      </c>
      <c r="B281" s="79">
        <v>550062978</v>
      </c>
      <c r="C281" s="79" t="s">
        <v>122</v>
      </c>
      <c r="D281" s="79" t="s">
        <v>174</v>
      </c>
      <c r="E281" s="79">
        <v>198.28800000000001</v>
      </c>
      <c r="F281" s="79" t="s">
        <v>2788</v>
      </c>
      <c r="G281" s="80">
        <v>200</v>
      </c>
      <c r="H281" s="79" t="s">
        <v>2789</v>
      </c>
      <c r="I281" s="79">
        <v>4</v>
      </c>
      <c r="L281" s="79" t="s">
        <v>2990</v>
      </c>
      <c r="N281" s="16">
        <f t="shared" si="4"/>
        <v>0.9914400000000001</v>
      </c>
    </row>
    <row r="282" spans="1:14">
      <c r="A282" s="79" t="s">
        <v>2786</v>
      </c>
      <c r="B282" s="79">
        <v>550063512</v>
      </c>
      <c r="C282" s="79" t="s">
        <v>2945</v>
      </c>
      <c r="D282" s="79" t="s">
        <v>170</v>
      </c>
      <c r="E282" s="79">
        <v>14.766</v>
      </c>
      <c r="F282" s="79" t="s">
        <v>2788</v>
      </c>
      <c r="G282" s="80">
        <v>16</v>
      </c>
      <c r="H282" s="79" t="s">
        <v>2789</v>
      </c>
      <c r="I282" s="79">
        <v>36</v>
      </c>
      <c r="L282" s="63" t="s">
        <v>170</v>
      </c>
      <c r="N282" s="16">
        <f t="shared" si="4"/>
        <v>0.922875</v>
      </c>
    </row>
    <row r="283" spans="1:14">
      <c r="A283" s="79" t="s">
        <v>2786</v>
      </c>
      <c r="B283" s="79">
        <v>550063511</v>
      </c>
      <c r="C283" s="79" t="s">
        <v>2946</v>
      </c>
      <c r="D283" s="79" t="s">
        <v>170</v>
      </c>
      <c r="E283" s="79">
        <v>11.074999999999999</v>
      </c>
      <c r="F283" s="79" t="s">
        <v>2788</v>
      </c>
      <c r="G283" s="80">
        <v>12</v>
      </c>
      <c r="H283" s="79" t="s">
        <v>2789</v>
      </c>
      <c r="I283" s="79">
        <v>44</v>
      </c>
      <c r="L283" s="63" t="s">
        <v>170</v>
      </c>
      <c r="N283" s="16">
        <f t="shared" si="4"/>
        <v>0.92291666666666661</v>
      </c>
    </row>
    <row r="284" spans="1:14">
      <c r="A284" s="79" t="s">
        <v>2786</v>
      </c>
      <c r="B284" s="79">
        <v>550066782</v>
      </c>
      <c r="C284" s="79" t="s">
        <v>128</v>
      </c>
      <c r="D284" s="79" t="s">
        <v>170</v>
      </c>
      <c r="E284" s="79">
        <v>11.2858</v>
      </c>
      <c r="F284" s="79" t="s">
        <v>2788</v>
      </c>
      <c r="G284" s="80">
        <v>12</v>
      </c>
      <c r="H284" s="79" t="s">
        <v>2789</v>
      </c>
      <c r="I284" s="79">
        <v>44</v>
      </c>
      <c r="L284" s="63" t="s">
        <v>170</v>
      </c>
      <c r="N284" s="16">
        <f t="shared" si="4"/>
        <v>0.94048333333333334</v>
      </c>
    </row>
    <row r="285" spans="1:14">
      <c r="A285" s="79" t="s">
        <v>2786</v>
      </c>
      <c r="B285" s="79">
        <v>550066781</v>
      </c>
      <c r="C285" s="79" t="s">
        <v>127</v>
      </c>
      <c r="D285" s="79" t="s">
        <v>170</v>
      </c>
      <c r="E285" s="79">
        <v>11.1</v>
      </c>
      <c r="F285" s="79" t="s">
        <v>2788</v>
      </c>
      <c r="G285" s="80">
        <v>12</v>
      </c>
      <c r="H285" s="79" t="s">
        <v>2789</v>
      </c>
      <c r="I285" s="79">
        <v>44</v>
      </c>
      <c r="L285" s="63" t="s">
        <v>170</v>
      </c>
      <c r="N285" s="16">
        <f t="shared" si="4"/>
        <v>0.92499999999999993</v>
      </c>
    </row>
    <row r="286" spans="1:14">
      <c r="A286" s="49" t="s">
        <v>2786</v>
      </c>
      <c r="B286" s="49">
        <v>550066882</v>
      </c>
      <c r="C286" s="49" t="s">
        <v>129</v>
      </c>
      <c r="D286" s="49" t="s">
        <v>170</v>
      </c>
      <c r="E286" s="81">
        <v>11</v>
      </c>
      <c r="F286" s="49" t="s">
        <v>2788</v>
      </c>
      <c r="G286" s="49">
        <v>12</v>
      </c>
      <c r="H286" s="49" t="s">
        <v>2789</v>
      </c>
      <c r="I286" s="49">
        <v>44</v>
      </c>
      <c r="L286" s="63" t="s">
        <v>170</v>
      </c>
      <c r="N286" s="16">
        <f t="shared" si="4"/>
        <v>0.91666666666666663</v>
      </c>
    </row>
    <row r="287" spans="1:14">
      <c r="A287" s="79" t="s">
        <v>2786</v>
      </c>
      <c r="B287" s="79">
        <v>550028433</v>
      </c>
      <c r="C287" s="79" t="s">
        <v>64</v>
      </c>
      <c r="D287" s="79" t="s">
        <v>174</v>
      </c>
      <c r="E287" s="79">
        <v>19.8</v>
      </c>
      <c r="F287" s="79" t="s">
        <v>2788</v>
      </c>
      <c r="G287" s="80">
        <v>18</v>
      </c>
      <c r="H287" s="79" t="s">
        <v>2789</v>
      </c>
      <c r="I287" s="79">
        <v>24</v>
      </c>
      <c r="L287" s="63" t="s">
        <v>2991</v>
      </c>
      <c r="N287" s="16">
        <f t="shared" si="4"/>
        <v>1.1000000000000001</v>
      </c>
    </row>
    <row r="288" spans="1:14">
      <c r="A288" s="79" t="s">
        <v>2786</v>
      </c>
      <c r="B288" s="79">
        <v>550048532</v>
      </c>
      <c r="C288" s="79" t="s">
        <v>2947</v>
      </c>
      <c r="D288" s="79" t="s">
        <v>174</v>
      </c>
      <c r="E288" s="79">
        <v>19.7</v>
      </c>
      <c r="F288" s="79" t="s">
        <v>2788</v>
      </c>
      <c r="G288" s="80">
        <v>20</v>
      </c>
      <c r="H288" s="79" t="s">
        <v>2789</v>
      </c>
      <c r="I288" s="79">
        <v>24</v>
      </c>
      <c r="L288" s="63" t="s">
        <v>2991</v>
      </c>
      <c r="N288" s="16">
        <f t="shared" si="4"/>
        <v>0.98499999999999999</v>
      </c>
    </row>
    <row r="289" spans="1:14">
      <c r="A289" s="79" t="s">
        <v>2786</v>
      </c>
      <c r="B289" s="79">
        <v>550043652</v>
      </c>
      <c r="C289" s="79" t="s">
        <v>2948</v>
      </c>
      <c r="D289" s="79" t="s">
        <v>174</v>
      </c>
      <c r="E289" s="79">
        <v>23.5</v>
      </c>
      <c r="F289" s="79" t="s">
        <v>2788</v>
      </c>
      <c r="G289" s="80">
        <v>20</v>
      </c>
      <c r="H289" s="79" t="s">
        <v>2789</v>
      </c>
      <c r="I289" s="79">
        <v>24</v>
      </c>
      <c r="L289" s="63" t="s">
        <v>2991</v>
      </c>
      <c r="N289" s="16">
        <f t="shared" si="4"/>
        <v>1.175</v>
      </c>
    </row>
    <row r="290" spans="1:14">
      <c r="A290" s="49" t="s">
        <v>2786</v>
      </c>
      <c r="B290" s="49">
        <v>550069887</v>
      </c>
      <c r="C290" s="49" t="s">
        <v>29</v>
      </c>
      <c r="D290" s="49" t="s">
        <v>170</v>
      </c>
      <c r="E290" s="82">
        <v>11.1</v>
      </c>
      <c r="F290" s="49" t="s">
        <v>2788</v>
      </c>
      <c r="G290" s="49">
        <v>12</v>
      </c>
      <c r="H290" s="49" t="s">
        <v>2789</v>
      </c>
      <c r="I290" s="49">
        <v>44</v>
      </c>
      <c r="L290" s="63" t="s">
        <v>170</v>
      </c>
      <c r="N290" s="16">
        <f t="shared" si="4"/>
        <v>0.92499999999999993</v>
      </c>
    </row>
    <row r="291" spans="1:14">
      <c r="A291" s="49" t="s">
        <v>2786</v>
      </c>
      <c r="B291" s="49">
        <v>550069888</v>
      </c>
      <c r="C291" s="49" t="s">
        <v>22</v>
      </c>
      <c r="D291" s="49" t="s">
        <v>170</v>
      </c>
      <c r="E291" s="82">
        <v>14.5</v>
      </c>
      <c r="F291" s="49" t="s">
        <v>2788</v>
      </c>
      <c r="G291" s="49">
        <v>15</v>
      </c>
      <c r="H291" s="49" t="s">
        <v>2789</v>
      </c>
      <c r="I291" s="49">
        <v>36</v>
      </c>
      <c r="L291" s="63" t="s">
        <v>170</v>
      </c>
      <c r="N291" s="16">
        <f t="shared" si="4"/>
        <v>0.96666666666666667</v>
      </c>
    </row>
    <row r="292" spans="1:14">
      <c r="A292" s="49" t="s">
        <v>2786</v>
      </c>
      <c r="B292" s="49">
        <v>550066687</v>
      </c>
      <c r="C292" s="49" t="s">
        <v>124</v>
      </c>
      <c r="D292" s="49" t="s">
        <v>174</v>
      </c>
      <c r="E292" s="82">
        <v>193.7</v>
      </c>
      <c r="F292" s="49" t="s">
        <v>2788</v>
      </c>
      <c r="G292" s="49">
        <v>209</v>
      </c>
      <c r="H292" s="49" t="s">
        <v>2789</v>
      </c>
      <c r="I292" s="49">
        <v>4</v>
      </c>
      <c r="L292" s="63" t="s">
        <v>2990</v>
      </c>
      <c r="N292" s="16">
        <f t="shared" si="4"/>
        <v>0.92679425837320573</v>
      </c>
    </row>
    <row r="293" spans="1:14">
      <c r="A293" s="49" t="s">
        <v>2786</v>
      </c>
      <c r="B293" s="49">
        <v>550070793</v>
      </c>
      <c r="C293" s="49" t="s">
        <v>131</v>
      </c>
      <c r="D293" s="49" t="s">
        <v>170</v>
      </c>
      <c r="E293" s="82">
        <v>11</v>
      </c>
      <c r="F293" s="49" t="s">
        <v>2788</v>
      </c>
      <c r="G293" s="49">
        <v>12</v>
      </c>
      <c r="H293" s="49" t="s">
        <v>2789</v>
      </c>
      <c r="I293" s="49">
        <v>44</v>
      </c>
      <c r="L293" s="63" t="s">
        <v>170</v>
      </c>
      <c r="N293" s="16">
        <f t="shared" si="4"/>
        <v>0.91666666666666663</v>
      </c>
    </row>
    <row r="294" spans="1:14">
      <c r="A294" s="49" t="s">
        <v>2786</v>
      </c>
      <c r="B294" s="49">
        <v>550070794</v>
      </c>
      <c r="C294" s="49" t="s">
        <v>132</v>
      </c>
      <c r="D294" s="49" t="s">
        <v>170</v>
      </c>
      <c r="E294" s="82">
        <v>14.7</v>
      </c>
      <c r="F294" s="49" t="s">
        <v>2788</v>
      </c>
      <c r="G294" s="49">
        <v>16</v>
      </c>
      <c r="H294" s="49" t="s">
        <v>2789</v>
      </c>
      <c r="I294" s="49">
        <v>36</v>
      </c>
      <c r="L294" s="63" t="s">
        <v>170</v>
      </c>
      <c r="N294" s="16">
        <f t="shared" si="4"/>
        <v>0.91874999999999996</v>
      </c>
    </row>
    <row r="295" spans="1:14">
      <c r="A295" s="49" t="s">
        <v>2786</v>
      </c>
      <c r="B295" s="49">
        <v>550062993</v>
      </c>
      <c r="C295" s="49" t="s">
        <v>2949</v>
      </c>
      <c r="D295" s="49" t="s">
        <v>170</v>
      </c>
      <c r="E295" s="82">
        <v>11.4</v>
      </c>
      <c r="F295" s="49" t="s">
        <v>2788</v>
      </c>
      <c r="G295" s="49">
        <v>12</v>
      </c>
      <c r="H295" s="49" t="s">
        <v>2789</v>
      </c>
      <c r="I295" s="49">
        <v>44</v>
      </c>
      <c r="L295" s="63" t="s">
        <v>170</v>
      </c>
      <c r="N295" s="16">
        <f t="shared" si="4"/>
        <v>0.95000000000000007</v>
      </c>
    </row>
    <row r="296" spans="1:14">
      <c r="A296" s="49" t="s">
        <v>2786</v>
      </c>
      <c r="B296" s="49">
        <v>550064039</v>
      </c>
      <c r="C296" s="49" t="s">
        <v>2950</v>
      </c>
      <c r="D296" s="49" t="s">
        <v>174</v>
      </c>
      <c r="E296" s="82">
        <v>194.4</v>
      </c>
      <c r="F296" s="49" t="s">
        <v>2788</v>
      </c>
      <c r="G296" s="49">
        <v>200</v>
      </c>
      <c r="H296" s="49" t="s">
        <v>2789</v>
      </c>
      <c r="I296" s="49">
        <v>4</v>
      </c>
      <c r="L296" s="63" t="s">
        <v>2990</v>
      </c>
      <c r="N296" s="16">
        <f t="shared" si="4"/>
        <v>0.97199999999999998</v>
      </c>
    </row>
    <row r="297" spans="1:14">
      <c r="A297" s="49" t="s">
        <v>2786</v>
      </c>
      <c r="B297" s="49">
        <v>550058090</v>
      </c>
      <c r="C297" s="49" t="s">
        <v>2951</v>
      </c>
      <c r="D297" s="49" t="s">
        <v>174</v>
      </c>
      <c r="E297" s="82">
        <v>19.404</v>
      </c>
      <c r="F297" s="49" t="s">
        <v>2788</v>
      </c>
      <c r="G297" s="49">
        <v>20</v>
      </c>
      <c r="H297" s="49" t="s">
        <v>2789</v>
      </c>
      <c r="I297" s="49">
        <v>24</v>
      </c>
      <c r="L297" s="63" t="s">
        <v>2991</v>
      </c>
      <c r="N297" s="16">
        <f t="shared" si="4"/>
        <v>0.97019999999999995</v>
      </c>
    </row>
    <row r="298" spans="1:14">
      <c r="A298" s="49" t="s">
        <v>2786</v>
      </c>
      <c r="B298" s="49">
        <v>550069979</v>
      </c>
      <c r="C298" s="49" t="s">
        <v>197</v>
      </c>
      <c r="D298" s="49" t="s">
        <v>170</v>
      </c>
      <c r="E298" s="82">
        <v>11.048</v>
      </c>
      <c r="F298" s="49" t="s">
        <v>2788</v>
      </c>
      <c r="G298" s="49">
        <v>12</v>
      </c>
      <c r="H298" s="49" t="s">
        <v>2789</v>
      </c>
      <c r="I298" s="49">
        <v>44</v>
      </c>
      <c r="L298" s="63" t="s">
        <v>170</v>
      </c>
      <c r="N298" s="16">
        <f t="shared" si="4"/>
        <v>0.92066666666666663</v>
      </c>
    </row>
    <row r="299" spans="1:14">
      <c r="A299" s="49" t="s">
        <v>2786</v>
      </c>
      <c r="B299" s="49">
        <v>550062285</v>
      </c>
      <c r="C299" s="49" t="s">
        <v>179</v>
      </c>
      <c r="D299" s="49" t="s">
        <v>174</v>
      </c>
      <c r="E299" s="82">
        <v>831.5</v>
      </c>
      <c r="F299" s="49" t="s">
        <v>2788</v>
      </c>
      <c r="G299" s="49">
        <v>770</v>
      </c>
      <c r="H299" s="49" t="s">
        <v>2789</v>
      </c>
      <c r="I299" s="49">
        <v>1</v>
      </c>
      <c r="L299" s="63" t="s">
        <v>2992</v>
      </c>
      <c r="N299" s="16">
        <f t="shared" si="4"/>
        <v>1.0798701298701299</v>
      </c>
    </row>
    <row r="300" spans="1:14">
      <c r="A300" s="49" t="s">
        <v>2786</v>
      </c>
      <c r="B300" s="49">
        <v>550062284</v>
      </c>
      <c r="C300" s="49" t="s">
        <v>159</v>
      </c>
      <c r="D300" s="49" t="s">
        <v>174</v>
      </c>
      <c r="E300" s="82">
        <v>198</v>
      </c>
      <c r="F300" s="49" t="s">
        <v>2788</v>
      </c>
      <c r="G300" s="49">
        <v>180</v>
      </c>
      <c r="H300" s="49" t="s">
        <v>2789</v>
      </c>
      <c r="I300" s="49">
        <v>4</v>
      </c>
      <c r="L300" s="63" t="s">
        <v>2990</v>
      </c>
      <c r="N300" s="16">
        <f t="shared" si="4"/>
        <v>1.1000000000000001</v>
      </c>
    </row>
    <row r="301" spans="1:14">
      <c r="A301" s="49" t="s">
        <v>2786</v>
      </c>
      <c r="B301" s="49">
        <v>550058095</v>
      </c>
      <c r="C301" s="49" t="s">
        <v>2952</v>
      </c>
      <c r="D301" s="49" t="s">
        <v>174</v>
      </c>
      <c r="E301" s="82">
        <v>18.920000000000002</v>
      </c>
      <c r="F301" s="49" t="s">
        <v>2788</v>
      </c>
      <c r="G301" s="49">
        <v>20</v>
      </c>
      <c r="H301" s="49" t="s">
        <v>2789</v>
      </c>
      <c r="I301" s="49">
        <v>24</v>
      </c>
      <c r="L301" s="63" t="s">
        <v>2991</v>
      </c>
      <c r="N301" s="16">
        <f t="shared" si="4"/>
        <v>0.94600000000000006</v>
      </c>
    </row>
    <row r="302" spans="1:14">
      <c r="A302" s="49" t="s">
        <v>2786</v>
      </c>
      <c r="B302" s="49">
        <v>550069980</v>
      </c>
      <c r="C302" s="49" t="s">
        <v>2943</v>
      </c>
      <c r="D302" s="49" t="s">
        <v>170</v>
      </c>
      <c r="E302" s="82">
        <v>14.731</v>
      </c>
      <c r="F302" s="49" t="s">
        <v>2788</v>
      </c>
      <c r="G302" s="49">
        <v>16</v>
      </c>
      <c r="H302" s="49" t="s">
        <v>2789</v>
      </c>
      <c r="I302" s="49">
        <v>36</v>
      </c>
      <c r="L302" s="63" t="s">
        <v>170</v>
      </c>
      <c r="N302" s="16">
        <f t="shared" si="4"/>
        <v>0.92068749999999999</v>
      </c>
    </row>
    <row r="303" spans="1:14">
      <c r="A303" s="49" t="s">
        <v>2786</v>
      </c>
      <c r="B303" s="49">
        <v>550071397</v>
      </c>
      <c r="C303" s="49" t="s">
        <v>23</v>
      </c>
      <c r="D303" s="49" t="s">
        <v>170</v>
      </c>
      <c r="E303" s="82">
        <v>15.238</v>
      </c>
      <c r="F303" s="49" t="s">
        <v>2788</v>
      </c>
      <c r="G303" s="49">
        <v>16</v>
      </c>
      <c r="H303" s="49" t="s">
        <v>2789</v>
      </c>
      <c r="I303" s="49">
        <v>36</v>
      </c>
      <c r="L303" s="63" t="s">
        <v>170</v>
      </c>
      <c r="N303" s="16">
        <f t="shared" si="4"/>
        <v>0.95237499999999997</v>
      </c>
    </row>
    <row r="304" spans="1:14">
      <c r="A304" s="49" t="s">
        <v>2786</v>
      </c>
      <c r="B304" s="49">
        <v>550072292</v>
      </c>
      <c r="C304" s="49" t="s">
        <v>30</v>
      </c>
      <c r="D304" s="49" t="s">
        <v>170</v>
      </c>
      <c r="E304" s="82">
        <v>11.22</v>
      </c>
      <c r="F304" s="49" t="s">
        <v>2788</v>
      </c>
      <c r="G304" s="49">
        <v>12</v>
      </c>
      <c r="H304" s="49" t="s">
        <v>2789</v>
      </c>
      <c r="I304" s="49">
        <v>44</v>
      </c>
      <c r="L304" s="63" t="s">
        <v>170</v>
      </c>
      <c r="N304" s="16">
        <f t="shared" si="4"/>
        <v>0.93500000000000005</v>
      </c>
    </row>
    <row r="305" spans="1:14">
      <c r="A305" s="49" t="s">
        <v>2786</v>
      </c>
      <c r="B305" s="49">
        <v>550070614</v>
      </c>
      <c r="C305" s="49" t="s">
        <v>11</v>
      </c>
      <c r="D305" s="49" t="s">
        <v>170</v>
      </c>
      <c r="E305" s="82">
        <v>15.189</v>
      </c>
      <c r="F305" s="49" t="s">
        <v>2788</v>
      </c>
      <c r="G305" s="49">
        <v>16</v>
      </c>
      <c r="H305" s="49" t="s">
        <v>2789</v>
      </c>
      <c r="I305" s="49">
        <v>36</v>
      </c>
      <c r="L305" s="63" t="s">
        <v>170</v>
      </c>
      <c r="N305" s="16">
        <f t="shared" si="4"/>
        <v>0.9493125</v>
      </c>
    </row>
    <row r="306" spans="1:14">
      <c r="A306" s="49" t="s">
        <v>2786</v>
      </c>
      <c r="B306" s="49">
        <v>550071396</v>
      </c>
      <c r="C306" s="49" t="s">
        <v>133</v>
      </c>
      <c r="D306" s="49" t="s">
        <v>170</v>
      </c>
      <c r="E306" s="82">
        <v>11.249000000000001</v>
      </c>
      <c r="F306" s="49" t="s">
        <v>2788</v>
      </c>
      <c r="G306" s="49">
        <v>12</v>
      </c>
      <c r="H306" s="49" t="s">
        <v>2789</v>
      </c>
      <c r="I306" s="49">
        <v>44</v>
      </c>
      <c r="L306" s="63" t="s">
        <v>170</v>
      </c>
      <c r="N306" s="16">
        <f t="shared" si="4"/>
        <v>0.93741666666666668</v>
      </c>
    </row>
    <row r="307" spans="1:14">
      <c r="A307" s="49" t="s">
        <v>2786</v>
      </c>
      <c r="B307" s="49">
        <v>550070612</v>
      </c>
      <c r="C307" s="49" t="s">
        <v>10</v>
      </c>
      <c r="D307" s="49" t="s">
        <v>170</v>
      </c>
      <c r="E307" s="82">
        <v>11.391999999999999</v>
      </c>
      <c r="F307" s="49" t="s">
        <v>2788</v>
      </c>
      <c r="G307" s="49">
        <v>12</v>
      </c>
      <c r="H307" s="49" t="s">
        <v>2789</v>
      </c>
      <c r="I307" s="49">
        <v>44</v>
      </c>
      <c r="L307" s="63" t="s">
        <v>170</v>
      </c>
      <c r="N307" s="16">
        <f t="shared" si="4"/>
        <v>0.94933333333333325</v>
      </c>
    </row>
    <row r="308" spans="1:14">
      <c r="A308" s="49" t="s">
        <v>2786</v>
      </c>
      <c r="B308" s="49">
        <v>550072333</v>
      </c>
      <c r="C308" s="49" t="s">
        <v>2953</v>
      </c>
      <c r="D308" s="49" t="s">
        <v>170</v>
      </c>
      <c r="E308" s="51">
        <v>11.048</v>
      </c>
      <c r="F308" s="49" t="s">
        <v>2788</v>
      </c>
      <c r="G308" s="49">
        <v>12</v>
      </c>
      <c r="H308" s="49" t="s">
        <v>2789</v>
      </c>
      <c r="I308" s="49">
        <v>44</v>
      </c>
      <c r="L308" s="63" t="s">
        <v>170</v>
      </c>
      <c r="N308" s="16">
        <f t="shared" si="4"/>
        <v>0.92066666666666663</v>
      </c>
    </row>
    <row r="309" spans="1:14">
      <c r="A309" s="49" t="s">
        <v>2786</v>
      </c>
      <c r="B309" s="49">
        <v>550072330</v>
      </c>
      <c r="C309" s="49" t="s">
        <v>2954</v>
      </c>
      <c r="D309" s="49" t="s">
        <v>170</v>
      </c>
      <c r="E309" s="51">
        <v>11.009</v>
      </c>
      <c r="F309" s="49" t="s">
        <v>2788</v>
      </c>
      <c r="G309" s="49">
        <v>12</v>
      </c>
      <c r="H309" s="49" t="s">
        <v>2789</v>
      </c>
      <c r="I309" s="49">
        <v>44</v>
      </c>
      <c r="L309" s="63" t="s">
        <v>170</v>
      </c>
      <c r="N309" s="16">
        <f t="shared" si="4"/>
        <v>0.91741666666666666</v>
      </c>
    </row>
    <row r="310" spans="1:14">
      <c r="A310" s="49" t="s">
        <v>2786</v>
      </c>
      <c r="B310" s="49">
        <v>550072331</v>
      </c>
      <c r="C310" s="49" t="s">
        <v>134</v>
      </c>
      <c r="D310" s="49" t="s">
        <v>170</v>
      </c>
      <c r="E310" s="51">
        <v>11.048</v>
      </c>
      <c r="F310" s="49" t="s">
        <v>2788</v>
      </c>
      <c r="G310" s="49">
        <v>12</v>
      </c>
      <c r="H310" s="49" t="s">
        <v>2789</v>
      </c>
      <c r="I310" s="49">
        <v>36</v>
      </c>
      <c r="L310" s="63" t="s">
        <v>170</v>
      </c>
      <c r="N310" s="16">
        <f t="shared" si="4"/>
        <v>0.92066666666666663</v>
      </c>
    </row>
    <row r="311" spans="1:14">
      <c r="A311" s="49" t="s">
        <v>2786</v>
      </c>
      <c r="B311" s="49">
        <v>550025195</v>
      </c>
      <c r="C311" s="49" t="s">
        <v>2955</v>
      </c>
      <c r="D311" s="49" t="s">
        <v>174</v>
      </c>
      <c r="E311" s="51">
        <v>196.376</v>
      </c>
      <c r="F311" s="49" t="s">
        <v>2788</v>
      </c>
      <c r="G311" s="49">
        <v>209</v>
      </c>
      <c r="H311" s="49" t="s">
        <v>2789</v>
      </c>
      <c r="I311" s="49">
        <v>4</v>
      </c>
      <c r="L311" s="63" t="s">
        <v>170</v>
      </c>
      <c r="N311" s="16">
        <f t="shared" si="4"/>
        <v>0.93959808612440199</v>
      </c>
    </row>
    <row r="312" spans="1:14">
      <c r="A312" s="49" t="s">
        <v>2786</v>
      </c>
      <c r="B312" s="49">
        <v>550072332</v>
      </c>
      <c r="C312" s="49" t="s">
        <v>135</v>
      </c>
      <c r="D312" s="49" t="s">
        <v>170</v>
      </c>
      <c r="E312" s="51">
        <v>11.009</v>
      </c>
      <c r="F312" s="49" t="s">
        <v>2788</v>
      </c>
      <c r="G312" s="49">
        <v>12</v>
      </c>
      <c r="H312" s="49" t="s">
        <v>2789</v>
      </c>
      <c r="I312" s="49">
        <v>36</v>
      </c>
      <c r="L312" s="63" t="s">
        <v>170</v>
      </c>
      <c r="N312" s="16">
        <f t="shared" si="4"/>
        <v>0.91741666666666666</v>
      </c>
    </row>
    <row r="313" spans="1:14">
      <c r="A313" s="49" t="s">
        <v>2786</v>
      </c>
      <c r="B313" s="49">
        <v>550070613</v>
      </c>
      <c r="C313" s="49" t="s">
        <v>130</v>
      </c>
      <c r="D313" s="49" t="s">
        <v>170</v>
      </c>
      <c r="E313" s="51">
        <v>11.391999999999999</v>
      </c>
      <c r="F313" s="49" t="s">
        <v>2788</v>
      </c>
      <c r="G313" s="49">
        <v>12</v>
      </c>
      <c r="H313" s="49" t="s">
        <v>2789</v>
      </c>
      <c r="I313" s="49">
        <v>44</v>
      </c>
      <c r="L313" s="63" t="s">
        <v>170</v>
      </c>
      <c r="N313" s="16">
        <f t="shared" si="4"/>
        <v>0.94933333333333325</v>
      </c>
    </row>
    <row r="314" spans="1:14">
      <c r="A314" s="49" t="s">
        <v>2786</v>
      </c>
      <c r="B314" s="49">
        <v>550070615</v>
      </c>
      <c r="C314" s="49" t="s">
        <v>154</v>
      </c>
      <c r="D314" s="49" t="s">
        <v>170</v>
      </c>
      <c r="E314" s="51">
        <v>15.189</v>
      </c>
      <c r="F314" s="49" t="s">
        <v>2788</v>
      </c>
      <c r="G314" s="49">
        <v>16</v>
      </c>
      <c r="H314" s="49" t="s">
        <v>2789</v>
      </c>
      <c r="I314" s="49">
        <v>36</v>
      </c>
      <c r="J314" s="22"/>
      <c r="L314" s="63" t="s">
        <v>170</v>
      </c>
      <c r="N314" s="16">
        <f t="shared" si="4"/>
        <v>0.9493125</v>
      </c>
    </row>
    <row r="315" spans="1:14">
      <c r="A315" s="49" t="s">
        <v>2786</v>
      </c>
      <c r="B315" s="49">
        <v>550058753</v>
      </c>
      <c r="C315" s="49" t="s">
        <v>2956</v>
      </c>
      <c r="D315" s="49" t="s">
        <v>174</v>
      </c>
      <c r="E315" s="51">
        <v>199.08500000000001</v>
      </c>
      <c r="F315" s="49" t="s">
        <v>2788</v>
      </c>
      <c r="G315" s="49">
        <v>209</v>
      </c>
      <c r="H315" s="49" t="s">
        <v>2789</v>
      </c>
      <c r="I315" s="49">
        <v>4</v>
      </c>
      <c r="L315" s="63" t="s">
        <v>2990</v>
      </c>
      <c r="N315" s="16">
        <f t="shared" si="4"/>
        <v>0.95255980861244027</v>
      </c>
    </row>
    <row r="316" spans="1:14">
      <c r="A316" s="49" t="s">
        <v>2786</v>
      </c>
      <c r="B316" s="49">
        <v>550058760</v>
      </c>
      <c r="C316" s="49" t="s">
        <v>2957</v>
      </c>
      <c r="D316" s="49" t="s">
        <v>174</v>
      </c>
      <c r="E316" s="51">
        <v>198.85900000000001</v>
      </c>
      <c r="F316" s="49" t="s">
        <v>2788</v>
      </c>
      <c r="G316" s="49">
        <v>209</v>
      </c>
      <c r="H316" s="49" t="s">
        <v>2789</v>
      </c>
      <c r="I316" s="49">
        <v>4</v>
      </c>
      <c r="L316" s="63" t="s">
        <v>2990</v>
      </c>
      <c r="N316" s="16">
        <f t="shared" si="4"/>
        <v>0.95147846889952159</v>
      </c>
    </row>
    <row r="317" spans="1:14">
      <c r="A317" s="49" t="s">
        <v>2786</v>
      </c>
      <c r="B317" s="49">
        <v>800007106</v>
      </c>
      <c r="C317" s="49" t="s">
        <v>2958</v>
      </c>
      <c r="D317" s="49" t="s">
        <v>170</v>
      </c>
      <c r="E317" s="51">
        <v>4.82</v>
      </c>
      <c r="F317" s="49" t="s">
        <v>2788</v>
      </c>
      <c r="G317" s="49"/>
      <c r="H317" s="49" t="s">
        <v>2789</v>
      </c>
      <c r="I317" s="49">
        <v>100</v>
      </c>
      <c r="L317" s="63" t="s">
        <v>170</v>
      </c>
      <c r="N317" s="16"/>
    </row>
    <row r="318" spans="1:14">
      <c r="A318" s="49" t="s">
        <v>2786</v>
      </c>
      <c r="B318" s="49">
        <v>550072298</v>
      </c>
      <c r="C318" s="49" t="s">
        <v>163</v>
      </c>
      <c r="D318" s="49" t="s">
        <v>170</v>
      </c>
      <c r="E318" s="51">
        <v>11.074999999999999</v>
      </c>
      <c r="F318" s="49" t="s">
        <v>2788</v>
      </c>
      <c r="G318" s="49">
        <v>12</v>
      </c>
      <c r="H318" s="49" t="s">
        <v>2789</v>
      </c>
      <c r="I318" s="49">
        <v>44</v>
      </c>
      <c r="L318" s="63" t="s">
        <v>170</v>
      </c>
      <c r="N318" s="16">
        <f t="shared" si="4"/>
        <v>0.92291666666666661</v>
      </c>
    </row>
    <row r="319" spans="1:14">
      <c r="A319" s="49" t="s">
        <v>2786</v>
      </c>
      <c r="B319" s="49">
        <v>550072297</v>
      </c>
      <c r="C319" s="49" t="s">
        <v>177</v>
      </c>
      <c r="D319" s="49" t="s">
        <v>170</v>
      </c>
      <c r="E319" s="51">
        <v>14.766</v>
      </c>
      <c r="F319" s="49" t="s">
        <v>2788</v>
      </c>
      <c r="G319" s="49">
        <v>16</v>
      </c>
      <c r="H319" s="49" t="s">
        <v>2789</v>
      </c>
      <c r="I319" s="49">
        <v>36</v>
      </c>
      <c r="L319" s="63" t="s">
        <v>170</v>
      </c>
      <c r="N319" s="16">
        <f t="shared" si="4"/>
        <v>0.922875</v>
      </c>
    </row>
    <row r="320" spans="1:14">
      <c r="A320" s="49" t="s">
        <v>2786</v>
      </c>
      <c r="B320" s="49">
        <v>550049536</v>
      </c>
      <c r="C320" s="49" t="s">
        <v>2959</v>
      </c>
      <c r="D320" s="49" t="s">
        <v>174</v>
      </c>
      <c r="E320" s="51">
        <v>191.636</v>
      </c>
      <c r="F320" s="49" t="s">
        <v>2788</v>
      </c>
      <c r="G320" s="49">
        <v>209</v>
      </c>
      <c r="H320" s="49" t="s">
        <v>2789</v>
      </c>
      <c r="I320" s="49">
        <v>4</v>
      </c>
      <c r="L320" s="63" t="s">
        <v>2990</v>
      </c>
      <c r="N320" s="16">
        <f t="shared" si="4"/>
        <v>0.91691866028708136</v>
      </c>
    </row>
    <row r="321" spans="1:14">
      <c r="A321" s="49" t="s">
        <v>2786</v>
      </c>
      <c r="B321" s="49">
        <v>550027259</v>
      </c>
      <c r="C321" s="49" t="s">
        <v>63</v>
      </c>
      <c r="D321" s="49" t="s">
        <v>174</v>
      </c>
      <c r="E321" s="83">
        <v>831.6</v>
      </c>
      <c r="F321" s="49" t="s">
        <v>2788</v>
      </c>
      <c r="G321" s="49">
        <v>770</v>
      </c>
      <c r="H321" s="49" t="s">
        <v>2789</v>
      </c>
      <c r="I321" s="49">
        <v>1</v>
      </c>
      <c r="L321" s="63" t="s">
        <v>2992</v>
      </c>
      <c r="N321" s="16">
        <f t="shared" si="4"/>
        <v>1.08</v>
      </c>
    </row>
    <row r="322" spans="1:14">
      <c r="A322" s="49" t="s">
        <v>2786</v>
      </c>
      <c r="B322" s="49">
        <v>550072383</v>
      </c>
      <c r="C322" s="49" t="s">
        <v>2960</v>
      </c>
      <c r="D322" s="49" t="s">
        <v>174</v>
      </c>
      <c r="E322" s="83">
        <v>192.24</v>
      </c>
      <c r="F322" s="49" t="s">
        <v>2788</v>
      </c>
      <c r="G322" s="49">
        <v>200</v>
      </c>
      <c r="H322" s="49" t="s">
        <v>2789</v>
      </c>
      <c r="I322" s="49">
        <v>4</v>
      </c>
      <c r="L322" s="63" t="s">
        <v>2990</v>
      </c>
      <c r="N322" s="16">
        <f t="shared" si="4"/>
        <v>0.96120000000000005</v>
      </c>
    </row>
    <row r="323" spans="1:14">
      <c r="A323" s="49" t="s">
        <v>2786</v>
      </c>
      <c r="B323" s="49">
        <v>550027046</v>
      </c>
      <c r="C323" s="49" t="s">
        <v>2961</v>
      </c>
      <c r="D323" s="49" t="s">
        <v>174</v>
      </c>
      <c r="E323" s="51">
        <v>198</v>
      </c>
      <c r="F323" s="49" t="s">
        <v>2788</v>
      </c>
      <c r="G323" s="49">
        <v>180</v>
      </c>
      <c r="H323" s="49" t="s">
        <v>2789</v>
      </c>
      <c r="I323" s="49">
        <v>4</v>
      </c>
      <c r="L323" s="63" t="s">
        <v>2990</v>
      </c>
      <c r="N323" s="16">
        <f t="shared" si="4"/>
        <v>1.1000000000000001</v>
      </c>
    </row>
    <row r="324" spans="1:14">
      <c r="A324" s="49" t="s">
        <v>2786</v>
      </c>
      <c r="B324" s="49">
        <v>550072382</v>
      </c>
      <c r="C324" s="49" t="s">
        <v>2962</v>
      </c>
      <c r="D324" s="49" t="s">
        <v>174</v>
      </c>
      <c r="E324" s="51">
        <v>191.376</v>
      </c>
      <c r="F324" s="49" t="s">
        <v>2788</v>
      </c>
      <c r="G324" s="49">
        <v>200</v>
      </c>
      <c r="H324" s="49" t="s">
        <v>2789</v>
      </c>
      <c r="I324" s="49">
        <v>4</v>
      </c>
      <c r="L324" s="63" t="s">
        <v>2990</v>
      </c>
      <c r="N324" s="16">
        <f>E324/G324</f>
        <v>0.95688000000000006</v>
      </c>
    </row>
    <row r="325" spans="1:14" ht="12" customHeight="1">
      <c r="A325" s="49" t="s">
        <v>2786</v>
      </c>
      <c r="B325" s="49">
        <v>550070041</v>
      </c>
      <c r="C325" s="49" t="s">
        <v>2963</v>
      </c>
      <c r="D325" s="49" t="s">
        <v>174</v>
      </c>
      <c r="E325" s="51">
        <v>23.584</v>
      </c>
      <c r="F325" s="49" t="s">
        <v>2788</v>
      </c>
      <c r="G325" s="49">
        <v>20</v>
      </c>
      <c r="H325" s="49" t="s">
        <v>2789</v>
      </c>
      <c r="I325" s="49">
        <v>24</v>
      </c>
      <c r="L325" s="63" t="s">
        <v>2991</v>
      </c>
      <c r="N325" s="16">
        <f>E325/G325</f>
        <v>1.1792</v>
      </c>
    </row>
    <row r="326" spans="1:14">
      <c r="A326" s="49" t="s">
        <v>2786</v>
      </c>
      <c r="B326" s="49">
        <v>550072681</v>
      </c>
      <c r="C326" s="49" t="s">
        <v>2964</v>
      </c>
      <c r="D326" s="49" t="s">
        <v>174</v>
      </c>
      <c r="E326" s="51">
        <v>202.01900000000001</v>
      </c>
      <c r="F326" s="49" t="s">
        <v>2788</v>
      </c>
      <c r="G326" s="49">
        <v>209</v>
      </c>
      <c r="H326" s="49" t="s">
        <v>2789</v>
      </c>
      <c r="I326" s="49">
        <v>4</v>
      </c>
      <c r="L326" s="63" t="s">
        <v>2990</v>
      </c>
      <c r="N326" s="16">
        <f>E326/G326</f>
        <v>0.9665980861244019</v>
      </c>
    </row>
    <row r="327" spans="1:14">
      <c r="A327" s="49" t="s">
        <v>2786</v>
      </c>
      <c r="B327" s="49">
        <v>550063009</v>
      </c>
      <c r="C327" s="49" t="s">
        <v>2965</v>
      </c>
      <c r="D327" s="49" t="s">
        <v>174</v>
      </c>
      <c r="E327" s="51">
        <v>178794</v>
      </c>
      <c r="F327" s="49" t="s">
        <v>2788</v>
      </c>
      <c r="G327" s="49">
        <v>180</v>
      </c>
      <c r="H327" s="49" t="s">
        <v>2789</v>
      </c>
      <c r="I327" s="49">
        <v>4</v>
      </c>
      <c r="L327" s="63" t="s">
        <v>2990</v>
      </c>
      <c r="N327" s="16"/>
    </row>
    <row r="328" spans="1:14">
      <c r="A328" s="49" t="s">
        <v>2786</v>
      </c>
      <c r="B328" s="49">
        <v>550070855</v>
      </c>
      <c r="C328" s="49" t="s">
        <v>2966</v>
      </c>
      <c r="D328" s="49" t="s">
        <v>174</v>
      </c>
      <c r="E328" s="51">
        <v>242423</v>
      </c>
      <c r="F328" s="49" t="s">
        <v>2788</v>
      </c>
      <c r="G328" s="49">
        <v>209</v>
      </c>
      <c r="H328" s="49" t="s">
        <v>2789</v>
      </c>
      <c r="I328" s="49">
        <v>4</v>
      </c>
      <c r="L328" s="63" t="s">
        <v>2990</v>
      </c>
      <c r="N328" s="16"/>
    </row>
    <row r="329" spans="1:14">
      <c r="A329" s="49" t="s">
        <v>2786</v>
      </c>
      <c r="B329" s="49">
        <v>550057848</v>
      </c>
      <c r="C329" s="49" t="s">
        <v>2967</v>
      </c>
      <c r="D329" s="49" t="s">
        <v>174</v>
      </c>
      <c r="E329" s="51"/>
      <c r="F329" s="49"/>
      <c r="G329" s="49">
        <v>209</v>
      </c>
      <c r="H329" s="49" t="s">
        <v>2789</v>
      </c>
      <c r="I329" s="49">
        <v>4</v>
      </c>
      <c r="L329" s="63" t="s">
        <v>2990</v>
      </c>
      <c r="N329" s="16"/>
    </row>
    <row r="330" spans="1:14">
      <c r="A330" s="49" t="s">
        <v>2786</v>
      </c>
      <c r="B330" s="49">
        <v>550074574</v>
      </c>
      <c r="C330" s="49" t="s">
        <v>139</v>
      </c>
      <c r="D330" s="49" t="s">
        <v>174</v>
      </c>
      <c r="E330" s="51">
        <v>185.76</v>
      </c>
      <c r="F330" s="49" t="s">
        <v>2788</v>
      </c>
      <c r="G330" s="49">
        <v>200</v>
      </c>
      <c r="H330" s="49" t="s">
        <v>2789</v>
      </c>
      <c r="I330" s="49">
        <v>4</v>
      </c>
      <c r="L330" s="63" t="s">
        <v>2990</v>
      </c>
      <c r="N330" s="16"/>
    </row>
    <row r="331" spans="1:14" s="19" customFormat="1">
      <c r="A331" s="84" t="s">
        <v>2786</v>
      </c>
      <c r="B331" s="84">
        <v>550074326</v>
      </c>
      <c r="C331" s="84" t="s">
        <v>136</v>
      </c>
      <c r="D331" s="84" t="s">
        <v>170</v>
      </c>
      <c r="E331" s="85">
        <v>7396</v>
      </c>
      <c r="F331" s="84" t="s">
        <v>2788</v>
      </c>
      <c r="G331" s="84">
        <v>7.8</v>
      </c>
      <c r="H331" s="84" t="s">
        <v>2789</v>
      </c>
      <c r="I331" s="19">
        <v>48</v>
      </c>
      <c r="J331" s="19">
        <v>48</v>
      </c>
      <c r="L331" s="70" t="s">
        <v>170</v>
      </c>
      <c r="N331" s="23"/>
    </row>
    <row r="332" spans="1:14">
      <c r="A332" s="49" t="s">
        <v>2786</v>
      </c>
      <c r="B332" s="49">
        <v>550074569</v>
      </c>
      <c r="C332" s="49" t="s">
        <v>162</v>
      </c>
      <c r="D332" s="49" t="s">
        <v>174</v>
      </c>
      <c r="E332" s="51" t="s">
        <v>2968</v>
      </c>
      <c r="F332" s="49" t="s">
        <v>2788</v>
      </c>
      <c r="G332" s="49">
        <v>20</v>
      </c>
      <c r="H332" s="49" t="s">
        <v>2789</v>
      </c>
      <c r="I332" s="49">
        <v>24</v>
      </c>
      <c r="L332" s="63" t="s">
        <v>2991</v>
      </c>
      <c r="N332" s="16"/>
    </row>
    <row r="333" spans="1:14">
      <c r="A333" s="49" t="s">
        <v>2786</v>
      </c>
      <c r="B333" s="49">
        <v>550074568</v>
      </c>
      <c r="C333" s="49" t="s">
        <v>137</v>
      </c>
      <c r="D333" s="49" t="s">
        <v>174</v>
      </c>
      <c r="E333" s="51">
        <v>19976</v>
      </c>
      <c r="F333" s="49" t="s">
        <v>2788</v>
      </c>
      <c r="G333" s="49">
        <v>20</v>
      </c>
      <c r="H333" s="49" t="s">
        <v>2789</v>
      </c>
      <c r="I333" s="49">
        <v>24</v>
      </c>
      <c r="L333" s="63" t="s">
        <v>2991</v>
      </c>
      <c r="N333" s="16"/>
    </row>
    <row r="334" spans="1:14">
      <c r="A334" s="49" t="s">
        <v>2786</v>
      </c>
      <c r="B334" s="49">
        <v>550074570</v>
      </c>
      <c r="C334" s="49" t="s">
        <v>138</v>
      </c>
      <c r="D334" s="49" t="s">
        <v>174</v>
      </c>
      <c r="E334" s="51">
        <v>19382</v>
      </c>
      <c r="F334" s="49" t="s">
        <v>2788</v>
      </c>
      <c r="G334" s="49">
        <v>20</v>
      </c>
      <c r="H334" s="49" t="s">
        <v>2789</v>
      </c>
      <c r="I334" s="49">
        <v>24</v>
      </c>
      <c r="L334" s="63" t="s">
        <v>2991</v>
      </c>
      <c r="N334" s="16"/>
    </row>
    <row r="335" spans="1:14">
      <c r="A335" s="49" t="s">
        <v>2786</v>
      </c>
      <c r="B335" s="49">
        <v>550044361</v>
      </c>
      <c r="C335" s="49" t="s">
        <v>2969</v>
      </c>
      <c r="D335" s="49" t="s">
        <v>174</v>
      </c>
      <c r="E335" s="51">
        <v>19536</v>
      </c>
      <c r="F335" s="49" t="s">
        <v>2788</v>
      </c>
      <c r="G335" s="49">
        <v>20</v>
      </c>
      <c r="H335" s="49" t="s">
        <v>2789</v>
      </c>
      <c r="I335" s="49">
        <v>24</v>
      </c>
      <c r="L335" s="63" t="s">
        <v>2991</v>
      </c>
      <c r="N335" s="16"/>
    </row>
    <row r="336" spans="1:14">
      <c r="A336" s="49" t="s">
        <v>2786</v>
      </c>
      <c r="B336" s="49">
        <v>550070753</v>
      </c>
      <c r="C336" s="49" t="s">
        <v>2970</v>
      </c>
      <c r="D336" s="49" t="s">
        <v>174</v>
      </c>
      <c r="E336" s="51">
        <v>241520</v>
      </c>
      <c r="F336" s="49" t="s">
        <v>2788</v>
      </c>
      <c r="G336" s="49">
        <v>209</v>
      </c>
      <c r="H336" s="49" t="s">
        <v>2789</v>
      </c>
      <c r="I336" s="49">
        <v>4</v>
      </c>
      <c r="L336" s="63" t="s">
        <v>2990</v>
      </c>
      <c r="N336" s="16"/>
    </row>
    <row r="337" spans="1:12" ht="12" customHeight="1">
      <c r="A337" s="49" t="s">
        <v>2786</v>
      </c>
      <c r="B337" s="49">
        <v>550070040</v>
      </c>
      <c r="C337" s="49" t="s">
        <v>2971</v>
      </c>
      <c r="D337" s="49" t="s">
        <v>174</v>
      </c>
      <c r="E337" s="51">
        <v>23518</v>
      </c>
      <c r="F337" s="49" t="s">
        <v>2788</v>
      </c>
      <c r="G337" s="49">
        <v>20</v>
      </c>
      <c r="H337" s="49" t="s">
        <v>2789</v>
      </c>
      <c r="I337" s="49">
        <v>24</v>
      </c>
      <c r="L337" s="63" t="s">
        <v>2991</v>
      </c>
    </row>
    <row r="338" spans="1:12">
      <c r="A338" s="49" t="s">
        <v>2786</v>
      </c>
      <c r="B338" s="49">
        <v>550025122</v>
      </c>
      <c r="C338" s="49" t="s">
        <v>2972</v>
      </c>
      <c r="D338" s="49" t="s">
        <v>174</v>
      </c>
      <c r="E338" s="51">
        <v>965472</v>
      </c>
      <c r="F338" s="49" t="s">
        <v>2788</v>
      </c>
      <c r="G338" s="49">
        <v>1000</v>
      </c>
      <c r="H338" s="49" t="s">
        <v>2789</v>
      </c>
      <c r="I338" s="49">
        <v>1</v>
      </c>
      <c r="L338" s="63" t="s">
        <v>273</v>
      </c>
    </row>
    <row r="339" spans="1:12" ht="12" customHeight="1">
      <c r="A339" s="49" t="s">
        <v>2786</v>
      </c>
      <c r="B339" s="49">
        <v>550074727</v>
      </c>
      <c r="C339" s="49" t="s">
        <v>140</v>
      </c>
      <c r="D339" s="49" t="s">
        <v>174</v>
      </c>
      <c r="E339" s="51">
        <v>202019</v>
      </c>
      <c r="F339" s="49" t="s">
        <v>2788</v>
      </c>
      <c r="G339" s="49">
        <v>209</v>
      </c>
      <c r="H339" s="49" t="s">
        <v>2789</v>
      </c>
      <c r="I339" s="49">
        <v>4</v>
      </c>
      <c r="L339" s="63" t="s">
        <v>2990</v>
      </c>
    </row>
    <row r="340" spans="1:12" ht="12" customHeight="1">
      <c r="A340" s="49" t="s">
        <v>2786</v>
      </c>
      <c r="B340" s="49">
        <v>550074573</v>
      </c>
      <c r="C340" s="49" t="s">
        <v>2973</v>
      </c>
      <c r="D340" s="49" t="s">
        <v>174</v>
      </c>
      <c r="E340" s="51">
        <v>196128</v>
      </c>
      <c r="F340" s="49" t="s">
        <v>2788</v>
      </c>
      <c r="G340" s="49">
        <v>200</v>
      </c>
      <c r="H340" s="49" t="s">
        <v>2789</v>
      </c>
      <c r="I340" s="49">
        <v>4</v>
      </c>
      <c r="L340" s="63" t="s">
        <v>2990</v>
      </c>
    </row>
    <row r="341" spans="1:12" ht="12" customHeight="1">
      <c r="A341" s="49" t="s">
        <v>2786</v>
      </c>
      <c r="B341" s="49">
        <v>550074572</v>
      </c>
      <c r="C341" s="49" t="s">
        <v>161</v>
      </c>
      <c r="D341" s="49" t="s">
        <v>174</v>
      </c>
      <c r="E341" s="51">
        <v>190296</v>
      </c>
      <c r="F341" s="49" t="s">
        <v>2788</v>
      </c>
      <c r="G341" s="49">
        <v>200</v>
      </c>
      <c r="H341" s="49" t="s">
        <v>2789</v>
      </c>
      <c r="I341" s="49">
        <v>4</v>
      </c>
      <c r="L341" s="63" t="s">
        <v>2990</v>
      </c>
    </row>
    <row r="342" spans="1:12" ht="12" customHeight="1">
      <c r="A342" s="49" t="s">
        <v>2786</v>
      </c>
      <c r="B342" s="49">
        <v>550075433</v>
      </c>
      <c r="C342" s="49" t="s">
        <v>2974</v>
      </c>
      <c r="D342" s="49" t="s">
        <v>170</v>
      </c>
      <c r="E342" s="51">
        <v>11075</v>
      </c>
      <c r="F342" s="49" t="s">
        <v>2788</v>
      </c>
      <c r="G342" s="49">
        <v>12</v>
      </c>
      <c r="H342" s="49" t="s">
        <v>2789</v>
      </c>
      <c r="I342" s="49">
        <v>44</v>
      </c>
      <c r="L342" s="49" t="s">
        <v>170</v>
      </c>
    </row>
    <row r="343" spans="1:12" ht="12" customHeight="1">
      <c r="A343" s="49" t="s">
        <v>2786</v>
      </c>
      <c r="B343" s="49">
        <v>550075434</v>
      </c>
      <c r="C343" s="49" t="s">
        <v>2975</v>
      </c>
      <c r="D343" s="49" t="s">
        <v>170</v>
      </c>
      <c r="E343" s="51">
        <v>11077</v>
      </c>
      <c r="F343" s="49" t="s">
        <v>2788</v>
      </c>
      <c r="G343" s="49">
        <v>12</v>
      </c>
      <c r="H343" s="49" t="s">
        <v>2789</v>
      </c>
      <c r="I343" s="49">
        <v>44</v>
      </c>
      <c r="L343" s="49" t="s">
        <v>170</v>
      </c>
    </row>
    <row r="344" spans="1:12" ht="12" customHeight="1">
      <c r="A344" s="49" t="s">
        <v>2786</v>
      </c>
      <c r="B344" s="49">
        <v>550075025</v>
      </c>
      <c r="C344" s="49" t="s">
        <v>169</v>
      </c>
      <c r="D344" s="49" t="s">
        <v>170</v>
      </c>
      <c r="E344" s="51">
        <v>8.64</v>
      </c>
      <c r="F344" s="49" t="s">
        <v>2788</v>
      </c>
      <c r="G344" s="49">
        <v>7.8</v>
      </c>
      <c r="H344" s="49" t="s">
        <v>2789</v>
      </c>
      <c r="I344" s="49">
        <v>48</v>
      </c>
      <c r="L344" s="49" t="s">
        <v>170</v>
      </c>
    </row>
    <row r="345" spans="1:12" ht="12" customHeight="1">
      <c r="A345" s="49" t="s">
        <v>2786</v>
      </c>
      <c r="B345" s="49">
        <v>550075956</v>
      </c>
      <c r="C345" s="49" t="s">
        <v>144</v>
      </c>
      <c r="D345" s="49" t="s">
        <v>174</v>
      </c>
      <c r="E345" s="51">
        <v>202015</v>
      </c>
      <c r="F345" s="49" t="s">
        <v>2788</v>
      </c>
      <c r="G345" s="49">
        <v>209</v>
      </c>
      <c r="H345" s="49" t="s">
        <v>2789</v>
      </c>
      <c r="I345" s="49">
        <v>4</v>
      </c>
      <c r="L345" s="63" t="s">
        <v>2990</v>
      </c>
    </row>
    <row r="346" spans="1:12" ht="12" customHeight="1">
      <c r="A346" s="49" t="s">
        <v>2786</v>
      </c>
      <c r="B346" s="49">
        <v>550076253</v>
      </c>
      <c r="C346" s="49" t="s">
        <v>145</v>
      </c>
      <c r="D346" s="49" t="s">
        <v>170</v>
      </c>
      <c r="E346" s="51">
        <v>2797</v>
      </c>
      <c r="F346" s="49" t="s">
        <v>2788</v>
      </c>
      <c r="G346" s="49">
        <v>2.88</v>
      </c>
      <c r="H346" s="49" t="s">
        <v>2789</v>
      </c>
      <c r="I346" s="49">
        <v>68</v>
      </c>
      <c r="L346" s="49" t="s">
        <v>170</v>
      </c>
    </row>
    <row r="347" spans="1:12" ht="12" customHeight="1">
      <c r="A347" s="49" t="s">
        <v>2786</v>
      </c>
      <c r="B347" s="49">
        <v>550075430</v>
      </c>
      <c r="C347" s="49" t="s">
        <v>141</v>
      </c>
      <c r="D347" s="49" t="s">
        <v>170</v>
      </c>
      <c r="E347" s="51">
        <v>11.22</v>
      </c>
      <c r="F347" s="49" t="s">
        <v>2788</v>
      </c>
      <c r="G347" s="49">
        <v>12</v>
      </c>
      <c r="H347" s="49" t="s">
        <v>2789</v>
      </c>
      <c r="I347" s="49">
        <v>44</v>
      </c>
      <c r="L347" s="49" t="s">
        <v>170</v>
      </c>
    </row>
    <row r="348" spans="1:12" ht="12" customHeight="1">
      <c r="A348" s="49" t="s">
        <v>2786</v>
      </c>
      <c r="B348" s="49">
        <v>550076636</v>
      </c>
      <c r="C348" s="49" t="s">
        <v>147</v>
      </c>
      <c r="D348" s="49" t="s">
        <v>170</v>
      </c>
      <c r="E348" s="51">
        <v>5524</v>
      </c>
      <c r="F348" s="49" t="s">
        <v>2788</v>
      </c>
      <c r="G348" s="49">
        <v>6</v>
      </c>
      <c r="H348" s="49" t="s">
        <v>2789</v>
      </c>
      <c r="I348" s="49">
        <v>48</v>
      </c>
      <c r="L348" s="49" t="s">
        <v>170</v>
      </c>
    </row>
    <row r="349" spans="1:12" ht="12" customHeight="1">
      <c r="A349" s="49" t="s">
        <v>2786</v>
      </c>
      <c r="B349" s="49">
        <v>550076635</v>
      </c>
      <c r="C349" s="49" t="s">
        <v>146</v>
      </c>
      <c r="D349" s="49" t="s">
        <v>170</v>
      </c>
      <c r="E349" s="51">
        <v>5504</v>
      </c>
      <c r="F349" s="49" t="s">
        <v>2788</v>
      </c>
      <c r="G349" s="49">
        <v>6</v>
      </c>
      <c r="H349" s="49" t="s">
        <v>2789</v>
      </c>
      <c r="I349" s="49">
        <v>48</v>
      </c>
      <c r="L349" s="49" t="s">
        <v>170</v>
      </c>
    </row>
    <row r="350" spans="1:12" ht="12" customHeight="1">
      <c r="A350" s="49" t="s">
        <v>2786</v>
      </c>
      <c r="B350" s="49">
        <v>550075617</v>
      </c>
      <c r="C350" s="49" t="s">
        <v>2976</v>
      </c>
      <c r="D350" s="49" t="s">
        <v>174</v>
      </c>
      <c r="E350" s="51" t="s">
        <v>2977</v>
      </c>
      <c r="F350" s="49" t="s">
        <v>2788</v>
      </c>
      <c r="G350" s="49">
        <v>1000</v>
      </c>
      <c r="H350" s="49" t="s">
        <v>2789</v>
      </c>
      <c r="I350" s="49">
        <v>1</v>
      </c>
      <c r="L350" s="49" t="s">
        <v>273</v>
      </c>
    </row>
    <row r="351" spans="1:12" ht="12" customHeight="1">
      <c r="A351" s="49" t="s">
        <v>2786</v>
      </c>
      <c r="B351" s="49">
        <v>550075616</v>
      </c>
      <c r="C351" s="49" t="s">
        <v>2978</v>
      </c>
      <c r="D351" s="49" t="s">
        <v>174</v>
      </c>
      <c r="E351" s="51">
        <v>238005</v>
      </c>
      <c r="F351" s="49" t="s">
        <v>2788</v>
      </c>
      <c r="G351" s="49">
        <v>205</v>
      </c>
      <c r="H351" s="49" t="s">
        <v>2789</v>
      </c>
      <c r="I351" s="49">
        <v>4</v>
      </c>
      <c r="L351" s="63" t="s">
        <v>2990</v>
      </c>
    </row>
    <row r="352" spans="1:12" ht="12" customHeight="1">
      <c r="A352" s="49" t="s">
        <v>2786</v>
      </c>
      <c r="B352" s="49">
        <v>550077345</v>
      </c>
      <c r="C352" s="49" t="s">
        <v>150</v>
      </c>
      <c r="D352" s="49" t="s">
        <v>170</v>
      </c>
      <c r="E352" s="51">
        <v>9272</v>
      </c>
      <c r="F352" s="49" t="s">
        <v>2788</v>
      </c>
      <c r="G352" s="49">
        <v>9.6</v>
      </c>
      <c r="H352" s="49" t="s">
        <v>2789</v>
      </c>
      <c r="I352" s="49">
        <v>48</v>
      </c>
      <c r="L352" s="49" t="s">
        <v>170</v>
      </c>
    </row>
    <row r="353" spans="1:12" ht="12" customHeight="1">
      <c r="A353" s="49" t="s">
        <v>2786</v>
      </c>
      <c r="B353" s="49">
        <v>550077346</v>
      </c>
      <c r="C353" s="49" t="s">
        <v>151</v>
      </c>
      <c r="D353" s="49" t="s">
        <v>170</v>
      </c>
      <c r="E353" s="51">
        <v>11326</v>
      </c>
      <c r="F353" s="49" t="s">
        <v>2788</v>
      </c>
      <c r="G353" s="49">
        <v>12</v>
      </c>
      <c r="H353" s="49" t="s">
        <v>2789</v>
      </c>
      <c r="I353" s="49">
        <v>44</v>
      </c>
      <c r="L353" s="49" t="s">
        <v>170</v>
      </c>
    </row>
    <row r="354" spans="1:12" ht="12" customHeight="1">
      <c r="A354" s="49" t="s">
        <v>2786</v>
      </c>
      <c r="B354" s="49">
        <v>550077344</v>
      </c>
      <c r="C354" s="49" t="s">
        <v>149</v>
      </c>
      <c r="D354" s="49" t="s">
        <v>170</v>
      </c>
      <c r="E354" s="51">
        <v>11590</v>
      </c>
      <c r="F354" s="49" t="s">
        <v>2788</v>
      </c>
      <c r="G354" s="49">
        <v>12</v>
      </c>
      <c r="H354" s="49" t="s">
        <v>2789</v>
      </c>
      <c r="I354" s="49">
        <v>44</v>
      </c>
      <c r="L354" s="49" t="s">
        <v>170</v>
      </c>
    </row>
    <row r="355" spans="1:12" ht="12" customHeight="1">
      <c r="A355" s="49" t="s">
        <v>2786</v>
      </c>
      <c r="B355" s="49">
        <v>550077347</v>
      </c>
      <c r="C355" s="49" t="s">
        <v>152</v>
      </c>
      <c r="D355" s="49" t="s">
        <v>170</v>
      </c>
      <c r="E355" s="51">
        <v>9060</v>
      </c>
      <c r="F355" s="49" t="s">
        <v>2788</v>
      </c>
      <c r="G355" s="49">
        <v>9.6</v>
      </c>
      <c r="H355" s="49" t="s">
        <v>2789</v>
      </c>
      <c r="I355" s="49">
        <v>48</v>
      </c>
      <c r="L355" s="49" t="s">
        <v>170</v>
      </c>
    </row>
    <row r="356" spans="1:12" ht="12" customHeight="1">
      <c r="A356" s="49" t="s">
        <v>2786</v>
      </c>
      <c r="B356" s="49">
        <v>550077499</v>
      </c>
      <c r="C356" s="49" t="s">
        <v>153</v>
      </c>
      <c r="D356" s="49" t="s">
        <v>170</v>
      </c>
      <c r="E356" s="51">
        <v>14731</v>
      </c>
      <c r="F356" s="49" t="s">
        <v>2788</v>
      </c>
      <c r="G356" s="49">
        <v>16</v>
      </c>
      <c r="H356" s="49" t="s">
        <v>2789</v>
      </c>
      <c r="I356" s="49">
        <v>36</v>
      </c>
      <c r="L356" s="49" t="s">
        <v>170</v>
      </c>
    </row>
    <row r="357" spans="1:12" ht="12" customHeight="1">
      <c r="A357" s="49" t="s">
        <v>2786</v>
      </c>
      <c r="B357" s="49">
        <v>550077498</v>
      </c>
      <c r="C357" s="49" t="s">
        <v>183</v>
      </c>
      <c r="D357" s="49" t="s">
        <v>170</v>
      </c>
      <c r="E357" s="51">
        <v>11048</v>
      </c>
      <c r="F357" s="49" t="s">
        <v>2788</v>
      </c>
      <c r="G357" s="49">
        <v>12</v>
      </c>
      <c r="H357" s="49" t="s">
        <v>2789</v>
      </c>
      <c r="I357" s="49">
        <v>44</v>
      </c>
      <c r="L357" s="49" t="s">
        <v>170</v>
      </c>
    </row>
    <row r="358" spans="1:12" ht="12" customHeight="1">
      <c r="A358" s="49" t="s">
        <v>2786</v>
      </c>
      <c r="B358" s="49">
        <v>550074208</v>
      </c>
      <c r="C358" s="49" t="s">
        <v>158</v>
      </c>
      <c r="D358" s="49" t="s">
        <v>174</v>
      </c>
      <c r="E358" s="51">
        <v>178794</v>
      </c>
      <c r="F358" s="49" t="s">
        <v>2788</v>
      </c>
      <c r="G358" s="49">
        <v>180</v>
      </c>
      <c r="H358" s="49" t="s">
        <v>2789</v>
      </c>
      <c r="I358" s="49">
        <v>4</v>
      </c>
      <c r="L358" s="63" t="s">
        <v>2990</v>
      </c>
    </row>
    <row r="359" spans="1:12" ht="12" customHeight="1">
      <c r="A359" s="49" t="s">
        <v>2786</v>
      </c>
      <c r="B359" s="2">
        <v>550077927</v>
      </c>
      <c r="C359" s="2" t="s">
        <v>184</v>
      </c>
      <c r="D359" s="49" t="s">
        <v>170</v>
      </c>
      <c r="E359" s="51"/>
      <c r="F359" s="49"/>
      <c r="G359" s="49">
        <f>4*4</f>
        <v>16</v>
      </c>
      <c r="H359" s="49"/>
      <c r="I359" s="49"/>
      <c r="L359" s="49" t="s">
        <v>170</v>
      </c>
    </row>
    <row r="360" spans="1:12" ht="12" customHeight="1">
      <c r="A360" s="49" t="s">
        <v>2786</v>
      </c>
      <c r="B360" s="24">
        <v>550077627</v>
      </c>
      <c r="C360" s="24" t="s">
        <v>198</v>
      </c>
      <c r="D360" s="49" t="s">
        <v>170</v>
      </c>
      <c r="E360" s="51"/>
      <c r="F360" s="49"/>
      <c r="G360" s="49">
        <v>12</v>
      </c>
      <c r="H360" s="49"/>
      <c r="I360" s="49"/>
      <c r="L360" s="49" t="s">
        <v>170</v>
      </c>
    </row>
    <row r="361" spans="1:12" ht="12" customHeight="1">
      <c r="A361" s="215"/>
      <c r="B361" s="212">
        <v>550076426</v>
      </c>
      <c r="C361" s="213" t="s">
        <v>192</v>
      </c>
      <c r="D361" s="215"/>
      <c r="E361" s="216"/>
      <c r="F361" s="215"/>
      <c r="G361" s="215"/>
      <c r="H361" s="215"/>
      <c r="I361" s="215">
        <v>1</v>
      </c>
      <c r="L361" s="215"/>
    </row>
    <row r="362" spans="1:12" ht="12" customHeight="1">
      <c r="A362" s="49"/>
      <c r="B362" s="34">
        <v>550043469</v>
      </c>
      <c r="C362" s="34" t="s">
        <v>188</v>
      </c>
      <c r="D362" s="49" t="s">
        <v>170</v>
      </c>
      <c r="E362" s="51"/>
      <c r="F362" s="49"/>
      <c r="G362" s="49"/>
      <c r="H362" s="49"/>
      <c r="I362" s="49"/>
      <c r="L362" s="49"/>
    </row>
    <row r="363" spans="1:12" ht="12" customHeight="1">
      <c r="A363" s="49"/>
      <c r="B363" s="63">
        <v>550053105</v>
      </c>
      <c r="C363" s="63" t="s">
        <v>190</v>
      </c>
      <c r="D363" s="49" t="s">
        <v>170</v>
      </c>
      <c r="E363" s="51"/>
      <c r="F363" s="49"/>
      <c r="G363" s="49"/>
      <c r="H363" s="49"/>
      <c r="I363" s="49"/>
      <c r="L363" s="49"/>
    </row>
    <row r="364" spans="1:12" ht="12" customHeight="1">
      <c r="A364" s="49"/>
      <c r="B364" s="50"/>
      <c r="C364" s="50"/>
      <c r="D364" s="49"/>
      <c r="E364" s="51"/>
      <c r="F364" s="49"/>
      <c r="G364" s="49"/>
      <c r="H364" s="49"/>
      <c r="I364" s="49"/>
      <c r="L364" s="49"/>
    </row>
    <row r="365" spans="1:12" ht="12" customHeight="1">
      <c r="A365" s="49"/>
      <c r="B365" s="50"/>
      <c r="C365" s="50"/>
      <c r="D365" s="49"/>
      <c r="E365" s="51"/>
      <c r="F365" s="49"/>
      <c r="G365" s="49"/>
      <c r="H365" s="49"/>
      <c r="I365" s="49"/>
      <c r="L365" s="49"/>
    </row>
    <row r="366" spans="1:12" ht="12" customHeight="1">
      <c r="A366" s="49"/>
      <c r="B366" s="49"/>
      <c r="C366" s="49"/>
      <c r="D366" s="49"/>
      <c r="E366" s="51"/>
      <c r="F366" s="49"/>
      <c r="G366" s="49"/>
      <c r="H366" s="49"/>
      <c r="I366" s="49"/>
      <c r="L366" s="63"/>
    </row>
    <row r="367" spans="1:12" ht="12" customHeight="1">
      <c r="A367" s="49" t="s">
        <v>2786</v>
      </c>
      <c r="B367" s="49">
        <v>550077628</v>
      </c>
      <c r="C367" s="49" t="s">
        <v>155</v>
      </c>
      <c r="D367" s="49" t="s">
        <v>170</v>
      </c>
      <c r="E367" s="51">
        <v>14715</v>
      </c>
      <c r="F367" s="49" t="s">
        <v>2788</v>
      </c>
      <c r="G367" s="49">
        <v>16</v>
      </c>
      <c r="H367" s="49" t="s">
        <v>2789</v>
      </c>
      <c r="I367" s="49">
        <v>36</v>
      </c>
      <c r="L367" s="49" t="s">
        <v>170</v>
      </c>
    </row>
    <row r="368" spans="1:12" ht="12" customHeight="1">
      <c r="A368" s="49" t="s">
        <v>2786</v>
      </c>
      <c r="B368" s="49">
        <v>550077627</v>
      </c>
      <c r="C368" s="49" t="s">
        <v>198</v>
      </c>
      <c r="D368" s="49" t="s">
        <v>170</v>
      </c>
      <c r="E368" s="51">
        <v>11037</v>
      </c>
      <c r="F368" s="49" t="s">
        <v>2788</v>
      </c>
      <c r="G368" s="49">
        <v>12</v>
      </c>
      <c r="H368" s="49" t="s">
        <v>2789</v>
      </c>
      <c r="I368" s="49">
        <v>44</v>
      </c>
      <c r="L368" s="49" t="s">
        <v>170</v>
      </c>
    </row>
  </sheetData>
  <conditionalFormatting sqref="B257 B264">
    <cfRule type="duplicateValues" dxfId="37" priority="35"/>
  </conditionalFormatting>
  <conditionalFormatting sqref="B258:B263">
    <cfRule type="duplicateValues" dxfId="36" priority="34"/>
  </conditionalFormatting>
  <conditionalFormatting sqref="B266:B267">
    <cfRule type="duplicateValues" dxfId="35" priority="33"/>
  </conditionalFormatting>
  <conditionalFormatting sqref="B268:B269">
    <cfRule type="duplicateValues" dxfId="34" priority="32"/>
  </conditionalFormatting>
  <conditionalFormatting sqref="B270">
    <cfRule type="duplicateValues" dxfId="33" priority="31"/>
  </conditionalFormatting>
  <conditionalFormatting sqref="B271">
    <cfRule type="duplicateValues" dxfId="32" priority="30"/>
  </conditionalFormatting>
  <conditionalFormatting sqref="B272">
    <cfRule type="duplicateValues" dxfId="31" priority="29"/>
  </conditionalFormatting>
  <conditionalFormatting sqref="B273:B275">
    <cfRule type="duplicateValues" dxfId="30" priority="28"/>
  </conditionalFormatting>
  <conditionalFormatting sqref="B276">
    <cfRule type="duplicateValues" dxfId="29" priority="27"/>
  </conditionalFormatting>
  <conditionalFormatting sqref="B277:B285">
    <cfRule type="duplicateValues" dxfId="28" priority="26"/>
  </conditionalFormatting>
  <conditionalFormatting sqref="B286">
    <cfRule type="duplicateValues" dxfId="27" priority="22"/>
    <cfRule type="duplicateValues" dxfId="26" priority="23"/>
  </conditionalFormatting>
  <conditionalFormatting sqref="B287">
    <cfRule type="duplicateValues" dxfId="25" priority="21"/>
  </conditionalFormatting>
  <conditionalFormatting sqref="B288:B289">
    <cfRule type="duplicateValues" dxfId="24" priority="20"/>
  </conditionalFormatting>
  <conditionalFormatting sqref="B290:B307">
    <cfRule type="duplicateValues" dxfId="23" priority="19"/>
  </conditionalFormatting>
  <conditionalFormatting sqref="B308:B310">
    <cfRule type="duplicateValues" dxfId="22" priority="15"/>
    <cfRule type="duplicateValues" dxfId="21" priority="16"/>
  </conditionalFormatting>
  <conditionalFormatting sqref="B311:B312">
    <cfRule type="duplicateValues" dxfId="20" priority="13"/>
    <cfRule type="duplicateValues" dxfId="19" priority="14"/>
  </conditionalFormatting>
  <conditionalFormatting sqref="B314">
    <cfRule type="duplicateValues" dxfId="18" priority="11"/>
    <cfRule type="duplicateValues" dxfId="17" priority="12"/>
  </conditionalFormatting>
  <conditionalFormatting sqref="B320:B358 B366:B368">
    <cfRule type="duplicateValues" dxfId="16" priority="9"/>
    <cfRule type="duplicateValues" dxfId="15" priority="10"/>
  </conditionalFormatting>
  <conditionalFormatting sqref="B363">
    <cfRule type="duplicateValues" dxfId="14" priority="1"/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</conditionalFormatting>
  <conditionalFormatting sqref="B366:B1048576 B1:B358">
    <cfRule type="duplicateValues" dxfId="8" priority="7"/>
    <cfRule type="duplicateValues" dxfId="7" priority="8"/>
  </conditionalFormatting>
  <conditionalFormatting sqref="B369:B1048576 B2:B307 B313 B315:B319">
    <cfRule type="duplicateValues" dxfId="6" priority="17"/>
    <cfRule type="duplicateValues" dxfId="5" priority="18"/>
  </conditionalFormatting>
  <conditionalFormatting sqref="B369:B1048576 B287:B289 B2:B285 B313 B315:B319">
    <cfRule type="duplicateValues" dxfId="4" priority="25"/>
    <cfRule type="duplicateValues" dxfId="3" priority="24"/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2:K32"/>
  <sheetViews>
    <sheetView workbookViewId="0">
      <pane ySplit="2" topLeftCell="A3" activePane="bottomLeft" state="frozen"/>
      <selection pane="bottomLeft" activeCell="J4" sqref="J4"/>
    </sheetView>
  </sheetViews>
  <sheetFormatPr defaultRowHeight="14.4"/>
  <cols>
    <col min="2" max="2" width="4.77734375" bestFit="1" customWidth="1"/>
    <col min="3" max="3" width="9.77734375" bestFit="1" customWidth="1"/>
    <col min="4" max="4" width="36.77734375" bestFit="1" customWidth="1"/>
    <col min="5" max="5" width="14.5546875" bestFit="1" customWidth="1"/>
    <col min="6" max="6" width="5.44140625" bestFit="1" customWidth="1"/>
    <col min="7" max="7" width="18.21875" bestFit="1" customWidth="1"/>
    <col min="8" max="8" width="7.21875" bestFit="1" customWidth="1"/>
    <col min="9" max="9" width="5.21875" style="1" customWidth="1"/>
    <col min="10" max="10" width="5.5546875" customWidth="1"/>
    <col min="11" max="11" width="52.77734375" bestFit="1" customWidth="1"/>
  </cols>
  <sheetData>
    <row r="2" spans="1:11">
      <c r="A2" t="s">
        <v>364</v>
      </c>
      <c r="B2" s="39" t="s">
        <v>2979</v>
      </c>
      <c r="C2" s="39" t="s">
        <v>2</v>
      </c>
      <c r="D2" s="39" t="s">
        <v>3</v>
      </c>
      <c r="E2" s="39" t="s">
        <v>4</v>
      </c>
      <c r="F2" s="39" t="s">
        <v>5</v>
      </c>
      <c r="G2" s="39" t="s">
        <v>2782</v>
      </c>
      <c r="H2" s="39" t="s">
        <v>2981</v>
      </c>
      <c r="I2" s="46" t="s">
        <v>2982</v>
      </c>
      <c r="J2" s="26" t="s">
        <v>2983</v>
      </c>
      <c r="K2" s="25" t="s">
        <v>365</v>
      </c>
    </row>
    <row r="3" spans="1:11">
      <c r="A3">
        <f t="shared" ref="A3:A32" si="0">COUNTIF($C$3:$C$73,C3)</f>
        <v>1</v>
      </c>
      <c r="B3" s="34" t="s">
        <v>2987</v>
      </c>
      <c r="C3" s="34">
        <v>550071396</v>
      </c>
      <c r="D3" s="34" t="s">
        <v>133</v>
      </c>
      <c r="E3" s="34" t="s">
        <v>8</v>
      </c>
      <c r="F3" s="34" t="s">
        <v>9</v>
      </c>
      <c r="G3" s="34" t="s">
        <v>170</v>
      </c>
      <c r="H3" s="35">
        <v>88</v>
      </c>
      <c r="I3" s="54">
        <v>88</v>
      </c>
      <c r="J3" s="30">
        <f>I3-H3</f>
        <v>0</v>
      </c>
      <c r="K3" s="29"/>
    </row>
    <row r="4" spans="1:11">
      <c r="A4">
        <f t="shared" si="0"/>
        <v>1</v>
      </c>
      <c r="B4" s="34" t="s">
        <v>2987</v>
      </c>
      <c r="C4" s="34">
        <v>550062463</v>
      </c>
      <c r="D4" s="34" t="s">
        <v>120</v>
      </c>
      <c r="E4" s="34" t="s">
        <v>8</v>
      </c>
      <c r="F4" s="34" t="s">
        <v>9</v>
      </c>
      <c r="G4" s="34" t="s">
        <v>170</v>
      </c>
      <c r="H4" s="35">
        <v>28</v>
      </c>
      <c r="I4" s="54">
        <v>28</v>
      </c>
      <c r="J4" s="30">
        <f t="shared" ref="J4:J32" si="1">I4-H4</f>
        <v>0</v>
      </c>
      <c r="K4" s="29"/>
    </row>
    <row r="5" spans="1:11">
      <c r="A5">
        <f t="shared" si="0"/>
        <v>1</v>
      </c>
      <c r="B5" s="34" t="s">
        <v>2987</v>
      </c>
      <c r="C5" s="34">
        <v>550062460</v>
      </c>
      <c r="D5" s="34" t="s">
        <v>119</v>
      </c>
      <c r="E5" s="34" t="s">
        <v>8</v>
      </c>
      <c r="F5" s="34" t="s">
        <v>9</v>
      </c>
      <c r="G5" s="34" t="s">
        <v>170</v>
      </c>
      <c r="H5" s="35">
        <v>27</v>
      </c>
      <c r="I5" s="54">
        <v>27</v>
      </c>
      <c r="J5" s="30">
        <f t="shared" si="1"/>
        <v>0</v>
      </c>
      <c r="K5" s="29"/>
    </row>
    <row r="6" spans="1:11">
      <c r="A6">
        <f t="shared" si="0"/>
        <v>1</v>
      </c>
      <c r="B6" s="34" t="s">
        <v>2987</v>
      </c>
      <c r="C6" s="34">
        <v>550025669</v>
      </c>
      <c r="D6" s="34" t="s">
        <v>53</v>
      </c>
      <c r="E6" s="34" t="s">
        <v>8</v>
      </c>
      <c r="F6" s="34" t="s">
        <v>9</v>
      </c>
      <c r="G6" s="34" t="s">
        <v>174</v>
      </c>
      <c r="H6" s="35">
        <v>6</v>
      </c>
      <c r="I6" s="54">
        <v>6</v>
      </c>
      <c r="J6" s="30">
        <f t="shared" si="1"/>
        <v>0</v>
      </c>
      <c r="K6" s="29"/>
    </row>
    <row r="7" spans="1:11">
      <c r="A7">
        <f t="shared" si="0"/>
        <v>1</v>
      </c>
      <c r="B7" s="34" t="s">
        <v>2987</v>
      </c>
      <c r="C7" s="34">
        <v>550069888</v>
      </c>
      <c r="D7" s="34" t="s">
        <v>22</v>
      </c>
      <c r="E7" s="34" t="s">
        <v>8</v>
      </c>
      <c r="F7" s="34" t="s">
        <v>9</v>
      </c>
      <c r="G7" s="34" t="s">
        <v>170</v>
      </c>
      <c r="H7" s="35">
        <v>6</v>
      </c>
      <c r="I7" s="54">
        <v>6</v>
      </c>
      <c r="J7" s="30">
        <f t="shared" si="1"/>
        <v>0</v>
      </c>
      <c r="K7" s="29"/>
    </row>
    <row r="8" spans="1:11">
      <c r="A8">
        <f t="shared" si="0"/>
        <v>1</v>
      </c>
      <c r="B8" s="34" t="s">
        <v>2987</v>
      </c>
      <c r="C8" s="34">
        <v>550044709</v>
      </c>
      <c r="D8" s="34" t="s">
        <v>14</v>
      </c>
      <c r="E8" s="34" t="s">
        <v>8</v>
      </c>
      <c r="F8" s="34" t="s">
        <v>9</v>
      </c>
      <c r="G8" s="34" t="s">
        <v>170</v>
      </c>
      <c r="H8" s="35">
        <v>5</v>
      </c>
      <c r="I8" s="54">
        <v>5</v>
      </c>
      <c r="J8" s="30">
        <f t="shared" si="1"/>
        <v>0</v>
      </c>
      <c r="K8" s="29"/>
    </row>
    <row r="9" spans="1:11">
      <c r="A9">
        <f t="shared" si="0"/>
        <v>1</v>
      </c>
      <c r="B9" s="34" t="s">
        <v>2987</v>
      </c>
      <c r="C9" s="34">
        <v>550059937</v>
      </c>
      <c r="D9" s="34" t="s">
        <v>156</v>
      </c>
      <c r="E9" s="34" t="s">
        <v>8</v>
      </c>
      <c r="F9" s="34" t="s">
        <v>9</v>
      </c>
      <c r="G9" s="34" t="s">
        <v>170</v>
      </c>
      <c r="H9" s="35">
        <v>5</v>
      </c>
      <c r="I9" s="54">
        <v>5</v>
      </c>
      <c r="J9" s="30">
        <f t="shared" si="1"/>
        <v>0</v>
      </c>
      <c r="K9" s="29"/>
    </row>
    <row r="10" spans="1:11">
      <c r="A10">
        <f t="shared" si="0"/>
        <v>1</v>
      </c>
      <c r="B10" s="34" t="s">
        <v>2987</v>
      </c>
      <c r="C10" s="34">
        <v>550072331</v>
      </c>
      <c r="D10" s="34" t="s">
        <v>134</v>
      </c>
      <c r="E10" s="34" t="s">
        <v>8</v>
      </c>
      <c r="F10" s="34" t="s">
        <v>9</v>
      </c>
      <c r="G10" s="34" t="s">
        <v>170</v>
      </c>
      <c r="H10" s="35">
        <v>5</v>
      </c>
      <c r="I10" s="54">
        <v>5</v>
      </c>
      <c r="J10" s="30">
        <f t="shared" si="1"/>
        <v>0</v>
      </c>
      <c r="K10" s="29"/>
    </row>
    <row r="11" spans="1:11">
      <c r="A11">
        <f t="shared" si="0"/>
        <v>1</v>
      </c>
      <c r="B11" s="34" t="s">
        <v>2987</v>
      </c>
      <c r="C11" s="34">
        <v>550062464</v>
      </c>
      <c r="D11" s="34" t="s">
        <v>18</v>
      </c>
      <c r="E11" s="34" t="s">
        <v>8</v>
      </c>
      <c r="F11" s="34" t="s">
        <v>9</v>
      </c>
      <c r="G11" s="34" t="s">
        <v>170</v>
      </c>
      <c r="H11" s="35">
        <v>4</v>
      </c>
      <c r="I11" s="54">
        <v>4</v>
      </c>
      <c r="J11" s="30">
        <f t="shared" si="1"/>
        <v>0</v>
      </c>
      <c r="K11" s="29"/>
    </row>
    <row r="12" spans="1:11">
      <c r="A12">
        <f t="shared" si="0"/>
        <v>1</v>
      </c>
      <c r="B12" s="34" t="s">
        <v>2987</v>
      </c>
      <c r="C12" s="34">
        <v>550038021</v>
      </c>
      <c r="D12" s="34" t="s">
        <v>71</v>
      </c>
      <c r="E12" s="34" t="s">
        <v>8</v>
      </c>
      <c r="F12" s="34" t="s">
        <v>9</v>
      </c>
      <c r="G12" s="34" t="s">
        <v>170</v>
      </c>
      <c r="H12" s="35">
        <v>3</v>
      </c>
      <c r="I12" s="54">
        <v>3</v>
      </c>
      <c r="J12" s="30">
        <f t="shared" si="1"/>
        <v>0</v>
      </c>
      <c r="K12" s="29"/>
    </row>
    <row r="13" spans="1:11">
      <c r="A13">
        <f t="shared" si="0"/>
        <v>1</v>
      </c>
      <c r="B13" s="34" t="s">
        <v>2987</v>
      </c>
      <c r="C13" s="34">
        <v>550058593</v>
      </c>
      <c r="D13" s="34" t="s">
        <v>13</v>
      </c>
      <c r="E13" s="34" t="s">
        <v>8</v>
      </c>
      <c r="F13" s="34" t="s">
        <v>9</v>
      </c>
      <c r="G13" s="34" t="s">
        <v>170</v>
      </c>
      <c r="H13" s="35">
        <v>2</v>
      </c>
      <c r="I13" s="54">
        <v>2</v>
      </c>
      <c r="J13" s="30">
        <f t="shared" si="1"/>
        <v>0</v>
      </c>
      <c r="K13" s="29"/>
    </row>
    <row r="14" spans="1:11">
      <c r="A14">
        <f t="shared" si="0"/>
        <v>1</v>
      </c>
      <c r="B14" s="34" t="s">
        <v>2987</v>
      </c>
      <c r="C14" s="34">
        <v>550062455</v>
      </c>
      <c r="D14" s="34" t="s">
        <v>17</v>
      </c>
      <c r="E14" s="34" t="s">
        <v>8</v>
      </c>
      <c r="F14" s="34" t="s">
        <v>9</v>
      </c>
      <c r="G14" s="34" t="s">
        <v>170</v>
      </c>
      <c r="H14" s="35">
        <v>2</v>
      </c>
      <c r="I14" s="54">
        <v>2</v>
      </c>
      <c r="J14" s="30">
        <f t="shared" si="1"/>
        <v>0</v>
      </c>
      <c r="K14" s="29"/>
    </row>
    <row r="15" spans="1:11">
      <c r="A15">
        <f t="shared" si="0"/>
        <v>1</v>
      </c>
      <c r="B15" s="34" t="s">
        <v>2987</v>
      </c>
      <c r="C15" s="34">
        <v>550062461</v>
      </c>
      <c r="D15" s="34" t="s">
        <v>7</v>
      </c>
      <c r="E15" s="34" t="s">
        <v>8</v>
      </c>
      <c r="F15" s="34" t="s">
        <v>9</v>
      </c>
      <c r="G15" s="34" t="s">
        <v>170</v>
      </c>
      <c r="H15" s="35">
        <v>2</v>
      </c>
      <c r="I15" s="54">
        <v>2</v>
      </c>
      <c r="J15" s="30">
        <f t="shared" si="1"/>
        <v>0</v>
      </c>
      <c r="K15" s="29"/>
    </row>
    <row r="16" spans="1:11">
      <c r="A16">
        <f t="shared" si="0"/>
        <v>1</v>
      </c>
      <c r="B16" s="34" t="s">
        <v>2987</v>
      </c>
      <c r="C16" s="34">
        <v>550062631</v>
      </c>
      <c r="D16" s="34" t="s">
        <v>178</v>
      </c>
      <c r="E16" s="34" t="s">
        <v>8</v>
      </c>
      <c r="F16" s="34" t="s">
        <v>9</v>
      </c>
      <c r="G16" s="34" t="s">
        <v>170</v>
      </c>
      <c r="H16" s="35">
        <v>2</v>
      </c>
      <c r="I16" s="54">
        <v>2</v>
      </c>
      <c r="J16" s="30">
        <f t="shared" si="1"/>
        <v>0</v>
      </c>
      <c r="K16" s="29"/>
    </row>
    <row r="17" spans="1:11">
      <c r="A17">
        <f t="shared" si="0"/>
        <v>1</v>
      </c>
      <c r="B17" s="34" t="s">
        <v>2987</v>
      </c>
      <c r="C17" s="34">
        <v>550069887</v>
      </c>
      <c r="D17" s="34" t="s">
        <v>29</v>
      </c>
      <c r="E17" s="34" t="s">
        <v>8</v>
      </c>
      <c r="F17" s="34" t="s">
        <v>9</v>
      </c>
      <c r="G17" s="34" t="s">
        <v>170</v>
      </c>
      <c r="H17" s="35">
        <v>2</v>
      </c>
      <c r="I17" s="54">
        <v>2</v>
      </c>
      <c r="J17" s="30">
        <f t="shared" si="1"/>
        <v>0</v>
      </c>
      <c r="K17" s="29"/>
    </row>
    <row r="18" spans="1:11">
      <c r="A18">
        <f t="shared" si="0"/>
        <v>1</v>
      </c>
      <c r="B18" s="34" t="s">
        <v>2987</v>
      </c>
      <c r="C18" s="34">
        <v>550070614</v>
      </c>
      <c r="D18" s="34" t="s">
        <v>11</v>
      </c>
      <c r="E18" s="34" t="s">
        <v>8</v>
      </c>
      <c r="F18" s="34" t="s">
        <v>9</v>
      </c>
      <c r="G18" s="34" t="s">
        <v>170</v>
      </c>
      <c r="H18" s="35">
        <v>2</v>
      </c>
      <c r="I18" s="54">
        <v>2</v>
      </c>
      <c r="J18" s="30">
        <f t="shared" si="1"/>
        <v>0</v>
      </c>
      <c r="K18" s="29"/>
    </row>
    <row r="19" spans="1:11">
      <c r="A19">
        <f t="shared" si="0"/>
        <v>1</v>
      </c>
      <c r="B19" s="34" t="s">
        <v>2987</v>
      </c>
      <c r="C19" s="34">
        <v>550072332</v>
      </c>
      <c r="D19" s="34" t="s">
        <v>135</v>
      </c>
      <c r="E19" s="34" t="s">
        <v>8</v>
      </c>
      <c r="F19" s="34" t="s">
        <v>9</v>
      </c>
      <c r="G19" s="34" t="s">
        <v>170</v>
      </c>
      <c r="H19" s="35">
        <v>2</v>
      </c>
      <c r="I19" s="54">
        <v>2</v>
      </c>
      <c r="J19" s="30">
        <f t="shared" si="1"/>
        <v>0</v>
      </c>
      <c r="K19" s="29"/>
    </row>
    <row r="20" spans="1:11">
      <c r="A20">
        <f t="shared" si="0"/>
        <v>1</v>
      </c>
      <c r="B20" s="34" t="s">
        <v>2987</v>
      </c>
      <c r="C20" s="34">
        <v>550024918</v>
      </c>
      <c r="D20" s="34" t="s">
        <v>182</v>
      </c>
      <c r="E20" s="34" t="s">
        <v>8</v>
      </c>
      <c r="F20" s="34" t="s">
        <v>9</v>
      </c>
      <c r="G20" s="34" t="s">
        <v>174</v>
      </c>
      <c r="H20" s="35">
        <v>1</v>
      </c>
      <c r="I20" s="54">
        <v>1</v>
      </c>
      <c r="J20" s="30">
        <f t="shared" si="1"/>
        <v>0</v>
      </c>
      <c r="K20" s="29"/>
    </row>
    <row r="21" spans="1:11">
      <c r="A21">
        <f t="shared" si="0"/>
        <v>1</v>
      </c>
      <c r="B21" s="34" t="s">
        <v>2987</v>
      </c>
      <c r="C21" s="34">
        <v>550037752</v>
      </c>
      <c r="D21" s="34" t="s">
        <v>70</v>
      </c>
      <c r="E21" s="34" t="s">
        <v>8</v>
      </c>
      <c r="F21" s="34" t="s">
        <v>9</v>
      </c>
      <c r="G21" s="34" t="s">
        <v>170</v>
      </c>
      <c r="H21" s="35">
        <v>1</v>
      </c>
      <c r="I21" s="54">
        <v>1</v>
      </c>
      <c r="J21" s="30">
        <f t="shared" si="1"/>
        <v>0</v>
      </c>
      <c r="K21" s="29"/>
    </row>
    <row r="22" spans="1:11">
      <c r="A22">
        <f t="shared" si="0"/>
        <v>1</v>
      </c>
      <c r="B22" s="34" t="s">
        <v>2987</v>
      </c>
      <c r="C22" s="34">
        <v>550044360</v>
      </c>
      <c r="D22" s="34" t="s">
        <v>80</v>
      </c>
      <c r="E22" s="34" t="s">
        <v>8</v>
      </c>
      <c r="F22" s="34" t="s">
        <v>9</v>
      </c>
      <c r="G22" s="34" t="s">
        <v>174</v>
      </c>
      <c r="H22" s="35">
        <v>1</v>
      </c>
      <c r="I22" s="54">
        <v>1</v>
      </c>
      <c r="J22" s="30">
        <f t="shared" si="1"/>
        <v>0</v>
      </c>
      <c r="K22" s="29"/>
    </row>
    <row r="23" spans="1:11">
      <c r="A23">
        <f t="shared" si="0"/>
        <v>1</v>
      </c>
      <c r="B23" s="34" t="s">
        <v>2987</v>
      </c>
      <c r="C23" s="34">
        <v>550044635</v>
      </c>
      <c r="D23" s="34" t="s">
        <v>85</v>
      </c>
      <c r="E23" s="34" t="s">
        <v>8</v>
      </c>
      <c r="F23" s="34" t="s">
        <v>9</v>
      </c>
      <c r="G23" s="34" t="s">
        <v>170</v>
      </c>
      <c r="H23" s="35">
        <v>1</v>
      </c>
      <c r="I23" s="54">
        <v>1</v>
      </c>
      <c r="J23" s="30">
        <f t="shared" si="1"/>
        <v>0</v>
      </c>
      <c r="K23" s="29"/>
    </row>
    <row r="24" spans="1:11">
      <c r="A24">
        <f t="shared" si="0"/>
        <v>1</v>
      </c>
      <c r="B24" s="34" t="s">
        <v>2987</v>
      </c>
      <c r="C24" s="34">
        <v>550048593</v>
      </c>
      <c r="D24" s="34" t="s">
        <v>15</v>
      </c>
      <c r="E24" s="34" t="s">
        <v>8</v>
      </c>
      <c r="F24" s="34" t="s">
        <v>9</v>
      </c>
      <c r="G24" s="34" t="s">
        <v>170</v>
      </c>
      <c r="H24" s="35">
        <v>1</v>
      </c>
      <c r="I24" s="54">
        <v>1</v>
      </c>
      <c r="J24" s="30">
        <f t="shared" si="1"/>
        <v>0</v>
      </c>
      <c r="K24" s="29"/>
    </row>
    <row r="25" spans="1:11">
      <c r="A25">
        <f t="shared" si="0"/>
        <v>1</v>
      </c>
      <c r="B25" s="34" t="s">
        <v>2987</v>
      </c>
      <c r="C25" s="34">
        <v>550053783</v>
      </c>
      <c r="D25" s="34" t="s">
        <v>107</v>
      </c>
      <c r="E25" s="34" t="s">
        <v>8</v>
      </c>
      <c r="F25" s="34" t="s">
        <v>9</v>
      </c>
      <c r="G25" s="34" t="s">
        <v>170</v>
      </c>
      <c r="H25" s="35">
        <v>1</v>
      </c>
      <c r="I25" s="54">
        <v>1</v>
      </c>
      <c r="J25" s="30">
        <f t="shared" si="1"/>
        <v>0</v>
      </c>
      <c r="K25" s="29"/>
    </row>
    <row r="26" spans="1:11">
      <c r="A26">
        <f t="shared" si="0"/>
        <v>1</v>
      </c>
      <c r="B26" s="34" t="s">
        <v>2987</v>
      </c>
      <c r="C26" s="34">
        <v>550054879</v>
      </c>
      <c r="D26" s="34" t="s">
        <v>111</v>
      </c>
      <c r="E26" s="34" t="s">
        <v>8</v>
      </c>
      <c r="F26" s="34" t="s">
        <v>9</v>
      </c>
      <c r="G26" s="34" t="s">
        <v>174</v>
      </c>
      <c r="H26" s="35">
        <v>1</v>
      </c>
      <c r="I26" s="54">
        <v>1</v>
      </c>
      <c r="J26" s="30">
        <f t="shared" si="1"/>
        <v>0</v>
      </c>
      <c r="K26" s="29"/>
    </row>
    <row r="27" spans="1:11">
      <c r="A27">
        <f t="shared" si="0"/>
        <v>1</v>
      </c>
      <c r="B27" s="34" t="s">
        <v>2987</v>
      </c>
      <c r="C27" s="34">
        <v>550056225</v>
      </c>
      <c r="D27" s="34" t="s">
        <v>20</v>
      </c>
      <c r="E27" s="34" t="s">
        <v>8</v>
      </c>
      <c r="F27" s="34" t="s">
        <v>9</v>
      </c>
      <c r="G27" s="34" t="s">
        <v>170</v>
      </c>
      <c r="H27" s="35">
        <v>1</v>
      </c>
      <c r="I27" s="54">
        <v>1</v>
      </c>
      <c r="J27" s="30">
        <f t="shared" si="1"/>
        <v>0</v>
      </c>
      <c r="K27" s="29"/>
    </row>
    <row r="28" spans="1:11">
      <c r="A28">
        <f t="shared" si="0"/>
        <v>1</v>
      </c>
      <c r="B28" s="34" t="s">
        <v>2987</v>
      </c>
      <c r="C28" s="34">
        <v>550059938</v>
      </c>
      <c r="D28" s="34" t="s">
        <v>28</v>
      </c>
      <c r="E28" s="34" t="s">
        <v>8</v>
      </c>
      <c r="F28" s="34" t="s">
        <v>9</v>
      </c>
      <c r="G28" s="34" t="s">
        <v>170</v>
      </c>
      <c r="H28" s="35">
        <v>1</v>
      </c>
      <c r="I28" s="54">
        <v>1</v>
      </c>
      <c r="J28" s="30">
        <f t="shared" si="1"/>
        <v>0</v>
      </c>
      <c r="K28" s="29"/>
    </row>
    <row r="29" spans="1:11">
      <c r="A29">
        <f t="shared" si="0"/>
        <v>1</v>
      </c>
      <c r="B29" s="34" t="s">
        <v>2987</v>
      </c>
      <c r="C29" s="34">
        <v>550062462</v>
      </c>
      <c r="D29" s="34" t="s">
        <v>21</v>
      </c>
      <c r="E29" s="34" t="s">
        <v>8</v>
      </c>
      <c r="F29" s="34" t="s">
        <v>9</v>
      </c>
      <c r="G29" s="34" t="s">
        <v>170</v>
      </c>
      <c r="H29" s="35">
        <v>1</v>
      </c>
      <c r="I29" s="54">
        <v>1</v>
      </c>
      <c r="J29" s="30">
        <f t="shared" si="1"/>
        <v>0</v>
      </c>
      <c r="K29" s="29"/>
    </row>
    <row r="30" spans="1:11">
      <c r="A30">
        <f t="shared" si="0"/>
        <v>1</v>
      </c>
      <c r="B30" s="34" t="s">
        <v>2987</v>
      </c>
      <c r="C30" s="34">
        <v>550070612</v>
      </c>
      <c r="D30" s="34" t="s">
        <v>10</v>
      </c>
      <c r="E30" s="34" t="s">
        <v>8</v>
      </c>
      <c r="F30" s="34" t="s">
        <v>9</v>
      </c>
      <c r="G30" s="34" t="s">
        <v>170</v>
      </c>
      <c r="H30" s="35">
        <v>1</v>
      </c>
      <c r="I30" s="54">
        <v>1</v>
      </c>
      <c r="J30" s="30">
        <f t="shared" si="1"/>
        <v>0</v>
      </c>
      <c r="K30" s="29"/>
    </row>
    <row r="31" spans="1:11">
      <c r="A31">
        <f t="shared" si="0"/>
        <v>1</v>
      </c>
      <c r="B31" s="34" t="s">
        <v>2987</v>
      </c>
      <c r="C31" s="34">
        <v>550076253</v>
      </c>
      <c r="D31" s="34" t="s">
        <v>145</v>
      </c>
      <c r="E31" s="34" t="s">
        <v>8</v>
      </c>
      <c r="F31" s="34" t="s">
        <v>9</v>
      </c>
      <c r="G31" s="34" t="s">
        <v>170</v>
      </c>
      <c r="H31" s="35">
        <v>1</v>
      </c>
      <c r="I31" s="54">
        <v>1</v>
      </c>
      <c r="J31" s="30">
        <f t="shared" si="1"/>
        <v>0</v>
      </c>
      <c r="K31" s="29"/>
    </row>
    <row r="32" spans="1:11">
      <c r="A32">
        <f t="shared" si="0"/>
        <v>1</v>
      </c>
      <c r="B32" s="34" t="s">
        <v>2987</v>
      </c>
      <c r="C32" s="34">
        <v>550077499</v>
      </c>
      <c r="D32" s="34" t="s">
        <v>153</v>
      </c>
      <c r="E32" s="34" t="s">
        <v>8</v>
      </c>
      <c r="F32" s="34" t="s">
        <v>9</v>
      </c>
      <c r="G32" s="34" t="s">
        <v>170</v>
      </c>
      <c r="H32" s="35">
        <v>1</v>
      </c>
      <c r="I32" s="54">
        <v>1</v>
      </c>
      <c r="J32" s="30">
        <f t="shared" si="1"/>
        <v>0</v>
      </c>
      <c r="K32" s="29"/>
    </row>
  </sheetData>
  <autoFilter ref="A2:K32" xr:uid="{00000000-0009-0000-0000-000010000000}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25"/>
  <sheetViews>
    <sheetView workbookViewId="0">
      <pane ySplit="2" topLeftCell="A3" activePane="bottomLeft" state="frozen"/>
      <selection activeCell="H414" sqref="H414"/>
      <selection pane="bottomLeft" activeCell="D3" sqref="D3"/>
    </sheetView>
  </sheetViews>
  <sheetFormatPr defaultRowHeight="14.4"/>
  <cols>
    <col min="2" max="3" width="9.77734375" bestFit="1" customWidth="1"/>
    <col min="4" max="4" width="36.77734375" bestFit="1" customWidth="1"/>
    <col min="5" max="5" width="14.5546875" customWidth="1"/>
    <col min="6" max="6" width="5.44140625" customWidth="1"/>
    <col min="7" max="7" width="18.21875" customWidth="1"/>
    <col min="8" max="8" width="7.21875" customWidth="1"/>
    <col min="9" max="9" width="5.21875" style="1" customWidth="1"/>
    <col min="10" max="10" width="5.5546875" customWidth="1"/>
    <col min="11" max="11" width="52.77734375" bestFit="1" customWidth="1"/>
  </cols>
  <sheetData>
    <row r="1" spans="1:11">
      <c r="H1" s="38">
        <f>SUM(H3:H25)</f>
        <v>53</v>
      </c>
    </row>
    <row r="2" spans="1:11">
      <c r="A2" s="29" t="s">
        <v>364</v>
      </c>
      <c r="B2" s="25" t="s">
        <v>2979</v>
      </c>
      <c r="C2" s="25" t="s">
        <v>2</v>
      </c>
      <c r="D2" s="25" t="s">
        <v>3</v>
      </c>
      <c r="E2" s="39" t="s">
        <v>4</v>
      </c>
      <c r="F2" s="39" t="s">
        <v>5</v>
      </c>
      <c r="G2" s="39" t="s">
        <v>2782</v>
      </c>
      <c r="H2" s="25" t="s">
        <v>2981</v>
      </c>
      <c r="I2" s="39" t="s">
        <v>2982</v>
      </c>
      <c r="J2" s="26" t="s">
        <v>2983</v>
      </c>
      <c r="K2" s="25" t="s">
        <v>365</v>
      </c>
    </row>
    <row r="3" spans="1:11">
      <c r="A3" s="29">
        <f t="shared" ref="A3:A25" si="0">COUNTIF($C$3:$C$59,C3)</f>
        <v>1</v>
      </c>
      <c r="B3" s="106" t="s">
        <v>2987</v>
      </c>
      <c r="C3" s="106">
        <v>550062460</v>
      </c>
      <c r="D3" s="106" t="s">
        <v>119</v>
      </c>
      <c r="E3" s="106" t="s">
        <v>8</v>
      </c>
      <c r="F3" s="106" t="s">
        <v>9</v>
      </c>
      <c r="G3" s="106" t="s">
        <v>170</v>
      </c>
      <c r="H3" s="107">
        <v>22</v>
      </c>
      <c r="I3" s="28"/>
      <c r="J3" s="30">
        <f>I3-H3</f>
        <v>-22</v>
      </c>
      <c r="K3" s="29"/>
    </row>
    <row r="4" spans="1:11">
      <c r="A4" s="29">
        <f t="shared" si="0"/>
        <v>1</v>
      </c>
      <c r="B4" s="106" t="s">
        <v>2987</v>
      </c>
      <c r="C4" s="106">
        <v>550062461</v>
      </c>
      <c r="D4" s="106" t="s">
        <v>7</v>
      </c>
      <c r="E4" s="106" t="s">
        <v>8</v>
      </c>
      <c r="F4" s="106" t="s">
        <v>9</v>
      </c>
      <c r="G4" s="106" t="s">
        <v>170</v>
      </c>
      <c r="H4" s="107">
        <v>8</v>
      </c>
      <c r="I4" s="28"/>
      <c r="J4" s="30">
        <f t="shared" ref="J4:J22" si="1">I4-H4</f>
        <v>-8</v>
      </c>
      <c r="K4" s="29"/>
    </row>
    <row r="5" spans="1:11">
      <c r="A5" s="29">
        <f t="shared" si="0"/>
        <v>1</v>
      </c>
      <c r="B5" s="106" t="s">
        <v>2987</v>
      </c>
      <c r="C5" s="106">
        <v>550062464</v>
      </c>
      <c r="D5" s="106" t="s">
        <v>18</v>
      </c>
      <c r="E5" s="106" t="s">
        <v>8</v>
      </c>
      <c r="F5" s="106" t="s">
        <v>9</v>
      </c>
      <c r="G5" s="106" t="s">
        <v>170</v>
      </c>
      <c r="H5" s="107">
        <v>4</v>
      </c>
      <c r="I5" s="28"/>
      <c r="J5" s="30">
        <f t="shared" si="1"/>
        <v>-4</v>
      </c>
      <c r="K5" s="29"/>
    </row>
    <row r="6" spans="1:11">
      <c r="A6" s="29">
        <f t="shared" si="0"/>
        <v>1</v>
      </c>
      <c r="B6" s="106" t="s">
        <v>2987</v>
      </c>
      <c r="C6" s="106">
        <v>550044709</v>
      </c>
      <c r="D6" s="106" t="s">
        <v>14</v>
      </c>
      <c r="E6" s="106" t="s">
        <v>8</v>
      </c>
      <c r="F6" s="106" t="s">
        <v>9</v>
      </c>
      <c r="G6" s="106" t="s">
        <v>170</v>
      </c>
      <c r="H6" s="107">
        <v>3</v>
      </c>
      <c r="I6" s="28"/>
      <c r="J6" s="30">
        <f t="shared" si="1"/>
        <v>-3</v>
      </c>
      <c r="K6" s="29"/>
    </row>
    <row r="7" spans="1:11">
      <c r="A7" s="29">
        <f t="shared" si="0"/>
        <v>1</v>
      </c>
      <c r="B7" s="106" t="s">
        <v>2987</v>
      </c>
      <c r="C7" s="106">
        <v>550062463</v>
      </c>
      <c r="D7" s="106" t="s">
        <v>3075</v>
      </c>
      <c r="E7" s="106" t="s">
        <v>8</v>
      </c>
      <c r="F7" s="106" t="s">
        <v>9</v>
      </c>
      <c r="G7" s="106" t="s">
        <v>170</v>
      </c>
      <c r="H7" s="107">
        <v>3</v>
      </c>
      <c r="I7" s="28"/>
      <c r="J7" s="30">
        <f t="shared" si="1"/>
        <v>-3</v>
      </c>
      <c r="K7" s="29"/>
    </row>
    <row r="8" spans="1:11">
      <c r="A8" s="29">
        <f t="shared" si="0"/>
        <v>1</v>
      </c>
      <c r="B8" s="106" t="s">
        <v>2987</v>
      </c>
      <c r="C8" s="106">
        <v>550058593</v>
      </c>
      <c r="D8" s="106" t="s">
        <v>13</v>
      </c>
      <c r="E8" s="106" t="s">
        <v>8</v>
      </c>
      <c r="F8" s="106" t="s">
        <v>9</v>
      </c>
      <c r="G8" s="106" t="s">
        <v>170</v>
      </c>
      <c r="H8" s="107">
        <v>2</v>
      </c>
      <c r="I8" s="28"/>
      <c r="J8" s="30">
        <f t="shared" si="1"/>
        <v>-2</v>
      </c>
      <c r="K8" s="29"/>
    </row>
    <row r="9" spans="1:11">
      <c r="A9" s="29">
        <f t="shared" si="0"/>
        <v>1</v>
      </c>
      <c r="B9" s="106" t="s">
        <v>2987</v>
      </c>
      <c r="C9" s="106">
        <v>550062455</v>
      </c>
      <c r="D9" s="106" t="s">
        <v>17</v>
      </c>
      <c r="E9" s="106" t="s">
        <v>8</v>
      </c>
      <c r="F9" s="106" t="s">
        <v>9</v>
      </c>
      <c r="G9" s="106" t="s">
        <v>170</v>
      </c>
      <c r="H9" s="107">
        <v>2</v>
      </c>
      <c r="I9" s="28"/>
      <c r="J9" s="30">
        <f t="shared" si="1"/>
        <v>-2</v>
      </c>
      <c r="K9" s="29"/>
    </row>
    <row r="10" spans="1:11">
      <c r="A10" s="29">
        <f t="shared" si="0"/>
        <v>1</v>
      </c>
      <c r="B10" s="106" t="s">
        <v>2987</v>
      </c>
      <c r="C10" s="106">
        <v>550069887</v>
      </c>
      <c r="D10" s="106" t="s">
        <v>29</v>
      </c>
      <c r="E10" s="106" t="s">
        <v>8</v>
      </c>
      <c r="F10" s="106" t="s">
        <v>9</v>
      </c>
      <c r="G10" s="106" t="s">
        <v>170</v>
      </c>
      <c r="H10" s="107">
        <v>2</v>
      </c>
      <c r="I10" s="28"/>
      <c r="J10" s="30">
        <f t="shared" si="1"/>
        <v>-2</v>
      </c>
      <c r="K10" s="29"/>
    </row>
    <row r="11" spans="1:11">
      <c r="A11" s="29">
        <f t="shared" si="0"/>
        <v>1</v>
      </c>
      <c r="B11" s="106" t="s">
        <v>2987</v>
      </c>
      <c r="C11" s="106">
        <v>550074326</v>
      </c>
      <c r="D11" s="106" t="s">
        <v>136</v>
      </c>
      <c r="E11" s="106" t="s">
        <v>8</v>
      </c>
      <c r="F11" s="106" t="s">
        <v>9</v>
      </c>
      <c r="G11" s="106" t="s">
        <v>170</v>
      </c>
      <c r="H11" s="107">
        <v>2</v>
      </c>
      <c r="I11" s="28"/>
      <c r="J11" s="30">
        <f t="shared" si="1"/>
        <v>-2</v>
      </c>
      <c r="K11" s="29"/>
    </row>
    <row r="12" spans="1:11">
      <c r="A12" s="29">
        <f t="shared" si="0"/>
        <v>1</v>
      </c>
      <c r="B12" s="106" t="s">
        <v>2987</v>
      </c>
      <c r="C12" s="106">
        <v>550077628</v>
      </c>
      <c r="D12" s="106" t="s">
        <v>155</v>
      </c>
      <c r="E12" s="106" t="s">
        <v>8</v>
      </c>
      <c r="F12" s="106" t="s">
        <v>9</v>
      </c>
      <c r="G12" s="106" t="s">
        <v>170</v>
      </c>
      <c r="H12" s="107">
        <v>2</v>
      </c>
      <c r="I12" s="28"/>
      <c r="J12" s="30">
        <f t="shared" si="1"/>
        <v>-2</v>
      </c>
      <c r="K12" s="29"/>
    </row>
    <row r="13" spans="1:11">
      <c r="A13" s="29">
        <f t="shared" si="0"/>
        <v>1</v>
      </c>
      <c r="B13" s="106" t="s">
        <v>2987</v>
      </c>
      <c r="C13" s="106">
        <v>550056225</v>
      </c>
      <c r="D13" s="106" t="s">
        <v>20</v>
      </c>
      <c r="E13" s="106" t="s">
        <v>8</v>
      </c>
      <c r="F13" s="106" t="s">
        <v>9</v>
      </c>
      <c r="G13" s="106" t="s">
        <v>170</v>
      </c>
      <c r="H13" s="107">
        <v>1</v>
      </c>
      <c r="I13" s="28"/>
      <c r="J13" s="30">
        <f t="shared" si="1"/>
        <v>-1</v>
      </c>
      <c r="K13" s="29"/>
    </row>
    <row r="14" spans="1:11">
      <c r="A14" s="29">
        <f t="shared" si="0"/>
        <v>1</v>
      </c>
      <c r="B14" s="106" t="s">
        <v>2987</v>
      </c>
      <c r="C14" s="106">
        <v>550071396</v>
      </c>
      <c r="D14" s="106" t="s">
        <v>133</v>
      </c>
      <c r="E14" s="106" t="s">
        <v>8</v>
      </c>
      <c r="F14" s="106" t="s">
        <v>9</v>
      </c>
      <c r="G14" s="106" t="s">
        <v>170</v>
      </c>
      <c r="H14" s="107">
        <v>1</v>
      </c>
      <c r="I14" s="28"/>
      <c r="J14" s="30">
        <f t="shared" si="1"/>
        <v>-1</v>
      </c>
      <c r="K14" s="29"/>
    </row>
    <row r="15" spans="1:11">
      <c r="A15" s="29">
        <f t="shared" si="0"/>
        <v>1</v>
      </c>
      <c r="B15" s="106" t="s">
        <v>2987</v>
      </c>
      <c r="C15" s="106">
        <v>550071397</v>
      </c>
      <c r="D15" s="106" t="s">
        <v>23</v>
      </c>
      <c r="E15" s="106" t="s">
        <v>8</v>
      </c>
      <c r="F15" s="106" t="s">
        <v>9</v>
      </c>
      <c r="G15" s="106" t="s">
        <v>170</v>
      </c>
      <c r="H15" s="107">
        <v>1</v>
      </c>
      <c r="I15" s="28"/>
      <c r="J15" s="30">
        <f t="shared" si="1"/>
        <v>-1</v>
      </c>
      <c r="K15" s="29"/>
    </row>
    <row r="16" spans="1:11">
      <c r="A16" s="29">
        <f t="shared" si="0"/>
        <v>0</v>
      </c>
      <c r="B16" s="27"/>
      <c r="C16" s="27"/>
      <c r="D16" s="27"/>
      <c r="E16" s="34"/>
      <c r="F16" s="34"/>
      <c r="G16" s="34"/>
      <c r="H16" s="28"/>
      <c r="I16" s="28"/>
      <c r="J16" s="30">
        <f t="shared" si="1"/>
        <v>0</v>
      </c>
      <c r="K16" s="29"/>
    </row>
    <row r="17" spans="1:11">
      <c r="A17" s="29">
        <f t="shared" si="0"/>
        <v>0</v>
      </c>
      <c r="B17" s="27"/>
      <c r="C17" s="27"/>
      <c r="D17" s="27"/>
      <c r="E17" s="34"/>
      <c r="F17" s="34"/>
      <c r="G17" s="34"/>
      <c r="H17" s="28"/>
      <c r="I17" s="28"/>
      <c r="J17" s="30">
        <f t="shared" si="1"/>
        <v>0</v>
      </c>
      <c r="K17" s="29"/>
    </row>
    <row r="18" spans="1:11">
      <c r="A18" s="29">
        <f t="shared" si="0"/>
        <v>0</v>
      </c>
      <c r="B18" s="27"/>
      <c r="C18" s="27"/>
      <c r="D18" s="27"/>
      <c r="E18" s="34"/>
      <c r="F18" s="34"/>
      <c r="G18" s="34"/>
      <c r="H18" s="28"/>
      <c r="I18" s="28"/>
      <c r="J18" s="30">
        <f t="shared" si="1"/>
        <v>0</v>
      </c>
      <c r="K18" s="29"/>
    </row>
    <row r="19" spans="1:11">
      <c r="A19" s="29">
        <f t="shared" si="0"/>
        <v>0</v>
      </c>
      <c r="B19" s="27"/>
      <c r="C19" s="27"/>
      <c r="D19" s="27"/>
      <c r="E19" s="34"/>
      <c r="F19" s="34"/>
      <c r="G19" s="34"/>
      <c r="H19" s="28"/>
      <c r="I19" s="28"/>
      <c r="J19" s="30">
        <f t="shared" si="1"/>
        <v>0</v>
      </c>
      <c r="K19" s="29"/>
    </row>
    <row r="20" spans="1:11">
      <c r="A20" s="29">
        <f t="shared" si="0"/>
        <v>0</v>
      </c>
      <c r="B20" s="27"/>
      <c r="C20" s="27"/>
      <c r="D20" s="27"/>
      <c r="E20" s="34"/>
      <c r="F20" s="34"/>
      <c r="G20" s="34"/>
      <c r="H20" s="28"/>
      <c r="I20" s="28"/>
      <c r="J20" s="30">
        <f t="shared" si="1"/>
        <v>0</v>
      </c>
      <c r="K20" s="29"/>
    </row>
    <row r="21" spans="1:11">
      <c r="A21" s="29">
        <f t="shared" si="0"/>
        <v>0</v>
      </c>
      <c r="B21" s="27"/>
      <c r="C21" s="27"/>
      <c r="D21" s="27"/>
      <c r="E21" s="34"/>
      <c r="F21" s="34"/>
      <c r="G21" s="34"/>
      <c r="H21" s="28"/>
      <c r="I21" s="28"/>
      <c r="J21" s="30">
        <f t="shared" si="1"/>
        <v>0</v>
      </c>
      <c r="K21" s="29"/>
    </row>
    <row r="22" spans="1:11">
      <c r="A22" s="29">
        <f t="shared" si="0"/>
        <v>0</v>
      </c>
      <c r="B22" s="27"/>
      <c r="C22" s="27"/>
      <c r="D22" s="27"/>
      <c r="E22" s="34"/>
      <c r="F22" s="34"/>
      <c r="G22" s="34"/>
      <c r="H22" s="28"/>
      <c r="I22" s="28"/>
      <c r="J22" s="30">
        <f t="shared" si="1"/>
        <v>0</v>
      </c>
      <c r="K22" s="29"/>
    </row>
    <row r="23" spans="1:11">
      <c r="A23" s="29">
        <f t="shared" si="0"/>
        <v>0</v>
      </c>
      <c r="B23" s="27"/>
      <c r="C23" s="27"/>
      <c r="D23" s="27"/>
      <c r="E23" s="34"/>
      <c r="F23" s="34"/>
      <c r="G23" s="34"/>
      <c r="H23" s="28"/>
      <c r="I23" s="28"/>
      <c r="J23" s="30">
        <f>I23-H23</f>
        <v>0</v>
      </c>
      <c r="K23" s="29"/>
    </row>
    <row r="24" spans="1:11">
      <c r="A24" s="29">
        <f t="shared" si="0"/>
        <v>0</v>
      </c>
      <c r="B24" s="27"/>
      <c r="C24" s="27"/>
      <c r="D24" s="27"/>
      <c r="E24" s="34"/>
      <c r="F24" s="34"/>
      <c r="G24" s="34"/>
      <c r="H24" s="28"/>
      <c r="I24" s="28"/>
      <c r="J24" s="30">
        <f>I24-H24</f>
        <v>0</v>
      </c>
      <c r="K24" s="29"/>
    </row>
    <row r="25" spans="1:11">
      <c r="A25" s="29">
        <f t="shared" si="0"/>
        <v>0</v>
      </c>
      <c r="B25" s="27"/>
      <c r="C25" s="27"/>
      <c r="D25" s="27"/>
      <c r="E25" s="34"/>
      <c r="F25" s="34"/>
      <c r="G25" s="34"/>
      <c r="H25" s="28"/>
      <c r="I25" s="28"/>
      <c r="J25" s="30">
        <f>I25-H25</f>
        <v>0</v>
      </c>
      <c r="K25" s="29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K8"/>
  <sheetViews>
    <sheetView workbookViewId="0">
      <pane ySplit="2" topLeftCell="A3" activePane="bottomLeft" state="frozen"/>
      <selection activeCell="U2" sqref="U2"/>
      <selection pane="bottomLeft" activeCell="O17" sqref="O17"/>
    </sheetView>
  </sheetViews>
  <sheetFormatPr defaultRowHeight="14.4"/>
  <cols>
    <col min="2" max="2" width="12.5546875" customWidth="1"/>
    <col min="3" max="3" width="36.77734375" bestFit="1" customWidth="1"/>
    <col min="4" max="4" width="5.21875" customWidth="1"/>
    <col min="8" max="8" width="9.77734375" hidden="1" customWidth="1"/>
    <col min="9" max="10" width="0" hidden="1" customWidth="1"/>
    <col min="11" max="11" width="11.21875" hidden="1" customWidth="1"/>
    <col min="12" max="13" width="0" hidden="1" customWidth="1"/>
  </cols>
  <sheetData>
    <row r="1" spans="1:11">
      <c r="J1">
        <v>3050000</v>
      </c>
      <c r="K1" s="64">
        <f>J1/20</f>
        <v>152500</v>
      </c>
    </row>
    <row r="2" spans="1:11">
      <c r="A2" t="s">
        <v>2997</v>
      </c>
      <c r="B2" s="26" t="s">
        <v>2</v>
      </c>
      <c r="C2" s="26" t="s">
        <v>3</v>
      </c>
      <c r="D2" s="65" t="s">
        <v>2982</v>
      </c>
      <c r="E2" s="53" t="s">
        <v>2998</v>
      </c>
    </row>
    <row r="3" spans="1:11" s="119" customFormat="1">
      <c r="A3" s="119" t="s">
        <v>2999</v>
      </c>
      <c r="B3" s="120">
        <v>550070612</v>
      </c>
      <c r="C3" s="120" t="str">
        <f>VLOOKUP(B3,'MASTER DATA'!$A$1:$B$192,2,0)</f>
        <v>HlxHX610W40SP_12*1L_A04W</v>
      </c>
      <c r="D3" s="33">
        <v>1</v>
      </c>
      <c r="E3" s="119" t="s">
        <v>3000</v>
      </c>
      <c r="F3" s="119">
        <f t="shared" ref="F3:F8" si="0">COUNTIF($B$3:$B$8,B3)</f>
        <v>1</v>
      </c>
      <c r="H3" s="121" t="s">
        <v>2</v>
      </c>
    </row>
    <row r="4" spans="1:11" s="119" customFormat="1">
      <c r="A4" s="119" t="s">
        <v>3001</v>
      </c>
      <c r="B4" s="120">
        <v>550075430</v>
      </c>
      <c r="C4" s="120" t="str">
        <f>VLOOKUP(B4,'MASTER DATA'!$A$1:$B$192,2,0)</f>
        <v>Spirax ATF 6_12*1L_A04W</v>
      </c>
      <c r="D4" s="122">
        <v>5</v>
      </c>
      <c r="F4" s="119">
        <f t="shared" si="0"/>
        <v>1</v>
      </c>
      <c r="H4" s="121">
        <v>550045080</v>
      </c>
    </row>
    <row r="5" spans="1:11" s="119" customFormat="1">
      <c r="A5" s="119" t="s">
        <v>3001</v>
      </c>
      <c r="B5" s="120">
        <v>550069887</v>
      </c>
      <c r="C5" s="120" t="str">
        <f>VLOOKUP(B5,'MASTER DATA'!$A$1:$B$192,2,0)</f>
        <v>RimR4Plus15W40CI4E7_12*1L_A04W</v>
      </c>
      <c r="D5" s="122">
        <v>1</v>
      </c>
      <c r="E5" s="119" t="s">
        <v>3000</v>
      </c>
      <c r="F5" s="119">
        <f t="shared" si="0"/>
        <v>1</v>
      </c>
    </row>
    <row r="6" spans="1:11" s="123" customFormat="1">
      <c r="B6" s="33">
        <v>550059937</v>
      </c>
      <c r="C6" s="120" t="str">
        <f>VLOOKUP(B6,'MASTER DATA'!$A$1:$B$192,2,0)</f>
        <v>HlxHX7PL5W40SPVW502_12*1L_A04W</v>
      </c>
      <c r="D6" s="33">
        <v>1</v>
      </c>
      <c r="E6" s="119" t="s">
        <v>3000</v>
      </c>
      <c r="F6" s="123">
        <f t="shared" si="0"/>
        <v>1</v>
      </c>
    </row>
    <row r="7" spans="1:11" s="123" customFormat="1">
      <c r="B7" s="33">
        <v>550044625</v>
      </c>
      <c r="C7" s="120" t="str">
        <f>VLOOKUP(B7,'MASTER DATA'!$A$1:$B$192,2,0)</f>
        <v>Rimula R2 40 CF_3*5L_A04W</v>
      </c>
      <c r="D7" s="33">
        <v>1</v>
      </c>
      <c r="E7" s="119" t="s">
        <v>3000</v>
      </c>
      <c r="F7" s="123">
        <f t="shared" si="0"/>
        <v>1</v>
      </c>
    </row>
    <row r="8" spans="1:11" s="123" customFormat="1">
      <c r="B8" s="33">
        <v>550038021</v>
      </c>
      <c r="C8" s="120" t="str">
        <f>VLOOKUP(B8,'MASTER DATA'!$A$1:$B$192,2,0)</f>
        <v>Helix HX320W50SLCF_4*4L_A04W</v>
      </c>
      <c r="D8" s="33">
        <v>1</v>
      </c>
      <c r="E8" s="119" t="s">
        <v>3000</v>
      </c>
      <c r="F8" s="123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L5"/>
  <sheetViews>
    <sheetView workbookViewId="0">
      <selection activeCell="J1" sqref="J1:L2"/>
    </sheetView>
  </sheetViews>
  <sheetFormatPr defaultRowHeight="14.4"/>
  <cols>
    <col min="1" max="1" width="12.21875" bestFit="1" customWidth="1"/>
    <col min="2" max="2" width="21.5546875" bestFit="1" customWidth="1"/>
    <col min="3" max="3" width="18.77734375" bestFit="1" customWidth="1"/>
    <col min="4" max="4" width="7.21875" bestFit="1" customWidth="1"/>
    <col min="5" max="5" width="22.77734375" bestFit="1" customWidth="1"/>
    <col min="6" max="6" width="11.44140625" bestFit="1" customWidth="1"/>
    <col min="8" max="8" width="8.77734375" style="45"/>
    <col min="10" max="10" width="7.21875" bestFit="1" customWidth="1"/>
    <col min="11" max="11" width="26.21875" bestFit="1" customWidth="1"/>
    <col min="12" max="12" width="11.44140625" bestFit="1" customWidth="1"/>
  </cols>
  <sheetData>
    <row r="1" spans="1:12" ht="15" thickBot="1">
      <c r="A1" s="40" t="s">
        <v>3002</v>
      </c>
      <c r="B1" s="40" t="s">
        <v>3003</v>
      </c>
      <c r="C1" s="40" t="s">
        <v>3004</v>
      </c>
      <c r="D1" s="40" t="s">
        <v>2</v>
      </c>
      <c r="E1" s="40" t="s">
        <v>199</v>
      </c>
      <c r="F1" s="40" t="s">
        <v>3005</v>
      </c>
      <c r="J1" s="40" t="s">
        <v>2</v>
      </c>
      <c r="K1" s="40" t="s">
        <v>199</v>
      </c>
      <c r="L1" s="40" t="s">
        <v>3005</v>
      </c>
    </row>
    <row r="2" spans="1:12">
      <c r="A2" s="41">
        <v>109180490</v>
      </c>
      <c r="B2" s="41" t="s">
        <v>3006</v>
      </c>
      <c r="C2" s="41" t="s">
        <v>3007</v>
      </c>
      <c r="D2" s="41">
        <v>550069888</v>
      </c>
      <c r="E2" s="42" t="s">
        <v>22</v>
      </c>
      <c r="F2" s="42">
        <v>89</v>
      </c>
      <c r="J2" s="41">
        <v>550044709</v>
      </c>
      <c r="K2" s="42" t="s">
        <v>14</v>
      </c>
      <c r="L2" s="42">
        <v>4</v>
      </c>
    </row>
    <row r="3" spans="1:12">
      <c r="A3" s="41">
        <v>109180490</v>
      </c>
      <c r="B3" s="41" t="s">
        <v>3006</v>
      </c>
      <c r="C3" s="41" t="s">
        <v>3007</v>
      </c>
      <c r="D3" s="41">
        <v>550070612</v>
      </c>
      <c r="E3" s="42" t="s">
        <v>10</v>
      </c>
      <c r="F3" s="42">
        <v>100</v>
      </c>
    </row>
    <row r="4" spans="1:12">
      <c r="A4" s="41">
        <v>109180490</v>
      </c>
      <c r="B4" s="41" t="s">
        <v>3006</v>
      </c>
      <c r="C4" s="41" t="s">
        <v>3007</v>
      </c>
      <c r="D4" s="41">
        <v>550077627</v>
      </c>
      <c r="E4" s="42" t="s">
        <v>198</v>
      </c>
      <c r="F4" s="42">
        <v>19</v>
      </c>
    </row>
    <row r="5" spans="1:12">
      <c r="A5" s="41">
        <v>109180490</v>
      </c>
      <c r="B5" s="41" t="s">
        <v>3006</v>
      </c>
      <c r="C5" s="41" t="s">
        <v>3007</v>
      </c>
      <c r="D5" s="41">
        <v>550077499</v>
      </c>
      <c r="E5" s="42" t="s">
        <v>153</v>
      </c>
      <c r="F5" s="42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M29"/>
  <sheetViews>
    <sheetView topLeftCell="A14" workbookViewId="0">
      <selection activeCell="H29" sqref="H29"/>
    </sheetView>
  </sheetViews>
  <sheetFormatPr defaultRowHeight="14.4"/>
  <cols>
    <col min="2" max="2" width="4.77734375" bestFit="1" customWidth="1"/>
    <col min="3" max="3" width="9.77734375" bestFit="1" customWidth="1"/>
    <col min="4" max="4" width="35.77734375" bestFit="1" customWidth="1"/>
    <col min="5" max="5" width="10.44140625" bestFit="1" customWidth="1"/>
    <col min="6" max="6" width="4.77734375" bestFit="1" customWidth="1"/>
    <col min="7" max="7" width="3.77734375" bestFit="1" customWidth="1"/>
    <col min="8" max="8" width="66.77734375" bestFit="1" customWidth="1"/>
    <col min="9" max="9" width="55.5546875" bestFit="1" customWidth="1"/>
    <col min="11" max="12" width="9.77734375" bestFit="1" customWidth="1"/>
  </cols>
  <sheetData>
    <row r="1" spans="1:13">
      <c r="D1" s="13" t="s">
        <v>3008</v>
      </c>
    </row>
    <row r="3" spans="1:13">
      <c r="A3" s="25" t="s">
        <v>355</v>
      </c>
      <c r="B3" s="25" t="s">
        <v>2979</v>
      </c>
      <c r="C3" s="25" t="s">
        <v>2</v>
      </c>
      <c r="D3" s="25" t="s">
        <v>3</v>
      </c>
      <c r="E3" s="25" t="s">
        <v>2980</v>
      </c>
      <c r="F3" s="26" t="s">
        <v>2982</v>
      </c>
      <c r="G3" s="26" t="s">
        <v>2983</v>
      </c>
      <c r="H3" s="25" t="s">
        <v>365</v>
      </c>
      <c r="I3" s="25" t="s">
        <v>366</v>
      </c>
      <c r="K3" s="25" t="s">
        <v>2</v>
      </c>
    </row>
    <row r="4" spans="1:13">
      <c r="A4" s="59" t="s">
        <v>1124</v>
      </c>
      <c r="B4" s="88" t="s">
        <v>2987</v>
      </c>
      <c r="C4" s="88">
        <v>550070612</v>
      </c>
      <c r="D4" s="88" t="s">
        <v>10</v>
      </c>
      <c r="E4" s="89">
        <v>13</v>
      </c>
      <c r="F4" s="37">
        <v>15</v>
      </c>
      <c r="G4" s="36">
        <v>2</v>
      </c>
      <c r="H4" s="29" t="s">
        <v>3009</v>
      </c>
      <c r="I4" s="29" t="s">
        <v>3010</v>
      </c>
      <c r="K4" s="88">
        <v>550070612</v>
      </c>
      <c r="L4">
        <f>VLOOKUP(K4,$C$4:$C$12,1,0)</f>
        <v>550070612</v>
      </c>
    </row>
    <row r="5" spans="1:13">
      <c r="A5" s="59" t="s">
        <v>1213</v>
      </c>
      <c r="B5" s="88" t="s">
        <v>2987</v>
      </c>
      <c r="C5" s="88">
        <v>550062464</v>
      </c>
      <c r="D5" s="88" t="s">
        <v>18</v>
      </c>
      <c r="E5" s="89">
        <v>4282</v>
      </c>
      <c r="F5" s="37">
        <v>4285</v>
      </c>
      <c r="G5" s="36">
        <v>3</v>
      </c>
      <c r="H5" s="29" t="s">
        <v>3011</v>
      </c>
      <c r="I5" s="29" t="s">
        <v>3012</v>
      </c>
      <c r="K5" s="88">
        <v>550062464</v>
      </c>
      <c r="L5">
        <f t="shared" ref="L5:L14" si="0">VLOOKUP(K5,$C$4:$C$12,1,0)</f>
        <v>550062464</v>
      </c>
    </row>
    <row r="6" spans="1:13">
      <c r="B6" s="88" t="s">
        <v>2987</v>
      </c>
      <c r="C6" s="88">
        <v>550062463</v>
      </c>
      <c r="D6" s="88" t="s">
        <v>120</v>
      </c>
      <c r="E6" s="89">
        <v>1606</v>
      </c>
      <c r="F6" s="37">
        <v>1605</v>
      </c>
      <c r="G6" s="36">
        <v>-1</v>
      </c>
      <c r="H6" s="29" t="s">
        <v>3013</v>
      </c>
      <c r="I6" s="29"/>
      <c r="K6" s="88">
        <v>550062463</v>
      </c>
      <c r="L6">
        <f t="shared" si="0"/>
        <v>550062463</v>
      </c>
    </row>
    <row r="7" spans="1:13">
      <c r="A7" s="59" t="s">
        <v>783</v>
      </c>
      <c r="B7" s="88" t="s">
        <v>2987</v>
      </c>
      <c r="C7" s="88">
        <v>550070614</v>
      </c>
      <c r="D7" s="88" t="s">
        <v>11</v>
      </c>
      <c r="E7" s="89">
        <v>0</v>
      </c>
      <c r="F7" s="37">
        <v>1</v>
      </c>
      <c r="G7" s="36">
        <v>1</v>
      </c>
      <c r="H7" s="29" t="s">
        <v>3014</v>
      </c>
      <c r="I7" s="29" t="s">
        <v>3010</v>
      </c>
      <c r="K7" s="88">
        <v>550070614</v>
      </c>
      <c r="L7">
        <f t="shared" si="0"/>
        <v>550070614</v>
      </c>
    </row>
    <row r="8" spans="1:13">
      <c r="B8" s="88" t="s">
        <v>2987</v>
      </c>
      <c r="C8" s="88">
        <v>550038021</v>
      </c>
      <c r="D8" s="88" t="s">
        <v>71</v>
      </c>
      <c r="E8" s="89">
        <v>824</v>
      </c>
      <c r="F8" s="37">
        <v>823</v>
      </c>
      <c r="G8" s="36">
        <v>-1</v>
      </c>
      <c r="H8" s="29" t="s">
        <v>3013</v>
      </c>
      <c r="I8" s="29"/>
      <c r="K8" s="88">
        <v>550071397</v>
      </c>
      <c r="L8" t="e">
        <f t="shared" si="0"/>
        <v>#N/A</v>
      </c>
      <c r="M8" t="s">
        <v>3015</v>
      </c>
    </row>
    <row r="9" spans="1:13">
      <c r="A9" s="59" t="s">
        <v>1444</v>
      </c>
      <c r="B9" s="88" t="s">
        <v>2987</v>
      </c>
      <c r="C9" s="88">
        <v>550044625</v>
      </c>
      <c r="D9" s="88" t="s">
        <v>83</v>
      </c>
      <c r="E9" s="89">
        <v>553</v>
      </c>
      <c r="F9" s="37">
        <v>554</v>
      </c>
      <c r="G9" s="36">
        <v>1</v>
      </c>
      <c r="H9" s="29" t="s">
        <v>3014</v>
      </c>
      <c r="I9" s="29" t="s">
        <v>3010</v>
      </c>
      <c r="K9" s="88">
        <v>550062461</v>
      </c>
      <c r="L9" t="e">
        <f t="shared" si="0"/>
        <v>#N/A</v>
      </c>
    </row>
    <row r="10" spans="1:13">
      <c r="B10" s="88" t="s">
        <v>2987</v>
      </c>
      <c r="C10" s="88">
        <v>550071396</v>
      </c>
      <c r="D10" s="88" t="s">
        <v>133</v>
      </c>
      <c r="E10" s="89">
        <v>2758</v>
      </c>
      <c r="F10" s="37">
        <v>2757</v>
      </c>
      <c r="G10" s="36">
        <v>-1</v>
      </c>
      <c r="H10" s="29" t="s">
        <v>3013</v>
      </c>
      <c r="I10" s="29"/>
      <c r="K10" s="88">
        <v>550038021</v>
      </c>
      <c r="L10">
        <f t="shared" si="0"/>
        <v>550038021</v>
      </c>
    </row>
    <row r="11" spans="1:13">
      <c r="B11" s="88" t="s">
        <v>2987</v>
      </c>
      <c r="C11" s="88">
        <v>550077345</v>
      </c>
      <c r="D11" s="88" t="s">
        <v>150</v>
      </c>
      <c r="E11" s="89">
        <v>341</v>
      </c>
      <c r="F11" s="37">
        <v>337</v>
      </c>
      <c r="G11" s="36">
        <v>-4</v>
      </c>
      <c r="H11" s="29" t="s">
        <v>2995</v>
      </c>
      <c r="I11" s="29"/>
      <c r="K11" s="88">
        <v>550044625</v>
      </c>
      <c r="L11">
        <f t="shared" si="0"/>
        <v>550044625</v>
      </c>
    </row>
    <row r="12" spans="1:13">
      <c r="B12" s="90" t="s">
        <v>2987</v>
      </c>
      <c r="C12" s="90">
        <v>550077498</v>
      </c>
      <c r="D12" s="90" t="s">
        <v>183</v>
      </c>
      <c r="E12" s="91">
        <v>1</v>
      </c>
      <c r="F12" s="92">
        <v>0</v>
      </c>
      <c r="G12" s="93">
        <v>-1</v>
      </c>
      <c r="H12" s="94" t="s">
        <v>3016</v>
      </c>
      <c r="I12" s="94" t="s">
        <v>3017</v>
      </c>
      <c r="K12" s="88">
        <v>550071396</v>
      </c>
      <c r="L12">
        <f t="shared" si="0"/>
        <v>550071396</v>
      </c>
    </row>
    <row r="13" spans="1:13">
      <c r="K13" s="88">
        <v>550077345</v>
      </c>
      <c r="L13">
        <f t="shared" si="0"/>
        <v>550077345</v>
      </c>
    </row>
    <row r="14" spans="1:13">
      <c r="K14" s="95">
        <v>550077498</v>
      </c>
      <c r="L14">
        <f t="shared" si="0"/>
        <v>550077498</v>
      </c>
    </row>
    <row r="16" spans="1:13">
      <c r="D16" s="13" t="s">
        <v>3018</v>
      </c>
    </row>
    <row r="18" spans="2:9">
      <c r="B18" s="25" t="s">
        <v>2979</v>
      </c>
      <c r="C18" s="25" t="s">
        <v>2</v>
      </c>
      <c r="D18" s="25" t="s">
        <v>3</v>
      </c>
      <c r="E18" s="25" t="s">
        <v>2980</v>
      </c>
      <c r="F18" s="26" t="s">
        <v>2982</v>
      </c>
      <c r="G18" s="26" t="s">
        <v>2983</v>
      </c>
      <c r="H18" s="25" t="s">
        <v>365</v>
      </c>
      <c r="I18" s="25" t="s">
        <v>366</v>
      </c>
    </row>
    <row r="19" spans="2:9">
      <c r="B19" s="27" t="s">
        <v>2987</v>
      </c>
      <c r="C19" s="27">
        <v>550070612</v>
      </c>
      <c r="D19" s="27" t="s">
        <v>10</v>
      </c>
      <c r="E19" s="28">
        <v>2653</v>
      </c>
      <c r="F19" s="37">
        <v>2653</v>
      </c>
      <c r="G19" s="36">
        <v>0</v>
      </c>
      <c r="H19" s="29" t="s">
        <v>3019</v>
      </c>
      <c r="I19" s="29" t="s">
        <v>3020</v>
      </c>
    </row>
    <row r="20" spans="2:9">
      <c r="B20" s="27" t="s">
        <v>2987</v>
      </c>
      <c r="C20" s="27">
        <v>550062464</v>
      </c>
      <c r="D20" s="27" t="s">
        <v>18</v>
      </c>
      <c r="E20" s="28">
        <v>5485</v>
      </c>
      <c r="F20" s="37">
        <v>5488</v>
      </c>
      <c r="G20" s="36">
        <v>3</v>
      </c>
      <c r="H20" s="29" t="s">
        <v>3011</v>
      </c>
      <c r="I20" s="29"/>
    </row>
    <row r="21" spans="2:9">
      <c r="B21" s="27" t="s">
        <v>2987</v>
      </c>
      <c r="C21" s="27">
        <v>550062463</v>
      </c>
      <c r="D21" s="27" t="s">
        <v>120</v>
      </c>
      <c r="E21" s="28">
        <v>4305</v>
      </c>
      <c r="F21" s="37">
        <v>4304</v>
      </c>
      <c r="G21" s="36">
        <v>-1</v>
      </c>
      <c r="H21" s="29" t="s">
        <v>3013</v>
      </c>
      <c r="I21" s="29"/>
    </row>
    <row r="22" spans="2:9">
      <c r="B22" s="27" t="s">
        <v>2987</v>
      </c>
      <c r="C22" s="27">
        <v>550058593</v>
      </c>
      <c r="D22" s="27" t="s">
        <v>13</v>
      </c>
      <c r="E22" s="28">
        <v>4271</v>
      </c>
      <c r="F22" s="37">
        <v>4268</v>
      </c>
      <c r="G22" s="36">
        <v>-3</v>
      </c>
      <c r="H22" s="29" t="s">
        <v>3021</v>
      </c>
      <c r="I22" s="29"/>
    </row>
    <row r="23" spans="2:9">
      <c r="B23" s="27" t="s">
        <v>2987</v>
      </c>
      <c r="C23" s="27">
        <v>550070614</v>
      </c>
      <c r="D23" s="27" t="s">
        <v>11</v>
      </c>
      <c r="E23" s="28">
        <v>1320</v>
      </c>
      <c r="F23" s="37">
        <v>1320</v>
      </c>
      <c r="G23" s="36">
        <v>0</v>
      </c>
      <c r="H23" s="29" t="s">
        <v>3019</v>
      </c>
      <c r="I23" s="29" t="s">
        <v>3022</v>
      </c>
    </row>
    <row r="24" spans="2:9">
      <c r="B24" s="27" t="s">
        <v>2987</v>
      </c>
      <c r="C24" s="27">
        <v>550038021</v>
      </c>
      <c r="D24" s="27" t="s">
        <v>71</v>
      </c>
      <c r="E24" s="28">
        <v>820</v>
      </c>
      <c r="F24" s="37">
        <v>819</v>
      </c>
      <c r="G24" s="36">
        <v>-1</v>
      </c>
      <c r="H24" s="29" t="s">
        <v>3013</v>
      </c>
      <c r="I24" s="29"/>
    </row>
    <row r="25" spans="2:9">
      <c r="B25" s="27" t="s">
        <v>2987</v>
      </c>
      <c r="C25" s="27">
        <v>550044625</v>
      </c>
      <c r="D25" s="27" t="s">
        <v>83</v>
      </c>
      <c r="E25" s="28">
        <v>693</v>
      </c>
      <c r="F25" s="37">
        <v>687</v>
      </c>
      <c r="G25" s="36">
        <v>-6</v>
      </c>
      <c r="H25" s="29" t="s">
        <v>3023</v>
      </c>
      <c r="I25" s="29" t="s">
        <v>3022</v>
      </c>
    </row>
    <row r="26" spans="2:9" s="11" customFormat="1">
      <c r="B26" s="96" t="s">
        <v>2987</v>
      </c>
      <c r="C26" s="96">
        <v>550052129</v>
      </c>
      <c r="D26" s="96" t="s">
        <v>106</v>
      </c>
      <c r="E26" s="97">
        <v>8</v>
      </c>
      <c r="F26" s="98">
        <v>9</v>
      </c>
      <c r="G26" s="99">
        <v>1</v>
      </c>
      <c r="H26" s="59" t="s">
        <v>3024</v>
      </c>
      <c r="I26" s="59"/>
    </row>
    <row r="27" spans="2:9">
      <c r="B27" s="27" t="s">
        <v>2987</v>
      </c>
      <c r="C27" s="27">
        <v>550071396</v>
      </c>
      <c r="D27" s="27" t="s">
        <v>133</v>
      </c>
      <c r="E27" s="28">
        <v>2555</v>
      </c>
      <c r="F27" s="37">
        <v>2554</v>
      </c>
      <c r="G27" s="36">
        <v>-1</v>
      </c>
      <c r="H27" s="29" t="s">
        <v>2994</v>
      </c>
      <c r="I27" s="100" t="s">
        <v>3025</v>
      </c>
    </row>
    <row r="28" spans="2:9">
      <c r="B28" s="27" t="s">
        <v>2987</v>
      </c>
      <c r="C28" s="27">
        <v>550075434</v>
      </c>
      <c r="D28" s="27" t="s">
        <v>143</v>
      </c>
      <c r="E28" s="28">
        <v>28</v>
      </c>
      <c r="F28" s="37">
        <v>25</v>
      </c>
      <c r="G28" s="36">
        <v>-3</v>
      </c>
      <c r="H28" s="29" t="s">
        <v>3021</v>
      </c>
      <c r="I28" s="29"/>
    </row>
    <row r="29" spans="2:9">
      <c r="B29" s="31" t="s">
        <v>2987</v>
      </c>
      <c r="C29" s="31">
        <v>550077345</v>
      </c>
      <c r="D29" s="31" t="s">
        <v>150</v>
      </c>
      <c r="E29" s="32">
        <v>341</v>
      </c>
      <c r="F29" s="92">
        <v>337</v>
      </c>
      <c r="G29" s="93">
        <v>-4</v>
      </c>
      <c r="H29" s="33" t="s">
        <v>2995</v>
      </c>
      <c r="I29" s="33"/>
    </row>
  </sheetData>
  <conditionalFormatting sqref="A4:A5">
    <cfRule type="expression" dxfId="2" priority="3">
      <formula>#REF!="Match"</formula>
    </cfRule>
  </conditionalFormatting>
  <conditionalFormatting sqref="A7">
    <cfRule type="expression" dxfId="1" priority="2">
      <formula>#REF!="Match"</formula>
    </cfRule>
  </conditionalFormatting>
  <conditionalFormatting sqref="A9">
    <cfRule type="expression" dxfId="0" priority="1">
      <formula>#REF!="Match"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B3:K11"/>
  <sheetViews>
    <sheetView workbookViewId="0">
      <selection activeCell="C9" sqref="C9"/>
    </sheetView>
  </sheetViews>
  <sheetFormatPr defaultRowHeight="14.4"/>
  <cols>
    <col min="2" max="2" width="4.77734375" bestFit="1" customWidth="1"/>
    <col min="3" max="3" width="9.77734375" bestFit="1" customWidth="1"/>
    <col min="4" max="4" width="35.77734375" bestFit="1" customWidth="1"/>
    <col min="5" max="5" width="14.5546875" bestFit="1" customWidth="1"/>
    <col min="6" max="6" width="5.44140625" bestFit="1" customWidth="1"/>
    <col min="7" max="7" width="18.21875" bestFit="1" customWidth="1"/>
    <col min="8" max="8" width="10.44140625" bestFit="1" customWidth="1"/>
    <col min="9" max="9" width="4.77734375" bestFit="1" customWidth="1"/>
    <col min="10" max="10" width="3.77734375" bestFit="1" customWidth="1"/>
    <col min="11" max="11" width="48.77734375" bestFit="1" customWidth="1"/>
  </cols>
  <sheetData>
    <row r="3" spans="2:11">
      <c r="B3" s="25" t="s">
        <v>2979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2782</v>
      </c>
      <c r="H3" s="25" t="s">
        <v>2980</v>
      </c>
      <c r="I3" s="26" t="s">
        <v>2982</v>
      </c>
      <c r="J3" s="26" t="s">
        <v>2983</v>
      </c>
      <c r="K3" s="25" t="s">
        <v>365</v>
      </c>
    </row>
    <row r="4" spans="2:11">
      <c r="B4" s="27" t="s">
        <v>2987</v>
      </c>
      <c r="C4" s="27">
        <v>550062464</v>
      </c>
      <c r="D4" s="27" t="s">
        <v>18</v>
      </c>
      <c r="E4" s="27" t="s">
        <v>8</v>
      </c>
      <c r="F4" s="27" t="s">
        <v>9</v>
      </c>
      <c r="G4" s="27" t="s">
        <v>170</v>
      </c>
      <c r="H4" s="28">
        <v>6704</v>
      </c>
      <c r="I4" s="29">
        <v>6705</v>
      </c>
      <c r="J4" s="30">
        <v>1</v>
      </c>
      <c r="K4" s="29" t="s">
        <v>2996</v>
      </c>
    </row>
    <row r="5" spans="2:11">
      <c r="B5" s="27" t="s">
        <v>2987</v>
      </c>
      <c r="C5" s="27">
        <v>550070612</v>
      </c>
      <c r="D5" s="27" t="s">
        <v>10</v>
      </c>
      <c r="E5" s="27" t="s">
        <v>8</v>
      </c>
      <c r="F5" s="27" t="s">
        <v>9</v>
      </c>
      <c r="G5" s="27" t="s">
        <v>170</v>
      </c>
      <c r="H5" s="28">
        <v>1317</v>
      </c>
      <c r="I5" s="29">
        <v>1319</v>
      </c>
      <c r="J5" s="30">
        <v>2</v>
      </c>
      <c r="K5" s="29" t="s">
        <v>3026</v>
      </c>
    </row>
    <row r="6" spans="2:11">
      <c r="B6" s="27" t="s">
        <v>2987</v>
      </c>
      <c r="C6" s="27">
        <v>550058593</v>
      </c>
      <c r="D6" s="27" t="s">
        <v>13</v>
      </c>
      <c r="E6" s="27" t="s">
        <v>8</v>
      </c>
      <c r="F6" s="27" t="s">
        <v>9</v>
      </c>
      <c r="G6" s="27" t="s">
        <v>170</v>
      </c>
      <c r="H6" s="28">
        <v>2778</v>
      </c>
      <c r="I6" s="29">
        <v>2779</v>
      </c>
      <c r="J6" s="30">
        <v>1</v>
      </c>
      <c r="K6" s="29" t="s">
        <v>3027</v>
      </c>
    </row>
    <row r="7" spans="2:11">
      <c r="B7" s="27" t="s">
        <v>2987</v>
      </c>
      <c r="C7" s="27">
        <v>550070614</v>
      </c>
      <c r="D7" s="27" t="s">
        <v>11</v>
      </c>
      <c r="E7" s="27" t="s">
        <v>8</v>
      </c>
      <c r="F7" s="27" t="s">
        <v>9</v>
      </c>
      <c r="G7" s="27" t="s">
        <v>170</v>
      </c>
      <c r="H7" s="28">
        <v>1034</v>
      </c>
      <c r="I7" s="29">
        <v>1035</v>
      </c>
      <c r="J7" s="30">
        <v>1</v>
      </c>
      <c r="K7" s="29" t="s">
        <v>3027</v>
      </c>
    </row>
    <row r="8" spans="2:11">
      <c r="B8" s="27" t="s">
        <v>2987</v>
      </c>
      <c r="C8" s="27">
        <v>550044625</v>
      </c>
      <c r="D8" s="27" t="s">
        <v>83</v>
      </c>
      <c r="E8" s="27" t="s">
        <v>8</v>
      </c>
      <c r="F8" s="27" t="s">
        <v>9</v>
      </c>
      <c r="G8" s="27" t="s">
        <v>170</v>
      </c>
      <c r="H8" s="28">
        <v>186</v>
      </c>
      <c r="I8" s="29">
        <v>187</v>
      </c>
      <c r="J8" s="30">
        <v>1</v>
      </c>
      <c r="K8" s="29" t="s">
        <v>2993</v>
      </c>
    </row>
    <row r="9" spans="2:11">
      <c r="B9" s="27" t="s">
        <v>2987</v>
      </c>
      <c r="C9" s="27">
        <v>550071396</v>
      </c>
      <c r="D9" s="27" t="s">
        <v>133</v>
      </c>
      <c r="E9" s="27" t="s">
        <v>8</v>
      </c>
      <c r="F9" s="27" t="s">
        <v>9</v>
      </c>
      <c r="G9" s="27" t="s">
        <v>170</v>
      </c>
      <c r="H9" s="28">
        <v>1758</v>
      </c>
      <c r="I9" s="29">
        <v>1757</v>
      </c>
      <c r="J9" s="30">
        <v>-1</v>
      </c>
      <c r="K9" s="29" t="s">
        <v>3028</v>
      </c>
    </row>
    <row r="10" spans="2:11">
      <c r="B10" s="27" t="s">
        <v>2987</v>
      </c>
      <c r="C10" s="27">
        <v>550076635</v>
      </c>
      <c r="D10" s="27" t="s">
        <v>146</v>
      </c>
      <c r="E10" s="27" t="s">
        <v>8</v>
      </c>
      <c r="F10" s="27" t="s">
        <v>9</v>
      </c>
      <c r="G10" s="27" t="s">
        <v>170</v>
      </c>
      <c r="H10" s="28">
        <v>115</v>
      </c>
      <c r="I10" s="29">
        <v>116</v>
      </c>
      <c r="J10" s="30">
        <v>1</v>
      </c>
      <c r="K10" s="29" t="s">
        <v>2993</v>
      </c>
    </row>
    <row r="11" spans="2:11">
      <c r="B11" s="27" t="s">
        <v>2987</v>
      </c>
      <c r="C11" s="27">
        <v>550077345</v>
      </c>
      <c r="D11" s="27" t="s">
        <v>150</v>
      </c>
      <c r="E11" s="27" t="s">
        <v>8</v>
      </c>
      <c r="F11" s="27" t="s">
        <v>9</v>
      </c>
      <c r="G11" s="27" t="s">
        <v>170</v>
      </c>
      <c r="H11" s="28">
        <v>204</v>
      </c>
      <c r="I11" s="29">
        <v>200</v>
      </c>
      <c r="J11" s="30">
        <v>-4</v>
      </c>
      <c r="K11" s="29" t="s">
        <v>3029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 filterMode="1"/>
  <dimension ref="A1:Z97"/>
  <sheetViews>
    <sheetView topLeftCell="K1" workbookViewId="0">
      <pane ySplit="1" topLeftCell="A2" activePane="bottomLeft" state="frozen"/>
      <selection pane="bottomLeft" activeCell="W3" sqref="W3"/>
    </sheetView>
  </sheetViews>
  <sheetFormatPr defaultRowHeight="14.4"/>
  <cols>
    <col min="1" max="1" width="12.21875" bestFit="1" customWidth="1"/>
    <col min="2" max="2" width="17.21875" bestFit="1" customWidth="1"/>
    <col min="3" max="3" width="18.77734375" bestFit="1" customWidth="1"/>
    <col min="4" max="4" width="7.21875" bestFit="1" customWidth="1"/>
    <col min="5" max="5" width="27.5546875" bestFit="1" customWidth="1"/>
    <col min="6" max="6" width="11.44140625" bestFit="1" customWidth="1"/>
    <col min="10" max="10" width="21.5546875" bestFit="1" customWidth="1"/>
    <col min="11" max="11" width="5.21875" bestFit="1" customWidth="1"/>
    <col min="13" max="13" width="9.77734375" bestFit="1" customWidth="1"/>
    <col min="14" max="14" width="5.21875" bestFit="1" customWidth="1"/>
    <col min="18" max="18" width="11.44140625" bestFit="1" customWidth="1"/>
    <col min="19" max="20" width="10.44140625" bestFit="1" customWidth="1"/>
    <col min="21" max="21" width="10.77734375" bestFit="1" customWidth="1"/>
    <col min="23" max="23" width="9.77734375" bestFit="1" customWidth="1"/>
    <col min="24" max="24" width="4.21875" bestFit="1" customWidth="1"/>
    <col min="25" max="25" width="8" bestFit="1" customWidth="1"/>
    <col min="26" max="26" width="10.77734375" bestFit="1" customWidth="1"/>
  </cols>
  <sheetData>
    <row r="1" spans="1:26" ht="15" thickBot="1">
      <c r="A1" s="40" t="s">
        <v>3002</v>
      </c>
      <c r="B1" s="40" t="s">
        <v>3003</v>
      </c>
      <c r="C1" s="40" t="s">
        <v>3004</v>
      </c>
      <c r="D1" s="40" t="s">
        <v>2</v>
      </c>
      <c r="E1" s="40" t="s">
        <v>199</v>
      </c>
      <c r="F1" s="40" t="s">
        <v>3005</v>
      </c>
    </row>
    <row r="2" spans="1:26">
      <c r="A2" s="41">
        <v>109177788</v>
      </c>
      <c r="B2" s="41" t="s">
        <v>3030</v>
      </c>
      <c r="C2" s="41" t="s">
        <v>3031</v>
      </c>
      <c r="D2" s="41">
        <v>550062461</v>
      </c>
      <c r="E2" s="42" t="s">
        <v>7</v>
      </c>
      <c r="F2" s="42">
        <v>10</v>
      </c>
    </row>
    <row r="3" spans="1:26">
      <c r="A3" s="41">
        <v>109177788</v>
      </c>
      <c r="B3" s="41" t="s">
        <v>3030</v>
      </c>
      <c r="C3" s="41" t="s">
        <v>3031</v>
      </c>
      <c r="D3" s="41">
        <v>550072292</v>
      </c>
      <c r="E3" s="42" t="s">
        <v>30</v>
      </c>
      <c r="F3" s="42">
        <v>1</v>
      </c>
      <c r="J3" s="43" t="s">
        <v>3032</v>
      </c>
      <c r="M3" s="44" t="s">
        <v>2</v>
      </c>
      <c r="N3" s="44" t="s">
        <v>0</v>
      </c>
      <c r="O3" t="s">
        <v>2984</v>
      </c>
      <c r="R3" s="43" t="s">
        <v>3033</v>
      </c>
      <c r="S3" s="43" t="s">
        <v>2984</v>
      </c>
      <c r="W3" s="44" t="s">
        <v>2</v>
      </c>
      <c r="X3" s="44" t="s">
        <v>3034</v>
      </c>
      <c r="Y3" s="44" t="s">
        <v>3035</v>
      </c>
      <c r="Z3" s="44" t="s">
        <v>3036</v>
      </c>
    </row>
    <row r="4" spans="1:26" hidden="1">
      <c r="A4" s="41">
        <v>109177788</v>
      </c>
      <c r="B4" s="41" t="s">
        <v>3030</v>
      </c>
      <c r="C4" s="41" t="s">
        <v>3031</v>
      </c>
      <c r="D4" s="41">
        <v>550049625</v>
      </c>
      <c r="E4" s="42" t="s">
        <v>102</v>
      </c>
      <c r="F4" s="42">
        <v>1</v>
      </c>
      <c r="J4" s="43" t="s">
        <v>2</v>
      </c>
      <c r="K4" t="s">
        <v>0</v>
      </c>
      <c r="M4">
        <v>550044360</v>
      </c>
      <c r="N4">
        <v>78</v>
      </c>
      <c r="O4" t="s">
        <v>3035</v>
      </c>
      <c r="R4" s="43" t="s">
        <v>2</v>
      </c>
      <c r="S4" t="s">
        <v>3034</v>
      </c>
      <c r="T4" t="s">
        <v>3035</v>
      </c>
      <c r="U4" t="s">
        <v>3036</v>
      </c>
      <c r="W4">
        <v>550044360</v>
      </c>
      <c r="X4">
        <v>38</v>
      </c>
      <c r="Y4">
        <v>78</v>
      </c>
      <c r="Z4">
        <f>Y4-X4</f>
        <v>40</v>
      </c>
    </row>
    <row r="5" spans="1:26" hidden="1">
      <c r="A5" s="41">
        <v>109177788</v>
      </c>
      <c r="B5" s="41" t="s">
        <v>3030</v>
      </c>
      <c r="C5" s="41" t="s">
        <v>3031</v>
      </c>
      <c r="D5" s="41">
        <v>550069888</v>
      </c>
      <c r="E5" s="42" t="s">
        <v>22</v>
      </c>
      <c r="F5" s="42">
        <v>1</v>
      </c>
      <c r="J5">
        <v>550044360</v>
      </c>
      <c r="K5">
        <v>78</v>
      </c>
      <c r="M5">
        <v>550044580</v>
      </c>
      <c r="N5">
        <v>28</v>
      </c>
      <c r="O5" t="s">
        <v>3035</v>
      </c>
      <c r="R5">
        <v>550044360</v>
      </c>
      <c r="S5">
        <v>38</v>
      </c>
      <c r="T5">
        <v>78</v>
      </c>
      <c r="U5">
        <v>116</v>
      </c>
      <c r="W5">
        <v>550044580</v>
      </c>
      <c r="X5">
        <v>28</v>
      </c>
      <c r="Y5">
        <v>28</v>
      </c>
      <c r="Z5">
        <f t="shared" ref="Z5:Z36" si="0">Y5-X5</f>
        <v>0</v>
      </c>
    </row>
    <row r="6" spans="1:26" hidden="1">
      <c r="A6" s="41">
        <v>109177788</v>
      </c>
      <c r="B6" s="41" t="s">
        <v>3037</v>
      </c>
      <c r="C6" s="41" t="s">
        <v>3031</v>
      </c>
      <c r="D6" s="41">
        <v>550058593</v>
      </c>
      <c r="E6" s="42" t="s">
        <v>13</v>
      </c>
      <c r="F6" s="42">
        <v>3</v>
      </c>
      <c r="J6">
        <v>550044580</v>
      </c>
      <c r="K6">
        <v>28</v>
      </c>
      <c r="M6">
        <v>550044709</v>
      </c>
      <c r="N6">
        <v>8</v>
      </c>
      <c r="O6" t="s">
        <v>3035</v>
      </c>
      <c r="R6">
        <v>550044580</v>
      </c>
      <c r="S6">
        <v>28</v>
      </c>
      <c r="T6">
        <v>28</v>
      </c>
      <c r="U6">
        <v>56</v>
      </c>
      <c r="W6">
        <v>550044709</v>
      </c>
      <c r="X6">
        <v>4</v>
      </c>
      <c r="Y6">
        <v>8</v>
      </c>
      <c r="Z6">
        <f t="shared" si="0"/>
        <v>4</v>
      </c>
    </row>
    <row r="7" spans="1:26" hidden="1">
      <c r="A7" s="41">
        <v>109177788</v>
      </c>
      <c r="B7" s="41" t="s">
        <v>3037</v>
      </c>
      <c r="C7" s="41" t="s">
        <v>3031</v>
      </c>
      <c r="D7" s="41">
        <v>550058592</v>
      </c>
      <c r="E7" s="42" t="s">
        <v>27</v>
      </c>
      <c r="F7" s="42">
        <v>4</v>
      </c>
      <c r="J7">
        <v>550044709</v>
      </c>
      <c r="K7">
        <v>8</v>
      </c>
      <c r="M7">
        <v>550048593</v>
      </c>
      <c r="N7">
        <v>10</v>
      </c>
      <c r="O7" t="s">
        <v>3035</v>
      </c>
      <c r="R7">
        <v>550044709</v>
      </c>
      <c r="S7">
        <v>4</v>
      </c>
      <c r="T7">
        <v>8</v>
      </c>
      <c r="U7">
        <v>12</v>
      </c>
      <c r="W7">
        <v>550048593</v>
      </c>
      <c r="X7">
        <v>7</v>
      </c>
      <c r="Y7">
        <v>10</v>
      </c>
      <c r="Z7">
        <f t="shared" si="0"/>
        <v>3</v>
      </c>
    </row>
    <row r="8" spans="1:26" hidden="1">
      <c r="A8" s="41">
        <v>109177788</v>
      </c>
      <c r="B8" s="41" t="s">
        <v>3037</v>
      </c>
      <c r="C8" s="41" t="s">
        <v>3031</v>
      </c>
      <c r="D8" s="41">
        <v>550062462</v>
      </c>
      <c r="E8" s="42" t="s">
        <v>21</v>
      </c>
      <c r="F8" s="42">
        <v>5</v>
      </c>
      <c r="J8">
        <v>550048593</v>
      </c>
      <c r="K8">
        <v>10</v>
      </c>
      <c r="M8">
        <v>550049625</v>
      </c>
      <c r="N8">
        <v>2</v>
      </c>
      <c r="O8" t="s">
        <v>3035</v>
      </c>
      <c r="R8">
        <v>550048593</v>
      </c>
      <c r="S8">
        <v>7</v>
      </c>
      <c r="T8">
        <v>10</v>
      </c>
      <c r="U8">
        <v>17</v>
      </c>
      <c r="W8">
        <v>550049625</v>
      </c>
      <c r="X8">
        <v>1</v>
      </c>
      <c r="Y8">
        <v>2</v>
      </c>
      <c r="Z8">
        <f t="shared" si="0"/>
        <v>1</v>
      </c>
    </row>
    <row r="9" spans="1:26" hidden="1">
      <c r="A9" s="41">
        <v>109177788</v>
      </c>
      <c r="B9" s="41" t="s">
        <v>3037</v>
      </c>
      <c r="C9" s="41" t="s">
        <v>3031</v>
      </c>
      <c r="D9" s="41">
        <v>550044709</v>
      </c>
      <c r="E9" s="42" t="s">
        <v>14</v>
      </c>
      <c r="F9" s="42">
        <v>4</v>
      </c>
      <c r="J9">
        <v>550049625</v>
      </c>
      <c r="K9">
        <v>2</v>
      </c>
      <c r="M9">
        <v>550050071</v>
      </c>
      <c r="N9">
        <v>30</v>
      </c>
      <c r="O9" t="s">
        <v>3035</v>
      </c>
      <c r="R9">
        <v>550049625</v>
      </c>
      <c r="S9">
        <v>1</v>
      </c>
      <c r="T9">
        <v>2</v>
      </c>
      <c r="U9">
        <v>3</v>
      </c>
      <c r="W9">
        <v>550050071</v>
      </c>
      <c r="X9">
        <v>30</v>
      </c>
      <c r="Y9">
        <v>30</v>
      </c>
      <c r="Z9">
        <f t="shared" si="0"/>
        <v>0</v>
      </c>
    </row>
    <row r="10" spans="1:26" hidden="1">
      <c r="A10" s="41">
        <v>109177788</v>
      </c>
      <c r="B10" s="41" t="s">
        <v>3037</v>
      </c>
      <c r="C10" s="41" t="s">
        <v>3031</v>
      </c>
      <c r="D10" s="41">
        <v>550048593</v>
      </c>
      <c r="E10" s="42" t="s">
        <v>15</v>
      </c>
      <c r="F10" s="42">
        <v>3</v>
      </c>
      <c r="J10">
        <v>550050071</v>
      </c>
      <c r="K10">
        <v>30</v>
      </c>
      <c r="M10">
        <v>550050072</v>
      </c>
      <c r="N10">
        <v>195</v>
      </c>
      <c r="O10" t="s">
        <v>3035</v>
      </c>
      <c r="R10">
        <v>550050071</v>
      </c>
      <c r="S10">
        <v>30</v>
      </c>
      <c r="T10">
        <v>30</v>
      </c>
      <c r="U10">
        <v>60</v>
      </c>
      <c r="W10">
        <v>550050072</v>
      </c>
      <c r="X10">
        <v>195</v>
      </c>
      <c r="Y10">
        <v>195</v>
      </c>
      <c r="Z10">
        <f t="shared" si="0"/>
        <v>0</v>
      </c>
    </row>
    <row r="11" spans="1:26" hidden="1">
      <c r="A11" s="41">
        <v>109177788</v>
      </c>
      <c r="B11" s="41" t="s">
        <v>3037</v>
      </c>
      <c r="C11" s="41" t="s">
        <v>3031</v>
      </c>
      <c r="D11" s="41">
        <v>550066775</v>
      </c>
      <c r="E11" s="42" t="s">
        <v>126</v>
      </c>
      <c r="F11" s="42">
        <v>3</v>
      </c>
      <c r="J11">
        <v>550050072</v>
      </c>
      <c r="K11">
        <v>195</v>
      </c>
      <c r="M11">
        <v>550053783</v>
      </c>
      <c r="N11">
        <v>2</v>
      </c>
      <c r="O11" t="s">
        <v>3035</v>
      </c>
      <c r="R11">
        <v>550050072</v>
      </c>
      <c r="S11">
        <v>195</v>
      </c>
      <c r="T11">
        <v>195</v>
      </c>
      <c r="U11">
        <v>390</v>
      </c>
      <c r="W11">
        <v>550053783</v>
      </c>
      <c r="X11">
        <v>1</v>
      </c>
      <c r="Y11">
        <v>2</v>
      </c>
      <c r="Z11">
        <f t="shared" si="0"/>
        <v>1</v>
      </c>
    </row>
    <row r="12" spans="1:26" hidden="1">
      <c r="A12" s="41">
        <v>109177788</v>
      </c>
      <c r="B12" s="41" t="s">
        <v>3037</v>
      </c>
      <c r="C12" s="41" t="s">
        <v>3031</v>
      </c>
      <c r="D12" s="41">
        <v>550070615</v>
      </c>
      <c r="E12" s="42" t="s">
        <v>154</v>
      </c>
      <c r="F12" s="42">
        <v>4</v>
      </c>
      <c r="J12">
        <v>550053783</v>
      </c>
      <c r="K12">
        <v>2</v>
      </c>
      <c r="M12">
        <v>550058592</v>
      </c>
      <c r="N12">
        <v>9</v>
      </c>
      <c r="O12" t="s">
        <v>3035</v>
      </c>
      <c r="R12">
        <v>550053783</v>
      </c>
      <c r="S12">
        <v>1</v>
      </c>
      <c r="T12">
        <v>2</v>
      </c>
      <c r="U12">
        <v>3</v>
      </c>
      <c r="W12">
        <v>550058592</v>
      </c>
      <c r="X12">
        <v>5</v>
      </c>
      <c r="Y12">
        <v>9</v>
      </c>
      <c r="Z12">
        <f t="shared" si="0"/>
        <v>4</v>
      </c>
    </row>
    <row r="13" spans="1:26" hidden="1">
      <c r="A13" s="41">
        <v>109177788</v>
      </c>
      <c r="B13" s="41" t="s">
        <v>3037</v>
      </c>
      <c r="C13" s="41" t="s">
        <v>3031</v>
      </c>
      <c r="D13" s="41">
        <v>550071396</v>
      </c>
      <c r="E13" s="42" t="s">
        <v>133</v>
      </c>
      <c r="F13" s="42">
        <v>1</v>
      </c>
      <c r="J13">
        <v>550058592</v>
      </c>
      <c r="K13">
        <v>9</v>
      </c>
      <c r="M13">
        <v>550058593</v>
      </c>
      <c r="N13">
        <v>6</v>
      </c>
      <c r="O13" t="s">
        <v>3035</v>
      </c>
      <c r="R13">
        <v>550058592</v>
      </c>
      <c r="S13">
        <v>5</v>
      </c>
      <c r="T13">
        <v>9</v>
      </c>
      <c r="U13">
        <v>14</v>
      </c>
      <c r="W13">
        <v>550058593</v>
      </c>
      <c r="X13">
        <v>3</v>
      </c>
      <c r="Y13">
        <v>6</v>
      </c>
      <c r="Z13">
        <f t="shared" si="0"/>
        <v>3</v>
      </c>
    </row>
    <row r="14" spans="1:26" hidden="1">
      <c r="A14" s="41">
        <v>109177788</v>
      </c>
      <c r="B14" s="41" t="s">
        <v>3037</v>
      </c>
      <c r="C14" s="41" t="s">
        <v>3031</v>
      </c>
      <c r="D14" s="41">
        <v>550076635</v>
      </c>
      <c r="E14" s="42" t="s">
        <v>146</v>
      </c>
      <c r="F14" s="42">
        <v>3</v>
      </c>
      <c r="J14">
        <v>550058593</v>
      </c>
      <c r="K14">
        <v>6</v>
      </c>
      <c r="M14">
        <v>550059937</v>
      </c>
      <c r="N14">
        <v>20</v>
      </c>
      <c r="O14" t="s">
        <v>3035</v>
      </c>
      <c r="R14">
        <v>550058593</v>
      </c>
      <c r="S14">
        <v>3</v>
      </c>
      <c r="T14">
        <v>6</v>
      </c>
      <c r="U14">
        <v>9</v>
      </c>
      <c r="W14">
        <v>550059937</v>
      </c>
      <c r="X14">
        <v>20</v>
      </c>
      <c r="Y14">
        <v>20</v>
      </c>
      <c r="Z14">
        <f t="shared" si="0"/>
        <v>0</v>
      </c>
    </row>
    <row r="15" spans="1:26" hidden="1">
      <c r="A15" s="41">
        <v>109177788</v>
      </c>
      <c r="B15" s="41" t="s">
        <v>3037</v>
      </c>
      <c r="C15" s="41" t="s">
        <v>3031</v>
      </c>
      <c r="D15" s="41">
        <v>550076636</v>
      </c>
      <c r="E15" s="42" t="s">
        <v>147</v>
      </c>
      <c r="F15" s="42">
        <v>3</v>
      </c>
      <c r="J15">
        <v>550059937</v>
      </c>
      <c r="K15">
        <v>20</v>
      </c>
      <c r="M15">
        <v>550059938</v>
      </c>
      <c r="N15">
        <v>100</v>
      </c>
      <c r="O15" t="s">
        <v>3035</v>
      </c>
      <c r="R15">
        <v>550059937</v>
      </c>
      <c r="S15">
        <v>20</v>
      </c>
      <c r="T15">
        <v>20</v>
      </c>
      <c r="U15">
        <v>40</v>
      </c>
      <c r="W15">
        <v>550059938</v>
      </c>
      <c r="X15">
        <v>100</v>
      </c>
      <c r="Y15">
        <v>100</v>
      </c>
      <c r="Z15">
        <f t="shared" si="0"/>
        <v>0</v>
      </c>
    </row>
    <row r="16" spans="1:26" hidden="1">
      <c r="A16" s="41">
        <v>109177788</v>
      </c>
      <c r="B16" s="41" t="s">
        <v>3037</v>
      </c>
      <c r="C16" s="41" t="s">
        <v>3031</v>
      </c>
      <c r="D16" s="41">
        <v>550069887</v>
      </c>
      <c r="E16" s="42" t="s">
        <v>29</v>
      </c>
      <c r="F16" s="42">
        <v>1</v>
      </c>
      <c r="J16">
        <v>550059938</v>
      </c>
      <c r="K16">
        <v>100</v>
      </c>
      <c r="M16">
        <v>550061081</v>
      </c>
      <c r="N16">
        <v>4</v>
      </c>
      <c r="O16" t="s">
        <v>3035</v>
      </c>
      <c r="R16">
        <v>550059938</v>
      </c>
      <c r="S16">
        <v>100</v>
      </c>
      <c r="T16">
        <v>100</v>
      </c>
      <c r="U16">
        <v>200</v>
      </c>
      <c r="W16">
        <v>550061081</v>
      </c>
      <c r="X16">
        <v>2</v>
      </c>
      <c r="Y16">
        <v>4</v>
      </c>
      <c r="Z16">
        <f t="shared" si="0"/>
        <v>2</v>
      </c>
    </row>
    <row r="17" spans="1:26" hidden="1">
      <c r="A17" s="41">
        <v>109177788</v>
      </c>
      <c r="B17" s="41" t="s">
        <v>3037</v>
      </c>
      <c r="C17" s="41" t="s">
        <v>3031</v>
      </c>
      <c r="D17" s="41">
        <v>550053783</v>
      </c>
      <c r="E17" s="42" t="s">
        <v>107</v>
      </c>
      <c r="F17" s="42">
        <v>1</v>
      </c>
      <c r="J17">
        <v>550061081</v>
      </c>
      <c r="K17">
        <v>4</v>
      </c>
      <c r="M17">
        <v>550062460</v>
      </c>
      <c r="N17">
        <v>49</v>
      </c>
      <c r="O17" t="s">
        <v>3035</v>
      </c>
      <c r="R17">
        <v>550061081</v>
      </c>
      <c r="S17">
        <v>2</v>
      </c>
      <c r="T17">
        <v>4</v>
      </c>
      <c r="U17">
        <v>6</v>
      </c>
      <c r="W17">
        <v>550062460</v>
      </c>
      <c r="X17">
        <v>35</v>
      </c>
      <c r="Y17">
        <v>49</v>
      </c>
      <c r="Z17">
        <f t="shared" si="0"/>
        <v>14</v>
      </c>
    </row>
    <row r="18" spans="1:26" hidden="1">
      <c r="A18" s="41">
        <v>109177788</v>
      </c>
      <c r="B18" s="41" t="s">
        <v>3037</v>
      </c>
      <c r="C18" s="41" t="s">
        <v>3031</v>
      </c>
      <c r="D18" s="41">
        <v>550061081</v>
      </c>
      <c r="E18" s="42" t="s">
        <v>117</v>
      </c>
      <c r="F18" s="42">
        <v>2</v>
      </c>
      <c r="J18">
        <v>550062460</v>
      </c>
      <c r="K18">
        <v>49</v>
      </c>
      <c r="M18">
        <v>550062461</v>
      </c>
      <c r="N18">
        <v>326</v>
      </c>
      <c r="O18" t="s">
        <v>3035</v>
      </c>
      <c r="R18">
        <v>550062460</v>
      </c>
      <c r="S18">
        <v>35</v>
      </c>
      <c r="T18">
        <v>49</v>
      </c>
      <c r="U18">
        <v>84</v>
      </c>
      <c r="W18">
        <v>550062461</v>
      </c>
      <c r="X18">
        <v>314</v>
      </c>
      <c r="Y18">
        <v>326</v>
      </c>
      <c r="Z18">
        <f t="shared" si="0"/>
        <v>12</v>
      </c>
    </row>
    <row r="19" spans="1:26" hidden="1">
      <c r="A19" s="41">
        <v>109177788</v>
      </c>
      <c r="B19" s="41" t="s">
        <v>3037</v>
      </c>
      <c r="C19" s="41" t="s">
        <v>3031</v>
      </c>
      <c r="D19" s="41">
        <v>550062461</v>
      </c>
      <c r="E19" s="42" t="s">
        <v>7</v>
      </c>
      <c r="F19" s="42">
        <v>2</v>
      </c>
      <c r="J19">
        <v>550062461</v>
      </c>
      <c r="K19">
        <v>326</v>
      </c>
      <c r="M19">
        <v>550062462</v>
      </c>
      <c r="N19">
        <v>13</v>
      </c>
      <c r="O19" t="s">
        <v>3035</v>
      </c>
      <c r="R19">
        <v>550062461</v>
      </c>
      <c r="S19">
        <v>314</v>
      </c>
      <c r="T19">
        <v>326</v>
      </c>
      <c r="U19">
        <v>640</v>
      </c>
      <c r="W19">
        <v>550062462</v>
      </c>
      <c r="X19">
        <v>8</v>
      </c>
      <c r="Y19">
        <v>13</v>
      </c>
      <c r="Z19">
        <f t="shared" si="0"/>
        <v>5</v>
      </c>
    </row>
    <row r="20" spans="1:26" hidden="1">
      <c r="A20" s="41">
        <v>109177788</v>
      </c>
      <c r="B20" s="41" t="s">
        <v>3037</v>
      </c>
      <c r="C20" s="41" t="s">
        <v>3031</v>
      </c>
      <c r="D20" s="41">
        <v>550070613</v>
      </c>
      <c r="E20" s="42" t="s">
        <v>130</v>
      </c>
      <c r="F20" s="42">
        <v>4</v>
      </c>
      <c r="J20">
        <v>550062462</v>
      </c>
      <c r="K20">
        <v>13</v>
      </c>
      <c r="M20">
        <v>550066774</v>
      </c>
      <c r="N20">
        <v>1</v>
      </c>
      <c r="O20" t="s">
        <v>3035</v>
      </c>
      <c r="R20">
        <v>550062462</v>
      </c>
      <c r="S20">
        <v>8</v>
      </c>
      <c r="T20">
        <v>13</v>
      </c>
      <c r="U20">
        <v>21</v>
      </c>
      <c r="W20">
        <v>550066774</v>
      </c>
      <c r="X20">
        <v>1</v>
      </c>
      <c r="Y20">
        <v>1</v>
      </c>
      <c r="Z20">
        <f t="shared" si="0"/>
        <v>0</v>
      </c>
    </row>
    <row r="21" spans="1:26" hidden="1">
      <c r="A21" s="41">
        <v>109177788</v>
      </c>
      <c r="B21" s="41" t="s">
        <v>3037</v>
      </c>
      <c r="C21" s="41" t="s">
        <v>3031</v>
      </c>
      <c r="D21" s="41">
        <v>550071397</v>
      </c>
      <c r="E21" s="42" t="s">
        <v>23</v>
      </c>
      <c r="F21" s="42">
        <v>1</v>
      </c>
      <c r="J21">
        <v>550066774</v>
      </c>
      <c r="K21">
        <v>1</v>
      </c>
      <c r="M21">
        <v>550066775</v>
      </c>
      <c r="N21">
        <v>7</v>
      </c>
      <c r="O21" t="s">
        <v>3035</v>
      </c>
      <c r="R21">
        <v>550066774</v>
      </c>
      <c r="S21">
        <v>1</v>
      </c>
      <c r="T21">
        <v>1</v>
      </c>
      <c r="U21">
        <v>2</v>
      </c>
      <c r="W21">
        <v>550066775</v>
      </c>
      <c r="X21">
        <v>4</v>
      </c>
      <c r="Y21">
        <v>7</v>
      </c>
      <c r="Z21">
        <f t="shared" si="0"/>
        <v>3</v>
      </c>
    </row>
    <row r="22" spans="1:26" hidden="1">
      <c r="A22" s="41">
        <v>109177788</v>
      </c>
      <c r="B22" s="41" t="s">
        <v>3037</v>
      </c>
      <c r="C22" s="41" t="s">
        <v>3031</v>
      </c>
      <c r="D22" s="41">
        <v>550070793</v>
      </c>
      <c r="E22" s="42" t="s">
        <v>131</v>
      </c>
      <c r="F22" s="42">
        <v>1</v>
      </c>
      <c r="J22">
        <v>550066775</v>
      </c>
      <c r="K22">
        <v>7</v>
      </c>
      <c r="M22">
        <v>550069887</v>
      </c>
      <c r="N22">
        <v>2</v>
      </c>
      <c r="O22" t="s">
        <v>3035</v>
      </c>
      <c r="R22">
        <v>550066775</v>
      </c>
      <c r="S22">
        <v>4</v>
      </c>
      <c r="T22">
        <v>7</v>
      </c>
      <c r="U22">
        <v>11</v>
      </c>
      <c r="W22">
        <v>550069887</v>
      </c>
      <c r="X22">
        <v>1</v>
      </c>
      <c r="Y22">
        <v>2</v>
      </c>
      <c r="Z22">
        <f t="shared" si="0"/>
        <v>1</v>
      </c>
    </row>
    <row r="23" spans="1:26" hidden="1">
      <c r="A23" s="41">
        <v>109177788</v>
      </c>
      <c r="B23" s="41" t="s">
        <v>3037</v>
      </c>
      <c r="C23" s="41" t="s">
        <v>3031</v>
      </c>
      <c r="D23" s="41">
        <v>550069888</v>
      </c>
      <c r="E23" s="42" t="s">
        <v>22</v>
      </c>
      <c r="F23" s="42">
        <v>3</v>
      </c>
      <c r="J23">
        <v>550069887</v>
      </c>
      <c r="K23">
        <v>2</v>
      </c>
      <c r="M23">
        <v>550069888</v>
      </c>
      <c r="N23">
        <v>273</v>
      </c>
      <c r="O23" t="s">
        <v>3035</v>
      </c>
      <c r="R23">
        <v>550069887</v>
      </c>
      <c r="S23">
        <v>1</v>
      </c>
      <c r="T23">
        <v>2</v>
      </c>
      <c r="U23">
        <v>3</v>
      </c>
      <c r="W23">
        <v>550069888</v>
      </c>
      <c r="X23">
        <v>269</v>
      </c>
      <c r="Y23">
        <v>273</v>
      </c>
      <c r="Z23">
        <f t="shared" si="0"/>
        <v>4</v>
      </c>
    </row>
    <row r="24" spans="1:26" hidden="1">
      <c r="A24" s="41">
        <v>109177788</v>
      </c>
      <c r="B24" s="41" t="s">
        <v>3030</v>
      </c>
      <c r="C24" s="41" t="s">
        <v>3031</v>
      </c>
      <c r="D24" s="41">
        <v>550062460</v>
      </c>
      <c r="E24" s="42" t="s">
        <v>119</v>
      </c>
      <c r="F24" s="42">
        <v>11</v>
      </c>
      <c r="J24">
        <v>550069888</v>
      </c>
      <c r="K24">
        <v>273</v>
      </c>
      <c r="M24">
        <v>550070612</v>
      </c>
      <c r="N24">
        <v>322</v>
      </c>
      <c r="O24" t="s">
        <v>3035</v>
      </c>
      <c r="R24">
        <v>550069888</v>
      </c>
      <c r="S24">
        <v>269</v>
      </c>
      <c r="T24">
        <v>273</v>
      </c>
      <c r="U24">
        <v>542</v>
      </c>
      <c r="W24">
        <v>550070612</v>
      </c>
      <c r="X24">
        <v>234</v>
      </c>
      <c r="Y24">
        <v>322</v>
      </c>
      <c r="Z24">
        <f t="shared" si="0"/>
        <v>88</v>
      </c>
    </row>
    <row r="25" spans="1:26" hidden="1">
      <c r="A25" s="41">
        <v>109177788</v>
      </c>
      <c r="B25" s="41" t="s">
        <v>3037</v>
      </c>
      <c r="C25" s="41" t="s">
        <v>3031</v>
      </c>
      <c r="D25" s="41">
        <v>550062460</v>
      </c>
      <c r="E25" s="42" t="s">
        <v>119</v>
      </c>
      <c r="F25" s="42">
        <v>3</v>
      </c>
      <c r="J25">
        <v>550070612</v>
      </c>
      <c r="K25">
        <v>322</v>
      </c>
      <c r="M25">
        <v>550070613</v>
      </c>
      <c r="N25">
        <v>9</v>
      </c>
      <c r="O25" t="s">
        <v>3035</v>
      </c>
      <c r="R25">
        <v>550070612</v>
      </c>
      <c r="S25">
        <v>234</v>
      </c>
      <c r="T25">
        <v>322</v>
      </c>
      <c r="U25">
        <v>556</v>
      </c>
      <c r="W25">
        <v>550070613</v>
      </c>
      <c r="X25">
        <v>5</v>
      </c>
      <c r="Y25">
        <v>9</v>
      </c>
      <c r="Z25">
        <f t="shared" si="0"/>
        <v>4</v>
      </c>
    </row>
    <row r="26" spans="1:26" hidden="1">
      <c r="A26" s="41">
        <v>109177788</v>
      </c>
      <c r="B26" s="41" t="s">
        <v>3037</v>
      </c>
      <c r="C26" s="41" t="s">
        <v>3031</v>
      </c>
      <c r="D26" s="41">
        <v>550074326</v>
      </c>
      <c r="E26" s="42" t="s">
        <v>136</v>
      </c>
      <c r="F26" s="42">
        <v>4</v>
      </c>
      <c r="J26">
        <v>550070613</v>
      </c>
      <c r="K26">
        <v>9</v>
      </c>
      <c r="M26">
        <v>550070615</v>
      </c>
      <c r="N26">
        <v>9</v>
      </c>
      <c r="O26" t="s">
        <v>3035</v>
      </c>
      <c r="R26">
        <v>550070613</v>
      </c>
      <c r="S26">
        <v>5</v>
      </c>
      <c r="T26">
        <v>9</v>
      </c>
      <c r="U26">
        <v>14</v>
      </c>
      <c r="W26">
        <v>550070615</v>
      </c>
      <c r="X26">
        <v>5</v>
      </c>
      <c r="Y26">
        <v>9</v>
      </c>
      <c r="Z26">
        <f t="shared" si="0"/>
        <v>4</v>
      </c>
    </row>
    <row r="27" spans="1:26" hidden="1">
      <c r="A27" s="41">
        <v>109179925</v>
      </c>
      <c r="B27" s="41" t="s">
        <v>3038</v>
      </c>
      <c r="C27" s="41" t="s">
        <v>3039</v>
      </c>
      <c r="D27" s="41">
        <v>550070612</v>
      </c>
      <c r="E27" s="42" t="s">
        <v>10</v>
      </c>
      <c r="F27" s="42">
        <v>200</v>
      </c>
      <c r="J27">
        <v>550070615</v>
      </c>
      <c r="K27">
        <v>9</v>
      </c>
      <c r="M27">
        <v>550070793</v>
      </c>
      <c r="N27">
        <v>27</v>
      </c>
      <c r="O27" t="s">
        <v>3035</v>
      </c>
      <c r="R27">
        <v>550070615</v>
      </c>
      <c r="S27">
        <v>5</v>
      </c>
      <c r="T27">
        <v>9</v>
      </c>
      <c r="U27">
        <v>14</v>
      </c>
      <c r="W27">
        <v>550070793</v>
      </c>
      <c r="X27">
        <v>26</v>
      </c>
      <c r="Y27">
        <v>27</v>
      </c>
      <c r="Z27">
        <f t="shared" si="0"/>
        <v>1</v>
      </c>
    </row>
    <row r="28" spans="1:26" hidden="1">
      <c r="A28" s="41">
        <v>109179925</v>
      </c>
      <c r="B28" s="41" t="s">
        <v>3038</v>
      </c>
      <c r="C28" s="41" t="s">
        <v>3039</v>
      </c>
      <c r="D28" s="41">
        <v>550059937</v>
      </c>
      <c r="E28" s="42" t="s">
        <v>156</v>
      </c>
      <c r="F28" s="42">
        <v>20</v>
      </c>
      <c r="J28">
        <v>550070793</v>
      </c>
      <c r="K28">
        <v>27</v>
      </c>
      <c r="M28">
        <v>550071396</v>
      </c>
      <c r="N28">
        <v>2</v>
      </c>
      <c r="O28" t="s">
        <v>3035</v>
      </c>
      <c r="R28">
        <v>550070793</v>
      </c>
      <c r="S28">
        <v>26</v>
      </c>
      <c r="T28">
        <v>27</v>
      </c>
      <c r="U28">
        <v>53</v>
      </c>
      <c r="W28">
        <v>550071396</v>
      </c>
      <c r="X28">
        <v>1</v>
      </c>
      <c r="Y28">
        <v>2</v>
      </c>
      <c r="Z28">
        <f t="shared" si="0"/>
        <v>1</v>
      </c>
    </row>
    <row r="29" spans="1:26" hidden="1">
      <c r="A29" s="41">
        <v>109179925</v>
      </c>
      <c r="B29" s="41" t="s">
        <v>3038</v>
      </c>
      <c r="C29" s="41" t="s">
        <v>3039</v>
      </c>
      <c r="D29" s="41">
        <v>550059938</v>
      </c>
      <c r="E29" s="42" t="s">
        <v>28</v>
      </c>
      <c r="F29" s="42">
        <v>100</v>
      </c>
      <c r="J29">
        <v>550071396</v>
      </c>
      <c r="K29">
        <v>2</v>
      </c>
      <c r="M29">
        <v>550071397</v>
      </c>
      <c r="N29">
        <v>3</v>
      </c>
      <c r="O29" t="s">
        <v>3035</v>
      </c>
      <c r="R29">
        <v>550071396</v>
      </c>
      <c r="S29">
        <v>1</v>
      </c>
      <c r="T29">
        <v>2</v>
      </c>
      <c r="U29">
        <v>3</v>
      </c>
      <c r="W29">
        <v>550071397</v>
      </c>
      <c r="X29">
        <v>2</v>
      </c>
      <c r="Y29">
        <v>3</v>
      </c>
      <c r="Z29">
        <f t="shared" si="0"/>
        <v>1</v>
      </c>
    </row>
    <row r="30" spans="1:26" hidden="1">
      <c r="A30" s="41">
        <v>109179925</v>
      </c>
      <c r="B30" s="41" t="s">
        <v>3038</v>
      </c>
      <c r="C30" s="41" t="s">
        <v>3039</v>
      </c>
      <c r="D30" s="41">
        <v>550050071</v>
      </c>
      <c r="E30" s="42" t="s">
        <v>104</v>
      </c>
      <c r="F30" s="42">
        <v>14</v>
      </c>
      <c r="J30">
        <v>550071397</v>
      </c>
      <c r="K30">
        <v>3</v>
      </c>
      <c r="M30">
        <v>550072292</v>
      </c>
      <c r="N30">
        <v>2</v>
      </c>
      <c r="O30" t="s">
        <v>3035</v>
      </c>
      <c r="R30">
        <v>550071397</v>
      </c>
      <c r="S30">
        <v>2</v>
      </c>
      <c r="T30">
        <v>3</v>
      </c>
      <c r="U30">
        <v>5</v>
      </c>
      <c r="W30">
        <v>550072292</v>
      </c>
      <c r="X30">
        <v>1</v>
      </c>
      <c r="Y30">
        <v>2</v>
      </c>
      <c r="Z30">
        <f t="shared" si="0"/>
        <v>1</v>
      </c>
    </row>
    <row r="31" spans="1:26" hidden="1">
      <c r="A31" s="41">
        <v>109179925</v>
      </c>
      <c r="B31" s="41" t="s">
        <v>3038</v>
      </c>
      <c r="C31" s="41" t="s">
        <v>3039</v>
      </c>
      <c r="D31" s="41">
        <v>550071397</v>
      </c>
      <c r="E31" s="42" t="s">
        <v>23</v>
      </c>
      <c r="F31" s="42">
        <v>1</v>
      </c>
      <c r="J31">
        <v>550072292</v>
      </c>
      <c r="K31">
        <v>2</v>
      </c>
      <c r="M31">
        <v>550074326</v>
      </c>
      <c r="N31">
        <v>10</v>
      </c>
      <c r="O31" t="s">
        <v>3035</v>
      </c>
      <c r="R31">
        <v>550072292</v>
      </c>
      <c r="S31">
        <v>1</v>
      </c>
      <c r="T31">
        <v>2</v>
      </c>
      <c r="U31">
        <v>3</v>
      </c>
      <c r="W31">
        <v>550074326</v>
      </c>
      <c r="X31">
        <v>6</v>
      </c>
      <c r="Y31">
        <v>10</v>
      </c>
      <c r="Z31">
        <f t="shared" si="0"/>
        <v>4</v>
      </c>
    </row>
    <row r="32" spans="1:26" hidden="1">
      <c r="A32" s="41">
        <v>109179925</v>
      </c>
      <c r="B32" s="41" t="s">
        <v>3038</v>
      </c>
      <c r="C32" s="41" t="s">
        <v>3039</v>
      </c>
      <c r="D32" s="41">
        <v>550050071</v>
      </c>
      <c r="E32" s="42" t="s">
        <v>104</v>
      </c>
      <c r="F32" s="42">
        <v>16</v>
      </c>
      <c r="J32">
        <v>550074326</v>
      </c>
      <c r="K32">
        <v>10</v>
      </c>
      <c r="M32">
        <v>550076253</v>
      </c>
      <c r="N32">
        <v>1</v>
      </c>
      <c r="O32" t="s">
        <v>3035</v>
      </c>
      <c r="R32">
        <v>550074326</v>
      </c>
      <c r="S32">
        <v>6</v>
      </c>
      <c r="T32">
        <v>10</v>
      </c>
      <c r="U32">
        <v>16</v>
      </c>
      <c r="W32">
        <v>550076253</v>
      </c>
      <c r="X32">
        <v>1</v>
      </c>
      <c r="Y32">
        <v>1</v>
      </c>
      <c r="Z32">
        <f t="shared" si="0"/>
        <v>0</v>
      </c>
    </row>
    <row r="33" spans="1:26" hidden="1">
      <c r="A33" s="41">
        <v>109179925</v>
      </c>
      <c r="B33" s="41" t="s">
        <v>3038</v>
      </c>
      <c r="C33" s="41" t="s">
        <v>3039</v>
      </c>
      <c r="D33" s="41">
        <v>550050072</v>
      </c>
      <c r="E33" s="42" t="s">
        <v>16</v>
      </c>
      <c r="F33" s="42">
        <v>195</v>
      </c>
      <c r="J33">
        <v>550076253</v>
      </c>
      <c r="K33">
        <v>1</v>
      </c>
      <c r="M33">
        <v>550076635</v>
      </c>
      <c r="N33">
        <v>7</v>
      </c>
      <c r="O33" t="s">
        <v>3035</v>
      </c>
      <c r="R33">
        <v>550076253</v>
      </c>
      <c r="S33">
        <v>1</v>
      </c>
      <c r="T33">
        <v>1</v>
      </c>
      <c r="U33">
        <v>2</v>
      </c>
      <c r="W33">
        <v>550076635</v>
      </c>
      <c r="X33">
        <v>4</v>
      </c>
      <c r="Y33">
        <v>7</v>
      </c>
      <c r="Z33">
        <f t="shared" si="0"/>
        <v>3</v>
      </c>
    </row>
    <row r="34" spans="1:26" hidden="1">
      <c r="A34" s="41">
        <v>109179925</v>
      </c>
      <c r="B34" s="41" t="s">
        <v>3038</v>
      </c>
      <c r="C34" s="41" t="s">
        <v>3039</v>
      </c>
      <c r="D34" s="41">
        <v>550062460</v>
      </c>
      <c r="E34" s="42" t="s">
        <v>119</v>
      </c>
      <c r="F34" s="42">
        <v>19</v>
      </c>
      <c r="J34">
        <v>550076635</v>
      </c>
      <c r="K34">
        <v>7</v>
      </c>
      <c r="M34">
        <v>550076636</v>
      </c>
      <c r="N34">
        <v>6</v>
      </c>
      <c r="O34" t="s">
        <v>3035</v>
      </c>
      <c r="R34">
        <v>550076635</v>
      </c>
      <c r="S34">
        <v>4</v>
      </c>
      <c r="T34">
        <v>7</v>
      </c>
      <c r="U34">
        <v>11</v>
      </c>
      <c r="W34">
        <v>550076636</v>
      </c>
      <c r="X34">
        <v>3</v>
      </c>
      <c r="Y34">
        <v>6</v>
      </c>
      <c r="Z34">
        <f t="shared" si="0"/>
        <v>3</v>
      </c>
    </row>
    <row r="35" spans="1:26" hidden="1">
      <c r="A35" s="41">
        <v>109179925</v>
      </c>
      <c r="B35" s="41" t="s">
        <v>3038</v>
      </c>
      <c r="C35" s="41" t="s">
        <v>3039</v>
      </c>
      <c r="D35" s="41">
        <v>550062461</v>
      </c>
      <c r="E35" s="42" t="s">
        <v>7</v>
      </c>
      <c r="F35" s="42">
        <v>300</v>
      </c>
      <c r="J35">
        <v>550076636</v>
      </c>
      <c r="K35">
        <v>6</v>
      </c>
      <c r="M35">
        <v>550077499</v>
      </c>
      <c r="N35">
        <v>2</v>
      </c>
      <c r="O35" t="s">
        <v>3035</v>
      </c>
      <c r="R35">
        <v>550076636</v>
      </c>
      <c r="S35">
        <v>3</v>
      </c>
      <c r="T35">
        <v>6</v>
      </c>
      <c r="U35">
        <v>9</v>
      </c>
      <c r="W35">
        <v>550077499</v>
      </c>
      <c r="X35">
        <v>2</v>
      </c>
      <c r="Y35">
        <v>2</v>
      </c>
      <c r="Z35">
        <f t="shared" si="0"/>
        <v>0</v>
      </c>
    </row>
    <row r="36" spans="1:26">
      <c r="A36" s="41">
        <v>109180529</v>
      </c>
      <c r="B36" s="41" t="s">
        <v>3006</v>
      </c>
      <c r="C36" s="41" t="s">
        <v>3040</v>
      </c>
      <c r="D36" s="41">
        <v>550069888</v>
      </c>
      <c r="E36" s="42" t="s">
        <v>22</v>
      </c>
      <c r="F36" s="42">
        <v>176</v>
      </c>
      <c r="J36">
        <v>550077499</v>
      </c>
      <c r="K36">
        <v>2</v>
      </c>
      <c r="M36">
        <v>550077627</v>
      </c>
      <c r="N36">
        <v>63</v>
      </c>
      <c r="O36" t="s">
        <v>3035</v>
      </c>
      <c r="R36">
        <v>550077499</v>
      </c>
      <c r="S36">
        <v>2</v>
      </c>
      <c r="T36">
        <v>2</v>
      </c>
      <c r="U36">
        <v>4</v>
      </c>
      <c r="W36">
        <v>550077627</v>
      </c>
      <c r="X36">
        <v>44</v>
      </c>
      <c r="Y36">
        <v>63</v>
      </c>
      <c r="Z36">
        <f t="shared" si="0"/>
        <v>19</v>
      </c>
    </row>
    <row r="37" spans="1:26">
      <c r="A37" s="41">
        <v>109180529</v>
      </c>
      <c r="B37" s="41" t="s">
        <v>3006</v>
      </c>
      <c r="C37" s="41" t="s">
        <v>3040</v>
      </c>
      <c r="D37" s="41">
        <v>550070793</v>
      </c>
      <c r="E37" s="42" t="s">
        <v>131</v>
      </c>
      <c r="F37" s="42">
        <v>25</v>
      </c>
      <c r="J37">
        <v>550077627</v>
      </c>
      <c r="K37">
        <v>63</v>
      </c>
      <c r="M37">
        <v>550062461</v>
      </c>
      <c r="N37">
        <v>12</v>
      </c>
      <c r="O37" t="s">
        <v>3034</v>
      </c>
      <c r="R37">
        <v>550077627</v>
      </c>
      <c r="S37">
        <v>44</v>
      </c>
      <c r="T37">
        <v>63</v>
      </c>
      <c r="U37">
        <v>107</v>
      </c>
    </row>
    <row r="38" spans="1:26">
      <c r="A38" s="41">
        <v>109180529</v>
      </c>
      <c r="B38" s="41" t="s">
        <v>3006</v>
      </c>
      <c r="C38" s="41" t="s">
        <v>3040</v>
      </c>
      <c r="D38" s="41">
        <v>550070612</v>
      </c>
      <c r="E38" s="42" t="s">
        <v>10</v>
      </c>
      <c r="F38" s="42">
        <v>22</v>
      </c>
      <c r="J38" t="s">
        <v>3036</v>
      </c>
      <c r="K38">
        <v>1626</v>
      </c>
      <c r="M38">
        <v>550071397</v>
      </c>
      <c r="N38">
        <v>1</v>
      </c>
      <c r="O38" t="s">
        <v>3034</v>
      </c>
      <c r="R38" t="s">
        <v>3036</v>
      </c>
      <c r="S38">
        <v>1400</v>
      </c>
      <c r="T38">
        <v>1626</v>
      </c>
      <c r="U38">
        <v>3026</v>
      </c>
    </row>
    <row r="39" spans="1:26">
      <c r="A39" s="41">
        <v>109180529</v>
      </c>
      <c r="B39" s="41" t="s">
        <v>3006</v>
      </c>
      <c r="C39" s="41" t="s">
        <v>3040</v>
      </c>
      <c r="D39" s="41">
        <v>550077627</v>
      </c>
      <c r="E39" s="42" t="s">
        <v>198</v>
      </c>
      <c r="F39" s="42">
        <v>44</v>
      </c>
      <c r="M39">
        <v>550059937</v>
      </c>
      <c r="N39">
        <v>20</v>
      </c>
      <c r="O39" t="s">
        <v>3034</v>
      </c>
    </row>
    <row r="40" spans="1:26">
      <c r="A40" s="41">
        <v>109180529</v>
      </c>
      <c r="B40" s="41" t="s">
        <v>3041</v>
      </c>
      <c r="C40" s="41" t="s">
        <v>3040</v>
      </c>
      <c r="D40" s="41">
        <v>550062462</v>
      </c>
      <c r="E40" s="42" t="s">
        <v>21</v>
      </c>
      <c r="F40" s="42">
        <v>3</v>
      </c>
      <c r="M40">
        <v>550059938</v>
      </c>
      <c r="N40">
        <v>72</v>
      </c>
      <c r="O40" t="s">
        <v>3034</v>
      </c>
    </row>
    <row r="41" spans="1:26">
      <c r="A41" s="41">
        <v>109180529</v>
      </c>
      <c r="B41" s="41" t="s">
        <v>3041</v>
      </c>
      <c r="C41" s="41" t="s">
        <v>3040</v>
      </c>
      <c r="D41" s="41">
        <v>550048593</v>
      </c>
      <c r="E41" s="42" t="s">
        <v>15</v>
      </c>
      <c r="F41" s="42">
        <v>4</v>
      </c>
      <c r="M41">
        <v>550059938</v>
      </c>
      <c r="N41">
        <v>28</v>
      </c>
      <c r="O41" t="s">
        <v>3034</v>
      </c>
    </row>
    <row r="42" spans="1:26">
      <c r="A42" s="41">
        <v>109180529</v>
      </c>
      <c r="B42" s="41" t="s">
        <v>3041</v>
      </c>
      <c r="C42" s="41" t="s">
        <v>3040</v>
      </c>
      <c r="D42" s="41">
        <v>550058592</v>
      </c>
      <c r="E42" s="42" t="s">
        <v>27</v>
      </c>
      <c r="F42" s="42">
        <v>1</v>
      </c>
      <c r="M42">
        <v>550070612</v>
      </c>
      <c r="N42">
        <v>88</v>
      </c>
      <c r="O42" t="s">
        <v>3034</v>
      </c>
    </row>
    <row r="43" spans="1:26">
      <c r="A43" s="41">
        <v>109180529</v>
      </c>
      <c r="B43" s="41" t="s">
        <v>3041</v>
      </c>
      <c r="C43" s="41" t="s">
        <v>3040</v>
      </c>
      <c r="D43" s="41">
        <v>550076253</v>
      </c>
      <c r="E43" s="42" t="s">
        <v>145</v>
      </c>
      <c r="F43" s="42">
        <v>1</v>
      </c>
      <c r="M43">
        <v>550050072</v>
      </c>
      <c r="N43">
        <v>144</v>
      </c>
      <c r="O43" t="s">
        <v>3034</v>
      </c>
    </row>
    <row r="44" spans="1:26">
      <c r="A44" s="41">
        <v>109180529</v>
      </c>
      <c r="B44" s="41" t="s">
        <v>3041</v>
      </c>
      <c r="C44" s="41" t="s">
        <v>3040</v>
      </c>
      <c r="D44" s="41">
        <v>550070615</v>
      </c>
      <c r="E44" s="42" t="s">
        <v>154</v>
      </c>
      <c r="F44" s="42">
        <v>1</v>
      </c>
      <c r="M44">
        <v>550050071</v>
      </c>
      <c r="N44">
        <v>30</v>
      </c>
      <c r="O44" t="s">
        <v>3034</v>
      </c>
    </row>
    <row r="45" spans="1:26">
      <c r="A45" s="41">
        <v>109180529</v>
      </c>
      <c r="B45" s="41" t="s">
        <v>3041</v>
      </c>
      <c r="C45" s="41" t="s">
        <v>3040</v>
      </c>
      <c r="D45" s="41">
        <v>550070613</v>
      </c>
      <c r="E45" s="42" t="s">
        <v>130</v>
      </c>
      <c r="F45" s="42">
        <v>1</v>
      </c>
      <c r="M45">
        <v>550050072</v>
      </c>
      <c r="N45">
        <v>15</v>
      </c>
      <c r="O45" t="s">
        <v>3034</v>
      </c>
    </row>
    <row r="46" spans="1:26">
      <c r="A46" s="41">
        <v>109180529</v>
      </c>
      <c r="B46" s="41" t="s">
        <v>3041</v>
      </c>
      <c r="C46" s="41" t="s">
        <v>3040</v>
      </c>
      <c r="D46" s="41">
        <v>550066775</v>
      </c>
      <c r="E46" s="42" t="s">
        <v>126</v>
      </c>
      <c r="F46" s="42">
        <v>1</v>
      </c>
      <c r="M46">
        <v>550070612</v>
      </c>
      <c r="N46">
        <v>24</v>
      </c>
      <c r="O46" t="s">
        <v>3034</v>
      </c>
    </row>
    <row r="47" spans="1:26">
      <c r="A47" s="41">
        <v>109180529</v>
      </c>
      <c r="B47" s="41" t="s">
        <v>3041</v>
      </c>
      <c r="C47" s="41" t="s">
        <v>3040</v>
      </c>
      <c r="D47" s="41">
        <v>550066774</v>
      </c>
      <c r="E47" s="42" t="s">
        <v>125</v>
      </c>
      <c r="F47" s="42">
        <v>1</v>
      </c>
      <c r="M47">
        <v>550070612</v>
      </c>
      <c r="N47">
        <v>88</v>
      </c>
      <c r="O47" t="s">
        <v>3034</v>
      </c>
    </row>
    <row r="48" spans="1:26">
      <c r="A48" s="41">
        <v>109180529</v>
      </c>
      <c r="B48" s="41" t="s">
        <v>3041</v>
      </c>
      <c r="C48" s="41" t="s">
        <v>3040</v>
      </c>
      <c r="D48" s="41">
        <v>550076635</v>
      </c>
      <c r="E48" s="42" t="s">
        <v>146</v>
      </c>
      <c r="F48" s="42">
        <v>1</v>
      </c>
      <c r="M48">
        <v>550050072</v>
      </c>
      <c r="N48">
        <v>36</v>
      </c>
      <c r="O48" t="s">
        <v>3034</v>
      </c>
    </row>
    <row r="49" spans="1:15">
      <c r="A49" s="41">
        <v>109180529</v>
      </c>
      <c r="B49" s="41" t="s">
        <v>3041</v>
      </c>
      <c r="C49" s="41" t="s">
        <v>3040</v>
      </c>
      <c r="D49" s="41">
        <v>550062461</v>
      </c>
      <c r="E49" s="42" t="s">
        <v>7</v>
      </c>
      <c r="F49" s="42">
        <v>2</v>
      </c>
      <c r="M49">
        <v>550062461</v>
      </c>
      <c r="N49">
        <v>288</v>
      </c>
      <c r="O49" t="s">
        <v>3034</v>
      </c>
    </row>
    <row r="50" spans="1:15">
      <c r="A50" s="41">
        <v>109180529</v>
      </c>
      <c r="B50" s="41" t="s">
        <v>3041</v>
      </c>
      <c r="C50" s="41" t="s">
        <v>3040</v>
      </c>
      <c r="D50" s="41">
        <v>550074326</v>
      </c>
      <c r="E50" s="42" t="s">
        <v>136</v>
      </c>
      <c r="F50" s="42">
        <v>2</v>
      </c>
      <c r="M50">
        <v>550062460</v>
      </c>
      <c r="N50">
        <v>19</v>
      </c>
      <c r="O50" t="s">
        <v>3034</v>
      </c>
    </row>
    <row r="51" spans="1:15">
      <c r="A51" s="41">
        <v>109180529</v>
      </c>
      <c r="B51" s="41" t="s">
        <v>3041</v>
      </c>
      <c r="C51" s="41" t="s">
        <v>3040</v>
      </c>
      <c r="D51" s="41">
        <v>550062460</v>
      </c>
      <c r="E51" s="42" t="s">
        <v>119</v>
      </c>
      <c r="F51" s="42">
        <v>2</v>
      </c>
      <c r="M51">
        <v>550070612</v>
      </c>
      <c r="N51">
        <v>12</v>
      </c>
      <c r="O51" t="s">
        <v>3034</v>
      </c>
    </row>
    <row r="52" spans="1:15">
      <c r="A52" s="41">
        <v>109180490</v>
      </c>
      <c r="B52" s="41" t="s">
        <v>3006</v>
      </c>
      <c r="C52" s="41" t="s">
        <v>3007</v>
      </c>
      <c r="D52" s="41">
        <v>550069888</v>
      </c>
      <c r="E52" s="42" t="s">
        <v>22</v>
      </c>
      <c r="F52" s="42">
        <v>89</v>
      </c>
      <c r="M52">
        <v>550077499</v>
      </c>
      <c r="N52">
        <v>2</v>
      </c>
      <c r="O52" t="s">
        <v>3034</v>
      </c>
    </row>
    <row r="53" spans="1:15">
      <c r="A53" s="41">
        <v>109180490</v>
      </c>
      <c r="B53" s="41" t="s">
        <v>3006</v>
      </c>
      <c r="C53" s="41" t="s">
        <v>3007</v>
      </c>
      <c r="D53" s="41">
        <v>550070612</v>
      </c>
      <c r="E53" s="42" t="s">
        <v>10</v>
      </c>
      <c r="F53" s="42">
        <v>100</v>
      </c>
      <c r="M53">
        <v>550069888</v>
      </c>
      <c r="N53">
        <v>72</v>
      </c>
      <c r="O53" t="s">
        <v>3034</v>
      </c>
    </row>
    <row r="54" spans="1:15">
      <c r="A54" s="41">
        <v>109180490</v>
      </c>
      <c r="B54" s="41" t="s">
        <v>3006</v>
      </c>
      <c r="C54" s="41" t="s">
        <v>3007</v>
      </c>
      <c r="D54" s="41">
        <v>550077627</v>
      </c>
      <c r="E54" s="42" t="s">
        <v>198</v>
      </c>
      <c r="F54" s="42">
        <v>19</v>
      </c>
      <c r="M54">
        <v>550069888</v>
      </c>
      <c r="N54">
        <v>17</v>
      </c>
      <c r="O54" t="s">
        <v>3034</v>
      </c>
    </row>
    <row r="55" spans="1:15">
      <c r="A55" s="41">
        <v>109180490</v>
      </c>
      <c r="B55" s="41" t="s">
        <v>3006</v>
      </c>
      <c r="C55" s="41" t="s">
        <v>3007</v>
      </c>
      <c r="D55" s="41">
        <v>550077499</v>
      </c>
      <c r="E55" s="42" t="s">
        <v>153</v>
      </c>
      <c r="F55" s="42">
        <v>2</v>
      </c>
      <c r="M55">
        <v>550062460</v>
      </c>
      <c r="N55">
        <v>14</v>
      </c>
      <c r="O55" t="s">
        <v>3034</v>
      </c>
    </row>
    <row r="56" spans="1:15">
      <c r="A56" s="41">
        <v>109180773</v>
      </c>
      <c r="B56" s="41" t="s">
        <v>3042</v>
      </c>
      <c r="C56" s="41" t="s">
        <v>3043</v>
      </c>
      <c r="D56" s="41">
        <v>550044580</v>
      </c>
      <c r="E56" s="42" t="s">
        <v>81</v>
      </c>
      <c r="F56" s="42">
        <v>15</v>
      </c>
      <c r="M56">
        <v>550074326</v>
      </c>
      <c r="N56">
        <v>4</v>
      </c>
      <c r="O56" t="s">
        <v>3034</v>
      </c>
    </row>
    <row r="57" spans="1:15">
      <c r="A57" s="41">
        <v>109180773</v>
      </c>
      <c r="B57" s="41" t="s">
        <v>3042</v>
      </c>
      <c r="C57" s="41" t="s">
        <v>3044</v>
      </c>
      <c r="D57" s="41">
        <v>550044580</v>
      </c>
      <c r="E57" s="42" t="s">
        <v>81</v>
      </c>
      <c r="F57" s="42">
        <v>13</v>
      </c>
      <c r="M57">
        <v>550062461</v>
      </c>
      <c r="N57">
        <v>10</v>
      </c>
      <c r="O57" t="s">
        <v>3034</v>
      </c>
    </row>
    <row r="58" spans="1:15">
      <c r="A58" s="41">
        <v>109180778</v>
      </c>
      <c r="B58" s="41" t="s">
        <v>3045</v>
      </c>
      <c r="C58" s="41" t="s">
        <v>3046</v>
      </c>
      <c r="D58" s="41">
        <v>550044360</v>
      </c>
      <c r="E58" s="42" t="s">
        <v>80</v>
      </c>
      <c r="F58" s="42">
        <v>38</v>
      </c>
      <c r="M58">
        <v>550069888</v>
      </c>
      <c r="N58">
        <v>1</v>
      </c>
      <c r="O58" t="s">
        <v>3034</v>
      </c>
    </row>
    <row r="59" spans="1:15">
      <c r="A59" s="41">
        <v>109177788</v>
      </c>
      <c r="B59" s="41" t="s">
        <v>3030</v>
      </c>
      <c r="C59" s="41" t="s">
        <v>3031</v>
      </c>
      <c r="D59" s="41">
        <v>550062461</v>
      </c>
      <c r="E59" s="42" t="s">
        <v>7</v>
      </c>
      <c r="F59" s="42">
        <v>10</v>
      </c>
      <c r="M59">
        <v>550049625</v>
      </c>
      <c r="N59">
        <v>1</v>
      </c>
      <c r="O59" t="s">
        <v>3034</v>
      </c>
    </row>
    <row r="60" spans="1:15">
      <c r="A60" s="41">
        <v>109177788</v>
      </c>
      <c r="B60" s="41" t="s">
        <v>3030</v>
      </c>
      <c r="C60" s="41" t="s">
        <v>3031</v>
      </c>
      <c r="D60" s="41">
        <v>550072292</v>
      </c>
      <c r="E60" s="42" t="s">
        <v>30</v>
      </c>
      <c r="F60" s="42">
        <v>1</v>
      </c>
      <c r="M60">
        <v>550072292</v>
      </c>
      <c r="N60">
        <v>1</v>
      </c>
      <c r="O60" t="s">
        <v>3034</v>
      </c>
    </row>
    <row r="61" spans="1:15">
      <c r="A61" s="41">
        <v>109177788</v>
      </c>
      <c r="B61" s="41" t="s">
        <v>3030</v>
      </c>
      <c r="C61" s="41" t="s">
        <v>3031</v>
      </c>
      <c r="D61" s="41">
        <v>550049625</v>
      </c>
      <c r="E61" s="42" t="s">
        <v>102</v>
      </c>
      <c r="F61" s="42">
        <v>1</v>
      </c>
      <c r="M61">
        <v>550076635</v>
      </c>
      <c r="N61">
        <v>3</v>
      </c>
      <c r="O61" t="s">
        <v>3034</v>
      </c>
    </row>
    <row r="62" spans="1:15">
      <c r="A62" s="41">
        <v>109177788</v>
      </c>
      <c r="B62" s="41" t="s">
        <v>3030</v>
      </c>
      <c r="C62" s="41" t="s">
        <v>3031</v>
      </c>
      <c r="D62" s="41">
        <v>550069888</v>
      </c>
      <c r="E62" s="42" t="s">
        <v>22</v>
      </c>
      <c r="F62" s="42">
        <v>1</v>
      </c>
      <c r="M62">
        <v>550076636</v>
      </c>
      <c r="N62">
        <v>3</v>
      </c>
      <c r="O62" t="s">
        <v>3034</v>
      </c>
    </row>
    <row r="63" spans="1:15">
      <c r="A63" s="41">
        <v>109177788</v>
      </c>
      <c r="B63" s="41" t="s">
        <v>3030</v>
      </c>
      <c r="C63" s="41" t="s">
        <v>3031</v>
      </c>
      <c r="D63" s="41">
        <v>550062460</v>
      </c>
      <c r="E63" s="42" t="s">
        <v>119</v>
      </c>
      <c r="F63" s="42">
        <v>11</v>
      </c>
      <c r="M63">
        <v>550053783</v>
      </c>
      <c r="N63">
        <v>1</v>
      </c>
      <c r="O63" t="s">
        <v>3034</v>
      </c>
    </row>
    <row r="64" spans="1:15">
      <c r="A64" s="41">
        <v>109177788</v>
      </c>
      <c r="B64" s="41" t="s">
        <v>3037</v>
      </c>
      <c r="C64" s="41" t="s">
        <v>3031</v>
      </c>
      <c r="D64" s="41">
        <v>550058593</v>
      </c>
      <c r="E64" s="42" t="s">
        <v>13</v>
      </c>
      <c r="F64" s="42">
        <v>3</v>
      </c>
      <c r="M64">
        <v>550061081</v>
      </c>
      <c r="N64">
        <v>2</v>
      </c>
      <c r="O64" t="s">
        <v>3034</v>
      </c>
    </row>
    <row r="65" spans="1:15">
      <c r="A65" s="41">
        <v>109177788</v>
      </c>
      <c r="B65" s="41" t="s">
        <v>3037</v>
      </c>
      <c r="C65" s="41" t="s">
        <v>3031</v>
      </c>
      <c r="D65" s="41">
        <v>550058592</v>
      </c>
      <c r="E65" s="42" t="s">
        <v>27</v>
      </c>
      <c r="F65" s="42">
        <v>4</v>
      </c>
      <c r="M65">
        <v>550062461</v>
      </c>
      <c r="N65">
        <v>2</v>
      </c>
      <c r="O65" t="s">
        <v>3034</v>
      </c>
    </row>
    <row r="66" spans="1:15">
      <c r="A66" s="41">
        <v>109177788</v>
      </c>
      <c r="B66" s="41" t="s">
        <v>3037</v>
      </c>
      <c r="C66" s="41" t="s">
        <v>3031</v>
      </c>
      <c r="D66" s="41">
        <v>550062462</v>
      </c>
      <c r="E66" s="42" t="s">
        <v>21</v>
      </c>
      <c r="F66" s="42">
        <v>5</v>
      </c>
      <c r="M66">
        <v>550069888</v>
      </c>
      <c r="N66">
        <v>3</v>
      </c>
      <c r="O66" t="s">
        <v>3034</v>
      </c>
    </row>
    <row r="67" spans="1:15">
      <c r="A67" s="41">
        <v>109177788</v>
      </c>
      <c r="B67" s="41" t="s">
        <v>3037</v>
      </c>
      <c r="C67" s="41" t="s">
        <v>3031</v>
      </c>
      <c r="D67" s="41">
        <v>550044709</v>
      </c>
      <c r="E67" s="42" t="s">
        <v>14</v>
      </c>
      <c r="F67" s="42">
        <v>4</v>
      </c>
      <c r="M67">
        <v>550058592</v>
      </c>
      <c r="N67">
        <v>4</v>
      </c>
      <c r="O67" t="s">
        <v>3034</v>
      </c>
    </row>
    <row r="68" spans="1:15">
      <c r="A68" s="41">
        <v>109177788</v>
      </c>
      <c r="B68" s="41" t="s">
        <v>3037</v>
      </c>
      <c r="C68" s="41" t="s">
        <v>3031</v>
      </c>
      <c r="D68" s="41">
        <v>550048593</v>
      </c>
      <c r="E68" s="42" t="s">
        <v>15</v>
      </c>
      <c r="F68" s="42">
        <v>3</v>
      </c>
      <c r="M68">
        <v>550048593</v>
      </c>
      <c r="N68">
        <v>3</v>
      </c>
      <c r="O68" t="s">
        <v>3034</v>
      </c>
    </row>
    <row r="69" spans="1:15">
      <c r="A69" s="41">
        <v>109177788</v>
      </c>
      <c r="B69" s="41" t="s">
        <v>3037</v>
      </c>
      <c r="C69" s="41" t="s">
        <v>3031</v>
      </c>
      <c r="D69" s="41">
        <v>550066775</v>
      </c>
      <c r="E69" s="42" t="s">
        <v>126</v>
      </c>
      <c r="F69" s="42">
        <v>3</v>
      </c>
      <c r="M69">
        <v>550044709</v>
      </c>
      <c r="N69">
        <v>4</v>
      </c>
      <c r="O69" t="s">
        <v>3034</v>
      </c>
    </row>
    <row r="70" spans="1:15">
      <c r="A70" s="41">
        <v>109177788</v>
      </c>
      <c r="B70" s="41" t="s">
        <v>3037</v>
      </c>
      <c r="C70" s="41" t="s">
        <v>3031</v>
      </c>
      <c r="D70" s="41">
        <v>550070615</v>
      </c>
      <c r="E70" s="42" t="s">
        <v>154</v>
      </c>
      <c r="F70" s="42">
        <v>4</v>
      </c>
      <c r="M70">
        <v>550062462</v>
      </c>
      <c r="N70">
        <v>5</v>
      </c>
      <c r="O70" t="s">
        <v>3034</v>
      </c>
    </row>
    <row r="71" spans="1:15">
      <c r="A71" s="41">
        <v>109177788</v>
      </c>
      <c r="B71" s="41" t="s">
        <v>3037</v>
      </c>
      <c r="C71" s="41" t="s">
        <v>3031</v>
      </c>
      <c r="D71" s="41">
        <v>550071396</v>
      </c>
      <c r="E71" s="42" t="s">
        <v>133</v>
      </c>
      <c r="F71" s="42">
        <v>1</v>
      </c>
      <c r="M71">
        <v>550069887</v>
      </c>
      <c r="N71">
        <v>1</v>
      </c>
      <c r="O71" t="s">
        <v>3034</v>
      </c>
    </row>
    <row r="72" spans="1:15">
      <c r="A72" s="41">
        <v>109177788</v>
      </c>
      <c r="B72" s="41" t="s">
        <v>3037</v>
      </c>
      <c r="C72" s="41" t="s">
        <v>3031</v>
      </c>
      <c r="D72" s="41">
        <v>550076635</v>
      </c>
      <c r="E72" s="42" t="s">
        <v>146</v>
      </c>
      <c r="F72" s="42">
        <v>3</v>
      </c>
      <c r="M72">
        <v>550058593</v>
      </c>
      <c r="N72">
        <v>3</v>
      </c>
      <c r="O72" t="s">
        <v>3034</v>
      </c>
    </row>
    <row r="73" spans="1:15">
      <c r="A73" s="41">
        <v>109177788</v>
      </c>
      <c r="B73" s="41" t="s">
        <v>3037</v>
      </c>
      <c r="C73" s="41" t="s">
        <v>3031</v>
      </c>
      <c r="D73" s="41">
        <v>550076636</v>
      </c>
      <c r="E73" s="42" t="s">
        <v>147</v>
      </c>
      <c r="F73" s="42">
        <v>3</v>
      </c>
      <c r="M73">
        <v>550071396</v>
      </c>
      <c r="N73">
        <v>1</v>
      </c>
      <c r="O73" t="s">
        <v>3034</v>
      </c>
    </row>
    <row r="74" spans="1:15">
      <c r="A74" s="41">
        <v>109177788</v>
      </c>
      <c r="B74" s="41" t="s">
        <v>3037</v>
      </c>
      <c r="C74" s="41" t="s">
        <v>3031</v>
      </c>
      <c r="D74" s="41">
        <v>550069887</v>
      </c>
      <c r="E74" s="42" t="s">
        <v>29</v>
      </c>
      <c r="F74" s="42">
        <v>1</v>
      </c>
      <c r="M74">
        <v>550070613</v>
      </c>
      <c r="N74">
        <v>4</v>
      </c>
      <c r="O74" t="s">
        <v>3034</v>
      </c>
    </row>
    <row r="75" spans="1:15">
      <c r="A75" s="41">
        <v>109177788</v>
      </c>
      <c r="B75" s="41" t="s">
        <v>3037</v>
      </c>
      <c r="C75" s="41" t="s">
        <v>3031</v>
      </c>
      <c r="D75" s="41">
        <v>550053783</v>
      </c>
      <c r="E75" s="42" t="s">
        <v>107</v>
      </c>
      <c r="F75" s="42">
        <v>1</v>
      </c>
      <c r="M75">
        <v>550070793</v>
      </c>
      <c r="N75">
        <v>1</v>
      </c>
      <c r="O75" t="s">
        <v>3034</v>
      </c>
    </row>
    <row r="76" spans="1:15">
      <c r="A76" s="41">
        <v>109177788</v>
      </c>
      <c r="B76" s="41" t="s">
        <v>3037</v>
      </c>
      <c r="C76" s="41" t="s">
        <v>3031</v>
      </c>
      <c r="D76" s="41">
        <v>550061081</v>
      </c>
      <c r="E76" s="42" t="s">
        <v>117</v>
      </c>
      <c r="F76" s="42">
        <v>2</v>
      </c>
      <c r="M76">
        <v>550070615</v>
      </c>
      <c r="N76">
        <v>4</v>
      </c>
      <c r="O76" t="s">
        <v>3034</v>
      </c>
    </row>
    <row r="77" spans="1:15">
      <c r="A77" s="41">
        <v>109177788</v>
      </c>
      <c r="B77" s="41" t="s">
        <v>3037</v>
      </c>
      <c r="C77" s="41" t="s">
        <v>3031</v>
      </c>
      <c r="D77" s="41">
        <v>550062461</v>
      </c>
      <c r="E77" s="42" t="s">
        <v>7</v>
      </c>
      <c r="F77" s="42">
        <v>2</v>
      </c>
      <c r="M77">
        <v>550071397</v>
      </c>
      <c r="N77">
        <v>1</v>
      </c>
      <c r="O77" t="s">
        <v>3034</v>
      </c>
    </row>
    <row r="78" spans="1:15">
      <c r="A78" s="41">
        <v>109177788</v>
      </c>
      <c r="B78" s="41" t="s">
        <v>3037</v>
      </c>
      <c r="C78" s="41" t="s">
        <v>3031</v>
      </c>
      <c r="D78" s="41">
        <v>550070613</v>
      </c>
      <c r="E78" s="42" t="s">
        <v>130</v>
      </c>
      <c r="F78" s="42">
        <v>4</v>
      </c>
      <c r="M78">
        <v>550066775</v>
      </c>
      <c r="N78">
        <v>3</v>
      </c>
      <c r="O78" t="s">
        <v>3034</v>
      </c>
    </row>
    <row r="79" spans="1:15">
      <c r="A79" s="41">
        <v>109177788</v>
      </c>
      <c r="B79" s="41" t="s">
        <v>3037</v>
      </c>
      <c r="C79" s="41" t="s">
        <v>3031</v>
      </c>
      <c r="D79" s="41">
        <v>550071397</v>
      </c>
      <c r="E79" s="42" t="s">
        <v>23</v>
      </c>
      <c r="F79" s="42">
        <v>1</v>
      </c>
      <c r="M79">
        <v>550044580</v>
      </c>
      <c r="N79">
        <v>28</v>
      </c>
      <c r="O79" t="s">
        <v>3034</v>
      </c>
    </row>
    <row r="80" spans="1:15">
      <c r="A80" s="41">
        <v>109177788</v>
      </c>
      <c r="B80" s="41" t="s">
        <v>3037</v>
      </c>
      <c r="C80" s="41" t="s">
        <v>3031</v>
      </c>
      <c r="D80" s="41">
        <v>550070793</v>
      </c>
      <c r="E80" s="42" t="s">
        <v>131</v>
      </c>
      <c r="F80" s="42">
        <v>1</v>
      </c>
      <c r="M80">
        <v>550077627</v>
      </c>
      <c r="N80">
        <v>44</v>
      </c>
      <c r="O80" t="s">
        <v>3034</v>
      </c>
    </row>
    <row r="81" spans="1:15">
      <c r="A81" s="41">
        <v>109177788</v>
      </c>
      <c r="B81" s="41" t="s">
        <v>3037</v>
      </c>
      <c r="C81" s="41" t="s">
        <v>3031</v>
      </c>
      <c r="D81" s="41">
        <v>550069888</v>
      </c>
      <c r="E81" s="42" t="s">
        <v>22</v>
      </c>
      <c r="F81" s="42">
        <v>3</v>
      </c>
      <c r="M81">
        <v>550048593</v>
      </c>
      <c r="N81">
        <v>4</v>
      </c>
      <c r="O81" t="s">
        <v>3034</v>
      </c>
    </row>
    <row r="82" spans="1:15">
      <c r="A82" s="41">
        <v>109177788</v>
      </c>
      <c r="B82" s="41" t="s">
        <v>3037</v>
      </c>
      <c r="C82" s="41" t="s">
        <v>3031</v>
      </c>
      <c r="D82" s="41">
        <v>550062460</v>
      </c>
      <c r="E82" s="42" t="s">
        <v>119</v>
      </c>
      <c r="F82" s="42">
        <v>3</v>
      </c>
      <c r="M82">
        <v>550076253</v>
      </c>
      <c r="N82">
        <v>1</v>
      </c>
      <c r="O82" t="s">
        <v>3034</v>
      </c>
    </row>
    <row r="83" spans="1:15">
      <c r="A83" s="41">
        <v>109177788</v>
      </c>
      <c r="B83" s="41" t="s">
        <v>3037</v>
      </c>
      <c r="C83" s="41" t="s">
        <v>3031</v>
      </c>
      <c r="D83" s="41">
        <v>550074326</v>
      </c>
      <c r="E83" s="42" t="s">
        <v>136</v>
      </c>
      <c r="F83" s="42">
        <v>4</v>
      </c>
      <c r="M83">
        <v>550074326</v>
      </c>
      <c r="N83">
        <v>2</v>
      </c>
      <c r="O83" t="s">
        <v>3034</v>
      </c>
    </row>
    <row r="84" spans="1:15">
      <c r="A84" s="41">
        <v>109178656</v>
      </c>
      <c r="B84" s="41" t="s">
        <v>3047</v>
      </c>
      <c r="C84" s="41" t="s">
        <v>3048</v>
      </c>
      <c r="D84" s="41">
        <v>550044360</v>
      </c>
      <c r="E84" s="42" t="s">
        <v>80</v>
      </c>
      <c r="F84" s="42">
        <v>40</v>
      </c>
      <c r="M84">
        <v>550066774</v>
      </c>
      <c r="N84">
        <v>1</v>
      </c>
      <c r="O84" t="s">
        <v>3034</v>
      </c>
    </row>
    <row r="85" spans="1:15">
      <c r="M85">
        <v>550070793</v>
      </c>
      <c r="N85">
        <v>25</v>
      </c>
      <c r="O85" t="s">
        <v>3034</v>
      </c>
    </row>
    <row r="86" spans="1:15">
      <c r="M86">
        <v>550070613</v>
      </c>
      <c r="N86">
        <v>1</v>
      </c>
      <c r="O86" t="s">
        <v>3034</v>
      </c>
    </row>
    <row r="87" spans="1:15">
      <c r="M87">
        <v>550066775</v>
      </c>
      <c r="N87">
        <v>1</v>
      </c>
      <c r="O87" t="s">
        <v>3034</v>
      </c>
    </row>
    <row r="88" spans="1:15">
      <c r="M88">
        <v>550076635</v>
      </c>
      <c r="N88">
        <v>1</v>
      </c>
      <c r="O88" t="s">
        <v>3034</v>
      </c>
    </row>
    <row r="89" spans="1:15">
      <c r="M89">
        <v>550058592</v>
      </c>
      <c r="N89">
        <v>1</v>
      </c>
      <c r="O89" t="s">
        <v>3034</v>
      </c>
    </row>
    <row r="90" spans="1:15">
      <c r="M90">
        <v>550062461</v>
      </c>
      <c r="N90">
        <v>2</v>
      </c>
      <c r="O90" t="s">
        <v>3034</v>
      </c>
    </row>
    <row r="91" spans="1:15">
      <c r="M91">
        <v>550062462</v>
      </c>
      <c r="N91">
        <v>3</v>
      </c>
      <c r="O91" t="s">
        <v>3034</v>
      </c>
    </row>
    <row r="92" spans="1:15">
      <c r="M92">
        <v>550062460</v>
      </c>
      <c r="N92">
        <v>2</v>
      </c>
      <c r="O92" t="s">
        <v>3034</v>
      </c>
    </row>
    <row r="93" spans="1:15">
      <c r="M93">
        <v>550070615</v>
      </c>
      <c r="N93">
        <v>1</v>
      </c>
      <c r="O93" t="s">
        <v>3034</v>
      </c>
    </row>
    <row r="94" spans="1:15">
      <c r="M94">
        <v>550070612</v>
      </c>
      <c r="N94">
        <v>22</v>
      </c>
      <c r="O94" t="s">
        <v>3034</v>
      </c>
    </row>
    <row r="95" spans="1:15">
      <c r="M95">
        <v>550069888</v>
      </c>
      <c r="N95">
        <v>32</v>
      </c>
      <c r="O95" t="s">
        <v>3034</v>
      </c>
    </row>
    <row r="96" spans="1:15">
      <c r="M96">
        <v>550069888</v>
      </c>
      <c r="N96">
        <v>144</v>
      </c>
      <c r="O96" t="s">
        <v>3034</v>
      </c>
    </row>
    <row r="97" spans="13:15">
      <c r="M97">
        <v>550044360</v>
      </c>
      <c r="N97">
        <v>38</v>
      </c>
      <c r="O97" t="s">
        <v>3034</v>
      </c>
    </row>
  </sheetData>
  <autoFilter ref="W3:Z36" xr:uid="{00000000-0009-0000-0000-000016000000}">
    <filterColumn colId="0">
      <filters>
        <filter val="550077627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"/>
  <sheetViews>
    <sheetView workbookViewId="0">
      <selection activeCell="H17" sqref="H17"/>
    </sheetView>
  </sheetViews>
  <sheetFormatPr defaultRowHeight="14.4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AC12"/>
  <sheetViews>
    <sheetView workbookViewId="0">
      <selection activeCell="F13" sqref="F13"/>
    </sheetView>
  </sheetViews>
  <sheetFormatPr defaultRowHeight="14.4"/>
  <cols>
    <col min="1" max="1" width="9.77734375" bestFit="1" customWidth="1"/>
    <col min="2" max="2" width="35.77734375" bestFit="1" customWidth="1"/>
    <col min="3" max="3" width="10.5546875" bestFit="1" customWidth="1"/>
    <col min="4" max="4" width="4.77734375" bestFit="1" customWidth="1"/>
    <col min="5" max="5" width="10.77734375" bestFit="1" customWidth="1"/>
    <col min="6" max="6" width="34.5546875" bestFit="1" customWidth="1"/>
  </cols>
  <sheetData>
    <row r="1" spans="1:29">
      <c r="AC1" t="s">
        <v>3049</v>
      </c>
    </row>
    <row r="3" spans="1:29">
      <c r="A3" s="101" t="s">
        <v>2</v>
      </c>
      <c r="B3" s="101" t="s">
        <v>3</v>
      </c>
      <c r="C3" s="102" t="s">
        <v>3050</v>
      </c>
      <c r="D3" s="94" t="s">
        <v>2982</v>
      </c>
      <c r="E3" s="103" t="s">
        <v>3051</v>
      </c>
      <c r="F3" s="104" t="s">
        <v>2984</v>
      </c>
    </row>
    <row r="4" spans="1:29">
      <c r="A4" s="27">
        <v>550070612</v>
      </c>
      <c r="B4" s="27" t="s">
        <v>10</v>
      </c>
      <c r="C4" s="28">
        <v>795</v>
      </c>
      <c r="D4" s="29">
        <v>797</v>
      </c>
      <c r="E4" s="36">
        <v>2</v>
      </c>
      <c r="F4" s="29" t="s">
        <v>3052</v>
      </c>
    </row>
    <row r="5" spans="1:29">
      <c r="A5" s="27">
        <v>550062464</v>
      </c>
      <c r="B5" s="27" t="s">
        <v>18</v>
      </c>
      <c r="C5" s="28">
        <v>4322</v>
      </c>
      <c r="D5" s="29">
        <v>4325</v>
      </c>
      <c r="E5" s="36">
        <v>3</v>
      </c>
      <c r="F5" s="29" t="s">
        <v>3053</v>
      </c>
    </row>
    <row r="6" spans="1:29">
      <c r="A6" s="27">
        <v>550062463</v>
      </c>
      <c r="B6" s="27" t="s">
        <v>120</v>
      </c>
      <c r="C6" s="28">
        <v>2312</v>
      </c>
      <c r="D6" s="29">
        <v>2112</v>
      </c>
      <c r="E6" s="36">
        <v>-200</v>
      </c>
      <c r="F6" s="29" t="s">
        <v>3054</v>
      </c>
      <c r="G6" t="s">
        <v>3055</v>
      </c>
    </row>
    <row r="7" spans="1:29">
      <c r="A7" s="27">
        <v>550070614</v>
      </c>
      <c r="B7" s="27" t="s">
        <v>11</v>
      </c>
      <c r="C7" s="28">
        <v>595</v>
      </c>
      <c r="D7" s="29">
        <v>596</v>
      </c>
      <c r="E7" s="36">
        <v>1</v>
      </c>
      <c r="F7" s="29" t="s">
        <v>3056</v>
      </c>
    </row>
    <row r="8" spans="1:29">
      <c r="A8" s="27">
        <v>550072331</v>
      </c>
      <c r="B8" s="27" t="s">
        <v>134</v>
      </c>
      <c r="C8" s="28">
        <v>182</v>
      </c>
      <c r="D8" s="29">
        <v>270</v>
      </c>
      <c r="E8" s="36">
        <v>88</v>
      </c>
      <c r="F8" s="29" t="s">
        <v>3057</v>
      </c>
      <c r="G8" t="s">
        <v>3055</v>
      </c>
    </row>
    <row r="9" spans="1:29">
      <c r="A9" s="27">
        <v>550044625</v>
      </c>
      <c r="B9" s="27" t="s">
        <v>83</v>
      </c>
      <c r="C9" s="28">
        <v>487</v>
      </c>
      <c r="D9" s="29">
        <v>488</v>
      </c>
      <c r="E9" s="36">
        <v>1</v>
      </c>
      <c r="F9" s="29" t="s">
        <v>3056</v>
      </c>
    </row>
    <row r="10" spans="1:29">
      <c r="A10" s="27">
        <v>550071396</v>
      </c>
      <c r="B10" s="27" t="s">
        <v>133</v>
      </c>
      <c r="C10" s="28">
        <v>2544</v>
      </c>
      <c r="D10" s="29">
        <v>2587</v>
      </c>
      <c r="E10" s="36">
        <v>43</v>
      </c>
      <c r="F10" s="29" t="s">
        <v>3058</v>
      </c>
    </row>
    <row r="11" spans="1:29">
      <c r="A11" s="27">
        <v>550076253</v>
      </c>
      <c r="B11" s="27" t="s">
        <v>145</v>
      </c>
      <c r="C11" s="28">
        <v>1819</v>
      </c>
      <c r="D11" s="29">
        <v>2019</v>
      </c>
      <c r="E11" s="36">
        <v>200</v>
      </c>
      <c r="F11" s="29" t="s">
        <v>3054</v>
      </c>
      <c r="G11" t="s">
        <v>3055</v>
      </c>
    </row>
    <row r="12" spans="1:29">
      <c r="A12" s="27">
        <v>550077345</v>
      </c>
      <c r="B12" s="27" t="s">
        <v>150</v>
      </c>
      <c r="C12" s="28">
        <v>341</v>
      </c>
      <c r="D12" s="29">
        <v>337</v>
      </c>
      <c r="E12" s="36">
        <v>-4</v>
      </c>
      <c r="F12" s="29" t="s">
        <v>3059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B1:C19"/>
  <sheetViews>
    <sheetView topLeftCell="A2" workbookViewId="0">
      <selection activeCell="B1" sqref="B1:C19"/>
    </sheetView>
  </sheetViews>
  <sheetFormatPr defaultRowHeight="14.4"/>
  <cols>
    <col min="2" max="2" width="9.77734375" bestFit="1" customWidth="1"/>
    <col min="3" max="3" width="36.77734375" bestFit="1" customWidth="1"/>
  </cols>
  <sheetData>
    <row r="1" spans="2:3">
      <c r="B1" s="25" t="s">
        <v>2</v>
      </c>
      <c r="C1" s="25" t="s">
        <v>3</v>
      </c>
    </row>
    <row r="2" spans="2:3">
      <c r="B2" s="12">
        <v>550062462</v>
      </c>
      <c r="C2" s="12" t="s">
        <v>21</v>
      </c>
    </row>
    <row r="3" spans="2:3">
      <c r="B3" s="12">
        <v>550069888</v>
      </c>
      <c r="C3" s="12" t="s">
        <v>22</v>
      </c>
    </row>
    <row r="4" spans="2:3">
      <c r="B4" s="12">
        <v>550071397</v>
      </c>
      <c r="C4" s="12" t="s">
        <v>23</v>
      </c>
    </row>
    <row r="5" spans="2:3">
      <c r="B5" s="12">
        <v>550062461</v>
      </c>
      <c r="C5" s="12" t="s">
        <v>7</v>
      </c>
    </row>
    <row r="6" spans="2:3">
      <c r="B6" s="12">
        <v>550044709</v>
      </c>
      <c r="C6" s="12" t="s">
        <v>14</v>
      </c>
    </row>
    <row r="7" spans="2:3">
      <c r="B7" s="12">
        <v>550048593</v>
      </c>
      <c r="C7" s="12" t="s">
        <v>15</v>
      </c>
    </row>
    <row r="8" spans="2:3">
      <c r="B8" s="12">
        <v>550053880</v>
      </c>
      <c r="C8" s="12" t="s">
        <v>108</v>
      </c>
    </row>
    <row r="9" spans="2:3">
      <c r="B9" s="12">
        <v>550024942</v>
      </c>
      <c r="C9" s="12" t="s">
        <v>37</v>
      </c>
    </row>
    <row r="10" spans="2:3">
      <c r="B10" s="12">
        <v>550037752</v>
      </c>
      <c r="C10" s="12" t="s">
        <v>70</v>
      </c>
    </row>
    <row r="11" spans="2:3">
      <c r="B11" s="12">
        <v>550038021</v>
      </c>
      <c r="C11" s="12" t="s">
        <v>71</v>
      </c>
    </row>
    <row r="12" spans="2:3">
      <c r="B12" s="12">
        <v>550044360</v>
      </c>
      <c r="C12" s="12" t="s">
        <v>80</v>
      </c>
    </row>
    <row r="13" spans="2:3">
      <c r="B13" s="12">
        <v>550044580</v>
      </c>
      <c r="C13" s="12" t="s">
        <v>81</v>
      </c>
    </row>
    <row r="14" spans="2:3">
      <c r="B14" s="12">
        <v>550056224</v>
      </c>
      <c r="C14" s="12" t="s">
        <v>112</v>
      </c>
    </row>
    <row r="15" spans="2:3">
      <c r="B15" s="12">
        <v>550056228</v>
      </c>
      <c r="C15" s="12" t="s">
        <v>115</v>
      </c>
    </row>
    <row r="16" spans="2:3">
      <c r="B16" s="12">
        <v>550062284</v>
      </c>
      <c r="C16" s="12" t="s">
        <v>159</v>
      </c>
    </row>
    <row r="17" spans="2:3">
      <c r="B17" s="12">
        <v>550070613</v>
      </c>
      <c r="C17" s="12" t="s">
        <v>130</v>
      </c>
    </row>
    <row r="18" spans="2:3">
      <c r="B18" s="12">
        <v>550070794</v>
      </c>
      <c r="C18" s="12" t="s">
        <v>132</v>
      </c>
    </row>
    <row r="19" spans="2:3">
      <c r="B19" s="12">
        <v>550077498</v>
      </c>
      <c r="C19" s="1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7</vt:i4>
      </vt:variant>
    </vt:vector>
  </HeadingPairs>
  <TitlesOfParts>
    <vt:vector size="31" baseType="lpstr">
      <vt:lpstr>MASTER DATA</vt:lpstr>
      <vt:lpstr>data level A</vt:lpstr>
      <vt:lpstr>summary near expired</vt:lpstr>
      <vt:lpstr>RAMCO</vt:lpstr>
      <vt:lpstr>SAP_17 Septber vs fisik_unrest</vt:lpstr>
      <vt:lpstr>data putaway</vt:lpstr>
      <vt:lpstr>WMS</vt:lpstr>
      <vt:lpstr>picking of the day</vt:lpstr>
      <vt:lpstr>rahamn re cek,.idiosta</vt:lpstr>
      <vt:lpstr>Schedule of the day</vt:lpstr>
      <vt:lpstr>warehouse mapping</vt:lpstr>
      <vt:lpstr>staging</vt:lpstr>
      <vt:lpstr>SAP_4Juli  vs fisik_block</vt:lpstr>
      <vt:lpstr>Master SKU</vt:lpstr>
      <vt:lpstr>Block_pdated</vt:lpstr>
      <vt:lpstr>Block</vt:lpstr>
      <vt:lpstr>bawah tangga</vt:lpstr>
      <vt:lpstr>pendign GI</vt:lpstr>
      <vt:lpstr>discrepancy</vt:lpstr>
      <vt:lpstr>descrep</vt:lpstr>
      <vt:lpstr>pending GI</vt:lpstr>
      <vt:lpstr>Sheet1</vt:lpstr>
      <vt:lpstr>STO_25 _JAN</vt:lpstr>
      <vt:lpstr>selisih</vt:lpstr>
      <vt:lpstr>Block!Print_Area</vt:lpstr>
      <vt:lpstr>'data level A'!Print_Area</vt:lpstr>
      <vt:lpstr>'data putaway'!Print_Area</vt:lpstr>
      <vt:lpstr>'SAP_17 Septber vs fisik_unrest'!Print_Area</vt:lpstr>
      <vt:lpstr>WMS!Print_Area</vt:lpstr>
      <vt:lpstr>'data level A'!Print_Titles</vt:lpstr>
      <vt:lpstr>WMS!Print_Titles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Abdus Somad</dc:creator>
  <cp:keywords/>
  <dc:description/>
  <cp:lastModifiedBy>Maulana Ilham</cp:lastModifiedBy>
  <cp:revision/>
  <cp:lastPrinted>2026-09-02T01:18:05Z</cp:lastPrinted>
  <dcterms:created xsi:type="dcterms:W3CDTF">2026-01-06T06:43:22Z</dcterms:created>
  <dcterms:modified xsi:type="dcterms:W3CDTF">2026-09-18T09:35:09Z</dcterms:modified>
  <cp:category/>
  <cp:contentStatus/>
</cp:coreProperties>
</file>